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jil014\Můj disk\VŠB s MILUPEM\020 Rekonstrukce Nka\05 Vysvětlení 2\"/>
    </mc:Choice>
  </mc:AlternateContent>
  <xr:revisionPtr revIDLastSave="0" documentId="13_ncr:1_{A4789757-C0B5-44EB-9047-B53BC33C5788}" xr6:coauthVersionLast="47" xr6:coauthVersionMax="47" xr10:uidLastSave="{00000000-0000-0000-0000-000000000000}"/>
  <bookViews>
    <workbookView xWindow="-120" yWindow="-120" windowWidth="29040" windowHeight="15720" xr2:uid="{00000000-000D-0000-FFFF-FFFF00000000}"/>
  </bookViews>
  <sheets>
    <sheet name="Rekapitulace stavby" sheetId="1" r:id="rId1"/>
    <sheet name="00 - VRN" sheetId="2" r:id="rId2"/>
    <sheet name="D.1.1.3.1.a - ASŘ - BOURA..." sheetId="3" r:id="rId3"/>
    <sheet name="D.1.1.3.1.b. - ASŘ - NOVÝ..." sheetId="4" r:id="rId4"/>
    <sheet name="D.1.1.3.2.01. - VÝPIS DVEŘÍ" sheetId="5" r:id="rId5"/>
    <sheet name="D.1.1.3.2.02. - VÝPIS OKEN" sheetId="6" r:id="rId6"/>
    <sheet name="D.1.1.3.2.03. - VÝPIS SKL..." sheetId="7" r:id="rId7"/>
    <sheet name="D.1.1.3.2.04. - VÝPIS TRU..." sheetId="8" r:id="rId8"/>
    <sheet name="D.1.1.3.2.05. - VÝPIS ZÁM..." sheetId="9" r:id="rId9"/>
    <sheet name="D.1.1.3.2.06. - VÝPIS KLE..." sheetId="10" r:id="rId10"/>
    <sheet name="D.1.1.3.2.07. - VÝPIS OST..." sheetId="11" r:id="rId11"/>
    <sheet name="D.1.2.2. - ZTI" sheetId="12" r:id="rId12"/>
    <sheet name="D.1.2.2.1.19. - ZTI - ARE..." sheetId="13" r:id="rId13"/>
    <sheet name="D.1.2.2.1.19.-2 - ZTI - A..." sheetId="14" r:id="rId14"/>
    <sheet name="D.1.2.4.a - VYTÁPĚNÍ" sheetId="15" r:id="rId15"/>
    <sheet name="D.1.2.4.b. - CHLAZENÍ" sheetId="16" r:id="rId16"/>
    <sheet name="D.1.2.4.c. - VZDUCHOTECHNIKA" sheetId="17" r:id="rId17"/>
    <sheet name="D.1.2.5. - SILNOPROUD" sheetId="18" r:id="rId18"/>
    <sheet name="D.1.2.5.a - FOTOVOLTAIKA" sheetId="19" r:id="rId19"/>
    <sheet name="D.1.2.6.-1 - ELEKTRONICKÉ..." sheetId="20" r:id="rId20"/>
    <sheet name="D.1.2.6.-2 - ELEKTRONICKÉ..." sheetId="21" r:id="rId21"/>
    <sheet name="D.1.2.6.-3 - ELEKTRONICKÉ..." sheetId="22" r:id="rId22"/>
    <sheet name="D.1.2.6.-4 - ELEKTRONICKÉ..." sheetId="23" r:id="rId23"/>
    <sheet name="D.1.2.6.-5 - ELEKTRONICKÉ..." sheetId="24" r:id="rId24"/>
    <sheet name="D.1.2.6.-6 - ELEKTRONICKÉ..." sheetId="25" r:id="rId25"/>
    <sheet name="D.1.2.6.-7 - ELEKTRONICKÉ..." sheetId="26" r:id="rId26"/>
    <sheet name="D.1.2.7. - SYSTÉMY TECHNI..." sheetId="27" r:id="rId27"/>
    <sheet name="D.1.2.8. - MĚŘENÍ A REGULACE" sheetId="28" r:id="rId28"/>
    <sheet name="D.1.2.9. - ROZVOD STLAČEN..." sheetId="29" r:id="rId29"/>
    <sheet name="D.1.4.10.1.-1 - SADOVÉ ÚP..." sheetId="30" r:id="rId30"/>
    <sheet name="D.1.4.10.1.-2 - SADOVÉ ÚP..." sheetId="31" r:id="rId31"/>
    <sheet name="D.1.4.10.1.-3 - SADOVÉ ÚP..." sheetId="32" r:id="rId32"/>
    <sheet name="D.1.4.10.2. - ZPEVNĚNÉ PL..." sheetId="33" r:id="rId33"/>
    <sheet name="Pokyny pro vyplnění" sheetId="34" r:id="rId34"/>
    <sheet name="Poznámky k soupisu" sheetId="35" r:id="rId35"/>
  </sheets>
  <definedNames>
    <definedName name="_xlnm._FilterDatabase" localSheetId="1" hidden="1">'00 - VRN'!$C$85:$K$189</definedName>
    <definedName name="_xlnm._FilterDatabase" localSheetId="2" hidden="1">'D.1.1.3.1.a - ASŘ - BOURA...'!$C$109:$K$2154</definedName>
    <definedName name="_xlnm._FilterDatabase" localSheetId="3" hidden="1">'D.1.1.3.1.b. - ASŘ - NOVÝ...'!$C$106:$K$3267</definedName>
    <definedName name="_xlnm._FilterDatabase" localSheetId="4" hidden="1">'D.1.1.3.2.01. - VÝPIS DVEŘÍ'!$C$81:$K$630</definedName>
    <definedName name="_xlnm._FilterDatabase" localSheetId="5" hidden="1">'D.1.1.3.2.02. - VÝPIS OKEN'!$C$81:$K$233</definedName>
    <definedName name="_xlnm._FilterDatabase" localSheetId="6" hidden="1">'D.1.1.3.2.03. - VÝPIS SKL...'!$C$141:$K$2623</definedName>
    <definedName name="_xlnm._FilterDatabase" localSheetId="7" hidden="1">'D.1.1.3.2.04. - VÝPIS TRU...'!$C$81:$K$259</definedName>
    <definedName name="_xlnm._FilterDatabase" localSheetId="8" hidden="1">'D.1.1.3.2.05. - VÝPIS ZÁM...'!$C$80:$K$238</definedName>
    <definedName name="_xlnm._FilterDatabase" localSheetId="9" hidden="1">'D.1.1.3.2.06. - VÝPIS KLE...'!$C$81:$K$114</definedName>
    <definedName name="_xlnm._FilterDatabase" localSheetId="10" hidden="1">'D.1.1.3.2.07. - VÝPIS OST...'!$C$80:$K$439</definedName>
    <definedName name="_xlnm._FilterDatabase" localSheetId="11" hidden="1">'D.1.2.2. - ZTI'!$C$88:$K$940</definedName>
    <definedName name="_xlnm._FilterDatabase" localSheetId="12" hidden="1">'D.1.2.2.1.19. - ZTI - ARE...'!$C$84:$K$411</definedName>
    <definedName name="_xlnm._FilterDatabase" localSheetId="13" hidden="1">'D.1.2.2.1.19.-2 - ZTI - A...'!$C$84:$K$289</definedName>
    <definedName name="_xlnm._FilterDatabase" localSheetId="14" hidden="1">'D.1.2.4.a - VYTÁPĚNÍ'!$C$83:$K$549</definedName>
    <definedName name="_xlnm._FilterDatabase" localSheetId="15" hidden="1">'D.1.2.4.b. - CHLAZENÍ'!$C$85:$K$1085</definedName>
    <definedName name="_xlnm._FilterDatabase" localSheetId="16" hidden="1">'D.1.2.4.c. - VZDUCHOTECHNIKA'!$C$85:$K$3090</definedName>
    <definedName name="_xlnm._FilterDatabase" localSheetId="17" hidden="1">'D.1.2.5. - SILNOPROUD'!$C$88:$K$1570</definedName>
    <definedName name="_xlnm._FilterDatabase" localSheetId="18" hidden="1">'D.1.2.5.a - FOTOVOLTAIKA'!$C$83:$K$248</definedName>
    <definedName name="_xlnm._FilterDatabase" localSheetId="19" hidden="1">'D.1.2.6.-1 - ELEKTRONICKÉ...'!$C$89:$K$168</definedName>
    <definedName name="_xlnm._FilterDatabase" localSheetId="20" hidden="1">'D.1.2.6.-2 - ELEKTRONICKÉ...'!$C$87:$K$98</definedName>
    <definedName name="_xlnm._FilterDatabase" localSheetId="21" hidden="1">'D.1.2.6.-3 - ELEKTRONICKÉ...'!$C$88:$K$106</definedName>
    <definedName name="_xlnm._FilterDatabase" localSheetId="22" hidden="1">'D.1.2.6.-4 - ELEKTRONICKÉ...'!$C$89:$K$118</definedName>
    <definedName name="_xlnm._FilterDatabase" localSheetId="23" hidden="1">'D.1.2.6.-5 - ELEKTRONICKÉ...'!$C$89:$K$122</definedName>
    <definedName name="_xlnm._FilterDatabase" localSheetId="24" hidden="1">'D.1.2.6.-6 - ELEKTRONICKÉ...'!$C$89:$K$120</definedName>
    <definedName name="_xlnm._FilterDatabase" localSheetId="25" hidden="1">'D.1.2.6.-7 - ELEKTRONICKÉ...'!$C$87:$K$92</definedName>
    <definedName name="_xlnm._FilterDatabase" localSheetId="26" hidden="1">'D.1.2.7. - SYSTÉMY TECHNI...'!$C$83:$K$150</definedName>
    <definedName name="_xlnm._FilterDatabase" localSheetId="27" hidden="1">'D.1.2.8. - MĚŘENÍ A REGULACE'!$C$119:$K$667</definedName>
    <definedName name="_xlnm._FilterDatabase" localSheetId="28" hidden="1">'D.1.2.9. - ROZVOD STLAČEN...'!$C$83:$K$235</definedName>
    <definedName name="_xlnm._FilterDatabase" localSheetId="29" hidden="1">'D.1.4.10.1.-1 - SADOVÉ ÚP...'!$C$89:$K$414</definedName>
    <definedName name="_xlnm._FilterDatabase" localSheetId="30" hidden="1">'D.1.4.10.1.-2 - SADOVÉ ÚP...'!$C$87:$K$146</definedName>
    <definedName name="_xlnm._FilterDatabase" localSheetId="31" hidden="1">'D.1.4.10.1.-3 - SADOVÉ ÚP...'!$C$88:$K$330</definedName>
    <definedName name="_xlnm._FilterDatabase" localSheetId="32" hidden="1">'D.1.4.10.2. - ZPEVNĚNÉ PL...'!$C$91:$K$504</definedName>
    <definedName name="_xlnm.Print_Titles" localSheetId="1">'00 - VRN'!$85:$85</definedName>
    <definedName name="_xlnm.Print_Titles" localSheetId="2">'D.1.1.3.1.a - ASŘ - BOURA...'!$109:$109</definedName>
    <definedName name="_xlnm.Print_Titles" localSheetId="3">'D.1.1.3.1.b. - ASŘ - NOVÝ...'!$106:$106</definedName>
    <definedName name="_xlnm.Print_Titles" localSheetId="4">'D.1.1.3.2.01. - VÝPIS DVEŘÍ'!$81:$81</definedName>
    <definedName name="_xlnm.Print_Titles" localSheetId="5">'D.1.1.3.2.02. - VÝPIS OKEN'!$81:$81</definedName>
    <definedName name="_xlnm.Print_Titles" localSheetId="6">'D.1.1.3.2.03. - VÝPIS SKL...'!$141:$141</definedName>
    <definedName name="_xlnm.Print_Titles" localSheetId="7">'D.1.1.3.2.04. - VÝPIS TRU...'!$81:$81</definedName>
    <definedName name="_xlnm.Print_Titles" localSheetId="8">'D.1.1.3.2.05. - VÝPIS ZÁM...'!$80:$80</definedName>
    <definedName name="_xlnm.Print_Titles" localSheetId="9">'D.1.1.3.2.06. - VÝPIS KLE...'!$81:$81</definedName>
    <definedName name="_xlnm.Print_Titles" localSheetId="10">'D.1.1.3.2.07. - VÝPIS OST...'!$80:$80</definedName>
    <definedName name="_xlnm.Print_Titles" localSheetId="11">'D.1.2.2. - ZTI'!$88:$88</definedName>
    <definedName name="_xlnm.Print_Titles" localSheetId="12">'D.1.2.2.1.19. - ZTI - ARE...'!$84:$84</definedName>
    <definedName name="_xlnm.Print_Titles" localSheetId="13">'D.1.2.2.1.19.-2 - ZTI - A...'!$84:$84</definedName>
    <definedName name="_xlnm.Print_Titles" localSheetId="14">'D.1.2.4.a - VYTÁPĚNÍ'!$83:$83</definedName>
    <definedName name="_xlnm.Print_Titles" localSheetId="15">'D.1.2.4.b. - CHLAZENÍ'!$85:$85</definedName>
    <definedName name="_xlnm.Print_Titles" localSheetId="16">'D.1.2.4.c. - VZDUCHOTECHNIKA'!$85:$85</definedName>
    <definedName name="_xlnm.Print_Titles" localSheetId="17">'D.1.2.5. - SILNOPROUD'!$88:$88</definedName>
    <definedName name="_xlnm.Print_Titles" localSheetId="18">'D.1.2.5.a - FOTOVOLTAIKA'!$83:$83</definedName>
    <definedName name="_xlnm.Print_Titles" localSheetId="19">'D.1.2.6.-1 - ELEKTRONICKÉ...'!$89:$89</definedName>
    <definedName name="_xlnm.Print_Titles" localSheetId="20">'D.1.2.6.-2 - ELEKTRONICKÉ...'!$87:$87</definedName>
    <definedName name="_xlnm.Print_Titles" localSheetId="21">'D.1.2.6.-3 - ELEKTRONICKÉ...'!$88:$88</definedName>
    <definedName name="_xlnm.Print_Titles" localSheetId="22">'D.1.2.6.-4 - ELEKTRONICKÉ...'!$89:$89</definedName>
    <definedName name="_xlnm.Print_Titles" localSheetId="23">'D.1.2.6.-5 - ELEKTRONICKÉ...'!$89:$89</definedName>
    <definedName name="_xlnm.Print_Titles" localSheetId="24">'D.1.2.6.-6 - ELEKTRONICKÉ...'!$89:$89</definedName>
    <definedName name="_xlnm.Print_Titles" localSheetId="25">'D.1.2.6.-7 - ELEKTRONICKÉ...'!$87:$87</definedName>
    <definedName name="_xlnm.Print_Titles" localSheetId="26">'D.1.2.7. - SYSTÉMY TECHNI...'!$83:$83</definedName>
    <definedName name="_xlnm.Print_Titles" localSheetId="27">'D.1.2.8. - MĚŘENÍ A REGULACE'!$119:$119</definedName>
    <definedName name="_xlnm.Print_Titles" localSheetId="28">'D.1.2.9. - ROZVOD STLAČEN...'!$83:$83</definedName>
    <definedName name="_xlnm.Print_Titles" localSheetId="29">'D.1.4.10.1.-1 - SADOVÉ ÚP...'!$89:$89</definedName>
    <definedName name="_xlnm.Print_Titles" localSheetId="30">'D.1.4.10.1.-2 - SADOVÉ ÚP...'!$87:$87</definedName>
    <definedName name="_xlnm.Print_Titles" localSheetId="31">'D.1.4.10.1.-3 - SADOVÉ ÚP...'!$88:$88</definedName>
    <definedName name="_xlnm.Print_Titles" localSheetId="32">'D.1.4.10.2. - ZPEVNĚNÉ PL...'!$91:$91</definedName>
    <definedName name="_xlnm.Print_Titles" localSheetId="0">'Rekapitulace stavby'!$52:$52</definedName>
    <definedName name="_xlnm.Print_Area" localSheetId="1">'00 - VRN'!$C$4:$J$39,'00 - VRN'!$C$45:$J$67,'00 - VRN'!$C$73:$K$189</definedName>
    <definedName name="_xlnm.Print_Area" localSheetId="2">'D.1.1.3.1.a - ASŘ - BOURA...'!$C$4:$J$39,'D.1.1.3.1.a - ASŘ - BOURA...'!$C$45:$J$91,'D.1.1.3.1.a - ASŘ - BOURA...'!$C$97:$K$2154</definedName>
    <definedName name="_xlnm.Print_Area" localSheetId="3">'D.1.1.3.1.b. - ASŘ - NOVÝ...'!$C$4:$J$39,'D.1.1.3.1.b. - ASŘ - NOVÝ...'!$C$45:$J$88,'D.1.1.3.1.b. - ASŘ - NOVÝ...'!$C$94:$K$3267</definedName>
    <definedName name="_xlnm.Print_Area" localSheetId="4">'D.1.1.3.2.01. - VÝPIS DVEŘÍ'!$C$4:$J$39,'D.1.1.3.2.01. - VÝPIS DVEŘÍ'!$C$45:$J$63,'D.1.1.3.2.01. - VÝPIS DVEŘÍ'!$C$69:$K$630</definedName>
    <definedName name="_xlnm.Print_Area" localSheetId="5">'D.1.1.3.2.02. - VÝPIS OKEN'!$C$4:$J$39,'D.1.1.3.2.02. - VÝPIS OKEN'!$C$45:$J$63,'D.1.1.3.2.02. - VÝPIS OKEN'!$C$69:$K$233</definedName>
    <definedName name="_xlnm.Print_Area" localSheetId="6">'D.1.1.3.2.03. - VÝPIS SKL...'!$C$4:$J$39,'D.1.1.3.2.03. - VÝPIS SKL...'!$C$45:$J$123,'D.1.1.3.2.03. - VÝPIS SKL...'!$C$129:$K$2623</definedName>
    <definedName name="_xlnm.Print_Area" localSheetId="7">'D.1.1.3.2.04. - VÝPIS TRU...'!$C$4:$J$39,'D.1.1.3.2.04. - VÝPIS TRU...'!$C$45:$J$63,'D.1.1.3.2.04. - VÝPIS TRU...'!$C$69:$K$259</definedName>
    <definedName name="_xlnm.Print_Area" localSheetId="8">'D.1.1.3.2.05. - VÝPIS ZÁM...'!$C$4:$J$39,'D.1.1.3.2.05. - VÝPIS ZÁM...'!$C$45:$J$62,'D.1.1.3.2.05. - VÝPIS ZÁM...'!$C$68:$K$238</definedName>
    <definedName name="_xlnm.Print_Area" localSheetId="9">'D.1.1.3.2.06. - VÝPIS KLE...'!$C$4:$J$39,'D.1.1.3.2.06. - VÝPIS KLE...'!$C$45:$J$63,'D.1.1.3.2.06. - VÝPIS KLE...'!$C$69:$K$114</definedName>
    <definedName name="_xlnm.Print_Area" localSheetId="10">'D.1.1.3.2.07. - VÝPIS OST...'!$C$4:$J$39,'D.1.1.3.2.07. - VÝPIS OST...'!$C$45:$J$62,'D.1.1.3.2.07. - VÝPIS OST...'!$C$68:$K$439</definedName>
    <definedName name="_xlnm.Print_Area" localSheetId="11">'D.1.2.2. - ZTI'!$C$4:$J$39,'D.1.2.2. - ZTI'!$C$45:$J$70,'D.1.2.2. - ZTI'!$C$76:$K$940</definedName>
    <definedName name="_xlnm.Print_Area" localSheetId="12">'D.1.2.2.1.19. - ZTI - ARE...'!$C$4:$J$39,'D.1.2.2.1.19. - ZTI - ARE...'!$C$45:$J$66,'D.1.2.2.1.19. - ZTI - ARE...'!$C$72:$K$411</definedName>
    <definedName name="_xlnm.Print_Area" localSheetId="13">'D.1.2.2.1.19.-2 - ZTI - A...'!$C$4:$J$39,'D.1.2.2.1.19.-2 - ZTI - A...'!$C$45:$J$66,'D.1.2.2.1.19.-2 - ZTI - A...'!$C$72:$K$289</definedName>
    <definedName name="_xlnm.Print_Area" localSheetId="14">'D.1.2.4.a - VYTÁPĚNÍ'!$C$4:$J$39,'D.1.2.4.a - VYTÁPĚNÍ'!$C$45:$J$65,'D.1.2.4.a - VYTÁPĚNÍ'!$C$71:$K$549</definedName>
    <definedName name="_xlnm.Print_Area" localSheetId="15">'D.1.2.4.b. - CHLAZENÍ'!$C$4:$J$39,'D.1.2.4.b. - CHLAZENÍ'!$C$45:$J$67,'D.1.2.4.b. - CHLAZENÍ'!$C$73:$K$1085</definedName>
    <definedName name="_xlnm.Print_Area" localSheetId="16">'D.1.2.4.c. - VZDUCHOTECHNIKA'!$C$4:$J$39,'D.1.2.4.c. - VZDUCHOTECHNIKA'!$C$45:$J$67,'D.1.2.4.c. - VZDUCHOTECHNIKA'!$C$73:$K$3090</definedName>
    <definedName name="_xlnm.Print_Area" localSheetId="17">'D.1.2.5. - SILNOPROUD'!$C$4:$J$39,'D.1.2.5. - SILNOPROUD'!$C$45:$J$70,'D.1.2.5. - SILNOPROUD'!$C$76:$K$1570</definedName>
    <definedName name="_xlnm.Print_Area" localSheetId="18">'D.1.2.5.a - FOTOVOLTAIKA'!$C$4:$J$39,'D.1.2.5.a - FOTOVOLTAIKA'!$C$45:$J$65,'D.1.2.5.a - FOTOVOLTAIKA'!$C$71:$K$248</definedName>
    <definedName name="_xlnm.Print_Area" localSheetId="19">'D.1.2.6.-1 - ELEKTRONICKÉ...'!$C$4:$J$41,'D.1.2.6.-1 - ELEKTRONICKÉ...'!$C$47:$J$69,'D.1.2.6.-1 - ELEKTRONICKÉ...'!$C$75:$K$168</definedName>
    <definedName name="_xlnm.Print_Area" localSheetId="20">'D.1.2.6.-2 - ELEKTRONICKÉ...'!$C$4:$J$41,'D.1.2.6.-2 - ELEKTRONICKÉ...'!$C$47:$J$67,'D.1.2.6.-2 - ELEKTRONICKÉ...'!$C$73:$K$98</definedName>
    <definedName name="_xlnm.Print_Area" localSheetId="21">'D.1.2.6.-3 - ELEKTRONICKÉ...'!$C$4:$J$41,'D.1.2.6.-3 - ELEKTRONICKÉ...'!$C$47:$J$68,'D.1.2.6.-3 - ELEKTRONICKÉ...'!$C$74:$K$106</definedName>
    <definedName name="_xlnm.Print_Area" localSheetId="22">'D.1.2.6.-4 - ELEKTRONICKÉ...'!$C$4:$J$41,'D.1.2.6.-4 - ELEKTRONICKÉ...'!$C$47:$J$69,'D.1.2.6.-4 - ELEKTRONICKÉ...'!$C$75:$K$118</definedName>
    <definedName name="_xlnm.Print_Area" localSheetId="23">'D.1.2.6.-5 - ELEKTRONICKÉ...'!$C$4:$J$41,'D.1.2.6.-5 - ELEKTRONICKÉ...'!$C$47:$J$69,'D.1.2.6.-5 - ELEKTRONICKÉ...'!$C$75:$K$122</definedName>
    <definedName name="_xlnm.Print_Area" localSheetId="24">'D.1.2.6.-6 - ELEKTRONICKÉ...'!$C$4:$J$41,'D.1.2.6.-6 - ELEKTRONICKÉ...'!$C$47:$J$69,'D.1.2.6.-6 - ELEKTRONICKÉ...'!$C$75:$K$120</definedName>
    <definedName name="_xlnm.Print_Area" localSheetId="25">'D.1.2.6.-7 - ELEKTRONICKÉ...'!$C$4:$J$41,'D.1.2.6.-7 - ELEKTRONICKÉ...'!$C$47:$J$67,'D.1.2.6.-7 - ELEKTRONICKÉ...'!$C$73:$K$92</definedName>
    <definedName name="_xlnm.Print_Area" localSheetId="26">'D.1.2.7. - SYSTÉMY TECHNI...'!$C$4:$J$39,'D.1.2.7. - SYSTÉMY TECHNI...'!$C$45:$J$65,'D.1.2.7. - SYSTÉMY TECHNI...'!$C$71:$K$150</definedName>
    <definedName name="_xlnm.Print_Area" localSheetId="27">'D.1.2.8. - MĚŘENÍ A REGULACE'!$C$4:$J$39,'D.1.2.8. - MĚŘENÍ A REGULACE'!$C$45:$J$101,'D.1.2.8. - MĚŘENÍ A REGULACE'!$C$107:$K$667</definedName>
    <definedName name="_xlnm.Print_Area" localSheetId="28">'D.1.2.9. - ROZVOD STLAČEN...'!$C$4:$J$39,'D.1.2.9. - ROZVOD STLAČEN...'!$C$45:$J$65,'D.1.2.9. - ROZVOD STLAČEN...'!$C$71:$K$235</definedName>
    <definedName name="_xlnm.Print_Area" localSheetId="29">'D.1.4.10.1.-1 - SADOVÉ ÚP...'!$C$4:$J$41,'D.1.4.10.1.-1 - SADOVÉ ÚP...'!$C$47:$J$69,'D.1.4.10.1.-1 - SADOVÉ ÚP...'!$C$75:$K$414</definedName>
    <definedName name="_xlnm.Print_Area" localSheetId="30">'D.1.4.10.1.-2 - SADOVÉ ÚP...'!$C$4:$J$41,'D.1.4.10.1.-2 - SADOVÉ ÚP...'!$C$47:$J$67,'D.1.4.10.1.-2 - SADOVÉ ÚP...'!$C$73:$K$146</definedName>
    <definedName name="_xlnm.Print_Area" localSheetId="31">'D.1.4.10.1.-3 - SADOVÉ ÚP...'!$C$4:$J$41,'D.1.4.10.1.-3 - SADOVÉ ÚP...'!$C$47:$J$68,'D.1.4.10.1.-3 - SADOVÉ ÚP...'!$C$74:$K$330</definedName>
    <definedName name="_xlnm.Print_Area" localSheetId="32">'D.1.4.10.2. - ZPEVNĚNÉ PL...'!$C$4:$J$39,'D.1.4.10.2. - ZPEVNĚNÉ PL...'!$C$45:$J$73,'D.1.4.10.2. - ZPEVNĚNÉ PL...'!$C$79:$K$504</definedName>
    <definedName name="_xlnm.Print_Area" localSheetId="33">'Pokyny pro vyplnění'!$B$2:$K$71,'Pokyny pro vyplnění'!$B$74:$K$118,'Pokyny pro vyplnění'!$B$121:$K$161,'Pokyny pro vyplnění'!$B$164:$K$219</definedName>
    <definedName name="_xlnm.Print_Area" localSheetId="34">'Poznámky k soupisu'!$A$1:$L$27</definedName>
    <definedName name="_xlnm.Print_Area" localSheetId="0">'Rekapitulace stavby'!$D$4:$AO$36,'Rekapitulace stavby'!$C$42:$AQ$89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3" l="1"/>
  <c r="J36" i="33"/>
  <c r="AY88" i="1" s="1"/>
  <c r="J35" i="33"/>
  <c r="AX88" i="1" s="1"/>
  <c r="BI499" i="33"/>
  <c r="BH499" i="33"/>
  <c r="BG499" i="33"/>
  <c r="BF499" i="33"/>
  <c r="T499" i="33"/>
  <c r="T498" i="33" s="1"/>
  <c r="R499" i="33"/>
  <c r="R498" i="33" s="1"/>
  <c r="P499" i="33"/>
  <c r="P498" i="33" s="1"/>
  <c r="BI494" i="33"/>
  <c r="BH494" i="33"/>
  <c r="BG494" i="33"/>
  <c r="BF494" i="33"/>
  <c r="T494" i="33"/>
  <c r="R494" i="33"/>
  <c r="P494" i="33"/>
  <c r="BI489" i="33"/>
  <c r="BH489" i="33"/>
  <c r="BG489" i="33"/>
  <c r="BF489" i="33"/>
  <c r="T489" i="33"/>
  <c r="R489" i="33"/>
  <c r="P489" i="33"/>
  <c r="BI482" i="33"/>
  <c r="BH482" i="33"/>
  <c r="BG482" i="33"/>
  <c r="BF482" i="33"/>
  <c r="T482" i="33"/>
  <c r="R482" i="33"/>
  <c r="P482" i="33"/>
  <c r="BI476" i="33"/>
  <c r="BH476" i="33"/>
  <c r="BG476" i="33"/>
  <c r="BF476" i="33"/>
  <c r="T476" i="33"/>
  <c r="R476" i="33"/>
  <c r="P476" i="33"/>
  <c r="BI469" i="33"/>
  <c r="BH469" i="33"/>
  <c r="BG469" i="33"/>
  <c r="BF469" i="33"/>
  <c r="T469" i="33"/>
  <c r="R469" i="33"/>
  <c r="P469" i="33"/>
  <c r="BI462" i="33"/>
  <c r="BH462" i="33"/>
  <c r="BG462" i="33"/>
  <c r="BF462" i="33"/>
  <c r="T462" i="33"/>
  <c r="R462" i="33"/>
  <c r="P462" i="33"/>
  <c r="BI454" i="33"/>
  <c r="BH454" i="33"/>
  <c r="BG454" i="33"/>
  <c r="BF454" i="33"/>
  <c r="T454" i="33"/>
  <c r="R454" i="33"/>
  <c r="P454" i="33"/>
  <c r="BI448" i="33"/>
  <c r="BH448" i="33"/>
  <c r="BG448" i="33"/>
  <c r="BF448" i="33"/>
  <c r="T448" i="33"/>
  <c r="R448" i="33"/>
  <c r="P448" i="33"/>
  <c r="BI443" i="33"/>
  <c r="BH443" i="33"/>
  <c r="BG443" i="33"/>
  <c r="BF443" i="33"/>
  <c r="T443" i="33"/>
  <c r="R443" i="33"/>
  <c r="P443" i="33"/>
  <c r="BI438" i="33"/>
  <c r="BH438" i="33"/>
  <c r="BG438" i="33"/>
  <c r="BF438" i="33"/>
  <c r="T438" i="33"/>
  <c r="R438" i="33"/>
  <c r="P438" i="33"/>
  <c r="BI432" i="33"/>
  <c r="BH432" i="33"/>
  <c r="BG432" i="33"/>
  <c r="BF432" i="33"/>
  <c r="T432" i="33"/>
  <c r="R432" i="33"/>
  <c r="P432" i="33"/>
  <c r="BI426" i="33"/>
  <c r="BH426" i="33"/>
  <c r="BG426" i="33"/>
  <c r="BF426" i="33"/>
  <c r="T426" i="33"/>
  <c r="R426" i="33"/>
  <c r="P426" i="33"/>
  <c r="BI421" i="33"/>
  <c r="BH421" i="33"/>
  <c r="BG421" i="33"/>
  <c r="BF421" i="33"/>
  <c r="T421" i="33"/>
  <c r="R421" i="33"/>
  <c r="P421" i="33"/>
  <c r="BI416" i="33"/>
  <c r="BH416" i="33"/>
  <c r="BG416" i="33"/>
  <c r="BF416" i="33"/>
  <c r="T416" i="33"/>
  <c r="R416" i="33"/>
  <c r="P416" i="33"/>
  <c r="BI411" i="33"/>
  <c r="BH411" i="33"/>
  <c r="BG411" i="33"/>
  <c r="BF411" i="33"/>
  <c r="T411" i="33"/>
  <c r="R411" i="33"/>
  <c r="P411" i="33"/>
  <c r="BI406" i="33"/>
  <c r="BH406" i="33"/>
  <c r="BG406" i="33"/>
  <c r="BF406" i="33"/>
  <c r="T406" i="33"/>
  <c r="R406" i="33"/>
  <c r="P406" i="33"/>
  <c r="BI400" i="33"/>
  <c r="BH400" i="33"/>
  <c r="BG400" i="33"/>
  <c r="BF400" i="33"/>
  <c r="T400" i="33"/>
  <c r="R400" i="33"/>
  <c r="P400" i="33"/>
  <c r="BI394" i="33"/>
  <c r="BH394" i="33"/>
  <c r="BG394" i="33"/>
  <c r="BF394" i="33"/>
  <c r="T394" i="33"/>
  <c r="R394" i="33"/>
  <c r="P394" i="33"/>
  <c r="BI388" i="33"/>
  <c r="BH388" i="33"/>
  <c r="BG388" i="33"/>
  <c r="BF388" i="33"/>
  <c r="T388" i="33"/>
  <c r="R388" i="33"/>
  <c r="P388" i="33"/>
  <c r="BI382" i="33"/>
  <c r="BH382" i="33"/>
  <c r="BG382" i="33"/>
  <c r="BF382" i="33"/>
  <c r="T382" i="33"/>
  <c r="R382" i="33"/>
  <c r="P382" i="33"/>
  <c r="BI372" i="33"/>
  <c r="BH372" i="33"/>
  <c r="BG372" i="33"/>
  <c r="BF372" i="33"/>
  <c r="T372" i="33"/>
  <c r="R372" i="33"/>
  <c r="P372" i="33"/>
  <c r="BI363" i="33"/>
  <c r="BH363" i="33"/>
  <c r="BG363" i="33"/>
  <c r="BF363" i="33"/>
  <c r="T363" i="33"/>
  <c r="T362" i="33" s="1"/>
  <c r="R363" i="33"/>
  <c r="P363" i="33"/>
  <c r="BI357" i="33"/>
  <c r="BH357" i="33"/>
  <c r="BG357" i="33"/>
  <c r="BF357" i="33"/>
  <c r="T357" i="33"/>
  <c r="T351" i="33" s="1"/>
  <c r="R357" i="33"/>
  <c r="P357" i="33"/>
  <c r="P351" i="33"/>
  <c r="BI352" i="33"/>
  <c r="BH352" i="33"/>
  <c r="BG352" i="33"/>
  <c r="BF352" i="33"/>
  <c r="T352" i="33"/>
  <c r="R352" i="33"/>
  <c r="R351" i="33" s="1"/>
  <c r="P352" i="33"/>
  <c r="BI345" i="33"/>
  <c r="BH345" i="33"/>
  <c r="BG345" i="33"/>
  <c r="BF345" i="33"/>
  <c r="T345" i="33"/>
  <c r="R345" i="33"/>
  <c r="P345" i="33"/>
  <c r="BI339" i="33"/>
  <c r="BH339" i="33"/>
  <c r="BG339" i="33"/>
  <c r="BF339" i="33"/>
  <c r="T339" i="33"/>
  <c r="R339" i="33"/>
  <c r="P339" i="33"/>
  <c r="BI333" i="33"/>
  <c r="BH333" i="33"/>
  <c r="BG333" i="33"/>
  <c r="BF333" i="33"/>
  <c r="T333" i="33"/>
  <c r="R333" i="33"/>
  <c r="P333" i="33"/>
  <c r="BI328" i="33"/>
  <c r="BH328" i="33"/>
  <c r="BG328" i="33"/>
  <c r="BF328" i="33"/>
  <c r="T328" i="33"/>
  <c r="R328" i="33"/>
  <c r="P328" i="33"/>
  <c r="BI323" i="33"/>
  <c r="BH323" i="33"/>
  <c r="BG323" i="33"/>
  <c r="BF323" i="33"/>
  <c r="T323" i="33"/>
  <c r="R323" i="33"/>
  <c r="P323" i="33"/>
  <c r="BI317" i="33"/>
  <c r="BH317" i="33"/>
  <c r="BG317" i="33"/>
  <c r="BF317" i="33"/>
  <c r="T317" i="33"/>
  <c r="R317" i="33"/>
  <c r="P317" i="33"/>
  <c r="BI312" i="33"/>
  <c r="BH312" i="33"/>
  <c r="BG312" i="33"/>
  <c r="BF312" i="33"/>
  <c r="T312" i="33"/>
  <c r="R312" i="33"/>
  <c r="P312" i="33"/>
  <c r="BI307" i="33"/>
  <c r="BH307" i="33"/>
  <c r="BG307" i="33"/>
  <c r="BF307" i="33"/>
  <c r="T307" i="33"/>
  <c r="R307" i="33"/>
  <c r="P307" i="33"/>
  <c r="BI301" i="33"/>
  <c r="BH301" i="33"/>
  <c r="BG301" i="33"/>
  <c r="BF301" i="33"/>
  <c r="T301" i="33"/>
  <c r="R301" i="33"/>
  <c r="P301" i="33"/>
  <c r="BI296" i="33"/>
  <c r="BH296" i="33"/>
  <c r="BG296" i="33"/>
  <c r="BF296" i="33"/>
  <c r="T296" i="33"/>
  <c r="R296" i="33"/>
  <c r="P296" i="33"/>
  <c r="BI291" i="33"/>
  <c r="BH291" i="33"/>
  <c r="BG291" i="33"/>
  <c r="BF291" i="33"/>
  <c r="T291" i="33"/>
  <c r="T290" i="33" s="1"/>
  <c r="R291" i="33"/>
  <c r="P291" i="33"/>
  <c r="BI285" i="33"/>
  <c r="BH285" i="33"/>
  <c r="BG285" i="33"/>
  <c r="BF285" i="33"/>
  <c r="T285" i="33"/>
  <c r="R285" i="33"/>
  <c r="P285" i="33"/>
  <c r="BI280" i="33"/>
  <c r="BH280" i="33"/>
  <c r="BG280" i="33"/>
  <c r="BF280" i="33"/>
  <c r="T280" i="33"/>
  <c r="R280" i="33"/>
  <c r="P280" i="33"/>
  <c r="BI275" i="33"/>
  <c r="BH275" i="33"/>
  <c r="BG275" i="33"/>
  <c r="BF275" i="33"/>
  <c r="T275" i="33"/>
  <c r="R275" i="33"/>
  <c r="P275" i="33"/>
  <c r="BI267" i="33"/>
  <c r="BH267" i="33"/>
  <c r="BG267" i="33"/>
  <c r="BF267" i="33"/>
  <c r="T267" i="33"/>
  <c r="R267" i="33"/>
  <c r="P267" i="33"/>
  <c r="BI262" i="33"/>
  <c r="BH262" i="33"/>
  <c r="BG262" i="33"/>
  <c r="BF262" i="33"/>
  <c r="T262" i="33"/>
  <c r="R262" i="33"/>
  <c r="P262" i="33"/>
  <c r="BI257" i="33"/>
  <c r="BH257" i="33"/>
  <c r="BG257" i="33"/>
  <c r="BF257" i="33"/>
  <c r="T257" i="33"/>
  <c r="R257" i="33"/>
  <c r="P257" i="33"/>
  <c r="BI252" i="33"/>
  <c r="BH252" i="33"/>
  <c r="BG252" i="33"/>
  <c r="BF252" i="33"/>
  <c r="T252" i="33"/>
  <c r="R252" i="33"/>
  <c r="P252" i="33"/>
  <c r="BI247" i="33"/>
  <c r="BH247" i="33"/>
  <c r="BG247" i="33"/>
  <c r="BF247" i="33"/>
  <c r="T247" i="33"/>
  <c r="R247" i="33"/>
  <c r="P247" i="33"/>
  <c r="BI242" i="33"/>
  <c r="BH242" i="33"/>
  <c r="BG242" i="33"/>
  <c r="BF242" i="33"/>
  <c r="T242" i="33"/>
  <c r="R242" i="33"/>
  <c r="P242" i="33"/>
  <c r="BI237" i="33"/>
  <c r="BH237" i="33"/>
  <c r="BG237" i="33"/>
  <c r="BF237" i="33"/>
  <c r="T237" i="33"/>
  <c r="R237" i="33"/>
  <c r="P237" i="33"/>
  <c r="BI232" i="33"/>
  <c r="BH232" i="33"/>
  <c r="BG232" i="33"/>
  <c r="BF232" i="33"/>
  <c r="T232" i="33"/>
  <c r="R232" i="33"/>
  <c r="P232" i="33"/>
  <c r="BI228" i="33"/>
  <c r="BH228" i="33"/>
  <c r="BG228" i="33"/>
  <c r="BF228" i="33"/>
  <c r="T228" i="33"/>
  <c r="R228" i="33"/>
  <c r="P228" i="33"/>
  <c r="BI224" i="33"/>
  <c r="BH224" i="33"/>
  <c r="BG224" i="33"/>
  <c r="BF224" i="33"/>
  <c r="T224" i="33"/>
  <c r="R224" i="33"/>
  <c r="P224" i="33"/>
  <c r="BI220" i="33"/>
  <c r="BH220" i="33"/>
  <c r="BG220" i="33"/>
  <c r="BF220" i="33"/>
  <c r="T220" i="33"/>
  <c r="R220" i="33"/>
  <c r="P220" i="33"/>
  <c r="BI210" i="33"/>
  <c r="BH210" i="33"/>
  <c r="BG210" i="33"/>
  <c r="BF210" i="33"/>
  <c r="T210" i="33"/>
  <c r="R210" i="33"/>
  <c r="P210" i="33"/>
  <c r="BI200" i="33"/>
  <c r="BH200" i="33"/>
  <c r="BG200" i="33"/>
  <c r="BF200" i="33"/>
  <c r="T200" i="33"/>
  <c r="R200" i="33"/>
  <c r="P200" i="33"/>
  <c r="BI190" i="33"/>
  <c r="BH190" i="33"/>
  <c r="BG190" i="33"/>
  <c r="BF190" i="33"/>
  <c r="T190" i="33"/>
  <c r="R190" i="33"/>
  <c r="P190" i="33"/>
  <c r="BI180" i="33"/>
  <c r="BH180" i="33"/>
  <c r="BG180" i="33"/>
  <c r="BF180" i="33"/>
  <c r="T180" i="33"/>
  <c r="R180" i="33"/>
  <c r="P180" i="33"/>
  <c r="BI175" i="33"/>
  <c r="BH175" i="33"/>
  <c r="BG175" i="33"/>
  <c r="BF175" i="33"/>
  <c r="T175" i="33"/>
  <c r="R175" i="33"/>
  <c r="P175" i="33"/>
  <c r="BI168" i="33"/>
  <c r="BH168" i="33"/>
  <c r="BG168" i="33"/>
  <c r="BF168" i="33"/>
  <c r="T168" i="33"/>
  <c r="R168" i="33"/>
  <c r="P168" i="33"/>
  <c r="BI165" i="33"/>
  <c r="BH165" i="33"/>
  <c r="BG165" i="33"/>
  <c r="BF165" i="33"/>
  <c r="T165" i="33"/>
  <c r="R165" i="33"/>
  <c r="P165" i="33"/>
  <c r="BI162" i="33"/>
  <c r="BH162" i="33"/>
  <c r="BG162" i="33"/>
  <c r="BF162" i="33"/>
  <c r="T162" i="33"/>
  <c r="R162" i="33"/>
  <c r="P162" i="33"/>
  <c r="BI159" i="33"/>
  <c r="BH159" i="33"/>
  <c r="BG159" i="33"/>
  <c r="BF159" i="33"/>
  <c r="T159" i="33"/>
  <c r="R159" i="33"/>
  <c r="P159" i="33"/>
  <c r="BI156" i="33"/>
  <c r="BH156" i="33"/>
  <c r="BG156" i="33"/>
  <c r="BF156" i="33"/>
  <c r="T156" i="33"/>
  <c r="R156" i="33"/>
  <c r="P156" i="33"/>
  <c r="BI152" i="33"/>
  <c r="BH152" i="33"/>
  <c r="BG152" i="33"/>
  <c r="BF152" i="33"/>
  <c r="T152" i="33"/>
  <c r="R152" i="33"/>
  <c r="P152" i="33"/>
  <c r="BI148" i="33"/>
  <c r="BH148" i="33"/>
  <c r="BG148" i="33"/>
  <c r="BF148" i="33"/>
  <c r="T148" i="33"/>
  <c r="R148" i="33"/>
  <c r="P148" i="33"/>
  <c r="BI143" i="33"/>
  <c r="BH143" i="33"/>
  <c r="BG143" i="33"/>
  <c r="BF143" i="33"/>
  <c r="T143" i="33"/>
  <c r="R143" i="33"/>
  <c r="P143" i="33"/>
  <c r="BI137" i="33"/>
  <c r="BH137" i="33"/>
  <c r="BG137" i="33"/>
  <c r="BF137" i="33"/>
  <c r="T137" i="33"/>
  <c r="R137" i="33"/>
  <c r="P137" i="33"/>
  <c r="BI131" i="33"/>
  <c r="BH131" i="33"/>
  <c r="BG131" i="33"/>
  <c r="BF131" i="33"/>
  <c r="T131" i="33"/>
  <c r="R131" i="33"/>
  <c r="P131" i="33"/>
  <c r="BI122" i="33"/>
  <c r="BH122" i="33"/>
  <c r="BG122" i="33"/>
  <c r="BF122" i="33"/>
  <c r="T122" i="33"/>
  <c r="R122" i="33"/>
  <c r="P122" i="33"/>
  <c r="BI116" i="33"/>
  <c r="BH116" i="33"/>
  <c r="BG116" i="33"/>
  <c r="BF116" i="33"/>
  <c r="T116" i="33"/>
  <c r="R116" i="33"/>
  <c r="P116" i="33"/>
  <c r="BI111" i="33"/>
  <c r="BH111" i="33"/>
  <c r="BG111" i="33"/>
  <c r="BF111" i="33"/>
  <c r="T111" i="33"/>
  <c r="R111" i="33"/>
  <c r="P111" i="33"/>
  <c r="BI106" i="33"/>
  <c r="BH106" i="33"/>
  <c r="BG106" i="33"/>
  <c r="BF106" i="33"/>
  <c r="T106" i="33"/>
  <c r="R106" i="33"/>
  <c r="P106" i="33"/>
  <c r="BI101" i="33"/>
  <c r="BH101" i="33"/>
  <c r="BG101" i="33"/>
  <c r="BF101" i="33"/>
  <c r="T101" i="33"/>
  <c r="R101" i="33"/>
  <c r="P101" i="33"/>
  <c r="BI95" i="33"/>
  <c r="BH95" i="33"/>
  <c r="BG95" i="33"/>
  <c r="BF95" i="33"/>
  <c r="T95" i="33"/>
  <c r="R95" i="33"/>
  <c r="P95" i="33"/>
  <c r="J88" i="33"/>
  <c r="F86" i="33"/>
  <c r="E84" i="33"/>
  <c r="J54" i="33"/>
  <c r="F52" i="33"/>
  <c r="E50" i="33"/>
  <c r="J24" i="33"/>
  <c r="E24" i="33"/>
  <c r="J89" i="33" s="1"/>
  <c r="J23" i="33"/>
  <c r="J18" i="33"/>
  <c r="E18" i="33"/>
  <c r="F55" i="33" s="1"/>
  <c r="J17" i="33"/>
  <c r="J15" i="33"/>
  <c r="E15" i="33"/>
  <c r="F88" i="33" s="1"/>
  <c r="J14" i="33"/>
  <c r="J12" i="33"/>
  <c r="J86" i="33" s="1"/>
  <c r="E7" i="33"/>
  <c r="E82" i="33" s="1"/>
  <c r="J39" i="32"/>
  <c r="J38" i="32"/>
  <c r="AY87" i="1" s="1"/>
  <c r="J37" i="32"/>
  <c r="AX87" i="1"/>
  <c r="BI327" i="32"/>
  <c r="BH327" i="32"/>
  <c r="BG327" i="32"/>
  <c r="BF327" i="32"/>
  <c r="T327" i="32"/>
  <c r="T326" i="32" s="1"/>
  <c r="R327" i="32"/>
  <c r="R326" i="32"/>
  <c r="P327" i="32"/>
  <c r="P326" i="32" s="1"/>
  <c r="BI312" i="32"/>
  <c r="BH312" i="32"/>
  <c r="BG312" i="32"/>
  <c r="BF312" i="32"/>
  <c r="T312" i="32"/>
  <c r="R312" i="32"/>
  <c r="P312" i="32"/>
  <c r="BI299" i="32"/>
  <c r="BH299" i="32"/>
  <c r="BG299" i="32"/>
  <c r="BF299" i="32"/>
  <c r="T299" i="32"/>
  <c r="R299" i="32"/>
  <c r="P299" i="32"/>
  <c r="BI286" i="32"/>
  <c r="BH286" i="32"/>
  <c r="BG286" i="32"/>
  <c r="BF286" i="32"/>
  <c r="T286" i="32"/>
  <c r="R286" i="32"/>
  <c r="P286" i="32"/>
  <c r="BI273" i="32"/>
  <c r="BH273" i="32"/>
  <c r="BG273" i="32"/>
  <c r="BF273" i="32"/>
  <c r="T273" i="32"/>
  <c r="R273" i="32"/>
  <c r="P273" i="32"/>
  <c r="BI254" i="32"/>
  <c r="BH254" i="32"/>
  <c r="BG254" i="32"/>
  <c r="BF254" i="32"/>
  <c r="T254" i="32"/>
  <c r="R254" i="32"/>
  <c r="P254" i="32"/>
  <c r="BI237" i="32"/>
  <c r="BH237" i="32"/>
  <c r="BG237" i="32"/>
  <c r="BF237" i="32"/>
  <c r="T237" i="32"/>
  <c r="R237" i="32"/>
  <c r="P237" i="32"/>
  <c r="BI220" i="32"/>
  <c r="BH220" i="32"/>
  <c r="BG220" i="32"/>
  <c r="BF220" i="32"/>
  <c r="T220" i="32"/>
  <c r="R220" i="32"/>
  <c r="P220" i="32"/>
  <c r="BI202" i="32"/>
  <c r="BH202" i="32"/>
  <c r="BG202" i="32"/>
  <c r="BF202" i="32"/>
  <c r="T202" i="32"/>
  <c r="R202" i="32"/>
  <c r="P202" i="32"/>
  <c r="BI184" i="32"/>
  <c r="BH184" i="32"/>
  <c r="BG184" i="32"/>
  <c r="BF184" i="32"/>
  <c r="T184" i="32"/>
  <c r="R184" i="32"/>
  <c r="P184" i="32"/>
  <c r="BI167" i="32"/>
  <c r="BH167" i="32"/>
  <c r="BG167" i="32"/>
  <c r="BF167" i="32"/>
  <c r="T167" i="32"/>
  <c r="R167" i="32"/>
  <c r="P167" i="32"/>
  <c r="BI150" i="32"/>
  <c r="BH150" i="32"/>
  <c r="BG150" i="32"/>
  <c r="BF150" i="32"/>
  <c r="T150" i="32"/>
  <c r="R150" i="32"/>
  <c r="P150" i="32"/>
  <c r="BI133" i="32"/>
  <c r="BH133" i="32"/>
  <c r="BG133" i="32"/>
  <c r="BF133" i="32"/>
  <c r="T133" i="32"/>
  <c r="R133" i="32"/>
  <c r="P133" i="32"/>
  <c r="BI115" i="32"/>
  <c r="BH115" i="32"/>
  <c r="BG115" i="32"/>
  <c r="BF115" i="32"/>
  <c r="T115" i="32"/>
  <c r="R115" i="32"/>
  <c r="P115" i="32"/>
  <c r="BI109" i="32"/>
  <c r="BH109" i="32"/>
  <c r="BG109" i="32"/>
  <c r="BF109" i="32"/>
  <c r="T109" i="32"/>
  <c r="R109" i="32"/>
  <c r="P109" i="32"/>
  <c r="BI92" i="32"/>
  <c r="BH92" i="32"/>
  <c r="BG92" i="32"/>
  <c r="BF92" i="32"/>
  <c r="T92" i="32"/>
  <c r="R92" i="32"/>
  <c r="P92" i="32"/>
  <c r="J85" i="32"/>
  <c r="F83" i="32"/>
  <c r="E81" i="32"/>
  <c r="J58" i="32"/>
  <c r="F56" i="32"/>
  <c r="E54" i="32"/>
  <c r="J26" i="32"/>
  <c r="E26" i="32"/>
  <c r="J59" i="32" s="1"/>
  <c r="J25" i="32"/>
  <c r="J20" i="32"/>
  <c r="E20" i="32"/>
  <c r="F59" i="32" s="1"/>
  <c r="J19" i="32"/>
  <c r="J17" i="32"/>
  <c r="E17" i="32"/>
  <c r="F58" i="32" s="1"/>
  <c r="J16" i="32"/>
  <c r="J14" i="32"/>
  <c r="J56" i="32" s="1"/>
  <c r="E7" i="32"/>
  <c r="E77" i="32" s="1"/>
  <c r="J39" i="31"/>
  <c r="J38" i="31"/>
  <c r="AY86" i="1" s="1"/>
  <c r="J37" i="31"/>
  <c r="AX86" i="1" s="1"/>
  <c r="BI143" i="31"/>
  <c r="BH143" i="31"/>
  <c r="BG143" i="31"/>
  <c r="BF143" i="31"/>
  <c r="T143" i="31"/>
  <c r="T142" i="31" s="1"/>
  <c r="R143" i="31"/>
  <c r="R142" i="31" s="1"/>
  <c r="P143" i="31"/>
  <c r="P142" i="31" s="1"/>
  <c r="BI137" i="31"/>
  <c r="BH137" i="31"/>
  <c r="BG137" i="31"/>
  <c r="BF137" i="31"/>
  <c r="T137" i="31"/>
  <c r="R137" i="31"/>
  <c r="P137" i="31"/>
  <c r="BI132" i="31"/>
  <c r="BH132" i="31"/>
  <c r="BG132" i="31"/>
  <c r="BF132" i="31"/>
  <c r="T132" i="31"/>
  <c r="R132" i="31"/>
  <c r="P132" i="31"/>
  <c r="BI126" i="31"/>
  <c r="BH126" i="31"/>
  <c r="BG126" i="31"/>
  <c r="BF126" i="31"/>
  <c r="T126" i="31"/>
  <c r="R126" i="31"/>
  <c r="P126" i="31"/>
  <c r="BI120" i="31"/>
  <c r="BH120" i="31"/>
  <c r="BG120" i="31"/>
  <c r="BF120" i="31"/>
  <c r="T120" i="31"/>
  <c r="R120" i="31"/>
  <c r="P120" i="31"/>
  <c r="BI112" i="31"/>
  <c r="BH112" i="31"/>
  <c r="BG112" i="31"/>
  <c r="BF112" i="31"/>
  <c r="T112" i="31"/>
  <c r="R112" i="31"/>
  <c r="P112" i="31"/>
  <c r="BI107" i="31"/>
  <c r="BH107" i="31"/>
  <c r="BG107" i="31"/>
  <c r="BF107" i="31"/>
  <c r="T107" i="31"/>
  <c r="R107" i="31"/>
  <c r="P107" i="31"/>
  <c r="BI102" i="31"/>
  <c r="BH102" i="31"/>
  <c r="BG102" i="31"/>
  <c r="BF102" i="31"/>
  <c r="T102" i="31"/>
  <c r="R102" i="31"/>
  <c r="P102" i="31"/>
  <c r="BI96" i="31"/>
  <c r="BH96" i="31"/>
  <c r="BG96" i="31"/>
  <c r="BF96" i="31"/>
  <c r="T96" i="31"/>
  <c r="R96" i="31"/>
  <c r="P96" i="31"/>
  <c r="BI91" i="31"/>
  <c r="BH91" i="31"/>
  <c r="BG91" i="31"/>
  <c r="BF91" i="31"/>
  <c r="T91" i="31"/>
  <c r="R91" i="31"/>
  <c r="P91" i="31"/>
  <c r="J84" i="31"/>
  <c r="F82" i="31"/>
  <c r="E80" i="31"/>
  <c r="J58" i="31"/>
  <c r="F56" i="31"/>
  <c r="E54" i="31"/>
  <c r="J26" i="31"/>
  <c r="E26" i="31"/>
  <c r="J59" i="31" s="1"/>
  <c r="J25" i="31"/>
  <c r="J20" i="31"/>
  <c r="E20" i="31"/>
  <c r="F59" i="31" s="1"/>
  <c r="J19" i="31"/>
  <c r="J17" i="31"/>
  <c r="E17" i="31"/>
  <c r="F58" i="31" s="1"/>
  <c r="J16" i="31"/>
  <c r="J14" i="31"/>
  <c r="J82" i="31" s="1"/>
  <c r="E7" i="31"/>
  <c r="E50" i="31" s="1"/>
  <c r="J39" i="30"/>
  <c r="J38" i="30"/>
  <c r="AY85" i="1" s="1"/>
  <c r="J37" i="30"/>
  <c r="AX85" i="1" s="1"/>
  <c r="BI409" i="30"/>
  <c r="BH409" i="30"/>
  <c r="BG409" i="30"/>
  <c r="BF409" i="30"/>
  <c r="T409" i="30"/>
  <c r="T408" i="30" s="1"/>
  <c r="R409" i="30"/>
  <c r="R408" i="30" s="1"/>
  <c r="P409" i="30"/>
  <c r="P408" i="30" s="1"/>
  <c r="BI404" i="30"/>
  <c r="BH404" i="30"/>
  <c r="BG404" i="30"/>
  <c r="BF404" i="30"/>
  <c r="T404" i="30"/>
  <c r="T403" i="30" s="1"/>
  <c r="R404" i="30"/>
  <c r="R403" i="30" s="1"/>
  <c r="P404" i="30"/>
  <c r="P403" i="30" s="1"/>
  <c r="BI398" i="30"/>
  <c r="BH398" i="30"/>
  <c r="BG398" i="30"/>
  <c r="BF398" i="30"/>
  <c r="T398" i="30"/>
  <c r="R398" i="30"/>
  <c r="P398" i="30"/>
  <c r="BI394" i="30"/>
  <c r="BH394" i="30"/>
  <c r="BG394" i="30"/>
  <c r="BF394" i="30"/>
  <c r="T394" i="30"/>
  <c r="R394" i="30"/>
  <c r="P394" i="30"/>
  <c r="BI390" i="30"/>
  <c r="BH390" i="30"/>
  <c r="BG390" i="30"/>
  <c r="BF390" i="30"/>
  <c r="T390" i="30"/>
  <c r="R390" i="30"/>
  <c r="P390" i="30"/>
  <c r="BI386" i="30"/>
  <c r="BH386" i="30"/>
  <c r="BG386" i="30"/>
  <c r="BF386" i="30"/>
  <c r="T386" i="30"/>
  <c r="R386" i="30"/>
  <c r="P386" i="30"/>
  <c r="BI379" i="30"/>
  <c r="BH379" i="30"/>
  <c r="BG379" i="30"/>
  <c r="BF379" i="30"/>
  <c r="T379" i="30"/>
  <c r="R379" i="30"/>
  <c r="P379" i="30"/>
  <c r="BI374" i="30"/>
  <c r="BH374" i="30"/>
  <c r="BG374" i="30"/>
  <c r="BF374" i="30"/>
  <c r="T374" i="30"/>
  <c r="R374" i="30"/>
  <c r="P374" i="30"/>
  <c r="BI368" i="30"/>
  <c r="BH368" i="30"/>
  <c r="BG368" i="30"/>
  <c r="BF368" i="30"/>
  <c r="T368" i="30"/>
  <c r="R368" i="30"/>
  <c r="P368" i="30"/>
  <c r="BI364" i="30"/>
  <c r="BH364" i="30"/>
  <c r="BG364" i="30"/>
  <c r="BF364" i="30"/>
  <c r="T364" i="30"/>
  <c r="R364" i="30"/>
  <c r="P364" i="30"/>
  <c r="BI358" i="30"/>
  <c r="BH358" i="30"/>
  <c r="BG358" i="30"/>
  <c r="BF358" i="30"/>
  <c r="T358" i="30"/>
  <c r="R358" i="30"/>
  <c r="P358" i="30"/>
  <c r="BI348" i="30"/>
  <c r="BH348" i="30"/>
  <c r="BG348" i="30"/>
  <c r="BF348" i="30"/>
  <c r="T348" i="30"/>
  <c r="R348" i="30"/>
  <c r="P348" i="30"/>
  <c r="BI344" i="30"/>
  <c r="BH344" i="30"/>
  <c r="BG344" i="30"/>
  <c r="BF344" i="30"/>
  <c r="T344" i="30"/>
  <c r="R344" i="30"/>
  <c r="P344" i="30"/>
  <c r="BI340" i="30"/>
  <c r="BH340" i="30"/>
  <c r="BG340" i="30"/>
  <c r="BF340" i="30"/>
  <c r="T340" i="30"/>
  <c r="R340" i="30"/>
  <c r="P340" i="30"/>
  <c r="BI336" i="30"/>
  <c r="BH336" i="30"/>
  <c r="BG336" i="30"/>
  <c r="BF336" i="30"/>
  <c r="T336" i="30"/>
  <c r="R336" i="30"/>
  <c r="P336" i="30"/>
  <c r="BI333" i="30"/>
  <c r="BH333" i="30"/>
  <c r="BG333" i="30"/>
  <c r="BF333" i="30"/>
  <c r="T333" i="30"/>
  <c r="R333" i="30"/>
  <c r="P333" i="30"/>
  <c r="BI328" i="30"/>
  <c r="BH328" i="30"/>
  <c r="BG328" i="30"/>
  <c r="BF328" i="30"/>
  <c r="T328" i="30"/>
  <c r="R328" i="30"/>
  <c r="P328" i="30"/>
  <c r="BI323" i="30"/>
  <c r="BH323" i="30"/>
  <c r="BG323" i="30"/>
  <c r="BF323" i="30"/>
  <c r="T323" i="30"/>
  <c r="R323" i="30"/>
  <c r="P323" i="30"/>
  <c r="BI318" i="30"/>
  <c r="BH318" i="30"/>
  <c r="BG318" i="30"/>
  <c r="BF318" i="30"/>
  <c r="T318" i="30"/>
  <c r="R318" i="30"/>
  <c r="P318" i="30"/>
  <c r="BI312" i="30"/>
  <c r="BH312" i="30"/>
  <c r="BG312" i="30"/>
  <c r="BF312" i="30"/>
  <c r="T312" i="30"/>
  <c r="R312" i="30"/>
  <c r="P312" i="30"/>
  <c r="BI308" i="30"/>
  <c r="BH308" i="30"/>
  <c r="BG308" i="30"/>
  <c r="BF308" i="30"/>
  <c r="T308" i="30"/>
  <c r="R308" i="30"/>
  <c r="P308" i="30"/>
  <c r="BI304" i="30"/>
  <c r="BH304" i="30"/>
  <c r="BG304" i="30"/>
  <c r="BF304" i="30"/>
  <c r="T304" i="30"/>
  <c r="R304" i="30"/>
  <c r="P304" i="30"/>
  <c r="BI298" i="30"/>
  <c r="BH298" i="30"/>
  <c r="BG298" i="30"/>
  <c r="BF298" i="30"/>
  <c r="T298" i="30"/>
  <c r="R298" i="30"/>
  <c r="P298" i="30"/>
  <c r="BI295" i="30"/>
  <c r="BH295" i="30"/>
  <c r="BG295" i="30"/>
  <c r="BF295" i="30"/>
  <c r="T295" i="30"/>
  <c r="R295" i="30"/>
  <c r="P295" i="30"/>
  <c r="BI291" i="30"/>
  <c r="BH291" i="30"/>
  <c r="BG291" i="30"/>
  <c r="BF291" i="30"/>
  <c r="T291" i="30"/>
  <c r="R291" i="30"/>
  <c r="P291" i="30"/>
  <c r="BI288" i="30"/>
  <c r="BH288" i="30"/>
  <c r="BG288" i="30"/>
  <c r="BF288" i="30"/>
  <c r="T288" i="30"/>
  <c r="R288" i="30"/>
  <c r="P288" i="30"/>
  <c r="BI282" i="30"/>
  <c r="BH282" i="30"/>
  <c r="BG282" i="30"/>
  <c r="BF282" i="30"/>
  <c r="T282" i="30"/>
  <c r="R282" i="30"/>
  <c r="P282" i="30"/>
  <c r="BI277" i="30"/>
  <c r="BH277" i="30"/>
  <c r="BG277" i="30"/>
  <c r="BF277" i="30"/>
  <c r="T277" i="30"/>
  <c r="R277" i="30"/>
  <c r="P277" i="30"/>
  <c r="BI272" i="30"/>
  <c r="BH272" i="30"/>
  <c r="BG272" i="30"/>
  <c r="BF272" i="30"/>
  <c r="T272" i="30"/>
  <c r="R272" i="30"/>
  <c r="P272" i="30"/>
  <c r="BI268" i="30"/>
  <c r="BH268" i="30"/>
  <c r="BG268" i="30"/>
  <c r="BF268" i="30"/>
  <c r="T268" i="30"/>
  <c r="R268" i="30"/>
  <c r="P268" i="30"/>
  <c r="BI264" i="30"/>
  <c r="BH264" i="30"/>
  <c r="BG264" i="30"/>
  <c r="BF264" i="30"/>
  <c r="T264" i="30"/>
  <c r="R264" i="30"/>
  <c r="P264" i="30"/>
  <c r="BI260" i="30"/>
  <c r="BH260" i="30"/>
  <c r="BG260" i="30"/>
  <c r="BF260" i="30"/>
  <c r="T260" i="30"/>
  <c r="R260" i="30"/>
  <c r="P260" i="30"/>
  <c r="BI256" i="30"/>
  <c r="BH256" i="30"/>
  <c r="BG256" i="30"/>
  <c r="BF256" i="30"/>
  <c r="T256" i="30"/>
  <c r="R256" i="30"/>
  <c r="P256" i="30"/>
  <c r="BI252" i="30"/>
  <c r="BH252" i="30"/>
  <c r="BG252" i="30"/>
  <c r="BF252" i="30"/>
  <c r="T252" i="30"/>
  <c r="R252" i="30"/>
  <c r="P252" i="30"/>
  <c r="BI248" i="30"/>
  <c r="BH248" i="30"/>
  <c r="BG248" i="30"/>
  <c r="BF248" i="30"/>
  <c r="T248" i="30"/>
  <c r="R248" i="30"/>
  <c r="P248" i="30"/>
  <c r="BI244" i="30"/>
  <c r="BH244" i="30"/>
  <c r="BG244" i="30"/>
  <c r="BF244" i="30"/>
  <c r="T244" i="30"/>
  <c r="R244" i="30"/>
  <c r="P244" i="30"/>
  <c r="BI240" i="30"/>
  <c r="BH240" i="30"/>
  <c r="BG240" i="30"/>
  <c r="BF240" i="30"/>
  <c r="T240" i="30"/>
  <c r="R240" i="30"/>
  <c r="P240" i="30"/>
  <c r="BI235" i="30"/>
  <c r="BH235" i="30"/>
  <c r="BG235" i="30"/>
  <c r="BF235" i="30"/>
  <c r="T235" i="30"/>
  <c r="R235" i="30"/>
  <c r="P235" i="30"/>
  <c r="BI232" i="30"/>
  <c r="BH232" i="30"/>
  <c r="BG232" i="30"/>
  <c r="BF232" i="30"/>
  <c r="T232" i="30"/>
  <c r="R232" i="30"/>
  <c r="P232" i="30"/>
  <c r="BI226" i="30"/>
  <c r="BH226" i="30"/>
  <c r="BG226" i="30"/>
  <c r="BF226" i="30"/>
  <c r="T226" i="30"/>
  <c r="R226" i="30"/>
  <c r="P226" i="30"/>
  <c r="BI221" i="30"/>
  <c r="BH221" i="30"/>
  <c r="BG221" i="30"/>
  <c r="BF221" i="30"/>
  <c r="T221" i="30"/>
  <c r="R221" i="30"/>
  <c r="P221" i="30"/>
  <c r="BI216" i="30"/>
  <c r="BH216" i="30"/>
  <c r="BG216" i="30"/>
  <c r="BF216" i="30"/>
  <c r="T216" i="30"/>
  <c r="R216" i="30"/>
  <c r="P216" i="30"/>
  <c r="BI211" i="30"/>
  <c r="BH211" i="30"/>
  <c r="BG211" i="30"/>
  <c r="BF211" i="30"/>
  <c r="T211" i="30"/>
  <c r="R211" i="30"/>
  <c r="P211" i="30"/>
  <c r="BI205" i="30"/>
  <c r="BH205" i="30"/>
  <c r="BG205" i="30"/>
  <c r="BF205" i="30"/>
  <c r="T205" i="30"/>
  <c r="R205" i="30"/>
  <c r="P205" i="30"/>
  <c r="BI200" i="30"/>
  <c r="BH200" i="30"/>
  <c r="BG200" i="30"/>
  <c r="BF200" i="30"/>
  <c r="T200" i="30"/>
  <c r="R200" i="30"/>
  <c r="P200" i="30"/>
  <c r="BI195" i="30"/>
  <c r="BH195" i="30"/>
  <c r="BG195" i="30"/>
  <c r="BF195" i="30"/>
  <c r="T195" i="30"/>
  <c r="R195" i="30"/>
  <c r="P195" i="30"/>
  <c r="BI191" i="30"/>
  <c r="BH191" i="30"/>
  <c r="BG191" i="30"/>
  <c r="BF191" i="30"/>
  <c r="T191" i="30"/>
  <c r="R191" i="30"/>
  <c r="P191" i="30"/>
  <c r="BI187" i="30"/>
  <c r="BH187" i="30"/>
  <c r="BG187" i="30"/>
  <c r="BF187" i="30"/>
  <c r="T187" i="30"/>
  <c r="R187" i="30"/>
  <c r="P187" i="30"/>
  <c r="BI182" i="30"/>
  <c r="BH182" i="30"/>
  <c r="BG182" i="30"/>
  <c r="BF182" i="30"/>
  <c r="T182" i="30"/>
  <c r="R182" i="30"/>
  <c r="P182" i="30"/>
  <c r="BI177" i="30"/>
  <c r="BH177" i="30"/>
  <c r="BG177" i="30"/>
  <c r="BF177" i="30"/>
  <c r="T177" i="30"/>
  <c r="R177" i="30"/>
  <c r="P177" i="30"/>
  <c r="BI171" i="30"/>
  <c r="BH171" i="30"/>
  <c r="BG171" i="30"/>
  <c r="BF171" i="30"/>
  <c r="T171" i="30"/>
  <c r="R171" i="30"/>
  <c r="P171" i="30"/>
  <c r="BI165" i="30"/>
  <c r="BH165" i="30"/>
  <c r="BG165" i="30"/>
  <c r="BF165" i="30"/>
  <c r="T165" i="30"/>
  <c r="R165" i="30"/>
  <c r="P165" i="30"/>
  <c r="BI160" i="30"/>
  <c r="BH160" i="30"/>
  <c r="BG160" i="30"/>
  <c r="BF160" i="30"/>
  <c r="T160" i="30"/>
  <c r="R160" i="30"/>
  <c r="P160" i="30"/>
  <c r="BI152" i="30"/>
  <c r="BH152" i="30"/>
  <c r="BG152" i="30"/>
  <c r="BF152" i="30"/>
  <c r="T152" i="30"/>
  <c r="R152" i="30"/>
  <c r="P152" i="30"/>
  <c r="BI138" i="30"/>
  <c r="BH138" i="30"/>
  <c r="BG138" i="30"/>
  <c r="BF138" i="30"/>
  <c r="T138" i="30"/>
  <c r="R138" i="30"/>
  <c r="P138" i="30"/>
  <c r="BI129" i="30"/>
  <c r="BH129" i="30"/>
  <c r="BG129" i="30"/>
  <c r="BF129" i="30"/>
  <c r="T129" i="30"/>
  <c r="R129" i="30"/>
  <c r="P129" i="30"/>
  <c r="BI123" i="30"/>
  <c r="BH123" i="30"/>
  <c r="BG123" i="30"/>
  <c r="BF123" i="30"/>
  <c r="T123" i="30"/>
  <c r="R123" i="30"/>
  <c r="P123" i="30"/>
  <c r="BI117" i="30"/>
  <c r="BH117" i="30"/>
  <c r="BG117" i="30"/>
  <c r="BF117" i="30"/>
  <c r="T117" i="30"/>
  <c r="R117" i="30"/>
  <c r="P117" i="30"/>
  <c r="BI111" i="30"/>
  <c r="BH111" i="30"/>
  <c r="BG111" i="30"/>
  <c r="BF111" i="30"/>
  <c r="T111" i="30"/>
  <c r="R111" i="30"/>
  <c r="P111" i="30"/>
  <c r="BI99" i="30"/>
  <c r="BH99" i="30"/>
  <c r="BG99" i="30"/>
  <c r="BF99" i="30"/>
  <c r="T99" i="30"/>
  <c r="R99" i="30"/>
  <c r="P99" i="30"/>
  <c r="BI93" i="30"/>
  <c r="BH93" i="30"/>
  <c r="BG93" i="30"/>
  <c r="BF93" i="30"/>
  <c r="T93" i="30"/>
  <c r="R93" i="30"/>
  <c r="P93" i="30"/>
  <c r="J86" i="30"/>
  <c r="F84" i="30"/>
  <c r="E82" i="30"/>
  <c r="J58" i="30"/>
  <c r="F56" i="30"/>
  <c r="E54" i="30"/>
  <c r="J26" i="30"/>
  <c r="E26" i="30"/>
  <c r="J59" i="30" s="1"/>
  <c r="J25" i="30"/>
  <c r="J20" i="30"/>
  <c r="E20" i="30"/>
  <c r="F87" i="30" s="1"/>
  <c r="J19" i="30"/>
  <c r="J17" i="30"/>
  <c r="E17" i="30"/>
  <c r="F58" i="30" s="1"/>
  <c r="J16" i="30"/>
  <c r="J14" i="30"/>
  <c r="J56" i="30" s="1"/>
  <c r="E7" i="30"/>
  <c r="E78" i="30" s="1"/>
  <c r="J37" i="29"/>
  <c r="J36" i="29"/>
  <c r="AY83" i="1" s="1"/>
  <c r="J35" i="29"/>
  <c r="AX83" i="1" s="1"/>
  <c r="BI233" i="29"/>
  <c r="BH233" i="29"/>
  <c r="BG233" i="29"/>
  <c r="BF233" i="29"/>
  <c r="T233" i="29"/>
  <c r="R233" i="29"/>
  <c r="P233" i="29"/>
  <c r="BI230" i="29"/>
  <c r="BH230" i="29"/>
  <c r="BG230" i="29"/>
  <c r="BF230" i="29"/>
  <c r="T230" i="29"/>
  <c r="R230" i="29"/>
  <c r="P230" i="29"/>
  <c r="BI226" i="29"/>
  <c r="BH226" i="29"/>
  <c r="BG226" i="29"/>
  <c r="BF226" i="29"/>
  <c r="T226" i="29"/>
  <c r="R226" i="29"/>
  <c r="P226" i="29"/>
  <c r="BI223" i="29"/>
  <c r="BH223" i="29"/>
  <c r="BG223" i="29"/>
  <c r="BF223" i="29"/>
  <c r="T223" i="29"/>
  <c r="R223" i="29"/>
  <c r="P223" i="29"/>
  <c r="BI219" i="29"/>
  <c r="BH219" i="29"/>
  <c r="BG219" i="29"/>
  <c r="BF219" i="29"/>
  <c r="T219" i="29"/>
  <c r="R219" i="29"/>
  <c r="P219" i="29"/>
  <c r="BI215" i="29"/>
  <c r="BH215" i="29"/>
  <c r="BG215" i="29"/>
  <c r="BF215" i="29"/>
  <c r="T215" i="29"/>
  <c r="R215" i="29"/>
  <c r="P215" i="29"/>
  <c r="BI212" i="29"/>
  <c r="BH212" i="29"/>
  <c r="BG212" i="29"/>
  <c r="BF212" i="29"/>
  <c r="T212" i="29"/>
  <c r="R212" i="29"/>
  <c r="P212" i="29"/>
  <c r="BI208" i="29"/>
  <c r="BH208" i="29"/>
  <c r="BG208" i="29"/>
  <c r="BF208" i="29"/>
  <c r="T208" i="29"/>
  <c r="R208" i="29"/>
  <c r="P208" i="29"/>
  <c r="BI204" i="29"/>
  <c r="BH204" i="29"/>
  <c r="BG204" i="29"/>
  <c r="BF204" i="29"/>
  <c r="T204" i="29"/>
  <c r="R204" i="29"/>
  <c r="P204" i="29"/>
  <c r="BI200" i="29"/>
  <c r="BH200" i="29"/>
  <c r="BG200" i="29"/>
  <c r="BF200" i="29"/>
  <c r="T200" i="29"/>
  <c r="R200" i="29"/>
  <c r="P200" i="29"/>
  <c r="BI196" i="29"/>
  <c r="BH196" i="29"/>
  <c r="BG196" i="29"/>
  <c r="BF196" i="29"/>
  <c r="T196" i="29"/>
  <c r="R196" i="29"/>
  <c r="P196" i="29"/>
  <c r="BI192" i="29"/>
  <c r="BH192" i="29"/>
  <c r="BG192" i="29"/>
  <c r="BF192" i="29"/>
  <c r="T192" i="29"/>
  <c r="R192" i="29"/>
  <c r="P192" i="29"/>
  <c r="BI188" i="29"/>
  <c r="BH188" i="29"/>
  <c r="BG188" i="29"/>
  <c r="BF188" i="29"/>
  <c r="T188" i="29"/>
  <c r="R188" i="29"/>
  <c r="P188" i="29"/>
  <c r="BI184" i="29"/>
  <c r="BH184" i="29"/>
  <c r="BG184" i="29"/>
  <c r="BF184" i="29"/>
  <c r="T184" i="29"/>
  <c r="R184" i="29"/>
  <c r="P184" i="29"/>
  <c r="BI179" i="29"/>
  <c r="BH179" i="29"/>
  <c r="BG179" i="29"/>
  <c r="BF179" i="29"/>
  <c r="T179" i="29"/>
  <c r="R179" i="29"/>
  <c r="P179" i="29"/>
  <c r="BI176" i="29"/>
  <c r="BH176" i="29"/>
  <c r="BG176" i="29"/>
  <c r="BF176" i="29"/>
  <c r="T176" i="29"/>
  <c r="R176" i="29"/>
  <c r="P176" i="29"/>
  <c r="BI172" i="29"/>
  <c r="BH172" i="29"/>
  <c r="BG172" i="29"/>
  <c r="BF172" i="29"/>
  <c r="T172" i="29"/>
  <c r="R172" i="29"/>
  <c r="P172" i="29"/>
  <c r="BI168" i="29"/>
  <c r="BH168" i="29"/>
  <c r="BG168" i="29"/>
  <c r="BF168" i="29"/>
  <c r="T168" i="29"/>
  <c r="R168" i="29"/>
  <c r="P168" i="29"/>
  <c r="BI164" i="29"/>
  <c r="BH164" i="29"/>
  <c r="BG164" i="29"/>
  <c r="BF164" i="29"/>
  <c r="T164" i="29"/>
  <c r="R164" i="29"/>
  <c r="P164" i="29"/>
  <c r="BI160" i="29"/>
  <c r="BH160" i="29"/>
  <c r="BG160" i="29"/>
  <c r="BF160" i="29"/>
  <c r="T160" i="29"/>
  <c r="R160" i="29"/>
  <c r="P160" i="29"/>
  <c r="BI156" i="29"/>
  <c r="BH156" i="29"/>
  <c r="BG156" i="29"/>
  <c r="BF156" i="29"/>
  <c r="T156" i="29"/>
  <c r="R156" i="29"/>
  <c r="P156" i="29"/>
  <c r="BI152" i="29"/>
  <c r="BH152" i="29"/>
  <c r="BG152" i="29"/>
  <c r="BF152" i="29"/>
  <c r="T152" i="29"/>
  <c r="R152" i="29"/>
  <c r="P152" i="29"/>
  <c r="BI148" i="29"/>
  <c r="BH148" i="29"/>
  <c r="BG148" i="29"/>
  <c r="BF148" i="29"/>
  <c r="T148" i="29"/>
  <c r="R148" i="29"/>
  <c r="P148" i="29"/>
  <c r="BI144" i="29"/>
  <c r="BH144" i="29"/>
  <c r="BG144" i="29"/>
  <c r="BF144" i="29"/>
  <c r="T144" i="29"/>
  <c r="R144" i="29"/>
  <c r="P144" i="29"/>
  <c r="BI140" i="29"/>
  <c r="BH140" i="29"/>
  <c r="BG140" i="29"/>
  <c r="BF140" i="29"/>
  <c r="T140" i="29"/>
  <c r="R140" i="29"/>
  <c r="P140" i="29"/>
  <c r="BI136" i="29"/>
  <c r="BH136" i="29"/>
  <c r="BG136" i="29"/>
  <c r="BF136" i="29"/>
  <c r="T136" i="29"/>
  <c r="R136" i="29"/>
  <c r="P136" i="29"/>
  <c r="BI132" i="29"/>
  <c r="BH132" i="29"/>
  <c r="BG132" i="29"/>
  <c r="BF132" i="29"/>
  <c r="T132" i="29"/>
  <c r="R132" i="29"/>
  <c r="P132" i="29"/>
  <c r="BI128" i="29"/>
  <c r="BH128" i="29"/>
  <c r="BG128" i="29"/>
  <c r="BF128" i="29"/>
  <c r="T128" i="29"/>
  <c r="R128" i="29"/>
  <c r="P128" i="29"/>
  <c r="BI124" i="29"/>
  <c r="BH124" i="29"/>
  <c r="BG124" i="29"/>
  <c r="BF124" i="29"/>
  <c r="T124" i="29"/>
  <c r="R124" i="29"/>
  <c r="P124" i="29"/>
  <c r="BI120" i="29"/>
  <c r="BH120" i="29"/>
  <c r="BG120" i="29"/>
  <c r="BF120" i="29"/>
  <c r="T120" i="29"/>
  <c r="R120" i="29"/>
  <c r="P120" i="29"/>
  <c r="BI116" i="29"/>
  <c r="BH116" i="29"/>
  <c r="BG116" i="29"/>
  <c r="BF116" i="29"/>
  <c r="T116" i="29"/>
  <c r="R116" i="29"/>
  <c r="P116" i="29"/>
  <c r="BI112" i="29"/>
  <c r="BH112" i="29"/>
  <c r="BG112" i="29"/>
  <c r="BF112" i="29"/>
  <c r="T112" i="29"/>
  <c r="R112" i="29"/>
  <c r="P112" i="29"/>
  <c r="BI108" i="29"/>
  <c r="BH108" i="29"/>
  <c r="BG108" i="29"/>
  <c r="BF108" i="29"/>
  <c r="T108" i="29"/>
  <c r="R108" i="29"/>
  <c r="P108" i="29"/>
  <c r="BI104" i="29"/>
  <c r="BH104" i="29"/>
  <c r="BG104" i="29"/>
  <c r="BF104" i="29"/>
  <c r="T104" i="29"/>
  <c r="R104" i="29"/>
  <c r="P104" i="29"/>
  <c r="BI100" i="29"/>
  <c r="BH100" i="29"/>
  <c r="BG100" i="29"/>
  <c r="BF100" i="29"/>
  <c r="T100" i="29"/>
  <c r="R100" i="29"/>
  <c r="P100" i="29"/>
  <c r="BI96" i="29"/>
  <c r="BH96" i="29"/>
  <c r="BG96" i="29"/>
  <c r="BF96" i="29"/>
  <c r="T96" i="29"/>
  <c r="R96" i="29"/>
  <c r="P96" i="29"/>
  <c r="BI92" i="29"/>
  <c r="BH92" i="29"/>
  <c r="BG92" i="29"/>
  <c r="BF92" i="29"/>
  <c r="T92" i="29"/>
  <c r="R92" i="29"/>
  <c r="P92" i="29"/>
  <c r="BI88" i="29"/>
  <c r="BH88" i="29"/>
  <c r="BG88" i="29"/>
  <c r="BF88" i="29"/>
  <c r="T88" i="29"/>
  <c r="R88" i="29"/>
  <c r="P88" i="29"/>
  <c r="J80" i="29"/>
  <c r="F78" i="29"/>
  <c r="E76" i="29"/>
  <c r="J54" i="29"/>
  <c r="F52" i="29"/>
  <c r="E50" i="29"/>
  <c r="J24" i="29"/>
  <c r="E24" i="29"/>
  <c r="J55" i="29" s="1"/>
  <c r="J23" i="29"/>
  <c r="J18" i="29"/>
  <c r="E18" i="29"/>
  <c r="F81" i="29" s="1"/>
  <c r="J17" i="29"/>
  <c r="J15" i="29"/>
  <c r="E15" i="29"/>
  <c r="F80" i="29" s="1"/>
  <c r="J14" i="29"/>
  <c r="J12" i="29"/>
  <c r="J52" i="29" s="1"/>
  <c r="E7" i="29"/>
  <c r="E48" i="29" s="1"/>
  <c r="J37" i="28"/>
  <c r="J36" i="28"/>
  <c r="AY82" i="1" s="1"/>
  <c r="J35" i="28"/>
  <c r="AX82" i="1" s="1"/>
  <c r="BI667" i="28"/>
  <c r="BH667" i="28"/>
  <c r="BG667" i="28"/>
  <c r="BF667" i="28"/>
  <c r="T667" i="28"/>
  <c r="R667" i="28"/>
  <c r="P667" i="28"/>
  <c r="BI666" i="28"/>
  <c r="BH666" i="28"/>
  <c r="BG666" i="28"/>
  <c r="BF666" i="28"/>
  <c r="T666" i="28"/>
  <c r="R666" i="28"/>
  <c r="P666" i="28"/>
  <c r="BI665" i="28"/>
  <c r="BH665" i="28"/>
  <c r="BG665" i="28"/>
  <c r="BF665" i="28"/>
  <c r="T665" i="28"/>
  <c r="R665" i="28"/>
  <c r="P665" i="28"/>
  <c r="BI664" i="28"/>
  <c r="BH664" i="28"/>
  <c r="BG664" i="28"/>
  <c r="BF664" i="28"/>
  <c r="T664" i="28"/>
  <c r="R664" i="28"/>
  <c r="P664" i="28"/>
  <c r="BI663" i="28"/>
  <c r="BH663" i="28"/>
  <c r="BG663" i="28"/>
  <c r="BF663" i="28"/>
  <c r="T663" i="28"/>
  <c r="R663" i="28"/>
  <c r="P663" i="28"/>
  <c r="BI662" i="28"/>
  <c r="BH662" i="28"/>
  <c r="BG662" i="28"/>
  <c r="BF662" i="28"/>
  <c r="T662" i="28"/>
  <c r="R662" i="28"/>
  <c r="P662" i="28"/>
  <c r="BI660" i="28"/>
  <c r="BH660" i="28"/>
  <c r="BG660" i="28"/>
  <c r="BF660" i="28"/>
  <c r="T660" i="28"/>
  <c r="T659" i="28" s="1"/>
  <c r="R660" i="28"/>
  <c r="R659" i="28" s="1"/>
  <c r="P660" i="28"/>
  <c r="P659" i="28" s="1"/>
  <c r="BI658" i="28"/>
  <c r="BH658" i="28"/>
  <c r="BG658" i="28"/>
  <c r="BF658" i="28"/>
  <c r="T658" i="28"/>
  <c r="R658" i="28"/>
  <c r="P658" i="28"/>
  <c r="BI657" i="28"/>
  <c r="BH657" i="28"/>
  <c r="BG657" i="28"/>
  <c r="BF657" i="28"/>
  <c r="T657" i="28"/>
  <c r="R657" i="28"/>
  <c r="P657" i="28"/>
  <c r="BI656" i="28"/>
  <c r="BH656" i="28"/>
  <c r="BG656" i="28"/>
  <c r="BF656" i="28"/>
  <c r="T656" i="28"/>
  <c r="R656" i="28"/>
  <c r="P656" i="28"/>
  <c r="BI655" i="28"/>
  <c r="BH655" i="28"/>
  <c r="BG655" i="28"/>
  <c r="BF655" i="28"/>
  <c r="T655" i="28"/>
  <c r="R655" i="28"/>
  <c r="P655" i="28"/>
  <c r="BI654" i="28"/>
  <c r="BH654" i="28"/>
  <c r="BG654" i="28"/>
  <c r="BF654" i="28"/>
  <c r="T654" i="28"/>
  <c r="R654" i="28"/>
  <c r="P654" i="28"/>
  <c r="BI652" i="28"/>
  <c r="BH652" i="28"/>
  <c r="BG652" i="28"/>
  <c r="BF652" i="28"/>
  <c r="T652" i="28"/>
  <c r="R652" i="28"/>
  <c r="P652" i="28"/>
  <c r="BI651" i="28"/>
  <c r="BH651" i="28"/>
  <c r="BG651" i="28"/>
  <c r="BF651" i="28"/>
  <c r="T651" i="28"/>
  <c r="R651" i="28"/>
  <c r="P651" i="28"/>
  <c r="BI650" i="28"/>
  <c r="BH650" i="28"/>
  <c r="BG650" i="28"/>
  <c r="BF650" i="28"/>
  <c r="T650" i="28"/>
  <c r="R650" i="28"/>
  <c r="P650" i="28"/>
  <c r="BI649" i="28"/>
  <c r="BH649" i="28"/>
  <c r="BG649" i="28"/>
  <c r="BF649" i="28"/>
  <c r="T649" i="28"/>
  <c r="R649" i="28"/>
  <c r="P649" i="28"/>
  <c r="BI648" i="28"/>
  <c r="BH648" i="28"/>
  <c r="BG648" i="28"/>
  <c r="BF648" i="28"/>
  <c r="T648" i="28"/>
  <c r="R648" i="28"/>
  <c r="P648" i="28"/>
  <c r="BI647" i="28"/>
  <c r="BH647" i="28"/>
  <c r="BG647" i="28"/>
  <c r="BF647" i="28"/>
  <c r="T647" i="28"/>
  <c r="R647" i="28"/>
  <c r="P647" i="28"/>
  <c r="BI646" i="28"/>
  <c r="BH646" i="28"/>
  <c r="BG646" i="28"/>
  <c r="BF646" i="28"/>
  <c r="T646" i="28"/>
  <c r="R646" i="28"/>
  <c r="P646" i="28"/>
  <c r="BI645" i="28"/>
  <c r="BH645" i="28"/>
  <c r="BG645" i="28"/>
  <c r="BF645" i="28"/>
  <c r="T645" i="28"/>
  <c r="R645" i="28"/>
  <c r="P645" i="28"/>
  <c r="BI644" i="28"/>
  <c r="BH644" i="28"/>
  <c r="BG644" i="28"/>
  <c r="BF644" i="28"/>
  <c r="T644" i="28"/>
  <c r="R644" i="28"/>
  <c r="P644" i="28"/>
  <c r="BI643" i="28"/>
  <c r="BH643" i="28"/>
  <c r="BG643" i="28"/>
  <c r="BF643" i="28"/>
  <c r="T643" i="28"/>
  <c r="R643" i="28"/>
  <c r="P643" i="28"/>
  <c r="BI642" i="28"/>
  <c r="BH642" i="28"/>
  <c r="BG642" i="28"/>
  <c r="BF642" i="28"/>
  <c r="T642" i="28"/>
  <c r="R642" i="28"/>
  <c r="P642" i="28"/>
  <c r="BI641" i="28"/>
  <c r="BH641" i="28"/>
  <c r="BG641" i="28"/>
  <c r="BF641" i="28"/>
  <c r="T641" i="28"/>
  <c r="R641" i="28"/>
  <c r="P641" i="28"/>
  <c r="BI640" i="28"/>
  <c r="BH640" i="28"/>
  <c r="BG640" i="28"/>
  <c r="BF640" i="28"/>
  <c r="T640" i="28"/>
  <c r="R640" i="28"/>
  <c r="P640" i="28"/>
  <c r="BI639" i="28"/>
  <c r="BH639" i="28"/>
  <c r="BG639" i="28"/>
  <c r="BF639" i="28"/>
  <c r="T639" i="28"/>
  <c r="R639" i="28"/>
  <c r="P639" i="28"/>
  <c r="BI638" i="28"/>
  <c r="BH638" i="28"/>
  <c r="BG638" i="28"/>
  <c r="BF638" i="28"/>
  <c r="T638" i="28"/>
  <c r="R638" i="28"/>
  <c r="P638" i="28"/>
  <c r="BI637" i="28"/>
  <c r="BH637" i="28"/>
  <c r="BG637" i="28"/>
  <c r="BF637" i="28"/>
  <c r="T637" i="28"/>
  <c r="R637" i="28"/>
  <c r="P637" i="28"/>
  <c r="BI636" i="28"/>
  <c r="BH636" i="28"/>
  <c r="BG636" i="28"/>
  <c r="BF636" i="28"/>
  <c r="T636" i="28"/>
  <c r="R636" i="28"/>
  <c r="P636" i="28"/>
  <c r="BI635" i="28"/>
  <c r="BH635" i="28"/>
  <c r="BG635" i="28"/>
  <c r="BF635" i="28"/>
  <c r="T635" i="28"/>
  <c r="R635" i="28"/>
  <c r="P635" i="28"/>
  <c r="BI634" i="28"/>
  <c r="BH634" i="28"/>
  <c r="BG634" i="28"/>
  <c r="BF634" i="28"/>
  <c r="T634" i="28"/>
  <c r="R634" i="28"/>
  <c r="P634" i="28"/>
  <c r="BI633" i="28"/>
  <c r="BH633" i="28"/>
  <c r="BG633" i="28"/>
  <c r="BF633" i="28"/>
  <c r="T633" i="28"/>
  <c r="R633" i="28"/>
  <c r="P633" i="28"/>
  <c r="BI631" i="28"/>
  <c r="BH631" i="28"/>
  <c r="BG631" i="28"/>
  <c r="BF631" i="28"/>
  <c r="T631" i="28"/>
  <c r="R631" i="28"/>
  <c r="P631" i="28"/>
  <c r="BI630" i="28"/>
  <c r="BH630" i="28"/>
  <c r="BG630" i="28"/>
  <c r="BF630" i="28"/>
  <c r="T630" i="28"/>
  <c r="R630" i="28"/>
  <c r="P630" i="28"/>
  <c r="BI629" i="28"/>
  <c r="BH629" i="28"/>
  <c r="BG629" i="28"/>
  <c r="BF629" i="28"/>
  <c r="T629" i="28"/>
  <c r="R629" i="28"/>
  <c r="P629" i="28"/>
  <c r="BI628" i="28"/>
  <c r="BH628" i="28"/>
  <c r="BG628" i="28"/>
  <c r="BF628" i="28"/>
  <c r="T628" i="28"/>
  <c r="R628" i="28"/>
  <c r="P628" i="28"/>
  <c r="BI627" i="28"/>
  <c r="BH627" i="28"/>
  <c r="BG627" i="28"/>
  <c r="BF627" i="28"/>
  <c r="T627" i="28"/>
  <c r="R627" i="28"/>
  <c r="P627" i="28"/>
  <c r="BI626" i="28"/>
  <c r="BH626" i="28"/>
  <c r="BG626" i="28"/>
  <c r="BF626" i="28"/>
  <c r="T626" i="28"/>
  <c r="R626" i="28"/>
  <c r="P626" i="28"/>
  <c r="BI624" i="28"/>
  <c r="BH624" i="28"/>
  <c r="BG624" i="28"/>
  <c r="BF624" i="28"/>
  <c r="T624" i="28"/>
  <c r="R624" i="28"/>
  <c r="P624" i="28"/>
  <c r="BI623" i="28"/>
  <c r="BH623" i="28"/>
  <c r="BG623" i="28"/>
  <c r="BF623" i="28"/>
  <c r="T623" i="28"/>
  <c r="R623" i="28"/>
  <c r="P623" i="28"/>
  <c r="BI622" i="28"/>
  <c r="BH622" i="28"/>
  <c r="BG622" i="28"/>
  <c r="BF622" i="28"/>
  <c r="T622" i="28"/>
  <c r="R622" i="28"/>
  <c r="P622" i="28"/>
  <c r="BI621" i="28"/>
  <c r="BH621" i="28"/>
  <c r="BG621" i="28"/>
  <c r="BF621" i="28"/>
  <c r="T621" i="28"/>
  <c r="R621" i="28"/>
  <c r="P621" i="28"/>
  <c r="BI620" i="28"/>
  <c r="BH620" i="28"/>
  <c r="BG620" i="28"/>
  <c r="BF620" i="28"/>
  <c r="T620" i="28"/>
  <c r="R620" i="28"/>
  <c r="P620" i="28"/>
  <c r="BI619" i="28"/>
  <c r="BH619" i="28"/>
  <c r="BG619" i="28"/>
  <c r="BF619" i="28"/>
  <c r="T619" i="28"/>
  <c r="R619" i="28"/>
  <c r="P619" i="28"/>
  <c r="BI618" i="28"/>
  <c r="BH618" i="28"/>
  <c r="BG618" i="28"/>
  <c r="BF618" i="28"/>
  <c r="T618" i="28"/>
  <c r="R618" i="28"/>
  <c r="P618" i="28"/>
  <c r="BI617" i="28"/>
  <c r="BH617" i="28"/>
  <c r="BG617" i="28"/>
  <c r="BF617" i="28"/>
  <c r="T617" i="28"/>
  <c r="R617" i="28"/>
  <c r="P617" i="28"/>
  <c r="BI616" i="28"/>
  <c r="BH616" i="28"/>
  <c r="BG616" i="28"/>
  <c r="BF616" i="28"/>
  <c r="T616" i="28"/>
  <c r="R616" i="28"/>
  <c r="P616" i="28"/>
  <c r="BI615" i="28"/>
  <c r="BH615" i="28"/>
  <c r="BG615" i="28"/>
  <c r="BF615" i="28"/>
  <c r="T615" i="28"/>
  <c r="R615" i="28"/>
  <c r="P615" i="28"/>
  <c r="BI614" i="28"/>
  <c r="BH614" i="28"/>
  <c r="BG614" i="28"/>
  <c r="BF614" i="28"/>
  <c r="T614" i="28"/>
  <c r="R614" i="28"/>
  <c r="P614" i="28"/>
  <c r="BI613" i="28"/>
  <c r="BH613" i="28"/>
  <c r="BG613" i="28"/>
  <c r="BF613" i="28"/>
  <c r="T613" i="28"/>
  <c r="R613" i="28"/>
  <c r="P613" i="28"/>
  <c r="BI612" i="28"/>
  <c r="BH612" i="28"/>
  <c r="BG612" i="28"/>
  <c r="BF612" i="28"/>
  <c r="T612" i="28"/>
  <c r="R612" i="28"/>
  <c r="P612" i="28"/>
  <c r="BI611" i="28"/>
  <c r="BH611" i="28"/>
  <c r="BG611" i="28"/>
  <c r="BF611" i="28"/>
  <c r="T611" i="28"/>
  <c r="R611" i="28"/>
  <c r="P611" i="28"/>
  <c r="BI610" i="28"/>
  <c r="BH610" i="28"/>
  <c r="BG610" i="28"/>
  <c r="BF610" i="28"/>
  <c r="T610" i="28"/>
  <c r="R610" i="28"/>
  <c r="P610" i="28"/>
  <c r="BI609" i="28"/>
  <c r="BH609" i="28"/>
  <c r="BG609" i="28"/>
  <c r="BF609" i="28"/>
  <c r="T609" i="28"/>
  <c r="R609" i="28"/>
  <c r="P609" i="28"/>
  <c r="BI608" i="28"/>
  <c r="BH608" i="28"/>
  <c r="BG608" i="28"/>
  <c r="BF608" i="28"/>
  <c r="T608" i="28"/>
  <c r="R608" i="28"/>
  <c r="P608" i="28"/>
  <c r="BI607" i="28"/>
  <c r="BH607" i="28"/>
  <c r="BG607" i="28"/>
  <c r="BF607" i="28"/>
  <c r="T607" i="28"/>
  <c r="R607" i="28"/>
  <c r="P607" i="28"/>
  <c r="BI606" i="28"/>
  <c r="BH606" i="28"/>
  <c r="BG606" i="28"/>
  <c r="BF606" i="28"/>
  <c r="T606" i="28"/>
  <c r="R606" i="28"/>
  <c r="P606" i="28"/>
  <c r="BI605" i="28"/>
  <c r="BH605" i="28"/>
  <c r="BG605" i="28"/>
  <c r="BF605" i="28"/>
  <c r="T605" i="28"/>
  <c r="R605" i="28"/>
  <c r="P605" i="28"/>
  <c r="BI604" i="28"/>
  <c r="BH604" i="28"/>
  <c r="BG604" i="28"/>
  <c r="BF604" i="28"/>
  <c r="T604" i="28"/>
  <c r="R604" i="28"/>
  <c r="P604" i="28"/>
  <c r="BI603" i="28"/>
  <c r="BH603" i="28"/>
  <c r="BG603" i="28"/>
  <c r="BF603" i="28"/>
  <c r="T603" i="28"/>
  <c r="R603" i="28"/>
  <c r="P603" i="28"/>
  <c r="BI602" i="28"/>
  <c r="BH602" i="28"/>
  <c r="BG602" i="28"/>
  <c r="BF602" i="28"/>
  <c r="T602" i="28"/>
  <c r="R602" i="28"/>
  <c r="P602" i="28"/>
  <c r="BI601" i="28"/>
  <c r="BH601" i="28"/>
  <c r="BG601" i="28"/>
  <c r="BF601" i="28"/>
  <c r="T601" i="28"/>
  <c r="R601" i="28"/>
  <c r="P601" i="28"/>
  <c r="BI600" i="28"/>
  <c r="BH600" i="28"/>
  <c r="BG600" i="28"/>
  <c r="BF600" i="28"/>
  <c r="T600" i="28"/>
  <c r="R600" i="28"/>
  <c r="P600" i="28"/>
  <c r="BI599" i="28"/>
  <c r="BH599" i="28"/>
  <c r="BG599" i="28"/>
  <c r="BF599" i="28"/>
  <c r="T599" i="28"/>
  <c r="R599" i="28"/>
  <c r="P599" i="28"/>
  <c r="BI598" i="28"/>
  <c r="BH598" i="28"/>
  <c r="BG598" i="28"/>
  <c r="BF598" i="28"/>
  <c r="T598" i="28"/>
  <c r="R598" i="28"/>
  <c r="P598" i="28"/>
  <c r="BI597" i="28"/>
  <c r="BH597" i="28"/>
  <c r="BG597" i="28"/>
  <c r="BF597" i="28"/>
  <c r="T597" i="28"/>
  <c r="R597" i="28"/>
  <c r="P597" i="28"/>
  <c r="BI596" i="28"/>
  <c r="BH596" i="28"/>
  <c r="BG596" i="28"/>
  <c r="BF596" i="28"/>
  <c r="T596" i="28"/>
  <c r="R596" i="28"/>
  <c r="P596" i="28"/>
  <c r="BI595" i="28"/>
  <c r="BH595" i="28"/>
  <c r="BG595" i="28"/>
  <c r="BF595" i="28"/>
  <c r="T595" i="28"/>
  <c r="R595" i="28"/>
  <c r="P595" i="28"/>
  <c r="BI593" i="28"/>
  <c r="BH593" i="28"/>
  <c r="BG593" i="28"/>
  <c r="BF593" i="28"/>
  <c r="T593" i="28"/>
  <c r="R593" i="28"/>
  <c r="P593" i="28"/>
  <c r="BI592" i="28"/>
  <c r="BH592" i="28"/>
  <c r="BG592" i="28"/>
  <c r="BF592" i="28"/>
  <c r="T592" i="28"/>
  <c r="R592" i="28"/>
  <c r="P592" i="28"/>
  <c r="BI591" i="28"/>
  <c r="BH591" i="28"/>
  <c r="BG591" i="28"/>
  <c r="BF591" i="28"/>
  <c r="T591" i="28"/>
  <c r="R591" i="28"/>
  <c r="P591" i="28"/>
  <c r="BI590" i="28"/>
  <c r="BH590" i="28"/>
  <c r="BG590" i="28"/>
  <c r="BF590" i="28"/>
  <c r="T590" i="28"/>
  <c r="R590" i="28"/>
  <c r="P590" i="28"/>
  <c r="BI589" i="28"/>
  <c r="BH589" i="28"/>
  <c r="BG589" i="28"/>
  <c r="BF589" i="28"/>
  <c r="T589" i="28"/>
  <c r="R589" i="28"/>
  <c r="P589" i="28"/>
  <c r="BI588" i="28"/>
  <c r="BH588" i="28"/>
  <c r="BG588" i="28"/>
  <c r="BF588" i="28"/>
  <c r="T588" i="28"/>
  <c r="R588" i="28"/>
  <c r="P588" i="28"/>
  <c r="BI587" i="28"/>
  <c r="BH587" i="28"/>
  <c r="BG587" i="28"/>
  <c r="BF587" i="28"/>
  <c r="T587" i="28"/>
  <c r="R587" i="28"/>
  <c r="P587" i="28"/>
  <c r="BI586" i="28"/>
  <c r="BH586" i="28"/>
  <c r="BG586" i="28"/>
  <c r="BF586" i="28"/>
  <c r="T586" i="28"/>
  <c r="R586" i="28"/>
  <c r="P586" i="28"/>
  <c r="BI585" i="28"/>
  <c r="BH585" i="28"/>
  <c r="BG585" i="28"/>
  <c r="BF585" i="28"/>
  <c r="T585" i="28"/>
  <c r="R585" i="28"/>
  <c r="P585" i="28"/>
  <c r="BI584" i="28"/>
  <c r="BH584" i="28"/>
  <c r="BG584" i="28"/>
  <c r="BF584" i="28"/>
  <c r="T584" i="28"/>
  <c r="R584" i="28"/>
  <c r="P584" i="28"/>
  <c r="BI583" i="28"/>
  <c r="BH583" i="28"/>
  <c r="BG583" i="28"/>
  <c r="BF583" i="28"/>
  <c r="T583" i="28"/>
  <c r="R583" i="28"/>
  <c r="P583" i="28"/>
  <c r="BI582" i="28"/>
  <c r="BH582" i="28"/>
  <c r="BG582" i="28"/>
  <c r="BF582" i="28"/>
  <c r="T582" i="28"/>
  <c r="R582" i="28"/>
  <c r="P582" i="28"/>
  <c r="BI581" i="28"/>
  <c r="BH581" i="28"/>
  <c r="BG581" i="28"/>
  <c r="BF581" i="28"/>
  <c r="T581" i="28"/>
  <c r="R581" i="28"/>
  <c r="P581" i="28"/>
  <c r="BI580" i="28"/>
  <c r="BH580" i="28"/>
  <c r="BG580" i="28"/>
  <c r="BF580" i="28"/>
  <c r="T580" i="28"/>
  <c r="R580" i="28"/>
  <c r="P580" i="28"/>
  <c r="BI578" i="28"/>
  <c r="BH578" i="28"/>
  <c r="BG578" i="28"/>
  <c r="BF578" i="28"/>
  <c r="T578" i="28"/>
  <c r="R578" i="28"/>
  <c r="P578" i="28"/>
  <c r="BI577" i="28"/>
  <c r="BH577" i="28"/>
  <c r="BG577" i="28"/>
  <c r="BF577" i="28"/>
  <c r="T577" i="28"/>
  <c r="R577" i="28"/>
  <c r="P577" i="28"/>
  <c r="BI576" i="28"/>
  <c r="BH576" i="28"/>
  <c r="BG576" i="28"/>
  <c r="BF576" i="28"/>
  <c r="T576" i="28"/>
  <c r="R576" i="28"/>
  <c r="P576" i="28"/>
  <c r="BI574" i="28"/>
  <c r="BH574" i="28"/>
  <c r="BG574" i="28"/>
  <c r="BF574" i="28"/>
  <c r="T574" i="28"/>
  <c r="R574" i="28"/>
  <c r="P574" i="28"/>
  <c r="BI573" i="28"/>
  <c r="BH573" i="28"/>
  <c r="BG573" i="28"/>
  <c r="BF573" i="28"/>
  <c r="T573" i="28"/>
  <c r="R573" i="28"/>
  <c r="P573" i="28"/>
  <c r="BI572" i="28"/>
  <c r="BH572" i="28"/>
  <c r="BG572" i="28"/>
  <c r="BF572" i="28"/>
  <c r="T572" i="28"/>
  <c r="R572" i="28"/>
  <c r="P572" i="28"/>
  <c r="BI570" i="28"/>
  <c r="BH570" i="28"/>
  <c r="BG570" i="28"/>
  <c r="BF570" i="28"/>
  <c r="T570" i="28"/>
  <c r="R570" i="28"/>
  <c r="P570" i="28"/>
  <c r="BI569" i="28"/>
  <c r="BH569" i="28"/>
  <c r="BG569" i="28"/>
  <c r="BF569" i="28"/>
  <c r="T569" i="28"/>
  <c r="R569" i="28"/>
  <c r="P569" i="28"/>
  <c r="BI568" i="28"/>
  <c r="BH568" i="28"/>
  <c r="BG568" i="28"/>
  <c r="BF568" i="28"/>
  <c r="T568" i="28"/>
  <c r="R568" i="28"/>
  <c r="P568" i="28"/>
  <c r="BI566" i="28"/>
  <c r="BH566" i="28"/>
  <c r="BG566" i="28"/>
  <c r="BF566" i="28"/>
  <c r="T566" i="28"/>
  <c r="R566" i="28"/>
  <c r="P566" i="28"/>
  <c r="BI565" i="28"/>
  <c r="BH565" i="28"/>
  <c r="BG565" i="28"/>
  <c r="BF565" i="28"/>
  <c r="T565" i="28"/>
  <c r="R565" i="28"/>
  <c r="P565" i="28"/>
  <c r="BI564" i="28"/>
  <c r="BH564" i="28"/>
  <c r="BG564" i="28"/>
  <c r="BF564" i="28"/>
  <c r="T564" i="28"/>
  <c r="R564" i="28"/>
  <c r="P564" i="28"/>
  <c r="BI562" i="28"/>
  <c r="BH562" i="28"/>
  <c r="BG562" i="28"/>
  <c r="BF562" i="28"/>
  <c r="T562" i="28"/>
  <c r="R562" i="28"/>
  <c r="P562" i="28"/>
  <c r="BI561" i="28"/>
  <c r="BH561" i="28"/>
  <c r="BG561" i="28"/>
  <c r="BF561" i="28"/>
  <c r="T561" i="28"/>
  <c r="R561" i="28"/>
  <c r="P561" i="28"/>
  <c r="BI560" i="28"/>
  <c r="BH560" i="28"/>
  <c r="BG560" i="28"/>
  <c r="BF560" i="28"/>
  <c r="T560" i="28"/>
  <c r="R560" i="28"/>
  <c r="P560" i="28"/>
  <c r="BI558" i="28"/>
  <c r="BH558" i="28"/>
  <c r="BG558" i="28"/>
  <c r="BF558" i="28"/>
  <c r="T558" i="28"/>
  <c r="R558" i="28"/>
  <c r="P558" i="28"/>
  <c r="BI557" i="28"/>
  <c r="BH557" i="28"/>
  <c r="BG557" i="28"/>
  <c r="BF557" i="28"/>
  <c r="T557" i="28"/>
  <c r="R557" i="28"/>
  <c r="P557" i="28"/>
  <c r="BI556" i="28"/>
  <c r="BH556" i="28"/>
  <c r="BG556" i="28"/>
  <c r="BF556" i="28"/>
  <c r="T556" i="28"/>
  <c r="R556" i="28"/>
  <c r="P556" i="28"/>
  <c r="BI554" i="28"/>
  <c r="BH554" i="28"/>
  <c r="BG554" i="28"/>
  <c r="BF554" i="28"/>
  <c r="T554" i="28"/>
  <c r="R554" i="28"/>
  <c r="P554" i="28"/>
  <c r="BI553" i="28"/>
  <c r="BH553" i="28"/>
  <c r="BG553" i="28"/>
  <c r="BF553" i="28"/>
  <c r="T553" i="28"/>
  <c r="R553" i="28"/>
  <c r="P553" i="28"/>
  <c r="BI552" i="28"/>
  <c r="BH552" i="28"/>
  <c r="BG552" i="28"/>
  <c r="BF552" i="28"/>
  <c r="T552" i="28"/>
  <c r="R552" i="28"/>
  <c r="P552" i="28"/>
  <c r="BI551" i="28"/>
  <c r="BH551" i="28"/>
  <c r="BG551" i="28"/>
  <c r="BF551" i="28"/>
  <c r="T551" i="28"/>
  <c r="R551" i="28"/>
  <c r="P551" i="28"/>
  <c r="BI550" i="28"/>
  <c r="BH550" i="28"/>
  <c r="BG550" i="28"/>
  <c r="BF550" i="28"/>
  <c r="T550" i="28"/>
  <c r="R550" i="28"/>
  <c r="P550" i="28"/>
  <c r="BI549" i="28"/>
  <c r="BH549" i="28"/>
  <c r="BG549" i="28"/>
  <c r="BF549" i="28"/>
  <c r="T549" i="28"/>
  <c r="R549" i="28"/>
  <c r="P549" i="28"/>
  <c r="BI548" i="28"/>
  <c r="BH548" i="28"/>
  <c r="BG548" i="28"/>
  <c r="BF548" i="28"/>
  <c r="T548" i="28"/>
  <c r="R548" i="28"/>
  <c r="P548" i="28"/>
  <c r="BI547" i="28"/>
  <c r="BH547" i="28"/>
  <c r="BG547" i="28"/>
  <c r="BF547" i="28"/>
  <c r="T547" i="28"/>
  <c r="R547" i="28"/>
  <c r="P547" i="28"/>
  <c r="BI545" i="28"/>
  <c r="BH545" i="28"/>
  <c r="BG545" i="28"/>
  <c r="BF545" i="28"/>
  <c r="T545" i="28"/>
  <c r="R545" i="28"/>
  <c r="P545" i="28"/>
  <c r="BI544" i="28"/>
  <c r="BH544" i="28"/>
  <c r="BG544" i="28"/>
  <c r="BF544" i="28"/>
  <c r="T544" i="28"/>
  <c r="R544" i="28"/>
  <c r="P544" i="28"/>
  <c r="BI543" i="28"/>
  <c r="BH543" i="28"/>
  <c r="BG543" i="28"/>
  <c r="BF543" i="28"/>
  <c r="T543" i="28"/>
  <c r="R543" i="28"/>
  <c r="P543" i="28"/>
  <c r="BI540" i="28"/>
  <c r="BH540" i="28"/>
  <c r="BG540" i="28"/>
  <c r="BF540" i="28"/>
  <c r="T540" i="28"/>
  <c r="R540" i="28"/>
  <c r="P540" i="28"/>
  <c r="BI539" i="28"/>
  <c r="BH539" i="28"/>
  <c r="BG539" i="28"/>
  <c r="BF539" i="28"/>
  <c r="T539" i="28"/>
  <c r="R539" i="28"/>
  <c r="P539" i="28"/>
  <c r="BI538" i="28"/>
  <c r="BH538" i="28"/>
  <c r="BG538" i="28"/>
  <c r="BF538" i="28"/>
  <c r="T538" i="28"/>
  <c r="R538" i="28"/>
  <c r="P538" i="28"/>
  <c r="BI537" i="28"/>
  <c r="BH537" i="28"/>
  <c r="BG537" i="28"/>
  <c r="BF537" i="28"/>
  <c r="T537" i="28"/>
  <c r="R537" i="28"/>
  <c r="P537" i="28"/>
  <c r="BI535" i="28"/>
  <c r="BH535" i="28"/>
  <c r="BG535" i="28"/>
  <c r="BF535" i="28"/>
  <c r="T535" i="28"/>
  <c r="R535" i="28"/>
  <c r="P535" i="28"/>
  <c r="BI534" i="28"/>
  <c r="BH534" i="28"/>
  <c r="BG534" i="28"/>
  <c r="BF534" i="28"/>
  <c r="T534" i="28"/>
  <c r="R534" i="28"/>
  <c r="P534" i="28"/>
  <c r="BI533" i="28"/>
  <c r="BH533" i="28"/>
  <c r="BG533" i="28"/>
  <c r="BF533" i="28"/>
  <c r="T533" i="28"/>
  <c r="R533" i="28"/>
  <c r="P533" i="28"/>
  <c r="BI532" i="28"/>
  <c r="BH532" i="28"/>
  <c r="BG532" i="28"/>
  <c r="BF532" i="28"/>
  <c r="T532" i="28"/>
  <c r="R532" i="28"/>
  <c r="P532" i="28"/>
  <c r="BI531" i="28"/>
  <c r="BH531" i="28"/>
  <c r="BG531" i="28"/>
  <c r="BF531" i="28"/>
  <c r="T531" i="28"/>
  <c r="R531" i="28"/>
  <c r="P531" i="28"/>
  <c r="BI530" i="28"/>
  <c r="BH530" i="28"/>
  <c r="BG530" i="28"/>
  <c r="BF530" i="28"/>
  <c r="T530" i="28"/>
  <c r="R530" i="28"/>
  <c r="P530" i="28"/>
  <c r="BI529" i="28"/>
  <c r="BH529" i="28"/>
  <c r="BG529" i="28"/>
  <c r="BF529" i="28"/>
  <c r="T529" i="28"/>
  <c r="R529" i="28"/>
  <c r="P529" i="28"/>
  <c r="BI528" i="28"/>
  <c r="BH528" i="28"/>
  <c r="BG528" i="28"/>
  <c r="BF528" i="28"/>
  <c r="T528" i="28"/>
  <c r="R528" i="28"/>
  <c r="P528" i="28"/>
  <c r="BI527" i="28"/>
  <c r="BH527" i="28"/>
  <c r="BG527" i="28"/>
  <c r="BF527" i="28"/>
  <c r="T527" i="28"/>
  <c r="R527" i="28"/>
  <c r="P527" i="28"/>
  <c r="BI526" i="28"/>
  <c r="BH526" i="28"/>
  <c r="BG526" i="28"/>
  <c r="BF526" i="28"/>
  <c r="T526" i="28"/>
  <c r="R526" i="28"/>
  <c r="P526" i="28"/>
  <c r="BI524" i="28"/>
  <c r="BH524" i="28"/>
  <c r="BG524" i="28"/>
  <c r="BF524" i="28"/>
  <c r="T524" i="28"/>
  <c r="R524" i="28"/>
  <c r="P524" i="28"/>
  <c r="BI523" i="28"/>
  <c r="BH523" i="28"/>
  <c r="BG523" i="28"/>
  <c r="BF523" i="28"/>
  <c r="T523" i="28"/>
  <c r="R523" i="28"/>
  <c r="P523" i="28"/>
  <c r="BI522" i="28"/>
  <c r="BH522" i="28"/>
  <c r="BG522" i="28"/>
  <c r="BF522" i="28"/>
  <c r="T522" i="28"/>
  <c r="R522" i="28"/>
  <c r="P522" i="28"/>
  <c r="BI521" i="28"/>
  <c r="BH521" i="28"/>
  <c r="BG521" i="28"/>
  <c r="BF521" i="28"/>
  <c r="T521" i="28"/>
  <c r="R521" i="28"/>
  <c r="P521" i="28"/>
  <c r="BI520" i="28"/>
  <c r="BH520" i="28"/>
  <c r="BG520" i="28"/>
  <c r="BF520" i="28"/>
  <c r="T520" i="28"/>
  <c r="R520" i="28"/>
  <c r="P520" i="28"/>
  <c r="BI519" i="28"/>
  <c r="BH519" i="28"/>
  <c r="BG519" i="28"/>
  <c r="BF519" i="28"/>
  <c r="T519" i="28"/>
  <c r="R519" i="28"/>
  <c r="P519" i="28"/>
  <c r="BI518" i="28"/>
  <c r="BH518" i="28"/>
  <c r="BG518" i="28"/>
  <c r="BF518" i="28"/>
  <c r="T518" i="28"/>
  <c r="R518" i="28"/>
  <c r="P518" i="28"/>
  <c r="BI517" i="28"/>
  <c r="BH517" i="28"/>
  <c r="BG517" i="28"/>
  <c r="BF517" i="28"/>
  <c r="T517" i="28"/>
  <c r="R517" i="28"/>
  <c r="P517" i="28"/>
  <c r="BI516" i="28"/>
  <c r="BH516" i="28"/>
  <c r="BG516" i="28"/>
  <c r="BF516" i="28"/>
  <c r="T516" i="28"/>
  <c r="R516" i="28"/>
  <c r="P516" i="28"/>
  <c r="BI515" i="28"/>
  <c r="BH515" i="28"/>
  <c r="BG515" i="28"/>
  <c r="BF515" i="28"/>
  <c r="T515" i="28"/>
  <c r="R515" i="28"/>
  <c r="P515" i="28"/>
  <c r="BI514" i="28"/>
  <c r="BH514" i="28"/>
  <c r="BG514" i="28"/>
  <c r="BF514" i="28"/>
  <c r="T514" i="28"/>
  <c r="R514" i="28"/>
  <c r="P514" i="28"/>
  <c r="BI513" i="28"/>
  <c r="BH513" i="28"/>
  <c r="BG513" i="28"/>
  <c r="BF513" i="28"/>
  <c r="T513" i="28"/>
  <c r="R513" i="28"/>
  <c r="P513" i="28"/>
  <c r="BI511" i="28"/>
  <c r="BH511" i="28"/>
  <c r="BG511" i="28"/>
  <c r="BF511" i="28"/>
  <c r="T511" i="28"/>
  <c r="R511" i="28"/>
  <c r="P511" i="28"/>
  <c r="BI510" i="28"/>
  <c r="BH510" i="28"/>
  <c r="BG510" i="28"/>
  <c r="BF510" i="28"/>
  <c r="T510" i="28"/>
  <c r="R510" i="28"/>
  <c r="P510" i="28"/>
  <c r="BI509" i="28"/>
  <c r="BH509" i="28"/>
  <c r="BG509" i="28"/>
  <c r="BF509" i="28"/>
  <c r="T509" i="28"/>
  <c r="R509" i="28"/>
  <c r="P509" i="28"/>
  <c r="BI508" i="28"/>
  <c r="BH508" i="28"/>
  <c r="BG508" i="28"/>
  <c r="BF508" i="28"/>
  <c r="T508" i="28"/>
  <c r="R508" i="28"/>
  <c r="P508" i="28"/>
  <c r="BI507" i="28"/>
  <c r="BH507" i="28"/>
  <c r="BG507" i="28"/>
  <c r="BF507" i="28"/>
  <c r="T507" i="28"/>
  <c r="R507" i="28"/>
  <c r="P507" i="28"/>
  <c r="BI506" i="28"/>
  <c r="BH506" i="28"/>
  <c r="BG506" i="28"/>
  <c r="BF506" i="28"/>
  <c r="T506" i="28"/>
  <c r="R506" i="28"/>
  <c r="P506" i="28"/>
  <c r="BI505" i="28"/>
  <c r="BH505" i="28"/>
  <c r="BG505" i="28"/>
  <c r="BF505" i="28"/>
  <c r="T505" i="28"/>
  <c r="R505" i="28"/>
  <c r="P505" i="28"/>
  <c r="BI504" i="28"/>
  <c r="BH504" i="28"/>
  <c r="BG504" i="28"/>
  <c r="BF504" i="28"/>
  <c r="T504" i="28"/>
  <c r="R504" i="28"/>
  <c r="P504" i="28"/>
  <c r="BI503" i="28"/>
  <c r="BH503" i="28"/>
  <c r="BG503" i="28"/>
  <c r="BF503" i="28"/>
  <c r="T503" i="28"/>
  <c r="R503" i="28"/>
  <c r="P503" i="28"/>
  <c r="BI502" i="28"/>
  <c r="BH502" i="28"/>
  <c r="BG502" i="28"/>
  <c r="BF502" i="28"/>
  <c r="T502" i="28"/>
  <c r="R502" i="28"/>
  <c r="P502" i="28"/>
  <c r="BI501" i="28"/>
  <c r="BH501" i="28"/>
  <c r="BG501" i="28"/>
  <c r="BF501" i="28"/>
  <c r="T501" i="28"/>
  <c r="R501" i="28"/>
  <c r="P501" i="28"/>
  <c r="BI500" i="28"/>
  <c r="BH500" i="28"/>
  <c r="BG500" i="28"/>
  <c r="BF500" i="28"/>
  <c r="T500" i="28"/>
  <c r="R500" i="28"/>
  <c r="P500" i="28"/>
  <c r="BI499" i="28"/>
  <c r="BH499" i="28"/>
  <c r="BG499" i="28"/>
  <c r="BF499" i="28"/>
  <c r="T499" i="28"/>
  <c r="R499" i="28"/>
  <c r="P499" i="28"/>
  <c r="BI498" i="28"/>
  <c r="BH498" i="28"/>
  <c r="BG498" i="28"/>
  <c r="BF498" i="28"/>
  <c r="T498" i="28"/>
  <c r="R498" i="28"/>
  <c r="P498" i="28"/>
  <c r="BI497" i="28"/>
  <c r="BH497" i="28"/>
  <c r="BG497" i="28"/>
  <c r="BF497" i="28"/>
  <c r="T497" i="28"/>
  <c r="R497" i="28"/>
  <c r="P497" i="28"/>
  <c r="BI496" i="28"/>
  <c r="BH496" i="28"/>
  <c r="BG496" i="28"/>
  <c r="BF496" i="28"/>
  <c r="T496" i="28"/>
  <c r="R496" i="28"/>
  <c r="P496" i="28"/>
  <c r="BI495" i="28"/>
  <c r="BH495" i="28"/>
  <c r="BG495" i="28"/>
  <c r="BF495" i="28"/>
  <c r="T495" i="28"/>
  <c r="R495" i="28"/>
  <c r="P495" i="28"/>
  <c r="BI494" i="28"/>
  <c r="BH494" i="28"/>
  <c r="BG494" i="28"/>
  <c r="BF494" i="28"/>
  <c r="T494" i="28"/>
  <c r="R494" i="28"/>
  <c r="P494" i="28"/>
  <c r="BI493" i="28"/>
  <c r="BH493" i="28"/>
  <c r="BG493" i="28"/>
  <c r="BF493" i="28"/>
  <c r="T493" i="28"/>
  <c r="R493" i="28"/>
  <c r="P493" i="28"/>
  <c r="BI492" i="28"/>
  <c r="BH492" i="28"/>
  <c r="BG492" i="28"/>
  <c r="BF492" i="28"/>
  <c r="T492" i="28"/>
  <c r="R492" i="28"/>
  <c r="P492" i="28"/>
  <c r="BI491" i="28"/>
  <c r="BH491" i="28"/>
  <c r="BG491" i="28"/>
  <c r="BF491" i="28"/>
  <c r="T491" i="28"/>
  <c r="R491" i="28"/>
  <c r="P491" i="28"/>
  <c r="BI490" i="28"/>
  <c r="BH490" i="28"/>
  <c r="BG490" i="28"/>
  <c r="BF490" i="28"/>
  <c r="T490" i="28"/>
  <c r="R490" i="28"/>
  <c r="P490" i="28"/>
  <c r="BI489" i="28"/>
  <c r="BH489" i="28"/>
  <c r="BG489" i="28"/>
  <c r="BF489" i="28"/>
  <c r="T489" i="28"/>
  <c r="R489" i="28"/>
  <c r="P489" i="28"/>
  <c r="BI488" i="28"/>
  <c r="BH488" i="28"/>
  <c r="BG488" i="28"/>
  <c r="BF488" i="28"/>
  <c r="T488" i="28"/>
  <c r="R488" i="28"/>
  <c r="P488" i="28"/>
  <c r="BI487" i="28"/>
  <c r="BH487" i="28"/>
  <c r="BG487" i="28"/>
  <c r="BF487" i="28"/>
  <c r="T487" i="28"/>
  <c r="R487" i="28"/>
  <c r="P487" i="28"/>
  <c r="BI486" i="28"/>
  <c r="BH486" i="28"/>
  <c r="BG486" i="28"/>
  <c r="BF486" i="28"/>
  <c r="T486" i="28"/>
  <c r="R486" i="28"/>
  <c r="P486" i="28"/>
  <c r="BI485" i="28"/>
  <c r="BH485" i="28"/>
  <c r="BG485" i="28"/>
  <c r="BF485" i="28"/>
  <c r="T485" i="28"/>
  <c r="R485" i="28"/>
  <c r="P485" i="28"/>
  <c r="BI484" i="28"/>
  <c r="BH484" i="28"/>
  <c r="BG484" i="28"/>
  <c r="BF484" i="28"/>
  <c r="T484" i="28"/>
  <c r="R484" i="28"/>
  <c r="P484" i="28"/>
  <c r="BI483" i="28"/>
  <c r="BH483" i="28"/>
  <c r="BG483" i="28"/>
  <c r="BF483" i="28"/>
  <c r="T483" i="28"/>
  <c r="R483" i="28"/>
  <c r="P483" i="28"/>
  <c r="BI482" i="28"/>
  <c r="BH482" i="28"/>
  <c r="BG482" i="28"/>
  <c r="BF482" i="28"/>
  <c r="T482" i="28"/>
  <c r="R482" i="28"/>
  <c r="P482" i="28"/>
  <c r="BI481" i="28"/>
  <c r="BH481" i="28"/>
  <c r="BG481" i="28"/>
  <c r="BF481" i="28"/>
  <c r="T481" i="28"/>
  <c r="R481" i="28"/>
  <c r="P481" i="28"/>
  <c r="BI480" i="28"/>
  <c r="BH480" i="28"/>
  <c r="BG480" i="28"/>
  <c r="BF480" i="28"/>
  <c r="T480" i="28"/>
  <c r="R480" i="28"/>
  <c r="P480" i="28"/>
  <c r="BI479" i="28"/>
  <c r="BH479" i="28"/>
  <c r="BG479" i="28"/>
  <c r="BF479" i="28"/>
  <c r="T479" i="28"/>
  <c r="R479" i="28"/>
  <c r="P479" i="28"/>
  <c r="BI478" i="28"/>
  <c r="BH478" i="28"/>
  <c r="BG478" i="28"/>
  <c r="BF478" i="28"/>
  <c r="T478" i="28"/>
  <c r="R478" i="28"/>
  <c r="P478" i="28"/>
  <c r="BI477" i="28"/>
  <c r="BH477" i="28"/>
  <c r="BG477" i="28"/>
  <c r="BF477" i="28"/>
  <c r="T477" i="28"/>
  <c r="R477" i="28"/>
  <c r="P477" i="28"/>
  <c r="BI476" i="28"/>
  <c r="BH476" i="28"/>
  <c r="BG476" i="28"/>
  <c r="BF476" i="28"/>
  <c r="T476" i="28"/>
  <c r="R476" i="28"/>
  <c r="P476" i="28"/>
  <c r="BI475" i="28"/>
  <c r="BH475" i="28"/>
  <c r="BG475" i="28"/>
  <c r="BF475" i="28"/>
  <c r="T475" i="28"/>
  <c r="R475" i="28"/>
  <c r="P475" i="28"/>
  <c r="BI474" i="28"/>
  <c r="BH474" i="28"/>
  <c r="BG474" i="28"/>
  <c r="BF474" i="28"/>
  <c r="T474" i="28"/>
  <c r="R474" i="28"/>
  <c r="P474" i="28"/>
  <c r="BI473" i="28"/>
  <c r="BH473" i="28"/>
  <c r="BG473" i="28"/>
  <c r="BF473" i="28"/>
  <c r="T473" i="28"/>
  <c r="R473" i="28"/>
  <c r="P473" i="28"/>
  <c r="BI472" i="28"/>
  <c r="BH472" i="28"/>
  <c r="BG472" i="28"/>
  <c r="BF472" i="28"/>
  <c r="T472" i="28"/>
  <c r="R472" i="28"/>
  <c r="P472" i="28"/>
  <c r="BI471" i="28"/>
  <c r="BH471" i="28"/>
  <c r="BG471" i="28"/>
  <c r="BF471" i="28"/>
  <c r="T471" i="28"/>
  <c r="R471" i="28"/>
  <c r="P471" i="28"/>
  <c r="BI469" i="28"/>
  <c r="BH469" i="28"/>
  <c r="BG469" i="28"/>
  <c r="BF469" i="28"/>
  <c r="T469" i="28"/>
  <c r="R469" i="28"/>
  <c r="P469" i="28"/>
  <c r="BI468" i="28"/>
  <c r="BH468" i="28"/>
  <c r="BG468" i="28"/>
  <c r="BF468" i="28"/>
  <c r="T468" i="28"/>
  <c r="R468" i="28"/>
  <c r="P468" i="28"/>
  <c r="BI467" i="28"/>
  <c r="BH467" i="28"/>
  <c r="BG467" i="28"/>
  <c r="BF467" i="28"/>
  <c r="T467" i="28"/>
  <c r="R467" i="28"/>
  <c r="P467" i="28"/>
  <c r="BI466" i="28"/>
  <c r="BH466" i="28"/>
  <c r="BG466" i="28"/>
  <c r="BF466" i="28"/>
  <c r="T466" i="28"/>
  <c r="R466" i="28"/>
  <c r="P466" i="28"/>
  <c r="BI465" i="28"/>
  <c r="BH465" i="28"/>
  <c r="BG465" i="28"/>
  <c r="BF465" i="28"/>
  <c r="T465" i="28"/>
  <c r="R465" i="28"/>
  <c r="P465" i="28"/>
  <c r="BI464" i="28"/>
  <c r="BH464" i="28"/>
  <c r="BG464" i="28"/>
  <c r="BF464" i="28"/>
  <c r="T464" i="28"/>
  <c r="R464" i="28"/>
  <c r="P464" i="28"/>
  <c r="BI463" i="28"/>
  <c r="BH463" i="28"/>
  <c r="BG463" i="28"/>
  <c r="BF463" i="28"/>
  <c r="T463" i="28"/>
  <c r="R463" i="28"/>
  <c r="P463" i="28"/>
  <c r="BI462" i="28"/>
  <c r="BH462" i="28"/>
  <c r="BG462" i="28"/>
  <c r="BF462" i="28"/>
  <c r="T462" i="28"/>
  <c r="R462" i="28"/>
  <c r="P462" i="28"/>
  <c r="BI461" i="28"/>
  <c r="BH461" i="28"/>
  <c r="BG461" i="28"/>
  <c r="BF461" i="28"/>
  <c r="T461" i="28"/>
  <c r="R461" i="28"/>
  <c r="P461" i="28"/>
  <c r="BI460" i="28"/>
  <c r="BH460" i="28"/>
  <c r="BG460" i="28"/>
  <c r="BF460" i="28"/>
  <c r="T460" i="28"/>
  <c r="R460" i="28"/>
  <c r="P460" i="28"/>
  <c r="BI459" i="28"/>
  <c r="BH459" i="28"/>
  <c r="BG459" i="28"/>
  <c r="BF459" i="28"/>
  <c r="T459" i="28"/>
  <c r="R459" i="28"/>
  <c r="P459" i="28"/>
  <c r="BI458" i="28"/>
  <c r="BH458" i="28"/>
  <c r="BG458" i="28"/>
  <c r="BF458" i="28"/>
  <c r="T458" i="28"/>
  <c r="R458" i="28"/>
  <c r="P458" i="28"/>
  <c r="BI457" i="28"/>
  <c r="BH457" i="28"/>
  <c r="BG457" i="28"/>
  <c r="BF457" i="28"/>
  <c r="T457" i="28"/>
  <c r="R457" i="28"/>
  <c r="P457" i="28"/>
  <c r="BI456" i="28"/>
  <c r="BH456" i="28"/>
  <c r="BG456" i="28"/>
  <c r="BF456" i="28"/>
  <c r="T456" i="28"/>
  <c r="R456" i="28"/>
  <c r="P456" i="28"/>
  <c r="BI455" i="28"/>
  <c r="BH455" i="28"/>
  <c r="BG455" i="28"/>
  <c r="BF455" i="28"/>
  <c r="T455" i="28"/>
  <c r="R455" i="28"/>
  <c r="P455" i="28"/>
  <c r="BI454" i="28"/>
  <c r="BH454" i="28"/>
  <c r="BG454" i="28"/>
  <c r="BF454" i="28"/>
  <c r="T454" i="28"/>
  <c r="R454" i="28"/>
  <c r="P454" i="28"/>
  <c r="BI453" i="28"/>
  <c r="BH453" i="28"/>
  <c r="BG453" i="28"/>
  <c r="BF453" i="28"/>
  <c r="T453" i="28"/>
  <c r="R453" i="28"/>
  <c r="P453" i="28"/>
  <c r="BI452" i="28"/>
  <c r="BH452" i="28"/>
  <c r="BG452" i="28"/>
  <c r="BF452" i="28"/>
  <c r="T452" i="28"/>
  <c r="R452" i="28"/>
  <c r="P452" i="28"/>
  <c r="BI451" i="28"/>
  <c r="BH451" i="28"/>
  <c r="BG451" i="28"/>
  <c r="BF451" i="28"/>
  <c r="T451" i="28"/>
  <c r="R451" i="28"/>
  <c r="P451" i="28"/>
  <c r="BI450" i="28"/>
  <c r="BH450" i="28"/>
  <c r="BG450" i="28"/>
  <c r="BF450" i="28"/>
  <c r="T450" i="28"/>
  <c r="R450" i="28"/>
  <c r="P450" i="28"/>
  <c r="BI449" i="28"/>
  <c r="BH449" i="28"/>
  <c r="BG449" i="28"/>
  <c r="BF449" i="28"/>
  <c r="T449" i="28"/>
  <c r="R449" i="28"/>
  <c r="P449" i="28"/>
  <c r="BI448" i="28"/>
  <c r="BH448" i="28"/>
  <c r="BG448" i="28"/>
  <c r="BF448" i="28"/>
  <c r="T448" i="28"/>
  <c r="R448" i="28"/>
  <c r="P448" i="28"/>
  <c r="BI447" i="28"/>
  <c r="BH447" i="28"/>
  <c r="BG447" i="28"/>
  <c r="BF447" i="28"/>
  <c r="T447" i="28"/>
  <c r="R447" i="28"/>
  <c r="P447" i="28"/>
  <c r="BI446" i="28"/>
  <c r="BH446" i="28"/>
  <c r="BG446" i="28"/>
  <c r="BF446" i="28"/>
  <c r="T446" i="28"/>
  <c r="R446" i="28"/>
  <c r="P446" i="28"/>
  <c r="BI445" i="28"/>
  <c r="BH445" i="28"/>
  <c r="BG445" i="28"/>
  <c r="BF445" i="28"/>
  <c r="T445" i="28"/>
  <c r="R445" i="28"/>
  <c r="P445" i="28"/>
  <c r="BI444" i="28"/>
  <c r="BH444" i="28"/>
  <c r="BG444" i="28"/>
  <c r="BF444" i="28"/>
  <c r="T444" i="28"/>
  <c r="R444" i="28"/>
  <c r="P444" i="28"/>
  <c r="BI443" i="28"/>
  <c r="BH443" i="28"/>
  <c r="BG443" i="28"/>
  <c r="BF443" i="28"/>
  <c r="T443" i="28"/>
  <c r="R443" i="28"/>
  <c r="P443" i="28"/>
  <c r="BI442" i="28"/>
  <c r="BH442" i="28"/>
  <c r="BG442" i="28"/>
  <c r="BF442" i="28"/>
  <c r="T442" i="28"/>
  <c r="R442" i="28"/>
  <c r="P442" i="28"/>
  <c r="BI441" i="28"/>
  <c r="BH441" i="28"/>
  <c r="BG441" i="28"/>
  <c r="BF441" i="28"/>
  <c r="T441" i="28"/>
  <c r="R441" i="28"/>
  <c r="P441" i="28"/>
  <c r="BI440" i="28"/>
  <c r="BH440" i="28"/>
  <c r="BG440" i="28"/>
  <c r="BF440" i="28"/>
  <c r="T440" i="28"/>
  <c r="R440" i="28"/>
  <c r="P440" i="28"/>
  <c r="BI439" i="28"/>
  <c r="BH439" i="28"/>
  <c r="BG439" i="28"/>
  <c r="BF439" i="28"/>
  <c r="T439" i="28"/>
  <c r="R439" i="28"/>
  <c r="P439" i="28"/>
  <c r="BI438" i="28"/>
  <c r="BH438" i="28"/>
  <c r="BG438" i="28"/>
  <c r="BF438" i="28"/>
  <c r="T438" i="28"/>
  <c r="R438" i="28"/>
  <c r="P438" i="28"/>
  <c r="BI437" i="28"/>
  <c r="BH437" i="28"/>
  <c r="BG437" i="28"/>
  <c r="BF437" i="28"/>
  <c r="T437" i="28"/>
  <c r="R437" i="28"/>
  <c r="P437" i="28"/>
  <c r="BI436" i="28"/>
  <c r="BH436" i="28"/>
  <c r="BG436" i="28"/>
  <c r="BF436" i="28"/>
  <c r="T436" i="28"/>
  <c r="R436" i="28"/>
  <c r="P436" i="28"/>
  <c r="BI435" i="28"/>
  <c r="BH435" i="28"/>
  <c r="BG435" i="28"/>
  <c r="BF435" i="28"/>
  <c r="T435" i="28"/>
  <c r="R435" i="28"/>
  <c r="P435" i="28"/>
  <c r="BI434" i="28"/>
  <c r="BH434" i="28"/>
  <c r="BG434" i="28"/>
  <c r="BF434" i="28"/>
  <c r="T434" i="28"/>
  <c r="R434" i="28"/>
  <c r="P434" i="28"/>
  <c r="BI433" i="28"/>
  <c r="BH433" i="28"/>
  <c r="BG433" i="28"/>
  <c r="BF433" i="28"/>
  <c r="T433" i="28"/>
  <c r="R433" i="28"/>
  <c r="P433" i="28"/>
  <c r="BI431" i="28"/>
  <c r="BH431" i="28"/>
  <c r="BG431" i="28"/>
  <c r="BF431" i="28"/>
  <c r="T431" i="28"/>
  <c r="R431" i="28"/>
  <c r="P431" i="28"/>
  <c r="BI430" i="28"/>
  <c r="BH430" i="28"/>
  <c r="BG430" i="28"/>
  <c r="BF430" i="28"/>
  <c r="T430" i="28"/>
  <c r="R430" i="28"/>
  <c r="P430" i="28"/>
  <c r="BI429" i="28"/>
  <c r="BH429" i="28"/>
  <c r="BG429" i="28"/>
  <c r="BF429" i="28"/>
  <c r="T429" i="28"/>
  <c r="R429" i="28"/>
  <c r="P429" i="28"/>
  <c r="BI428" i="28"/>
  <c r="BH428" i="28"/>
  <c r="BG428" i="28"/>
  <c r="BF428" i="28"/>
  <c r="T428" i="28"/>
  <c r="R428" i="28"/>
  <c r="P428" i="28"/>
  <c r="BI427" i="28"/>
  <c r="BH427" i="28"/>
  <c r="BG427" i="28"/>
  <c r="BF427" i="28"/>
  <c r="T427" i="28"/>
  <c r="R427" i="28"/>
  <c r="P427" i="28"/>
  <c r="BI426" i="28"/>
  <c r="BH426" i="28"/>
  <c r="BG426" i="28"/>
  <c r="BF426" i="28"/>
  <c r="T426" i="28"/>
  <c r="R426" i="28"/>
  <c r="P426" i="28"/>
  <c r="BI425" i="28"/>
  <c r="BH425" i="28"/>
  <c r="BG425" i="28"/>
  <c r="BF425" i="28"/>
  <c r="T425" i="28"/>
  <c r="R425" i="28"/>
  <c r="P425" i="28"/>
  <c r="BI424" i="28"/>
  <c r="BH424" i="28"/>
  <c r="BG424" i="28"/>
  <c r="BF424" i="28"/>
  <c r="T424" i="28"/>
  <c r="R424" i="28"/>
  <c r="P424" i="28"/>
  <c r="BI423" i="28"/>
  <c r="BH423" i="28"/>
  <c r="BG423" i="28"/>
  <c r="BF423" i="28"/>
  <c r="T423" i="28"/>
  <c r="R423" i="28"/>
  <c r="P423" i="28"/>
  <c r="BI422" i="28"/>
  <c r="BH422" i="28"/>
  <c r="BG422" i="28"/>
  <c r="BF422" i="28"/>
  <c r="T422" i="28"/>
  <c r="R422" i="28"/>
  <c r="P422" i="28"/>
  <c r="BI421" i="28"/>
  <c r="BH421" i="28"/>
  <c r="BG421" i="28"/>
  <c r="BF421" i="28"/>
  <c r="T421" i="28"/>
  <c r="R421" i="28"/>
  <c r="P421" i="28"/>
  <c r="BI420" i="28"/>
  <c r="BH420" i="28"/>
  <c r="BG420" i="28"/>
  <c r="BF420" i="28"/>
  <c r="T420" i="28"/>
  <c r="R420" i="28"/>
  <c r="P420" i="28"/>
  <c r="BI419" i="28"/>
  <c r="BH419" i="28"/>
  <c r="BG419" i="28"/>
  <c r="BF419" i="28"/>
  <c r="T419" i="28"/>
  <c r="R419" i="28"/>
  <c r="P419" i="28"/>
  <c r="BI418" i="28"/>
  <c r="BH418" i="28"/>
  <c r="BG418" i="28"/>
  <c r="BF418" i="28"/>
  <c r="T418" i="28"/>
  <c r="R418" i="28"/>
  <c r="P418" i="28"/>
  <c r="BI417" i="28"/>
  <c r="BH417" i="28"/>
  <c r="BG417" i="28"/>
  <c r="BF417" i="28"/>
  <c r="T417" i="28"/>
  <c r="R417" i="28"/>
  <c r="P417" i="28"/>
  <c r="BI416" i="28"/>
  <c r="BH416" i="28"/>
  <c r="BG416" i="28"/>
  <c r="BF416" i="28"/>
  <c r="T416" i="28"/>
  <c r="R416" i="28"/>
  <c r="P416" i="28"/>
  <c r="BI415" i="28"/>
  <c r="BH415" i="28"/>
  <c r="BG415" i="28"/>
  <c r="BF415" i="28"/>
  <c r="T415" i="28"/>
  <c r="R415" i="28"/>
  <c r="P415" i="28"/>
  <c r="BI414" i="28"/>
  <c r="BH414" i="28"/>
  <c r="BG414" i="28"/>
  <c r="BF414" i="28"/>
  <c r="T414" i="28"/>
  <c r="R414" i="28"/>
  <c r="P414" i="28"/>
  <c r="BI413" i="28"/>
  <c r="BH413" i="28"/>
  <c r="BG413" i="28"/>
  <c r="BF413" i="28"/>
  <c r="T413" i="28"/>
  <c r="R413" i="28"/>
  <c r="P413" i="28"/>
  <c r="BI412" i="28"/>
  <c r="BH412" i="28"/>
  <c r="BG412" i="28"/>
  <c r="BF412" i="28"/>
  <c r="T412" i="28"/>
  <c r="R412" i="28"/>
  <c r="P412" i="28"/>
  <c r="BI411" i="28"/>
  <c r="BH411" i="28"/>
  <c r="BG411" i="28"/>
  <c r="BF411" i="28"/>
  <c r="T411" i="28"/>
  <c r="R411" i="28"/>
  <c r="P411" i="28"/>
  <c r="BI410" i="28"/>
  <c r="BH410" i="28"/>
  <c r="BG410" i="28"/>
  <c r="BF410" i="28"/>
  <c r="T410" i="28"/>
  <c r="R410" i="28"/>
  <c r="P410" i="28"/>
  <c r="BI409" i="28"/>
  <c r="BH409" i="28"/>
  <c r="BG409" i="28"/>
  <c r="BF409" i="28"/>
  <c r="T409" i="28"/>
  <c r="R409" i="28"/>
  <c r="P409" i="28"/>
  <c r="BI408" i="28"/>
  <c r="BH408" i="28"/>
  <c r="BG408" i="28"/>
  <c r="BF408" i="28"/>
  <c r="T408" i="28"/>
  <c r="R408" i="28"/>
  <c r="P408" i="28"/>
  <c r="BI407" i="28"/>
  <c r="BH407" i="28"/>
  <c r="BG407" i="28"/>
  <c r="BF407" i="28"/>
  <c r="T407" i="28"/>
  <c r="R407" i="28"/>
  <c r="P407" i="28"/>
  <c r="BI406" i="28"/>
  <c r="BH406" i="28"/>
  <c r="BG406" i="28"/>
  <c r="BF406" i="28"/>
  <c r="T406" i="28"/>
  <c r="R406" i="28"/>
  <c r="P406" i="28"/>
  <c r="BI405" i="28"/>
  <c r="BH405" i="28"/>
  <c r="BG405" i="28"/>
  <c r="BF405" i="28"/>
  <c r="T405" i="28"/>
  <c r="R405" i="28"/>
  <c r="P405" i="28"/>
  <c r="BI404" i="28"/>
  <c r="BH404" i="28"/>
  <c r="BG404" i="28"/>
  <c r="BF404" i="28"/>
  <c r="T404" i="28"/>
  <c r="R404" i="28"/>
  <c r="P404" i="28"/>
  <c r="BI403" i="28"/>
  <c r="BH403" i="28"/>
  <c r="BG403" i="28"/>
  <c r="BF403" i="28"/>
  <c r="T403" i="28"/>
  <c r="R403" i="28"/>
  <c r="P403" i="28"/>
  <c r="BI401" i="28"/>
  <c r="BH401" i="28"/>
  <c r="BG401" i="28"/>
  <c r="BF401" i="28"/>
  <c r="T401" i="28"/>
  <c r="R401" i="28"/>
  <c r="P401" i="28"/>
  <c r="BI400" i="28"/>
  <c r="BH400" i="28"/>
  <c r="BG400" i="28"/>
  <c r="BF400" i="28"/>
  <c r="T400" i="28"/>
  <c r="R400" i="28"/>
  <c r="P400" i="28"/>
  <c r="BI399" i="28"/>
  <c r="BH399" i="28"/>
  <c r="BG399" i="28"/>
  <c r="BF399" i="28"/>
  <c r="T399" i="28"/>
  <c r="R399" i="28"/>
  <c r="P399" i="28"/>
  <c r="BI398" i="28"/>
  <c r="BH398" i="28"/>
  <c r="BG398" i="28"/>
  <c r="BF398" i="28"/>
  <c r="T398" i="28"/>
  <c r="R398" i="28"/>
  <c r="P398" i="28"/>
  <c r="BI397" i="28"/>
  <c r="BH397" i="28"/>
  <c r="BG397" i="28"/>
  <c r="BF397" i="28"/>
  <c r="T397" i="28"/>
  <c r="R397" i="28"/>
  <c r="P397" i="28"/>
  <c r="BI396" i="28"/>
  <c r="BH396" i="28"/>
  <c r="BG396" i="28"/>
  <c r="BF396" i="28"/>
  <c r="T396" i="28"/>
  <c r="R396" i="28"/>
  <c r="P396" i="28"/>
  <c r="BI395" i="28"/>
  <c r="BH395" i="28"/>
  <c r="BG395" i="28"/>
  <c r="BF395" i="28"/>
  <c r="T395" i="28"/>
  <c r="R395" i="28"/>
  <c r="P395" i="28"/>
  <c r="BI394" i="28"/>
  <c r="BH394" i="28"/>
  <c r="BG394" i="28"/>
  <c r="BF394" i="28"/>
  <c r="T394" i="28"/>
  <c r="R394" i="28"/>
  <c r="P394" i="28"/>
  <c r="BI393" i="28"/>
  <c r="BH393" i="28"/>
  <c r="BG393" i="28"/>
  <c r="BF393" i="28"/>
  <c r="T393" i="28"/>
  <c r="R393" i="28"/>
  <c r="P393" i="28"/>
  <c r="BI392" i="28"/>
  <c r="BH392" i="28"/>
  <c r="BG392" i="28"/>
  <c r="BF392" i="28"/>
  <c r="T392" i="28"/>
  <c r="R392" i="28"/>
  <c r="P392" i="28"/>
  <c r="BI391" i="28"/>
  <c r="BH391" i="28"/>
  <c r="BG391" i="28"/>
  <c r="BF391" i="28"/>
  <c r="T391" i="28"/>
  <c r="R391" i="28"/>
  <c r="P391" i="28"/>
  <c r="BI390" i="28"/>
  <c r="BH390" i="28"/>
  <c r="BG390" i="28"/>
  <c r="BF390" i="28"/>
  <c r="T390" i="28"/>
  <c r="R390" i="28"/>
  <c r="P390" i="28"/>
  <c r="BI389" i="28"/>
  <c r="BH389" i="28"/>
  <c r="BG389" i="28"/>
  <c r="BF389" i="28"/>
  <c r="T389" i="28"/>
  <c r="R389" i="28"/>
  <c r="P389" i="28"/>
  <c r="BI388" i="28"/>
  <c r="BH388" i="28"/>
  <c r="BG388" i="28"/>
  <c r="BF388" i="28"/>
  <c r="T388" i="28"/>
  <c r="R388" i="28"/>
  <c r="P388" i="28"/>
  <c r="BI387" i="28"/>
  <c r="BH387" i="28"/>
  <c r="BG387" i="28"/>
  <c r="BF387" i="28"/>
  <c r="T387" i="28"/>
  <c r="R387" i="28"/>
  <c r="P387" i="28"/>
  <c r="BI386" i="28"/>
  <c r="BH386" i="28"/>
  <c r="BG386" i="28"/>
  <c r="BF386" i="28"/>
  <c r="T386" i="28"/>
  <c r="R386" i="28"/>
  <c r="P386" i="28"/>
  <c r="BI385" i="28"/>
  <c r="BH385" i="28"/>
  <c r="BG385" i="28"/>
  <c r="BF385" i="28"/>
  <c r="T385" i="28"/>
  <c r="R385" i="28"/>
  <c r="P385" i="28"/>
  <c r="BI384" i="28"/>
  <c r="BH384" i="28"/>
  <c r="BG384" i="28"/>
  <c r="BF384" i="28"/>
  <c r="T384" i="28"/>
  <c r="R384" i="28"/>
  <c r="P384" i="28"/>
  <c r="BI383" i="28"/>
  <c r="BH383" i="28"/>
  <c r="BG383" i="28"/>
  <c r="BF383" i="28"/>
  <c r="T383" i="28"/>
  <c r="R383" i="28"/>
  <c r="P383" i="28"/>
  <c r="BI382" i="28"/>
  <c r="BH382" i="28"/>
  <c r="BG382" i="28"/>
  <c r="BF382" i="28"/>
  <c r="T382" i="28"/>
  <c r="R382" i="28"/>
  <c r="P382" i="28"/>
  <c r="BI381" i="28"/>
  <c r="BH381" i="28"/>
  <c r="BG381" i="28"/>
  <c r="BF381" i="28"/>
  <c r="T381" i="28"/>
  <c r="R381" i="28"/>
  <c r="P381" i="28"/>
  <c r="BI380" i="28"/>
  <c r="BH380" i="28"/>
  <c r="BG380" i="28"/>
  <c r="BF380" i="28"/>
  <c r="T380" i="28"/>
  <c r="R380" i="28"/>
  <c r="P380" i="28"/>
  <c r="BI379" i="28"/>
  <c r="BH379" i="28"/>
  <c r="BG379" i="28"/>
  <c r="BF379" i="28"/>
  <c r="T379" i="28"/>
  <c r="R379" i="28"/>
  <c r="P379" i="28"/>
  <c r="BI378" i="28"/>
  <c r="BH378" i="28"/>
  <c r="BG378" i="28"/>
  <c r="BF378" i="28"/>
  <c r="T378" i="28"/>
  <c r="R378" i="28"/>
  <c r="P378" i="28"/>
  <c r="BI377" i="28"/>
  <c r="BH377" i="28"/>
  <c r="BG377" i="28"/>
  <c r="BF377" i="28"/>
  <c r="T377" i="28"/>
  <c r="R377" i="28"/>
  <c r="P377" i="28"/>
  <c r="BI376" i="28"/>
  <c r="BH376" i="28"/>
  <c r="BG376" i="28"/>
  <c r="BF376" i="28"/>
  <c r="T376" i="28"/>
  <c r="R376" i="28"/>
  <c r="P376" i="28"/>
  <c r="BI375" i="28"/>
  <c r="BH375" i="28"/>
  <c r="BG375" i="28"/>
  <c r="BF375" i="28"/>
  <c r="T375" i="28"/>
  <c r="R375" i="28"/>
  <c r="P375" i="28"/>
  <c r="BI374" i="28"/>
  <c r="BH374" i="28"/>
  <c r="BG374" i="28"/>
  <c r="BF374" i="28"/>
  <c r="T374" i="28"/>
  <c r="R374" i="28"/>
  <c r="P374" i="28"/>
  <c r="BI373" i="28"/>
  <c r="BH373" i="28"/>
  <c r="BG373" i="28"/>
  <c r="BF373" i="28"/>
  <c r="T373" i="28"/>
  <c r="R373" i="28"/>
  <c r="P373" i="28"/>
  <c r="BI371" i="28"/>
  <c r="BH371" i="28"/>
  <c r="BG371" i="28"/>
  <c r="BF371" i="28"/>
  <c r="T371" i="28"/>
  <c r="R371" i="28"/>
  <c r="P371" i="28"/>
  <c r="BI370" i="28"/>
  <c r="BH370" i="28"/>
  <c r="BG370" i="28"/>
  <c r="BF370" i="28"/>
  <c r="T370" i="28"/>
  <c r="R370" i="28"/>
  <c r="P370" i="28"/>
  <c r="BI369" i="28"/>
  <c r="BH369" i="28"/>
  <c r="BG369" i="28"/>
  <c r="BF369" i="28"/>
  <c r="T369" i="28"/>
  <c r="R369" i="28"/>
  <c r="P369" i="28"/>
  <c r="BI368" i="28"/>
  <c r="BH368" i="28"/>
  <c r="BG368" i="28"/>
  <c r="BF368" i="28"/>
  <c r="T368" i="28"/>
  <c r="R368" i="28"/>
  <c r="P368" i="28"/>
  <c r="BI367" i="28"/>
  <c r="BH367" i="28"/>
  <c r="BG367" i="28"/>
  <c r="BF367" i="28"/>
  <c r="T367" i="28"/>
  <c r="R367" i="28"/>
  <c r="P367" i="28"/>
  <c r="BI366" i="28"/>
  <c r="BH366" i="28"/>
  <c r="BG366" i="28"/>
  <c r="BF366" i="28"/>
  <c r="T366" i="28"/>
  <c r="R366" i="28"/>
  <c r="P366" i="28"/>
  <c r="BI365" i="28"/>
  <c r="BH365" i="28"/>
  <c r="BG365" i="28"/>
  <c r="BF365" i="28"/>
  <c r="T365" i="28"/>
  <c r="R365" i="28"/>
  <c r="P365" i="28"/>
  <c r="BI364" i="28"/>
  <c r="BH364" i="28"/>
  <c r="BG364" i="28"/>
  <c r="BF364" i="28"/>
  <c r="T364" i="28"/>
  <c r="R364" i="28"/>
  <c r="P364" i="28"/>
  <c r="BI363" i="28"/>
  <c r="BH363" i="28"/>
  <c r="BG363" i="28"/>
  <c r="BF363" i="28"/>
  <c r="T363" i="28"/>
  <c r="R363" i="28"/>
  <c r="P363" i="28"/>
  <c r="BI362" i="28"/>
  <c r="BH362" i="28"/>
  <c r="BG362" i="28"/>
  <c r="BF362" i="28"/>
  <c r="T362" i="28"/>
  <c r="R362" i="28"/>
  <c r="P362" i="28"/>
  <c r="BI361" i="28"/>
  <c r="BH361" i="28"/>
  <c r="BG361" i="28"/>
  <c r="BF361" i="28"/>
  <c r="T361" i="28"/>
  <c r="R361" i="28"/>
  <c r="P361" i="28"/>
  <c r="BI360" i="28"/>
  <c r="BH360" i="28"/>
  <c r="BG360" i="28"/>
  <c r="BF360" i="28"/>
  <c r="T360" i="28"/>
  <c r="R360" i="28"/>
  <c r="P360" i="28"/>
  <c r="BI359" i="28"/>
  <c r="BH359" i="28"/>
  <c r="BG359" i="28"/>
  <c r="BF359" i="28"/>
  <c r="T359" i="28"/>
  <c r="R359" i="28"/>
  <c r="P359" i="28"/>
  <c r="BI358" i="28"/>
  <c r="BH358" i="28"/>
  <c r="BG358" i="28"/>
  <c r="BF358" i="28"/>
  <c r="T358" i="28"/>
  <c r="R358" i="28"/>
  <c r="P358" i="28"/>
  <c r="BI357" i="28"/>
  <c r="BH357" i="28"/>
  <c r="BG357" i="28"/>
  <c r="BF357" i="28"/>
  <c r="T357" i="28"/>
  <c r="R357" i="28"/>
  <c r="P357" i="28"/>
  <c r="BI356" i="28"/>
  <c r="BH356" i="28"/>
  <c r="BG356" i="28"/>
  <c r="BF356" i="28"/>
  <c r="T356" i="28"/>
  <c r="R356" i="28"/>
  <c r="P356" i="28"/>
  <c r="BI355" i="28"/>
  <c r="BH355" i="28"/>
  <c r="BG355" i="28"/>
  <c r="BF355" i="28"/>
  <c r="T355" i="28"/>
  <c r="R355" i="28"/>
  <c r="P355" i="28"/>
  <c r="BI354" i="28"/>
  <c r="BH354" i="28"/>
  <c r="BG354" i="28"/>
  <c r="BF354" i="28"/>
  <c r="T354" i="28"/>
  <c r="R354" i="28"/>
  <c r="P354" i="28"/>
  <c r="BI353" i="28"/>
  <c r="BH353" i="28"/>
  <c r="BG353" i="28"/>
  <c r="BF353" i="28"/>
  <c r="T353" i="28"/>
  <c r="R353" i="28"/>
  <c r="P353" i="28"/>
  <c r="BI352" i="28"/>
  <c r="BH352" i="28"/>
  <c r="BG352" i="28"/>
  <c r="BF352" i="28"/>
  <c r="T352" i="28"/>
  <c r="R352" i="28"/>
  <c r="P352" i="28"/>
  <c r="BI351" i="28"/>
  <c r="BH351" i="28"/>
  <c r="BG351" i="28"/>
  <c r="BF351" i="28"/>
  <c r="T351" i="28"/>
  <c r="R351" i="28"/>
  <c r="P351" i="28"/>
  <c r="BI350" i="28"/>
  <c r="BH350" i="28"/>
  <c r="BG350" i="28"/>
  <c r="BF350" i="28"/>
  <c r="T350" i="28"/>
  <c r="R350" i="28"/>
  <c r="P350" i="28"/>
  <c r="BI349" i="28"/>
  <c r="BH349" i="28"/>
  <c r="BG349" i="28"/>
  <c r="BF349" i="28"/>
  <c r="T349" i="28"/>
  <c r="R349" i="28"/>
  <c r="P349" i="28"/>
  <c r="BI348" i="28"/>
  <c r="BH348" i="28"/>
  <c r="BG348" i="28"/>
  <c r="BF348" i="28"/>
  <c r="T348" i="28"/>
  <c r="R348" i="28"/>
  <c r="P348" i="28"/>
  <c r="BI347" i="28"/>
  <c r="BH347" i="28"/>
  <c r="BG347" i="28"/>
  <c r="BF347" i="28"/>
  <c r="T347" i="28"/>
  <c r="R347" i="28"/>
  <c r="P347" i="28"/>
  <c r="BI346" i="28"/>
  <c r="BH346" i="28"/>
  <c r="BG346" i="28"/>
  <c r="BF346" i="28"/>
  <c r="T346" i="28"/>
  <c r="R346" i="28"/>
  <c r="P346" i="28"/>
  <c r="BI345" i="28"/>
  <c r="BH345" i="28"/>
  <c r="BG345" i="28"/>
  <c r="BF345" i="28"/>
  <c r="T345" i="28"/>
  <c r="R345" i="28"/>
  <c r="P345" i="28"/>
  <c r="BI344" i="28"/>
  <c r="BH344" i="28"/>
  <c r="BG344" i="28"/>
  <c r="BF344" i="28"/>
  <c r="T344" i="28"/>
  <c r="R344" i="28"/>
  <c r="P344" i="28"/>
  <c r="BI343" i="28"/>
  <c r="BH343" i="28"/>
  <c r="BG343" i="28"/>
  <c r="BF343" i="28"/>
  <c r="T343" i="28"/>
  <c r="R343" i="28"/>
  <c r="P343" i="28"/>
  <c r="BI342" i="28"/>
  <c r="BH342" i="28"/>
  <c r="BG342" i="28"/>
  <c r="BF342" i="28"/>
  <c r="T342" i="28"/>
  <c r="R342" i="28"/>
  <c r="P342" i="28"/>
  <c r="BI340" i="28"/>
  <c r="BH340" i="28"/>
  <c r="BG340" i="28"/>
  <c r="BF340" i="28"/>
  <c r="T340" i="28"/>
  <c r="R340" i="28"/>
  <c r="P340" i="28"/>
  <c r="BI339" i="28"/>
  <c r="BH339" i="28"/>
  <c r="BG339" i="28"/>
  <c r="BF339" i="28"/>
  <c r="T339" i="28"/>
  <c r="R339" i="28"/>
  <c r="P339" i="28"/>
  <c r="BI338" i="28"/>
  <c r="BH338" i="28"/>
  <c r="BG338" i="28"/>
  <c r="BF338" i="28"/>
  <c r="T338" i="28"/>
  <c r="R338" i="28"/>
  <c r="P338" i="28"/>
  <c r="BI337" i="28"/>
  <c r="BH337" i="28"/>
  <c r="BG337" i="28"/>
  <c r="BF337" i="28"/>
  <c r="T337" i="28"/>
  <c r="R337" i="28"/>
  <c r="P337" i="28"/>
  <c r="BI336" i="28"/>
  <c r="BH336" i="28"/>
  <c r="BG336" i="28"/>
  <c r="BF336" i="28"/>
  <c r="T336" i="28"/>
  <c r="R336" i="28"/>
  <c r="P336" i="28"/>
  <c r="BI335" i="28"/>
  <c r="BH335" i="28"/>
  <c r="BG335" i="28"/>
  <c r="BF335" i="28"/>
  <c r="T335" i="28"/>
  <c r="R335" i="28"/>
  <c r="P335" i="28"/>
  <c r="BI334" i="28"/>
  <c r="BH334" i="28"/>
  <c r="BG334" i="28"/>
  <c r="BF334" i="28"/>
  <c r="T334" i="28"/>
  <c r="R334" i="28"/>
  <c r="P334" i="28"/>
  <c r="BI333" i="28"/>
  <c r="BH333" i="28"/>
  <c r="BG333" i="28"/>
  <c r="BF333" i="28"/>
  <c r="T333" i="28"/>
  <c r="R333" i="28"/>
  <c r="P333" i="28"/>
  <c r="BI332" i="28"/>
  <c r="BH332" i="28"/>
  <c r="BG332" i="28"/>
  <c r="BF332" i="28"/>
  <c r="T332" i="28"/>
  <c r="R332" i="28"/>
  <c r="P332" i="28"/>
  <c r="BI331" i="28"/>
  <c r="BH331" i="28"/>
  <c r="BG331" i="28"/>
  <c r="BF331" i="28"/>
  <c r="T331" i="28"/>
  <c r="R331" i="28"/>
  <c r="P331" i="28"/>
  <c r="BI330" i="28"/>
  <c r="BH330" i="28"/>
  <c r="BG330" i="28"/>
  <c r="BF330" i="28"/>
  <c r="T330" i="28"/>
  <c r="R330" i="28"/>
  <c r="P330" i="28"/>
  <c r="BI329" i="28"/>
  <c r="BH329" i="28"/>
  <c r="BG329" i="28"/>
  <c r="BF329" i="28"/>
  <c r="T329" i="28"/>
  <c r="R329" i="28"/>
  <c r="P329" i="28"/>
  <c r="BI328" i="28"/>
  <c r="BH328" i="28"/>
  <c r="BG328" i="28"/>
  <c r="BF328" i="28"/>
  <c r="T328" i="28"/>
  <c r="R328" i="28"/>
  <c r="P328" i="28"/>
  <c r="BI327" i="28"/>
  <c r="BH327" i="28"/>
  <c r="BG327" i="28"/>
  <c r="BF327" i="28"/>
  <c r="T327" i="28"/>
  <c r="R327" i="28"/>
  <c r="P327" i="28"/>
  <c r="BI326" i="28"/>
  <c r="BH326" i="28"/>
  <c r="BG326" i="28"/>
  <c r="BF326" i="28"/>
  <c r="T326" i="28"/>
  <c r="R326" i="28"/>
  <c r="P326" i="28"/>
  <c r="BI325" i="28"/>
  <c r="BH325" i="28"/>
  <c r="BG325" i="28"/>
  <c r="BF325" i="28"/>
  <c r="T325" i="28"/>
  <c r="R325" i="28"/>
  <c r="P325" i="28"/>
  <c r="BI324" i="28"/>
  <c r="BH324" i="28"/>
  <c r="BG324" i="28"/>
  <c r="BF324" i="28"/>
  <c r="T324" i="28"/>
  <c r="R324" i="28"/>
  <c r="P324" i="28"/>
  <c r="BI323" i="28"/>
  <c r="BH323" i="28"/>
  <c r="BG323" i="28"/>
  <c r="BF323" i="28"/>
  <c r="T323" i="28"/>
  <c r="R323" i="28"/>
  <c r="P323" i="28"/>
  <c r="BI322" i="28"/>
  <c r="BH322" i="28"/>
  <c r="BG322" i="28"/>
  <c r="BF322" i="28"/>
  <c r="T322" i="28"/>
  <c r="R322" i="28"/>
  <c r="P322" i="28"/>
  <c r="BI321" i="28"/>
  <c r="BH321" i="28"/>
  <c r="BG321" i="28"/>
  <c r="BF321" i="28"/>
  <c r="T321" i="28"/>
  <c r="R321" i="28"/>
  <c r="P321" i="28"/>
  <c r="BI320" i="28"/>
  <c r="BH320" i="28"/>
  <c r="BG320" i="28"/>
  <c r="BF320" i="28"/>
  <c r="T320" i="28"/>
  <c r="R320" i="28"/>
  <c r="P320" i="28"/>
  <c r="BI319" i="28"/>
  <c r="BH319" i="28"/>
  <c r="BG319" i="28"/>
  <c r="BF319" i="28"/>
  <c r="T319" i="28"/>
  <c r="R319" i="28"/>
  <c r="P319" i="28"/>
  <c r="BI318" i="28"/>
  <c r="BH318" i="28"/>
  <c r="BG318" i="28"/>
  <c r="BF318" i="28"/>
  <c r="T318" i="28"/>
  <c r="R318" i="28"/>
  <c r="P318" i="28"/>
  <c r="BI317" i="28"/>
  <c r="BH317" i="28"/>
  <c r="BG317" i="28"/>
  <c r="BF317" i="28"/>
  <c r="T317" i="28"/>
  <c r="R317" i="28"/>
  <c r="P317" i="28"/>
  <c r="BI316" i="28"/>
  <c r="BH316" i="28"/>
  <c r="BG316" i="28"/>
  <c r="BF316" i="28"/>
  <c r="T316" i="28"/>
  <c r="R316" i="28"/>
  <c r="P316" i="28"/>
  <c r="BI315" i="28"/>
  <c r="BH315" i="28"/>
  <c r="BG315" i="28"/>
  <c r="BF315" i="28"/>
  <c r="T315" i="28"/>
  <c r="R315" i="28"/>
  <c r="P315" i="28"/>
  <c r="BI314" i="28"/>
  <c r="BH314" i="28"/>
  <c r="BG314" i="28"/>
  <c r="BF314" i="28"/>
  <c r="T314" i="28"/>
  <c r="R314" i="28"/>
  <c r="P314" i="28"/>
  <c r="BI312" i="28"/>
  <c r="BH312" i="28"/>
  <c r="BG312" i="28"/>
  <c r="BF312" i="28"/>
  <c r="T312" i="28"/>
  <c r="R312" i="28"/>
  <c r="P312" i="28"/>
  <c r="BI311" i="28"/>
  <c r="BH311" i="28"/>
  <c r="BG311" i="28"/>
  <c r="BF311" i="28"/>
  <c r="T311" i="28"/>
  <c r="R311" i="28"/>
  <c r="P311" i="28"/>
  <c r="BI310" i="28"/>
  <c r="BH310" i="28"/>
  <c r="BG310" i="28"/>
  <c r="BF310" i="28"/>
  <c r="T310" i="28"/>
  <c r="R310" i="28"/>
  <c r="P310" i="28"/>
  <c r="BI309" i="28"/>
  <c r="BH309" i="28"/>
  <c r="BG309" i="28"/>
  <c r="BF309" i="28"/>
  <c r="T309" i="28"/>
  <c r="R309" i="28"/>
  <c r="P309" i="28"/>
  <c r="BI308" i="28"/>
  <c r="BH308" i="28"/>
  <c r="BG308" i="28"/>
  <c r="BF308" i="28"/>
  <c r="T308" i="28"/>
  <c r="R308" i="28"/>
  <c r="P308" i="28"/>
  <c r="BI307" i="28"/>
  <c r="BH307" i="28"/>
  <c r="BG307" i="28"/>
  <c r="BF307" i="28"/>
  <c r="T307" i="28"/>
  <c r="R307" i="28"/>
  <c r="P307" i="28"/>
  <c r="BI306" i="28"/>
  <c r="BH306" i="28"/>
  <c r="BG306" i="28"/>
  <c r="BF306" i="28"/>
  <c r="T306" i="28"/>
  <c r="R306" i="28"/>
  <c r="P306" i="28"/>
  <c r="BI305" i="28"/>
  <c r="BH305" i="28"/>
  <c r="BG305" i="28"/>
  <c r="BF305" i="28"/>
  <c r="T305" i="28"/>
  <c r="R305" i="28"/>
  <c r="P305" i="28"/>
  <c r="BI304" i="28"/>
  <c r="BH304" i="28"/>
  <c r="BG304" i="28"/>
  <c r="BF304" i="28"/>
  <c r="T304" i="28"/>
  <c r="R304" i="28"/>
  <c r="P304" i="28"/>
  <c r="BI303" i="28"/>
  <c r="BH303" i="28"/>
  <c r="BG303" i="28"/>
  <c r="BF303" i="28"/>
  <c r="T303" i="28"/>
  <c r="R303" i="28"/>
  <c r="P303" i="28"/>
  <c r="BI302" i="28"/>
  <c r="BH302" i="28"/>
  <c r="BG302" i="28"/>
  <c r="BF302" i="28"/>
  <c r="T302" i="28"/>
  <c r="R302" i="28"/>
  <c r="P302" i="28"/>
  <c r="BI301" i="28"/>
  <c r="BH301" i="28"/>
  <c r="BG301" i="28"/>
  <c r="BF301" i="28"/>
  <c r="T301" i="28"/>
  <c r="R301" i="28"/>
  <c r="P301" i="28"/>
  <c r="BI300" i="28"/>
  <c r="BH300" i="28"/>
  <c r="BG300" i="28"/>
  <c r="BF300" i="28"/>
  <c r="T300" i="28"/>
  <c r="R300" i="28"/>
  <c r="P300" i="28"/>
  <c r="BI299" i="28"/>
  <c r="BH299" i="28"/>
  <c r="BG299" i="28"/>
  <c r="BF299" i="28"/>
  <c r="T299" i="28"/>
  <c r="R299" i="28"/>
  <c r="P299" i="28"/>
  <c r="BI298" i="28"/>
  <c r="BH298" i="28"/>
  <c r="BG298" i="28"/>
  <c r="BF298" i="28"/>
  <c r="T298" i="28"/>
  <c r="R298" i="28"/>
  <c r="P298" i="28"/>
  <c r="BI297" i="28"/>
  <c r="BH297" i="28"/>
  <c r="BG297" i="28"/>
  <c r="BF297" i="28"/>
  <c r="T297" i="28"/>
  <c r="R297" i="28"/>
  <c r="P297" i="28"/>
  <c r="BI296" i="28"/>
  <c r="BH296" i="28"/>
  <c r="BG296" i="28"/>
  <c r="BF296" i="28"/>
  <c r="T296" i="28"/>
  <c r="R296" i="28"/>
  <c r="P296" i="28"/>
  <c r="BI295" i="28"/>
  <c r="BH295" i="28"/>
  <c r="BG295" i="28"/>
  <c r="BF295" i="28"/>
  <c r="T295" i="28"/>
  <c r="R295" i="28"/>
  <c r="P295" i="28"/>
  <c r="BI294" i="28"/>
  <c r="BH294" i="28"/>
  <c r="BG294" i="28"/>
  <c r="BF294" i="28"/>
  <c r="T294" i="28"/>
  <c r="R294" i="28"/>
  <c r="P294" i="28"/>
  <c r="BI293" i="28"/>
  <c r="BH293" i="28"/>
  <c r="BG293" i="28"/>
  <c r="BF293" i="28"/>
  <c r="T293" i="28"/>
  <c r="R293" i="28"/>
  <c r="P293" i="28"/>
  <c r="BI292" i="28"/>
  <c r="BH292" i="28"/>
  <c r="BG292" i="28"/>
  <c r="BF292" i="28"/>
  <c r="T292" i="28"/>
  <c r="R292" i="28"/>
  <c r="P292" i="28"/>
  <c r="BI291" i="28"/>
  <c r="BH291" i="28"/>
  <c r="BG291" i="28"/>
  <c r="BF291" i="28"/>
  <c r="T291" i="28"/>
  <c r="R291" i="28"/>
  <c r="P291" i="28"/>
  <c r="BI290" i="28"/>
  <c r="BH290" i="28"/>
  <c r="BG290" i="28"/>
  <c r="BF290" i="28"/>
  <c r="T290" i="28"/>
  <c r="R290" i="28"/>
  <c r="P290" i="28"/>
  <c r="BI289" i="28"/>
  <c r="BH289" i="28"/>
  <c r="BG289" i="28"/>
  <c r="BF289" i="28"/>
  <c r="T289" i="28"/>
  <c r="R289" i="28"/>
  <c r="P289" i="28"/>
  <c r="BI288" i="28"/>
  <c r="BH288" i="28"/>
  <c r="BG288" i="28"/>
  <c r="BF288" i="28"/>
  <c r="T288" i="28"/>
  <c r="R288" i="28"/>
  <c r="P288" i="28"/>
  <c r="BI287" i="28"/>
  <c r="BH287" i="28"/>
  <c r="BG287" i="28"/>
  <c r="BF287" i="28"/>
  <c r="T287" i="28"/>
  <c r="R287" i="28"/>
  <c r="P287" i="28"/>
  <c r="BI286" i="28"/>
  <c r="BH286" i="28"/>
  <c r="BG286" i="28"/>
  <c r="BF286" i="28"/>
  <c r="T286" i="28"/>
  <c r="R286" i="28"/>
  <c r="P286" i="28"/>
  <c r="BI285" i="28"/>
  <c r="BH285" i="28"/>
  <c r="BG285" i="28"/>
  <c r="BF285" i="28"/>
  <c r="T285" i="28"/>
  <c r="R285" i="28"/>
  <c r="P285" i="28"/>
  <c r="BI284" i="28"/>
  <c r="BH284" i="28"/>
  <c r="BG284" i="28"/>
  <c r="BF284" i="28"/>
  <c r="T284" i="28"/>
  <c r="R284" i="28"/>
  <c r="P284" i="28"/>
  <c r="BI283" i="28"/>
  <c r="BH283" i="28"/>
  <c r="BG283" i="28"/>
  <c r="BF283" i="28"/>
  <c r="T283" i="28"/>
  <c r="R283" i="28"/>
  <c r="P283" i="28"/>
  <c r="BI282" i="28"/>
  <c r="BH282" i="28"/>
  <c r="BG282" i="28"/>
  <c r="BF282" i="28"/>
  <c r="T282" i="28"/>
  <c r="R282" i="28"/>
  <c r="P282" i="28"/>
  <c r="BI280" i="28"/>
  <c r="BH280" i="28"/>
  <c r="BG280" i="28"/>
  <c r="BF280" i="28"/>
  <c r="T280" i="28"/>
  <c r="R280" i="28"/>
  <c r="P280" i="28"/>
  <c r="BI279" i="28"/>
  <c r="BH279" i="28"/>
  <c r="BG279" i="28"/>
  <c r="BF279" i="28"/>
  <c r="T279" i="28"/>
  <c r="R279" i="28"/>
  <c r="P279" i="28"/>
  <c r="BI278" i="28"/>
  <c r="BH278" i="28"/>
  <c r="BG278" i="28"/>
  <c r="BF278" i="28"/>
  <c r="T278" i="28"/>
  <c r="R278" i="28"/>
  <c r="P278" i="28"/>
  <c r="BI277" i="28"/>
  <c r="BH277" i="28"/>
  <c r="BG277" i="28"/>
  <c r="BF277" i="28"/>
  <c r="T277" i="28"/>
  <c r="R277" i="28"/>
  <c r="P277" i="28"/>
  <c r="BI276" i="28"/>
  <c r="BH276" i="28"/>
  <c r="BG276" i="28"/>
  <c r="BF276" i="28"/>
  <c r="T276" i="28"/>
  <c r="R276" i="28"/>
  <c r="P276" i="28"/>
  <c r="BI275" i="28"/>
  <c r="BH275" i="28"/>
  <c r="BG275" i="28"/>
  <c r="BF275" i="28"/>
  <c r="T275" i="28"/>
  <c r="R275" i="28"/>
  <c r="P275" i="28"/>
  <c r="BI274" i="28"/>
  <c r="BH274" i="28"/>
  <c r="BG274" i="28"/>
  <c r="BF274" i="28"/>
  <c r="T274" i="28"/>
  <c r="R274" i="28"/>
  <c r="P274" i="28"/>
  <c r="BI273" i="28"/>
  <c r="BH273" i="28"/>
  <c r="BG273" i="28"/>
  <c r="BF273" i="28"/>
  <c r="T273" i="28"/>
  <c r="R273" i="28"/>
  <c r="P273" i="28"/>
  <c r="BI272" i="28"/>
  <c r="BH272" i="28"/>
  <c r="BG272" i="28"/>
  <c r="BF272" i="28"/>
  <c r="T272" i="28"/>
  <c r="R272" i="28"/>
  <c r="P272" i="28"/>
  <c r="BI271" i="28"/>
  <c r="BH271" i="28"/>
  <c r="BG271" i="28"/>
  <c r="BF271" i="28"/>
  <c r="T271" i="28"/>
  <c r="R271" i="28"/>
  <c r="P271" i="28"/>
  <c r="BI270" i="28"/>
  <c r="BH270" i="28"/>
  <c r="BG270" i="28"/>
  <c r="BF270" i="28"/>
  <c r="T270" i="28"/>
  <c r="R270" i="28"/>
  <c r="P270" i="28"/>
  <c r="BI269" i="28"/>
  <c r="BH269" i="28"/>
  <c r="BG269" i="28"/>
  <c r="BF269" i="28"/>
  <c r="T269" i="28"/>
  <c r="R269" i="28"/>
  <c r="P269" i="28"/>
  <c r="BI268" i="28"/>
  <c r="BH268" i="28"/>
  <c r="BG268" i="28"/>
  <c r="BF268" i="28"/>
  <c r="T268" i="28"/>
  <c r="R268" i="28"/>
  <c r="P268" i="28"/>
  <c r="BI267" i="28"/>
  <c r="BH267" i="28"/>
  <c r="BG267" i="28"/>
  <c r="BF267" i="28"/>
  <c r="T267" i="28"/>
  <c r="R267" i="28"/>
  <c r="P267" i="28"/>
  <c r="BI266" i="28"/>
  <c r="BH266" i="28"/>
  <c r="BG266" i="28"/>
  <c r="BF266" i="28"/>
  <c r="T266" i="28"/>
  <c r="R266" i="28"/>
  <c r="P266" i="28"/>
  <c r="BI263" i="28"/>
  <c r="BH263" i="28"/>
  <c r="BG263" i="28"/>
  <c r="BF263" i="28"/>
  <c r="T263" i="28"/>
  <c r="R263" i="28"/>
  <c r="P263" i="28"/>
  <c r="BI262" i="28"/>
  <c r="BH262" i="28"/>
  <c r="BG262" i="28"/>
  <c r="BF262" i="28"/>
  <c r="T262" i="28"/>
  <c r="R262" i="28"/>
  <c r="P262" i="28"/>
  <c r="BI261" i="28"/>
  <c r="BH261" i="28"/>
  <c r="BG261" i="28"/>
  <c r="BF261" i="28"/>
  <c r="T261" i="28"/>
  <c r="R261" i="28"/>
  <c r="P261" i="28"/>
  <c r="BI260" i="28"/>
  <c r="BH260" i="28"/>
  <c r="BG260" i="28"/>
  <c r="BF260" i="28"/>
  <c r="T260" i="28"/>
  <c r="R260" i="28"/>
  <c r="P260" i="28"/>
  <c r="BI259" i="28"/>
  <c r="BH259" i="28"/>
  <c r="BG259" i="28"/>
  <c r="BF259" i="28"/>
  <c r="T259" i="28"/>
  <c r="R259" i="28"/>
  <c r="P259" i="28"/>
  <c r="BI258" i="28"/>
  <c r="BH258" i="28"/>
  <c r="BG258" i="28"/>
  <c r="BF258" i="28"/>
  <c r="T258" i="28"/>
  <c r="R258" i="28"/>
  <c r="P258" i="28"/>
  <c r="BI257" i="28"/>
  <c r="BH257" i="28"/>
  <c r="BG257" i="28"/>
  <c r="BF257" i="28"/>
  <c r="T257" i="28"/>
  <c r="R257" i="28"/>
  <c r="P257" i="28"/>
  <c r="BI256" i="28"/>
  <c r="BH256" i="28"/>
  <c r="BG256" i="28"/>
  <c r="BF256" i="28"/>
  <c r="T256" i="28"/>
  <c r="R256" i="28"/>
  <c r="P256" i="28"/>
  <c r="BI255" i="28"/>
  <c r="BH255" i="28"/>
  <c r="BG255" i="28"/>
  <c r="BF255" i="28"/>
  <c r="T255" i="28"/>
  <c r="R255" i="28"/>
  <c r="P255" i="28"/>
  <c r="BI254" i="28"/>
  <c r="BH254" i="28"/>
  <c r="BG254" i="28"/>
  <c r="BF254" i="28"/>
  <c r="T254" i="28"/>
  <c r="R254" i="28"/>
  <c r="P254" i="28"/>
  <c r="BI253" i="28"/>
  <c r="BH253" i="28"/>
  <c r="BG253" i="28"/>
  <c r="BF253" i="28"/>
  <c r="T253" i="28"/>
  <c r="R253" i="28"/>
  <c r="P253" i="28"/>
  <c r="BI252" i="28"/>
  <c r="BH252" i="28"/>
  <c r="BG252" i="28"/>
  <c r="BF252" i="28"/>
  <c r="T252" i="28"/>
  <c r="R252" i="28"/>
  <c r="P252" i="28"/>
  <c r="BI251" i="28"/>
  <c r="BH251" i="28"/>
  <c r="BG251" i="28"/>
  <c r="BF251" i="28"/>
  <c r="T251" i="28"/>
  <c r="R251" i="28"/>
  <c r="P251" i="28"/>
  <c r="BI250" i="28"/>
  <c r="BH250" i="28"/>
  <c r="BG250" i="28"/>
  <c r="BF250" i="28"/>
  <c r="T250" i="28"/>
  <c r="R250" i="28"/>
  <c r="P250" i="28"/>
  <c r="BI249" i="28"/>
  <c r="BH249" i="28"/>
  <c r="BG249" i="28"/>
  <c r="BF249" i="28"/>
  <c r="T249" i="28"/>
  <c r="R249" i="28"/>
  <c r="P249" i="28"/>
  <c r="BI248" i="28"/>
  <c r="BH248" i="28"/>
  <c r="BG248" i="28"/>
  <c r="BF248" i="28"/>
  <c r="T248" i="28"/>
  <c r="R248" i="28"/>
  <c r="P248" i="28"/>
  <c r="BI247" i="28"/>
  <c r="BH247" i="28"/>
  <c r="BG247" i="28"/>
  <c r="BF247" i="28"/>
  <c r="T247" i="28"/>
  <c r="R247" i="28"/>
  <c r="P247" i="28"/>
  <c r="BI245" i="28"/>
  <c r="BH245" i="28"/>
  <c r="BG245" i="28"/>
  <c r="BF245" i="28"/>
  <c r="T245" i="28"/>
  <c r="R245" i="28"/>
  <c r="P245" i="28"/>
  <c r="BI244" i="28"/>
  <c r="BH244" i="28"/>
  <c r="BG244" i="28"/>
  <c r="BF244" i="28"/>
  <c r="T244" i="28"/>
  <c r="R244" i="28"/>
  <c r="P244" i="28"/>
  <c r="BI243" i="28"/>
  <c r="BH243" i="28"/>
  <c r="BG243" i="28"/>
  <c r="BF243" i="28"/>
  <c r="T243" i="28"/>
  <c r="R243" i="28"/>
  <c r="P243" i="28"/>
  <c r="BI242" i="28"/>
  <c r="BH242" i="28"/>
  <c r="BG242" i="28"/>
  <c r="BF242" i="28"/>
  <c r="T242" i="28"/>
  <c r="R242" i="28"/>
  <c r="P242" i="28"/>
  <c r="BI241" i="28"/>
  <c r="BH241" i="28"/>
  <c r="BG241" i="28"/>
  <c r="BF241" i="28"/>
  <c r="T241" i="28"/>
  <c r="R241" i="28"/>
  <c r="P241" i="28"/>
  <c r="BI240" i="28"/>
  <c r="BH240" i="28"/>
  <c r="BG240" i="28"/>
  <c r="BF240" i="28"/>
  <c r="T240" i="28"/>
  <c r="R240" i="28"/>
  <c r="P240" i="28"/>
  <c r="BI239" i="28"/>
  <c r="BH239" i="28"/>
  <c r="BG239" i="28"/>
  <c r="BF239" i="28"/>
  <c r="T239" i="28"/>
  <c r="R239" i="28"/>
  <c r="P239" i="28"/>
  <c r="BI238" i="28"/>
  <c r="BH238" i="28"/>
  <c r="BG238" i="28"/>
  <c r="BF238" i="28"/>
  <c r="T238" i="28"/>
  <c r="R238" i="28"/>
  <c r="P238" i="28"/>
  <c r="BI237" i="28"/>
  <c r="BH237" i="28"/>
  <c r="BG237" i="28"/>
  <c r="BF237" i="28"/>
  <c r="T237" i="28"/>
  <c r="R237" i="28"/>
  <c r="P237" i="28"/>
  <c r="BI236" i="28"/>
  <c r="BH236" i="28"/>
  <c r="BG236" i="28"/>
  <c r="BF236" i="28"/>
  <c r="T236" i="28"/>
  <c r="R236" i="28"/>
  <c r="P236" i="28"/>
  <c r="BI235" i="28"/>
  <c r="BH235" i="28"/>
  <c r="BG235" i="28"/>
  <c r="BF235" i="28"/>
  <c r="T235" i="28"/>
  <c r="R235" i="28"/>
  <c r="P235" i="28"/>
  <c r="BI234" i="28"/>
  <c r="BH234" i="28"/>
  <c r="BG234" i="28"/>
  <c r="BF234" i="28"/>
  <c r="T234" i="28"/>
  <c r="R234" i="28"/>
  <c r="P234" i="28"/>
  <c r="BI233" i="28"/>
  <c r="BH233" i="28"/>
  <c r="BG233" i="28"/>
  <c r="BF233" i="28"/>
  <c r="T233" i="28"/>
  <c r="R233" i="28"/>
  <c r="P233" i="28"/>
  <c r="BI232" i="28"/>
  <c r="BH232" i="28"/>
  <c r="BG232" i="28"/>
  <c r="BF232" i="28"/>
  <c r="T232" i="28"/>
  <c r="R232" i="28"/>
  <c r="P232" i="28"/>
  <c r="BI231" i="28"/>
  <c r="BH231" i="28"/>
  <c r="BG231" i="28"/>
  <c r="BF231" i="28"/>
  <c r="T231" i="28"/>
  <c r="R231" i="28"/>
  <c r="P231" i="28"/>
  <c r="BI229" i="28"/>
  <c r="BH229" i="28"/>
  <c r="BG229" i="28"/>
  <c r="BF229" i="28"/>
  <c r="T229" i="28"/>
  <c r="R229" i="28"/>
  <c r="P229" i="28"/>
  <c r="BI228" i="28"/>
  <c r="BH228" i="28"/>
  <c r="BG228" i="28"/>
  <c r="BF228" i="28"/>
  <c r="T228" i="28"/>
  <c r="R228" i="28"/>
  <c r="P228" i="28"/>
  <c r="BI227" i="28"/>
  <c r="BH227" i="28"/>
  <c r="BG227" i="28"/>
  <c r="BF227" i="28"/>
  <c r="T227" i="28"/>
  <c r="R227" i="28"/>
  <c r="P227" i="28"/>
  <c r="BI226" i="28"/>
  <c r="BH226" i="28"/>
  <c r="BG226" i="28"/>
  <c r="BF226" i="28"/>
  <c r="T226" i="28"/>
  <c r="R226" i="28"/>
  <c r="P226" i="28"/>
  <c r="BI225" i="28"/>
  <c r="BH225" i="28"/>
  <c r="BG225" i="28"/>
  <c r="BF225" i="28"/>
  <c r="T225" i="28"/>
  <c r="R225" i="28"/>
  <c r="P225" i="28"/>
  <c r="BI224" i="28"/>
  <c r="BH224" i="28"/>
  <c r="BG224" i="28"/>
  <c r="BF224" i="28"/>
  <c r="T224" i="28"/>
  <c r="R224" i="28"/>
  <c r="P224" i="28"/>
  <c r="BI223" i="28"/>
  <c r="BH223" i="28"/>
  <c r="BG223" i="28"/>
  <c r="BF223" i="28"/>
  <c r="T223" i="28"/>
  <c r="R223" i="28"/>
  <c r="P223" i="28"/>
  <c r="BI222" i="28"/>
  <c r="BH222" i="28"/>
  <c r="BG222" i="28"/>
  <c r="BF222" i="28"/>
  <c r="T222" i="28"/>
  <c r="R222" i="28"/>
  <c r="P222" i="28"/>
  <c r="BI221" i="28"/>
  <c r="BH221" i="28"/>
  <c r="BG221" i="28"/>
  <c r="BF221" i="28"/>
  <c r="T221" i="28"/>
  <c r="R221" i="28"/>
  <c r="P221" i="28"/>
  <c r="BI220" i="28"/>
  <c r="BH220" i="28"/>
  <c r="BG220" i="28"/>
  <c r="BF220" i="28"/>
  <c r="T220" i="28"/>
  <c r="R220" i="28"/>
  <c r="P220" i="28"/>
  <c r="BI219" i="28"/>
  <c r="BH219" i="28"/>
  <c r="BG219" i="28"/>
  <c r="BF219" i="28"/>
  <c r="T219" i="28"/>
  <c r="R219" i="28"/>
  <c r="P219" i="28"/>
  <c r="BI218" i="28"/>
  <c r="BH218" i="28"/>
  <c r="BG218" i="28"/>
  <c r="BF218" i="28"/>
  <c r="T218" i="28"/>
  <c r="R218" i="28"/>
  <c r="P218" i="28"/>
  <c r="BI216" i="28"/>
  <c r="BH216" i="28"/>
  <c r="BG216" i="28"/>
  <c r="BF216" i="28"/>
  <c r="T216" i="28"/>
  <c r="R216" i="28"/>
  <c r="P216" i="28"/>
  <c r="BI215" i="28"/>
  <c r="BH215" i="28"/>
  <c r="BG215" i="28"/>
  <c r="BF215" i="28"/>
  <c r="T215" i="28"/>
  <c r="R215" i="28"/>
  <c r="P215" i="28"/>
  <c r="BI214" i="28"/>
  <c r="BH214" i="28"/>
  <c r="BG214" i="28"/>
  <c r="BF214" i="28"/>
  <c r="T214" i="28"/>
  <c r="R214" i="28"/>
  <c r="P214" i="28"/>
  <c r="BI213" i="28"/>
  <c r="BH213" i="28"/>
  <c r="BG213" i="28"/>
  <c r="BF213" i="28"/>
  <c r="T213" i="28"/>
  <c r="R213" i="28"/>
  <c r="P213" i="28"/>
  <c r="BI212" i="28"/>
  <c r="BH212" i="28"/>
  <c r="BG212" i="28"/>
  <c r="BF212" i="28"/>
  <c r="T212" i="28"/>
  <c r="R212" i="28"/>
  <c r="P212" i="28"/>
  <c r="BI211" i="28"/>
  <c r="BH211" i="28"/>
  <c r="BG211" i="28"/>
  <c r="BF211" i="28"/>
  <c r="T211" i="28"/>
  <c r="R211" i="28"/>
  <c r="P211" i="28"/>
  <c r="BI210" i="28"/>
  <c r="BH210" i="28"/>
  <c r="BG210" i="28"/>
  <c r="BF210" i="28"/>
  <c r="T210" i="28"/>
  <c r="R210" i="28"/>
  <c r="P210" i="28"/>
  <c r="BI209" i="28"/>
  <c r="BH209" i="28"/>
  <c r="BG209" i="28"/>
  <c r="BF209" i="28"/>
  <c r="T209" i="28"/>
  <c r="R209" i="28"/>
  <c r="P209" i="28"/>
  <c r="BI208" i="28"/>
  <c r="BH208" i="28"/>
  <c r="BG208" i="28"/>
  <c r="BF208" i="28"/>
  <c r="T208" i="28"/>
  <c r="R208" i="28"/>
  <c r="P208" i="28"/>
  <c r="BI207" i="28"/>
  <c r="BH207" i="28"/>
  <c r="BG207" i="28"/>
  <c r="BF207" i="28"/>
  <c r="T207" i="28"/>
  <c r="R207" i="28"/>
  <c r="P207" i="28"/>
  <c r="BI206" i="28"/>
  <c r="BH206" i="28"/>
  <c r="BG206" i="28"/>
  <c r="BF206" i="28"/>
  <c r="T206" i="28"/>
  <c r="R206" i="28"/>
  <c r="P206" i="28"/>
  <c r="BI205" i="28"/>
  <c r="BH205" i="28"/>
  <c r="BG205" i="28"/>
  <c r="BF205" i="28"/>
  <c r="T205" i="28"/>
  <c r="R205" i="28"/>
  <c r="P205" i="28"/>
  <c r="BI203" i="28"/>
  <c r="BH203" i="28"/>
  <c r="BG203" i="28"/>
  <c r="BF203" i="28"/>
  <c r="T203" i="28"/>
  <c r="R203" i="28"/>
  <c r="P203" i="28"/>
  <c r="BI202" i="28"/>
  <c r="BH202" i="28"/>
  <c r="BG202" i="28"/>
  <c r="BF202" i="28"/>
  <c r="T202" i="28"/>
  <c r="R202" i="28"/>
  <c r="P202" i="28"/>
  <c r="BI201" i="28"/>
  <c r="BH201" i="28"/>
  <c r="BG201" i="28"/>
  <c r="BF201" i="28"/>
  <c r="T201" i="28"/>
  <c r="R201" i="28"/>
  <c r="P201" i="28"/>
  <c r="BI200" i="28"/>
  <c r="BH200" i="28"/>
  <c r="BG200" i="28"/>
  <c r="BF200" i="28"/>
  <c r="T200" i="28"/>
  <c r="R200" i="28"/>
  <c r="P200" i="28"/>
  <c r="BI199" i="28"/>
  <c r="BH199" i="28"/>
  <c r="BG199" i="28"/>
  <c r="BF199" i="28"/>
  <c r="T199" i="28"/>
  <c r="R199" i="28"/>
  <c r="P199" i="28"/>
  <c r="BI198" i="28"/>
  <c r="BH198" i="28"/>
  <c r="BG198" i="28"/>
  <c r="BF198" i="28"/>
  <c r="T198" i="28"/>
  <c r="R198" i="28"/>
  <c r="P198" i="28"/>
  <c r="BI197" i="28"/>
  <c r="BH197" i="28"/>
  <c r="BG197" i="28"/>
  <c r="BF197" i="28"/>
  <c r="T197" i="28"/>
  <c r="R197" i="28"/>
  <c r="P197" i="28"/>
  <c r="BI196" i="28"/>
  <c r="BH196" i="28"/>
  <c r="BG196" i="28"/>
  <c r="BF196" i="28"/>
  <c r="T196" i="28"/>
  <c r="R196" i="28"/>
  <c r="P196" i="28"/>
  <c r="BI195" i="28"/>
  <c r="BH195" i="28"/>
  <c r="BG195" i="28"/>
  <c r="BF195" i="28"/>
  <c r="T195" i="28"/>
  <c r="R195" i="28"/>
  <c r="P195" i="28"/>
  <c r="BI194" i="28"/>
  <c r="BH194" i="28"/>
  <c r="BG194" i="28"/>
  <c r="BF194" i="28"/>
  <c r="T194" i="28"/>
  <c r="R194" i="28"/>
  <c r="P194" i="28"/>
  <c r="BI193" i="28"/>
  <c r="BH193" i="28"/>
  <c r="BG193" i="28"/>
  <c r="BF193" i="28"/>
  <c r="T193" i="28"/>
  <c r="R193" i="28"/>
  <c r="P193" i="28"/>
  <c r="BI192" i="28"/>
  <c r="BH192" i="28"/>
  <c r="BG192" i="28"/>
  <c r="BF192" i="28"/>
  <c r="T192" i="28"/>
  <c r="R192" i="28"/>
  <c r="P192" i="28"/>
  <c r="BI190" i="28"/>
  <c r="BH190" i="28"/>
  <c r="BG190" i="28"/>
  <c r="BF190" i="28"/>
  <c r="T190" i="28"/>
  <c r="R190" i="28"/>
  <c r="P190" i="28"/>
  <c r="BI189" i="28"/>
  <c r="BH189" i="28"/>
  <c r="BG189" i="28"/>
  <c r="BF189" i="28"/>
  <c r="T189" i="28"/>
  <c r="R189" i="28"/>
  <c r="P189" i="28"/>
  <c r="BI188" i="28"/>
  <c r="BH188" i="28"/>
  <c r="BG188" i="28"/>
  <c r="BF188" i="28"/>
  <c r="T188" i="28"/>
  <c r="R188" i="28"/>
  <c r="P188" i="28"/>
  <c r="BI187" i="28"/>
  <c r="BH187" i="28"/>
  <c r="BG187" i="28"/>
  <c r="BF187" i="28"/>
  <c r="T187" i="28"/>
  <c r="R187" i="28"/>
  <c r="P187" i="28"/>
  <c r="BI186" i="28"/>
  <c r="BH186" i="28"/>
  <c r="BG186" i="28"/>
  <c r="BF186" i="28"/>
  <c r="T186" i="28"/>
  <c r="R186" i="28"/>
  <c r="P186" i="28"/>
  <c r="BI185" i="28"/>
  <c r="BH185" i="28"/>
  <c r="BG185" i="28"/>
  <c r="BF185" i="28"/>
  <c r="T185" i="28"/>
  <c r="R185" i="28"/>
  <c r="P185" i="28"/>
  <c r="BI184" i="28"/>
  <c r="BH184" i="28"/>
  <c r="BG184" i="28"/>
  <c r="BF184" i="28"/>
  <c r="T184" i="28"/>
  <c r="R184" i="28"/>
  <c r="P184" i="28"/>
  <c r="BI183" i="28"/>
  <c r="BH183" i="28"/>
  <c r="BG183" i="28"/>
  <c r="BF183" i="28"/>
  <c r="T183" i="28"/>
  <c r="R183" i="28"/>
  <c r="P183" i="28"/>
  <c r="BI182" i="28"/>
  <c r="BH182" i="28"/>
  <c r="BG182" i="28"/>
  <c r="BF182" i="28"/>
  <c r="T182" i="28"/>
  <c r="R182" i="28"/>
  <c r="P182" i="28"/>
  <c r="BI181" i="28"/>
  <c r="BH181" i="28"/>
  <c r="BG181" i="28"/>
  <c r="BF181" i="28"/>
  <c r="T181" i="28"/>
  <c r="R181" i="28"/>
  <c r="P181" i="28"/>
  <c r="BI180" i="28"/>
  <c r="BH180" i="28"/>
  <c r="BG180" i="28"/>
  <c r="BF180" i="28"/>
  <c r="T180" i="28"/>
  <c r="R180" i="28"/>
  <c r="P180" i="28"/>
  <c r="BI179" i="28"/>
  <c r="BH179" i="28"/>
  <c r="BG179" i="28"/>
  <c r="BF179" i="28"/>
  <c r="T179" i="28"/>
  <c r="R179" i="28"/>
  <c r="P179" i="28"/>
  <c r="BI177" i="28"/>
  <c r="BH177" i="28"/>
  <c r="BG177" i="28"/>
  <c r="BF177" i="28"/>
  <c r="T177" i="28"/>
  <c r="R177" i="28"/>
  <c r="P177" i="28"/>
  <c r="BI176" i="28"/>
  <c r="BH176" i="28"/>
  <c r="BG176" i="28"/>
  <c r="BF176" i="28"/>
  <c r="T176" i="28"/>
  <c r="R176" i="28"/>
  <c r="P176" i="28"/>
  <c r="BI175" i="28"/>
  <c r="BH175" i="28"/>
  <c r="BG175" i="28"/>
  <c r="BF175" i="28"/>
  <c r="T175" i="28"/>
  <c r="R175" i="28"/>
  <c r="P175" i="28"/>
  <c r="BI174" i="28"/>
  <c r="BH174" i="28"/>
  <c r="BG174" i="28"/>
  <c r="BF174" i="28"/>
  <c r="T174" i="28"/>
  <c r="R174" i="28"/>
  <c r="P174" i="28"/>
  <c r="BI173" i="28"/>
  <c r="BH173" i="28"/>
  <c r="BG173" i="28"/>
  <c r="BF173" i="28"/>
  <c r="T173" i="28"/>
  <c r="R173" i="28"/>
  <c r="P173" i="28"/>
  <c r="BI172" i="28"/>
  <c r="BH172" i="28"/>
  <c r="BG172" i="28"/>
  <c r="BF172" i="28"/>
  <c r="T172" i="28"/>
  <c r="R172" i="28"/>
  <c r="P172" i="28"/>
  <c r="BI171" i="28"/>
  <c r="BH171" i="28"/>
  <c r="BG171" i="28"/>
  <c r="BF171" i="28"/>
  <c r="T171" i="28"/>
  <c r="R171" i="28"/>
  <c r="P171" i="28"/>
  <c r="BI170" i="28"/>
  <c r="BH170" i="28"/>
  <c r="BG170" i="28"/>
  <c r="BF170" i="28"/>
  <c r="T170" i="28"/>
  <c r="R170" i="28"/>
  <c r="P170" i="28"/>
  <c r="BI169" i="28"/>
  <c r="BH169" i="28"/>
  <c r="BG169" i="28"/>
  <c r="BF169" i="28"/>
  <c r="T169" i="28"/>
  <c r="R169" i="28"/>
  <c r="P169" i="28"/>
  <c r="BI168" i="28"/>
  <c r="BH168" i="28"/>
  <c r="BG168" i="28"/>
  <c r="BF168" i="28"/>
  <c r="T168" i="28"/>
  <c r="R168" i="28"/>
  <c r="P168" i="28"/>
  <c r="BI167" i="28"/>
  <c r="BH167" i="28"/>
  <c r="BG167" i="28"/>
  <c r="BF167" i="28"/>
  <c r="T167" i="28"/>
  <c r="R167" i="28"/>
  <c r="P167" i="28"/>
  <c r="BI166" i="28"/>
  <c r="BH166" i="28"/>
  <c r="BG166" i="28"/>
  <c r="BF166" i="28"/>
  <c r="T166" i="28"/>
  <c r="R166" i="28"/>
  <c r="P166" i="28"/>
  <c r="BI164" i="28"/>
  <c r="BH164" i="28"/>
  <c r="BG164" i="28"/>
  <c r="BF164" i="28"/>
  <c r="T164" i="28"/>
  <c r="R164" i="28"/>
  <c r="P164" i="28"/>
  <c r="BI163" i="28"/>
  <c r="BH163" i="28"/>
  <c r="BG163" i="28"/>
  <c r="BF163" i="28"/>
  <c r="T163" i="28"/>
  <c r="R163" i="28"/>
  <c r="P163" i="28"/>
  <c r="BI162" i="28"/>
  <c r="BH162" i="28"/>
  <c r="BG162" i="28"/>
  <c r="BF162" i="28"/>
  <c r="T162" i="28"/>
  <c r="R162" i="28"/>
  <c r="P162" i="28"/>
  <c r="BI161" i="28"/>
  <c r="BH161" i="28"/>
  <c r="BG161" i="28"/>
  <c r="BF161" i="28"/>
  <c r="T161" i="28"/>
  <c r="R161" i="28"/>
  <c r="P161" i="28"/>
  <c r="BI160" i="28"/>
  <c r="BH160" i="28"/>
  <c r="BG160" i="28"/>
  <c r="BF160" i="28"/>
  <c r="T160" i="28"/>
  <c r="R160" i="28"/>
  <c r="P160" i="28"/>
  <c r="BI159" i="28"/>
  <c r="BH159" i="28"/>
  <c r="BG159" i="28"/>
  <c r="BF159" i="28"/>
  <c r="T159" i="28"/>
  <c r="R159" i="28"/>
  <c r="P159" i="28"/>
  <c r="BI158" i="28"/>
  <c r="BH158" i="28"/>
  <c r="BG158" i="28"/>
  <c r="BF158" i="28"/>
  <c r="T158" i="28"/>
  <c r="R158" i="28"/>
  <c r="P158" i="28"/>
  <c r="BI157" i="28"/>
  <c r="BH157" i="28"/>
  <c r="BG157" i="28"/>
  <c r="BF157" i="28"/>
  <c r="T157" i="28"/>
  <c r="R157" i="28"/>
  <c r="P157" i="28"/>
  <c r="BI156" i="28"/>
  <c r="BH156" i="28"/>
  <c r="BG156" i="28"/>
  <c r="BF156" i="28"/>
  <c r="T156" i="28"/>
  <c r="R156" i="28"/>
  <c r="P156" i="28"/>
  <c r="BI155" i="28"/>
  <c r="BH155" i="28"/>
  <c r="BG155" i="28"/>
  <c r="BF155" i="28"/>
  <c r="T155" i="28"/>
  <c r="R155" i="28"/>
  <c r="P155" i="28"/>
  <c r="BI154" i="28"/>
  <c r="BH154" i="28"/>
  <c r="BG154" i="28"/>
  <c r="BF154" i="28"/>
  <c r="T154" i="28"/>
  <c r="R154" i="28"/>
  <c r="P154" i="28"/>
  <c r="BI153" i="28"/>
  <c r="BH153" i="28"/>
  <c r="BG153" i="28"/>
  <c r="BF153" i="28"/>
  <c r="T153" i="28"/>
  <c r="R153" i="28"/>
  <c r="P153" i="28"/>
  <c r="BI151" i="28"/>
  <c r="BH151" i="28"/>
  <c r="BG151" i="28"/>
  <c r="BF151" i="28"/>
  <c r="T151" i="28"/>
  <c r="R151" i="28"/>
  <c r="P151" i="28"/>
  <c r="BI150" i="28"/>
  <c r="BH150" i="28"/>
  <c r="BG150" i="28"/>
  <c r="BF150" i="28"/>
  <c r="T150" i="28"/>
  <c r="R150" i="28"/>
  <c r="P150" i="28"/>
  <c r="BI149" i="28"/>
  <c r="BH149" i="28"/>
  <c r="BG149" i="28"/>
  <c r="BF149" i="28"/>
  <c r="T149" i="28"/>
  <c r="R149" i="28"/>
  <c r="P149" i="28"/>
  <c r="BI148" i="28"/>
  <c r="BH148" i="28"/>
  <c r="BG148" i="28"/>
  <c r="BF148" i="28"/>
  <c r="T148" i="28"/>
  <c r="R148" i="28"/>
  <c r="P148" i="28"/>
  <c r="BI147" i="28"/>
  <c r="BH147" i="28"/>
  <c r="BG147" i="28"/>
  <c r="BF147" i="28"/>
  <c r="T147" i="28"/>
  <c r="R147" i="28"/>
  <c r="P147" i="28"/>
  <c r="BI146" i="28"/>
  <c r="BH146" i="28"/>
  <c r="BG146" i="28"/>
  <c r="BF146" i="28"/>
  <c r="T146" i="28"/>
  <c r="R146" i="28"/>
  <c r="P146" i="28"/>
  <c r="BI145" i="28"/>
  <c r="BH145" i="28"/>
  <c r="BG145" i="28"/>
  <c r="BF145" i="28"/>
  <c r="T145" i="28"/>
  <c r="R145" i="28"/>
  <c r="P145" i="28"/>
  <c r="BI144" i="28"/>
  <c r="BH144" i="28"/>
  <c r="BG144" i="28"/>
  <c r="BF144" i="28"/>
  <c r="T144" i="28"/>
  <c r="R144" i="28"/>
  <c r="P144" i="28"/>
  <c r="BI143" i="28"/>
  <c r="BH143" i="28"/>
  <c r="BG143" i="28"/>
  <c r="BF143" i="28"/>
  <c r="T143" i="28"/>
  <c r="R143" i="28"/>
  <c r="P143" i="28"/>
  <c r="BI142" i="28"/>
  <c r="BH142" i="28"/>
  <c r="BG142" i="28"/>
  <c r="BF142" i="28"/>
  <c r="T142" i="28"/>
  <c r="R142" i="28"/>
  <c r="P142" i="28"/>
  <c r="BI141" i="28"/>
  <c r="BH141" i="28"/>
  <c r="BG141" i="28"/>
  <c r="BF141" i="28"/>
  <c r="T141" i="28"/>
  <c r="R141" i="28"/>
  <c r="P141" i="28"/>
  <c r="BI140" i="28"/>
  <c r="BH140" i="28"/>
  <c r="BG140" i="28"/>
  <c r="BF140" i="28"/>
  <c r="T140" i="28"/>
  <c r="R140" i="28"/>
  <c r="P140" i="28"/>
  <c r="BI139" i="28"/>
  <c r="BH139" i="28"/>
  <c r="BG139" i="28"/>
  <c r="BF139" i="28"/>
  <c r="T139" i="28"/>
  <c r="R139" i="28"/>
  <c r="P139" i="28"/>
  <c r="BI138" i="28"/>
  <c r="BH138" i="28"/>
  <c r="BG138" i="28"/>
  <c r="BF138" i="28"/>
  <c r="T138" i="28"/>
  <c r="R138" i="28"/>
  <c r="P138" i="28"/>
  <c r="BI136" i="28"/>
  <c r="BH136" i="28"/>
  <c r="BG136" i="28"/>
  <c r="BF136" i="28"/>
  <c r="T136" i="28"/>
  <c r="R136" i="28"/>
  <c r="P136" i="28"/>
  <c r="BI135" i="28"/>
  <c r="BH135" i="28"/>
  <c r="BG135" i="28"/>
  <c r="BF135" i="28"/>
  <c r="T135" i="28"/>
  <c r="R135" i="28"/>
  <c r="P135" i="28"/>
  <c r="BI134" i="28"/>
  <c r="BH134" i="28"/>
  <c r="BG134" i="28"/>
  <c r="BF134" i="28"/>
  <c r="T134" i="28"/>
  <c r="R134" i="28"/>
  <c r="P134" i="28"/>
  <c r="BI133" i="28"/>
  <c r="BH133" i="28"/>
  <c r="BG133" i="28"/>
  <c r="BF133" i="28"/>
  <c r="T133" i="28"/>
  <c r="R133" i="28"/>
  <c r="P133" i="28"/>
  <c r="BI132" i="28"/>
  <c r="BH132" i="28"/>
  <c r="BG132" i="28"/>
  <c r="BF132" i="28"/>
  <c r="T132" i="28"/>
  <c r="R132" i="28"/>
  <c r="P132" i="28"/>
  <c r="BI131" i="28"/>
  <c r="BH131" i="28"/>
  <c r="BG131" i="28"/>
  <c r="BF131" i="28"/>
  <c r="T131" i="28"/>
  <c r="R131" i="28"/>
  <c r="P131" i="28"/>
  <c r="BI130" i="28"/>
  <c r="BH130" i="28"/>
  <c r="BG130" i="28"/>
  <c r="BF130" i="28"/>
  <c r="T130" i="28"/>
  <c r="R130" i="28"/>
  <c r="P130" i="28"/>
  <c r="BI129" i="28"/>
  <c r="BH129" i="28"/>
  <c r="BG129" i="28"/>
  <c r="BF129" i="28"/>
  <c r="T129" i="28"/>
  <c r="R129" i="28"/>
  <c r="P129" i="28"/>
  <c r="BI128" i="28"/>
  <c r="BH128" i="28"/>
  <c r="BG128" i="28"/>
  <c r="BF128" i="28"/>
  <c r="T128" i="28"/>
  <c r="R128" i="28"/>
  <c r="P128" i="28"/>
  <c r="BI127" i="28"/>
  <c r="BH127" i="28"/>
  <c r="BG127" i="28"/>
  <c r="BF127" i="28"/>
  <c r="T127" i="28"/>
  <c r="R127" i="28"/>
  <c r="P127" i="28"/>
  <c r="BI126" i="28"/>
  <c r="BH126" i="28"/>
  <c r="BG126" i="28"/>
  <c r="BF126" i="28"/>
  <c r="T126" i="28"/>
  <c r="R126" i="28"/>
  <c r="P126" i="28"/>
  <c r="BI125" i="28"/>
  <c r="BH125" i="28"/>
  <c r="BG125" i="28"/>
  <c r="BF125" i="28"/>
  <c r="T125" i="28"/>
  <c r="R125" i="28"/>
  <c r="P125" i="28"/>
  <c r="F114" i="28"/>
  <c r="E112" i="28"/>
  <c r="F52" i="28"/>
  <c r="E50" i="28"/>
  <c r="J24" i="28"/>
  <c r="E24" i="28"/>
  <c r="J117" i="28" s="1"/>
  <c r="J23" i="28"/>
  <c r="J21" i="28"/>
  <c r="E21" i="28"/>
  <c r="J54" i="28" s="1"/>
  <c r="J20" i="28"/>
  <c r="J18" i="28"/>
  <c r="E18" i="28"/>
  <c r="F117" i="28" s="1"/>
  <c r="J17" i="28"/>
  <c r="J15" i="28"/>
  <c r="E15" i="28"/>
  <c r="F116" i="28" s="1"/>
  <c r="J14" i="28"/>
  <c r="J12" i="28"/>
  <c r="J114" i="28" s="1"/>
  <c r="E7" i="28"/>
  <c r="E48" i="28" s="1"/>
  <c r="J37" i="27"/>
  <c r="J36" i="27"/>
  <c r="AY81" i="1" s="1"/>
  <c r="J35" i="27"/>
  <c r="AX81" i="1" s="1"/>
  <c r="BI150" i="27"/>
  <c r="BH150" i="27"/>
  <c r="BG150" i="27"/>
  <c r="BF150" i="27"/>
  <c r="T150" i="27"/>
  <c r="R150" i="27"/>
  <c r="P150" i="27"/>
  <c r="BI149" i="27"/>
  <c r="BH149" i="27"/>
  <c r="BG149" i="27"/>
  <c r="BF149" i="27"/>
  <c r="T149" i="27"/>
  <c r="R149" i="27"/>
  <c r="P149" i="27"/>
  <c r="BI148" i="27"/>
  <c r="BH148" i="27"/>
  <c r="BG148" i="27"/>
  <c r="BF148" i="27"/>
  <c r="T148" i="27"/>
  <c r="R148" i="27"/>
  <c r="P148" i="27"/>
  <c r="BI147" i="27"/>
  <c r="BH147" i="27"/>
  <c r="BG147" i="27"/>
  <c r="BF147" i="27"/>
  <c r="T147" i="27"/>
  <c r="R147" i="27"/>
  <c r="P147" i="27"/>
  <c r="BI146" i="27"/>
  <c r="BH146" i="27"/>
  <c r="BG146" i="27"/>
  <c r="BF146" i="27"/>
  <c r="T146" i="27"/>
  <c r="R146" i="27"/>
  <c r="P146" i="27"/>
  <c r="BI145" i="27"/>
  <c r="BH145" i="27"/>
  <c r="BG145" i="27"/>
  <c r="BF145" i="27"/>
  <c r="T145" i="27"/>
  <c r="R145" i="27"/>
  <c r="P145" i="27"/>
  <c r="BI144" i="27"/>
  <c r="BH144" i="27"/>
  <c r="BG144" i="27"/>
  <c r="BF144" i="27"/>
  <c r="T144" i="27"/>
  <c r="R144" i="27"/>
  <c r="P144" i="27"/>
  <c r="BI143" i="27"/>
  <c r="BH143" i="27"/>
  <c r="BG143" i="27"/>
  <c r="BF143" i="27"/>
  <c r="T143" i="27"/>
  <c r="R143" i="27"/>
  <c r="P143" i="27"/>
  <c r="BI142" i="27"/>
  <c r="BH142" i="27"/>
  <c r="BG142" i="27"/>
  <c r="BF142" i="27"/>
  <c r="T142" i="27"/>
  <c r="R142" i="27"/>
  <c r="P142" i="27"/>
  <c r="BI141" i="27"/>
  <c r="BH141" i="27"/>
  <c r="BG141" i="27"/>
  <c r="BF141" i="27"/>
  <c r="T141" i="27"/>
  <c r="R141" i="27"/>
  <c r="P141" i="27"/>
  <c r="BI140" i="27"/>
  <c r="BH140" i="27"/>
  <c r="BG140" i="27"/>
  <c r="BF140" i="27"/>
  <c r="T140" i="27"/>
  <c r="R140" i="27"/>
  <c r="P140" i="27"/>
  <c r="BI139" i="27"/>
  <c r="BH139" i="27"/>
  <c r="BG139" i="27"/>
  <c r="BF139" i="27"/>
  <c r="T139" i="27"/>
  <c r="R139" i="27"/>
  <c r="P139" i="27"/>
  <c r="BI137" i="27"/>
  <c r="BH137" i="27"/>
  <c r="BG137" i="27"/>
  <c r="BF137" i="27"/>
  <c r="T137" i="27"/>
  <c r="R137" i="27"/>
  <c r="P137" i="27"/>
  <c r="BI136" i="27"/>
  <c r="BH136" i="27"/>
  <c r="BG136" i="27"/>
  <c r="BF136" i="27"/>
  <c r="T136" i="27"/>
  <c r="R136" i="27"/>
  <c r="P136" i="27"/>
  <c r="BI135" i="27"/>
  <c r="BH135" i="27"/>
  <c r="BG135" i="27"/>
  <c r="BF135" i="27"/>
  <c r="T135" i="27"/>
  <c r="R135" i="27"/>
  <c r="P135" i="27"/>
  <c r="BI134" i="27"/>
  <c r="BH134" i="27"/>
  <c r="BG134" i="27"/>
  <c r="BF134" i="27"/>
  <c r="T134" i="27"/>
  <c r="R134" i="27"/>
  <c r="P134" i="27"/>
  <c r="BI133" i="27"/>
  <c r="BH133" i="27"/>
  <c r="BG133" i="27"/>
  <c r="BF133" i="27"/>
  <c r="T133" i="27"/>
  <c r="R133" i="27"/>
  <c r="P133" i="27"/>
  <c r="BI132" i="27"/>
  <c r="BH132" i="27"/>
  <c r="BG132" i="27"/>
  <c r="BF132" i="27"/>
  <c r="T132" i="27"/>
  <c r="R132" i="27"/>
  <c r="P132" i="27"/>
  <c r="BI131" i="27"/>
  <c r="BH131" i="27"/>
  <c r="BG131" i="27"/>
  <c r="BF131" i="27"/>
  <c r="T131" i="27"/>
  <c r="R131" i="27"/>
  <c r="P131" i="27"/>
  <c r="BI130" i="27"/>
  <c r="BH130" i="27"/>
  <c r="BG130" i="27"/>
  <c r="BF130" i="27"/>
  <c r="T130" i="27"/>
  <c r="R130" i="27"/>
  <c r="P130" i="27"/>
  <c r="BI129" i="27"/>
  <c r="BH129" i="27"/>
  <c r="BG129" i="27"/>
  <c r="BF129" i="27"/>
  <c r="T129" i="27"/>
  <c r="R129" i="27"/>
  <c r="P129" i="27"/>
  <c r="BI128" i="27"/>
  <c r="BH128" i="27"/>
  <c r="BG128" i="27"/>
  <c r="BF128" i="27"/>
  <c r="T128" i="27"/>
  <c r="R128" i="27"/>
  <c r="P128" i="27"/>
  <c r="BI127" i="27"/>
  <c r="BH127" i="27"/>
  <c r="BG127" i="27"/>
  <c r="BF127" i="27"/>
  <c r="T127" i="27"/>
  <c r="R127" i="27"/>
  <c r="P127" i="27"/>
  <c r="BI126" i="27"/>
  <c r="BH126" i="27"/>
  <c r="BG126" i="27"/>
  <c r="BF126" i="27"/>
  <c r="T126" i="27"/>
  <c r="R126" i="27"/>
  <c r="P126" i="27"/>
  <c r="BI125" i="27"/>
  <c r="BH125" i="27"/>
  <c r="BG125" i="27"/>
  <c r="BF125" i="27"/>
  <c r="T125" i="27"/>
  <c r="R125" i="27"/>
  <c r="P125" i="27"/>
  <c r="BI124" i="27"/>
  <c r="BH124" i="27"/>
  <c r="BG124" i="27"/>
  <c r="BF124" i="27"/>
  <c r="T124" i="27"/>
  <c r="R124" i="27"/>
  <c r="P124" i="27"/>
  <c r="BI123" i="27"/>
  <c r="BH123" i="27"/>
  <c r="BG123" i="27"/>
  <c r="BF123" i="27"/>
  <c r="T123" i="27"/>
  <c r="R123" i="27"/>
  <c r="P123" i="27"/>
  <c r="BI122" i="27"/>
  <c r="BH122" i="27"/>
  <c r="BG122" i="27"/>
  <c r="BF122" i="27"/>
  <c r="T122" i="27"/>
  <c r="R122" i="27"/>
  <c r="P122" i="27"/>
  <c r="BI121" i="27"/>
  <c r="BH121" i="27"/>
  <c r="BG121" i="27"/>
  <c r="BF121" i="27"/>
  <c r="T121" i="27"/>
  <c r="R121" i="27"/>
  <c r="P121" i="27"/>
  <c r="BI120" i="27"/>
  <c r="BH120" i="27"/>
  <c r="BG120" i="27"/>
  <c r="BF120" i="27"/>
  <c r="T120" i="27"/>
  <c r="R120" i="27"/>
  <c r="P120" i="27"/>
  <c r="BI119" i="27"/>
  <c r="BH119" i="27"/>
  <c r="BG119" i="27"/>
  <c r="BF119" i="27"/>
  <c r="T119" i="27"/>
  <c r="R119" i="27"/>
  <c r="P119" i="27"/>
  <c r="BI118" i="27"/>
  <c r="BH118" i="27"/>
  <c r="BG118" i="27"/>
  <c r="BF118" i="27"/>
  <c r="T118" i="27"/>
  <c r="R118" i="27"/>
  <c r="P118" i="27"/>
  <c r="BI117" i="27"/>
  <c r="BH117" i="27"/>
  <c r="BG117" i="27"/>
  <c r="BF117" i="27"/>
  <c r="T117" i="27"/>
  <c r="R117" i="27"/>
  <c r="P117" i="27"/>
  <c r="BI116" i="27"/>
  <c r="BH116" i="27"/>
  <c r="BG116" i="27"/>
  <c r="BF116" i="27"/>
  <c r="T116" i="27"/>
  <c r="R116" i="27"/>
  <c r="P116" i="27"/>
  <c r="BI115" i="27"/>
  <c r="BH115" i="27"/>
  <c r="BG115" i="27"/>
  <c r="BF115" i="27"/>
  <c r="T115" i="27"/>
  <c r="R115" i="27"/>
  <c r="P115" i="27"/>
  <c r="BI113" i="27"/>
  <c r="BH113" i="27"/>
  <c r="BG113" i="27"/>
  <c r="BF113" i="27"/>
  <c r="T113" i="27"/>
  <c r="R113" i="27"/>
  <c r="P113" i="27"/>
  <c r="BI112" i="27"/>
  <c r="BH112" i="27"/>
  <c r="BG112" i="27"/>
  <c r="BF112" i="27"/>
  <c r="T112" i="27"/>
  <c r="R112" i="27"/>
  <c r="P112" i="27"/>
  <c r="BI111" i="27"/>
  <c r="BH111" i="27"/>
  <c r="BG111" i="27"/>
  <c r="BF111" i="27"/>
  <c r="T111" i="27"/>
  <c r="R111" i="27"/>
  <c r="P111" i="27"/>
  <c r="BI110" i="27"/>
  <c r="BH110" i="27"/>
  <c r="BG110" i="27"/>
  <c r="BF110" i="27"/>
  <c r="T110" i="27"/>
  <c r="R110" i="27"/>
  <c r="P110" i="27"/>
  <c r="BI109" i="27"/>
  <c r="BH109" i="27"/>
  <c r="BG109" i="27"/>
  <c r="BF109" i="27"/>
  <c r="T109" i="27"/>
  <c r="R109" i="27"/>
  <c r="P109" i="27"/>
  <c r="BI108" i="27"/>
  <c r="BH108" i="27"/>
  <c r="BG108" i="27"/>
  <c r="BF108" i="27"/>
  <c r="T108" i="27"/>
  <c r="R108" i="27"/>
  <c r="P108" i="27"/>
  <c r="BI107" i="27"/>
  <c r="BH107" i="27"/>
  <c r="BG107" i="27"/>
  <c r="BF107" i="27"/>
  <c r="T107" i="27"/>
  <c r="R107" i="27"/>
  <c r="P107" i="27"/>
  <c r="BI106" i="27"/>
  <c r="BH106" i="27"/>
  <c r="BG106" i="27"/>
  <c r="BF106" i="27"/>
  <c r="T106" i="27"/>
  <c r="R106" i="27"/>
  <c r="P106" i="27"/>
  <c r="BI105" i="27"/>
  <c r="BH105" i="27"/>
  <c r="BG105" i="27"/>
  <c r="BF105" i="27"/>
  <c r="T105" i="27"/>
  <c r="R105" i="27"/>
  <c r="P105" i="27"/>
  <c r="BI104" i="27"/>
  <c r="BH104" i="27"/>
  <c r="BG104" i="27"/>
  <c r="BF104" i="27"/>
  <c r="T104" i="27"/>
  <c r="R104" i="27"/>
  <c r="P104" i="27"/>
  <c r="BI103" i="27"/>
  <c r="BH103" i="27"/>
  <c r="BG103" i="27"/>
  <c r="BF103" i="27"/>
  <c r="T103" i="27"/>
  <c r="R103" i="27"/>
  <c r="P103" i="27"/>
  <c r="BI102" i="27"/>
  <c r="BH102" i="27"/>
  <c r="BG102" i="27"/>
  <c r="BF102" i="27"/>
  <c r="T102" i="27"/>
  <c r="R102" i="27"/>
  <c r="P102" i="27"/>
  <c r="BI101" i="27"/>
  <c r="BH101" i="27"/>
  <c r="BG101" i="27"/>
  <c r="BF101" i="27"/>
  <c r="T101" i="27"/>
  <c r="R101" i="27"/>
  <c r="P101" i="27"/>
  <c r="BI100" i="27"/>
  <c r="BH100" i="27"/>
  <c r="BG100" i="27"/>
  <c r="BF100" i="27"/>
  <c r="T100" i="27"/>
  <c r="R100" i="27"/>
  <c r="P100" i="27"/>
  <c r="BI99" i="27"/>
  <c r="BH99" i="27"/>
  <c r="BG99" i="27"/>
  <c r="BF99" i="27"/>
  <c r="T99" i="27"/>
  <c r="R99" i="27"/>
  <c r="P99" i="27"/>
  <c r="BI98" i="27"/>
  <c r="BH98" i="27"/>
  <c r="BG98" i="27"/>
  <c r="BF98" i="27"/>
  <c r="T98" i="27"/>
  <c r="R98" i="27"/>
  <c r="P98" i="27"/>
  <c r="BI97" i="27"/>
  <c r="BH97" i="27"/>
  <c r="BG97" i="27"/>
  <c r="BF97" i="27"/>
  <c r="T97" i="27"/>
  <c r="R97" i="27"/>
  <c r="P97" i="27"/>
  <c r="BI96" i="27"/>
  <c r="BH96" i="27"/>
  <c r="BG96" i="27"/>
  <c r="BF96" i="27"/>
  <c r="T96" i="27"/>
  <c r="R96" i="27"/>
  <c r="P96" i="27"/>
  <c r="BI95" i="27"/>
  <c r="BH95" i="27"/>
  <c r="BG95" i="27"/>
  <c r="BF95" i="27"/>
  <c r="T95" i="27"/>
  <c r="R95" i="27"/>
  <c r="P95" i="27"/>
  <c r="BI94" i="27"/>
  <c r="BH94" i="27"/>
  <c r="BG94" i="27"/>
  <c r="BF94" i="27"/>
  <c r="T94" i="27"/>
  <c r="R94" i="27"/>
  <c r="P94" i="27"/>
  <c r="BI93" i="27"/>
  <c r="BH93" i="27"/>
  <c r="BG93" i="27"/>
  <c r="BF93" i="27"/>
  <c r="T93" i="27"/>
  <c r="R93" i="27"/>
  <c r="P93" i="27"/>
  <c r="BI92" i="27"/>
  <c r="BH92" i="27"/>
  <c r="BG92" i="27"/>
  <c r="BF92" i="27"/>
  <c r="T92" i="27"/>
  <c r="R92" i="27"/>
  <c r="P92" i="27"/>
  <c r="BI91" i="27"/>
  <c r="BH91" i="27"/>
  <c r="BG91" i="27"/>
  <c r="BF91" i="27"/>
  <c r="T91" i="27"/>
  <c r="R91" i="27"/>
  <c r="P91" i="27"/>
  <c r="BI90" i="27"/>
  <c r="BH90" i="27"/>
  <c r="BG90" i="27"/>
  <c r="BF90" i="27"/>
  <c r="T90" i="27"/>
  <c r="R90" i="27"/>
  <c r="P90" i="27"/>
  <c r="BI89" i="27"/>
  <c r="BH89" i="27"/>
  <c r="BG89" i="27"/>
  <c r="BF89" i="27"/>
  <c r="T89" i="27"/>
  <c r="R89" i="27"/>
  <c r="P89" i="27"/>
  <c r="BI88" i="27"/>
  <c r="BH88" i="27"/>
  <c r="BG88" i="27"/>
  <c r="BF88" i="27"/>
  <c r="T88" i="27"/>
  <c r="R88" i="27"/>
  <c r="P88" i="27"/>
  <c r="F78" i="27"/>
  <c r="E76" i="27"/>
  <c r="F52" i="27"/>
  <c r="E50" i="27"/>
  <c r="J24" i="27"/>
  <c r="E24" i="27"/>
  <c r="J81" i="27" s="1"/>
  <c r="J23" i="27"/>
  <c r="J21" i="27"/>
  <c r="E21" i="27"/>
  <c r="J54" i="27" s="1"/>
  <c r="J20" i="27"/>
  <c r="J18" i="27"/>
  <c r="E18" i="27"/>
  <c r="F81" i="27" s="1"/>
  <c r="J17" i="27"/>
  <c r="J15" i="27"/>
  <c r="E15" i="27"/>
  <c r="F80" i="27" s="1"/>
  <c r="J14" i="27"/>
  <c r="J12" i="27"/>
  <c r="J52" i="27" s="1"/>
  <c r="E7" i="27"/>
  <c r="E74" i="27" s="1"/>
  <c r="J39" i="26"/>
  <c r="J38" i="26"/>
  <c r="AY80" i="1" s="1"/>
  <c r="J37" i="26"/>
  <c r="AX80" i="1" s="1"/>
  <c r="BI92" i="26"/>
  <c r="BH92" i="26"/>
  <c r="BG92" i="26"/>
  <c r="BF92" i="26"/>
  <c r="T92" i="26"/>
  <c r="T91" i="26" s="1"/>
  <c r="T90" i="26" s="1"/>
  <c r="T89" i="26" s="1"/>
  <c r="T88" i="26" s="1"/>
  <c r="R92" i="26"/>
  <c r="R91" i="26" s="1"/>
  <c r="R90" i="26" s="1"/>
  <c r="R89" i="26" s="1"/>
  <c r="R88" i="26" s="1"/>
  <c r="P92" i="26"/>
  <c r="P91" i="26"/>
  <c r="P90" i="26" s="1"/>
  <c r="P89" i="26" s="1"/>
  <c r="P88" i="26" s="1"/>
  <c r="AU80" i="1" s="1"/>
  <c r="F82" i="26"/>
  <c r="E80" i="26"/>
  <c r="F56" i="26"/>
  <c r="E54" i="26"/>
  <c r="J26" i="26"/>
  <c r="E26" i="26"/>
  <c r="J85" i="26" s="1"/>
  <c r="J25" i="26"/>
  <c r="J23" i="26"/>
  <c r="E23" i="26"/>
  <c r="J58" i="26" s="1"/>
  <c r="J22" i="26"/>
  <c r="J20" i="26"/>
  <c r="E20" i="26"/>
  <c r="F85" i="26" s="1"/>
  <c r="J19" i="26"/>
  <c r="J17" i="26"/>
  <c r="E17" i="26"/>
  <c r="F58" i="26" s="1"/>
  <c r="J16" i="26"/>
  <c r="J14" i="26"/>
  <c r="J82" i="26" s="1"/>
  <c r="E7" i="26"/>
  <c r="E76" i="26" s="1"/>
  <c r="J39" i="25"/>
  <c r="J38" i="25"/>
  <c r="AY79" i="1" s="1"/>
  <c r="J37" i="25"/>
  <c r="AX79" i="1" s="1"/>
  <c r="BI120" i="25"/>
  <c r="BH120" i="25"/>
  <c r="BG120" i="25"/>
  <c r="BF120" i="25"/>
  <c r="T120" i="25"/>
  <c r="R120" i="25"/>
  <c r="P120" i="25"/>
  <c r="BI119" i="25"/>
  <c r="BH119" i="25"/>
  <c r="BG119" i="25"/>
  <c r="BF119" i="25"/>
  <c r="T119" i="25"/>
  <c r="R119" i="25"/>
  <c r="P119" i="25"/>
  <c r="BI118" i="25"/>
  <c r="BH118" i="25"/>
  <c r="BG118" i="25"/>
  <c r="BF118" i="25"/>
  <c r="T118" i="25"/>
  <c r="R118" i="25"/>
  <c r="P118" i="25"/>
  <c r="BI117" i="25"/>
  <c r="BH117" i="25"/>
  <c r="BG117" i="25"/>
  <c r="BF117" i="25"/>
  <c r="T117" i="25"/>
  <c r="R117" i="25"/>
  <c r="P117" i="25"/>
  <c r="BI116" i="25"/>
  <c r="BH116" i="25"/>
  <c r="BG116" i="25"/>
  <c r="BF116" i="25"/>
  <c r="T116" i="25"/>
  <c r="R116" i="25"/>
  <c r="P116" i="25"/>
  <c r="BI115" i="25"/>
  <c r="BH115" i="25"/>
  <c r="BG115" i="25"/>
  <c r="BF115" i="25"/>
  <c r="T115" i="25"/>
  <c r="R115" i="25"/>
  <c r="P115" i="25"/>
  <c r="BI114" i="25"/>
  <c r="BH114" i="25"/>
  <c r="BG114" i="25"/>
  <c r="BF114" i="25"/>
  <c r="T114" i="25"/>
  <c r="R114" i="25"/>
  <c r="P114" i="25"/>
  <c r="BI112" i="25"/>
  <c r="BH112" i="25"/>
  <c r="BG112" i="25"/>
  <c r="BF112" i="25"/>
  <c r="T112" i="25"/>
  <c r="R112" i="25"/>
  <c r="P112" i="25"/>
  <c r="BI111" i="25"/>
  <c r="BH111" i="25"/>
  <c r="BG111" i="25"/>
  <c r="BF111" i="25"/>
  <c r="T111" i="25"/>
  <c r="R111" i="25"/>
  <c r="P111" i="25"/>
  <c r="BI110" i="25"/>
  <c r="BH110" i="25"/>
  <c r="BG110" i="25"/>
  <c r="BF110" i="25"/>
  <c r="T110" i="25"/>
  <c r="R110" i="25"/>
  <c r="P110" i="25"/>
  <c r="BI109" i="25"/>
  <c r="BH109" i="25"/>
  <c r="BG109" i="25"/>
  <c r="BF109" i="25"/>
  <c r="T109" i="25"/>
  <c r="R109" i="25"/>
  <c r="P109" i="25"/>
  <c r="BI108" i="25"/>
  <c r="BH108" i="25"/>
  <c r="BG108" i="25"/>
  <c r="BF108" i="25"/>
  <c r="T108" i="25"/>
  <c r="R108" i="25"/>
  <c r="P108" i="25"/>
  <c r="BI107" i="25"/>
  <c r="BH107" i="25"/>
  <c r="BG107" i="25"/>
  <c r="BF107" i="25"/>
  <c r="T107" i="25"/>
  <c r="R107" i="25"/>
  <c r="P107" i="25"/>
  <c r="BI105" i="25"/>
  <c r="BH105" i="25"/>
  <c r="BG105" i="25"/>
  <c r="BF105" i="25"/>
  <c r="T105" i="25"/>
  <c r="R105" i="25"/>
  <c r="P105" i="25"/>
  <c r="BI104" i="25"/>
  <c r="BH104" i="25"/>
  <c r="BG104" i="25"/>
  <c r="BF104" i="25"/>
  <c r="T104" i="25"/>
  <c r="R104" i="25"/>
  <c r="P104" i="25"/>
  <c r="BI103" i="25"/>
  <c r="BH103" i="25"/>
  <c r="BG103" i="25"/>
  <c r="BF103" i="25"/>
  <c r="T103" i="25"/>
  <c r="R103" i="25"/>
  <c r="P103" i="25"/>
  <c r="BI102" i="25"/>
  <c r="BH102" i="25"/>
  <c r="BG102" i="25"/>
  <c r="BF102" i="25"/>
  <c r="T102" i="25"/>
  <c r="R102" i="25"/>
  <c r="P102" i="25"/>
  <c r="BI101" i="25"/>
  <c r="BH101" i="25"/>
  <c r="BG101" i="25"/>
  <c r="BF101" i="25"/>
  <c r="T101" i="25"/>
  <c r="R101" i="25"/>
  <c r="P101" i="25"/>
  <c r="BI100" i="25"/>
  <c r="BH100" i="25"/>
  <c r="BG100" i="25"/>
  <c r="BF100" i="25"/>
  <c r="T100" i="25"/>
  <c r="R100" i="25"/>
  <c r="P100" i="25"/>
  <c r="BI99" i="25"/>
  <c r="BH99" i="25"/>
  <c r="BG99" i="25"/>
  <c r="BF99" i="25"/>
  <c r="T99" i="25"/>
  <c r="R99" i="25"/>
  <c r="P99" i="25"/>
  <c r="BI98" i="25"/>
  <c r="BH98" i="25"/>
  <c r="BG98" i="25"/>
  <c r="BF98" i="25"/>
  <c r="T98" i="25"/>
  <c r="R98" i="25"/>
  <c r="P98" i="25"/>
  <c r="BI97" i="25"/>
  <c r="BH97" i="25"/>
  <c r="BG97" i="25"/>
  <c r="BF97" i="25"/>
  <c r="T97" i="25"/>
  <c r="R97" i="25"/>
  <c r="P97" i="25"/>
  <c r="BI96" i="25"/>
  <c r="BH96" i="25"/>
  <c r="BG96" i="25"/>
  <c r="BF96" i="25"/>
  <c r="T96" i="25"/>
  <c r="R96" i="25"/>
  <c r="P96" i="25"/>
  <c r="BI95" i="25"/>
  <c r="BH95" i="25"/>
  <c r="BG95" i="25"/>
  <c r="BF95" i="25"/>
  <c r="T95" i="25"/>
  <c r="R95" i="25"/>
  <c r="P95" i="25"/>
  <c r="BI94" i="25"/>
  <c r="BH94" i="25"/>
  <c r="BG94" i="25"/>
  <c r="BF94" i="25"/>
  <c r="T94" i="25"/>
  <c r="R94" i="25"/>
  <c r="P94" i="25"/>
  <c r="F84" i="25"/>
  <c r="E82" i="25"/>
  <c r="F56" i="25"/>
  <c r="E54" i="25"/>
  <c r="J26" i="25"/>
  <c r="E26" i="25"/>
  <c r="J59" i="25" s="1"/>
  <c r="J25" i="25"/>
  <c r="J23" i="25"/>
  <c r="E23" i="25"/>
  <c r="J58" i="25"/>
  <c r="J22" i="25"/>
  <c r="J20" i="25"/>
  <c r="E20" i="25"/>
  <c r="F87" i="25" s="1"/>
  <c r="J19" i="25"/>
  <c r="J17" i="25"/>
  <c r="E17" i="25"/>
  <c r="F86" i="25" s="1"/>
  <c r="J16" i="25"/>
  <c r="J14" i="25"/>
  <c r="J56" i="25"/>
  <c r="E7" i="25"/>
  <c r="E50" i="25"/>
  <c r="J39" i="24"/>
  <c r="J38" i="24"/>
  <c r="AY78" i="1" s="1"/>
  <c r="J37" i="24"/>
  <c r="AX78" i="1" s="1"/>
  <c r="BI122" i="24"/>
  <c r="BH122" i="24"/>
  <c r="BG122" i="24"/>
  <c r="BF122" i="24"/>
  <c r="T122" i="24"/>
  <c r="R122" i="24"/>
  <c r="P122" i="24"/>
  <c r="BI121" i="24"/>
  <c r="BH121" i="24"/>
  <c r="BG121" i="24"/>
  <c r="BF121" i="24"/>
  <c r="T121" i="24"/>
  <c r="R121" i="24"/>
  <c r="P121" i="24"/>
  <c r="BI120" i="24"/>
  <c r="BH120" i="24"/>
  <c r="BG120" i="24"/>
  <c r="BF120" i="24"/>
  <c r="T120" i="24"/>
  <c r="R120" i="24"/>
  <c r="P120" i="24"/>
  <c r="BI119" i="24"/>
  <c r="BH119" i="24"/>
  <c r="BG119" i="24"/>
  <c r="BF119" i="24"/>
  <c r="T119" i="24"/>
  <c r="R119" i="24"/>
  <c r="P119" i="24"/>
  <c r="BI118" i="24"/>
  <c r="BH118" i="24"/>
  <c r="BG118" i="24"/>
  <c r="BF118" i="24"/>
  <c r="T118" i="24"/>
  <c r="R118" i="24"/>
  <c r="P118" i="24"/>
  <c r="BI117" i="24"/>
  <c r="BH117" i="24"/>
  <c r="BG117" i="24"/>
  <c r="BF117" i="24"/>
  <c r="T117" i="24"/>
  <c r="R117" i="24"/>
  <c r="P117" i="24"/>
  <c r="BI116" i="24"/>
  <c r="BH116" i="24"/>
  <c r="BG116" i="24"/>
  <c r="BF116" i="24"/>
  <c r="T116" i="24"/>
  <c r="R116" i="24"/>
  <c r="P116" i="24"/>
  <c r="BI115" i="24"/>
  <c r="BH115" i="24"/>
  <c r="BG115" i="24"/>
  <c r="BF115" i="24"/>
  <c r="T115" i="24"/>
  <c r="R115" i="24"/>
  <c r="P115" i="24"/>
  <c r="BI113" i="24"/>
  <c r="BH113" i="24"/>
  <c r="BG113" i="24"/>
  <c r="BF113" i="24"/>
  <c r="T113" i="24"/>
  <c r="R113" i="24"/>
  <c r="P113" i="24"/>
  <c r="BI112" i="24"/>
  <c r="BH112" i="24"/>
  <c r="BG112" i="24"/>
  <c r="BF112" i="24"/>
  <c r="T112" i="24"/>
  <c r="R112" i="24"/>
  <c r="P112" i="24"/>
  <c r="BI111" i="24"/>
  <c r="BH111" i="24"/>
  <c r="BG111" i="24"/>
  <c r="BF111" i="24"/>
  <c r="T111" i="24"/>
  <c r="R111" i="24"/>
  <c r="P111" i="24"/>
  <c r="BI110" i="24"/>
  <c r="BH110" i="24"/>
  <c r="BG110" i="24"/>
  <c r="BF110" i="24"/>
  <c r="T110" i="24"/>
  <c r="R110" i="24"/>
  <c r="P110" i="24"/>
  <c r="BI109" i="24"/>
  <c r="BH109" i="24"/>
  <c r="BG109" i="24"/>
  <c r="BF109" i="24"/>
  <c r="T109" i="24"/>
  <c r="R109" i="24"/>
  <c r="P109" i="24"/>
  <c r="BI107" i="24"/>
  <c r="BH107" i="24"/>
  <c r="BG107" i="24"/>
  <c r="BF107" i="24"/>
  <c r="T107" i="24"/>
  <c r="R107" i="24"/>
  <c r="P107" i="24"/>
  <c r="BI106" i="24"/>
  <c r="BH106" i="24"/>
  <c r="BG106" i="24"/>
  <c r="BF106" i="24"/>
  <c r="T106" i="24"/>
  <c r="R106" i="24"/>
  <c r="P106" i="24"/>
  <c r="BI105" i="24"/>
  <c r="BH105" i="24"/>
  <c r="BG105" i="24"/>
  <c r="BF105" i="24"/>
  <c r="T105" i="24"/>
  <c r="R105" i="24"/>
  <c r="P105" i="24"/>
  <c r="BI104" i="24"/>
  <c r="BH104" i="24"/>
  <c r="BG104" i="24"/>
  <c r="BF104" i="24"/>
  <c r="T104" i="24"/>
  <c r="R104" i="24"/>
  <c r="P104" i="24"/>
  <c r="BI103" i="24"/>
  <c r="BH103" i="24"/>
  <c r="BG103" i="24"/>
  <c r="BF103" i="24"/>
  <c r="T103" i="24"/>
  <c r="R103" i="24"/>
  <c r="P103" i="24"/>
  <c r="BI102" i="24"/>
  <c r="BH102" i="24"/>
  <c r="BG102" i="24"/>
  <c r="BF102" i="24"/>
  <c r="T102" i="24"/>
  <c r="R102" i="24"/>
  <c r="P102" i="24"/>
  <c r="BI101" i="24"/>
  <c r="BH101" i="24"/>
  <c r="BG101" i="24"/>
  <c r="BF101" i="24"/>
  <c r="T101" i="24"/>
  <c r="R101" i="24"/>
  <c r="P101" i="24"/>
  <c r="BI100" i="24"/>
  <c r="BH100" i="24"/>
  <c r="BG100" i="24"/>
  <c r="BF100" i="24"/>
  <c r="T100" i="24"/>
  <c r="R100" i="24"/>
  <c r="P100" i="24"/>
  <c r="BI99" i="24"/>
  <c r="BH99" i="24"/>
  <c r="BG99" i="24"/>
  <c r="BF99" i="24"/>
  <c r="T99" i="24"/>
  <c r="R99" i="24"/>
  <c r="P99" i="24"/>
  <c r="BI98" i="24"/>
  <c r="BH98" i="24"/>
  <c r="BG98" i="24"/>
  <c r="BF98" i="24"/>
  <c r="T98" i="24"/>
  <c r="R98" i="24"/>
  <c r="P98" i="24"/>
  <c r="BI97" i="24"/>
  <c r="BH97" i="24"/>
  <c r="BG97" i="24"/>
  <c r="BF97" i="24"/>
  <c r="T97" i="24"/>
  <c r="R97" i="24"/>
  <c r="P97" i="24"/>
  <c r="BI96" i="24"/>
  <c r="BH96" i="24"/>
  <c r="BG96" i="24"/>
  <c r="BF96" i="24"/>
  <c r="T96" i="24"/>
  <c r="R96" i="24"/>
  <c r="P96" i="24"/>
  <c r="BI95" i="24"/>
  <c r="BH95" i="24"/>
  <c r="BG95" i="24"/>
  <c r="BF95" i="24"/>
  <c r="T95" i="24"/>
  <c r="R95" i="24"/>
  <c r="P95" i="24"/>
  <c r="BI94" i="24"/>
  <c r="BH94" i="24"/>
  <c r="BG94" i="24"/>
  <c r="BF94" i="24"/>
  <c r="T94" i="24"/>
  <c r="R94" i="24"/>
  <c r="P94" i="24"/>
  <c r="F84" i="24"/>
  <c r="E82" i="24"/>
  <c r="F56" i="24"/>
  <c r="E54" i="24"/>
  <c r="J26" i="24"/>
  <c r="E26" i="24"/>
  <c r="J59" i="24" s="1"/>
  <c r="J25" i="24"/>
  <c r="J23" i="24"/>
  <c r="E23" i="24"/>
  <c r="J86" i="24" s="1"/>
  <c r="J22" i="24"/>
  <c r="J20" i="24"/>
  <c r="E20" i="24"/>
  <c r="F87" i="24" s="1"/>
  <c r="J19" i="24"/>
  <c r="J17" i="24"/>
  <c r="E17" i="24"/>
  <c r="F58" i="24" s="1"/>
  <c r="J16" i="24"/>
  <c r="J14" i="24"/>
  <c r="J84" i="24" s="1"/>
  <c r="E7" i="24"/>
  <c r="E78" i="24" s="1"/>
  <c r="J39" i="23"/>
  <c r="J38" i="23"/>
  <c r="AY77" i="1" s="1"/>
  <c r="J37" i="23"/>
  <c r="AX77" i="1" s="1"/>
  <c r="BI118" i="23"/>
  <c r="BH118" i="23"/>
  <c r="BG118" i="23"/>
  <c r="BF118" i="23"/>
  <c r="T118" i="23"/>
  <c r="R118" i="23"/>
  <c r="P118" i="23"/>
  <c r="BI117" i="23"/>
  <c r="BH117" i="23"/>
  <c r="BG117" i="23"/>
  <c r="BF117" i="23"/>
  <c r="T117" i="23"/>
  <c r="R117" i="23"/>
  <c r="P117" i="23"/>
  <c r="BI116" i="23"/>
  <c r="BH116" i="23"/>
  <c r="BG116" i="23"/>
  <c r="BF116" i="23"/>
  <c r="T116" i="23"/>
  <c r="R116" i="23"/>
  <c r="P116" i="23"/>
  <c r="BI115" i="23"/>
  <c r="BH115" i="23"/>
  <c r="BG115" i="23"/>
  <c r="BF115" i="23"/>
  <c r="T115" i="23"/>
  <c r="R115" i="23"/>
  <c r="P115" i="23"/>
  <c r="BI114" i="23"/>
  <c r="BH114" i="23"/>
  <c r="BG114" i="23"/>
  <c r="BF114" i="23"/>
  <c r="T114" i="23"/>
  <c r="R114" i="23"/>
  <c r="P114" i="23"/>
  <c r="BI113" i="23"/>
  <c r="BH113" i="23"/>
  <c r="BG113" i="23"/>
  <c r="BF113" i="23"/>
  <c r="T113" i="23"/>
  <c r="R113" i="23"/>
  <c r="P113" i="23"/>
  <c r="BI112" i="23"/>
  <c r="BH112" i="23"/>
  <c r="BG112" i="23"/>
  <c r="BF112" i="23"/>
  <c r="T112" i="23"/>
  <c r="R112" i="23"/>
  <c r="P112" i="23"/>
  <c r="BI111" i="23"/>
  <c r="BH111" i="23"/>
  <c r="BG111" i="23"/>
  <c r="BF111" i="23"/>
  <c r="T111" i="23"/>
  <c r="R111" i="23"/>
  <c r="P111" i="23"/>
  <c r="BI109" i="23"/>
  <c r="BH109" i="23"/>
  <c r="BG109" i="23"/>
  <c r="BF109" i="23"/>
  <c r="T109" i="23"/>
  <c r="R109" i="23"/>
  <c r="P109" i="23"/>
  <c r="BI108" i="23"/>
  <c r="BH108" i="23"/>
  <c r="BG108" i="23"/>
  <c r="BF108" i="23"/>
  <c r="T108" i="23"/>
  <c r="R108" i="23"/>
  <c r="P108" i="23"/>
  <c r="BI107" i="23"/>
  <c r="BH107" i="23"/>
  <c r="BG107" i="23"/>
  <c r="BF107" i="23"/>
  <c r="T107" i="23"/>
  <c r="R107" i="23"/>
  <c r="P107" i="23"/>
  <c r="BI106" i="23"/>
  <c r="BH106" i="23"/>
  <c r="BG106" i="23"/>
  <c r="BF106" i="23"/>
  <c r="T106" i="23"/>
  <c r="R106" i="23"/>
  <c r="P106" i="23"/>
  <c r="BI104" i="23"/>
  <c r="BH104" i="23"/>
  <c r="BG104" i="23"/>
  <c r="BF104" i="23"/>
  <c r="T104" i="23"/>
  <c r="R104" i="23"/>
  <c r="P104" i="23"/>
  <c r="BI103" i="23"/>
  <c r="BH103" i="23"/>
  <c r="BG103" i="23"/>
  <c r="BF103" i="23"/>
  <c r="T103" i="23"/>
  <c r="R103" i="23"/>
  <c r="P103" i="23"/>
  <c r="BI102" i="23"/>
  <c r="BH102" i="23"/>
  <c r="BG102" i="23"/>
  <c r="BF102" i="23"/>
  <c r="T102" i="23"/>
  <c r="R102" i="23"/>
  <c r="P102" i="23"/>
  <c r="BI101" i="23"/>
  <c r="BH101" i="23"/>
  <c r="BG101" i="23"/>
  <c r="BF101" i="23"/>
  <c r="T101" i="23"/>
  <c r="R101" i="23"/>
  <c r="P101" i="23"/>
  <c r="BI100" i="23"/>
  <c r="BH100" i="23"/>
  <c r="BG100" i="23"/>
  <c r="BF100" i="23"/>
  <c r="T100" i="23"/>
  <c r="R100" i="23"/>
  <c r="P100" i="23"/>
  <c r="BI99" i="23"/>
  <c r="BH99" i="23"/>
  <c r="BG99" i="23"/>
  <c r="BF99" i="23"/>
  <c r="T99" i="23"/>
  <c r="R99" i="23"/>
  <c r="P99" i="23"/>
  <c r="BI98" i="23"/>
  <c r="BH98" i="23"/>
  <c r="BG98" i="23"/>
  <c r="BF98" i="23"/>
  <c r="T98" i="23"/>
  <c r="R98" i="23"/>
  <c r="P98" i="23"/>
  <c r="BI97" i="23"/>
  <c r="BH97" i="23"/>
  <c r="BG97" i="23"/>
  <c r="BF97" i="23"/>
  <c r="T97" i="23"/>
  <c r="R97" i="23"/>
  <c r="P97" i="23"/>
  <c r="BI96" i="23"/>
  <c r="BH96" i="23"/>
  <c r="BG96" i="23"/>
  <c r="BF96" i="23"/>
  <c r="T96" i="23"/>
  <c r="R96" i="23"/>
  <c r="P96" i="23"/>
  <c r="BI95" i="23"/>
  <c r="BH95" i="23"/>
  <c r="BG95" i="23"/>
  <c r="BF95" i="23"/>
  <c r="T95" i="23"/>
  <c r="R95" i="23"/>
  <c r="P95" i="23"/>
  <c r="BI94" i="23"/>
  <c r="BH94" i="23"/>
  <c r="BG94" i="23"/>
  <c r="BF94" i="23"/>
  <c r="T94" i="23"/>
  <c r="R94" i="23"/>
  <c r="P94" i="23"/>
  <c r="F84" i="23"/>
  <c r="E82" i="23"/>
  <c r="F56" i="23"/>
  <c r="E54" i="23"/>
  <c r="J26" i="23"/>
  <c r="E26" i="23"/>
  <c r="J59" i="23" s="1"/>
  <c r="J25" i="23"/>
  <c r="J23" i="23"/>
  <c r="E23" i="23"/>
  <c r="J86" i="23" s="1"/>
  <c r="J22" i="23"/>
  <c r="J20" i="23"/>
  <c r="E20" i="23"/>
  <c r="F59" i="23" s="1"/>
  <c r="J19" i="23"/>
  <c r="J17" i="23"/>
  <c r="E17" i="23"/>
  <c r="F58" i="23" s="1"/>
  <c r="J16" i="23"/>
  <c r="J14" i="23"/>
  <c r="J84" i="23" s="1"/>
  <c r="E7" i="23"/>
  <c r="E78" i="23" s="1"/>
  <c r="J39" i="22"/>
  <c r="J38" i="22"/>
  <c r="AY76" i="1"/>
  <c r="J37" i="22"/>
  <c r="AX76" i="1" s="1"/>
  <c r="BI106" i="22"/>
  <c r="BH106" i="22"/>
  <c r="BG106" i="22"/>
  <c r="BF106" i="22"/>
  <c r="T106" i="22"/>
  <c r="T105" i="22" s="1"/>
  <c r="R106" i="22"/>
  <c r="R105" i="22" s="1"/>
  <c r="P106" i="22"/>
  <c r="P105" i="22" s="1"/>
  <c r="BI104" i="22"/>
  <c r="BH104" i="22"/>
  <c r="BG104" i="22"/>
  <c r="BF104" i="22"/>
  <c r="T104" i="22"/>
  <c r="R104" i="22"/>
  <c r="P104" i="22"/>
  <c r="BI103" i="22"/>
  <c r="BH103" i="22"/>
  <c r="BG103" i="22"/>
  <c r="BF103" i="22"/>
  <c r="T103" i="22"/>
  <c r="R103" i="22"/>
  <c r="P103" i="22"/>
  <c r="BI102" i="22"/>
  <c r="BH102" i="22"/>
  <c r="BG102" i="22"/>
  <c r="BF102" i="22"/>
  <c r="T102" i="22"/>
  <c r="R102" i="22"/>
  <c r="P102" i="22"/>
  <c r="BI101" i="22"/>
  <c r="BH101" i="22"/>
  <c r="BG101" i="22"/>
  <c r="BF101" i="22"/>
  <c r="T101" i="22"/>
  <c r="R101" i="22"/>
  <c r="P101" i="22"/>
  <c r="BI100" i="22"/>
  <c r="BH100" i="22"/>
  <c r="BG100" i="22"/>
  <c r="BF100" i="22"/>
  <c r="T100" i="22"/>
  <c r="R100" i="22"/>
  <c r="P100" i="22"/>
  <c r="BI99" i="22"/>
  <c r="BH99" i="22"/>
  <c r="BG99" i="22"/>
  <c r="BF99" i="22"/>
  <c r="T99" i="22"/>
  <c r="R99" i="22"/>
  <c r="P99" i="22"/>
  <c r="BI98" i="22"/>
  <c r="BH98" i="22"/>
  <c r="BG98" i="22"/>
  <c r="BF98" i="22"/>
  <c r="T98" i="22"/>
  <c r="R98" i="22"/>
  <c r="P98" i="22"/>
  <c r="BI97" i="22"/>
  <c r="BH97" i="22"/>
  <c r="BG97" i="22"/>
  <c r="BF97" i="22"/>
  <c r="T97" i="22"/>
  <c r="R97" i="22"/>
  <c r="P97" i="22"/>
  <c r="BI96" i="22"/>
  <c r="BH96" i="22"/>
  <c r="BG96" i="22"/>
  <c r="BF96" i="22"/>
  <c r="T96" i="22"/>
  <c r="R96" i="22"/>
  <c r="P96" i="22"/>
  <c r="BI95" i="22"/>
  <c r="BH95" i="22"/>
  <c r="BG95" i="22"/>
  <c r="BF95" i="22"/>
  <c r="T95" i="22"/>
  <c r="R95" i="22"/>
  <c r="P95" i="22"/>
  <c r="BI94" i="22"/>
  <c r="BH94" i="22"/>
  <c r="BG94" i="22"/>
  <c r="BF94" i="22"/>
  <c r="T94" i="22"/>
  <c r="R94" i="22"/>
  <c r="P94" i="22"/>
  <c r="BI93" i="22"/>
  <c r="BH93" i="22"/>
  <c r="BG93" i="22"/>
  <c r="BF93" i="22"/>
  <c r="T93" i="22"/>
  <c r="R93" i="22"/>
  <c r="P93" i="22"/>
  <c r="F83" i="22"/>
  <c r="E81" i="22"/>
  <c r="F56" i="22"/>
  <c r="E54" i="22"/>
  <c r="J26" i="22"/>
  <c r="E26" i="22"/>
  <c r="J86" i="22" s="1"/>
  <c r="J25" i="22"/>
  <c r="J23" i="22"/>
  <c r="E23" i="22"/>
  <c r="J85" i="22" s="1"/>
  <c r="J22" i="22"/>
  <c r="J20" i="22"/>
  <c r="E20" i="22"/>
  <c r="F86" i="22" s="1"/>
  <c r="J19" i="22"/>
  <c r="J17" i="22"/>
  <c r="E17" i="22"/>
  <c r="F58" i="22" s="1"/>
  <c r="J16" i="22"/>
  <c r="J14" i="22"/>
  <c r="J56" i="22" s="1"/>
  <c r="E7" i="22"/>
  <c r="E77" i="22"/>
  <c r="J39" i="21"/>
  <c r="J38" i="21"/>
  <c r="AY75" i="1" s="1"/>
  <c r="J37" i="21"/>
  <c r="AX75" i="1"/>
  <c r="BI98" i="21"/>
  <c r="BH98" i="21"/>
  <c r="BG98" i="21"/>
  <c r="BF98" i="21"/>
  <c r="T98" i="21"/>
  <c r="R98" i="21"/>
  <c r="P98" i="21"/>
  <c r="BI97" i="21"/>
  <c r="BH97" i="21"/>
  <c r="BG97" i="21"/>
  <c r="BF97" i="21"/>
  <c r="T97" i="21"/>
  <c r="R97" i="21"/>
  <c r="P97" i="21"/>
  <c r="BI96" i="21"/>
  <c r="BH96" i="21"/>
  <c r="BG96" i="21"/>
  <c r="BF96" i="21"/>
  <c r="T96" i="21"/>
  <c r="R96" i="21"/>
  <c r="P96" i="21"/>
  <c r="BI95" i="21"/>
  <c r="BH95" i="21"/>
  <c r="BG95" i="21"/>
  <c r="BF95" i="21"/>
  <c r="T95" i="21"/>
  <c r="R95" i="21"/>
  <c r="P95" i="21"/>
  <c r="BI94" i="21"/>
  <c r="BH94" i="21"/>
  <c r="BG94" i="21"/>
  <c r="BF94" i="21"/>
  <c r="T94" i="21"/>
  <c r="R94" i="21"/>
  <c r="P94" i="21"/>
  <c r="BI93" i="21"/>
  <c r="BH93" i="21"/>
  <c r="BG93" i="21"/>
  <c r="BF93" i="21"/>
  <c r="T93" i="21"/>
  <c r="R93" i="21"/>
  <c r="P93" i="21"/>
  <c r="BI92" i="21"/>
  <c r="BH92" i="21"/>
  <c r="BG92" i="21"/>
  <c r="BF92" i="21"/>
  <c r="T92" i="21"/>
  <c r="R92" i="21"/>
  <c r="P92" i="21"/>
  <c r="F82" i="21"/>
  <c r="E80" i="21"/>
  <c r="F56" i="21"/>
  <c r="E54" i="21"/>
  <c r="J26" i="21"/>
  <c r="E26" i="21"/>
  <c r="J59" i="21" s="1"/>
  <c r="J25" i="21"/>
  <c r="J23" i="21"/>
  <c r="E23" i="21"/>
  <c r="J58" i="21" s="1"/>
  <c r="J22" i="21"/>
  <c r="J20" i="21"/>
  <c r="E20" i="21"/>
  <c r="F85" i="21" s="1"/>
  <c r="J19" i="21"/>
  <c r="J17" i="21"/>
  <c r="E17" i="21"/>
  <c r="F84" i="21" s="1"/>
  <c r="J16" i="21"/>
  <c r="J14" i="21"/>
  <c r="J82" i="21" s="1"/>
  <c r="E7" i="21"/>
  <c r="E76" i="21" s="1"/>
  <c r="J39" i="20"/>
  <c r="J38" i="20"/>
  <c r="AY74" i="1" s="1"/>
  <c r="J37" i="20"/>
  <c r="AX74" i="1" s="1"/>
  <c r="BI168" i="20"/>
  <c r="BH168" i="20"/>
  <c r="BG168" i="20"/>
  <c r="BF168" i="20"/>
  <c r="T168" i="20"/>
  <c r="R168" i="20"/>
  <c r="P168" i="20"/>
  <c r="BI167" i="20"/>
  <c r="BH167" i="20"/>
  <c r="BG167" i="20"/>
  <c r="BF167" i="20"/>
  <c r="T167" i="20"/>
  <c r="R167" i="20"/>
  <c r="P167" i="20"/>
  <c r="BI166" i="20"/>
  <c r="BH166" i="20"/>
  <c r="BG166" i="20"/>
  <c r="BF166" i="20"/>
  <c r="T166" i="20"/>
  <c r="R166" i="20"/>
  <c r="P166" i="20"/>
  <c r="BI165" i="20"/>
  <c r="BH165" i="20"/>
  <c r="BG165" i="20"/>
  <c r="BF165" i="20"/>
  <c r="T165" i="20"/>
  <c r="R165" i="20"/>
  <c r="P165" i="20"/>
  <c r="BI164" i="20"/>
  <c r="BH164" i="20"/>
  <c r="BG164" i="20"/>
  <c r="BF164" i="20"/>
  <c r="T164" i="20"/>
  <c r="R164" i="20"/>
  <c r="P164" i="20"/>
  <c r="BI163" i="20"/>
  <c r="BH163" i="20"/>
  <c r="BG163" i="20"/>
  <c r="BF163" i="20"/>
  <c r="T163" i="20"/>
  <c r="R163" i="20"/>
  <c r="P163" i="20"/>
  <c r="BI162" i="20"/>
  <c r="BH162" i="20"/>
  <c r="BG162" i="20"/>
  <c r="BF162" i="20"/>
  <c r="T162" i="20"/>
  <c r="R162" i="20"/>
  <c r="P162" i="20"/>
  <c r="BI161" i="20"/>
  <c r="BH161" i="20"/>
  <c r="BG161" i="20"/>
  <c r="BF161" i="20"/>
  <c r="T161" i="20"/>
  <c r="R161" i="20"/>
  <c r="P161" i="20"/>
  <c r="BI159" i="20"/>
  <c r="BH159" i="20"/>
  <c r="BG159" i="20"/>
  <c r="BF159" i="20"/>
  <c r="T159" i="20"/>
  <c r="R159" i="20"/>
  <c r="P159" i="20"/>
  <c r="BI158" i="20"/>
  <c r="BH158" i="20"/>
  <c r="BG158" i="20"/>
  <c r="BF158" i="20"/>
  <c r="T158" i="20"/>
  <c r="R158" i="20"/>
  <c r="P158" i="20"/>
  <c r="BI157" i="20"/>
  <c r="BH157" i="20"/>
  <c r="BG157" i="20"/>
  <c r="BF157" i="20"/>
  <c r="T157" i="20"/>
  <c r="R157" i="20"/>
  <c r="P157" i="20"/>
  <c r="BI156" i="20"/>
  <c r="BH156" i="20"/>
  <c r="BG156" i="20"/>
  <c r="BF156" i="20"/>
  <c r="T156" i="20"/>
  <c r="R156" i="20"/>
  <c r="P156" i="20"/>
  <c r="BI155" i="20"/>
  <c r="BH155" i="20"/>
  <c r="BG155" i="20"/>
  <c r="BF155" i="20"/>
  <c r="T155" i="20"/>
  <c r="R155" i="20"/>
  <c r="P155" i="20"/>
  <c r="BI154" i="20"/>
  <c r="BH154" i="20"/>
  <c r="BG154" i="20"/>
  <c r="BF154" i="20"/>
  <c r="T154" i="20"/>
  <c r="R154" i="20"/>
  <c r="P154" i="20"/>
  <c r="BI153" i="20"/>
  <c r="BH153" i="20"/>
  <c r="BG153" i="20"/>
  <c r="BF153" i="20"/>
  <c r="T153" i="20"/>
  <c r="R153" i="20"/>
  <c r="P153" i="20"/>
  <c r="BI152" i="20"/>
  <c r="BH152" i="20"/>
  <c r="BG152" i="20"/>
  <c r="BF152" i="20"/>
  <c r="T152" i="20"/>
  <c r="R152" i="20"/>
  <c r="P152" i="20"/>
  <c r="BI151" i="20"/>
  <c r="BH151" i="20"/>
  <c r="BG151" i="20"/>
  <c r="BF151" i="20"/>
  <c r="T151" i="20"/>
  <c r="R151" i="20"/>
  <c r="P151" i="20"/>
  <c r="BI150" i="20"/>
  <c r="BH150" i="20"/>
  <c r="BG150" i="20"/>
  <c r="BF150" i="20"/>
  <c r="T150" i="20"/>
  <c r="R150" i="20"/>
  <c r="P150" i="20"/>
  <c r="BI149" i="20"/>
  <c r="BH149" i="20"/>
  <c r="BG149" i="20"/>
  <c r="BF149" i="20"/>
  <c r="T149" i="20"/>
  <c r="R149" i="20"/>
  <c r="P149" i="20"/>
  <c r="BI148" i="20"/>
  <c r="BH148" i="20"/>
  <c r="BG148" i="20"/>
  <c r="BF148" i="20"/>
  <c r="T148" i="20"/>
  <c r="R148" i="20"/>
  <c r="P148" i="20"/>
  <c r="BI147" i="20"/>
  <c r="BH147" i="20"/>
  <c r="BG147" i="20"/>
  <c r="BF147" i="20"/>
  <c r="T147" i="20"/>
  <c r="R147" i="20"/>
  <c r="P147" i="20"/>
  <c r="BI146" i="20"/>
  <c r="BH146" i="20"/>
  <c r="BG146" i="20"/>
  <c r="BF146" i="20"/>
  <c r="T146" i="20"/>
  <c r="R146" i="20"/>
  <c r="P146" i="20"/>
  <c r="BI145" i="20"/>
  <c r="BH145" i="20"/>
  <c r="BG145" i="20"/>
  <c r="BF145" i="20"/>
  <c r="T145" i="20"/>
  <c r="R145" i="20"/>
  <c r="P145" i="20"/>
  <c r="BI144" i="20"/>
  <c r="BH144" i="20"/>
  <c r="BG144" i="20"/>
  <c r="BF144" i="20"/>
  <c r="T144" i="20"/>
  <c r="R144" i="20"/>
  <c r="P144" i="20"/>
  <c r="BI143" i="20"/>
  <c r="BH143" i="20"/>
  <c r="BG143" i="20"/>
  <c r="BF143" i="20"/>
  <c r="T143" i="20"/>
  <c r="R143" i="20"/>
  <c r="P143" i="20"/>
  <c r="BI142" i="20"/>
  <c r="BH142" i="20"/>
  <c r="BG142" i="20"/>
  <c r="BF142" i="20"/>
  <c r="T142" i="20"/>
  <c r="R142" i="20"/>
  <c r="P142" i="20"/>
  <c r="BI141" i="20"/>
  <c r="BH141" i="20"/>
  <c r="BG141" i="20"/>
  <c r="BF141" i="20"/>
  <c r="T141" i="20"/>
  <c r="R141" i="20"/>
  <c r="P141" i="20"/>
  <c r="BI139" i="20"/>
  <c r="BH139" i="20"/>
  <c r="BG139" i="20"/>
  <c r="BF139" i="20"/>
  <c r="T139" i="20"/>
  <c r="R139" i="20"/>
  <c r="P139" i="20"/>
  <c r="BI138" i="20"/>
  <c r="BH138" i="20"/>
  <c r="BG138" i="20"/>
  <c r="BF138" i="20"/>
  <c r="T138" i="20"/>
  <c r="R138" i="20"/>
  <c r="P138" i="20"/>
  <c r="BI137" i="20"/>
  <c r="BH137" i="20"/>
  <c r="BG137" i="20"/>
  <c r="BF137" i="20"/>
  <c r="T137" i="20"/>
  <c r="R137" i="20"/>
  <c r="P137" i="20"/>
  <c r="BI136" i="20"/>
  <c r="BH136" i="20"/>
  <c r="BG136" i="20"/>
  <c r="BF136" i="20"/>
  <c r="T136" i="20"/>
  <c r="R136" i="20"/>
  <c r="P136" i="20"/>
  <c r="BI135" i="20"/>
  <c r="BH135" i="20"/>
  <c r="BG135" i="20"/>
  <c r="BF135" i="20"/>
  <c r="T135" i="20"/>
  <c r="R135" i="20"/>
  <c r="P135" i="20"/>
  <c r="BI134" i="20"/>
  <c r="BH134" i="20"/>
  <c r="BG134" i="20"/>
  <c r="BF134" i="20"/>
  <c r="T134" i="20"/>
  <c r="R134" i="20"/>
  <c r="P134" i="20"/>
  <c r="BI133" i="20"/>
  <c r="BH133" i="20"/>
  <c r="BG133" i="20"/>
  <c r="BF133" i="20"/>
  <c r="T133" i="20"/>
  <c r="R133" i="20"/>
  <c r="P133" i="20"/>
  <c r="BI132" i="20"/>
  <c r="BH132" i="20"/>
  <c r="BG132" i="20"/>
  <c r="BF132" i="20"/>
  <c r="T132" i="20"/>
  <c r="R132" i="20"/>
  <c r="P132" i="20"/>
  <c r="BI131" i="20"/>
  <c r="BH131" i="20"/>
  <c r="BG131" i="20"/>
  <c r="BF131" i="20"/>
  <c r="T131" i="20"/>
  <c r="R131" i="20"/>
  <c r="P131" i="20"/>
  <c r="BI130" i="20"/>
  <c r="BH130" i="20"/>
  <c r="BG130" i="20"/>
  <c r="BF130" i="20"/>
  <c r="T130" i="20"/>
  <c r="R130" i="20"/>
  <c r="P130" i="20"/>
  <c r="BI129" i="20"/>
  <c r="BH129" i="20"/>
  <c r="BG129" i="20"/>
  <c r="BF129" i="20"/>
  <c r="T129" i="20"/>
  <c r="R129" i="20"/>
  <c r="P129" i="20"/>
  <c r="BI128" i="20"/>
  <c r="BH128" i="20"/>
  <c r="BG128" i="20"/>
  <c r="BF128" i="20"/>
  <c r="T128" i="20"/>
  <c r="R128" i="20"/>
  <c r="P128" i="20"/>
  <c r="BI127" i="20"/>
  <c r="BH127" i="20"/>
  <c r="BG127" i="20"/>
  <c r="BF127" i="20"/>
  <c r="T127" i="20"/>
  <c r="R127" i="20"/>
  <c r="P127" i="20"/>
  <c r="BI126" i="20"/>
  <c r="BH126" i="20"/>
  <c r="BG126" i="20"/>
  <c r="BF126" i="20"/>
  <c r="T126" i="20"/>
  <c r="R126" i="20"/>
  <c r="P126" i="20"/>
  <c r="BI125" i="20"/>
  <c r="BH125" i="20"/>
  <c r="BG125" i="20"/>
  <c r="BF125" i="20"/>
  <c r="T125" i="20"/>
  <c r="R125" i="20"/>
  <c r="P125" i="20"/>
  <c r="BI124" i="20"/>
  <c r="BH124" i="20"/>
  <c r="BG124" i="20"/>
  <c r="BF124" i="20"/>
  <c r="T124" i="20"/>
  <c r="R124" i="20"/>
  <c r="P124" i="20"/>
  <c r="BI123" i="20"/>
  <c r="BH123" i="20"/>
  <c r="BG123" i="20"/>
  <c r="BF123" i="20"/>
  <c r="T123" i="20"/>
  <c r="R123" i="20"/>
  <c r="P123" i="20"/>
  <c r="BI122" i="20"/>
  <c r="BH122" i="20"/>
  <c r="BG122" i="20"/>
  <c r="BF122" i="20"/>
  <c r="T122" i="20"/>
  <c r="R122" i="20"/>
  <c r="P122" i="20"/>
  <c r="BI121" i="20"/>
  <c r="BH121" i="20"/>
  <c r="BG121" i="20"/>
  <c r="BF121" i="20"/>
  <c r="T121" i="20"/>
  <c r="R121" i="20"/>
  <c r="P121" i="20"/>
  <c r="BI120" i="20"/>
  <c r="BH120" i="20"/>
  <c r="BG120" i="20"/>
  <c r="BF120" i="20"/>
  <c r="T120" i="20"/>
  <c r="R120" i="20"/>
  <c r="P120" i="20"/>
  <c r="BI119" i="20"/>
  <c r="BH119" i="20"/>
  <c r="BG119" i="20"/>
  <c r="BF119" i="20"/>
  <c r="T119" i="20"/>
  <c r="R119" i="20"/>
  <c r="P119" i="20"/>
  <c r="BI118" i="20"/>
  <c r="BH118" i="20"/>
  <c r="BG118" i="20"/>
  <c r="BF118" i="20"/>
  <c r="T118" i="20"/>
  <c r="R118" i="20"/>
  <c r="P118" i="20"/>
  <c r="BI117" i="20"/>
  <c r="BH117" i="20"/>
  <c r="BG117" i="20"/>
  <c r="BF117" i="20"/>
  <c r="T117" i="20"/>
  <c r="R117" i="20"/>
  <c r="P117" i="20"/>
  <c r="BI116" i="20"/>
  <c r="BH116" i="20"/>
  <c r="BG116" i="20"/>
  <c r="BF116" i="20"/>
  <c r="T116" i="20"/>
  <c r="R116" i="20"/>
  <c r="P116" i="20"/>
  <c r="BI115" i="20"/>
  <c r="BH115" i="20"/>
  <c r="BG115" i="20"/>
  <c r="BF115" i="20"/>
  <c r="T115" i="20"/>
  <c r="R115" i="20"/>
  <c r="P115" i="20"/>
  <c r="BI114" i="20"/>
  <c r="BH114" i="20"/>
  <c r="BG114" i="20"/>
  <c r="BF114" i="20"/>
  <c r="T114" i="20"/>
  <c r="R114" i="20"/>
  <c r="P114" i="20"/>
  <c r="BI113" i="20"/>
  <c r="BH113" i="20"/>
  <c r="BG113" i="20"/>
  <c r="BF113" i="20"/>
  <c r="T113" i="20"/>
  <c r="R113" i="20"/>
  <c r="P113" i="20"/>
  <c r="BI112" i="20"/>
  <c r="BH112" i="20"/>
  <c r="BG112" i="20"/>
  <c r="BF112" i="20"/>
  <c r="T112" i="20"/>
  <c r="R112" i="20"/>
  <c r="P112" i="20"/>
  <c r="BI111" i="20"/>
  <c r="BH111" i="20"/>
  <c r="BG111" i="20"/>
  <c r="BF111" i="20"/>
  <c r="T111" i="20"/>
  <c r="R111" i="20"/>
  <c r="P111" i="20"/>
  <c r="BI110" i="20"/>
  <c r="BH110" i="20"/>
  <c r="BG110" i="20"/>
  <c r="BF110" i="20"/>
  <c r="T110" i="20"/>
  <c r="R110" i="20"/>
  <c r="P110" i="20"/>
  <c r="BI109" i="20"/>
  <c r="BH109" i="20"/>
  <c r="BG109" i="20"/>
  <c r="BF109" i="20"/>
  <c r="T109" i="20"/>
  <c r="R109" i="20"/>
  <c r="P109" i="20"/>
  <c r="BI108" i="20"/>
  <c r="BH108" i="20"/>
  <c r="BG108" i="20"/>
  <c r="BF108" i="20"/>
  <c r="T108" i="20"/>
  <c r="R108" i="20"/>
  <c r="P108" i="20"/>
  <c r="BI107" i="20"/>
  <c r="BH107" i="20"/>
  <c r="BG107" i="20"/>
  <c r="BF107" i="20"/>
  <c r="T107" i="20"/>
  <c r="R107" i="20"/>
  <c r="P107" i="20"/>
  <c r="BI106" i="20"/>
  <c r="BH106" i="20"/>
  <c r="BG106" i="20"/>
  <c r="BF106" i="20"/>
  <c r="T106" i="20"/>
  <c r="R106" i="20"/>
  <c r="P106" i="20"/>
  <c r="BI105" i="20"/>
  <c r="BH105" i="20"/>
  <c r="BG105" i="20"/>
  <c r="BF105" i="20"/>
  <c r="T105" i="20"/>
  <c r="R105" i="20"/>
  <c r="P105" i="20"/>
  <c r="BI104" i="20"/>
  <c r="BH104" i="20"/>
  <c r="BG104" i="20"/>
  <c r="BF104" i="20"/>
  <c r="T104" i="20"/>
  <c r="R104" i="20"/>
  <c r="P104" i="20"/>
  <c r="BI103" i="20"/>
  <c r="BH103" i="20"/>
  <c r="BG103" i="20"/>
  <c r="BF103" i="20"/>
  <c r="T103" i="20"/>
  <c r="R103" i="20"/>
  <c r="P103" i="20"/>
  <c r="BI102" i="20"/>
  <c r="BH102" i="20"/>
  <c r="BG102" i="20"/>
  <c r="BF102" i="20"/>
  <c r="T102" i="20"/>
  <c r="R102" i="20"/>
  <c r="P102" i="20"/>
  <c r="BI101" i="20"/>
  <c r="BH101" i="20"/>
  <c r="BG101" i="20"/>
  <c r="BF101" i="20"/>
  <c r="T101" i="20"/>
  <c r="R101" i="20"/>
  <c r="P101" i="20"/>
  <c r="BI100" i="20"/>
  <c r="BH100" i="20"/>
  <c r="BG100" i="20"/>
  <c r="BF100" i="20"/>
  <c r="T100" i="20"/>
  <c r="R100" i="20"/>
  <c r="P100" i="20"/>
  <c r="BI99" i="20"/>
  <c r="BH99" i="20"/>
  <c r="BG99" i="20"/>
  <c r="BF99" i="20"/>
  <c r="T99" i="20"/>
  <c r="R99" i="20"/>
  <c r="P99" i="20"/>
  <c r="BI98" i="20"/>
  <c r="BH98" i="20"/>
  <c r="BG98" i="20"/>
  <c r="BF98" i="20"/>
  <c r="T98" i="20"/>
  <c r="R98" i="20"/>
  <c r="P98" i="20"/>
  <c r="BI97" i="20"/>
  <c r="BH97" i="20"/>
  <c r="BG97" i="20"/>
  <c r="BF97" i="20"/>
  <c r="T97" i="20"/>
  <c r="R97" i="20"/>
  <c r="P97" i="20"/>
  <c r="BI96" i="20"/>
  <c r="BH96" i="20"/>
  <c r="BG96" i="20"/>
  <c r="BF96" i="20"/>
  <c r="T96" i="20"/>
  <c r="R96" i="20"/>
  <c r="P96" i="20"/>
  <c r="BI95" i="20"/>
  <c r="BH95" i="20"/>
  <c r="BG95" i="20"/>
  <c r="BF95" i="20"/>
  <c r="T95" i="20"/>
  <c r="R95" i="20"/>
  <c r="P95" i="20"/>
  <c r="BI94" i="20"/>
  <c r="BH94" i="20"/>
  <c r="BG94" i="20"/>
  <c r="BF94" i="20"/>
  <c r="T94" i="20"/>
  <c r="R94" i="20"/>
  <c r="P94" i="20"/>
  <c r="F84" i="20"/>
  <c r="E82" i="20"/>
  <c r="F56" i="20"/>
  <c r="E54" i="20"/>
  <c r="J26" i="20"/>
  <c r="E26" i="20"/>
  <c r="J87" i="20" s="1"/>
  <c r="J25" i="20"/>
  <c r="J23" i="20"/>
  <c r="E23" i="20"/>
  <c r="J58" i="20" s="1"/>
  <c r="J22" i="20"/>
  <c r="J20" i="20"/>
  <c r="E20" i="20"/>
  <c r="F87" i="20" s="1"/>
  <c r="J19" i="20"/>
  <c r="J17" i="20"/>
  <c r="E17" i="20"/>
  <c r="F86" i="20" s="1"/>
  <c r="J16" i="20"/>
  <c r="J14" i="20"/>
  <c r="J56" i="20" s="1"/>
  <c r="E7" i="20"/>
  <c r="E78" i="20"/>
  <c r="J37" i="19"/>
  <c r="J36" i="19"/>
  <c r="AY72" i="1"/>
  <c r="J35" i="19"/>
  <c r="AX72" i="1" s="1"/>
  <c r="BI246" i="19"/>
  <c r="BH246" i="19"/>
  <c r="BG246" i="19"/>
  <c r="BF246" i="19"/>
  <c r="T246" i="19"/>
  <c r="R246" i="19"/>
  <c r="P246" i="19"/>
  <c r="BI241" i="19"/>
  <c r="BH241" i="19"/>
  <c r="BG241" i="19"/>
  <c r="BF241" i="19"/>
  <c r="T241" i="19"/>
  <c r="R241" i="19"/>
  <c r="P241" i="19"/>
  <c r="BI237" i="19"/>
  <c r="BH237" i="19"/>
  <c r="BG237" i="19"/>
  <c r="BF237" i="19"/>
  <c r="T237" i="19"/>
  <c r="R237" i="19"/>
  <c r="P237" i="19"/>
  <c r="BI233" i="19"/>
  <c r="BH233" i="19"/>
  <c r="BG233" i="19"/>
  <c r="BF233" i="19"/>
  <c r="T233" i="19"/>
  <c r="R233" i="19"/>
  <c r="P233" i="19"/>
  <c r="BI229" i="19"/>
  <c r="BH229" i="19"/>
  <c r="BG229" i="19"/>
  <c r="BF229" i="19"/>
  <c r="T229" i="19"/>
  <c r="R229" i="19"/>
  <c r="P229" i="19"/>
  <c r="BI225" i="19"/>
  <c r="BH225" i="19"/>
  <c r="BG225" i="19"/>
  <c r="BF225" i="19"/>
  <c r="T225" i="19"/>
  <c r="R225" i="19"/>
  <c r="P225" i="19"/>
  <c r="BI220" i="19"/>
  <c r="BH220" i="19"/>
  <c r="BG220" i="19"/>
  <c r="BF220" i="19"/>
  <c r="T220" i="19"/>
  <c r="R220" i="19"/>
  <c r="P220" i="19"/>
  <c r="BI215" i="19"/>
  <c r="BH215" i="19"/>
  <c r="BG215" i="19"/>
  <c r="BF215" i="19"/>
  <c r="T215" i="19"/>
  <c r="R215" i="19"/>
  <c r="P215" i="19"/>
  <c r="BI210" i="19"/>
  <c r="BH210" i="19"/>
  <c r="BG210" i="19"/>
  <c r="BF210" i="19"/>
  <c r="T210" i="19"/>
  <c r="R210" i="19"/>
  <c r="P210" i="19"/>
  <c r="BI205" i="19"/>
  <c r="BH205" i="19"/>
  <c r="BG205" i="19"/>
  <c r="BF205" i="19"/>
  <c r="T205" i="19"/>
  <c r="R205" i="19"/>
  <c r="P205" i="19"/>
  <c r="BI201" i="19"/>
  <c r="BH201" i="19"/>
  <c r="BG201" i="19"/>
  <c r="BF201" i="19"/>
  <c r="T201" i="19"/>
  <c r="R201" i="19"/>
  <c r="P201" i="19"/>
  <c r="BI197" i="19"/>
  <c r="BH197" i="19"/>
  <c r="BG197" i="19"/>
  <c r="BF197" i="19"/>
  <c r="T197" i="19"/>
  <c r="R197" i="19"/>
  <c r="P197" i="19"/>
  <c r="BI193" i="19"/>
  <c r="BH193" i="19"/>
  <c r="BG193" i="19"/>
  <c r="BF193" i="19"/>
  <c r="T193" i="19"/>
  <c r="R193" i="19"/>
  <c r="P193" i="19"/>
  <c r="BI189" i="19"/>
  <c r="BH189" i="19"/>
  <c r="BG189" i="19"/>
  <c r="BF189" i="19"/>
  <c r="T189" i="19"/>
  <c r="R189" i="19"/>
  <c r="P189" i="19"/>
  <c r="BI185" i="19"/>
  <c r="BH185" i="19"/>
  <c r="BG185" i="19"/>
  <c r="BF185" i="19"/>
  <c r="T185" i="19"/>
  <c r="R185" i="19"/>
  <c r="P185" i="19"/>
  <c r="BI181" i="19"/>
  <c r="BH181" i="19"/>
  <c r="BG181" i="19"/>
  <c r="BF181" i="19"/>
  <c r="T181" i="19"/>
  <c r="R181" i="19"/>
  <c r="P181" i="19"/>
  <c r="BI177" i="19"/>
  <c r="BH177" i="19"/>
  <c r="BG177" i="19"/>
  <c r="BF177" i="19"/>
  <c r="T177" i="19"/>
  <c r="R177" i="19"/>
  <c r="P177" i="19"/>
  <c r="BI171" i="19"/>
  <c r="BH171" i="19"/>
  <c r="BG171" i="19"/>
  <c r="BF171" i="19"/>
  <c r="T171" i="19"/>
  <c r="R171" i="19"/>
  <c r="P171" i="19"/>
  <c r="BI166" i="19"/>
  <c r="BH166" i="19"/>
  <c r="BG166" i="19"/>
  <c r="BF166" i="19"/>
  <c r="T166" i="19"/>
  <c r="R166" i="19"/>
  <c r="P166" i="19"/>
  <c r="BI161" i="19"/>
  <c r="BH161" i="19"/>
  <c r="BG161" i="19"/>
  <c r="BF161" i="19"/>
  <c r="T161" i="19"/>
  <c r="R161" i="19"/>
  <c r="P161" i="19"/>
  <c r="BI156" i="19"/>
  <c r="BH156" i="19"/>
  <c r="BG156" i="19"/>
  <c r="BF156" i="19"/>
  <c r="T156" i="19"/>
  <c r="R156" i="19"/>
  <c r="P156" i="19"/>
  <c r="BI151" i="19"/>
  <c r="BH151" i="19"/>
  <c r="BG151" i="19"/>
  <c r="BF151" i="19"/>
  <c r="T151" i="19"/>
  <c r="R151" i="19"/>
  <c r="P151" i="19"/>
  <c r="BI146" i="19"/>
  <c r="BH146" i="19"/>
  <c r="BG146" i="19"/>
  <c r="BF146" i="19"/>
  <c r="T146" i="19"/>
  <c r="R146" i="19"/>
  <c r="P146" i="19"/>
  <c r="BI141" i="19"/>
  <c r="BH141" i="19"/>
  <c r="BG141" i="19"/>
  <c r="BF141" i="19"/>
  <c r="T141" i="19"/>
  <c r="R141" i="19"/>
  <c r="P141" i="19"/>
  <c r="BI135" i="19"/>
  <c r="BH135" i="19"/>
  <c r="BG135" i="19"/>
  <c r="BF135" i="19"/>
  <c r="T135" i="19"/>
  <c r="R135" i="19"/>
  <c r="P135" i="19"/>
  <c r="BI131" i="19"/>
  <c r="BH131" i="19"/>
  <c r="BG131" i="19"/>
  <c r="BF131" i="19"/>
  <c r="T131" i="19"/>
  <c r="R131" i="19"/>
  <c r="P131" i="19"/>
  <c r="BI127" i="19"/>
  <c r="BH127" i="19"/>
  <c r="BG127" i="19"/>
  <c r="BF127" i="19"/>
  <c r="T127" i="19"/>
  <c r="R127" i="19"/>
  <c r="P127" i="19"/>
  <c r="BI123" i="19"/>
  <c r="BH123" i="19"/>
  <c r="BG123" i="19"/>
  <c r="BF123" i="19"/>
  <c r="T123" i="19"/>
  <c r="R123" i="19"/>
  <c r="P123" i="19"/>
  <c r="BI119" i="19"/>
  <c r="BH119" i="19"/>
  <c r="BG119" i="19"/>
  <c r="BF119" i="19"/>
  <c r="T119" i="19"/>
  <c r="R119" i="19"/>
  <c r="P119" i="19"/>
  <c r="BI114" i="19"/>
  <c r="BH114" i="19"/>
  <c r="BG114" i="19"/>
  <c r="BF114" i="19"/>
  <c r="T114" i="19"/>
  <c r="R114" i="19"/>
  <c r="P114" i="19"/>
  <c r="BI110" i="19"/>
  <c r="BH110" i="19"/>
  <c r="BG110" i="19"/>
  <c r="BF110" i="19"/>
  <c r="T110" i="19"/>
  <c r="R110" i="19"/>
  <c r="P110" i="19"/>
  <c r="BI104" i="19"/>
  <c r="BH104" i="19"/>
  <c r="BG104" i="19"/>
  <c r="BF104" i="19"/>
  <c r="T104" i="19"/>
  <c r="R104" i="19"/>
  <c r="P104" i="19"/>
  <c r="BI97" i="19"/>
  <c r="BH97" i="19"/>
  <c r="BG97" i="19"/>
  <c r="BF97" i="19"/>
  <c r="T97" i="19"/>
  <c r="R97" i="19"/>
  <c r="P97" i="19"/>
  <c r="BI88" i="19"/>
  <c r="BH88" i="19"/>
  <c r="BG88" i="19"/>
  <c r="BF88" i="19"/>
  <c r="T88" i="19"/>
  <c r="R88" i="19"/>
  <c r="P88" i="19"/>
  <c r="J80" i="19"/>
  <c r="F78" i="19"/>
  <c r="E76" i="19"/>
  <c r="J54" i="19"/>
  <c r="F52" i="19"/>
  <c r="E50" i="19"/>
  <c r="J24" i="19"/>
  <c r="E24" i="19"/>
  <c r="J81" i="19" s="1"/>
  <c r="J23" i="19"/>
  <c r="J18" i="19"/>
  <c r="E18" i="19"/>
  <c r="F81" i="19" s="1"/>
  <c r="J17" i="19"/>
  <c r="J15" i="19"/>
  <c r="E15" i="19"/>
  <c r="F54" i="19" s="1"/>
  <c r="J14" i="19"/>
  <c r="J12" i="19"/>
  <c r="J78" i="19" s="1"/>
  <c r="E7" i="19"/>
  <c r="E74" i="19" s="1"/>
  <c r="J37" i="18"/>
  <c r="J36" i="18"/>
  <c r="AY71" i="1" s="1"/>
  <c r="J35" i="18"/>
  <c r="AX71" i="1" s="1"/>
  <c r="BI1569" i="18"/>
  <c r="BH1569" i="18"/>
  <c r="BG1569" i="18"/>
  <c r="BF1569" i="18"/>
  <c r="T1569" i="18"/>
  <c r="R1569" i="18"/>
  <c r="P1569" i="18"/>
  <c r="BI1565" i="18"/>
  <c r="BH1565" i="18"/>
  <c r="BG1565" i="18"/>
  <c r="BF1565" i="18"/>
  <c r="T1565" i="18"/>
  <c r="R1565" i="18"/>
  <c r="P1565" i="18"/>
  <c r="BI1560" i="18"/>
  <c r="BH1560" i="18"/>
  <c r="BG1560" i="18"/>
  <c r="BF1560" i="18"/>
  <c r="T1560" i="18"/>
  <c r="R1560" i="18"/>
  <c r="P1560" i="18"/>
  <c r="BI1556" i="18"/>
  <c r="BH1556" i="18"/>
  <c r="BG1556" i="18"/>
  <c r="BF1556" i="18"/>
  <c r="T1556" i="18"/>
  <c r="R1556" i="18"/>
  <c r="P1556" i="18"/>
  <c r="BI1552" i="18"/>
  <c r="BH1552" i="18"/>
  <c r="BG1552" i="18"/>
  <c r="BF1552" i="18"/>
  <c r="T1552" i="18"/>
  <c r="R1552" i="18"/>
  <c r="P1552" i="18"/>
  <c r="BI1548" i="18"/>
  <c r="BH1548" i="18"/>
  <c r="BG1548" i="18"/>
  <c r="BF1548" i="18"/>
  <c r="T1548" i="18"/>
  <c r="R1548" i="18"/>
  <c r="P1548" i="18"/>
  <c r="BI1544" i="18"/>
  <c r="BH1544" i="18"/>
  <c r="BG1544" i="18"/>
  <c r="BF1544" i="18"/>
  <c r="T1544" i="18"/>
  <c r="R1544" i="18"/>
  <c r="P1544" i="18"/>
  <c r="BI1540" i="18"/>
  <c r="BH1540" i="18"/>
  <c r="BG1540" i="18"/>
  <c r="BF1540" i="18"/>
  <c r="T1540" i="18"/>
  <c r="R1540" i="18"/>
  <c r="P1540" i="18"/>
  <c r="BI1536" i="18"/>
  <c r="BH1536" i="18"/>
  <c r="BG1536" i="18"/>
  <c r="BF1536" i="18"/>
  <c r="T1536" i="18"/>
  <c r="R1536" i="18"/>
  <c r="P1536" i="18"/>
  <c r="BI1532" i="18"/>
  <c r="BH1532" i="18"/>
  <c r="BG1532" i="18"/>
  <c r="BF1532" i="18"/>
  <c r="T1532" i="18"/>
  <c r="R1532" i="18"/>
  <c r="P1532" i="18"/>
  <c r="BI1528" i="18"/>
  <c r="BH1528" i="18"/>
  <c r="BG1528" i="18"/>
  <c r="BF1528" i="18"/>
  <c r="T1528" i="18"/>
  <c r="R1528" i="18"/>
  <c r="P1528" i="18"/>
  <c r="BI1516" i="18"/>
  <c r="BH1516" i="18"/>
  <c r="BG1516" i="18"/>
  <c r="BF1516" i="18"/>
  <c r="T1516" i="18"/>
  <c r="R1516" i="18"/>
  <c r="P1516" i="18"/>
  <c r="BI1505" i="18"/>
  <c r="BH1505" i="18"/>
  <c r="BG1505" i="18"/>
  <c r="BF1505" i="18"/>
  <c r="T1505" i="18"/>
  <c r="R1505" i="18"/>
  <c r="P1505" i="18"/>
  <c r="BI1499" i="18"/>
  <c r="BH1499" i="18"/>
  <c r="BG1499" i="18"/>
  <c r="BF1499" i="18"/>
  <c r="T1499" i="18"/>
  <c r="R1499" i="18"/>
  <c r="P1499" i="18"/>
  <c r="BI1493" i="18"/>
  <c r="BH1493" i="18"/>
  <c r="BG1493" i="18"/>
  <c r="BF1493" i="18"/>
  <c r="T1493" i="18"/>
  <c r="R1493" i="18"/>
  <c r="P1493" i="18"/>
  <c r="BI1483" i="18"/>
  <c r="BH1483" i="18"/>
  <c r="BG1483" i="18"/>
  <c r="BF1483" i="18"/>
  <c r="T1483" i="18"/>
  <c r="R1483" i="18"/>
  <c r="P1483" i="18"/>
  <c r="BI1473" i="18"/>
  <c r="BH1473" i="18"/>
  <c r="BG1473" i="18"/>
  <c r="BF1473" i="18"/>
  <c r="T1473" i="18"/>
  <c r="R1473" i="18"/>
  <c r="P1473" i="18"/>
  <c r="BI1461" i="18"/>
  <c r="BH1461" i="18"/>
  <c r="BG1461" i="18"/>
  <c r="BF1461" i="18"/>
  <c r="T1461" i="18"/>
  <c r="R1461" i="18"/>
  <c r="P1461" i="18"/>
  <c r="BI1456" i="18"/>
  <c r="BH1456" i="18"/>
  <c r="BG1456" i="18"/>
  <c r="BF1456" i="18"/>
  <c r="T1456" i="18"/>
  <c r="R1456" i="18"/>
  <c r="P1456" i="18"/>
  <c r="BI1450" i="18"/>
  <c r="BH1450" i="18"/>
  <c r="BG1450" i="18"/>
  <c r="BF1450" i="18"/>
  <c r="T1450" i="18"/>
  <c r="R1450" i="18"/>
  <c r="P1450" i="18"/>
  <c r="BI1445" i="18"/>
  <c r="BH1445" i="18"/>
  <c r="BG1445" i="18"/>
  <c r="BF1445" i="18"/>
  <c r="T1445" i="18"/>
  <c r="R1445" i="18"/>
  <c r="P1445" i="18"/>
  <c r="BI1440" i="18"/>
  <c r="BH1440" i="18"/>
  <c r="BG1440" i="18"/>
  <c r="BF1440" i="18"/>
  <c r="T1440" i="18"/>
  <c r="R1440" i="18"/>
  <c r="P1440" i="18"/>
  <c r="BI1435" i="18"/>
  <c r="BH1435" i="18"/>
  <c r="BG1435" i="18"/>
  <c r="BF1435" i="18"/>
  <c r="T1435" i="18"/>
  <c r="R1435" i="18"/>
  <c r="P1435" i="18"/>
  <c r="BI1429" i="18"/>
  <c r="BH1429" i="18"/>
  <c r="BG1429" i="18"/>
  <c r="BF1429" i="18"/>
  <c r="T1429" i="18"/>
  <c r="R1429" i="18"/>
  <c r="P1429" i="18"/>
  <c r="BI1424" i="18"/>
  <c r="BH1424" i="18"/>
  <c r="BG1424" i="18"/>
  <c r="BF1424" i="18"/>
  <c r="T1424" i="18"/>
  <c r="R1424" i="18"/>
  <c r="P1424" i="18"/>
  <c r="BI1419" i="18"/>
  <c r="BH1419" i="18"/>
  <c r="BG1419" i="18"/>
  <c r="BF1419" i="18"/>
  <c r="T1419" i="18"/>
  <c r="R1419" i="18"/>
  <c r="P1419" i="18"/>
  <c r="BI1414" i="18"/>
  <c r="BH1414" i="18"/>
  <c r="BG1414" i="18"/>
  <c r="BF1414" i="18"/>
  <c r="T1414" i="18"/>
  <c r="R1414" i="18"/>
  <c r="P1414" i="18"/>
  <c r="BI1409" i="18"/>
  <c r="BH1409" i="18"/>
  <c r="BG1409" i="18"/>
  <c r="BF1409" i="18"/>
  <c r="T1409" i="18"/>
  <c r="R1409" i="18"/>
  <c r="P1409" i="18"/>
  <c r="BI1404" i="18"/>
  <c r="BH1404" i="18"/>
  <c r="BG1404" i="18"/>
  <c r="BF1404" i="18"/>
  <c r="T1404" i="18"/>
  <c r="R1404" i="18"/>
  <c r="P1404" i="18"/>
  <c r="BI1399" i="18"/>
  <c r="BH1399" i="18"/>
  <c r="BG1399" i="18"/>
  <c r="BF1399" i="18"/>
  <c r="T1399" i="18"/>
  <c r="R1399" i="18"/>
  <c r="P1399" i="18"/>
  <c r="BI1394" i="18"/>
  <c r="BH1394" i="18"/>
  <c r="BG1394" i="18"/>
  <c r="BF1394" i="18"/>
  <c r="T1394" i="18"/>
  <c r="R1394" i="18"/>
  <c r="P1394" i="18"/>
  <c r="BI1389" i="18"/>
  <c r="BH1389" i="18"/>
  <c r="BG1389" i="18"/>
  <c r="BF1389" i="18"/>
  <c r="T1389" i="18"/>
  <c r="R1389" i="18"/>
  <c r="P1389" i="18"/>
  <c r="BI1384" i="18"/>
  <c r="BH1384" i="18"/>
  <c r="BG1384" i="18"/>
  <c r="BF1384" i="18"/>
  <c r="T1384" i="18"/>
  <c r="R1384" i="18"/>
  <c r="P1384" i="18"/>
  <c r="BI1379" i="18"/>
  <c r="BH1379" i="18"/>
  <c r="BG1379" i="18"/>
  <c r="BF1379" i="18"/>
  <c r="T1379" i="18"/>
  <c r="R1379" i="18"/>
  <c r="P1379" i="18"/>
  <c r="BI1374" i="18"/>
  <c r="BH1374" i="18"/>
  <c r="BG1374" i="18"/>
  <c r="BF1374" i="18"/>
  <c r="T1374" i="18"/>
  <c r="R1374" i="18"/>
  <c r="P1374" i="18"/>
  <c r="BI1369" i="18"/>
  <c r="BH1369" i="18"/>
  <c r="BG1369" i="18"/>
  <c r="BF1369" i="18"/>
  <c r="T1369" i="18"/>
  <c r="R1369" i="18"/>
  <c r="P1369" i="18"/>
  <c r="BI1364" i="18"/>
  <c r="BH1364" i="18"/>
  <c r="BG1364" i="18"/>
  <c r="BF1364" i="18"/>
  <c r="T1364" i="18"/>
  <c r="R1364" i="18"/>
  <c r="P1364" i="18"/>
  <c r="BI1359" i="18"/>
  <c r="BH1359" i="18"/>
  <c r="BG1359" i="18"/>
  <c r="BF1359" i="18"/>
  <c r="T1359" i="18"/>
  <c r="R1359" i="18"/>
  <c r="P1359" i="18"/>
  <c r="BI1354" i="18"/>
  <c r="BH1354" i="18"/>
  <c r="BG1354" i="18"/>
  <c r="BF1354" i="18"/>
  <c r="T1354" i="18"/>
  <c r="R1354" i="18"/>
  <c r="P1354" i="18"/>
  <c r="BI1349" i="18"/>
  <c r="BH1349" i="18"/>
  <c r="BG1349" i="18"/>
  <c r="BF1349" i="18"/>
  <c r="T1349" i="18"/>
  <c r="R1349" i="18"/>
  <c r="P1349" i="18"/>
  <c r="BI1344" i="18"/>
  <c r="BH1344" i="18"/>
  <c r="BG1344" i="18"/>
  <c r="BF1344" i="18"/>
  <c r="T1344" i="18"/>
  <c r="R1344" i="18"/>
  <c r="P1344" i="18"/>
  <c r="BI1339" i="18"/>
  <c r="BH1339" i="18"/>
  <c r="BG1339" i="18"/>
  <c r="BF1339" i="18"/>
  <c r="T1339" i="18"/>
  <c r="R1339" i="18"/>
  <c r="P1339" i="18"/>
  <c r="BI1334" i="18"/>
  <c r="BH1334" i="18"/>
  <c r="BG1334" i="18"/>
  <c r="BF1334" i="18"/>
  <c r="T1334" i="18"/>
  <c r="R1334" i="18"/>
  <c r="P1334" i="18"/>
  <c r="BI1329" i="18"/>
  <c r="BH1329" i="18"/>
  <c r="BG1329" i="18"/>
  <c r="BF1329" i="18"/>
  <c r="T1329" i="18"/>
  <c r="R1329" i="18"/>
  <c r="P1329" i="18"/>
  <c r="BI1324" i="18"/>
  <c r="BH1324" i="18"/>
  <c r="BG1324" i="18"/>
  <c r="BF1324" i="18"/>
  <c r="T1324" i="18"/>
  <c r="R1324" i="18"/>
  <c r="P1324" i="18"/>
  <c r="BI1318" i="18"/>
  <c r="BH1318" i="18"/>
  <c r="BG1318" i="18"/>
  <c r="BF1318" i="18"/>
  <c r="T1318" i="18"/>
  <c r="R1318" i="18"/>
  <c r="P1318" i="18"/>
  <c r="BI1313" i="18"/>
  <c r="BH1313" i="18"/>
  <c r="BG1313" i="18"/>
  <c r="BF1313" i="18"/>
  <c r="T1313" i="18"/>
  <c r="R1313" i="18"/>
  <c r="P1313" i="18"/>
  <c r="BI1308" i="18"/>
  <c r="BH1308" i="18"/>
  <c r="BG1308" i="18"/>
  <c r="BF1308" i="18"/>
  <c r="T1308" i="18"/>
  <c r="R1308" i="18"/>
  <c r="P1308" i="18"/>
  <c r="BI1303" i="18"/>
  <c r="BH1303" i="18"/>
  <c r="BG1303" i="18"/>
  <c r="BF1303" i="18"/>
  <c r="T1303" i="18"/>
  <c r="R1303" i="18"/>
  <c r="P1303" i="18"/>
  <c r="BI1298" i="18"/>
  <c r="BH1298" i="18"/>
  <c r="BG1298" i="18"/>
  <c r="BF1298" i="18"/>
  <c r="T1298" i="18"/>
  <c r="R1298" i="18"/>
  <c r="P1298" i="18"/>
  <c r="BI1293" i="18"/>
  <c r="BH1293" i="18"/>
  <c r="BG1293" i="18"/>
  <c r="BF1293" i="18"/>
  <c r="T1293" i="18"/>
  <c r="R1293" i="18"/>
  <c r="P1293" i="18"/>
  <c r="BI1288" i="18"/>
  <c r="BH1288" i="18"/>
  <c r="BG1288" i="18"/>
  <c r="BF1288" i="18"/>
  <c r="T1288" i="18"/>
  <c r="R1288" i="18"/>
  <c r="P1288" i="18"/>
  <c r="BI1283" i="18"/>
  <c r="BH1283" i="18"/>
  <c r="BG1283" i="18"/>
  <c r="BF1283" i="18"/>
  <c r="T1283" i="18"/>
  <c r="R1283" i="18"/>
  <c r="P1283" i="18"/>
  <c r="BI1278" i="18"/>
  <c r="BH1278" i="18"/>
  <c r="BG1278" i="18"/>
  <c r="BF1278" i="18"/>
  <c r="T1278" i="18"/>
  <c r="R1278" i="18"/>
  <c r="P1278" i="18"/>
  <c r="BI1273" i="18"/>
  <c r="BH1273" i="18"/>
  <c r="BG1273" i="18"/>
  <c r="BF1273" i="18"/>
  <c r="T1273" i="18"/>
  <c r="R1273" i="18"/>
  <c r="P1273" i="18"/>
  <c r="BI1268" i="18"/>
  <c r="BH1268" i="18"/>
  <c r="BG1268" i="18"/>
  <c r="BF1268" i="18"/>
  <c r="T1268" i="18"/>
  <c r="R1268" i="18"/>
  <c r="P1268" i="18"/>
  <c r="BI1263" i="18"/>
  <c r="BH1263" i="18"/>
  <c r="BG1263" i="18"/>
  <c r="BF1263" i="18"/>
  <c r="T1263" i="18"/>
  <c r="R1263" i="18"/>
  <c r="P1263" i="18"/>
  <c r="BI1258" i="18"/>
  <c r="BH1258" i="18"/>
  <c r="BG1258" i="18"/>
  <c r="BF1258" i="18"/>
  <c r="T1258" i="18"/>
  <c r="R1258" i="18"/>
  <c r="P1258" i="18"/>
  <c r="BI1253" i="18"/>
  <c r="BH1253" i="18"/>
  <c r="BG1253" i="18"/>
  <c r="BF1253" i="18"/>
  <c r="T1253" i="18"/>
  <c r="R1253" i="18"/>
  <c r="P1253" i="18"/>
  <c r="BI1248" i="18"/>
  <c r="BH1248" i="18"/>
  <c r="BG1248" i="18"/>
  <c r="BF1248" i="18"/>
  <c r="T1248" i="18"/>
  <c r="R1248" i="18"/>
  <c r="P1248" i="18"/>
  <c r="BI1243" i="18"/>
  <c r="BH1243" i="18"/>
  <c r="BG1243" i="18"/>
  <c r="BF1243" i="18"/>
  <c r="T1243" i="18"/>
  <c r="R1243" i="18"/>
  <c r="P1243" i="18"/>
  <c r="BI1238" i="18"/>
  <c r="BH1238" i="18"/>
  <c r="BG1238" i="18"/>
  <c r="BF1238" i="18"/>
  <c r="T1238" i="18"/>
  <c r="R1238" i="18"/>
  <c r="P1238" i="18"/>
  <c r="BI1233" i="18"/>
  <c r="BH1233" i="18"/>
  <c r="BG1233" i="18"/>
  <c r="BF1233" i="18"/>
  <c r="T1233" i="18"/>
  <c r="R1233" i="18"/>
  <c r="P1233" i="18"/>
  <c r="BI1228" i="18"/>
  <c r="BH1228" i="18"/>
  <c r="BG1228" i="18"/>
  <c r="BF1228" i="18"/>
  <c r="T1228" i="18"/>
  <c r="R1228" i="18"/>
  <c r="P1228" i="18"/>
  <c r="BI1223" i="18"/>
  <c r="BH1223" i="18"/>
  <c r="BG1223" i="18"/>
  <c r="BF1223" i="18"/>
  <c r="T1223" i="18"/>
  <c r="R1223" i="18"/>
  <c r="P1223" i="18"/>
  <c r="BI1218" i="18"/>
  <c r="BH1218" i="18"/>
  <c r="BG1218" i="18"/>
  <c r="BF1218" i="18"/>
  <c r="T1218" i="18"/>
  <c r="R1218" i="18"/>
  <c r="P1218" i="18"/>
  <c r="BI1213" i="18"/>
  <c r="BH1213" i="18"/>
  <c r="BG1213" i="18"/>
  <c r="BF1213" i="18"/>
  <c r="T1213" i="18"/>
  <c r="R1213" i="18"/>
  <c r="P1213" i="18"/>
  <c r="BI1208" i="18"/>
  <c r="BH1208" i="18"/>
  <c r="BG1208" i="18"/>
  <c r="BF1208" i="18"/>
  <c r="T1208" i="18"/>
  <c r="R1208" i="18"/>
  <c r="P1208" i="18"/>
  <c r="BI1203" i="18"/>
  <c r="BH1203" i="18"/>
  <c r="BG1203" i="18"/>
  <c r="BF1203" i="18"/>
  <c r="T1203" i="18"/>
  <c r="R1203" i="18"/>
  <c r="P1203" i="18"/>
  <c r="BI1198" i="18"/>
  <c r="BH1198" i="18"/>
  <c r="BG1198" i="18"/>
  <c r="BF1198" i="18"/>
  <c r="T1198" i="18"/>
  <c r="R1198" i="18"/>
  <c r="P1198" i="18"/>
  <c r="BI1193" i="18"/>
  <c r="BH1193" i="18"/>
  <c r="BG1193" i="18"/>
  <c r="BF1193" i="18"/>
  <c r="T1193" i="18"/>
  <c r="R1193" i="18"/>
  <c r="P1193" i="18"/>
  <c r="BI1188" i="18"/>
  <c r="BH1188" i="18"/>
  <c r="BG1188" i="18"/>
  <c r="BF1188" i="18"/>
  <c r="T1188" i="18"/>
  <c r="R1188" i="18"/>
  <c r="P1188" i="18"/>
  <c r="BI1183" i="18"/>
  <c r="BH1183" i="18"/>
  <c r="BG1183" i="18"/>
  <c r="BF1183" i="18"/>
  <c r="T1183" i="18"/>
  <c r="R1183" i="18"/>
  <c r="P1183" i="18"/>
  <c r="BI1178" i="18"/>
  <c r="BH1178" i="18"/>
  <c r="BG1178" i="18"/>
  <c r="BF1178" i="18"/>
  <c r="T1178" i="18"/>
  <c r="R1178" i="18"/>
  <c r="P1178" i="18"/>
  <c r="BI1173" i="18"/>
  <c r="BH1173" i="18"/>
  <c r="BG1173" i="18"/>
  <c r="BF1173" i="18"/>
  <c r="T1173" i="18"/>
  <c r="R1173" i="18"/>
  <c r="P1173" i="18"/>
  <c r="BI1168" i="18"/>
  <c r="BH1168" i="18"/>
  <c r="BG1168" i="18"/>
  <c r="BF1168" i="18"/>
  <c r="T1168" i="18"/>
  <c r="R1168" i="18"/>
  <c r="P1168" i="18"/>
  <c r="BI1163" i="18"/>
  <c r="BH1163" i="18"/>
  <c r="BG1163" i="18"/>
  <c r="BF1163" i="18"/>
  <c r="T1163" i="18"/>
  <c r="R1163" i="18"/>
  <c r="P1163" i="18"/>
  <c r="BI1158" i="18"/>
  <c r="BH1158" i="18"/>
  <c r="BG1158" i="18"/>
  <c r="BF1158" i="18"/>
  <c r="T1158" i="18"/>
  <c r="R1158" i="18"/>
  <c r="P1158" i="18"/>
  <c r="BI1153" i="18"/>
  <c r="BH1153" i="18"/>
  <c r="BG1153" i="18"/>
  <c r="BF1153" i="18"/>
  <c r="T1153" i="18"/>
  <c r="R1153" i="18"/>
  <c r="P1153" i="18"/>
  <c r="BI1148" i="18"/>
  <c r="BH1148" i="18"/>
  <c r="BG1148" i="18"/>
  <c r="BF1148" i="18"/>
  <c r="T1148" i="18"/>
  <c r="R1148" i="18"/>
  <c r="P1148" i="18"/>
  <c r="BI1143" i="18"/>
  <c r="BH1143" i="18"/>
  <c r="BG1143" i="18"/>
  <c r="BF1143" i="18"/>
  <c r="T1143" i="18"/>
  <c r="R1143" i="18"/>
  <c r="P1143" i="18"/>
  <c r="BI1138" i="18"/>
  <c r="BH1138" i="18"/>
  <c r="BG1138" i="18"/>
  <c r="BF1138" i="18"/>
  <c r="T1138" i="18"/>
  <c r="R1138" i="18"/>
  <c r="P1138" i="18"/>
  <c r="BI1133" i="18"/>
  <c r="BH1133" i="18"/>
  <c r="BG1133" i="18"/>
  <c r="BF1133" i="18"/>
  <c r="T1133" i="18"/>
  <c r="R1133" i="18"/>
  <c r="P1133" i="18"/>
  <c r="BI1128" i="18"/>
  <c r="BH1128" i="18"/>
  <c r="BG1128" i="18"/>
  <c r="BF1128" i="18"/>
  <c r="T1128" i="18"/>
  <c r="R1128" i="18"/>
  <c r="P1128" i="18"/>
  <c r="BI1123" i="18"/>
  <c r="BH1123" i="18"/>
  <c r="BG1123" i="18"/>
  <c r="BF1123" i="18"/>
  <c r="T1123" i="18"/>
  <c r="R1123" i="18"/>
  <c r="P1123" i="18"/>
  <c r="BI1118" i="18"/>
  <c r="BH1118" i="18"/>
  <c r="BG1118" i="18"/>
  <c r="BF1118" i="18"/>
  <c r="T1118" i="18"/>
  <c r="R1118" i="18"/>
  <c r="P1118" i="18"/>
  <c r="BI1113" i="18"/>
  <c r="BH1113" i="18"/>
  <c r="BG1113" i="18"/>
  <c r="BF1113" i="18"/>
  <c r="T1113" i="18"/>
  <c r="R1113" i="18"/>
  <c r="P1113" i="18"/>
  <c r="BI1108" i="18"/>
  <c r="BH1108" i="18"/>
  <c r="BG1108" i="18"/>
  <c r="BF1108" i="18"/>
  <c r="T1108" i="18"/>
  <c r="R1108" i="18"/>
  <c r="P1108" i="18"/>
  <c r="BI1103" i="18"/>
  <c r="BH1103" i="18"/>
  <c r="BG1103" i="18"/>
  <c r="BF1103" i="18"/>
  <c r="T1103" i="18"/>
  <c r="R1103" i="18"/>
  <c r="P1103" i="18"/>
  <c r="BI1098" i="18"/>
  <c r="BH1098" i="18"/>
  <c r="BG1098" i="18"/>
  <c r="BF1098" i="18"/>
  <c r="T1098" i="18"/>
  <c r="R1098" i="18"/>
  <c r="P1098" i="18"/>
  <c r="BI1093" i="18"/>
  <c r="BH1093" i="18"/>
  <c r="BG1093" i="18"/>
  <c r="BF1093" i="18"/>
  <c r="T1093" i="18"/>
  <c r="R1093" i="18"/>
  <c r="P1093" i="18"/>
  <c r="BI1088" i="18"/>
  <c r="BH1088" i="18"/>
  <c r="BG1088" i="18"/>
  <c r="BF1088" i="18"/>
  <c r="T1088" i="18"/>
  <c r="R1088" i="18"/>
  <c r="P1088" i="18"/>
  <c r="BI1083" i="18"/>
  <c r="BH1083" i="18"/>
  <c r="BG1083" i="18"/>
  <c r="BF1083" i="18"/>
  <c r="T1083" i="18"/>
  <c r="R1083" i="18"/>
  <c r="P1083" i="18"/>
  <c r="BI1078" i="18"/>
  <c r="BH1078" i="18"/>
  <c r="BG1078" i="18"/>
  <c r="BF1078" i="18"/>
  <c r="T1078" i="18"/>
  <c r="R1078" i="18"/>
  <c r="P1078" i="18"/>
  <c r="BI1073" i="18"/>
  <c r="BH1073" i="18"/>
  <c r="BG1073" i="18"/>
  <c r="BF1073" i="18"/>
  <c r="T1073" i="18"/>
  <c r="R1073" i="18"/>
  <c r="P1073" i="18"/>
  <c r="BI1068" i="18"/>
  <c r="BH1068" i="18"/>
  <c r="BG1068" i="18"/>
  <c r="BF1068" i="18"/>
  <c r="T1068" i="18"/>
  <c r="R1068" i="18"/>
  <c r="P1068" i="18"/>
  <c r="BI1063" i="18"/>
  <c r="BH1063" i="18"/>
  <c r="BG1063" i="18"/>
  <c r="BF1063" i="18"/>
  <c r="T1063" i="18"/>
  <c r="R1063" i="18"/>
  <c r="P1063" i="18"/>
  <c r="BI1058" i="18"/>
  <c r="BH1058" i="18"/>
  <c r="BG1058" i="18"/>
  <c r="BF1058" i="18"/>
  <c r="T1058" i="18"/>
  <c r="R1058" i="18"/>
  <c r="P1058" i="18"/>
  <c r="BI1053" i="18"/>
  <c r="BH1053" i="18"/>
  <c r="BG1053" i="18"/>
  <c r="BF1053" i="18"/>
  <c r="T1053" i="18"/>
  <c r="R1053" i="18"/>
  <c r="P1053" i="18"/>
  <c r="BI1048" i="18"/>
  <c r="BH1048" i="18"/>
  <c r="BG1048" i="18"/>
  <c r="BF1048" i="18"/>
  <c r="T1048" i="18"/>
  <c r="R1048" i="18"/>
  <c r="P1048" i="18"/>
  <c r="BI1043" i="18"/>
  <c r="BH1043" i="18"/>
  <c r="BG1043" i="18"/>
  <c r="BF1043" i="18"/>
  <c r="T1043" i="18"/>
  <c r="R1043" i="18"/>
  <c r="P1043" i="18"/>
  <c r="BI1038" i="18"/>
  <c r="BH1038" i="18"/>
  <c r="BG1038" i="18"/>
  <c r="BF1038" i="18"/>
  <c r="T1038" i="18"/>
  <c r="R1038" i="18"/>
  <c r="P1038" i="18"/>
  <c r="BI1033" i="18"/>
  <c r="BH1033" i="18"/>
  <c r="BG1033" i="18"/>
  <c r="BF1033" i="18"/>
  <c r="T1033" i="18"/>
  <c r="R1033" i="18"/>
  <c r="P1033" i="18"/>
  <c r="BI1028" i="18"/>
  <c r="BH1028" i="18"/>
  <c r="BG1028" i="18"/>
  <c r="BF1028" i="18"/>
  <c r="T1028" i="18"/>
  <c r="R1028" i="18"/>
  <c r="P1028" i="18"/>
  <c r="BI1023" i="18"/>
  <c r="BH1023" i="18"/>
  <c r="BG1023" i="18"/>
  <c r="BF1023" i="18"/>
  <c r="T1023" i="18"/>
  <c r="R1023" i="18"/>
  <c r="P1023" i="18"/>
  <c r="BI1018" i="18"/>
  <c r="BH1018" i="18"/>
  <c r="BG1018" i="18"/>
  <c r="BF1018" i="18"/>
  <c r="T1018" i="18"/>
  <c r="R1018" i="18"/>
  <c r="P1018" i="18"/>
  <c r="BI1013" i="18"/>
  <c r="BH1013" i="18"/>
  <c r="BG1013" i="18"/>
  <c r="BF1013" i="18"/>
  <c r="T1013" i="18"/>
  <c r="R1013" i="18"/>
  <c r="P1013" i="18"/>
  <c r="BI1008" i="18"/>
  <c r="BH1008" i="18"/>
  <c r="BG1008" i="18"/>
  <c r="BF1008" i="18"/>
  <c r="T1008" i="18"/>
  <c r="R1008" i="18"/>
  <c r="P1008" i="18"/>
  <c r="BI1003" i="18"/>
  <c r="BH1003" i="18"/>
  <c r="BG1003" i="18"/>
  <c r="BF1003" i="18"/>
  <c r="T1003" i="18"/>
  <c r="R1003" i="18"/>
  <c r="P1003" i="18"/>
  <c r="BI998" i="18"/>
  <c r="BH998" i="18"/>
  <c r="BG998" i="18"/>
  <c r="BF998" i="18"/>
  <c r="T998" i="18"/>
  <c r="R998" i="18"/>
  <c r="P998" i="18"/>
  <c r="BI993" i="18"/>
  <c r="BH993" i="18"/>
  <c r="BG993" i="18"/>
  <c r="BF993" i="18"/>
  <c r="T993" i="18"/>
  <c r="R993" i="18"/>
  <c r="P993" i="18"/>
  <c r="BI988" i="18"/>
  <c r="BH988" i="18"/>
  <c r="BG988" i="18"/>
  <c r="BF988" i="18"/>
  <c r="T988" i="18"/>
  <c r="R988" i="18"/>
  <c r="P988" i="18"/>
  <c r="BI983" i="18"/>
  <c r="BH983" i="18"/>
  <c r="BG983" i="18"/>
  <c r="BF983" i="18"/>
  <c r="T983" i="18"/>
  <c r="R983" i="18"/>
  <c r="P983" i="18"/>
  <c r="BI978" i="18"/>
  <c r="BH978" i="18"/>
  <c r="BG978" i="18"/>
  <c r="BF978" i="18"/>
  <c r="T978" i="18"/>
  <c r="R978" i="18"/>
  <c r="P978" i="18"/>
  <c r="BI973" i="18"/>
  <c r="BH973" i="18"/>
  <c r="BG973" i="18"/>
  <c r="BF973" i="18"/>
  <c r="T973" i="18"/>
  <c r="R973" i="18"/>
  <c r="P973" i="18"/>
  <c r="BI968" i="18"/>
  <c r="BH968" i="18"/>
  <c r="BG968" i="18"/>
  <c r="BF968" i="18"/>
  <c r="T968" i="18"/>
  <c r="R968" i="18"/>
  <c r="P968" i="18"/>
  <c r="BI963" i="18"/>
  <c r="BH963" i="18"/>
  <c r="BG963" i="18"/>
  <c r="BF963" i="18"/>
  <c r="T963" i="18"/>
  <c r="R963" i="18"/>
  <c r="P963" i="18"/>
  <c r="BI958" i="18"/>
  <c r="BH958" i="18"/>
  <c r="BG958" i="18"/>
  <c r="BF958" i="18"/>
  <c r="T958" i="18"/>
  <c r="R958" i="18"/>
  <c r="P958" i="18"/>
  <c r="BI953" i="18"/>
  <c r="BH953" i="18"/>
  <c r="BG953" i="18"/>
  <c r="BF953" i="18"/>
  <c r="T953" i="18"/>
  <c r="R953" i="18"/>
  <c r="P953" i="18"/>
  <c r="BI948" i="18"/>
  <c r="BH948" i="18"/>
  <c r="BG948" i="18"/>
  <c r="BF948" i="18"/>
  <c r="T948" i="18"/>
  <c r="R948" i="18"/>
  <c r="P948" i="18"/>
  <c r="BI943" i="18"/>
  <c r="BH943" i="18"/>
  <c r="BG943" i="18"/>
  <c r="BF943" i="18"/>
  <c r="T943" i="18"/>
  <c r="R943" i="18"/>
  <c r="P943" i="18"/>
  <c r="BI938" i="18"/>
  <c r="BH938" i="18"/>
  <c r="BG938" i="18"/>
  <c r="BF938" i="18"/>
  <c r="T938" i="18"/>
  <c r="R938" i="18"/>
  <c r="P938" i="18"/>
  <c r="BI933" i="18"/>
  <c r="BH933" i="18"/>
  <c r="BG933" i="18"/>
  <c r="BF933" i="18"/>
  <c r="T933" i="18"/>
  <c r="R933" i="18"/>
  <c r="P933" i="18"/>
  <c r="BI928" i="18"/>
  <c r="BH928" i="18"/>
  <c r="BG928" i="18"/>
  <c r="BF928" i="18"/>
  <c r="T928" i="18"/>
  <c r="R928" i="18"/>
  <c r="P928" i="18"/>
  <c r="BI923" i="18"/>
  <c r="BH923" i="18"/>
  <c r="BG923" i="18"/>
  <c r="BF923" i="18"/>
  <c r="T923" i="18"/>
  <c r="R923" i="18"/>
  <c r="P923" i="18"/>
  <c r="BI918" i="18"/>
  <c r="BH918" i="18"/>
  <c r="BG918" i="18"/>
  <c r="BF918" i="18"/>
  <c r="T918" i="18"/>
  <c r="R918" i="18"/>
  <c r="P918" i="18"/>
  <c r="BI913" i="18"/>
  <c r="BH913" i="18"/>
  <c r="BG913" i="18"/>
  <c r="BF913" i="18"/>
  <c r="T913" i="18"/>
  <c r="R913" i="18"/>
  <c r="P913" i="18"/>
  <c r="BI908" i="18"/>
  <c r="BH908" i="18"/>
  <c r="BG908" i="18"/>
  <c r="BF908" i="18"/>
  <c r="T908" i="18"/>
  <c r="R908" i="18"/>
  <c r="P908" i="18"/>
  <c r="BI903" i="18"/>
  <c r="BH903" i="18"/>
  <c r="BG903" i="18"/>
  <c r="BF903" i="18"/>
  <c r="T903" i="18"/>
  <c r="R903" i="18"/>
  <c r="P903" i="18"/>
  <c r="BI898" i="18"/>
  <c r="BH898" i="18"/>
  <c r="BG898" i="18"/>
  <c r="BF898" i="18"/>
  <c r="T898" i="18"/>
  <c r="R898" i="18"/>
  <c r="P898" i="18"/>
  <c r="BI893" i="18"/>
  <c r="BH893" i="18"/>
  <c r="BG893" i="18"/>
  <c r="BF893" i="18"/>
  <c r="T893" i="18"/>
  <c r="R893" i="18"/>
  <c r="P893" i="18"/>
  <c r="BI888" i="18"/>
  <c r="BH888" i="18"/>
  <c r="BG888" i="18"/>
  <c r="BF888" i="18"/>
  <c r="T888" i="18"/>
  <c r="R888" i="18"/>
  <c r="P888" i="18"/>
  <c r="BI883" i="18"/>
  <c r="BH883" i="18"/>
  <c r="BG883" i="18"/>
  <c r="BF883" i="18"/>
  <c r="T883" i="18"/>
  <c r="R883" i="18"/>
  <c r="P883" i="18"/>
  <c r="BI878" i="18"/>
  <c r="BH878" i="18"/>
  <c r="BG878" i="18"/>
  <c r="BF878" i="18"/>
  <c r="T878" i="18"/>
  <c r="R878" i="18"/>
  <c r="P878" i="18"/>
  <c r="BI873" i="18"/>
  <c r="BH873" i="18"/>
  <c r="BG873" i="18"/>
  <c r="BF873" i="18"/>
  <c r="T873" i="18"/>
  <c r="R873" i="18"/>
  <c r="P873" i="18"/>
  <c r="BI868" i="18"/>
  <c r="BH868" i="18"/>
  <c r="BG868" i="18"/>
  <c r="BF868" i="18"/>
  <c r="T868" i="18"/>
  <c r="R868" i="18"/>
  <c r="P868" i="18"/>
  <c r="BI863" i="18"/>
  <c r="BH863" i="18"/>
  <c r="BG863" i="18"/>
  <c r="BF863" i="18"/>
  <c r="T863" i="18"/>
  <c r="R863" i="18"/>
  <c r="P863" i="18"/>
  <c r="BI858" i="18"/>
  <c r="BH858" i="18"/>
  <c r="BG858" i="18"/>
  <c r="BF858" i="18"/>
  <c r="T858" i="18"/>
  <c r="R858" i="18"/>
  <c r="P858" i="18"/>
  <c r="BI853" i="18"/>
  <c r="BH853" i="18"/>
  <c r="BG853" i="18"/>
  <c r="BF853" i="18"/>
  <c r="T853" i="18"/>
  <c r="R853" i="18"/>
  <c r="P853" i="18"/>
  <c r="BI848" i="18"/>
  <c r="BH848" i="18"/>
  <c r="BG848" i="18"/>
  <c r="BF848" i="18"/>
  <c r="T848" i="18"/>
  <c r="R848" i="18"/>
  <c r="P848" i="18"/>
  <c r="BI843" i="18"/>
  <c r="BH843" i="18"/>
  <c r="BG843" i="18"/>
  <c r="BF843" i="18"/>
  <c r="T843" i="18"/>
  <c r="R843" i="18"/>
  <c r="P843" i="18"/>
  <c r="BI838" i="18"/>
  <c r="BH838" i="18"/>
  <c r="BG838" i="18"/>
  <c r="BF838" i="18"/>
  <c r="T838" i="18"/>
  <c r="R838" i="18"/>
  <c r="P838" i="18"/>
  <c r="BI833" i="18"/>
  <c r="BH833" i="18"/>
  <c r="BG833" i="18"/>
  <c r="BF833" i="18"/>
  <c r="T833" i="18"/>
  <c r="R833" i="18"/>
  <c r="P833" i="18"/>
  <c r="BI828" i="18"/>
  <c r="BH828" i="18"/>
  <c r="BG828" i="18"/>
  <c r="BF828" i="18"/>
  <c r="T828" i="18"/>
  <c r="R828" i="18"/>
  <c r="P828" i="18"/>
  <c r="BI823" i="18"/>
  <c r="BH823" i="18"/>
  <c r="BG823" i="18"/>
  <c r="BF823" i="18"/>
  <c r="T823" i="18"/>
  <c r="R823" i="18"/>
  <c r="P823" i="18"/>
  <c r="BI818" i="18"/>
  <c r="BH818" i="18"/>
  <c r="BG818" i="18"/>
  <c r="BF818" i="18"/>
  <c r="T818" i="18"/>
  <c r="R818" i="18"/>
  <c r="P818" i="18"/>
  <c r="BI813" i="18"/>
  <c r="BH813" i="18"/>
  <c r="BG813" i="18"/>
  <c r="BF813" i="18"/>
  <c r="T813" i="18"/>
  <c r="R813" i="18"/>
  <c r="P813" i="18"/>
  <c r="BI808" i="18"/>
  <c r="BH808" i="18"/>
  <c r="BG808" i="18"/>
  <c r="BF808" i="18"/>
  <c r="T808" i="18"/>
  <c r="R808" i="18"/>
  <c r="P808" i="18"/>
  <c r="BI803" i="18"/>
  <c r="BH803" i="18"/>
  <c r="BG803" i="18"/>
  <c r="BF803" i="18"/>
  <c r="T803" i="18"/>
  <c r="R803" i="18"/>
  <c r="P803" i="18"/>
  <c r="BI798" i="18"/>
  <c r="BH798" i="18"/>
  <c r="BG798" i="18"/>
  <c r="BF798" i="18"/>
  <c r="T798" i="18"/>
  <c r="R798" i="18"/>
  <c r="P798" i="18"/>
  <c r="BI793" i="18"/>
  <c r="BH793" i="18"/>
  <c r="BG793" i="18"/>
  <c r="BF793" i="18"/>
  <c r="T793" i="18"/>
  <c r="R793" i="18"/>
  <c r="P793" i="18"/>
  <c r="BI788" i="18"/>
  <c r="BH788" i="18"/>
  <c r="BG788" i="18"/>
  <c r="BF788" i="18"/>
  <c r="T788" i="18"/>
  <c r="R788" i="18"/>
  <c r="P788" i="18"/>
  <c r="BI783" i="18"/>
  <c r="BH783" i="18"/>
  <c r="BG783" i="18"/>
  <c r="BF783" i="18"/>
  <c r="T783" i="18"/>
  <c r="R783" i="18"/>
  <c r="P783" i="18"/>
  <c r="BI778" i="18"/>
  <c r="BH778" i="18"/>
  <c r="BG778" i="18"/>
  <c r="BF778" i="18"/>
  <c r="T778" i="18"/>
  <c r="R778" i="18"/>
  <c r="P778" i="18"/>
  <c r="BI773" i="18"/>
  <c r="BH773" i="18"/>
  <c r="BG773" i="18"/>
  <c r="BF773" i="18"/>
  <c r="T773" i="18"/>
  <c r="R773" i="18"/>
  <c r="P773" i="18"/>
  <c r="BI768" i="18"/>
  <c r="BH768" i="18"/>
  <c r="BG768" i="18"/>
  <c r="BF768" i="18"/>
  <c r="T768" i="18"/>
  <c r="R768" i="18"/>
  <c r="P768" i="18"/>
  <c r="BI763" i="18"/>
  <c r="BH763" i="18"/>
  <c r="BG763" i="18"/>
  <c r="BF763" i="18"/>
  <c r="T763" i="18"/>
  <c r="R763" i="18"/>
  <c r="P763" i="18"/>
  <c r="BI758" i="18"/>
  <c r="BH758" i="18"/>
  <c r="BG758" i="18"/>
  <c r="BF758" i="18"/>
  <c r="T758" i="18"/>
  <c r="R758" i="18"/>
  <c r="P758" i="18"/>
  <c r="BI753" i="18"/>
  <c r="BH753" i="18"/>
  <c r="BG753" i="18"/>
  <c r="BF753" i="18"/>
  <c r="T753" i="18"/>
  <c r="R753" i="18"/>
  <c r="P753" i="18"/>
  <c r="BI748" i="18"/>
  <c r="BH748" i="18"/>
  <c r="BG748" i="18"/>
  <c r="BF748" i="18"/>
  <c r="T748" i="18"/>
  <c r="R748" i="18"/>
  <c r="P748" i="18"/>
  <c r="BI743" i="18"/>
  <c r="BH743" i="18"/>
  <c r="BG743" i="18"/>
  <c r="BF743" i="18"/>
  <c r="T743" i="18"/>
  <c r="R743" i="18"/>
  <c r="P743" i="18"/>
  <c r="BI738" i="18"/>
  <c r="BH738" i="18"/>
  <c r="BG738" i="18"/>
  <c r="BF738" i="18"/>
  <c r="T738" i="18"/>
  <c r="R738" i="18"/>
  <c r="P738" i="18"/>
  <c r="BI733" i="18"/>
  <c r="BH733" i="18"/>
  <c r="BG733" i="18"/>
  <c r="BF733" i="18"/>
  <c r="T733" i="18"/>
  <c r="R733" i="18"/>
  <c r="P733" i="18"/>
  <c r="BI728" i="18"/>
  <c r="BH728" i="18"/>
  <c r="BG728" i="18"/>
  <c r="BF728" i="18"/>
  <c r="T728" i="18"/>
  <c r="R728" i="18"/>
  <c r="P728" i="18"/>
  <c r="BI723" i="18"/>
  <c r="BH723" i="18"/>
  <c r="BG723" i="18"/>
  <c r="BF723" i="18"/>
  <c r="T723" i="18"/>
  <c r="R723" i="18"/>
  <c r="P723" i="18"/>
  <c r="BI718" i="18"/>
  <c r="BH718" i="18"/>
  <c r="BG718" i="18"/>
  <c r="BF718" i="18"/>
  <c r="T718" i="18"/>
  <c r="R718" i="18"/>
  <c r="P718" i="18"/>
  <c r="BI713" i="18"/>
  <c r="BH713" i="18"/>
  <c r="BG713" i="18"/>
  <c r="BF713" i="18"/>
  <c r="T713" i="18"/>
  <c r="R713" i="18"/>
  <c r="P713" i="18"/>
  <c r="BI708" i="18"/>
  <c r="BH708" i="18"/>
  <c r="BG708" i="18"/>
  <c r="BF708" i="18"/>
  <c r="T708" i="18"/>
  <c r="R708" i="18"/>
  <c r="P708" i="18"/>
  <c r="BI703" i="18"/>
  <c r="BH703" i="18"/>
  <c r="BG703" i="18"/>
  <c r="BF703" i="18"/>
  <c r="T703" i="18"/>
  <c r="R703" i="18"/>
  <c r="P703" i="18"/>
  <c r="BI698" i="18"/>
  <c r="BH698" i="18"/>
  <c r="BG698" i="18"/>
  <c r="BF698" i="18"/>
  <c r="T698" i="18"/>
  <c r="R698" i="18"/>
  <c r="P698" i="18"/>
  <c r="BI693" i="18"/>
  <c r="BH693" i="18"/>
  <c r="BG693" i="18"/>
  <c r="BF693" i="18"/>
  <c r="T693" i="18"/>
  <c r="R693" i="18"/>
  <c r="P693" i="18"/>
  <c r="BI688" i="18"/>
  <c r="BH688" i="18"/>
  <c r="BG688" i="18"/>
  <c r="BF688" i="18"/>
  <c r="T688" i="18"/>
  <c r="R688" i="18"/>
  <c r="P688" i="18"/>
  <c r="BI683" i="18"/>
  <c r="BH683" i="18"/>
  <c r="BG683" i="18"/>
  <c r="BF683" i="18"/>
  <c r="T683" i="18"/>
  <c r="R683" i="18"/>
  <c r="P683" i="18"/>
  <c r="BI678" i="18"/>
  <c r="BH678" i="18"/>
  <c r="BG678" i="18"/>
  <c r="BF678" i="18"/>
  <c r="T678" i="18"/>
  <c r="R678" i="18"/>
  <c r="P678" i="18"/>
  <c r="BI672" i="18"/>
  <c r="BH672" i="18"/>
  <c r="BG672" i="18"/>
  <c r="BF672" i="18"/>
  <c r="T672" i="18"/>
  <c r="R672" i="18"/>
  <c r="P672" i="18"/>
  <c r="BI667" i="18"/>
  <c r="BH667" i="18"/>
  <c r="BG667" i="18"/>
  <c r="BF667" i="18"/>
  <c r="T667" i="18"/>
  <c r="R667" i="18"/>
  <c r="P667" i="18"/>
  <c r="BI662" i="18"/>
  <c r="BH662" i="18"/>
  <c r="BG662" i="18"/>
  <c r="BF662" i="18"/>
  <c r="T662" i="18"/>
  <c r="R662" i="18"/>
  <c r="P662" i="18"/>
  <c r="BI657" i="18"/>
  <c r="BH657" i="18"/>
  <c r="BG657" i="18"/>
  <c r="BF657" i="18"/>
  <c r="T657" i="18"/>
  <c r="R657" i="18"/>
  <c r="P657" i="18"/>
  <c r="BI652" i="18"/>
  <c r="BH652" i="18"/>
  <c r="BG652" i="18"/>
  <c r="BF652" i="18"/>
  <c r="T652" i="18"/>
  <c r="R652" i="18"/>
  <c r="P652" i="18"/>
  <c r="BI647" i="18"/>
  <c r="BH647" i="18"/>
  <c r="BG647" i="18"/>
  <c r="BF647" i="18"/>
  <c r="T647" i="18"/>
  <c r="R647" i="18"/>
  <c r="P647" i="18"/>
  <c r="BI642" i="18"/>
  <c r="BH642" i="18"/>
  <c r="BG642" i="18"/>
  <c r="BF642" i="18"/>
  <c r="T642" i="18"/>
  <c r="R642" i="18"/>
  <c r="P642" i="18"/>
  <c r="BI637" i="18"/>
  <c r="BH637" i="18"/>
  <c r="BG637" i="18"/>
  <c r="BF637" i="18"/>
  <c r="T637" i="18"/>
  <c r="R637" i="18"/>
  <c r="P637" i="18"/>
  <c r="BI632" i="18"/>
  <c r="BH632" i="18"/>
  <c r="BG632" i="18"/>
  <c r="BF632" i="18"/>
  <c r="T632" i="18"/>
  <c r="R632" i="18"/>
  <c r="P632" i="18"/>
  <c r="BI627" i="18"/>
  <c r="BH627" i="18"/>
  <c r="BG627" i="18"/>
  <c r="BF627" i="18"/>
  <c r="T627" i="18"/>
  <c r="R627" i="18"/>
  <c r="P627" i="18"/>
  <c r="BI622" i="18"/>
  <c r="BH622" i="18"/>
  <c r="BG622" i="18"/>
  <c r="BF622" i="18"/>
  <c r="T622" i="18"/>
  <c r="R622" i="18"/>
  <c r="P622" i="18"/>
  <c r="BI617" i="18"/>
  <c r="BH617" i="18"/>
  <c r="BG617" i="18"/>
  <c r="BF617" i="18"/>
  <c r="T617" i="18"/>
  <c r="R617" i="18"/>
  <c r="P617" i="18"/>
  <c r="BI612" i="18"/>
  <c r="BH612" i="18"/>
  <c r="BG612" i="18"/>
  <c r="BF612" i="18"/>
  <c r="T612" i="18"/>
  <c r="R612" i="18"/>
  <c r="P612" i="18"/>
  <c r="BI607" i="18"/>
  <c r="BH607" i="18"/>
  <c r="BG607" i="18"/>
  <c r="BF607" i="18"/>
  <c r="T607" i="18"/>
  <c r="R607" i="18"/>
  <c r="P607" i="18"/>
  <c r="BI602" i="18"/>
  <c r="BH602" i="18"/>
  <c r="BG602" i="18"/>
  <c r="BF602" i="18"/>
  <c r="T602" i="18"/>
  <c r="R602" i="18"/>
  <c r="P602" i="18"/>
  <c r="BI597" i="18"/>
  <c r="BH597" i="18"/>
  <c r="BG597" i="18"/>
  <c r="BF597" i="18"/>
  <c r="T597" i="18"/>
  <c r="R597" i="18"/>
  <c r="P597" i="18"/>
  <c r="BI592" i="18"/>
  <c r="BH592" i="18"/>
  <c r="BG592" i="18"/>
  <c r="BF592" i="18"/>
  <c r="T592" i="18"/>
  <c r="R592" i="18"/>
  <c r="P592" i="18"/>
  <c r="BI587" i="18"/>
  <c r="BH587" i="18"/>
  <c r="BG587" i="18"/>
  <c r="BF587" i="18"/>
  <c r="T587" i="18"/>
  <c r="R587" i="18"/>
  <c r="P587" i="18"/>
  <c r="BI582" i="18"/>
  <c r="BH582" i="18"/>
  <c r="BG582" i="18"/>
  <c r="BF582" i="18"/>
  <c r="T582" i="18"/>
  <c r="R582" i="18"/>
  <c r="P582" i="18"/>
  <c r="BI577" i="18"/>
  <c r="BH577" i="18"/>
  <c r="BG577" i="18"/>
  <c r="BF577" i="18"/>
  <c r="T577" i="18"/>
  <c r="R577" i="18"/>
  <c r="P577" i="18"/>
  <c r="BI572" i="18"/>
  <c r="BH572" i="18"/>
  <c r="BG572" i="18"/>
  <c r="BF572" i="18"/>
  <c r="T572" i="18"/>
  <c r="R572" i="18"/>
  <c r="P572" i="18"/>
  <c r="BI567" i="18"/>
  <c r="BH567" i="18"/>
  <c r="BG567" i="18"/>
  <c r="BF567" i="18"/>
  <c r="T567" i="18"/>
  <c r="R567" i="18"/>
  <c r="P567" i="18"/>
  <c r="BI562" i="18"/>
  <c r="BH562" i="18"/>
  <c r="BG562" i="18"/>
  <c r="BF562" i="18"/>
  <c r="T562" i="18"/>
  <c r="R562" i="18"/>
  <c r="P562" i="18"/>
  <c r="BI557" i="18"/>
  <c r="BH557" i="18"/>
  <c r="BG557" i="18"/>
  <c r="BF557" i="18"/>
  <c r="T557" i="18"/>
  <c r="R557" i="18"/>
  <c r="P557" i="18"/>
  <c r="BI552" i="18"/>
  <c r="BH552" i="18"/>
  <c r="BG552" i="18"/>
  <c r="BF552" i="18"/>
  <c r="T552" i="18"/>
  <c r="R552" i="18"/>
  <c r="P552" i="18"/>
  <c r="BI547" i="18"/>
  <c r="BH547" i="18"/>
  <c r="BG547" i="18"/>
  <c r="BF547" i="18"/>
  <c r="T547" i="18"/>
  <c r="R547" i="18"/>
  <c r="P547" i="18"/>
  <c r="BI542" i="18"/>
  <c r="BH542" i="18"/>
  <c r="BG542" i="18"/>
  <c r="BF542" i="18"/>
  <c r="T542" i="18"/>
  <c r="R542" i="18"/>
  <c r="P542" i="18"/>
  <c r="BI537" i="18"/>
  <c r="BH537" i="18"/>
  <c r="BG537" i="18"/>
  <c r="BF537" i="18"/>
  <c r="T537" i="18"/>
  <c r="R537" i="18"/>
  <c r="P537" i="18"/>
  <c r="BI532" i="18"/>
  <c r="BH532" i="18"/>
  <c r="BG532" i="18"/>
  <c r="BF532" i="18"/>
  <c r="T532" i="18"/>
  <c r="R532" i="18"/>
  <c r="P532" i="18"/>
  <c r="BI520" i="18"/>
  <c r="BH520" i="18"/>
  <c r="BG520" i="18"/>
  <c r="BF520" i="18"/>
  <c r="T520" i="18"/>
  <c r="R520" i="18"/>
  <c r="P520" i="18"/>
  <c r="BI509" i="18"/>
  <c r="BH509" i="18"/>
  <c r="BG509" i="18"/>
  <c r="BF509" i="18"/>
  <c r="T509" i="18"/>
  <c r="R509" i="18"/>
  <c r="P509" i="18"/>
  <c r="BI498" i="18"/>
  <c r="BH498" i="18"/>
  <c r="BG498" i="18"/>
  <c r="BF498" i="18"/>
  <c r="T498" i="18"/>
  <c r="R498" i="18"/>
  <c r="P498" i="18"/>
  <c r="BI487" i="18"/>
  <c r="BH487" i="18"/>
  <c r="BG487" i="18"/>
  <c r="BF487" i="18"/>
  <c r="T487" i="18"/>
  <c r="R487" i="18"/>
  <c r="P487" i="18"/>
  <c r="BI476" i="18"/>
  <c r="BH476" i="18"/>
  <c r="BG476" i="18"/>
  <c r="BF476" i="18"/>
  <c r="T476" i="18"/>
  <c r="R476" i="18"/>
  <c r="P476" i="18"/>
  <c r="BI464" i="18"/>
  <c r="BH464" i="18"/>
  <c r="BG464" i="18"/>
  <c r="BF464" i="18"/>
  <c r="T464" i="18"/>
  <c r="R464" i="18"/>
  <c r="P464" i="18"/>
  <c r="BI453" i="18"/>
  <c r="BH453" i="18"/>
  <c r="BG453" i="18"/>
  <c r="BF453" i="18"/>
  <c r="T453" i="18"/>
  <c r="R453" i="18"/>
  <c r="P453" i="18"/>
  <c r="BI442" i="18"/>
  <c r="BH442" i="18"/>
  <c r="BG442" i="18"/>
  <c r="BF442" i="18"/>
  <c r="T442" i="18"/>
  <c r="R442" i="18"/>
  <c r="P442" i="18"/>
  <c r="BI430" i="18"/>
  <c r="BH430" i="18"/>
  <c r="BG430" i="18"/>
  <c r="BF430" i="18"/>
  <c r="T430" i="18"/>
  <c r="R430" i="18"/>
  <c r="P430" i="18"/>
  <c r="BI420" i="18"/>
  <c r="BH420" i="18"/>
  <c r="BG420" i="18"/>
  <c r="BF420" i="18"/>
  <c r="T420" i="18"/>
  <c r="R420" i="18"/>
  <c r="P420" i="18"/>
  <c r="BI412" i="18"/>
  <c r="BH412" i="18"/>
  <c r="BG412" i="18"/>
  <c r="BF412" i="18"/>
  <c r="T412" i="18"/>
  <c r="R412" i="18"/>
  <c r="P412" i="18"/>
  <c r="BI401" i="18"/>
  <c r="BH401" i="18"/>
  <c r="BG401" i="18"/>
  <c r="BF401" i="18"/>
  <c r="T401" i="18"/>
  <c r="R401" i="18"/>
  <c r="P401" i="18"/>
  <c r="BI396" i="18"/>
  <c r="BH396" i="18"/>
  <c r="BG396" i="18"/>
  <c r="BF396" i="18"/>
  <c r="T396" i="18"/>
  <c r="R396" i="18"/>
  <c r="P396" i="18"/>
  <c r="BI384" i="18"/>
  <c r="BH384" i="18"/>
  <c r="BG384" i="18"/>
  <c r="BF384" i="18"/>
  <c r="T384" i="18"/>
  <c r="R384" i="18"/>
  <c r="P384" i="18"/>
  <c r="BI374" i="18"/>
  <c r="BH374" i="18"/>
  <c r="BG374" i="18"/>
  <c r="BF374" i="18"/>
  <c r="T374" i="18"/>
  <c r="R374" i="18"/>
  <c r="P374" i="18"/>
  <c r="BI362" i="18"/>
  <c r="BH362" i="18"/>
  <c r="BG362" i="18"/>
  <c r="BF362" i="18"/>
  <c r="T362" i="18"/>
  <c r="R362" i="18"/>
  <c r="P362" i="18"/>
  <c r="BI355" i="18"/>
  <c r="BH355" i="18"/>
  <c r="BG355" i="18"/>
  <c r="BF355" i="18"/>
  <c r="T355" i="18"/>
  <c r="R355" i="18"/>
  <c r="P355" i="18"/>
  <c r="BI345" i="18"/>
  <c r="BH345" i="18"/>
  <c r="BG345" i="18"/>
  <c r="BF345" i="18"/>
  <c r="T345" i="18"/>
  <c r="R345" i="18"/>
  <c r="P345" i="18"/>
  <c r="BI333" i="18"/>
  <c r="BH333" i="18"/>
  <c r="BG333" i="18"/>
  <c r="BF333" i="18"/>
  <c r="T333" i="18"/>
  <c r="R333" i="18"/>
  <c r="P333" i="18"/>
  <c r="BI322" i="18"/>
  <c r="BH322" i="18"/>
  <c r="BG322" i="18"/>
  <c r="BF322" i="18"/>
  <c r="T322" i="18"/>
  <c r="R322" i="18"/>
  <c r="P322" i="18"/>
  <c r="BI310" i="18"/>
  <c r="BH310" i="18"/>
  <c r="BG310" i="18"/>
  <c r="BF310" i="18"/>
  <c r="T310" i="18"/>
  <c r="R310" i="18"/>
  <c r="P310" i="18"/>
  <c r="BI299" i="18"/>
  <c r="BH299" i="18"/>
  <c r="BG299" i="18"/>
  <c r="BF299" i="18"/>
  <c r="T299" i="18"/>
  <c r="R299" i="18"/>
  <c r="P299" i="18"/>
  <c r="BI292" i="18"/>
  <c r="BH292" i="18"/>
  <c r="BG292" i="18"/>
  <c r="BF292" i="18"/>
  <c r="T292" i="18"/>
  <c r="R292" i="18"/>
  <c r="P292" i="18"/>
  <c r="BI285" i="18"/>
  <c r="BH285" i="18"/>
  <c r="BG285" i="18"/>
  <c r="BF285" i="18"/>
  <c r="T285" i="18"/>
  <c r="R285" i="18"/>
  <c r="P285" i="18"/>
  <c r="BI274" i="18"/>
  <c r="BH274" i="18"/>
  <c r="BG274" i="18"/>
  <c r="BF274" i="18"/>
  <c r="T274" i="18"/>
  <c r="R274" i="18"/>
  <c r="P274" i="18"/>
  <c r="BI262" i="18"/>
  <c r="BH262" i="18"/>
  <c r="BG262" i="18"/>
  <c r="BF262" i="18"/>
  <c r="T262" i="18"/>
  <c r="R262" i="18"/>
  <c r="P262" i="18"/>
  <c r="BI250" i="18"/>
  <c r="BH250" i="18"/>
  <c r="BG250" i="18"/>
  <c r="BF250" i="18"/>
  <c r="T250" i="18"/>
  <c r="R250" i="18"/>
  <c r="P250" i="18"/>
  <c r="BI244" i="18"/>
  <c r="BH244" i="18"/>
  <c r="BG244" i="18"/>
  <c r="BF244" i="18"/>
  <c r="T244" i="18"/>
  <c r="R244" i="18"/>
  <c r="P244" i="18"/>
  <c r="BI239" i="18"/>
  <c r="BH239" i="18"/>
  <c r="BG239" i="18"/>
  <c r="BF239" i="18"/>
  <c r="T239" i="18"/>
  <c r="R239" i="18"/>
  <c r="P239" i="18"/>
  <c r="BI234" i="18"/>
  <c r="BH234" i="18"/>
  <c r="BG234" i="18"/>
  <c r="BF234" i="18"/>
  <c r="T234" i="18"/>
  <c r="R234" i="18"/>
  <c r="P234" i="18"/>
  <c r="BI224" i="18"/>
  <c r="BH224" i="18"/>
  <c r="BG224" i="18"/>
  <c r="BF224" i="18"/>
  <c r="T224" i="18"/>
  <c r="R224" i="18"/>
  <c r="P224" i="18"/>
  <c r="BI212" i="18"/>
  <c r="BH212" i="18"/>
  <c r="BG212" i="18"/>
  <c r="BF212" i="18"/>
  <c r="T212" i="18"/>
  <c r="R212" i="18"/>
  <c r="P212" i="18"/>
  <c r="BI200" i="18"/>
  <c r="BH200" i="18"/>
  <c r="BG200" i="18"/>
  <c r="BF200" i="18"/>
  <c r="T200" i="18"/>
  <c r="R200" i="18"/>
  <c r="P200" i="18"/>
  <c r="BI188" i="18"/>
  <c r="BH188" i="18"/>
  <c r="BG188" i="18"/>
  <c r="BF188" i="18"/>
  <c r="T188" i="18"/>
  <c r="R188" i="18"/>
  <c r="P188" i="18"/>
  <c r="BI183" i="18"/>
  <c r="BH183" i="18"/>
  <c r="BG183" i="18"/>
  <c r="BF183" i="18"/>
  <c r="T183" i="18"/>
  <c r="R183" i="18"/>
  <c r="P183" i="18"/>
  <c r="BI178" i="18"/>
  <c r="BH178" i="18"/>
  <c r="BG178" i="18"/>
  <c r="BF178" i="18"/>
  <c r="T178" i="18"/>
  <c r="R178" i="18"/>
  <c r="P178" i="18"/>
  <c r="BI172" i="18"/>
  <c r="BH172" i="18"/>
  <c r="BG172" i="18"/>
  <c r="BF172" i="18"/>
  <c r="T172" i="18"/>
  <c r="R172" i="18"/>
  <c r="P172" i="18"/>
  <c r="BI166" i="18"/>
  <c r="BH166" i="18"/>
  <c r="BG166" i="18"/>
  <c r="BF166" i="18"/>
  <c r="T166" i="18"/>
  <c r="R166" i="18"/>
  <c r="P166" i="18"/>
  <c r="BI155" i="18"/>
  <c r="BH155" i="18"/>
  <c r="BG155" i="18"/>
  <c r="BF155" i="18"/>
  <c r="T155" i="18"/>
  <c r="R155" i="18"/>
  <c r="P155" i="18"/>
  <c r="BI144" i="18"/>
  <c r="BH144" i="18"/>
  <c r="BG144" i="18"/>
  <c r="BF144" i="18"/>
  <c r="T144" i="18"/>
  <c r="R144" i="18"/>
  <c r="P144" i="18"/>
  <c r="BI133" i="18"/>
  <c r="BH133" i="18"/>
  <c r="BG133" i="18"/>
  <c r="BF133" i="18"/>
  <c r="T133" i="18"/>
  <c r="R133" i="18"/>
  <c r="P133" i="18"/>
  <c r="BI127" i="18"/>
  <c r="BH127" i="18"/>
  <c r="BG127" i="18"/>
  <c r="BF127" i="18"/>
  <c r="T127" i="18"/>
  <c r="R127" i="18"/>
  <c r="P127" i="18"/>
  <c r="BI117" i="18"/>
  <c r="BH117" i="18"/>
  <c r="BG117" i="18"/>
  <c r="BF117" i="18"/>
  <c r="T117" i="18"/>
  <c r="R117" i="18"/>
  <c r="P117" i="18"/>
  <c r="BI105" i="18"/>
  <c r="BH105" i="18"/>
  <c r="BG105" i="18"/>
  <c r="BF105" i="18"/>
  <c r="T105" i="18"/>
  <c r="R105" i="18"/>
  <c r="P105" i="18"/>
  <c r="BI93" i="18"/>
  <c r="BH93" i="18"/>
  <c r="BG93" i="18"/>
  <c r="BF93" i="18"/>
  <c r="T93" i="18"/>
  <c r="R93" i="18"/>
  <c r="P93" i="18"/>
  <c r="J85" i="18"/>
  <c r="F83" i="18"/>
  <c r="E81" i="18"/>
  <c r="J54" i="18"/>
  <c r="F52" i="18"/>
  <c r="E50" i="18"/>
  <c r="J24" i="18"/>
  <c r="E24" i="18"/>
  <c r="J55" i="18" s="1"/>
  <c r="J23" i="18"/>
  <c r="J18" i="18"/>
  <c r="E18" i="18"/>
  <c r="F55" i="18"/>
  <c r="J17" i="18"/>
  <c r="J15" i="18"/>
  <c r="E15" i="18"/>
  <c r="F85" i="18" s="1"/>
  <c r="J14" i="18"/>
  <c r="J12" i="18"/>
  <c r="J83" i="18" s="1"/>
  <c r="E7" i="18"/>
  <c r="E48" i="18" s="1"/>
  <c r="J37" i="17"/>
  <c r="J36" i="17"/>
  <c r="AY70" i="1" s="1"/>
  <c r="J35" i="17"/>
  <c r="AX70" i="1"/>
  <c r="BI3086" i="17"/>
  <c r="BH3086" i="17"/>
  <c r="BG3086" i="17"/>
  <c r="BF3086" i="17"/>
  <c r="T3086" i="17"/>
  <c r="T3085" i="17" s="1"/>
  <c r="R3086" i="17"/>
  <c r="R3085" i="17"/>
  <c r="P3086" i="17"/>
  <c r="P3085" i="17"/>
  <c r="BI3083" i="17"/>
  <c r="BH3083" i="17"/>
  <c r="BG3083" i="17"/>
  <c r="BF3083" i="17"/>
  <c r="T3083" i="17"/>
  <c r="R3083" i="17"/>
  <c r="P3083" i="17"/>
  <c r="BI3080" i="17"/>
  <c r="BH3080" i="17"/>
  <c r="BG3080" i="17"/>
  <c r="BF3080" i="17"/>
  <c r="T3080" i="17"/>
  <c r="R3080" i="17"/>
  <c r="P3080" i="17"/>
  <c r="BI3075" i="17"/>
  <c r="BH3075" i="17"/>
  <c r="BG3075" i="17"/>
  <c r="BF3075" i="17"/>
  <c r="T3075" i="17"/>
  <c r="R3075" i="17"/>
  <c r="P3075" i="17"/>
  <c r="BI3071" i="17"/>
  <c r="BH3071" i="17"/>
  <c r="BG3071" i="17"/>
  <c r="BF3071" i="17"/>
  <c r="T3071" i="17"/>
  <c r="R3071" i="17"/>
  <c r="P3071" i="17"/>
  <c r="BI3059" i="17"/>
  <c r="BH3059" i="17"/>
  <c r="BG3059" i="17"/>
  <c r="BF3059" i="17"/>
  <c r="T3059" i="17"/>
  <c r="R3059" i="17"/>
  <c r="P3059" i="17"/>
  <c r="BI3055" i="17"/>
  <c r="BH3055" i="17"/>
  <c r="BG3055" i="17"/>
  <c r="BF3055" i="17"/>
  <c r="T3055" i="17"/>
  <c r="R3055" i="17"/>
  <c r="P3055" i="17"/>
  <c r="BI3050" i="17"/>
  <c r="BH3050" i="17"/>
  <c r="BG3050" i="17"/>
  <c r="BF3050" i="17"/>
  <c r="T3050" i="17"/>
  <c r="R3050" i="17"/>
  <c r="P3050" i="17"/>
  <c r="BI3047" i="17"/>
  <c r="BH3047" i="17"/>
  <c r="BG3047" i="17"/>
  <c r="BF3047" i="17"/>
  <c r="T3047" i="17"/>
  <c r="R3047" i="17"/>
  <c r="P3047" i="17"/>
  <c r="BI3041" i="17"/>
  <c r="BH3041" i="17"/>
  <c r="BG3041" i="17"/>
  <c r="BF3041" i="17"/>
  <c r="T3041" i="17"/>
  <c r="R3041" i="17"/>
  <c r="P3041" i="17"/>
  <c r="BI3036" i="17"/>
  <c r="BH3036" i="17"/>
  <c r="BG3036" i="17"/>
  <c r="BF3036" i="17"/>
  <c r="T3036" i="17"/>
  <c r="R3036" i="17"/>
  <c r="P3036" i="17"/>
  <c r="BI3029" i="17"/>
  <c r="BH3029" i="17"/>
  <c r="BG3029" i="17"/>
  <c r="BF3029" i="17"/>
  <c r="T3029" i="17"/>
  <c r="R3029" i="17"/>
  <c r="P3029" i="17"/>
  <c r="BI3023" i="17"/>
  <c r="BH3023" i="17"/>
  <c r="BG3023" i="17"/>
  <c r="BF3023" i="17"/>
  <c r="T3023" i="17"/>
  <c r="R3023" i="17"/>
  <c r="P3023" i="17"/>
  <c r="BI3018" i="17"/>
  <c r="BH3018" i="17"/>
  <c r="BG3018" i="17"/>
  <c r="BF3018" i="17"/>
  <c r="T3018" i="17"/>
  <c r="R3018" i="17"/>
  <c r="P3018" i="17"/>
  <c r="BI3013" i="17"/>
  <c r="BH3013" i="17"/>
  <c r="BG3013" i="17"/>
  <c r="BF3013" i="17"/>
  <c r="T3013" i="17"/>
  <c r="R3013" i="17"/>
  <c r="P3013" i="17"/>
  <c r="BI3008" i="17"/>
  <c r="BH3008" i="17"/>
  <c r="BG3008" i="17"/>
  <c r="BF3008" i="17"/>
  <c r="T3008" i="17"/>
  <c r="R3008" i="17"/>
  <c r="P3008" i="17"/>
  <c r="BI3003" i="17"/>
  <c r="BH3003" i="17"/>
  <c r="BG3003" i="17"/>
  <c r="BF3003" i="17"/>
  <c r="T3003" i="17"/>
  <c r="R3003" i="17"/>
  <c r="P3003" i="17"/>
  <c r="BI2998" i="17"/>
  <c r="BH2998" i="17"/>
  <c r="BG2998" i="17"/>
  <c r="BF2998" i="17"/>
  <c r="T2998" i="17"/>
  <c r="R2998" i="17"/>
  <c r="P2998" i="17"/>
  <c r="BI2993" i="17"/>
  <c r="BH2993" i="17"/>
  <c r="BG2993" i="17"/>
  <c r="BF2993" i="17"/>
  <c r="T2993" i="17"/>
  <c r="R2993" i="17"/>
  <c r="P2993" i="17"/>
  <c r="BI2988" i="17"/>
  <c r="BH2988" i="17"/>
  <c r="BG2988" i="17"/>
  <c r="BF2988" i="17"/>
  <c r="T2988" i="17"/>
  <c r="R2988" i="17"/>
  <c r="P2988" i="17"/>
  <c r="BI2983" i="17"/>
  <c r="BH2983" i="17"/>
  <c r="BG2983" i="17"/>
  <c r="BF2983" i="17"/>
  <c r="T2983" i="17"/>
  <c r="R2983" i="17"/>
  <c r="P2983" i="17"/>
  <c r="BI2972" i="17"/>
  <c r="BH2972" i="17"/>
  <c r="BG2972" i="17"/>
  <c r="BF2972" i="17"/>
  <c r="T2972" i="17"/>
  <c r="R2972" i="17"/>
  <c r="P2972" i="17"/>
  <c r="BI2967" i="17"/>
  <c r="BH2967" i="17"/>
  <c r="BG2967" i="17"/>
  <c r="BF2967" i="17"/>
  <c r="T2967" i="17"/>
  <c r="R2967" i="17"/>
  <c r="P2967" i="17"/>
  <c r="BI2956" i="17"/>
  <c r="BH2956" i="17"/>
  <c r="BG2956" i="17"/>
  <c r="BF2956" i="17"/>
  <c r="T2956" i="17"/>
  <c r="R2956" i="17"/>
  <c r="P2956" i="17"/>
  <c r="BI2951" i="17"/>
  <c r="BH2951" i="17"/>
  <c r="BG2951" i="17"/>
  <c r="BF2951" i="17"/>
  <c r="T2951" i="17"/>
  <c r="R2951" i="17"/>
  <c r="P2951" i="17"/>
  <c r="BI2943" i="17"/>
  <c r="BH2943" i="17"/>
  <c r="BG2943" i="17"/>
  <c r="BF2943" i="17"/>
  <c r="T2943" i="17"/>
  <c r="R2943" i="17"/>
  <c r="P2943" i="17"/>
  <c r="BI2938" i="17"/>
  <c r="BH2938" i="17"/>
  <c r="BG2938" i="17"/>
  <c r="BF2938" i="17"/>
  <c r="T2938" i="17"/>
  <c r="R2938" i="17"/>
  <c r="P2938" i="17"/>
  <c r="BI2930" i="17"/>
  <c r="BH2930" i="17"/>
  <c r="BG2930" i="17"/>
  <c r="BF2930" i="17"/>
  <c r="T2930" i="17"/>
  <c r="R2930" i="17"/>
  <c r="P2930" i="17"/>
  <c r="BI2925" i="17"/>
  <c r="BH2925" i="17"/>
  <c r="BG2925" i="17"/>
  <c r="BF2925" i="17"/>
  <c r="T2925" i="17"/>
  <c r="R2925" i="17"/>
  <c r="P2925" i="17"/>
  <c r="BI2920" i="17"/>
  <c r="BH2920" i="17"/>
  <c r="BG2920" i="17"/>
  <c r="BF2920" i="17"/>
  <c r="T2920" i="17"/>
  <c r="R2920" i="17"/>
  <c r="P2920" i="17"/>
  <c r="BI2915" i="17"/>
  <c r="BH2915" i="17"/>
  <c r="BG2915" i="17"/>
  <c r="BF2915" i="17"/>
  <c r="T2915" i="17"/>
  <c r="R2915" i="17"/>
  <c r="P2915" i="17"/>
  <c r="BI2910" i="17"/>
  <c r="BH2910" i="17"/>
  <c r="BG2910" i="17"/>
  <c r="BF2910" i="17"/>
  <c r="T2910" i="17"/>
  <c r="R2910" i="17"/>
  <c r="P2910" i="17"/>
  <c r="BI2902" i="17"/>
  <c r="BH2902" i="17"/>
  <c r="BG2902" i="17"/>
  <c r="BF2902" i="17"/>
  <c r="T2902" i="17"/>
  <c r="R2902" i="17"/>
  <c r="P2902" i="17"/>
  <c r="BI2891" i="17"/>
  <c r="BH2891" i="17"/>
  <c r="BG2891" i="17"/>
  <c r="BF2891" i="17"/>
  <c r="T2891" i="17"/>
  <c r="R2891" i="17"/>
  <c r="P2891" i="17"/>
  <c r="BI2884" i="17"/>
  <c r="BH2884" i="17"/>
  <c r="BG2884" i="17"/>
  <c r="BF2884" i="17"/>
  <c r="T2884" i="17"/>
  <c r="R2884" i="17"/>
  <c r="P2884" i="17"/>
  <c r="BI2878" i="17"/>
  <c r="BH2878" i="17"/>
  <c r="BG2878" i="17"/>
  <c r="BF2878" i="17"/>
  <c r="T2878" i="17"/>
  <c r="R2878" i="17"/>
  <c r="P2878" i="17"/>
  <c r="BI2873" i="17"/>
  <c r="BH2873" i="17"/>
  <c r="BG2873" i="17"/>
  <c r="BF2873" i="17"/>
  <c r="T2873" i="17"/>
  <c r="R2873" i="17"/>
  <c r="P2873" i="17"/>
  <c r="BI2868" i="17"/>
  <c r="BH2868" i="17"/>
  <c r="BG2868" i="17"/>
  <c r="BF2868" i="17"/>
  <c r="T2868" i="17"/>
  <c r="R2868" i="17"/>
  <c r="P2868" i="17"/>
  <c r="BI2863" i="17"/>
  <c r="BH2863" i="17"/>
  <c r="BG2863" i="17"/>
  <c r="BF2863" i="17"/>
  <c r="T2863" i="17"/>
  <c r="R2863" i="17"/>
  <c r="P2863" i="17"/>
  <c r="BI2858" i="17"/>
  <c r="BH2858" i="17"/>
  <c r="BG2858" i="17"/>
  <c r="BF2858" i="17"/>
  <c r="T2858" i="17"/>
  <c r="R2858" i="17"/>
  <c r="P2858" i="17"/>
  <c r="BI2853" i="17"/>
  <c r="BH2853" i="17"/>
  <c r="BG2853" i="17"/>
  <c r="BF2853" i="17"/>
  <c r="T2853" i="17"/>
  <c r="R2853" i="17"/>
  <c r="P2853" i="17"/>
  <c r="BI2846" i="17"/>
  <c r="BH2846" i="17"/>
  <c r="BG2846" i="17"/>
  <c r="BF2846" i="17"/>
  <c r="T2846" i="17"/>
  <c r="R2846" i="17"/>
  <c r="P2846" i="17"/>
  <c r="BI2841" i="17"/>
  <c r="BH2841" i="17"/>
  <c r="BG2841" i="17"/>
  <c r="BF2841" i="17"/>
  <c r="T2841" i="17"/>
  <c r="R2841" i="17"/>
  <c r="P2841" i="17"/>
  <c r="BI2834" i="17"/>
  <c r="BH2834" i="17"/>
  <c r="BG2834" i="17"/>
  <c r="BF2834" i="17"/>
  <c r="T2834" i="17"/>
  <c r="R2834" i="17"/>
  <c r="P2834" i="17"/>
  <c r="BI2829" i="17"/>
  <c r="BH2829" i="17"/>
  <c r="BG2829" i="17"/>
  <c r="BF2829" i="17"/>
  <c r="T2829" i="17"/>
  <c r="R2829" i="17"/>
  <c r="P2829" i="17"/>
  <c r="BI2822" i="17"/>
  <c r="BH2822" i="17"/>
  <c r="BG2822" i="17"/>
  <c r="BF2822" i="17"/>
  <c r="T2822" i="17"/>
  <c r="R2822" i="17"/>
  <c r="P2822" i="17"/>
  <c r="BI2815" i="17"/>
  <c r="BH2815" i="17"/>
  <c r="BG2815" i="17"/>
  <c r="BF2815" i="17"/>
  <c r="T2815" i="17"/>
  <c r="R2815" i="17"/>
  <c r="P2815" i="17"/>
  <c r="BI2810" i="17"/>
  <c r="BH2810" i="17"/>
  <c r="BG2810" i="17"/>
  <c r="BF2810" i="17"/>
  <c r="T2810" i="17"/>
  <c r="R2810" i="17"/>
  <c r="P2810" i="17"/>
  <c r="BI2802" i="17"/>
  <c r="BH2802" i="17"/>
  <c r="BG2802" i="17"/>
  <c r="BF2802" i="17"/>
  <c r="T2802" i="17"/>
  <c r="R2802" i="17"/>
  <c r="P2802" i="17"/>
  <c r="BI2795" i="17"/>
  <c r="BH2795" i="17"/>
  <c r="BG2795" i="17"/>
  <c r="BF2795" i="17"/>
  <c r="T2795" i="17"/>
  <c r="R2795" i="17"/>
  <c r="P2795" i="17"/>
  <c r="BI2790" i="17"/>
  <c r="BH2790" i="17"/>
  <c r="BG2790" i="17"/>
  <c r="BF2790" i="17"/>
  <c r="T2790" i="17"/>
  <c r="R2790" i="17"/>
  <c r="P2790" i="17"/>
  <c r="BI2783" i="17"/>
  <c r="BH2783" i="17"/>
  <c r="BG2783" i="17"/>
  <c r="BF2783" i="17"/>
  <c r="T2783" i="17"/>
  <c r="R2783" i="17"/>
  <c r="P2783" i="17"/>
  <c r="BI2776" i="17"/>
  <c r="BH2776" i="17"/>
  <c r="BG2776" i="17"/>
  <c r="BF2776" i="17"/>
  <c r="T2776" i="17"/>
  <c r="R2776" i="17"/>
  <c r="P2776" i="17"/>
  <c r="BI2771" i="17"/>
  <c r="BH2771" i="17"/>
  <c r="BG2771" i="17"/>
  <c r="BF2771" i="17"/>
  <c r="T2771" i="17"/>
  <c r="R2771" i="17"/>
  <c r="P2771" i="17"/>
  <c r="BI2766" i="17"/>
  <c r="BH2766" i="17"/>
  <c r="BG2766" i="17"/>
  <c r="BF2766" i="17"/>
  <c r="T2766" i="17"/>
  <c r="R2766" i="17"/>
  <c r="P2766" i="17"/>
  <c r="BI2758" i="17"/>
  <c r="BH2758" i="17"/>
  <c r="BG2758" i="17"/>
  <c r="BF2758" i="17"/>
  <c r="T2758" i="17"/>
  <c r="R2758" i="17"/>
  <c r="P2758" i="17"/>
  <c r="BI2752" i="17"/>
  <c r="BH2752" i="17"/>
  <c r="BG2752" i="17"/>
  <c r="BF2752" i="17"/>
  <c r="T2752" i="17"/>
  <c r="R2752" i="17"/>
  <c r="P2752" i="17"/>
  <c r="BI2744" i="17"/>
  <c r="BH2744" i="17"/>
  <c r="BG2744" i="17"/>
  <c r="BF2744" i="17"/>
  <c r="T2744" i="17"/>
  <c r="R2744" i="17"/>
  <c r="P2744" i="17"/>
  <c r="BI2737" i="17"/>
  <c r="BH2737" i="17"/>
  <c r="BG2737" i="17"/>
  <c r="BF2737" i="17"/>
  <c r="T2737" i="17"/>
  <c r="R2737" i="17"/>
  <c r="P2737" i="17"/>
  <c r="BI2730" i="17"/>
  <c r="BH2730" i="17"/>
  <c r="BG2730" i="17"/>
  <c r="BF2730" i="17"/>
  <c r="T2730" i="17"/>
  <c r="R2730" i="17"/>
  <c r="P2730" i="17"/>
  <c r="BI2725" i="17"/>
  <c r="BH2725" i="17"/>
  <c r="BG2725" i="17"/>
  <c r="BF2725" i="17"/>
  <c r="T2725" i="17"/>
  <c r="R2725" i="17"/>
  <c r="P2725" i="17"/>
  <c r="BI2720" i="17"/>
  <c r="BH2720" i="17"/>
  <c r="BG2720" i="17"/>
  <c r="BF2720" i="17"/>
  <c r="T2720" i="17"/>
  <c r="R2720" i="17"/>
  <c r="P2720" i="17"/>
  <c r="BI2715" i="17"/>
  <c r="BH2715" i="17"/>
  <c r="BG2715" i="17"/>
  <c r="BF2715" i="17"/>
  <c r="T2715" i="17"/>
  <c r="R2715" i="17"/>
  <c r="P2715" i="17"/>
  <c r="BI2710" i="17"/>
  <c r="BH2710" i="17"/>
  <c r="BG2710" i="17"/>
  <c r="BF2710" i="17"/>
  <c r="T2710" i="17"/>
  <c r="R2710" i="17"/>
  <c r="P2710" i="17"/>
  <c r="BI2705" i="17"/>
  <c r="BH2705" i="17"/>
  <c r="BG2705" i="17"/>
  <c r="BF2705" i="17"/>
  <c r="T2705" i="17"/>
  <c r="R2705" i="17"/>
  <c r="P2705" i="17"/>
  <c r="BI2700" i="17"/>
  <c r="BH2700" i="17"/>
  <c r="BG2700" i="17"/>
  <c r="BF2700" i="17"/>
  <c r="T2700" i="17"/>
  <c r="R2700" i="17"/>
  <c r="P2700" i="17"/>
  <c r="BI2694" i="17"/>
  <c r="BH2694" i="17"/>
  <c r="BG2694" i="17"/>
  <c r="BF2694" i="17"/>
  <c r="T2694" i="17"/>
  <c r="R2694" i="17"/>
  <c r="P2694" i="17"/>
  <c r="BI2689" i="17"/>
  <c r="BH2689" i="17"/>
  <c r="BG2689" i="17"/>
  <c r="BF2689" i="17"/>
  <c r="T2689" i="17"/>
  <c r="R2689" i="17"/>
  <c r="P2689" i="17"/>
  <c r="BI2684" i="17"/>
  <c r="BH2684" i="17"/>
  <c r="BG2684" i="17"/>
  <c r="BF2684" i="17"/>
  <c r="T2684" i="17"/>
  <c r="R2684" i="17"/>
  <c r="P2684" i="17"/>
  <c r="BI2673" i="17"/>
  <c r="BH2673" i="17"/>
  <c r="BG2673" i="17"/>
  <c r="BF2673" i="17"/>
  <c r="T2673" i="17"/>
  <c r="R2673" i="17"/>
  <c r="P2673" i="17"/>
  <c r="BI2662" i="17"/>
  <c r="BH2662" i="17"/>
  <c r="BG2662" i="17"/>
  <c r="BF2662" i="17"/>
  <c r="T2662" i="17"/>
  <c r="R2662" i="17"/>
  <c r="P2662" i="17"/>
  <c r="BI2657" i="17"/>
  <c r="BH2657" i="17"/>
  <c r="BG2657" i="17"/>
  <c r="BF2657" i="17"/>
  <c r="T2657" i="17"/>
  <c r="R2657" i="17"/>
  <c r="P2657" i="17"/>
  <c r="BI2652" i="17"/>
  <c r="BH2652" i="17"/>
  <c r="BG2652" i="17"/>
  <c r="BF2652" i="17"/>
  <c r="T2652" i="17"/>
  <c r="R2652" i="17"/>
  <c r="P2652" i="17"/>
  <c r="BI2647" i="17"/>
  <c r="BH2647" i="17"/>
  <c r="BG2647" i="17"/>
  <c r="BF2647" i="17"/>
  <c r="T2647" i="17"/>
  <c r="R2647" i="17"/>
  <c r="P2647" i="17"/>
  <c r="BI2642" i="17"/>
  <c r="BH2642" i="17"/>
  <c r="BG2642" i="17"/>
  <c r="BF2642" i="17"/>
  <c r="T2642" i="17"/>
  <c r="R2642" i="17"/>
  <c r="P2642" i="17"/>
  <c r="BI2637" i="17"/>
  <c r="BH2637" i="17"/>
  <c r="BG2637" i="17"/>
  <c r="BF2637" i="17"/>
  <c r="T2637" i="17"/>
  <c r="R2637" i="17"/>
  <c r="P2637" i="17"/>
  <c r="BI2632" i="17"/>
  <c r="BH2632" i="17"/>
  <c r="BG2632" i="17"/>
  <c r="BF2632" i="17"/>
  <c r="T2632" i="17"/>
  <c r="R2632" i="17"/>
  <c r="P2632" i="17"/>
  <c r="BI2627" i="17"/>
  <c r="BH2627" i="17"/>
  <c r="BG2627" i="17"/>
  <c r="BF2627" i="17"/>
  <c r="T2627" i="17"/>
  <c r="R2627" i="17"/>
  <c r="P2627" i="17"/>
  <c r="BI2621" i="17"/>
  <c r="BH2621" i="17"/>
  <c r="BG2621" i="17"/>
  <c r="BF2621" i="17"/>
  <c r="T2621" i="17"/>
  <c r="R2621" i="17"/>
  <c r="P2621" i="17"/>
  <c r="BI2616" i="17"/>
  <c r="BH2616" i="17"/>
  <c r="BG2616" i="17"/>
  <c r="BF2616" i="17"/>
  <c r="T2616" i="17"/>
  <c r="R2616" i="17"/>
  <c r="P2616" i="17"/>
  <c r="BI2611" i="17"/>
  <c r="BH2611" i="17"/>
  <c r="BG2611" i="17"/>
  <c r="BF2611" i="17"/>
  <c r="T2611" i="17"/>
  <c r="R2611" i="17"/>
  <c r="P2611" i="17"/>
  <c r="BI2606" i="17"/>
  <c r="BH2606" i="17"/>
  <c r="BG2606" i="17"/>
  <c r="BF2606" i="17"/>
  <c r="T2606" i="17"/>
  <c r="R2606" i="17"/>
  <c r="P2606" i="17"/>
  <c r="BI2597" i="17"/>
  <c r="BH2597" i="17"/>
  <c r="BG2597" i="17"/>
  <c r="BF2597" i="17"/>
  <c r="T2597" i="17"/>
  <c r="R2597" i="17"/>
  <c r="P2597" i="17"/>
  <c r="BI2586" i="17"/>
  <c r="BH2586" i="17"/>
  <c r="BG2586" i="17"/>
  <c r="BF2586" i="17"/>
  <c r="T2586" i="17"/>
  <c r="R2586" i="17"/>
  <c r="P2586" i="17"/>
  <c r="BI2580" i="17"/>
  <c r="BH2580" i="17"/>
  <c r="BG2580" i="17"/>
  <c r="BF2580" i="17"/>
  <c r="T2580" i="17"/>
  <c r="R2580" i="17"/>
  <c r="P2580" i="17"/>
  <c r="BI2575" i="17"/>
  <c r="BH2575" i="17"/>
  <c r="BG2575" i="17"/>
  <c r="BF2575" i="17"/>
  <c r="T2575" i="17"/>
  <c r="R2575" i="17"/>
  <c r="P2575" i="17"/>
  <c r="BI2570" i="17"/>
  <c r="BH2570" i="17"/>
  <c r="BG2570" i="17"/>
  <c r="BF2570" i="17"/>
  <c r="T2570" i="17"/>
  <c r="R2570" i="17"/>
  <c r="P2570" i="17"/>
  <c r="BI2565" i="17"/>
  <c r="BH2565" i="17"/>
  <c r="BG2565" i="17"/>
  <c r="BF2565" i="17"/>
  <c r="T2565" i="17"/>
  <c r="R2565" i="17"/>
  <c r="P2565" i="17"/>
  <c r="BI2560" i="17"/>
  <c r="BH2560" i="17"/>
  <c r="BG2560" i="17"/>
  <c r="BF2560" i="17"/>
  <c r="T2560" i="17"/>
  <c r="R2560" i="17"/>
  <c r="P2560" i="17"/>
  <c r="BI2555" i="17"/>
  <c r="BH2555" i="17"/>
  <c r="BG2555" i="17"/>
  <c r="BF2555" i="17"/>
  <c r="T2555" i="17"/>
  <c r="R2555" i="17"/>
  <c r="P2555" i="17"/>
  <c r="BI2550" i="17"/>
  <c r="BH2550" i="17"/>
  <c r="BG2550" i="17"/>
  <c r="BF2550" i="17"/>
  <c r="T2550" i="17"/>
  <c r="R2550" i="17"/>
  <c r="P2550" i="17"/>
  <c r="BI2545" i="17"/>
  <c r="BH2545" i="17"/>
  <c r="BG2545" i="17"/>
  <c r="BF2545" i="17"/>
  <c r="T2545" i="17"/>
  <c r="R2545" i="17"/>
  <c r="P2545" i="17"/>
  <c r="BI2540" i="17"/>
  <c r="BH2540" i="17"/>
  <c r="BG2540" i="17"/>
  <c r="BF2540" i="17"/>
  <c r="T2540" i="17"/>
  <c r="R2540" i="17"/>
  <c r="P2540" i="17"/>
  <c r="BI2535" i="17"/>
  <c r="BH2535" i="17"/>
  <c r="BG2535" i="17"/>
  <c r="BF2535" i="17"/>
  <c r="T2535" i="17"/>
  <c r="R2535" i="17"/>
  <c r="P2535" i="17"/>
  <c r="BI2530" i="17"/>
  <c r="BH2530" i="17"/>
  <c r="BG2530" i="17"/>
  <c r="BF2530" i="17"/>
  <c r="T2530" i="17"/>
  <c r="R2530" i="17"/>
  <c r="P2530" i="17"/>
  <c r="BI2521" i="17"/>
  <c r="BH2521" i="17"/>
  <c r="BG2521" i="17"/>
  <c r="BF2521" i="17"/>
  <c r="T2521" i="17"/>
  <c r="R2521" i="17"/>
  <c r="P2521" i="17"/>
  <c r="BI2516" i="17"/>
  <c r="BH2516" i="17"/>
  <c r="BG2516" i="17"/>
  <c r="BF2516" i="17"/>
  <c r="T2516" i="17"/>
  <c r="R2516" i="17"/>
  <c r="P2516" i="17"/>
  <c r="BI2505" i="17"/>
  <c r="BH2505" i="17"/>
  <c r="BG2505" i="17"/>
  <c r="BF2505" i="17"/>
  <c r="T2505" i="17"/>
  <c r="R2505" i="17"/>
  <c r="P2505" i="17"/>
  <c r="BI2494" i="17"/>
  <c r="BH2494" i="17"/>
  <c r="BG2494" i="17"/>
  <c r="BF2494" i="17"/>
  <c r="T2494" i="17"/>
  <c r="R2494" i="17"/>
  <c r="P2494" i="17"/>
  <c r="BI2488" i="17"/>
  <c r="BH2488" i="17"/>
  <c r="BG2488" i="17"/>
  <c r="BF2488" i="17"/>
  <c r="T2488" i="17"/>
  <c r="R2488" i="17"/>
  <c r="P2488" i="17"/>
  <c r="BI2483" i="17"/>
  <c r="BH2483" i="17"/>
  <c r="BG2483" i="17"/>
  <c r="BF2483" i="17"/>
  <c r="T2483" i="17"/>
  <c r="R2483" i="17"/>
  <c r="P2483" i="17"/>
  <c r="BI2477" i="17"/>
  <c r="BH2477" i="17"/>
  <c r="BG2477" i="17"/>
  <c r="BF2477" i="17"/>
  <c r="T2477" i="17"/>
  <c r="R2477" i="17"/>
  <c r="P2477" i="17"/>
  <c r="BI2471" i="17"/>
  <c r="BH2471" i="17"/>
  <c r="BG2471" i="17"/>
  <c r="BF2471" i="17"/>
  <c r="T2471" i="17"/>
  <c r="R2471" i="17"/>
  <c r="P2471" i="17"/>
  <c r="BI2466" i="17"/>
  <c r="BH2466" i="17"/>
  <c r="BG2466" i="17"/>
  <c r="BF2466" i="17"/>
  <c r="T2466" i="17"/>
  <c r="R2466" i="17"/>
  <c r="P2466" i="17"/>
  <c r="BI2460" i="17"/>
  <c r="BH2460" i="17"/>
  <c r="BG2460" i="17"/>
  <c r="BF2460" i="17"/>
  <c r="T2460" i="17"/>
  <c r="R2460" i="17"/>
  <c r="P2460" i="17"/>
  <c r="BI2455" i="17"/>
  <c r="BH2455" i="17"/>
  <c r="BG2455" i="17"/>
  <c r="BF2455" i="17"/>
  <c r="T2455" i="17"/>
  <c r="R2455" i="17"/>
  <c r="P2455" i="17"/>
  <c r="BI2448" i="17"/>
  <c r="BH2448" i="17"/>
  <c r="BG2448" i="17"/>
  <c r="BF2448" i="17"/>
  <c r="T2448" i="17"/>
  <c r="R2448" i="17"/>
  <c r="P2448" i="17"/>
  <c r="BI2441" i="17"/>
  <c r="BH2441" i="17"/>
  <c r="BG2441" i="17"/>
  <c r="BF2441" i="17"/>
  <c r="T2441" i="17"/>
  <c r="R2441" i="17"/>
  <c r="P2441" i="17"/>
  <c r="BI2436" i="17"/>
  <c r="BH2436" i="17"/>
  <c r="BG2436" i="17"/>
  <c r="BF2436" i="17"/>
  <c r="T2436" i="17"/>
  <c r="R2436" i="17"/>
  <c r="P2436" i="17"/>
  <c r="BI2431" i="17"/>
  <c r="BH2431" i="17"/>
  <c r="BG2431" i="17"/>
  <c r="BF2431" i="17"/>
  <c r="T2431" i="17"/>
  <c r="R2431" i="17"/>
  <c r="P2431" i="17"/>
  <c r="BI2423" i="17"/>
  <c r="BH2423" i="17"/>
  <c r="BG2423" i="17"/>
  <c r="BF2423" i="17"/>
  <c r="T2423" i="17"/>
  <c r="R2423" i="17"/>
  <c r="P2423" i="17"/>
  <c r="BI2416" i="17"/>
  <c r="BH2416" i="17"/>
  <c r="BG2416" i="17"/>
  <c r="BF2416" i="17"/>
  <c r="T2416" i="17"/>
  <c r="R2416" i="17"/>
  <c r="P2416" i="17"/>
  <c r="BI2409" i="17"/>
  <c r="BH2409" i="17"/>
  <c r="BG2409" i="17"/>
  <c r="BF2409" i="17"/>
  <c r="T2409" i="17"/>
  <c r="R2409" i="17"/>
  <c r="P2409" i="17"/>
  <c r="BI2404" i="17"/>
  <c r="BH2404" i="17"/>
  <c r="BG2404" i="17"/>
  <c r="BF2404" i="17"/>
  <c r="T2404" i="17"/>
  <c r="R2404" i="17"/>
  <c r="P2404" i="17"/>
  <c r="BI2399" i="17"/>
  <c r="BH2399" i="17"/>
  <c r="BG2399" i="17"/>
  <c r="BF2399" i="17"/>
  <c r="T2399" i="17"/>
  <c r="R2399" i="17"/>
  <c r="P2399" i="17"/>
  <c r="BI2393" i="17"/>
  <c r="BH2393" i="17"/>
  <c r="BG2393" i="17"/>
  <c r="BF2393" i="17"/>
  <c r="T2393" i="17"/>
  <c r="R2393" i="17"/>
  <c r="P2393" i="17"/>
  <c r="BI2387" i="17"/>
  <c r="BH2387" i="17"/>
  <c r="BG2387" i="17"/>
  <c r="BF2387" i="17"/>
  <c r="T2387" i="17"/>
  <c r="R2387" i="17"/>
  <c r="P2387" i="17"/>
  <c r="BI2382" i="17"/>
  <c r="BH2382" i="17"/>
  <c r="BG2382" i="17"/>
  <c r="BF2382" i="17"/>
  <c r="T2382" i="17"/>
  <c r="R2382" i="17"/>
  <c r="P2382" i="17"/>
  <c r="BI2377" i="17"/>
  <c r="BH2377" i="17"/>
  <c r="BG2377" i="17"/>
  <c r="BF2377" i="17"/>
  <c r="T2377" i="17"/>
  <c r="R2377" i="17"/>
  <c r="P2377" i="17"/>
  <c r="BI2371" i="17"/>
  <c r="BH2371" i="17"/>
  <c r="BG2371" i="17"/>
  <c r="BF2371" i="17"/>
  <c r="T2371" i="17"/>
  <c r="R2371" i="17"/>
  <c r="P2371" i="17"/>
  <c r="BI2366" i="17"/>
  <c r="BH2366" i="17"/>
  <c r="BG2366" i="17"/>
  <c r="BF2366" i="17"/>
  <c r="T2366" i="17"/>
  <c r="R2366" i="17"/>
  <c r="P2366" i="17"/>
  <c r="BI2359" i="17"/>
  <c r="BH2359" i="17"/>
  <c r="BG2359" i="17"/>
  <c r="BF2359" i="17"/>
  <c r="T2359" i="17"/>
  <c r="R2359" i="17"/>
  <c r="P2359" i="17"/>
  <c r="BI2354" i="17"/>
  <c r="BH2354" i="17"/>
  <c r="BG2354" i="17"/>
  <c r="BF2354" i="17"/>
  <c r="T2354" i="17"/>
  <c r="R2354" i="17"/>
  <c r="P2354" i="17"/>
  <c r="BI2349" i="17"/>
  <c r="BH2349" i="17"/>
  <c r="BG2349" i="17"/>
  <c r="BF2349" i="17"/>
  <c r="T2349" i="17"/>
  <c r="R2349" i="17"/>
  <c r="P2349" i="17"/>
  <c r="BI2344" i="17"/>
  <c r="BH2344" i="17"/>
  <c r="BG2344" i="17"/>
  <c r="BF2344" i="17"/>
  <c r="T2344" i="17"/>
  <c r="R2344" i="17"/>
  <c r="P2344" i="17"/>
  <c r="BI2339" i="17"/>
  <c r="BH2339" i="17"/>
  <c r="BG2339" i="17"/>
  <c r="BF2339" i="17"/>
  <c r="T2339" i="17"/>
  <c r="R2339" i="17"/>
  <c r="P2339" i="17"/>
  <c r="BI2328" i="17"/>
  <c r="BH2328" i="17"/>
  <c r="BG2328" i="17"/>
  <c r="BF2328" i="17"/>
  <c r="T2328" i="17"/>
  <c r="R2328" i="17"/>
  <c r="P2328" i="17"/>
  <c r="BI2323" i="17"/>
  <c r="BH2323" i="17"/>
  <c r="BG2323" i="17"/>
  <c r="BF2323" i="17"/>
  <c r="T2323" i="17"/>
  <c r="R2323" i="17"/>
  <c r="P2323" i="17"/>
  <c r="BI2317" i="17"/>
  <c r="BH2317" i="17"/>
  <c r="BG2317" i="17"/>
  <c r="BF2317" i="17"/>
  <c r="T2317" i="17"/>
  <c r="R2317" i="17"/>
  <c r="P2317" i="17"/>
  <c r="BI2306" i="17"/>
  <c r="BH2306" i="17"/>
  <c r="BG2306" i="17"/>
  <c r="BF2306" i="17"/>
  <c r="T2306" i="17"/>
  <c r="R2306" i="17"/>
  <c r="P2306" i="17"/>
  <c r="BI2296" i="17"/>
  <c r="BH2296" i="17"/>
  <c r="BG2296" i="17"/>
  <c r="BF2296" i="17"/>
  <c r="T2296" i="17"/>
  <c r="R2296" i="17"/>
  <c r="P2296" i="17"/>
  <c r="BI2285" i="17"/>
  <c r="BH2285" i="17"/>
  <c r="BG2285" i="17"/>
  <c r="BF2285" i="17"/>
  <c r="T2285" i="17"/>
  <c r="R2285" i="17"/>
  <c r="P2285" i="17"/>
  <c r="BI2279" i="17"/>
  <c r="BH2279" i="17"/>
  <c r="BG2279" i="17"/>
  <c r="BF2279" i="17"/>
  <c r="T2279" i="17"/>
  <c r="R2279" i="17"/>
  <c r="P2279" i="17"/>
  <c r="BI2269" i="17"/>
  <c r="BH2269" i="17"/>
  <c r="BG2269" i="17"/>
  <c r="BF2269" i="17"/>
  <c r="T2269" i="17"/>
  <c r="R2269" i="17"/>
  <c r="P2269" i="17"/>
  <c r="BI2263" i="17"/>
  <c r="BH2263" i="17"/>
  <c r="BG2263" i="17"/>
  <c r="BF2263" i="17"/>
  <c r="T2263" i="17"/>
  <c r="R2263" i="17"/>
  <c r="P2263" i="17"/>
  <c r="BI2255" i="17"/>
  <c r="BH2255" i="17"/>
  <c r="BG2255" i="17"/>
  <c r="BF2255" i="17"/>
  <c r="T2255" i="17"/>
  <c r="R2255" i="17"/>
  <c r="P2255" i="17"/>
  <c r="BI2250" i="17"/>
  <c r="BH2250" i="17"/>
  <c r="BG2250" i="17"/>
  <c r="BF2250" i="17"/>
  <c r="T2250" i="17"/>
  <c r="R2250" i="17"/>
  <c r="P2250" i="17"/>
  <c r="BI2245" i="17"/>
  <c r="BH2245" i="17"/>
  <c r="BG2245" i="17"/>
  <c r="BF2245" i="17"/>
  <c r="T2245" i="17"/>
  <c r="R2245" i="17"/>
  <c r="P2245" i="17"/>
  <c r="BI2238" i="17"/>
  <c r="BH2238" i="17"/>
  <c r="BG2238" i="17"/>
  <c r="BF2238" i="17"/>
  <c r="T2238" i="17"/>
  <c r="R2238" i="17"/>
  <c r="P2238" i="17"/>
  <c r="BI2233" i="17"/>
  <c r="BH2233" i="17"/>
  <c r="BG2233" i="17"/>
  <c r="BF2233" i="17"/>
  <c r="T2233" i="17"/>
  <c r="R2233" i="17"/>
  <c r="P2233" i="17"/>
  <c r="BI2225" i="17"/>
  <c r="BH2225" i="17"/>
  <c r="BG2225" i="17"/>
  <c r="BF2225" i="17"/>
  <c r="T2225" i="17"/>
  <c r="R2225" i="17"/>
  <c r="P2225" i="17"/>
  <c r="BI2217" i="17"/>
  <c r="BH2217" i="17"/>
  <c r="BG2217" i="17"/>
  <c r="BF2217" i="17"/>
  <c r="T2217" i="17"/>
  <c r="R2217" i="17"/>
  <c r="P2217" i="17"/>
  <c r="BI2211" i="17"/>
  <c r="BH2211" i="17"/>
  <c r="BG2211" i="17"/>
  <c r="BF2211" i="17"/>
  <c r="T2211" i="17"/>
  <c r="R2211" i="17"/>
  <c r="P2211" i="17"/>
  <c r="BI2203" i="17"/>
  <c r="BH2203" i="17"/>
  <c r="BG2203" i="17"/>
  <c r="BF2203" i="17"/>
  <c r="T2203" i="17"/>
  <c r="R2203" i="17"/>
  <c r="P2203" i="17"/>
  <c r="BI2198" i="17"/>
  <c r="BH2198" i="17"/>
  <c r="BG2198" i="17"/>
  <c r="BF2198" i="17"/>
  <c r="T2198" i="17"/>
  <c r="R2198" i="17"/>
  <c r="P2198" i="17"/>
  <c r="BI2193" i="17"/>
  <c r="BH2193" i="17"/>
  <c r="BG2193" i="17"/>
  <c r="BF2193" i="17"/>
  <c r="T2193" i="17"/>
  <c r="R2193" i="17"/>
  <c r="P2193" i="17"/>
  <c r="BI2188" i="17"/>
  <c r="BH2188" i="17"/>
  <c r="BG2188" i="17"/>
  <c r="BF2188" i="17"/>
  <c r="T2188" i="17"/>
  <c r="R2188" i="17"/>
  <c r="P2188" i="17"/>
  <c r="BI2178" i="17"/>
  <c r="BH2178" i="17"/>
  <c r="BG2178" i="17"/>
  <c r="BF2178" i="17"/>
  <c r="T2178" i="17"/>
  <c r="R2178" i="17"/>
  <c r="P2178" i="17"/>
  <c r="BI2170" i="17"/>
  <c r="BH2170" i="17"/>
  <c r="BG2170" i="17"/>
  <c r="BF2170" i="17"/>
  <c r="T2170" i="17"/>
  <c r="R2170" i="17"/>
  <c r="P2170" i="17"/>
  <c r="BI2164" i="17"/>
  <c r="BH2164" i="17"/>
  <c r="BG2164" i="17"/>
  <c r="BF2164" i="17"/>
  <c r="T2164" i="17"/>
  <c r="R2164" i="17"/>
  <c r="P2164" i="17"/>
  <c r="BI2156" i="17"/>
  <c r="BH2156" i="17"/>
  <c r="BG2156" i="17"/>
  <c r="BF2156" i="17"/>
  <c r="T2156" i="17"/>
  <c r="R2156" i="17"/>
  <c r="P2156" i="17"/>
  <c r="BI2146" i="17"/>
  <c r="BH2146" i="17"/>
  <c r="BG2146" i="17"/>
  <c r="BF2146" i="17"/>
  <c r="T2146" i="17"/>
  <c r="R2146" i="17"/>
  <c r="P2146" i="17"/>
  <c r="BI2139" i="17"/>
  <c r="BH2139" i="17"/>
  <c r="BG2139" i="17"/>
  <c r="BF2139" i="17"/>
  <c r="T2139" i="17"/>
  <c r="R2139" i="17"/>
  <c r="P2139" i="17"/>
  <c r="BI2134" i="17"/>
  <c r="BH2134" i="17"/>
  <c r="BG2134" i="17"/>
  <c r="BF2134" i="17"/>
  <c r="T2134" i="17"/>
  <c r="R2134" i="17"/>
  <c r="P2134" i="17"/>
  <c r="BI2123" i="17"/>
  <c r="BH2123" i="17"/>
  <c r="BG2123" i="17"/>
  <c r="BF2123" i="17"/>
  <c r="T2123" i="17"/>
  <c r="R2123" i="17"/>
  <c r="P2123" i="17"/>
  <c r="BI2112" i="17"/>
  <c r="BH2112" i="17"/>
  <c r="BG2112" i="17"/>
  <c r="BF2112" i="17"/>
  <c r="T2112" i="17"/>
  <c r="R2112" i="17"/>
  <c r="P2112" i="17"/>
  <c r="BI2107" i="17"/>
  <c r="BH2107" i="17"/>
  <c r="BG2107" i="17"/>
  <c r="BF2107" i="17"/>
  <c r="T2107" i="17"/>
  <c r="R2107" i="17"/>
  <c r="P2107" i="17"/>
  <c r="BI2096" i="17"/>
  <c r="BH2096" i="17"/>
  <c r="BG2096" i="17"/>
  <c r="BF2096" i="17"/>
  <c r="T2096" i="17"/>
  <c r="R2096" i="17"/>
  <c r="P2096" i="17"/>
  <c r="BI2085" i="17"/>
  <c r="BH2085" i="17"/>
  <c r="BG2085" i="17"/>
  <c r="BF2085" i="17"/>
  <c r="T2085" i="17"/>
  <c r="R2085" i="17"/>
  <c r="P2085" i="17"/>
  <c r="BI2080" i="17"/>
  <c r="BH2080" i="17"/>
  <c r="BG2080" i="17"/>
  <c r="BF2080" i="17"/>
  <c r="T2080" i="17"/>
  <c r="R2080" i="17"/>
  <c r="P2080" i="17"/>
  <c r="BI2075" i="17"/>
  <c r="BH2075" i="17"/>
  <c r="BG2075" i="17"/>
  <c r="BF2075" i="17"/>
  <c r="T2075" i="17"/>
  <c r="R2075" i="17"/>
  <c r="P2075" i="17"/>
  <c r="BI2071" i="17"/>
  <c r="BH2071" i="17"/>
  <c r="BG2071" i="17"/>
  <c r="BF2071" i="17"/>
  <c r="T2071" i="17"/>
  <c r="R2071" i="17"/>
  <c r="P2071" i="17"/>
  <c r="BI2067" i="17"/>
  <c r="BH2067" i="17"/>
  <c r="BG2067" i="17"/>
  <c r="BF2067" i="17"/>
  <c r="T2067" i="17"/>
  <c r="R2067" i="17"/>
  <c r="P2067" i="17"/>
  <c r="BI2063" i="17"/>
  <c r="BH2063" i="17"/>
  <c r="BG2063" i="17"/>
  <c r="BF2063" i="17"/>
  <c r="T2063" i="17"/>
  <c r="R2063" i="17"/>
  <c r="P2063" i="17"/>
  <c r="BI1951" i="17"/>
  <c r="BH1951" i="17"/>
  <c r="BG1951" i="17"/>
  <c r="BF1951" i="17"/>
  <c r="T1951" i="17"/>
  <c r="R1951" i="17"/>
  <c r="P1951" i="17"/>
  <c r="BI1829" i="17"/>
  <c r="BH1829" i="17"/>
  <c r="BG1829" i="17"/>
  <c r="BF1829" i="17"/>
  <c r="T1829" i="17"/>
  <c r="R1829" i="17"/>
  <c r="P1829" i="17"/>
  <c r="BI1822" i="17"/>
  <c r="BH1822" i="17"/>
  <c r="BG1822" i="17"/>
  <c r="BF1822" i="17"/>
  <c r="T1822" i="17"/>
  <c r="R1822" i="17"/>
  <c r="P1822" i="17"/>
  <c r="BI1816" i="17"/>
  <c r="BH1816" i="17"/>
  <c r="BG1816" i="17"/>
  <c r="BF1816" i="17"/>
  <c r="T1816" i="17"/>
  <c r="R1816" i="17"/>
  <c r="P1816" i="17"/>
  <c r="BI1810" i="17"/>
  <c r="BH1810" i="17"/>
  <c r="BG1810" i="17"/>
  <c r="BF1810" i="17"/>
  <c r="T1810" i="17"/>
  <c r="R1810" i="17"/>
  <c r="P1810" i="17"/>
  <c r="BI1803" i="17"/>
  <c r="BH1803" i="17"/>
  <c r="BG1803" i="17"/>
  <c r="BF1803" i="17"/>
  <c r="T1803" i="17"/>
  <c r="R1803" i="17"/>
  <c r="P1803" i="17"/>
  <c r="BI1797" i="17"/>
  <c r="BH1797" i="17"/>
  <c r="BG1797" i="17"/>
  <c r="BF1797" i="17"/>
  <c r="T1797" i="17"/>
  <c r="R1797" i="17"/>
  <c r="P1797" i="17"/>
  <c r="BI1791" i="17"/>
  <c r="BH1791" i="17"/>
  <c r="BG1791" i="17"/>
  <c r="BF1791" i="17"/>
  <c r="T1791" i="17"/>
  <c r="R1791" i="17"/>
  <c r="P1791" i="17"/>
  <c r="BI1782" i="17"/>
  <c r="BH1782" i="17"/>
  <c r="BG1782" i="17"/>
  <c r="BF1782" i="17"/>
  <c r="T1782" i="17"/>
  <c r="R1782" i="17"/>
  <c r="P1782" i="17"/>
  <c r="BI1776" i="17"/>
  <c r="BH1776" i="17"/>
  <c r="BG1776" i="17"/>
  <c r="BF1776" i="17"/>
  <c r="T1776" i="17"/>
  <c r="R1776" i="17"/>
  <c r="P1776" i="17"/>
  <c r="BI1769" i="17"/>
  <c r="BH1769" i="17"/>
  <c r="BG1769" i="17"/>
  <c r="BF1769" i="17"/>
  <c r="T1769" i="17"/>
  <c r="R1769" i="17"/>
  <c r="P1769" i="17"/>
  <c r="BI1763" i="17"/>
  <c r="BH1763" i="17"/>
  <c r="BG1763" i="17"/>
  <c r="BF1763" i="17"/>
  <c r="T1763" i="17"/>
  <c r="R1763" i="17"/>
  <c r="P1763" i="17"/>
  <c r="BI1757" i="17"/>
  <c r="BH1757" i="17"/>
  <c r="BG1757" i="17"/>
  <c r="BF1757" i="17"/>
  <c r="T1757" i="17"/>
  <c r="R1757" i="17"/>
  <c r="P1757" i="17"/>
  <c r="BI1751" i="17"/>
  <c r="BH1751" i="17"/>
  <c r="BG1751" i="17"/>
  <c r="BF1751" i="17"/>
  <c r="T1751" i="17"/>
  <c r="R1751" i="17"/>
  <c r="P1751" i="17"/>
  <c r="BI1743" i="17"/>
  <c r="BH1743" i="17"/>
  <c r="BG1743" i="17"/>
  <c r="BF1743" i="17"/>
  <c r="T1743" i="17"/>
  <c r="R1743" i="17"/>
  <c r="P1743" i="17"/>
  <c r="BI1734" i="17"/>
  <c r="BH1734" i="17"/>
  <c r="BG1734" i="17"/>
  <c r="BF1734" i="17"/>
  <c r="T1734" i="17"/>
  <c r="R1734" i="17"/>
  <c r="P1734" i="17"/>
  <c r="BI1727" i="17"/>
  <c r="BH1727" i="17"/>
  <c r="BG1727" i="17"/>
  <c r="BF1727" i="17"/>
  <c r="T1727" i="17"/>
  <c r="R1727" i="17"/>
  <c r="P1727" i="17"/>
  <c r="BI1720" i="17"/>
  <c r="BH1720" i="17"/>
  <c r="BG1720" i="17"/>
  <c r="BF1720" i="17"/>
  <c r="T1720" i="17"/>
  <c r="R1720" i="17"/>
  <c r="P1720" i="17"/>
  <c r="BI1714" i="17"/>
  <c r="BH1714" i="17"/>
  <c r="BG1714" i="17"/>
  <c r="BF1714" i="17"/>
  <c r="T1714" i="17"/>
  <c r="R1714" i="17"/>
  <c r="P1714" i="17"/>
  <c r="BI1708" i="17"/>
  <c r="BH1708" i="17"/>
  <c r="BG1708" i="17"/>
  <c r="BF1708" i="17"/>
  <c r="T1708" i="17"/>
  <c r="R1708" i="17"/>
  <c r="P1708" i="17"/>
  <c r="BI1702" i="17"/>
  <c r="BH1702" i="17"/>
  <c r="BG1702" i="17"/>
  <c r="BF1702" i="17"/>
  <c r="T1702" i="17"/>
  <c r="R1702" i="17"/>
  <c r="P1702" i="17"/>
  <c r="BI1696" i="17"/>
  <c r="BH1696" i="17"/>
  <c r="BG1696" i="17"/>
  <c r="BF1696" i="17"/>
  <c r="T1696" i="17"/>
  <c r="R1696" i="17"/>
  <c r="P1696" i="17"/>
  <c r="BI1684" i="17"/>
  <c r="BH1684" i="17"/>
  <c r="BG1684" i="17"/>
  <c r="BF1684" i="17"/>
  <c r="T1684" i="17"/>
  <c r="R1684" i="17"/>
  <c r="P1684" i="17"/>
  <c r="BI1678" i="17"/>
  <c r="BH1678" i="17"/>
  <c r="BG1678" i="17"/>
  <c r="BF1678" i="17"/>
  <c r="T1678" i="17"/>
  <c r="R1678" i="17"/>
  <c r="P1678" i="17"/>
  <c r="BI1672" i="17"/>
  <c r="BH1672" i="17"/>
  <c r="BG1672" i="17"/>
  <c r="BF1672" i="17"/>
  <c r="T1672" i="17"/>
  <c r="R1672" i="17"/>
  <c r="P1672" i="17"/>
  <c r="BI1666" i="17"/>
  <c r="BH1666" i="17"/>
  <c r="BG1666" i="17"/>
  <c r="BF1666" i="17"/>
  <c r="T1666" i="17"/>
  <c r="R1666" i="17"/>
  <c r="P1666" i="17"/>
  <c r="BI1660" i="17"/>
  <c r="BH1660" i="17"/>
  <c r="BG1660" i="17"/>
  <c r="BF1660" i="17"/>
  <c r="T1660" i="17"/>
  <c r="R1660" i="17"/>
  <c r="P1660" i="17"/>
  <c r="BI1654" i="17"/>
  <c r="BH1654" i="17"/>
  <c r="BG1654" i="17"/>
  <c r="BF1654" i="17"/>
  <c r="T1654" i="17"/>
  <c r="R1654" i="17"/>
  <c r="P1654" i="17"/>
  <c r="BI1643" i="17"/>
  <c r="BH1643" i="17"/>
  <c r="BG1643" i="17"/>
  <c r="BF1643" i="17"/>
  <c r="T1643" i="17"/>
  <c r="R1643" i="17"/>
  <c r="P1643" i="17"/>
  <c r="BI1630" i="17"/>
  <c r="BH1630" i="17"/>
  <c r="BG1630" i="17"/>
  <c r="BF1630" i="17"/>
  <c r="T1630" i="17"/>
  <c r="R1630" i="17"/>
  <c r="P1630" i="17"/>
  <c r="BI1611" i="17"/>
  <c r="BH1611" i="17"/>
  <c r="BG1611" i="17"/>
  <c r="BF1611" i="17"/>
  <c r="T1611" i="17"/>
  <c r="R1611" i="17"/>
  <c r="P1611" i="17"/>
  <c r="BI1566" i="17"/>
  <c r="BH1566" i="17"/>
  <c r="BG1566" i="17"/>
  <c r="BF1566" i="17"/>
  <c r="T1566" i="17"/>
  <c r="R1566" i="17"/>
  <c r="P1566" i="17"/>
  <c r="BI1434" i="17"/>
  <c r="BH1434" i="17"/>
  <c r="BG1434" i="17"/>
  <c r="BF1434" i="17"/>
  <c r="T1434" i="17"/>
  <c r="R1434" i="17"/>
  <c r="P1434" i="17"/>
  <c r="BI1339" i="17"/>
  <c r="BH1339" i="17"/>
  <c r="BG1339" i="17"/>
  <c r="BF1339" i="17"/>
  <c r="T1339" i="17"/>
  <c r="R1339" i="17"/>
  <c r="P1339" i="17"/>
  <c r="BI1300" i="17"/>
  <c r="BH1300" i="17"/>
  <c r="BG1300" i="17"/>
  <c r="BF1300" i="17"/>
  <c r="T1300" i="17"/>
  <c r="R1300" i="17"/>
  <c r="P1300" i="17"/>
  <c r="BI1290" i="17"/>
  <c r="BH1290" i="17"/>
  <c r="BG1290" i="17"/>
  <c r="BF1290" i="17"/>
  <c r="T1290" i="17"/>
  <c r="R1290" i="17"/>
  <c r="P1290" i="17"/>
  <c r="BI1278" i="17"/>
  <c r="BH1278" i="17"/>
  <c r="BG1278" i="17"/>
  <c r="BF1278" i="17"/>
  <c r="T1278" i="17"/>
  <c r="R1278" i="17"/>
  <c r="P1278" i="17"/>
  <c r="BI1265" i="17"/>
  <c r="BH1265" i="17"/>
  <c r="BG1265" i="17"/>
  <c r="BF1265" i="17"/>
  <c r="T1265" i="17"/>
  <c r="R1265" i="17"/>
  <c r="P1265" i="17"/>
  <c r="BI1231" i="17"/>
  <c r="BH1231" i="17"/>
  <c r="BG1231" i="17"/>
  <c r="BF1231" i="17"/>
  <c r="T1231" i="17"/>
  <c r="R1231" i="17"/>
  <c r="P1231" i="17"/>
  <c r="BI1135" i="17"/>
  <c r="BH1135" i="17"/>
  <c r="BG1135" i="17"/>
  <c r="BF1135" i="17"/>
  <c r="T1135" i="17"/>
  <c r="R1135" i="17"/>
  <c r="P1135" i="17"/>
  <c r="BI1062" i="17"/>
  <c r="BH1062" i="17"/>
  <c r="BG1062" i="17"/>
  <c r="BF1062" i="17"/>
  <c r="T1062" i="17"/>
  <c r="R1062" i="17"/>
  <c r="P1062" i="17"/>
  <c r="BI1024" i="17"/>
  <c r="BH1024" i="17"/>
  <c r="BG1024" i="17"/>
  <c r="BF1024" i="17"/>
  <c r="T1024" i="17"/>
  <c r="R1024" i="17"/>
  <c r="P1024" i="17"/>
  <c r="BI1020" i="17"/>
  <c r="BH1020" i="17"/>
  <c r="BG1020" i="17"/>
  <c r="BF1020" i="17"/>
  <c r="T1020" i="17"/>
  <c r="R1020" i="17"/>
  <c r="P1020" i="17"/>
  <c r="BI1016" i="17"/>
  <c r="BH1016" i="17"/>
  <c r="BG1016" i="17"/>
  <c r="BF1016" i="17"/>
  <c r="T1016" i="17"/>
  <c r="R1016" i="17"/>
  <c r="P1016" i="17"/>
  <c r="BI1002" i="17"/>
  <c r="BH1002" i="17"/>
  <c r="BG1002" i="17"/>
  <c r="BF1002" i="17"/>
  <c r="T1002" i="17"/>
  <c r="R1002" i="17"/>
  <c r="P1002" i="17"/>
  <c r="BI967" i="17"/>
  <c r="BH967" i="17"/>
  <c r="BG967" i="17"/>
  <c r="BF967" i="17"/>
  <c r="T967" i="17"/>
  <c r="R967" i="17"/>
  <c r="P967" i="17"/>
  <c r="BI963" i="17"/>
  <c r="BH963" i="17"/>
  <c r="BG963" i="17"/>
  <c r="BF963" i="17"/>
  <c r="T963" i="17"/>
  <c r="R963" i="17"/>
  <c r="P963" i="17"/>
  <c r="BI959" i="17"/>
  <c r="BH959" i="17"/>
  <c r="BG959" i="17"/>
  <c r="BF959" i="17"/>
  <c r="T959" i="17"/>
  <c r="R959" i="17"/>
  <c r="P959" i="17"/>
  <c r="BI955" i="17"/>
  <c r="BH955" i="17"/>
  <c r="BG955" i="17"/>
  <c r="BF955" i="17"/>
  <c r="T955" i="17"/>
  <c r="R955" i="17"/>
  <c r="P955" i="17"/>
  <c r="BI897" i="17"/>
  <c r="BH897" i="17"/>
  <c r="BG897" i="17"/>
  <c r="BF897" i="17"/>
  <c r="T897" i="17"/>
  <c r="R897" i="17"/>
  <c r="P897" i="17"/>
  <c r="BI890" i="17"/>
  <c r="BH890" i="17"/>
  <c r="BG890" i="17"/>
  <c r="BF890" i="17"/>
  <c r="T890" i="17"/>
  <c r="R890" i="17"/>
  <c r="P890" i="17"/>
  <c r="BI877" i="17"/>
  <c r="BH877" i="17"/>
  <c r="BG877" i="17"/>
  <c r="BF877" i="17"/>
  <c r="T877" i="17"/>
  <c r="R877" i="17"/>
  <c r="P877" i="17"/>
  <c r="BI864" i="17"/>
  <c r="BH864" i="17"/>
  <c r="BG864" i="17"/>
  <c r="BF864" i="17"/>
  <c r="T864" i="17"/>
  <c r="R864" i="17"/>
  <c r="P864" i="17"/>
  <c r="BI853" i="17"/>
  <c r="BH853" i="17"/>
  <c r="BG853" i="17"/>
  <c r="BF853" i="17"/>
  <c r="T853" i="17"/>
  <c r="R853" i="17"/>
  <c r="P853" i="17"/>
  <c r="BI835" i="17"/>
  <c r="BH835" i="17"/>
  <c r="BG835" i="17"/>
  <c r="BF835" i="17"/>
  <c r="T835" i="17"/>
  <c r="R835" i="17"/>
  <c r="P835" i="17"/>
  <c r="BI828" i="17"/>
  <c r="BH828" i="17"/>
  <c r="BG828" i="17"/>
  <c r="BF828" i="17"/>
  <c r="T828" i="17"/>
  <c r="R828" i="17"/>
  <c r="P828" i="17"/>
  <c r="BI809" i="17"/>
  <c r="BH809" i="17"/>
  <c r="BG809" i="17"/>
  <c r="BF809" i="17"/>
  <c r="T809" i="17"/>
  <c r="R809" i="17"/>
  <c r="P809" i="17"/>
  <c r="BI794" i="17"/>
  <c r="BH794" i="17"/>
  <c r="BG794" i="17"/>
  <c r="BF794" i="17"/>
  <c r="T794" i="17"/>
  <c r="R794" i="17"/>
  <c r="P794" i="17"/>
  <c r="BI783" i="17"/>
  <c r="BH783" i="17"/>
  <c r="BG783" i="17"/>
  <c r="BF783" i="17"/>
  <c r="T783" i="17"/>
  <c r="R783" i="17"/>
  <c r="P783" i="17"/>
  <c r="BI766" i="17"/>
  <c r="BH766" i="17"/>
  <c r="BG766" i="17"/>
  <c r="BF766" i="17"/>
  <c r="T766" i="17"/>
  <c r="R766" i="17"/>
  <c r="P766" i="17"/>
  <c r="BI740" i="17"/>
  <c r="BH740" i="17"/>
  <c r="BG740" i="17"/>
  <c r="BF740" i="17"/>
  <c r="T740" i="17"/>
  <c r="R740" i="17"/>
  <c r="P740" i="17"/>
  <c r="BI693" i="17"/>
  <c r="BH693" i="17"/>
  <c r="BG693" i="17"/>
  <c r="BF693" i="17"/>
  <c r="T693" i="17"/>
  <c r="R693" i="17"/>
  <c r="P693" i="17"/>
  <c r="BI687" i="17"/>
  <c r="BH687" i="17"/>
  <c r="BG687" i="17"/>
  <c r="BF687" i="17"/>
  <c r="T687" i="17"/>
  <c r="R687" i="17"/>
  <c r="P687" i="17"/>
  <c r="BI681" i="17"/>
  <c r="BH681" i="17"/>
  <c r="BG681" i="17"/>
  <c r="BF681" i="17"/>
  <c r="T681" i="17"/>
  <c r="R681" i="17"/>
  <c r="P681" i="17"/>
  <c r="BI675" i="17"/>
  <c r="BH675" i="17"/>
  <c r="BG675" i="17"/>
  <c r="BF675" i="17"/>
  <c r="T675" i="17"/>
  <c r="R675" i="17"/>
  <c r="P675" i="17"/>
  <c r="BI669" i="17"/>
  <c r="BH669" i="17"/>
  <c r="BG669" i="17"/>
  <c r="BF669" i="17"/>
  <c r="T669" i="17"/>
  <c r="R669" i="17"/>
  <c r="P669" i="17"/>
  <c r="BI656" i="17"/>
  <c r="BH656" i="17"/>
  <c r="BG656" i="17"/>
  <c r="BF656" i="17"/>
  <c r="T656" i="17"/>
  <c r="R656" i="17"/>
  <c r="P656" i="17"/>
  <c r="BI650" i="17"/>
  <c r="BH650" i="17"/>
  <c r="BG650" i="17"/>
  <c r="BF650" i="17"/>
  <c r="T650" i="17"/>
  <c r="R650" i="17"/>
  <c r="P650" i="17"/>
  <c r="BI640" i="17"/>
  <c r="BH640" i="17"/>
  <c r="BG640" i="17"/>
  <c r="BF640" i="17"/>
  <c r="T640" i="17"/>
  <c r="R640" i="17"/>
  <c r="P640" i="17"/>
  <c r="BI634" i="17"/>
  <c r="BH634" i="17"/>
  <c r="BG634" i="17"/>
  <c r="BF634" i="17"/>
  <c r="T634" i="17"/>
  <c r="R634" i="17"/>
  <c r="P634" i="17"/>
  <c r="BI619" i="17"/>
  <c r="BH619" i="17"/>
  <c r="BG619" i="17"/>
  <c r="BF619" i="17"/>
  <c r="T619" i="17"/>
  <c r="R619" i="17"/>
  <c r="P619" i="17"/>
  <c r="BI588" i="17"/>
  <c r="BH588" i="17"/>
  <c r="BG588" i="17"/>
  <c r="BF588" i="17"/>
  <c r="T588" i="17"/>
  <c r="R588" i="17"/>
  <c r="P588" i="17"/>
  <c r="BI556" i="17"/>
  <c r="BH556" i="17"/>
  <c r="BG556" i="17"/>
  <c r="BF556" i="17"/>
  <c r="T556" i="17"/>
  <c r="R556" i="17"/>
  <c r="P556" i="17"/>
  <c r="BI498" i="17"/>
  <c r="BH498" i="17"/>
  <c r="BG498" i="17"/>
  <c r="BF498" i="17"/>
  <c r="T498" i="17"/>
  <c r="R498" i="17"/>
  <c r="P498" i="17"/>
  <c r="BI458" i="17"/>
  <c r="BH458" i="17"/>
  <c r="BG458" i="17"/>
  <c r="BF458" i="17"/>
  <c r="T458" i="17"/>
  <c r="R458" i="17"/>
  <c r="P458" i="17"/>
  <c r="BI453" i="17"/>
  <c r="BH453" i="17"/>
  <c r="BG453" i="17"/>
  <c r="BF453" i="17"/>
  <c r="T453" i="17"/>
  <c r="R453" i="17"/>
  <c r="P453" i="17"/>
  <c r="BI440" i="17"/>
  <c r="BH440" i="17"/>
  <c r="BG440" i="17"/>
  <c r="BF440" i="17"/>
  <c r="T440" i="17"/>
  <c r="R440" i="17"/>
  <c r="P440" i="17"/>
  <c r="BI412" i="17"/>
  <c r="BH412" i="17"/>
  <c r="BG412" i="17"/>
  <c r="BF412" i="17"/>
  <c r="T412" i="17"/>
  <c r="R412" i="17"/>
  <c r="P412" i="17"/>
  <c r="BI390" i="17"/>
  <c r="BH390" i="17"/>
  <c r="BG390" i="17"/>
  <c r="BF390" i="17"/>
  <c r="T390" i="17"/>
  <c r="R390" i="17"/>
  <c r="P390" i="17"/>
  <c r="BI314" i="17"/>
  <c r="BH314" i="17"/>
  <c r="BG314" i="17"/>
  <c r="BF314" i="17"/>
  <c r="T314" i="17"/>
  <c r="R314" i="17"/>
  <c r="P314" i="17"/>
  <c r="BI231" i="17"/>
  <c r="BH231" i="17"/>
  <c r="BG231" i="17"/>
  <c r="BF231" i="17"/>
  <c r="T231" i="17"/>
  <c r="R231" i="17"/>
  <c r="P231" i="17"/>
  <c r="BI219" i="17"/>
  <c r="BH219" i="17"/>
  <c r="BG219" i="17"/>
  <c r="BF219" i="17"/>
  <c r="T219" i="17"/>
  <c r="R219" i="17"/>
  <c r="P219" i="17"/>
  <c r="BI214" i="17"/>
  <c r="BH214" i="17"/>
  <c r="BG214" i="17"/>
  <c r="BF214" i="17"/>
  <c r="T214" i="17"/>
  <c r="R214" i="17"/>
  <c r="P214" i="17"/>
  <c r="BI209" i="17"/>
  <c r="BH209" i="17"/>
  <c r="BG209" i="17"/>
  <c r="BF209" i="17"/>
  <c r="T209" i="17"/>
  <c r="R209" i="17"/>
  <c r="P209" i="17"/>
  <c r="BI204" i="17"/>
  <c r="BH204" i="17"/>
  <c r="BG204" i="17"/>
  <c r="BF204" i="17"/>
  <c r="T204" i="17"/>
  <c r="R204" i="17"/>
  <c r="P204" i="17"/>
  <c r="BI199" i="17"/>
  <c r="BH199" i="17"/>
  <c r="BG199" i="17"/>
  <c r="BF199" i="17"/>
  <c r="T199" i="17"/>
  <c r="R199" i="17"/>
  <c r="P199" i="17"/>
  <c r="BI194" i="17"/>
  <c r="BH194" i="17"/>
  <c r="BG194" i="17"/>
  <c r="BF194" i="17"/>
  <c r="T194" i="17"/>
  <c r="R194" i="17"/>
  <c r="P194" i="17"/>
  <c r="BI189" i="17"/>
  <c r="BH189" i="17"/>
  <c r="BG189" i="17"/>
  <c r="BF189" i="17"/>
  <c r="T189" i="17"/>
  <c r="R189" i="17"/>
  <c r="P189" i="17"/>
  <c r="BI184" i="17"/>
  <c r="BH184" i="17"/>
  <c r="BG184" i="17"/>
  <c r="BF184" i="17"/>
  <c r="T184" i="17"/>
  <c r="R184" i="17"/>
  <c r="P184" i="17"/>
  <c r="BI179" i="17"/>
  <c r="BH179" i="17"/>
  <c r="BG179" i="17"/>
  <c r="BF179" i="17"/>
  <c r="T179" i="17"/>
  <c r="R179" i="17"/>
  <c r="P179" i="17"/>
  <c r="BI174" i="17"/>
  <c r="BH174" i="17"/>
  <c r="BG174" i="17"/>
  <c r="BF174" i="17"/>
  <c r="T174" i="17"/>
  <c r="R174" i="17"/>
  <c r="P174" i="17"/>
  <c r="BI171" i="17"/>
  <c r="BH171" i="17"/>
  <c r="BG171" i="17"/>
  <c r="BF171" i="17"/>
  <c r="T171" i="17"/>
  <c r="R171" i="17"/>
  <c r="P171" i="17"/>
  <c r="BI168" i="17"/>
  <c r="BH168" i="17"/>
  <c r="BG168" i="17"/>
  <c r="BF168" i="17"/>
  <c r="T168" i="17"/>
  <c r="R168" i="17"/>
  <c r="P168" i="17"/>
  <c r="BI165" i="17"/>
  <c r="BH165" i="17"/>
  <c r="BG165" i="17"/>
  <c r="BF165" i="17"/>
  <c r="T165" i="17"/>
  <c r="R165" i="17"/>
  <c r="P165" i="17"/>
  <c r="BI162" i="17"/>
  <c r="BH162" i="17"/>
  <c r="BG162" i="17"/>
  <c r="BF162" i="17"/>
  <c r="T162" i="17"/>
  <c r="R162" i="17"/>
  <c r="P162" i="17"/>
  <c r="BI160" i="17"/>
  <c r="BH160" i="17"/>
  <c r="BG160" i="17"/>
  <c r="BF160" i="17"/>
  <c r="T160" i="17"/>
  <c r="R160" i="17"/>
  <c r="P160" i="17"/>
  <c r="BI158" i="17"/>
  <c r="BH158" i="17"/>
  <c r="BG158" i="17"/>
  <c r="BF158" i="17"/>
  <c r="T158" i="17"/>
  <c r="R158" i="17"/>
  <c r="P158" i="17"/>
  <c r="BI156" i="17"/>
  <c r="BH156" i="17"/>
  <c r="BG156" i="17"/>
  <c r="BF156" i="17"/>
  <c r="T156" i="17"/>
  <c r="R156" i="17"/>
  <c r="P156" i="17"/>
  <c r="BI154" i="17"/>
  <c r="BH154" i="17"/>
  <c r="BG154" i="17"/>
  <c r="BF154" i="17"/>
  <c r="T154" i="17"/>
  <c r="R154" i="17"/>
  <c r="P154" i="17"/>
  <c r="BI152" i="17"/>
  <c r="BH152" i="17"/>
  <c r="BG152" i="17"/>
  <c r="BF152" i="17"/>
  <c r="T152" i="17"/>
  <c r="R152" i="17"/>
  <c r="P152" i="17"/>
  <c r="BI150" i="17"/>
  <c r="BH150" i="17"/>
  <c r="BG150" i="17"/>
  <c r="BF150" i="17"/>
  <c r="T150" i="17"/>
  <c r="R150" i="17"/>
  <c r="P150" i="17"/>
  <c r="BI148" i="17"/>
  <c r="BH148" i="17"/>
  <c r="BG148" i="17"/>
  <c r="BF148" i="17"/>
  <c r="T148" i="17"/>
  <c r="R148" i="17"/>
  <c r="P148" i="17"/>
  <c r="BI146" i="17"/>
  <c r="BH146" i="17"/>
  <c r="BG146" i="17"/>
  <c r="BF146" i="17"/>
  <c r="T146" i="17"/>
  <c r="R146" i="17"/>
  <c r="P146" i="17"/>
  <c r="BI144" i="17"/>
  <c r="BH144" i="17"/>
  <c r="BG144" i="17"/>
  <c r="BF144" i="17"/>
  <c r="T144" i="17"/>
  <c r="R144" i="17"/>
  <c r="P144" i="17"/>
  <c r="BI142" i="17"/>
  <c r="BH142" i="17"/>
  <c r="BG142" i="17"/>
  <c r="BF142" i="17"/>
  <c r="T142" i="17"/>
  <c r="R142" i="17"/>
  <c r="P142" i="17"/>
  <c r="BI140" i="17"/>
  <c r="BH140" i="17"/>
  <c r="BG140" i="17"/>
  <c r="BF140" i="17"/>
  <c r="T140" i="17"/>
  <c r="R140" i="17"/>
  <c r="P140" i="17"/>
  <c r="BI138" i="17"/>
  <c r="BH138" i="17"/>
  <c r="BG138" i="17"/>
  <c r="BF138" i="17"/>
  <c r="T138" i="17"/>
  <c r="R138" i="17"/>
  <c r="P138" i="17"/>
  <c r="BI136" i="17"/>
  <c r="BH136" i="17"/>
  <c r="BG136" i="17"/>
  <c r="BF136" i="17"/>
  <c r="T136" i="17"/>
  <c r="R136" i="17"/>
  <c r="P136" i="17"/>
  <c r="BI134" i="17"/>
  <c r="BH134" i="17"/>
  <c r="BG134" i="17"/>
  <c r="BF134" i="17"/>
  <c r="T134" i="17"/>
  <c r="R134" i="17"/>
  <c r="P134" i="17"/>
  <c r="BI132" i="17"/>
  <c r="BH132" i="17"/>
  <c r="BG132" i="17"/>
  <c r="BF132" i="17"/>
  <c r="T132" i="17"/>
  <c r="R132" i="17"/>
  <c r="P132" i="17"/>
  <c r="BI130" i="17"/>
  <c r="BH130" i="17"/>
  <c r="BG130" i="17"/>
  <c r="BF130" i="17"/>
  <c r="T130" i="17"/>
  <c r="R130" i="17"/>
  <c r="P130" i="17"/>
  <c r="BI128" i="17"/>
  <c r="BH128" i="17"/>
  <c r="BG128" i="17"/>
  <c r="BF128" i="17"/>
  <c r="T128" i="17"/>
  <c r="R128" i="17"/>
  <c r="P128" i="17"/>
  <c r="BI126" i="17"/>
  <c r="BH126" i="17"/>
  <c r="BG126" i="17"/>
  <c r="BF126" i="17"/>
  <c r="T126" i="17"/>
  <c r="R126" i="17"/>
  <c r="P126" i="17"/>
  <c r="BI124" i="17"/>
  <c r="BH124" i="17"/>
  <c r="BG124" i="17"/>
  <c r="BF124" i="17"/>
  <c r="T124" i="17"/>
  <c r="R124" i="17"/>
  <c r="P124" i="17"/>
  <c r="BI122" i="17"/>
  <c r="BH122" i="17"/>
  <c r="BG122" i="17"/>
  <c r="BF122" i="17"/>
  <c r="T122" i="17"/>
  <c r="R122" i="17"/>
  <c r="P122" i="17"/>
  <c r="BI118" i="17"/>
  <c r="BH118" i="17"/>
  <c r="BG118" i="17"/>
  <c r="BF118" i="17"/>
  <c r="T118" i="17"/>
  <c r="R118" i="17"/>
  <c r="P118" i="17"/>
  <c r="BI114" i="17"/>
  <c r="BH114" i="17"/>
  <c r="BG114" i="17"/>
  <c r="BF114" i="17"/>
  <c r="T114" i="17"/>
  <c r="R114" i="17"/>
  <c r="P114" i="17"/>
  <c r="BI110" i="17"/>
  <c r="BH110" i="17"/>
  <c r="BG110" i="17"/>
  <c r="BF110" i="17"/>
  <c r="T110" i="17"/>
  <c r="R110" i="17"/>
  <c r="P110" i="17"/>
  <c r="BI106" i="17"/>
  <c r="BH106" i="17"/>
  <c r="BG106" i="17"/>
  <c r="BF106" i="17"/>
  <c r="T106" i="17"/>
  <c r="R106" i="17"/>
  <c r="P106" i="17"/>
  <c r="BI102" i="17"/>
  <c r="BH102" i="17"/>
  <c r="BG102" i="17"/>
  <c r="BF102" i="17"/>
  <c r="T102" i="17"/>
  <c r="R102" i="17"/>
  <c r="P102" i="17"/>
  <c r="BI98" i="17"/>
  <c r="BH98" i="17"/>
  <c r="BG98" i="17"/>
  <c r="BF98" i="17"/>
  <c r="T98" i="17"/>
  <c r="R98" i="17"/>
  <c r="P98" i="17"/>
  <c r="BI94" i="17"/>
  <c r="BH94" i="17"/>
  <c r="BG94" i="17"/>
  <c r="BF94" i="17"/>
  <c r="T94" i="17"/>
  <c r="R94" i="17"/>
  <c r="P94" i="17"/>
  <c r="BI90" i="17"/>
  <c r="BH90" i="17"/>
  <c r="BG90" i="17"/>
  <c r="BF90" i="17"/>
  <c r="T90" i="17"/>
  <c r="R90" i="17"/>
  <c r="P90" i="17"/>
  <c r="F80" i="17"/>
  <c r="E78" i="17"/>
  <c r="F52" i="17"/>
  <c r="E50" i="17"/>
  <c r="J24" i="17"/>
  <c r="E24" i="17"/>
  <c r="J83" i="17" s="1"/>
  <c r="J23" i="17"/>
  <c r="J21" i="17"/>
  <c r="E21" i="17"/>
  <c r="J54" i="17" s="1"/>
  <c r="J20" i="17"/>
  <c r="J18" i="17"/>
  <c r="E18" i="17"/>
  <c r="F83" i="17" s="1"/>
  <c r="J17" i="17"/>
  <c r="J15" i="17"/>
  <c r="E15" i="17"/>
  <c r="F54" i="17" s="1"/>
  <c r="J14" i="17"/>
  <c r="J12" i="17"/>
  <c r="J52" i="17"/>
  <c r="E7" i="17"/>
  <c r="E76" i="17" s="1"/>
  <c r="J37" i="16"/>
  <c r="J36" i="16"/>
  <c r="AY69" i="1" s="1"/>
  <c r="J35" i="16"/>
  <c r="AX69" i="1" s="1"/>
  <c r="BI1084" i="16"/>
  <c r="BH1084" i="16"/>
  <c r="BG1084" i="16"/>
  <c r="BF1084" i="16"/>
  <c r="T1084" i="16"/>
  <c r="R1084" i="16"/>
  <c r="P1084" i="16"/>
  <c r="BI1081" i="16"/>
  <c r="BH1081" i="16"/>
  <c r="BG1081" i="16"/>
  <c r="BF1081" i="16"/>
  <c r="T1081" i="16"/>
  <c r="R1081" i="16"/>
  <c r="P1081" i="16"/>
  <c r="BI1078" i="16"/>
  <c r="BH1078" i="16"/>
  <c r="BG1078" i="16"/>
  <c r="BF1078" i="16"/>
  <c r="T1078" i="16"/>
  <c r="R1078" i="16"/>
  <c r="P1078" i="16"/>
  <c r="BI1075" i="16"/>
  <c r="BH1075" i="16"/>
  <c r="BG1075" i="16"/>
  <c r="BF1075" i="16"/>
  <c r="T1075" i="16"/>
  <c r="R1075" i="16"/>
  <c r="P1075" i="16"/>
  <c r="BI1072" i="16"/>
  <c r="BH1072" i="16"/>
  <c r="BG1072" i="16"/>
  <c r="BF1072" i="16"/>
  <c r="T1072" i="16"/>
  <c r="R1072" i="16"/>
  <c r="P1072" i="16"/>
  <c r="BI1069" i="16"/>
  <c r="BH1069" i="16"/>
  <c r="BG1069" i="16"/>
  <c r="BF1069" i="16"/>
  <c r="T1069" i="16"/>
  <c r="R1069" i="16"/>
  <c r="P1069" i="16"/>
  <c r="BI1066" i="16"/>
  <c r="BH1066" i="16"/>
  <c r="BG1066" i="16"/>
  <c r="BF1066" i="16"/>
  <c r="T1066" i="16"/>
  <c r="R1066" i="16"/>
  <c r="P1066" i="16"/>
  <c r="BI1063" i="16"/>
  <c r="BH1063" i="16"/>
  <c r="BG1063" i="16"/>
  <c r="BF1063" i="16"/>
  <c r="T1063" i="16"/>
  <c r="R1063" i="16"/>
  <c r="P1063" i="16"/>
  <c r="BI1060" i="16"/>
  <c r="BH1060" i="16"/>
  <c r="BG1060" i="16"/>
  <c r="BF1060" i="16"/>
  <c r="T1060" i="16"/>
  <c r="R1060" i="16"/>
  <c r="P1060" i="16"/>
  <c r="BI1057" i="16"/>
  <c r="BH1057" i="16"/>
  <c r="BG1057" i="16"/>
  <c r="BF1057" i="16"/>
  <c r="T1057" i="16"/>
  <c r="R1057" i="16"/>
  <c r="P1057" i="16"/>
  <c r="BI1054" i="16"/>
  <c r="BH1054" i="16"/>
  <c r="BG1054" i="16"/>
  <c r="BF1054" i="16"/>
  <c r="T1054" i="16"/>
  <c r="R1054" i="16"/>
  <c r="P1054" i="16"/>
  <c r="BI1051" i="16"/>
  <c r="BH1051" i="16"/>
  <c r="BG1051" i="16"/>
  <c r="BF1051" i="16"/>
  <c r="T1051" i="16"/>
  <c r="R1051" i="16"/>
  <c r="P1051" i="16"/>
  <c r="BI1048" i="16"/>
  <c r="BH1048" i="16"/>
  <c r="BG1048" i="16"/>
  <c r="BF1048" i="16"/>
  <c r="T1048" i="16"/>
  <c r="R1048" i="16"/>
  <c r="P1048" i="16"/>
  <c r="BI1045" i="16"/>
  <c r="BH1045" i="16"/>
  <c r="BG1045" i="16"/>
  <c r="BF1045" i="16"/>
  <c r="T1045" i="16"/>
  <c r="R1045" i="16"/>
  <c r="P1045" i="16"/>
  <c r="BI1042" i="16"/>
  <c r="BH1042" i="16"/>
  <c r="BG1042" i="16"/>
  <c r="BF1042" i="16"/>
  <c r="T1042" i="16"/>
  <c r="R1042" i="16"/>
  <c r="P1042" i="16"/>
  <c r="BI1039" i="16"/>
  <c r="BH1039" i="16"/>
  <c r="BG1039" i="16"/>
  <c r="BF1039" i="16"/>
  <c r="T1039" i="16"/>
  <c r="R1039" i="16"/>
  <c r="P1039" i="16"/>
  <c r="BI1036" i="16"/>
  <c r="BH1036" i="16"/>
  <c r="BG1036" i="16"/>
  <c r="BF1036" i="16"/>
  <c r="T1036" i="16"/>
  <c r="R1036" i="16"/>
  <c r="P1036" i="16"/>
  <c r="BI1033" i="16"/>
  <c r="BH1033" i="16"/>
  <c r="BG1033" i="16"/>
  <c r="BF1033" i="16"/>
  <c r="T1033" i="16"/>
  <c r="R1033" i="16"/>
  <c r="P1033" i="16"/>
  <c r="BI1030" i="16"/>
  <c r="BH1030" i="16"/>
  <c r="BG1030" i="16"/>
  <c r="BF1030" i="16"/>
  <c r="T1030" i="16"/>
  <c r="R1030" i="16"/>
  <c r="P1030" i="16"/>
  <c r="BI1027" i="16"/>
  <c r="BH1027" i="16"/>
  <c r="BG1027" i="16"/>
  <c r="BF1027" i="16"/>
  <c r="T1027" i="16"/>
  <c r="R1027" i="16"/>
  <c r="P1027" i="16"/>
  <c r="BI1024" i="16"/>
  <c r="BH1024" i="16"/>
  <c r="BG1024" i="16"/>
  <c r="BF1024" i="16"/>
  <c r="T1024" i="16"/>
  <c r="R1024" i="16"/>
  <c r="P1024" i="16"/>
  <c r="BI1021" i="16"/>
  <c r="BH1021" i="16"/>
  <c r="BG1021" i="16"/>
  <c r="BF1021" i="16"/>
  <c r="T1021" i="16"/>
  <c r="R1021" i="16"/>
  <c r="P1021" i="16"/>
  <c r="BI1017" i="16"/>
  <c r="BH1017" i="16"/>
  <c r="BG1017" i="16"/>
  <c r="BF1017" i="16"/>
  <c r="T1017" i="16"/>
  <c r="R1017" i="16"/>
  <c r="P1017" i="16"/>
  <c r="BI1015" i="16"/>
  <c r="BH1015" i="16"/>
  <c r="BG1015" i="16"/>
  <c r="BF1015" i="16"/>
  <c r="T1015" i="16"/>
  <c r="R1015" i="16"/>
  <c r="P1015" i="16"/>
  <c r="BI1013" i="16"/>
  <c r="BH1013" i="16"/>
  <c r="BG1013" i="16"/>
  <c r="BF1013" i="16"/>
  <c r="T1013" i="16"/>
  <c r="R1013" i="16"/>
  <c r="P1013" i="16"/>
  <c r="BI1011" i="16"/>
  <c r="BH1011" i="16"/>
  <c r="BG1011" i="16"/>
  <c r="BF1011" i="16"/>
  <c r="T1011" i="16"/>
  <c r="R1011" i="16"/>
  <c r="P1011" i="16"/>
  <c r="BI1009" i="16"/>
  <c r="BH1009" i="16"/>
  <c r="BG1009" i="16"/>
  <c r="BF1009" i="16"/>
  <c r="T1009" i="16"/>
  <c r="R1009" i="16"/>
  <c r="P1009" i="16"/>
  <c r="BI1005" i="16"/>
  <c r="BH1005" i="16"/>
  <c r="BG1005" i="16"/>
  <c r="BF1005" i="16"/>
  <c r="T1005" i="16"/>
  <c r="R1005" i="16"/>
  <c r="P1005" i="16"/>
  <c r="BI1003" i="16"/>
  <c r="BH1003" i="16"/>
  <c r="BG1003" i="16"/>
  <c r="BF1003" i="16"/>
  <c r="T1003" i="16"/>
  <c r="R1003" i="16"/>
  <c r="P1003" i="16"/>
  <c r="BI999" i="16"/>
  <c r="BH999" i="16"/>
  <c r="BG999" i="16"/>
  <c r="BF999" i="16"/>
  <c r="T999" i="16"/>
  <c r="R999" i="16"/>
  <c r="P999" i="16"/>
  <c r="BI995" i="16"/>
  <c r="BH995" i="16"/>
  <c r="BG995" i="16"/>
  <c r="BF995" i="16"/>
  <c r="T995" i="16"/>
  <c r="R995" i="16"/>
  <c r="P995" i="16"/>
  <c r="BI991" i="16"/>
  <c r="BH991" i="16"/>
  <c r="BG991" i="16"/>
  <c r="BF991" i="16"/>
  <c r="T991" i="16"/>
  <c r="R991" i="16"/>
  <c r="P991" i="16"/>
  <c r="BI987" i="16"/>
  <c r="BH987" i="16"/>
  <c r="BG987" i="16"/>
  <c r="BF987" i="16"/>
  <c r="T987" i="16"/>
  <c r="R987" i="16"/>
  <c r="P987" i="16"/>
  <c r="BI975" i="16"/>
  <c r="BH975" i="16"/>
  <c r="BG975" i="16"/>
  <c r="BF975" i="16"/>
  <c r="T975" i="16"/>
  <c r="R975" i="16"/>
  <c r="P975" i="16"/>
  <c r="BI970" i="16"/>
  <c r="BH970" i="16"/>
  <c r="BG970" i="16"/>
  <c r="BF970" i="16"/>
  <c r="T970" i="16"/>
  <c r="R970" i="16"/>
  <c r="P970" i="16"/>
  <c r="BI965" i="16"/>
  <c r="BH965" i="16"/>
  <c r="BG965" i="16"/>
  <c r="BF965" i="16"/>
  <c r="T965" i="16"/>
  <c r="R965" i="16"/>
  <c r="P965" i="16"/>
  <c r="BI960" i="16"/>
  <c r="BH960" i="16"/>
  <c r="BG960" i="16"/>
  <c r="BF960" i="16"/>
  <c r="T960" i="16"/>
  <c r="R960" i="16"/>
  <c r="P960" i="16"/>
  <c r="BI958" i="16"/>
  <c r="BH958" i="16"/>
  <c r="BG958" i="16"/>
  <c r="BF958" i="16"/>
  <c r="T958" i="16"/>
  <c r="R958" i="16"/>
  <c r="P958" i="16"/>
  <c r="BI956" i="16"/>
  <c r="BH956" i="16"/>
  <c r="BG956" i="16"/>
  <c r="BF956" i="16"/>
  <c r="T956" i="16"/>
  <c r="R956" i="16"/>
  <c r="P956" i="16"/>
  <c r="BI951" i="16"/>
  <c r="BH951" i="16"/>
  <c r="BG951" i="16"/>
  <c r="BF951" i="16"/>
  <c r="T951" i="16"/>
  <c r="R951" i="16"/>
  <c r="P951" i="16"/>
  <c r="BI946" i="16"/>
  <c r="BH946" i="16"/>
  <c r="BG946" i="16"/>
  <c r="BF946" i="16"/>
  <c r="T946" i="16"/>
  <c r="R946" i="16"/>
  <c r="P946" i="16"/>
  <c r="BI935" i="16"/>
  <c r="BH935" i="16"/>
  <c r="BG935" i="16"/>
  <c r="BF935" i="16"/>
  <c r="T935" i="16"/>
  <c r="R935" i="16"/>
  <c r="P935" i="16"/>
  <c r="BI928" i="16"/>
  <c r="BH928" i="16"/>
  <c r="BG928" i="16"/>
  <c r="BF928" i="16"/>
  <c r="T928" i="16"/>
  <c r="R928" i="16"/>
  <c r="P928" i="16"/>
  <c r="BI917" i="16"/>
  <c r="BH917" i="16"/>
  <c r="BG917" i="16"/>
  <c r="BF917" i="16"/>
  <c r="T917" i="16"/>
  <c r="R917" i="16"/>
  <c r="P917" i="16"/>
  <c r="BI906" i="16"/>
  <c r="BH906" i="16"/>
  <c r="BG906" i="16"/>
  <c r="BF906" i="16"/>
  <c r="T906" i="16"/>
  <c r="R906" i="16"/>
  <c r="P906" i="16"/>
  <c r="BI895" i="16"/>
  <c r="BH895" i="16"/>
  <c r="BG895" i="16"/>
  <c r="BF895" i="16"/>
  <c r="T895" i="16"/>
  <c r="R895" i="16"/>
  <c r="P895" i="16"/>
  <c r="BI891" i="16"/>
  <c r="BH891" i="16"/>
  <c r="BG891" i="16"/>
  <c r="BF891" i="16"/>
  <c r="T891" i="16"/>
  <c r="R891" i="16"/>
  <c r="P891" i="16"/>
  <c r="BI887" i="16"/>
  <c r="BH887" i="16"/>
  <c r="BG887" i="16"/>
  <c r="BF887" i="16"/>
  <c r="T887" i="16"/>
  <c r="R887" i="16"/>
  <c r="P887" i="16"/>
  <c r="BI883" i="16"/>
  <c r="BH883" i="16"/>
  <c r="BG883" i="16"/>
  <c r="BF883" i="16"/>
  <c r="T883" i="16"/>
  <c r="R883" i="16"/>
  <c r="P883" i="16"/>
  <c r="BI879" i="16"/>
  <c r="BH879" i="16"/>
  <c r="BG879" i="16"/>
  <c r="BF879" i="16"/>
  <c r="T879" i="16"/>
  <c r="R879" i="16"/>
  <c r="P879" i="16"/>
  <c r="BI875" i="16"/>
  <c r="BH875" i="16"/>
  <c r="BG875" i="16"/>
  <c r="BF875" i="16"/>
  <c r="T875" i="16"/>
  <c r="R875" i="16"/>
  <c r="P875" i="16"/>
  <c r="BI871" i="16"/>
  <c r="BH871" i="16"/>
  <c r="BG871" i="16"/>
  <c r="BF871" i="16"/>
  <c r="T871" i="16"/>
  <c r="R871" i="16"/>
  <c r="P871" i="16"/>
  <c r="BI867" i="16"/>
  <c r="BH867" i="16"/>
  <c r="BG867" i="16"/>
  <c r="BF867" i="16"/>
  <c r="T867" i="16"/>
  <c r="R867" i="16"/>
  <c r="P867" i="16"/>
  <c r="BI863" i="16"/>
  <c r="BH863" i="16"/>
  <c r="BG863" i="16"/>
  <c r="BF863" i="16"/>
  <c r="T863" i="16"/>
  <c r="R863" i="16"/>
  <c r="P863" i="16"/>
  <c r="BI859" i="16"/>
  <c r="BH859" i="16"/>
  <c r="BG859" i="16"/>
  <c r="BF859" i="16"/>
  <c r="T859" i="16"/>
  <c r="R859" i="16"/>
  <c r="P859" i="16"/>
  <c r="BI855" i="16"/>
  <c r="BH855" i="16"/>
  <c r="BG855" i="16"/>
  <c r="BF855" i="16"/>
  <c r="T855" i="16"/>
  <c r="R855" i="16"/>
  <c r="P855" i="16"/>
  <c r="BI850" i="16"/>
  <c r="BH850" i="16"/>
  <c r="BG850" i="16"/>
  <c r="BF850" i="16"/>
  <c r="T850" i="16"/>
  <c r="R850" i="16"/>
  <c r="P850" i="16"/>
  <c r="BI845" i="16"/>
  <c r="BH845" i="16"/>
  <c r="BG845" i="16"/>
  <c r="BF845" i="16"/>
  <c r="T845" i="16"/>
  <c r="R845" i="16"/>
  <c r="P845" i="16"/>
  <c r="BI840" i="16"/>
  <c r="BH840" i="16"/>
  <c r="BG840" i="16"/>
  <c r="BF840" i="16"/>
  <c r="T840" i="16"/>
  <c r="R840" i="16"/>
  <c r="P840" i="16"/>
  <c r="BI835" i="16"/>
  <c r="BH835" i="16"/>
  <c r="BG835" i="16"/>
  <c r="BF835" i="16"/>
  <c r="T835" i="16"/>
  <c r="R835" i="16"/>
  <c r="P835" i="16"/>
  <c r="BI830" i="16"/>
  <c r="BH830" i="16"/>
  <c r="BG830" i="16"/>
  <c r="BF830" i="16"/>
  <c r="T830" i="16"/>
  <c r="R830" i="16"/>
  <c r="P830" i="16"/>
  <c r="BI818" i="16"/>
  <c r="BH818" i="16"/>
  <c r="BG818" i="16"/>
  <c r="BF818" i="16"/>
  <c r="T818" i="16"/>
  <c r="R818" i="16"/>
  <c r="P818" i="16"/>
  <c r="BI813" i="16"/>
  <c r="BH813" i="16"/>
  <c r="BG813" i="16"/>
  <c r="BF813" i="16"/>
  <c r="T813" i="16"/>
  <c r="R813" i="16"/>
  <c r="P813" i="16"/>
  <c r="BI801" i="16"/>
  <c r="BH801" i="16"/>
  <c r="BG801" i="16"/>
  <c r="BF801" i="16"/>
  <c r="T801" i="16"/>
  <c r="R801" i="16"/>
  <c r="P801" i="16"/>
  <c r="BI796" i="16"/>
  <c r="BH796" i="16"/>
  <c r="BG796" i="16"/>
  <c r="BF796" i="16"/>
  <c r="T796" i="16"/>
  <c r="R796" i="16"/>
  <c r="P796" i="16"/>
  <c r="BI791" i="16"/>
  <c r="BH791" i="16"/>
  <c r="BG791" i="16"/>
  <c r="BF791" i="16"/>
  <c r="T791" i="16"/>
  <c r="R791" i="16"/>
  <c r="P791" i="16"/>
  <c r="BI780" i="16"/>
  <c r="BH780" i="16"/>
  <c r="BG780" i="16"/>
  <c r="BF780" i="16"/>
  <c r="T780" i="16"/>
  <c r="R780" i="16"/>
  <c r="P780" i="16"/>
  <c r="BI769" i="16"/>
  <c r="BH769" i="16"/>
  <c r="BG769" i="16"/>
  <c r="BF769" i="16"/>
  <c r="T769" i="16"/>
  <c r="R769" i="16"/>
  <c r="P769" i="16"/>
  <c r="BI763" i="16"/>
  <c r="BH763" i="16"/>
  <c r="BG763" i="16"/>
  <c r="BF763" i="16"/>
  <c r="T763" i="16"/>
  <c r="R763" i="16"/>
  <c r="P763" i="16"/>
  <c r="BI757" i="16"/>
  <c r="BH757" i="16"/>
  <c r="BG757" i="16"/>
  <c r="BF757" i="16"/>
  <c r="T757" i="16"/>
  <c r="R757" i="16"/>
  <c r="P757" i="16"/>
  <c r="BI752" i="16"/>
  <c r="BH752" i="16"/>
  <c r="BG752" i="16"/>
  <c r="BF752" i="16"/>
  <c r="T752" i="16"/>
  <c r="R752" i="16"/>
  <c r="P752" i="16"/>
  <c r="BI747" i="16"/>
  <c r="BH747" i="16"/>
  <c r="BG747" i="16"/>
  <c r="BF747" i="16"/>
  <c r="T747" i="16"/>
  <c r="R747" i="16"/>
  <c r="P747" i="16"/>
  <c r="BI742" i="16"/>
  <c r="BH742" i="16"/>
  <c r="BG742" i="16"/>
  <c r="BF742" i="16"/>
  <c r="T742" i="16"/>
  <c r="R742" i="16"/>
  <c r="P742" i="16"/>
  <c r="BI737" i="16"/>
  <c r="BH737" i="16"/>
  <c r="BG737" i="16"/>
  <c r="BF737" i="16"/>
  <c r="T737" i="16"/>
  <c r="R737" i="16"/>
  <c r="P737" i="16"/>
  <c r="BI732" i="16"/>
  <c r="BH732" i="16"/>
  <c r="BG732" i="16"/>
  <c r="BF732" i="16"/>
  <c r="T732" i="16"/>
  <c r="R732" i="16"/>
  <c r="P732" i="16"/>
  <c r="BI727" i="16"/>
  <c r="BH727" i="16"/>
  <c r="BG727" i="16"/>
  <c r="BF727" i="16"/>
  <c r="T727" i="16"/>
  <c r="R727" i="16"/>
  <c r="P727" i="16"/>
  <c r="BI722" i="16"/>
  <c r="BH722" i="16"/>
  <c r="BG722" i="16"/>
  <c r="BF722" i="16"/>
  <c r="T722" i="16"/>
  <c r="R722" i="16"/>
  <c r="P722" i="16"/>
  <c r="BI711" i="16"/>
  <c r="BH711" i="16"/>
  <c r="BG711" i="16"/>
  <c r="BF711" i="16"/>
  <c r="T711" i="16"/>
  <c r="R711" i="16"/>
  <c r="P711" i="16"/>
  <c r="BI700" i="16"/>
  <c r="BH700" i="16"/>
  <c r="BG700" i="16"/>
  <c r="BF700" i="16"/>
  <c r="T700" i="16"/>
  <c r="R700" i="16"/>
  <c r="P700" i="16"/>
  <c r="BI696" i="16"/>
  <c r="BH696" i="16"/>
  <c r="BG696" i="16"/>
  <c r="BF696" i="16"/>
  <c r="T696" i="16"/>
  <c r="R696" i="16"/>
  <c r="P696" i="16"/>
  <c r="BI692" i="16"/>
  <c r="BH692" i="16"/>
  <c r="BG692" i="16"/>
  <c r="BF692" i="16"/>
  <c r="T692" i="16"/>
  <c r="R692" i="16"/>
  <c r="P692" i="16"/>
  <c r="BI688" i="16"/>
  <c r="BH688" i="16"/>
  <c r="BG688" i="16"/>
  <c r="BF688" i="16"/>
  <c r="T688" i="16"/>
  <c r="R688" i="16"/>
  <c r="P688" i="16"/>
  <c r="BI683" i="16"/>
  <c r="BH683" i="16"/>
  <c r="BG683" i="16"/>
  <c r="BF683" i="16"/>
  <c r="T683" i="16"/>
  <c r="R683" i="16"/>
  <c r="P683" i="16"/>
  <c r="BI678" i="16"/>
  <c r="BH678" i="16"/>
  <c r="BG678" i="16"/>
  <c r="BF678" i="16"/>
  <c r="T678" i="16"/>
  <c r="R678" i="16"/>
  <c r="P678" i="16"/>
  <c r="BI674" i="16"/>
  <c r="BH674" i="16"/>
  <c r="BG674" i="16"/>
  <c r="BF674" i="16"/>
  <c r="T674" i="16"/>
  <c r="R674" i="16"/>
  <c r="P674" i="16"/>
  <c r="BI663" i="16"/>
  <c r="BH663" i="16"/>
  <c r="BG663" i="16"/>
  <c r="BF663" i="16"/>
  <c r="T663" i="16"/>
  <c r="R663" i="16"/>
  <c r="P663" i="16"/>
  <c r="BI655" i="16"/>
  <c r="BH655" i="16"/>
  <c r="BG655" i="16"/>
  <c r="BF655" i="16"/>
  <c r="T655" i="16"/>
  <c r="R655" i="16"/>
  <c r="P655" i="16"/>
  <c r="BI647" i="16"/>
  <c r="BH647" i="16"/>
  <c r="BG647" i="16"/>
  <c r="BF647" i="16"/>
  <c r="T647" i="16"/>
  <c r="R647" i="16"/>
  <c r="P647" i="16"/>
  <c r="BI637" i="16"/>
  <c r="BH637" i="16"/>
  <c r="BG637" i="16"/>
  <c r="BF637" i="16"/>
  <c r="T637" i="16"/>
  <c r="R637" i="16"/>
  <c r="P637" i="16"/>
  <c r="BI627" i="16"/>
  <c r="BH627" i="16"/>
  <c r="BG627" i="16"/>
  <c r="BF627" i="16"/>
  <c r="T627" i="16"/>
  <c r="R627" i="16"/>
  <c r="P627" i="16"/>
  <c r="BI617" i="16"/>
  <c r="BH617" i="16"/>
  <c r="BG617" i="16"/>
  <c r="BF617" i="16"/>
  <c r="T617" i="16"/>
  <c r="R617" i="16"/>
  <c r="P617" i="16"/>
  <c r="BI606" i="16"/>
  <c r="BH606" i="16"/>
  <c r="BG606" i="16"/>
  <c r="BF606" i="16"/>
  <c r="T606" i="16"/>
  <c r="R606" i="16"/>
  <c r="P606" i="16"/>
  <c r="BI595" i="16"/>
  <c r="BH595" i="16"/>
  <c r="BG595" i="16"/>
  <c r="BF595" i="16"/>
  <c r="T595" i="16"/>
  <c r="R595" i="16"/>
  <c r="P595" i="16"/>
  <c r="BI591" i="16"/>
  <c r="BH591" i="16"/>
  <c r="BG591" i="16"/>
  <c r="BF591" i="16"/>
  <c r="T591" i="16"/>
  <c r="R591" i="16"/>
  <c r="P591" i="16"/>
  <c r="BI587" i="16"/>
  <c r="BH587" i="16"/>
  <c r="BG587" i="16"/>
  <c r="BF587" i="16"/>
  <c r="T587" i="16"/>
  <c r="R587" i="16"/>
  <c r="P587" i="16"/>
  <c r="BI576" i="16"/>
  <c r="BH576" i="16"/>
  <c r="BG576" i="16"/>
  <c r="BF576" i="16"/>
  <c r="T576" i="16"/>
  <c r="R576" i="16"/>
  <c r="P576" i="16"/>
  <c r="BI572" i="16"/>
  <c r="BH572" i="16"/>
  <c r="BG572" i="16"/>
  <c r="BF572" i="16"/>
  <c r="T572" i="16"/>
  <c r="R572" i="16"/>
  <c r="P572" i="16"/>
  <c r="BI570" i="16"/>
  <c r="BH570" i="16"/>
  <c r="BG570" i="16"/>
  <c r="BF570" i="16"/>
  <c r="T570" i="16"/>
  <c r="R570" i="16"/>
  <c r="P570" i="16"/>
  <c r="BI568" i="16"/>
  <c r="BH568" i="16"/>
  <c r="BG568" i="16"/>
  <c r="BF568" i="16"/>
  <c r="T568" i="16"/>
  <c r="R568" i="16"/>
  <c r="P568" i="16"/>
  <c r="BI567" i="16"/>
  <c r="BH567" i="16"/>
  <c r="BG567" i="16"/>
  <c r="BF567" i="16"/>
  <c r="T567" i="16"/>
  <c r="R567" i="16"/>
  <c r="P567" i="16"/>
  <c r="BI566" i="16"/>
  <c r="BH566" i="16"/>
  <c r="BG566" i="16"/>
  <c r="BF566" i="16"/>
  <c r="T566" i="16"/>
  <c r="R566" i="16"/>
  <c r="P566" i="16"/>
  <c r="BI561" i="16"/>
  <c r="BH561" i="16"/>
  <c r="BG561" i="16"/>
  <c r="BF561" i="16"/>
  <c r="T561" i="16"/>
  <c r="R561" i="16"/>
  <c r="P561" i="16"/>
  <c r="BI559" i="16"/>
  <c r="BH559" i="16"/>
  <c r="BG559" i="16"/>
  <c r="BF559" i="16"/>
  <c r="T559" i="16"/>
  <c r="R559" i="16"/>
  <c r="P559" i="16"/>
  <c r="BI557" i="16"/>
  <c r="BH557" i="16"/>
  <c r="BG557" i="16"/>
  <c r="BF557" i="16"/>
  <c r="T557" i="16"/>
  <c r="R557" i="16"/>
  <c r="P557" i="16"/>
  <c r="BI553" i="16"/>
  <c r="BH553" i="16"/>
  <c r="BG553" i="16"/>
  <c r="BF553" i="16"/>
  <c r="T553" i="16"/>
  <c r="R553" i="16"/>
  <c r="P553" i="16"/>
  <c r="BI544" i="16"/>
  <c r="BH544" i="16"/>
  <c r="BG544" i="16"/>
  <c r="BF544" i="16"/>
  <c r="T544" i="16"/>
  <c r="R544" i="16"/>
  <c r="P544" i="16"/>
  <c r="BI534" i="16"/>
  <c r="BH534" i="16"/>
  <c r="BG534" i="16"/>
  <c r="BF534" i="16"/>
  <c r="T534" i="16"/>
  <c r="R534" i="16"/>
  <c r="P534" i="16"/>
  <c r="BI526" i="16"/>
  <c r="BH526" i="16"/>
  <c r="BG526" i="16"/>
  <c r="BF526" i="16"/>
  <c r="T526" i="16"/>
  <c r="R526" i="16"/>
  <c r="P526" i="16"/>
  <c r="BI517" i="16"/>
  <c r="BH517" i="16"/>
  <c r="BG517" i="16"/>
  <c r="BF517" i="16"/>
  <c r="T517" i="16"/>
  <c r="R517" i="16"/>
  <c r="P517" i="16"/>
  <c r="BI511" i="16"/>
  <c r="BH511" i="16"/>
  <c r="BG511" i="16"/>
  <c r="BF511" i="16"/>
  <c r="T511" i="16"/>
  <c r="R511" i="16"/>
  <c r="P511" i="16"/>
  <c r="BI500" i="16"/>
  <c r="BH500" i="16"/>
  <c r="BG500" i="16"/>
  <c r="BF500" i="16"/>
  <c r="T500" i="16"/>
  <c r="R500" i="16"/>
  <c r="P500" i="16"/>
  <c r="BI490" i="16"/>
  <c r="BH490" i="16"/>
  <c r="BG490" i="16"/>
  <c r="BF490" i="16"/>
  <c r="T490" i="16"/>
  <c r="R490" i="16"/>
  <c r="P490" i="16"/>
  <c r="BI479" i="16"/>
  <c r="BH479" i="16"/>
  <c r="BG479" i="16"/>
  <c r="BF479" i="16"/>
  <c r="T479" i="16"/>
  <c r="R479" i="16"/>
  <c r="P479" i="16"/>
  <c r="BI474" i="16"/>
  <c r="BH474" i="16"/>
  <c r="BG474" i="16"/>
  <c r="BF474" i="16"/>
  <c r="T474" i="16"/>
  <c r="R474" i="16"/>
  <c r="P474" i="16"/>
  <c r="BI467" i="16"/>
  <c r="BH467" i="16"/>
  <c r="BG467" i="16"/>
  <c r="BF467" i="16"/>
  <c r="T467" i="16"/>
  <c r="R467" i="16"/>
  <c r="P467" i="16"/>
  <c r="BI465" i="16"/>
  <c r="BH465" i="16"/>
  <c r="BG465" i="16"/>
  <c r="BF465" i="16"/>
  <c r="T465" i="16"/>
  <c r="R465" i="16"/>
  <c r="P465" i="16"/>
  <c r="BI462" i="16"/>
  <c r="BH462" i="16"/>
  <c r="BG462" i="16"/>
  <c r="BF462" i="16"/>
  <c r="T462" i="16"/>
  <c r="R462" i="16"/>
  <c r="P462" i="16"/>
  <c r="BI459" i="16"/>
  <c r="BH459" i="16"/>
  <c r="BG459" i="16"/>
  <c r="BF459" i="16"/>
  <c r="T459" i="16"/>
  <c r="R459" i="16"/>
  <c r="P459" i="16"/>
  <c r="BI457" i="16"/>
  <c r="BH457" i="16"/>
  <c r="BG457" i="16"/>
  <c r="BF457" i="16"/>
  <c r="T457" i="16"/>
  <c r="R457" i="16"/>
  <c r="P457" i="16"/>
  <c r="BI455" i="16"/>
  <c r="BH455" i="16"/>
  <c r="BG455" i="16"/>
  <c r="BF455" i="16"/>
  <c r="T455" i="16"/>
  <c r="R455" i="16"/>
  <c r="P455" i="16"/>
  <c r="BI453" i="16"/>
  <c r="BH453" i="16"/>
  <c r="BG453" i="16"/>
  <c r="BF453" i="16"/>
  <c r="T453" i="16"/>
  <c r="R453" i="16"/>
  <c r="P453" i="16"/>
  <c r="BI451" i="16"/>
  <c r="BH451" i="16"/>
  <c r="BG451" i="16"/>
  <c r="BF451" i="16"/>
  <c r="T451" i="16"/>
  <c r="R451" i="16"/>
  <c r="P451" i="16"/>
  <c r="BI446" i="16"/>
  <c r="BH446" i="16"/>
  <c r="BG446" i="16"/>
  <c r="BF446" i="16"/>
  <c r="T446" i="16"/>
  <c r="R446" i="16"/>
  <c r="P446" i="16"/>
  <c r="BI441" i="16"/>
  <c r="BH441" i="16"/>
  <c r="BG441" i="16"/>
  <c r="BF441" i="16"/>
  <c r="T441" i="16"/>
  <c r="R441" i="16"/>
  <c r="P441" i="16"/>
  <c r="BI436" i="16"/>
  <c r="BH436" i="16"/>
  <c r="BG436" i="16"/>
  <c r="BF436" i="16"/>
  <c r="T436" i="16"/>
  <c r="R436" i="16"/>
  <c r="P436" i="16"/>
  <c r="BI430" i="16"/>
  <c r="BH430" i="16"/>
  <c r="BG430" i="16"/>
  <c r="BF430" i="16"/>
  <c r="T430" i="16"/>
  <c r="R430" i="16"/>
  <c r="P430" i="16"/>
  <c r="BI420" i="16"/>
  <c r="BH420" i="16"/>
  <c r="BG420" i="16"/>
  <c r="BF420" i="16"/>
  <c r="T420" i="16"/>
  <c r="R420" i="16"/>
  <c r="P420" i="16"/>
  <c r="BI413" i="16"/>
  <c r="BH413" i="16"/>
  <c r="BG413" i="16"/>
  <c r="BF413" i="16"/>
  <c r="T413" i="16"/>
  <c r="R413" i="16"/>
  <c r="P413" i="16"/>
  <c r="BI401" i="16"/>
  <c r="BH401" i="16"/>
  <c r="BG401" i="16"/>
  <c r="BF401" i="16"/>
  <c r="T401" i="16"/>
  <c r="R401" i="16"/>
  <c r="P401" i="16"/>
  <c r="BI389" i="16"/>
  <c r="BH389" i="16"/>
  <c r="BG389" i="16"/>
  <c r="BF389" i="16"/>
  <c r="T389" i="16"/>
  <c r="R389" i="16"/>
  <c r="P389" i="16"/>
  <c r="BI378" i="16"/>
  <c r="BH378" i="16"/>
  <c r="BG378" i="16"/>
  <c r="BF378" i="16"/>
  <c r="T378" i="16"/>
  <c r="R378" i="16"/>
  <c r="P378" i="16"/>
  <c r="BI367" i="16"/>
  <c r="BH367" i="16"/>
  <c r="BG367" i="16"/>
  <c r="BF367" i="16"/>
  <c r="T367" i="16"/>
  <c r="R367" i="16"/>
  <c r="P367" i="16"/>
  <c r="BI356" i="16"/>
  <c r="BH356" i="16"/>
  <c r="BG356" i="16"/>
  <c r="BF356" i="16"/>
  <c r="T356" i="16"/>
  <c r="R356" i="16"/>
  <c r="P356" i="16"/>
  <c r="BI345" i="16"/>
  <c r="BH345" i="16"/>
  <c r="BG345" i="16"/>
  <c r="BF345" i="16"/>
  <c r="T345" i="16"/>
  <c r="R345" i="16"/>
  <c r="P345" i="16"/>
  <c r="BI334" i="16"/>
  <c r="BH334" i="16"/>
  <c r="BG334" i="16"/>
  <c r="BF334" i="16"/>
  <c r="T334" i="16"/>
  <c r="R334" i="16"/>
  <c r="P334" i="16"/>
  <c r="BI321" i="16"/>
  <c r="BH321" i="16"/>
  <c r="BG321" i="16"/>
  <c r="BF321" i="16"/>
  <c r="T321" i="16"/>
  <c r="R321" i="16"/>
  <c r="P321" i="16"/>
  <c r="BI318" i="16"/>
  <c r="BH318" i="16"/>
  <c r="BG318" i="16"/>
  <c r="BF318" i="16"/>
  <c r="T318" i="16"/>
  <c r="R318" i="16"/>
  <c r="P318" i="16"/>
  <c r="BI308" i="16"/>
  <c r="BH308" i="16"/>
  <c r="BG308" i="16"/>
  <c r="BF308" i="16"/>
  <c r="T308" i="16"/>
  <c r="R308" i="16"/>
  <c r="P308" i="16"/>
  <c r="BI291" i="16"/>
  <c r="BH291" i="16"/>
  <c r="BG291" i="16"/>
  <c r="BF291" i="16"/>
  <c r="T291" i="16"/>
  <c r="R291" i="16"/>
  <c r="P291" i="16"/>
  <c r="BI283" i="16"/>
  <c r="BH283" i="16"/>
  <c r="BG283" i="16"/>
  <c r="BF283" i="16"/>
  <c r="T283" i="16"/>
  <c r="R283" i="16"/>
  <c r="P283" i="16"/>
  <c r="BI279" i="16"/>
  <c r="BH279" i="16"/>
  <c r="BG279" i="16"/>
  <c r="BF279" i="16"/>
  <c r="T279" i="16"/>
  <c r="R279" i="16"/>
  <c r="P279" i="16"/>
  <c r="BI268" i="16"/>
  <c r="BH268" i="16"/>
  <c r="BG268" i="16"/>
  <c r="BF268" i="16"/>
  <c r="T268" i="16"/>
  <c r="R268" i="16"/>
  <c r="P268" i="16"/>
  <c r="BI264" i="16"/>
  <c r="BH264" i="16"/>
  <c r="BG264" i="16"/>
  <c r="BF264" i="16"/>
  <c r="T264" i="16"/>
  <c r="R264" i="16"/>
  <c r="P264" i="16"/>
  <c r="BI262" i="16"/>
  <c r="BH262" i="16"/>
  <c r="BG262" i="16"/>
  <c r="BF262" i="16"/>
  <c r="T262" i="16"/>
  <c r="R262" i="16"/>
  <c r="P262" i="16"/>
  <c r="BI237" i="16"/>
  <c r="BH237" i="16"/>
  <c r="BG237" i="16"/>
  <c r="BF237" i="16"/>
  <c r="T237" i="16"/>
  <c r="R237" i="16"/>
  <c r="P237" i="16"/>
  <c r="BI234" i="16"/>
  <c r="BH234" i="16"/>
  <c r="BG234" i="16"/>
  <c r="BF234" i="16"/>
  <c r="T234" i="16"/>
  <c r="R234" i="16"/>
  <c r="P234" i="16"/>
  <c r="BI230" i="16"/>
  <c r="BH230" i="16"/>
  <c r="BG230" i="16"/>
  <c r="BF230" i="16"/>
  <c r="T230" i="16"/>
  <c r="R230" i="16"/>
  <c r="P230" i="16"/>
  <c r="BI226" i="16"/>
  <c r="BH226" i="16"/>
  <c r="BG226" i="16"/>
  <c r="BF226" i="16"/>
  <c r="T226" i="16"/>
  <c r="R226" i="16"/>
  <c r="P226" i="16"/>
  <c r="BI222" i="16"/>
  <c r="BH222" i="16"/>
  <c r="BG222" i="16"/>
  <c r="BF222" i="16"/>
  <c r="T222" i="16"/>
  <c r="R222" i="16"/>
  <c r="P222" i="16"/>
  <c r="BI218" i="16"/>
  <c r="BH218" i="16"/>
  <c r="BG218" i="16"/>
  <c r="BF218" i="16"/>
  <c r="T218" i="16"/>
  <c r="R218" i="16"/>
  <c r="P218" i="16"/>
  <c r="BI214" i="16"/>
  <c r="BH214" i="16"/>
  <c r="BG214" i="16"/>
  <c r="BF214" i="16"/>
  <c r="T214" i="16"/>
  <c r="R214" i="16"/>
  <c r="P214" i="16"/>
  <c r="BI210" i="16"/>
  <c r="BH210" i="16"/>
  <c r="BG210" i="16"/>
  <c r="BF210" i="16"/>
  <c r="T210" i="16"/>
  <c r="R210" i="16"/>
  <c r="P210" i="16"/>
  <c r="BI206" i="16"/>
  <c r="BH206" i="16"/>
  <c r="BG206" i="16"/>
  <c r="BF206" i="16"/>
  <c r="T206" i="16"/>
  <c r="R206" i="16"/>
  <c r="P206" i="16"/>
  <c r="BI202" i="16"/>
  <c r="BH202" i="16"/>
  <c r="BG202" i="16"/>
  <c r="BF202" i="16"/>
  <c r="T202" i="16"/>
  <c r="R202" i="16"/>
  <c r="P202" i="16"/>
  <c r="BI197" i="16"/>
  <c r="BH197" i="16"/>
  <c r="BG197" i="16"/>
  <c r="BF197" i="16"/>
  <c r="T197" i="16"/>
  <c r="R197" i="16"/>
  <c r="P197" i="16"/>
  <c r="BI193" i="16"/>
  <c r="BH193" i="16"/>
  <c r="BG193" i="16"/>
  <c r="BF193" i="16"/>
  <c r="T193" i="16"/>
  <c r="R193" i="16"/>
  <c r="P193" i="16"/>
  <c r="BI189" i="16"/>
  <c r="BH189" i="16"/>
  <c r="BG189" i="16"/>
  <c r="BF189" i="16"/>
  <c r="T189" i="16"/>
  <c r="R189" i="16"/>
  <c r="P189" i="16"/>
  <c r="BI185" i="16"/>
  <c r="BH185" i="16"/>
  <c r="BG185" i="16"/>
  <c r="BF185" i="16"/>
  <c r="T185" i="16"/>
  <c r="R185" i="16"/>
  <c r="P185" i="16"/>
  <c r="BI181" i="16"/>
  <c r="BH181" i="16"/>
  <c r="BG181" i="16"/>
  <c r="BF181" i="16"/>
  <c r="T181" i="16"/>
  <c r="R181" i="16"/>
  <c r="P181" i="16"/>
  <c r="BI177" i="16"/>
  <c r="BH177" i="16"/>
  <c r="BG177" i="16"/>
  <c r="BF177" i="16"/>
  <c r="T177" i="16"/>
  <c r="R177" i="16"/>
  <c r="P177" i="16"/>
  <c r="BI166" i="16"/>
  <c r="BH166" i="16"/>
  <c r="BG166" i="16"/>
  <c r="BF166" i="16"/>
  <c r="T166" i="16"/>
  <c r="R166" i="16"/>
  <c r="P166" i="16"/>
  <c r="BI156" i="16"/>
  <c r="BH156" i="16"/>
  <c r="BG156" i="16"/>
  <c r="BF156" i="16"/>
  <c r="T156" i="16"/>
  <c r="R156" i="16"/>
  <c r="P156" i="16"/>
  <c r="BI150" i="16"/>
  <c r="BH150" i="16"/>
  <c r="BG150" i="16"/>
  <c r="BF150" i="16"/>
  <c r="T150" i="16"/>
  <c r="R150" i="16"/>
  <c r="P150" i="16"/>
  <c r="BI139" i="16"/>
  <c r="BH139" i="16"/>
  <c r="BG139" i="16"/>
  <c r="BF139" i="16"/>
  <c r="T139" i="16"/>
  <c r="R139" i="16"/>
  <c r="P139" i="16"/>
  <c r="BI134" i="16"/>
  <c r="BH134" i="16"/>
  <c r="BG134" i="16"/>
  <c r="BF134" i="16"/>
  <c r="T134" i="16"/>
  <c r="R134" i="16"/>
  <c r="P134" i="16"/>
  <c r="BI129" i="16"/>
  <c r="BH129" i="16"/>
  <c r="BG129" i="16"/>
  <c r="BF129" i="16"/>
  <c r="T129" i="16"/>
  <c r="R129" i="16"/>
  <c r="P129" i="16"/>
  <c r="BI124" i="16"/>
  <c r="BH124" i="16"/>
  <c r="BG124" i="16"/>
  <c r="BF124" i="16"/>
  <c r="T124" i="16"/>
  <c r="R124" i="16"/>
  <c r="P124" i="16"/>
  <c r="BI119" i="16"/>
  <c r="BH119" i="16"/>
  <c r="BG119" i="16"/>
  <c r="BF119" i="16"/>
  <c r="T119" i="16"/>
  <c r="R119" i="16"/>
  <c r="P119" i="16"/>
  <c r="BI114" i="16"/>
  <c r="BH114" i="16"/>
  <c r="BG114" i="16"/>
  <c r="BF114" i="16"/>
  <c r="T114" i="16"/>
  <c r="R114" i="16"/>
  <c r="P114" i="16"/>
  <c r="BI110" i="16"/>
  <c r="BH110" i="16"/>
  <c r="BG110" i="16"/>
  <c r="BF110" i="16"/>
  <c r="T110" i="16"/>
  <c r="R110" i="16"/>
  <c r="P110" i="16"/>
  <c r="BI106" i="16"/>
  <c r="BH106" i="16"/>
  <c r="BG106" i="16"/>
  <c r="BF106" i="16"/>
  <c r="T106" i="16"/>
  <c r="R106" i="16"/>
  <c r="P106" i="16"/>
  <c r="BI102" i="16"/>
  <c r="BH102" i="16"/>
  <c r="BG102" i="16"/>
  <c r="BF102" i="16"/>
  <c r="T102" i="16"/>
  <c r="R102" i="16"/>
  <c r="P102" i="16"/>
  <c r="BI100" i="16"/>
  <c r="BH100" i="16"/>
  <c r="BG100" i="16"/>
  <c r="BF100" i="16"/>
  <c r="T100" i="16"/>
  <c r="R100" i="16"/>
  <c r="P100" i="16"/>
  <c r="BI98" i="16"/>
  <c r="BH98" i="16"/>
  <c r="BG98" i="16"/>
  <c r="BF98" i="16"/>
  <c r="T98" i="16"/>
  <c r="R98" i="16"/>
  <c r="P98" i="16"/>
  <c r="BI94" i="16"/>
  <c r="BH94" i="16"/>
  <c r="BG94" i="16"/>
  <c r="BF94" i="16"/>
  <c r="T94" i="16"/>
  <c r="R94" i="16"/>
  <c r="P94" i="16"/>
  <c r="BI90" i="16"/>
  <c r="BH90" i="16"/>
  <c r="BG90" i="16"/>
  <c r="BF90" i="16"/>
  <c r="T90" i="16"/>
  <c r="R90" i="16"/>
  <c r="P90" i="16"/>
  <c r="F80" i="16"/>
  <c r="E78" i="16"/>
  <c r="F52" i="16"/>
  <c r="E50" i="16"/>
  <c r="J24" i="16"/>
  <c r="E24" i="16"/>
  <c r="J83" i="16" s="1"/>
  <c r="J23" i="16"/>
  <c r="J21" i="16"/>
  <c r="E21" i="16"/>
  <c r="J54" i="16" s="1"/>
  <c r="J20" i="16"/>
  <c r="J18" i="16"/>
  <c r="E18" i="16"/>
  <c r="F83" i="16" s="1"/>
  <c r="J17" i="16"/>
  <c r="J15" i="16"/>
  <c r="E15" i="16"/>
  <c r="F54" i="16" s="1"/>
  <c r="J14" i="16"/>
  <c r="J12" i="16"/>
  <c r="J80" i="16" s="1"/>
  <c r="E7" i="16"/>
  <c r="E76" i="16" s="1"/>
  <c r="J37" i="15"/>
  <c r="J36" i="15"/>
  <c r="AY68" i="1" s="1"/>
  <c r="J35" i="15"/>
  <c r="AX68" i="1" s="1"/>
  <c r="BI547" i="15"/>
  <c r="BH547" i="15"/>
  <c r="BG547" i="15"/>
  <c r="BF547" i="15"/>
  <c r="T547" i="15"/>
  <c r="R547" i="15"/>
  <c r="P547" i="15"/>
  <c r="BI545" i="15"/>
  <c r="BH545" i="15"/>
  <c r="BG545" i="15"/>
  <c r="BF545" i="15"/>
  <c r="T545" i="15"/>
  <c r="R545" i="15"/>
  <c r="P545" i="15"/>
  <c r="BI544" i="15"/>
  <c r="BH544" i="15"/>
  <c r="BG544" i="15"/>
  <c r="BF544" i="15"/>
  <c r="T544" i="15"/>
  <c r="R544" i="15"/>
  <c r="P544" i="15"/>
  <c r="BI538" i="15"/>
  <c r="BH538" i="15"/>
  <c r="BG538" i="15"/>
  <c r="BF538" i="15"/>
  <c r="T538" i="15"/>
  <c r="R538" i="15"/>
  <c r="P538" i="15"/>
  <c r="BI536" i="15"/>
  <c r="BH536" i="15"/>
  <c r="BG536" i="15"/>
  <c r="BF536" i="15"/>
  <c r="T536" i="15"/>
  <c r="R536" i="15"/>
  <c r="P536" i="15"/>
  <c r="BI534" i="15"/>
  <c r="BH534" i="15"/>
  <c r="BG534" i="15"/>
  <c r="BF534" i="15"/>
  <c r="T534" i="15"/>
  <c r="R534" i="15"/>
  <c r="P534" i="15"/>
  <c r="BI532" i="15"/>
  <c r="BH532" i="15"/>
  <c r="BG532" i="15"/>
  <c r="BF532" i="15"/>
  <c r="T532" i="15"/>
  <c r="R532" i="15"/>
  <c r="P532" i="15"/>
  <c r="BI525" i="15"/>
  <c r="BH525" i="15"/>
  <c r="BG525" i="15"/>
  <c r="BF525" i="15"/>
  <c r="T525" i="15"/>
  <c r="R525" i="15"/>
  <c r="P525" i="15"/>
  <c r="BI523" i="15"/>
  <c r="BH523" i="15"/>
  <c r="BG523" i="15"/>
  <c r="BF523" i="15"/>
  <c r="T523" i="15"/>
  <c r="R523" i="15"/>
  <c r="P523" i="15"/>
  <c r="BI514" i="15"/>
  <c r="BH514" i="15"/>
  <c r="BG514" i="15"/>
  <c r="BF514" i="15"/>
  <c r="T514" i="15"/>
  <c r="R514" i="15"/>
  <c r="P514" i="15"/>
  <c r="BI510" i="15"/>
  <c r="BH510" i="15"/>
  <c r="BG510" i="15"/>
  <c r="BF510" i="15"/>
  <c r="T510" i="15"/>
  <c r="R510" i="15"/>
  <c r="P510" i="15"/>
  <c r="BI501" i="15"/>
  <c r="BH501" i="15"/>
  <c r="BG501" i="15"/>
  <c r="BF501" i="15"/>
  <c r="T501" i="15"/>
  <c r="R501" i="15"/>
  <c r="P501" i="15"/>
  <c r="BI491" i="15"/>
  <c r="BH491" i="15"/>
  <c r="BG491" i="15"/>
  <c r="BF491" i="15"/>
  <c r="T491" i="15"/>
  <c r="R491" i="15"/>
  <c r="P491" i="15"/>
  <c r="BI482" i="15"/>
  <c r="BH482" i="15"/>
  <c r="BG482" i="15"/>
  <c r="BF482" i="15"/>
  <c r="T482" i="15"/>
  <c r="R482" i="15"/>
  <c r="P482" i="15"/>
  <c r="BI481" i="15"/>
  <c r="BH481" i="15"/>
  <c r="BG481" i="15"/>
  <c r="BF481" i="15"/>
  <c r="T481" i="15"/>
  <c r="R481" i="15"/>
  <c r="P481" i="15"/>
  <c r="BI480" i="15"/>
  <c r="BH480" i="15"/>
  <c r="BG480" i="15"/>
  <c r="BF480" i="15"/>
  <c r="T480" i="15"/>
  <c r="R480" i="15"/>
  <c r="P480" i="15"/>
  <c r="BI478" i="15"/>
  <c r="BH478" i="15"/>
  <c r="BG478" i="15"/>
  <c r="BF478" i="15"/>
  <c r="T478" i="15"/>
  <c r="R478" i="15"/>
  <c r="P478" i="15"/>
  <c r="BI465" i="15"/>
  <c r="BH465" i="15"/>
  <c r="BG465" i="15"/>
  <c r="BF465" i="15"/>
  <c r="T465" i="15"/>
  <c r="R465" i="15"/>
  <c r="P465" i="15"/>
  <c r="BI463" i="15"/>
  <c r="BH463" i="15"/>
  <c r="BG463" i="15"/>
  <c r="BF463" i="15"/>
  <c r="T463" i="15"/>
  <c r="R463" i="15"/>
  <c r="P463" i="15"/>
  <c r="BI450" i="15"/>
  <c r="BH450" i="15"/>
  <c r="BG450" i="15"/>
  <c r="BF450" i="15"/>
  <c r="T450" i="15"/>
  <c r="R450" i="15"/>
  <c r="P450" i="15"/>
  <c r="BI437" i="15"/>
  <c r="BH437" i="15"/>
  <c r="BG437" i="15"/>
  <c r="BF437" i="15"/>
  <c r="T437" i="15"/>
  <c r="R437" i="15"/>
  <c r="P437" i="15"/>
  <c r="BI433" i="15"/>
  <c r="BH433" i="15"/>
  <c r="BG433" i="15"/>
  <c r="BF433" i="15"/>
  <c r="T433" i="15"/>
  <c r="R433" i="15"/>
  <c r="P433" i="15"/>
  <c r="BI431" i="15"/>
  <c r="BH431" i="15"/>
  <c r="BG431" i="15"/>
  <c r="BF431" i="15"/>
  <c r="T431" i="15"/>
  <c r="R431" i="15"/>
  <c r="P431" i="15"/>
  <c r="BI429" i="15"/>
  <c r="BH429" i="15"/>
  <c r="BG429" i="15"/>
  <c r="BF429" i="15"/>
  <c r="T429" i="15"/>
  <c r="R429" i="15"/>
  <c r="P429" i="15"/>
  <c r="BI427" i="15"/>
  <c r="BH427" i="15"/>
  <c r="BG427" i="15"/>
  <c r="BF427" i="15"/>
  <c r="T427" i="15"/>
  <c r="R427" i="15"/>
  <c r="P427" i="15"/>
  <c r="BI425" i="15"/>
  <c r="BH425" i="15"/>
  <c r="BG425" i="15"/>
  <c r="BF425" i="15"/>
  <c r="T425" i="15"/>
  <c r="R425" i="15"/>
  <c r="P425" i="15"/>
  <c r="BI423" i="15"/>
  <c r="BH423" i="15"/>
  <c r="BG423" i="15"/>
  <c r="BF423" i="15"/>
  <c r="T423" i="15"/>
  <c r="R423" i="15"/>
  <c r="P423" i="15"/>
  <c r="BI421" i="15"/>
  <c r="BH421" i="15"/>
  <c r="BG421" i="15"/>
  <c r="BF421" i="15"/>
  <c r="T421" i="15"/>
  <c r="R421" i="15"/>
  <c r="P421" i="15"/>
  <c r="BI419" i="15"/>
  <c r="BH419" i="15"/>
  <c r="BG419" i="15"/>
  <c r="BF419" i="15"/>
  <c r="T419" i="15"/>
  <c r="R419" i="15"/>
  <c r="P419" i="15"/>
  <c r="BI417" i="15"/>
  <c r="BH417" i="15"/>
  <c r="BG417" i="15"/>
  <c r="BF417" i="15"/>
  <c r="T417" i="15"/>
  <c r="R417" i="15"/>
  <c r="P417" i="15"/>
  <c r="BI415" i="15"/>
  <c r="BH415" i="15"/>
  <c r="BG415" i="15"/>
  <c r="BF415" i="15"/>
  <c r="T415" i="15"/>
  <c r="R415" i="15"/>
  <c r="P415" i="15"/>
  <c r="BI413" i="15"/>
  <c r="BH413" i="15"/>
  <c r="BG413" i="15"/>
  <c r="BF413" i="15"/>
  <c r="T413" i="15"/>
  <c r="R413" i="15"/>
  <c r="P413" i="15"/>
  <c r="BI411" i="15"/>
  <c r="BH411" i="15"/>
  <c r="BG411" i="15"/>
  <c r="BF411" i="15"/>
  <c r="T411" i="15"/>
  <c r="R411" i="15"/>
  <c r="P411" i="15"/>
  <c r="BI409" i="15"/>
  <c r="BH409" i="15"/>
  <c r="BG409" i="15"/>
  <c r="BF409" i="15"/>
  <c r="T409" i="15"/>
  <c r="R409" i="15"/>
  <c r="P409" i="15"/>
  <c r="BI407" i="15"/>
  <c r="BH407" i="15"/>
  <c r="BG407" i="15"/>
  <c r="BF407" i="15"/>
  <c r="T407" i="15"/>
  <c r="R407" i="15"/>
  <c r="P407" i="15"/>
  <c r="BI406" i="15"/>
  <c r="BH406" i="15"/>
  <c r="BG406" i="15"/>
  <c r="BF406" i="15"/>
  <c r="T406" i="15"/>
  <c r="R406" i="15"/>
  <c r="P406" i="15"/>
  <c r="BI403" i="15"/>
  <c r="BH403" i="15"/>
  <c r="BG403" i="15"/>
  <c r="BF403" i="15"/>
  <c r="T403" i="15"/>
  <c r="R403" i="15"/>
  <c r="P403" i="15"/>
  <c r="BI400" i="15"/>
  <c r="BH400" i="15"/>
  <c r="BG400" i="15"/>
  <c r="BF400" i="15"/>
  <c r="T400" i="15"/>
  <c r="R400" i="15"/>
  <c r="P400" i="15"/>
  <c r="BI395" i="15"/>
  <c r="BH395" i="15"/>
  <c r="BG395" i="15"/>
  <c r="BF395" i="15"/>
  <c r="T395" i="15"/>
  <c r="R395" i="15"/>
  <c r="P395" i="15"/>
  <c r="BI392" i="15"/>
  <c r="BH392" i="15"/>
  <c r="BG392" i="15"/>
  <c r="BF392" i="15"/>
  <c r="T392" i="15"/>
  <c r="R392" i="15"/>
  <c r="P392" i="15"/>
  <c r="BI387" i="15"/>
  <c r="BH387" i="15"/>
  <c r="BG387" i="15"/>
  <c r="BF387" i="15"/>
  <c r="T387" i="15"/>
  <c r="R387" i="15"/>
  <c r="P387" i="15"/>
  <c r="BI383" i="15"/>
  <c r="BH383" i="15"/>
  <c r="BG383" i="15"/>
  <c r="BF383" i="15"/>
  <c r="T383" i="15"/>
  <c r="R383" i="15"/>
  <c r="P383" i="15"/>
  <c r="BI378" i="15"/>
  <c r="BH378" i="15"/>
  <c r="BG378" i="15"/>
  <c r="BF378" i="15"/>
  <c r="T378" i="15"/>
  <c r="R378" i="15"/>
  <c r="P378" i="15"/>
  <c r="BI375" i="15"/>
  <c r="BH375" i="15"/>
  <c r="BG375" i="15"/>
  <c r="BF375" i="15"/>
  <c r="T375" i="15"/>
  <c r="R375" i="15"/>
  <c r="P375" i="15"/>
  <c r="BI372" i="15"/>
  <c r="BH372" i="15"/>
  <c r="BG372" i="15"/>
  <c r="BF372" i="15"/>
  <c r="T372" i="15"/>
  <c r="R372" i="15"/>
  <c r="P372" i="15"/>
  <c r="BI369" i="15"/>
  <c r="BH369" i="15"/>
  <c r="BG369" i="15"/>
  <c r="BF369" i="15"/>
  <c r="T369" i="15"/>
  <c r="R369" i="15"/>
  <c r="P369" i="15"/>
  <c r="BI366" i="15"/>
  <c r="BH366" i="15"/>
  <c r="BG366" i="15"/>
  <c r="BF366" i="15"/>
  <c r="T366" i="15"/>
  <c r="R366" i="15"/>
  <c r="P366" i="15"/>
  <c r="BI363" i="15"/>
  <c r="BH363" i="15"/>
  <c r="BG363" i="15"/>
  <c r="BF363" i="15"/>
  <c r="T363" i="15"/>
  <c r="R363" i="15"/>
  <c r="P363" i="15"/>
  <c r="BI360" i="15"/>
  <c r="BH360" i="15"/>
  <c r="BG360" i="15"/>
  <c r="BF360" i="15"/>
  <c r="T360" i="15"/>
  <c r="R360" i="15"/>
  <c r="P360" i="15"/>
  <c r="BI357" i="15"/>
  <c r="BH357" i="15"/>
  <c r="BG357" i="15"/>
  <c r="BF357" i="15"/>
  <c r="T357" i="15"/>
  <c r="R357" i="15"/>
  <c r="P357" i="15"/>
  <c r="BI354" i="15"/>
  <c r="BH354" i="15"/>
  <c r="BG354" i="15"/>
  <c r="BF354" i="15"/>
  <c r="T354" i="15"/>
  <c r="R354" i="15"/>
  <c r="P354" i="15"/>
  <c r="BI351" i="15"/>
  <c r="BH351" i="15"/>
  <c r="BG351" i="15"/>
  <c r="BF351" i="15"/>
  <c r="T351" i="15"/>
  <c r="R351" i="15"/>
  <c r="P351" i="15"/>
  <c r="BI348" i="15"/>
  <c r="BH348" i="15"/>
  <c r="BG348" i="15"/>
  <c r="BF348" i="15"/>
  <c r="T348" i="15"/>
  <c r="R348" i="15"/>
  <c r="P348" i="15"/>
  <c r="BI345" i="15"/>
  <c r="BH345" i="15"/>
  <c r="BG345" i="15"/>
  <c r="BF345" i="15"/>
  <c r="T345" i="15"/>
  <c r="R345" i="15"/>
  <c r="P345" i="15"/>
  <c r="BI342" i="15"/>
  <c r="BH342" i="15"/>
  <c r="BG342" i="15"/>
  <c r="BF342" i="15"/>
  <c r="T342" i="15"/>
  <c r="R342" i="15"/>
  <c r="P342" i="15"/>
  <c r="BI339" i="15"/>
  <c r="BH339" i="15"/>
  <c r="BG339" i="15"/>
  <c r="BF339" i="15"/>
  <c r="T339" i="15"/>
  <c r="R339" i="15"/>
  <c r="P339" i="15"/>
  <c r="BI336" i="15"/>
  <c r="BH336" i="15"/>
  <c r="BG336" i="15"/>
  <c r="BF336" i="15"/>
  <c r="T336" i="15"/>
  <c r="R336" i="15"/>
  <c r="P336" i="15"/>
  <c r="BI331" i="15"/>
  <c r="BH331" i="15"/>
  <c r="BG331" i="15"/>
  <c r="BF331" i="15"/>
  <c r="T331" i="15"/>
  <c r="R331" i="15"/>
  <c r="P331" i="15"/>
  <c r="BI329" i="15"/>
  <c r="BH329" i="15"/>
  <c r="BG329" i="15"/>
  <c r="BF329" i="15"/>
  <c r="T329" i="15"/>
  <c r="R329" i="15"/>
  <c r="P329" i="15"/>
  <c r="BI326" i="15"/>
  <c r="BH326" i="15"/>
  <c r="BG326" i="15"/>
  <c r="BF326" i="15"/>
  <c r="T326" i="15"/>
  <c r="R326" i="15"/>
  <c r="P326" i="15"/>
  <c r="BI323" i="15"/>
  <c r="BH323" i="15"/>
  <c r="BG323" i="15"/>
  <c r="BF323" i="15"/>
  <c r="T323" i="15"/>
  <c r="R323" i="15"/>
  <c r="P323" i="15"/>
  <c r="BI320" i="15"/>
  <c r="BH320" i="15"/>
  <c r="BG320" i="15"/>
  <c r="BF320" i="15"/>
  <c r="T320" i="15"/>
  <c r="R320" i="15"/>
  <c r="P320" i="15"/>
  <c r="BI317" i="15"/>
  <c r="BH317" i="15"/>
  <c r="BG317" i="15"/>
  <c r="BF317" i="15"/>
  <c r="T317" i="15"/>
  <c r="R317" i="15"/>
  <c r="P317" i="15"/>
  <c r="BI314" i="15"/>
  <c r="BH314" i="15"/>
  <c r="BG314" i="15"/>
  <c r="BF314" i="15"/>
  <c r="T314" i="15"/>
  <c r="R314" i="15"/>
  <c r="P314" i="15"/>
  <c r="BI311" i="15"/>
  <c r="BH311" i="15"/>
  <c r="BG311" i="15"/>
  <c r="BF311" i="15"/>
  <c r="T311" i="15"/>
  <c r="R311" i="15"/>
  <c r="P311" i="15"/>
  <c r="BI308" i="15"/>
  <c r="BH308" i="15"/>
  <c r="BG308" i="15"/>
  <c r="BF308" i="15"/>
  <c r="T308" i="15"/>
  <c r="R308" i="15"/>
  <c r="P308" i="15"/>
  <c r="BI305" i="15"/>
  <c r="BH305" i="15"/>
  <c r="BG305" i="15"/>
  <c r="BF305" i="15"/>
  <c r="T305" i="15"/>
  <c r="R305" i="15"/>
  <c r="P305" i="15"/>
  <c r="BI300" i="15"/>
  <c r="BH300" i="15"/>
  <c r="BG300" i="15"/>
  <c r="BF300" i="15"/>
  <c r="T300" i="15"/>
  <c r="R300" i="15"/>
  <c r="P300" i="15"/>
  <c r="BI295" i="15"/>
  <c r="BH295" i="15"/>
  <c r="BG295" i="15"/>
  <c r="BF295" i="15"/>
  <c r="T295" i="15"/>
  <c r="R295" i="15"/>
  <c r="P295" i="15"/>
  <c r="BI292" i="15"/>
  <c r="BH292" i="15"/>
  <c r="BG292" i="15"/>
  <c r="BF292" i="15"/>
  <c r="T292" i="15"/>
  <c r="R292" i="15"/>
  <c r="P292" i="15"/>
  <c r="BI287" i="15"/>
  <c r="BH287" i="15"/>
  <c r="BG287" i="15"/>
  <c r="BF287" i="15"/>
  <c r="T287" i="15"/>
  <c r="R287" i="15"/>
  <c r="P287" i="15"/>
  <c r="BI284" i="15"/>
  <c r="BH284" i="15"/>
  <c r="BG284" i="15"/>
  <c r="BF284" i="15"/>
  <c r="T284" i="15"/>
  <c r="R284" i="15"/>
  <c r="P284" i="15"/>
  <c r="BI281" i="15"/>
  <c r="BH281" i="15"/>
  <c r="BG281" i="15"/>
  <c r="BF281" i="15"/>
  <c r="T281" i="15"/>
  <c r="R281" i="15"/>
  <c r="P281" i="15"/>
  <c r="BI278" i="15"/>
  <c r="BH278" i="15"/>
  <c r="BG278" i="15"/>
  <c r="BF278" i="15"/>
  <c r="T278" i="15"/>
  <c r="R278" i="15"/>
  <c r="P278" i="15"/>
  <c r="BI274" i="15"/>
  <c r="BH274" i="15"/>
  <c r="BG274" i="15"/>
  <c r="BF274" i="15"/>
  <c r="T274" i="15"/>
  <c r="R274" i="15"/>
  <c r="P274" i="15"/>
  <c r="BI272" i="15"/>
  <c r="BH272" i="15"/>
  <c r="BG272" i="15"/>
  <c r="BF272" i="15"/>
  <c r="T272" i="15"/>
  <c r="R272" i="15"/>
  <c r="P272" i="15"/>
  <c r="BI271" i="15"/>
  <c r="BH271" i="15"/>
  <c r="BG271" i="15"/>
  <c r="BF271" i="15"/>
  <c r="T271" i="15"/>
  <c r="R271" i="15"/>
  <c r="P271" i="15"/>
  <c r="BI270" i="15"/>
  <c r="BH270" i="15"/>
  <c r="BG270" i="15"/>
  <c r="BF270" i="15"/>
  <c r="T270" i="15"/>
  <c r="R270" i="15"/>
  <c r="P270" i="15"/>
  <c r="BI269" i="15"/>
  <c r="BH269" i="15"/>
  <c r="BG269" i="15"/>
  <c r="BF269" i="15"/>
  <c r="T269" i="15"/>
  <c r="R269" i="15"/>
  <c r="P269" i="15"/>
  <c r="BI266" i="15"/>
  <c r="BH266" i="15"/>
  <c r="BG266" i="15"/>
  <c r="BF266" i="15"/>
  <c r="T266" i="15"/>
  <c r="R266" i="15"/>
  <c r="P266" i="15"/>
  <c r="BI261" i="15"/>
  <c r="BH261" i="15"/>
  <c r="BG261" i="15"/>
  <c r="BF261" i="15"/>
  <c r="T261" i="15"/>
  <c r="R261" i="15"/>
  <c r="P261" i="15"/>
  <c r="BI252" i="15"/>
  <c r="BH252" i="15"/>
  <c r="BG252" i="15"/>
  <c r="BF252" i="15"/>
  <c r="T252" i="15"/>
  <c r="R252" i="15"/>
  <c r="P252" i="15"/>
  <c r="BI248" i="15"/>
  <c r="BH248" i="15"/>
  <c r="BG248" i="15"/>
  <c r="BF248" i="15"/>
  <c r="T248" i="15"/>
  <c r="R248" i="15"/>
  <c r="P248" i="15"/>
  <c r="BI244" i="15"/>
  <c r="BH244" i="15"/>
  <c r="BG244" i="15"/>
  <c r="BF244" i="15"/>
  <c r="T244" i="15"/>
  <c r="R244" i="15"/>
  <c r="P244" i="15"/>
  <c r="BI240" i="15"/>
  <c r="BH240" i="15"/>
  <c r="BG240" i="15"/>
  <c r="BF240" i="15"/>
  <c r="T240" i="15"/>
  <c r="R240" i="15"/>
  <c r="P240" i="15"/>
  <c r="BI228" i="15"/>
  <c r="BH228" i="15"/>
  <c r="BG228" i="15"/>
  <c r="BF228" i="15"/>
  <c r="T228" i="15"/>
  <c r="R228" i="15"/>
  <c r="P228" i="15"/>
  <c r="BI220" i="15"/>
  <c r="BH220" i="15"/>
  <c r="BG220" i="15"/>
  <c r="BF220" i="15"/>
  <c r="T220" i="15"/>
  <c r="R220" i="15"/>
  <c r="P220" i="15"/>
  <c r="BI211" i="15"/>
  <c r="BH211" i="15"/>
  <c r="BG211" i="15"/>
  <c r="BF211" i="15"/>
  <c r="T211" i="15"/>
  <c r="R211" i="15"/>
  <c r="P211" i="15"/>
  <c r="BI200" i="15"/>
  <c r="BH200" i="15"/>
  <c r="BG200" i="15"/>
  <c r="BF200" i="15"/>
  <c r="T200" i="15"/>
  <c r="R200" i="15"/>
  <c r="P200" i="15"/>
  <c r="BI188" i="15"/>
  <c r="BH188" i="15"/>
  <c r="BG188" i="15"/>
  <c r="BF188" i="15"/>
  <c r="T188" i="15"/>
  <c r="R188" i="15"/>
  <c r="P188" i="15"/>
  <c r="BI178" i="15"/>
  <c r="BH178" i="15"/>
  <c r="BG178" i="15"/>
  <c r="BF178" i="15"/>
  <c r="T178" i="15"/>
  <c r="R178" i="15"/>
  <c r="P178" i="15"/>
  <c r="BI176" i="15"/>
  <c r="BH176" i="15"/>
  <c r="BG176" i="15"/>
  <c r="BF176" i="15"/>
  <c r="T176" i="15"/>
  <c r="R176" i="15"/>
  <c r="P176" i="15"/>
  <c r="BI174" i="15"/>
  <c r="BH174" i="15"/>
  <c r="BG174" i="15"/>
  <c r="BF174" i="15"/>
  <c r="T174" i="15"/>
  <c r="R174" i="15"/>
  <c r="P174" i="15"/>
  <c r="BI169" i="15"/>
  <c r="BH169" i="15"/>
  <c r="BG169" i="15"/>
  <c r="BF169" i="15"/>
  <c r="T169" i="15"/>
  <c r="R169" i="15"/>
  <c r="P169" i="15"/>
  <c r="BI167" i="15"/>
  <c r="BH167" i="15"/>
  <c r="BG167" i="15"/>
  <c r="BF167" i="15"/>
  <c r="T167" i="15"/>
  <c r="R167" i="15"/>
  <c r="P167" i="15"/>
  <c r="BI165" i="15"/>
  <c r="BH165" i="15"/>
  <c r="BG165" i="15"/>
  <c r="BF165" i="15"/>
  <c r="T165" i="15"/>
  <c r="R165" i="15"/>
  <c r="P165" i="15"/>
  <c r="BI163" i="15"/>
  <c r="BH163" i="15"/>
  <c r="BG163" i="15"/>
  <c r="BF163" i="15"/>
  <c r="T163" i="15"/>
  <c r="R163" i="15"/>
  <c r="P163" i="15"/>
  <c r="BI161" i="15"/>
  <c r="BH161" i="15"/>
  <c r="BG161" i="15"/>
  <c r="BF161" i="15"/>
  <c r="T161" i="15"/>
  <c r="R161" i="15"/>
  <c r="P161" i="15"/>
  <c r="BI159" i="15"/>
  <c r="BH159" i="15"/>
  <c r="BG159" i="15"/>
  <c r="BF159" i="15"/>
  <c r="T159" i="15"/>
  <c r="R159" i="15"/>
  <c r="P159" i="15"/>
  <c r="BI157" i="15"/>
  <c r="BH157" i="15"/>
  <c r="BG157" i="15"/>
  <c r="BF157" i="15"/>
  <c r="T157" i="15"/>
  <c r="R157" i="15"/>
  <c r="P157" i="15"/>
  <c r="BI155" i="15"/>
  <c r="BH155" i="15"/>
  <c r="BG155" i="15"/>
  <c r="BF155" i="15"/>
  <c r="T155" i="15"/>
  <c r="R155" i="15"/>
  <c r="P155" i="15"/>
  <c r="BI145" i="15"/>
  <c r="BH145" i="15"/>
  <c r="BG145" i="15"/>
  <c r="BF145" i="15"/>
  <c r="T145" i="15"/>
  <c r="R145" i="15"/>
  <c r="P145" i="15"/>
  <c r="BI141" i="15"/>
  <c r="BH141" i="15"/>
  <c r="BG141" i="15"/>
  <c r="BF141" i="15"/>
  <c r="T141" i="15"/>
  <c r="R141" i="15"/>
  <c r="P141" i="15"/>
  <c r="BI139" i="15"/>
  <c r="BH139" i="15"/>
  <c r="BG139" i="15"/>
  <c r="BF139" i="15"/>
  <c r="T139" i="15"/>
  <c r="R139" i="15"/>
  <c r="P139" i="15"/>
  <c r="BI137" i="15"/>
  <c r="BH137" i="15"/>
  <c r="BG137" i="15"/>
  <c r="BF137" i="15"/>
  <c r="T137" i="15"/>
  <c r="R137" i="15"/>
  <c r="P137" i="15"/>
  <c r="BI135" i="15"/>
  <c r="BH135" i="15"/>
  <c r="BG135" i="15"/>
  <c r="BF135" i="15"/>
  <c r="T135" i="15"/>
  <c r="R135" i="15"/>
  <c r="P135" i="15"/>
  <c r="BI133" i="15"/>
  <c r="BH133" i="15"/>
  <c r="BG133" i="15"/>
  <c r="BF133" i="15"/>
  <c r="T133" i="15"/>
  <c r="R133" i="15"/>
  <c r="P133" i="15"/>
  <c r="BI131" i="15"/>
  <c r="BH131" i="15"/>
  <c r="BG131" i="15"/>
  <c r="BF131" i="15"/>
  <c r="T131" i="15"/>
  <c r="R131" i="15"/>
  <c r="P131" i="15"/>
  <c r="BI129" i="15"/>
  <c r="BH129" i="15"/>
  <c r="BG129" i="15"/>
  <c r="BF129" i="15"/>
  <c r="T129" i="15"/>
  <c r="R129" i="15"/>
  <c r="P129" i="15"/>
  <c r="BI127" i="15"/>
  <c r="BH127" i="15"/>
  <c r="BG127" i="15"/>
  <c r="BF127" i="15"/>
  <c r="T127" i="15"/>
  <c r="R127" i="15"/>
  <c r="P127" i="15"/>
  <c r="BI125" i="15"/>
  <c r="BH125" i="15"/>
  <c r="BG125" i="15"/>
  <c r="BF125" i="15"/>
  <c r="T125" i="15"/>
  <c r="R125" i="15"/>
  <c r="P125" i="15"/>
  <c r="BI123" i="15"/>
  <c r="BH123" i="15"/>
  <c r="BG123" i="15"/>
  <c r="BF123" i="15"/>
  <c r="T123" i="15"/>
  <c r="R123" i="15"/>
  <c r="P123" i="15"/>
  <c r="BI121" i="15"/>
  <c r="BH121" i="15"/>
  <c r="BG121" i="15"/>
  <c r="BF121" i="15"/>
  <c r="T121" i="15"/>
  <c r="R121" i="15"/>
  <c r="P121" i="15"/>
  <c r="BI119" i="15"/>
  <c r="BH119" i="15"/>
  <c r="BG119" i="15"/>
  <c r="BF119" i="15"/>
  <c r="T119" i="15"/>
  <c r="R119" i="15"/>
  <c r="P119" i="15"/>
  <c r="BI117" i="15"/>
  <c r="BH117" i="15"/>
  <c r="BG117" i="15"/>
  <c r="BF117" i="15"/>
  <c r="T117" i="15"/>
  <c r="R117" i="15"/>
  <c r="P117" i="15"/>
  <c r="BI115" i="15"/>
  <c r="BH115" i="15"/>
  <c r="BG115" i="15"/>
  <c r="BF115" i="15"/>
  <c r="T115" i="15"/>
  <c r="R115" i="15"/>
  <c r="P115" i="15"/>
  <c r="BI113" i="15"/>
  <c r="BH113" i="15"/>
  <c r="BG113" i="15"/>
  <c r="BF113" i="15"/>
  <c r="T113" i="15"/>
  <c r="R113" i="15"/>
  <c r="P113" i="15"/>
  <c r="BI111" i="15"/>
  <c r="BH111" i="15"/>
  <c r="BG111" i="15"/>
  <c r="BF111" i="15"/>
  <c r="T111" i="15"/>
  <c r="R111" i="15"/>
  <c r="P111" i="15"/>
  <c r="BI109" i="15"/>
  <c r="BH109" i="15"/>
  <c r="BG109" i="15"/>
  <c r="BF109" i="15"/>
  <c r="T109" i="15"/>
  <c r="R109" i="15"/>
  <c r="P109" i="15"/>
  <c r="BI107" i="15"/>
  <c r="BH107" i="15"/>
  <c r="BG107" i="15"/>
  <c r="BF107" i="15"/>
  <c r="T107" i="15"/>
  <c r="R107" i="15"/>
  <c r="P107" i="15"/>
  <c r="BI105" i="15"/>
  <c r="BH105" i="15"/>
  <c r="BG105" i="15"/>
  <c r="BF105" i="15"/>
  <c r="T105" i="15"/>
  <c r="R105" i="15"/>
  <c r="P105" i="15"/>
  <c r="BI103" i="15"/>
  <c r="BH103" i="15"/>
  <c r="BG103" i="15"/>
  <c r="BF103" i="15"/>
  <c r="T103" i="15"/>
  <c r="R103" i="15"/>
  <c r="P103" i="15"/>
  <c r="BI101" i="15"/>
  <c r="BH101" i="15"/>
  <c r="BG101" i="15"/>
  <c r="BF101" i="15"/>
  <c r="T101" i="15"/>
  <c r="R101" i="15"/>
  <c r="P101" i="15"/>
  <c r="BI99" i="15"/>
  <c r="BH99" i="15"/>
  <c r="BG99" i="15"/>
  <c r="BF99" i="15"/>
  <c r="T99" i="15"/>
  <c r="R99" i="15"/>
  <c r="P99" i="15"/>
  <c r="BI97" i="15"/>
  <c r="BH97" i="15"/>
  <c r="BG97" i="15"/>
  <c r="BF97" i="15"/>
  <c r="T97" i="15"/>
  <c r="R97" i="15"/>
  <c r="P97" i="15"/>
  <c r="BI95" i="15"/>
  <c r="BH95" i="15"/>
  <c r="BG95" i="15"/>
  <c r="BF95" i="15"/>
  <c r="T95" i="15"/>
  <c r="R95" i="15"/>
  <c r="P95" i="15"/>
  <c r="BI93" i="15"/>
  <c r="BH93" i="15"/>
  <c r="BG93" i="15"/>
  <c r="BF93" i="15"/>
  <c r="T93" i="15"/>
  <c r="R93" i="15"/>
  <c r="P93" i="15"/>
  <c r="BI91" i="15"/>
  <c r="BH91" i="15"/>
  <c r="BG91" i="15"/>
  <c r="BF91" i="15"/>
  <c r="T91" i="15"/>
  <c r="R91" i="15"/>
  <c r="P91" i="15"/>
  <c r="BI89" i="15"/>
  <c r="BH89" i="15"/>
  <c r="BG89" i="15"/>
  <c r="BF89" i="15"/>
  <c r="T89" i="15"/>
  <c r="R89" i="15"/>
  <c r="P89" i="15"/>
  <c r="BI87" i="15"/>
  <c r="BH87" i="15"/>
  <c r="BG87" i="15"/>
  <c r="BF87" i="15"/>
  <c r="T87" i="15"/>
  <c r="R87" i="15"/>
  <c r="P87" i="15"/>
  <c r="F78" i="15"/>
  <c r="E76" i="15"/>
  <c r="F52" i="15"/>
  <c r="E50" i="15"/>
  <c r="J24" i="15"/>
  <c r="E24" i="15"/>
  <c r="J55" i="15" s="1"/>
  <c r="J23" i="15"/>
  <c r="J21" i="15"/>
  <c r="E21" i="15"/>
  <c r="J80" i="15" s="1"/>
  <c r="J20" i="15"/>
  <c r="J18" i="15"/>
  <c r="E18" i="15"/>
  <c r="F81" i="15" s="1"/>
  <c r="J17" i="15"/>
  <c r="J15" i="15"/>
  <c r="E15" i="15"/>
  <c r="F54" i="15" s="1"/>
  <c r="J14" i="15"/>
  <c r="J12" i="15"/>
  <c r="J52" i="15" s="1"/>
  <c r="E7" i="15"/>
  <c r="E74" i="15" s="1"/>
  <c r="J37" i="14"/>
  <c r="J36" i="14"/>
  <c r="AY67" i="1" s="1"/>
  <c r="J35" i="14"/>
  <c r="AX67" i="1" s="1"/>
  <c r="BI283" i="14"/>
  <c r="BH283" i="14"/>
  <c r="BG283" i="14"/>
  <c r="BF283" i="14"/>
  <c r="T283" i="14"/>
  <c r="T282" i="14" s="1"/>
  <c r="R283" i="14"/>
  <c r="R282" i="14" s="1"/>
  <c r="P283" i="14"/>
  <c r="P282" i="14" s="1"/>
  <c r="BI276" i="14"/>
  <c r="BH276" i="14"/>
  <c r="BG276" i="14"/>
  <c r="BF276" i="14"/>
  <c r="T276" i="14"/>
  <c r="T275" i="14" s="1"/>
  <c r="R276" i="14"/>
  <c r="R275" i="14" s="1"/>
  <c r="P276" i="14"/>
  <c r="P275" i="14" s="1"/>
  <c r="BI270" i="14"/>
  <c r="BH270" i="14"/>
  <c r="BG270" i="14"/>
  <c r="BF270" i="14"/>
  <c r="T270" i="14"/>
  <c r="R270" i="14"/>
  <c r="P270" i="14"/>
  <c r="BI265" i="14"/>
  <c r="BH265" i="14"/>
  <c r="BG265" i="14"/>
  <c r="BF265" i="14"/>
  <c r="T265" i="14"/>
  <c r="R265" i="14"/>
  <c r="P265" i="14"/>
  <c r="BI259" i="14"/>
  <c r="BH259" i="14"/>
  <c r="BG259" i="14"/>
  <c r="BF259" i="14"/>
  <c r="T259" i="14"/>
  <c r="R259" i="14"/>
  <c r="P259" i="14"/>
  <c r="BI253" i="14"/>
  <c r="BH253" i="14"/>
  <c r="BG253" i="14"/>
  <c r="BF253" i="14"/>
  <c r="T253" i="14"/>
  <c r="R253" i="14"/>
  <c r="P253" i="14"/>
  <c r="BI248" i="14"/>
  <c r="BH248" i="14"/>
  <c r="BG248" i="14"/>
  <c r="BF248" i="14"/>
  <c r="T248" i="14"/>
  <c r="R248" i="14"/>
  <c r="P248" i="14"/>
  <c r="BI243" i="14"/>
  <c r="BH243" i="14"/>
  <c r="BG243" i="14"/>
  <c r="BF243" i="14"/>
  <c r="T243" i="14"/>
  <c r="R243" i="14"/>
  <c r="P243" i="14"/>
  <c r="BI239" i="14"/>
  <c r="BH239" i="14"/>
  <c r="BG239" i="14"/>
  <c r="BF239" i="14"/>
  <c r="T239" i="14"/>
  <c r="R239" i="14"/>
  <c r="P239" i="14"/>
  <c r="BI234" i="14"/>
  <c r="BH234" i="14"/>
  <c r="BG234" i="14"/>
  <c r="BF234" i="14"/>
  <c r="T234" i="14"/>
  <c r="R234" i="14"/>
  <c r="P234" i="14"/>
  <c r="BI229" i="14"/>
  <c r="BH229" i="14"/>
  <c r="BG229" i="14"/>
  <c r="BF229" i="14"/>
  <c r="T229" i="14"/>
  <c r="R229" i="14"/>
  <c r="P229" i="14"/>
  <c r="BI224" i="14"/>
  <c r="BH224" i="14"/>
  <c r="BG224" i="14"/>
  <c r="BF224" i="14"/>
  <c r="T224" i="14"/>
  <c r="R224" i="14"/>
  <c r="P224" i="14"/>
  <c r="BI217" i="14"/>
  <c r="BH217" i="14"/>
  <c r="BG217" i="14"/>
  <c r="BF217" i="14"/>
  <c r="T217" i="14"/>
  <c r="R217" i="14"/>
  <c r="P217" i="14"/>
  <c r="BI211" i="14"/>
  <c r="BH211" i="14"/>
  <c r="BG211" i="14"/>
  <c r="BF211" i="14"/>
  <c r="T211" i="14"/>
  <c r="T210" i="14" s="1"/>
  <c r="R211" i="14"/>
  <c r="R210" i="14" s="1"/>
  <c r="P211" i="14"/>
  <c r="P210" i="14" s="1"/>
  <c r="BI204" i="14"/>
  <c r="BH204" i="14"/>
  <c r="BG204" i="14"/>
  <c r="BF204" i="14"/>
  <c r="T204" i="14"/>
  <c r="R204" i="14"/>
  <c r="P204" i="14"/>
  <c r="BI199" i="14"/>
  <c r="BH199" i="14"/>
  <c r="BG199" i="14"/>
  <c r="BF199" i="14"/>
  <c r="T199" i="14"/>
  <c r="R199" i="14"/>
  <c r="P199" i="14"/>
  <c r="BI194" i="14"/>
  <c r="BH194" i="14"/>
  <c r="BG194" i="14"/>
  <c r="BF194" i="14"/>
  <c r="T194" i="14"/>
  <c r="R194" i="14"/>
  <c r="P194" i="14"/>
  <c r="BI189" i="14"/>
  <c r="BH189" i="14"/>
  <c r="BG189" i="14"/>
  <c r="BF189" i="14"/>
  <c r="T189" i="14"/>
  <c r="R189" i="14"/>
  <c r="P189" i="14"/>
  <c r="BI184" i="14"/>
  <c r="BH184" i="14"/>
  <c r="BG184" i="14"/>
  <c r="BF184" i="14"/>
  <c r="T184" i="14"/>
  <c r="R184" i="14"/>
  <c r="P184" i="14"/>
  <c r="BI178" i="14"/>
  <c r="BH178" i="14"/>
  <c r="BG178" i="14"/>
  <c r="BF178" i="14"/>
  <c r="T178" i="14"/>
  <c r="R178" i="14"/>
  <c r="P178" i="14"/>
  <c r="BI173" i="14"/>
  <c r="BH173" i="14"/>
  <c r="BG173" i="14"/>
  <c r="BF173" i="14"/>
  <c r="T173" i="14"/>
  <c r="R173" i="14"/>
  <c r="P173" i="14"/>
  <c r="BI163" i="14"/>
  <c r="BH163" i="14"/>
  <c r="BG163" i="14"/>
  <c r="BF163" i="14"/>
  <c r="T163" i="14"/>
  <c r="R163" i="14"/>
  <c r="P163" i="14"/>
  <c r="BI159" i="14"/>
  <c r="BH159" i="14"/>
  <c r="BG159" i="14"/>
  <c r="BF159" i="14"/>
  <c r="T159" i="14"/>
  <c r="R159" i="14"/>
  <c r="P159" i="14"/>
  <c r="BI154" i="14"/>
  <c r="BH154" i="14"/>
  <c r="BG154" i="14"/>
  <c r="BF154" i="14"/>
  <c r="T154" i="14"/>
  <c r="R154" i="14"/>
  <c r="P154" i="14"/>
  <c r="BI150" i="14"/>
  <c r="BH150" i="14"/>
  <c r="BG150" i="14"/>
  <c r="BF150" i="14"/>
  <c r="T150" i="14"/>
  <c r="R150" i="14"/>
  <c r="P150" i="14"/>
  <c r="BI145" i="14"/>
  <c r="BH145" i="14"/>
  <c r="BG145" i="14"/>
  <c r="BF145" i="14"/>
  <c r="T145" i="14"/>
  <c r="R145" i="14"/>
  <c r="P145" i="14"/>
  <c r="BI141" i="14"/>
  <c r="BH141" i="14"/>
  <c r="BG141" i="14"/>
  <c r="BF141" i="14"/>
  <c r="T141" i="14"/>
  <c r="R141" i="14"/>
  <c r="P141" i="14"/>
  <c r="BI136" i="14"/>
  <c r="BH136" i="14"/>
  <c r="BG136" i="14"/>
  <c r="BF136" i="14"/>
  <c r="T136" i="14"/>
  <c r="R136" i="14"/>
  <c r="P136" i="14"/>
  <c r="BI132" i="14"/>
  <c r="BH132" i="14"/>
  <c r="BG132" i="14"/>
  <c r="BF132" i="14"/>
  <c r="T132" i="14"/>
  <c r="R132" i="14"/>
  <c r="P132" i="14"/>
  <c r="BI127" i="14"/>
  <c r="BH127" i="14"/>
  <c r="BG127" i="14"/>
  <c r="BF127" i="14"/>
  <c r="T127" i="14"/>
  <c r="R127" i="14"/>
  <c r="P127" i="14"/>
  <c r="BI122" i="14"/>
  <c r="BH122" i="14"/>
  <c r="BG122" i="14"/>
  <c r="BF122" i="14"/>
  <c r="T122" i="14"/>
  <c r="R122" i="14"/>
  <c r="P122" i="14"/>
  <c r="BI117" i="14"/>
  <c r="BH117" i="14"/>
  <c r="BG117" i="14"/>
  <c r="BF117" i="14"/>
  <c r="T117" i="14"/>
  <c r="R117" i="14"/>
  <c r="P117" i="14"/>
  <c r="BI112" i="14"/>
  <c r="BH112" i="14"/>
  <c r="BG112" i="14"/>
  <c r="BF112" i="14"/>
  <c r="T112" i="14"/>
  <c r="R112" i="14"/>
  <c r="P112" i="14"/>
  <c r="BI108" i="14"/>
  <c r="BH108" i="14"/>
  <c r="BG108" i="14"/>
  <c r="BF108" i="14"/>
  <c r="T108" i="14"/>
  <c r="R108" i="14"/>
  <c r="P108" i="14"/>
  <c r="BI105" i="14"/>
  <c r="BH105" i="14"/>
  <c r="BG105" i="14"/>
  <c r="BF105" i="14"/>
  <c r="T105" i="14"/>
  <c r="R105" i="14"/>
  <c r="P105" i="14"/>
  <c r="BI102" i="14"/>
  <c r="BH102" i="14"/>
  <c r="BG102" i="14"/>
  <c r="BF102" i="14"/>
  <c r="T102" i="14"/>
  <c r="R102" i="14"/>
  <c r="P102" i="14"/>
  <c r="BI99" i="14"/>
  <c r="BH99" i="14"/>
  <c r="BG99" i="14"/>
  <c r="BF99" i="14"/>
  <c r="T99" i="14"/>
  <c r="R99" i="14"/>
  <c r="P99" i="14"/>
  <c r="BI96" i="14"/>
  <c r="BH96" i="14"/>
  <c r="BG96" i="14"/>
  <c r="BF96" i="14"/>
  <c r="T96" i="14"/>
  <c r="R96" i="14"/>
  <c r="P96" i="14"/>
  <c r="BI92" i="14"/>
  <c r="BH92" i="14"/>
  <c r="BG92" i="14"/>
  <c r="BF92" i="14"/>
  <c r="T92" i="14"/>
  <c r="R92" i="14"/>
  <c r="P92" i="14"/>
  <c r="BI88" i="14"/>
  <c r="BH88" i="14"/>
  <c r="BG88" i="14"/>
  <c r="BF88" i="14"/>
  <c r="T88" i="14"/>
  <c r="R88" i="14"/>
  <c r="P88" i="14"/>
  <c r="J81" i="14"/>
  <c r="F79" i="14"/>
  <c r="E77" i="14"/>
  <c r="J54" i="14"/>
  <c r="F52" i="14"/>
  <c r="E50" i="14"/>
  <c r="J24" i="14"/>
  <c r="E24" i="14"/>
  <c r="J82" i="14" s="1"/>
  <c r="J23" i="14"/>
  <c r="J18" i="14"/>
  <c r="E18" i="14"/>
  <c r="F55" i="14" s="1"/>
  <c r="J17" i="14"/>
  <c r="J15" i="14"/>
  <c r="E15" i="14"/>
  <c r="F54" i="14" s="1"/>
  <c r="J14" i="14"/>
  <c r="J12" i="14"/>
  <c r="J79" i="14" s="1"/>
  <c r="E7" i="14"/>
  <c r="E75" i="14"/>
  <c r="J37" i="13"/>
  <c r="J36" i="13"/>
  <c r="AY66" i="1" s="1"/>
  <c r="J35" i="13"/>
  <c r="AX66" i="1"/>
  <c r="BI406" i="13"/>
  <c r="BH406" i="13"/>
  <c r="BG406" i="13"/>
  <c r="BF406" i="13"/>
  <c r="T406" i="13"/>
  <c r="T405" i="13" s="1"/>
  <c r="R406" i="13"/>
  <c r="R405" i="13" s="1"/>
  <c r="P406" i="13"/>
  <c r="P405" i="13" s="1"/>
  <c r="BI399" i="13"/>
  <c r="BH399" i="13"/>
  <c r="BG399" i="13"/>
  <c r="BF399" i="13"/>
  <c r="T399" i="13"/>
  <c r="T398" i="13" s="1"/>
  <c r="R399" i="13"/>
  <c r="R398" i="13" s="1"/>
  <c r="P399" i="13"/>
  <c r="P398" i="13" s="1"/>
  <c r="BI393" i="13"/>
  <c r="BH393" i="13"/>
  <c r="BG393" i="13"/>
  <c r="BF393" i="13"/>
  <c r="T393" i="13"/>
  <c r="R393" i="13"/>
  <c r="P393" i="13"/>
  <c r="BI388" i="13"/>
  <c r="BH388" i="13"/>
  <c r="BG388" i="13"/>
  <c r="BF388" i="13"/>
  <c r="T388" i="13"/>
  <c r="R388" i="13"/>
  <c r="P388" i="13"/>
  <c r="BI384" i="13"/>
  <c r="BH384" i="13"/>
  <c r="BG384" i="13"/>
  <c r="BF384" i="13"/>
  <c r="T384" i="13"/>
  <c r="R384" i="13"/>
  <c r="P384" i="13"/>
  <c r="BI379" i="13"/>
  <c r="BH379" i="13"/>
  <c r="BG379" i="13"/>
  <c r="BF379" i="13"/>
  <c r="T379" i="13"/>
  <c r="R379" i="13"/>
  <c r="P379" i="13"/>
  <c r="BI374" i="13"/>
  <c r="BH374" i="13"/>
  <c r="BG374" i="13"/>
  <c r="BF374" i="13"/>
  <c r="T374" i="13"/>
  <c r="R374" i="13"/>
  <c r="P374" i="13"/>
  <c r="BI370" i="13"/>
  <c r="BH370" i="13"/>
  <c r="BG370" i="13"/>
  <c r="BF370" i="13"/>
  <c r="T370" i="13"/>
  <c r="R370" i="13"/>
  <c r="P370" i="13"/>
  <c r="BI364" i="13"/>
  <c r="BH364" i="13"/>
  <c r="BG364" i="13"/>
  <c r="BF364" i="13"/>
  <c r="T364" i="13"/>
  <c r="R364" i="13"/>
  <c r="P364" i="13"/>
  <c r="BI358" i="13"/>
  <c r="BH358" i="13"/>
  <c r="BG358" i="13"/>
  <c r="BF358" i="13"/>
  <c r="T358" i="13"/>
  <c r="R358" i="13"/>
  <c r="P358" i="13"/>
  <c r="BI353" i="13"/>
  <c r="BH353" i="13"/>
  <c r="BG353" i="13"/>
  <c r="BF353" i="13"/>
  <c r="T353" i="13"/>
  <c r="R353" i="13"/>
  <c r="P353" i="13"/>
  <c r="BI349" i="13"/>
  <c r="BH349" i="13"/>
  <c r="BG349" i="13"/>
  <c r="BF349" i="13"/>
  <c r="T349" i="13"/>
  <c r="R349" i="13"/>
  <c r="P349" i="13"/>
  <c r="BI345" i="13"/>
  <c r="BH345" i="13"/>
  <c r="BG345" i="13"/>
  <c r="BF345" i="13"/>
  <c r="T345" i="13"/>
  <c r="R345" i="13"/>
  <c r="P345" i="13"/>
  <c r="BI336" i="13"/>
  <c r="BH336" i="13"/>
  <c r="BG336" i="13"/>
  <c r="BF336" i="13"/>
  <c r="T336" i="13"/>
  <c r="R336" i="13"/>
  <c r="P336" i="13"/>
  <c r="BI328" i="13"/>
  <c r="BH328" i="13"/>
  <c r="BG328" i="13"/>
  <c r="BF328" i="13"/>
  <c r="T328" i="13"/>
  <c r="R328" i="13"/>
  <c r="P328" i="13"/>
  <c r="BI315" i="13"/>
  <c r="BH315" i="13"/>
  <c r="BG315" i="13"/>
  <c r="BF315" i="13"/>
  <c r="T315" i="13"/>
  <c r="T314" i="13" s="1"/>
  <c r="R315" i="13"/>
  <c r="R314" i="13" s="1"/>
  <c r="P315" i="13"/>
  <c r="P314" i="13" s="1"/>
  <c r="BI308" i="13"/>
  <c r="BH308" i="13"/>
  <c r="BG308" i="13"/>
  <c r="BF308" i="13"/>
  <c r="T308" i="13"/>
  <c r="R308" i="13"/>
  <c r="P308" i="13"/>
  <c r="BI303" i="13"/>
  <c r="BH303" i="13"/>
  <c r="BG303" i="13"/>
  <c r="BF303" i="13"/>
  <c r="T303" i="13"/>
  <c r="R303" i="13"/>
  <c r="P303" i="13"/>
  <c r="BI298" i="13"/>
  <c r="BH298" i="13"/>
  <c r="BG298" i="13"/>
  <c r="BF298" i="13"/>
  <c r="T298" i="13"/>
  <c r="R298" i="13"/>
  <c r="P298" i="13"/>
  <c r="BI293" i="13"/>
  <c r="BH293" i="13"/>
  <c r="BG293" i="13"/>
  <c r="BF293" i="13"/>
  <c r="T293" i="13"/>
  <c r="R293" i="13"/>
  <c r="P293" i="13"/>
  <c r="BI288" i="13"/>
  <c r="BH288" i="13"/>
  <c r="BG288" i="13"/>
  <c r="BF288" i="13"/>
  <c r="T288" i="13"/>
  <c r="R288" i="13"/>
  <c r="P288" i="13"/>
  <c r="BI283" i="13"/>
  <c r="BH283" i="13"/>
  <c r="BG283" i="13"/>
  <c r="BF283" i="13"/>
  <c r="T283" i="13"/>
  <c r="R283" i="13"/>
  <c r="P283" i="13"/>
  <c r="BI275" i="13"/>
  <c r="BH275" i="13"/>
  <c r="BG275" i="13"/>
  <c r="BF275" i="13"/>
  <c r="T275" i="13"/>
  <c r="R275" i="13"/>
  <c r="P275" i="13"/>
  <c r="BI262" i="13"/>
  <c r="BH262" i="13"/>
  <c r="BG262" i="13"/>
  <c r="BF262" i="13"/>
  <c r="T262" i="13"/>
  <c r="R262" i="13"/>
  <c r="P262" i="13"/>
  <c r="BI249" i="13"/>
  <c r="BH249" i="13"/>
  <c r="BG249" i="13"/>
  <c r="BF249" i="13"/>
  <c r="T249" i="13"/>
  <c r="R249" i="13"/>
  <c r="P249" i="13"/>
  <c r="BI232" i="13"/>
  <c r="BH232" i="13"/>
  <c r="BG232" i="13"/>
  <c r="BF232" i="13"/>
  <c r="T232" i="13"/>
  <c r="R232" i="13"/>
  <c r="P232" i="13"/>
  <c r="BI225" i="13"/>
  <c r="BH225" i="13"/>
  <c r="BG225" i="13"/>
  <c r="BF225" i="13"/>
  <c r="T225" i="13"/>
  <c r="R225" i="13"/>
  <c r="P225" i="13"/>
  <c r="BI217" i="13"/>
  <c r="BH217" i="13"/>
  <c r="BG217" i="13"/>
  <c r="BF217" i="13"/>
  <c r="T217" i="13"/>
  <c r="R217" i="13"/>
  <c r="P217" i="13"/>
  <c r="BI212" i="13"/>
  <c r="BH212" i="13"/>
  <c r="BG212" i="13"/>
  <c r="BF212" i="13"/>
  <c r="T212" i="13"/>
  <c r="R212" i="13"/>
  <c r="P212" i="13"/>
  <c r="BI207" i="13"/>
  <c r="BH207" i="13"/>
  <c r="BG207" i="13"/>
  <c r="BF207" i="13"/>
  <c r="T207" i="13"/>
  <c r="R207" i="13"/>
  <c r="P207" i="13"/>
  <c r="BI190" i="13"/>
  <c r="BH190" i="13"/>
  <c r="BG190" i="13"/>
  <c r="BF190" i="13"/>
  <c r="T190" i="13"/>
  <c r="R190" i="13"/>
  <c r="P190" i="13"/>
  <c r="BI185" i="13"/>
  <c r="BH185" i="13"/>
  <c r="BG185" i="13"/>
  <c r="BF185" i="13"/>
  <c r="T185" i="13"/>
  <c r="R185" i="13"/>
  <c r="P185" i="13"/>
  <c r="BI181" i="13"/>
  <c r="BH181" i="13"/>
  <c r="BG181" i="13"/>
  <c r="BF181" i="13"/>
  <c r="T181" i="13"/>
  <c r="R181" i="13"/>
  <c r="P181" i="13"/>
  <c r="BI168" i="13"/>
  <c r="BH168" i="13"/>
  <c r="BG168" i="13"/>
  <c r="BF168" i="13"/>
  <c r="T168" i="13"/>
  <c r="R168" i="13"/>
  <c r="P168" i="13"/>
  <c r="BI164" i="13"/>
  <c r="BH164" i="13"/>
  <c r="BG164" i="13"/>
  <c r="BF164" i="13"/>
  <c r="T164" i="13"/>
  <c r="R164" i="13"/>
  <c r="P164" i="13"/>
  <c r="BI151" i="13"/>
  <c r="BH151" i="13"/>
  <c r="BG151" i="13"/>
  <c r="BF151" i="13"/>
  <c r="T151" i="13"/>
  <c r="R151" i="13"/>
  <c r="P151" i="13"/>
  <c r="BI138" i="13"/>
  <c r="BH138" i="13"/>
  <c r="BG138" i="13"/>
  <c r="BF138" i="13"/>
  <c r="T138" i="13"/>
  <c r="R138" i="13"/>
  <c r="P138" i="13"/>
  <c r="BI125" i="13"/>
  <c r="BH125" i="13"/>
  <c r="BG125" i="13"/>
  <c r="BF125" i="13"/>
  <c r="T125" i="13"/>
  <c r="R125" i="13"/>
  <c r="P125" i="13"/>
  <c r="BI112" i="13"/>
  <c r="BH112" i="13"/>
  <c r="BG112" i="13"/>
  <c r="BF112" i="13"/>
  <c r="T112" i="13"/>
  <c r="R112" i="13"/>
  <c r="P112" i="13"/>
  <c r="BI108" i="13"/>
  <c r="BH108" i="13"/>
  <c r="BG108" i="13"/>
  <c r="BF108" i="13"/>
  <c r="T108" i="13"/>
  <c r="R108" i="13"/>
  <c r="P108" i="13"/>
  <c r="BI105" i="13"/>
  <c r="BH105" i="13"/>
  <c r="BG105" i="13"/>
  <c r="BF105" i="13"/>
  <c r="T105" i="13"/>
  <c r="R105" i="13"/>
  <c r="P105" i="13"/>
  <c r="BI102" i="13"/>
  <c r="BH102" i="13"/>
  <c r="BG102" i="13"/>
  <c r="BF102" i="13"/>
  <c r="T102" i="13"/>
  <c r="R102" i="13"/>
  <c r="P102" i="13"/>
  <c r="BI99" i="13"/>
  <c r="BH99" i="13"/>
  <c r="BG99" i="13"/>
  <c r="BF99" i="13"/>
  <c r="T99" i="13"/>
  <c r="R99" i="13"/>
  <c r="P99" i="13"/>
  <c r="BI96" i="13"/>
  <c r="BH96" i="13"/>
  <c r="BG96" i="13"/>
  <c r="BF96" i="13"/>
  <c r="T96" i="13"/>
  <c r="R96" i="13"/>
  <c r="P96" i="13"/>
  <c r="BI92" i="13"/>
  <c r="BH92" i="13"/>
  <c r="BG92" i="13"/>
  <c r="BF92" i="13"/>
  <c r="T92" i="13"/>
  <c r="R92" i="13"/>
  <c r="P92" i="13"/>
  <c r="BI88" i="13"/>
  <c r="BH88" i="13"/>
  <c r="BG88" i="13"/>
  <c r="BF88" i="13"/>
  <c r="T88" i="13"/>
  <c r="R88" i="13"/>
  <c r="P88" i="13"/>
  <c r="J81" i="13"/>
  <c r="F79" i="13"/>
  <c r="E77" i="13"/>
  <c r="J54" i="13"/>
  <c r="F52" i="13"/>
  <c r="E50" i="13"/>
  <c r="J24" i="13"/>
  <c r="E24" i="13"/>
  <c r="J82" i="13" s="1"/>
  <c r="J23" i="13"/>
  <c r="J18" i="13"/>
  <c r="E18" i="13"/>
  <c r="F55" i="13" s="1"/>
  <c r="J17" i="13"/>
  <c r="J15" i="13"/>
  <c r="E15" i="13"/>
  <c r="F81" i="13" s="1"/>
  <c r="J14" i="13"/>
  <c r="J12" i="13"/>
  <c r="J52" i="13" s="1"/>
  <c r="E7" i="13"/>
  <c r="E75" i="13" s="1"/>
  <c r="J37" i="12"/>
  <c r="J36" i="12"/>
  <c r="AY65" i="1" s="1"/>
  <c r="J35" i="12"/>
  <c r="AX65" i="1" s="1"/>
  <c r="BI939" i="12"/>
  <c r="BH939" i="12"/>
  <c r="BG939" i="12"/>
  <c r="BF939" i="12"/>
  <c r="T939" i="12"/>
  <c r="R939" i="12"/>
  <c r="P939" i="12"/>
  <c r="BI937" i="12"/>
  <c r="BH937" i="12"/>
  <c r="BG937" i="12"/>
  <c r="BF937" i="12"/>
  <c r="T937" i="12"/>
  <c r="R937" i="12"/>
  <c r="P937" i="12"/>
  <c r="BI932" i="12"/>
  <c r="BH932" i="12"/>
  <c r="BG932" i="12"/>
  <c r="BF932" i="12"/>
  <c r="T932" i="12"/>
  <c r="R932" i="12"/>
  <c r="P932" i="12"/>
  <c r="BI926" i="12"/>
  <c r="BH926" i="12"/>
  <c r="BG926" i="12"/>
  <c r="BF926" i="12"/>
  <c r="T926" i="12"/>
  <c r="R926" i="12"/>
  <c r="P926" i="12"/>
  <c r="BI921" i="12"/>
  <c r="BH921" i="12"/>
  <c r="BG921" i="12"/>
  <c r="BF921" i="12"/>
  <c r="T921" i="12"/>
  <c r="R921" i="12"/>
  <c r="P921" i="12"/>
  <c r="BI915" i="12"/>
  <c r="BH915" i="12"/>
  <c r="BG915" i="12"/>
  <c r="BF915" i="12"/>
  <c r="T915" i="12"/>
  <c r="R915" i="12"/>
  <c r="P915" i="12"/>
  <c r="BI909" i="12"/>
  <c r="BH909" i="12"/>
  <c r="BG909" i="12"/>
  <c r="BF909" i="12"/>
  <c r="T909" i="12"/>
  <c r="R909" i="12"/>
  <c r="P909" i="12"/>
  <c r="BI905" i="12"/>
  <c r="BH905" i="12"/>
  <c r="BG905" i="12"/>
  <c r="BF905" i="12"/>
  <c r="T905" i="12"/>
  <c r="R905" i="12"/>
  <c r="P905" i="12"/>
  <c r="BI903" i="12"/>
  <c r="BH903" i="12"/>
  <c r="BG903" i="12"/>
  <c r="BF903" i="12"/>
  <c r="T903" i="12"/>
  <c r="R903" i="12"/>
  <c r="P903" i="12"/>
  <c r="BI901" i="12"/>
  <c r="BH901" i="12"/>
  <c r="BG901" i="12"/>
  <c r="BF901" i="12"/>
  <c r="T901" i="12"/>
  <c r="R901" i="12"/>
  <c r="P901" i="12"/>
  <c r="BI898" i="12"/>
  <c r="BH898" i="12"/>
  <c r="BG898" i="12"/>
  <c r="BF898" i="12"/>
  <c r="T898" i="12"/>
  <c r="R898" i="12"/>
  <c r="P898" i="12"/>
  <c r="BI895" i="12"/>
  <c r="BH895" i="12"/>
  <c r="BG895" i="12"/>
  <c r="BF895" i="12"/>
  <c r="T895" i="12"/>
  <c r="R895" i="12"/>
  <c r="P895" i="12"/>
  <c r="BI892" i="12"/>
  <c r="BH892" i="12"/>
  <c r="BG892" i="12"/>
  <c r="BF892" i="12"/>
  <c r="T892" i="12"/>
  <c r="R892" i="12"/>
  <c r="P892" i="12"/>
  <c r="BI887" i="12"/>
  <c r="BH887" i="12"/>
  <c r="BG887" i="12"/>
  <c r="BF887" i="12"/>
  <c r="T887" i="12"/>
  <c r="R887" i="12"/>
  <c r="P887" i="12"/>
  <c r="BI881" i="12"/>
  <c r="BH881" i="12"/>
  <c r="BG881" i="12"/>
  <c r="BF881" i="12"/>
  <c r="T881" i="12"/>
  <c r="R881" i="12"/>
  <c r="P881" i="12"/>
  <c r="BI871" i="12"/>
  <c r="BH871" i="12"/>
  <c r="BG871" i="12"/>
  <c r="BF871" i="12"/>
  <c r="T871" i="12"/>
  <c r="R871" i="12"/>
  <c r="P871" i="12"/>
  <c r="BI865" i="12"/>
  <c r="BH865" i="12"/>
  <c r="BG865" i="12"/>
  <c r="BF865" i="12"/>
  <c r="T865" i="12"/>
  <c r="R865" i="12"/>
  <c r="P865" i="12"/>
  <c r="BI860" i="12"/>
  <c r="BH860" i="12"/>
  <c r="BG860" i="12"/>
  <c r="BF860" i="12"/>
  <c r="T860" i="12"/>
  <c r="R860" i="12"/>
  <c r="P860" i="12"/>
  <c r="BI857" i="12"/>
  <c r="BH857" i="12"/>
  <c r="BG857" i="12"/>
  <c r="BF857" i="12"/>
  <c r="T857" i="12"/>
  <c r="R857" i="12"/>
  <c r="P857" i="12"/>
  <c r="BI847" i="12"/>
  <c r="BH847" i="12"/>
  <c r="BG847" i="12"/>
  <c r="BF847" i="12"/>
  <c r="T847" i="12"/>
  <c r="R847" i="12"/>
  <c r="P847" i="12"/>
  <c r="BI837" i="12"/>
  <c r="BH837" i="12"/>
  <c r="BG837" i="12"/>
  <c r="BF837" i="12"/>
  <c r="T837" i="12"/>
  <c r="R837" i="12"/>
  <c r="P837" i="12"/>
  <c r="BI828" i="12"/>
  <c r="BH828" i="12"/>
  <c r="BG828" i="12"/>
  <c r="BF828" i="12"/>
  <c r="T828" i="12"/>
  <c r="R828" i="12"/>
  <c r="P828" i="12"/>
  <c r="BI819" i="12"/>
  <c r="BH819" i="12"/>
  <c r="BG819" i="12"/>
  <c r="BF819" i="12"/>
  <c r="T819" i="12"/>
  <c r="R819" i="12"/>
  <c r="P819" i="12"/>
  <c r="BI809" i="12"/>
  <c r="BH809" i="12"/>
  <c r="BG809" i="12"/>
  <c r="BF809" i="12"/>
  <c r="T809" i="12"/>
  <c r="R809" i="12"/>
  <c r="P809" i="12"/>
  <c r="BI799" i="12"/>
  <c r="BH799" i="12"/>
  <c r="BG799" i="12"/>
  <c r="BF799" i="12"/>
  <c r="T799" i="12"/>
  <c r="R799" i="12"/>
  <c r="P799" i="12"/>
  <c r="BI790" i="12"/>
  <c r="BH790" i="12"/>
  <c r="BG790" i="12"/>
  <c r="BF790" i="12"/>
  <c r="T790" i="12"/>
  <c r="R790" i="12"/>
  <c r="P790" i="12"/>
  <c r="BI780" i="12"/>
  <c r="BH780" i="12"/>
  <c r="BG780" i="12"/>
  <c r="BF780" i="12"/>
  <c r="T780" i="12"/>
  <c r="R780" i="12"/>
  <c r="P780" i="12"/>
  <c r="BI771" i="12"/>
  <c r="BH771" i="12"/>
  <c r="BG771" i="12"/>
  <c r="BF771" i="12"/>
  <c r="T771" i="12"/>
  <c r="R771" i="12"/>
  <c r="P771" i="12"/>
  <c r="BI762" i="12"/>
  <c r="BH762" i="12"/>
  <c r="BG762" i="12"/>
  <c r="BF762" i="12"/>
  <c r="T762" i="12"/>
  <c r="R762" i="12"/>
  <c r="P762" i="12"/>
  <c r="BI758" i="12"/>
  <c r="BH758" i="12"/>
  <c r="BG758" i="12"/>
  <c r="BF758" i="12"/>
  <c r="T758" i="12"/>
  <c r="R758" i="12"/>
  <c r="P758" i="12"/>
  <c r="BI756" i="12"/>
  <c r="BH756" i="12"/>
  <c r="BG756" i="12"/>
  <c r="BF756" i="12"/>
  <c r="T756" i="12"/>
  <c r="R756" i="12"/>
  <c r="P756" i="12"/>
  <c r="BI754" i="12"/>
  <c r="BH754" i="12"/>
  <c r="BG754" i="12"/>
  <c r="BF754" i="12"/>
  <c r="T754" i="12"/>
  <c r="R754" i="12"/>
  <c r="P754" i="12"/>
  <c r="BI752" i="12"/>
  <c r="BH752" i="12"/>
  <c r="BG752" i="12"/>
  <c r="BF752" i="12"/>
  <c r="T752" i="12"/>
  <c r="R752" i="12"/>
  <c r="P752" i="12"/>
  <c r="BI750" i="12"/>
  <c r="BH750" i="12"/>
  <c r="BG750" i="12"/>
  <c r="BF750" i="12"/>
  <c r="T750" i="12"/>
  <c r="R750" i="12"/>
  <c r="P750" i="12"/>
  <c r="BI748" i="12"/>
  <c r="BH748" i="12"/>
  <c r="BG748" i="12"/>
  <c r="BF748" i="12"/>
  <c r="T748" i="12"/>
  <c r="R748" i="12"/>
  <c r="P748" i="12"/>
  <c r="BI743" i="12"/>
  <c r="BH743" i="12"/>
  <c r="BG743" i="12"/>
  <c r="BF743" i="12"/>
  <c r="T743" i="12"/>
  <c r="R743" i="12"/>
  <c r="P743" i="12"/>
  <c r="BI735" i="12"/>
  <c r="BH735" i="12"/>
  <c r="BG735" i="12"/>
  <c r="BF735" i="12"/>
  <c r="T735" i="12"/>
  <c r="R735" i="12"/>
  <c r="P735" i="12"/>
  <c r="BI729" i="12"/>
  <c r="BH729" i="12"/>
  <c r="BG729" i="12"/>
  <c r="BF729" i="12"/>
  <c r="T729" i="12"/>
  <c r="R729" i="12"/>
  <c r="P729" i="12"/>
  <c r="BI727" i="12"/>
  <c r="BH727" i="12"/>
  <c r="BG727" i="12"/>
  <c r="BF727" i="12"/>
  <c r="T727" i="12"/>
  <c r="R727" i="12"/>
  <c r="P727" i="12"/>
  <c r="BI722" i="12"/>
  <c r="BH722" i="12"/>
  <c r="BG722" i="12"/>
  <c r="BF722" i="12"/>
  <c r="T722" i="12"/>
  <c r="R722" i="12"/>
  <c r="P722" i="12"/>
  <c r="BI717" i="12"/>
  <c r="BH717" i="12"/>
  <c r="BG717" i="12"/>
  <c r="BF717" i="12"/>
  <c r="T717" i="12"/>
  <c r="R717" i="12"/>
  <c r="P717" i="12"/>
  <c r="BI714" i="12"/>
  <c r="BH714" i="12"/>
  <c r="BG714" i="12"/>
  <c r="BF714" i="12"/>
  <c r="T714" i="12"/>
  <c r="R714" i="12"/>
  <c r="P714" i="12"/>
  <c r="BI709" i="12"/>
  <c r="BH709" i="12"/>
  <c r="BG709" i="12"/>
  <c r="BF709" i="12"/>
  <c r="T709" i="12"/>
  <c r="R709" i="12"/>
  <c r="P709" i="12"/>
  <c r="BI704" i="12"/>
  <c r="BH704" i="12"/>
  <c r="BG704" i="12"/>
  <c r="BF704" i="12"/>
  <c r="T704" i="12"/>
  <c r="R704" i="12"/>
  <c r="P704" i="12"/>
  <c r="BI694" i="12"/>
  <c r="BH694" i="12"/>
  <c r="BG694" i="12"/>
  <c r="BF694" i="12"/>
  <c r="T694" i="12"/>
  <c r="R694" i="12"/>
  <c r="P694" i="12"/>
  <c r="BI684" i="12"/>
  <c r="BH684" i="12"/>
  <c r="BG684" i="12"/>
  <c r="BF684" i="12"/>
  <c r="T684" i="12"/>
  <c r="R684" i="12"/>
  <c r="P684" i="12"/>
  <c r="BI679" i="12"/>
  <c r="BH679" i="12"/>
  <c r="BG679" i="12"/>
  <c r="BF679" i="12"/>
  <c r="T679" i="12"/>
  <c r="R679" i="12"/>
  <c r="P679" i="12"/>
  <c r="BI674" i="12"/>
  <c r="BH674" i="12"/>
  <c r="BG674" i="12"/>
  <c r="BF674" i="12"/>
  <c r="T674" i="12"/>
  <c r="R674" i="12"/>
  <c r="P674" i="12"/>
  <c r="BI663" i="12"/>
  <c r="BH663" i="12"/>
  <c r="BG663" i="12"/>
  <c r="BF663" i="12"/>
  <c r="T663" i="12"/>
  <c r="R663" i="12"/>
  <c r="P663" i="12"/>
  <c r="BI599" i="12"/>
  <c r="BH599" i="12"/>
  <c r="BG599" i="12"/>
  <c r="BF599" i="12"/>
  <c r="T599" i="12"/>
  <c r="R599" i="12"/>
  <c r="P599" i="12"/>
  <c r="BI588" i="12"/>
  <c r="BH588" i="12"/>
  <c r="BG588" i="12"/>
  <c r="BF588" i="12"/>
  <c r="T588" i="12"/>
  <c r="R588" i="12"/>
  <c r="P588" i="12"/>
  <c r="BI577" i="12"/>
  <c r="BH577" i="12"/>
  <c r="BG577" i="12"/>
  <c r="BF577" i="12"/>
  <c r="T577" i="12"/>
  <c r="R577" i="12"/>
  <c r="P577" i="12"/>
  <c r="BI557" i="12"/>
  <c r="BH557" i="12"/>
  <c r="BG557" i="12"/>
  <c r="BF557" i="12"/>
  <c r="T557" i="12"/>
  <c r="R557" i="12"/>
  <c r="P557" i="12"/>
  <c r="BI530" i="12"/>
  <c r="BH530" i="12"/>
  <c r="BG530" i="12"/>
  <c r="BF530" i="12"/>
  <c r="T530" i="12"/>
  <c r="R530" i="12"/>
  <c r="P530" i="12"/>
  <c r="BI503" i="12"/>
  <c r="BH503" i="12"/>
  <c r="BG503" i="12"/>
  <c r="BF503" i="12"/>
  <c r="T503" i="12"/>
  <c r="R503" i="12"/>
  <c r="P503" i="12"/>
  <c r="BI476" i="12"/>
  <c r="BH476" i="12"/>
  <c r="BG476" i="12"/>
  <c r="BF476" i="12"/>
  <c r="T476" i="12"/>
  <c r="R476" i="12"/>
  <c r="P476" i="12"/>
  <c r="BI469" i="12"/>
  <c r="BH469" i="12"/>
  <c r="BG469" i="12"/>
  <c r="BF469" i="12"/>
  <c r="T469" i="12"/>
  <c r="R469" i="12"/>
  <c r="P469" i="12"/>
  <c r="BI461" i="12"/>
  <c r="BH461" i="12"/>
  <c r="BG461" i="12"/>
  <c r="BF461" i="12"/>
  <c r="T461" i="12"/>
  <c r="R461" i="12"/>
  <c r="P461" i="12"/>
  <c r="BI454" i="12"/>
  <c r="BH454" i="12"/>
  <c r="BG454" i="12"/>
  <c r="BF454" i="12"/>
  <c r="T454" i="12"/>
  <c r="R454" i="12"/>
  <c r="P454" i="12"/>
  <c r="BI444" i="12"/>
  <c r="BH444" i="12"/>
  <c r="BG444" i="12"/>
  <c r="BF444" i="12"/>
  <c r="T444" i="12"/>
  <c r="R444" i="12"/>
  <c r="P444" i="12"/>
  <c r="BI437" i="12"/>
  <c r="BH437" i="12"/>
  <c r="BG437" i="12"/>
  <c r="BF437" i="12"/>
  <c r="T437" i="12"/>
  <c r="R437" i="12"/>
  <c r="P437" i="12"/>
  <c r="BI432" i="12"/>
  <c r="BH432" i="12"/>
  <c r="BG432" i="12"/>
  <c r="BF432" i="12"/>
  <c r="T432" i="12"/>
  <c r="R432" i="12"/>
  <c r="P432" i="12"/>
  <c r="BI424" i="12"/>
  <c r="BH424" i="12"/>
  <c r="BG424" i="12"/>
  <c r="BF424" i="12"/>
  <c r="T424" i="12"/>
  <c r="R424" i="12"/>
  <c r="P424" i="12"/>
  <c r="BI414" i="12"/>
  <c r="BH414" i="12"/>
  <c r="BG414" i="12"/>
  <c r="BF414" i="12"/>
  <c r="T414" i="12"/>
  <c r="R414" i="12"/>
  <c r="P414" i="12"/>
  <c r="BI404" i="12"/>
  <c r="BH404" i="12"/>
  <c r="BG404" i="12"/>
  <c r="BF404" i="12"/>
  <c r="T404" i="12"/>
  <c r="R404" i="12"/>
  <c r="P404" i="12"/>
  <c r="BI394" i="12"/>
  <c r="BH394" i="12"/>
  <c r="BG394" i="12"/>
  <c r="BF394" i="12"/>
  <c r="T394" i="12"/>
  <c r="R394" i="12"/>
  <c r="P394" i="12"/>
  <c r="BI391" i="12"/>
  <c r="BH391" i="12"/>
  <c r="BG391" i="12"/>
  <c r="BF391" i="12"/>
  <c r="T391" i="12"/>
  <c r="R391" i="12"/>
  <c r="P391" i="12"/>
  <c r="BI383" i="12"/>
  <c r="BH383" i="12"/>
  <c r="BG383" i="12"/>
  <c r="BF383" i="12"/>
  <c r="T383" i="12"/>
  <c r="R383" i="12"/>
  <c r="P383" i="12"/>
  <c r="BI345" i="12"/>
  <c r="BH345" i="12"/>
  <c r="BG345" i="12"/>
  <c r="BF345" i="12"/>
  <c r="T345" i="12"/>
  <c r="R345" i="12"/>
  <c r="P345" i="12"/>
  <c r="BI341" i="12"/>
  <c r="BH341" i="12"/>
  <c r="BG341" i="12"/>
  <c r="BF341" i="12"/>
  <c r="T341" i="12"/>
  <c r="R341" i="12"/>
  <c r="P341" i="12"/>
  <c r="BI339" i="12"/>
  <c r="BH339" i="12"/>
  <c r="BG339" i="12"/>
  <c r="BF339" i="12"/>
  <c r="T339" i="12"/>
  <c r="R339" i="12"/>
  <c r="P339" i="12"/>
  <c r="BI337" i="12"/>
  <c r="BH337" i="12"/>
  <c r="BG337" i="12"/>
  <c r="BF337" i="12"/>
  <c r="T337" i="12"/>
  <c r="R337" i="12"/>
  <c r="P337" i="12"/>
  <c r="BI335" i="12"/>
  <c r="BH335" i="12"/>
  <c r="BG335" i="12"/>
  <c r="BF335" i="12"/>
  <c r="T335" i="12"/>
  <c r="R335" i="12"/>
  <c r="P335" i="12"/>
  <c r="BI333" i="12"/>
  <c r="BH333" i="12"/>
  <c r="BG333" i="12"/>
  <c r="BF333" i="12"/>
  <c r="T333" i="12"/>
  <c r="R333" i="12"/>
  <c r="P333" i="12"/>
  <c r="BI331" i="12"/>
  <c r="BH331" i="12"/>
  <c r="BG331" i="12"/>
  <c r="BF331" i="12"/>
  <c r="T331" i="12"/>
  <c r="R331" i="12"/>
  <c r="P331" i="12"/>
  <c r="BI321" i="12"/>
  <c r="BH321" i="12"/>
  <c r="BG321" i="12"/>
  <c r="BF321" i="12"/>
  <c r="T321" i="12"/>
  <c r="R321" i="12"/>
  <c r="P321" i="12"/>
  <c r="BI318" i="12"/>
  <c r="BH318" i="12"/>
  <c r="BG318" i="12"/>
  <c r="BF318" i="12"/>
  <c r="T318" i="12"/>
  <c r="R318" i="12"/>
  <c r="P318" i="12"/>
  <c r="BI315" i="12"/>
  <c r="BH315" i="12"/>
  <c r="BG315" i="12"/>
  <c r="BF315" i="12"/>
  <c r="T315" i="12"/>
  <c r="R315" i="12"/>
  <c r="P315" i="12"/>
  <c r="BI312" i="12"/>
  <c r="BH312" i="12"/>
  <c r="BG312" i="12"/>
  <c r="BF312" i="12"/>
  <c r="T312" i="12"/>
  <c r="R312" i="12"/>
  <c r="P312" i="12"/>
  <c r="BI309" i="12"/>
  <c r="BH309" i="12"/>
  <c r="BG309" i="12"/>
  <c r="BF309" i="12"/>
  <c r="T309" i="12"/>
  <c r="R309" i="12"/>
  <c r="P309" i="12"/>
  <c r="BI306" i="12"/>
  <c r="BH306" i="12"/>
  <c r="BG306" i="12"/>
  <c r="BF306" i="12"/>
  <c r="T306" i="12"/>
  <c r="R306" i="12"/>
  <c r="P306" i="12"/>
  <c r="BI301" i="12"/>
  <c r="BH301" i="12"/>
  <c r="BG301" i="12"/>
  <c r="BF301" i="12"/>
  <c r="T301" i="12"/>
  <c r="R301" i="12"/>
  <c r="P301" i="12"/>
  <c r="BI288" i="12"/>
  <c r="BH288" i="12"/>
  <c r="BG288" i="12"/>
  <c r="BF288" i="12"/>
  <c r="T288" i="12"/>
  <c r="R288" i="12"/>
  <c r="P288" i="12"/>
  <c r="BI278" i="12"/>
  <c r="BH278" i="12"/>
  <c r="BG278" i="12"/>
  <c r="BF278" i="12"/>
  <c r="T278" i="12"/>
  <c r="R278" i="12"/>
  <c r="P278" i="12"/>
  <c r="BI270" i="12"/>
  <c r="BH270" i="12"/>
  <c r="BG270" i="12"/>
  <c r="BF270" i="12"/>
  <c r="T270" i="12"/>
  <c r="R270" i="12"/>
  <c r="P270" i="12"/>
  <c r="BI248" i="12"/>
  <c r="BH248" i="12"/>
  <c r="BG248" i="12"/>
  <c r="BF248" i="12"/>
  <c r="T248" i="12"/>
  <c r="R248" i="12"/>
  <c r="P248" i="12"/>
  <c r="BI235" i="12"/>
  <c r="BH235" i="12"/>
  <c r="BG235" i="12"/>
  <c r="BF235" i="12"/>
  <c r="T235" i="12"/>
  <c r="R235" i="12"/>
  <c r="P235" i="12"/>
  <c r="BI224" i="12"/>
  <c r="BH224" i="12"/>
  <c r="BG224" i="12"/>
  <c r="BF224" i="12"/>
  <c r="T224" i="12"/>
  <c r="R224" i="12"/>
  <c r="P224" i="12"/>
  <c r="BI213" i="12"/>
  <c r="BH213" i="12"/>
  <c r="BG213" i="12"/>
  <c r="BF213" i="12"/>
  <c r="T213" i="12"/>
  <c r="R213" i="12"/>
  <c r="P213" i="12"/>
  <c r="BI208" i="12"/>
  <c r="BH208" i="12"/>
  <c r="BG208" i="12"/>
  <c r="BF208" i="12"/>
  <c r="T208" i="12"/>
  <c r="R208" i="12"/>
  <c r="P208" i="12"/>
  <c r="BI196" i="12"/>
  <c r="BH196" i="12"/>
  <c r="BG196" i="12"/>
  <c r="BF196" i="12"/>
  <c r="T196" i="12"/>
  <c r="R196" i="12"/>
  <c r="P196" i="12"/>
  <c r="BI185" i="12"/>
  <c r="BH185" i="12"/>
  <c r="BG185" i="12"/>
  <c r="BF185" i="12"/>
  <c r="T185" i="12"/>
  <c r="R185" i="12"/>
  <c r="P185" i="12"/>
  <c r="BI173" i="12"/>
  <c r="BH173" i="12"/>
  <c r="BG173" i="12"/>
  <c r="BF173" i="12"/>
  <c r="T173" i="12"/>
  <c r="R173" i="12"/>
  <c r="P173" i="12"/>
  <c r="BI161" i="12"/>
  <c r="BH161" i="12"/>
  <c r="BG161" i="12"/>
  <c r="BF161" i="12"/>
  <c r="T161" i="12"/>
  <c r="R161" i="12"/>
  <c r="P161" i="12"/>
  <c r="BI156" i="12"/>
  <c r="BH156" i="12"/>
  <c r="BG156" i="12"/>
  <c r="BF156" i="12"/>
  <c r="T156" i="12"/>
  <c r="R156" i="12"/>
  <c r="P156" i="12"/>
  <c r="BI150" i="12"/>
  <c r="BH150" i="12"/>
  <c r="BG150" i="12"/>
  <c r="BF150" i="12"/>
  <c r="T150" i="12"/>
  <c r="R150" i="12"/>
  <c r="P150" i="12"/>
  <c r="BI146" i="12"/>
  <c r="BH146" i="12"/>
  <c r="BG146" i="12"/>
  <c r="BF146" i="12"/>
  <c r="T146" i="12"/>
  <c r="R146" i="12"/>
  <c r="P146" i="12"/>
  <c r="BI141" i="12"/>
  <c r="BH141" i="12"/>
  <c r="BG141" i="12"/>
  <c r="BF141" i="12"/>
  <c r="T141" i="12"/>
  <c r="R141" i="12"/>
  <c r="P141" i="12"/>
  <c r="BI139" i="12"/>
  <c r="BH139" i="12"/>
  <c r="BG139" i="12"/>
  <c r="BF139" i="12"/>
  <c r="T139" i="12"/>
  <c r="R139" i="12"/>
  <c r="P139" i="12"/>
  <c r="BI137" i="12"/>
  <c r="BH137" i="12"/>
  <c r="BG137" i="12"/>
  <c r="BF137" i="12"/>
  <c r="T137" i="12"/>
  <c r="R137" i="12"/>
  <c r="P137" i="12"/>
  <c r="BI136" i="12"/>
  <c r="BH136" i="12"/>
  <c r="BG136" i="12"/>
  <c r="BF136" i="12"/>
  <c r="T136" i="12"/>
  <c r="R136" i="12"/>
  <c r="P136" i="12"/>
  <c r="BI132" i="12"/>
  <c r="BH132" i="12"/>
  <c r="BG132" i="12"/>
  <c r="BF132" i="12"/>
  <c r="T132" i="12"/>
  <c r="T131" i="12" s="1"/>
  <c r="R132" i="12"/>
  <c r="R131" i="12" s="1"/>
  <c r="P132" i="12"/>
  <c r="P131" i="12"/>
  <c r="BI129" i="12"/>
  <c r="BH129" i="12"/>
  <c r="BG129" i="12"/>
  <c r="BF129" i="12"/>
  <c r="T129" i="12"/>
  <c r="R129" i="12"/>
  <c r="P129" i="12"/>
  <c r="BI126" i="12"/>
  <c r="BH126" i="12"/>
  <c r="BG126" i="12"/>
  <c r="BF126" i="12"/>
  <c r="T126" i="12"/>
  <c r="R126" i="12"/>
  <c r="P126" i="12"/>
  <c r="BI123" i="12"/>
  <c r="BH123" i="12"/>
  <c r="BG123" i="12"/>
  <c r="BF123" i="12"/>
  <c r="T123" i="12"/>
  <c r="R123" i="12"/>
  <c r="P123" i="12"/>
  <c r="BI120" i="12"/>
  <c r="BH120" i="12"/>
  <c r="BG120" i="12"/>
  <c r="BF120" i="12"/>
  <c r="T120" i="12"/>
  <c r="R120" i="12"/>
  <c r="P120" i="12"/>
  <c r="BI117" i="12"/>
  <c r="BH117" i="12"/>
  <c r="BG117" i="12"/>
  <c r="BF117" i="12"/>
  <c r="T117" i="12"/>
  <c r="R117" i="12"/>
  <c r="P117" i="12"/>
  <c r="BI114" i="12"/>
  <c r="BH114" i="12"/>
  <c r="BG114" i="12"/>
  <c r="BF114" i="12"/>
  <c r="T114" i="12"/>
  <c r="R114" i="12"/>
  <c r="P114" i="12"/>
  <c r="BI111" i="12"/>
  <c r="BH111" i="12"/>
  <c r="BG111" i="12"/>
  <c r="BF111" i="12"/>
  <c r="T111" i="12"/>
  <c r="R111" i="12"/>
  <c r="P111" i="12"/>
  <c r="BI108" i="12"/>
  <c r="BH108" i="12"/>
  <c r="BG108" i="12"/>
  <c r="BF108" i="12"/>
  <c r="T108" i="12"/>
  <c r="R108" i="12"/>
  <c r="P108" i="12"/>
  <c r="BI104" i="12"/>
  <c r="BH104" i="12"/>
  <c r="BG104" i="12"/>
  <c r="BF104" i="12"/>
  <c r="T104" i="12"/>
  <c r="R104" i="12"/>
  <c r="P104" i="12"/>
  <c r="BI102" i="12"/>
  <c r="BH102" i="12"/>
  <c r="BG102" i="12"/>
  <c r="BF102" i="12"/>
  <c r="T102" i="12"/>
  <c r="R102" i="12"/>
  <c r="P102" i="12"/>
  <c r="BI100" i="12"/>
  <c r="BH100" i="12"/>
  <c r="BG100" i="12"/>
  <c r="BF100" i="12"/>
  <c r="T100" i="12"/>
  <c r="R100" i="12"/>
  <c r="P100" i="12"/>
  <c r="BI98" i="12"/>
  <c r="BH98" i="12"/>
  <c r="BG98" i="12"/>
  <c r="BF98" i="12"/>
  <c r="T98" i="12"/>
  <c r="R98" i="12"/>
  <c r="P98" i="12"/>
  <c r="BI96" i="12"/>
  <c r="BH96" i="12"/>
  <c r="BG96" i="12"/>
  <c r="BF96" i="12"/>
  <c r="T96" i="12"/>
  <c r="R96" i="12"/>
  <c r="P96" i="12"/>
  <c r="BI94" i="12"/>
  <c r="BH94" i="12"/>
  <c r="BG94" i="12"/>
  <c r="BF94" i="12"/>
  <c r="T94" i="12"/>
  <c r="R94" i="12"/>
  <c r="P94" i="12"/>
  <c r="BI92" i="12"/>
  <c r="BH92" i="12"/>
  <c r="BG92" i="12"/>
  <c r="BF92" i="12"/>
  <c r="T92" i="12"/>
  <c r="R92" i="12"/>
  <c r="P92" i="12"/>
  <c r="F83" i="12"/>
  <c r="E81" i="12"/>
  <c r="F52" i="12"/>
  <c r="E50" i="12"/>
  <c r="J24" i="12"/>
  <c r="E24" i="12"/>
  <c r="J86" i="12"/>
  <c r="J23" i="12"/>
  <c r="J21" i="12"/>
  <c r="E21" i="12"/>
  <c r="J54" i="12" s="1"/>
  <c r="J20" i="12"/>
  <c r="J18" i="12"/>
  <c r="E18" i="12"/>
  <c r="F55" i="12"/>
  <c r="J17" i="12"/>
  <c r="J15" i="12"/>
  <c r="E15" i="12"/>
  <c r="F54" i="12" s="1"/>
  <c r="J14" i="12"/>
  <c r="J12" i="12"/>
  <c r="J83" i="12" s="1"/>
  <c r="E7" i="12"/>
  <c r="E48" i="12" s="1"/>
  <c r="J37" i="11"/>
  <c r="J36" i="11"/>
  <c r="AY64" i="1" s="1"/>
  <c r="J35" i="11"/>
  <c r="AX64" i="1" s="1"/>
  <c r="BI437" i="11"/>
  <c r="BH437" i="11"/>
  <c r="BG437" i="11"/>
  <c r="BF437" i="11"/>
  <c r="T437" i="11"/>
  <c r="R437" i="11"/>
  <c r="P437" i="11"/>
  <c r="BI436" i="11"/>
  <c r="BH436" i="11"/>
  <c r="BG436" i="11"/>
  <c r="BF436" i="11"/>
  <c r="T436" i="11"/>
  <c r="R436" i="11"/>
  <c r="P436" i="11"/>
  <c r="BI433" i="11"/>
  <c r="BH433" i="11"/>
  <c r="BG433" i="11"/>
  <c r="BF433" i="11"/>
  <c r="T433" i="11"/>
  <c r="R433" i="11"/>
  <c r="P433" i="11"/>
  <c r="BI427" i="11"/>
  <c r="BH427" i="11"/>
  <c r="BG427" i="11"/>
  <c r="BF427" i="11"/>
  <c r="T427" i="11"/>
  <c r="R427" i="11"/>
  <c r="P427" i="11"/>
  <c r="BI424" i="11"/>
  <c r="BH424" i="11"/>
  <c r="BG424" i="11"/>
  <c r="BF424" i="11"/>
  <c r="T424" i="11"/>
  <c r="R424" i="11"/>
  <c r="P424" i="11"/>
  <c r="BI421" i="11"/>
  <c r="BH421" i="11"/>
  <c r="BG421" i="11"/>
  <c r="BF421" i="11"/>
  <c r="T421" i="11"/>
  <c r="R421" i="11"/>
  <c r="P421" i="11"/>
  <c r="BI418" i="11"/>
  <c r="BH418" i="11"/>
  <c r="BG418" i="11"/>
  <c r="BF418" i="11"/>
  <c r="T418" i="11"/>
  <c r="R418" i="11"/>
  <c r="P418" i="11"/>
  <c r="BI415" i="11"/>
  <c r="BH415" i="11"/>
  <c r="BG415" i="11"/>
  <c r="BF415" i="11"/>
  <c r="T415" i="11"/>
  <c r="R415" i="11"/>
  <c r="P415" i="11"/>
  <c r="BI412" i="11"/>
  <c r="BH412" i="11"/>
  <c r="BG412" i="11"/>
  <c r="BF412" i="11"/>
  <c r="T412" i="11"/>
  <c r="R412" i="11"/>
  <c r="P412" i="11"/>
  <c r="BI409" i="11"/>
  <c r="BH409" i="11"/>
  <c r="BG409" i="11"/>
  <c r="BF409" i="11"/>
  <c r="T409" i="11"/>
  <c r="R409" i="11"/>
  <c r="P409" i="11"/>
  <c r="BI406" i="11"/>
  <c r="BH406" i="11"/>
  <c r="BG406" i="11"/>
  <c r="BF406" i="11"/>
  <c r="T406" i="11"/>
  <c r="R406" i="11"/>
  <c r="P406" i="11"/>
  <c r="BI403" i="11"/>
  <c r="BH403" i="11"/>
  <c r="BG403" i="11"/>
  <c r="BF403" i="11"/>
  <c r="T403" i="11"/>
  <c r="R403" i="11"/>
  <c r="P403" i="11"/>
  <c r="BI394" i="11"/>
  <c r="BH394" i="11"/>
  <c r="BG394" i="11"/>
  <c r="BF394" i="11"/>
  <c r="T394" i="11"/>
  <c r="R394" i="11"/>
  <c r="P394" i="11"/>
  <c r="BI385" i="11"/>
  <c r="BH385" i="11"/>
  <c r="BG385" i="11"/>
  <c r="BF385" i="11"/>
  <c r="T385" i="11"/>
  <c r="R385" i="11"/>
  <c r="P385" i="11"/>
  <c r="BI383" i="11"/>
  <c r="BH383" i="11"/>
  <c r="BG383" i="11"/>
  <c r="BF383" i="11"/>
  <c r="T383" i="11"/>
  <c r="R383" i="11"/>
  <c r="P383" i="11"/>
  <c r="BI373" i="11"/>
  <c r="BH373" i="11"/>
  <c r="BG373" i="11"/>
  <c r="BF373" i="11"/>
  <c r="T373" i="11"/>
  <c r="R373" i="11"/>
  <c r="P373" i="11"/>
  <c r="BI365" i="11"/>
  <c r="BH365" i="11"/>
  <c r="BG365" i="11"/>
  <c r="BF365" i="11"/>
  <c r="T365" i="11"/>
  <c r="R365" i="11"/>
  <c r="P365" i="11"/>
  <c r="BI357" i="11"/>
  <c r="BH357" i="11"/>
  <c r="BG357" i="11"/>
  <c r="BF357" i="11"/>
  <c r="T357" i="11"/>
  <c r="R357" i="11"/>
  <c r="P357" i="11"/>
  <c r="BI349" i="11"/>
  <c r="BH349" i="11"/>
  <c r="BG349" i="11"/>
  <c r="BF349" i="11"/>
  <c r="T349" i="11"/>
  <c r="R349" i="11"/>
  <c r="P349" i="11"/>
  <c r="BI341" i="11"/>
  <c r="BH341" i="11"/>
  <c r="BG341" i="11"/>
  <c r="BF341" i="11"/>
  <c r="T341" i="11"/>
  <c r="R341" i="11"/>
  <c r="P341" i="11"/>
  <c r="BI332" i="11"/>
  <c r="BH332" i="11"/>
  <c r="BG332" i="11"/>
  <c r="BF332" i="11"/>
  <c r="T332" i="11"/>
  <c r="R332" i="11"/>
  <c r="P332" i="11"/>
  <c r="BI323" i="11"/>
  <c r="BH323" i="11"/>
  <c r="BG323" i="11"/>
  <c r="BF323" i="11"/>
  <c r="T323" i="11"/>
  <c r="R323" i="11"/>
  <c r="P323" i="11"/>
  <c r="BI315" i="11"/>
  <c r="BH315" i="11"/>
  <c r="BG315" i="11"/>
  <c r="BF315" i="11"/>
  <c r="T315" i="11"/>
  <c r="R315" i="11"/>
  <c r="P315" i="11"/>
  <c r="BI306" i="11"/>
  <c r="BH306" i="11"/>
  <c r="BG306" i="11"/>
  <c r="BF306" i="11"/>
  <c r="T306" i="11"/>
  <c r="R306" i="11"/>
  <c r="P306" i="11"/>
  <c r="BI297" i="11"/>
  <c r="BH297" i="11"/>
  <c r="BG297" i="11"/>
  <c r="BF297" i="11"/>
  <c r="T297" i="11"/>
  <c r="R297" i="11"/>
  <c r="P297" i="11"/>
  <c r="BI288" i="11"/>
  <c r="BH288" i="11"/>
  <c r="BG288" i="11"/>
  <c r="BF288" i="11"/>
  <c r="T288" i="11"/>
  <c r="R288" i="11"/>
  <c r="P288" i="11"/>
  <c r="BI279" i="11"/>
  <c r="BH279" i="11"/>
  <c r="BG279" i="11"/>
  <c r="BF279" i="11"/>
  <c r="T279" i="11"/>
  <c r="R279" i="11"/>
  <c r="P279" i="11"/>
  <c r="BI270" i="11"/>
  <c r="BH270" i="11"/>
  <c r="BG270" i="11"/>
  <c r="BF270" i="11"/>
  <c r="T270" i="11"/>
  <c r="R270" i="11"/>
  <c r="P270" i="11"/>
  <c r="BI261" i="11"/>
  <c r="BH261" i="11"/>
  <c r="BG261" i="11"/>
  <c r="BF261" i="11"/>
  <c r="T261" i="11"/>
  <c r="R261" i="11"/>
  <c r="P261" i="11"/>
  <c r="BI252" i="11"/>
  <c r="BH252" i="11"/>
  <c r="BG252" i="11"/>
  <c r="BF252" i="11"/>
  <c r="T252" i="11"/>
  <c r="R252" i="11"/>
  <c r="P252" i="11"/>
  <c r="BI243" i="11"/>
  <c r="BH243" i="11"/>
  <c r="BG243" i="11"/>
  <c r="BF243" i="11"/>
  <c r="T243" i="11"/>
  <c r="R243" i="11"/>
  <c r="P243" i="11"/>
  <c r="BI234" i="11"/>
  <c r="BH234" i="11"/>
  <c r="BG234" i="11"/>
  <c r="BF234" i="11"/>
  <c r="T234" i="11"/>
  <c r="R234" i="11"/>
  <c r="P234" i="11"/>
  <c r="BI226" i="11"/>
  <c r="BH226" i="11"/>
  <c r="BG226" i="11"/>
  <c r="BF226" i="11"/>
  <c r="T226" i="11"/>
  <c r="R226" i="11"/>
  <c r="P226" i="11"/>
  <c r="BI218" i="11"/>
  <c r="BH218" i="11"/>
  <c r="BG218" i="11"/>
  <c r="BF218" i="11"/>
  <c r="T218" i="11"/>
  <c r="R218" i="11"/>
  <c r="P218" i="11"/>
  <c r="BI210" i="11"/>
  <c r="BH210" i="11"/>
  <c r="BG210" i="11"/>
  <c r="BF210" i="11"/>
  <c r="T210" i="11"/>
  <c r="R210" i="11"/>
  <c r="P210" i="11"/>
  <c r="BI208" i="11"/>
  <c r="BH208" i="11"/>
  <c r="BG208" i="11"/>
  <c r="BF208" i="11"/>
  <c r="T208" i="11"/>
  <c r="R208" i="11"/>
  <c r="P208" i="11"/>
  <c r="BI199" i="11"/>
  <c r="BH199" i="11"/>
  <c r="BG199" i="11"/>
  <c r="BF199" i="11"/>
  <c r="T199" i="11"/>
  <c r="R199" i="11"/>
  <c r="P199" i="11"/>
  <c r="BI190" i="11"/>
  <c r="BH190" i="11"/>
  <c r="BG190" i="11"/>
  <c r="BF190" i="11"/>
  <c r="T190" i="11"/>
  <c r="R190" i="11"/>
  <c r="P190" i="11"/>
  <c r="BI180" i="11"/>
  <c r="BH180" i="11"/>
  <c r="BG180" i="11"/>
  <c r="BF180" i="11"/>
  <c r="T180" i="11"/>
  <c r="R180" i="11"/>
  <c r="P180" i="11"/>
  <c r="BI169" i="11"/>
  <c r="BH169" i="11"/>
  <c r="BG169" i="11"/>
  <c r="BF169" i="11"/>
  <c r="T169" i="11"/>
  <c r="R169" i="11"/>
  <c r="P169" i="11"/>
  <c r="BI167" i="11"/>
  <c r="BH167" i="11"/>
  <c r="BG167" i="11"/>
  <c r="BF167" i="11"/>
  <c r="T167" i="11"/>
  <c r="R167" i="11"/>
  <c r="P167" i="11"/>
  <c r="BI165" i="11"/>
  <c r="BH165" i="11"/>
  <c r="BG165" i="11"/>
  <c r="BF165" i="11"/>
  <c r="T165" i="11"/>
  <c r="R165" i="11"/>
  <c r="P165" i="11"/>
  <c r="BI163" i="11"/>
  <c r="BH163" i="11"/>
  <c r="BG163" i="11"/>
  <c r="BF163" i="11"/>
  <c r="T163" i="11"/>
  <c r="R163" i="11"/>
  <c r="P163" i="11"/>
  <c r="BI161" i="11"/>
  <c r="BH161" i="11"/>
  <c r="BG161" i="11"/>
  <c r="BF161" i="11"/>
  <c r="T161" i="11"/>
  <c r="R161" i="11"/>
  <c r="P161" i="11"/>
  <c r="BI152" i="11"/>
  <c r="BH152" i="11"/>
  <c r="BG152" i="11"/>
  <c r="BF152" i="11"/>
  <c r="T152" i="11"/>
  <c r="R152" i="11"/>
  <c r="P152" i="11"/>
  <c r="BI150" i="11"/>
  <c r="BH150" i="11"/>
  <c r="BG150" i="11"/>
  <c r="BF150" i="11"/>
  <c r="T150" i="11"/>
  <c r="R150" i="11"/>
  <c r="P150" i="11"/>
  <c r="BI140" i="11"/>
  <c r="BH140" i="11"/>
  <c r="BG140" i="11"/>
  <c r="BF140" i="11"/>
  <c r="T140" i="11"/>
  <c r="R140" i="11"/>
  <c r="P140" i="11"/>
  <c r="BI131" i="11"/>
  <c r="BH131" i="11"/>
  <c r="BG131" i="11"/>
  <c r="BF131" i="11"/>
  <c r="T131" i="11"/>
  <c r="R131" i="11"/>
  <c r="P131" i="11"/>
  <c r="BI125" i="11"/>
  <c r="BH125" i="11"/>
  <c r="BG125" i="11"/>
  <c r="BF125" i="11"/>
  <c r="T125" i="11"/>
  <c r="R125" i="11"/>
  <c r="P125" i="11"/>
  <c r="BI123" i="11"/>
  <c r="BH123" i="11"/>
  <c r="BG123" i="11"/>
  <c r="BF123" i="11"/>
  <c r="T123" i="11"/>
  <c r="R123" i="11"/>
  <c r="P123" i="11"/>
  <c r="BI113" i="11"/>
  <c r="BH113" i="11"/>
  <c r="BG113" i="11"/>
  <c r="BF113" i="11"/>
  <c r="T113" i="11"/>
  <c r="R113" i="11"/>
  <c r="P113" i="11"/>
  <c r="BI111" i="11"/>
  <c r="BH111" i="11"/>
  <c r="BG111" i="11"/>
  <c r="BF111" i="11"/>
  <c r="T111" i="11"/>
  <c r="R111" i="11"/>
  <c r="P111" i="11"/>
  <c r="BI108" i="11"/>
  <c r="BH108" i="11"/>
  <c r="BG108" i="11"/>
  <c r="BF108" i="11"/>
  <c r="T108" i="11"/>
  <c r="R108" i="11"/>
  <c r="P108" i="11"/>
  <c r="BI106" i="11"/>
  <c r="BH106" i="11"/>
  <c r="BG106" i="11"/>
  <c r="BF106" i="11"/>
  <c r="T106" i="11"/>
  <c r="R106" i="11"/>
  <c r="P106" i="11"/>
  <c r="BI103" i="11"/>
  <c r="BH103" i="11"/>
  <c r="BG103" i="11"/>
  <c r="BF103" i="11"/>
  <c r="T103" i="11"/>
  <c r="R103" i="11"/>
  <c r="P103" i="11"/>
  <c r="BI94" i="11"/>
  <c r="BH94" i="11"/>
  <c r="BG94" i="11"/>
  <c r="BF94" i="11"/>
  <c r="T94" i="11"/>
  <c r="R94" i="11"/>
  <c r="P94" i="11"/>
  <c r="BI89" i="11"/>
  <c r="BH89" i="11"/>
  <c r="BG89" i="11"/>
  <c r="BF89" i="11"/>
  <c r="T89" i="11"/>
  <c r="R89" i="11"/>
  <c r="P89" i="11"/>
  <c r="BI84" i="11"/>
  <c r="BH84" i="11"/>
  <c r="BG84" i="11"/>
  <c r="BF84" i="11"/>
  <c r="T84" i="11"/>
  <c r="R84" i="11"/>
  <c r="P84" i="11"/>
  <c r="F75" i="11"/>
  <c r="E73" i="11"/>
  <c r="F52" i="11"/>
  <c r="E50" i="11"/>
  <c r="J24" i="11"/>
  <c r="E24" i="11"/>
  <c r="J78" i="11" s="1"/>
  <c r="J23" i="11"/>
  <c r="J21" i="11"/>
  <c r="E21" i="11"/>
  <c r="J77" i="11" s="1"/>
  <c r="J20" i="11"/>
  <c r="J18" i="11"/>
  <c r="E18" i="11"/>
  <c r="F55" i="11" s="1"/>
  <c r="J17" i="11"/>
  <c r="J15" i="11"/>
  <c r="E15" i="11"/>
  <c r="F77" i="11" s="1"/>
  <c r="J14" i="11"/>
  <c r="J12" i="11"/>
  <c r="J75" i="11" s="1"/>
  <c r="E7" i="11"/>
  <c r="E71" i="11" s="1"/>
  <c r="J37" i="10"/>
  <c r="J36" i="10"/>
  <c r="AY63" i="1" s="1"/>
  <c r="J35" i="10"/>
  <c r="AX63" i="1" s="1"/>
  <c r="BI112" i="10"/>
  <c r="BH112" i="10"/>
  <c r="BG112" i="10"/>
  <c r="BF112" i="10"/>
  <c r="T112" i="10"/>
  <c r="T111" i="10" s="1"/>
  <c r="R112" i="10"/>
  <c r="R111" i="10" s="1"/>
  <c r="P112" i="10"/>
  <c r="P111" i="10" s="1"/>
  <c r="BI109" i="10"/>
  <c r="BH109" i="10"/>
  <c r="BG109" i="10"/>
  <c r="BF109" i="10"/>
  <c r="T109" i="10"/>
  <c r="R109" i="10"/>
  <c r="P109" i="10"/>
  <c r="BI107" i="10"/>
  <c r="BH107" i="10"/>
  <c r="BG107" i="10"/>
  <c r="BF107" i="10"/>
  <c r="T107" i="10"/>
  <c r="R107" i="10"/>
  <c r="P107" i="10"/>
  <c r="BI105" i="10"/>
  <c r="BH105" i="10"/>
  <c r="BG105" i="10"/>
  <c r="BF105" i="10"/>
  <c r="T105" i="10"/>
  <c r="R105" i="10"/>
  <c r="P105" i="10"/>
  <c r="BI103" i="10"/>
  <c r="BH103" i="10"/>
  <c r="BG103" i="10"/>
  <c r="BF103" i="10"/>
  <c r="T103" i="10"/>
  <c r="R103" i="10"/>
  <c r="P103" i="10"/>
  <c r="BI100" i="10"/>
  <c r="BH100" i="10"/>
  <c r="BG100" i="10"/>
  <c r="BF100" i="10"/>
  <c r="T100" i="10"/>
  <c r="R100" i="10"/>
  <c r="P100" i="10"/>
  <c r="BI97" i="10"/>
  <c r="BH97" i="10"/>
  <c r="BG97" i="10"/>
  <c r="BF97" i="10"/>
  <c r="T97" i="10"/>
  <c r="R97" i="10"/>
  <c r="P97" i="10"/>
  <c r="BI93" i="10"/>
  <c r="BH93" i="10"/>
  <c r="BG93" i="10"/>
  <c r="BF93" i="10"/>
  <c r="T93" i="10"/>
  <c r="R93" i="10"/>
  <c r="P93" i="10"/>
  <c r="BI90" i="10"/>
  <c r="BH90" i="10"/>
  <c r="BG90" i="10"/>
  <c r="BF90" i="10"/>
  <c r="T90" i="10"/>
  <c r="R90" i="10"/>
  <c r="P90" i="10"/>
  <c r="BI88" i="10"/>
  <c r="BH88" i="10"/>
  <c r="BG88" i="10"/>
  <c r="BF88" i="10"/>
  <c r="T88" i="10"/>
  <c r="R88" i="10"/>
  <c r="P88" i="10"/>
  <c r="BI85" i="10"/>
  <c r="BH85" i="10"/>
  <c r="BG85" i="10"/>
  <c r="BF85" i="10"/>
  <c r="T85" i="10"/>
  <c r="R85" i="10"/>
  <c r="P85" i="10"/>
  <c r="F76" i="10"/>
  <c r="E74" i="10"/>
  <c r="F52" i="10"/>
  <c r="E50" i="10"/>
  <c r="J24" i="10"/>
  <c r="E24" i="10"/>
  <c r="J79" i="10"/>
  <c r="J23" i="10"/>
  <c r="J21" i="10"/>
  <c r="E21" i="10"/>
  <c r="J78" i="10" s="1"/>
  <c r="J20" i="10"/>
  <c r="J18" i="10"/>
  <c r="E18" i="10"/>
  <c r="F55" i="10"/>
  <c r="J17" i="10"/>
  <c r="J15" i="10"/>
  <c r="E15" i="10"/>
  <c r="F78" i="10" s="1"/>
  <c r="J14" i="10"/>
  <c r="J12" i="10"/>
  <c r="J52" i="10" s="1"/>
  <c r="E7" i="10"/>
  <c r="E48" i="10" s="1"/>
  <c r="J37" i="9"/>
  <c r="J36" i="9"/>
  <c r="AY62" i="1" s="1"/>
  <c r="J35" i="9"/>
  <c r="AX62" i="1" s="1"/>
  <c r="BI236" i="9"/>
  <c r="BH236" i="9"/>
  <c r="BG236" i="9"/>
  <c r="BF236" i="9"/>
  <c r="T236" i="9"/>
  <c r="R236" i="9"/>
  <c r="P236" i="9"/>
  <c r="BI234" i="9"/>
  <c r="BH234" i="9"/>
  <c r="BG234" i="9"/>
  <c r="BF234" i="9"/>
  <c r="T234" i="9"/>
  <c r="R234" i="9"/>
  <c r="P234" i="9"/>
  <c r="BI229" i="9"/>
  <c r="BH229" i="9"/>
  <c r="BG229" i="9"/>
  <c r="BF229" i="9"/>
  <c r="T229" i="9"/>
  <c r="R229" i="9"/>
  <c r="P229" i="9"/>
  <c r="BI219" i="9"/>
  <c r="BH219" i="9"/>
  <c r="BG219" i="9"/>
  <c r="BF219" i="9"/>
  <c r="T219" i="9"/>
  <c r="R219" i="9"/>
  <c r="P219" i="9"/>
  <c r="BI214" i="9"/>
  <c r="BH214" i="9"/>
  <c r="BG214" i="9"/>
  <c r="BF214" i="9"/>
  <c r="T214" i="9"/>
  <c r="R214" i="9"/>
  <c r="P214" i="9"/>
  <c r="BI208" i="9"/>
  <c r="BH208" i="9"/>
  <c r="BG208" i="9"/>
  <c r="BF208" i="9"/>
  <c r="T208" i="9"/>
  <c r="R208" i="9"/>
  <c r="P208" i="9"/>
  <c r="BI201" i="9"/>
  <c r="BH201" i="9"/>
  <c r="BG201" i="9"/>
  <c r="BF201" i="9"/>
  <c r="T201" i="9"/>
  <c r="R201" i="9"/>
  <c r="P201" i="9"/>
  <c r="BI198" i="9"/>
  <c r="BH198" i="9"/>
  <c r="BG198" i="9"/>
  <c r="BF198" i="9"/>
  <c r="T198" i="9"/>
  <c r="R198" i="9"/>
  <c r="P198" i="9"/>
  <c r="BI195" i="9"/>
  <c r="BH195" i="9"/>
  <c r="BG195" i="9"/>
  <c r="BF195" i="9"/>
  <c r="T195" i="9"/>
  <c r="R195" i="9"/>
  <c r="P195" i="9"/>
  <c r="BI192" i="9"/>
  <c r="BH192" i="9"/>
  <c r="BG192" i="9"/>
  <c r="BF192" i="9"/>
  <c r="T192" i="9"/>
  <c r="R192" i="9"/>
  <c r="P192" i="9"/>
  <c r="BI189" i="9"/>
  <c r="BH189" i="9"/>
  <c r="BG189" i="9"/>
  <c r="BF189" i="9"/>
  <c r="T189" i="9"/>
  <c r="R189" i="9"/>
  <c r="P189" i="9"/>
  <c r="BI186" i="9"/>
  <c r="BH186" i="9"/>
  <c r="BG186" i="9"/>
  <c r="BF186" i="9"/>
  <c r="T186" i="9"/>
  <c r="R186" i="9"/>
  <c r="P186" i="9"/>
  <c r="BI175" i="9"/>
  <c r="BH175" i="9"/>
  <c r="BG175" i="9"/>
  <c r="BF175" i="9"/>
  <c r="T175" i="9"/>
  <c r="R175" i="9"/>
  <c r="P175" i="9"/>
  <c r="BI170" i="9"/>
  <c r="BH170" i="9"/>
  <c r="BG170" i="9"/>
  <c r="BF170" i="9"/>
  <c r="T170" i="9"/>
  <c r="R170" i="9"/>
  <c r="P170" i="9"/>
  <c r="BI165" i="9"/>
  <c r="BH165" i="9"/>
  <c r="BG165" i="9"/>
  <c r="BF165" i="9"/>
  <c r="T165" i="9"/>
  <c r="R165" i="9"/>
  <c r="P165" i="9"/>
  <c r="BI162" i="9"/>
  <c r="BH162" i="9"/>
  <c r="BG162" i="9"/>
  <c r="BF162" i="9"/>
  <c r="T162" i="9"/>
  <c r="R162" i="9"/>
  <c r="P162" i="9"/>
  <c r="BI159" i="9"/>
  <c r="BH159" i="9"/>
  <c r="BG159" i="9"/>
  <c r="BF159" i="9"/>
  <c r="T159" i="9"/>
  <c r="R159" i="9"/>
  <c r="P159" i="9"/>
  <c r="BI156" i="9"/>
  <c r="BH156" i="9"/>
  <c r="BG156" i="9"/>
  <c r="BF156" i="9"/>
  <c r="T156" i="9"/>
  <c r="R156" i="9"/>
  <c r="P156" i="9"/>
  <c r="BI153" i="9"/>
  <c r="BH153" i="9"/>
  <c r="BG153" i="9"/>
  <c r="BF153" i="9"/>
  <c r="T153" i="9"/>
  <c r="R153" i="9"/>
  <c r="P153" i="9"/>
  <c r="BI150" i="9"/>
  <c r="BH150" i="9"/>
  <c r="BG150" i="9"/>
  <c r="BF150" i="9"/>
  <c r="T150" i="9"/>
  <c r="R150" i="9"/>
  <c r="P150" i="9"/>
  <c r="BI147" i="9"/>
  <c r="BH147" i="9"/>
  <c r="BG147" i="9"/>
  <c r="BF147" i="9"/>
  <c r="T147" i="9"/>
  <c r="R147" i="9"/>
  <c r="P147" i="9"/>
  <c r="BI144" i="9"/>
  <c r="BH144" i="9"/>
  <c r="BG144" i="9"/>
  <c r="BF144" i="9"/>
  <c r="T144" i="9"/>
  <c r="R144" i="9"/>
  <c r="P144" i="9"/>
  <c r="BI141" i="9"/>
  <c r="BH141" i="9"/>
  <c r="BG141" i="9"/>
  <c r="BF141" i="9"/>
  <c r="T141" i="9"/>
  <c r="R141" i="9"/>
  <c r="P141" i="9"/>
  <c r="BI138" i="9"/>
  <c r="BH138" i="9"/>
  <c r="BG138" i="9"/>
  <c r="BF138" i="9"/>
  <c r="T138" i="9"/>
  <c r="R138" i="9"/>
  <c r="P138" i="9"/>
  <c r="BI135" i="9"/>
  <c r="BH135" i="9"/>
  <c r="BG135" i="9"/>
  <c r="BF135" i="9"/>
  <c r="T135" i="9"/>
  <c r="R135" i="9"/>
  <c r="P135" i="9"/>
  <c r="BI132" i="9"/>
  <c r="BH132" i="9"/>
  <c r="BG132" i="9"/>
  <c r="BF132" i="9"/>
  <c r="T132" i="9"/>
  <c r="R132" i="9"/>
  <c r="P132" i="9"/>
  <c r="BI129" i="9"/>
  <c r="BH129" i="9"/>
  <c r="BG129" i="9"/>
  <c r="BF129" i="9"/>
  <c r="T129" i="9"/>
  <c r="R129" i="9"/>
  <c r="P129" i="9"/>
  <c r="BI126" i="9"/>
  <c r="BH126" i="9"/>
  <c r="BG126" i="9"/>
  <c r="BF126" i="9"/>
  <c r="T126" i="9"/>
  <c r="R126" i="9"/>
  <c r="P126" i="9"/>
  <c r="BI123" i="9"/>
  <c r="BH123" i="9"/>
  <c r="BG123" i="9"/>
  <c r="BF123" i="9"/>
  <c r="T123" i="9"/>
  <c r="R123" i="9"/>
  <c r="P123" i="9"/>
  <c r="BI120" i="9"/>
  <c r="BH120" i="9"/>
  <c r="BG120" i="9"/>
  <c r="BF120" i="9"/>
  <c r="T120" i="9"/>
  <c r="R120" i="9"/>
  <c r="P120" i="9"/>
  <c r="BI117" i="9"/>
  <c r="BH117" i="9"/>
  <c r="BG117" i="9"/>
  <c r="BF117" i="9"/>
  <c r="T117" i="9"/>
  <c r="R117" i="9"/>
  <c r="P117" i="9"/>
  <c r="BI114" i="9"/>
  <c r="BH114" i="9"/>
  <c r="BG114" i="9"/>
  <c r="BF114" i="9"/>
  <c r="T114" i="9"/>
  <c r="R114" i="9"/>
  <c r="P114" i="9"/>
  <c r="BI111" i="9"/>
  <c r="BH111" i="9"/>
  <c r="BG111" i="9"/>
  <c r="BF111" i="9"/>
  <c r="T111" i="9"/>
  <c r="R111" i="9"/>
  <c r="P111" i="9"/>
  <c r="BI108" i="9"/>
  <c r="BH108" i="9"/>
  <c r="BG108" i="9"/>
  <c r="BF108" i="9"/>
  <c r="T108" i="9"/>
  <c r="R108" i="9"/>
  <c r="P108" i="9"/>
  <c r="BI105" i="9"/>
  <c r="BH105" i="9"/>
  <c r="BG105" i="9"/>
  <c r="BF105" i="9"/>
  <c r="T105" i="9"/>
  <c r="R105" i="9"/>
  <c r="P105" i="9"/>
  <c r="BI102" i="9"/>
  <c r="BH102" i="9"/>
  <c r="BG102" i="9"/>
  <c r="BF102" i="9"/>
  <c r="T102" i="9"/>
  <c r="R102" i="9"/>
  <c r="P102" i="9"/>
  <c r="BI99" i="9"/>
  <c r="BH99" i="9"/>
  <c r="BG99" i="9"/>
  <c r="BF99" i="9"/>
  <c r="T99" i="9"/>
  <c r="R99" i="9"/>
  <c r="P99" i="9"/>
  <c r="BI96" i="9"/>
  <c r="BH96" i="9"/>
  <c r="BG96" i="9"/>
  <c r="BF96" i="9"/>
  <c r="T96" i="9"/>
  <c r="R96" i="9"/>
  <c r="P96" i="9"/>
  <c r="BI93" i="9"/>
  <c r="BH93" i="9"/>
  <c r="BG93" i="9"/>
  <c r="BF93" i="9"/>
  <c r="T93" i="9"/>
  <c r="R93" i="9"/>
  <c r="P93" i="9"/>
  <c r="BI90" i="9"/>
  <c r="BH90" i="9"/>
  <c r="BG90" i="9"/>
  <c r="BF90" i="9"/>
  <c r="T90" i="9"/>
  <c r="R90" i="9"/>
  <c r="P90" i="9"/>
  <c r="BI87" i="9"/>
  <c r="BH87" i="9"/>
  <c r="BG87" i="9"/>
  <c r="BF87" i="9"/>
  <c r="T87" i="9"/>
  <c r="R87" i="9"/>
  <c r="P87" i="9"/>
  <c r="BI84" i="9"/>
  <c r="BH84" i="9"/>
  <c r="BG84" i="9"/>
  <c r="BF84" i="9"/>
  <c r="T84" i="9"/>
  <c r="R84" i="9"/>
  <c r="P84" i="9"/>
  <c r="F75" i="9"/>
  <c r="E73" i="9"/>
  <c r="F52" i="9"/>
  <c r="E50" i="9"/>
  <c r="J24" i="9"/>
  <c r="E24" i="9"/>
  <c r="J55" i="9" s="1"/>
  <c r="J23" i="9"/>
  <c r="J21" i="9"/>
  <c r="E21" i="9"/>
  <c r="J77" i="9" s="1"/>
  <c r="J20" i="9"/>
  <c r="J18" i="9"/>
  <c r="E18" i="9"/>
  <c r="F78" i="9" s="1"/>
  <c r="J17" i="9"/>
  <c r="J15" i="9"/>
  <c r="E15" i="9"/>
  <c r="F54" i="9" s="1"/>
  <c r="J14" i="9"/>
  <c r="J12" i="9"/>
  <c r="J52" i="9" s="1"/>
  <c r="E7" i="9"/>
  <c r="E71" i="9" s="1"/>
  <c r="J37" i="8"/>
  <c r="J36" i="8"/>
  <c r="AY61" i="1" s="1"/>
  <c r="J35" i="8"/>
  <c r="AX61" i="1" s="1"/>
  <c r="BI257" i="8"/>
  <c r="BH257" i="8"/>
  <c r="BG257" i="8"/>
  <c r="BF257" i="8"/>
  <c r="T257" i="8"/>
  <c r="T256" i="8" s="1"/>
  <c r="R257" i="8"/>
  <c r="R256" i="8" s="1"/>
  <c r="P257" i="8"/>
  <c r="P256" i="8" s="1"/>
  <c r="BI254" i="8"/>
  <c r="BH254" i="8"/>
  <c r="BG254" i="8"/>
  <c r="BF254" i="8"/>
  <c r="T254" i="8"/>
  <c r="R254" i="8"/>
  <c r="P254" i="8"/>
  <c r="BI245" i="8"/>
  <c r="BH245" i="8"/>
  <c r="BG245" i="8"/>
  <c r="BF245" i="8"/>
  <c r="T245" i="8"/>
  <c r="R245" i="8"/>
  <c r="P245" i="8"/>
  <c r="BI242" i="8"/>
  <c r="BH242" i="8"/>
  <c r="BG242" i="8"/>
  <c r="BF242" i="8"/>
  <c r="T242" i="8"/>
  <c r="R242" i="8"/>
  <c r="P242" i="8"/>
  <c r="BI239" i="8"/>
  <c r="BH239" i="8"/>
  <c r="BG239" i="8"/>
  <c r="BF239" i="8"/>
  <c r="T239" i="8"/>
  <c r="R239" i="8"/>
  <c r="P239" i="8"/>
  <c r="BI230" i="8"/>
  <c r="BH230" i="8"/>
  <c r="BG230" i="8"/>
  <c r="BF230" i="8"/>
  <c r="T230" i="8"/>
  <c r="R230" i="8"/>
  <c r="P230" i="8"/>
  <c r="BI220" i="8"/>
  <c r="BH220" i="8"/>
  <c r="BG220" i="8"/>
  <c r="BF220" i="8"/>
  <c r="T220" i="8"/>
  <c r="R220" i="8"/>
  <c r="P220" i="8"/>
  <c r="BI215" i="8"/>
  <c r="BH215" i="8"/>
  <c r="BG215" i="8"/>
  <c r="BF215" i="8"/>
  <c r="T215" i="8"/>
  <c r="R215" i="8"/>
  <c r="P215" i="8"/>
  <c r="BI212" i="8"/>
  <c r="BH212" i="8"/>
  <c r="BG212" i="8"/>
  <c r="BF212" i="8"/>
  <c r="T212" i="8"/>
  <c r="R212" i="8"/>
  <c r="P212" i="8"/>
  <c r="BI207" i="8"/>
  <c r="BH207" i="8"/>
  <c r="BG207" i="8"/>
  <c r="BF207" i="8"/>
  <c r="T207" i="8"/>
  <c r="R207" i="8"/>
  <c r="P207" i="8"/>
  <c r="BI204" i="8"/>
  <c r="BH204" i="8"/>
  <c r="BG204" i="8"/>
  <c r="BF204" i="8"/>
  <c r="T204" i="8"/>
  <c r="R204" i="8"/>
  <c r="P204" i="8"/>
  <c r="BI201" i="8"/>
  <c r="BH201" i="8"/>
  <c r="BG201" i="8"/>
  <c r="BF201" i="8"/>
  <c r="T201" i="8"/>
  <c r="R201" i="8"/>
  <c r="P201" i="8"/>
  <c r="BI195" i="8"/>
  <c r="BH195" i="8"/>
  <c r="BG195" i="8"/>
  <c r="BF195" i="8"/>
  <c r="T195" i="8"/>
  <c r="R195" i="8"/>
  <c r="P195" i="8"/>
  <c r="BI192" i="8"/>
  <c r="BH192" i="8"/>
  <c r="BG192" i="8"/>
  <c r="BF192" i="8"/>
  <c r="T192" i="8"/>
  <c r="R192" i="8"/>
  <c r="P192" i="8"/>
  <c r="BI186" i="8"/>
  <c r="BH186" i="8"/>
  <c r="BG186" i="8"/>
  <c r="BF186" i="8"/>
  <c r="T186" i="8"/>
  <c r="R186" i="8"/>
  <c r="P186" i="8"/>
  <c r="BI181" i="8"/>
  <c r="BH181" i="8"/>
  <c r="BG181" i="8"/>
  <c r="BF181" i="8"/>
  <c r="T181" i="8"/>
  <c r="R181" i="8"/>
  <c r="P181" i="8"/>
  <c r="BI178" i="8"/>
  <c r="BH178" i="8"/>
  <c r="BG178" i="8"/>
  <c r="BF178" i="8"/>
  <c r="T178" i="8"/>
  <c r="R178" i="8"/>
  <c r="P178" i="8"/>
  <c r="BI173" i="8"/>
  <c r="BH173" i="8"/>
  <c r="BG173" i="8"/>
  <c r="BF173" i="8"/>
  <c r="T173" i="8"/>
  <c r="R173" i="8"/>
  <c r="P173" i="8"/>
  <c r="BI170" i="8"/>
  <c r="BH170" i="8"/>
  <c r="BG170" i="8"/>
  <c r="BF170" i="8"/>
  <c r="T170" i="8"/>
  <c r="R170" i="8"/>
  <c r="P170" i="8"/>
  <c r="BI167" i="8"/>
  <c r="BH167" i="8"/>
  <c r="BG167" i="8"/>
  <c r="BF167" i="8"/>
  <c r="T167" i="8"/>
  <c r="R167" i="8"/>
  <c r="P167" i="8"/>
  <c r="BI164" i="8"/>
  <c r="BH164" i="8"/>
  <c r="BG164" i="8"/>
  <c r="BF164" i="8"/>
  <c r="T164" i="8"/>
  <c r="R164" i="8"/>
  <c r="P164" i="8"/>
  <c r="BI159" i="8"/>
  <c r="BH159" i="8"/>
  <c r="BG159" i="8"/>
  <c r="BF159" i="8"/>
  <c r="T159" i="8"/>
  <c r="R159" i="8"/>
  <c r="P159" i="8"/>
  <c r="BI156" i="8"/>
  <c r="BH156" i="8"/>
  <c r="BG156" i="8"/>
  <c r="BF156" i="8"/>
  <c r="T156" i="8"/>
  <c r="R156" i="8"/>
  <c r="P156" i="8"/>
  <c r="BI147" i="8"/>
  <c r="BH147" i="8"/>
  <c r="BG147" i="8"/>
  <c r="BF147" i="8"/>
  <c r="T147" i="8"/>
  <c r="R147" i="8"/>
  <c r="P147" i="8"/>
  <c r="BI144" i="8"/>
  <c r="BH144" i="8"/>
  <c r="BG144" i="8"/>
  <c r="BF144" i="8"/>
  <c r="T144" i="8"/>
  <c r="R144" i="8"/>
  <c r="P144" i="8"/>
  <c r="BI141" i="8"/>
  <c r="BH141" i="8"/>
  <c r="BG141" i="8"/>
  <c r="BF141" i="8"/>
  <c r="T141" i="8"/>
  <c r="R141" i="8"/>
  <c r="P141" i="8"/>
  <c r="BI136" i="8"/>
  <c r="BH136" i="8"/>
  <c r="BG136" i="8"/>
  <c r="BF136" i="8"/>
  <c r="T136" i="8"/>
  <c r="R136" i="8"/>
  <c r="P136" i="8"/>
  <c r="BI127" i="8"/>
  <c r="BH127" i="8"/>
  <c r="BG127" i="8"/>
  <c r="BF127" i="8"/>
  <c r="T127" i="8"/>
  <c r="R127" i="8"/>
  <c r="P127" i="8"/>
  <c r="BI124" i="8"/>
  <c r="BH124" i="8"/>
  <c r="BG124" i="8"/>
  <c r="BF124" i="8"/>
  <c r="T124" i="8"/>
  <c r="R124" i="8"/>
  <c r="P124" i="8"/>
  <c r="BI121" i="8"/>
  <c r="BH121" i="8"/>
  <c r="BG121" i="8"/>
  <c r="BF121" i="8"/>
  <c r="T121" i="8"/>
  <c r="R121" i="8"/>
  <c r="P121" i="8"/>
  <c r="BI112" i="8"/>
  <c r="BH112" i="8"/>
  <c r="BG112" i="8"/>
  <c r="BF112" i="8"/>
  <c r="T112" i="8"/>
  <c r="R112" i="8"/>
  <c r="P112" i="8"/>
  <c r="BI99" i="8"/>
  <c r="BH99" i="8"/>
  <c r="BG99" i="8"/>
  <c r="BF99" i="8"/>
  <c r="T99" i="8"/>
  <c r="R99" i="8"/>
  <c r="P99" i="8"/>
  <c r="BI85" i="8"/>
  <c r="BH85" i="8"/>
  <c r="BG85" i="8"/>
  <c r="BF85" i="8"/>
  <c r="T85" i="8"/>
  <c r="R85" i="8"/>
  <c r="P85" i="8"/>
  <c r="F76" i="8"/>
  <c r="E74" i="8"/>
  <c r="F52" i="8"/>
  <c r="E50" i="8"/>
  <c r="J24" i="8"/>
  <c r="E24" i="8"/>
  <c r="J55" i="8" s="1"/>
  <c r="J23" i="8"/>
  <c r="J21" i="8"/>
  <c r="E21" i="8"/>
  <c r="J78" i="8" s="1"/>
  <c r="J20" i="8"/>
  <c r="J18" i="8"/>
  <c r="E18" i="8"/>
  <c r="F79" i="8" s="1"/>
  <c r="J17" i="8"/>
  <c r="J15" i="8"/>
  <c r="E15" i="8"/>
  <c r="F78" i="8" s="1"/>
  <c r="J14" i="8"/>
  <c r="J12" i="8"/>
  <c r="J76" i="8" s="1"/>
  <c r="E7" i="8"/>
  <c r="E72" i="8" s="1"/>
  <c r="J37" i="7"/>
  <c r="J36" i="7"/>
  <c r="AY60" i="1" s="1"/>
  <c r="J35" i="7"/>
  <c r="AX60" i="1" s="1"/>
  <c r="BI2618" i="7"/>
  <c r="BH2618" i="7"/>
  <c r="BG2618" i="7"/>
  <c r="BF2618" i="7"/>
  <c r="T2618" i="7"/>
  <c r="R2618" i="7"/>
  <c r="P2618" i="7"/>
  <c r="BI2612" i="7"/>
  <c r="BH2612" i="7"/>
  <c r="BG2612" i="7"/>
  <c r="BF2612" i="7"/>
  <c r="T2612" i="7"/>
  <c r="R2612" i="7"/>
  <c r="P2612" i="7"/>
  <c r="BI2606" i="7"/>
  <c r="BH2606" i="7"/>
  <c r="BG2606" i="7"/>
  <c r="BF2606" i="7"/>
  <c r="T2606" i="7"/>
  <c r="R2606" i="7"/>
  <c r="P2606" i="7"/>
  <c r="BI2601" i="7"/>
  <c r="BH2601" i="7"/>
  <c r="BG2601" i="7"/>
  <c r="BF2601" i="7"/>
  <c r="T2601" i="7"/>
  <c r="T2600" i="7" s="1"/>
  <c r="R2601" i="7"/>
  <c r="R2600" i="7" s="1"/>
  <c r="P2601" i="7"/>
  <c r="P2600" i="7"/>
  <c r="BI2585" i="7"/>
  <c r="BH2585" i="7"/>
  <c r="BG2585" i="7"/>
  <c r="BF2585" i="7"/>
  <c r="T2585" i="7"/>
  <c r="T2584" i="7" s="1"/>
  <c r="R2585" i="7"/>
  <c r="R2584" i="7" s="1"/>
  <c r="P2585" i="7"/>
  <c r="P2584" i="7" s="1"/>
  <c r="BI2580" i="7"/>
  <c r="BH2580" i="7"/>
  <c r="BG2580" i="7"/>
  <c r="BF2580" i="7"/>
  <c r="T2580" i="7"/>
  <c r="R2580" i="7"/>
  <c r="P2580" i="7"/>
  <c r="BI2575" i="7"/>
  <c r="BH2575" i="7"/>
  <c r="BG2575" i="7"/>
  <c r="BF2575" i="7"/>
  <c r="T2575" i="7"/>
  <c r="R2575" i="7"/>
  <c r="P2575" i="7"/>
  <c r="BI2570" i="7"/>
  <c r="BH2570" i="7"/>
  <c r="BG2570" i="7"/>
  <c r="BF2570" i="7"/>
  <c r="T2570" i="7"/>
  <c r="R2570" i="7"/>
  <c r="P2570" i="7"/>
  <c r="BI2565" i="7"/>
  <c r="BH2565" i="7"/>
  <c r="BG2565" i="7"/>
  <c r="BF2565" i="7"/>
  <c r="T2565" i="7"/>
  <c r="R2565" i="7"/>
  <c r="P2565" i="7"/>
  <c r="BI2560" i="7"/>
  <c r="BH2560" i="7"/>
  <c r="BG2560" i="7"/>
  <c r="BF2560" i="7"/>
  <c r="T2560" i="7"/>
  <c r="R2560" i="7"/>
  <c r="P2560" i="7"/>
  <c r="BI2555" i="7"/>
  <c r="BH2555" i="7"/>
  <c r="BG2555" i="7"/>
  <c r="BF2555" i="7"/>
  <c r="T2555" i="7"/>
  <c r="R2555" i="7"/>
  <c r="P2555" i="7"/>
  <c r="BI2550" i="7"/>
  <c r="BH2550" i="7"/>
  <c r="BG2550" i="7"/>
  <c r="BF2550" i="7"/>
  <c r="T2550" i="7"/>
  <c r="R2550" i="7"/>
  <c r="P2550" i="7"/>
  <c r="BI2543" i="7"/>
  <c r="BH2543" i="7"/>
  <c r="BG2543" i="7"/>
  <c r="BF2543" i="7"/>
  <c r="T2543" i="7"/>
  <c r="R2543" i="7"/>
  <c r="P2543" i="7"/>
  <c r="BI2535" i="7"/>
  <c r="BH2535" i="7"/>
  <c r="BG2535" i="7"/>
  <c r="BF2535" i="7"/>
  <c r="T2535" i="7"/>
  <c r="R2535" i="7"/>
  <c r="P2535" i="7"/>
  <c r="BI2524" i="7"/>
  <c r="BH2524" i="7"/>
  <c r="BG2524" i="7"/>
  <c r="BF2524" i="7"/>
  <c r="T2524" i="7"/>
  <c r="R2524" i="7"/>
  <c r="P2524" i="7"/>
  <c r="BI2517" i="7"/>
  <c r="BH2517" i="7"/>
  <c r="BG2517" i="7"/>
  <c r="BF2517" i="7"/>
  <c r="T2517" i="7"/>
  <c r="R2517" i="7"/>
  <c r="P2517" i="7"/>
  <c r="BI2509" i="7"/>
  <c r="BH2509" i="7"/>
  <c r="BG2509" i="7"/>
  <c r="BF2509" i="7"/>
  <c r="T2509" i="7"/>
  <c r="R2509" i="7"/>
  <c r="P2509" i="7"/>
  <c r="BI2496" i="7"/>
  <c r="BH2496" i="7"/>
  <c r="BG2496" i="7"/>
  <c r="BF2496" i="7"/>
  <c r="T2496" i="7"/>
  <c r="R2496" i="7"/>
  <c r="P2496" i="7"/>
  <c r="BI2483" i="7"/>
  <c r="BH2483" i="7"/>
  <c r="BG2483" i="7"/>
  <c r="BF2483" i="7"/>
  <c r="T2483" i="7"/>
  <c r="R2483" i="7"/>
  <c r="P2483" i="7"/>
  <c r="BI2474" i="7"/>
  <c r="BH2474" i="7"/>
  <c r="BG2474" i="7"/>
  <c r="BF2474" i="7"/>
  <c r="T2474" i="7"/>
  <c r="R2474" i="7"/>
  <c r="P2474" i="7"/>
  <c r="BI2466" i="7"/>
  <c r="BH2466" i="7"/>
  <c r="BG2466" i="7"/>
  <c r="BF2466" i="7"/>
  <c r="T2466" i="7"/>
  <c r="R2466" i="7"/>
  <c r="P2466" i="7"/>
  <c r="BI2459" i="7"/>
  <c r="BH2459" i="7"/>
  <c r="BG2459" i="7"/>
  <c r="BF2459" i="7"/>
  <c r="T2459" i="7"/>
  <c r="R2459" i="7"/>
  <c r="P2459" i="7"/>
  <c r="BI2453" i="7"/>
  <c r="BH2453" i="7"/>
  <c r="BG2453" i="7"/>
  <c r="BF2453" i="7"/>
  <c r="T2453" i="7"/>
  <c r="R2453" i="7"/>
  <c r="P2453" i="7"/>
  <c r="BI2447" i="7"/>
  <c r="BH2447" i="7"/>
  <c r="BG2447" i="7"/>
  <c r="BF2447" i="7"/>
  <c r="T2447" i="7"/>
  <c r="R2447" i="7"/>
  <c r="P2447" i="7"/>
  <c r="BI2442" i="7"/>
  <c r="BH2442" i="7"/>
  <c r="BG2442" i="7"/>
  <c r="BF2442" i="7"/>
  <c r="T2442" i="7"/>
  <c r="R2442" i="7"/>
  <c r="P2442" i="7"/>
  <c r="BI2435" i="7"/>
  <c r="BH2435" i="7"/>
  <c r="BG2435" i="7"/>
  <c r="BF2435" i="7"/>
  <c r="T2435" i="7"/>
  <c r="R2435" i="7"/>
  <c r="P2435" i="7"/>
  <c r="BI2428" i="7"/>
  <c r="BH2428" i="7"/>
  <c r="BG2428" i="7"/>
  <c r="BF2428" i="7"/>
  <c r="T2428" i="7"/>
  <c r="R2428" i="7"/>
  <c r="P2428" i="7"/>
  <c r="BI2422" i="7"/>
  <c r="BH2422" i="7"/>
  <c r="BG2422" i="7"/>
  <c r="BF2422" i="7"/>
  <c r="T2422" i="7"/>
  <c r="R2422" i="7"/>
  <c r="P2422" i="7"/>
  <c r="BI2416" i="7"/>
  <c r="BH2416" i="7"/>
  <c r="BG2416" i="7"/>
  <c r="BF2416" i="7"/>
  <c r="T2416" i="7"/>
  <c r="R2416" i="7"/>
  <c r="P2416" i="7"/>
  <c r="BI2411" i="7"/>
  <c r="BH2411" i="7"/>
  <c r="BG2411" i="7"/>
  <c r="BF2411" i="7"/>
  <c r="T2411" i="7"/>
  <c r="R2411" i="7"/>
  <c r="P2411" i="7"/>
  <c r="BI2406" i="7"/>
  <c r="BH2406" i="7"/>
  <c r="BG2406" i="7"/>
  <c r="BF2406" i="7"/>
  <c r="T2406" i="7"/>
  <c r="R2406" i="7"/>
  <c r="P2406" i="7"/>
  <c r="BI2400" i="7"/>
  <c r="BH2400" i="7"/>
  <c r="BG2400" i="7"/>
  <c r="BF2400" i="7"/>
  <c r="T2400" i="7"/>
  <c r="R2400" i="7"/>
  <c r="P2400" i="7"/>
  <c r="BI2395" i="7"/>
  <c r="BH2395" i="7"/>
  <c r="BG2395" i="7"/>
  <c r="BF2395" i="7"/>
  <c r="T2395" i="7"/>
  <c r="R2395" i="7"/>
  <c r="P2395" i="7"/>
  <c r="BI2384" i="7"/>
  <c r="BH2384" i="7"/>
  <c r="BG2384" i="7"/>
  <c r="BF2384" i="7"/>
  <c r="T2384" i="7"/>
  <c r="R2384" i="7"/>
  <c r="P2384" i="7"/>
  <c r="BI2373" i="7"/>
  <c r="BH2373" i="7"/>
  <c r="BG2373" i="7"/>
  <c r="BF2373" i="7"/>
  <c r="T2373" i="7"/>
  <c r="R2373" i="7"/>
  <c r="P2373" i="7"/>
  <c r="BI2363" i="7"/>
  <c r="BH2363" i="7"/>
  <c r="BG2363" i="7"/>
  <c r="BF2363" i="7"/>
  <c r="T2363" i="7"/>
  <c r="R2363" i="7"/>
  <c r="P2363" i="7"/>
  <c r="BI2357" i="7"/>
  <c r="BH2357" i="7"/>
  <c r="BG2357" i="7"/>
  <c r="BF2357" i="7"/>
  <c r="T2357" i="7"/>
  <c r="R2357" i="7"/>
  <c r="P2357" i="7"/>
  <c r="BI2351" i="7"/>
  <c r="BH2351" i="7"/>
  <c r="BG2351" i="7"/>
  <c r="BF2351" i="7"/>
  <c r="T2351" i="7"/>
  <c r="R2351" i="7"/>
  <c r="P2351" i="7"/>
  <c r="BI2346" i="7"/>
  <c r="BH2346" i="7"/>
  <c r="BG2346" i="7"/>
  <c r="BF2346" i="7"/>
  <c r="T2346" i="7"/>
  <c r="R2346" i="7"/>
  <c r="P2346" i="7"/>
  <c r="BI2339" i="7"/>
  <c r="BH2339" i="7"/>
  <c r="BG2339" i="7"/>
  <c r="BF2339" i="7"/>
  <c r="T2339" i="7"/>
  <c r="R2339" i="7"/>
  <c r="P2339" i="7"/>
  <c r="BI2332" i="7"/>
  <c r="BH2332" i="7"/>
  <c r="BG2332" i="7"/>
  <c r="BF2332" i="7"/>
  <c r="T2332" i="7"/>
  <c r="R2332" i="7"/>
  <c r="P2332" i="7"/>
  <c r="BI2325" i="7"/>
  <c r="BH2325" i="7"/>
  <c r="BG2325" i="7"/>
  <c r="BF2325" i="7"/>
  <c r="T2325" i="7"/>
  <c r="R2325" i="7"/>
  <c r="P2325" i="7"/>
  <c r="BI2318" i="7"/>
  <c r="BH2318" i="7"/>
  <c r="BG2318" i="7"/>
  <c r="BF2318" i="7"/>
  <c r="T2318" i="7"/>
  <c r="R2318" i="7"/>
  <c r="P2318" i="7"/>
  <c r="BI2311" i="7"/>
  <c r="BH2311" i="7"/>
  <c r="BG2311" i="7"/>
  <c r="BF2311" i="7"/>
  <c r="T2311" i="7"/>
  <c r="R2311" i="7"/>
  <c r="P2311" i="7"/>
  <c r="BI2303" i="7"/>
  <c r="BH2303" i="7"/>
  <c r="BG2303" i="7"/>
  <c r="BF2303" i="7"/>
  <c r="T2303" i="7"/>
  <c r="R2303" i="7"/>
  <c r="P2303" i="7"/>
  <c r="BI2296" i="7"/>
  <c r="BH2296" i="7"/>
  <c r="BG2296" i="7"/>
  <c r="BF2296" i="7"/>
  <c r="T2296" i="7"/>
  <c r="R2296" i="7"/>
  <c r="P2296" i="7"/>
  <c r="BI2291" i="7"/>
  <c r="BH2291" i="7"/>
  <c r="BG2291" i="7"/>
  <c r="BF2291" i="7"/>
  <c r="T2291" i="7"/>
  <c r="R2291" i="7"/>
  <c r="P2291" i="7"/>
  <c r="BI2286" i="7"/>
  <c r="BH2286" i="7"/>
  <c r="BG2286" i="7"/>
  <c r="BF2286" i="7"/>
  <c r="T2286" i="7"/>
  <c r="R2286" i="7"/>
  <c r="P2286" i="7"/>
  <c r="BI2281" i="7"/>
  <c r="BH2281" i="7"/>
  <c r="BG2281" i="7"/>
  <c r="BF2281" i="7"/>
  <c r="T2281" i="7"/>
  <c r="R2281" i="7"/>
  <c r="P2281" i="7"/>
  <c r="BI2276" i="7"/>
  <c r="BH2276" i="7"/>
  <c r="BG2276" i="7"/>
  <c r="BF2276" i="7"/>
  <c r="T2276" i="7"/>
  <c r="R2276" i="7"/>
  <c r="P2276" i="7"/>
  <c r="BI2271" i="7"/>
  <c r="BH2271" i="7"/>
  <c r="BG2271" i="7"/>
  <c r="BF2271" i="7"/>
  <c r="T2271" i="7"/>
  <c r="R2271" i="7"/>
  <c r="P2271" i="7"/>
  <c r="BI2265" i="7"/>
  <c r="BH2265" i="7"/>
  <c r="BG2265" i="7"/>
  <c r="BF2265" i="7"/>
  <c r="T2265" i="7"/>
  <c r="R2265" i="7"/>
  <c r="P2265" i="7"/>
  <c r="BI2260" i="7"/>
  <c r="BH2260" i="7"/>
  <c r="BG2260" i="7"/>
  <c r="BF2260" i="7"/>
  <c r="T2260" i="7"/>
  <c r="R2260" i="7"/>
  <c r="P2260" i="7"/>
  <c r="BI2255" i="7"/>
  <c r="BH2255" i="7"/>
  <c r="BG2255" i="7"/>
  <c r="BF2255" i="7"/>
  <c r="T2255" i="7"/>
  <c r="R2255" i="7"/>
  <c r="P2255" i="7"/>
  <c r="BI2234" i="7"/>
  <c r="BH2234" i="7"/>
  <c r="BG2234" i="7"/>
  <c r="BF2234" i="7"/>
  <c r="T2234" i="7"/>
  <c r="R2234" i="7"/>
  <c r="P2234" i="7"/>
  <c r="BI2229" i="7"/>
  <c r="BH2229" i="7"/>
  <c r="BG2229" i="7"/>
  <c r="BF2229" i="7"/>
  <c r="T2229" i="7"/>
  <c r="R2229" i="7"/>
  <c r="P2229" i="7"/>
  <c r="BI2209" i="7"/>
  <c r="BH2209" i="7"/>
  <c r="BG2209" i="7"/>
  <c r="BF2209" i="7"/>
  <c r="T2209" i="7"/>
  <c r="R2209" i="7"/>
  <c r="P2209" i="7"/>
  <c r="BI2204" i="7"/>
  <c r="BH2204" i="7"/>
  <c r="BG2204" i="7"/>
  <c r="BF2204" i="7"/>
  <c r="T2204" i="7"/>
  <c r="R2204" i="7"/>
  <c r="P2204" i="7"/>
  <c r="BI2184" i="7"/>
  <c r="BH2184" i="7"/>
  <c r="BG2184" i="7"/>
  <c r="BF2184" i="7"/>
  <c r="T2184" i="7"/>
  <c r="R2184" i="7"/>
  <c r="P2184" i="7"/>
  <c r="BI2178" i="7"/>
  <c r="BH2178" i="7"/>
  <c r="BG2178" i="7"/>
  <c r="BF2178" i="7"/>
  <c r="T2178" i="7"/>
  <c r="R2178" i="7"/>
  <c r="P2178" i="7"/>
  <c r="BI2172" i="7"/>
  <c r="BH2172" i="7"/>
  <c r="BG2172" i="7"/>
  <c r="BF2172" i="7"/>
  <c r="T2172" i="7"/>
  <c r="R2172" i="7"/>
  <c r="P2172" i="7"/>
  <c r="BI2167" i="7"/>
  <c r="BH2167" i="7"/>
  <c r="BG2167" i="7"/>
  <c r="BF2167" i="7"/>
  <c r="T2167" i="7"/>
  <c r="R2167" i="7"/>
  <c r="P2167" i="7"/>
  <c r="BI2161" i="7"/>
  <c r="BH2161" i="7"/>
  <c r="BG2161" i="7"/>
  <c r="BF2161" i="7"/>
  <c r="T2161" i="7"/>
  <c r="R2161" i="7"/>
  <c r="P2161" i="7"/>
  <c r="BI2147" i="7"/>
  <c r="BH2147" i="7"/>
  <c r="BG2147" i="7"/>
  <c r="BF2147" i="7"/>
  <c r="T2147" i="7"/>
  <c r="R2147" i="7"/>
  <c r="P2147" i="7"/>
  <c r="BI2123" i="7"/>
  <c r="BH2123" i="7"/>
  <c r="BG2123" i="7"/>
  <c r="BF2123" i="7"/>
  <c r="T2123" i="7"/>
  <c r="R2123" i="7"/>
  <c r="P2123" i="7"/>
  <c r="BI2092" i="7"/>
  <c r="BH2092" i="7"/>
  <c r="BG2092" i="7"/>
  <c r="BF2092" i="7"/>
  <c r="T2092" i="7"/>
  <c r="R2092" i="7"/>
  <c r="P2092" i="7"/>
  <c r="BI2061" i="7"/>
  <c r="BH2061" i="7"/>
  <c r="BG2061" i="7"/>
  <c r="BF2061" i="7"/>
  <c r="T2061" i="7"/>
  <c r="R2061" i="7"/>
  <c r="P2061" i="7"/>
  <c r="BI2031" i="7"/>
  <c r="BH2031" i="7"/>
  <c r="BG2031" i="7"/>
  <c r="BF2031" i="7"/>
  <c r="T2031" i="7"/>
  <c r="R2031" i="7"/>
  <c r="P2031" i="7"/>
  <c r="BI2024" i="7"/>
  <c r="BH2024" i="7"/>
  <c r="BG2024" i="7"/>
  <c r="BF2024" i="7"/>
  <c r="T2024" i="7"/>
  <c r="R2024" i="7"/>
  <c r="P2024" i="7"/>
  <c r="BI2000" i="7"/>
  <c r="BH2000" i="7"/>
  <c r="BG2000" i="7"/>
  <c r="BF2000" i="7"/>
  <c r="T2000" i="7"/>
  <c r="R2000" i="7"/>
  <c r="P2000" i="7"/>
  <c r="BI1977" i="7"/>
  <c r="BH1977" i="7"/>
  <c r="BG1977" i="7"/>
  <c r="BF1977" i="7"/>
  <c r="T1977" i="7"/>
  <c r="R1977" i="7"/>
  <c r="P1977" i="7"/>
  <c r="BI1953" i="7"/>
  <c r="BH1953" i="7"/>
  <c r="BG1953" i="7"/>
  <c r="BF1953" i="7"/>
  <c r="T1953" i="7"/>
  <c r="R1953" i="7"/>
  <c r="P1953" i="7"/>
  <c r="BI1931" i="7"/>
  <c r="BH1931" i="7"/>
  <c r="BG1931" i="7"/>
  <c r="BF1931" i="7"/>
  <c r="T1931" i="7"/>
  <c r="R1931" i="7"/>
  <c r="P1931" i="7"/>
  <c r="BI1910" i="7"/>
  <c r="BH1910" i="7"/>
  <c r="BG1910" i="7"/>
  <c r="BF1910" i="7"/>
  <c r="T1910" i="7"/>
  <c r="R1910" i="7"/>
  <c r="P1910" i="7"/>
  <c r="BI1904" i="7"/>
  <c r="BH1904" i="7"/>
  <c r="BG1904" i="7"/>
  <c r="BF1904" i="7"/>
  <c r="T1904" i="7"/>
  <c r="R1904" i="7"/>
  <c r="P1904" i="7"/>
  <c r="BI1898" i="7"/>
  <c r="BH1898" i="7"/>
  <c r="BG1898" i="7"/>
  <c r="BF1898" i="7"/>
  <c r="T1898" i="7"/>
  <c r="R1898" i="7"/>
  <c r="P1898" i="7"/>
  <c r="BI1892" i="7"/>
  <c r="BH1892" i="7"/>
  <c r="BG1892" i="7"/>
  <c r="BF1892" i="7"/>
  <c r="T1892" i="7"/>
  <c r="R1892" i="7"/>
  <c r="P1892" i="7"/>
  <c r="BI1886" i="7"/>
  <c r="BH1886" i="7"/>
  <c r="BG1886" i="7"/>
  <c r="BF1886" i="7"/>
  <c r="T1886" i="7"/>
  <c r="R1886" i="7"/>
  <c r="P1886" i="7"/>
  <c r="BI1880" i="7"/>
  <c r="BH1880" i="7"/>
  <c r="BG1880" i="7"/>
  <c r="BF1880" i="7"/>
  <c r="T1880" i="7"/>
  <c r="R1880" i="7"/>
  <c r="P1880" i="7"/>
  <c r="BI1875" i="7"/>
  <c r="BH1875" i="7"/>
  <c r="BG1875" i="7"/>
  <c r="BF1875" i="7"/>
  <c r="T1875" i="7"/>
  <c r="R1875" i="7"/>
  <c r="P1875" i="7"/>
  <c r="BI1870" i="7"/>
  <c r="BH1870" i="7"/>
  <c r="BG1870" i="7"/>
  <c r="BF1870" i="7"/>
  <c r="T1870" i="7"/>
  <c r="R1870" i="7"/>
  <c r="P1870" i="7"/>
  <c r="BI1865" i="7"/>
  <c r="BH1865" i="7"/>
  <c r="BG1865" i="7"/>
  <c r="BF1865" i="7"/>
  <c r="T1865" i="7"/>
  <c r="R1865" i="7"/>
  <c r="P1865" i="7"/>
  <c r="BI1860" i="7"/>
  <c r="BH1860" i="7"/>
  <c r="BG1860" i="7"/>
  <c r="BF1860" i="7"/>
  <c r="T1860" i="7"/>
  <c r="R1860" i="7"/>
  <c r="P1860" i="7"/>
  <c r="BI1855" i="7"/>
  <c r="BH1855" i="7"/>
  <c r="BG1855" i="7"/>
  <c r="BF1855" i="7"/>
  <c r="T1855" i="7"/>
  <c r="R1855" i="7"/>
  <c r="P1855" i="7"/>
  <c r="BI1851" i="7"/>
  <c r="BH1851" i="7"/>
  <c r="BG1851" i="7"/>
  <c r="BF1851" i="7"/>
  <c r="T1851" i="7"/>
  <c r="R1851" i="7"/>
  <c r="P1851" i="7"/>
  <c r="BI1846" i="7"/>
  <c r="BH1846" i="7"/>
  <c r="BG1846" i="7"/>
  <c r="BF1846" i="7"/>
  <c r="T1846" i="7"/>
  <c r="R1846" i="7"/>
  <c r="P1846" i="7"/>
  <c r="BI1838" i="7"/>
  <c r="BH1838" i="7"/>
  <c r="BG1838" i="7"/>
  <c r="BF1838" i="7"/>
  <c r="T1838" i="7"/>
  <c r="R1838" i="7"/>
  <c r="P1838" i="7"/>
  <c r="BI1832" i="7"/>
  <c r="BH1832" i="7"/>
  <c r="BG1832" i="7"/>
  <c r="BF1832" i="7"/>
  <c r="T1832" i="7"/>
  <c r="R1832" i="7"/>
  <c r="P1832" i="7"/>
  <c r="BI1826" i="7"/>
  <c r="BH1826" i="7"/>
  <c r="BG1826" i="7"/>
  <c r="BF1826" i="7"/>
  <c r="T1826" i="7"/>
  <c r="R1826" i="7"/>
  <c r="P1826" i="7"/>
  <c r="BI1819" i="7"/>
  <c r="BH1819" i="7"/>
  <c r="BG1819" i="7"/>
  <c r="BF1819" i="7"/>
  <c r="T1819" i="7"/>
  <c r="R1819" i="7"/>
  <c r="P1819" i="7"/>
  <c r="BI1812" i="7"/>
  <c r="BH1812" i="7"/>
  <c r="BG1812" i="7"/>
  <c r="BF1812" i="7"/>
  <c r="T1812" i="7"/>
  <c r="R1812" i="7"/>
  <c r="P1812" i="7"/>
  <c r="BI1805" i="7"/>
  <c r="BH1805" i="7"/>
  <c r="BG1805" i="7"/>
  <c r="BF1805" i="7"/>
  <c r="T1805" i="7"/>
  <c r="R1805" i="7"/>
  <c r="P1805" i="7"/>
  <c r="BI1798" i="7"/>
  <c r="BH1798" i="7"/>
  <c r="BG1798" i="7"/>
  <c r="BF1798" i="7"/>
  <c r="T1798" i="7"/>
  <c r="R1798" i="7"/>
  <c r="P1798" i="7"/>
  <c r="BI1791" i="7"/>
  <c r="BH1791" i="7"/>
  <c r="BG1791" i="7"/>
  <c r="BF1791" i="7"/>
  <c r="T1791" i="7"/>
  <c r="R1791" i="7"/>
  <c r="P1791" i="7"/>
  <c r="BI1785" i="7"/>
  <c r="BH1785" i="7"/>
  <c r="BG1785" i="7"/>
  <c r="BF1785" i="7"/>
  <c r="T1785" i="7"/>
  <c r="R1785" i="7"/>
  <c r="P1785" i="7"/>
  <c r="BI1779" i="7"/>
  <c r="BH1779" i="7"/>
  <c r="BG1779" i="7"/>
  <c r="BF1779" i="7"/>
  <c r="T1779" i="7"/>
  <c r="R1779" i="7"/>
  <c r="P1779" i="7"/>
  <c r="BI1773" i="7"/>
  <c r="BH1773" i="7"/>
  <c r="BG1773" i="7"/>
  <c r="BF1773" i="7"/>
  <c r="T1773" i="7"/>
  <c r="R1773" i="7"/>
  <c r="P1773" i="7"/>
  <c r="BI1769" i="7"/>
  <c r="BH1769" i="7"/>
  <c r="BG1769" i="7"/>
  <c r="BF1769" i="7"/>
  <c r="T1769" i="7"/>
  <c r="R1769" i="7"/>
  <c r="P1769" i="7"/>
  <c r="BI1765" i="7"/>
  <c r="BH1765" i="7"/>
  <c r="BG1765" i="7"/>
  <c r="BF1765" i="7"/>
  <c r="T1765" i="7"/>
  <c r="R1765" i="7"/>
  <c r="P1765" i="7"/>
  <c r="BI1754" i="7"/>
  <c r="BH1754" i="7"/>
  <c r="BG1754" i="7"/>
  <c r="BF1754" i="7"/>
  <c r="T1754" i="7"/>
  <c r="R1754" i="7"/>
  <c r="P1754" i="7"/>
  <c r="BI1743" i="7"/>
  <c r="BH1743" i="7"/>
  <c r="BG1743" i="7"/>
  <c r="BF1743" i="7"/>
  <c r="T1743" i="7"/>
  <c r="R1743" i="7"/>
  <c r="P1743" i="7"/>
  <c r="BI1732" i="7"/>
  <c r="BH1732" i="7"/>
  <c r="BG1732" i="7"/>
  <c r="BF1732" i="7"/>
  <c r="T1732" i="7"/>
  <c r="R1732" i="7"/>
  <c r="P1732" i="7"/>
  <c r="BI1721" i="7"/>
  <c r="BH1721" i="7"/>
  <c r="BG1721" i="7"/>
  <c r="BF1721" i="7"/>
  <c r="T1721" i="7"/>
  <c r="R1721" i="7"/>
  <c r="P1721" i="7"/>
  <c r="BI1710" i="7"/>
  <c r="BH1710" i="7"/>
  <c r="BG1710" i="7"/>
  <c r="BF1710" i="7"/>
  <c r="T1710" i="7"/>
  <c r="R1710" i="7"/>
  <c r="P1710" i="7"/>
  <c r="BI1700" i="7"/>
  <c r="BH1700" i="7"/>
  <c r="BG1700" i="7"/>
  <c r="BF1700" i="7"/>
  <c r="T1700" i="7"/>
  <c r="R1700" i="7"/>
  <c r="P1700" i="7"/>
  <c r="BI1690" i="7"/>
  <c r="BH1690" i="7"/>
  <c r="BG1690" i="7"/>
  <c r="BF1690" i="7"/>
  <c r="T1690" i="7"/>
  <c r="R1690" i="7"/>
  <c r="P1690" i="7"/>
  <c r="BI1669" i="7"/>
  <c r="BH1669" i="7"/>
  <c r="BG1669" i="7"/>
  <c r="BF1669" i="7"/>
  <c r="T1669" i="7"/>
  <c r="R1669" i="7"/>
  <c r="P1669" i="7"/>
  <c r="BI1649" i="7"/>
  <c r="BH1649" i="7"/>
  <c r="BG1649" i="7"/>
  <c r="BF1649" i="7"/>
  <c r="T1649" i="7"/>
  <c r="R1649" i="7"/>
  <c r="P1649" i="7"/>
  <c r="BI1629" i="7"/>
  <c r="BH1629" i="7"/>
  <c r="BG1629" i="7"/>
  <c r="BF1629" i="7"/>
  <c r="T1629" i="7"/>
  <c r="R1629" i="7"/>
  <c r="P1629" i="7"/>
  <c r="BI1609" i="7"/>
  <c r="BH1609" i="7"/>
  <c r="BG1609" i="7"/>
  <c r="BF1609" i="7"/>
  <c r="T1609" i="7"/>
  <c r="R1609" i="7"/>
  <c r="P1609" i="7"/>
  <c r="BI1603" i="7"/>
  <c r="BH1603" i="7"/>
  <c r="BG1603" i="7"/>
  <c r="BF1603" i="7"/>
  <c r="T1603" i="7"/>
  <c r="R1603" i="7"/>
  <c r="P1603" i="7"/>
  <c r="BI1598" i="7"/>
  <c r="BH1598" i="7"/>
  <c r="BG1598" i="7"/>
  <c r="BF1598" i="7"/>
  <c r="T1598" i="7"/>
  <c r="R1598" i="7"/>
  <c r="P1598" i="7"/>
  <c r="BI1593" i="7"/>
  <c r="BH1593" i="7"/>
  <c r="BG1593" i="7"/>
  <c r="BF1593" i="7"/>
  <c r="T1593" i="7"/>
  <c r="R1593" i="7"/>
  <c r="P1593" i="7"/>
  <c r="BI1589" i="7"/>
  <c r="BH1589" i="7"/>
  <c r="BG1589" i="7"/>
  <c r="BF1589" i="7"/>
  <c r="T1589" i="7"/>
  <c r="R1589" i="7"/>
  <c r="P1589" i="7"/>
  <c r="BI1585" i="7"/>
  <c r="BH1585" i="7"/>
  <c r="BG1585" i="7"/>
  <c r="BF1585" i="7"/>
  <c r="T1585" i="7"/>
  <c r="R1585" i="7"/>
  <c r="P1585" i="7"/>
  <c r="BI1580" i="7"/>
  <c r="BH1580" i="7"/>
  <c r="BG1580" i="7"/>
  <c r="BF1580" i="7"/>
  <c r="T1580" i="7"/>
  <c r="R1580" i="7"/>
  <c r="P1580" i="7"/>
  <c r="BI1575" i="7"/>
  <c r="BH1575" i="7"/>
  <c r="BG1575" i="7"/>
  <c r="BF1575" i="7"/>
  <c r="T1575" i="7"/>
  <c r="R1575" i="7"/>
  <c r="P1575" i="7"/>
  <c r="BI1570" i="7"/>
  <c r="BH1570" i="7"/>
  <c r="BG1570" i="7"/>
  <c r="BF1570" i="7"/>
  <c r="T1570" i="7"/>
  <c r="R1570" i="7"/>
  <c r="P1570" i="7"/>
  <c r="BI1565" i="7"/>
  <c r="BH1565" i="7"/>
  <c r="BG1565" i="7"/>
  <c r="BF1565" i="7"/>
  <c r="T1565" i="7"/>
  <c r="R1565" i="7"/>
  <c r="P1565" i="7"/>
  <c r="BI1560" i="7"/>
  <c r="BH1560" i="7"/>
  <c r="BG1560" i="7"/>
  <c r="BF1560" i="7"/>
  <c r="T1560" i="7"/>
  <c r="R1560" i="7"/>
  <c r="P1560" i="7"/>
  <c r="BI1556" i="7"/>
  <c r="BH1556" i="7"/>
  <c r="BG1556" i="7"/>
  <c r="BF1556" i="7"/>
  <c r="T1556" i="7"/>
  <c r="R1556" i="7"/>
  <c r="P1556" i="7"/>
  <c r="BI1552" i="7"/>
  <c r="BH1552" i="7"/>
  <c r="BG1552" i="7"/>
  <c r="BF1552" i="7"/>
  <c r="T1552" i="7"/>
  <c r="R1552" i="7"/>
  <c r="P1552" i="7"/>
  <c r="BI1547" i="7"/>
  <c r="BH1547" i="7"/>
  <c r="BG1547" i="7"/>
  <c r="BF1547" i="7"/>
  <c r="T1547" i="7"/>
  <c r="R1547" i="7"/>
  <c r="P1547" i="7"/>
  <c r="BI1542" i="7"/>
  <c r="BH1542" i="7"/>
  <c r="BG1542" i="7"/>
  <c r="BF1542" i="7"/>
  <c r="T1542" i="7"/>
  <c r="R1542" i="7"/>
  <c r="P1542" i="7"/>
  <c r="BI1536" i="7"/>
  <c r="BH1536" i="7"/>
  <c r="BG1536" i="7"/>
  <c r="BF1536" i="7"/>
  <c r="T1536" i="7"/>
  <c r="R1536" i="7"/>
  <c r="P1536" i="7"/>
  <c r="BI1531" i="7"/>
  <c r="BH1531" i="7"/>
  <c r="BG1531" i="7"/>
  <c r="BF1531" i="7"/>
  <c r="T1531" i="7"/>
  <c r="R1531" i="7"/>
  <c r="P1531" i="7"/>
  <c r="BI1525" i="7"/>
  <c r="BH1525" i="7"/>
  <c r="BG1525" i="7"/>
  <c r="BF1525" i="7"/>
  <c r="T1525" i="7"/>
  <c r="R1525" i="7"/>
  <c r="P1525" i="7"/>
  <c r="BI1519" i="7"/>
  <c r="BH1519" i="7"/>
  <c r="BG1519" i="7"/>
  <c r="BF1519" i="7"/>
  <c r="T1519" i="7"/>
  <c r="R1519" i="7"/>
  <c r="P1519" i="7"/>
  <c r="BI1514" i="7"/>
  <c r="BH1514" i="7"/>
  <c r="BG1514" i="7"/>
  <c r="BF1514" i="7"/>
  <c r="T1514" i="7"/>
  <c r="R1514" i="7"/>
  <c r="P1514" i="7"/>
  <c r="BI1509" i="7"/>
  <c r="BH1509" i="7"/>
  <c r="BG1509" i="7"/>
  <c r="BF1509" i="7"/>
  <c r="T1509" i="7"/>
  <c r="R1509" i="7"/>
  <c r="P1509" i="7"/>
  <c r="BI1504" i="7"/>
  <c r="BH1504" i="7"/>
  <c r="BG1504" i="7"/>
  <c r="BF1504" i="7"/>
  <c r="T1504" i="7"/>
  <c r="R1504" i="7"/>
  <c r="P1504" i="7"/>
  <c r="BI1499" i="7"/>
  <c r="BH1499" i="7"/>
  <c r="BG1499" i="7"/>
  <c r="BF1499" i="7"/>
  <c r="T1499" i="7"/>
  <c r="R1499" i="7"/>
  <c r="P1499" i="7"/>
  <c r="BI1494" i="7"/>
  <c r="BH1494" i="7"/>
  <c r="BG1494" i="7"/>
  <c r="BF1494" i="7"/>
  <c r="T1494" i="7"/>
  <c r="R1494" i="7"/>
  <c r="P1494" i="7"/>
  <c r="BI1489" i="7"/>
  <c r="BH1489" i="7"/>
  <c r="BG1489" i="7"/>
  <c r="BF1489" i="7"/>
  <c r="T1489" i="7"/>
  <c r="R1489" i="7"/>
  <c r="P1489" i="7"/>
  <c r="BI1484" i="7"/>
  <c r="BH1484" i="7"/>
  <c r="BG1484" i="7"/>
  <c r="BF1484" i="7"/>
  <c r="T1484" i="7"/>
  <c r="R1484" i="7"/>
  <c r="P1484" i="7"/>
  <c r="BI1475" i="7"/>
  <c r="BH1475" i="7"/>
  <c r="BG1475" i="7"/>
  <c r="BF1475" i="7"/>
  <c r="T1475" i="7"/>
  <c r="R1475" i="7"/>
  <c r="P1475" i="7"/>
  <c r="BI1465" i="7"/>
  <c r="BH1465" i="7"/>
  <c r="BG1465" i="7"/>
  <c r="BF1465" i="7"/>
  <c r="T1465" i="7"/>
  <c r="R1465" i="7"/>
  <c r="P1465" i="7"/>
  <c r="BI1440" i="7"/>
  <c r="BH1440" i="7"/>
  <c r="BG1440" i="7"/>
  <c r="BF1440" i="7"/>
  <c r="T1440" i="7"/>
  <c r="R1440" i="7"/>
  <c r="P1440" i="7"/>
  <c r="BI1427" i="7"/>
  <c r="BH1427" i="7"/>
  <c r="BG1427" i="7"/>
  <c r="BF1427" i="7"/>
  <c r="T1427" i="7"/>
  <c r="R1427" i="7"/>
  <c r="P1427" i="7"/>
  <c r="BI1414" i="7"/>
  <c r="BH1414" i="7"/>
  <c r="BG1414" i="7"/>
  <c r="BF1414" i="7"/>
  <c r="T1414" i="7"/>
  <c r="R1414" i="7"/>
  <c r="P1414" i="7"/>
  <c r="BI1405" i="7"/>
  <c r="BH1405" i="7"/>
  <c r="BG1405" i="7"/>
  <c r="BF1405" i="7"/>
  <c r="T1405" i="7"/>
  <c r="R1405" i="7"/>
  <c r="P1405" i="7"/>
  <c r="BI1396" i="7"/>
  <c r="BH1396" i="7"/>
  <c r="BG1396" i="7"/>
  <c r="BF1396" i="7"/>
  <c r="T1396" i="7"/>
  <c r="R1396" i="7"/>
  <c r="P1396" i="7"/>
  <c r="BI1384" i="7"/>
  <c r="BH1384" i="7"/>
  <c r="BG1384" i="7"/>
  <c r="BF1384" i="7"/>
  <c r="T1384" i="7"/>
  <c r="R1384" i="7"/>
  <c r="P1384" i="7"/>
  <c r="BI1373" i="7"/>
  <c r="BH1373" i="7"/>
  <c r="BG1373" i="7"/>
  <c r="BF1373" i="7"/>
  <c r="T1373" i="7"/>
  <c r="R1373" i="7"/>
  <c r="P1373" i="7"/>
  <c r="BI1350" i="7"/>
  <c r="BH1350" i="7"/>
  <c r="BG1350" i="7"/>
  <c r="BF1350" i="7"/>
  <c r="T1350" i="7"/>
  <c r="R1350" i="7"/>
  <c r="P1350" i="7"/>
  <c r="BI1331" i="7"/>
  <c r="BH1331" i="7"/>
  <c r="BG1331" i="7"/>
  <c r="BF1331" i="7"/>
  <c r="T1331" i="7"/>
  <c r="R1331" i="7"/>
  <c r="P1331" i="7"/>
  <c r="BI1311" i="7"/>
  <c r="BH1311" i="7"/>
  <c r="BG1311" i="7"/>
  <c r="BF1311" i="7"/>
  <c r="T1311" i="7"/>
  <c r="R1311" i="7"/>
  <c r="P1311" i="7"/>
  <c r="BI1297" i="7"/>
  <c r="BH1297" i="7"/>
  <c r="BG1297" i="7"/>
  <c r="BF1297" i="7"/>
  <c r="T1297" i="7"/>
  <c r="R1297" i="7"/>
  <c r="P1297" i="7"/>
  <c r="BI1284" i="7"/>
  <c r="BH1284" i="7"/>
  <c r="BG1284" i="7"/>
  <c r="BF1284" i="7"/>
  <c r="T1284" i="7"/>
  <c r="R1284" i="7"/>
  <c r="P1284" i="7"/>
  <c r="BI1278" i="7"/>
  <c r="BH1278" i="7"/>
  <c r="BG1278" i="7"/>
  <c r="BF1278" i="7"/>
  <c r="T1278" i="7"/>
  <c r="R1278" i="7"/>
  <c r="P1278" i="7"/>
  <c r="BI1274" i="7"/>
  <c r="BH1274" i="7"/>
  <c r="BG1274" i="7"/>
  <c r="BF1274" i="7"/>
  <c r="T1274" i="7"/>
  <c r="R1274" i="7"/>
  <c r="P1274" i="7"/>
  <c r="BI1268" i="7"/>
  <c r="BH1268" i="7"/>
  <c r="BG1268" i="7"/>
  <c r="BF1268" i="7"/>
  <c r="T1268" i="7"/>
  <c r="T1263" i="7"/>
  <c r="R1268" i="7"/>
  <c r="P1268" i="7"/>
  <c r="BI1264" i="7"/>
  <c r="BH1264" i="7"/>
  <c r="BG1264" i="7"/>
  <c r="BF1264" i="7"/>
  <c r="T1264" i="7"/>
  <c r="R1264" i="7"/>
  <c r="R1263" i="7" s="1"/>
  <c r="P1264" i="7"/>
  <c r="P1263" i="7" s="1"/>
  <c r="BI1254" i="7"/>
  <c r="BH1254" i="7"/>
  <c r="BG1254" i="7"/>
  <c r="BF1254" i="7"/>
  <c r="T1254" i="7"/>
  <c r="R1254" i="7"/>
  <c r="P1254" i="7"/>
  <c r="BI1244" i="7"/>
  <c r="BH1244" i="7"/>
  <c r="BG1244" i="7"/>
  <c r="BF1244" i="7"/>
  <c r="T1244" i="7"/>
  <c r="R1244" i="7"/>
  <c r="P1244" i="7"/>
  <c r="BI1234" i="7"/>
  <c r="BH1234" i="7"/>
  <c r="BG1234" i="7"/>
  <c r="BF1234" i="7"/>
  <c r="T1234" i="7"/>
  <c r="R1234" i="7"/>
  <c r="P1234" i="7"/>
  <c r="BI1224" i="7"/>
  <c r="BH1224" i="7"/>
  <c r="BG1224" i="7"/>
  <c r="BF1224" i="7"/>
  <c r="T1224" i="7"/>
  <c r="R1224" i="7"/>
  <c r="P1224" i="7"/>
  <c r="BI1214" i="7"/>
  <c r="BH1214" i="7"/>
  <c r="BG1214" i="7"/>
  <c r="BF1214" i="7"/>
  <c r="T1214" i="7"/>
  <c r="R1214" i="7"/>
  <c r="P1214" i="7"/>
  <c r="BI1204" i="7"/>
  <c r="BH1204" i="7"/>
  <c r="BG1204" i="7"/>
  <c r="BF1204" i="7"/>
  <c r="T1204" i="7"/>
  <c r="R1204" i="7"/>
  <c r="P1204" i="7"/>
  <c r="BI1194" i="7"/>
  <c r="BH1194" i="7"/>
  <c r="BG1194" i="7"/>
  <c r="BF1194" i="7"/>
  <c r="T1194" i="7"/>
  <c r="R1194" i="7"/>
  <c r="P1194" i="7"/>
  <c r="BI1184" i="7"/>
  <c r="BH1184" i="7"/>
  <c r="BG1184" i="7"/>
  <c r="BF1184" i="7"/>
  <c r="T1184" i="7"/>
  <c r="R1184" i="7"/>
  <c r="P1184" i="7"/>
  <c r="BI1174" i="7"/>
  <c r="BH1174" i="7"/>
  <c r="BG1174" i="7"/>
  <c r="BF1174" i="7"/>
  <c r="T1174" i="7"/>
  <c r="R1174" i="7"/>
  <c r="P1174" i="7"/>
  <c r="BI1164" i="7"/>
  <c r="BH1164" i="7"/>
  <c r="BG1164" i="7"/>
  <c r="BF1164" i="7"/>
  <c r="T1164" i="7"/>
  <c r="R1164" i="7"/>
  <c r="P1164" i="7"/>
  <c r="BI1154" i="7"/>
  <c r="BH1154" i="7"/>
  <c r="BG1154" i="7"/>
  <c r="BF1154" i="7"/>
  <c r="T1154" i="7"/>
  <c r="R1154" i="7"/>
  <c r="P1154" i="7"/>
  <c r="BI1144" i="7"/>
  <c r="BH1144" i="7"/>
  <c r="BG1144" i="7"/>
  <c r="BF1144" i="7"/>
  <c r="T1144" i="7"/>
  <c r="R1144" i="7"/>
  <c r="P1144" i="7"/>
  <c r="BI1137" i="7"/>
  <c r="BH1137" i="7"/>
  <c r="BG1137" i="7"/>
  <c r="BF1137" i="7"/>
  <c r="T1137" i="7"/>
  <c r="R1137" i="7"/>
  <c r="P1137" i="7"/>
  <c r="BI1129" i="7"/>
  <c r="BH1129" i="7"/>
  <c r="BG1129" i="7"/>
  <c r="BF1129" i="7"/>
  <c r="T1129" i="7"/>
  <c r="R1129" i="7"/>
  <c r="P1129" i="7"/>
  <c r="BI1119" i="7"/>
  <c r="BH1119" i="7"/>
  <c r="BG1119" i="7"/>
  <c r="BF1119" i="7"/>
  <c r="T1119" i="7"/>
  <c r="R1119" i="7"/>
  <c r="P1119" i="7"/>
  <c r="BI1109" i="7"/>
  <c r="BH1109" i="7"/>
  <c r="BG1109" i="7"/>
  <c r="BF1109" i="7"/>
  <c r="T1109" i="7"/>
  <c r="R1109" i="7"/>
  <c r="P1109" i="7"/>
  <c r="BI1104" i="7"/>
  <c r="BH1104" i="7"/>
  <c r="BG1104" i="7"/>
  <c r="BF1104" i="7"/>
  <c r="T1104" i="7"/>
  <c r="R1104" i="7"/>
  <c r="P1104" i="7"/>
  <c r="BI1099" i="7"/>
  <c r="BH1099" i="7"/>
  <c r="BG1099" i="7"/>
  <c r="BF1099" i="7"/>
  <c r="T1099" i="7"/>
  <c r="R1099" i="7"/>
  <c r="P1099" i="7"/>
  <c r="BI1094" i="7"/>
  <c r="BH1094" i="7"/>
  <c r="BG1094" i="7"/>
  <c r="BF1094" i="7"/>
  <c r="T1094" i="7"/>
  <c r="R1094" i="7"/>
  <c r="P1094" i="7"/>
  <c r="BI1089" i="7"/>
  <c r="BH1089" i="7"/>
  <c r="BG1089" i="7"/>
  <c r="BF1089" i="7"/>
  <c r="T1089" i="7"/>
  <c r="R1089" i="7"/>
  <c r="P1089" i="7"/>
  <c r="BI1084" i="7"/>
  <c r="BH1084" i="7"/>
  <c r="BG1084" i="7"/>
  <c r="BF1084" i="7"/>
  <c r="T1084" i="7"/>
  <c r="R1084" i="7"/>
  <c r="P1084" i="7"/>
  <c r="BI1079" i="7"/>
  <c r="BH1079" i="7"/>
  <c r="BG1079" i="7"/>
  <c r="BF1079" i="7"/>
  <c r="T1079" i="7"/>
  <c r="R1079" i="7"/>
  <c r="P1079" i="7"/>
  <c r="BI1074" i="7"/>
  <c r="BH1074" i="7"/>
  <c r="BG1074" i="7"/>
  <c r="BF1074" i="7"/>
  <c r="T1074" i="7"/>
  <c r="R1074" i="7"/>
  <c r="P1074" i="7"/>
  <c r="BI1068" i="7"/>
  <c r="BH1068" i="7"/>
  <c r="BG1068" i="7"/>
  <c r="BF1068" i="7"/>
  <c r="T1068" i="7"/>
  <c r="R1068" i="7"/>
  <c r="P1068" i="7"/>
  <c r="BI1064" i="7"/>
  <c r="BH1064" i="7"/>
  <c r="BG1064" i="7"/>
  <c r="BF1064" i="7"/>
  <c r="T1064" i="7"/>
  <c r="R1064" i="7"/>
  <c r="P1064" i="7"/>
  <c r="BI1059" i="7"/>
  <c r="BH1059" i="7"/>
  <c r="BG1059" i="7"/>
  <c r="BF1059" i="7"/>
  <c r="T1059" i="7"/>
  <c r="T1058" i="7" s="1"/>
  <c r="R1059" i="7"/>
  <c r="P1059" i="7"/>
  <c r="BI1054" i="7"/>
  <c r="BH1054" i="7"/>
  <c r="BG1054" i="7"/>
  <c r="BF1054" i="7"/>
  <c r="T1054" i="7"/>
  <c r="R1054" i="7"/>
  <c r="P1054" i="7"/>
  <c r="BI1049" i="7"/>
  <c r="BH1049" i="7"/>
  <c r="BG1049" i="7"/>
  <c r="BF1049" i="7"/>
  <c r="T1049" i="7"/>
  <c r="R1049" i="7"/>
  <c r="P1049" i="7"/>
  <c r="BI1044" i="7"/>
  <c r="BH1044" i="7"/>
  <c r="BG1044" i="7"/>
  <c r="BF1044" i="7"/>
  <c r="T1044" i="7"/>
  <c r="R1044" i="7"/>
  <c r="P1044" i="7"/>
  <c r="BI1039" i="7"/>
  <c r="BH1039" i="7"/>
  <c r="BG1039" i="7"/>
  <c r="BF1039" i="7"/>
  <c r="T1039" i="7"/>
  <c r="R1039" i="7"/>
  <c r="P1039" i="7"/>
  <c r="BI1034" i="7"/>
  <c r="BH1034" i="7"/>
  <c r="BG1034" i="7"/>
  <c r="BF1034" i="7"/>
  <c r="T1034" i="7"/>
  <c r="R1034" i="7"/>
  <c r="P1034" i="7"/>
  <c r="BI1030" i="7"/>
  <c r="BH1030" i="7"/>
  <c r="BG1030" i="7"/>
  <c r="BF1030" i="7"/>
  <c r="T1030" i="7"/>
  <c r="R1030" i="7"/>
  <c r="P1030" i="7"/>
  <c r="BI1025" i="7"/>
  <c r="BH1025" i="7"/>
  <c r="BG1025" i="7"/>
  <c r="BF1025" i="7"/>
  <c r="T1025" i="7"/>
  <c r="R1025" i="7"/>
  <c r="P1025" i="7"/>
  <c r="BI1020" i="7"/>
  <c r="BH1020" i="7"/>
  <c r="BG1020" i="7"/>
  <c r="BF1020" i="7"/>
  <c r="T1020" i="7"/>
  <c r="R1020" i="7"/>
  <c r="P1020" i="7"/>
  <c r="BI1015" i="7"/>
  <c r="BH1015" i="7"/>
  <c r="BG1015" i="7"/>
  <c r="BF1015" i="7"/>
  <c r="T1015" i="7"/>
  <c r="R1015" i="7"/>
  <c r="P1015" i="7"/>
  <c r="BI1010" i="7"/>
  <c r="BH1010" i="7"/>
  <c r="BG1010" i="7"/>
  <c r="BF1010" i="7"/>
  <c r="T1010" i="7"/>
  <c r="R1010" i="7"/>
  <c r="P1010" i="7"/>
  <c r="BI1004" i="7"/>
  <c r="BH1004" i="7"/>
  <c r="BG1004" i="7"/>
  <c r="BF1004" i="7"/>
  <c r="T1004" i="7"/>
  <c r="R1004" i="7"/>
  <c r="P1004" i="7"/>
  <c r="BI998" i="7"/>
  <c r="BH998" i="7"/>
  <c r="BG998" i="7"/>
  <c r="BF998" i="7"/>
  <c r="T998" i="7"/>
  <c r="R998" i="7"/>
  <c r="P998" i="7"/>
  <c r="BI993" i="7"/>
  <c r="BH993" i="7"/>
  <c r="BG993" i="7"/>
  <c r="BF993" i="7"/>
  <c r="T993" i="7"/>
  <c r="R993" i="7"/>
  <c r="P993" i="7"/>
  <c r="BI988" i="7"/>
  <c r="BH988" i="7"/>
  <c r="BG988" i="7"/>
  <c r="BF988" i="7"/>
  <c r="T988" i="7"/>
  <c r="R988" i="7"/>
  <c r="P988" i="7"/>
  <c r="BI983" i="7"/>
  <c r="BH983" i="7"/>
  <c r="BG983" i="7"/>
  <c r="BF983" i="7"/>
  <c r="T983" i="7"/>
  <c r="R983" i="7"/>
  <c r="P983" i="7"/>
  <c r="BI977" i="7"/>
  <c r="BH977" i="7"/>
  <c r="BG977" i="7"/>
  <c r="BF977" i="7"/>
  <c r="T977" i="7"/>
  <c r="R977" i="7"/>
  <c r="P977" i="7"/>
  <c r="BI973" i="7"/>
  <c r="BH973" i="7"/>
  <c r="BG973" i="7"/>
  <c r="BF973" i="7"/>
  <c r="T973" i="7"/>
  <c r="R973" i="7"/>
  <c r="P973" i="7"/>
  <c r="BI969" i="7"/>
  <c r="BH969" i="7"/>
  <c r="BG969" i="7"/>
  <c r="BF969" i="7"/>
  <c r="T969" i="7"/>
  <c r="R969" i="7"/>
  <c r="P969" i="7"/>
  <c r="BI964" i="7"/>
  <c r="BH964" i="7"/>
  <c r="BG964" i="7"/>
  <c r="BF964" i="7"/>
  <c r="T964" i="7"/>
  <c r="R964" i="7"/>
  <c r="P964" i="7"/>
  <c r="BI945" i="7"/>
  <c r="BH945" i="7"/>
  <c r="BG945" i="7"/>
  <c r="BF945" i="7"/>
  <c r="T945" i="7"/>
  <c r="R945" i="7"/>
  <c r="P945" i="7"/>
  <c r="BI939" i="7"/>
  <c r="BH939" i="7"/>
  <c r="BG939" i="7"/>
  <c r="BF939" i="7"/>
  <c r="T939" i="7"/>
  <c r="R939" i="7"/>
  <c r="P939" i="7"/>
  <c r="BI935" i="7"/>
  <c r="BH935" i="7"/>
  <c r="BG935" i="7"/>
  <c r="BF935" i="7"/>
  <c r="T935" i="7"/>
  <c r="R935" i="7"/>
  <c r="P935" i="7"/>
  <c r="BI930" i="7"/>
  <c r="BH930" i="7"/>
  <c r="BG930" i="7"/>
  <c r="BF930" i="7"/>
  <c r="T930" i="7"/>
  <c r="R930" i="7"/>
  <c r="P930" i="7"/>
  <c r="BI924" i="7"/>
  <c r="BH924" i="7"/>
  <c r="BG924" i="7"/>
  <c r="BF924" i="7"/>
  <c r="T924" i="7"/>
  <c r="R924" i="7"/>
  <c r="P924" i="7"/>
  <c r="BI920" i="7"/>
  <c r="BH920" i="7"/>
  <c r="BG920" i="7"/>
  <c r="BF920" i="7"/>
  <c r="T920" i="7"/>
  <c r="R920" i="7"/>
  <c r="P920" i="7"/>
  <c r="BI915" i="7"/>
  <c r="BH915" i="7"/>
  <c r="BG915" i="7"/>
  <c r="BF915" i="7"/>
  <c r="T915" i="7"/>
  <c r="T914" i="7" s="1"/>
  <c r="R915" i="7"/>
  <c r="P915" i="7"/>
  <c r="BI906" i="7"/>
  <c r="BH906" i="7"/>
  <c r="BG906" i="7"/>
  <c r="BF906" i="7"/>
  <c r="T906" i="7"/>
  <c r="R906" i="7"/>
  <c r="P906" i="7"/>
  <c r="BI901" i="7"/>
  <c r="BH901" i="7"/>
  <c r="BG901" i="7"/>
  <c r="BF901" i="7"/>
  <c r="T901" i="7"/>
  <c r="R901" i="7"/>
  <c r="P901" i="7"/>
  <c r="BI896" i="7"/>
  <c r="BH896" i="7"/>
  <c r="BG896" i="7"/>
  <c r="BF896" i="7"/>
  <c r="T896" i="7"/>
  <c r="R896" i="7"/>
  <c r="P896" i="7"/>
  <c r="BI888" i="7"/>
  <c r="BH888" i="7"/>
  <c r="BG888" i="7"/>
  <c r="BF888" i="7"/>
  <c r="T888" i="7"/>
  <c r="R888" i="7"/>
  <c r="P888" i="7"/>
  <c r="BI883" i="7"/>
  <c r="BH883" i="7"/>
  <c r="BG883" i="7"/>
  <c r="BF883" i="7"/>
  <c r="T883" i="7"/>
  <c r="R883" i="7"/>
  <c r="P883" i="7"/>
  <c r="BI878" i="7"/>
  <c r="BH878" i="7"/>
  <c r="BG878" i="7"/>
  <c r="BF878" i="7"/>
  <c r="T878" i="7"/>
  <c r="R878" i="7"/>
  <c r="P878" i="7"/>
  <c r="BI873" i="7"/>
  <c r="BH873" i="7"/>
  <c r="BG873" i="7"/>
  <c r="BF873" i="7"/>
  <c r="T873" i="7"/>
  <c r="R873" i="7"/>
  <c r="P873" i="7"/>
  <c r="BI867" i="7"/>
  <c r="BH867" i="7"/>
  <c r="BG867" i="7"/>
  <c r="BF867" i="7"/>
  <c r="T867" i="7"/>
  <c r="R867" i="7"/>
  <c r="P867" i="7"/>
  <c r="BI861" i="7"/>
  <c r="BH861" i="7"/>
  <c r="BG861" i="7"/>
  <c r="BF861" i="7"/>
  <c r="T861" i="7"/>
  <c r="R861" i="7"/>
  <c r="P861" i="7"/>
  <c r="BI856" i="7"/>
  <c r="BH856" i="7"/>
  <c r="BG856" i="7"/>
  <c r="BF856" i="7"/>
  <c r="T856" i="7"/>
  <c r="R856" i="7"/>
  <c r="P856" i="7"/>
  <c r="BI852" i="7"/>
  <c r="BH852" i="7"/>
  <c r="BG852" i="7"/>
  <c r="BF852" i="7"/>
  <c r="T852" i="7"/>
  <c r="R852" i="7"/>
  <c r="P852" i="7"/>
  <c r="BI847" i="7"/>
  <c r="BH847" i="7"/>
  <c r="BG847" i="7"/>
  <c r="BF847" i="7"/>
  <c r="T847" i="7"/>
  <c r="R847" i="7"/>
  <c r="P847" i="7"/>
  <c r="BI841" i="7"/>
  <c r="BH841" i="7"/>
  <c r="BG841" i="7"/>
  <c r="BF841" i="7"/>
  <c r="T841" i="7"/>
  <c r="R841" i="7"/>
  <c r="P841" i="7"/>
  <c r="BI835" i="7"/>
  <c r="BH835" i="7"/>
  <c r="BG835" i="7"/>
  <c r="BF835" i="7"/>
  <c r="T835" i="7"/>
  <c r="R835" i="7"/>
  <c r="P835" i="7"/>
  <c r="BI831" i="7"/>
  <c r="BH831" i="7"/>
  <c r="BG831" i="7"/>
  <c r="BF831" i="7"/>
  <c r="T831" i="7"/>
  <c r="R831" i="7"/>
  <c r="P831" i="7"/>
  <c r="BI825" i="7"/>
  <c r="BH825" i="7"/>
  <c r="BG825" i="7"/>
  <c r="BF825" i="7"/>
  <c r="T825" i="7"/>
  <c r="R825" i="7"/>
  <c r="P825" i="7"/>
  <c r="BI819" i="7"/>
  <c r="BH819" i="7"/>
  <c r="BG819" i="7"/>
  <c r="BF819" i="7"/>
  <c r="T819" i="7"/>
  <c r="R819" i="7"/>
  <c r="P819" i="7"/>
  <c r="BI813" i="7"/>
  <c r="BH813" i="7"/>
  <c r="BG813" i="7"/>
  <c r="BF813" i="7"/>
  <c r="T813" i="7"/>
  <c r="R813" i="7"/>
  <c r="P813" i="7"/>
  <c r="BI807" i="7"/>
  <c r="BH807" i="7"/>
  <c r="BG807" i="7"/>
  <c r="BF807" i="7"/>
  <c r="T807" i="7"/>
  <c r="R807" i="7"/>
  <c r="P807" i="7"/>
  <c r="BI801" i="7"/>
  <c r="BH801" i="7"/>
  <c r="BG801" i="7"/>
  <c r="BF801" i="7"/>
  <c r="T801" i="7"/>
  <c r="R801" i="7"/>
  <c r="P801" i="7"/>
  <c r="BI794" i="7"/>
  <c r="BH794" i="7"/>
  <c r="BG794" i="7"/>
  <c r="BF794" i="7"/>
  <c r="T794" i="7"/>
  <c r="R794" i="7"/>
  <c r="P794" i="7"/>
  <c r="BI788" i="7"/>
  <c r="BH788" i="7"/>
  <c r="BG788" i="7"/>
  <c r="BF788" i="7"/>
  <c r="T788" i="7"/>
  <c r="R788" i="7"/>
  <c r="P788" i="7"/>
  <c r="BI781" i="7"/>
  <c r="BH781" i="7"/>
  <c r="BG781" i="7"/>
  <c r="BF781" i="7"/>
  <c r="T781" i="7"/>
  <c r="R781" i="7"/>
  <c r="P781" i="7"/>
  <c r="BI776" i="7"/>
  <c r="BH776" i="7"/>
  <c r="BG776" i="7"/>
  <c r="BF776" i="7"/>
  <c r="T776" i="7"/>
  <c r="R776" i="7"/>
  <c r="P776" i="7"/>
  <c r="BI770" i="7"/>
  <c r="BH770" i="7"/>
  <c r="BG770" i="7"/>
  <c r="BF770" i="7"/>
  <c r="T770" i="7"/>
  <c r="R770" i="7"/>
  <c r="P770" i="7"/>
  <c r="BI764" i="7"/>
  <c r="BH764" i="7"/>
  <c r="BG764" i="7"/>
  <c r="BF764" i="7"/>
  <c r="T764" i="7"/>
  <c r="R764" i="7"/>
  <c r="P764" i="7"/>
  <c r="BI758" i="7"/>
  <c r="BH758" i="7"/>
  <c r="BG758" i="7"/>
  <c r="BF758" i="7"/>
  <c r="T758" i="7"/>
  <c r="R758" i="7"/>
  <c r="P758" i="7"/>
  <c r="BI752" i="7"/>
  <c r="BH752" i="7"/>
  <c r="BG752" i="7"/>
  <c r="BF752" i="7"/>
  <c r="T752" i="7"/>
  <c r="R752" i="7"/>
  <c r="P752" i="7"/>
  <c r="BI746" i="7"/>
  <c r="BH746" i="7"/>
  <c r="BG746" i="7"/>
  <c r="BF746" i="7"/>
  <c r="T746" i="7"/>
  <c r="R746" i="7"/>
  <c r="P746" i="7"/>
  <c r="BI739" i="7"/>
  <c r="BH739" i="7"/>
  <c r="BG739" i="7"/>
  <c r="BF739" i="7"/>
  <c r="T739" i="7"/>
  <c r="R739" i="7"/>
  <c r="P739" i="7"/>
  <c r="BI733" i="7"/>
  <c r="BH733" i="7"/>
  <c r="BG733" i="7"/>
  <c r="BF733" i="7"/>
  <c r="T733" i="7"/>
  <c r="R733" i="7"/>
  <c r="P733" i="7"/>
  <c r="BI728" i="7"/>
  <c r="BH728" i="7"/>
  <c r="BG728" i="7"/>
  <c r="BF728" i="7"/>
  <c r="T728" i="7"/>
  <c r="R728" i="7"/>
  <c r="P728" i="7"/>
  <c r="BI723" i="7"/>
  <c r="BH723" i="7"/>
  <c r="BG723" i="7"/>
  <c r="BF723" i="7"/>
  <c r="T723" i="7"/>
  <c r="R723" i="7"/>
  <c r="P723" i="7"/>
  <c r="BI719" i="7"/>
  <c r="BH719" i="7"/>
  <c r="BG719" i="7"/>
  <c r="BF719" i="7"/>
  <c r="T719" i="7"/>
  <c r="R719" i="7"/>
  <c r="P719" i="7"/>
  <c r="BI714" i="7"/>
  <c r="BH714" i="7"/>
  <c r="BG714" i="7"/>
  <c r="BF714" i="7"/>
  <c r="T714" i="7"/>
  <c r="R714" i="7"/>
  <c r="P714" i="7"/>
  <c r="BI710" i="7"/>
  <c r="BH710" i="7"/>
  <c r="BG710" i="7"/>
  <c r="BF710" i="7"/>
  <c r="T710" i="7"/>
  <c r="R710" i="7"/>
  <c r="P710" i="7"/>
  <c r="BI705" i="7"/>
  <c r="BH705" i="7"/>
  <c r="BG705" i="7"/>
  <c r="BF705" i="7"/>
  <c r="T705" i="7"/>
  <c r="R705" i="7"/>
  <c r="P705" i="7"/>
  <c r="BI700" i="7"/>
  <c r="BH700" i="7"/>
  <c r="BG700" i="7"/>
  <c r="BF700" i="7"/>
  <c r="T700" i="7"/>
  <c r="R700" i="7"/>
  <c r="P700" i="7"/>
  <c r="BI695" i="7"/>
  <c r="BH695" i="7"/>
  <c r="BG695" i="7"/>
  <c r="BF695" i="7"/>
  <c r="T695" i="7"/>
  <c r="R695" i="7"/>
  <c r="P695" i="7"/>
  <c r="BI690" i="7"/>
  <c r="BH690" i="7"/>
  <c r="BG690" i="7"/>
  <c r="BF690" i="7"/>
  <c r="T690" i="7"/>
  <c r="R690" i="7"/>
  <c r="P690" i="7"/>
  <c r="BI684" i="7"/>
  <c r="BH684" i="7"/>
  <c r="BG684" i="7"/>
  <c r="BF684" i="7"/>
  <c r="T684" i="7"/>
  <c r="R684" i="7"/>
  <c r="P684" i="7"/>
  <c r="BI679" i="7"/>
  <c r="BH679" i="7"/>
  <c r="BG679" i="7"/>
  <c r="BF679" i="7"/>
  <c r="T679" i="7"/>
  <c r="R679" i="7"/>
  <c r="P679" i="7"/>
  <c r="BI674" i="7"/>
  <c r="BH674" i="7"/>
  <c r="BG674" i="7"/>
  <c r="BF674" i="7"/>
  <c r="T674" i="7"/>
  <c r="R674" i="7"/>
  <c r="P674" i="7"/>
  <c r="BI669" i="7"/>
  <c r="BH669" i="7"/>
  <c r="BG669" i="7"/>
  <c r="BF669" i="7"/>
  <c r="T669" i="7"/>
  <c r="R669" i="7"/>
  <c r="P669" i="7"/>
  <c r="BI664" i="7"/>
  <c r="BH664" i="7"/>
  <c r="BG664" i="7"/>
  <c r="BF664" i="7"/>
  <c r="T664" i="7"/>
  <c r="R664" i="7"/>
  <c r="P664" i="7"/>
  <c r="BI659" i="7"/>
  <c r="BH659" i="7"/>
  <c r="BG659" i="7"/>
  <c r="BF659" i="7"/>
  <c r="T659" i="7"/>
  <c r="R659" i="7"/>
  <c r="P659" i="7"/>
  <c r="BI655" i="7"/>
  <c r="BH655" i="7"/>
  <c r="BG655" i="7"/>
  <c r="BF655" i="7"/>
  <c r="T655" i="7"/>
  <c r="R655" i="7"/>
  <c r="P655" i="7"/>
  <c r="BI650" i="7"/>
  <c r="BH650" i="7"/>
  <c r="BG650" i="7"/>
  <c r="BF650" i="7"/>
  <c r="T650" i="7"/>
  <c r="R650" i="7"/>
  <c r="P650" i="7"/>
  <c r="BI646" i="7"/>
  <c r="BH646" i="7"/>
  <c r="BG646" i="7"/>
  <c r="BF646" i="7"/>
  <c r="T646" i="7"/>
  <c r="R646" i="7"/>
  <c r="P646" i="7"/>
  <c r="BI641" i="7"/>
  <c r="BH641" i="7"/>
  <c r="BG641" i="7"/>
  <c r="BF641" i="7"/>
  <c r="T641" i="7"/>
  <c r="R641" i="7"/>
  <c r="P641" i="7"/>
  <c r="BI636" i="7"/>
  <c r="BH636" i="7"/>
  <c r="BG636" i="7"/>
  <c r="BF636" i="7"/>
  <c r="T636" i="7"/>
  <c r="R636" i="7"/>
  <c r="P636" i="7"/>
  <c r="BI631" i="7"/>
  <c r="BH631" i="7"/>
  <c r="BG631" i="7"/>
  <c r="BF631" i="7"/>
  <c r="T631" i="7"/>
  <c r="R631" i="7"/>
  <c r="P631" i="7"/>
  <c r="BI626" i="7"/>
  <c r="BH626" i="7"/>
  <c r="BG626" i="7"/>
  <c r="BF626" i="7"/>
  <c r="T626" i="7"/>
  <c r="R626" i="7"/>
  <c r="P626" i="7"/>
  <c r="BI620" i="7"/>
  <c r="BH620" i="7"/>
  <c r="BG620" i="7"/>
  <c r="BF620" i="7"/>
  <c r="T620" i="7"/>
  <c r="R620" i="7"/>
  <c r="P620" i="7"/>
  <c r="BI614" i="7"/>
  <c r="BH614" i="7"/>
  <c r="BG614" i="7"/>
  <c r="BF614" i="7"/>
  <c r="T614" i="7"/>
  <c r="R614" i="7"/>
  <c r="P614" i="7"/>
  <c r="BI609" i="7"/>
  <c r="BH609" i="7"/>
  <c r="BG609" i="7"/>
  <c r="BF609" i="7"/>
  <c r="T609" i="7"/>
  <c r="R609" i="7"/>
  <c r="P609" i="7"/>
  <c r="BI604" i="7"/>
  <c r="BH604" i="7"/>
  <c r="BG604" i="7"/>
  <c r="BF604" i="7"/>
  <c r="T604" i="7"/>
  <c r="R604" i="7"/>
  <c r="P604" i="7"/>
  <c r="BI599" i="7"/>
  <c r="BH599" i="7"/>
  <c r="BG599" i="7"/>
  <c r="BF599" i="7"/>
  <c r="T599" i="7"/>
  <c r="R599" i="7"/>
  <c r="P599" i="7"/>
  <c r="BI595" i="7"/>
  <c r="BH595" i="7"/>
  <c r="BG595" i="7"/>
  <c r="BF595" i="7"/>
  <c r="T595" i="7"/>
  <c r="R595" i="7"/>
  <c r="P595" i="7"/>
  <c r="BI591" i="7"/>
  <c r="BH591" i="7"/>
  <c r="BG591" i="7"/>
  <c r="BF591" i="7"/>
  <c r="T591" i="7"/>
  <c r="R591" i="7"/>
  <c r="P591" i="7"/>
  <c r="BI586" i="7"/>
  <c r="BH586" i="7"/>
  <c r="BG586" i="7"/>
  <c r="BF586" i="7"/>
  <c r="T586" i="7"/>
  <c r="R586" i="7"/>
  <c r="P586" i="7"/>
  <c r="BI582" i="7"/>
  <c r="BH582" i="7"/>
  <c r="BG582" i="7"/>
  <c r="BF582" i="7"/>
  <c r="T582" i="7"/>
  <c r="R582" i="7"/>
  <c r="P582" i="7"/>
  <c r="BI577" i="7"/>
  <c r="BH577" i="7"/>
  <c r="BG577" i="7"/>
  <c r="BF577" i="7"/>
  <c r="T577" i="7"/>
  <c r="R577" i="7"/>
  <c r="P577" i="7"/>
  <c r="BI572" i="7"/>
  <c r="BH572" i="7"/>
  <c r="BG572" i="7"/>
  <c r="BF572" i="7"/>
  <c r="T572" i="7"/>
  <c r="R572" i="7"/>
  <c r="P572" i="7"/>
  <c r="BI568" i="7"/>
  <c r="BH568" i="7"/>
  <c r="BG568" i="7"/>
  <c r="BF568" i="7"/>
  <c r="T568" i="7"/>
  <c r="R568" i="7"/>
  <c r="P568" i="7"/>
  <c r="BI564" i="7"/>
  <c r="BH564" i="7"/>
  <c r="BG564" i="7"/>
  <c r="BF564" i="7"/>
  <c r="T564" i="7"/>
  <c r="R564" i="7"/>
  <c r="P564" i="7"/>
  <c r="BI558" i="7"/>
  <c r="BH558" i="7"/>
  <c r="BG558" i="7"/>
  <c r="BF558" i="7"/>
  <c r="T558" i="7"/>
  <c r="R558" i="7"/>
  <c r="P558" i="7"/>
  <c r="BI552" i="7"/>
  <c r="BH552" i="7"/>
  <c r="BG552" i="7"/>
  <c r="BF552" i="7"/>
  <c r="T552" i="7"/>
  <c r="R552" i="7"/>
  <c r="P552" i="7"/>
  <c r="BI547" i="7"/>
  <c r="BH547" i="7"/>
  <c r="BG547" i="7"/>
  <c r="BF547" i="7"/>
  <c r="T547" i="7"/>
  <c r="R547" i="7"/>
  <c r="P547" i="7"/>
  <c r="BI542" i="7"/>
  <c r="BH542" i="7"/>
  <c r="BG542" i="7"/>
  <c r="BF542" i="7"/>
  <c r="T542" i="7"/>
  <c r="R542" i="7"/>
  <c r="P542" i="7"/>
  <c r="BI537" i="7"/>
  <c r="BH537" i="7"/>
  <c r="BG537" i="7"/>
  <c r="BF537" i="7"/>
  <c r="T537" i="7"/>
  <c r="R537" i="7"/>
  <c r="P537" i="7"/>
  <c r="BI530" i="7"/>
  <c r="BH530" i="7"/>
  <c r="BG530" i="7"/>
  <c r="BF530" i="7"/>
  <c r="T530" i="7"/>
  <c r="R530" i="7"/>
  <c r="P530" i="7"/>
  <c r="BI524" i="7"/>
  <c r="BH524" i="7"/>
  <c r="BG524" i="7"/>
  <c r="BF524" i="7"/>
  <c r="T524" i="7"/>
  <c r="R524" i="7"/>
  <c r="P524" i="7"/>
  <c r="BI517" i="7"/>
  <c r="BH517" i="7"/>
  <c r="BG517" i="7"/>
  <c r="BF517" i="7"/>
  <c r="T517" i="7"/>
  <c r="R517" i="7"/>
  <c r="P517" i="7"/>
  <c r="BI512" i="7"/>
  <c r="BH512" i="7"/>
  <c r="BG512" i="7"/>
  <c r="BF512" i="7"/>
  <c r="T512" i="7"/>
  <c r="R512" i="7"/>
  <c r="P512" i="7"/>
  <c r="BI506" i="7"/>
  <c r="BH506" i="7"/>
  <c r="BG506" i="7"/>
  <c r="BF506" i="7"/>
  <c r="T506" i="7"/>
  <c r="R506" i="7"/>
  <c r="P506" i="7"/>
  <c r="BI500" i="7"/>
  <c r="BH500" i="7"/>
  <c r="BG500" i="7"/>
  <c r="BF500" i="7"/>
  <c r="T500" i="7"/>
  <c r="R500" i="7"/>
  <c r="P500" i="7"/>
  <c r="BI495" i="7"/>
  <c r="BH495" i="7"/>
  <c r="BG495" i="7"/>
  <c r="BF495" i="7"/>
  <c r="T495" i="7"/>
  <c r="R495" i="7"/>
  <c r="P495" i="7"/>
  <c r="BI490" i="7"/>
  <c r="BH490" i="7"/>
  <c r="BG490" i="7"/>
  <c r="BF490" i="7"/>
  <c r="T490" i="7"/>
  <c r="R490" i="7"/>
  <c r="P490" i="7"/>
  <c r="BI485" i="7"/>
  <c r="BH485" i="7"/>
  <c r="BG485" i="7"/>
  <c r="BF485" i="7"/>
  <c r="T485" i="7"/>
  <c r="R485" i="7"/>
  <c r="P485" i="7"/>
  <c r="BI478" i="7"/>
  <c r="BH478" i="7"/>
  <c r="BG478" i="7"/>
  <c r="BF478" i="7"/>
  <c r="T478" i="7"/>
  <c r="R478" i="7"/>
  <c r="P478" i="7"/>
  <c r="BI473" i="7"/>
  <c r="BH473" i="7"/>
  <c r="BG473" i="7"/>
  <c r="BF473" i="7"/>
  <c r="T473" i="7"/>
  <c r="R473" i="7"/>
  <c r="P473" i="7"/>
  <c r="BI465" i="7"/>
  <c r="BH465" i="7"/>
  <c r="BG465" i="7"/>
  <c r="BF465" i="7"/>
  <c r="T465" i="7"/>
  <c r="R465" i="7"/>
  <c r="P465" i="7"/>
  <c r="BI458" i="7"/>
  <c r="BH458" i="7"/>
  <c r="BG458" i="7"/>
  <c r="BF458" i="7"/>
  <c r="T458" i="7"/>
  <c r="R458" i="7"/>
  <c r="P458" i="7"/>
  <c r="BI453" i="7"/>
  <c r="BH453" i="7"/>
  <c r="BG453" i="7"/>
  <c r="BF453" i="7"/>
  <c r="T453" i="7"/>
  <c r="R453" i="7"/>
  <c r="P453" i="7"/>
  <c r="BI449" i="7"/>
  <c r="BH449" i="7"/>
  <c r="BG449" i="7"/>
  <c r="BF449" i="7"/>
  <c r="T449" i="7"/>
  <c r="R449" i="7"/>
  <c r="P449" i="7"/>
  <c r="BI445" i="7"/>
  <c r="BH445" i="7"/>
  <c r="BG445" i="7"/>
  <c r="BF445" i="7"/>
  <c r="T445" i="7"/>
  <c r="R445" i="7"/>
  <c r="P445" i="7"/>
  <c r="BI440" i="7"/>
  <c r="BH440" i="7"/>
  <c r="BG440" i="7"/>
  <c r="BF440" i="7"/>
  <c r="T440" i="7"/>
  <c r="R440" i="7"/>
  <c r="P440" i="7"/>
  <c r="BI434" i="7"/>
  <c r="BH434" i="7"/>
  <c r="BG434" i="7"/>
  <c r="BF434" i="7"/>
  <c r="T434" i="7"/>
  <c r="R434" i="7"/>
  <c r="P434" i="7"/>
  <c r="BI428" i="7"/>
  <c r="BH428" i="7"/>
  <c r="BG428" i="7"/>
  <c r="BF428" i="7"/>
  <c r="T428" i="7"/>
  <c r="R428" i="7"/>
  <c r="P428" i="7"/>
  <c r="BI424" i="7"/>
  <c r="BH424" i="7"/>
  <c r="BG424" i="7"/>
  <c r="BF424" i="7"/>
  <c r="T424" i="7"/>
  <c r="R424" i="7"/>
  <c r="P424" i="7"/>
  <c r="BI420" i="7"/>
  <c r="BH420" i="7"/>
  <c r="BG420" i="7"/>
  <c r="BF420" i="7"/>
  <c r="T420" i="7"/>
  <c r="R420" i="7"/>
  <c r="P420" i="7"/>
  <c r="BI413" i="7"/>
  <c r="BH413" i="7"/>
  <c r="BG413" i="7"/>
  <c r="BF413" i="7"/>
  <c r="T413" i="7"/>
  <c r="R413" i="7"/>
  <c r="P413" i="7"/>
  <c r="BI408" i="7"/>
  <c r="BH408" i="7"/>
  <c r="BG408" i="7"/>
  <c r="BF408" i="7"/>
  <c r="T408" i="7"/>
  <c r="R408" i="7"/>
  <c r="P408" i="7"/>
  <c r="BI403" i="7"/>
  <c r="BH403" i="7"/>
  <c r="BG403" i="7"/>
  <c r="BF403" i="7"/>
  <c r="T403" i="7"/>
  <c r="R403" i="7"/>
  <c r="P403" i="7"/>
  <c r="BI399" i="7"/>
  <c r="BH399" i="7"/>
  <c r="BG399" i="7"/>
  <c r="BF399" i="7"/>
  <c r="T399" i="7"/>
  <c r="R399" i="7"/>
  <c r="P399" i="7"/>
  <c r="BI394" i="7"/>
  <c r="BH394" i="7"/>
  <c r="BG394" i="7"/>
  <c r="BF394" i="7"/>
  <c r="T394" i="7"/>
  <c r="R394" i="7"/>
  <c r="P394" i="7"/>
  <c r="BI389" i="7"/>
  <c r="BH389" i="7"/>
  <c r="BG389" i="7"/>
  <c r="BF389" i="7"/>
  <c r="T389" i="7"/>
  <c r="R389" i="7"/>
  <c r="P389" i="7"/>
  <c r="BI384" i="7"/>
  <c r="BH384" i="7"/>
  <c r="BG384" i="7"/>
  <c r="BF384" i="7"/>
  <c r="T384" i="7"/>
  <c r="R384" i="7"/>
  <c r="P384" i="7"/>
  <c r="BI380" i="7"/>
  <c r="BH380" i="7"/>
  <c r="BG380" i="7"/>
  <c r="BF380" i="7"/>
  <c r="T380" i="7"/>
  <c r="R380" i="7"/>
  <c r="P380" i="7"/>
  <c r="BI375" i="7"/>
  <c r="BH375" i="7"/>
  <c r="BG375" i="7"/>
  <c r="BF375" i="7"/>
  <c r="T375" i="7"/>
  <c r="R375" i="7"/>
  <c r="P375" i="7"/>
  <c r="BI371" i="7"/>
  <c r="BH371" i="7"/>
  <c r="BG371" i="7"/>
  <c r="BF371" i="7"/>
  <c r="T371" i="7"/>
  <c r="R371" i="7"/>
  <c r="P371" i="7"/>
  <c r="BI366" i="7"/>
  <c r="BH366" i="7"/>
  <c r="BG366" i="7"/>
  <c r="BF366" i="7"/>
  <c r="T366" i="7"/>
  <c r="R366" i="7"/>
  <c r="P366" i="7"/>
  <c r="BI360" i="7"/>
  <c r="BH360" i="7"/>
  <c r="BG360" i="7"/>
  <c r="BF360" i="7"/>
  <c r="T360" i="7"/>
  <c r="R360" i="7"/>
  <c r="P360" i="7"/>
  <c r="BI355" i="7"/>
  <c r="BH355" i="7"/>
  <c r="BG355" i="7"/>
  <c r="BF355" i="7"/>
  <c r="T355" i="7"/>
  <c r="R355" i="7"/>
  <c r="P355" i="7"/>
  <c r="BI351" i="7"/>
  <c r="BH351" i="7"/>
  <c r="BG351" i="7"/>
  <c r="BF351" i="7"/>
  <c r="T351" i="7"/>
  <c r="R351" i="7"/>
  <c r="P351" i="7"/>
  <c r="BI346" i="7"/>
  <c r="BH346" i="7"/>
  <c r="BG346" i="7"/>
  <c r="BF346" i="7"/>
  <c r="T346" i="7"/>
  <c r="R346" i="7"/>
  <c r="P346" i="7"/>
  <c r="BI342" i="7"/>
  <c r="BH342" i="7"/>
  <c r="BG342" i="7"/>
  <c r="BF342" i="7"/>
  <c r="T342" i="7"/>
  <c r="R342" i="7"/>
  <c r="P342" i="7"/>
  <c r="BI337" i="7"/>
  <c r="BH337" i="7"/>
  <c r="BG337" i="7"/>
  <c r="BF337" i="7"/>
  <c r="T337" i="7"/>
  <c r="R337" i="7"/>
  <c r="P337" i="7"/>
  <c r="BI332" i="7"/>
  <c r="BH332" i="7"/>
  <c r="BG332" i="7"/>
  <c r="BF332" i="7"/>
  <c r="T332" i="7"/>
  <c r="R332" i="7"/>
  <c r="P332" i="7"/>
  <c r="BI327" i="7"/>
  <c r="BH327" i="7"/>
  <c r="BG327" i="7"/>
  <c r="BF327" i="7"/>
  <c r="T327" i="7"/>
  <c r="R327" i="7"/>
  <c r="P327" i="7"/>
  <c r="BI323" i="7"/>
  <c r="BH323" i="7"/>
  <c r="BG323" i="7"/>
  <c r="BF323" i="7"/>
  <c r="T323" i="7"/>
  <c r="R323" i="7"/>
  <c r="P323" i="7"/>
  <c r="BI318" i="7"/>
  <c r="BH318" i="7"/>
  <c r="BG318" i="7"/>
  <c r="BF318" i="7"/>
  <c r="T318" i="7"/>
  <c r="R318" i="7"/>
  <c r="P318" i="7"/>
  <c r="BI314" i="7"/>
  <c r="BH314" i="7"/>
  <c r="BG314" i="7"/>
  <c r="BF314" i="7"/>
  <c r="T314" i="7"/>
  <c r="R314" i="7"/>
  <c r="P314" i="7"/>
  <c r="BI309" i="7"/>
  <c r="BH309" i="7"/>
  <c r="BG309" i="7"/>
  <c r="BF309" i="7"/>
  <c r="T309" i="7"/>
  <c r="R309" i="7"/>
  <c r="P309" i="7"/>
  <c r="BI305" i="7"/>
  <c r="BH305" i="7"/>
  <c r="BG305" i="7"/>
  <c r="BF305" i="7"/>
  <c r="T305" i="7"/>
  <c r="R305" i="7"/>
  <c r="P305" i="7"/>
  <c r="BI300" i="7"/>
  <c r="BH300" i="7"/>
  <c r="BG300" i="7"/>
  <c r="BF300" i="7"/>
  <c r="T300" i="7"/>
  <c r="R300" i="7"/>
  <c r="P300" i="7"/>
  <c r="BI296" i="7"/>
  <c r="BH296" i="7"/>
  <c r="BG296" i="7"/>
  <c r="BF296" i="7"/>
  <c r="T296" i="7"/>
  <c r="R296" i="7"/>
  <c r="P296" i="7"/>
  <c r="BI291" i="7"/>
  <c r="BH291" i="7"/>
  <c r="BG291" i="7"/>
  <c r="BF291" i="7"/>
  <c r="T291" i="7"/>
  <c r="R291" i="7"/>
  <c r="P291" i="7"/>
  <c r="BI287" i="7"/>
  <c r="BH287" i="7"/>
  <c r="BG287" i="7"/>
  <c r="BF287" i="7"/>
  <c r="T287" i="7"/>
  <c r="R287" i="7"/>
  <c r="P287" i="7"/>
  <c r="BI282" i="7"/>
  <c r="BH282" i="7"/>
  <c r="BG282" i="7"/>
  <c r="BF282" i="7"/>
  <c r="T282" i="7"/>
  <c r="R282" i="7"/>
  <c r="P282" i="7"/>
  <c r="BI276" i="7"/>
  <c r="BH276" i="7"/>
  <c r="BG276" i="7"/>
  <c r="BF276" i="7"/>
  <c r="T276" i="7"/>
  <c r="R276" i="7"/>
  <c r="P276" i="7"/>
  <c r="BI269" i="7"/>
  <c r="BH269" i="7"/>
  <c r="BG269" i="7"/>
  <c r="BF269" i="7"/>
  <c r="T269" i="7"/>
  <c r="R269" i="7"/>
  <c r="P269" i="7"/>
  <c r="BI263" i="7"/>
  <c r="BH263" i="7"/>
  <c r="BG263" i="7"/>
  <c r="BF263" i="7"/>
  <c r="T263" i="7"/>
  <c r="R263" i="7"/>
  <c r="P263" i="7"/>
  <c r="BI257" i="7"/>
  <c r="BH257" i="7"/>
  <c r="BG257" i="7"/>
  <c r="BF257" i="7"/>
  <c r="T257" i="7"/>
  <c r="R257" i="7"/>
  <c r="P257" i="7"/>
  <c r="BI253" i="7"/>
  <c r="BH253" i="7"/>
  <c r="BG253" i="7"/>
  <c r="BF253" i="7"/>
  <c r="T253" i="7"/>
  <c r="R253" i="7"/>
  <c r="P253" i="7"/>
  <c r="BI247" i="7"/>
  <c r="BH247" i="7"/>
  <c r="BG247" i="7"/>
  <c r="BF247" i="7"/>
  <c r="T247" i="7"/>
  <c r="R247" i="7"/>
  <c r="P247" i="7"/>
  <c r="BI243" i="7"/>
  <c r="BH243" i="7"/>
  <c r="BG243" i="7"/>
  <c r="BF243" i="7"/>
  <c r="T243" i="7"/>
  <c r="R243" i="7"/>
  <c r="P243" i="7"/>
  <c r="BI237" i="7"/>
  <c r="BH237" i="7"/>
  <c r="BG237" i="7"/>
  <c r="BF237" i="7"/>
  <c r="T237" i="7"/>
  <c r="R237" i="7"/>
  <c r="P237" i="7"/>
  <c r="BI232" i="7"/>
  <c r="BH232" i="7"/>
  <c r="BG232" i="7"/>
  <c r="BF232" i="7"/>
  <c r="T232" i="7"/>
  <c r="R232" i="7"/>
  <c r="P232" i="7"/>
  <c r="BI226" i="7"/>
  <c r="BH226" i="7"/>
  <c r="BG226" i="7"/>
  <c r="BF226" i="7"/>
  <c r="T226" i="7"/>
  <c r="R226" i="7"/>
  <c r="P226" i="7"/>
  <c r="BI222" i="7"/>
  <c r="BH222" i="7"/>
  <c r="BG222" i="7"/>
  <c r="BF222" i="7"/>
  <c r="T222" i="7"/>
  <c r="R222" i="7"/>
  <c r="P222" i="7"/>
  <c r="BI216" i="7"/>
  <c r="BH216" i="7"/>
  <c r="BG216" i="7"/>
  <c r="BF216" i="7"/>
  <c r="T216" i="7"/>
  <c r="R216" i="7"/>
  <c r="P216" i="7"/>
  <c r="BI212" i="7"/>
  <c r="BH212" i="7"/>
  <c r="BG212" i="7"/>
  <c r="BF212" i="7"/>
  <c r="T212" i="7"/>
  <c r="R212" i="7"/>
  <c r="P212" i="7"/>
  <c r="BI206" i="7"/>
  <c r="BH206" i="7"/>
  <c r="BG206" i="7"/>
  <c r="BF206" i="7"/>
  <c r="T206" i="7"/>
  <c r="R206" i="7"/>
  <c r="P206" i="7"/>
  <c r="BI202" i="7"/>
  <c r="BH202" i="7"/>
  <c r="BG202" i="7"/>
  <c r="BF202" i="7"/>
  <c r="T202" i="7"/>
  <c r="R202" i="7"/>
  <c r="P202" i="7"/>
  <c r="BI196" i="7"/>
  <c r="BH196" i="7"/>
  <c r="BG196" i="7"/>
  <c r="BF196" i="7"/>
  <c r="T196" i="7"/>
  <c r="R196" i="7"/>
  <c r="P196" i="7"/>
  <c r="BI192" i="7"/>
  <c r="BH192" i="7"/>
  <c r="BG192" i="7"/>
  <c r="BF192" i="7"/>
  <c r="T192" i="7"/>
  <c r="R192" i="7"/>
  <c r="P192" i="7"/>
  <c r="BI186" i="7"/>
  <c r="BH186" i="7"/>
  <c r="BG186" i="7"/>
  <c r="BF186" i="7"/>
  <c r="T186" i="7"/>
  <c r="R186" i="7"/>
  <c r="P186" i="7"/>
  <c r="BI182" i="7"/>
  <c r="BH182" i="7"/>
  <c r="BG182" i="7"/>
  <c r="BF182" i="7"/>
  <c r="T182" i="7"/>
  <c r="R182" i="7"/>
  <c r="P182" i="7"/>
  <c r="BI176" i="7"/>
  <c r="BH176" i="7"/>
  <c r="BG176" i="7"/>
  <c r="BF176" i="7"/>
  <c r="T176" i="7"/>
  <c r="R176" i="7"/>
  <c r="P176" i="7"/>
  <c r="BI172" i="7"/>
  <c r="BH172" i="7"/>
  <c r="BG172" i="7"/>
  <c r="BF172" i="7"/>
  <c r="T172" i="7"/>
  <c r="R172" i="7"/>
  <c r="P172" i="7"/>
  <c r="BI166" i="7"/>
  <c r="BH166" i="7"/>
  <c r="BG166" i="7"/>
  <c r="BF166" i="7"/>
  <c r="T166" i="7"/>
  <c r="R166" i="7"/>
  <c r="P166" i="7"/>
  <c r="BI162" i="7"/>
  <c r="BH162" i="7"/>
  <c r="BG162" i="7"/>
  <c r="BF162" i="7"/>
  <c r="T162" i="7"/>
  <c r="R162" i="7"/>
  <c r="P162" i="7"/>
  <c r="BI156" i="7"/>
  <c r="BH156" i="7"/>
  <c r="BG156" i="7"/>
  <c r="BF156" i="7"/>
  <c r="T156" i="7"/>
  <c r="R156" i="7"/>
  <c r="P156" i="7"/>
  <c r="BI152" i="7"/>
  <c r="BH152" i="7"/>
  <c r="BG152" i="7"/>
  <c r="BF152" i="7"/>
  <c r="T152" i="7"/>
  <c r="R152" i="7"/>
  <c r="P152" i="7"/>
  <c r="BI146" i="7"/>
  <c r="BH146" i="7"/>
  <c r="BG146" i="7"/>
  <c r="BF146" i="7"/>
  <c r="T146" i="7"/>
  <c r="R146" i="7"/>
  <c r="P146" i="7"/>
  <c r="J138" i="7"/>
  <c r="F136" i="7"/>
  <c r="E134" i="7"/>
  <c r="J54" i="7"/>
  <c r="F52" i="7"/>
  <c r="E50" i="7"/>
  <c r="J24" i="7"/>
  <c r="E24" i="7"/>
  <c r="J55" i="7" s="1"/>
  <c r="J23" i="7"/>
  <c r="J18" i="7"/>
  <c r="E18" i="7"/>
  <c r="F139" i="7" s="1"/>
  <c r="J17" i="7"/>
  <c r="J15" i="7"/>
  <c r="E15" i="7"/>
  <c r="F54" i="7" s="1"/>
  <c r="J14" i="7"/>
  <c r="J12" i="7"/>
  <c r="J136" i="7" s="1"/>
  <c r="E7" i="7"/>
  <c r="E132" i="7"/>
  <c r="J37" i="6"/>
  <c r="J36" i="6"/>
  <c r="AY59" i="1" s="1"/>
  <c r="J35" i="6"/>
  <c r="AX59" i="1" s="1"/>
  <c r="BI232" i="6"/>
  <c r="BH232" i="6"/>
  <c r="BG232" i="6"/>
  <c r="BF232" i="6"/>
  <c r="T232" i="6"/>
  <c r="R232" i="6"/>
  <c r="P232" i="6"/>
  <c r="BI205" i="6"/>
  <c r="BH205" i="6"/>
  <c r="BG205" i="6"/>
  <c r="BF205" i="6"/>
  <c r="T205" i="6"/>
  <c r="R205" i="6"/>
  <c r="P205" i="6"/>
  <c r="BI201" i="6"/>
  <c r="BH201" i="6"/>
  <c r="BG201" i="6"/>
  <c r="BF201" i="6"/>
  <c r="T201" i="6"/>
  <c r="R201" i="6"/>
  <c r="P201" i="6"/>
  <c r="BI196" i="6"/>
  <c r="BH196" i="6"/>
  <c r="BG196" i="6"/>
  <c r="BF196" i="6"/>
  <c r="T196" i="6"/>
  <c r="R196" i="6"/>
  <c r="P196" i="6"/>
  <c r="BI192" i="6"/>
  <c r="BH192" i="6"/>
  <c r="BG192" i="6"/>
  <c r="BF192" i="6"/>
  <c r="T192" i="6"/>
  <c r="R192" i="6"/>
  <c r="P192" i="6"/>
  <c r="BI190" i="6"/>
  <c r="BH190" i="6"/>
  <c r="BG190" i="6"/>
  <c r="BF190" i="6"/>
  <c r="T190" i="6"/>
  <c r="R190" i="6"/>
  <c r="P190" i="6"/>
  <c r="BI187" i="6"/>
  <c r="BH187" i="6"/>
  <c r="BG187" i="6"/>
  <c r="BF187" i="6"/>
  <c r="T187" i="6"/>
  <c r="R187" i="6"/>
  <c r="P187" i="6"/>
  <c r="BI184" i="6"/>
  <c r="BH184" i="6"/>
  <c r="BG184" i="6"/>
  <c r="BF184" i="6"/>
  <c r="T184" i="6"/>
  <c r="R184" i="6"/>
  <c r="P184" i="6"/>
  <c r="BI181" i="6"/>
  <c r="BH181" i="6"/>
  <c r="BG181" i="6"/>
  <c r="BF181" i="6"/>
  <c r="T181" i="6"/>
  <c r="R181" i="6"/>
  <c r="P181" i="6"/>
  <c r="BI178" i="6"/>
  <c r="BH178" i="6"/>
  <c r="BG178" i="6"/>
  <c r="BF178" i="6"/>
  <c r="T178" i="6"/>
  <c r="R178" i="6"/>
  <c r="P178" i="6"/>
  <c r="BI175" i="6"/>
  <c r="BH175" i="6"/>
  <c r="BG175" i="6"/>
  <c r="BF175" i="6"/>
  <c r="T175" i="6"/>
  <c r="R175" i="6"/>
  <c r="P175" i="6"/>
  <c r="BI172" i="6"/>
  <c r="BH172" i="6"/>
  <c r="BG172" i="6"/>
  <c r="BF172" i="6"/>
  <c r="T172" i="6"/>
  <c r="R172" i="6"/>
  <c r="P172" i="6"/>
  <c r="BI169" i="6"/>
  <c r="BH169" i="6"/>
  <c r="BG169" i="6"/>
  <c r="BF169" i="6"/>
  <c r="T169" i="6"/>
  <c r="R169" i="6"/>
  <c r="P169" i="6"/>
  <c r="BI166" i="6"/>
  <c r="BH166" i="6"/>
  <c r="BG166" i="6"/>
  <c r="BF166" i="6"/>
  <c r="T166" i="6"/>
  <c r="R166" i="6"/>
  <c r="P166" i="6"/>
  <c r="BI163" i="6"/>
  <c r="BH163" i="6"/>
  <c r="BG163" i="6"/>
  <c r="BF163" i="6"/>
  <c r="T163" i="6"/>
  <c r="R163" i="6"/>
  <c r="P163" i="6"/>
  <c r="BI160" i="6"/>
  <c r="BH160" i="6"/>
  <c r="BG160" i="6"/>
  <c r="BF160" i="6"/>
  <c r="T160" i="6"/>
  <c r="R160" i="6"/>
  <c r="P160" i="6"/>
  <c r="BI157" i="6"/>
  <c r="BH157" i="6"/>
  <c r="BG157" i="6"/>
  <c r="BF157" i="6"/>
  <c r="T157" i="6"/>
  <c r="R157" i="6"/>
  <c r="P157" i="6"/>
  <c r="BI154" i="6"/>
  <c r="BH154" i="6"/>
  <c r="BG154" i="6"/>
  <c r="BF154" i="6"/>
  <c r="T154" i="6"/>
  <c r="R154" i="6"/>
  <c r="P154" i="6"/>
  <c r="BI151" i="6"/>
  <c r="BH151" i="6"/>
  <c r="BG151" i="6"/>
  <c r="BF151" i="6"/>
  <c r="T151" i="6"/>
  <c r="R151" i="6"/>
  <c r="P151" i="6"/>
  <c r="BI148" i="6"/>
  <c r="BH148" i="6"/>
  <c r="BG148" i="6"/>
  <c r="BF148" i="6"/>
  <c r="T148" i="6"/>
  <c r="R148" i="6"/>
  <c r="P148" i="6"/>
  <c r="BI145" i="6"/>
  <c r="BH145" i="6"/>
  <c r="BG145" i="6"/>
  <c r="BF145" i="6"/>
  <c r="T145" i="6"/>
  <c r="R145" i="6"/>
  <c r="P145" i="6"/>
  <c r="BI142" i="6"/>
  <c r="BH142" i="6"/>
  <c r="BG142" i="6"/>
  <c r="BF142" i="6"/>
  <c r="T142" i="6"/>
  <c r="R142" i="6"/>
  <c r="P142" i="6"/>
  <c r="BI139" i="6"/>
  <c r="BH139" i="6"/>
  <c r="BG139" i="6"/>
  <c r="BF139" i="6"/>
  <c r="T139" i="6"/>
  <c r="R139" i="6"/>
  <c r="P139" i="6"/>
  <c r="BI136" i="6"/>
  <c r="BH136" i="6"/>
  <c r="BG136" i="6"/>
  <c r="BF136" i="6"/>
  <c r="T136" i="6"/>
  <c r="R136" i="6"/>
  <c r="P136" i="6"/>
  <c r="BI133" i="6"/>
  <c r="BH133" i="6"/>
  <c r="BG133" i="6"/>
  <c r="BF133" i="6"/>
  <c r="T133" i="6"/>
  <c r="R133" i="6"/>
  <c r="P133" i="6"/>
  <c r="BI130" i="6"/>
  <c r="BH130" i="6"/>
  <c r="BG130" i="6"/>
  <c r="BF130" i="6"/>
  <c r="T130" i="6"/>
  <c r="R130" i="6"/>
  <c r="P130" i="6"/>
  <c r="BI127" i="6"/>
  <c r="BH127" i="6"/>
  <c r="BG127" i="6"/>
  <c r="BF127" i="6"/>
  <c r="T127" i="6"/>
  <c r="R127" i="6"/>
  <c r="P127" i="6"/>
  <c r="BI124" i="6"/>
  <c r="BH124" i="6"/>
  <c r="BG124" i="6"/>
  <c r="BF124" i="6"/>
  <c r="T124" i="6"/>
  <c r="R124" i="6"/>
  <c r="P124" i="6"/>
  <c r="BI121" i="6"/>
  <c r="BH121" i="6"/>
  <c r="BG121" i="6"/>
  <c r="BF121" i="6"/>
  <c r="T121" i="6"/>
  <c r="R121" i="6"/>
  <c r="P121" i="6"/>
  <c r="BI118" i="6"/>
  <c r="BH118" i="6"/>
  <c r="BG118" i="6"/>
  <c r="BF118" i="6"/>
  <c r="T118" i="6"/>
  <c r="R118" i="6"/>
  <c r="P118" i="6"/>
  <c r="BI115" i="6"/>
  <c r="BH115" i="6"/>
  <c r="BG115" i="6"/>
  <c r="BF115" i="6"/>
  <c r="T115" i="6"/>
  <c r="R115" i="6"/>
  <c r="P115" i="6"/>
  <c r="BI112" i="6"/>
  <c r="BH112" i="6"/>
  <c r="BG112" i="6"/>
  <c r="BF112" i="6"/>
  <c r="T112" i="6"/>
  <c r="R112" i="6"/>
  <c r="P112" i="6"/>
  <c r="BI109" i="6"/>
  <c r="BH109" i="6"/>
  <c r="BG109" i="6"/>
  <c r="BF109" i="6"/>
  <c r="T109" i="6"/>
  <c r="R109" i="6"/>
  <c r="P109" i="6"/>
  <c r="BI106" i="6"/>
  <c r="BH106" i="6"/>
  <c r="BG106" i="6"/>
  <c r="BF106" i="6"/>
  <c r="T106" i="6"/>
  <c r="R106" i="6"/>
  <c r="P106" i="6"/>
  <c r="BI103" i="6"/>
  <c r="BH103" i="6"/>
  <c r="BG103" i="6"/>
  <c r="BF103" i="6"/>
  <c r="T103" i="6"/>
  <c r="R103" i="6"/>
  <c r="P103" i="6"/>
  <c r="BI100" i="6"/>
  <c r="BH100" i="6"/>
  <c r="BG100" i="6"/>
  <c r="BF100" i="6"/>
  <c r="T100" i="6"/>
  <c r="R100" i="6"/>
  <c r="P100" i="6"/>
  <c r="BI97" i="6"/>
  <c r="BH97" i="6"/>
  <c r="BG97" i="6"/>
  <c r="BF97" i="6"/>
  <c r="T97" i="6"/>
  <c r="R97" i="6"/>
  <c r="P97" i="6"/>
  <c r="BI94" i="6"/>
  <c r="BH94" i="6"/>
  <c r="BG94" i="6"/>
  <c r="BF94" i="6"/>
  <c r="T94" i="6"/>
  <c r="R94" i="6"/>
  <c r="P94" i="6"/>
  <c r="BI91" i="6"/>
  <c r="BH91" i="6"/>
  <c r="BG91" i="6"/>
  <c r="BF91" i="6"/>
  <c r="T91" i="6"/>
  <c r="R91" i="6"/>
  <c r="P91" i="6"/>
  <c r="BI88" i="6"/>
  <c r="BH88" i="6"/>
  <c r="BG88" i="6"/>
  <c r="BF88" i="6"/>
  <c r="T88" i="6"/>
  <c r="R88" i="6"/>
  <c r="P88" i="6"/>
  <c r="BI85" i="6"/>
  <c r="BH85" i="6"/>
  <c r="BG85" i="6"/>
  <c r="BF85" i="6"/>
  <c r="T85" i="6"/>
  <c r="R85" i="6"/>
  <c r="P85" i="6"/>
  <c r="F76" i="6"/>
  <c r="E74" i="6"/>
  <c r="F52" i="6"/>
  <c r="E50" i="6"/>
  <c r="J24" i="6"/>
  <c r="E24" i="6"/>
  <c r="J55" i="6" s="1"/>
  <c r="J23" i="6"/>
  <c r="J21" i="6"/>
  <c r="E21" i="6"/>
  <c r="J54" i="6" s="1"/>
  <c r="J20" i="6"/>
  <c r="J18" i="6"/>
  <c r="E18" i="6"/>
  <c r="F55" i="6" s="1"/>
  <c r="J17" i="6"/>
  <c r="J15" i="6"/>
  <c r="E15" i="6"/>
  <c r="F54" i="6" s="1"/>
  <c r="J14" i="6"/>
  <c r="J12" i="6"/>
  <c r="J76" i="6" s="1"/>
  <c r="E7" i="6"/>
  <c r="E48" i="6" s="1"/>
  <c r="J37" i="5"/>
  <c r="J36" i="5"/>
  <c r="AY58" i="1" s="1"/>
  <c r="J35" i="5"/>
  <c r="AX58" i="1" s="1"/>
  <c r="BI629" i="5"/>
  <c r="BH629" i="5"/>
  <c r="BG629" i="5"/>
  <c r="BF629" i="5"/>
  <c r="T629" i="5"/>
  <c r="R629" i="5"/>
  <c r="P629" i="5"/>
  <c r="BI624" i="5"/>
  <c r="BH624" i="5"/>
  <c r="BG624" i="5"/>
  <c r="BF624" i="5"/>
  <c r="T624" i="5"/>
  <c r="R624" i="5"/>
  <c r="P624" i="5"/>
  <c r="BI619" i="5"/>
  <c r="BH619" i="5"/>
  <c r="BG619" i="5"/>
  <c r="BF619" i="5"/>
  <c r="T619" i="5"/>
  <c r="R619" i="5"/>
  <c r="P619" i="5"/>
  <c r="BI614" i="5"/>
  <c r="BH614" i="5"/>
  <c r="BG614" i="5"/>
  <c r="BF614" i="5"/>
  <c r="T614" i="5"/>
  <c r="R614" i="5"/>
  <c r="P614" i="5"/>
  <c r="BI609" i="5"/>
  <c r="BH609" i="5"/>
  <c r="BG609" i="5"/>
  <c r="BF609" i="5"/>
  <c r="T609" i="5"/>
  <c r="R609" i="5"/>
  <c r="P609" i="5"/>
  <c r="BI607" i="5"/>
  <c r="BH607" i="5"/>
  <c r="BG607" i="5"/>
  <c r="BF607" i="5"/>
  <c r="T607" i="5"/>
  <c r="R607" i="5"/>
  <c r="P607" i="5"/>
  <c r="BI605" i="5"/>
  <c r="BH605" i="5"/>
  <c r="BG605" i="5"/>
  <c r="BF605" i="5"/>
  <c r="T605" i="5"/>
  <c r="R605" i="5"/>
  <c r="P605" i="5"/>
  <c r="BI603" i="5"/>
  <c r="BH603" i="5"/>
  <c r="BG603" i="5"/>
  <c r="BF603" i="5"/>
  <c r="T603" i="5"/>
  <c r="R603" i="5"/>
  <c r="P603" i="5"/>
  <c r="BI601" i="5"/>
  <c r="BH601" i="5"/>
  <c r="BG601" i="5"/>
  <c r="BF601" i="5"/>
  <c r="T601" i="5"/>
  <c r="R601" i="5"/>
  <c r="P601" i="5"/>
  <c r="BI599" i="5"/>
  <c r="BH599" i="5"/>
  <c r="BG599" i="5"/>
  <c r="BF599" i="5"/>
  <c r="T599" i="5"/>
  <c r="R599" i="5"/>
  <c r="P599" i="5"/>
  <c r="BI597" i="5"/>
  <c r="BH597" i="5"/>
  <c r="BG597" i="5"/>
  <c r="BF597" i="5"/>
  <c r="T597" i="5"/>
  <c r="R597" i="5"/>
  <c r="P597" i="5"/>
  <c r="BI595" i="5"/>
  <c r="BH595" i="5"/>
  <c r="BG595" i="5"/>
  <c r="BF595" i="5"/>
  <c r="T595" i="5"/>
  <c r="R595" i="5"/>
  <c r="P595" i="5"/>
  <c r="BI593" i="5"/>
  <c r="BH593" i="5"/>
  <c r="BG593" i="5"/>
  <c r="BF593" i="5"/>
  <c r="T593" i="5"/>
  <c r="R593" i="5"/>
  <c r="P593" i="5"/>
  <c r="BI591" i="5"/>
  <c r="BH591" i="5"/>
  <c r="BG591" i="5"/>
  <c r="BF591" i="5"/>
  <c r="T591" i="5"/>
  <c r="R591" i="5"/>
  <c r="P591" i="5"/>
  <c r="BI589" i="5"/>
  <c r="BH589" i="5"/>
  <c r="BG589" i="5"/>
  <c r="BF589" i="5"/>
  <c r="T589" i="5"/>
  <c r="R589" i="5"/>
  <c r="P589" i="5"/>
  <c r="BI587" i="5"/>
  <c r="BH587" i="5"/>
  <c r="BG587" i="5"/>
  <c r="BF587" i="5"/>
  <c r="T587" i="5"/>
  <c r="R587" i="5"/>
  <c r="P587" i="5"/>
  <c r="BI585" i="5"/>
  <c r="BH585" i="5"/>
  <c r="BG585" i="5"/>
  <c r="BF585" i="5"/>
  <c r="T585" i="5"/>
  <c r="R585" i="5"/>
  <c r="P585" i="5"/>
  <c r="BI583" i="5"/>
  <c r="BH583" i="5"/>
  <c r="BG583" i="5"/>
  <c r="BF583" i="5"/>
  <c r="T583" i="5"/>
  <c r="R583" i="5"/>
  <c r="P583" i="5"/>
  <c r="BI581" i="5"/>
  <c r="BH581" i="5"/>
  <c r="BG581" i="5"/>
  <c r="BF581" i="5"/>
  <c r="T581" i="5"/>
  <c r="R581" i="5"/>
  <c r="P581" i="5"/>
  <c r="BI579" i="5"/>
  <c r="BH579" i="5"/>
  <c r="BG579" i="5"/>
  <c r="BF579" i="5"/>
  <c r="T579" i="5"/>
  <c r="R579" i="5"/>
  <c r="P579" i="5"/>
  <c r="BI577" i="5"/>
  <c r="BH577" i="5"/>
  <c r="BG577" i="5"/>
  <c r="BF577" i="5"/>
  <c r="T577" i="5"/>
  <c r="R577" i="5"/>
  <c r="P577" i="5"/>
  <c r="BI575" i="5"/>
  <c r="BH575" i="5"/>
  <c r="BG575" i="5"/>
  <c r="BF575" i="5"/>
  <c r="T575" i="5"/>
  <c r="R575" i="5"/>
  <c r="P575" i="5"/>
  <c r="BI573" i="5"/>
  <c r="BH573" i="5"/>
  <c r="BG573" i="5"/>
  <c r="BF573" i="5"/>
  <c r="T573" i="5"/>
  <c r="R573" i="5"/>
  <c r="P573" i="5"/>
  <c r="BI571" i="5"/>
  <c r="BH571" i="5"/>
  <c r="BG571" i="5"/>
  <c r="BF571" i="5"/>
  <c r="T571" i="5"/>
  <c r="R571" i="5"/>
  <c r="P571" i="5"/>
  <c r="BI569" i="5"/>
  <c r="BH569" i="5"/>
  <c r="BG569" i="5"/>
  <c r="BF569" i="5"/>
  <c r="T569" i="5"/>
  <c r="R569" i="5"/>
  <c r="P569" i="5"/>
  <c r="BI567" i="5"/>
  <c r="BH567" i="5"/>
  <c r="BG567" i="5"/>
  <c r="BF567" i="5"/>
  <c r="T567" i="5"/>
  <c r="R567" i="5"/>
  <c r="P567" i="5"/>
  <c r="BI565" i="5"/>
  <c r="BH565" i="5"/>
  <c r="BG565" i="5"/>
  <c r="BF565" i="5"/>
  <c r="T565" i="5"/>
  <c r="R565" i="5"/>
  <c r="P565" i="5"/>
  <c r="BI563" i="5"/>
  <c r="BH563" i="5"/>
  <c r="BG563" i="5"/>
  <c r="BF563" i="5"/>
  <c r="T563" i="5"/>
  <c r="R563" i="5"/>
  <c r="P563" i="5"/>
  <c r="BI561" i="5"/>
  <c r="BH561" i="5"/>
  <c r="BG561" i="5"/>
  <c r="BF561" i="5"/>
  <c r="T561" i="5"/>
  <c r="R561" i="5"/>
  <c r="P561" i="5"/>
  <c r="BI559" i="5"/>
  <c r="BH559" i="5"/>
  <c r="BG559" i="5"/>
  <c r="BF559" i="5"/>
  <c r="T559" i="5"/>
  <c r="R559" i="5"/>
  <c r="P559" i="5"/>
  <c r="BI557" i="5"/>
  <c r="BH557" i="5"/>
  <c r="BG557" i="5"/>
  <c r="BF557" i="5"/>
  <c r="T557" i="5"/>
  <c r="R557" i="5"/>
  <c r="P557" i="5"/>
  <c r="BI555" i="5"/>
  <c r="BH555" i="5"/>
  <c r="BG555" i="5"/>
  <c r="BF555" i="5"/>
  <c r="T555" i="5"/>
  <c r="R555" i="5"/>
  <c r="P555" i="5"/>
  <c r="BI553" i="5"/>
  <c r="BH553" i="5"/>
  <c r="BG553" i="5"/>
  <c r="BF553" i="5"/>
  <c r="T553" i="5"/>
  <c r="R553" i="5"/>
  <c r="P553" i="5"/>
  <c r="BI551" i="5"/>
  <c r="BH551" i="5"/>
  <c r="BG551" i="5"/>
  <c r="BF551" i="5"/>
  <c r="T551" i="5"/>
  <c r="R551" i="5"/>
  <c r="P551" i="5"/>
  <c r="BI549" i="5"/>
  <c r="BH549" i="5"/>
  <c r="BG549" i="5"/>
  <c r="BF549" i="5"/>
  <c r="T549" i="5"/>
  <c r="R549" i="5"/>
  <c r="P549" i="5"/>
  <c r="BI547" i="5"/>
  <c r="BH547" i="5"/>
  <c r="BG547" i="5"/>
  <c r="BF547" i="5"/>
  <c r="T547" i="5"/>
  <c r="R547" i="5"/>
  <c r="P547" i="5"/>
  <c r="BI545" i="5"/>
  <c r="BH545" i="5"/>
  <c r="BG545" i="5"/>
  <c r="BF545" i="5"/>
  <c r="T545" i="5"/>
  <c r="R545" i="5"/>
  <c r="P545" i="5"/>
  <c r="BI543" i="5"/>
  <c r="BH543" i="5"/>
  <c r="BG543" i="5"/>
  <c r="BF543" i="5"/>
  <c r="T543" i="5"/>
  <c r="R543" i="5"/>
  <c r="P543" i="5"/>
  <c r="BI541" i="5"/>
  <c r="BH541" i="5"/>
  <c r="BG541" i="5"/>
  <c r="BF541" i="5"/>
  <c r="T541" i="5"/>
  <c r="R541" i="5"/>
  <c r="P541" i="5"/>
  <c r="BI539" i="5"/>
  <c r="BH539" i="5"/>
  <c r="BG539" i="5"/>
  <c r="BF539" i="5"/>
  <c r="T539" i="5"/>
  <c r="R539" i="5"/>
  <c r="P539" i="5"/>
  <c r="BI537" i="5"/>
  <c r="BH537" i="5"/>
  <c r="BG537" i="5"/>
  <c r="BF537" i="5"/>
  <c r="T537" i="5"/>
  <c r="R537" i="5"/>
  <c r="P537" i="5"/>
  <c r="BI535" i="5"/>
  <c r="BH535" i="5"/>
  <c r="BG535" i="5"/>
  <c r="BF535" i="5"/>
  <c r="T535" i="5"/>
  <c r="R535" i="5"/>
  <c r="P535" i="5"/>
  <c r="BI533" i="5"/>
  <c r="BH533" i="5"/>
  <c r="BG533" i="5"/>
  <c r="BF533" i="5"/>
  <c r="T533" i="5"/>
  <c r="R533" i="5"/>
  <c r="P533" i="5"/>
  <c r="BI531" i="5"/>
  <c r="BH531" i="5"/>
  <c r="BG531" i="5"/>
  <c r="BF531" i="5"/>
  <c r="T531" i="5"/>
  <c r="R531" i="5"/>
  <c r="P531" i="5"/>
  <c r="BI529" i="5"/>
  <c r="BH529" i="5"/>
  <c r="BG529" i="5"/>
  <c r="BF529" i="5"/>
  <c r="T529" i="5"/>
  <c r="R529" i="5"/>
  <c r="P529" i="5"/>
  <c r="BI527" i="5"/>
  <c r="BH527" i="5"/>
  <c r="BG527" i="5"/>
  <c r="BF527" i="5"/>
  <c r="T527" i="5"/>
  <c r="R527" i="5"/>
  <c r="P527" i="5"/>
  <c r="BI525" i="5"/>
  <c r="BH525" i="5"/>
  <c r="BG525" i="5"/>
  <c r="BF525" i="5"/>
  <c r="T525" i="5"/>
  <c r="R525" i="5"/>
  <c r="P525" i="5"/>
  <c r="BI523" i="5"/>
  <c r="BH523" i="5"/>
  <c r="BG523" i="5"/>
  <c r="BF523" i="5"/>
  <c r="T523" i="5"/>
  <c r="R523" i="5"/>
  <c r="P523" i="5"/>
  <c r="BI521" i="5"/>
  <c r="BH521" i="5"/>
  <c r="BG521" i="5"/>
  <c r="BF521" i="5"/>
  <c r="T521" i="5"/>
  <c r="R521" i="5"/>
  <c r="P521" i="5"/>
  <c r="BI519" i="5"/>
  <c r="BH519" i="5"/>
  <c r="BG519" i="5"/>
  <c r="BF519" i="5"/>
  <c r="T519" i="5"/>
  <c r="R519" i="5"/>
  <c r="P519" i="5"/>
  <c r="BI517" i="5"/>
  <c r="BH517" i="5"/>
  <c r="BG517" i="5"/>
  <c r="BF517" i="5"/>
  <c r="T517" i="5"/>
  <c r="R517" i="5"/>
  <c r="P517" i="5"/>
  <c r="BI511" i="5"/>
  <c r="BH511" i="5"/>
  <c r="BG511" i="5"/>
  <c r="BF511" i="5"/>
  <c r="T511" i="5"/>
  <c r="R511" i="5"/>
  <c r="P511" i="5"/>
  <c r="BI508" i="5"/>
  <c r="BH508" i="5"/>
  <c r="BG508" i="5"/>
  <c r="BF508" i="5"/>
  <c r="T508" i="5"/>
  <c r="R508" i="5"/>
  <c r="P508" i="5"/>
  <c r="BI507" i="5"/>
  <c r="BH507" i="5"/>
  <c r="BG507" i="5"/>
  <c r="BF507" i="5"/>
  <c r="T507" i="5"/>
  <c r="R507" i="5"/>
  <c r="P507" i="5"/>
  <c r="BI505" i="5"/>
  <c r="BH505" i="5"/>
  <c r="BG505" i="5"/>
  <c r="BF505" i="5"/>
  <c r="T505" i="5"/>
  <c r="R505" i="5"/>
  <c r="P505" i="5"/>
  <c r="BI503" i="5"/>
  <c r="BH503" i="5"/>
  <c r="BG503" i="5"/>
  <c r="BF503" i="5"/>
  <c r="T503" i="5"/>
  <c r="R503" i="5"/>
  <c r="P503" i="5"/>
  <c r="BI501" i="5"/>
  <c r="BH501" i="5"/>
  <c r="BG501" i="5"/>
  <c r="BF501" i="5"/>
  <c r="T501" i="5"/>
  <c r="R501" i="5"/>
  <c r="P501" i="5"/>
  <c r="BI499" i="5"/>
  <c r="BH499" i="5"/>
  <c r="BG499" i="5"/>
  <c r="BF499" i="5"/>
  <c r="T499" i="5"/>
  <c r="R499" i="5"/>
  <c r="P499" i="5"/>
  <c r="BI497" i="5"/>
  <c r="BH497" i="5"/>
  <c r="BG497" i="5"/>
  <c r="BF497" i="5"/>
  <c r="T497" i="5"/>
  <c r="R497" i="5"/>
  <c r="P497" i="5"/>
  <c r="BI495" i="5"/>
  <c r="BH495" i="5"/>
  <c r="BG495" i="5"/>
  <c r="BF495" i="5"/>
  <c r="T495" i="5"/>
  <c r="R495" i="5"/>
  <c r="P495" i="5"/>
  <c r="BI493" i="5"/>
  <c r="BH493" i="5"/>
  <c r="BG493" i="5"/>
  <c r="BF493" i="5"/>
  <c r="T493" i="5"/>
  <c r="R493" i="5"/>
  <c r="P493" i="5"/>
  <c r="BI491" i="5"/>
  <c r="BH491" i="5"/>
  <c r="BG491" i="5"/>
  <c r="BF491" i="5"/>
  <c r="T491" i="5"/>
  <c r="R491" i="5"/>
  <c r="P491" i="5"/>
  <c r="BI489" i="5"/>
  <c r="BH489" i="5"/>
  <c r="BG489" i="5"/>
  <c r="BF489" i="5"/>
  <c r="T489" i="5"/>
  <c r="R489" i="5"/>
  <c r="P489" i="5"/>
  <c r="BI487" i="5"/>
  <c r="BH487" i="5"/>
  <c r="BG487" i="5"/>
  <c r="BF487" i="5"/>
  <c r="T487" i="5"/>
  <c r="R487" i="5"/>
  <c r="P487" i="5"/>
  <c r="BI485" i="5"/>
  <c r="BH485" i="5"/>
  <c r="BG485" i="5"/>
  <c r="BF485" i="5"/>
  <c r="T485" i="5"/>
  <c r="R485" i="5"/>
  <c r="P485" i="5"/>
  <c r="BI483" i="5"/>
  <c r="BH483" i="5"/>
  <c r="BG483" i="5"/>
  <c r="BF483" i="5"/>
  <c r="T483" i="5"/>
  <c r="R483" i="5"/>
  <c r="P483" i="5"/>
  <c r="BI481" i="5"/>
  <c r="BH481" i="5"/>
  <c r="BG481" i="5"/>
  <c r="BF481" i="5"/>
  <c r="T481" i="5"/>
  <c r="R481" i="5"/>
  <c r="P481" i="5"/>
  <c r="BI479" i="5"/>
  <c r="BH479" i="5"/>
  <c r="BG479" i="5"/>
  <c r="BF479" i="5"/>
  <c r="T479" i="5"/>
  <c r="R479" i="5"/>
  <c r="P479" i="5"/>
  <c r="BI477" i="5"/>
  <c r="BH477" i="5"/>
  <c r="BG477" i="5"/>
  <c r="BF477" i="5"/>
  <c r="T477" i="5"/>
  <c r="R477" i="5"/>
  <c r="P477" i="5"/>
  <c r="BI475" i="5"/>
  <c r="BH475" i="5"/>
  <c r="BG475" i="5"/>
  <c r="BF475" i="5"/>
  <c r="T475" i="5"/>
  <c r="R475" i="5"/>
  <c r="P475" i="5"/>
  <c r="BI473" i="5"/>
  <c r="BH473" i="5"/>
  <c r="BG473" i="5"/>
  <c r="BF473" i="5"/>
  <c r="T473" i="5"/>
  <c r="R473" i="5"/>
  <c r="P473" i="5"/>
  <c r="BI471" i="5"/>
  <c r="BH471" i="5"/>
  <c r="BG471" i="5"/>
  <c r="BF471" i="5"/>
  <c r="T471" i="5"/>
  <c r="R471" i="5"/>
  <c r="P471" i="5"/>
  <c r="BI469" i="5"/>
  <c r="BH469" i="5"/>
  <c r="BG469" i="5"/>
  <c r="BF469" i="5"/>
  <c r="T469" i="5"/>
  <c r="R469" i="5"/>
  <c r="P469" i="5"/>
  <c r="BI467" i="5"/>
  <c r="BH467" i="5"/>
  <c r="BG467" i="5"/>
  <c r="BF467" i="5"/>
  <c r="T467" i="5"/>
  <c r="R467" i="5"/>
  <c r="P467" i="5"/>
  <c r="BI465" i="5"/>
  <c r="BH465" i="5"/>
  <c r="BG465" i="5"/>
  <c r="BF465" i="5"/>
  <c r="T465" i="5"/>
  <c r="R465" i="5"/>
  <c r="P465" i="5"/>
  <c r="BI463" i="5"/>
  <c r="BH463" i="5"/>
  <c r="BG463" i="5"/>
  <c r="BF463" i="5"/>
  <c r="T463" i="5"/>
  <c r="R463" i="5"/>
  <c r="P463" i="5"/>
  <c r="BI461" i="5"/>
  <c r="BH461" i="5"/>
  <c r="BG461" i="5"/>
  <c r="BF461" i="5"/>
  <c r="T461" i="5"/>
  <c r="R461" i="5"/>
  <c r="P461" i="5"/>
  <c r="BI459" i="5"/>
  <c r="BH459" i="5"/>
  <c r="BG459" i="5"/>
  <c r="BF459" i="5"/>
  <c r="T459" i="5"/>
  <c r="R459" i="5"/>
  <c r="P459" i="5"/>
  <c r="BI457" i="5"/>
  <c r="BH457" i="5"/>
  <c r="BG457" i="5"/>
  <c r="BF457" i="5"/>
  <c r="T457" i="5"/>
  <c r="R457" i="5"/>
  <c r="P457" i="5"/>
  <c r="BI455" i="5"/>
  <c r="BH455" i="5"/>
  <c r="BG455" i="5"/>
  <c r="BF455" i="5"/>
  <c r="T455" i="5"/>
  <c r="R455" i="5"/>
  <c r="P455" i="5"/>
  <c r="BI453" i="5"/>
  <c r="BH453" i="5"/>
  <c r="BG453" i="5"/>
  <c r="BF453" i="5"/>
  <c r="T453" i="5"/>
  <c r="R453" i="5"/>
  <c r="P453" i="5"/>
  <c r="BI451" i="5"/>
  <c r="BH451" i="5"/>
  <c r="BG451" i="5"/>
  <c r="BF451" i="5"/>
  <c r="T451" i="5"/>
  <c r="R451" i="5"/>
  <c r="P451" i="5"/>
  <c r="BI449" i="5"/>
  <c r="BH449" i="5"/>
  <c r="BG449" i="5"/>
  <c r="BF449" i="5"/>
  <c r="T449" i="5"/>
  <c r="R449" i="5"/>
  <c r="P449" i="5"/>
  <c r="BI447" i="5"/>
  <c r="BH447" i="5"/>
  <c r="BG447" i="5"/>
  <c r="BF447" i="5"/>
  <c r="T447" i="5"/>
  <c r="R447" i="5"/>
  <c r="P447" i="5"/>
  <c r="BI445" i="5"/>
  <c r="BH445" i="5"/>
  <c r="BG445" i="5"/>
  <c r="BF445" i="5"/>
  <c r="T445" i="5"/>
  <c r="R445" i="5"/>
  <c r="P445" i="5"/>
  <c r="BI443" i="5"/>
  <c r="BH443" i="5"/>
  <c r="BG443" i="5"/>
  <c r="BF443" i="5"/>
  <c r="T443" i="5"/>
  <c r="R443" i="5"/>
  <c r="P443" i="5"/>
  <c r="BI441" i="5"/>
  <c r="BH441" i="5"/>
  <c r="BG441" i="5"/>
  <c r="BF441" i="5"/>
  <c r="T441" i="5"/>
  <c r="R441" i="5"/>
  <c r="P441" i="5"/>
  <c r="BI439" i="5"/>
  <c r="BH439" i="5"/>
  <c r="BG439" i="5"/>
  <c r="BF439" i="5"/>
  <c r="T439" i="5"/>
  <c r="R439" i="5"/>
  <c r="P439" i="5"/>
  <c r="BI437" i="5"/>
  <c r="BH437" i="5"/>
  <c r="BG437" i="5"/>
  <c r="BF437" i="5"/>
  <c r="T437" i="5"/>
  <c r="R437" i="5"/>
  <c r="P437" i="5"/>
  <c r="BI435" i="5"/>
  <c r="BH435" i="5"/>
  <c r="BG435" i="5"/>
  <c r="BF435" i="5"/>
  <c r="T435" i="5"/>
  <c r="R435" i="5"/>
  <c r="P435" i="5"/>
  <c r="BI433" i="5"/>
  <c r="BH433" i="5"/>
  <c r="BG433" i="5"/>
  <c r="BF433" i="5"/>
  <c r="T433" i="5"/>
  <c r="R433" i="5"/>
  <c r="P433" i="5"/>
  <c r="BI431" i="5"/>
  <c r="BH431" i="5"/>
  <c r="BG431" i="5"/>
  <c r="BF431" i="5"/>
  <c r="T431" i="5"/>
  <c r="R431" i="5"/>
  <c r="P431" i="5"/>
  <c r="BI429" i="5"/>
  <c r="BH429" i="5"/>
  <c r="BG429" i="5"/>
  <c r="BF429" i="5"/>
  <c r="T429" i="5"/>
  <c r="R429" i="5"/>
  <c r="P429" i="5"/>
  <c r="BI427" i="5"/>
  <c r="BH427" i="5"/>
  <c r="BG427" i="5"/>
  <c r="BF427" i="5"/>
  <c r="T427" i="5"/>
  <c r="R427" i="5"/>
  <c r="P427" i="5"/>
  <c r="BI425" i="5"/>
  <c r="BH425" i="5"/>
  <c r="BG425" i="5"/>
  <c r="BF425" i="5"/>
  <c r="T425" i="5"/>
  <c r="R425" i="5"/>
  <c r="P425" i="5"/>
  <c r="BI423" i="5"/>
  <c r="BH423" i="5"/>
  <c r="BG423" i="5"/>
  <c r="BF423" i="5"/>
  <c r="T423" i="5"/>
  <c r="R423" i="5"/>
  <c r="P423" i="5"/>
  <c r="BI421" i="5"/>
  <c r="BH421" i="5"/>
  <c r="BG421" i="5"/>
  <c r="BF421" i="5"/>
  <c r="T421" i="5"/>
  <c r="R421" i="5"/>
  <c r="P421" i="5"/>
  <c r="BI419" i="5"/>
  <c r="BH419" i="5"/>
  <c r="BG419" i="5"/>
  <c r="BF419" i="5"/>
  <c r="T419" i="5"/>
  <c r="R419" i="5"/>
  <c r="P419" i="5"/>
  <c r="BI417" i="5"/>
  <c r="BH417" i="5"/>
  <c r="BG417" i="5"/>
  <c r="BF417" i="5"/>
  <c r="T417" i="5"/>
  <c r="R417" i="5"/>
  <c r="P417" i="5"/>
  <c r="BI415" i="5"/>
  <c r="BH415" i="5"/>
  <c r="BG415" i="5"/>
  <c r="BF415" i="5"/>
  <c r="T415" i="5"/>
  <c r="R415" i="5"/>
  <c r="P415" i="5"/>
  <c r="BI413" i="5"/>
  <c r="BH413" i="5"/>
  <c r="BG413" i="5"/>
  <c r="BF413" i="5"/>
  <c r="T413" i="5"/>
  <c r="R413" i="5"/>
  <c r="P413" i="5"/>
  <c r="BI411" i="5"/>
  <c r="BH411" i="5"/>
  <c r="BG411" i="5"/>
  <c r="BF411" i="5"/>
  <c r="T411" i="5"/>
  <c r="R411" i="5"/>
  <c r="P411" i="5"/>
  <c r="BI409" i="5"/>
  <c r="BH409" i="5"/>
  <c r="BG409" i="5"/>
  <c r="BF409" i="5"/>
  <c r="T409" i="5"/>
  <c r="R409" i="5"/>
  <c r="P409" i="5"/>
  <c r="BI407" i="5"/>
  <c r="BH407" i="5"/>
  <c r="BG407" i="5"/>
  <c r="BF407" i="5"/>
  <c r="T407" i="5"/>
  <c r="R407" i="5"/>
  <c r="P407" i="5"/>
  <c r="BI405" i="5"/>
  <c r="BH405" i="5"/>
  <c r="BG405" i="5"/>
  <c r="BF405" i="5"/>
  <c r="T405" i="5"/>
  <c r="R405" i="5"/>
  <c r="P405" i="5"/>
  <c r="BI403" i="5"/>
  <c r="BH403" i="5"/>
  <c r="BG403" i="5"/>
  <c r="BF403" i="5"/>
  <c r="T403" i="5"/>
  <c r="R403" i="5"/>
  <c r="P403" i="5"/>
  <c r="BI401" i="5"/>
  <c r="BH401" i="5"/>
  <c r="BG401" i="5"/>
  <c r="BF401" i="5"/>
  <c r="T401" i="5"/>
  <c r="R401" i="5"/>
  <c r="P401" i="5"/>
  <c r="BI399" i="5"/>
  <c r="BH399" i="5"/>
  <c r="BG399" i="5"/>
  <c r="BF399" i="5"/>
  <c r="T399" i="5"/>
  <c r="R399" i="5"/>
  <c r="P399" i="5"/>
  <c r="BI397" i="5"/>
  <c r="BH397" i="5"/>
  <c r="BG397" i="5"/>
  <c r="BF397" i="5"/>
  <c r="T397" i="5"/>
  <c r="R397" i="5"/>
  <c r="P397" i="5"/>
  <c r="BI395" i="5"/>
  <c r="BH395" i="5"/>
  <c r="BG395" i="5"/>
  <c r="BF395" i="5"/>
  <c r="T395" i="5"/>
  <c r="R395" i="5"/>
  <c r="P395" i="5"/>
  <c r="BI393" i="5"/>
  <c r="BH393" i="5"/>
  <c r="BG393" i="5"/>
  <c r="BF393" i="5"/>
  <c r="T393" i="5"/>
  <c r="R393" i="5"/>
  <c r="P393" i="5"/>
  <c r="BI391" i="5"/>
  <c r="BH391" i="5"/>
  <c r="BG391" i="5"/>
  <c r="BF391" i="5"/>
  <c r="T391" i="5"/>
  <c r="R391" i="5"/>
  <c r="P391" i="5"/>
  <c r="BI389" i="5"/>
  <c r="BH389" i="5"/>
  <c r="BG389" i="5"/>
  <c r="BF389" i="5"/>
  <c r="T389" i="5"/>
  <c r="R389" i="5"/>
  <c r="P389" i="5"/>
  <c r="BI387" i="5"/>
  <c r="BH387" i="5"/>
  <c r="BG387" i="5"/>
  <c r="BF387" i="5"/>
  <c r="T387" i="5"/>
  <c r="R387" i="5"/>
  <c r="P387" i="5"/>
  <c r="BI385" i="5"/>
  <c r="BH385" i="5"/>
  <c r="BG385" i="5"/>
  <c r="BF385" i="5"/>
  <c r="T385" i="5"/>
  <c r="R385" i="5"/>
  <c r="P385" i="5"/>
  <c r="BI383" i="5"/>
  <c r="BH383" i="5"/>
  <c r="BG383" i="5"/>
  <c r="BF383" i="5"/>
  <c r="T383" i="5"/>
  <c r="R383" i="5"/>
  <c r="P383" i="5"/>
  <c r="BI381" i="5"/>
  <c r="BH381" i="5"/>
  <c r="BG381" i="5"/>
  <c r="BF381" i="5"/>
  <c r="T381" i="5"/>
  <c r="R381" i="5"/>
  <c r="P381" i="5"/>
  <c r="BI379" i="5"/>
  <c r="BH379" i="5"/>
  <c r="BG379" i="5"/>
  <c r="BF379" i="5"/>
  <c r="T379" i="5"/>
  <c r="R379" i="5"/>
  <c r="P379" i="5"/>
  <c r="BI377" i="5"/>
  <c r="BH377" i="5"/>
  <c r="BG377" i="5"/>
  <c r="BF377" i="5"/>
  <c r="T377" i="5"/>
  <c r="R377" i="5"/>
  <c r="P377" i="5"/>
  <c r="BI375" i="5"/>
  <c r="BH375" i="5"/>
  <c r="BG375" i="5"/>
  <c r="BF375" i="5"/>
  <c r="T375" i="5"/>
  <c r="R375" i="5"/>
  <c r="P375" i="5"/>
  <c r="BI373" i="5"/>
  <c r="BH373" i="5"/>
  <c r="BG373" i="5"/>
  <c r="BF373" i="5"/>
  <c r="T373" i="5"/>
  <c r="R373" i="5"/>
  <c r="P373" i="5"/>
  <c r="BI371" i="5"/>
  <c r="BH371" i="5"/>
  <c r="BG371" i="5"/>
  <c r="BF371" i="5"/>
  <c r="T371" i="5"/>
  <c r="R371" i="5"/>
  <c r="P371" i="5"/>
  <c r="BI369" i="5"/>
  <c r="BH369" i="5"/>
  <c r="BG369" i="5"/>
  <c r="BF369" i="5"/>
  <c r="T369" i="5"/>
  <c r="R369" i="5"/>
  <c r="P369" i="5"/>
  <c r="BI367" i="5"/>
  <c r="BH367" i="5"/>
  <c r="BG367" i="5"/>
  <c r="BF367" i="5"/>
  <c r="T367" i="5"/>
  <c r="R367" i="5"/>
  <c r="P367" i="5"/>
  <c r="BI365" i="5"/>
  <c r="BH365" i="5"/>
  <c r="BG365" i="5"/>
  <c r="BF365" i="5"/>
  <c r="T365" i="5"/>
  <c r="R365" i="5"/>
  <c r="P365" i="5"/>
  <c r="BI363" i="5"/>
  <c r="BH363" i="5"/>
  <c r="BG363" i="5"/>
  <c r="BF363" i="5"/>
  <c r="T363" i="5"/>
  <c r="R363" i="5"/>
  <c r="P363" i="5"/>
  <c r="BI361" i="5"/>
  <c r="BH361" i="5"/>
  <c r="BG361" i="5"/>
  <c r="BF361" i="5"/>
  <c r="T361" i="5"/>
  <c r="R361" i="5"/>
  <c r="P361" i="5"/>
  <c r="BI359" i="5"/>
  <c r="BH359" i="5"/>
  <c r="BG359" i="5"/>
  <c r="BF359" i="5"/>
  <c r="T359" i="5"/>
  <c r="R359" i="5"/>
  <c r="P359" i="5"/>
  <c r="BI357" i="5"/>
  <c r="BH357" i="5"/>
  <c r="BG357" i="5"/>
  <c r="BF357" i="5"/>
  <c r="T357" i="5"/>
  <c r="R357" i="5"/>
  <c r="P357" i="5"/>
  <c r="BI355" i="5"/>
  <c r="BH355" i="5"/>
  <c r="BG355" i="5"/>
  <c r="BF355" i="5"/>
  <c r="T355" i="5"/>
  <c r="R355" i="5"/>
  <c r="P355" i="5"/>
  <c r="BI353" i="5"/>
  <c r="BH353" i="5"/>
  <c r="BG353" i="5"/>
  <c r="BF353" i="5"/>
  <c r="T353" i="5"/>
  <c r="R353" i="5"/>
  <c r="P353" i="5"/>
  <c r="BI351" i="5"/>
  <c r="BH351" i="5"/>
  <c r="BG351" i="5"/>
  <c r="BF351" i="5"/>
  <c r="T351" i="5"/>
  <c r="R351" i="5"/>
  <c r="P351" i="5"/>
  <c r="BI349" i="5"/>
  <c r="BH349" i="5"/>
  <c r="BG349" i="5"/>
  <c r="BF349" i="5"/>
  <c r="T349" i="5"/>
  <c r="R349" i="5"/>
  <c r="P349" i="5"/>
  <c r="BI347" i="5"/>
  <c r="BH347" i="5"/>
  <c r="BG347" i="5"/>
  <c r="BF347" i="5"/>
  <c r="T347" i="5"/>
  <c r="R347" i="5"/>
  <c r="P347" i="5"/>
  <c r="BI345" i="5"/>
  <c r="BH345" i="5"/>
  <c r="BG345" i="5"/>
  <c r="BF345" i="5"/>
  <c r="T345" i="5"/>
  <c r="R345" i="5"/>
  <c r="P345" i="5"/>
  <c r="BI343" i="5"/>
  <c r="BH343" i="5"/>
  <c r="BG343" i="5"/>
  <c r="BF343" i="5"/>
  <c r="T343" i="5"/>
  <c r="R343" i="5"/>
  <c r="P343" i="5"/>
  <c r="BI341" i="5"/>
  <c r="BH341" i="5"/>
  <c r="BG341" i="5"/>
  <c r="BF341" i="5"/>
  <c r="T341" i="5"/>
  <c r="R341" i="5"/>
  <c r="P341" i="5"/>
  <c r="BI339" i="5"/>
  <c r="BH339" i="5"/>
  <c r="BG339" i="5"/>
  <c r="BF339" i="5"/>
  <c r="T339" i="5"/>
  <c r="R339" i="5"/>
  <c r="P339" i="5"/>
  <c r="BI337" i="5"/>
  <c r="BH337" i="5"/>
  <c r="BG337" i="5"/>
  <c r="BF337" i="5"/>
  <c r="T337" i="5"/>
  <c r="R337" i="5"/>
  <c r="P337" i="5"/>
  <c r="BI335" i="5"/>
  <c r="BH335" i="5"/>
  <c r="BG335" i="5"/>
  <c r="BF335" i="5"/>
  <c r="T335" i="5"/>
  <c r="R335" i="5"/>
  <c r="P335" i="5"/>
  <c r="BI333" i="5"/>
  <c r="BH333" i="5"/>
  <c r="BG333" i="5"/>
  <c r="BF333" i="5"/>
  <c r="T333" i="5"/>
  <c r="R333" i="5"/>
  <c r="P333" i="5"/>
  <c r="BI331" i="5"/>
  <c r="BH331" i="5"/>
  <c r="BG331" i="5"/>
  <c r="BF331" i="5"/>
  <c r="T331" i="5"/>
  <c r="R331" i="5"/>
  <c r="P331" i="5"/>
  <c r="BI329" i="5"/>
  <c r="BH329" i="5"/>
  <c r="BG329" i="5"/>
  <c r="BF329" i="5"/>
  <c r="T329" i="5"/>
  <c r="R329" i="5"/>
  <c r="P329" i="5"/>
  <c r="BI327" i="5"/>
  <c r="BH327" i="5"/>
  <c r="BG327" i="5"/>
  <c r="BF327" i="5"/>
  <c r="T327" i="5"/>
  <c r="R327" i="5"/>
  <c r="P327" i="5"/>
  <c r="BI325" i="5"/>
  <c r="BH325" i="5"/>
  <c r="BG325" i="5"/>
  <c r="BF325" i="5"/>
  <c r="T325" i="5"/>
  <c r="R325" i="5"/>
  <c r="P325" i="5"/>
  <c r="BI323" i="5"/>
  <c r="BH323" i="5"/>
  <c r="BG323" i="5"/>
  <c r="BF323" i="5"/>
  <c r="T323" i="5"/>
  <c r="R323" i="5"/>
  <c r="P323" i="5"/>
  <c r="BI321" i="5"/>
  <c r="BH321" i="5"/>
  <c r="BG321" i="5"/>
  <c r="BF321" i="5"/>
  <c r="T321" i="5"/>
  <c r="R321" i="5"/>
  <c r="P321" i="5"/>
  <c r="BI319" i="5"/>
  <c r="BH319" i="5"/>
  <c r="BG319" i="5"/>
  <c r="BF319" i="5"/>
  <c r="T319" i="5"/>
  <c r="R319" i="5"/>
  <c r="P319" i="5"/>
  <c r="BI317" i="5"/>
  <c r="BH317" i="5"/>
  <c r="BG317" i="5"/>
  <c r="BF317" i="5"/>
  <c r="T317" i="5"/>
  <c r="R317" i="5"/>
  <c r="P317" i="5"/>
  <c r="BI315" i="5"/>
  <c r="BH315" i="5"/>
  <c r="BG315" i="5"/>
  <c r="BF315" i="5"/>
  <c r="T315" i="5"/>
  <c r="R315" i="5"/>
  <c r="P315" i="5"/>
  <c r="BI313" i="5"/>
  <c r="BH313" i="5"/>
  <c r="BG313" i="5"/>
  <c r="BF313" i="5"/>
  <c r="T313" i="5"/>
  <c r="R313" i="5"/>
  <c r="P313" i="5"/>
  <c r="BI311" i="5"/>
  <c r="BH311" i="5"/>
  <c r="BG311" i="5"/>
  <c r="BF311" i="5"/>
  <c r="T311" i="5"/>
  <c r="R311" i="5"/>
  <c r="P311" i="5"/>
  <c r="BI309" i="5"/>
  <c r="BH309" i="5"/>
  <c r="BG309" i="5"/>
  <c r="BF309" i="5"/>
  <c r="T309" i="5"/>
  <c r="R309" i="5"/>
  <c r="P309" i="5"/>
  <c r="BI307" i="5"/>
  <c r="BH307" i="5"/>
  <c r="BG307" i="5"/>
  <c r="BF307" i="5"/>
  <c r="T307" i="5"/>
  <c r="R307" i="5"/>
  <c r="P307" i="5"/>
  <c r="BI305" i="5"/>
  <c r="BH305" i="5"/>
  <c r="BG305" i="5"/>
  <c r="BF305" i="5"/>
  <c r="T305" i="5"/>
  <c r="R305" i="5"/>
  <c r="P305" i="5"/>
  <c r="BI303" i="5"/>
  <c r="BH303" i="5"/>
  <c r="BG303" i="5"/>
  <c r="BF303" i="5"/>
  <c r="T303" i="5"/>
  <c r="R303" i="5"/>
  <c r="P303" i="5"/>
  <c r="BI301" i="5"/>
  <c r="BH301" i="5"/>
  <c r="BG301" i="5"/>
  <c r="BF301" i="5"/>
  <c r="T301" i="5"/>
  <c r="R301" i="5"/>
  <c r="P301" i="5"/>
  <c r="BI299" i="5"/>
  <c r="BH299" i="5"/>
  <c r="BG299" i="5"/>
  <c r="BF299" i="5"/>
  <c r="T299" i="5"/>
  <c r="R299" i="5"/>
  <c r="P299" i="5"/>
  <c r="BI297" i="5"/>
  <c r="BH297" i="5"/>
  <c r="BG297" i="5"/>
  <c r="BF297" i="5"/>
  <c r="T297" i="5"/>
  <c r="R297" i="5"/>
  <c r="P297" i="5"/>
  <c r="BI295" i="5"/>
  <c r="BH295" i="5"/>
  <c r="BG295" i="5"/>
  <c r="BF295" i="5"/>
  <c r="T295" i="5"/>
  <c r="R295" i="5"/>
  <c r="P295" i="5"/>
  <c r="BI293" i="5"/>
  <c r="BH293" i="5"/>
  <c r="BG293" i="5"/>
  <c r="BF293" i="5"/>
  <c r="T293" i="5"/>
  <c r="R293" i="5"/>
  <c r="P293" i="5"/>
  <c r="BI291" i="5"/>
  <c r="BH291" i="5"/>
  <c r="BG291" i="5"/>
  <c r="BF291" i="5"/>
  <c r="T291" i="5"/>
  <c r="R291" i="5"/>
  <c r="P291" i="5"/>
  <c r="BI289" i="5"/>
  <c r="BH289" i="5"/>
  <c r="BG289" i="5"/>
  <c r="BF289" i="5"/>
  <c r="T289" i="5"/>
  <c r="R289" i="5"/>
  <c r="P289" i="5"/>
  <c r="BI287" i="5"/>
  <c r="BH287" i="5"/>
  <c r="BG287" i="5"/>
  <c r="BF287" i="5"/>
  <c r="T287" i="5"/>
  <c r="R287" i="5"/>
  <c r="P287" i="5"/>
  <c r="BI285" i="5"/>
  <c r="BH285" i="5"/>
  <c r="BG285" i="5"/>
  <c r="BF285" i="5"/>
  <c r="T285" i="5"/>
  <c r="R285" i="5"/>
  <c r="P285" i="5"/>
  <c r="BI283" i="5"/>
  <c r="BH283" i="5"/>
  <c r="BG283" i="5"/>
  <c r="BF283" i="5"/>
  <c r="T283" i="5"/>
  <c r="R283" i="5"/>
  <c r="P283" i="5"/>
  <c r="BI281" i="5"/>
  <c r="BH281" i="5"/>
  <c r="BG281" i="5"/>
  <c r="BF281" i="5"/>
  <c r="T281" i="5"/>
  <c r="R281" i="5"/>
  <c r="P281" i="5"/>
  <c r="BI279" i="5"/>
  <c r="BH279" i="5"/>
  <c r="BG279" i="5"/>
  <c r="BF279" i="5"/>
  <c r="T279" i="5"/>
  <c r="R279" i="5"/>
  <c r="P279" i="5"/>
  <c r="BI277" i="5"/>
  <c r="BH277" i="5"/>
  <c r="BG277" i="5"/>
  <c r="BF277" i="5"/>
  <c r="T277" i="5"/>
  <c r="R277" i="5"/>
  <c r="P277" i="5"/>
  <c r="BI275" i="5"/>
  <c r="BH275" i="5"/>
  <c r="BG275" i="5"/>
  <c r="BF275" i="5"/>
  <c r="T275" i="5"/>
  <c r="R275" i="5"/>
  <c r="P275" i="5"/>
  <c r="BI273" i="5"/>
  <c r="BH273" i="5"/>
  <c r="BG273" i="5"/>
  <c r="BF273" i="5"/>
  <c r="T273" i="5"/>
  <c r="R273" i="5"/>
  <c r="P273" i="5"/>
  <c r="BI271" i="5"/>
  <c r="BH271" i="5"/>
  <c r="BG271" i="5"/>
  <c r="BF271" i="5"/>
  <c r="T271" i="5"/>
  <c r="R271" i="5"/>
  <c r="P271" i="5"/>
  <c r="BI269" i="5"/>
  <c r="BH269" i="5"/>
  <c r="BG269" i="5"/>
  <c r="BF269" i="5"/>
  <c r="T269" i="5"/>
  <c r="R269" i="5"/>
  <c r="P269" i="5"/>
  <c r="BI267" i="5"/>
  <c r="BH267" i="5"/>
  <c r="BG267" i="5"/>
  <c r="BF267" i="5"/>
  <c r="T267" i="5"/>
  <c r="R267" i="5"/>
  <c r="P267" i="5"/>
  <c r="BI265" i="5"/>
  <c r="BH265" i="5"/>
  <c r="BG265" i="5"/>
  <c r="BF265" i="5"/>
  <c r="T265" i="5"/>
  <c r="R265" i="5"/>
  <c r="P265" i="5"/>
  <c r="BI263" i="5"/>
  <c r="BH263" i="5"/>
  <c r="BG263" i="5"/>
  <c r="BF263" i="5"/>
  <c r="T263" i="5"/>
  <c r="R263" i="5"/>
  <c r="P263" i="5"/>
  <c r="BI261" i="5"/>
  <c r="BH261" i="5"/>
  <c r="BG261" i="5"/>
  <c r="BF261" i="5"/>
  <c r="T261" i="5"/>
  <c r="R261" i="5"/>
  <c r="P261" i="5"/>
  <c r="BI259" i="5"/>
  <c r="BH259" i="5"/>
  <c r="BG259" i="5"/>
  <c r="BF259" i="5"/>
  <c r="T259" i="5"/>
  <c r="R259" i="5"/>
  <c r="P259" i="5"/>
  <c r="BI257" i="5"/>
  <c r="BH257" i="5"/>
  <c r="BG257" i="5"/>
  <c r="BF257" i="5"/>
  <c r="T257" i="5"/>
  <c r="R257" i="5"/>
  <c r="P257" i="5"/>
  <c r="BI255" i="5"/>
  <c r="BH255" i="5"/>
  <c r="BG255" i="5"/>
  <c r="BF255" i="5"/>
  <c r="T255" i="5"/>
  <c r="R255" i="5"/>
  <c r="P255" i="5"/>
  <c r="BI253" i="5"/>
  <c r="BH253" i="5"/>
  <c r="BG253" i="5"/>
  <c r="BF253" i="5"/>
  <c r="T253" i="5"/>
  <c r="R253" i="5"/>
  <c r="P253" i="5"/>
  <c r="BI251" i="5"/>
  <c r="BH251" i="5"/>
  <c r="BG251" i="5"/>
  <c r="BF251" i="5"/>
  <c r="T251" i="5"/>
  <c r="R251" i="5"/>
  <c r="P251" i="5"/>
  <c r="BI249" i="5"/>
  <c r="BH249" i="5"/>
  <c r="BG249" i="5"/>
  <c r="BF249" i="5"/>
  <c r="T249" i="5"/>
  <c r="R249" i="5"/>
  <c r="P249" i="5"/>
  <c r="BI247" i="5"/>
  <c r="BH247" i="5"/>
  <c r="BG247" i="5"/>
  <c r="BF247" i="5"/>
  <c r="T247" i="5"/>
  <c r="R247" i="5"/>
  <c r="P247" i="5"/>
  <c r="BI245" i="5"/>
  <c r="BH245" i="5"/>
  <c r="BG245" i="5"/>
  <c r="BF245" i="5"/>
  <c r="T245" i="5"/>
  <c r="R245" i="5"/>
  <c r="P245" i="5"/>
  <c r="BI243" i="5"/>
  <c r="BH243" i="5"/>
  <c r="BG243" i="5"/>
  <c r="BF243" i="5"/>
  <c r="T243" i="5"/>
  <c r="R243" i="5"/>
  <c r="P243" i="5"/>
  <c r="BI241" i="5"/>
  <c r="BH241" i="5"/>
  <c r="BG241" i="5"/>
  <c r="BF241" i="5"/>
  <c r="T241" i="5"/>
  <c r="R241" i="5"/>
  <c r="P241" i="5"/>
  <c r="BI239" i="5"/>
  <c r="BH239" i="5"/>
  <c r="BG239" i="5"/>
  <c r="BF239" i="5"/>
  <c r="T239" i="5"/>
  <c r="R239" i="5"/>
  <c r="P239" i="5"/>
  <c r="BI237" i="5"/>
  <c r="BH237" i="5"/>
  <c r="BG237" i="5"/>
  <c r="BF237" i="5"/>
  <c r="T237" i="5"/>
  <c r="R237" i="5"/>
  <c r="P237" i="5"/>
  <c r="BI235" i="5"/>
  <c r="BH235" i="5"/>
  <c r="BG235" i="5"/>
  <c r="BF235" i="5"/>
  <c r="T235" i="5"/>
  <c r="R235" i="5"/>
  <c r="P235" i="5"/>
  <c r="BI233" i="5"/>
  <c r="BH233" i="5"/>
  <c r="BG233" i="5"/>
  <c r="BF233" i="5"/>
  <c r="T233" i="5"/>
  <c r="R233" i="5"/>
  <c r="P233" i="5"/>
  <c r="BI231" i="5"/>
  <c r="BH231" i="5"/>
  <c r="BG231" i="5"/>
  <c r="BF231" i="5"/>
  <c r="T231" i="5"/>
  <c r="R231" i="5"/>
  <c r="P231" i="5"/>
  <c r="BI229" i="5"/>
  <c r="BH229" i="5"/>
  <c r="BG229" i="5"/>
  <c r="BF229" i="5"/>
  <c r="T229" i="5"/>
  <c r="R229" i="5"/>
  <c r="P229" i="5"/>
  <c r="BI227" i="5"/>
  <c r="BH227" i="5"/>
  <c r="BG227" i="5"/>
  <c r="BF227" i="5"/>
  <c r="T227" i="5"/>
  <c r="R227" i="5"/>
  <c r="P227" i="5"/>
  <c r="BI225" i="5"/>
  <c r="BH225" i="5"/>
  <c r="BG225" i="5"/>
  <c r="BF225" i="5"/>
  <c r="T225" i="5"/>
  <c r="R225" i="5"/>
  <c r="P225" i="5"/>
  <c r="BI223" i="5"/>
  <c r="BH223" i="5"/>
  <c r="BG223" i="5"/>
  <c r="BF223" i="5"/>
  <c r="T223" i="5"/>
  <c r="R223" i="5"/>
  <c r="P223" i="5"/>
  <c r="BI221" i="5"/>
  <c r="BH221" i="5"/>
  <c r="BG221" i="5"/>
  <c r="BF221" i="5"/>
  <c r="T221" i="5"/>
  <c r="R221" i="5"/>
  <c r="P221" i="5"/>
  <c r="BI219" i="5"/>
  <c r="BH219" i="5"/>
  <c r="BG219" i="5"/>
  <c r="BF219" i="5"/>
  <c r="T219" i="5"/>
  <c r="R219" i="5"/>
  <c r="P219" i="5"/>
  <c r="BI217" i="5"/>
  <c r="BH217" i="5"/>
  <c r="BG217" i="5"/>
  <c r="BF217" i="5"/>
  <c r="T217" i="5"/>
  <c r="R217" i="5"/>
  <c r="P217" i="5"/>
  <c r="BI215" i="5"/>
  <c r="BH215" i="5"/>
  <c r="BG215" i="5"/>
  <c r="BF215" i="5"/>
  <c r="T215" i="5"/>
  <c r="R215" i="5"/>
  <c r="P215" i="5"/>
  <c r="BI213" i="5"/>
  <c r="BH213" i="5"/>
  <c r="BG213" i="5"/>
  <c r="BF213" i="5"/>
  <c r="T213" i="5"/>
  <c r="R213" i="5"/>
  <c r="P213" i="5"/>
  <c r="BI211" i="5"/>
  <c r="BH211" i="5"/>
  <c r="BG211" i="5"/>
  <c r="BF211" i="5"/>
  <c r="T211" i="5"/>
  <c r="R211" i="5"/>
  <c r="P211" i="5"/>
  <c r="BI209" i="5"/>
  <c r="BH209" i="5"/>
  <c r="BG209" i="5"/>
  <c r="BF209" i="5"/>
  <c r="T209" i="5"/>
  <c r="R209" i="5"/>
  <c r="P209" i="5"/>
  <c r="BI207" i="5"/>
  <c r="BH207" i="5"/>
  <c r="BG207" i="5"/>
  <c r="BF207" i="5"/>
  <c r="T207" i="5"/>
  <c r="R207" i="5"/>
  <c r="P207" i="5"/>
  <c r="BI205" i="5"/>
  <c r="BH205" i="5"/>
  <c r="BG205" i="5"/>
  <c r="BF205" i="5"/>
  <c r="T205" i="5"/>
  <c r="R205" i="5"/>
  <c r="P205" i="5"/>
  <c r="BI203" i="5"/>
  <c r="BH203" i="5"/>
  <c r="BG203" i="5"/>
  <c r="BF203" i="5"/>
  <c r="T203" i="5"/>
  <c r="R203" i="5"/>
  <c r="P203" i="5"/>
  <c r="BI201" i="5"/>
  <c r="BH201" i="5"/>
  <c r="BG201" i="5"/>
  <c r="BF201" i="5"/>
  <c r="T201" i="5"/>
  <c r="R201" i="5"/>
  <c r="P201" i="5"/>
  <c r="BI199" i="5"/>
  <c r="BH199" i="5"/>
  <c r="BG199" i="5"/>
  <c r="BF199" i="5"/>
  <c r="T199" i="5"/>
  <c r="R199" i="5"/>
  <c r="P199" i="5"/>
  <c r="BI197" i="5"/>
  <c r="BH197" i="5"/>
  <c r="BG197" i="5"/>
  <c r="BF197" i="5"/>
  <c r="T197" i="5"/>
  <c r="R197" i="5"/>
  <c r="P197" i="5"/>
  <c r="BI195" i="5"/>
  <c r="BH195" i="5"/>
  <c r="BG195" i="5"/>
  <c r="BF195" i="5"/>
  <c r="T195" i="5"/>
  <c r="R195" i="5"/>
  <c r="P195" i="5"/>
  <c r="BI193" i="5"/>
  <c r="BH193" i="5"/>
  <c r="BG193" i="5"/>
  <c r="BF193" i="5"/>
  <c r="T193" i="5"/>
  <c r="R193" i="5"/>
  <c r="P193" i="5"/>
  <c r="BI191" i="5"/>
  <c r="BH191" i="5"/>
  <c r="BG191" i="5"/>
  <c r="BF191" i="5"/>
  <c r="T191" i="5"/>
  <c r="R191" i="5"/>
  <c r="P191" i="5"/>
  <c r="BI189" i="5"/>
  <c r="BH189" i="5"/>
  <c r="BG189" i="5"/>
  <c r="BF189" i="5"/>
  <c r="T189" i="5"/>
  <c r="R189" i="5"/>
  <c r="P189" i="5"/>
  <c r="BI187" i="5"/>
  <c r="BH187" i="5"/>
  <c r="BG187" i="5"/>
  <c r="BF187" i="5"/>
  <c r="T187" i="5"/>
  <c r="R187" i="5"/>
  <c r="P187" i="5"/>
  <c r="BI185" i="5"/>
  <c r="BH185" i="5"/>
  <c r="BG185" i="5"/>
  <c r="BF185" i="5"/>
  <c r="T185" i="5"/>
  <c r="R185" i="5"/>
  <c r="P185" i="5"/>
  <c r="BI183" i="5"/>
  <c r="BH183" i="5"/>
  <c r="BG183" i="5"/>
  <c r="BF183" i="5"/>
  <c r="T183" i="5"/>
  <c r="R183" i="5"/>
  <c r="P183" i="5"/>
  <c r="BI181" i="5"/>
  <c r="BH181" i="5"/>
  <c r="BG181" i="5"/>
  <c r="BF181" i="5"/>
  <c r="T181" i="5"/>
  <c r="R181" i="5"/>
  <c r="P181" i="5"/>
  <c r="BI179" i="5"/>
  <c r="BH179" i="5"/>
  <c r="BG179" i="5"/>
  <c r="BF179" i="5"/>
  <c r="T179" i="5"/>
  <c r="R179" i="5"/>
  <c r="P179" i="5"/>
  <c r="BI177" i="5"/>
  <c r="BH177" i="5"/>
  <c r="BG177" i="5"/>
  <c r="BF177" i="5"/>
  <c r="T177" i="5"/>
  <c r="R177" i="5"/>
  <c r="P177" i="5"/>
  <c r="BI175" i="5"/>
  <c r="BH175" i="5"/>
  <c r="BG175" i="5"/>
  <c r="BF175" i="5"/>
  <c r="T175" i="5"/>
  <c r="R175" i="5"/>
  <c r="P175" i="5"/>
  <c r="BI173" i="5"/>
  <c r="BH173" i="5"/>
  <c r="BG173" i="5"/>
  <c r="BF173" i="5"/>
  <c r="T173" i="5"/>
  <c r="R173" i="5"/>
  <c r="P173" i="5"/>
  <c r="BI171" i="5"/>
  <c r="BH171" i="5"/>
  <c r="BG171" i="5"/>
  <c r="BF171" i="5"/>
  <c r="T171" i="5"/>
  <c r="R171" i="5"/>
  <c r="P171" i="5"/>
  <c r="BI169" i="5"/>
  <c r="BH169" i="5"/>
  <c r="BG169" i="5"/>
  <c r="BF169" i="5"/>
  <c r="T169" i="5"/>
  <c r="R169" i="5"/>
  <c r="P169" i="5"/>
  <c r="BI167" i="5"/>
  <c r="BH167" i="5"/>
  <c r="BG167" i="5"/>
  <c r="BF167" i="5"/>
  <c r="T167" i="5"/>
  <c r="R167" i="5"/>
  <c r="P167" i="5"/>
  <c r="BI165" i="5"/>
  <c r="BH165" i="5"/>
  <c r="BG165" i="5"/>
  <c r="BF165" i="5"/>
  <c r="T165" i="5"/>
  <c r="R165" i="5"/>
  <c r="P165" i="5"/>
  <c r="BI163" i="5"/>
  <c r="BH163" i="5"/>
  <c r="BG163" i="5"/>
  <c r="BF163" i="5"/>
  <c r="T163" i="5"/>
  <c r="R163" i="5"/>
  <c r="P163" i="5"/>
  <c r="BI161" i="5"/>
  <c r="BH161" i="5"/>
  <c r="BG161" i="5"/>
  <c r="BF161" i="5"/>
  <c r="T161" i="5"/>
  <c r="R161" i="5"/>
  <c r="P161" i="5"/>
  <c r="BI159" i="5"/>
  <c r="BH159" i="5"/>
  <c r="BG159" i="5"/>
  <c r="BF159" i="5"/>
  <c r="T159" i="5"/>
  <c r="R159" i="5"/>
  <c r="P159" i="5"/>
  <c r="BI157" i="5"/>
  <c r="BH157" i="5"/>
  <c r="BG157" i="5"/>
  <c r="BF157" i="5"/>
  <c r="T157" i="5"/>
  <c r="R157" i="5"/>
  <c r="P157" i="5"/>
  <c r="BI155" i="5"/>
  <c r="BH155" i="5"/>
  <c r="BG155" i="5"/>
  <c r="BF155" i="5"/>
  <c r="T155" i="5"/>
  <c r="R155" i="5"/>
  <c r="P155" i="5"/>
  <c r="BI153" i="5"/>
  <c r="BH153" i="5"/>
  <c r="BG153" i="5"/>
  <c r="BF153" i="5"/>
  <c r="T153" i="5"/>
  <c r="R153" i="5"/>
  <c r="P153" i="5"/>
  <c r="BI151" i="5"/>
  <c r="BH151" i="5"/>
  <c r="BG151" i="5"/>
  <c r="BF151" i="5"/>
  <c r="T151" i="5"/>
  <c r="R151" i="5"/>
  <c r="P151" i="5"/>
  <c r="BI149" i="5"/>
  <c r="BH149" i="5"/>
  <c r="BG149" i="5"/>
  <c r="BF149" i="5"/>
  <c r="T149" i="5"/>
  <c r="R149" i="5"/>
  <c r="P149" i="5"/>
  <c r="BI147" i="5"/>
  <c r="BH147" i="5"/>
  <c r="BG147" i="5"/>
  <c r="BF147" i="5"/>
  <c r="T147" i="5"/>
  <c r="R147" i="5"/>
  <c r="P147" i="5"/>
  <c r="BI145" i="5"/>
  <c r="BH145" i="5"/>
  <c r="BG145" i="5"/>
  <c r="BF145" i="5"/>
  <c r="T145" i="5"/>
  <c r="R145" i="5"/>
  <c r="P145" i="5"/>
  <c r="BI143" i="5"/>
  <c r="BH143" i="5"/>
  <c r="BG143" i="5"/>
  <c r="BF143" i="5"/>
  <c r="T143" i="5"/>
  <c r="R143" i="5"/>
  <c r="P143" i="5"/>
  <c r="BI141" i="5"/>
  <c r="BH141" i="5"/>
  <c r="BG141" i="5"/>
  <c r="BF141" i="5"/>
  <c r="T141" i="5"/>
  <c r="R141" i="5"/>
  <c r="P141" i="5"/>
  <c r="BI139" i="5"/>
  <c r="BH139" i="5"/>
  <c r="BG139" i="5"/>
  <c r="BF139" i="5"/>
  <c r="T139" i="5"/>
  <c r="R139" i="5"/>
  <c r="P139" i="5"/>
  <c r="BI137" i="5"/>
  <c r="BH137" i="5"/>
  <c r="BG137" i="5"/>
  <c r="BF137" i="5"/>
  <c r="T137" i="5"/>
  <c r="R137" i="5"/>
  <c r="P137" i="5"/>
  <c r="BI135" i="5"/>
  <c r="BH135" i="5"/>
  <c r="BG135" i="5"/>
  <c r="BF135" i="5"/>
  <c r="T135" i="5"/>
  <c r="R135" i="5"/>
  <c r="P135" i="5"/>
  <c r="BI133" i="5"/>
  <c r="BH133" i="5"/>
  <c r="BG133" i="5"/>
  <c r="BF133" i="5"/>
  <c r="T133" i="5"/>
  <c r="R133" i="5"/>
  <c r="P133" i="5"/>
  <c r="BI131" i="5"/>
  <c r="BH131" i="5"/>
  <c r="BG131" i="5"/>
  <c r="BF131" i="5"/>
  <c r="T131" i="5"/>
  <c r="R131" i="5"/>
  <c r="P131" i="5"/>
  <c r="BI129" i="5"/>
  <c r="BH129" i="5"/>
  <c r="BG129" i="5"/>
  <c r="BF129" i="5"/>
  <c r="T129" i="5"/>
  <c r="R129" i="5"/>
  <c r="P129" i="5"/>
  <c r="BI127" i="5"/>
  <c r="BH127" i="5"/>
  <c r="BG127" i="5"/>
  <c r="BF127" i="5"/>
  <c r="T127" i="5"/>
  <c r="R127" i="5"/>
  <c r="P127" i="5"/>
  <c r="BI125" i="5"/>
  <c r="BH125" i="5"/>
  <c r="BG125" i="5"/>
  <c r="BF125" i="5"/>
  <c r="T125" i="5"/>
  <c r="R125" i="5"/>
  <c r="P125" i="5"/>
  <c r="BI123" i="5"/>
  <c r="BH123" i="5"/>
  <c r="BG123" i="5"/>
  <c r="BF123" i="5"/>
  <c r="T123" i="5"/>
  <c r="R123" i="5"/>
  <c r="P123" i="5"/>
  <c r="BI121" i="5"/>
  <c r="BH121" i="5"/>
  <c r="BG121" i="5"/>
  <c r="BF121" i="5"/>
  <c r="T121" i="5"/>
  <c r="R121" i="5"/>
  <c r="P121" i="5"/>
  <c r="BI119" i="5"/>
  <c r="BH119" i="5"/>
  <c r="BG119" i="5"/>
  <c r="BF119" i="5"/>
  <c r="T119" i="5"/>
  <c r="R119" i="5"/>
  <c r="P119" i="5"/>
  <c r="BI117" i="5"/>
  <c r="BH117" i="5"/>
  <c r="BG117" i="5"/>
  <c r="BF117" i="5"/>
  <c r="T117" i="5"/>
  <c r="R117" i="5"/>
  <c r="P117" i="5"/>
  <c r="BI115" i="5"/>
  <c r="BH115" i="5"/>
  <c r="BG115" i="5"/>
  <c r="BF115" i="5"/>
  <c r="T115" i="5"/>
  <c r="R115" i="5"/>
  <c r="P115" i="5"/>
  <c r="BI113" i="5"/>
  <c r="BH113" i="5"/>
  <c r="BG113" i="5"/>
  <c r="BF113" i="5"/>
  <c r="T113" i="5"/>
  <c r="R113" i="5"/>
  <c r="P113" i="5"/>
  <c r="BI111" i="5"/>
  <c r="BH111" i="5"/>
  <c r="BG111" i="5"/>
  <c r="BF111" i="5"/>
  <c r="T111" i="5"/>
  <c r="R111" i="5"/>
  <c r="P111" i="5"/>
  <c r="BI109" i="5"/>
  <c r="BH109" i="5"/>
  <c r="BG109" i="5"/>
  <c r="BF109" i="5"/>
  <c r="T109" i="5"/>
  <c r="R109" i="5"/>
  <c r="P109" i="5"/>
  <c r="BI107" i="5"/>
  <c r="BH107" i="5"/>
  <c r="BG107" i="5"/>
  <c r="BF107" i="5"/>
  <c r="T107" i="5"/>
  <c r="R107" i="5"/>
  <c r="P107" i="5"/>
  <c r="BI105" i="5"/>
  <c r="BH105" i="5"/>
  <c r="BG105" i="5"/>
  <c r="BF105" i="5"/>
  <c r="T105" i="5"/>
  <c r="R105" i="5"/>
  <c r="P105" i="5"/>
  <c r="BI103" i="5"/>
  <c r="BH103" i="5"/>
  <c r="BG103" i="5"/>
  <c r="BF103" i="5"/>
  <c r="T103" i="5"/>
  <c r="R103" i="5"/>
  <c r="P103" i="5"/>
  <c r="BI101" i="5"/>
  <c r="BH101" i="5"/>
  <c r="BG101" i="5"/>
  <c r="BF101" i="5"/>
  <c r="T101" i="5"/>
  <c r="R101" i="5"/>
  <c r="P101" i="5"/>
  <c r="BI99" i="5"/>
  <c r="BH99" i="5"/>
  <c r="BG99" i="5"/>
  <c r="BF99" i="5"/>
  <c r="T99" i="5"/>
  <c r="R99" i="5"/>
  <c r="P99" i="5"/>
  <c r="BI97" i="5"/>
  <c r="BH97" i="5"/>
  <c r="BG97" i="5"/>
  <c r="BF97" i="5"/>
  <c r="T97" i="5"/>
  <c r="R97" i="5"/>
  <c r="P97" i="5"/>
  <c r="BI95" i="5"/>
  <c r="BH95" i="5"/>
  <c r="BG95" i="5"/>
  <c r="BF95" i="5"/>
  <c r="T95" i="5"/>
  <c r="R95" i="5"/>
  <c r="P95" i="5"/>
  <c r="BI93" i="5"/>
  <c r="BH93" i="5"/>
  <c r="BG93" i="5"/>
  <c r="BF93" i="5"/>
  <c r="T93" i="5"/>
  <c r="R93" i="5"/>
  <c r="P93" i="5"/>
  <c r="BI91" i="5"/>
  <c r="BH91" i="5"/>
  <c r="BG91" i="5"/>
  <c r="BF91" i="5"/>
  <c r="T91" i="5"/>
  <c r="R91" i="5"/>
  <c r="P91" i="5"/>
  <c r="BI89" i="5"/>
  <c r="BH89" i="5"/>
  <c r="BG89" i="5"/>
  <c r="BF89" i="5"/>
  <c r="T89" i="5"/>
  <c r="R89" i="5"/>
  <c r="P89" i="5"/>
  <c r="BI87" i="5"/>
  <c r="BH87" i="5"/>
  <c r="BG87" i="5"/>
  <c r="BF87" i="5"/>
  <c r="T87" i="5"/>
  <c r="R87" i="5"/>
  <c r="P87" i="5"/>
  <c r="BI85" i="5"/>
  <c r="BH85" i="5"/>
  <c r="BG85" i="5"/>
  <c r="BF85" i="5"/>
  <c r="T85" i="5"/>
  <c r="R85" i="5"/>
  <c r="P85" i="5"/>
  <c r="F76" i="5"/>
  <c r="E74" i="5"/>
  <c r="F52" i="5"/>
  <c r="E50" i="5"/>
  <c r="J24" i="5"/>
  <c r="E24" i="5"/>
  <c r="J79" i="5" s="1"/>
  <c r="J23" i="5"/>
  <c r="J21" i="5"/>
  <c r="E21" i="5"/>
  <c r="J78" i="5" s="1"/>
  <c r="J20" i="5"/>
  <c r="J18" i="5"/>
  <c r="E18" i="5"/>
  <c r="F79" i="5" s="1"/>
  <c r="J17" i="5"/>
  <c r="J15" i="5"/>
  <c r="E15" i="5"/>
  <c r="F78" i="5" s="1"/>
  <c r="J14" i="5"/>
  <c r="J12" i="5"/>
  <c r="J76" i="5" s="1"/>
  <c r="E7" i="5"/>
  <c r="E72" i="5" s="1"/>
  <c r="J37" i="4"/>
  <c r="J36" i="4"/>
  <c r="AY57" i="1" s="1"/>
  <c r="J35" i="4"/>
  <c r="AX57" i="1" s="1"/>
  <c r="BI3262" i="4"/>
  <c r="BH3262" i="4"/>
  <c r="BG3262" i="4"/>
  <c r="BF3262" i="4"/>
  <c r="T3262" i="4"/>
  <c r="R3262" i="4"/>
  <c r="P3262" i="4"/>
  <c r="BI3256" i="4"/>
  <c r="BH3256" i="4"/>
  <c r="BG3256" i="4"/>
  <c r="BF3256" i="4"/>
  <c r="T3256" i="4"/>
  <c r="R3256" i="4"/>
  <c r="P3256" i="4"/>
  <c r="BI3251" i="4"/>
  <c r="BH3251" i="4"/>
  <c r="BG3251" i="4"/>
  <c r="BF3251" i="4"/>
  <c r="T3251" i="4"/>
  <c r="R3251" i="4"/>
  <c r="P3251" i="4"/>
  <c r="BI3245" i="4"/>
  <c r="BH3245" i="4"/>
  <c r="BG3245" i="4"/>
  <c r="BF3245" i="4"/>
  <c r="T3245" i="4"/>
  <c r="R3245" i="4"/>
  <c r="P3245" i="4"/>
  <c r="BI3239" i="4"/>
  <c r="BH3239" i="4"/>
  <c r="BG3239" i="4"/>
  <c r="BF3239" i="4"/>
  <c r="T3239" i="4"/>
  <c r="R3239" i="4"/>
  <c r="P3239" i="4"/>
  <c r="BI3233" i="4"/>
  <c r="BH3233" i="4"/>
  <c r="BG3233" i="4"/>
  <c r="BF3233" i="4"/>
  <c r="T3233" i="4"/>
  <c r="R3233" i="4"/>
  <c r="P3233" i="4"/>
  <c r="BI3227" i="4"/>
  <c r="BH3227" i="4"/>
  <c r="BG3227" i="4"/>
  <c r="BF3227" i="4"/>
  <c r="T3227" i="4"/>
  <c r="R3227" i="4"/>
  <c r="P3227" i="4"/>
  <c r="BI3221" i="4"/>
  <c r="BH3221" i="4"/>
  <c r="BG3221" i="4"/>
  <c r="BF3221" i="4"/>
  <c r="T3221" i="4"/>
  <c r="R3221" i="4"/>
  <c r="P3221" i="4"/>
  <c r="BI3215" i="4"/>
  <c r="BH3215" i="4"/>
  <c r="BG3215" i="4"/>
  <c r="BF3215" i="4"/>
  <c r="T3215" i="4"/>
  <c r="R3215" i="4"/>
  <c r="P3215" i="4"/>
  <c r="BI3210" i="4"/>
  <c r="BH3210" i="4"/>
  <c r="BG3210" i="4"/>
  <c r="BF3210" i="4"/>
  <c r="T3210" i="4"/>
  <c r="R3210" i="4"/>
  <c r="P3210" i="4"/>
  <c r="BI3204" i="4"/>
  <c r="BH3204" i="4"/>
  <c r="BG3204" i="4"/>
  <c r="BF3204" i="4"/>
  <c r="T3204" i="4"/>
  <c r="R3204" i="4"/>
  <c r="P3204" i="4"/>
  <c r="BI3199" i="4"/>
  <c r="BH3199" i="4"/>
  <c r="BG3199" i="4"/>
  <c r="BF3199" i="4"/>
  <c r="T3199" i="4"/>
  <c r="R3199" i="4"/>
  <c r="P3199" i="4"/>
  <c r="BI3194" i="4"/>
  <c r="BH3194" i="4"/>
  <c r="BG3194" i="4"/>
  <c r="BF3194" i="4"/>
  <c r="T3194" i="4"/>
  <c r="R3194" i="4"/>
  <c r="P3194" i="4"/>
  <c r="BI3177" i="4"/>
  <c r="BH3177" i="4"/>
  <c r="BG3177" i="4"/>
  <c r="BF3177" i="4"/>
  <c r="T3177" i="4"/>
  <c r="R3177" i="4"/>
  <c r="P3177" i="4"/>
  <c r="BI3161" i="4"/>
  <c r="BH3161" i="4"/>
  <c r="BG3161" i="4"/>
  <c r="BF3161" i="4"/>
  <c r="T3161" i="4"/>
  <c r="R3161" i="4"/>
  <c r="P3161" i="4"/>
  <c r="BI3149" i="4"/>
  <c r="BH3149" i="4"/>
  <c r="BG3149" i="4"/>
  <c r="BF3149" i="4"/>
  <c r="T3149" i="4"/>
  <c r="R3149" i="4"/>
  <c r="P3149" i="4"/>
  <c r="BI3138" i="4"/>
  <c r="BH3138" i="4"/>
  <c r="BG3138" i="4"/>
  <c r="BF3138" i="4"/>
  <c r="T3138" i="4"/>
  <c r="R3138" i="4"/>
  <c r="P3138" i="4"/>
  <c r="BI3124" i="4"/>
  <c r="BH3124" i="4"/>
  <c r="BG3124" i="4"/>
  <c r="BF3124" i="4"/>
  <c r="T3124" i="4"/>
  <c r="R3124" i="4"/>
  <c r="P3124" i="4"/>
  <c r="P3111" i="4"/>
  <c r="BI3112" i="4"/>
  <c r="BH3112" i="4"/>
  <c r="BG3112" i="4"/>
  <c r="BF3112" i="4"/>
  <c r="T3112" i="4"/>
  <c r="T3111" i="4" s="1"/>
  <c r="R3112" i="4"/>
  <c r="R3111" i="4" s="1"/>
  <c r="P3112" i="4"/>
  <c r="BI3109" i="4"/>
  <c r="BH3109" i="4"/>
  <c r="BG3109" i="4"/>
  <c r="BF3109" i="4"/>
  <c r="T3109" i="4"/>
  <c r="R3109" i="4"/>
  <c r="P3109" i="4"/>
  <c r="BI3103" i="4"/>
  <c r="BH3103" i="4"/>
  <c r="BG3103" i="4"/>
  <c r="BF3103" i="4"/>
  <c r="T3103" i="4"/>
  <c r="R3103" i="4"/>
  <c r="P3103" i="4"/>
  <c r="BI3085" i="4"/>
  <c r="BH3085" i="4"/>
  <c r="BG3085" i="4"/>
  <c r="BF3085" i="4"/>
  <c r="T3085" i="4"/>
  <c r="R3085" i="4"/>
  <c r="P3085" i="4"/>
  <c r="BI3055" i="4"/>
  <c r="BH3055" i="4"/>
  <c r="BG3055" i="4"/>
  <c r="BF3055" i="4"/>
  <c r="T3055" i="4"/>
  <c r="R3055" i="4"/>
  <c r="P3055" i="4"/>
  <c r="BI3038" i="4"/>
  <c r="BH3038" i="4"/>
  <c r="BG3038" i="4"/>
  <c r="BF3038" i="4"/>
  <c r="T3038" i="4"/>
  <c r="R3038" i="4"/>
  <c r="P3038" i="4"/>
  <c r="BI3008" i="4"/>
  <c r="BH3008" i="4"/>
  <c r="BG3008" i="4"/>
  <c r="BF3008" i="4"/>
  <c r="T3008" i="4"/>
  <c r="R3008" i="4"/>
  <c r="P3008" i="4"/>
  <c r="BI3002" i="4"/>
  <c r="BH3002" i="4"/>
  <c r="BG3002" i="4"/>
  <c r="BF3002" i="4"/>
  <c r="T3002" i="4"/>
  <c r="R3002" i="4"/>
  <c r="P3002" i="4"/>
  <c r="BI2996" i="4"/>
  <c r="BH2996" i="4"/>
  <c r="BG2996" i="4"/>
  <c r="BF2996" i="4"/>
  <c r="T2996" i="4"/>
  <c r="R2996" i="4"/>
  <c r="P2996" i="4"/>
  <c r="BI2990" i="4"/>
  <c r="BH2990" i="4"/>
  <c r="BG2990" i="4"/>
  <c r="BF2990" i="4"/>
  <c r="T2990" i="4"/>
  <c r="R2990" i="4"/>
  <c r="P2990" i="4"/>
  <c r="BI2985" i="4"/>
  <c r="BH2985" i="4"/>
  <c r="BG2985" i="4"/>
  <c r="BF2985" i="4"/>
  <c r="T2985" i="4"/>
  <c r="R2985" i="4"/>
  <c r="P2985" i="4"/>
  <c r="BI2978" i="4"/>
  <c r="BH2978" i="4"/>
  <c r="BG2978" i="4"/>
  <c r="BF2978" i="4"/>
  <c r="T2978" i="4"/>
  <c r="R2978" i="4"/>
  <c r="P2978" i="4"/>
  <c r="BI2961" i="4"/>
  <c r="BH2961" i="4"/>
  <c r="BG2961" i="4"/>
  <c r="BF2961" i="4"/>
  <c r="T2961" i="4"/>
  <c r="R2961" i="4"/>
  <c r="P2961" i="4"/>
  <c r="BI2931" i="4"/>
  <c r="BH2931" i="4"/>
  <c r="BG2931" i="4"/>
  <c r="BF2931" i="4"/>
  <c r="T2931" i="4"/>
  <c r="R2931" i="4"/>
  <c r="P2931" i="4"/>
  <c r="BI2916" i="4"/>
  <c r="BH2916" i="4"/>
  <c r="BG2916" i="4"/>
  <c r="BF2916" i="4"/>
  <c r="T2916" i="4"/>
  <c r="R2916" i="4"/>
  <c r="P2916" i="4"/>
  <c r="BI2909" i="4"/>
  <c r="BH2909" i="4"/>
  <c r="BG2909" i="4"/>
  <c r="BF2909" i="4"/>
  <c r="T2909" i="4"/>
  <c r="R2909" i="4"/>
  <c r="P2909" i="4"/>
  <c r="BI2902" i="4"/>
  <c r="BH2902" i="4"/>
  <c r="BG2902" i="4"/>
  <c r="BF2902" i="4"/>
  <c r="T2902" i="4"/>
  <c r="R2902" i="4"/>
  <c r="P2902" i="4"/>
  <c r="BI2898" i="4"/>
  <c r="BH2898" i="4"/>
  <c r="BG2898" i="4"/>
  <c r="BF2898" i="4"/>
  <c r="T2898" i="4"/>
  <c r="R2898" i="4"/>
  <c r="P2898" i="4"/>
  <c r="BI2893" i="4"/>
  <c r="BH2893" i="4"/>
  <c r="BG2893" i="4"/>
  <c r="BF2893" i="4"/>
  <c r="T2893" i="4"/>
  <c r="R2893" i="4"/>
  <c r="P2893" i="4"/>
  <c r="BI2882" i="4"/>
  <c r="BH2882" i="4"/>
  <c r="BG2882" i="4"/>
  <c r="BF2882" i="4"/>
  <c r="T2882" i="4"/>
  <c r="R2882" i="4"/>
  <c r="P2882" i="4"/>
  <c r="BI2871" i="4"/>
  <c r="BH2871" i="4"/>
  <c r="BG2871" i="4"/>
  <c r="BF2871" i="4"/>
  <c r="T2871" i="4"/>
  <c r="R2871" i="4"/>
  <c r="P2871" i="4"/>
  <c r="BI2860" i="4"/>
  <c r="BH2860" i="4"/>
  <c r="BG2860" i="4"/>
  <c r="BF2860" i="4"/>
  <c r="T2860" i="4"/>
  <c r="R2860" i="4"/>
  <c r="P2860" i="4"/>
  <c r="BI2849" i="4"/>
  <c r="BH2849" i="4"/>
  <c r="BG2849" i="4"/>
  <c r="BF2849" i="4"/>
  <c r="T2849" i="4"/>
  <c r="R2849" i="4"/>
  <c r="P2849" i="4"/>
  <c r="BI2838" i="4"/>
  <c r="BH2838" i="4"/>
  <c r="BG2838" i="4"/>
  <c r="BF2838" i="4"/>
  <c r="T2838" i="4"/>
  <c r="R2838" i="4"/>
  <c r="P2838" i="4"/>
  <c r="BI2827" i="4"/>
  <c r="BH2827" i="4"/>
  <c r="BG2827" i="4"/>
  <c r="BF2827" i="4"/>
  <c r="T2827" i="4"/>
  <c r="R2827" i="4"/>
  <c r="P2827" i="4"/>
  <c r="BI2824" i="4"/>
  <c r="BH2824" i="4"/>
  <c r="BG2824" i="4"/>
  <c r="BF2824" i="4"/>
  <c r="T2824" i="4"/>
  <c r="R2824" i="4"/>
  <c r="P2824" i="4"/>
  <c r="BI2820" i="4"/>
  <c r="BH2820" i="4"/>
  <c r="BG2820" i="4"/>
  <c r="BF2820" i="4"/>
  <c r="T2820" i="4"/>
  <c r="R2820" i="4"/>
  <c r="P2820" i="4"/>
  <c r="BI2815" i="4"/>
  <c r="BH2815" i="4"/>
  <c r="BG2815" i="4"/>
  <c r="BF2815" i="4"/>
  <c r="T2815" i="4"/>
  <c r="R2815" i="4"/>
  <c r="P2815" i="4"/>
  <c r="BI2804" i="4"/>
  <c r="BH2804" i="4"/>
  <c r="BG2804" i="4"/>
  <c r="BF2804" i="4"/>
  <c r="T2804" i="4"/>
  <c r="R2804" i="4"/>
  <c r="P2804" i="4"/>
  <c r="BI2785" i="4"/>
  <c r="BH2785" i="4"/>
  <c r="BG2785" i="4"/>
  <c r="BF2785" i="4"/>
  <c r="T2785" i="4"/>
  <c r="R2785" i="4"/>
  <c r="P2785" i="4"/>
  <c r="BI2782" i="4"/>
  <c r="BH2782" i="4"/>
  <c r="BG2782" i="4"/>
  <c r="BF2782" i="4"/>
  <c r="T2782" i="4"/>
  <c r="R2782" i="4"/>
  <c r="P2782" i="4"/>
  <c r="BI2744" i="4"/>
  <c r="BH2744" i="4"/>
  <c r="BG2744" i="4"/>
  <c r="BF2744" i="4"/>
  <c r="T2744" i="4"/>
  <c r="R2744" i="4"/>
  <c r="P2744" i="4"/>
  <c r="BI2736" i="4"/>
  <c r="BH2736" i="4"/>
  <c r="BG2736" i="4"/>
  <c r="BF2736" i="4"/>
  <c r="T2736" i="4"/>
  <c r="R2736" i="4"/>
  <c r="P2736" i="4"/>
  <c r="BI2726" i="4"/>
  <c r="BH2726" i="4"/>
  <c r="BG2726" i="4"/>
  <c r="BF2726" i="4"/>
  <c r="T2726" i="4"/>
  <c r="R2726" i="4"/>
  <c r="P2726" i="4"/>
  <c r="BI2718" i="4"/>
  <c r="BH2718" i="4"/>
  <c r="BG2718" i="4"/>
  <c r="BF2718" i="4"/>
  <c r="T2718" i="4"/>
  <c r="R2718" i="4"/>
  <c r="P2718" i="4"/>
  <c r="BI2708" i="4"/>
  <c r="BH2708" i="4"/>
  <c r="BG2708" i="4"/>
  <c r="BF2708" i="4"/>
  <c r="T2708" i="4"/>
  <c r="R2708" i="4"/>
  <c r="P2708" i="4"/>
  <c r="BI2698" i="4"/>
  <c r="BH2698" i="4"/>
  <c r="BG2698" i="4"/>
  <c r="BF2698" i="4"/>
  <c r="T2698" i="4"/>
  <c r="R2698" i="4"/>
  <c r="P2698" i="4"/>
  <c r="BI2687" i="4"/>
  <c r="BH2687" i="4"/>
  <c r="BG2687" i="4"/>
  <c r="BF2687" i="4"/>
  <c r="T2687" i="4"/>
  <c r="R2687" i="4"/>
  <c r="P2687" i="4"/>
  <c r="BI2668" i="4"/>
  <c r="BH2668" i="4"/>
  <c r="BG2668" i="4"/>
  <c r="BF2668" i="4"/>
  <c r="T2668" i="4"/>
  <c r="R2668" i="4"/>
  <c r="P2668" i="4"/>
  <c r="BI2657" i="4"/>
  <c r="BH2657" i="4"/>
  <c r="BG2657" i="4"/>
  <c r="BF2657" i="4"/>
  <c r="T2657" i="4"/>
  <c r="R2657" i="4"/>
  <c r="P2657" i="4"/>
  <c r="BI2645" i="4"/>
  <c r="BH2645" i="4"/>
  <c r="BG2645" i="4"/>
  <c r="BF2645" i="4"/>
  <c r="T2645" i="4"/>
  <c r="R2645" i="4"/>
  <c r="P2645" i="4"/>
  <c r="BI2640" i="4"/>
  <c r="BH2640" i="4"/>
  <c r="BG2640" i="4"/>
  <c r="BF2640" i="4"/>
  <c r="T2640" i="4"/>
  <c r="R2640" i="4"/>
  <c r="P2640" i="4"/>
  <c r="BI2633" i="4"/>
  <c r="BH2633" i="4"/>
  <c r="BG2633" i="4"/>
  <c r="BF2633" i="4"/>
  <c r="T2633" i="4"/>
  <c r="R2633" i="4"/>
  <c r="P2633" i="4"/>
  <c r="BI2627" i="4"/>
  <c r="BH2627" i="4"/>
  <c r="BG2627" i="4"/>
  <c r="BF2627" i="4"/>
  <c r="T2627" i="4"/>
  <c r="R2627" i="4"/>
  <c r="P2627" i="4"/>
  <c r="BI2621" i="4"/>
  <c r="BH2621" i="4"/>
  <c r="BG2621" i="4"/>
  <c r="BF2621" i="4"/>
  <c r="T2621" i="4"/>
  <c r="R2621" i="4"/>
  <c r="P2621" i="4"/>
  <c r="BI2615" i="4"/>
  <c r="BH2615" i="4"/>
  <c r="BG2615" i="4"/>
  <c r="BF2615" i="4"/>
  <c r="T2615" i="4"/>
  <c r="R2615" i="4"/>
  <c r="P2615" i="4"/>
  <c r="BI2603" i="4"/>
  <c r="BH2603" i="4"/>
  <c r="BG2603" i="4"/>
  <c r="BF2603" i="4"/>
  <c r="T2603" i="4"/>
  <c r="R2603" i="4"/>
  <c r="P2603" i="4"/>
  <c r="BI2598" i="4"/>
  <c r="BH2598" i="4"/>
  <c r="BG2598" i="4"/>
  <c r="BF2598" i="4"/>
  <c r="T2598" i="4"/>
  <c r="R2598" i="4"/>
  <c r="P2598" i="4"/>
  <c r="BI2586" i="4"/>
  <c r="BH2586" i="4"/>
  <c r="BG2586" i="4"/>
  <c r="BF2586" i="4"/>
  <c r="T2586" i="4"/>
  <c r="R2586" i="4"/>
  <c r="P2586" i="4"/>
  <c r="BI2579" i="4"/>
  <c r="BH2579" i="4"/>
  <c r="BG2579" i="4"/>
  <c r="BF2579" i="4"/>
  <c r="T2579" i="4"/>
  <c r="R2579" i="4"/>
  <c r="P2579" i="4"/>
  <c r="BI2572" i="4"/>
  <c r="BH2572" i="4"/>
  <c r="BG2572" i="4"/>
  <c r="BF2572" i="4"/>
  <c r="T2572" i="4"/>
  <c r="R2572" i="4"/>
  <c r="P2572" i="4"/>
  <c r="BI2565" i="4"/>
  <c r="BH2565" i="4"/>
  <c r="BG2565" i="4"/>
  <c r="BF2565" i="4"/>
  <c r="T2565" i="4"/>
  <c r="R2565" i="4"/>
  <c r="P2565" i="4"/>
  <c r="BI2558" i="4"/>
  <c r="BH2558" i="4"/>
  <c r="BG2558" i="4"/>
  <c r="BF2558" i="4"/>
  <c r="T2558" i="4"/>
  <c r="R2558" i="4"/>
  <c r="P2558" i="4"/>
  <c r="BI2551" i="4"/>
  <c r="BH2551" i="4"/>
  <c r="BG2551" i="4"/>
  <c r="BF2551" i="4"/>
  <c r="T2551" i="4"/>
  <c r="R2551" i="4"/>
  <c r="P2551" i="4"/>
  <c r="BI2544" i="4"/>
  <c r="BH2544" i="4"/>
  <c r="BG2544" i="4"/>
  <c r="BF2544" i="4"/>
  <c r="T2544" i="4"/>
  <c r="R2544" i="4"/>
  <c r="P2544" i="4"/>
  <c r="BI2538" i="4"/>
  <c r="BH2538" i="4"/>
  <c r="BG2538" i="4"/>
  <c r="BF2538" i="4"/>
  <c r="T2538" i="4"/>
  <c r="R2538" i="4"/>
  <c r="P2538" i="4"/>
  <c r="BI2527" i="4"/>
  <c r="BH2527" i="4"/>
  <c r="BG2527" i="4"/>
  <c r="BF2527" i="4"/>
  <c r="T2527" i="4"/>
  <c r="R2527" i="4"/>
  <c r="P2527" i="4"/>
  <c r="BI2506" i="4"/>
  <c r="BH2506" i="4"/>
  <c r="BG2506" i="4"/>
  <c r="BF2506" i="4"/>
  <c r="T2506" i="4"/>
  <c r="R2506" i="4"/>
  <c r="P2506" i="4"/>
  <c r="BI2496" i="4"/>
  <c r="BH2496" i="4"/>
  <c r="BG2496" i="4"/>
  <c r="BF2496" i="4"/>
  <c r="T2496" i="4"/>
  <c r="R2496" i="4"/>
  <c r="P2496" i="4"/>
  <c r="BI2475" i="4"/>
  <c r="BH2475" i="4"/>
  <c r="BG2475" i="4"/>
  <c r="BF2475" i="4"/>
  <c r="T2475" i="4"/>
  <c r="R2475" i="4"/>
  <c r="P2475" i="4"/>
  <c r="BI2445" i="4"/>
  <c r="BH2445" i="4"/>
  <c r="BG2445" i="4"/>
  <c r="BF2445" i="4"/>
  <c r="T2445" i="4"/>
  <c r="R2445" i="4"/>
  <c r="P2445" i="4"/>
  <c r="BI2435" i="4"/>
  <c r="BH2435" i="4"/>
  <c r="BG2435" i="4"/>
  <c r="BF2435" i="4"/>
  <c r="T2435" i="4"/>
  <c r="R2435" i="4"/>
  <c r="P2435" i="4"/>
  <c r="BI2424" i="4"/>
  <c r="BH2424" i="4"/>
  <c r="BG2424" i="4"/>
  <c r="BF2424" i="4"/>
  <c r="T2424" i="4"/>
  <c r="R2424" i="4"/>
  <c r="P2424" i="4"/>
  <c r="BI2417" i="4"/>
  <c r="BH2417" i="4"/>
  <c r="BG2417" i="4"/>
  <c r="BF2417" i="4"/>
  <c r="T2417" i="4"/>
  <c r="R2417" i="4"/>
  <c r="P2417" i="4"/>
  <c r="BI2411" i="4"/>
  <c r="BH2411" i="4"/>
  <c r="BG2411" i="4"/>
  <c r="BF2411" i="4"/>
  <c r="T2411" i="4"/>
  <c r="R2411" i="4"/>
  <c r="P2411" i="4"/>
  <c r="BI2405" i="4"/>
  <c r="BH2405" i="4"/>
  <c r="BG2405" i="4"/>
  <c r="BF2405" i="4"/>
  <c r="T2405" i="4"/>
  <c r="R2405" i="4"/>
  <c r="P2405" i="4"/>
  <c r="BI2393" i="4"/>
  <c r="BH2393" i="4"/>
  <c r="BG2393" i="4"/>
  <c r="BF2393" i="4"/>
  <c r="T2393" i="4"/>
  <c r="R2393" i="4"/>
  <c r="P2393" i="4"/>
  <c r="BI2384" i="4"/>
  <c r="BH2384" i="4"/>
  <c r="BG2384" i="4"/>
  <c r="BF2384" i="4"/>
  <c r="T2384" i="4"/>
  <c r="R2384" i="4"/>
  <c r="P2384" i="4"/>
  <c r="BI2378" i="4"/>
  <c r="BH2378" i="4"/>
  <c r="BG2378" i="4"/>
  <c r="BF2378" i="4"/>
  <c r="T2378" i="4"/>
  <c r="R2378" i="4"/>
  <c r="P2378" i="4"/>
  <c r="BI2373" i="4"/>
  <c r="BH2373" i="4"/>
  <c r="BG2373" i="4"/>
  <c r="BF2373" i="4"/>
  <c r="T2373" i="4"/>
  <c r="R2373" i="4"/>
  <c r="P2373" i="4"/>
  <c r="BI2368" i="4"/>
  <c r="BH2368" i="4"/>
  <c r="BG2368" i="4"/>
  <c r="BF2368" i="4"/>
  <c r="T2368" i="4"/>
  <c r="R2368" i="4"/>
  <c r="P2368" i="4"/>
  <c r="BI2361" i="4"/>
  <c r="BH2361" i="4"/>
  <c r="BG2361" i="4"/>
  <c r="BF2361" i="4"/>
  <c r="T2361" i="4"/>
  <c r="R2361" i="4"/>
  <c r="P2361" i="4"/>
  <c r="BI2354" i="4"/>
  <c r="BH2354" i="4"/>
  <c r="BG2354" i="4"/>
  <c r="BF2354" i="4"/>
  <c r="T2354" i="4"/>
  <c r="R2354" i="4"/>
  <c r="P2354" i="4"/>
  <c r="BI2347" i="4"/>
  <c r="BH2347" i="4"/>
  <c r="BG2347" i="4"/>
  <c r="BF2347" i="4"/>
  <c r="T2347" i="4"/>
  <c r="R2347" i="4"/>
  <c r="P2347" i="4"/>
  <c r="BI2340" i="4"/>
  <c r="BH2340" i="4"/>
  <c r="BG2340" i="4"/>
  <c r="BF2340" i="4"/>
  <c r="T2340" i="4"/>
  <c r="R2340" i="4"/>
  <c r="P2340" i="4"/>
  <c r="BI2336" i="4"/>
  <c r="BH2336" i="4"/>
  <c r="BG2336" i="4"/>
  <c r="BF2336" i="4"/>
  <c r="T2336" i="4"/>
  <c r="R2336" i="4"/>
  <c r="P2336" i="4"/>
  <c r="BI2332" i="4"/>
  <c r="BH2332" i="4"/>
  <c r="BG2332" i="4"/>
  <c r="BF2332" i="4"/>
  <c r="T2332" i="4"/>
  <c r="R2332" i="4"/>
  <c r="P2332" i="4"/>
  <c r="BI2328" i="4"/>
  <c r="BH2328" i="4"/>
  <c r="BG2328" i="4"/>
  <c r="BF2328" i="4"/>
  <c r="T2328" i="4"/>
  <c r="R2328" i="4"/>
  <c r="P2328" i="4"/>
  <c r="BI2324" i="4"/>
  <c r="BH2324" i="4"/>
  <c r="BG2324" i="4"/>
  <c r="BF2324" i="4"/>
  <c r="T2324" i="4"/>
  <c r="R2324" i="4"/>
  <c r="P2324" i="4"/>
  <c r="BI2320" i="4"/>
  <c r="BH2320" i="4"/>
  <c r="BG2320" i="4"/>
  <c r="BF2320" i="4"/>
  <c r="T2320" i="4"/>
  <c r="R2320" i="4"/>
  <c r="P2320" i="4"/>
  <c r="BI2309" i="4"/>
  <c r="BH2309" i="4"/>
  <c r="BG2309" i="4"/>
  <c r="BF2309" i="4"/>
  <c r="T2309" i="4"/>
  <c r="R2309" i="4"/>
  <c r="P2309" i="4"/>
  <c r="BI2278" i="4"/>
  <c r="BH2278" i="4"/>
  <c r="BG2278" i="4"/>
  <c r="BF2278" i="4"/>
  <c r="T2278" i="4"/>
  <c r="R2278" i="4"/>
  <c r="P2278" i="4"/>
  <c r="BI2265" i="4"/>
  <c r="BH2265" i="4"/>
  <c r="BG2265" i="4"/>
  <c r="BF2265" i="4"/>
  <c r="T2265" i="4"/>
  <c r="R2265" i="4"/>
  <c r="P2265" i="4"/>
  <c r="BI2258" i="4"/>
  <c r="BH2258" i="4"/>
  <c r="BG2258" i="4"/>
  <c r="BF2258" i="4"/>
  <c r="T2258" i="4"/>
  <c r="R2258" i="4"/>
  <c r="P2258" i="4"/>
  <c r="BI2246" i="4"/>
  <c r="BH2246" i="4"/>
  <c r="BG2246" i="4"/>
  <c r="BF2246" i="4"/>
  <c r="T2246" i="4"/>
  <c r="R2246" i="4"/>
  <c r="P2246" i="4"/>
  <c r="BI2225" i="4"/>
  <c r="BH2225" i="4"/>
  <c r="BG2225" i="4"/>
  <c r="BF2225" i="4"/>
  <c r="T2225" i="4"/>
  <c r="R2225" i="4"/>
  <c r="P2225" i="4"/>
  <c r="BI2209" i="4"/>
  <c r="BH2209" i="4"/>
  <c r="BG2209" i="4"/>
  <c r="BF2209" i="4"/>
  <c r="T2209" i="4"/>
  <c r="R2209" i="4"/>
  <c r="P2209" i="4"/>
  <c r="BI2193" i="4"/>
  <c r="BH2193" i="4"/>
  <c r="BG2193" i="4"/>
  <c r="BF2193" i="4"/>
  <c r="T2193" i="4"/>
  <c r="R2193" i="4"/>
  <c r="P2193" i="4"/>
  <c r="BI2175" i="4"/>
  <c r="BH2175" i="4"/>
  <c r="BG2175" i="4"/>
  <c r="BF2175" i="4"/>
  <c r="T2175" i="4"/>
  <c r="R2175" i="4"/>
  <c r="P2175" i="4"/>
  <c r="BI2165" i="4"/>
  <c r="BH2165" i="4"/>
  <c r="BG2165" i="4"/>
  <c r="BF2165" i="4"/>
  <c r="T2165" i="4"/>
  <c r="R2165" i="4"/>
  <c r="P2165" i="4"/>
  <c r="BI2154" i="4"/>
  <c r="BH2154" i="4"/>
  <c r="BG2154" i="4"/>
  <c r="BF2154" i="4"/>
  <c r="T2154" i="4"/>
  <c r="R2154" i="4"/>
  <c r="P2154" i="4"/>
  <c r="BI2144" i="4"/>
  <c r="BH2144" i="4"/>
  <c r="BG2144" i="4"/>
  <c r="BF2144" i="4"/>
  <c r="T2144" i="4"/>
  <c r="R2144" i="4"/>
  <c r="P2144" i="4"/>
  <c r="BI2132" i="4"/>
  <c r="BH2132" i="4"/>
  <c r="BG2132" i="4"/>
  <c r="BF2132" i="4"/>
  <c r="T2132" i="4"/>
  <c r="R2132" i="4"/>
  <c r="P2132" i="4"/>
  <c r="BI2121" i="4"/>
  <c r="BH2121" i="4"/>
  <c r="BG2121" i="4"/>
  <c r="BF2121" i="4"/>
  <c r="T2121" i="4"/>
  <c r="R2121" i="4"/>
  <c r="P2121" i="4"/>
  <c r="BI2109" i="4"/>
  <c r="BH2109" i="4"/>
  <c r="BG2109" i="4"/>
  <c r="BF2109" i="4"/>
  <c r="T2109" i="4"/>
  <c r="R2109" i="4"/>
  <c r="P2109" i="4"/>
  <c r="BI2104" i="4"/>
  <c r="BH2104" i="4"/>
  <c r="BG2104" i="4"/>
  <c r="BF2104" i="4"/>
  <c r="T2104" i="4"/>
  <c r="R2104" i="4"/>
  <c r="P2104" i="4"/>
  <c r="BI2097" i="4"/>
  <c r="BH2097" i="4"/>
  <c r="BG2097" i="4"/>
  <c r="BF2097" i="4"/>
  <c r="T2097" i="4"/>
  <c r="R2097" i="4"/>
  <c r="P2097" i="4"/>
  <c r="BI2090" i="4"/>
  <c r="BH2090" i="4"/>
  <c r="BG2090" i="4"/>
  <c r="BF2090" i="4"/>
  <c r="T2090" i="4"/>
  <c r="R2090" i="4"/>
  <c r="P2090" i="4"/>
  <c r="BI2083" i="4"/>
  <c r="BH2083" i="4"/>
  <c r="BG2083" i="4"/>
  <c r="BF2083" i="4"/>
  <c r="T2083" i="4"/>
  <c r="R2083" i="4"/>
  <c r="P2083" i="4"/>
  <c r="BI2076" i="4"/>
  <c r="BH2076" i="4"/>
  <c r="BG2076" i="4"/>
  <c r="BF2076" i="4"/>
  <c r="T2076" i="4"/>
  <c r="R2076" i="4"/>
  <c r="P2076" i="4"/>
  <c r="BI2069" i="4"/>
  <c r="BH2069" i="4"/>
  <c r="BG2069" i="4"/>
  <c r="BF2069" i="4"/>
  <c r="T2069" i="4"/>
  <c r="R2069" i="4"/>
  <c r="P2069" i="4"/>
  <c r="BI2062" i="4"/>
  <c r="BH2062" i="4"/>
  <c r="BG2062" i="4"/>
  <c r="BF2062" i="4"/>
  <c r="T2062" i="4"/>
  <c r="R2062" i="4"/>
  <c r="P2062" i="4"/>
  <c r="BI2055" i="4"/>
  <c r="BH2055" i="4"/>
  <c r="BG2055" i="4"/>
  <c r="BF2055" i="4"/>
  <c r="T2055" i="4"/>
  <c r="R2055" i="4"/>
  <c r="P2055" i="4"/>
  <c r="BI2048" i="4"/>
  <c r="BH2048" i="4"/>
  <c r="BG2048" i="4"/>
  <c r="BF2048" i="4"/>
  <c r="T2048" i="4"/>
  <c r="R2048" i="4"/>
  <c r="P2048" i="4"/>
  <c r="BI2041" i="4"/>
  <c r="BH2041" i="4"/>
  <c r="BG2041" i="4"/>
  <c r="BF2041" i="4"/>
  <c r="T2041" i="4"/>
  <c r="R2041" i="4"/>
  <c r="P2041" i="4"/>
  <c r="BI2034" i="4"/>
  <c r="BH2034" i="4"/>
  <c r="BG2034" i="4"/>
  <c r="BF2034" i="4"/>
  <c r="T2034" i="4"/>
  <c r="R2034" i="4"/>
  <c r="P2034" i="4"/>
  <c r="BI2031" i="4"/>
  <c r="BH2031" i="4"/>
  <c r="BG2031" i="4"/>
  <c r="BF2031" i="4"/>
  <c r="T2031" i="4"/>
  <c r="R2031" i="4"/>
  <c r="P2031" i="4"/>
  <c r="BI2027" i="4"/>
  <c r="BH2027" i="4"/>
  <c r="BG2027" i="4"/>
  <c r="BF2027" i="4"/>
  <c r="T2027" i="4"/>
  <c r="R2027" i="4"/>
  <c r="P2027" i="4"/>
  <c r="BI2023" i="4"/>
  <c r="BH2023" i="4"/>
  <c r="BG2023" i="4"/>
  <c r="BF2023" i="4"/>
  <c r="T2023" i="4"/>
  <c r="R2023" i="4"/>
  <c r="P2023" i="4"/>
  <c r="BI2020" i="4"/>
  <c r="BH2020" i="4"/>
  <c r="BG2020" i="4"/>
  <c r="BF2020" i="4"/>
  <c r="T2020" i="4"/>
  <c r="R2020" i="4"/>
  <c r="P2020" i="4"/>
  <c r="BI2016" i="4"/>
  <c r="BH2016" i="4"/>
  <c r="BG2016" i="4"/>
  <c r="BF2016" i="4"/>
  <c r="T2016" i="4"/>
  <c r="R2016" i="4"/>
  <c r="P2016" i="4"/>
  <c r="BI2011" i="4"/>
  <c r="BH2011" i="4"/>
  <c r="BG2011" i="4"/>
  <c r="BF2011" i="4"/>
  <c r="T2011" i="4"/>
  <c r="R2011" i="4"/>
  <c r="P2011" i="4"/>
  <c r="BI2007" i="4"/>
  <c r="BH2007" i="4"/>
  <c r="BG2007" i="4"/>
  <c r="BF2007" i="4"/>
  <c r="T2007" i="4"/>
  <c r="R2007" i="4"/>
  <c r="P2007" i="4"/>
  <c r="BI2002" i="4"/>
  <c r="BH2002" i="4"/>
  <c r="BG2002" i="4"/>
  <c r="BF2002" i="4"/>
  <c r="T2002" i="4"/>
  <c r="R2002" i="4"/>
  <c r="P2002" i="4"/>
  <c r="BI1999" i="4"/>
  <c r="BH1999" i="4"/>
  <c r="BG1999" i="4"/>
  <c r="BF1999" i="4"/>
  <c r="T1999" i="4"/>
  <c r="R1999" i="4"/>
  <c r="P1999" i="4"/>
  <c r="BI1994" i="4"/>
  <c r="BH1994" i="4"/>
  <c r="BG1994" i="4"/>
  <c r="BF1994" i="4"/>
  <c r="T1994" i="4"/>
  <c r="R1994" i="4"/>
  <c r="P1994" i="4"/>
  <c r="BI1982" i="4"/>
  <c r="BH1982" i="4"/>
  <c r="BG1982" i="4"/>
  <c r="BF1982" i="4"/>
  <c r="T1982" i="4"/>
  <c r="R1982" i="4"/>
  <c r="P1982" i="4"/>
  <c r="BI1971" i="4"/>
  <c r="BH1971" i="4"/>
  <c r="BG1971" i="4"/>
  <c r="BF1971" i="4"/>
  <c r="T1971" i="4"/>
  <c r="R1971" i="4"/>
  <c r="P1971" i="4"/>
  <c r="BI1965" i="4"/>
  <c r="BH1965" i="4"/>
  <c r="BG1965" i="4"/>
  <c r="BF1965" i="4"/>
  <c r="T1965" i="4"/>
  <c r="R1965" i="4"/>
  <c r="P1965" i="4"/>
  <c r="BI1953" i="4"/>
  <c r="BH1953" i="4"/>
  <c r="BG1953" i="4"/>
  <c r="BF1953" i="4"/>
  <c r="T1953" i="4"/>
  <c r="R1953" i="4"/>
  <c r="P1953" i="4"/>
  <c r="BI1943" i="4"/>
  <c r="BH1943" i="4"/>
  <c r="BG1943" i="4"/>
  <c r="BF1943" i="4"/>
  <c r="T1943" i="4"/>
  <c r="R1943" i="4"/>
  <c r="P1943" i="4"/>
  <c r="BI1938" i="4"/>
  <c r="BH1938" i="4"/>
  <c r="BG1938" i="4"/>
  <c r="BF1938" i="4"/>
  <c r="T1938" i="4"/>
  <c r="R1938" i="4"/>
  <c r="P1938" i="4"/>
  <c r="BI1932" i="4"/>
  <c r="BH1932" i="4"/>
  <c r="BG1932" i="4"/>
  <c r="BF1932" i="4"/>
  <c r="T1932" i="4"/>
  <c r="R1932" i="4"/>
  <c r="P1932" i="4"/>
  <c r="BI1928" i="4"/>
  <c r="BH1928" i="4"/>
  <c r="BG1928" i="4"/>
  <c r="BF1928" i="4"/>
  <c r="T1928" i="4"/>
  <c r="R1928" i="4"/>
  <c r="P1928" i="4"/>
  <c r="BI1921" i="4"/>
  <c r="BH1921" i="4"/>
  <c r="BG1921" i="4"/>
  <c r="BF1921" i="4"/>
  <c r="T1921" i="4"/>
  <c r="R1921" i="4"/>
  <c r="P1921" i="4"/>
  <c r="BI1916" i="4"/>
  <c r="BH1916" i="4"/>
  <c r="BG1916" i="4"/>
  <c r="BF1916" i="4"/>
  <c r="T1916" i="4"/>
  <c r="R1916" i="4"/>
  <c r="P1916" i="4"/>
  <c r="BI1911" i="4"/>
  <c r="BH1911" i="4"/>
  <c r="BG1911" i="4"/>
  <c r="BF1911" i="4"/>
  <c r="T1911" i="4"/>
  <c r="R1911" i="4"/>
  <c r="P1911" i="4"/>
  <c r="BI1906" i="4"/>
  <c r="BH1906" i="4"/>
  <c r="BG1906" i="4"/>
  <c r="BF1906" i="4"/>
  <c r="T1906" i="4"/>
  <c r="R1906" i="4"/>
  <c r="P1906" i="4"/>
  <c r="BI1901" i="4"/>
  <c r="BH1901" i="4"/>
  <c r="BG1901" i="4"/>
  <c r="BF1901" i="4"/>
  <c r="T1901" i="4"/>
  <c r="R1901" i="4"/>
  <c r="P1901" i="4"/>
  <c r="BI1895" i="4"/>
  <c r="BH1895" i="4"/>
  <c r="BG1895" i="4"/>
  <c r="BF1895" i="4"/>
  <c r="T1895" i="4"/>
  <c r="R1895" i="4"/>
  <c r="P1895" i="4"/>
  <c r="BI1890" i="4"/>
  <c r="BH1890" i="4"/>
  <c r="BG1890" i="4"/>
  <c r="BF1890" i="4"/>
  <c r="T1890" i="4"/>
  <c r="R1890" i="4"/>
  <c r="P1890" i="4"/>
  <c r="BI1884" i="4"/>
  <c r="BH1884" i="4"/>
  <c r="BG1884" i="4"/>
  <c r="BF1884" i="4"/>
  <c r="T1884" i="4"/>
  <c r="R1884" i="4"/>
  <c r="P1884" i="4"/>
  <c r="BI1879" i="4"/>
  <c r="BH1879" i="4"/>
  <c r="BG1879" i="4"/>
  <c r="BF1879" i="4"/>
  <c r="T1879" i="4"/>
  <c r="R1879" i="4"/>
  <c r="P1879" i="4"/>
  <c r="BI1874" i="4"/>
  <c r="BH1874" i="4"/>
  <c r="BG1874" i="4"/>
  <c r="BF1874" i="4"/>
  <c r="T1874" i="4"/>
  <c r="R1874" i="4"/>
  <c r="P1874" i="4"/>
  <c r="BI1869" i="4"/>
  <c r="BH1869" i="4"/>
  <c r="BG1869" i="4"/>
  <c r="BF1869" i="4"/>
  <c r="T1869" i="4"/>
  <c r="R1869" i="4"/>
  <c r="P1869" i="4"/>
  <c r="BI1864" i="4"/>
  <c r="BH1864" i="4"/>
  <c r="BG1864" i="4"/>
  <c r="BF1864" i="4"/>
  <c r="T1864" i="4"/>
  <c r="R1864" i="4"/>
  <c r="P1864" i="4"/>
  <c r="BI1859" i="4"/>
  <c r="BH1859" i="4"/>
  <c r="BG1859" i="4"/>
  <c r="BF1859" i="4"/>
  <c r="T1859" i="4"/>
  <c r="R1859" i="4"/>
  <c r="P1859" i="4"/>
  <c r="BI1854" i="4"/>
  <c r="BH1854" i="4"/>
  <c r="BG1854" i="4"/>
  <c r="BF1854" i="4"/>
  <c r="T1854" i="4"/>
  <c r="R1854" i="4"/>
  <c r="P1854" i="4"/>
  <c r="BI1825" i="4"/>
  <c r="BH1825" i="4"/>
  <c r="BG1825" i="4"/>
  <c r="BF1825" i="4"/>
  <c r="T1825" i="4"/>
  <c r="R1825" i="4"/>
  <c r="P1825" i="4"/>
  <c r="BI1797" i="4"/>
  <c r="BH1797" i="4"/>
  <c r="BG1797" i="4"/>
  <c r="BF1797" i="4"/>
  <c r="T1797" i="4"/>
  <c r="R1797" i="4"/>
  <c r="P1797" i="4"/>
  <c r="BI1769" i="4"/>
  <c r="BH1769" i="4"/>
  <c r="BG1769" i="4"/>
  <c r="BF1769" i="4"/>
  <c r="T1769" i="4"/>
  <c r="R1769" i="4"/>
  <c r="P1769" i="4"/>
  <c r="BI1740" i="4"/>
  <c r="BH1740" i="4"/>
  <c r="BG1740" i="4"/>
  <c r="BF1740" i="4"/>
  <c r="T1740" i="4"/>
  <c r="R1740" i="4"/>
  <c r="P1740" i="4"/>
  <c r="BI1711" i="4"/>
  <c r="BH1711" i="4"/>
  <c r="BG1711" i="4"/>
  <c r="BF1711" i="4"/>
  <c r="T1711" i="4"/>
  <c r="R1711" i="4"/>
  <c r="P1711" i="4"/>
  <c r="BI1703" i="4"/>
  <c r="BH1703" i="4"/>
  <c r="BG1703" i="4"/>
  <c r="BF1703" i="4"/>
  <c r="T1703" i="4"/>
  <c r="R1703" i="4"/>
  <c r="P1703" i="4"/>
  <c r="BI1697" i="4"/>
  <c r="BH1697" i="4"/>
  <c r="BG1697" i="4"/>
  <c r="BF1697" i="4"/>
  <c r="T1697" i="4"/>
  <c r="R1697" i="4"/>
  <c r="P1697" i="4"/>
  <c r="BI1690" i="4"/>
  <c r="BH1690" i="4"/>
  <c r="BG1690" i="4"/>
  <c r="BF1690" i="4"/>
  <c r="T1690" i="4"/>
  <c r="R1690" i="4"/>
  <c r="P1690" i="4"/>
  <c r="BI1682" i="4"/>
  <c r="BH1682" i="4"/>
  <c r="BG1682" i="4"/>
  <c r="BF1682" i="4"/>
  <c r="T1682" i="4"/>
  <c r="R1682" i="4"/>
  <c r="P1682" i="4"/>
  <c r="BI1674" i="4"/>
  <c r="BH1674" i="4"/>
  <c r="BG1674" i="4"/>
  <c r="BF1674" i="4"/>
  <c r="T1674" i="4"/>
  <c r="R1674" i="4"/>
  <c r="P1674" i="4"/>
  <c r="BI1669" i="4"/>
  <c r="BH1669" i="4"/>
  <c r="BG1669" i="4"/>
  <c r="BF1669" i="4"/>
  <c r="T1669" i="4"/>
  <c r="R1669" i="4"/>
  <c r="P1669" i="4"/>
  <c r="BI1664" i="4"/>
  <c r="BH1664" i="4"/>
  <c r="BG1664" i="4"/>
  <c r="BF1664" i="4"/>
  <c r="T1664" i="4"/>
  <c r="R1664" i="4"/>
  <c r="P1664" i="4"/>
  <c r="BI1659" i="4"/>
  <c r="BH1659" i="4"/>
  <c r="BG1659" i="4"/>
  <c r="BF1659" i="4"/>
  <c r="T1659" i="4"/>
  <c r="R1659" i="4"/>
  <c r="P1659" i="4"/>
  <c r="BI1655" i="4"/>
  <c r="BH1655" i="4"/>
  <c r="BG1655" i="4"/>
  <c r="BF1655" i="4"/>
  <c r="T1655" i="4"/>
  <c r="R1655" i="4"/>
  <c r="P1655" i="4"/>
  <c r="BI1650" i="4"/>
  <c r="BH1650" i="4"/>
  <c r="BG1650" i="4"/>
  <c r="BF1650" i="4"/>
  <c r="T1650" i="4"/>
  <c r="R1650" i="4"/>
  <c r="P1650" i="4"/>
  <c r="BI1645" i="4"/>
  <c r="BH1645" i="4"/>
  <c r="BG1645" i="4"/>
  <c r="BF1645" i="4"/>
  <c r="T1645" i="4"/>
  <c r="R1645" i="4"/>
  <c r="P1645" i="4"/>
  <c r="BI1640" i="4"/>
  <c r="BH1640" i="4"/>
  <c r="BG1640" i="4"/>
  <c r="BF1640" i="4"/>
  <c r="T1640" i="4"/>
  <c r="R1640" i="4"/>
  <c r="P1640" i="4"/>
  <c r="BI1635" i="4"/>
  <c r="BH1635" i="4"/>
  <c r="BG1635" i="4"/>
  <c r="BF1635" i="4"/>
  <c r="T1635" i="4"/>
  <c r="R1635" i="4"/>
  <c r="P1635" i="4"/>
  <c r="BI1630" i="4"/>
  <c r="BH1630" i="4"/>
  <c r="BG1630" i="4"/>
  <c r="BF1630" i="4"/>
  <c r="T1630" i="4"/>
  <c r="R1630" i="4"/>
  <c r="P1630" i="4"/>
  <c r="BI1621" i="4"/>
  <c r="BH1621" i="4"/>
  <c r="BG1621" i="4"/>
  <c r="BF1621" i="4"/>
  <c r="T1621" i="4"/>
  <c r="R1621" i="4"/>
  <c r="P1621" i="4"/>
  <c r="BI1616" i="4"/>
  <c r="BH1616" i="4"/>
  <c r="BG1616" i="4"/>
  <c r="BF1616" i="4"/>
  <c r="T1616" i="4"/>
  <c r="R1616" i="4"/>
  <c r="P1616" i="4"/>
  <c r="BI1611" i="4"/>
  <c r="BH1611" i="4"/>
  <c r="BG1611" i="4"/>
  <c r="BF1611" i="4"/>
  <c r="T1611" i="4"/>
  <c r="R1611" i="4"/>
  <c r="P1611" i="4"/>
  <c r="BI1601" i="4"/>
  <c r="BH1601" i="4"/>
  <c r="BG1601" i="4"/>
  <c r="BF1601" i="4"/>
  <c r="T1601" i="4"/>
  <c r="R1601" i="4"/>
  <c r="P1601" i="4"/>
  <c r="BI1594" i="4"/>
  <c r="BH1594" i="4"/>
  <c r="BG1594" i="4"/>
  <c r="BF1594" i="4"/>
  <c r="T1594" i="4"/>
  <c r="R1594" i="4"/>
  <c r="P1594" i="4"/>
  <c r="BI1587" i="4"/>
  <c r="BH1587" i="4"/>
  <c r="BG1587" i="4"/>
  <c r="BF1587" i="4"/>
  <c r="T1587" i="4"/>
  <c r="R1587" i="4"/>
  <c r="P1587" i="4"/>
  <c r="BI1580" i="4"/>
  <c r="BH1580" i="4"/>
  <c r="BG1580" i="4"/>
  <c r="BF1580" i="4"/>
  <c r="T1580" i="4"/>
  <c r="R1580" i="4"/>
  <c r="P1580" i="4"/>
  <c r="BI1573" i="4"/>
  <c r="BH1573" i="4"/>
  <c r="BG1573" i="4"/>
  <c r="BF1573" i="4"/>
  <c r="T1573" i="4"/>
  <c r="R1573" i="4"/>
  <c r="P1573" i="4"/>
  <c r="BI1566" i="4"/>
  <c r="BH1566" i="4"/>
  <c r="BG1566" i="4"/>
  <c r="BF1566" i="4"/>
  <c r="T1566" i="4"/>
  <c r="R1566" i="4"/>
  <c r="P1566" i="4"/>
  <c r="BI1559" i="4"/>
  <c r="BH1559" i="4"/>
  <c r="BG1559" i="4"/>
  <c r="BF1559" i="4"/>
  <c r="T1559" i="4"/>
  <c r="R1559" i="4"/>
  <c r="P1559" i="4"/>
  <c r="BI1552" i="4"/>
  <c r="BH1552" i="4"/>
  <c r="BG1552" i="4"/>
  <c r="BF1552" i="4"/>
  <c r="T1552" i="4"/>
  <c r="R1552" i="4"/>
  <c r="P1552" i="4"/>
  <c r="BI1545" i="4"/>
  <c r="BH1545" i="4"/>
  <c r="BG1545" i="4"/>
  <c r="BF1545" i="4"/>
  <c r="T1545" i="4"/>
  <c r="R1545" i="4"/>
  <c r="P1545" i="4"/>
  <c r="BI1538" i="4"/>
  <c r="BH1538" i="4"/>
  <c r="BG1538" i="4"/>
  <c r="BF1538" i="4"/>
  <c r="T1538" i="4"/>
  <c r="R1538" i="4"/>
  <c r="P1538" i="4"/>
  <c r="BI1531" i="4"/>
  <c r="BH1531" i="4"/>
  <c r="BG1531" i="4"/>
  <c r="BF1531" i="4"/>
  <c r="T1531" i="4"/>
  <c r="R1531" i="4"/>
  <c r="P1531" i="4"/>
  <c r="BI1523" i="4"/>
  <c r="BH1523" i="4"/>
  <c r="BG1523" i="4"/>
  <c r="BF1523" i="4"/>
  <c r="T1523" i="4"/>
  <c r="R1523" i="4"/>
  <c r="P1523" i="4"/>
  <c r="BI1515" i="4"/>
  <c r="BH1515" i="4"/>
  <c r="BG1515" i="4"/>
  <c r="BF1515" i="4"/>
  <c r="T1515" i="4"/>
  <c r="R1515" i="4"/>
  <c r="P1515" i="4"/>
  <c r="BI1507" i="4"/>
  <c r="BH1507" i="4"/>
  <c r="BG1507" i="4"/>
  <c r="BF1507" i="4"/>
  <c r="T1507" i="4"/>
  <c r="R1507" i="4"/>
  <c r="P1507" i="4"/>
  <c r="BI1499" i="4"/>
  <c r="BH1499" i="4"/>
  <c r="BG1499" i="4"/>
  <c r="BF1499" i="4"/>
  <c r="T1499" i="4"/>
  <c r="R1499" i="4"/>
  <c r="P1499" i="4"/>
  <c r="BI1487" i="4"/>
  <c r="BH1487" i="4"/>
  <c r="BG1487" i="4"/>
  <c r="BF1487" i="4"/>
  <c r="T1487" i="4"/>
  <c r="R1487" i="4"/>
  <c r="P1487" i="4"/>
  <c r="BI1475" i="4"/>
  <c r="BH1475" i="4"/>
  <c r="BG1475" i="4"/>
  <c r="BF1475" i="4"/>
  <c r="T1475" i="4"/>
  <c r="R1475" i="4"/>
  <c r="P1475" i="4"/>
  <c r="BI1462" i="4"/>
  <c r="BH1462" i="4"/>
  <c r="BG1462" i="4"/>
  <c r="BF1462" i="4"/>
  <c r="T1462" i="4"/>
  <c r="R1462" i="4"/>
  <c r="P1462" i="4"/>
  <c r="BI1455" i="4"/>
  <c r="BH1455" i="4"/>
  <c r="BG1455" i="4"/>
  <c r="BF1455" i="4"/>
  <c r="T1455" i="4"/>
  <c r="R1455" i="4"/>
  <c r="P1455" i="4"/>
  <c r="BI1444" i="4"/>
  <c r="BH1444" i="4"/>
  <c r="BG1444" i="4"/>
  <c r="BF1444" i="4"/>
  <c r="T1444" i="4"/>
  <c r="R1444" i="4"/>
  <c r="P1444" i="4"/>
  <c r="BI1431" i="4"/>
  <c r="BH1431" i="4"/>
  <c r="BG1431" i="4"/>
  <c r="BF1431" i="4"/>
  <c r="T1431" i="4"/>
  <c r="R1431" i="4"/>
  <c r="P1431" i="4"/>
  <c r="BI1425" i="4"/>
  <c r="BH1425" i="4"/>
  <c r="BG1425" i="4"/>
  <c r="BF1425" i="4"/>
  <c r="T1425" i="4"/>
  <c r="R1425" i="4"/>
  <c r="P1425" i="4"/>
  <c r="BI1419" i="4"/>
  <c r="BH1419" i="4"/>
  <c r="BG1419" i="4"/>
  <c r="BF1419" i="4"/>
  <c r="T1419" i="4"/>
  <c r="R1419" i="4"/>
  <c r="P1419" i="4"/>
  <c r="BI1413" i="4"/>
  <c r="BH1413" i="4"/>
  <c r="BG1413" i="4"/>
  <c r="BF1413" i="4"/>
  <c r="T1413" i="4"/>
  <c r="R1413" i="4"/>
  <c r="P1413" i="4"/>
  <c r="BI1402" i="4"/>
  <c r="BH1402" i="4"/>
  <c r="BG1402" i="4"/>
  <c r="BF1402" i="4"/>
  <c r="T1402" i="4"/>
  <c r="R1402" i="4"/>
  <c r="P1402" i="4"/>
  <c r="BI1383" i="4"/>
  <c r="BH1383" i="4"/>
  <c r="BG1383" i="4"/>
  <c r="BF1383" i="4"/>
  <c r="T1383" i="4"/>
  <c r="R1383" i="4"/>
  <c r="P1383" i="4"/>
  <c r="BI1373" i="4"/>
  <c r="BH1373" i="4"/>
  <c r="BG1373" i="4"/>
  <c r="BF1373" i="4"/>
  <c r="T1373" i="4"/>
  <c r="R1373" i="4"/>
  <c r="P1373" i="4"/>
  <c r="BI1365" i="4"/>
  <c r="BH1365" i="4"/>
  <c r="BG1365" i="4"/>
  <c r="BF1365" i="4"/>
  <c r="T1365" i="4"/>
  <c r="R1365" i="4"/>
  <c r="P1365" i="4"/>
  <c r="BI1357" i="4"/>
  <c r="BH1357" i="4"/>
  <c r="BG1357" i="4"/>
  <c r="BF1357" i="4"/>
  <c r="T1357" i="4"/>
  <c r="R1357" i="4"/>
  <c r="P1357" i="4"/>
  <c r="BI1348" i="4"/>
  <c r="BH1348" i="4"/>
  <c r="BG1348" i="4"/>
  <c r="BF1348" i="4"/>
  <c r="T1348" i="4"/>
  <c r="R1348" i="4"/>
  <c r="P1348" i="4"/>
  <c r="BI1336" i="4"/>
  <c r="BH1336" i="4"/>
  <c r="BG1336" i="4"/>
  <c r="BF1336" i="4"/>
  <c r="T1336" i="4"/>
  <c r="R1336" i="4"/>
  <c r="P1336" i="4"/>
  <c r="BI1330" i="4"/>
  <c r="BH1330" i="4"/>
  <c r="BG1330" i="4"/>
  <c r="BF1330" i="4"/>
  <c r="T1330" i="4"/>
  <c r="R1330" i="4"/>
  <c r="P1330" i="4"/>
  <c r="BI1321" i="4"/>
  <c r="BH1321" i="4"/>
  <c r="BG1321" i="4"/>
  <c r="BF1321" i="4"/>
  <c r="T1321" i="4"/>
  <c r="R1321" i="4"/>
  <c r="P1321" i="4"/>
  <c r="BI1311" i="4"/>
  <c r="BH1311" i="4"/>
  <c r="BG1311" i="4"/>
  <c r="BF1311" i="4"/>
  <c r="T1311" i="4"/>
  <c r="R1311" i="4"/>
  <c r="P1311" i="4"/>
  <c r="BI1298" i="4"/>
  <c r="BH1298" i="4"/>
  <c r="BG1298" i="4"/>
  <c r="BF1298" i="4"/>
  <c r="T1298" i="4"/>
  <c r="R1298" i="4"/>
  <c r="P1298" i="4"/>
  <c r="BI1287" i="4"/>
  <c r="BH1287" i="4"/>
  <c r="BG1287" i="4"/>
  <c r="BF1287" i="4"/>
  <c r="T1287" i="4"/>
  <c r="R1287" i="4"/>
  <c r="P1287" i="4"/>
  <c r="BI1281" i="4"/>
  <c r="BH1281" i="4"/>
  <c r="BG1281" i="4"/>
  <c r="BF1281" i="4"/>
  <c r="T1281" i="4"/>
  <c r="R1281" i="4"/>
  <c r="P1281" i="4"/>
  <c r="BI1275" i="4"/>
  <c r="BH1275" i="4"/>
  <c r="BG1275" i="4"/>
  <c r="BF1275" i="4"/>
  <c r="T1275" i="4"/>
  <c r="R1275" i="4"/>
  <c r="P1275" i="4"/>
  <c r="BI1269" i="4"/>
  <c r="BH1269" i="4"/>
  <c r="BG1269" i="4"/>
  <c r="BF1269" i="4"/>
  <c r="T1269" i="4"/>
  <c r="R1269" i="4"/>
  <c r="P1269" i="4"/>
  <c r="BI1263" i="4"/>
  <c r="BH1263" i="4"/>
  <c r="BG1263" i="4"/>
  <c r="BF1263" i="4"/>
  <c r="T1263" i="4"/>
  <c r="R1263" i="4"/>
  <c r="P1263" i="4"/>
  <c r="BI1257" i="4"/>
  <c r="BH1257" i="4"/>
  <c r="BG1257" i="4"/>
  <c r="BF1257" i="4"/>
  <c r="T1257" i="4"/>
  <c r="R1257" i="4"/>
  <c r="P1257" i="4"/>
  <c r="BI1251" i="4"/>
  <c r="BH1251" i="4"/>
  <c r="BG1251" i="4"/>
  <c r="BF1251" i="4"/>
  <c r="T1251" i="4"/>
  <c r="R1251" i="4"/>
  <c r="P1251" i="4"/>
  <c r="BI1245" i="4"/>
  <c r="BH1245" i="4"/>
  <c r="BG1245" i="4"/>
  <c r="BF1245" i="4"/>
  <c r="T1245" i="4"/>
  <c r="R1245" i="4"/>
  <c r="P1245" i="4"/>
  <c r="BI1238" i="4"/>
  <c r="BH1238" i="4"/>
  <c r="BG1238" i="4"/>
  <c r="BF1238" i="4"/>
  <c r="T1238" i="4"/>
  <c r="R1238" i="4"/>
  <c r="P1238" i="4"/>
  <c r="BI1228" i="4"/>
  <c r="BH1228" i="4"/>
  <c r="BG1228" i="4"/>
  <c r="BF1228" i="4"/>
  <c r="T1228" i="4"/>
  <c r="R1228" i="4"/>
  <c r="P1228" i="4"/>
  <c r="BI1221" i="4"/>
  <c r="BH1221" i="4"/>
  <c r="BG1221" i="4"/>
  <c r="BF1221" i="4"/>
  <c r="T1221" i="4"/>
  <c r="R1221" i="4"/>
  <c r="P1221" i="4"/>
  <c r="BI1192" i="4"/>
  <c r="BH1192" i="4"/>
  <c r="BG1192" i="4"/>
  <c r="BF1192" i="4"/>
  <c r="T1192" i="4"/>
  <c r="R1192" i="4"/>
  <c r="P1192" i="4"/>
  <c r="BI1185" i="4"/>
  <c r="BH1185" i="4"/>
  <c r="BG1185" i="4"/>
  <c r="BF1185" i="4"/>
  <c r="T1185" i="4"/>
  <c r="R1185" i="4"/>
  <c r="P1185" i="4"/>
  <c r="BI1180" i="4"/>
  <c r="BH1180" i="4"/>
  <c r="BG1180" i="4"/>
  <c r="BF1180" i="4"/>
  <c r="T1180" i="4"/>
  <c r="R1180" i="4"/>
  <c r="P1180" i="4"/>
  <c r="BI1175" i="4"/>
  <c r="BH1175" i="4"/>
  <c r="BG1175" i="4"/>
  <c r="BF1175" i="4"/>
  <c r="T1175" i="4"/>
  <c r="R1175" i="4"/>
  <c r="P1175" i="4"/>
  <c r="BI1160" i="4"/>
  <c r="BH1160" i="4"/>
  <c r="BG1160" i="4"/>
  <c r="BF1160" i="4"/>
  <c r="T1160" i="4"/>
  <c r="R1160" i="4"/>
  <c r="P1160" i="4"/>
  <c r="BI1155" i="4"/>
  <c r="BH1155" i="4"/>
  <c r="BG1155" i="4"/>
  <c r="BF1155" i="4"/>
  <c r="T1155" i="4"/>
  <c r="R1155" i="4"/>
  <c r="P1155" i="4"/>
  <c r="BI1141" i="4"/>
  <c r="BH1141" i="4"/>
  <c r="BG1141" i="4"/>
  <c r="BF1141" i="4"/>
  <c r="T1141" i="4"/>
  <c r="R1141" i="4"/>
  <c r="P1141" i="4"/>
  <c r="BI1136" i="4"/>
  <c r="BH1136" i="4"/>
  <c r="BG1136" i="4"/>
  <c r="BF1136" i="4"/>
  <c r="T1136" i="4"/>
  <c r="R1136" i="4"/>
  <c r="P1136" i="4"/>
  <c r="BI1132" i="4"/>
  <c r="BH1132" i="4"/>
  <c r="BG1132" i="4"/>
  <c r="BF1132" i="4"/>
  <c r="T1132" i="4"/>
  <c r="R1132" i="4"/>
  <c r="P1132" i="4"/>
  <c r="BI1128" i="4"/>
  <c r="BH1128" i="4"/>
  <c r="BG1128" i="4"/>
  <c r="BF1128" i="4"/>
  <c r="T1128" i="4"/>
  <c r="R1128" i="4"/>
  <c r="P1128" i="4"/>
  <c r="BI1124" i="4"/>
  <c r="BH1124" i="4"/>
  <c r="BG1124" i="4"/>
  <c r="BF1124" i="4"/>
  <c r="T1124" i="4"/>
  <c r="R1124" i="4"/>
  <c r="P1124" i="4"/>
  <c r="BI1120" i="4"/>
  <c r="BH1120" i="4"/>
  <c r="BG1120" i="4"/>
  <c r="BF1120" i="4"/>
  <c r="T1120" i="4"/>
  <c r="R1120" i="4"/>
  <c r="P1120" i="4"/>
  <c r="BI1116" i="4"/>
  <c r="BH1116" i="4"/>
  <c r="BG1116" i="4"/>
  <c r="BF1116" i="4"/>
  <c r="T1116" i="4"/>
  <c r="R1116" i="4"/>
  <c r="P1116" i="4"/>
  <c r="BI1108" i="4"/>
  <c r="BH1108" i="4"/>
  <c r="BG1108" i="4"/>
  <c r="BF1108" i="4"/>
  <c r="T1108" i="4"/>
  <c r="R1108" i="4"/>
  <c r="P1108" i="4"/>
  <c r="BI1103" i="4"/>
  <c r="BH1103" i="4"/>
  <c r="BG1103" i="4"/>
  <c r="BF1103" i="4"/>
  <c r="T1103" i="4"/>
  <c r="R1103" i="4"/>
  <c r="P1103" i="4"/>
  <c r="BI1099" i="4"/>
  <c r="BH1099" i="4"/>
  <c r="BG1099" i="4"/>
  <c r="BF1099" i="4"/>
  <c r="T1099" i="4"/>
  <c r="R1099" i="4"/>
  <c r="P1099" i="4"/>
  <c r="BI1090" i="4"/>
  <c r="BH1090" i="4"/>
  <c r="BG1090" i="4"/>
  <c r="BF1090" i="4"/>
  <c r="T1090" i="4"/>
  <c r="R1090" i="4"/>
  <c r="P1090" i="4"/>
  <c r="BI1083" i="4"/>
  <c r="BH1083" i="4"/>
  <c r="BG1083" i="4"/>
  <c r="BF1083" i="4"/>
  <c r="T1083" i="4"/>
  <c r="R1083" i="4"/>
  <c r="P1083" i="4"/>
  <c r="BI1070" i="4"/>
  <c r="BH1070" i="4"/>
  <c r="BG1070" i="4"/>
  <c r="BF1070" i="4"/>
  <c r="T1070" i="4"/>
  <c r="R1070" i="4"/>
  <c r="P1070" i="4"/>
  <c r="BI1064" i="4"/>
  <c r="BH1064" i="4"/>
  <c r="BG1064" i="4"/>
  <c r="BF1064" i="4"/>
  <c r="T1064" i="4"/>
  <c r="R1064" i="4"/>
  <c r="P1064" i="4"/>
  <c r="BI1059" i="4"/>
  <c r="BH1059" i="4"/>
  <c r="BG1059" i="4"/>
  <c r="BF1059" i="4"/>
  <c r="T1059" i="4"/>
  <c r="R1059" i="4"/>
  <c r="P1059" i="4"/>
  <c r="BI1054" i="4"/>
  <c r="BH1054" i="4"/>
  <c r="BG1054" i="4"/>
  <c r="BF1054" i="4"/>
  <c r="T1054" i="4"/>
  <c r="R1054" i="4"/>
  <c r="P1054" i="4"/>
  <c r="BI1049" i="4"/>
  <c r="BH1049" i="4"/>
  <c r="BG1049" i="4"/>
  <c r="BF1049" i="4"/>
  <c r="T1049" i="4"/>
  <c r="R1049" i="4"/>
  <c r="P1049" i="4"/>
  <c r="BI1044" i="4"/>
  <c r="BH1044" i="4"/>
  <c r="BG1044" i="4"/>
  <c r="BF1044" i="4"/>
  <c r="T1044" i="4"/>
  <c r="R1044" i="4"/>
  <c r="P1044" i="4"/>
  <c r="BI1033" i="4"/>
  <c r="BH1033" i="4"/>
  <c r="BG1033" i="4"/>
  <c r="BF1033" i="4"/>
  <c r="T1033" i="4"/>
  <c r="R1033" i="4"/>
  <c r="P1033" i="4"/>
  <c r="BI1022" i="4"/>
  <c r="BH1022" i="4"/>
  <c r="BG1022" i="4"/>
  <c r="BF1022" i="4"/>
  <c r="T1022" i="4"/>
  <c r="R1022" i="4"/>
  <c r="P1022" i="4"/>
  <c r="BI1011" i="4"/>
  <c r="BH1011" i="4"/>
  <c r="BG1011" i="4"/>
  <c r="BF1011" i="4"/>
  <c r="T1011" i="4"/>
  <c r="R1011" i="4"/>
  <c r="P1011" i="4"/>
  <c r="BI995" i="4"/>
  <c r="BH995" i="4"/>
  <c r="BG995" i="4"/>
  <c r="BF995" i="4"/>
  <c r="T995" i="4"/>
  <c r="R995" i="4"/>
  <c r="P995" i="4"/>
  <c r="BI979" i="4"/>
  <c r="BH979" i="4"/>
  <c r="BG979" i="4"/>
  <c r="BF979" i="4"/>
  <c r="T979" i="4"/>
  <c r="R979" i="4"/>
  <c r="P979" i="4"/>
  <c r="BI974" i="4"/>
  <c r="BH974" i="4"/>
  <c r="BG974" i="4"/>
  <c r="BF974" i="4"/>
  <c r="T974" i="4"/>
  <c r="R974" i="4"/>
  <c r="P974" i="4"/>
  <c r="BI967" i="4"/>
  <c r="BH967" i="4"/>
  <c r="BG967" i="4"/>
  <c r="BF967" i="4"/>
  <c r="T967" i="4"/>
  <c r="R967" i="4"/>
  <c r="P967" i="4"/>
  <c r="BI951" i="4"/>
  <c r="BH951" i="4"/>
  <c r="BG951" i="4"/>
  <c r="BF951" i="4"/>
  <c r="T951" i="4"/>
  <c r="R951" i="4"/>
  <c r="P951" i="4"/>
  <c r="BI934" i="4"/>
  <c r="BH934" i="4"/>
  <c r="BG934" i="4"/>
  <c r="BF934" i="4"/>
  <c r="T934" i="4"/>
  <c r="R934" i="4"/>
  <c r="P934" i="4"/>
  <c r="BI917" i="4"/>
  <c r="BH917" i="4"/>
  <c r="BG917" i="4"/>
  <c r="BF917" i="4"/>
  <c r="T917" i="4"/>
  <c r="R917" i="4"/>
  <c r="P917" i="4"/>
  <c r="BI900" i="4"/>
  <c r="BH900" i="4"/>
  <c r="BG900" i="4"/>
  <c r="BF900" i="4"/>
  <c r="T900" i="4"/>
  <c r="R900" i="4"/>
  <c r="P900" i="4"/>
  <c r="BI889" i="4"/>
  <c r="BH889" i="4"/>
  <c r="BG889" i="4"/>
  <c r="BF889" i="4"/>
  <c r="T889" i="4"/>
  <c r="R889" i="4"/>
  <c r="P889" i="4"/>
  <c r="BI878" i="4"/>
  <c r="BH878" i="4"/>
  <c r="BG878" i="4"/>
  <c r="BF878" i="4"/>
  <c r="T878" i="4"/>
  <c r="R878" i="4"/>
  <c r="P878" i="4"/>
  <c r="BI867" i="4"/>
  <c r="BH867" i="4"/>
  <c r="BG867" i="4"/>
  <c r="BF867" i="4"/>
  <c r="T867" i="4"/>
  <c r="R867" i="4"/>
  <c r="P867" i="4"/>
  <c r="BI860" i="4"/>
  <c r="BH860" i="4"/>
  <c r="BG860" i="4"/>
  <c r="BF860" i="4"/>
  <c r="T860" i="4"/>
  <c r="R860" i="4"/>
  <c r="P860" i="4"/>
  <c r="BI854" i="4"/>
  <c r="BH854" i="4"/>
  <c r="BG854" i="4"/>
  <c r="BF854" i="4"/>
  <c r="T854" i="4"/>
  <c r="R854" i="4"/>
  <c r="P854" i="4"/>
  <c r="BI851" i="4"/>
  <c r="BH851" i="4"/>
  <c r="BG851" i="4"/>
  <c r="BF851" i="4"/>
  <c r="T851" i="4"/>
  <c r="R851" i="4"/>
  <c r="P851" i="4"/>
  <c r="BI847" i="4"/>
  <c r="BH847" i="4"/>
  <c r="BG847" i="4"/>
  <c r="BF847" i="4"/>
  <c r="T847" i="4"/>
  <c r="R847" i="4"/>
  <c r="P847" i="4"/>
  <c r="BI841" i="4"/>
  <c r="BH841" i="4"/>
  <c r="BG841" i="4"/>
  <c r="BF841" i="4"/>
  <c r="T841" i="4"/>
  <c r="R841" i="4"/>
  <c r="P841" i="4"/>
  <c r="BI834" i="4"/>
  <c r="BH834" i="4"/>
  <c r="BG834" i="4"/>
  <c r="BF834" i="4"/>
  <c r="T834" i="4"/>
  <c r="R834" i="4"/>
  <c r="P834" i="4"/>
  <c r="BI820" i="4"/>
  <c r="BH820" i="4"/>
  <c r="BG820" i="4"/>
  <c r="BF820" i="4"/>
  <c r="T820" i="4"/>
  <c r="R820" i="4"/>
  <c r="P820" i="4"/>
  <c r="BI809" i="4"/>
  <c r="BH809" i="4"/>
  <c r="BG809" i="4"/>
  <c r="BF809" i="4"/>
  <c r="T809" i="4"/>
  <c r="R809" i="4"/>
  <c r="P809" i="4"/>
  <c r="BI803" i="4"/>
  <c r="BH803" i="4"/>
  <c r="BG803" i="4"/>
  <c r="BF803" i="4"/>
  <c r="T803" i="4"/>
  <c r="R803" i="4"/>
  <c r="P803" i="4"/>
  <c r="BI791" i="4"/>
  <c r="BH791" i="4"/>
  <c r="BG791" i="4"/>
  <c r="BF791" i="4"/>
  <c r="T791" i="4"/>
  <c r="R791" i="4"/>
  <c r="P791" i="4"/>
  <c r="BI783" i="4"/>
  <c r="BH783" i="4"/>
  <c r="BG783" i="4"/>
  <c r="BF783" i="4"/>
  <c r="T783" i="4"/>
  <c r="R783" i="4"/>
  <c r="P783" i="4"/>
  <c r="BI776" i="4"/>
  <c r="BH776" i="4"/>
  <c r="BG776" i="4"/>
  <c r="BF776" i="4"/>
  <c r="T776" i="4"/>
  <c r="R776" i="4"/>
  <c r="P776" i="4"/>
  <c r="BI770" i="4"/>
  <c r="BH770" i="4"/>
  <c r="BG770" i="4"/>
  <c r="BF770" i="4"/>
  <c r="T770" i="4"/>
  <c r="R770" i="4"/>
  <c r="P770" i="4"/>
  <c r="BI766" i="4"/>
  <c r="BH766" i="4"/>
  <c r="BG766" i="4"/>
  <c r="BF766" i="4"/>
  <c r="T766" i="4"/>
  <c r="R766" i="4"/>
  <c r="P766" i="4"/>
  <c r="BI760" i="4"/>
  <c r="BH760" i="4"/>
  <c r="BG760" i="4"/>
  <c r="BF760" i="4"/>
  <c r="T760" i="4"/>
  <c r="R760" i="4"/>
  <c r="P760" i="4"/>
  <c r="BI755" i="4"/>
  <c r="BH755" i="4"/>
  <c r="BG755" i="4"/>
  <c r="BF755" i="4"/>
  <c r="T755" i="4"/>
  <c r="R755" i="4"/>
  <c r="P755" i="4"/>
  <c r="BI746" i="4"/>
  <c r="BH746" i="4"/>
  <c r="BG746" i="4"/>
  <c r="BF746" i="4"/>
  <c r="T746" i="4"/>
  <c r="R746" i="4"/>
  <c r="P746" i="4"/>
  <c r="BI742" i="4"/>
  <c r="BH742" i="4"/>
  <c r="BG742" i="4"/>
  <c r="BF742" i="4"/>
  <c r="T742" i="4"/>
  <c r="R742" i="4"/>
  <c r="P742" i="4"/>
  <c r="BI724" i="4"/>
  <c r="BH724" i="4"/>
  <c r="BG724" i="4"/>
  <c r="BF724" i="4"/>
  <c r="T724" i="4"/>
  <c r="R724" i="4"/>
  <c r="P724" i="4"/>
  <c r="BI720" i="4"/>
  <c r="BH720" i="4"/>
  <c r="BG720" i="4"/>
  <c r="BF720" i="4"/>
  <c r="T720" i="4"/>
  <c r="R720" i="4"/>
  <c r="P720" i="4"/>
  <c r="BI703" i="4"/>
  <c r="BH703" i="4"/>
  <c r="BG703" i="4"/>
  <c r="BF703" i="4"/>
  <c r="T703" i="4"/>
  <c r="R703" i="4"/>
  <c r="P703" i="4"/>
  <c r="BI695" i="4"/>
  <c r="BH695" i="4"/>
  <c r="BG695" i="4"/>
  <c r="BF695" i="4"/>
  <c r="T695" i="4"/>
  <c r="R695" i="4"/>
  <c r="P695" i="4"/>
  <c r="BI687" i="4"/>
  <c r="BH687" i="4"/>
  <c r="BG687" i="4"/>
  <c r="BF687" i="4"/>
  <c r="T687" i="4"/>
  <c r="R687" i="4"/>
  <c r="P687" i="4"/>
  <c r="BI679" i="4"/>
  <c r="BH679" i="4"/>
  <c r="BG679" i="4"/>
  <c r="BF679" i="4"/>
  <c r="T679" i="4"/>
  <c r="R679" i="4"/>
  <c r="P679" i="4"/>
  <c r="BI675" i="4"/>
  <c r="BH675" i="4"/>
  <c r="BG675" i="4"/>
  <c r="BF675" i="4"/>
  <c r="T675" i="4"/>
  <c r="R675" i="4"/>
  <c r="P675" i="4"/>
  <c r="BI661" i="4"/>
  <c r="BH661" i="4"/>
  <c r="BG661" i="4"/>
  <c r="BF661" i="4"/>
  <c r="T661" i="4"/>
  <c r="R661" i="4"/>
  <c r="P661" i="4"/>
  <c r="BI657" i="4"/>
  <c r="BH657" i="4"/>
  <c r="BG657" i="4"/>
  <c r="BF657" i="4"/>
  <c r="T657" i="4"/>
  <c r="R657" i="4"/>
  <c r="P657" i="4"/>
  <c r="BI640" i="4"/>
  <c r="BH640" i="4"/>
  <c r="BG640" i="4"/>
  <c r="BF640" i="4"/>
  <c r="T640" i="4"/>
  <c r="R640" i="4"/>
  <c r="P640" i="4"/>
  <c r="BI623" i="4"/>
  <c r="BH623" i="4"/>
  <c r="BG623" i="4"/>
  <c r="BF623" i="4"/>
  <c r="T623" i="4"/>
  <c r="R623" i="4"/>
  <c r="P623" i="4"/>
  <c r="BI618" i="4"/>
  <c r="BH618" i="4"/>
  <c r="BG618" i="4"/>
  <c r="BF618" i="4"/>
  <c r="T618" i="4"/>
  <c r="R618" i="4"/>
  <c r="P618" i="4"/>
  <c r="BI612" i="4"/>
  <c r="BH612" i="4"/>
  <c r="BG612" i="4"/>
  <c r="BF612" i="4"/>
  <c r="T612" i="4"/>
  <c r="R612" i="4"/>
  <c r="P612" i="4"/>
  <c r="BI608" i="4"/>
  <c r="BH608" i="4"/>
  <c r="BG608" i="4"/>
  <c r="BF608" i="4"/>
  <c r="T608" i="4"/>
  <c r="R608" i="4"/>
  <c r="P608" i="4"/>
  <c r="BI603" i="4"/>
  <c r="BH603" i="4"/>
  <c r="BG603" i="4"/>
  <c r="BF603" i="4"/>
  <c r="T603" i="4"/>
  <c r="R603" i="4"/>
  <c r="P603" i="4"/>
  <c r="BI596" i="4"/>
  <c r="BH596" i="4"/>
  <c r="BG596" i="4"/>
  <c r="BF596" i="4"/>
  <c r="T596" i="4"/>
  <c r="R596" i="4"/>
  <c r="P596" i="4"/>
  <c r="BI572" i="4"/>
  <c r="BH572" i="4"/>
  <c r="BG572" i="4"/>
  <c r="BF572" i="4"/>
  <c r="T572" i="4"/>
  <c r="R572" i="4"/>
  <c r="P572" i="4"/>
  <c r="BI565" i="4"/>
  <c r="BH565" i="4"/>
  <c r="BG565" i="4"/>
  <c r="BF565" i="4"/>
  <c r="T565" i="4"/>
  <c r="R565" i="4"/>
  <c r="P565" i="4"/>
  <c r="BI500" i="4"/>
  <c r="BH500" i="4"/>
  <c r="BG500" i="4"/>
  <c r="BF500" i="4"/>
  <c r="T500" i="4"/>
  <c r="R500" i="4"/>
  <c r="P500" i="4"/>
  <c r="BI453" i="4"/>
  <c r="BH453" i="4"/>
  <c r="BG453" i="4"/>
  <c r="BF453" i="4"/>
  <c r="T453" i="4"/>
  <c r="R453" i="4"/>
  <c r="P453" i="4"/>
  <c r="BI442" i="4"/>
  <c r="BH442" i="4"/>
  <c r="BG442" i="4"/>
  <c r="BF442" i="4"/>
  <c r="T442" i="4"/>
  <c r="R442" i="4"/>
  <c r="P442" i="4"/>
  <c r="BI437" i="4"/>
  <c r="BH437" i="4"/>
  <c r="BG437" i="4"/>
  <c r="BF437" i="4"/>
  <c r="T437" i="4"/>
  <c r="R437" i="4"/>
  <c r="P437" i="4"/>
  <c r="BI432" i="4"/>
  <c r="BH432" i="4"/>
  <c r="BG432" i="4"/>
  <c r="BF432" i="4"/>
  <c r="T432" i="4"/>
  <c r="R432" i="4"/>
  <c r="P432" i="4"/>
  <c r="BI427" i="4"/>
  <c r="BH427" i="4"/>
  <c r="BG427" i="4"/>
  <c r="BF427" i="4"/>
  <c r="T427" i="4"/>
  <c r="R427" i="4"/>
  <c r="P427" i="4"/>
  <c r="BI422" i="4"/>
  <c r="BH422" i="4"/>
  <c r="BG422" i="4"/>
  <c r="BF422" i="4"/>
  <c r="T422" i="4"/>
  <c r="R422" i="4"/>
  <c r="P422" i="4"/>
  <c r="BI417" i="4"/>
  <c r="BH417" i="4"/>
  <c r="BG417" i="4"/>
  <c r="BF417" i="4"/>
  <c r="T417" i="4"/>
  <c r="R417" i="4"/>
  <c r="P417" i="4"/>
  <c r="BI412" i="4"/>
  <c r="BH412" i="4"/>
  <c r="BG412" i="4"/>
  <c r="BF412" i="4"/>
  <c r="T412" i="4"/>
  <c r="R412" i="4"/>
  <c r="P412" i="4"/>
  <c r="BI405" i="4"/>
  <c r="BH405" i="4"/>
  <c r="BG405" i="4"/>
  <c r="BF405" i="4"/>
  <c r="T405" i="4"/>
  <c r="R405" i="4"/>
  <c r="P405" i="4"/>
  <c r="BI394" i="4"/>
  <c r="BH394" i="4"/>
  <c r="BG394" i="4"/>
  <c r="BF394" i="4"/>
  <c r="T394" i="4"/>
  <c r="R394" i="4"/>
  <c r="P394" i="4"/>
  <c r="BI384" i="4"/>
  <c r="BH384" i="4"/>
  <c r="BG384" i="4"/>
  <c r="BF384" i="4"/>
  <c r="T384" i="4"/>
  <c r="R384" i="4"/>
  <c r="P384" i="4"/>
  <c r="BI377" i="4"/>
  <c r="BH377" i="4"/>
  <c r="BG377" i="4"/>
  <c r="BF377" i="4"/>
  <c r="T377" i="4"/>
  <c r="R377" i="4"/>
  <c r="P377" i="4"/>
  <c r="BI373" i="4"/>
  <c r="BH373" i="4"/>
  <c r="BG373" i="4"/>
  <c r="BF373" i="4"/>
  <c r="T373" i="4"/>
  <c r="R373" i="4"/>
  <c r="P373" i="4"/>
  <c r="BI344" i="4"/>
  <c r="BH344" i="4"/>
  <c r="BG344" i="4"/>
  <c r="BF344" i="4"/>
  <c r="T344" i="4"/>
  <c r="R344" i="4"/>
  <c r="P344" i="4"/>
  <c r="BI339" i="4"/>
  <c r="BH339" i="4"/>
  <c r="BG339" i="4"/>
  <c r="BF339" i="4"/>
  <c r="T339" i="4"/>
  <c r="R339" i="4"/>
  <c r="P339" i="4"/>
  <c r="BI322" i="4"/>
  <c r="BH322" i="4"/>
  <c r="BG322" i="4"/>
  <c r="BF322" i="4"/>
  <c r="T322" i="4"/>
  <c r="R322" i="4"/>
  <c r="P322" i="4"/>
  <c r="BI317" i="4"/>
  <c r="BH317" i="4"/>
  <c r="BG317" i="4"/>
  <c r="BF317" i="4"/>
  <c r="T317" i="4"/>
  <c r="R317" i="4"/>
  <c r="P317" i="4"/>
  <c r="BI312" i="4"/>
  <c r="BH312" i="4"/>
  <c r="BG312" i="4"/>
  <c r="BF312" i="4"/>
  <c r="T312" i="4"/>
  <c r="R312" i="4"/>
  <c r="P312" i="4"/>
  <c r="BI307" i="4"/>
  <c r="BH307" i="4"/>
  <c r="BG307" i="4"/>
  <c r="BF307" i="4"/>
  <c r="T307" i="4"/>
  <c r="R307" i="4"/>
  <c r="P307" i="4"/>
  <c r="BI302" i="4"/>
  <c r="BH302" i="4"/>
  <c r="BG302" i="4"/>
  <c r="BF302" i="4"/>
  <c r="T302" i="4"/>
  <c r="R302" i="4"/>
  <c r="P302" i="4"/>
  <c r="BI298" i="4"/>
  <c r="BH298" i="4"/>
  <c r="BG298" i="4"/>
  <c r="BF298" i="4"/>
  <c r="T298" i="4"/>
  <c r="R298" i="4"/>
  <c r="P298" i="4"/>
  <c r="BI293" i="4"/>
  <c r="BH293" i="4"/>
  <c r="BG293" i="4"/>
  <c r="BF293" i="4"/>
  <c r="T293" i="4"/>
  <c r="R293" i="4"/>
  <c r="P293" i="4"/>
  <c r="BI288" i="4"/>
  <c r="BH288" i="4"/>
  <c r="BG288" i="4"/>
  <c r="BF288" i="4"/>
  <c r="T288" i="4"/>
  <c r="R288" i="4"/>
  <c r="P288" i="4"/>
  <c r="BI283" i="4"/>
  <c r="BH283" i="4"/>
  <c r="BG283" i="4"/>
  <c r="BF283" i="4"/>
  <c r="T283" i="4"/>
  <c r="R283" i="4"/>
  <c r="P283" i="4"/>
  <c r="BI277" i="4"/>
  <c r="BH277" i="4"/>
  <c r="BG277" i="4"/>
  <c r="BF277" i="4"/>
  <c r="T277" i="4"/>
  <c r="R277" i="4"/>
  <c r="P277" i="4"/>
  <c r="BI273" i="4"/>
  <c r="BH273" i="4"/>
  <c r="BG273" i="4"/>
  <c r="BF273" i="4"/>
  <c r="T273" i="4"/>
  <c r="R273" i="4"/>
  <c r="P273" i="4"/>
  <c r="BI266" i="4"/>
  <c r="BH266" i="4"/>
  <c r="BG266" i="4"/>
  <c r="BF266" i="4"/>
  <c r="T266" i="4"/>
  <c r="R266" i="4"/>
  <c r="P266" i="4"/>
  <c r="BI260" i="4"/>
  <c r="BH260" i="4"/>
  <c r="BG260" i="4"/>
  <c r="BF260" i="4"/>
  <c r="T260" i="4"/>
  <c r="R260" i="4"/>
  <c r="P260" i="4"/>
  <c r="BI255" i="4"/>
  <c r="BH255" i="4"/>
  <c r="BG255" i="4"/>
  <c r="BF255" i="4"/>
  <c r="T255" i="4"/>
  <c r="R255" i="4"/>
  <c r="P255" i="4"/>
  <c r="BI251" i="4"/>
  <c r="BH251" i="4"/>
  <c r="BG251" i="4"/>
  <c r="BF251" i="4"/>
  <c r="T251" i="4"/>
  <c r="R251" i="4"/>
  <c r="P251" i="4"/>
  <c r="BI246" i="4"/>
  <c r="BH246" i="4"/>
  <c r="BG246" i="4"/>
  <c r="BF246" i="4"/>
  <c r="T246" i="4"/>
  <c r="R246" i="4"/>
  <c r="P246" i="4"/>
  <c r="BI241" i="4"/>
  <c r="BH241" i="4"/>
  <c r="BG241" i="4"/>
  <c r="BF241" i="4"/>
  <c r="T241" i="4"/>
  <c r="R241" i="4"/>
  <c r="P241" i="4"/>
  <c r="BI236" i="4"/>
  <c r="BH236" i="4"/>
  <c r="BG236" i="4"/>
  <c r="BF236" i="4"/>
  <c r="T236" i="4"/>
  <c r="R236" i="4"/>
  <c r="P236" i="4"/>
  <c r="BI232" i="4"/>
  <c r="BH232" i="4"/>
  <c r="BG232" i="4"/>
  <c r="BF232" i="4"/>
  <c r="T232" i="4"/>
  <c r="R232" i="4"/>
  <c r="P232" i="4"/>
  <c r="BI227" i="4"/>
  <c r="BH227" i="4"/>
  <c r="BG227" i="4"/>
  <c r="BF227" i="4"/>
  <c r="T227" i="4"/>
  <c r="R227" i="4"/>
  <c r="P227" i="4"/>
  <c r="BI222" i="4"/>
  <c r="BH222" i="4"/>
  <c r="BG222" i="4"/>
  <c r="BF222" i="4"/>
  <c r="T222" i="4"/>
  <c r="R222" i="4"/>
  <c r="P222" i="4"/>
  <c r="BI215" i="4"/>
  <c r="BH215" i="4"/>
  <c r="BG215" i="4"/>
  <c r="BF215" i="4"/>
  <c r="T215" i="4"/>
  <c r="R215" i="4"/>
  <c r="P215" i="4"/>
  <c r="BI210" i="4"/>
  <c r="BH210" i="4"/>
  <c r="BG210" i="4"/>
  <c r="BF210" i="4"/>
  <c r="T210" i="4"/>
  <c r="R210" i="4"/>
  <c r="P210" i="4"/>
  <c r="BI205" i="4"/>
  <c r="BH205" i="4"/>
  <c r="BG205" i="4"/>
  <c r="BF205" i="4"/>
  <c r="T205" i="4"/>
  <c r="R205" i="4"/>
  <c r="P205" i="4"/>
  <c r="BI200" i="4"/>
  <c r="BH200" i="4"/>
  <c r="BG200" i="4"/>
  <c r="BF200" i="4"/>
  <c r="T200" i="4"/>
  <c r="R200" i="4"/>
  <c r="P200" i="4"/>
  <c r="BI192" i="4"/>
  <c r="BH192" i="4"/>
  <c r="BG192" i="4"/>
  <c r="BF192" i="4"/>
  <c r="T192" i="4"/>
  <c r="R192" i="4"/>
  <c r="P192" i="4"/>
  <c r="BI179" i="4"/>
  <c r="BH179" i="4"/>
  <c r="BG179" i="4"/>
  <c r="BF179" i="4"/>
  <c r="T179" i="4"/>
  <c r="R179" i="4"/>
  <c r="P179" i="4"/>
  <c r="BI163" i="4"/>
  <c r="BH163" i="4"/>
  <c r="BG163" i="4"/>
  <c r="BF163" i="4"/>
  <c r="T163" i="4"/>
  <c r="R163" i="4"/>
  <c r="P163" i="4"/>
  <c r="BI156" i="4"/>
  <c r="BH156" i="4"/>
  <c r="BG156" i="4"/>
  <c r="BF156" i="4"/>
  <c r="T156" i="4"/>
  <c r="R156" i="4"/>
  <c r="P156" i="4"/>
  <c r="BI152" i="4"/>
  <c r="BH152" i="4"/>
  <c r="BG152" i="4"/>
  <c r="BF152" i="4"/>
  <c r="T152" i="4"/>
  <c r="R152" i="4"/>
  <c r="P152" i="4"/>
  <c r="BI135" i="4"/>
  <c r="BH135" i="4"/>
  <c r="BG135" i="4"/>
  <c r="BF135" i="4"/>
  <c r="T135" i="4"/>
  <c r="R135" i="4"/>
  <c r="P135" i="4"/>
  <c r="BI118" i="4"/>
  <c r="BH118" i="4"/>
  <c r="BG118" i="4"/>
  <c r="BF118" i="4"/>
  <c r="T118" i="4"/>
  <c r="R118" i="4"/>
  <c r="P118" i="4"/>
  <c r="BI114" i="4"/>
  <c r="BH114" i="4"/>
  <c r="BG114" i="4"/>
  <c r="BF114" i="4"/>
  <c r="T114" i="4"/>
  <c r="R114" i="4"/>
  <c r="P114" i="4"/>
  <c r="BI110" i="4"/>
  <c r="BH110" i="4"/>
  <c r="BG110" i="4"/>
  <c r="BF110" i="4"/>
  <c r="T110" i="4"/>
  <c r="R110" i="4"/>
  <c r="P110" i="4"/>
  <c r="J103" i="4"/>
  <c r="F101" i="4"/>
  <c r="E99" i="4"/>
  <c r="J54" i="4"/>
  <c r="F52" i="4"/>
  <c r="E50" i="4"/>
  <c r="J24" i="4"/>
  <c r="E24" i="4"/>
  <c r="J104" i="4" s="1"/>
  <c r="J23" i="4"/>
  <c r="J18" i="4"/>
  <c r="E18" i="4"/>
  <c r="F55" i="4" s="1"/>
  <c r="J17" i="4"/>
  <c r="J15" i="4"/>
  <c r="E15" i="4"/>
  <c r="F103" i="4" s="1"/>
  <c r="J14" i="4"/>
  <c r="J12" i="4"/>
  <c r="J52" i="4" s="1"/>
  <c r="E7" i="4"/>
  <c r="E97" i="4" s="1"/>
  <c r="J37" i="3"/>
  <c r="J36" i="3"/>
  <c r="AY56" i="1" s="1"/>
  <c r="J35" i="3"/>
  <c r="AX56" i="1" s="1"/>
  <c r="BI2150" i="3"/>
  <c r="BH2150" i="3"/>
  <c r="BG2150" i="3"/>
  <c r="BF2150" i="3"/>
  <c r="T2150" i="3"/>
  <c r="R2150" i="3"/>
  <c r="P2150" i="3"/>
  <c r="BI2145" i="3"/>
  <c r="BH2145" i="3"/>
  <c r="BG2145" i="3"/>
  <c r="BF2145" i="3"/>
  <c r="T2145" i="3"/>
  <c r="R2145" i="3"/>
  <c r="P2145" i="3"/>
  <c r="BI2130" i="3"/>
  <c r="BH2130" i="3"/>
  <c r="BG2130" i="3"/>
  <c r="BF2130" i="3"/>
  <c r="T2130" i="3"/>
  <c r="R2130" i="3"/>
  <c r="P2130" i="3"/>
  <c r="BI2120" i="3"/>
  <c r="BH2120" i="3"/>
  <c r="BG2120" i="3"/>
  <c r="BF2120" i="3"/>
  <c r="T2120" i="3"/>
  <c r="R2120" i="3"/>
  <c r="P2120" i="3"/>
  <c r="BI2105" i="3"/>
  <c r="BH2105" i="3"/>
  <c r="BG2105" i="3"/>
  <c r="BF2105" i="3"/>
  <c r="T2105" i="3"/>
  <c r="R2105" i="3"/>
  <c r="P2105" i="3"/>
  <c r="BI2089" i="3"/>
  <c r="BH2089" i="3"/>
  <c r="BG2089" i="3"/>
  <c r="BF2089" i="3"/>
  <c r="T2089" i="3"/>
  <c r="R2089" i="3"/>
  <c r="P2089" i="3"/>
  <c r="BI2084" i="3"/>
  <c r="BH2084" i="3"/>
  <c r="BG2084" i="3"/>
  <c r="BF2084" i="3"/>
  <c r="T2084" i="3"/>
  <c r="R2084" i="3"/>
  <c r="P2084" i="3"/>
  <c r="BI2078" i="3"/>
  <c r="BH2078" i="3"/>
  <c r="BG2078" i="3"/>
  <c r="BF2078" i="3"/>
  <c r="T2078" i="3"/>
  <c r="R2078" i="3"/>
  <c r="P2078" i="3"/>
  <c r="BI2074" i="3"/>
  <c r="BH2074" i="3"/>
  <c r="BG2074" i="3"/>
  <c r="BF2074" i="3"/>
  <c r="T2074" i="3"/>
  <c r="R2074" i="3"/>
  <c r="P2074" i="3"/>
  <c r="BI2071" i="3"/>
  <c r="BH2071" i="3"/>
  <c r="BG2071" i="3"/>
  <c r="BF2071" i="3"/>
  <c r="T2071" i="3"/>
  <c r="R2071" i="3"/>
  <c r="P2071" i="3"/>
  <c r="BI2049" i="3"/>
  <c r="BH2049" i="3"/>
  <c r="BG2049" i="3"/>
  <c r="BF2049" i="3"/>
  <c r="T2049" i="3"/>
  <c r="R2049" i="3"/>
  <c r="P2049" i="3"/>
  <c r="BI2011" i="3"/>
  <c r="BH2011" i="3"/>
  <c r="BG2011" i="3"/>
  <c r="BF2011" i="3"/>
  <c r="T2011" i="3"/>
  <c r="R2011" i="3"/>
  <c r="P2011" i="3"/>
  <c r="BI1989" i="3"/>
  <c r="BH1989" i="3"/>
  <c r="BG1989" i="3"/>
  <c r="BF1989" i="3"/>
  <c r="T1989" i="3"/>
  <c r="R1989" i="3"/>
  <c r="P1989" i="3"/>
  <c r="BI1983" i="3"/>
  <c r="BH1983" i="3"/>
  <c r="BG1983" i="3"/>
  <c r="BF1983" i="3"/>
  <c r="T1983" i="3"/>
  <c r="R1983" i="3"/>
  <c r="P1983" i="3"/>
  <c r="BI1950" i="3"/>
  <c r="BH1950" i="3"/>
  <c r="BG1950" i="3"/>
  <c r="BF1950" i="3"/>
  <c r="T1950" i="3"/>
  <c r="R1950" i="3"/>
  <c r="P1950" i="3"/>
  <c r="BI1944" i="3"/>
  <c r="BH1944" i="3"/>
  <c r="BG1944" i="3"/>
  <c r="BF1944" i="3"/>
  <c r="T1944" i="3"/>
  <c r="T1943" i="3"/>
  <c r="R1944" i="3"/>
  <c r="R1943" i="3" s="1"/>
  <c r="P1944" i="3"/>
  <c r="P1943" i="3" s="1"/>
  <c r="BI1937" i="3"/>
  <c r="BH1937" i="3"/>
  <c r="BG1937" i="3"/>
  <c r="BF1937" i="3"/>
  <c r="T1937" i="3"/>
  <c r="R1937" i="3"/>
  <c r="P1937" i="3"/>
  <c r="BI1932" i="3"/>
  <c r="BH1932" i="3"/>
  <c r="BG1932" i="3"/>
  <c r="BF1932" i="3"/>
  <c r="T1932" i="3"/>
  <c r="R1932" i="3"/>
  <c r="P1932" i="3"/>
  <c r="BI1919" i="3"/>
  <c r="BH1919" i="3"/>
  <c r="BG1919" i="3"/>
  <c r="BF1919" i="3"/>
  <c r="T1919" i="3"/>
  <c r="R1919" i="3"/>
  <c r="P1919" i="3"/>
  <c r="BI1913" i="3"/>
  <c r="BH1913" i="3"/>
  <c r="BG1913" i="3"/>
  <c r="BF1913" i="3"/>
  <c r="T1913" i="3"/>
  <c r="R1913" i="3"/>
  <c r="P1913" i="3"/>
  <c r="BI1889" i="3"/>
  <c r="BH1889" i="3"/>
  <c r="BG1889" i="3"/>
  <c r="BF1889" i="3"/>
  <c r="T1889" i="3"/>
  <c r="R1889" i="3"/>
  <c r="P1889" i="3"/>
  <c r="BI1884" i="3"/>
  <c r="BH1884" i="3"/>
  <c r="BG1884" i="3"/>
  <c r="BF1884" i="3"/>
  <c r="T1884" i="3"/>
  <c r="R1884" i="3"/>
  <c r="P1884" i="3"/>
  <c r="BI1879" i="3"/>
  <c r="BH1879" i="3"/>
  <c r="BG1879" i="3"/>
  <c r="BF1879" i="3"/>
  <c r="T1879" i="3"/>
  <c r="R1879" i="3"/>
  <c r="P1879" i="3"/>
  <c r="BI1874" i="3"/>
  <c r="BH1874" i="3"/>
  <c r="BG1874" i="3"/>
  <c r="BF1874" i="3"/>
  <c r="T1874" i="3"/>
  <c r="R1874" i="3"/>
  <c r="P1874" i="3"/>
  <c r="BI1869" i="3"/>
  <c r="BH1869" i="3"/>
  <c r="BG1869" i="3"/>
  <c r="BF1869" i="3"/>
  <c r="T1869" i="3"/>
  <c r="R1869" i="3"/>
  <c r="P1869" i="3"/>
  <c r="BI1864" i="3"/>
  <c r="BH1864" i="3"/>
  <c r="BG1864" i="3"/>
  <c r="BF1864" i="3"/>
  <c r="T1864" i="3"/>
  <c r="R1864" i="3"/>
  <c r="P1864" i="3"/>
  <c r="BI1858" i="3"/>
  <c r="BH1858" i="3"/>
  <c r="BG1858" i="3"/>
  <c r="BF1858" i="3"/>
  <c r="T1858" i="3"/>
  <c r="R1858" i="3"/>
  <c r="P1858" i="3"/>
  <c r="BI1852" i="3"/>
  <c r="BH1852" i="3"/>
  <c r="BG1852" i="3"/>
  <c r="BF1852" i="3"/>
  <c r="T1852" i="3"/>
  <c r="R1852" i="3"/>
  <c r="P1852" i="3"/>
  <c r="BI1847" i="3"/>
  <c r="BH1847" i="3"/>
  <c r="BG1847" i="3"/>
  <c r="BF1847" i="3"/>
  <c r="T1847" i="3"/>
  <c r="R1847" i="3"/>
  <c r="P1847" i="3"/>
  <c r="BI1842" i="3"/>
  <c r="BH1842" i="3"/>
  <c r="BG1842" i="3"/>
  <c r="BF1842" i="3"/>
  <c r="T1842" i="3"/>
  <c r="R1842" i="3"/>
  <c r="P1842" i="3"/>
  <c r="BI1837" i="3"/>
  <c r="BH1837" i="3"/>
  <c r="BG1837" i="3"/>
  <c r="BF1837" i="3"/>
  <c r="T1837" i="3"/>
  <c r="R1837" i="3"/>
  <c r="P1837" i="3"/>
  <c r="BI1832" i="3"/>
  <c r="BH1832" i="3"/>
  <c r="BG1832" i="3"/>
  <c r="BF1832" i="3"/>
  <c r="T1832" i="3"/>
  <c r="R1832" i="3"/>
  <c r="P1832" i="3"/>
  <c r="BI1827" i="3"/>
  <c r="BH1827" i="3"/>
  <c r="BG1827" i="3"/>
  <c r="BF1827" i="3"/>
  <c r="T1827" i="3"/>
  <c r="R1827" i="3"/>
  <c r="P1827" i="3"/>
  <c r="BI1815" i="3"/>
  <c r="BH1815" i="3"/>
  <c r="BG1815" i="3"/>
  <c r="BF1815" i="3"/>
  <c r="T1815" i="3"/>
  <c r="R1815" i="3"/>
  <c r="P1815" i="3"/>
  <c r="BI1803" i="3"/>
  <c r="BH1803" i="3"/>
  <c r="BG1803" i="3"/>
  <c r="BF1803" i="3"/>
  <c r="T1803" i="3"/>
  <c r="R1803" i="3"/>
  <c r="P1803" i="3"/>
  <c r="BI1798" i="3"/>
  <c r="BH1798" i="3"/>
  <c r="BG1798" i="3"/>
  <c r="BF1798" i="3"/>
  <c r="T1798" i="3"/>
  <c r="R1798" i="3"/>
  <c r="P1798" i="3"/>
  <c r="BI1793" i="3"/>
  <c r="BH1793" i="3"/>
  <c r="BG1793" i="3"/>
  <c r="BF1793" i="3"/>
  <c r="T1793" i="3"/>
  <c r="R1793" i="3"/>
  <c r="P1793" i="3"/>
  <c r="BI1787" i="3"/>
  <c r="BH1787" i="3"/>
  <c r="BG1787" i="3"/>
  <c r="BF1787" i="3"/>
  <c r="T1787" i="3"/>
  <c r="R1787" i="3"/>
  <c r="P1787" i="3"/>
  <c r="BI1780" i="3"/>
  <c r="BH1780" i="3"/>
  <c r="BG1780" i="3"/>
  <c r="BF1780" i="3"/>
  <c r="T1780" i="3"/>
  <c r="R1780" i="3"/>
  <c r="P1780" i="3"/>
  <c r="BI1775" i="3"/>
  <c r="BH1775" i="3"/>
  <c r="BG1775" i="3"/>
  <c r="BF1775" i="3"/>
  <c r="T1775" i="3"/>
  <c r="R1775" i="3"/>
  <c r="P1775" i="3"/>
  <c r="BI1770" i="3"/>
  <c r="BH1770" i="3"/>
  <c r="BG1770" i="3"/>
  <c r="BF1770" i="3"/>
  <c r="T1770" i="3"/>
  <c r="R1770" i="3"/>
  <c r="P1770" i="3"/>
  <c r="BI1764" i="3"/>
  <c r="BH1764" i="3"/>
  <c r="BG1764" i="3"/>
  <c r="BF1764" i="3"/>
  <c r="T1764" i="3"/>
  <c r="R1764" i="3"/>
  <c r="P1764" i="3"/>
  <c r="BI1759" i="3"/>
  <c r="BH1759" i="3"/>
  <c r="BG1759" i="3"/>
  <c r="BF1759" i="3"/>
  <c r="T1759" i="3"/>
  <c r="R1759" i="3"/>
  <c r="P1759" i="3"/>
  <c r="BI1745" i="3"/>
  <c r="BH1745" i="3"/>
  <c r="BG1745" i="3"/>
  <c r="BF1745" i="3"/>
  <c r="T1745" i="3"/>
  <c r="R1745" i="3"/>
  <c r="P1745" i="3"/>
  <c r="BI1740" i="3"/>
  <c r="BH1740" i="3"/>
  <c r="BG1740" i="3"/>
  <c r="BF1740" i="3"/>
  <c r="T1740" i="3"/>
  <c r="R1740" i="3"/>
  <c r="P1740" i="3"/>
  <c r="BI1734" i="3"/>
  <c r="BH1734" i="3"/>
  <c r="BG1734" i="3"/>
  <c r="BF1734" i="3"/>
  <c r="T1734" i="3"/>
  <c r="R1734" i="3"/>
  <c r="P1734" i="3"/>
  <c r="BI1729" i="3"/>
  <c r="BH1729" i="3"/>
  <c r="BG1729" i="3"/>
  <c r="BF1729" i="3"/>
  <c r="T1729" i="3"/>
  <c r="R1729" i="3"/>
  <c r="P1729" i="3"/>
  <c r="BI1715" i="3"/>
  <c r="BH1715" i="3"/>
  <c r="BG1715" i="3"/>
  <c r="BF1715" i="3"/>
  <c r="T1715" i="3"/>
  <c r="R1715" i="3"/>
  <c r="P1715" i="3"/>
  <c r="BI1709" i="3"/>
  <c r="BH1709" i="3"/>
  <c r="BG1709" i="3"/>
  <c r="BF1709" i="3"/>
  <c r="T1709" i="3"/>
  <c r="R1709" i="3"/>
  <c r="P1709" i="3"/>
  <c r="BI1699" i="3"/>
  <c r="BH1699" i="3"/>
  <c r="BG1699" i="3"/>
  <c r="BF1699" i="3"/>
  <c r="T1699" i="3"/>
  <c r="R1699" i="3"/>
  <c r="P1699" i="3"/>
  <c r="BI1694" i="3"/>
  <c r="BH1694" i="3"/>
  <c r="BG1694" i="3"/>
  <c r="BF1694" i="3"/>
  <c r="T1694" i="3"/>
  <c r="R1694" i="3"/>
  <c r="P1694" i="3"/>
  <c r="BI1689" i="3"/>
  <c r="BH1689" i="3"/>
  <c r="BG1689" i="3"/>
  <c r="BF1689" i="3"/>
  <c r="T1689" i="3"/>
  <c r="R1689" i="3"/>
  <c r="P1689" i="3"/>
  <c r="BI1684" i="3"/>
  <c r="BH1684" i="3"/>
  <c r="BG1684" i="3"/>
  <c r="BF1684" i="3"/>
  <c r="T1684" i="3"/>
  <c r="R1684" i="3"/>
  <c r="P1684" i="3"/>
  <c r="BI1680" i="3"/>
  <c r="BH1680" i="3"/>
  <c r="BG1680" i="3"/>
  <c r="BF1680" i="3"/>
  <c r="T1680" i="3"/>
  <c r="R1680" i="3"/>
  <c r="P1680" i="3"/>
  <c r="BI1675" i="3"/>
  <c r="BH1675" i="3"/>
  <c r="BG1675" i="3"/>
  <c r="BF1675" i="3"/>
  <c r="T1675" i="3"/>
  <c r="R1675" i="3"/>
  <c r="P1675" i="3"/>
  <c r="BI1671" i="3"/>
  <c r="BH1671" i="3"/>
  <c r="BG1671" i="3"/>
  <c r="BF1671" i="3"/>
  <c r="T1671" i="3"/>
  <c r="R1671" i="3"/>
  <c r="P1671" i="3"/>
  <c r="BI1666" i="3"/>
  <c r="BH1666" i="3"/>
  <c r="BG1666" i="3"/>
  <c r="BF1666" i="3"/>
  <c r="T1666" i="3"/>
  <c r="R1666" i="3"/>
  <c r="P1666" i="3"/>
  <c r="BI1661" i="3"/>
  <c r="BH1661" i="3"/>
  <c r="BG1661" i="3"/>
  <c r="BF1661" i="3"/>
  <c r="T1661" i="3"/>
  <c r="R1661" i="3"/>
  <c r="P1661" i="3"/>
  <c r="BI1656" i="3"/>
  <c r="BH1656" i="3"/>
  <c r="BG1656" i="3"/>
  <c r="BF1656" i="3"/>
  <c r="T1656" i="3"/>
  <c r="R1656" i="3"/>
  <c r="P1656" i="3"/>
  <c r="BI1652" i="3"/>
  <c r="BH1652" i="3"/>
  <c r="BG1652" i="3"/>
  <c r="BF1652" i="3"/>
  <c r="T1652" i="3"/>
  <c r="R1652" i="3"/>
  <c r="P1652" i="3"/>
  <c r="BI1638" i="3"/>
  <c r="BH1638" i="3"/>
  <c r="BG1638" i="3"/>
  <c r="BF1638" i="3"/>
  <c r="T1638" i="3"/>
  <c r="R1638" i="3"/>
  <c r="P1638" i="3"/>
  <c r="BI1633" i="3"/>
  <c r="BH1633" i="3"/>
  <c r="BG1633" i="3"/>
  <c r="BF1633" i="3"/>
  <c r="T1633" i="3"/>
  <c r="R1633" i="3"/>
  <c r="P1633" i="3"/>
  <c r="BI1627" i="3"/>
  <c r="BH1627" i="3"/>
  <c r="BG1627" i="3"/>
  <c r="BF1627" i="3"/>
  <c r="T1627" i="3"/>
  <c r="R1627" i="3"/>
  <c r="P1627" i="3"/>
  <c r="BI1622" i="3"/>
  <c r="BH1622" i="3"/>
  <c r="BG1622" i="3"/>
  <c r="BF1622" i="3"/>
  <c r="T1622" i="3"/>
  <c r="R1622" i="3"/>
  <c r="P1622" i="3"/>
  <c r="BI1618" i="3"/>
  <c r="BH1618" i="3"/>
  <c r="BG1618" i="3"/>
  <c r="BF1618" i="3"/>
  <c r="T1618" i="3"/>
  <c r="R1618" i="3"/>
  <c r="P1618" i="3"/>
  <c r="BI1613" i="3"/>
  <c r="BH1613" i="3"/>
  <c r="BG1613" i="3"/>
  <c r="BF1613" i="3"/>
  <c r="T1613" i="3"/>
  <c r="R1613" i="3"/>
  <c r="P1613" i="3"/>
  <c r="BI1609" i="3"/>
  <c r="BH1609" i="3"/>
  <c r="BG1609" i="3"/>
  <c r="BF1609" i="3"/>
  <c r="T1609" i="3"/>
  <c r="R1609" i="3"/>
  <c r="P1609" i="3"/>
  <c r="BI1603" i="3"/>
  <c r="BH1603" i="3"/>
  <c r="BG1603" i="3"/>
  <c r="BF1603" i="3"/>
  <c r="T1603" i="3"/>
  <c r="R1603" i="3"/>
  <c r="P1603" i="3"/>
  <c r="BI1596" i="3"/>
  <c r="BH1596" i="3"/>
  <c r="BG1596" i="3"/>
  <c r="BF1596" i="3"/>
  <c r="T1596" i="3"/>
  <c r="T1595" i="3" s="1"/>
  <c r="R1596" i="3"/>
  <c r="R1595" i="3"/>
  <c r="P1596" i="3"/>
  <c r="P1595" i="3" s="1"/>
  <c r="BI1590" i="3"/>
  <c r="BH1590" i="3"/>
  <c r="BG1590" i="3"/>
  <c r="BF1590" i="3"/>
  <c r="T1590" i="3"/>
  <c r="R1590" i="3"/>
  <c r="P1590" i="3"/>
  <c r="BI1583" i="3"/>
  <c r="BH1583" i="3"/>
  <c r="BG1583" i="3"/>
  <c r="BF1583" i="3"/>
  <c r="T1583" i="3"/>
  <c r="R1583" i="3"/>
  <c r="P1583" i="3"/>
  <c r="BI1579" i="3"/>
  <c r="BH1579" i="3"/>
  <c r="BG1579" i="3"/>
  <c r="BF1579" i="3"/>
  <c r="T1579" i="3"/>
  <c r="R1579" i="3"/>
  <c r="P1579" i="3"/>
  <c r="BI1574" i="3"/>
  <c r="BH1574" i="3"/>
  <c r="BG1574" i="3"/>
  <c r="BF1574" i="3"/>
  <c r="T1574" i="3"/>
  <c r="R1574" i="3"/>
  <c r="P1574" i="3"/>
  <c r="BI1570" i="3"/>
  <c r="BH1570" i="3"/>
  <c r="BG1570" i="3"/>
  <c r="BF1570" i="3"/>
  <c r="T1570" i="3"/>
  <c r="R1570" i="3"/>
  <c r="P1570" i="3"/>
  <c r="BI1564" i="3"/>
  <c r="BH1564" i="3"/>
  <c r="BG1564" i="3"/>
  <c r="BF1564" i="3"/>
  <c r="T1564" i="3"/>
  <c r="R1564" i="3"/>
  <c r="P1564" i="3"/>
  <c r="BI1559" i="3"/>
  <c r="BH1559" i="3"/>
  <c r="BG1559" i="3"/>
  <c r="BF1559" i="3"/>
  <c r="T1559" i="3"/>
  <c r="R1559" i="3"/>
  <c r="P1559" i="3"/>
  <c r="BI1554" i="3"/>
  <c r="BH1554" i="3"/>
  <c r="BG1554" i="3"/>
  <c r="BF1554" i="3"/>
  <c r="T1554" i="3"/>
  <c r="R1554" i="3"/>
  <c r="P1554" i="3"/>
  <c r="BI1549" i="3"/>
  <c r="BH1549" i="3"/>
  <c r="BG1549" i="3"/>
  <c r="BF1549" i="3"/>
  <c r="T1549" i="3"/>
  <c r="R1549" i="3"/>
  <c r="P1549" i="3"/>
  <c r="BI1544" i="3"/>
  <c r="BH1544" i="3"/>
  <c r="BG1544" i="3"/>
  <c r="BF1544" i="3"/>
  <c r="T1544" i="3"/>
  <c r="R1544" i="3"/>
  <c r="P1544" i="3"/>
  <c r="BI1539" i="3"/>
  <c r="BH1539" i="3"/>
  <c r="BG1539" i="3"/>
  <c r="BF1539" i="3"/>
  <c r="T1539" i="3"/>
  <c r="R1539" i="3"/>
  <c r="P1539" i="3"/>
  <c r="BI1534" i="3"/>
  <c r="BH1534" i="3"/>
  <c r="BG1534" i="3"/>
  <c r="BF1534" i="3"/>
  <c r="T1534" i="3"/>
  <c r="R1534" i="3"/>
  <c r="P1534" i="3"/>
  <c r="BI1529" i="3"/>
  <c r="BH1529" i="3"/>
  <c r="BG1529" i="3"/>
  <c r="BF1529" i="3"/>
  <c r="T1529" i="3"/>
  <c r="R1529" i="3"/>
  <c r="P1529" i="3"/>
  <c r="BI1524" i="3"/>
  <c r="BH1524" i="3"/>
  <c r="BG1524" i="3"/>
  <c r="BF1524" i="3"/>
  <c r="T1524" i="3"/>
  <c r="R1524" i="3"/>
  <c r="P1524" i="3"/>
  <c r="BI1518" i="3"/>
  <c r="BH1518" i="3"/>
  <c r="BG1518" i="3"/>
  <c r="BF1518" i="3"/>
  <c r="T1518" i="3"/>
  <c r="R1518" i="3"/>
  <c r="P1518" i="3"/>
  <c r="BI1513" i="3"/>
  <c r="BH1513" i="3"/>
  <c r="BG1513" i="3"/>
  <c r="BF1513" i="3"/>
  <c r="T1513" i="3"/>
  <c r="R1513" i="3"/>
  <c r="P1513" i="3"/>
  <c r="BI1507" i="3"/>
  <c r="BH1507" i="3"/>
  <c r="BG1507" i="3"/>
  <c r="BF1507" i="3"/>
  <c r="T1507" i="3"/>
  <c r="R1507" i="3"/>
  <c r="P1507" i="3"/>
  <c r="BI1502" i="3"/>
  <c r="BH1502" i="3"/>
  <c r="BG1502" i="3"/>
  <c r="BF1502" i="3"/>
  <c r="T1502" i="3"/>
  <c r="R1502" i="3"/>
  <c r="P1502" i="3"/>
  <c r="BI1497" i="3"/>
  <c r="BH1497" i="3"/>
  <c r="BG1497" i="3"/>
  <c r="BF1497" i="3"/>
  <c r="T1497" i="3"/>
  <c r="R1497" i="3"/>
  <c r="P1497" i="3"/>
  <c r="BI1492" i="3"/>
  <c r="BH1492" i="3"/>
  <c r="BG1492" i="3"/>
  <c r="BF1492" i="3"/>
  <c r="T1492" i="3"/>
  <c r="R1492" i="3"/>
  <c r="P1492" i="3"/>
  <c r="BI1486" i="3"/>
  <c r="BH1486" i="3"/>
  <c r="BG1486" i="3"/>
  <c r="BF1486" i="3"/>
  <c r="T1486" i="3"/>
  <c r="R1486" i="3"/>
  <c r="P1486" i="3"/>
  <c r="BI1481" i="3"/>
  <c r="BH1481" i="3"/>
  <c r="BG1481" i="3"/>
  <c r="BF1481" i="3"/>
  <c r="T1481" i="3"/>
  <c r="R1481" i="3"/>
  <c r="P1481" i="3"/>
  <c r="BI1476" i="3"/>
  <c r="BH1476" i="3"/>
  <c r="BG1476" i="3"/>
  <c r="BF1476" i="3"/>
  <c r="T1476" i="3"/>
  <c r="R1476" i="3"/>
  <c r="P1476" i="3"/>
  <c r="BI1471" i="3"/>
  <c r="BH1471" i="3"/>
  <c r="BG1471" i="3"/>
  <c r="BF1471" i="3"/>
  <c r="T1471" i="3"/>
  <c r="R1471" i="3"/>
  <c r="P1471" i="3"/>
  <c r="BI1457" i="3"/>
  <c r="BH1457" i="3"/>
  <c r="BG1457" i="3"/>
  <c r="BF1457" i="3"/>
  <c r="T1457" i="3"/>
  <c r="R1457" i="3"/>
  <c r="P1457" i="3"/>
  <c r="BI1444" i="3"/>
  <c r="BH1444" i="3"/>
  <c r="BG1444" i="3"/>
  <c r="BF1444" i="3"/>
  <c r="T1444" i="3"/>
  <c r="R1444" i="3"/>
  <c r="P1444" i="3"/>
  <c r="BI1433" i="3"/>
  <c r="BH1433" i="3"/>
  <c r="BG1433" i="3"/>
  <c r="BF1433" i="3"/>
  <c r="T1433" i="3"/>
  <c r="R1433" i="3"/>
  <c r="P1433" i="3"/>
  <c r="BI1422" i="3"/>
  <c r="BH1422" i="3"/>
  <c r="BG1422" i="3"/>
  <c r="BF1422" i="3"/>
  <c r="T1422" i="3"/>
  <c r="R1422" i="3"/>
  <c r="P1422" i="3"/>
  <c r="BI1416" i="3"/>
  <c r="BH1416" i="3"/>
  <c r="BG1416" i="3"/>
  <c r="BF1416" i="3"/>
  <c r="T1416" i="3"/>
  <c r="R1416" i="3"/>
  <c r="P1416" i="3"/>
  <c r="BI1400" i="3"/>
  <c r="BH1400" i="3"/>
  <c r="BG1400" i="3"/>
  <c r="BF1400" i="3"/>
  <c r="T1400" i="3"/>
  <c r="R1400" i="3"/>
  <c r="P1400" i="3"/>
  <c r="BI1394" i="3"/>
  <c r="BH1394" i="3"/>
  <c r="BG1394" i="3"/>
  <c r="BF1394" i="3"/>
  <c r="T1394" i="3"/>
  <c r="R1394" i="3"/>
  <c r="P1394" i="3"/>
  <c r="BI1382" i="3"/>
  <c r="BH1382" i="3"/>
  <c r="BG1382" i="3"/>
  <c r="BF1382" i="3"/>
  <c r="T1382" i="3"/>
  <c r="R1382" i="3"/>
  <c r="P1382" i="3"/>
  <c r="BI1368" i="3"/>
  <c r="BH1368" i="3"/>
  <c r="BG1368" i="3"/>
  <c r="BF1368" i="3"/>
  <c r="T1368" i="3"/>
  <c r="R1368" i="3"/>
  <c r="P1368" i="3"/>
  <c r="BI1357" i="3"/>
  <c r="BH1357" i="3"/>
  <c r="BG1357" i="3"/>
  <c r="BF1357" i="3"/>
  <c r="T1357" i="3"/>
  <c r="R1357" i="3"/>
  <c r="P1357" i="3"/>
  <c r="BI1343" i="3"/>
  <c r="BH1343" i="3"/>
  <c r="BG1343" i="3"/>
  <c r="BF1343" i="3"/>
  <c r="T1343" i="3"/>
  <c r="R1343" i="3"/>
  <c r="P1343" i="3"/>
  <c r="BI1332" i="3"/>
  <c r="BH1332" i="3"/>
  <c r="BG1332" i="3"/>
  <c r="BF1332" i="3"/>
  <c r="T1332" i="3"/>
  <c r="R1332" i="3"/>
  <c r="P1332" i="3"/>
  <c r="BI1320" i="3"/>
  <c r="BH1320" i="3"/>
  <c r="BG1320" i="3"/>
  <c r="BF1320" i="3"/>
  <c r="T1320" i="3"/>
  <c r="R1320" i="3"/>
  <c r="P1320" i="3"/>
  <c r="BI1314" i="3"/>
  <c r="BH1314" i="3"/>
  <c r="BG1314" i="3"/>
  <c r="BF1314" i="3"/>
  <c r="T1314" i="3"/>
  <c r="R1314" i="3"/>
  <c r="P1314" i="3"/>
  <c r="BI1309" i="3"/>
  <c r="BH1309" i="3"/>
  <c r="BG1309" i="3"/>
  <c r="BF1309" i="3"/>
  <c r="T1309" i="3"/>
  <c r="R1309" i="3"/>
  <c r="P1309" i="3"/>
  <c r="BI1303" i="3"/>
  <c r="BH1303" i="3"/>
  <c r="BG1303" i="3"/>
  <c r="BF1303" i="3"/>
  <c r="T1303" i="3"/>
  <c r="R1303" i="3"/>
  <c r="P1303" i="3"/>
  <c r="BI1298" i="3"/>
  <c r="BH1298" i="3"/>
  <c r="BG1298" i="3"/>
  <c r="BF1298" i="3"/>
  <c r="T1298" i="3"/>
  <c r="R1298" i="3"/>
  <c r="P1298" i="3"/>
  <c r="BI1293" i="3"/>
  <c r="BH1293" i="3"/>
  <c r="BG1293" i="3"/>
  <c r="BF1293" i="3"/>
  <c r="T1293" i="3"/>
  <c r="R1293" i="3"/>
  <c r="P1293" i="3"/>
  <c r="BI1288" i="3"/>
  <c r="BH1288" i="3"/>
  <c r="BG1288" i="3"/>
  <c r="BF1288" i="3"/>
  <c r="T1288" i="3"/>
  <c r="R1288" i="3"/>
  <c r="P1288" i="3"/>
  <c r="BI1282" i="3"/>
  <c r="BH1282" i="3"/>
  <c r="BG1282" i="3"/>
  <c r="BF1282" i="3"/>
  <c r="T1282" i="3"/>
  <c r="R1282" i="3"/>
  <c r="P1282" i="3"/>
  <c r="BI1277" i="3"/>
  <c r="BH1277" i="3"/>
  <c r="BG1277" i="3"/>
  <c r="BF1277" i="3"/>
  <c r="T1277" i="3"/>
  <c r="R1277" i="3"/>
  <c r="P1277" i="3"/>
  <c r="BI1272" i="3"/>
  <c r="BH1272" i="3"/>
  <c r="BG1272" i="3"/>
  <c r="BF1272" i="3"/>
  <c r="T1272" i="3"/>
  <c r="R1272" i="3"/>
  <c r="P1272" i="3"/>
  <c r="BI1267" i="3"/>
  <c r="BH1267" i="3"/>
  <c r="BG1267" i="3"/>
  <c r="BF1267" i="3"/>
  <c r="T1267" i="3"/>
  <c r="R1267" i="3"/>
  <c r="P1267" i="3"/>
  <c r="BI1254" i="3"/>
  <c r="BH1254" i="3"/>
  <c r="BG1254" i="3"/>
  <c r="BF1254" i="3"/>
  <c r="T1254" i="3"/>
  <c r="R1254" i="3"/>
  <c r="P1254" i="3"/>
  <c r="BI1249" i="3"/>
  <c r="BH1249" i="3"/>
  <c r="BG1249" i="3"/>
  <c r="BF1249" i="3"/>
  <c r="T1249" i="3"/>
  <c r="R1249" i="3"/>
  <c r="P1249" i="3"/>
  <c r="BI1244" i="3"/>
  <c r="BH1244" i="3"/>
  <c r="BG1244" i="3"/>
  <c r="BF1244" i="3"/>
  <c r="T1244" i="3"/>
  <c r="R1244" i="3"/>
  <c r="P1244" i="3"/>
  <c r="BI1238" i="3"/>
  <c r="BH1238" i="3"/>
  <c r="BG1238" i="3"/>
  <c r="BF1238" i="3"/>
  <c r="T1238" i="3"/>
  <c r="R1238" i="3"/>
  <c r="P1238" i="3"/>
  <c r="BI1233" i="3"/>
  <c r="BH1233" i="3"/>
  <c r="BG1233" i="3"/>
  <c r="BF1233" i="3"/>
  <c r="T1233" i="3"/>
  <c r="R1233" i="3"/>
  <c r="P1233" i="3"/>
  <c r="BI1228" i="3"/>
  <c r="BH1228" i="3"/>
  <c r="BG1228" i="3"/>
  <c r="BF1228" i="3"/>
  <c r="T1228" i="3"/>
  <c r="R1228" i="3"/>
  <c r="P1228" i="3"/>
  <c r="BI1218" i="3"/>
  <c r="BH1218" i="3"/>
  <c r="BG1218" i="3"/>
  <c r="BF1218" i="3"/>
  <c r="T1218" i="3"/>
  <c r="R1218" i="3"/>
  <c r="P1218" i="3"/>
  <c r="BI1213" i="3"/>
  <c r="BH1213" i="3"/>
  <c r="BG1213" i="3"/>
  <c r="BF1213" i="3"/>
  <c r="T1213" i="3"/>
  <c r="R1213" i="3"/>
  <c r="P1213" i="3"/>
  <c r="BI1208" i="3"/>
  <c r="BH1208" i="3"/>
  <c r="BG1208" i="3"/>
  <c r="BF1208" i="3"/>
  <c r="T1208" i="3"/>
  <c r="R1208" i="3"/>
  <c r="P1208" i="3"/>
  <c r="BI1194" i="3"/>
  <c r="BH1194" i="3"/>
  <c r="BG1194" i="3"/>
  <c r="BF1194" i="3"/>
  <c r="T1194" i="3"/>
  <c r="R1194" i="3"/>
  <c r="P1194" i="3"/>
  <c r="BI1189" i="3"/>
  <c r="BH1189" i="3"/>
  <c r="BG1189" i="3"/>
  <c r="BF1189" i="3"/>
  <c r="T1189" i="3"/>
  <c r="R1189" i="3"/>
  <c r="P1189" i="3"/>
  <c r="BI1181" i="3"/>
  <c r="BH1181" i="3"/>
  <c r="BG1181" i="3"/>
  <c r="BF1181" i="3"/>
  <c r="T1181" i="3"/>
  <c r="R1181" i="3"/>
  <c r="P1181" i="3"/>
  <c r="BI1175" i="3"/>
  <c r="BH1175" i="3"/>
  <c r="BG1175" i="3"/>
  <c r="BF1175" i="3"/>
  <c r="T1175" i="3"/>
  <c r="R1175" i="3"/>
  <c r="P1175" i="3"/>
  <c r="BI1155" i="3"/>
  <c r="BH1155" i="3"/>
  <c r="BG1155" i="3"/>
  <c r="BF1155" i="3"/>
  <c r="T1155" i="3"/>
  <c r="R1155" i="3"/>
  <c r="P1155" i="3"/>
  <c r="BI1144" i="3"/>
  <c r="BH1144" i="3"/>
  <c r="BG1144" i="3"/>
  <c r="BF1144" i="3"/>
  <c r="T1144" i="3"/>
  <c r="R1144" i="3"/>
  <c r="P1144" i="3"/>
  <c r="BI1139" i="3"/>
  <c r="BH1139" i="3"/>
  <c r="BG1139" i="3"/>
  <c r="BF1139" i="3"/>
  <c r="T1139" i="3"/>
  <c r="R1139" i="3"/>
  <c r="P1139" i="3"/>
  <c r="BI1131" i="3"/>
  <c r="BH1131" i="3"/>
  <c r="BG1131" i="3"/>
  <c r="BF1131" i="3"/>
  <c r="T1131" i="3"/>
  <c r="R1131" i="3"/>
  <c r="P1131" i="3"/>
  <c r="BI1124" i="3"/>
  <c r="BH1124" i="3"/>
  <c r="BG1124" i="3"/>
  <c r="BF1124" i="3"/>
  <c r="T1124" i="3"/>
  <c r="R1124" i="3"/>
  <c r="P1124" i="3"/>
  <c r="BI1117" i="3"/>
  <c r="BH1117" i="3"/>
  <c r="BG1117" i="3"/>
  <c r="BF1117" i="3"/>
  <c r="T1117" i="3"/>
  <c r="R1117" i="3"/>
  <c r="P1117" i="3"/>
  <c r="BI1111" i="3"/>
  <c r="BH1111" i="3"/>
  <c r="BG1111" i="3"/>
  <c r="BF1111" i="3"/>
  <c r="T1111" i="3"/>
  <c r="R1111" i="3"/>
  <c r="P1111" i="3"/>
  <c r="BI1104" i="3"/>
  <c r="BH1104" i="3"/>
  <c r="BG1104" i="3"/>
  <c r="BF1104" i="3"/>
  <c r="T1104" i="3"/>
  <c r="R1104" i="3"/>
  <c r="P1104" i="3"/>
  <c r="BI1099" i="3"/>
  <c r="BH1099" i="3"/>
  <c r="BG1099" i="3"/>
  <c r="BF1099" i="3"/>
  <c r="T1099" i="3"/>
  <c r="R1099" i="3"/>
  <c r="P1099" i="3"/>
  <c r="BI1091" i="3"/>
  <c r="BH1091" i="3"/>
  <c r="BG1091" i="3"/>
  <c r="BF1091" i="3"/>
  <c r="T1091" i="3"/>
  <c r="R1091" i="3"/>
  <c r="P1091" i="3"/>
  <c r="BI1084" i="3"/>
  <c r="BH1084" i="3"/>
  <c r="BG1084" i="3"/>
  <c r="BF1084" i="3"/>
  <c r="T1084" i="3"/>
  <c r="R1084" i="3"/>
  <c r="P1084" i="3"/>
  <c r="BI1077" i="3"/>
  <c r="BH1077" i="3"/>
  <c r="BG1077" i="3"/>
  <c r="BF1077" i="3"/>
  <c r="T1077" i="3"/>
  <c r="R1077" i="3"/>
  <c r="P1077" i="3"/>
  <c r="BI1071" i="3"/>
  <c r="BH1071" i="3"/>
  <c r="BG1071" i="3"/>
  <c r="BF1071" i="3"/>
  <c r="T1071" i="3"/>
  <c r="R1071" i="3"/>
  <c r="P1071" i="3"/>
  <c r="BI1064" i="3"/>
  <c r="BH1064" i="3"/>
  <c r="BG1064" i="3"/>
  <c r="BF1064" i="3"/>
  <c r="T1064" i="3"/>
  <c r="R1064" i="3"/>
  <c r="P1064" i="3"/>
  <c r="BI1057" i="3"/>
  <c r="BH1057" i="3"/>
  <c r="BG1057" i="3"/>
  <c r="BF1057" i="3"/>
  <c r="T1057" i="3"/>
  <c r="R1057" i="3"/>
  <c r="P1057" i="3"/>
  <c r="BI1051" i="3"/>
  <c r="BH1051" i="3"/>
  <c r="BG1051" i="3"/>
  <c r="BF1051" i="3"/>
  <c r="T1051" i="3"/>
  <c r="R1051" i="3"/>
  <c r="P1051" i="3"/>
  <c r="BI1045" i="3"/>
  <c r="BH1045" i="3"/>
  <c r="BG1045" i="3"/>
  <c r="BF1045" i="3"/>
  <c r="T1045" i="3"/>
  <c r="T1044" i="3" s="1"/>
  <c r="R1045" i="3"/>
  <c r="R1044" i="3" s="1"/>
  <c r="P1045" i="3"/>
  <c r="P1044" i="3" s="1"/>
  <c r="BI1038" i="3"/>
  <c r="BH1038" i="3"/>
  <c r="BG1038" i="3"/>
  <c r="BF1038" i="3"/>
  <c r="T1038" i="3"/>
  <c r="R1038" i="3"/>
  <c r="P1038" i="3"/>
  <c r="BI1032" i="3"/>
  <c r="BH1032" i="3"/>
  <c r="BG1032" i="3"/>
  <c r="BF1032" i="3"/>
  <c r="T1032" i="3"/>
  <c r="R1032" i="3"/>
  <c r="P1032" i="3"/>
  <c r="BI1027" i="3"/>
  <c r="BH1027" i="3"/>
  <c r="BG1027" i="3"/>
  <c r="BF1027" i="3"/>
  <c r="T1027" i="3"/>
  <c r="R1027" i="3"/>
  <c r="P1027" i="3"/>
  <c r="BI1021" i="3"/>
  <c r="BH1021" i="3"/>
  <c r="BG1021" i="3"/>
  <c r="BF1021" i="3"/>
  <c r="T1021" i="3"/>
  <c r="R1021" i="3"/>
  <c r="P1021" i="3"/>
  <c r="BI1015" i="3"/>
  <c r="BH1015" i="3"/>
  <c r="BG1015" i="3"/>
  <c r="BF1015" i="3"/>
  <c r="T1015" i="3"/>
  <c r="R1015" i="3"/>
  <c r="P1015" i="3"/>
  <c r="BI1009" i="3"/>
  <c r="BH1009" i="3"/>
  <c r="BG1009" i="3"/>
  <c r="BF1009" i="3"/>
  <c r="T1009" i="3"/>
  <c r="R1009" i="3"/>
  <c r="P1009" i="3"/>
  <c r="BI1004" i="3"/>
  <c r="BH1004" i="3"/>
  <c r="BG1004" i="3"/>
  <c r="BF1004" i="3"/>
  <c r="T1004" i="3"/>
  <c r="R1004" i="3"/>
  <c r="P1004" i="3"/>
  <c r="BI999" i="3"/>
  <c r="BH999" i="3"/>
  <c r="BG999" i="3"/>
  <c r="BF999" i="3"/>
  <c r="T999" i="3"/>
  <c r="R999" i="3"/>
  <c r="P999" i="3"/>
  <c r="BI994" i="3"/>
  <c r="BH994" i="3"/>
  <c r="BG994" i="3"/>
  <c r="BF994" i="3"/>
  <c r="T994" i="3"/>
  <c r="R994" i="3"/>
  <c r="P994" i="3"/>
  <c r="BI988" i="3"/>
  <c r="BH988" i="3"/>
  <c r="BG988" i="3"/>
  <c r="BF988" i="3"/>
  <c r="T988" i="3"/>
  <c r="R988" i="3"/>
  <c r="P988" i="3"/>
  <c r="BI984" i="3"/>
  <c r="BH984" i="3"/>
  <c r="BG984" i="3"/>
  <c r="BF984" i="3"/>
  <c r="T984" i="3"/>
  <c r="R984" i="3"/>
  <c r="P984" i="3"/>
  <c r="BI970" i="3"/>
  <c r="BH970" i="3"/>
  <c r="BG970" i="3"/>
  <c r="BF970" i="3"/>
  <c r="T970" i="3"/>
  <c r="R970" i="3"/>
  <c r="P970" i="3"/>
  <c r="BI966" i="3"/>
  <c r="BH966" i="3"/>
  <c r="BG966" i="3"/>
  <c r="BF966" i="3"/>
  <c r="T966" i="3"/>
  <c r="R966" i="3"/>
  <c r="P966" i="3"/>
  <c r="BI955" i="3"/>
  <c r="BH955" i="3"/>
  <c r="BG955" i="3"/>
  <c r="BF955" i="3"/>
  <c r="T955" i="3"/>
  <c r="R955" i="3"/>
  <c r="P955" i="3"/>
  <c r="BI943" i="3"/>
  <c r="BH943" i="3"/>
  <c r="BG943" i="3"/>
  <c r="BF943" i="3"/>
  <c r="T943" i="3"/>
  <c r="R943" i="3"/>
  <c r="P943" i="3"/>
  <c r="BI931" i="3"/>
  <c r="BH931" i="3"/>
  <c r="BG931" i="3"/>
  <c r="BF931" i="3"/>
  <c r="T931" i="3"/>
  <c r="R931" i="3"/>
  <c r="P931" i="3"/>
  <c r="BI926" i="3"/>
  <c r="BH926" i="3"/>
  <c r="BG926" i="3"/>
  <c r="BF926" i="3"/>
  <c r="T926" i="3"/>
  <c r="R926" i="3"/>
  <c r="P926" i="3"/>
  <c r="BI922" i="3"/>
  <c r="BH922" i="3"/>
  <c r="BG922" i="3"/>
  <c r="BF922" i="3"/>
  <c r="T922" i="3"/>
  <c r="R922" i="3"/>
  <c r="P922" i="3"/>
  <c r="BI916" i="3"/>
  <c r="BH916" i="3"/>
  <c r="BG916" i="3"/>
  <c r="BF916" i="3"/>
  <c r="T916" i="3"/>
  <c r="R916" i="3"/>
  <c r="P916" i="3"/>
  <c r="BI909" i="3"/>
  <c r="BH909" i="3"/>
  <c r="BG909" i="3"/>
  <c r="BF909" i="3"/>
  <c r="T909" i="3"/>
  <c r="R909" i="3"/>
  <c r="P909" i="3"/>
  <c r="BI897" i="3"/>
  <c r="BH897" i="3"/>
  <c r="BG897" i="3"/>
  <c r="BF897" i="3"/>
  <c r="T897" i="3"/>
  <c r="R897" i="3"/>
  <c r="P897" i="3"/>
  <c r="BI892" i="3"/>
  <c r="BH892" i="3"/>
  <c r="BG892" i="3"/>
  <c r="BF892" i="3"/>
  <c r="T892" i="3"/>
  <c r="R892" i="3"/>
  <c r="P892" i="3"/>
  <c r="BI886" i="3"/>
  <c r="BH886" i="3"/>
  <c r="BG886" i="3"/>
  <c r="BF886" i="3"/>
  <c r="T886" i="3"/>
  <c r="R886" i="3"/>
  <c r="P886" i="3"/>
  <c r="BI880" i="3"/>
  <c r="BH880" i="3"/>
  <c r="BG880" i="3"/>
  <c r="BF880" i="3"/>
  <c r="T880" i="3"/>
  <c r="R880" i="3"/>
  <c r="P880" i="3"/>
  <c r="BI872" i="3"/>
  <c r="BH872" i="3"/>
  <c r="BG872" i="3"/>
  <c r="BF872" i="3"/>
  <c r="T872" i="3"/>
  <c r="R872" i="3"/>
  <c r="P872" i="3"/>
  <c r="BI859" i="3"/>
  <c r="BH859" i="3"/>
  <c r="BG859" i="3"/>
  <c r="BF859" i="3"/>
  <c r="T859" i="3"/>
  <c r="R859" i="3"/>
  <c r="P859" i="3"/>
  <c r="BI846" i="3"/>
  <c r="BH846" i="3"/>
  <c r="BG846" i="3"/>
  <c r="BF846" i="3"/>
  <c r="T846" i="3"/>
  <c r="R846" i="3"/>
  <c r="P846" i="3"/>
  <c r="BI831" i="3"/>
  <c r="BH831" i="3"/>
  <c r="BG831" i="3"/>
  <c r="BF831" i="3"/>
  <c r="T831" i="3"/>
  <c r="R831" i="3"/>
  <c r="P831" i="3"/>
  <c r="BI825" i="3"/>
  <c r="BH825" i="3"/>
  <c r="BG825" i="3"/>
  <c r="BF825" i="3"/>
  <c r="T825" i="3"/>
  <c r="R825" i="3"/>
  <c r="P825" i="3"/>
  <c r="BI820" i="3"/>
  <c r="BH820" i="3"/>
  <c r="BG820" i="3"/>
  <c r="BF820" i="3"/>
  <c r="T820" i="3"/>
  <c r="R820" i="3"/>
  <c r="P820" i="3"/>
  <c r="BI816" i="3"/>
  <c r="BH816" i="3"/>
  <c r="BG816" i="3"/>
  <c r="BF816" i="3"/>
  <c r="T816" i="3"/>
  <c r="R816" i="3"/>
  <c r="P816" i="3"/>
  <c r="BI812" i="3"/>
  <c r="BH812" i="3"/>
  <c r="BG812" i="3"/>
  <c r="BF812" i="3"/>
  <c r="T812" i="3"/>
  <c r="R812" i="3"/>
  <c r="P812" i="3"/>
  <c r="BI808" i="3"/>
  <c r="BH808" i="3"/>
  <c r="BG808" i="3"/>
  <c r="BF808" i="3"/>
  <c r="T808" i="3"/>
  <c r="R808" i="3"/>
  <c r="P808" i="3"/>
  <c r="BI803" i="3"/>
  <c r="BH803" i="3"/>
  <c r="BG803" i="3"/>
  <c r="BF803" i="3"/>
  <c r="T803" i="3"/>
  <c r="R803" i="3"/>
  <c r="P803" i="3"/>
  <c r="BI798" i="3"/>
  <c r="BH798" i="3"/>
  <c r="BG798" i="3"/>
  <c r="BF798" i="3"/>
  <c r="T798" i="3"/>
  <c r="R798" i="3"/>
  <c r="P798" i="3"/>
  <c r="BI793" i="3"/>
  <c r="BH793" i="3"/>
  <c r="BG793" i="3"/>
  <c r="BF793" i="3"/>
  <c r="T793" i="3"/>
  <c r="R793" i="3"/>
  <c r="P793" i="3"/>
  <c r="BI788" i="3"/>
  <c r="BH788" i="3"/>
  <c r="BG788" i="3"/>
  <c r="BF788" i="3"/>
  <c r="T788" i="3"/>
  <c r="R788" i="3"/>
  <c r="P788" i="3"/>
  <c r="BI784" i="3"/>
  <c r="BH784" i="3"/>
  <c r="BG784" i="3"/>
  <c r="BF784" i="3"/>
  <c r="T784" i="3"/>
  <c r="R784" i="3"/>
  <c r="P784" i="3"/>
  <c r="BI779" i="3"/>
  <c r="BH779" i="3"/>
  <c r="BG779" i="3"/>
  <c r="BF779" i="3"/>
  <c r="T779" i="3"/>
  <c r="R779" i="3"/>
  <c r="P779" i="3"/>
  <c r="BI774" i="3"/>
  <c r="BH774" i="3"/>
  <c r="BG774" i="3"/>
  <c r="BF774" i="3"/>
  <c r="T774" i="3"/>
  <c r="R774" i="3"/>
  <c r="P774" i="3"/>
  <c r="BI769" i="3"/>
  <c r="BH769" i="3"/>
  <c r="BG769" i="3"/>
  <c r="BF769" i="3"/>
  <c r="T769" i="3"/>
  <c r="R769" i="3"/>
  <c r="P769" i="3"/>
  <c r="BI763" i="3"/>
  <c r="BH763" i="3"/>
  <c r="BG763" i="3"/>
  <c r="BF763" i="3"/>
  <c r="T763" i="3"/>
  <c r="R763" i="3"/>
  <c r="P763" i="3"/>
  <c r="BI730" i="3"/>
  <c r="BH730" i="3"/>
  <c r="BG730" i="3"/>
  <c r="BF730" i="3"/>
  <c r="T730" i="3"/>
  <c r="R730" i="3"/>
  <c r="P730" i="3"/>
  <c r="BI708" i="3"/>
  <c r="BH708" i="3"/>
  <c r="BG708" i="3"/>
  <c r="BF708" i="3"/>
  <c r="T708" i="3"/>
  <c r="R708" i="3"/>
  <c r="P708" i="3"/>
  <c r="BI703" i="3"/>
  <c r="BH703" i="3"/>
  <c r="BG703" i="3"/>
  <c r="BF703" i="3"/>
  <c r="T703" i="3"/>
  <c r="R703" i="3"/>
  <c r="P703" i="3"/>
  <c r="BI698" i="3"/>
  <c r="BH698" i="3"/>
  <c r="BG698" i="3"/>
  <c r="BF698" i="3"/>
  <c r="T698" i="3"/>
  <c r="R698" i="3"/>
  <c r="P698" i="3"/>
  <c r="BI689" i="3"/>
  <c r="BH689" i="3"/>
  <c r="BG689" i="3"/>
  <c r="BF689" i="3"/>
  <c r="T689" i="3"/>
  <c r="R689" i="3"/>
  <c r="P689" i="3"/>
  <c r="BI661" i="3"/>
  <c r="BH661" i="3"/>
  <c r="BG661" i="3"/>
  <c r="BF661" i="3"/>
  <c r="T661" i="3"/>
  <c r="R661" i="3"/>
  <c r="P661" i="3"/>
  <c r="BI649" i="3"/>
  <c r="BH649" i="3"/>
  <c r="BG649" i="3"/>
  <c r="BF649" i="3"/>
  <c r="T649" i="3"/>
  <c r="R649" i="3"/>
  <c r="P649" i="3"/>
  <c r="BI626" i="3"/>
  <c r="BH626" i="3"/>
  <c r="BG626" i="3"/>
  <c r="BF626" i="3"/>
  <c r="T626" i="3"/>
  <c r="R626" i="3"/>
  <c r="P626" i="3"/>
  <c r="BI620" i="3"/>
  <c r="BH620" i="3"/>
  <c r="BG620" i="3"/>
  <c r="BF620" i="3"/>
  <c r="T620" i="3"/>
  <c r="R620" i="3"/>
  <c r="P620" i="3"/>
  <c r="BI614" i="3"/>
  <c r="BH614" i="3"/>
  <c r="BG614" i="3"/>
  <c r="BF614" i="3"/>
  <c r="T614" i="3"/>
  <c r="R614" i="3"/>
  <c r="P614" i="3"/>
  <c r="BI608" i="3"/>
  <c r="BH608" i="3"/>
  <c r="BG608" i="3"/>
  <c r="BF608" i="3"/>
  <c r="T608" i="3"/>
  <c r="R608" i="3"/>
  <c r="P608" i="3"/>
  <c r="BI602" i="3"/>
  <c r="BH602" i="3"/>
  <c r="BG602" i="3"/>
  <c r="BF602" i="3"/>
  <c r="T602" i="3"/>
  <c r="R602" i="3"/>
  <c r="P602" i="3"/>
  <c r="BI596" i="3"/>
  <c r="BH596" i="3"/>
  <c r="BG596" i="3"/>
  <c r="BF596" i="3"/>
  <c r="T596" i="3"/>
  <c r="R596" i="3"/>
  <c r="P596" i="3"/>
  <c r="BI590" i="3"/>
  <c r="BH590" i="3"/>
  <c r="BG590" i="3"/>
  <c r="BF590" i="3"/>
  <c r="T590" i="3"/>
  <c r="R590" i="3"/>
  <c r="P590" i="3"/>
  <c r="BI584" i="3"/>
  <c r="BH584" i="3"/>
  <c r="BG584" i="3"/>
  <c r="BF584" i="3"/>
  <c r="T584" i="3"/>
  <c r="R584" i="3"/>
  <c r="P584" i="3"/>
  <c r="BI578" i="3"/>
  <c r="BH578" i="3"/>
  <c r="BG578" i="3"/>
  <c r="BF578" i="3"/>
  <c r="T578" i="3"/>
  <c r="R578" i="3"/>
  <c r="P578" i="3"/>
  <c r="BI572" i="3"/>
  <c r="BH572" i="3"/>
  <c r="BG572" i="3"/>
  <c r="BF572" i="3"/>
  <c r="T572" i="3"/>
  <c r="R572" i="3"/>
  <c r="P572" i="3"/>
  <c r="BI566" i="3"/>
  <c r="BH566" i="3"/>
  <c r="BG566" i="3"/>
  <c r="BF566" i="3"/>
  <c r="T566" i="3"/>
  <c r="R566" i="3"/>
  <c r="P566" i="3"/>
  <c r="BI560" i="3"/>
  <c r="BH560" i="3"/>
  <c r="BG560" i="3"/>
  <c r="BF560" i="3"/>
  <c r="T560" i="3"/>
  <c r="R560" i="3"/>
  <c r="P560" i="3"/>
  <c r="BI555" i="3"/>
  <c r="BH555" i="3"/>
  <c r="BG555" i="3"/>
  <c r="BF555" i="3"/>
  <c r="T555" i="3"/>
  <c r="R555" i="3"/>
  <c r="P555" i="3"/>
  <c r="BI549" i="3"/>
  <c r="BH549" i="3"/>
  <c r="BG549" i="3"/>
  <c r="BF549" i="3"/>
  <c r="T549" i="3"/>
  <c r="R549" i="3"/>
  <c r="P549" i="3"/>
  <c r="BI540" i="3"/>
  <c r="BH540" i="3"/>
  <c r="BG540" i="3"/>
  <c r="BF540" i="3"/>
  <c r="T540" i="3"/>
  <c r="R540" i="3"/>
  <c r="P540" i="3"/>
  <c r="BI531" i="3"/>
  <c r="BH531" i="3"/>
  <c r="BG531" i="3"/>
  <c r="BF531" i="3"/>
  <c r="T531" i="3"/>
  <c r="R531" i="3"/>
  <c r="P531" i="3"/>
  <c r="BI522" i="3"/>
  <c r="BH522" i="3"/>
  <c r="BG522" i="3"/>
  <c r="BF522" i="3"/>
  <c r="T522" i="3"/>
  <c r="R522" i="3"/>
  <c r="P522" i="3"/>
  <c r="BI511" i="3"/>
  <c r="BH511" i="3"/>
  <c r="BG511" i="3"/>
  <c r="BF511" i="3"/>
  <c r="T511" i="3"/>
  <c r="R511" i="3"/>
  <c r="P511" i="3"/>
  <c r="BI506" i="3"/>
  <c r="BH506" i="3"/>
  <c r="BG506" i="3"/>
  <c r="BF506" i="3"/>
  <c r="T506" i="3"/>
  <c r="R506" i="3"/>
  <c r="P506" i="3"/>
  <c r="BI501" i="3"/>
  <c r="BH501" i="3"/>
  <c r="BG501" i="3"/>
  <c r="BF501" i="3"/>
  <c r="T501" i="3"/>
  <c r="R501" i="3"/>
  <c r="P501" i="3"/>
  <c r="BI496" i="3"/>
  <c r="BH496" i="3"/>
  <c r="BG496" i="3"/>
  <c r="BF496" i="3"/>
  <c r="T496" i="3"/>
  <c r="R496" i="3"/>
  <c r="P496" i="3"/>
  <c r="BI484" i="3"/>
  <c r="BH484" i="3"/>
  <c r="BG484" i="3"/>
  <c r="BF484" i="3"/>
  <c r="T484" i="3"/>
  <c r="R484" i="3"/>
  <c r="P484" i="3"/>
  <c r="BI461" i="3"/>
  <c r="BH461" i="3"/>
  <c r="BG461" i="3"/>
  <c r="BF461" i="3"/>
  <c r="T461" i="3"/>
  <c r="R461" i="3"/>
  <c r="P461" i="3"/>
  <c r="BI438" i="3"/>
  <c r="BH438" i="3"/>
  <c r="BG438" i="3"/>
  <c r="BF438" i="3"/>
  <c r="T438" i="3"/>
  <c r="R438" i="3"/>
  <c r="P438" i="3"/>
  <c r="BI414" i="3"/>
  <c r="BH414" i="3"/>
  <c r="BG414" i="3"/>
  <c r="BF414" i="3"/>
  <c r="T414" i="3"/>
  <c r="R414" i="3"/>
  <c r="P414" i="3"/>
  <c r="BI390" i="3"/>
  <c r="BH390" i="3"/>
  <c r="BG390" i="3"/>
  <c r="BF390" i="3"/>
  <c r="T390" i="3"/>
  <c r="R390" i="3"/>
  <c r="P390" i="3"/>
  <c r="BI370" i="3"/>
  <c r="BH370" i="3"/>
  <c r="BG370" i="3"/>
  <c r="BF370" i="3"/>
  <c r="T370" i="3"/>
  <c r="R370" i="3"/>
  <c r="P370" i="3"/>
  <c r="BI346" i="3"/>
  <c r="BH346" i="3"/>
  <c r="BG346" i="3"/>
  <c r="BF346" i="3"/>
  <c r="T346" i="3"/>
  <c r="R346" i="3"/>
  <c r="P346" i="3"/>
  <c r="BI326" i="3"/>
  <c r="BH326" i="3"/>
  <c r="BG326" i="3"/>
  <c r="BF326" i="3"/>
  <c r="T326" i="3"/>
  <c r="R326" i="3"/>
  <c r="P326" i="3"/>
  <c r="BI320" i="3"/>
  <c r="BH320" i="3"/>
  <c r="BG320" i="3"/>
  <c r="BF320" i="3"/>
  <c r="T320" i="3"/>
  <c r="R320" i="3"/>
  <c r="P320" i="3"/>
  <c r="BI308" i="3"/>
  <c r="BH308" i="3"/>
  <c r="BG308" i="3"/>
  <c r="BF308" i="3"/>
  <c r="T308" i="3"/>
  <c r="R308" i="3"/>
  <c r="P308" i="3"/>
  <c r="BI301" i="3"/>
  <c r="BH301" i="3"/>
  <c r="BG301" i="3"/>
  <c r="BF301" i="3"/>
  <c r="T301" i="3"/>
  <c r="R301" i="3"/>
  <c r="P301" i="3"/>
  <c r="BI297" i="3"/>
  <c r="BH297" i="3"/>
  <c r="BG297" i="3"/>
  <c r="BF297" i="3"/>
  <c r="T297" i="3"/>
  <c r="R297" i="3"/>
  <c r="P297" i="3"/>
  <c r="BI292" i="3"/>
  <c r="BH292" i="3"/>
  <c r="BG292" i="3"/>
  <c r="BF292" i="3"/>
  <c r="T292" i="3"/>
  <c r="R292" i="3"/>
  <c r="P292" i="3"/>
  <c r="BI288" i="3"/>
  <c r="BH288" i="3"/>
  <c r="BG288" i="3"/>
  <c r="BF288" i="3"/>
  <c r="T288" i="3"/>
  <c r="R288" i="3"/>
  <c r="P288" i="3"/>
  <c r="BI283" i="3"/>
  <c r="BH283" i="3"/>
  <c r="BG283" i="3"/>
  <c r="BF283" i="3"/>
  <c r="T283" i="3"/>
  <c r="R283" i="3"/>
  <c r="P283" i="3"/>
  <c r="BI279" i="3"/>
  <c r="BH279" i="3"/>
  <c r="BG279" i="3"/>
  <c r="BF279" i="3"/>
  <c r="T279" i="3"/>
  <c r="R279" i="3"/>
  <c r="P279" i="3"/>
  <c r="BI274" i="3"/>
  <c r="BH274" i="3"/>
  <c r="BG274" i="3"/>
  <c r="BF274" i="3"/>
  <c r="T274" i="3"/>
  <c r="R274" i="3"/>
  <c r="P274" i="3"/>
  <c r="BI237" i="3"/>
  <c r="BH237" i="3"/>
  <c r="BG237" i="3"/>
  <c r="BF237" i="3"/>
  <c r="T237" i="3"/>
  <c r="R237" i="3"/>
  <c r="P237" i="3"/>
  <c r="BI232" i="3"/>
  <c r="BH232" i="3"/>
  <c r="BG232" i="3"/>
  <c r="BF232" i="3"/>
  <c r="T232" i="3"/>
  <c r="R232" i="3"/>
  <c r="P232" i="3"/>
  <c r="BI228" i="3"/>
  <c r="BH228" i="3"/>
  <c r="BG228" i="3"/>
  <c r="BF228" i="3"/>
  <c r="T228" i="3"/>
  <c r="R228" i="3"/>
  <c r="P228" i="3"/>
  <c r="BI224" i="3"/>
  <c r="BH224" i="3"/>
  <c r="BG224" i="3"/>
  <c r="BF224" i="3"/>
  <c r="T224" i="3"/>
  <c r="R224" i="3"/>
  <c r="P224" i="3"/>
  <c r="BI220" i="3"/>
  <c r="BH220" i="3"/>
  <c r="BG220" i="3"/>
  <c r="BF220" i="3"/>
  <c r="T220" i="3"/>
  <c r="R220" i="3"/>
  <c r="P220" i="3"/>
  <c r="BI216" i="3"/>
  <c r="BH216" i="3"/>
  <c r="BG216" i="3"/>
  <c r="BF216" i="3"/>
  <c r="T216" i="3"/>
  <c r="R216" i="3"/>
  <c r="P216" i="3"/>
  <c r="BI212" i="3"/>
  <c r="BH212" i="3"/>
  <c r="BG212" i="3"/>
  <c r="BF212" i="3"/>
  <c r="T212" i="3"/>
  <c r="R212" i="3"/>
  <c r="P212" i="3"/>
  <c r="BI204" i="3"/>
  <c r="BH204" i="3"/>
  <c r="BG204" i="3"/>
  <c r="BF204" i="3"/>
  <c r="T204" i="3"/>
  <c r="R204" i="3"/>
  <c r="P204" i="3"/>
  <c r="BI199" i="3"/>
  <c r="BH199" i="3"/>
  <c r="BG199" i="3"/>
  <c r="BF199" i="3"/>
  <c r="T199" i="3"/>
  <c r="R199" i="3"/>
  <c r="P199" i="3"/>
  <c r="BI195" i="3"/>
  <c r="BH195" i="3"/>
  <c r="BG195" i="3"/>
  <c r="BF195" i="3"/>
  <c r="T195" i="3"/>
  <c r="R195" i="3"/>
  <c r="P195" i="3"/>
  <c r="BI186" i="3"/>
  <c r="BH186" i="3"/>
  <c r="BG186" i="3"/>
  <c r="BF186" i="3"/>
  <c r="T186" i="3"/>
  <c r="R186" i="3"/>
  <c r="P186" i="3"/>
  <c r="BI179" i="3"/>
  <c r="BH179" i="3"/>
  <c r="BG179" i="3"/>
  <c r="BF179" i="3"/>
  <c r="T179" i="3"/>
  <c r="R179" i="3"/>
  <c r="P179" i="3"/>
  <c r="BI174" i="3"/>
  <c r="BH174" i="3"/>
  <c r="BG174" i="3"/>
  <c r="BF174" i="3"/>
  <c r="T174" i="3"/>
  <c r="R174" i="3"/>
  <c r="P174" i="3"/>
  <c r="BI169" i="3"/>
  <c r="BH169" i="3"/>
  <c r="BG169" i="3"/>
  <c r="BF169" i="3"/>
  <c r="T169" i="3"/>
  <c r="R169" i="3"/>
  <c r="P169" i="3"/>
  <c r="BI163" i="3"/>
  <c r="BH163" i="3"/>
  <c r="BG163" i="3"/>
  <c r="BF163" i="3"/>
  <c r="T163" i="3"/>
  <c r="R163" i="3"/>
  <c r="P163" i="3"/>
  <c r="BI157" i="3"/>
  <c r="BH157" i="3"/>
  <c r="BG157" i="3"/>
  <c r="BF157" i="3"/>
  <c r="T157" i="3"/>
  <c r="R157" i="3"/>
  <c r="P157" i="3"/>
  <c r="BI147" i="3"/>
  <c r="BH147" i="3"/>
  <c r="BG147" i="3"/>
  <c r="BF147" i="3"/>
  <c r="T147" i="3"/>
  <c r="R147" i="3"/>
  <c r="P147" i="3"/>
  <c r="BI141" i="3"/>
  <c r="BH141" i="3"/>
  <c r="BG141" i="3"/>
  <c r="BF141" i="3"/>
  <c r="T141" i="3"/>
  <c r="R141" i="3"/>
  <c r="P141" i="3"/>
  <c r="BI136" i="3"/>
  <c r="BH136" i="3"/>
  <c r="BG136" i="3"/>
  <c r="BF136" i="3"/>
  <c r="T136" i="3"/>
  <c r="R136" i="3"/>
  <c r="P136" i="3"/>
  <c r="BI131" i="3"/>
  <c r="BH131" i="3"/>
  <c r="BG131" i="3"/>
  <c r="BF131" i="3"/>
  <c r="T131" i="3"/>
  <c r="R131" i="3"/>
  <c r="P131" i="3"/>
  <c r="BI127" i="3"/>
  <c r="BH127" i="3"/>
  <c r="BG127" i="3"/>
  <c r="BF127" i="3"/>
  <c r="T127" i="3"/>
  <c r="R127" i="3"/>
  <c r="P127" i="3"/>
  <c r="BI121" i="3"/>
  <c r="BH121" i="3"/>
  <c r="BG121" i="3"/>
  <c r="BF121" i="3"/>
  <c r="T121" i="3"/>
  <c r="R121" i="3"/>
  <c r="P121" i="3"/>
  <c r="BI117" i="3"/>
  <c r="BH117" i="3"/>
  <c r="BG117" i="3"/>
  <c r="BF117" i="3"/>
  <c r="T117" i="3"/>
  <c r="R117" i="3"/>
  <c r="P117" i="3"/>
  <c r="BI113" i="3"/>
  <c r="BH113" i="3"/>
  <c r="BG113" i="3"/>
  <c r="BF113" i="3"/>
  <c r="T113" i="3"/>
  <c r="R113" i="3"/>
  <c r="P113" i="3"/>
  <c r="J106" i="3"/>
  <c r="F104" i="3"/>
  <c r="E102" i="3"/>
  <c r="J54" i="3"/>
  <c r="F52" i="3"/>
  <c r="E50" i="3"/>
  <c r="J24" i="3"/>
  <c r="E24" i="3"/>
  <c r="J55" i="3"/>
  <c r="J23" i="3"/>
  <c r="J18" i="3"/>
  <c r="E18" i="3"/>
  <c r="F107" i="3" s="1"/>
  <c r="J17" i="3"/>
  <c r="J15" i="3"/>
  <c r="E15" i="3"/>
  <c r="F106" i="3"/>
  <c r="J14" i="3"/>
  <c r="J12" i="3"/>
  <c r="J104" i="3"/>
  <c r="E7" i="3"/>
  <c r="E100" i="3" s="1"/>
  <c r="J37" i="2"/>
  <c r="J36" i="2"/>
  <c r="AY55" i="1" s="1"/>
  <c r="J35" i="2"/>
  <c r="AX55" i="1" s="1"/>
  <c r="BI186" i="2"/>
  <c r="BH186" i="2"/>
  <c r="BG186" i="2"/>
  <c r="BF186" i="2"/>
  <c r="T186" i="2"/>
  <c r="R186" i="2"/>
  <c r="P186" i="2"/>
  <c r="BI183" i="2"/>
  <c r="BH183" i="2"/>
  <c r="BG183" i="2"/>
  <c r="BF183" i="2"/>
  <c r="T183" i="2"/>
  <c r="R183" i="2"/>
  <c r="P183" i="2"/>
  <c r="BI180" i="2"/>
  <c r="BH180" i="2"/>
  <c r="BG180" i="2"/>
  <c r="BF180" i="2"/>
  <c r="T180" i="2"/>
  <c r="R180" i="2"/>
  <c r="P180" i="2"/>
  <c r="BI176" i="2"/>
  <c r="BH176" i="2"/>
  <c r="BG176" i="2"/>
  <c r="BF176" i="2"/>
  <c r="T176" i="2"/>
  <c r="R176" i="2"/>
  <c r="P176" i="2"/>
  <c r="BI172" i="2"/>
  <c r="BH172" i="2"/>
  <c r="BG172" i="2"/>
  <c r="BF172" i="2"/>
  <c r="T172" i="2"/>
  <c r="R172" i="2"/>
  <c r="P172" i="2"/>
  <c r="BI169" i="2"/>
  <c r="BH169" i="2"/>
  <c r="BG169" i="2"/>
  <c r="BF169" i="2"/>
  <c r="T169" i="2"/>
  <c r="R169" i="2"/>
  <c r="P169" i="2"/>
  <c r="BI163" i="2"/>
  <c r="BH163" i="2"/>
  <c r="BG163" i="2"/>
  <c r="BF163" i="2"/>
  <c r="T163" i="2"/>
  <c r="T162" i="2" s="1"/>
  <c r="R163" i="2"/>
  <c r="R162" i="2" s="1"/>
  <c r="P163" i="2"/>
  <c r="P162" i="2" s="1"/>
  <c r="BI158" i="2"/>
  <c r="BH158" i="2"/>
  <c r="BG158" i="2"/>
  <c r="BF158" i="2"/>
  <c r="T158" i="2"/>
  <c r="R158" i="2"/>
  <c r="P158" i="2"/>
  <c r="BI153" i="2"/>
  <c r="BH153" i="2"/>
  <c r="BG153" i="2"/>
  <c r="BF153" i="2"/>
  <c r="T153" i="2"/>
  <c r="R153" i="2"/>
  <c r="P153" i="2"/>
  <c r="BI150" i="2"/>
  <c r="BH150" i="2"/>
  <c r="BG150" i="2"/>
  <c r="BF150" i="2"/>
  <c r="T150" i="2"/>
  <c r="R150" i="2"/>
  <c r="P150" i="2"/>
  <c r="BI147" i="2"/>
  <c r="BH147" i="2"/>
  <c r="BG147" i="2"/>
  <c r="BF147" i="2"/>
  <c r="T147" i="2"/>
  <c r="R147" i="2"/>
  <c r="P147" i="2"/>
  <c r="BI144" i="2"/>
  <c r="BH144" i="2"/>
  <c r="BG144" i="2"/>
  <c r="BF144" i="2"/>
  <c r="T144" i="2"/>
  <c r="R144" i="2"/>
  <c r="P144" i="2"/>
  <c r="BI139" i="2"/>
  <c r="BH139" i="2"/>
  <c r="BG139" i="2"/>
  <c r="BF139" i="2"/>
  <c r="T139" i="2"/>
  <c r="R139" i="2"/>
  <c r="P139" i="2"/>
  <c r="BI134" i="2"/>
  <c r="BH134" i="2"/>
  <c r="BG134" i="2"/>
  <c r="BF134" i="2"/>
  <c r="T134" i="2"/>
  <c r="R134" i="2"/>
  <c r="P134" i="2"/>
  <c r="BI130" i="2"/>
  <c r="BH130" i="2"/>
  <c r="BG130" i="2"/>
  <c r="BF130" i="2"/>
  <c r="T130" i="2"/>
  <c r="R130" i="2"/>
  <c r="P130" i="2"/>
  <c r="BI126" i="2"/>
  <c r="BH126" i="2"/>
  <c r="BG126" i="2"/>
  <c r="BF126" i="2"/>
  <c r="T126" i="2"/>
  <c r="R126" i="2"/>
  <c r="P126" i="2"/>
  <c r="BI120" i="2"/>
  <c r="BH120" i="2"/>
  <c r="BG120" i="2"/>
  <c r="BF120" i="2"/>
  <c r="T120" i="2"/>
  <c r="T119" i="2"/>
  <c r="R120" i="2"/>
  <c r="R119" i="2" s="1"/>
  <c r="P120" i="2"/>
  <c r="P119" i="2" s="1"/>
  <c r="BI115" i="2"/>
  <c r="BH115" i="2"/>
  <c r="BG115" i="2"/>
  <c r="BF115" i="2"/>
  <c r="T115" i="2"/>
  <c r="R115" i="2"/>
  <c r="P115" i="2"/>
  <c r="BI111" i="2"/>
  <c r="BH111" i="2"/>
  <c r="BG111" i="2"/>
  <c r="BF111" i="2"/>
  <c r="T111" i="2"/>
  <c r="R111" i="2"/>
  <c r="P111" i="2"/>
  <c r="BI108" i="2"/>
  <c r="BH108" i="2"/>
  <c r="BG108" i="2"/>
  <c r="BF108" i="2"/>
  <c r="T108" i="2"/>
  <c r="R108" i="2"/>
  <c r="P108" i="2"/>
  <c r="BI104" i="2"/>
  <c r="BH104" i="2"/>
  <c r="BG104" i="2"/>
  <c r="BF104" i="2"/>
  <c r="T104" i="2"/>
  <c r="R104" i="2"/>
  <c r="P104" i="2"/>
  <c r="BI99" i="2"/>
  <c r="BH99" i="2"/>
  <c r="BG99" i="2"/>
  <c r="BF99" i="2"/>
  <c r="T99" i="2"/>
  <c r="R99" i="2"/>
  <c r="P99" i="2"/>
  <c r="BI94" i="2"/>
  <c r="BH94" i="2"/>
  <c r="BG94" i="2"/>
  <c r="BF94" i="2"/>
  <c r="T94" i="2"/>
  <c r="R94" i="2"/>
  <c r="P94" i="2"/>
  <c r="BI89" i="2"/>
  <c r="BH89" i="2"/>
  <c r="BG89" i="2"/>
  <c r="BF89" i="2"/>
  <c r="T89" i="2"/>
  <c r="R89" i="2"/>
  <c r="P89" i="2"/>
  <c r="J82" i="2"/>
  <c r="F80" i="2"/>
  <c r="E78" i="2"/>
  <c r="J54" i="2"/>
  <c r="F52" i="2"/>
  <c r="E50" i="2"/>
  <c r="J24" i="2"/>
  <c r="E24" i="2"/>
  <c r="J83" i="2" s="1"/>
  <c r="J23" i="2"/>
  <c r="J18" i="2"/>
  <c r="E18" i="2"/>
  <c r="F55" i="2" s="1"/>
  <c r="J17" i="2"/>
  <c r="J15" i="2"/>
  <c r="E15" i="2"/>
  <c r="F82" i="2" s="1"/>
  <c r="J14" i="2"/>
  <c r="J12" i="2"/>
  <c r="J52" i="2"/>
  <c r="E7" i="2"/>
  <c r="E48" i="2" s="1"/>
  <c r="L50" i="1"/>
  <c r="AM50" i="1"/>
  <c r="AM49" i="1"/>
  <c r="L49" i="1"/>
  <c r="AM47" i="1"/>
  <c r="L47" i="1"/>
  <c r="L45" i="1"/>
  <c r="L44" i="1"/>
  <c r="J144" i="8"/>
  <c r="BK156" i="9"/>
  <c r="BK103" i="10"/>
  <c r="BK365" i="11"/>
  <c r="BK357" i="11"/>
  <c r="J196" i="12"/>
  <c r="BK599" i="12"/>
  <c r="BK270" i="12"/>
  <c r="BK694" i="12"/>
  <c r="J217" i="13"/>
  <c r="BK303" i="13"/>
  <c r="BK189" i="14"/>
  <c r="J387" i="15"/>
  <c r="BK220" i="15"/>
  <c r="BK211" i="15"/>
  <c r="BK366" i="15"/>
  <c r="J1054" i="16"/>
  <c r="J1060" i="16"/>
  <c r="J570" i="16"/>
  <c r="J1045" i="16"/>
  <c r="J727" i="16"/>
  <c r="BK791" i="16"/>
  <c r="BK1033" i="16"/>
  <c r="BK2858" i="17"/>
  <c r="BK2863" i="17"/>
  <c r="BK146" i="17"/>
  <c r="J1024" i="17"/>
  <c r="BK314" i="17"/>
  <c r="BK2107" i="17"/>
  <c r="J2344" i="17"/>
  <c r="J3059" i="17"/>
  <c r="J2802" i="17"/>
  <c r="J142" i="17"/>
  <c r="J1696" i="17"/>
  <c r="J903" i="18"/>
  <c r="J938" i="18"/>
  <c r="BK1098" i="18"/>
  <c r="J1308" i="18"/>
  <c r="BK718" i="18"/>
  <c r="J1369" i="18"/>
  <c r="BK225" i="19"/>
  <c r="BK148" i="20"/>
  <c r="J102" i="20"/>
  <c r="J135" i="20"/>
  <c r="BK104" i="22"/>
  <c r="BK116" i="23"/>
  <c r="BK113" i="24"/>
  <c r="J117" i="27"/>
  <c r="J92" i="27"/>
  <c r="BK100" i="27"/>
  <c r="BK614" i="28"/>
  <c r="J425" i="28"/>
  <c r="BK269" i="28"/>
  <c r="BK602" i="28"/>
  <c r="BK344" i="28"/>
  <c r="J601" i="28"/>
  <c r="J412" i="28"/>
  <c r="J185" i="28"/>
  <c r="J473" i="28"/>
  <c r="BK277" i="28"/>
  <c r="BK507" i="28"/>
  <c r="BK283" i="28"/>
  <c r="J492" i="28"/>
  <c r="J215" i="28"/>
  <c r="BK397" i="28"/>
  <c r="J164" i="28"/>
  <c r="BK573" i="28"/>
  <c r="J481" i="28"/>
  <c r="BK252" i="28"/>
  <c r="BK100" i="29"/>
  <c r="BK165" i="30"/>
  <c r="J244" i="30"/>
  <c r="BK112" i="31"/>
  <c r="BK267" i="33"/>
  <c r="BK406" i="33"/>
  <c r="BK116" i="33"/>
  <c r="BK94" i="2"/>
  <c r="J1734" i="3"/>
  <c r="J1656" i="3"/>
  <c r="BK1661" i="3"/>
  <c r="BK1715" i="3"/>
  <c r="J228" i="3"/>
  <c r="J614" i="3"/>
  <c r="J1780" i="3"/>
  <c r="J522" i="3"/>
  <c r="BK1674" i="4"/>
  <c r="BK2687" i="4"/>
  <c r="J1128" i="4"/>
  <c r="J2378" i="4"/>
  <c r="J878" i="4"/>
  <c r="J1257" i="4"/>
  <c r="J2320" i="4"/>
  <c r="BK889" i="4"/>
  <c r="J1444" i="4"/>
  <c r="J1703" i="4"/>
  <c r="BK3221" i="4"/>
  <c r="BK2898" i="4"/>
  <c r="BK934" i="4"/>
  <c r="BK363" i="5"/>
  <c r="J299" i="5"/>
  <c r="BK191" i="5"/>
  <c r="BK343" i="5"/>
  <c r="J437" i="5"/>
  <c r="J561" i="5"/>
  <c r="J133" i="5"/>
  <c r="J317" i="5"/>
  <c r="BK165" i="5"/>
  <c r="BK172" i="6"/>
  <c r="BK1244" i="7"/>
  <c r="BK1870" i="7"/>
  <c r="J490" i="7"/>
  <c r="J614" i="7"/>
  <c r="BK1234" i="7"/>
  <c r="BK1405" i="7"/>
  <c r="J287" i="7"/>
  <c r="BK599" i="7"/>
  <c r="BK650" i="7"/>
  <c r="J2024" i="7"/>
  <c r="J172" i="7"/>
  <c r="BK99" i="8"/>
  <c r="J219" i="9"/>
  <c r="J433" i="11"/>
  <c r="BK436" i="11"/>
  <c r="BK704" i="12"/>
  <c r="J100" i="12"/>
  <c r="J752" i="12"/>
  <c r="J871" i="12"/>
  <c r="J102" i="13"/>
  <c r="J283" i="13"/>
  <c r="J265" i="14"/>
  <c r="BK317" i="15"/>
  <c r="J407" i="15"/>
  <c r="BK115" i="15"/>
  <c r="J357" i="15"/>
  <c r="J526" i="16"/>
  <c r="J185" i="16"/>
  <c r="BK875" i="16"/>
  <c r="J218" i="16"/>
  <c r="BK757" i="16"/>
  <c r="BK197" i="16"/>
  <c r="BK132" i="17"/>
  <c r="BK168" i="17"/>
  <c r="J148" i="17"/>
  <c r="BK110" i="17"/>
  <c r="BK128" i="17"/>
  <c r="BK3086" i="17"/>
  <c r="BK2647" i="17"/>
  <c r="J126" i="17"/>
  <c r="BK1369" i="18"/>
  <c r="BK1344" i="18"/>
  <c r="J178" i="18"/>
  <c r="J1098" i="18"/>
  <c r="BK1033" i="18"/>
  <c r="BK476" i="18"/>
  <c r="J587" i="18"/>
  <c r="J1183" i="18"/>
  <c r="BK220" i="19"/>
  <c r="BK141" i="20"/>
  <c r="J117" i="20"/>
  <c r="J148" i="20"/>
  <c r="BK112" i="23"/>
  <c r="J94" i="24"/>
  <c r="J96" i="25"/>
  <c r="BK131" i="27"/>
  <c r="BK88" i="27"/>
  <c r="J520" i="28"/>
  <c r="BK342" i="28"/>
  <c r="BK638" i="28"/>
  <c r="J208" i="28"/>
  <c r="BK509" i="28"/>
  <c r="J365" i="28"/>
  <c r="BK521" i="28"/>
  <c r="J283" i="28"/>
  <c r="BK386" i="28"/>
  <c r="J597" i="28"/>
  <c r="BK299" i="28"/>
  <c r="J516" i="28"/>
  <c r="J248" i="28"/>
  <c r="BK564" i="28"/>
  <c r="J314" i="28"/>
  <c r="J390" i="30"/>
  <c r="BK390" i="30"/>
  <c r="J123" i="30"/>
  <c r="BK220" i="33"/>
  <c r="J275" i="33"/>
  <c r="BK99" i="2"/>
  <c r="BK1057" i="3"/>
  <c r="BK1267" i="3"/>
  <c r="BK1734" i="3"/>
  <c r="BK1570" i="3"/>
  <c r="BK1671" i="3"/>
  <c r="J1699" i="3"/>
  <c r="BK1611" i="4"/>
  <c r="BK2320" i="4"/>
  <c r="BK288" i="4"/>
  <c r="J1033" i="4"/>
  <c r="BK1884" i="4"/>
  <c r="BK1999" i="4"/>
  <c r="J3194" i="4"/>
  <c r="BK1059" i="4"/>
  <c r="BK389" i="5"/>
  <c r="BK347" i="5"/>
  <c r="BK479" i="5"/>
  <c r="J563" i="5"/>
  <c r="J275" i="5"/>
  <c r="BK221" i="5"/>
  <c r="J383" i="5"/>
  <c r="J573" i="5"/>
  <c r="J619" i="5"/>
  <c r="J232" i="6"/>
  <c r="J1765" i="7"/>
  <c r="BK1931" i="7"/>
  <c r="BK2416" i="7"/>
  <c r="J705" i="7"/>
  <c r="J1015" i="7"/>
  <c r="BK1765" i="7"/>
  <c r="BK300" i="7"/>
  <c r="J746" i="7"/>
  <c r="J1494" i="7"/>
  <c r="BK2575" i="7"/>
  <c r="J896" i="7"/>
  <c r="J257" i="8"/>
  <c r="BK170" i="9"/>
  <c r="BK135" i="9"/>
  <c r="J421" i="11"/>
  <c r="J180" i="11"/>
  <c r="BK394" i="12"/>
  <c r="BK469" i="12"/>
  <c r="J679" i="12"/>
  <c r="BK151" i="13"/>
  <c r="J125" i="13"/>
  <c r="J154" i="14"/>
  <c r="J220" i="15"/>
  <c r="BK400" i="15"/>
  <c r="BK429" i="15"/>
  <c r="J400" i="15"/>
  <c r="J737" i="16"/>
  <c r="BK1042" i="16"/>
  <c r="J279" i="16"/>
  <c r="J283" i="16"/>
  <c r="BK956" i="16"/>
  <c r="BK226" i="16"/>
  <c r="BK154" i="17"/>
  <c r="BK2752" i="17"/>
  <c r="BK2744" i="17"/>
  <c r="J150" i="17"/>
  <c r="BK142" i="17"/>
  <c r="J314" i="17"/>
  <c r="BK2951" i="17"/>
  <c r="BK588" i="17"/>
  <c r="BK959" i="17"/>
  <c r="BK873" i="18"/>
  <c r="BK127" i="18"/>
  <c r="J362" i="18"/>
  <c r="J355" i="18"/>
  <c r="J464" i="18"/>
  <c r="J1228" i="18"/>
  <c r="J1283" i="18"/>
  <c r="BK1560" i="18"/>
  <c r="BK637" i="18"/>
  <c r="J215" i="19"/>
  <c r="J109" i="20"/>
  <c r="J126" i="20"/>
  <c r="BK101" i="22"/>
  <c r="J120" i="24"/>
  <c r="BK100" i="25"/>
  <c r="J95" i="27"/>
  <c r="J143" i="27"/>
  <c r="BK457" i="28"/>
  <c r="J277" i="28"/>
  <c r="J466" i="28"/>
  <c r="BK267" i="28"/>
  <c r="BK484" i="28"/>
  <c r="J273" i="28"/>
  <c r="BK519" i="28"/>
  <c r="BK285" i="28"/>
  <c r="BK540" i="28"/>
  <c r="BK227" i="28"/>
  <c r="J354" i="28"/>
  <c r="J650" i="28"/>
  <c r="J375" i="28"/>
  <c r="J255" i="28"/>
  <c r="BK645" i="28"/>
  <c r="BK379" i="28"/>
  <c r="J128" i="29"/>
  <c r="J100" i="29"/>
  <c r="J336" i="30"/>
  <c r="BK187" i="30"/>
  <c r="J202" i="32"/>
  <c r="BK469" i="33"/>
  <c r="J122" i="33"/>
  <c r="BK111" i="2"/>
  <c r="J1422" i="3"/>
  <c r="J1583" i="3"/>
  <c r="J1549" i="3"/>
  <c r="BK1622" i="3"/>
  <c r="BK1879" i="3"/>
  <c r="J859" i="3"/>
  <c r="BK1989" i="3"/>
  <c r="J2496" i="4"/>
  <c r="BK1054" i="4"/>
  <c r="J1475" i="4"/>
  <c r="J1943" i="4"/>
  <c r="BK2496" i="4"/>
  <c r="J2849" i="4"/>
  <c r="BK661" i="4"/>
  <c r="BK1869" i="4"/>
  <c r="BK1650" i="4"/>
  <c r="J3262" i="4"/>
  <c r="BK2916" i="4"/>
  <c r="J339" i="4"/>
  <c r="BK121" i="5"/>
  <c r="J417" i="5"/>
  <c r="BK119" i="5"/>
  <c r="J295" i="5"/>
  <c r="BK297" i="5"/>
  <c r="BK255" i="5"/>
  <c r="J89" i="5"/>
  <c r="BK147" i="5"/>
  <c r="BK232" i="6"/>
  <c r="J582" i="7"/>
  <c r="BK764" i="7"/>
  <c r="BK852" i="7"/>
  <c r="BK2184" i="7"/>
  <c r="J495" i="7"/>
  <c r="J1059" i="7"/>
  <c r="J2172" i="7"/>
  <c r="BK2209" i="7"/>
  <c r="BK746" i="7"/>
  <c r="J1826" i="7"/>
  <c r="J136" i="8"/>
  <c r="BK170" i="8"/>
  <c r="BK192" i="9"/>
  <c r="BK109" i="10"/>
  <c r="BK409" i="11"/>
  <c r="BK444" i="12"/>
  <c r="J123" i="12"/>
  <c r="BK156" i="12"/>
  <c r="J892" i="12"/>
  <c r="BK108" i="12"/>
  <c r="J136" i="14"/>
  <c r="BK425" i="15"/>
  <c r="J244" i="15"/>
  <c r="J431" i="15"/>
  <c r="BK101" i="15"/>
  <c r="BK308" i="15"/>
  <c r="BK446" i="16"/>
  <c r="BK663" i="16"/>
  <c r="BK185" i="16"/>
  <c r="BK818" i="16"/>
  <c r="BK587" i="16"/>
  <c r="J1782" i="17"/>
  <c r="J1791" i="17"/>
  <c r="BK967" i="17"/>
  <c r="J963" i="17"/>
  <c r="J1020" i="17"/>
  <c r="BK2146" i="17"/>
  <c r="J3023" i="17"/>
  <c r="BK2317" i="17"/>
  <c r="BK1062" i="17"/>
  <c r="J953" i="18"/>
  <c r="BK396" i="18"/>
  <c r="J239" i="18"/>
  <c r="J572" i="18"/>
  <c r="J1293" i="18"/>
  <c r="J1556" i="18"/>
  <c r="BK131" i="19"/>
  <c r="J141" i="19"/>
  <c r="J129" i="20"/>
  <c r="J120" i="20"/>
  <c r="J95" i="22"/>
  <c r="BK112" i="24"/>
  <c r="J95" i="25"/>
  <c r="BK119" i="27"/>
  <c r="BK112" i="27"/>
  <c r="J103" i="27"/>
  <c r="J467" i="28"/>
  <c r="J639" i="28"/>
  <c r="BK183" i="28"/>
  <c r="J469" i="28"/>
  <c r="BK312" i="28"/>
  <c r="BK560" i="28"/>
  <c r="J327" i="28"/>
  <c r="J133" i="28"/>
  <c r="J389" i="28"/>
  <c r="J620" i="28"/>
  <c r="BK258" i="28"/>
  <c r="J538" i="28"/>
  <c r="BK156" i="28"/>
  <c r="J456" i="28"/>
  <c r="J239" i="28"/>
  <c r="J176" i="29"/>
  <c r="BK260" i="30"/>
  <c r="J282" i="30"/>
  <c r="J126" i="31"/>
  <c r="J494" i="33"/>
  <c r="BK237" i="33"/>
  <c r="J312" i="33"/>
  <c r="BK1944" i="3"/>
  <c r="BK511" i="3"/>
  <c r="J297" i="3"/>
  <c r="J872" i="3"/>
  <c r="J1064" i="3"/>
  <c r="J880" i="3"/>
  <c r="BK1770" i="3"/>
  <c r="BK698" i="3"/>
  <c r="J1769" i="4"/>
  <c r="BK1921" i="4"/>
  <c r="J273" i="4"/>
  <c r="J135" i="4"/>
  <c r="J623" i="4"/>
  <c r="J1011" i="4"/>
  <c r="BK612" i="4"/>
  <c r="BK3199" i="4"/>
  <c r="J2820" i="4"/>
  <c r="J511" i="5"/>
  <c r="J361" i="5"/>
  <c r="BK295" i="5"/>
  <c r="J397" i="5"/>
  <c r="J385" i="5"/>
  <c r="J465" i="5"/>
  <c r="J103" i="5"/>
  <c r="J173" i="5"/>
  <c r="J355" i="5"/>
  <c r="J160" i="6"/>
  <c r="J1593" i="7"/>
  <c r="BK305" i="7"/>
  <c r="BK2395" i="7"/>
  <c r="BK819" i="7"/>
  <c r="J1514" i="7"/>
  <c r="BK2406" i="7"/>
  <c r="BK631" i="7"/>
  <c r="BK2255" i="7"/>
  <c r="BK314" i="7"/>
  <c r="BK552" i="7"/>
  <c r="BK2517" i="7"/>
  <c r="BK723" i="7"/>
  <c r="BK136" i="8"/>
  <c r="J129" i="9"/>
  <c r="BK90" i="10"/>
  <c r="BK161" i="11"/>
  <c r="BK113" i="11"/>
  <c r="BK799" i="12"/>
  <c r="BK414" i="12"/>
  <c r="J414" i="12"/>
  <c r="BK424" i="12"/>
  <c r="BK185" i="13"/>
  <c r="J92" i="14"/>
  <c r="BK421" i="15"/>
  <c r="BK109" i="15"/>
  <c r="J133" i="15"/>
  <c r="BK121" i="15"/>
  <c r="J99" i="15"/>
  <c r="J356" i="16"/>
  <c r="J895" i="16"/>
  <c r="J465" i="16"/>
  <c r="J94" i="16"/>
  <c r="BK958" i="16"/>
  <c r="J2269" i="17"/>
  <c r="J2080" i="17"/>
  <c r="J2460" i="17"/>
  <c r="BK1782" i="17"/>
  <c r="BK2715" i="17"/>
  <c r="BK2255" i="17"/>
  <c r="J2993" i="17"/>
  <c r="BK453" i="17"/>
  <c r="BK1816" i="17"/>
  <c r="J888" i="18"/>
  <c r="BK1008" i="18"/>
  <c r="BK958" i="18"/>
  <c r="BK948" i="18"/>
  <c r="J1018" i="18"/>
  <c r="J133" i="18"/>
  <c r="J453" i="18"/>
  <c r="J1053" i="18"/>
  <c r="BK177" i="19"/>
  <c r="J166" i="20"/>
  <c r="BK128" i="20"/>
  <c r="BK98" i="21"/>
  <c r="J100" i="23"/>
  <c r="BK106" i="24"/>
  <c r="BK107" i="25"/>
  <c r="BK147" i="27"/>
  <c r="J115" i="27"/>
  <c r="BK624" i="28"/>
  <c r="BK422" i="28"/>
  <c r="BK216" i="28"/>
  <c r="J422" i="28"/>
  <c r="J586" i="28"/>
  <c r="BK385" i="28"/>
  <c r="J193" i="28"/>
  <c r="BK459" i="28"/>
  <c r="J221" i="28"/>
  <c r="J349" i="28"/>
  <c r="J591" i="28"/>
  <c r="BK322" i="28"/>
  <c r="J125" i="28"/>
  <c r="J391" i="28"/>
  <c r="J158" i="28"/>
  <c r="BK488" i="28"/>
  <c r="J168" i="28"/>
  <c r="J124" i="29"/>
  <c r="J260" i="30"/>
  <c r="BK368" i="30"/>
  <c r="BK92" i="32"/>
  <c r="J280" i="33"/>
  <c r="BK476" i="33"/>
  <c r="J183" i="2"/>
  <c r="J1457" i="3"/>
  <c r="J1633" i="3"/>
  <c r="BK620" i="3"/>
  <c r="J846" i="3"/>
  <c r="J578" i="3"/>
  <c r="BK966" i="3"/>
  <c r="BK292" i="3"/>
  <c r="J1613" i="3"/>
  <c r="BK708" i="3"/>
  <c r="BK2020" i="4"/>
  <c r="J2615" i="4"/>
  <c r="BK1444" i="4"/>
  <c r="J2815" i="4"/>
  <c r="J437" i="4"/>
  <c r="BK1697" i="4"/>
  <c r="BK1901" i="4"/>
  <c r="J2898" i="4"/>
  <c r="BK1263" i="4"/>
  <c r="BK2109" i="4"/>
  <c r="J405" i="4"/>
  <c r="J3177" i="4"/>
  <c r="BK2055" i="4"/>
  <c r="BK541" i="5"/>
  <c r="BK459" i="5"/>
  <c r="J567" i="5"/>
  <c r="J209" i="5"/>
  <c r="BK299" i="5"/>
  <c r="J427" i="5"/>
  <c r="J605" i="5"/>
  <c r="J239" i="5"/>
  <c r="BK349" i="5"/>
  <c r="J547" i="5"/>
  <c r="BK95" i="5"/>
  <c r="BK205" i="6"/>
  <c r="J1084" i="7"/>
  <c r="J1589" i="7"/>
  <c r="BK524" i="7"/>
  <c r="J825" i="7"/>
  <c r="BK2234" i="7"/>
  <c r="J646" i="7"/>
  <c r="BK684" i="7"/>
  <c r="BK2271" i="7"/>
  <c r="BK1977" i="7"/>
  <c r="BK770" i="7"/>
  <c r="J2550" i="7"/>
  <c r="J819" i="7"/>
  <c r="BK245" i="8"/>
  <c r="J215" i="8"/>
  <c r="BK201" i="9"/>
  <c r="J103" i="10"/>
  <c r="BK210" i="11"/>
  <c r="J341" i="11"/>
  <c r="BK557" i="12"/>
  <c r="BK161" i="12"/>
  <c r="J557" i="12"/>
  <c r="BK932" i="12"/>
  <c r="BK138" i="13"/>
  <c r="J353" i="13"/>
  <c r="BK122" i="14"/>
  <c r="BK480" i="15"/>
  <c r="BK111" i="15"/>
  <c r="J145" i="15"/>
  <c r="J157" i="15"/>
  <c r="BK178" i="15"/>
  <c r="BK202" i="16"/>
  <c r="J1027" i="16"/>
  <c r="BK526" i="16"/>
  <c r="BK1057" i="16"/>
  <c r="BK801" i="16"/>
  <c r="BK210" i="16"/>
  <c r="J2085" i="17"/>
  <c r="J2203" i="17"/>
  <c r="J2178" i="17"/>
  <c r="BK1611" i="17"/>
  <c r="J2339" i="17"/>
  <c r="BK2627" i="17"/>
  <c r="BK3083" i="17"/>
  <c r="J2925" i="17"/>
  <c r="BK650" i="17"/>
  <c r="J2112" i="17"/>
  <c r="J1138" i="18"/>
  <c r="BK1198" i="18"/>
  <c r="J234" i="18"/>
  <c r="BK1456" i="18"/>
  <c r="BK607" i="18"/>
  <c r="J1364" i="18"/>
  <c r="BK1384" i="18"/>
  <c r="J627" i="18"/>
  <c r="J1516" i="18"/>
  <c r="J229" i="19"/>
  <c r="BK158" i="20"/>
  <c r="BK150" i="20"/>
  <c r="J113" i="20"/>
  <c r="J156" i="20"/>
  <c r="BK99" i="22"/>
  <c r="J116" i="24"/>
  <c r="BK108" i="25"/>
  <c r="J36" i="26"/>
  <c r="AW80" i="1" s="1"/>
  <c r="J585" i="28"/>
  <c r="BK366" i="28"/>
  <c r="J162" i="28"/>
  <c r="BK337" i="28"/>
  <c r="J588" i="28"/>
  <c r="BK403" i="28"/>
  <c r="BK169" i="28"/>
  <c r="J474" i="28"/>
  <c r="J288" i="28"/>
  <c r="BK591" i="28"/>
  <c r="BK239" i="28"/>
  <c r="J515" i="28"/>
  <c r="BK234" i="28"/>
  <c r="J496" i="28"/>
  <c r="BK241" i="28"/>
  <c r="BK636" i="28"/>
  <c r="J447" i="28"/>
  <c r="BK280" i="28"/>
  <c r="J212" i="29"/>
  <c r="J256" i="30"/>
  <c r="BK252" i="30"/>
  <c r="J138" i="30"/>
  <c r="J167" i="32"/>
  <c r="BK224" i="33"/>
  <c r="BK156" i="33"/>
  <c r="BK183" i="2"/>
  <c r="BK1793" i="3"/>
  <c r="BK1689" i="3"/>
  <c r="BK825" i="3"/>
  <c r="BK540" i="3"/>
  <c r="J730" i="3"/>
  <c r="J506" i="3"/>
  <c r="J798" i="3"/>
  <c r="BK1983" i="3"/>
  <c r="BK1298" i="3"/>
  <c r="BK2718" i="4"/>
  <c r="BK1141" i="4"/>
  <c r="BK2384" i="4"/>
  <c r="J695" i="4"/>
  <c r="J917" i="4"/>
  <c r="J2527" i="4"/>
  <c r="BK2411" i="4"/>
  <c r="BK1049" i="4"/>
  <c r="BK2378" i="4"/>
  <c r="J288" i="4"/>
  <c r="J1155" i="4"/>
  <c r="BK3227" i="4"/>
  <c r="BK2417" i="4"/>
  <c r="J192" i="4"/>
  <c r="BK145" i="5"/>
  <c r="BK583" i="5"/>
  <c r="J129" i="5"/>
  <c r="J319" i="5"/>
  <c r="J479" i="5"/>
  <c r="BK113" i="5"/>
  <c r="J171" i="5"/>
  <c r="J607" i="5"/>
  <c r="J391" i="5"/>
  <c r="J184" i="6"/>
  <c r="J121" i="6"/>
  <c r="J1580" i="7"/>
  <c r="J2147" i="7"/>
  <c r="BK558" i="7"/>
  <c r="BK901" i="7"/>
  <c r="BK2276" i="7"/>
  <c r="J781" i="7"/>
  <c r="J1440" i="7"/>
  <c r="BK243" i="7"/>
  <c r="BK705" i="7"/>
  <c r="J1044" i="7"/>
  <c r="BK2606" i="7"/>
  <c r="BK1020" i="7"/>
  <c r="J269" i="7"/>
  <c r="J124" i="8"/>
  <c r="J186" i="9"/>
  <c r="BK208" i="11"/>
  <c r="J103" i="11"/>
  <c r="BK173" i="12"/>
  <c r="BK577" i="12"/>
  <c r="J727" i="12"/>
  <c r="BK905" i="12"/>
  <c r="J164" i="13"/>
  <c r="J288" i="13"/>
  <c r="BK276" i="14"/>
  <c r="BK281" i="15"/>
  <c r="J127" i="15"/>
  <c r="J281" i="15"/>
  <c r="J105" i="15"/>
  <c r="J544" i="15"/>
  <c r="J935" i="16"/>
  <c r="J891" i="16"/>
  <c r="BK627" i="16"/>
  <c r="J291" i="16"/>
  <c r="BK935" i="16"/>
  <c r="BK430" i="16"/>
  <c r="BK1078" i="16"/>
  <c r="BK413" i="16"/>
  <c r="BK2245" i="17"/>
  <c r="BK2471" i="17"/>
  <c r="BK184" i="17"/>
  <c r="J498" i="17"/>
  <c r="J1611" i="17"/>
  <c r="J2233" i="17"/>
  <c r="BK3029" i="17"/>
  <c r="J2570" i="17"/>
  <c r="J2580" i="17"/>
  <c r="J412" i="17"/>
  <c r="J476" i="18"/>
  <c r="J738" i="18"/>
  <c r="J973" i="18"/>
  <c r="BK1023" i="18"/>
  <c r="J998" i="18"/>
  <c r="J693" i="18"/>
  <c r="J828" i="18"/>
  <c r="J1505" i="18"/>
  <c r="J602" i="18"/>
  <c r="J225" i="19"/>
  <c r="BK97" i="20"/>
  <c r="J111" i="20"/>
  <c r="BK102" i="20"/>
  <c r="J116" i="23"/>
  <c r="BK105" i="24"/>
  <c r="BK115" i="25"/>
  <c r="BK111" i="27"/>
  <c r="J141" i="27"/>
  <c r="J530" i="28"/>
  <c r="J419" i="28"/>
  <c r="J224" i="28"/>
  <c r="J491" i="28"/>
  <c r="BK303" i="28"/>
  <c r="BK554" i="28"/>
  <c r="J421" i="28"/>
  <c r="J261" i="28"/>
  <c r="BK599" i="28"/>
  <c r="BK351" i="28"/>
  <c r="J174" i="28"/>
  <c r="BK475" i="28"/>
  <c r="BK232" i="28"/>
  <c r="BK369" i="28"/>
  <c r="BK225" i="28"/>
  <c r="BK511" i="28"/>
  <c r="BK323" i="28"/>
  <c r="J663" i="28"/>
  <c r="BK473" i="28"/>
  <c r="J279" i="28"/>
  <c r="BK133" i="28"/>
  <c r="BK108" i="29"/>
  <c r="BK348" i="30"/>
  <c r="J93" i="30"/>
  <c r="BK109" i="32"/>
  <c r="BK301" i="33"/>
  <c r="BK162" i="33"/>
  <c r="BK247" i="33"/>
  <c r="J1874" i="3"/>
  <c r="BK1238" i="3"/>
  <c r="BK496" i="3"/>
  <c r="J892" i="3"/>
  <c r="BK808" i="3"/>
  <c r="J793" i="3"/>
  <c r="BK501" i="3"/>
  <c r="J531" i="3"/>
  <c r="J1989" i="3"/>
  <c r="J1027" i="3"/>
  <c r="BK2598" i="4"/>
  <c r="J1365" i="4"/>
  <c r="BK2027" i="4"/>
  <c r="J2621" i="4"/>
  <c r="BK307" i="4"/>
  <c r="J1431" i="4"/>
  <c r="BK1245" i="4"/>
  <c r="BK1911" i="4"/>
  <c r="J453" i="4"/>
  <c r="J596" i="4"/>
  <c r="BK3124" i="4"/>
  <c r="BK2193" i="4"/>
  <c r="BK834" i="4"/>
  <c r="J281" i="5"/>
  <c r="BK481" i="5"/>
  <c r="BK303" i="5"/>
  <c r="BK497" i="5"/>
  <c r="J195" i="5"/>
  <c r="J177" i="5"/>
  <c r="BK271" i="5"/>
  <c r="J441" i="5"/>
  <c r="BK609" i="5"/>
  <c r="J259" i="5"/>
  <c r="BK85" i="6"/>
  <c r="J91" i="6"/>
  <c r="BK964" i="7"/>
  <c r="J1274" i="7"/>
  <c r="J2204" i="7"/>
  <c r="J424" i="7"/>
  <c r="J1137" i="7"/>
  <c r="J2357" i="7"/>
  <c r="BK296" i="7"/>
  <c r="BK1504" i="7"/>
  <c r="BK1059" i="7"/>
  <c r="J2580" i="7"/>
  <c r="BK998" i="7"/>
  <c r="J300" i="7"/>
  <c r="BK112" i="8"/>
  <c r="J153" i="9"/>
  <c r="J234" i="9"/>
  <c r="BK140" i="11"/>
  <c r="J243" i="11"/>
  <c r="BK663" i="12"/>
  <c r="BK306" i="12"/>
  <c r="BK454" i="12"/>
  <c r="J129" i="12"/>
  <c r="J315" i="12"/>
  <c r="J345" i="13"/>
  <c r="BK181" i="13"/>
  <c r="J229" i="14"/>
  <c r="J300" i="15"/>
  <c r="J532" i="15"/>
  <c r="BK135" i="15"/>
  <c r="BK433" i="15"/>
  <c r="BK169" i="15"/>
  <c r="J511" i="16"/>
  <c r="BK991" i="16"/>
  <c r="J474" i="16"/>
  <c r="BK378" i="16"/>
  <c r="J441" i="16"/>
  <c r="J1017" i="16"/>
  <c r="J1016" i="17"/>
  <c r="J1822" i="17"/>
  <c r="BK2409" i="17"/>
  <c r="BK2662" i="17"/>
  <c r="BK2873" i="17"/>
  <c r="BK1696" i="17"/>
  <c r="J2225" i="17"/>
  <c r="BK3023" i="17"/>
  <c r="BK2382" i="17"/>
  <c r="BK2720" i="17"/>
  <c r="BK877" i="17"/>
  <c r="J1013" i="18"/>
  <c r="J1399" i="18"/>
  <c r="BK542" i="18"/>
  <c r="BK913" i="18"/>
  <c r="BK1048" i="18"/>
  <c r="BK1173" i="18"/>
  <c r="BK1399" i="18"/>
  <c r="J597" i="18"/>
  <c r="J1339" i="18"/>
  <c r="J166" i="18"/>
  <c r="BK171" i="19"/>
  <c r="J165" i="20"/>
  <c r="BK119" i="20"/>
  <c r="BK100" i="22"/>
  <c r="J98" i="23"/>
  <c r="J97" i="24"/>
  <c r="J103" i="25"/>
  <c r="J144" i="27"/>
  <c r="J140" i="27"/>
  <c r="J621" i="28"/>
  <c r="BK405" i="28"/>
  <c r="BK257" i="28"/>
  <c r="J472" i="28"/>
  <c r="J241" i="28"/>
  <c r="J478" i="28"/>
  <c r="BK319" i="28"/>
  <c r="J543" i="28"/>
  <c r="J310" i="28"/>
  <c r="BK642" i="28"/>
  <c r="J479" i="28"/>
  <c r="BK208" i="28"/>
  <c r="BK451" i="28"/>
  <c r="J203" i="28"/>
  <c r="J503" i="28"/>
  <c r="J259" i="28"/>
  <c r="J666" i="28"/>
  <c r="BK533" i="28"/>
  <c r="BK287" i="28"/>
  <c r="J144" i="29"/>
  <c r="J204" i="29"/>
  <c r="BK295" i="30"/>
  <c r="BK235" i="30"/>
  <c r="BK150" i="32"/>
  <c r="J400" i="33"/>
  <c r="J345" i="33"/>
  <c r="BK153" i="2"/>
  <c r="BK1638" i="3"/>
  <c r="BK1889" i="3"/>
  <c r="J370" i="3"/>
  <c r="J572" i="3"/>
  <c r="BK788" i="3"/>
  <c r="BK566" i="3"/>
  <c r="BK1444" i="3"/>
  <c r="J1293" i="3"/>
  <c r="BK1139" i="3"/>
  <c r="BK880" i="3"/>
  <c r="J1689" i="3"/>
  <c r="J1627" i="3"/>
  <c r="BK1529" i="3"/>
  <c r="J1282" i="3"/>
  <c r="J1051" i="3"/>
  <c r="J1889" i="3"/>
  <c r="BK614" i="3"/>
  <c r="BK1874" i="4"/>
  <c r="BK2871" i="4"/>
  <c r="J1141" i="4"/>
  <c r="J251" i="4"/>
  <c r="J720" i="4"/>
  <c r="J1621" i="4"/>
  <c r="J2121" i="4"/>
  <c r="BK405" i="4"/>
  <c r="J2020" i="4"/>
  <c r="J2860" i="4"/>
  <c r="BK854" i="4"/>
  <c r="J2996" i="4"/>
  <c r="BK917" i="4"/>
  <c r="BK329" i="5"/>
  <c r="BK313" i="5"/>
  <c r="BK375" i="5"/>
  <c r="J363" i="5"/>
  <c r="BK269" i="5"/>
  <c r="J493" i="5"/>
  <c r="BK179" i="5"/>
  <c r="BK259" i="5"/>
  <c r="J433" i="5"/>
  <c r="BK190" i="6"/>
  <c r="BK2411" i="7"/>
  <c r="J1855" i="7"/>
  <c r="BK577" i="7"/>
  <c r="J1609" i="7"/>
  <c r="J801" i="7"/>
  <c r="J939" i="7"/>
  <c r="BK1603" i="7"/>
  <c r="BK445" i="7"/>
  <c r="J1851" i="7"/>
  <c r="BK346" i="7"/>
  <c r="BK1129" i="7"/>
  <c r="J156" i="7"/>
  <c r="BK127" i="8"/>
  <c r="BK214" i="9"/>
  <c r="J97" i="10"/>
  <c r="J165" i="11"/>
  <c r="J163" i="11"/>
  <c r="BK722" i="12"/>
  <c r="J185" i="12"/>
  <c r="J98" i="12"/>
  <c r="BK141" i="12"/>
  <c r="J349" i="13"/>
  <c r="J88" i="14"/>
  <c r="BK403" i="15"/>
  <c r="J95" i="15"/>
  <c r="J320" i="15"/>
  <c r="J248" i="15"/>
  <c r="BK123" i="15"/>
  <c r="J150" i="16"/>
  <c r="J1048" i="16"/>
  <c r="J568" i="16"/>
  <c r="J264" i="16"/>
  <c r="BK389" i="16"/>
  <c r="BK1081" i="16"/>
  <c r="BK2710" i="17"/>
  <c r="BK219" i="17"/>
  <c r="J2586" i="17"/>
  <c r="J2725" i="17"/>
  <c r="BK1684" i="17"/>
  <c r="BK2279" i="17"/>
  <c r="J2621" i="17"/>
  <c r="J162" i="17"/>
  <c r="BK2943" i="17"/>
  <c r="BK1714" i="17"/>
  <c r="BK2075" i="17"/>
  <c r="J1028" i="18"/>
  <c r="BK1058" i="18"/>
  <c r="J1445" i="18"/>
  <c r="BK738" i="18"/>
  <c r="J993" i="18"/>
  <c r="BK1258" i="18"/>
  <c r="J374" i="18"/>
  <c r="BK88" i="19"/>
  <c r="BK152" i="20"/>
  <c r="BK117" i="20"/>
  <c r="J118" i="23"/>
  <c r="BK115" i="24"/>
  <c r="J122" i="24"/>
  <c r="J108" i="25"/>
  <c r="J148" i="27"/>
  <c r="BK134" i="27"/>
  <c r="J475" i="28"/>
  <c r="BK294" i="28"/>
  <c r="J552" i="28"/>
  <c r="BK278" i="28"/>
  <c r="BK585" i="28"/>
  <c r="BK304" i="28"/>
  <c r="J608" i="28"/>
  <c r="J397" i="28"/>
  <c r="J175" i="28"/>
  <c r="BK420" i="28"/>
  <c r="BK197" i="28"/>
  <c r="BK365" i="28"/>
  <c r="BK132" i="28"/>
  <c r="BK444" i="28"/>
  <c r="BK220" i="28"/>
  <c r="J599" i="28"/>
  <c r="J423" i="28"/>
  <c r="BK209" i="28"/>
  <c r="BK196" i="29"/>
  <c r="BK277" i="30"/>
  <c r="J177" i="30"/>
  <c r="J182" i="30"/>
  <c r="BK438" i="33"/>
  <c r="BK131" i="33"/>
  <c r="J152" i="33"/>
  <c r="J108" i="2"/>
  <c r="BK1099" i="3"/>
  <c r="J1798" i="3"/>
  <c r="J174" i="3"/>
  <c r="J1596" i="3"/>
  <c r="J1847" i="3"/>
  <c r="BK922" i="3"/>
  <c r="BK1950" i="3"/>
  <c r="BK784" i="3"/>
  <c r="J1895" i="4"/>
  <c r="BK339" i="4"/>
  <c r="J1869" i="4"/>
  <c r="BK2002" i="4"/>
  <c r="BK596" i="4"/>
  <c r="BK1580" i="4"/>
  <c r="BK2657" i="4"/>
  <c r="BK1425" i="4"/>
  <c r="J2324" i="4"/>
  <c r="BK2373" i="4"/>
  <c r="J3251" i="4"/>
  <c r="BK3055" i="4"/>
  <c r="BK1630" i="4"/>
  <c r="BK135" i="4"/>
  <c r="J497" i="5"/>
  <c r="J559" i="5"/>
  <c r="BK133" i="5"/>
  <c r="J389" i="5"/>
  <c r="BK559" i="5"/>
  <c r="J141" i="5"/>
  <c r="J247" i="5"/>
  <c r="BK629" i="5"/>
  <c r="BK101" i="5"/>
  <c r="BK94" i="6"/>
  <c r="J517" i="7"/>
  <c r="J1194" i="7"/>
  <c r="BK2167" i="7"/>
  <c r="BK332" i="7"/>
  <c r="BK1094" i="7"/>
  <c r="J2161" i="7"/>
  <c r="BK399" i="7"/>
  <c r="BK1074" i="7"/>
  <c r="J1779" i="7"/>
  <c r="J2565" i="7"/>
  <c r="J878" i="7"/>
  <c r="J121" i="8"/>
  <c r="J192" i="9"/>
  <c r="BK102" i="9"/>
  <c r="BK218" i="11"/>
  <c r="J270" i="11"/>
  <c r="BK213" i="12"/>
  <c r="BK100" i="12"/>
  <c r="BK341" i="12"/>
  <c r="J293" i="13"/>
  <c r="BK132" i="14"/>
  <c r="BK102" i="14"/>
  <c r="J103" i="15"/>
  <c r="BK99" i="15"/>
  <c r="J211" i="15"/>
  <c r="BK176" i="15"/>
  <c r="BK279" i="16"/>
  <c r="BK1039" i="16"/>
  <c r="BK467" i="16"/>
  <c r="BK1011" i="16"/>
  <c r="BK544" i="16"/>
  <c r="BK674" i="16"/>
  <c r="J853" i="17"/>
  <c r="J897" i="17"/>
  <c r="BK2112" i="17"/>
  <c r="BK669" i="17"/>
  <c r="BK458" i="17"/>
  <c r="BK440" i="17"/>
  <c r="J2983" i="17"/>
  <c r="J2164" i="17"/>
  <c r="J2238" i="17"/>
  <c r="J1148" i="18"/>
  <c r="BK1143" i="18"/>
  <c r="BK978" i="18"/>
  <c r="J1404" i="18"/>
  <c r="BK144" i="18"/>
  <c r="J728" i="18"/>
  <c r="J1560" i="18"/>
  <c r="BK888" i="18"/>
  <c r="J156" i="19"/>
  <c r="BK137" i="20"/>
  <c r="BK153" i="20"/>
  <c r="J93" i="21"/>
  <c r="BK113" i="23"/>
  <c r="BK107" i="24"/>
  <c r="BK116" i="25"/>
  <c r="J132" i="27"/>
  <c r="J113" i="27"/>
  <c r="BK486" i="28"/>
  <c r="BK326" i="28"/>
  <c r="BK531" i="28"/>
  <c r="J252" i="28"/>
  <c r="BK580" i="28"/>
  <c r="J335" i="28"/>
  <c r="BK141" i="28"/>
  <c r="BK404" i="28"/>
  <c r="J130" i="28"/>
  <c r="BK359" i="28"/>
  <c r="J508" i="28"/>
  <c r="BK272" i="28"/>
  <c r="BK467" i="28"/>
  <c r="J616" i="28"/>
  <c r="J382" i="28"/>
  <c r="BK104" i="29"/>
  <c r="BK171" i="30"/>
  <c r="J291" i="30"/>
  <c r="BK357" i="33"/>
  <c r="J476" i="33"/>
  <c r="BK307" i="33"/>
  <c r="BK126" i="2"/>
  <c r="BK1740" i="3"/>
  <c r="J549" i="3"/>
  <c r="BK931" i="3"/>
  <c r="BK779" i="3"/>
  <c r="BK531" i="3"/>
  <c r="BK1769" i="4"/>
  <c r="J1994" i="4"/>
  <c r="J2506" i="4"/>
  <c r="J417" i="4"/>
  <c r="BK1298" i="4"/>
  <c r="BK640" i="4"/>
  <c r="BK2978" i="4"/>
  <c r="BK1559" i="4"/>
  <c r="J425" i="5"/>
  <c r="BK491" i="5"/>
  <c r="J349" i="5"/>
  <c r="J371" i="5"/>
  <c r="BK307" i="5"/>
  <c r="J471" i="5"/>
  <c r="BK97" i="5"/>
  <c r="J491" i="5"/>
  <c r="BK129" i="5"/>
  <c r="J136" i="6"/>
  <c r="J1030" i="7"/>
  <c r="BK888" i="7"/>
  <c r="J807" i="7"/>
  <c r="J1732" i="7"/>
  <c r="BK2229" i="7"/>
  <c r="J152" i="7"/>
  <c r="J413" i="7"/>
  <c r="BK835" i="7"/>
  <c r="J2535" i="7"/>
  <c r="J403" i="7"/>
  <c r="J242" i="8"/>
  <c r="BK219" i="9"/>
  <c r="J412" i="11"/>
  <c r="BK373" i="11"/>
  <c r="BK857" i="12"/>
  <c r="BK476" i="12"/>
  <c r="BK937" i="12"/>
  <c r="J117" i="12"/>
  <c r="BK96" i="13"/>
  <c r="BK145" i="14"/>
  <c r="J248" i="14"/>
  <c r="J423" i="15"/>
  <c r="BK311" i="15"/>
  <c r="BK131" i="15"/>
  <c r="J305" i="15"/>
  <c r="J553" i="16"/>
  <c r="BK156" i="16"/>
  <c r="J692" i="16"/>
  <c r="J1042" i="16"/>
  <c r="BK960" i="16"/>
  <c r="BK2416" i="17"/>
  <c r="J2597" i="17"/>
  <c r="BK2441" i="17"/>
  <c r="BK2637" i="17"/>
  <c r="BK2841" i="17"/>
  <c r="J2550" i="17"/>
  <c r="J3018" i="17"/>
  <c r="BK2263" i="17"/>
  <c r="BK1822" i="17"/>
  <c r="J1133" i="18"/>
  <c r="BK1138" i="18"/>
  <c r="J652" i="18"/>
  <c r="BK883" i="18"/>
  <c r="BK993" i="18"/>
  <c r="BK577" i="18"/>
  <c r="BK1118" i="18"/>
  <c r="J1548" i="18"/>
  <c r="BK778" i="18"/>
  <c r="BK193" i="19"/>
  <c r="BK163" i="20"/>
  <c r="J95" i="20"/>
  <c r="J96" i="21"/>
  <c r="BK108" i="23"/>
  <c r="BK95" i="24"/>
  <c r="BK111" i="25"/>
  <c r="J139" i="27"/>
  <c r="J637" i="28"/>
  <c r="BK431" i="28"/>
  <c r="BK166" i="28"/>
  <c r="BK334" i="28"/>
  <c r="J511" i="28"/>
  <c r="J247" i="28"/>
  <c r="BK544" i="28"/>
  <c r="BK228" i="28"/>
  <c r="BK480" i="28"/>
  <c r="BK268" i="28"/>
  <c r="BK382" i="28"/>
  <c r="J141" i="28"/>
  <c r="J406" i="28"/>
  <c r="J209" i="28"/>
  <c r="J622" i="28"/>
  <c r="J400" i="28"/>
  <c r="J156" i="28"/>
  <c r="BK212" i="29"/>
  <c r="BK111" i="30"/>
  <c r="J394" i="30"/>
  <c r="BK327" i="32"/>
  <c r="J448" i="33"/>
  <c r="BK252" i="33"/>
  <c r="J1827" i="3"/>
  <c r="BK1847" i="3"/>
  <c r="J763" i="3"/>
  <c r="BK943" i="3"/>
  <c r="J590" i="3"/>
  <c r="BK1709" i="3"/>
  <c r="J560" i="3"/>
  <c r="BK1507" i="3"/>
  <c r="J117" i="3"/>
  <c r="BK1228" i="4"/>
  <c r="J1616" i="4"/>
  <c r="BK1383" i="4"/>
  <c r="J2225" i="4"/>
  <c r="BK500" i="4"/>
  <c r="BK1402" i="4"/>
  <c r="J2027" i="4"/>
  <c r="J2144" i="4"/>
  <c r="BK3215" i="4"/>
  <c r="J2657" i="4"/>
  <c r="J640" i="4"/>
  <c r="J243" i="5"/>
  <c r="J315" i="5"/>
  <c r="BK351" i="5"/>
  <c r="J535" i="5"/>
  <c r="BK399" i="5"/>
  <c r="J489" i="5"/>
  <c r="BK435" i="5"/>
  <c r="J575" i="5"/>
  <c r="BK207" i="5"/>
  <c r="BK106" i="6"/>
  <c r="BK1440" i="7"/>
  <c r="BK1350" i="7"/>
  <c r="J2428" i="7"/>
  <c r="BK384" i="7"/>
  <c r="J1010" i="7"/>
  <c r="BK1875" i="7"/>
  <c r="J458" i="7"/>
  <c r="J1174" i="7"/>
  <c r="BK1509" i="7"/>
  <c r="BK2618" i="7"/>
  <c r="J1556" i="7"/>
  <c r="J182" i="7"/>
  <c r="BK195" i="9"/>
  <c r="BK159" i="9"/>
  <c r="BK394" i="11"/>
  <c r="J415" i="11"/>
  <c r="BK103" i="11"/>
  <c r="BK915" i="12"/>
  <c r="J114" i="12"/>
  <c r="BK926" i="12"/>
  <c r="BK99" i="13"/>
  <c r="J388" i="13"/>
  <c r="BK92" i="14"/>
  <c r="BK165" i="15"/>
  <c r="J415" i="15"/>
  <c r="BK292" i="15"/>
  <c r="BK271" i="15"/>
  <c r="J1024" i="16"/>
  <c r="BK262" i="16"/>
  <c r="BK1021" i="16"/>
  <c r="BK321" i="16"/>
  <c r="BK840" i="16"/>
  <c r="J1630" i="17"/>
  <c r="BK783" i="17"/>
  <c r="J1751" i="17"/>
  <c r="BK1727" i="17"/>
  <c r="J656" i="17"/>
  <c r="BK3036" i="17"/>
  <c r="J2632" i="17"/>
  <c r="BK114" i="17"/>
  <c r="J933" i="18"/>
  <c r="J322" i="18"/>
  <c r="BK572" i="18"/>
  <c r="J612" i="18"/>
  <c r="BK1339" i="18"/>
  <c r="BK1043" i="18"/>
  <c r="BK1528" i="18"/>
  <c r="J988" i="18"/>
  <c r="J166" i="19"/>
  <c r="BK155" i="20"/>
  <c r="J101" i="20"/>
  <c r="J98" i="22"/>
  <c r="J113" i="23"/>
  <c r="BK96" i="24"/>
  <c r="BK126" i="27"/>
  <c r="J107" i="27"/>
  <c r="J136" i="27"/>
  <c r="BK495" i="28"/>
  <c r="J275" i="28"/>
  <c r="J528" i="28"/>
  <c r="J238" i="28"/>
  <c r="J493" i="28"/>
  <c r="J220" i="28"/>
  <c r="BK446" i="28"/>
  <c r="J243" i="28"/>
  <c r="BK524" i="28"/>
  <c r="J306" i="28"/>
  <c r="BK490" i="28"/>
  <c r="BK174" i="28"/>
  <c r="BK452" i="28"/>
  <c r="BK198" i="28"/>
  <c r="J519" i="28"/>
  <c r="BK336" i="28"/>
  <c r="BK112" i="29"/>
  <c r="BK204" i="29"/>
  <c r="BK333" i="30"/>
  <c r="BK298" i="30"/>
  <c r="BK167" i="32"/>
  <c r="J363" i="33"/>
  <c r="BK242" i="33"/>
  <c r="BK134" i="2"/>
  <c r="BK163" i="3"/>
  <c r="BK590" i="3"/>
  <c r="BK1021" i="3"/>
  <c r="J916" i="3"/>
  <c r="BK484" i="3"/>
  <c r="J602" i="3"/>
  <c r="BK1497" i="3"/>
  <c r="BK224" i="3"/>
  <c r="BK1621" i="4"/>
  <c r="J266" i="4"/>
  <c r="J1336" i="4"/>
  <c r="J2031" i="4"/>
  <c r="BK2246" i="4"/>
  <c r="J2804" i="4"/>
  <c r="BK755" i="4"/>
  <c r="J2062" i="4"/>
  <c r="BK2011" i="4"/>
  <c r="J3221" i="4"/>
  <c r="BK2445" i="4"/>
  <c r="BK703" i="4"/>
  <c r="J233" i="5"/>
  <c r="BK239" i="5"/>
  <c r="J219" i="5"/>
  <c r="J353" i="5"/>
  <c r="BK197" i="5"/>
  <c r="J257" i="5"/>
  <c r="J343" i="5"/>
  <c r="BK425" i="5"/>
  <c r="J97" i="6"/>
  <c r="J1350" i="7"/>
  <c r="BK282" i="7"/>
  <c r="BK1396" i="7"/>
  <c r="BK263" i="7"/>
  <c r="J794" i="7"/>
  <c r="J1089" i="7"/>
  <c r="J1649" i="7"/>
  <c r="J222" i="7"/>
  <c r="BK641" i="7"/>
  <c r="BK1754" i="7"/>
  <c r="J2618" i="7"/>
  <c r="BK1565" i="7"/>
  <c r="J192" i="7"/>
  <c r="J170" i="9"/>
  <c r="BK117" i="9"/>
  <c r="BK111" i="11"/>
  <c r="J860" i="12"/>
  <c r="J704" i="12"/>
  <c r="BK729" i="12"/>
  <c r="J939" i="12"/>
  <c r="J112" i="13"/>
  <c r="J399" i="13"/>
  <c r="BK154" i="14"/>
  <c r="J269" i="15"/>
  <c r="J491" i="15"/>
  <c r="BK465" i="15"/>
  <c r="J514" i="15"/>
  <c r="BK987" i="16"/>
  <c r="BK970" i="16"/>
  <c r="BK855" i="16"/>
  <c r="J459" i="16"/>
  <c r="J796" i="16"/>
  <c r="J139" i="16"/>
  <c r="J2846" i="17"/>
  <c r="BK2783" i="17"/>
  <c r="BK2354" i="17"/>
  <c r="BK2555" i="17"/>
  <c r="BK794" i="17"/>
  <c r="BK94" i="17"/>
  <c r="BK2915" i="17"/>
  <c r="BK2530" i="17"/>
  <c r="J1384" i="18"/>
  <c r="BK200" i="18"/>
  <c r="BK617" i="18"/>
  <c r="J1203" i="18"/>
  <c r="J1324" i="18"/>
  <c r="BK1168" i="18"/>
  <c r="J1088" i="18"/>
  <c r="J1536" i="18"/>
  <c r="J773" i="18"/>
  <c r="BK127" i="19"/>
  <c r="BK131" i="20"/>
  <c r="BK96" i="20"/>
  <c r="J97" i="21"/>
  <c r="J94" i="23"/>
  <c r="J117" i="25"/>
  <c r="BK125" i="27"/>
  <c r="BK143" i="27"/>
  <c r="BK639" i="28"/>
  <c r="J457" i="28"/>
  <c r="BK222" i="28"/>
  <c r="BK466" i="28"/>
  <c r="J295" i="28"/>
  <c r="BK655" i="28"/>
  <c r="J362" i="28"/>
  <c r="BK142" i="28"/>
  <c r="J449" i="28"/>
  <c r="J169" i="28"/>
  <c r="J254" i="28"/>
  <c r="BK634" i="28"/>
  <c r="J370" i="28"/>
  <c r="J135" i="28"/>
  <c r="J522" i="28"/>
  <c r="BK244" i="28"/>
  <c r="BK156" i="29"/>
  <c r="J323" i="30"/>
  <c r="J298" i="30"/>
  <c r="J277" i="30"/>
  <c r="J411" i="33"/>
  <c r="J101" i="33"/>
  <c r="BK150" i="2"/>
  <c r="BK1729" i="3"/>
  <c r="J195" i="3"/>
  <c r="BK897" i="3"/>
  <c r="BK1189" i="3"/>
  <c r="J1144" i="3"/>
  <c r="J1277" i="3"/>
  <c r="BK1798" i="3"/>
  <c r="J1937" i="3"/>
  <c r="J1038" i="3"/>
  <c r="J2558" i="4"/>
  <c r="J427" i="4"/>
  <c r="J1659" i="4"/>
  <c r="BK2361" i="4"/>
  <c r="J2736" i="4"/>
  <c r="J1124" i="4"/>
  <c r="BK2558" i="4"/>
  <c r="BK1099" i="4"/>
  <c r="BK2726" i="4"/>
  <c r="BK1103" i="4"/>
  <c r="J3109" i="4"/>
  <c r="J1523" i="4"/>
  <c r="J156" i="4"/>
  <c r="J577" i="5"/>
  <c r="J419" i="5"/>
  <c r="BK139" i="5"/>
  <c r="J395" i="5"/>
  <c r="BK537" i="5"/>
  <c r="J175" i="5"/>
  <c r="J303" i="5"/>
  <c r="BK257" i="5"/>
  <c r="J501" i="5"/>
  <c r="J169" i="6"/>
  <c r="BK2435" i="7"/>
  <c r="BK2453" i="7"/>
  <c r="J690" i="7"/>
  <c r="J1414" i="7"/>
  <c r="BK2447" i="7"/>
  <c r="BK375" i="7"/>
  <c r="BK1264" i="7"/>
  <c r="BK1773" i="7"/>
  <c r="BK257" i="7"/>
  <c r="J935" i="7"/>
  <c r="J2524" i="7"/>
  <c r="BK939" i="7"/>
  <c r="BK216" i="7"/>
  <c r="J112" i="8"/>
  <c r="BK90" i="9"/>
  <c r="BK412" i="11"/>
  <c r="BK94" i="11"/>
  <c r="J131" i="11"/>
  <c r="J454" i="12"/>
  <c r="BK860" i="12"/>
  <c r="J754" i="12"/>
  <c r="J120" i="12"/>
  <c r="BK262" i="13"/>
  <c r="BK225" i="13"/>
  <c r="BK217" i="14"/>
  <c r="J425" i="15"/>
  <c r="J272" i="15"/>
  <c r="J163" i="15"/>
  <c r="J351" i="15"/>
  <c r="J323" i="15"/>
  <c r="BK1045" i="16"/>
  <c r="J308" i="16"/>
  <c r="J965" i="16"/>
  <c r="J742" i="16"/>
  <c r="J683" i="16"/>
  <c r="BK129" i="16"/>
  <c r="J2822" i="17"/>
  <c r="J140" i="17"/>
  <c r="J681" i="17"/>
  <c r="BK412" i="17"/>
  <c r="BK1829" i="17"/>
  <c r="BK2560" i="17"/>
  <c r="J2834" i="17"/>
  <c r="J134" i="17"/>
  <c r="J2972" i="17"/>
  <c r="BK2178" i="17"/>
  <c r="J2878" i="17"/>
  <c r="BK498" i="17"/>
  <c r="J898" i="18"/>
  <c r="J1253" i="18"/>
  <c r="J520" i="18"/>
  <c r="BK442" i="18"/>
  <c r="BK374" i="18"/>
  <c r="J713" i="18"/>
  <c r="J642" i="18"/>
  <c r="J1068" i="18"/>
  <c r="J1540" i="18"/>
  <c r="J1003" i="18"/>
  <c r="BK166" i="19"/>
  <c r="J137" i="20"/>
  <c r="J99" i="20"/>
  <c r="BK166" i="20"/>
  <c r="BK94" i="22"/>
  <c r="BK95" i="23"/>
  <c r="BK110" i="24"/>
  <c r="BK97" i="25"/>
  <c r="BK99" i="27"/>
  <c r="J125" i="27"/>
  <c r="J96" i="27"/>
  <c r="J468" i="28"/>
  <c r="BK306" i="28"/>
  <c r="J606" i="28"/>
  <c r="BK260" i="28"/>
  <c r="BK622" i="28"/>
  <c r="J483" i="28"/>
  <c r="J278" i="28"/>
  <c r="J535" i="28"/>
  <c r="J337" i="28"/>
  <c r="J171" i="28"/>
  <c r="J431" i="28"/>
  <c r="BK201" i="28"/>
  <c r="J487" i="28"/>
  <c r="BK286" i="28"/>
  <c r="BK660" i="28"/>
  <c r="BK411" i="28"/>
  <c r="J179" i="28"/>
  <c r="J614" i="28"/>
  <c r="J420" i="28"/>
  <c r="BK236" i="28"/>
  <c r="J152" i="29"/>
  <c r="BK188" i="29"/>
  <c r="J333" i="30"/>
  <c r="BK211" i="30"/>
  <c r="J220" i="32"/>
  <c r="BK200" i="33"/>
  <c r="BK312" i="33"/>
  <c r="BK111" i="33"/>
  <c r="J1529" i="3"/>
  <c r="BK1492" i="3"/>
  <c r="BK212" i="3"/>
  <c r="J922" i="3"/>
  <c r="BK1357" i="3"/>
  <c r="J1288" i="3"/>
  <c r="J1740" i="3"/>
  <c r="J2145" i="3"/>
  <c r="BK1684" i="3"/>
  <c r="J540" i="3"/>
  <c r="BK1287" i="4"/>
  <c r="BK236" i="4"/>
  <c r="BK442" i="4"/>
  <c r="BK2041" i="4"/>
  <c r="BK2849" i="4"/>
  <c r="J900" i="4"/>
  <c r="BK2007" i="4"/>
  <c r="J227" i="4"/>
  <c r="J1635" i="4"/>
  <c r="BK1545" i="4"/>
  <c r="BK3251" i="4"/>
  <c r="J3085" i="4"/>
  <c r="BK1185" i="4"/>
  <c r="BK401" i="5"/>
  <c r="J413" i="5"/>
  <c r="BK461" i="5"/>
  <c r="BK519" i="5"/>
  <c r="J191" i="5"/>
  <c r="BK263" i="5"/>
  <c r="J337" i="5"/>
  <c r="BK439" i="5"/>
  <c r="J95" i="5"/>
  <c r="BK247" i="5"/>
  <c r="J190" i="6"/>
  <c r="BK1769" i="7"/>
  <c r="J2271" i="7"/>
  <c r="J679" i="7"/>
  <c r="J1690" i="7"/>
  <c r="J2411" i="7"/>
  <c r="BK1004" i="7"/>
  <c r="J243" i="7"/>
  <c r="J659" i="7"/>
  <c r="BK1049" i="7"/>
  <c r="BK1542" i="7"/>
  <c r="J2575" i="7"/>
  <c r="J568" i="7"/>
  <c r="J186" i="8"/>
  <c r="BK153" i="9"/>
  <c r="J147" i="9"/>
  <c r="J94" i="11"/>
  <c r="J394" i="11"/>
  <c r="BK758" i="12"/>
  <c r="BK92" i="12"/>
  <c r="BK139" i="12"/>
  <c r="BK771" i="12"/>
  <c r="BK530" i="12"/>
  <c r="J88" i="13"/>
  <c r="J141" i="14"/>
  <c r="BK199" i="14"/>
  <c r="BK357" i="15"/>
  <c r="J240" i="15"/>
  <c r="BK406" i="15"/>
  <c r="J91" i="15"/>
  <c r="BK845" i="16"/>
  <c r="J430" i="16"/>
  <c r="BK193" i="16"/>
  <c r="BK895" i="16"/>
  <c r="J1039" i="16"/>
  <c r="J210" i="16"/>
  <c r="J177" i="16"/>
  <c r="BK740" i="17"/>
  <c r="J2067" i="17"/>
  <c r="BK2366" i="17"/>
  <c r="BK2657" i="17"/>
  <c r="J98" i="17"/>
  <c r="BK174" i="17"/>
  <c r="J179" i="17"/>
  <c r="BK3003" i="17"/>
  <c r="J2409" i="17"/>
  <c r="J132" i="17"/>
  <c r="BK809" i="17"/>
  <c r="BK968" i="18"/>
  <c r="J1273" i="18"/>
  <c r="BK262" i="18"/>
  <c r="J567" i="18"/>
  <c r="BK547" i="18"/>
  <c r="J843" i="18"/>
  <c r="BK1334" i="18"/>
  <c r="BK1552" i="18"/>
  <c r="BK733" i="18"/>
  <c r="BK189" i="19"/>
  <c r="BK123" i="20"/>
  <c r="BK162" i="20"/>
  <c r="J141" i="20"/>
  <c r="BK96" i="23"/>
  <c r="J102" i="24"/>
  <c r="J112" i="25"/>
  <c r="BK108" i="27"/>
  <c r="BK93" i="27"/>
  <c r="BK565" i="28"/>
  <c r="BK368" i="28"/>
  <c r="BK171" i="28"/>
  <c r="BK423" i="28"/>
  <c r="J177" i="28"/>
  <c r="BK505" i="28"/>
  <c r="J360" i="28"/>
  <c r="BK157" i="28"/>
  <c r="J513" i="28"/>
  <c r="BK315" i="28"/>
  <c r="BK658" i="28"/>
  <c r="BK414" i="28"/>
  <c r="J173" i="28"/>
  <c r="J498" i="28"/>
  <c r="BK291" i="28"/>
  <c r="BK618" i="28"/>
  <c r="J284" i="28"/>
  <c r="J126" i="28"/>
  <c r="BK538" i="28"/>
  <c r="BK349" i="28"/>
  <c r="J156" i="29"/>
  <c r="BK168" i="29"/>
  <c r="BK268" i="30"/>
  <c r="BK248" i="30"/>
  <c r="J143" i="31"/>
  <c r="J394" i="33"/>
  <c r="BK416" i="33"/>
  <c r="BK426" i="33"/>
  <c r="J94" i="2"/>
  <c r="J1433" i="3"/>
  <c r="BK1803" i="3"/>
  <c r="J1837" i="3"/>
  <c r="BK113" i="3"/>
  <c r="BK117" i="3"/>
  <c r="J274" i="3"/>
  <c r="BK179" i="3"/>
  <c r="J584" i="3"/>
  <c r="J1729" i="3"/>
  <c r="BK560" i="3"/>
  <c r="BK2165" i="4"/>
  <c r="J1263" i="4"/>
  <c r="BK2820" i="4"/>
  <c r="BK1311" i="4"/>
  <c r="J2309" i="4"/>
  <c r="J163" i="4"/>
  <c r="BK720" i="4"/>
  <c r="J1982" i="4"/>
  <c r="J2175" i="4"/>
  <c r="BK2393" i="4"/>
  <c r="BK847" i="4"/>
  <c r="BK3085" i="4"/>
  <c r="J1645" i="4"/>
  <c r="J661" i="4"/>
  <c r="BK173" i="5"/>
  <c r="BK277" i="5"/>
  <c r="J377" i="5"/>
  <c r="J451" i="5"/>
  <c r="J111" i="5"/>
  <c r="J241" i="5"/>
  <c r="BK455" i="5"/>
  <c r="BK151" i="5"/>
  <c r="BK135" i="5"/>
  <c r="BK323" i="5"/>
  <c r="BK124" i="6"/>
  <c r="J2167" i="7"/>
  <c r="J485" i="7"/>
  <c r="BK1015" i="7"/>
  <c r="BK247" i="7"/>
  <c r="BK873" i="7"/>
  <c r="BK1710" i="7"/>
  <c r="J883" i="7"/>
  <c r="BK1886" i="7"/>
  <c r="BK226" i="7"/>
  <c r="J626" i="7"/>
  <c r="BK1552" i="7"/>
  <c r="J2474" i="7"/>
  <c r="BK733" i="7"/>
  <c r="J212" i="8"/>
  <c r="J230" i="8"/>
  <c r="J229" i="9"/>
  <c r="J93" i="10"/>
  <c r="J383" i="11"/>
  <c r="J125" i="11"/>
  <c r="J224" i="12"/>
  <c r="BK752" i="12"/>
  <c r="J762" i="12"/>
  <c r="J503" i="12"/>
  <c r="BK364" i="13"/>
  <c r="BK173" i="14"/>
  <c r="BK141" i="14"/>
  <c r="BK363" i="15"/>
  <c r="J117" i="15"/>
  <c r="BK523" i="15"/>
  <c r="J123" i="15"/>
  <c r="BK125" i="15"/>
  <c r="BK189" i="16"/>
  <c r="BK813" i="16"/>
  <c r="BK264" i="16"/>
  <c r="BK1036" i="16"/>
  <c r="J226" i="16"/>
  <c r="J567" i="16"/>
  <c r="BK2460" i="17"/>
  <c r="J2530" i="17"/>
  <c r="J2700" i="17"/>
  <c r="J199" i="17"/>
  <c r="J864" i="17"/>
  <c r="J640" i="17"/>
  <c r="BK2063" i="17"/>
  <c r="BK3041" i="17"/>
  <c r="J2540" i="17"/>
  <c r="J144" i="17"/>
  <c r="BK1660" i="17"/>
  <c r="BK828" i="18"/>
  <c r="BK998" i="18"/>
  <c r="J1078" i="18"/>
  <c r="BK1193" i="18"/>
  <c r="J1344" i="18"/>
  <c r="J823" i="18"/>
  <c r="BK1243" i="18"/>
  <c r="J1552" i="18"/>
  <c r="J838" i="18"/>
  <c r="BK161" i="19"/>
  <c r="BK201" i="19"/>
  <c r="J132" i="20"/>
  <c r="BK149" i="20"/>
  <c r="BK102" i="22"/>
  <c r="BK98" i="24"/>
  <c r="BK117" i="25"/>
  <c r="BK103" i="27"/>
  <c r="J111" i="27"/>
  <c r="J642" i="28"/>
  <c r="J429" i="28"/>
  <c r="BK188" i="28"/>
  <c r="J526" i="28"/>
  <c r="BK288" i="28"/>
  <c r="BK395" i="28"/>
  <c r="J197" i="28"/>
  <c r="BK500" i="28"/>
  <c r="J233" i="28"/>
  <c r="BK539" i="28"/>
  <c r="BK362" i="28"/>
  <c r="BK610" i="28"/>
  <c r="J408" i="28"/>
  <c r="BK168" i="28"/>
  <c r="BK456" i="28"/>
  <c r="J211" i="28"/>
  <c r="J613" i="28"/>
  <c r="J444" i="28"/>
  <c r="J256" i="28"/>
  <c r="BK200" i="29"/>
  <c r="J172" i="29"/>
  <c r="J129" i="30"/>
  <c r="J328" i="30"/>
  <c r="BK237" i="32"/>
  <c r="BK210" i="33"/>
  <c r="J220" i="33"/>
  <c r="J210" i="33"/>
  <c r="BK163" i="2"/>
  <c r="BK988" i="3"/>
  <c r="BK1077" i="3"/>
  <c r="J1539" i="3"/>
  <c r="BK955" i="3"/>
  <c r="BK1027" i="3"/>
  <c r="BK1502" i="3"/>
  <c r="J1303" i="3"/>
  <c r="BK1144" i="3"/>
  <c r="J1009" i="3"/>
  <c r="J1680" i="3"/>
  <c r="BK1596" i="3"/>
  <c r="BK1422" i="3"/>
  <c r="J1254" i="3"/>
  <c r="BK916" i="3"/>
  <c r="J1518" i="3"/>
  <c r="J461" i="3"/>
  <c r="J2034" i="4"/>
  <c r="BK302" i="4"/>
  <c r="J1711" i="4"/>
  <c r="BK2579" i="4"/>
  <c r="J2893" i="4"/>
  <c r="J1103" i="4"/>
  <c r="J2882" i="4"/>
  <c r="BK1124" i="4"/>
  <c r="J1499" i="4"/>
  <c r="J2209" i="4"/>
  <c r="BK273" i="4"/>
  <c r="J3038" i="4"/>
  <c r="BK1419" i="4"/>
  <c r="J555" i="5"/>
  <c r="BK107" i="5"/>
  <c r="BK155" i="5"/>
  <c r="J249" i="5"/>
  <c r="J309" i="5"/>
  <c r="J401" i="5"/>
  <c r="J533" i="5"/>
  <c r="J139" i="5"/>
  <c r="J157" i="5"/>
  <c r="BK201" i="5"/>
  <c r="BK109" i="6"/>
  <c r="J1629" i="7"/>
  <c r="J2255" i="7"/>
  <c r="J739" i="7"/>
  <c r="J969" i="7"/>
  <c r="J216" i="7"/>
  <c r="BK2346" i="7"/>
  <c r="J572" i="7"/>
  <c r="BK1575" i="7"/>
  <c r="J2442" i="7"/>
  <c r="J564" i="7"/>
  <c r="BK2565" i="7"/>
  <c r="J1931" i="7"/>
  <c r="BK847" i="7"/>
  <c r="BK152" i="7"/>
  <c r="J99" i="8"/>
  <c r="BK147" i="9"/>
  <c r="J88" i="10"/>
  <c r="BK306" i="11"/>
  <c r="BK123" i="11"/>
  <c r="J809" i="12"/>
  <c r="BK432" i="12"/>
  <c r="BK684" i="12"/>
  <c r="BK790" i="12"/>
  <c r="J393" i="13"/>
  <c r="BK249" i="13"/>
  <c r="BK194" i="14"/>
  <c r="J326" i="15"/>
  <c r="BK395" i="15"/>
  <c r="BK378" i="15"/>
  <c r="J135" i="15"/>
  <c r="J419" i="15"/>
  <c r="BK591" i="16"/>
  <c r="J696" i="16"/>
  <c r="BK451" i="16"/>
  <c r="BK887" i="16"/>
  <c r="J883" i="16"/>
  <c r="BK181" i="16"/>
  <c r="J181" i="16"/>
  <c r="J1678" i="17"/>
  <c r="J1803" i="17"/>
  <c r="J2146" i="17"/>
  <c r="BK2393" i="17"/>
  <c r="J2606" i="17"/>
  <c r="J2795" i="17"/>
  <c r="BK693" i="17"/>
  <c r="J3003" i="17"/>
  <c r="J2477" i="17"/>
  <c r="J2771" i="17"/>
  <c r="J420" i="18"/>
  <c r="J1278" i="18"/>
  <c r="BK420" i="18"/>
  <c r="J577" i="18"/>
  <c r="J333" i="18"/>
  <c r="BK487" i="18"/>
  <c r="BK1499" i="18"/>
  <c r="BK97" i="19"/>
  <c r="J237" i="19"/>
  <c r="J114" i="20"/>
  <c r="J157" i="20"/>
  <c r="J106" i="22"/>
  <c r="J95" i="23"/>
  <c r="BK102" i="24"/>
  <c r="J99" i="25"/>
  <c r="BK89" i="27"/>
  <c r="BK92" i="27"/>
  <c r="J656" i="28"/>
  <c r="BK453" i="28"/>
  <c r="BK243" i="28"/>
  <c r="J450" i="28"/>
  <c r="BK189" i="28"/>
  <c r="BK520" i="28"/>
  <c r="J345" i="28"/>
  <c r="BK136" i="28"/>
  <c r="J448" i="28"/>
  <c r="BK212" i="28"/>
  <c r="J569" i="28"/>
  <c r="BK309" i="28"/>
  <c r="J539" i="28"/>
  <c r="J242" i="28"/>
  <c r="BK586" i="28"/>
  <c r="BK327" i="28"/>
  <c r="BK138" i="28"/>
  <c r="BK550" i="28"/>
  <c r="J348" i="28"/>
  <c r="BK233" i="29"/>
  <c r="BK88" i="29"/>
  <c r="J171" i="30"/>
  <c r="BK358" i="30"/>
  <c r="BK202" i="32"/>
  <c r="BK448" i="33"/>
  <c r="J242" i="33"/>
  <c r="BK462" i="33"/>
  <c r="J169" i="2"/>
  <c r="J1544" i="3"/>
  <c r="J169" i="3"/>
  <c r="BK820" i="3"/>
  <c r="J147" i="3"/>
  <c r="BK578" i="3"/>
  <c r="BK186" i="3"/>
  <c r="BK2049" i="3"/>
  <c r="BK970" i="3"/>
  <c r="BK2069" i="4"/>
  <c r="BK210" i="4"/>
  <c r="J1402" i="4"/>
  <c r="J2668" i="4"/>
  <c r="J2538" i="4"/>
  <c r="J679" i="4"/>
  <c r="J1932" i="4"/>
  <c r="J293" i="4"/>
  <c r="J1120" i="4"/>
  <c r="J246" i="4"/>
  <c r="BK2990" i="4"/>
  <c r="BK1070" i="4"/>
  <c r="BK453" i="5"/>
  <c r="BK109" i="5"/>
  <c r="BK137" i="5"/>
  <c r="J311" i="5"/>
  <c r="BK471" i="5"/>
  <c r="BK209" i="5"/>
  <c r="J347" i="5"/>
  <c r="J351" i="5"/>
  <c r="J359" i="5"/>
  <c r="J457" i="5"/>
  <c r="BK133" i="6"/>
  <c r="J1805" i="7"/>
  <c r="J434" i="7"/>
  <c r="J776" i="7"/>
  <c r="J1079" i="7"/>
  <c r="BK162" i="7"/>
  <c r="J650" i="7"/>
  <c r="J758" i="7"/>
  <c r="J770" i="7"/>
  <c r="BK1570" i="7"/>
  <c r="BK2612" i="7"/>
  <c r="J375" i="7"/>
  <c r="BK124" i="8"/>
  <c r="BK138" i="9"/>
  <c r="BK93" i="10"/>
  <c r="J152" i="11"/>
  <c r="BK780" i="12"/>
  <c r="BK717" i="12"/>
  <c r="BK94" i="12"/>
  <c r="BK388" i="13"/>
  <c r="J211" i="14"/>
  <c r="J270" i="14"/>
  <c r="J406" i="15"/>
  <c r="J169" i="15"/>
  <c r="BK375" i="15"/>
  <c r="BK450" i="15"/>
  <c r="BK106" i="16"/>
  <c r="J763" i="16"/>
  <c r="BK237" i="16"/>
  <c r="J467" i="16"/>
  <c r="J1051" i="16"/>
  <c r="J2505" i="17"/>
  <c r="J2565" i="17"/>
  <c r="BK1643" i="17"/>
  <c r="BK1763" i="17"/>
  <c r="J1002" i="17"/>
  <c r="BK1666" i="17"/>
  <c r="BK3018" i="17"/>
  <c r="J2377" i="17"/>
  <c r="J2853" i="17"/>
  <c r="BK963" i="17"/>
  <c r="BK768" i="18"/>
  <c r="BK642" i="18"/>
  <c r="BK274" i="18"/>
  <c r="J873" i="18"/>
  <c r="J808" i="18"/>
  <c r="J1248" i="18"/>
  <c r="J1544" i="18"/>
  <c r="J188" i="18"/>
  <c r="J123" i="19"/>
  <c r="BK98" i="20"/>
  <c r="J103" i="20"/>
  <c r="BK93" i="22"/>
  <c r="BK122" i="24"/>
  <c r="BK95" i="25"/>
  <c r="BK106" i="27"/>
  <c r="J118" i="27"/>
  <c r="BK556" i="28"/>
  <c r="J304" i="28"/>
  <c r="BK582" i="28"/>
  <c r="J332" i="28"/>
  <c r="J480" i="28"/>
  <c r="J214" i="28"/>
  <c r="BK468" i="28"/>
  <c r="BK180" i="28"/>
  <c r="J426" i="28"/>
  <c r="J250" i="28"/>
  <c r="J334" i="28"/>
  <c r="BK558" i="28"/>
  <c r="J342" i="28"/>
  <c r="J664" i="28"/>
  <c r="BK433" i="28"/>
  <c r="BK164" i="29"/>
  <c r="J264" i="30"/>
  <c r="BK404" i="30"/>
  <c r="J273" i="32"/>
  <c r="J333" i="33"/>
  <c r="BK482" i="33"/>
  <c r="J147" i="2"/>
  <c r="J1368" i="3"/>
  <c r="J955" i="3"/>
  <c r="J1071" i="3"/>
  <c r="J1004" i="3"/>
  <c r="BK774" i="3"/>
  <c r="J2838" i="4"/>
  <c r="J1425" i="4"/>
  <c r="BK1669" i="4"/>
  <c r="J2265" i="4"/>
  <c r="BK205" i="4"/>
  <c r="J2435" i="4"/>
  <c r="J867" i="4"/>
  <c r="J3215" i="4"/>
  <c r="BK2154" i="4"/>
  <c r="J523" i="5"/>
  <c r="J601" i="5"/>
  <c r="J553" i="5"/>
  <c r="J463" i="5"/>
  <c r="J557" i="5"/>
  <c r="BK523" i="5"/>
  <c r="J197" i="5"/>
  <c r="BK333" i="5"/>
  <c r="BK130" i="6"/>
  <c r="BK115" i="6"/>
  <c r="J542" i="7"/>
  <c r="BK276" i="7"/>
  <c r="J599" i="7"/>
  <c r="BK1514" i="7"/>
  <c r="BK2466" i="7"/>
  <c r="BK582" i="7"/>
  <c r="J1710" i="7"/>
  <c r="J1094" i="7"/>
  <c r="J2560" i="7"/>
  <c r="J1542" i="7"/>
  <c r="BK85" i="8"/>
  <c r="BK87" i="9"/>
  <c r="BK100" i="10"/>
  <c r="J113" i="11"/>
  <c r="J136" i="12"/>
  <c r="J865" i="12"/>
  <c r="BK887" i="12"/>
  <c r="J161" i="12"/>
  <c r="BK345" i="13"/>
  <c r="BK117" i="14"/>
  <c r="BK108" i="14"/>
  <c r="J270" i="15"/>
  <c r="BK413" i="15"/>
  <c r="BK91" i="15"/>
  <c r="BK240" i="15"/>
  <c r="BK1015" i="16"/>
  <c r="J951" i="16"/>
  <c r="BK114" i="16"/>
  <c r="J674" i="16"/>
  <c r="BK1084" i="16"/>
  <c r="BK2188" i="17"/>
  <c r="BK2344" i="17"/>
  <c r="J106" i="17"/>
  <c r="J2455" i="17"/>
  <c r="BK2516" i="17"/>
  <c r="J2891" i="17"/>
  <c r="BK3071" i="17"/>
  <c r="J2555" i="17"/>
  <c r="J2535" i="17"/>
  <c r="J102" i="17"/>
  <c r="BK1429" i="18"/>
  <c r="J127" i="18"/>
  <c r="BK1113" i="18"/>
  <c r="J1123" i="18"/>
  <c r="BK723" i="18"/>
  <c r="J401" i="18"/>
  <c r="BK1128" i="18"/>
  <c r="J171" i="19"/>
  <c r="J138" i="20"/>
  <c r="BK168" i="20"/>
  <c r="J92" i="21"/>
  <c r="BK102" i="23"/>
  <c r="J120" i="25"/>
  <c r="F38" i="26"/>
  <c r="BC80" i="1"/>
  <c r="J602" i="28"/>
  <c r="BK302" i="28"/>
  <c r="J533" i="28"/>
  <c r="J648" i="28"/>
  <c r="J446" i="28"/>
  <c r="BK305" i="28"/>
  <c r="BK593" i="28"/>
  <c r="BK343" i="28"/>
  <c r="J576" i="28"/>
  <c r="BK371" i="28"/>
  <c r="J624" i="28"/>
  <c r="BK311" i="28"/>
  <c r="BK629" i="28"/>
  <c r="BK360" i="28"/>
  <c r="BK667" i="28"/>
  <c r="J524" i="28"/>
  <c r="BK205" i="28"/>
  <c r="J108" i="29"/>
  <c r="BK240" i="30"/>
  <c r="J288" i="30"/>
  <c r="J115" i="32"/>
  <c r="J307" i="33"/>
  <c r="J232" i="33"/>
  <c r="J163" i="2"/>
  <c r="J157" i="3"/>
  <c r="BK320" i="3"/>
  <c r="J1684" i="3"/>
  <c r="J812" i="3"/>
  <c r="BK136" i="3"/>
  <c r="BK1680" i="3"/>
  <c r="J232" i="3"/>
  <c r="J1383" i="4"/>
  <c r="J1859" i="4"/>
  <c r="BK2827" i="4"/>
  <c r="BK803" i="4"/>
  <c r="BK1357" i="4"/>
  <c r="J1664" i="4"/>
  <c r="BK2278" i="4"/>
  <c r="BK2824" i="4"/>
  <c r="J974" i="4"/>
  <c r="J3002" i="4"/>
  <c r="BK1251" i="4"/>
  <c r="J477" i="5"/>
  <c r="BK451" i="5"/>
  <c r="BK305" i="5"/>
  <c r="J331" i="5"/>
  <c r="BK361" i="5"/>
  <c r="J449" i="5"/>
  <c r="J329" i="5"/>
  <c r="BK409" i="5"/>
  <c r="BK169" i="6"/>
  <c r="BK1669" i="7"/>
  <c r="BK1791" i="7"/>
  <c r="BK420" i="7"/>
  <c r="BK776" i="7"/>
  <c r="BK1593" i="7"/>
  <c r="J309" i="7"/>
  <c r="BK237" i="7"/>
  <c r="BK983" i="7"/>
  <c r="BK1194" i="7"/>
  <c r="J2509" i="7"/>
  <c r="J813" i="7"/>
  <c r="J167" i="8"/>
  <c r="J114" i="9"/>
  <c r="J306" i="11"/>
  <c r="J218" i="11"/>
  <c r="J306" i="12"/>
  <c r="J461" i="12"/>
  <c r="BK939" i="12"/>
  <c r="BK278" i="12"/>
  <c r="BK288" i="13"/>
  <c r="J259" i="14"/>
  <c r="BK88" i="14"/>
  <c r="BK481" i="15"/>
  <c r="J363" i="15"/>
  <c r="BK482" i="15"/>
  <c r="J109" i="15"/>
  <c r="BK747" i="16"/>
  <c r="J987" i="16"/>
  <c r="J637" i="16"/>
  <c r="J237" i="16"/>
  <c r="BK150" i="16"/>
  <c r="J184" i="17"/>
  <c r="BK199" i="17"/>
  <c r="J171" i="17"/>
  <c r="BK2766" i="17"/>
  <c r="BK2339" i="17"/>
  <c r="J3083" i="17"/>
  <c r="J2868" i="17"/>
  <c r="J669" i="17"/>
  <c r="BK634" i="17"/>
  <c r="BK693" i="18"/>
  <c r="J1268" i="18"/>
  <c r="J958" i="18"/>
  <c r="J667" i="18"/>
  <c r="J913" i="18"/>
  <c r="BK1493" i="18"/>
  <c r="BK114" i="19"/>
  <c r="J130" i="20"/>
  <c r="BK118" i="20"/>
  <c r="BK101" i="20"/>
  <c r="J112" i="23"/>
  <c r="J121" i="24"/>
  <c r="BK94" i="25"/>
  <c r="J93" i="27"/>
  <c r="J112" i="27"/>
  <c r="BK605" i="28"/>
  <c r="J324" i="28"/>
  <c r="J139" i="28"/>
  <c r="BK356" i="28"/>
  <c r="J598" i="28"/>
  <c r="BK353" i="28"/>
  <c r="BK606" i="28"/>
  <c r="BK415" i="28"/>
  <c r="BK617" i="28"/>
  <c r="J266" i="28"/>
  <c r="J356" i="28"/>
  <c r="BK583" i="28"/>
  <c r="J236" i="28"/>
  <c r="J560" i="28"/>
  <c r="BK384" i="28"/>
  <c r="J149" i="28"/>
  <c r="BK136" i="29"/>
  <c r="J211" i="30"/>
  <c r="BK264" i="30"/>
  <c r="BK291" i="33"/>
  <c r="J432" i="33"/>
  <c r="J162" i="33"/>
  <c r="J1770" i="3"/>
  <c r="J1104" i="3"/>
  <c r="BK1524" i="3"/>
  <c r="J703" i="3"/>
  <c r="J689" i="3"/>
  <c r="BK1874" i="3"/>
  <c r="J2084" i="3"/>
  <c r="J984" i="3"/>
  <c r="BK2424" i="4"/>
  <c r="J742" i="4"/>
  <c r="BK1132" i="4"/>
  <c r="J1321" i="4"/>
  <c r="J302" i="4"/>
  <c r="BK1269" i="4"/>
  <c r="BK1895" i="4"/>
  <c r="J2278" i="4"/>
  <c r="BK3262" i="4"/>
  <c r="BK3008" i="4"/>
  <c r="J1108" i="4"/>
  <c r="BK87" i="5"/>
  <c r="J508" i="5"/>
  <c r="BK591" i="5"/>
  <c r="BK261" i="5"/>
  <c r="BK285" i="5"/>
  <c r="J421" i="5"/>
  <c r="J429" i="5"/>
  <c r="BK619" i="5"/>
  <c r="J245" i="5"/>
  <c r="BK97" i="6"/>
  <c r="BK1039" i="7"/>
  <c r="J206" i="7"/>
  <c r="BK1084" i="7"/>
  <c r="BK2092" i="7"/>
  <c r="J408" i="7"/>
  <c r="J1297" i="7"/>
  <c r="J1396" i="7"/>
  <c r="BK269" i="7"/>
  <c r="BK495" i="7"/>
  <c r="BK1104" i="7"/>
  <c r="J2570" i="7"/>
  <c r="J930" i="7"/>
  <c r="BK215" i="8"/>
  <c r="J96" i="9"/>
  <c r="J141" i="9"/>
  <c r="J373" i="11"/>
  <c r="BK131" i="11"/>
  <c r="J335" i="12"/>
  <c r="BK895" i="12"/>
  <c r="BK735" i="12"/>
  <c r="BK224" i="12"/>
  <c r="BK370" i="13"/>
  <c r="BK253" i="14"/>
  <c r="BK348" i="15"/>
  <c r="J411" i="15"/>
  <c r="BK525" i="15"/>
  <c r="BK200" i="15"/>
  <c r="J98" i="16"/>
  <c r="BK655" i="16"/>
  <c r="BK1024" i="16"/>
  <c r="BK1005" i="16"/>
  <c r="J1030" i="16"/>
  <c r="BK2483" i="17"/>
  <c r="J2317" i="17"/>
  <c r="BK1278" i="17"/>
  <c r="BK2377" i="17"/>
  <c r="BK2423" i="17"/>
  <c r="J2560" i="17"/>
  <c r="J3055" i="17"/>
  <c r="J2393" i="17"/>
  <c r="BK2902" i="17"/>
  <c r="BK1163" i="18"/>
  <c r="J292" i="18"/>
  <c r="BK713" i="18"/>
  <c r="J509" i="18"/>
  <c r="BK657" i="18"/>
  <c r="BK763" i="18"/>
  <c r="BK813" i="18"/>
  <c r="BK1389" i="18"/>
  <c r="BK233" i="19"/>
  <c r="J127" i="19"/>
  <c r="BK132" i="20"/>
  <c r="J152" i="20"/>
  <c r="BK97" i="22"/>
  <c r="BK121" i="24"/>
  <c r="J115" i="25"/>
  <c r="BK132" i="27"/>
  <c r="BK569" i="28"/>
  <c r="J374" i="28"/>
  <c r="BK187" i="28"/>
  <c r="BK381" i="28"/>
  <c r="J163" i="28"/>
  <c r="J361" i="28"/>
  <c r="J578" i="28"/>
  <c r="BK324" i="28"/>
  <c r="BK577" i="28"/>
  <c r="J378" i="28"/>
  <c r="J631" i="28"/>
  <c r="BK347" i="28"/>
  <c r="J506" i="28"/>
  <c r="BK332" i="28"/>
  <c r="J609" i="28"/>
  <c r="J388" i="28"/>
  <c r="BK207" i="28"/>
  <c r="BK172" i="29"/>
  <c r="J232" i="30"/>
  <c r="J160" i="30"/>
  <c r="J312" i="32"/>
  <c r="BK494" i="33"/>
  <c r="J262" i="33"/>
  <c r="BK115" i="2"/>
  <c r="BK1249" i="3"/>
  <c r="J1213" i="3"/>
  <c r="BK1471" i="3"/>
  <c r="J179" i="3"/>
  <c r="J283" i="3"/>
  <c r="BK2150" i="3"/>
  <c r="J1803" i="3"/>
  <c r="J186" i="3"/>
  <c r="J1413" i="4"/>
  <c r="J2368" i="4"/>
  <c r="BK1155" i="4"/>
  <c r="BK2048" i="4"/>
  <c r="J2354" i="4"/>
  <c r="BK603" i="4"/>
  <c r="BK2083" i="4"/>
  <c r="BK344" i="4"/>
  <c r="J1552" i="4"/>
  <c r="BK1916" i="4"/>
  <c r="BK3245" i="4"/>
  <c r="BK2961" i="4"/>
  <c r="BK766" i="4"/>
  <c r="BK195" i="5"/>
  <c r="J403" i="5"/>
  <c r="J483" i="5"/>
  <c r="J539" i="5"/>
  <c r="J183" i="5"/>
  <c r="BK353" i="5"/>
  <c r="BK577" i="5"/>
  <c r="J193" i="5"/>
  <c r="BK293" i="5"/>
  <c r="J443" i="5"/>
  <c r="J109" i="6"/>
  <c r="J88" i="6"/>
  <c r="J1427" i="7"/>
  <c r="J1819" i="7"/>
  <c r="BK342" i="7"/>
  <c r="BK1184" i="7"/>
  <c r="BK1904" i="7"/>
  <c r="BK813" i="7"/>
  <c r="BK1547" i="7"/>
  <c r="J263" i="7"/>
  <c r="BK485" i="7"/>
  <c r="J1064" i="7"/>
  <c r="J2612" i="7"/>
  <c r="J1721" i="7"/>
  <c r="BK167" i="8"/>
  <c r="J207" i="8"/>
  <c r="J120" i="9"/>
  <c r="J138" i="9"/>
  <c r="BK332" i="11"/>
  <c r="J226" i="11"/>
  <c r="BK318" i="12"/>
  <c r="J108" i="12"/>
  <c r="J577" i="12"/>
  <c r="BK288" i="12"/>
  <c r="J909" i="12"/>
  <c r="J370" i="13"/>
  <c r="BK353" i="13"/>
  <c r="BK96" i="14"/>
  <c r="J159" i="14"/>
  <c r="BK97" i="15"/>
  <c r="J278" i="15"/>
  <c r="J284" i="15"/>
  <c r="J271" i="15"/>
  <c r="BK536" i="15"/>
  <c r="BK763" i="16"/>
  <c r="J655" i="16"/>
  <c r="BK566" i="16"/>
  <c r="BK906" i="16"/>
  <c r="J119" i="16"/>
  <c r="J1078" i="16"/>
  <c r="J2657" i="17"/>
  <c r="J2810" i="17"/>
  <c r="BK160" i="17"/>
  <c r="BK140" i="17"/>
  <c r="J687" i="17"/>
  <c r="J189" i="17"/>
  <c r="J1763" i="17"/>
  <c r="J3013" i="17"/>
  <c r="BK2448" i="17"/>
  <c r="BK2570" i="17"/>
  <c r="BK1218" i="18"/>
  <c r="BK362" i="18"/>
  <c r="J778" i="18"/>
  <c r="J863" i="18"/>
  <c r="BK748" i="18"/>
  <c r="J396" i="18"/>
  <c r="BK453" i="18"/>
  <c r="BK943" i="18"/>
  <c r="J1158" i="18"/>
  <c r="BK244" i="18"/>
  <c r="J189" i="19"/>
  <c r="BK109" i="20"/>
  <c r="BK154" i="20"/>
  <c r="BK96" i="21"/>
  <c r="J103" i="23"/>
  <c r="J106" i="24"/>
  <c r="BK109" i="25"/>
  <c r="J137" i="27"/>
  <c r="BK133" i="27"/>
  <c r="J651" i="28"/>
  <c r="BK443" i="28"/>
  <c r="J285" i="28"/>
  <c r="J500" i="28"/>
  <c r="BK173" i="28"/>
  <c r="J430" i="28"/>
  <c r="J235" i="28"/>
  <c r="J583" i="28"/>
  <c r="BK391" i="28"/>
  <c r="BK135" i="28"/>
  <c r="BK400" i="28"/>
  <c r="J557" i="28"/>
  <c r="J210" i="28"/>
  <c r="J580" i="28"/>
  <c r="J353" i="28"/>
  <c r="BK127" i="28"/>
  <c r="BK570" i="28"/>
  <c r="J369" i="28"/>
  <c r="BK211" i="28"/>
  <c r="J104" i="29"/>
  <c r="BK386" i="30"/>
  <c r="BK152" i="30"/>
  <c r="BK398" i="30"/>
  <c r="BK273" i="32"/>
  <c r="J352" i="33"/>
  <c r="J462" i="33"/>
  <c r="BK180" i="33"/>
  <c r="J134" i="2"/>
  <c r="BK461" i="3"/>
  <c r="J1869" i="3"/>
  <c r="BK199" i="3"/>
  <c r="BK297" i="3"/>
  <c r="J784" i="3"/>
  <c r="BK127" i="3"/>
  <c r="J2071" i="3"/>
  <c r="BK909" i="3"/>
  <c r="BK2265" i="4"/>
  <c r="J703" i="4"/>
  <c r="J1911" i="4"/>
  <c r="J255" i="4"/>
  <c r="BK1499" i="4"/>
  <c r="J2109" i="4"/>
  <c r="BK152" i="4"/>
  <c r="BK1257" i="4"/>
  <c r="BK2621" i="4"/>
  <c r="J746" i="4"/>
  <c r="BK1928" i="4"/>
  <c r="BK222" i="4"/>
  <c r="J2708" i="4"/>
  <c r="BK783" i="4"/>
  <c r="BK311" i="5"/>
  <c r="BK203" i="5"/>
  <c r="BK177" i="5"/>
  <c r="BK373" i="5"/>
  <c r="J411" i="5"/>
  <c r="J597" i="5"/>
  <c r="BK251" i="5"/>
  <c r="BK273" i="5"/>
  <c r="BK493" i="5"/>
  <c r="J196" i="6"/>
  <c r="J163" i="6"/>
  <c r="BK595" i="7"/>
  <c r="J1531" i="7"/>
  <c r="BK176" i="7"/>
  <c r="BK664" i="7"/>
  <c r="BK1580" i="7"/>
  <c r="J2184" i="7"/>
  <c r="J384" i="7"/>
  <c r="BK1489" i="7"/>
  <c r="BK1819" i="7"/>
  <c r="J506" i="7"/>
  <c r="J2286" i="7"/>
  <c r="BK440" i="7"/>
  <c r="BK212" i="8"/>
  <c r="BK96" i="9"/>
  <c r="J162" i="9"/>
  <c r="BK341" i="11"/>
  <c r="J123" i="11"/>
  <c r="J111" i="11"/>
  <c r="J318" i="12"/>
  <c r="J674" i="12"/>
  <c r="BK136" i="12"/>
  <c r="BK126" i="12"/>
  <c r="BK125" i="13"/>
  <c r="BK150" i="14"/>
  <c r="J481" i="15"/>
  <c r="BK274" i="15"/>
  <c r="J113" i="15"/>
  <c r="J510" i="15"/>
  <c r="BK167" i="15"/>
  <c r="BK1030" i="16"/>
  <c r="BK727" i="16"/>
  <c r="J490" i="16"/>
  <c r="BK1051" i="16"/>
  <c r="BK742" i="16"/>
  <c r="J446" i="16"/>
  <c r="J928" i="16"/>
  <c r="J1666" i="17"/>
  <c r="BK2323" i="17"/>
  <c r="J2616" i="17"/>
  <c r="J2466" i="17"/>
  <c r="BK2810" i="17"/>
  <c r="BK102" i="17"/>
  <c r="BK3075" i="17"/>
  <c r="BK2930" i="17"/>
  <c r="BK2269" i="17"/>
  <c r="J1757" i="17"/>
  <c r="BK1103" i="18"/>
  <c r="J1063" i="18"/>
  <c r="BK1349" i="18"/>
  <c r="J1143" i="18"/>
  <c r="BK188" i="18"/>
  <c r="J442" i="18"/>
  <c r="J224" i="18"/>
  <c r="BK552" i="18"/>
  <c r="BK1038" i="18"/>
  <c r="J193" i="19"/>
  <c r="J153" i="20"/>
  <c r="BK159" i="20"/>
  <c r="J133" i="20"/>
  <c r="J95" i="21"/>
  <c r="BK118" i="23"/>
  <c r="J100" i="25"/>
  <c r="F39" i="26"/>
  <c r="BD80" i="1" s="1"/>
  <c r="BK492" i="28"/>
  <c r="BK396" i="28"/>
  <c r="BK192" i="28"/>
  <c r="BK464" i="28"/>
  <c r="BK348" i="28"/>
  <c r="BK149" i="28"/>
  <c r="J398" i="28"/>
  <c r="J225" i="28"/>
  <c r="BK628" i="28"/>
  <c r="BK417" i="28"/>
  <c r="J198" i="28"/>
  <c r="J489" i="28"/>
  <c r="BK358" i="28"/>
  <c r="BK612" i="28"/>
  <c r="BK439" i="28"/>
  <c r="J187" i="28"/>
  <c r="J485" i="28"/>
  <c r="BK254" i="28"/>
  <c r="J618" i="28"/>
  <c r="BK445" i="28"/>
  <c r="BK242" i="28"/>
  <c r="J96" i="29"/>
  <c r="J374" i="30"/>
  <c r="BK374" i="30"/>
  <c r="BK256" i="30"/>
  <c r="BK220" i="32"/>
  <c r="J489" i="33"/>
  <c r="BK257" i="33"/>
  <c r="BK454" i="33"/>
  <c r="J1666" i="3"/>
  <c r="J136" i="3"/>
  <c r="J926" i="3"/>
  <c r="BK1590" i="3"/>
  <c r="BK1583" i="3"/>
  <c r="J1564" i="3"/>
  <c r="BK793" i="3"/>
  <c r="BK831" i="3"/>
  <c r="J2049" i="3"/>
  <c r="BK1416" i="3"/>
  <c r="BK438" i="3"/>
  <c r="J1797" i="4"/>
  <c r="J241" i="4"/>
  <c r="J1507" i="4"/>
  <c r="J298" i="4"/>
  <c r="BK2016" i="4"/>
  <c r="J2687" i="4"/>
  <c r="J422" i="4"/>
  <c r="BK1573" i="4"/>
  <c r="BK2506" i="4"/>
  <c r="J934" i="4"/>
  <c r="J1132" i="4"/>
  <c r="BK3177" i="4"/>
  <c r="BK1487" i="4"/>
  <c r="J537" i="5"/>
  <c r="J399" i="5"/>
  <c r="J431" i="5"/>
  <c r="BK571" i="5"/>
  <c r="J279" i="5"/>
  <c r="J445" i="5"/>
  <c r="J87" i="5"/>
  <c r="J545" i="5"/>
  <c r="BK85" i="5"/>
  <c r="J187" i="5"/>
  <c r="BK187" i="6"/>
  <c r="J130" i="6"/>
  <c r="BK380" i="7"/>
  <c r="J733" i="7"/>
  <c r="BK1805" i="7"/>
  <c r="J577" i="7"/>
  <c r="J1499" i="7"/>
  <c r="J332" i="7"/>
  <c r="BK714" i="7"/>
  <c r="J1669" i="7"/>
  <c r="J202" i="7"/>
  <c r="J478" i="7"/>
  <c r="BK2311" i="7"/>
  <c r="J453" i="7"/>
  <c r="BK156" i="8"/>
  <c r="J198" i="9"/>
  <c r="J159" i="9"/>
  <c r="BK415" i="11"/>
  <c r="BK427" i="11"/>
  <c r="J837" i="12"/>
  <c r="BK437" i="12"/>
  <c r="BK185" i="12"/>
  <c r="BK129" i="12"/>
  <c r="BK275" i="13"/>
  <c r="J138" i="13"/>
  <c r="BK224" i="14"/>
  <c r="BK136" i="14"/>
  <c r="J141" i="15"/>
  <c r="J395" i="15"/>
  <c r="J409" i="15"/>
  <c r="BK272" i="15"/>
  <c r="BK95" i="15"/>
  <c r="BK867" i="16"/>
  <c r="BK576" i="16"/>
  <c r="J647" i="16"/>
  <c r="J591" i="16"/>
  <c r="BK678" i="16"/>
  <c r="J1084" i="16"/>
  <c r="BK2790" i="17"/>
  <c r="J231" i="17"/>
  <c r="BK556" i="17"/>
  <c r="J1708" i="17"/>
  <c r="J1810" i="17"/>
  <c r="J634" i="17"/>
  <c r="J959" i="17"/>
  <c r="J1231" i="17"/>
  <c r="BK3008" i="17"/>
  <c r="BK122" i="17"/>
  <c r="J1776" i="17"/>
  <c r="BK1093" i="18"/>
  <c r="J1288" i="18"/>
  <c r="BK292" i="18"/>
  <c r="J384" i="18"/>
  <c r="J1483" i="18"/>
  <c r="J144" i="18"/>
  <c r="J1349" i="18"/>
  <c r="BK1569" i="18"/>
  <c r="BK933" i="18"/>
  <c r="J285" i="18"/>
  <c r="BK197" i="19"/>
  <c r="J110" i="20"/>
  <c r="J98" i="20"/>
  <c r="BK99" i="20"/>
  <c r="BK97" i="23"/>
  <c r="J99" i="24"/>
  <c r="BK101" i="25"/>
  <c r="J122" i="27"/>
  <c r="BK107" i="27"/>
  <c r="BK150" i="27"/>
  <c r="BK601" i="28"/>
  <c r="J390" i="28"/>
  <c r="J134" i="28"/>
  <c r="J180" i="28"/>
  <c r="BK517" i="28"/>
  <c r="BK352" i="28"/>
  <c r="J517" i="28"/>
  <c r="J280" i="28"/>
  <c r="BK596" i="28"/>
  <c r="J329" i="28"/>
  <c r="J534" i="28"/>
  <c r="BK308" i="28"/>
  <c r="J136" i="28"/>
  <c r="BK421" i="28"/>
  <c r="J186" i="28"/>
  <c r="J582" i="28"/>
  <c r="BK354" i="28"/>
  <c r="BK161" i="28"/>
  <c r="BK124" i="29"/>
  <c r="BK304" i="30"/>
  <c r="J152" i="30"/>
  <c r="BK177" i="30"/>
  <c r="J416" i="33"/>
  <c r="J116" i="33"/>
  <c r="BK489" i="33"/>
  <c r="J130" i="2"/>
  <c r="J1314" i="3"/>
  <c r="BK237" i="3"/>
  <c r="J596" i="3"/>
  <c r="BK1051" i="3"/>
  <c r="J1272" i="3"/>
  <c r="J1775" i="3"/>
  <c r="J292" i="3"/>
  <c r="J1343" i="3"/>
  <c r="BK1064" i="3"/>
  <c r="J820" i="3"/>
  <c r="BK1656" i="3"/>
  <c r="BK1574" i="3"/>
  <c r="BK1368" i="3"/>
  <c r="BK1244" i="3"/>
  <c r="J708" i="3"/>
  <c r="BK1745" i="3"/>
  <c r="J216" i="3"/>
  <c r="BK860" i="4"/>
  <c r="BK1552" i="4"/>
  <c r="J2871" i="4"/>
  <c r="J1099" i="4"/>
  <c r="BK851" i="4"/>
  <c r="BK1373" i="4"/>
  <c r="BK2698" i="4"/>
  <c r="BK791" i="4"/>
  <c r="BK1116" i="4"/>
  <c r="BK3138" i="4"/>
  <c r="J1175" i="4"/>
  <c r="BK483" i="5"/>
  <c r="J447" i="5"/>
  <c r="BK579" i="5"/>
  <c r="J163" i="5"/>
  <c r="BK171" i="5"/>
  <c r="BK355" i="5"/>
  <c r="J375" i="5"/>
  <c r="J373" i="5"/>
  <c r="BK539" i="5"/>
  <c r="BK111" i="5"/>
  <c r="J100" i="6"/>
  <c r="BK883" i="7"/>
  <c r="BK896" i="7"/>
  <c r="J2351" i="7"/>
  <c r="J655" i="7"/>
  <c r="BK1690" i="7"/>
  <c r="BK801" i="7"/>
  <c r="J788" i="7"/>
  <c r="J1465" i="7"/>
  <c r="BK2147" i="7"/>
  <c r="BK861" i="7"/>
  <c r="BK1099" i="7"/>
  <c r="J552" i="7"/>
  <c r="J127" i="8"/>
  <c r="BK178" i="8"/>
  <c r="J175" i="9"/>
  <c r="BK163" i="11"/>
  <c r="J315" i="11"/>
  <c r="J235" i="12"/>
  <c r="BK196" i="12"/>
  <c r="BK208" i="12"/>
  <c r="J729" i="12"/>
  <c r="BK328" i="13"/>
  <c r="BK108" i="13"/>
  <c r="J243" i="14"/>
  <c r="J173" i="14"/>
  <c r="J311" i="15"/>
  <c r="J228" i="15"/>
  <c r="J372" i="15"/>
  <c r="BK117" i="15"/>
  <c r="J960" i="16"/>
  <c r="BK859" i="16"/>
  <c r="J757" i="16"/>
  <c r="J193" i="16"/>
  <c r="J106" i="16"/>
  <c r="BK568" i="16"/>
  <c r="BK572" i="16"/>
  <c r="BK2550" i="17"/>
  <c r="BK2616" i="17"/>
  <c r="J458" i="17"/>
  <c r="J219" i="17"/>
  <c r="BK2730" i="17"/>
  <c r="BK136" i="17"/>
  <c r="BK1702" i="17"/>
  <c r="J3029" i="17"/>
  <c r="J2107" i="17"/>
  <c r="J2494" i="17"/>
  <c r="J1223" i="18"/>
  <c r="J1178" i="18"/>
  <c r="BK1298" i="18"/>
  <c r="BK988" i="18"/>
  <c r="BK1123" i="18"/>
  <c r="BK1548" i="18"/>
  <c r="J893" i="18"/>
  <c r="J233" i="19"/>
  <c r="J112" i="20"/>
  <c r="BK157" i="20"/>
  <c r="J150" i="20"/>
  <c r="J104" i="22"/>
  <c r="BK109" i="24"/>
  <c r="BK103" i="25"/>
  <c r="J100" i="27"/>
  <c r="J94" i="27"/>
  <c r="J110" i="27"/>
  <c r="BK562" i="28"/>
  <c r="BK335" i="28"/>
  <c r="BK147" i="28"/>
  <c r="BK479" i="28"/>
  <c r="J159" i="28"/>
  <c r="J504" i="28"/>
  <c r="BK231" i="28"/>
  <c r="J529" i="28"/>
  <c r="BK350" i="28"/>
  <c r="J140" i="28"/>
  <c r="BK476" i="28"/>
  <c r="BK158" i="28"/>
  <c r="BK412" i="28"/>
  <c r="BK172" i="28"/>
  <c r="BK497" i="28"/>
  <c r="J194" i="28"/>
  <c r="J662" i="28"/>
  <c r="J386" i="28"/>
  <c r="J166" i="28"/>
  <c r="BK96" i="29"/>
  <c r="BK132" i="29"/>
  <c r="BK93" i="30"/>
  <c r="BK102" i="31"/>
  <c r="BK262" i="33"/>
  <c r="BK372" i="33"/>
  <c r="J267" i="33"/>
  <c r="J120" i="2"/>
  <c r="J831" i="3"/>
  <c r="J1394" i="3"/>
  <c r="BK1124" i="3"/>
  <c r="BK1228" i="3"/>
  <c r="BK596" i="3"/>
  <c r="J2089" i="3"/>
  <c r="BK1084" i="3"/>
  <c r="J2336" i="4"/>
  <c r="J1059" i="4"/>
  <c r="J2104" i="4"/>
  <c r="BK820" i="4"/>
  <c r="J1566" i="4"/>
  <c r="BK2090" i="4"/>
  <c r="BK2538" i="4"/>
  <c r="J1682" i="4"/>
  <c r="J2633" i="4"/>
  <c r="J770" i="4"/>
  <c r="BK1083" i="4"/>
  <c r="BK3112" i="4"/>
  <c r="BK2544" i="4"/>
  <c r="BK618" i="4"/>
  <c r="BK219" i="5"/>
  <c r="J215" i="5"/>
  <c r="BK413" i="5"/>
  <c r="BK597" i="5"/>
  <c r="J265" i="5"/>
  <c r="BK253" i="5"/>
  <c r="BK395" i="5"/>
  <c r="J147" i="5"/>
  <c r="J211" i="5"/>
  <c r="J166" i="6"/>
  <c r="J2092" i="7"/>
  <c r="J2363" i="7"/>
  <c r="J232" i="7"/>
  <c r="J710" i="7"/>
  <c r="BK2031" i="7"/>
  <c r="BK403" i="7"/>
  <c r="J537" i="7"/>
  <c r="J1284" i="7"/>
  <c r="BK1484" i="7"/>
  <c r="J2496" i="7"/>
  <c r="BK669" i="7"/>
  <c r="J164" i="8"/>
  <c r="BK198" i="9"/>
  <c r="BK107" i="10"/>
  <c r="BK243" i="11"/>
  <c r="J406" i="11"/>
  <c r="J790" i="12"/>
  <c r="J424" i="12"/>
  <c r="J743" i="12"/>
  <c r="J374" i="13"/>
  <c r="J379" i="13"/>
  <c r="BK259" i="14"/>
  <c r="BK411" i="15"/>
  <c r="BK89" i="15"/>
  <c r="J478" i="15"/>
  <c r="BK270" i="15"/>
  <c r="J1003" i="16"/>
  <c r="J587" i="16"/>
  <c r="J1057" i="16"/>
  <c r="J879" i="16"/>
  <c r="J134" i="16"/>
  <c r="J2279" i="17"/>
  <c r="BK1743" i="17"/>
  <c r="BK2565" i="17"/>
  <c r="J2416" i="17"/>
  <c r="J2575" i="17"/>
  <c r="BK2642" i="17"/>
  <c r="J2998" i="17"/>
  <c r="BK1708" i="17"/>
  <c r="J1702" i="17"/>
  <c r="J918" i="18"/>
  <c r="BK1213" i="18"/>
  <c r="J1394" i="18"/>
  <c r="BK1003" i="18"/>
  <c r="J617" i="18"/>
  <c r="J1303" i="18"/>
  <c r="BK117" i="18"/>
  <c r="J758" i="18"/>
  <c r="J161" i="19"/>
  <c r="BK113" i="20"/>
  <c r="J125" i="20"/>
  <c r="BK103" i="22"/>
  <c r="BK104" i="24"/>
  <c r="J101" i="25"/>
  <c r="J108" i="27"/>
  <c r="J607" i="28"/>
  <c r="BK437" i="28"/>
  <c r="J146" i="28"/>
  <c r="BK175" i="28"/>
  <c r="BK530" i="28"/>
  <c r="BK300" i="28"/>
  <c r="J605" i="28"/>
  <c r="J253" i="28"/>
  <c r="J545" i="28"/>
  <c r="J634" i="28"/>
  <c r="J435" i="28"/>
  <c r="BK146" i="28"/>
  <c r="BK409" i="28"/>
  <c r="BK666" i="28"/>
  <c r="BK499" i="28"/>
  <c r="J196" i="29"/>
  <c r="BK282" i="30"/>
  <c r="BK226" i="30"/>
  <c r="BK133" i="32"/>
  <c r="BK339" i="33"/>
  <c r="BK147" i="2"/>
  <c r="J326" i="3"/>
  <c r="J816" i="3"/>
  <c r="J1502" i="3"/>
  <c r="J1298" i="3"/>
  <c r="J1218" i="3"/>
  <c r="J260" i="4"/>
  <c r="BK277" i="4"/>
  <c r="J1054" i="4"/>
  <c r="J1238" i="4"/>
  <c r="BK2031" i="4"/>
  <c r="BK2909" i="4"/>
  <c r="BK322" i="4"/>
  <c r="J3138" i="4"/>
  <c r="BK841" i="4"/>
  <c r="J203" i="5"/>
  <c r="BK89" i="5"/>
  <c r="BK91" i="5"/>
  <c r="BK117" i="5"/>
  <c r="BK125" i="5"/>
  <c r="BK321" i="5"/>
  <c r="J261" i="5"/>
  <c r="J217" i="5"/>
  <c r="J94" i="6"/>
  <c r="BK145" i="6"/>
  <c r="BK1284" i="7"/>
  <c r="BK2286" i="7"/>
  <c r="BK351" i="7"/>
  <c r="J873" i="7"/>
  <c r="J1509" i="7"/>
  <c r="J212" i="7"/>
  <c r="J636" i="7"/>
  <c r="BK977" i="7"/>
  <c r="BK2428" i="7"/>
  <c r="J558" i="7"/>
  <c r="BK159" i="8"/>
  <c r="J135" i="9"/>
  <c r="J109" i="10"/>
  <c r="J140" i="11"/>
  <c r="BK279" i="11"/>
  <c r="J111" i="12"/>
  <c r="BK333" i="12"/>
  <c r="J915" i="12"/>
  <c r="BK349" i="13"/>
  <c r="BK293" i="13"/>
  <c r="BK99" i="14"/>
  <c r="J345" i="15"/>
  <c r="J115" i="15"/>
  <c r="BK331" i="15"/>
  <c r="J329" i="15"/>
  <c r="J101" i="15"/>
  <c r="J835" i="16"/>
  <c r="J345" i="16"/>
  <c r="BK570" i="16"/>
  <c r="BK90" i="16"/>
  <c r="BK617" i="16"/>
  <c r="BK1720" i="17"/>
  <c r="J828" i="17"/>
  <c r="BK619" i="17"/>
  <c r="BK2285" i="17"/>
  <c r="BK1290" i="17"/>
  <c r="BK2096" i="17"/>
  <c r="J2930" i="17"/>
  <c r="J1278" i="17"/>
  <c r="J1672" i="17"/>
  <c r="BK557" i="18"/>
  <c r="J943" i="18"/>
  <c r="J1108" i="18"/>
  <c r="BK758" i="18"/>
  <c r="J743" i="18"/>
  <c r="J1374" i="18"/>
  <c r="BK155" i="18"/>
  <c r="J878" i="18"/>
  <c r="J151" i="19"/>
  <c r="BK103" i="20"/>
  <c r="J119" i="20"/>
  <c r="J127" i="20"/>
  <c r="BK107" i="23"/>
  <c r="J96" i="24"/>
  <c r="J97" i="25"/>
  <c r="J106" i="27"/>
  <c r="BK130" i="27"/>
  <c r="J416" i="28"/>
  <c r="BK193" i="28"/>
  <c r="J418" i="28"/>
  <c r="BK623" i="28"/>
  <c r="J339" i="28"/>
  <c r="BK125" i="28"/>
  <c r="BK250" i="28"/>
  <c r="BK508" i="28"/>
  <c r="J182" i="28"/>
  <c r="BK469" i="28"/>
  <c r="BK182" i="28"/>
  <c r="BK440" i="28"/>
  <c r="BK275" i="28"/>
  <c r="BK584" i="28"/>
  <c r="BK273" i="28"/>
  <c r="BK215" i="29"/>
  <c r="J112" i="29"/>
  <c r="J216" i="30"/>
  <c r="BK379" i="30"/>
  <c r="J327" i="32"/>
  <c r="J156" i="33"/>
  <c r="J421" i="33"/>
  <c r="BK139" i="2"/>
  <c r="J661" i="3"/>
  <c r="J943" i="3"/>
  <c r="J1084" i="3"/>
  <c r="BK283" i="3"/>
  <c r="BK216" i="3"/>
  <c r="BK1091" i="3"/>
  <c r="BK1858" i="3"/>
  <c r="BK626" i="3"/>
  <c r="J1650" i="4"/>
  <c r="J2361" i="4"/>
  <c r="BK246" i="4"/>
  <c r="BK110" i="4"/>
  <c r="BK260" i="4"/>
  <c r="J851" i="4"/>
  <c r="J1251" i="4"/>
  <c r="J687" i="4"/>
  <c r="J3055" i="4"/>
  <c r="BK1538" i="4"/>
  <c r="J185" i="5"/>
  <c r="J125" i="5"/>
  <c r="J585" i="5"/>
  <c r="J165" i="5"/>
  <c r="BK215" i="5"/>
  <c r="BK345" i="5"/>
  <c r="J267" i="5"/>
  <c r="BK477" i="5"/>
  <c r="J127" i="6"/>
  <c r="BK1898" i="7"/>
  <c r="J1904" i="7"/>
  <c r="J1860" i="7"/>
  <c r="BK473" i="7"/>
  <c r="BK1214" i="7"/>
  <c r="J1575" i="7"/>
  <c r="J186" i="7"/>
  <c r="BK1880" i="7"/>
  <c r="J2585" i="7"/>
  <c r="J1074" i="7"/>
  <c r="BK164" i="8"/>
  <c r="BK114" i="9"/>
  <c r="J126" i="9"/>
  <c r="BK169" i="11"/>
  <c r="J424" i="11"/>
  <c r="J903" i="12"/>
  <c r="J213" i="12"/>
  <c r="BK345" i="12"/>
  <c r="J756" i="12"/>
  <c r="J225" i="13"/>
  <c r="J105" i="14"/>
  <c r="BK329" i="15"/>
  <c r="BK534" i="15"/>
  <c r="BK155" i="15"/>
  <c r="J342" i="15"/>
  <c r="J139" i="15"/>
  <c r="BK166" i="16"/>
  <c r="BK517" i="16"/>
  <c r="J840" i="16"/>
  <c r="BK557" i="16"/>
  <c r="J114" i="16"/>
  <c r="BK2217" i="17"/>
  <c r="BK2225" i="17"/>
  <c r="J2423" i="17"/>
  <c r="BK2535" i="17"/>
  <c r="J94" i="17"/>
  <c r="BK118" i="17"/>
  <c r="J1339" i="17"/>
  <c r="J3008" i="17"/>
  <c r="BK2455" i="17"/>
  <c r="J2483" i="17"/>
  <c r="BK1354" i="18"/>
  <c r="J1103" i="18"/>
  <c r="J833" i="18"/>
  <c r="BK250" i="18"/>
  <c r="BK1178" i="18"/>
  <c r="J1569" i="18"/>
  <c r="J698" i="18"/>
  <c r="J181" i="19"/>
  <c r="BK105" i="20"/>
  <c r="BK121" i="20"/>
  <c r="J108" i="23"/>
  <c r="BK120" i="24"/>
  <c r="BK118" i="25"/>
  <c r="BK129" i="27"/>
  <c r="J629" i="28"/>
  <c r="J385" i="28"/>
  <c r="J566" i="28"/>
  <c r="J282" i="28"/>
  <c r="BK574" i="28"/>
  <c r="J258" i="28"/>
  <c r="BK523" i="28"/>
  <c r="J183" i="28"/>
  <c r="J445" i="28"/>
  <c r="J218" i="28"/>
  <c r="J387" i="28"/>
  <c r="BK126" i="28"/>
  <c r="J338" i="28"/>
  <c r="BK603" i="28"/>
  <c r="BK407" i="28"/>
  <c r="BK190" i="28"/>
  <c r="BK230" i="29"/>
  <c r="J304" i="30"/>
  <c r="J187" i="30"/>
  <c r="BK91" i="31"/>
  <c r="J175" i="33"/>
  <c r="J406" i="33"/>
  <c r="BK172" i="2"/>
  <c r="BK1309" i="3"/>
  <c r="J1793" i="3"/>
  <c r="BK1815" i="3"/>
  <c r="J127" i="3"/>
  <c r="J1590" i="3"/>
  <c r="BK1827" i="3"/>
  <c r="BK2071" i="3"/>
  <c r="J496" i="3"/>
  <c r="J1357" i="4"/>
  <c r="BK2209" i="4"/>
  <c r="J657" i="4"/>
  <c r="J1640" i="4"/>
  <c r="BK1655" i="4"/>
  <c r="BK2551" i="4"/>
  <c r="BK241" i="4"/>
  <c r="J1269" i="4"/>
  <c r="J1630" i="4"/>
  <c r="J3161" i="4"/>
  <c r="J1594" i="4"/>
  <c r="BK227" i="4"/>
  <c r="BK301" i="5"/>
  <c r="BK341" i="5"/>
  <c r="BK445" i="5"/>
  <c r="BK505" i="5"/>
  <c r="BK587" i="5"/>
  <c r="J481" i="5"/>
  <c r="J531" i="5"/>
  <c r="BK148" i="6"/>
  <c r="BK157" i="6"/>
  <c r="J366" i="7"/>
  <c r="J2459" i="7"/>
  <c r="J669" i="7"/>
  <c r="J524" i="7"/>
  <c r="J1570" i="7"/>
  <c r="J257" i="7"/>
  <c r="J530" i="7"/>
  <c r="BK1109" i="7"/>
  <c r="BK1556" i="7"/>
  <c r="BK2585" i="7"/>
  <c r="BK2584" i="7" s="1"/>
  <c r="J2584" i="7" s="1"/>
  <c r="J120" i="7" s="1"/>
  <c r="J1049" i="7"/>
  <c r="BK141" i="8"/>
  <c r="J201" i="9"/>
  <c r="BK85" i="10"/>
  <c r="BK150" i="11"/>
  <c r="BK383" i="11"/>
  <c r="BK337" i="12"/>
  <c r="J337" i="12"/>
  <c r="BK921" i="12"/>
  <c r="J406" i="13"/>
  <c r="J234" i="14"/>
  <c r="J276" i="14"/>
  <c r="BK372" i="15"/>
  <c r="J339" i="15"/>
  <c r="BK261" i="15"/>
  <c r="BK883" i="16"/>
  <c r="BK561" i="16"/>
  <c r="BK334" i="16"/>
  <c r="J214" i="16"/>
  <c r="BK688" i="16"/>
  <c r="BK637" i="16"/>
  <c r="J1434" i="17"/>
  <c r="J766" i="17"/>
  <c r="BK162" i="17"/>
  <c r="BK165" i="17"/>
  <c r="J160" i="17"/>
  <c r="BK640" i="17"/>
  <c r="BK2938" i="17"/>
  <c r="J877" i="17"/>
  <c r="J2217" i="17"/>
  <c r="BK1063" i="18"/>
  <c r="BK1238" i="18"/>
  <c r="BK1288" i="18"/>
  <c r="J708" i="18"/>
  <c r="J678" i="18"/>
  <c r="J592" i="18"/>
  <c r="BK973" i="18"/>
  <c r="J1499" i="18"/>
  <c r="BK464" i="18"/>
  <c r="J205" i="19"/>
  <c r="BK135" i="20"/>
  <c r="BK138" i="20"/>
  <c r="J96" i="22"/>
  <c r="J96" i="23"/>
  <c r="BK120" i="25"/>
  <c r="BK97" i="27"/>
  <c r="J109" i="27"/>
  <c r="J88" i="27"/>
  <c r="BK478" i="28"/>
  <c r="BK317" i="28"/>
  <c r="J587" i="28"/>
  <c r="BK321" i="28"/>
  <c r="J532" i="28"/>
  <c r="BK487" i="28"/>
  <c r="J189" i="28"/>
  <c r="BK526" i="28"/>
  <c r="BK656" i="28"/>
  <c r="J377" i="28"/>
  <c r="BK185" i="28"/>
  <c r="BK553" i="28"/>
  <c r="J244" i="28"/>
  <c r="J630" i="28"/>
  <c r="BK370" i="28"/>
  <c r="J219" i="29"/>
  <c r="J140" i="29"/>
  <c r="J348" i="30"/>
  <c r="BK272" i="30"/>
  <c r="BK228" i="33"/>
  <c r="J454" i="33"/>
  <c r="J382" i="33"/>
  <c r="BK144" i="2"/>
  <c r="BK730" i="3"/>
  <c r="BK157" i="3"/>
  <c r="BK1009" i="3"/>
  <c r="J1486" i="3"/>
  <c r="J1513" i="3"/>
  <c r="J994" i="3"/>
  <c r="J2011" i="3"/>
  <c r="BK346" i="3"/>
  <c r="BK1703" i="4"/>
  <c r="J118" i="4"/>
  <c r="J809" i="4"/>
  <c r="BK1825" i="4"/>
  <c r="J179" i="4"/>
  <c r="J803" i="4"/>
  <c r="J2340" i="4"/>
  <c r="J2332" i="4"/>
  <c r="J322" i="4"/>
  <c r="BK1281" i="4"/>
  <c r="BK3204" i="4"/>
  <c r="J2718" i="4"/>
  <c r="J1116" i="4"/>
  <c r="BK431" i="5"/>
  <c r="BK279" i="5"/>
  <c r="J369" i="5"/>
  <c r="J495" i="5"/>
  <c r="BK267" i="5"/>
  <c r="BK229" i="5"/>
  <c r="BK379" i="5"/>
  <c r="BK463" i="5"/>
  <c r="BK607" i="5"/>
  <c r="BK241" i="5"/>
  <c r="J139" i="6"/>
  <c r="BK1649" i="7"/>
  <c r="BK2318" i="7"/>
  <c r="J835" i="7"/>
  <c r="J1953" i="7"/>
  <c r="BK695" i="7"/>
  <c r="BK1779" i="7"/>
  <c r="BK973" i="7"/>
  <c r="BK1826" i="7"/>
  <c r="BK512" i="7"/>
  <c r="J1405" i="7"/>
  <c r="J2395" i="7"/>
  <c r="J595" i="7"/>
  <c r="BK2570" i="7"/>
  <c r="J1224" i="7"/>
  <c r="J394" i="7"/>
  <c r="BK186" i="8"/>
  <c r="BK144" i="9"/>
  <c r="J279" i="11"/>
  <c r="BK108" i="11"/>
  <c r="J161" i="11"/>
  <c r="BK847" i="12"/>
  <c r="J828" i="12"/>
  <c r="J126" i="12"/>
  <c r="J146" i="12"/>
  <c r="J190" i="13"/>
  <c r="BK168" i="13"/>
  <c r="BK270" i="14"/>
  <c r="J283" i="14"/>
  <c r="BK137" i="15"/>
  <c r="BK345" i="15"/>
  <c r="J392" i="15"/>
  <c r="J89" i="15"/>
  <c r="BK339" i="15"/>
  <c r="BK559" i="16"/>
  <c r="BK177" i="16"/>
  <c r="J813" i="16"/>
  <c r="J606" i="16"/>
  <c r="J318" i="16"/>
  <c r="BK308" i="16"/>
  <c r="J500" i="16"/>
  <c r="J1062" i="17"/>
  <c r="BK2580" i="17"/>
  <c r="J2637" i="17"/>
  <c r="BK2586" i="17"/>
  <c r="BK134" i="17"/>
  <c r="J967" i="17"/>
  <c r="J2198" i="17"/>
  <c r="J3036" i="17"/>
  <c r="J2354" i="17"/>
  <c r="BK130" i="17"/>
  <c r="BK1803" i="17"/>
  <c r="BK1083" i="18"/>
  <c r="J1424" i="18"/>
  <c r="BK622" i="18"/>
  <c r="BK632" i="18"/>
  <c r="J868" i="18"/>
  <c r="BK1073" i="18"/>
  <c r="J768" i="18"/>
  <c r="J763" i="18"/>
  <c r="BK1318" i="18"/>
  <c r="J110" i="19"/>
  <c r="J177" i="19"/>
  <c r="BK164" i="20"/>
  <c r="J159" i="20"/>
  <c r="BK144" i="20"/>
  <c r="J97" i="23"/>
  <c r="J107" i="24"/>
  <c r="J107" i="25"/>
  <c r="BK135" i="27"/>
  <c r="BK102" i="27"/>
  <c r="J128" i="27"/>
  <c r="BK496" i="28"/>
  <c r="BK330" i="28"/>
  <c r="J548" i="28"/>
  <c r="BK363" i="28"/>
  <c r="BK145" i="28"/>
  <c r="BK506" i="28"/>
  <c r="BK307" i="28"/>
  <c r="J507" i="28"/>
  <c r="BK318" i="28"/>
  <c r="J623" i="28"/>
  <c r="BK481" i="28"/>
  <c r="BK160" i="28"/>
  <c r="BK428" i="28"/>
  <c r="BK177" i="28"/>
  <c r="J509" i="28"/>
  <c r="BK314" i="28"/>
  <c r="J153" i="28"/>
  <c r="J592" i="28"/>
  <c r="BK310" i="28"/>
  <c r="BK195" i="28"/>
  <c r="J233" i="29"/>
  <c r="J386" i="30"/>
  <c r="BK216" i="30"/>
  <c r="J96" i="31"/>
  <c r="J106" i="33"/>
  <c r="BK296" i="33"/>
  <c r="J328" i="33"/>
  <c r="BK180" i="2"/>
  <c r="J1983" i="3"/>
  <c r="J1913" i="3"/>
  <c r="BK572" i="3"/>
  <c r="J1117" i="3"/>
  <c r="BK1559" i="3"/>
  <c r="J1570" i="3"/>
  <c r="BK232" i="3"/>
  <c r="BK204" i="3"/>
  <c r="BK1513" i="3"/>
  <c r="BK141" i="3"/>
  <c r="BK1879" i="4"/>
  <c r="BK394" i="4"/>
  <c r="BK1515" i="4"/>
  <c r="J110" i="4"/>
  <c r="BK760" i="4"/>
  <c r="BK1180" i="4"/>
  <c r="BK2258" i="4"/>
  <c r="J572" i="4"/>
  <c r="J1916" i="4"/>
  <c r="BK2347" i="4"/>
  <c r="J776" i="4"/>
  <c r="J3204" i="4"/>
  <c r="J2931" i="4"/>
  <c r="J1022" i="4"/>
  <c r="BK573" i="5"/>
  <c r="BK127" i="5"/>
  <c r="BK325" i="5"/>
  <c r="BK407" i="5"/>
  <c r="BK527" i="5"/>
  <c r="J161" i="5"/>
  <c r="J231" i="5"/>
  <c r="BK327" i="5"/>
  <c r="J543" i="5"/>
  <c r="BK139" i="6"/>
  <c r="BK163" i="6"/>
  <c r="BK988" i="7"/>
  <c r="J1004" i="7"/>
  <c r="BK2024" i="7"/>
  <c r="J399" i="7"/>
  <c r="BK930" i="7"/>
  <c r="BK1812" i="7"/>
  <c r="BK568" i="7"/>
  <c r="BK1589" i="7"/>
  <c r="J380" i="7"/>
  <c r="BK878" i="7"/>
  <c r="BK2524" i="7"/>
  <c r="BK915" i="7"/>
  <c r="J156" i="8"/>
  <c r="BK208" i="9"/>
  <c r="J165" i="9"/>
  <c r="BK403" i="11"/>
  <c r="BK89" i="11"/>
  <c r="BK404" i="12"/>
  <c r="J104" i="12"/>
  <c r="J847" i="12"/>
  <c r="J208" i="12"/>
  <c r="BK298" i="13"/>
  <c r="J262" i="13"/>
  <c r="J199" i="14"/>
  <c r="J112" i="14"/>
  <c r="BK478" i="15"/>
  <c r="BK427" i="15"/>
  <c r="J155" i="15"/>
  <c r="J369" i="15"/>
  <c r="J566" i="16"/>
  <c r="BK218" i="16"/>
  <c r="J202" i="16"/>
  <c r="J166" i="16"/>
  <c r="BK1003" i="16"/>
  <c r="J1015" i="16"/>
  <c r="BK2606" i="17"/>
  <c r="BK106" i="17"/>
  <c r="BK390" i="17"/>
  <c r="BK1769" i="17"/>
  <c r="BK1791" i="17"/>
  <c r="J2387" i="17"/>
  <c r="BK2758" i="17"/>
  <c r="BK126" i="17"/>
  <c r="BK2956" i="17"/>
  <c r="BK204" i="17"/>
  <c r="BK1339" i="17"/>
  <c r="BK838" i="18"/>
  <c r="J1188" i="18"/>
  <c r="J487" i="18"/>
  <c r="J310" i="18"/>
  <c r="BK688" i="18"/>
  <c r="J117" i="18"/>
  <c r="BK1450" i="18"/>
  <c r="J93" i="18"/>
  <c r="BK898" i="18"/>
  <c r="BK345" i="18"/>
  <c r="BK119" i="19"/>
  <c r="BK129" i="20"/>
  <c r="J168" i="20"/>
  <c r="BK97" i="21"/>
  <c r="J99" i="23"/>
  <c r="J105" i="24"/>
  <c r="J105" i="25"/>
  <c r="J142" i="27"/>
  <c r="BK127" i="27"/>
  <c r="J124" i="27"/>
  <c r="BK442" i="28"/>
  <c r="BK282" i="28"/>
  <c r="J537" i="28"/>
  <c r="J384" i="28"/>
  <c r="BK637" i="28"/>
  <c r="BK474" i="28"/>
  <c r="BK316" i="28"/>
  <c r="J660" i="28"/>
  <c r="BK454" i="28"/>
  <c r="BK261" i="28"/>
  <c r="J612" i="28"/>
  <c r="BK380" i="28"/>
  <c r="J157" i="28"/>
  <c r="BK399" i="28"/>
  <c r="BK249" i="28"/>
  <c r="BK572" i="28"/>
  <c r="J363" i="28"/>
  <c r="J142" i="28"/>
  <c r="J558" i="28"/>
  <c r="BK374" i="28"/>
  <c r="BK202" i="28"/>
  <c r="BK219" i="29"/>
  <c r="J92" i="29"/>
  <c r="J205" i="30"/>
  <c r="BK318" i="30"/>
  <c r="BK388" i="33"/>
  <c r="J438" i="33"/>
  <c r="J143" i="33"/>
  <c r="BK130" i="2"/>
  <c r="BK689" i="3"/>
  <c r="BK1117" i="3"/>
  <c r="J1131" i="3"/>
  <c r="J1444" i="3"/>
  <c r="BK1314" i="3"/>
  <c r="BK1787" i="3"/>
  <c r="BK1038" i="3"/>
  <c r="J2105" i="3"/>
  <c r="J1139" i="3"/>
  <c r="BK2838" i="4"/>
  <c r="BK1635" i="4"/>
  <c r="BK377" i="4"/>
  <c r="J1901" i="4"/>
  <c r="BK1108" i="4"/>
  <c r="J1587" i="4"/>
  <c r="BK2121" i="4"/>
  <c r="J2393" i="4"/>
  <c r="J277" i="4"/>
  <c r="BK1587" i="4"/>
  <c r="J1971" i="4"/>
  <c r="BK283" i="4"/>
  <c r="BK3002" i="4"/>
  <c r="J1275" i="4"/>
  <c r="J469" i="5"/>
  <c r="J325" i="5"/>
  <c r="J335" i="5"/>
  <c r="BK529" i="5"/>
  <c r="BK235" i="5"/>
  <c r="J293" i="5"/>
  <c r="BK517" i="5"/>
  <c r="J599" i="5"/>
  <c r="BK189" i="5"/>
  <c r="BK393" i="5"/>
  <c r="BK160" i="6"/>
  <c r="J1832" i="7"/>
  <c r="J2031" i="7"/>
  <c r="BK609" i="7"/>
  <c r="J1264" i="7"/>
  <c r="BK2422" i="7"/>
  <c r="BK517" i="7"/>
  <c r="BK945" i="7"/>
  <c r="BK172" i="7"/>
  <c r="J852" i="7"/>
  <c r="BK1331" i="7"/>
  <c r="J166" i="7"/>
  <c r="J1880" i="7"/>
  <c r="J591" i="7"/>
  <c r="BK147" i="8"/>
  <c r="J90" i="9"/>
  <c r="J144" i="9"/>
  <c r="BK167" i="11"/>
  <c r="J365" i="11"/>
  <c r="BK901" i="12"/>
  <c r="BK819" i="12"/>
  <c r="BK102" i="12"/>
  <c r="J476" i="12"/>
  <c r="J137" i="12"/>
  <c r="J328" i="13"/>
  <c r="J99" i="14"/>
  <c r="BK491" i="15"/>
  <c r="J174" i="15"/>
  <c r="BK419" i="15"/>
  <c r="BK266" i="15"/>
  <c r="J536" i="15"/>
  <c r="J956" i="16"/>
  <c r="BK1063" i="16"/>
  <c r="J234" i="16"/>
  <c r="BK951" i="16"/>
  <c r="BK835" i="16"/>
  <c r="BK134" i="16"/>
  <c r="J1072" i="16"/>
  <c r="J2647" i="17"/>
  <c r="BK2846" i="17"/>
  <c r="BK1265" i="17"/>
  <c r="BK2080" i="17"/>
  <c r="BK2349" i="17"/>
  <c r="J2545" i="17"/>
  <c r="BK2878" i="17"/>
  <c r="BK138" i="17"/>
  <c r="J2988" i="17"/>
  <c r="J2245" i="17"/>
  <c r="BK2540" i="17"/>
  <c r="J130" i="17"/>
  <c r="J552" i="18"/>
  <c r="J1153" i="18"/>
  <c r="BK1248" i="18"/>
  <c r="J1313" i="18"/>
  <c r="BK667" i="18"/>
  <c r="J783" i="18"/>
  <c r="BK708" i="18"/>
  <c r="BK903" i="18"/>
  <c r="J1419" i="18"/>
  <c r="BK537" i="18"/>
  <c r="BK110" i="19"/>
  <c r="J144" i="20"/>
  <c r="J146" i="20"/>
  <c r="BK111" i="20"/>
  <c r="BK98" i="22"/>
  <c r="J114" i="23"/>
  <c r="J101" i="24"/>
  <c r="BK96" i="25"/>
  <c r="BK113" i="27"/>
  <c r="J120" i="27"/>
  <c r="J463" i="28"/>
  <c r="J290" i="28"/>
  <c r="J619" i="28"/>
  <c r="J330" i="28"/>
  <c r="J572" i="28"/>
  <c r="J228" i="28"/>
  <c r="J589" i="28"/>
  <c r="J364" i="28"/>
  <c r="BK164" i="28"/>
  <c r="J494" i="28"/>
  <c r="BK259" i="28"/>
  <c r="J510" i="28"/>
  <c r="BK262" i="28"/>
  <c r="BK537" i="28"/>
  <c r="J379" i="28"/>
  <c r="J160" i="28"/>
  <c r="J561" i="28"/>
  <c r="J394" i="28"/>
  <c r="J222" i="28"/>
  <c r="J184" i="29"/>
  <c r="BK336" i="30"/>
  <c r="J226" i="30"/>
  <c r="J364" i="30"/>
  <c r="BK299" i="32"/>
  <c r="J317" i="33"/>
  <c r="J482" i="33"/>
  <c r="J115" i="2"/>
  <c r="J1852" i="3"/>
  <c r="BK555" i="3"/>
  <c r="BK892" i="3"/>
  <c r="BK1288" i="3"/>
  <c r="BK1518" i="3"/>
  <c r="J1471" i="3"/>
  <c r="BK1534" i="3"/>
  <c r="J1416" i="3"/>
  <c r="J1175" i="3"/>
  <c r="J1032" i="3"/>
  <c r="J808" i="3"/>
  <c r="BK1666" i="3"/>
  <c r="BK1579" i="3"/>
  <c r="J1382" i="3"/>
  <c r="BK1213" i="3"/>
  <c r="J320" i="3"/>
  <c r="BK2011" i="3"/>
  <c r="J1057" i="3"/>
  <c r="BK2328" i="4"/>
  <c r="BK608" i="4"/>
  <c r="J1419" i="4"/>
  <c r="BK2076" i="4"/>
  <c r="BK232" i="4"/>
  <c r="BK1321" i="4"/>
  <c r="J2405" i="4"/>
  <c r="BK967" i="4"/>
  <c r="BK2132" i="4"/>
  <c r="J2417" i="4"/>
  <c r="J500" i="4"/>
  <c r="BK3103" i="4"/>
  <c r="J2090" i="4"/>
  <c r="J409" i="5"/>
  <c r="J503" i="5"/>
  <c r="J505" i="5"/>
  <c r="BK531" i="5"/>
  <c r="J225" i="5"/>
  <c r="J153" i="5"/>
  <c r="J423" i="5"/>
  <c r="J485" i="5"/>
  <c r="J609" i="5"/>
  <c r="J175" i="6"/>
  <c r="BK1846" i="7"/>
  <c r="BK2351" i="7"/>
  <c r="BK394" i="7"/>
  <c r="BK1204" i="7"/>
  <c r="BK366" i="7"/>
  <c r="BK1525" i="7"/>
  <c r="BK196" i="7"/>
  <c r="J664" i="7"/>
  <c r="BK969" i="7"/>
  <c r="J1791" i="7"/>
  <c r="J440" i="7"/>
  <c r="BK935" i="7"/>
  <c r="BK719" i="7"/>
  <c r="BK230" i="8"/>
  <c r="BK189" i="9"/>
  <c r="BK162" i="9"/>
  <c r="BK424" i="11"/>
  <c r="BK406" i="11"/>
  <c r="BK461" i="12"/>
  <c r="J394" i="12"/>
  <c r="BK120" i="12"/>
  <c r="J270" i="12"/>
  <c r="BK88" i="13"/>
  <c r="BK308" i="13"/>
  <c r="J122" i="14"/>
  <c r="BK159" i="14"/>
  <c r="BK244" i="15"/>
  <c r="J336" i="15"/>
  <c r="BK423" i="15"/>
  <c r="BK510" i="15"/>
  <c r="BK248" i="15"/>
  <c r="BK367" i="16"/>
  <c r="BK965" i="16"/>
  <c r="J453" i="16"/>
  <c r="J544" i="16"/>
  <c r="BK206" i="16"/>
  <c r="J867" i="16"/>
  <c r="J2134" i="17"/>
  <c r="BK2466" i="17"/>
  <c r="J2841" i="17"/>
  <c r="BK98" i="17"/>
  <c r="J890" i="17"/>
  <c r="J1566" i="17"/>
  <c r="J2188" i="17"/>
  <c r="J3047" i="17"/>
  <c r="BK2296" i="17"/>
  <c r="J2627" i="17"/>
  <c r="BK133" i="18"/>
  <c r="J105" i="18"/>
  <c r="BK582" i="18"/>
  <c r="J299" i="18"/>
  <c r="J1329" i="18"/>
  <c r="BK1565" i="18"/>
  <c r="BK1028" i="18"/>
  <c r="J131" i="19"/>
  <c r="BK237" i="19"/>
  <c r="BK156" i="20"/>
  <c r="BK104" i="20"/>
  <c r="J94" i="21"/>
  <c r="J115" i="23"/>
  <c r="J112" i="24"/>
  <c r="J111" i="25"/>
  <c r="J92" i="26"/>
  <c r="BK118" i="27"/>
  <c r="J105" i="27"/>
  <c r="BK504" i="28"/>
  <c r="J320" i="28"/>
  <c r="BK641" i="28"/>
  <c r="J315" i="28"/>
  <c r="BK651" i="28"/>
  <c r="J471" i="28"/>
  <c r="J276" i="28"/>
  <c r="BK568" i="28"/>
  <c r="J294" i="28"/>
  <c r="J603" i="28"/>
  <c r="BK383" i="28"/>
  <c r="J627" i="28"/>
  <c r="J328" i="28"/>
  <c r="J644" i="28"/>
  <c r="J287" i="28"/>
  <c r="J667" i="28"/>
  <c r="J452" i="28"/>
  <c r="J234" i="28"/>
  <c r="J136" i="29"/>
  <c r="J165" i="30"/>
  <c r="BK344" i="30"/>
  <c r="BK340" i="30"/>
  <c r="J254" i="32"/>
  <c r="BK143" i="33"/>
  <c r="BK275" i="33"/>
  <c r="BK1937" i="3"/>
  <c r="J608" i="3"/>
  <c r="J999" i="3"/>
  <c r="BK846" i="3"/>
  <c r="J1492" i="3"/>
  <c r="J698" i="3"/>
  <c r="J2130" i="3"/>
  <c r="J1238" i="3"/>
  <c r="J2640" i="4"/>
  <c r="J791" i="4"/>
  <c r="J1601" i="4"/>
  <c r="BK192" i="4"/>
  <c r="J1298" i="4"/>
  <c r="BK1711" i="4"/>
  <c r="BK114" i="4"/>
  <c r="BK565" i="4"/>
  <c r="J1697" i="4"/>
  <c r="J2055" i="4"/>
  <c r="J755" i="4"/>
  <c r="BK3149" i="4"/>
  <c r="BK1221" i="4"/>
  <c r="J287" i="5"/>
  <c r="J357" i="5"/>
  <c r="BK357" i="5"/>
  <c r="BK551" i="5"/>
  <c r="BK503" i="5"/>
  <c r="BK603" i="5"/>
  <c r="BK213" i="5"/>
  <c r="J237" i="5"/>
  <c r="J307" i="5"/>
  <c r="BK118" i="6"/>
  <c r="J103" i="6"/>
  <c r="J2229" i="7"/>
  <c r="BK636" i="7"/>
  <c r="BK841" i="7"/>
  <c r="J1552" i="7"/>
  <c r="BK2363" i="7"/>
  <c r="BK655" i="7"/>
  <c r="BK1598" i="7"/>
  <c r="J964" i="7"/>
  <c r="BK2580" i="7"/>
  <c r="BK1519" i="7"/>
  <c r="J220" i="8"/>
  <c r="BK93" i="9"/>
  <c r="BK234" i="9"/>
  <c r="J84" i="11"/>
  <c r="BK871" i="12"/>
  <c r="J391" i="12"/>
  <c r="J141" i="12"/>
  <c r="J921" i="12"/>
  <c r="J212" i="13"/>
  <c r="J336" i="13"/>
  <c r="J145" i="14"/>
  <c r="BK145" i="15"/>
  <c r="BK174" i="15"/>
  <c r="J178" i="15"/>
  <c r="BK127" i="15"/>
  <c r="BK796" i="16"/>
  <c r="J457" i="16"/>
  <c r="J700" i="16"/>
  <c r="BK234" i="16"/>
  <c r="J991" i="16"/>
  <c r="BK1776" i="17"/>
  <c r="BK2156" i="17"/>
  <c r="BK231" i="17"/>
  <c r="BK2170" i="17"/>
  <c r="BK1654" i="17"/>
  <c r="J152" i="17"/>
  <c r="J2943" i="17"/>
  <c r="BK656" i="17"/>
  <c r="BK1951" i="17"/>
  <c r="J1048" i="18"/>
  <c r="BK963" i="18"/>
  <c r="BK1268" i="18"/>
  <c r="J1243" i="18"/>
  <c r="BK1183" i="18"/>
  <c r="J212" i="18"/>
  <c r="BK743" i="18"/>
  <c r="BK1364" i="18"/>
  <c r="J104" i="19"/>
  <c r="BK108" i="20"/>
  <c r="J139" i="20"/>
  <c r="BK106" i="20"/>
  <c r="BK109" i="23"/>
  <c r="BK103" i="24"/>
  <c r="F37" i="26"/>
  <c r="BB80" i="1" s="1"/>
  <c r="BK266" i="28"/>
  <c r="J359" i="28"/>
  <c r="BK633" i="28"/>
  <c r="J392" i="28"/>
  <c r="J640" i="28"/>
  <c r="J346" i="28"/>
  <c r="J595" i="28"/>
  <c r="J319" i="28"/>
  <c r="J551" i="28"/>
  <c r="BK226" i="28"/>
  <c r="BK378" i="28"/>
  <c r="J167" i="28"/>
  <c r="BK462" i="28"/>
  <c r="BK140" i="29"/>
  <c r="BK117" i="30"/>
  <c r="J344" i="30"/>
  <c r="J299" i="32"/>
  <c r="BK175" i="33"/>
  <c r="J426" i="33"/>
  <c r="BK1549" i="3"/>
  <c r="J279" i="3"/>
  <c r="J788" i="3"/>
  <c r="J1919" i="3"/>
  <c r="BK1864" i="3"/>
  <c r="BK995" i="4"/>
  <c r="BK1348" i="4"/>
  <c r="BK1965" i="4"/>
  <c r="BK2804" i="4"/>
  <c r="J2258" i="4"/>
  <c r="J114" i="4"/>
  <c r="BK2645" i="4"/>
  <c r="J608" i="4"/>
  <c r="J137" i="5"/>
  <c r="BK141" i="5"/>
  <c r="J205" i="5"/>
  <c r="BK211" i="5"/>
  <c r="BK181" i="5"/>
  <c r="BK227" i="5"/>
  <c r="J379" i="5"/>
  <c r="BK397" i="5"/>
  <c r="BK88" i="6"/>
  <c r="J1565" i="7"/>
  <c r="J1598" i="7"/>
  <c r="J1892" i="7"/>
  <c r="BK453" i="7"/>
  <c r="J1184" i="7"/>
  <c r="J1268" i="7"/>
  <c r="J2276" i="7"/>
  <c r="BK2400" i="7"/>
  <c r="J2606" i="7"/>
  <c r="J983" i="7"/>
  <c r="BK121" i="8"/>
  <c r="J93" i="9"/>
  <c r="J105" i="10"/>
  <c r="BK190" i="11"/>
  <c r="BK909" i="12"/>
  <c r="J278" i="12"/>
  <c r="J905" i="12"/>
  <c r="BK248" i="12"/>
  <c r="BK217" i="13"/>
  <c r="BK393" i="13"/>
  <c r="J96" i="14"/>
  <c r="BK501" i="15"/>
  <c r="J165" i="15"/>
  <c r="BK326" i="15"/>
  <c r="J176" i="15"/>
  <c r="J1013" i="16"/>
  <c r="J678" i="16"/>
  <c r="J559" i="16"/>
  <c r="J791" i="16"/>
  <c r="BK441" i="16"/>
  <c r="BK2910" i="17"/>
  <c r="J2123" i="17"/>
  <c r="J2075" i="17"/>
  <c r="BK766" i="17"/>
  <c r="J675" i="17"/>
  <c r="J146" i="17"/>
  <c r="J2910" i="17"/>
  <c r="J124" i="17"/>
  <c r="BK214" i="17"/>
  <c r="J748" i="18"/>
  <c r="BK848" i="18"/>
  <c r="J948" i="18"/>
  <c r="BK1013" i="18"/>
  <c r="J858" i="18"/>
  <c r="BK833" i="18"/>
  <c r="J1354" i="18"/>
  <c r="J246" i="19"/>
  <c r="J149" i="20"/>
  <c r="J124" i="20"/>
  <c r="J163" i="20"/>
  <c r="BK104" i="23"/>
  <c r="BK101" i="24"/>
  <c r="J94" i="25"/>
  <c r="J129" i="27"/>
  <c r="BK123" i="27"/>
  <c r="BK535" i="28"/>
  <c r="BK329" i="28"/>
  <c r="J604" i="28"/>
  <c r="J216" i="28"/>
  <c r="BK418" i="28"/>
  <c r="J188" i="28"/>
  <c r="BK491" i="28"/>
  <c r="BK194" i="28"/>
  <c r="BK438" i="28"/>
  <c r="BK140" i="28"/>
  <c r="BK430" i="28"/>
  <c r="BK600" i="28"/>
  <c r="BK224" i="28"/>
  <c r="BK494" i="28"/>
  <c r="J311" i="28"/>
  <c r="J208" i="29"/>
  <c r="BK291" i="30"/>
  <c r="BK191" i="30"/>
  <c r="J469" i="33"/>
  <c r="BK122" i="33"/>
  <c r="BK499" i="33"/>
  <c r="J158" i="2"/>
  <c r="BK994" i="3"/>
  <c r="J566" i="3"/>
  <c r="J620" i="3"/>
  <c r="BK1837" i="3"/>
  <c r="J414" i="3"/>
  <c r="J1842" i="3"/>
  <c r="J2074" i="3"/>
  <c r="J825" i="3"/>
  <c r="BK1854" i="4"/>
  <c r="BK2860" i="4"/>
  <c r="BK1090" i="4"/>
  <c r="BK1594" i="4"/>
  <c r="J1611" i="4"/>
  <c r="J2154" i="4"/>
  <c r="BK118" i="4"/>
  <c r="J394" i="4"/>
  <c r="BK1128" i="4"/>
  <c r="J3149" i="4"/>
  <c r="J820" i="4"/>
  <c r="J407" i="5"/>
  <c r="BK187" i="5"/>
  <c r="BK153" i="5"/>
  <c r="J229" i="5"/>
  <c r="BK103" i="5"/>
  <c r="BK183" i="5"/>
  <c r="J213" i="5"/>
  <c r="J327" i="5"/>
  <c r="J205" i="6"/>
  <c r="J2209" i="7"/>
  <c r="BK2265" i="7"/>
  <c r="BK1531" i="7"/>
  <c r="BK202" i="7"/>
  <c r="J752" i="7"/>
  <c r="J1373" i="7"/>
  <c r="BK1721" i="7"/>
  <c r="J176" i="7"/>
  <c r="J389" i="7"/>
  <c r="J973" i="7"/>
  <c r="J195" i="8"/>
  <c r="BK105" i="9"/>
  <c r="BK108" i="9"/>
  <c r="BK385" i="11"/>
  <c r="J427" i="11"/>
  <c r="BK137" i="12"/>
  <c r="BK588" i="12"/>
  <c r="BK383" i="12"/>
  <c r="J303" i="13"/>
  <c r="BK315" i="13"/>
  <c r="BK243" i="14"/>
  <c r="J132" i="14"/>
  <c r="J137" i="15"/>
  <c r="J266" i="15"/>
  <c r="J200" i="15"/>
  <c r="BK863" i="16"/>
  <c r="J262" i="16"/>
  <c r="J572" i="16"/>
  <c r="J906" i="16"/>
  <c r="J663" i="16"/>
  <c r="J367" i="16"/>
  <c r="BK687" i="17"/>
  <c r="J2710" i="17"/>
  <c r="BK2689" i="17"/>
  <c r="BK171" i="17"/>
  <c r="BK152" i="17"/>
  <c r="BK156" i="17"/>
  <c r="BK2988" i="17"/>
  <c r="J2071" i="17"/>
  <c r="J1720" i="17"/>
  <c r="BK858" i="18"/>
  <c r="BK728" i="18"/>
  <c r="J723" i="18"/>
  <c r="J798" i="18"/>
  <c r="J1440" i="18"/>
  <c r="J262" i="18"/>
  <c r="BK520" i="18"/>
  <c r="BK104" i="19"/>
  <c r="J145" i="20"/>
  <c r="BK92" i="21"/>
  <c r="BK100" i="23"/>
  <c r="J100" i="24"/>
  <c r="BK92" i="26"/>
  <c r="BK140" i="27"/>
  <c r="J646" i="28"/>
  <c r="BK427" i="28"/>
  <c r="BK200" i="28"/>
  <c r="BK392" i="28"/>
  <c r="J628" i="28"/>
  <c r="BK393" i="28"/>
  <c r="J645" i="28"/>
  <c r="J299" i="28"/>
  <c r="BK589" i="28"/>
  <c r="J417" i="28"/>
  <c r="J518" i="28"/>
  <c r="BK295" i="28"/>
  <c r="BK607" i="28"/>
  <c r="BK364" i="28"/>
  <c r="BK652" i="28"/>
  <c r="BK485" i="28"/>
  <c r="J262" i="28"/>
  <c r="BK160" i="29"/>
  <c r="BK182" i="30"/>
  <c r="J117" i="30"/>
  <c r="J92" i="32"/>
  <c r="J131" i="33"/>
  <c r="BK190" i="33"/>
  <c r="BK108" i="2"/>
  <c r="BK1869" i="3"/>
  <c r="J113" i="3"/>
  <c r="J1618" i="3"/>
  <c r="J163" i="3"/>
  <c r="BK390" i="3"/>
  <c r="BK1884" i="3"/>
  <c r="J803" i="3"/>
  <c r="BK2104" i="4"/>
  <c r="BK2782" i="4"/>
  <c r="BK867" i="4"/>
  <c r="BK1859" i="4"/>
  <c r="BK1943" i="4"/>
  <c r="BK2225" i="4"/>
  <c r="BK437" i="4"/>
  <c r="J1580" i="4"/>
  <c r="J1884" i="4"/>
  <c r="J3245" i="4"/>
  <c r="J2961" i="4"/>
  <c r="BK453" i="4"/>
  <c r="BK167" i="5"/>
  <c r="BK437" i="5"/>
  <c r="BK499" i="5"/>
  <c r="BK575" i="5"/>
  <c r="J525" i="5"/>
  <c r="BK553" i="5"/>
  <c r="BK605" i="5"/>
  <c r="J155" i="5"/>
  <c r="J145" i="6"/>
  <c r="J2234" i="7"/>
  <c r="J327" i="7"/>
  <c r="J1875" i="7"/>
  <c r="BK2357" i="7"/>
  <c r="J684" i="7"/>
  <c r="BK1855" i="7"/>
  <c r="J2400" i="7"/>
  <c r="BK700" i="7"/>
  <c r="BK1560" i="7"/>
  <c r="J2416" i="7"/>
  <c r="J420" i="7"/>
  <c r="J2483" i="7"/>
  <c r="BK478" i="7"/>
  <c r="BK201" i="8"/>
  <c r="BK126" i="9"/>
  <c r="J261" i="11"/>
  <c r="BK323" i="11"/>
  <c r="J748" i="12"/>
  <c r="J156" i="12"/>
  <c r="J139" i="12"/>
  <c r="J717" i="12"/>
  <c r="BK336" i="13"/>
  <c r="BK178" i="14"/>
  <c r="J150" i="14"/>
  <c r="BK278" i="15"/>
  <c r="J252" i="15"/>
  <c r="BK387" i="15"/>
  <c r="J129" i="15"/>
  <c r="BK780" i="16"/>
  <c r="J534" i="16"/>
  <c r="BK879" i="16"/>
  <c r="J230" i="16"/>
  <c r="J1081" i="16"/>
  <c r="BK2067" i="17"/>
  <c r="BK1434" i="17"/>
  <c r="BK2139" i="17"/>
  <c r="BK681" i="17"/>
  <c r="BK1231" i="17"/>
  <c r="BK2123" i="17"/>
  <c r="BK3013" i="17"/>
  <c r="BK1734" i="17"/>
  <c r="J693" i="17"/>
  <c r="J718" i="18"/>
  <c r="BK923" i="18"/>
  <c r="BK1158" i="18"/>
  <c r="J1073" i="18"/>
  <c r="J1113" i="18"/>
  <c r="BK868" i="18"/>
  <c r="BK1208" i="18"/>
  <c r="J200" i="18"/>
  <c r="J1263" i="18"/>
  <c r="BK241" i="19"/>
  <c r="J161" i="20"/>
  <c r="BK100" i="20"/>
  <c r="J109" i="23"/>
  <c r="J95" i="24"/>
  <c r="BK110" i="25"/>
  <c r="BK91" i="27"/>
  <c r="BK115" i="27"/>
  <c r="J649" i="28"/>
  <c r="J347" i="28"/>
  <c r="J495" i="28"/>
  <c r="J326" i="28"/>
  <c r="J145" i="28"/>
  <c r="J428" i="28"/>
  <c r="BK615" i="28"/>
  <c r="BK483" i="28"/>
  <c r="BK214" i="28"/>
  <c r="J459" i="28"/>
  <c r="BK162" i="28"/>
  <c r="J461" i="28"/>
  <c r="BK210" i="28"/>
  <c r="J574" i="28"/>
  <c r="J308" i="28"/>
  <c r="J150" i="28"/>
  <c r="BK226" i="29"/>
  <c r="J308" i="30"/>
  <c r="J404" i="30"/>
  <c r="BK184" i="32"/>
  <c r="J111" i="33"/>
  <c r="J159" i="33"/>
  <c r="J99" i="2"/>
  <c r="J484" i="3"/>
  <c r="J390" i="3"/>
  <c r="BK522" i="3"/>
  <c r="BK798" i="3"/>
  <c r="BK703" i="3"/>
  <c r="BK661" i="3"/>
  <c r="J1181" i="3"/>
  <c r="J766" i="4"/>
  <c r="BK1033" i="4"/>
  <c r="J1538" i="4"/>
  <c r="BK215" i="4"/>
  <c r="J1281" i="4"/>
  <c r="BK687" i="4"/>
  <c r="J783" i="4"/>
  <c r="BK2324" i="4"/>
  <c r="J339" i="5"/>
  <c r="BK169" i="5"/>
  <c r="BK599" i="5"/>
  <c r="BK99" i="5"/>
  <c r="J123" i="5"/>
  <c r="BK624" i="5"/>
  <c r="J179" i="5"/>
  <c r="BK192" i="6"/>
  <c r="J2178" i="7"/>
  <c r="BK156" i="7"/>
  <c r="J445" i="7"/>
  <c r="J1244" i="7"/>
  <c r="BK222" i="7"/>
  <c r="BK1044" i="7"/>
  <c r="J1144" i="7"/>
  <c r="J1547" i="7"/>
  <c r="BK2483" i="7"/>
  <c r="J178" i="8"/>
  <c r="J108" i="9"/>
  <c r="J112" i="10"/>
  <c r="J403" i="11"/>
  <c r="BK132" i="12"/>
  <c r="BK756" i="12"/>
  <c r="BK727" i="12"/>
  <c r="J207" i="13"/>
  <c r="J108" i="14"/>
  <c r="J383" i="15"/>
  <c r="BK417" i="15"/>
  <c r="BK547" i="15"/>
  <c r="BK420" i="16"/>
  <c r="BK318" i="16"/>
  <c r="BK222" i="16"/>
  <c r="J1009" i="16"/>
  <c r="J1011" i="16"/>
  <c r="J588" i="17"/>
  <c r="J2863" i="17"/>
  <c r="BK2404" i="17"/>
  <c r="J2139" i="17"/>
  <c r="J835" i="17"/>
  <c r="J2951" i="17"/>
  <c r="J1290" i="17"/>
  <c r="BK234" i="18"/>
  <c r="BK1404" i="18"/>
  <c r="BK1223" i="18"/>
  <c r="BK893" i="18"/>
  <c r="BK172" i="18"/>
  <c r="BK166" i="18"/>
  <c r="J883" i="18"/>
  <c r="BK210" i="19"/>
  <c r="BK133" i="20"/>
  <c r="BK106" i="22"/>
  <c r="BK117" i="24"/>
  <c r="BK112" i="25"/>
  <c r="J126" i="27"/>
  <c r="J104" i="27"/>
  <c r="J550" i="28"/>
  <c r="BK247" i="28"/>
  <c r="J301" i="28"/>
  <c r="J371" i="28"/>
  <c r="BK626" i="28"/>
  <c r="J232" i="28"/>
  <c r="BK289" i="28"/>
  <c r="J336" i="28"/>
  <c r="J590" i="28"/>
  <c r="J202" i="28"/>
  <c r="BK545" i="28"/>
  <c r="J151" i="28"/>
  <c r="BK152" i="29"/>
  <c r="BK195" i="30"/>
  <c r="J184" i="32"/>
  <c r="J247" i="33"/>
  <c r="J144" i="2"/>
  <c r="BK288" i="3"/>
  <c r="J1661" i="3"/>
  <c r="J1944" i="3"/>
  <c r="BK1004" i="3"/>
  <c r="J1189" i="3"/>
  <c r="BK1507" i="4"/>
  <c r="BK1690" i="4"/>
  <c r="BK1971" i="4"/>
  <c r="J1545" i="4"/>
  <c r="BK1531" i="4"/>
  <c r="J1311" i="4"/>
  <c r="BK1664" i="4"/>
  <c r="BK2985" i="4"/>
  <c r="BK521" i="5"/>
  <c r="BK335" i="5"/>
  <c r="J521" i="5"/>
  <c r="J595" i="5"/>
  <c r="J289" i="5"/>
  <c r="BK381" i="5"/>
  <c r="BK405" i="5"/>
  <c r="BK115" i="5"/>
  <c r="BK233" i="5"/>
  <c r="BK449" i="5"/>
  <c r="J143" i="5"/>
  <c r="BK103" i="6"/>
  <c r="J1204" i="7"/>
  <c r="J1812" i="7"/>
  <c r="J351" i="7"/>
  <c r="BK788" i="7"/>
  <c r="J1870" i="7"/>
  <c r="BK604" i="7"/>
  <c r="BK1224" i="7"/>
  <c r="BK182" i="7"/>
  <c r="J1214" i="7"/>
  <c r="BK1274" i="7"/>
  <c r="J2555" i="7"/>
  <c r="BK1427" i="7"/>
  <c r="BK239" i="8"/>
  <c r="J245" i="8"/>
  <c r="J117" i="9"/>
  <c r="J85" i="10"/>
  <c r="BK252" i="11"/>
  <c r="J332" i="11"/>
  <c r="J694" i="12"/>
  <c r="BK123" i="12"/>
  <c r="J932" i="12"/>
  <c r="BK399" i="13"/>
  <c r="J298" i="13"/>
  <c r="J178" i="14"/>
  <c r="J107" i="15"/>
  <c r="BK369" i="15"/>
  <c r="BK295" i="15"/>
  <c r="J295" i="15"/>
  <c r="BK436" i="16"/>
  <c r="J110" i="16"/>
  <c r="J887" i="16"/>
  <c r="J627" i="16"/>
  <c r="BK737" i="16"/>
  <c r="BK534" i="16"/>
  <c r="J1951" i="17"/>
  <c r="BK1024" i="17"/>
  <c r="BK2193" i="17"/>
  <c r="BK2203" i="17"/>
  <c r="J2662" i="17"/>
  <c r="J2404" i="17"/>
  <c r="BK3050" i="17"/>
  <c r="BK2771" i="17"/>
  <c r="J2752" i="17"/>
  <c r="J1456" i="18"/>
  <c r="J1435" i="18"/>
  <c r="J1198" i="18"/>
  <c r="BK1445" i="18"/>
  <c r="BK1313" i="18"/>
  <c r="J1043" i="18"/>
  <c r="BK1153" i="18"/>
  <c r="J1298" i="18"/>
  <c r="BK183" i="18"/>
  <c r="J142" i="20"/>
  <c r="J104" i="20"/>
  <c r="J128" i="20"/>
  <c r="J94" i="22"/>
  <c r="J98" i="24"/>
  <c r="BK98" i="25"/>
  <c r="J146" i="27"/>
  <c r="J102" i="27"/>
  <c r="BK176" i="28"/>
  <c r="BK429" i="28"/>
  <c r="BK153" i="28"/>
  <c r="BK120" i="29"/>
  <c r="BK308" i="30"/>
  <c r="BK409" i="30"/>
  <c r="J150" i="32"/>
  <c r="J95" i="33"/>
  <c r="J172" i="2"/>
  <c r="BK301" i="3"/>
  <c r="J649" i="3"/>
  <c r="J1357" i="3"/>
  <c r="BK1071" i="3"/>
  <c r="BK1015" i="3"/>
  <c r="BK1775" i="3"/>
  <c r="J2078" i="3"/>
  <c r="BK1272" i="3"/>
  <c r="J220" i="3"/>
  <c r="J1070" i="4"/>
  <c r="J2475" i="4"/>
  <c r="BK951" i="4"/>
  <c r="BK1413" i="4"/>
  <c r="J1740" i="4"/>
  <c r="BK2627" i="4"/>
  <c r="BK679" i="4"/>
  <c r="J2193" i="4"/>
  <c r="J3256" i="4"/>
  <c r="J2985" i="4"/>
  <c r="J1049" i="4"/>
  <c r="BK385" i="5"/>
  <c r="J167" i="5"/>
  <c r="J101" i="5"/>
  <c r="J313" i="5"/>
  <c r="BK359" i="5"/>
  <c r="J365" i="5"/>
  <c r="BK367" i="5"/>
  <c r="BK441" i="5"/>
  <c r="BK142" i="6"/>
  <c r="J181" i="6"/>
  <c r="BK614" i="7"/>
  <c r="J847" i="7"/>
  <c r="J1525" i="7"/>
  <c r="J305" i="7"/>
  <c r="BK993" i="7"/>
  <c r="BK1154" i="7"/>
  <c r="BK2291" i="7"/>
  <c r="BK355" i="7"/>
  <c r="J924" i="7"/>
  <c r="BK2601" i="7"/>
  <c r="BK867" i="7"/>
  <c r="BK254" i="8"/>
  <c r="BK175" i="9"/>
  <c r="J236" i="9"/>
  <c r="J385" i="11"/>
  <c r="J252" i="11"/>
  <c r="J881" i="12"/>
  <c r="BK104" i="12"/>
  <c r="J663" i="12"/>
  <c r="J926" i="12"/>
  <c r="J108" i="13"/>
  <c r="BK164" i="13"/>
  <c r="J163" i="14"/>
  <c r="BK93" i="15"/>
  <c r="BK188" i="15"/>
  <c r="BK141" i="15"/>
  <c r="J287" i="15"/>
  <c r="J378" i="16"/>
  <c r="J1063" i="16"/>
  <c r="J850" i="16"/>
  <c r="BK110" i="16"/>
  <c r="J917" i="16"/>
  <c r="J334" i="16"/>
  <c r="BK2652" i="17"/>
  <c r="J90" i="17"/>
  <c r="BK2853" i="17"/>
  <c r="J2744" i="17"/>
  <c r="J138" i="17"/>
  <c r="J3075" i="17"/>
  <c r="BK2920" i="17"/>
  <c r="J390" i="17"/>
  <c r="BK189" i="17"/>
  <c r="BK698" i="18"/>
  <c r="J788" i="18"/>
  <c r="J637" i="18"/>
  <c r="J923" i="18"/>
  <c r="BK1088" i="18"/>
  <c r="BK1078" i="18"/>
  <c r="BK1536" i="18"/>
  <c r="J683" i="18"/>
  <c r="BK205" i="19"/>
  <c r="J106" i="20"/>
  <c r="J100" i="20"/>
  <c r="J136" i="20"/>
  <c r="BK103" i="23"/>
  <c r="J119" i="24"/>
  <c r="BK142" i="27"/>
  <c r="BK144" i="27"/>
  <c r="BK109" i="27"/>
  <c r="BK493" i="28"/>
  <c r="J219" i="28"/>
  <c r="J443" i="28"/>
  <c r="BK613" i="28"/>
  <c r="J424" i="28"/>
  <c r="BK167" i="28"/>
  <c r="J462" i="28"/>
  <c r="BK134" i="28"/>
  <c r="BK435" i="28"/>
  <c r="BK163" i="28"/>
  <c r="BK375" i="28"/>
  <c r="BK646" i="28"/>
  <c r="J350" i="28"/>
  <c r="J132" i="28"/>
  <c r="BK425" i="28"/>
  <c r="J199" i="28"/>
  <c r="J168" i="29"/>
  <c r="BK394" i="30"/>
  <c r="BK323" i="30"/>
  <c r="J286" i="32"/>
  <c r="BK168" i="33"/>
  <c r="BK106" i="33"/>
  <c r="J180" i="2"/>
  <c r="BK1699" i="3"/>
  <c r="J1759" i="3"/>
  <c r="J1864" i="3"/>
  <c r="J1579" i="3"/>
  <c r="J1884" i="3"/>
  <c r="BK1400" i="3"/>
  <c r="BK1155" i="3"/>
  <c r="J1015" i="3"/>
  <c r="J1694" i="3"/>
  <c r="BK1618" i="3"/>
  <c r="J1476" i="3"/>
  <c r="BK1320" i="3"/>
  <c r="J1099" i="3"/>
  <c r="BK2078" i="3"/>
  <c r="BK886" i="3"/>
  <c r="J1180" i="4"/>
  <c r="J2007" i="4"/>
  <c r="BK572" i="4"/>
  <c r="J1455" i="4"/>
  <c r="J1965" i="4"/>
  <c r="J2586" i="4"/>
  <c r="BK695" i="4"/>
  <c r="J1825" i="4"/>
  <c r="BK1953" i="4"/>
  <c r="BK3256" i="4"/>
  <c r="BK2931" i="4"/>
  <c r="BK724" i="4"/>
  <c r="J227" i="5"/>
  <c r="BK225" i="5"/>
  <c r="J321" i="5"/>
  <c r="J473" i="5"/>
  <c r="BK595" i="5"/>
  <c r="J201" i="5"/>
  <c r="BK237" i="5"/>
  <c r="J323" i="5"/>
  <c r="BK485" i="5"/>
  <c r="BK178" i="6"/>
  <c r="BK166" i="6"/>
  <c r="BK1465" i="7"/>
  <c r="J1743" i="7"/>
  <c r="BK2061" i="7"/>
  <c r="J2384" i="7"/>
  <c r="BK1034" i="7"/>
  <c r="BK1851" i="7"/>
  <c r="J318" i="7"/>
  <c r="BK679" i="7"/>
  <c r="J1025" i="7"/>
  <c r="J2543" i="7"/>
  <c r="BK511" i="5"/>
  <c r="BK469" i="5"/>
  <c r="BK507" i="5"/>
  <c r="BK181" i="6"/>
  <c r="J85" i="6"/>
  <c r="J700" i="7"/>
  <c r="J945" i="7"/>
  <c r="BK1384" i="7"/>
  <c r="J2265" i="7"/>
  <c r="BK856" i="7"/>
  <c r="BK1089" i="7"/>
  <c r="J2311" i="7"/>
  <c r="J237" i="7"/>
  <c r="BK500" i="7"/>
  <c r="BK2373" i="7"/>
  <c r="BK465" i="7"/>
  <c r="J85" i="8"/>
  <c r="J105" i="9"/>
  <c r="J108" i="11"/>
  <c r="J199" i="11"/>
  <c r="J132" i="12"/>
  <c r="J321" i="12"/>
  <c r="J383" i="12"/>
  <c r="BK714" i="12"/>
  <c r="BK379" i="13"/>
  <c r="BK211" i="14"/>
  <c r="J421" i="15"/>
  <c r="J261" i="15"/>
  <c r="J314" i="15"/>
  <c r="J378" i="15"/>
  <c r="J871" i="16"/>
  <c r="J413" i="16"/>
  <c r="BK100" i="16"/>
  <c r="J479" i="16"/>
  <c r="J321" i="16"/>
  <c r="BK462" i="16"/>
  <c r="J440" i="17"/>
  <c r="J453" i="17"/>
  <c r="BK2776" i="17"/>
  <c r="J2790" i="17"/>
  <c r="J2399" i="17"/>
  <c r="J3071" i="17"/>
  <c r="BK2795" i="17"/>
  <c r="J168" i="17"/>
  <c r="J154" i="17"/>
  <c r="BK587" i="18"/>
  <c r="BK509" i="18"/>
  <c r="J607" i="18"/>
  <c r="J1379" i="18"/>
  <c r="BK938" i="18"/>
  <c r="J1058" i="18"/>
  <c r="BK1516" i="18"/>
  <c r="J412" i="18"/>
  <c r="BK246" i="19"/>
  <c r="J107" i="20"/>
  <c r="BK127" i="20"/>
  <c r="BK95" i="21"/>
  <c r="J106" i="23"/>
  <c r="BK97" i="24"/>
  <c r="J116" i="25"/>
  <c r="J131" i="27"/>
  <c r="J97" i="27"/>
  <c r="BK590" i="28"/>
  <c r="J383" i="28"/>
  <c r="J205" i="28"/>
  <c r="BK460" i="28"/>
  <c r="BK148" i="28"/>
  <c r="BK455" i="28"/>
  <c r="J271" i="28"/>
  <c r="J497" i="28"/>
  <c r="BK229" i="28"/>
  <c r="BK518" i="28"/>
  <c r="J291" i="28"/>
  <c r="J405" i="28"/>
  <c r="J184" i="28"/>
  <c r="J296" i="28"/>
  <c r="BK649" i="28"/>
  <c r="J403" i="28"/>
  <c r="J248" i="30"/>
  <c r="BK232" i="30"/>
  <c r="J102" i="31"/>
  <c r="J180" i="33"/>
  <c r="J190" i="33"/>
  <c r="J186" i="2"/>
  <c r="J774" i="3"/>
  <c r="BK1131" i="3"/>
  <c r="J1603" i="3"/>
  <c r="BK1913" i="3"/>
  <c r="J204" i="3"/>
  <c r="BK220" i="3"/>
  <c r="BK2902" i="4"/>
  <c r="J2827" i="4"/>
  <c r="BK809" i="4"/>
  <c r="J1531" i="4"/>
  <c r="BK1864" i="4"/>
  <c r="BK3233" i="4"/>
  <c r="J2916" i="4"/>
  <c r="J283" i="4"/>
  <c r="J291" i="5"/>
  <c r="J145" i="5"/>
  <c r="BK317" i="5"/>
  <c r="BK365" i="5"/>
  <c r="BK249" i="5"/>
  <c r="BK319" i="5"/>
  <c r="BK447" i="5"/>
  <c r="BK127" i="6"/>
  <c r="J2123" i="7"/>
  <c r="BK371" i="7"/>
  <c r="BK537" i="7"/>
  <c r="J993" i="7"/>
  <c r="BK2442" i="7"/>
  <c r="BK564" i="7"/>
  <c r="BK413" i="7"/>
  <c r="BK1414" i="7"/>
  <c r="BK1629" i="7"/>
  <c r="BK490" i="7"/>
  <c r="BK2178" i="7"/>
  <c r="BK291" i="7"/>
  <c r="BK242" i="8"/>
  <c r="BK129" i="9"/>
  <c r="BK152" i="11"/>
  <c r="BK226" i="11"/>
  <c r="BK750" i="12"/>
  <c r="J530" i="12"/>
  <c r="J150" i="12"/>
  <c r="BK881" i="12"/>
  <c r="BK374" i="13"/>
  <c r="J253" i="14"/>
  <c r="BK407" i="15"/>
  <c r="J501" i="15"/>
  <c r="BK228" i="15"/>
  <c r="J547" i="15"/>
  <c r="BK850" i="16"/>
  <c r="BK283" i="16"/>
  <c r="BK917" i="16"/>
  <c r="BK124" i="16"/>
  <c r="J769" i="16"/>
  <c r="BK474" i="16"/>
  <c r="BK828" i="17"/>
  <c r="J214" i="17"/>
  <c r="J110" i="17"/>
  <c r="J2694" i="17"/>
  <c r="J2705" i="17"/>
  <c r="J3050" i="17"/>
  <c r="J1769" i="17"/>
  <c r="J2170" i="17"/>
  <c r="J1033" i="18"/>
  <c r="BK333" i="18"/>
  <c r="J703" i="18"/>
  <c r="J532" i="18"/>
  <c r="J662" i="18"/>
  <c r="BK532" i="18"/>
  <c r="BK1461" i="18"/>
  <c r="J1528" i="18"/>
  <c r="BK322" i="18"/>
  <c r="J114" i="19"/>
  <c r="J164" i="20"/>
  <c r="J97" i="20"/>
  <c r="BK95" i="22"/>
  <c r="BK94" i="24"/>
  <c r="J98" i="25"/>
  <c r="BK137" i="27"/>
  <c r="BK120" i="27"/>
  <c r="BK620" i="28"/>
  <c r="J393" i="28"/>
  <c r="J655" i="28"/>
  <c r="BK290" i="28"/>
  <c r="BK551" i="28"/>
  <c r="J381" i="28"/>
  <c r="BK621" i="28"/>
  <c r="BK401" i="28"/>
  <c r="J127" i="28"/>
  <c r="J340" i="28"/>
  <c r="BK561" i="28"/>
  <c r="J251" i="28"/>
  <c r="J527" i="28"/>
  <c r="BK662" i="28"/>
  <c r="J460" i="28"/>
  <c r="BK248" i="28"/>
  <c r="J164" i="29"/>
  <c r="J379" i="30"/>
  <c r="J111" i="30"/>
  <c r="J137" i="31"/>
  <c r="J301" i="33"/>
  <c r="BK328" i="33"/>
  <c r="BK148" i="33"/>
  <c r="BK1613" i="3"/>
  <c r="J1194" i="3"/>
  <c r="J1309" i="3"/>
  <c r="J886" i="3"/>
  <c r="BK1111" i="3"/>
  <c r="BK769" i="3"/>
  <c r="BK2145" i="3"/>
  <c r="J1208" i="3"/>
  <c r="J2011" i="4"/>
  <c r="J442" i="4"/>
  <c r="BK1982" i="4"/>
  <c r="J312" i="4"/>
  <c r="J412" i="4"/>
  <c r="BK1064" i="4"/>
  <c r="BK1120" i="4"/>
  <c r="J1487" i="4"/>
  <c r="BK1890" i="4"/>
  <c r="J3239" i="4"/>
  <c r="BK2309" i="4"/>
  <c r="J200" i="4"/>
  <c r="BK557" i="5"/>
  <c r="J565" i="5"/>
  <c r="BK383" i="5"/>
  <c r="J519" i="5"/>
  <c r="BK131" i="5"/>
  <c r="BK543" i="5"/>
  <c r="BK525" i="5"/>
  <c r="J85" i="5"/>
  <c r="J192" i="6"/>
  <c r="J841" i="7"/>
  <c r="BK659" i="7"/>
  <c r="J1034" i="7"/>
  <c r="J2318" i="7"/>
  <c r="BK920" i="7"/>
  <c r="J888" i="7"/>
  <c r="BK2384" i="7"/>
  <c r="BK728" i="7"/>
  <c r="J901" i="7"/>
  <c r="BK2535" i="7"/>
  <c r="J620" i="7"/>
  <c r="J254" i="8"/>
  <c r="J208" i="9"/>
  <c r="J90" i="10"/>
  <c r="BK165" i="11"/>
  <c r="J799" i="12"/>
  <c r="BK321" i="12"/>
  <c r="BK837" i="12"/>
  <c r="J750" i="12"/>
  <c r="J432" i="12"/>
  <c r="J92" i="13"/>
  <c r="J181" i="13"/>
  <c r="J127" i="14"/>
  <c r="BK113" i="15"/>
  <c r="BK269" i="15"/>
  <c r="J87" i="15"/>
  <c r="BK538" i="15"/>
  <c r="BK291" i="16"/>
  <c r="J975" i="16"/>
  <c r="J156" i="16"/>
  <c r="J830" i="16"/>
  <c r="BK455" i="16"/>
  <c r="BK2802" i="17"/>
  <c r="J2829" i="17"/>
  <c r="BK2085" i="17"/>
  <c r="J2359" i="17"/>
  <c r="J2323" i="17"/>
  <c r="J2783" i="17"/>
  <c r="J128" i="17"/>
  <c r="J2938" i="17"/>
  <c r="J165" i="17"/>
  <c r="J537" i="18"/>
  <c r="BK567" i="18"/>
  <c r="BK1473" i="18"/>
  <c r="J1213" i="18"/>
  <c r="J813" i="18"/>
  <c r="BK683" i="18"/>
  <c r="BK1308" i="18"/>
  <c r="BK151" i="19"/>
  <c r="J97" i="19"/>
  <c r="J115" i="20"/>
  <c r="J158" i="20"/>
  <c r="J107" i="23"/>
  <c r="J110" i="24"/>
  <c r="BK114" i="25"/>
  <c r="J145" i="27"/>
  <c r="BK145" i="27"/>
  <c r="BK548" i="28"/>
  <c r="BK298" i="28"/>
  <c r="J476" i="28"/>
  <c r="J172" i="28"/>
  <c r="J433" i="28"/>
  <c r="BK292" i="28"/>
  <c r="J501" i="28"/>
  <c r="J267" i="28"/>
  <c r="BK552" i="28"/>
  <c r="BK181" i="28"/>
  <c r="BK463" i="28"/>
  <c r="J206" i="28"/>
  <c r="J505" i="28"/>
  <c r="BK664" i="28"/>
  <c r="BK361" i="28"/>
  <c r="J131" i="28"/>
  <c r="J230" i="29"/>
  <c r="J191" i="30"/>
  <c r="J340" i="30"/>
  <c r="BK126" i="31"/>
  <c r="BK285" i="33"/>
  <c r="BK352" i="33"/>
  <c r="J176" i="2"/>
  <c r="BK1486" i="3"/>
  <c r="BK1277" i="3"/>
  <c r="J1609" i="3"/>
  <c r="J1497" i="3"/>
  <c r="J1481" i="3"/>
  <c r="J1671" i="3"/>
  <c r="J511" i="3"/>
  <c r="J1675" i="3"/>
  <c r="BK2882" i="4"/>
  <c r="J565" i="4"/>
  <c r="BK1523" i="4"/>
  <c r="BK2340" i="4"/>
  <c r="J2603" i="4"/>
  <c r="J967" i="4"/>
  <c r="J1928" i="4"/>
  <c r="BK2893" i="4"/>
  <c r="J344" i="4"/>
  <c r="J618" i="4"/>
  <c r="J2990" i="4"/>
  <c r="J889" i="4"/>
  <c r="BK337" i="5"/>
  <c r="J149" i="5"/>
  <c r="BK149" i="5"/>
  <c r="J159" i="5"/>
  <c r="J169" i="5"/>
  <c r="BK175" i="5"/>
  <c r="J207" i="5"/>
  <c r="J285" i="5"/>
  <c r="BK100" i="6"/>
  <c r="BK201" i="6"/>
  <c r="BK337" i="7"/>
  <c r="J162" i="7"/>
  <c r="J906" i="7"/>
  <c r="J915" i="7"/>
  <c r="BK2296" i="7"/>
  <c r="J861" i="7"/>
  <c r="BK1164" i="7"/>
  <c r="BK389" i="7"/>
  <c r="J1278" i="7"/>
  <c r="J867" i="7"/>
  <c r="J2296" i="7"/>
  <c r="J355" i="7"/>
  <c r="BK207" i="8"/>
  <c r="J99" i="9"/>
  <c r="J418" i="11"/>
  <c r="BK418" i="11"/>
  <c r="J234" i="11"/>
  <c r="BK117" i="12"/>
  <c r="J898" i="12"/>
  <c r="BK331" i="12"/>
  <c r="BK96" i="12"/>
  <c r="BK283" i="13"/>
  <c r="BK184" i="14"/>
  <c r="BK133" i="15"/>
  <c r="J131" i="15"/>
  <c r="BK252" i="15"/>
  <c r="J545" i="15"/>
  <c r="BK479" i="16"/>
  <c r="J206" i="16"/>
  <c r="BK732" i="16"/>
  <c r="J1066" i="16"/>
  <c r="J517" i="16"/>
  <c r="BK457" i="16"/>
  <c r="BK144" i="17"/>
  <c r="J204" i="17"/>
  <c r="J794" i="17"/>
  <c r="BK2829" i="17"/>
  <c r="J2902" i="17"/>
  <c r="BK148" i="17"/>
  <c r="J2730" i="17"/>
  <c r="BK150" i="17"/>
  <c r="J158" i="17"/>
  <c r="BK1374" i="18"/>
  <c r="BK384" i="18"/>
  <c r="BK178" i="18"/>
  <c r="J244" i="18"/>
  <c r="BK401" i="18"/>
  <c r="BK1379" i="18"/>
  <c r="J1565" i="18"/>
  <c r="BK953" i="18"/>
  <c r="J119" i="19"/>
  <c r="J121" i="20"/>
  <c r="J162" i="20"/>
  <c r="BK136" i="20"/>
  <c r="BK96" i="22"/>
  <c r="BK118" i="24"/>
  <c r="J110" i="25"/>
  <c r="BK116" i="27"/>
  <c r="J150" i="27"/>
  <c r="BK598" i="28"/>
  <c r="BK398" i="28"/>
  <c r="J249" i="28"/>
  <c r="BK543" i="28"/>
  <c r="J615" i="28"/>
  <c r="BK406" i="28"/>
  <c r="BK221" i="28"/>
  <c r="BK534" i="28"/>
  <c r="BK263" i="28"/>
  <c r="BK410" i="28"/>
  <c r="J547" i="28"/>
  <c r="J223" i="28"/>
  <c r="J439" i="28"/>
  <c r="J192" i="28"/>
  <c r="J553" i="28"/>
  <c r="BK339" i="28"/>
  <c r="J226" i="29"/>
  <c r="BK128" i="29"/>
  <c r="J240" i="30"/>
  <c r="BK96" i="31"/>
  <c r="BK382" i="33"/>
  <c r="BK333" i="33"/>
  <c r="BK159" i="33"/>
  <c r="BK104" i="2"/>
  <c r="BK1032" i="3"/>
  <c r="J1507" i="3"/>
  <c r="BK1764" i="3"/>
  <c r="BK1842" i="3"/>
  <c r="BK1603" i="3"/>
  <c r="J1652" i="3"/>
  <c r="BK2105" i="3"/>
  <c r="BK1332" i="3"/>
  <c r="BK2785" i="4"/>
  <c r="BK1192" i="4"/>
  <c r="J2048" i="4"/>
  <c r="BK422" i="4"/>
  <c r="J1245" i="4"/>
  <c r="J2016" i="4"/>
  <c r="BK1566" i="4"/>
  <c r="BK2640" i="4"/>
  <c r="BK878" i="4"/>
  <c r="BK1645" i="4"/>
  <c r="J3227" i="4"/>
  <c r="BK2996" i="4"/>
  <c r="J951" i="4"/>
  <c r="J273" i="5"/>
  <c r="J345" i="5"/>
  <c r="BK315" i="5"/>
  <c r="J341" i="5"/>
  <c r="BK291" i="5"/>
  <c r="J507" i="5"/>
  <c r="J551" i="5"/>
  <c r="BK193" i="5"/>
  <c r="BK371" i="5"/>
  <c r="J178" i="6"/>
  <c r="BK121" i="6"/>
  <c r="J723" i="7"/>
  <c r="BK1278" i="7"/>
  <c r="BK2303" i="7"/>
  <c r="J323" i="7"/>
  <c r="J1068" i="7"/>
  <c r="BK2260" i="7"/>
  <c r="J346" i="7"/>
  <c r="J920" i="7"/>
  <c r="J1311" i="7"/>
  <c r="J473" i="7"/>
  <c r="J2000" i="7"/>
  <c r="BK530" i="7"/>
  <c r="J141" i="8"/>
  <c r="BK120" i="9"/>
  <c r="BK150" i="9"/>
  <c r="J297" i="11"/>
  <c r="J436" i="11"/>
  <c r="J735" i="12"/>
  <c r="J301" i="12"/>
  <c r="J288" i="12"/>
  <c r="BK391" i="12"/>
  <c r="BK312" i="12"/>
  <c r="BK406" i="13"/>
  <c r="BK229" i="14"/>
  <c r="BK234" i="14"/>
  <c r="J292" i="15"/>
  <c r="J433" i="15"/>
  <c r="BK437" i="15"/>
  <c r="BK129" i="15"/>
  <c r="J274" i="15"/>
  <c r="BK1048" i="16"/>
  <c r="BK891" i="16"/>
  <c r="J268" i="16"/>
  <c r="BK975" i="16"/>
  <c r="BK500" i="16"/>
  <c r="J688" i="16"/>
  <c r="J2516" i="17"/>
  <c r="J1654" i="17"/>
  <c r="BK2371" i="17"/>
  <c r="BK2705" i="17"/>
  <c r="J2720" i="17"/>
  <c r="BK124" i="17"/>
  <c r="BK209" i="17"/>
  <c r="BK2998" i="17"/>
  <c r="BK2597" i="17"/>
  <c r="J174" i="17"/>
  <c r="J136" i="17"/>
  <c r="J803" i="18"/>
  <c r="J1083" i="18"/>
  <c r="J1218" i="18"/>
  <c r="J1173" i="18"/>
  <c r="J1389" i="18"/>
  <c r="BK1133" i="18"/>
  <c r="BK1324" i="18"/>
  <c r="BK430" i="18"/>
  <c r="BK1414" i="18"/>
  <c r="J562" i="18"/>
  <c r="BK141" i="19"/>
  <c r="BK124" i="20"/>
  <c r="J123" i="20"/>
  <c r="BK93" i="21"/>
  <c r="J111" i="23"/>
  <c r="J104" i="24"/>
  <c r="J114" i="25"/>
  <c r="BK105" i="27"/>
  <c r="BK96" i="27"/>
  <c r="BK608" i="28"/>
  <c r="BK394" i="28"/>
  <c r="BK129" i="28"/>
  <c r="BK413" i="28"/>
  <c r="J636" i="28"/>
  <c r="J453" i="28"/>
  <c r="J212" i="28"/>
  <c r="BK436" i="28"/>
  <c r="BK256" i="28"/>
  <c r="BK557" i="28"/>
  <c r="J366" i="28"/>
  <c r="J643" i="28"/>
  <c r="J395" i="28"/>
  <c r="J143" i="28"/>
  <c r="BK449" i="28"/>
  <c r="J272" i="28"/>
  <c r="J665" i="28"/>
  <c r="BK489" i="28"/>
  <c r="J344" i="28"/>
  <c r="J223" i="29"/>
  <c r="BK116" i="29"/>
  <c r="J398" i="30"/>
  <c r="J318" i="30"/>
  <c r="BK132" i="31"/>
  <c r="BK317" i="33"/>
  <c r="J443" i="33"/>
  <c r="BK394" i="33"/>
  <c r="BK120" i="2"/>
  <c r="J966" i="3"/>
  <c r="J970" i="3"/>
  <c r="BK1544" i="3"/>
  <c r="BK1852" i="3"/>
  <c r="BK1675" i="3"/>
  <c r="J121" i="3"/>
  <c r="BK549" i="3"/>
  <c r="J1815" i="3"/>
  <c r="BK763" i="3"/>
  <c r="BK2062" i="4"/>
  <c r="J2744" i="4"/>
  <c r="J1083" i="4"/>
  <c r="J2565" i="4"/>
  <c r="J210" i="4"/>
  <c r="BK384" i="4"/>
  <c r="BK1797" i="4"/>
  <c r="J2785" i="4"/>
  <c r="J1160" i="4"/>
  <c r="J2069" i="4"/>
  <c r="J373" i="4"/>
  <c r="J3124" i="4"/>
  <c r="BK1659" i="4"/>
  <c r="BK427" i="4"/>
  <c r="BK467" i="5"/>
  <c r="J381" i="5"/>
  <c r="BK555" i="5"/>
  <c r="BK231" i="5"/>
  <c r="J333" i="5"/>
  <c r="BK545" i="5"/>
  <c r="J499" i="5"/>
  <c r="J181" i="5"/>
  <c r="J301" i="5"/>
  <c r="BK136" i="6"/>
  <c r="BK2000" i="7"/>
  <c r="BK408" i="7"/>
  <c r="BK825" i="7"/>
  <c r="J1234" i="7"/>
  <c r="J282" i="7"/>
  <c r="J1099" i="7"/>
  <c r="BK424" i="7"/>
  <c r="J1020" i="7"/>
  <c r="J1977" i="7"/>
  <c r="J253" i="7"/>
  <c r="J631" i="7"/>
  <c r="BK1785" i="7"/>
  <c r="J342" i="7"/>
  <c r="J159" i="8"/>
  <c r="BK236" i="9"/>
  <c r="BK112" i="10"/>
  <c r="J208" i="11"/>
  <c r="J190" i="11"/>
  <c r="BK828" i="12"/>
  <c r="J339" i="12"/>
  <c r="BK503" i="12"/>
  <c r="BK754" i="12"/>
  <c r="J358" i="13"/>
  <c r="J99" i="13"/>
  <c r="BK127" i="14"/>
  <c r="J354" i="15"/>
  <c r="J465" i="15"/>
  <c r="J167" i="15"/>
  <c r="J523" i="15"/>
  <c r="J121" i="15"/>
  <c r="BK94" i="16"/>
  <c r="J875" i="16"/>
  <c r="J561" i="16"/>
  <c r="J455" i="16"/>
  <c r="BK98" i="16"/>
  <c r="J1069" i="16"/>
  <c r="J2737" i="17"/>
  <c r="BK194" i="17"/>
  <c r="J156" i="17"/>
  <c r="J809" i="17"/>
  <c r="BK1678" i="17"/>
  <c r="J2255" i="17"/>
  <c r="BK2071" i="17"/>
  <c r="BK2983" i="17"/>
  <c r="J783" i="17"/>
  <c r="J2063" i="17"/>
  <c r="J1168" i="18"/>
  <c r="BK239" i="18"/>
  <c r="BK672" i="18"/>
  <c r="J753" i="18"/>
  <c r="BK908" i="18"/>
  <c r="BK1108" i="18"/>
  <c r="J848" i="18"/>
  <c r="BK1018" i="18"/>
  <c r="BK1532" i="18"/>
  <c r="BK818" i="18"/>
  <c r="J210" i="19"/>
  <c r="BK120" i="20"/>
  <c r="J122" i="20"/>
  <c r="BK107" i="20"/>
  <c r="J93" i="22"/>
  <c r="J103" i="24"/>
  <c r="BK116" i="24"/>
  <c r="BK149" i="27"/>
  <c r="J119" i="27"/>
  <c r="BK146" i="27"/>
  <c r="J458" i="28"/>
  <c r="J307" i="28"/>
  <c r="BK644" i="28"/>
  <c r="J226" i="28"/>
  <c r="BK522" i="28"/>
  <c r="J380" i="28"/>
  <c r="BK196" i="28"/>
  <c r="BK477" i="28"/>
  <c r="BK238" i="28"/>
  <c r="J521" i="28"/>
  <c r="BK274" i="28"/>
  <c r="J523" i="28"/>
  <c r="J316" i="28"/>
  <c r="BK657" i="28"/>
  <c r="BK426" i="28"/>
  <c r="J231" i="28"/>
  <c r="J641" i="28"/>
  <c r="BK515" i="28"/>
  <c r="J317" i="28"/>
  <c r="J188" i="29"/>
  <c r="BK144" i="29"/>
  <c r="J200" i="30"/>
  <c r="BK129" i="30"/>
  <c r="BK120" i="31"/>
  <c r="J252" i="33"/>
  <c r="BK280" i="33"/>
  <c r="BK165" i="33"/>
  <c r="AS84" i="1"/>
  <c r="J1715" i="3"/>
  <c r="BK370" i="3"/>
  <c r="BK1694" i="3"/>
  <c r="J141" i="3"/>
  <c r="J1709" i="3"/>
  <c r="BK2130" i="3"/>
  <c r="J1832" i="3"/>
  <c r="J931" i="3"/>
  <c r="J1999" i="4"/>
  <c r="BK657" i="4"/>
  <c r="J1655" i="4"/>
  <c r="J232" i="4"/>
  <c r="BK900" i="4"/>
  <c r="J1090" i="4"/>
  <c r="J1890" i="4"/>
  <c r="J2782" i="4"/>
  <c r="J222" i="4"/>
  <c r="J1573" i="4"/>
  <c r="BK3210" i="4"/>
  <c r="J2579" i="4"/>
  <c r="BK298" i="4"/>
  <c r="J119" i="5"/>
  <c r="J97" i="5"/>
  <c r="BK157" i="5"/>
  <c r="BK387" i="5"/>
  <c r="BK495" i="5"/>
  <c r="J581" i="5"/>
  <c r="J223" i="5"/>
  <c r="BK245" i="5"/>
  <c r="BK473" i="5"/>
  <c r="J187" i="6"/>
  <c r="J142" i="6"/>
  <c r="J1331" i="7"/>
  <c r="J1798" i="7"/>
  <c r="J2406" i="7"/>
  <c r="BK758" i="7"/>
  <c r="J2303" i="7"/>
  <c r="BK690" i="7"/>
  <c r="BK1585" i="7"/>
  <c r="J428" i="7"/>
  <c r="J1119" i="7"/>
  <c r="J2373" i="7"/>
  <c r="BK794" i="7"/>
  <c r="BK2555" i="7"/>
  <c r="BK1609" i="7"/>
  <c r="BK360" i="7"/>
  <c r="BK144" i="8"/>
  <c r="BK132" i="9"/>
  <c r="J107" i="10"/>
  <c r="J169" i="11"/>
  <c r="BK234" i="11"/>
  <c r="J309" i="12"/>
  <c r="BK114" i="12"/>
  <c r="J771" i="12"/>
  <c r="J887" i="12"/>
  <c r="J384" i="13"/>
  <c r="BK358" i="13"/>
  <c r="BK283" i="14"/>
  <c r="J429" i="15"/>
  <c r="BK336" i="15"/>
  <c r="J480" i="15"/>
  <c r="J331" i="15"/>
  <c r="BK545" i="15"/>
  <c r="BK830" i="16"/>
  <c r="J711" i="16"/>
  <c r="BK465" i="16"/>
  <c r="BK999" i="16"/>
  <c r="BK946" i="16"/>
  <c r="J732" i="16"/>
  <c r="J801" i="16"/>
  <c r="J2211" i="17"/>
  <c r="BK179" i="17"/>
  <c r="BK890" i="17"/>
  <c r="J1714" i="17"/>
  <c r="BK2211" i="17"/>
  <c r="BK2494" i="17"/>
  <c r="BK90" i="17"/>
  <c r="J2673" i="17"/>
  <c r="BK1020" i="17"/>
  <c r="J2096" i="17"/>
  <c r="BK1273" i="18"/>
  <c r="BK1483" i="18"/>
  <c r="BK652" i="18"/>
  <c r="BK597" i="18"/>
  <c r="BK788" i="18"/>
  <c r="J1023" i="18"/>
  <c r="BK562" i="18"/>
  <c r="BK798" i="18"/>
  <c r="BK1505" i="18"/>
  <c r="J241" i="19"/>
  <c r="J154" i="20"/>
  <c r="BK94" i="20"/>
  <c r="BK147" i="20"/>
  <c r="BK94" i="21"/>
  <c r="BK117" i="23"/>
  <c r="J113" i="24"/>
  <c r="J102" i="25"/>
  <c r="BK95" i="27"/>
  <c r="J134" i="27"/>
  <c r="J149" i="27"/>
  <c r="BK532" i="28"/>
  <c r="BK338" i="28"/>
  <c r="BK151" i="28"/>
  <c r="BK373" i="28"/>
  <c r="J647" i="28"/>
  <c r="BK450" i="28"/>
  <c r="J269" i="28"/>
  <c r="J610" i="28"/>
  <c r="BK333" i="28"/>
  <c r="J562" i="28"/>
  <c r="J298" i="28"/>
  <c r="BK578" i="28"/>
  <c r="J351" i="28"/>
  <c r="BK609" i="28"/>
  <c r="J318" i="28"/>
  <c r="BK663" i="28"/>
  <c r="J464" i="28"/>
  <c r="J331" i="28"/>
  <c r="J200" i="29"/>
  <c r="J88" i="29"/>
  <c r="BK99" i="30"/>
  <c r="J409" i="30"/>
  <c r="J112" i="31"/>
  <c r="J168" i="33"/>
  <c r="J372" i="33"/>
  <c r="BK363" i="33"/>
  <c r="J89" i="2"/>
  <c r="J1534" i="3"/>
  <c r="BK121" i="3"/>
  <c r="BK926" i="3"/>
  <c r="BK274" i="3"/>
  <c r="BK816" i="3"/>
  <c r="BK1481" i="3"/>
  <c r="BK1233" i="3"/>
  <c r="J1045" i="3"/>
  <c r="J897" i="3"/>
  <c r="BK326" i="3"/>
  <c r="J1638" i="3"/>
  <c r="BK1554" i="3"/>
  <c r="BK1293" i="3"/>
  <c r="BK1175" i="3"/>
  <c r="J2120" i="3"/>
  <c r="J1233" i="3"/>
  <c r="J2572" i="4"/>
  <c r="J1348" i="4"/>
  <c r="J2246" i="4"/>
  <c r="BK974" i="4"/>
  <c r="BK1994" i="4"/>
  <c r="BK2332" i="4"/>
  <c r="J377" i="4"/>
  <c r="J1921" i="4"/>
  <c r="BK2435" i="4"/>
  <c r="J603" i="4"/>
  <c r="BK1336" i="4"/>
  <c r="J3210" i="4"/>
  <c r="BK2633" i="4"/>
  <c r="J384" i="4"/>
  <c r="BK159" i="5"/>
  <c r="J121" i="5"/>
  <c r="J109" i="5"/>
  <c r="J405" i="5"/>
  <c r="BK533" i="5"/>
  <c r="J99" i="5"/>
  <c r="BK287" i="5"/>
  <c r="J199" i="5"/>
  <c r="J367" i="5"/>
  <c r="J124" i="6"/>
  <c r="J115" i="6"/>
  <c r="BK1174" i="7"/>
  <c r="BK1494" i="7"/>
  <c r="BK192" i="7"/>
  <c r="J2281" i="7"/>
  <c r="BK1268" i="7"/>
  <c r="J360" i="7"/>
  <c r="J1039" i="7"/>
  <c r="J2453" i="7"/>
  <c r="BK1137" i="7"/>
  <c r="J1536" i="7"/>
  <c r="J2422" i="7"/>
  <c r="BK428" i="7"/>
  <c r="BK204" i="8"/>
  <c r="BK111" i="9"/>
  <c r="J150" i="9"/>
  <c r="J89" i="11"/>
  <c r="J210" i="11"/>
  <c r="BK809" i="12"/>
  <c r="J901" i="12"/>
  <c r="J937" i="12"/>
  <c r="J275" i="13"/>
  <c r="J151" i="13"/>
  <c r="J189" i="14"/>
  <c r="J534" i="15"/>
  <c r="J463" i="15"/>
  <c r="BK284" i="15"/>
  <c r="J538" i="15"/>
  <c r="J818" i="16"/>
  <c r="J389" i="16"/>
  <c r="J780" i="16"/>
  <c r="BK1017" i="16"/>
  <c r="BK1054" i="16"/>
  <c r="BK1069" i="16"/>
  <c r="J2448" i="17"/>
  <c r="J2250" i="17"/>
  <c r="BK1797" i="17"/>
  <c r="J2156" i="17"/>
  <c r="J209" i="17"/>
  <c r="BK3080" i="17"/>
  <c r="BK2925" i="17"/>
  <c r="J194" i="17"/>
  <c r="BK602" i="18"/>
  <c r="J430" i="18"/>
  <c r="BK703" i="18"/>
  <c r="BK803" i="18"/>
  <c r="BK105" i="18"/>
  <c r="BK224" i="18"/>
  <c r="J793" i="18"/>
  <c r="J185" i="19"/>
  <c r="J96" i="20"/>
  <c r="BK142" i="20"/>
  <c r="BK125" i="20"/>
  <c r="BK114" i="23"/>
  <c r="BK111" i="24"/>
  <c r="BK102" i="25"/>
  <c r="J130" i="27"/>
  <c r="BK124" i="27"/>
  <c r="BK635" i="28"/>
  <c r="J413" i="28"/>
  <c r="BK184" i="28"/>
  <c r="J410" i="28"/>
  <c r="BK631" i="28"/>
  <c r="BK388" i="28"/>
  <c r="J635" i="28"/>
  <c r="J323" i="28"/>
  <c r="BK650" i="28"/>
  <c r="BK346" i="28"/>
  <c r="J581" i="28"/>
  <c r="BK276" i="28"/>
  <c r="BK547" i="28"/>
  <c r="J263" i="28"/>
  <c r="BK619" i="28"/>
  <c r="BK367" i="28"/>
  <c r="J192" i="29"/>
  <c r="J179" i="29"/>
  <c r="J295" i="30"/>
  <c r="BK160" i="30"/>
  <c r="J133" i="32"/>
  <c r="J388" i="33"/>
  <c r="BK176" i="2"/>
  <c r="J1332" i="3"/>
  <c r="J1267" i="3"/>
  <c r="BK1476" i="3"/>
  <c r="J501" i="3"/>
  <c r="BK1919" i="3"/>
  <c r="BK1633" i="3"/>
  <c r="BK228" i="3"/>
  <c r="J1462" i="4"/>
  <c r="J2424" i="4"/>
  <c r="BK266" i="4"/>
  <c r="BK200" i="4"/>
  <c r="BK979" i="4"/>
  <c r="J2097" i="4"/>
  <c r="J2824" i="4"/>
  <c r="J307" i="4"/>
  <c r="J432" i="4"/>
  <c r="J2978" i="4"/>
  <c r="BK251" i="4"/>
  <c r="J151" i="5"/>
  <c r="J603" i="5"/>
  <c r="J255" i="5"/>
  <c r="BK423" i="5"/>
  <c r="J113" i="5"/>
  <c r="BK185" i="5"/>
  <c r="J583" i="5"/>
  <c r="J591" i="5"/>
  <c r="BK184" i="6"/>
  <c r="J172" i="6"/>
  <c r="BK1025" i="7"/>
  <c r="BK1475" i="7"/>
  <c r="J2339" i="7"/>
  <c r="BK458" i="7"/>
  <c r="J1769" i="7"/>
  <c r="BK253" i="7"/>
  <c r="BK1010" i="7"/>
  <c r="J1886" i="7"/>
  <c r="J371" i="7"/>
  <c r="BK807" i="7"/>
  <c r="BK2543" i="7"/>
  <c r="BK1030" i="7"/>
  <c r="BK173" i="8"/>
  <c r="J132" i="9"/>
  <c r="J111" i="9"/>
  <c r="J167" i="11"/>
  <c r="J349" i="11"/>
  <c r="BK315" i="12"/>
  <c r="BK748" i="12"/>
  <c r="BK146" i="12"/>
  <c r="J588" i="12"/>
  <c r="J315" i="13"/>
  <c r="BK163" i="14"/>
  <c r="BK314" i="15"/>
  <c r="BK409" i="15"/>
  <c r="BK107" i="15"/>
  <c r="BK105" i="15"/>
  <c r="J970" i="16"/>
  <c r="J595" i="16"/>
  <c r="J617" i="16"/>
  <c r="J100" i="16"/>
  <c r="J1005" i="16"/>
  <c r="BK2891" i="17"/>
  <c r="BK2700" i="17"/>
  <c r="J2815" i="17"/>
  <c r="BK2611" i="17"/>
  <c r="J2382" i="17"/>
  <c r="J2858" i="17"/>
  <c r="BK3047" i="17"/>
  <c r="BK2488" i="17"/>
  <c r="J2642" i="17"/>
  <c r="J1238" i="18"/>
  <c r="J250" i="18"/>
  <c r="J733" i="18"/>
  <c r="BK498" i="18"/>
  <c r="BK773" i="18"/>
  <c r="BK1278" i="18"/>
  <c r="BK1394" i="18"/>
  <c r="BK310" i="18"/>
  <c r="J1008" i="18"/>
  <c r="BK123" i="19"/>
  <c r="BK151" i="20"/>
  <c r="J105" i="20"/>
  <c r="J100" i="22"/>
  <c r="BK98" i="23"/>
  <c r="J118" i="25"/>
  <c r="BK141" i="27"/>
  <c r="BK148" i="27"/>
  <c r="J654" i="28"/>
  <c r="J399" i="28"/>
  <c r="BK179" i="28"/>
  <c r="BK408" i="28"/>
  <c r="BK611" i="28"/>
  <c r="J441" i="28"/>
  <c r="BK255" i="28"/>
  <c r="J556" i="28"/>
  <c r="J312" i="28"/>
  <c r="J486" i="28"/>
  <c r="BK206" i="28"/>
  <c r="J477" i="28"/>
  <c r="BK616" i="28"/>
  <c r="J274" i="28"/>
  <c r="BK139" i="28"/>
  <c r="BK529" i="28"/>
  <c r="BK223" i="29"/>
  <c r="BK312" i="30"/>
  <c r="BK312" i="32"/>
  <c r="J323" i="33"/>
  <c r="J224" i="33"/>
  <c r="J126" i="2"/>
  <c r="BK1932" i="3"/>
  <c r="J1858" i="3"/>
  <c r="J288" i="3"/>
  <c r="J1524" i="3"/>
  <c r="J2023" i="4"/>
  <c r="J2551" i="4"/>
  <c r="BK432" i="4"/>
  <c r="J1879" i="4"/>
  <c r="J2165" i="4"/>
  <c r="BK417" i="4"/>
  <c r="BK1160" i="4"/>
  <c r="J3008" i="4"/>
  <c r="BK1330" i="4"/>
  <c r="BK309" i="5"/>
  <c r="BK205" i="5"/>
  <c r="J277" i="5"/>
  <c r="BK417" i="5"/>
  <c r="BK419" i="5"/>
  <c r="J571" i="5"/>
  <c r="BK161" i="5"/>
  <c r="J127" i="5"/>
  <c r="BK281" i="5"/>
  <c r="BK196" i="6"/>
  <c r="BK154" i="6"/>
  <c r="J728" i="7"/>
  <c r="J719" i="7"/>
  <c r="BK1297" i="7"/>
  <c r="J2291" i="7"/>
  <c r="BK287" i="7"/>
  <c r="BK739" i="7"/>
  <c r="J1129" i="7"/>
  <c r="J1846" i="7"/>
  <c r="J276" i="7"/>
  <c r="J1773" i="7"/>
  <c r="BK146" i="7"/>
  <c r="J173" i="8"/>
  <c r="J84" i="9"/>
  <c r="BK297" i="11"/>
  <c r="BK421" i="11"/>
  <c r="J341" i="12"/>
  <c r="BK903" i="12"/>
  <c r="J709" i="12"/>
  <c r="J684" i="12"/>
  <c r="BK112" i="13"/>
  <c r="BK102" i="13"/>
  <c r="BK204" i="14"/>
  <c r="J125" i="15"/>
  <c r="BK139" i="15"/>
  <c r="BK287" i="15"/>
  <c r="BK532" i="15"/>
  <c r="J124" i="16"/>
  <c r="BK722" i="16"/>
  <c r="J958" i="16"/>
  <c r="J999" i="16"/>
  <c r="J557" i="16"/>
  <c r="J2521" i="17"/>
  <c r="J1643" i="17"/>
  <c r="BK1135" i="17"/>
  <c r="J1660" i="17"/>
  <c r="J2306" i="17"/>
  <c r="BK2306" i="17"/>
  <c r="J3086" i="17"/>
  <c r="J2776" i="17"/>
  <c r="BK158" i="17"/>
  <c r="BK1303" i="18"/>
  <c r="BK1329" i="18"/>
  <c r="J582" i="18"/>
  <c r="J1414" i="18"/>
  <c r="BK1263" i="18"/>
  <c r="BK412" i="18"/>
  <c r="BK662" i="18"/>
  <c r="BK1440" i="18"/>
  <c r="BK135" i="19"/>
  <c r="BK156" i="19"/>
  <c r="BK130" i="20"/>
  <c r="BK122" i="20"/>
  <c r="J102" i="22"/>
  <c r="BK106" i="23"/>
  <c r="BK105" i="25"/>
  <c r="BK98" i="27"/>
  <c r="J90" i="27"/>
  <c r="J490" i="28"/>
  <c r="BK237" i="28"/>
  <c r="J357" i="28"/>
  <c r="BK592" i="28"/>
  <c r="J401" i="28"/>
  <c r="BK159" i="28"/>
  <c r="J305" i="28"/>
  <c r="BK597" i="28"/>
  <c r="J302" i="28"/>
  <c r="BK501" i="28"/>
  <c r="BK218" i="28"/>
  <c r="BK472" i="28"/>
  <c r="J181" i="28"/>
  <c r="J554" i="28"/>
  <c r="J355" i="28"/>
  <c r="BK143" i="28"/>
  <c r="BK176" i="29"/>
  <c r="BK221" i="30"/>
  <c r="J107" i="31"/>
  <c r="BK323" i="33"/>
  <c r="J148" i="33"/>
  <c r="J150" i="2"/>
  <c r="BK1394" i="3"/>
  <c r="J1745" i="3"/>
  <c r="J1950" i="3"/>
  <c r="J1249" i="3"/>
  <c r="BK602" i="3"/>
  <c r="BK608" i="3"/>
  <c r="J212" i="3"/>
  <c r="J1320" i="3"/>
  <c r="BK2708" i="4"/>
  <c r="BK770" i="4"/>
  <c r="J2598" i="4"/>
  <c r="BK675" i="4"/>
  <c r="J1044" i="4"/>
  <c r="J1864" i="4"/>
  <c r="J2445" i="4"/>
  <c r="BK317" i="4"/>
  <c r="BK776" i="4"/>
  <c r="J1330" i="4"/>
  <c r="J3199" i="4"/>
  <c r="BK2034" i="4"/>
  <c r="BK581" i="5"/>
  <c r="J387" i="5"/>
  <c r="BK501" i="5"/>
  <c r="BK487" i="5"/>
  <c r="BK563" i="5"/>
  <c r="BK535" i="5"/>
  <c r="BK143" i="5"/>
  <c r="BK614" i="5"/>
  <c r="J253" i="5"/>
  <c r="J148" i="6"/>
  <c r="BK449" i="7"/>
  <c r="BK924" i="7"/>
  <c r="BK1254" i="7"/>
  <c r="BK1860" i="7"/>
  <c r="BK2459" i="7"/>
  <c r="BK620" i="7"/>
  <c r="J1519" i="7"/>
  <c r="J586" i="7"/>
  <c r="J998" i="7"/>
  <c r="BK2560" i="7"/>
  <c r="BK506" i="7"/>
  <c r="BK195" i="8"/>
  <c r="J87" i="9"/>
  <c r="BK141" i="9"/>
  <c r="BK125" i="11"/>
  <c r="J288" i="11"/>
  <c r="J722" i="12"/>
  <c r="BK679" i="12"/>
  <c r="BK898" i="12"/>
  <c r="BK92" i="13"/>
  <c r="BK105" i="13"/>
  <c r="BK265" i="14"/>
  <c r="J366" i="15"/>
  <c r="BK342" i="15"/>
  <c r="J403" i="15"/>
  <c r="BK87" i="15"/>
  <c r="BK995" i="16"/>
  <c r="J90" i="16"/>
  <c r="BK345" i="16"/>
  <c r="BK401" i="16"/>
  <c r="J189" i="16"/>
  <c r="J1036" i="16"/>
  <c r="BK2575" i="17"/>
  <c r="BK2387" i="17"/>
  <c r="J2296" i="17"/>
  <c r="J1816" i="17"/>
  <c r="J1797" i="17"/>
  <c r="BK2431" i="17"/>
  <c r="BK3055" i="17"/>
  <c r="J2766" i="17"/>
  <c r="BK2673" i="17"/>
  <c r="J172" i="18"/>
  <c r="J1429" i="18"/>
  <c r="J983" i="18"/>
  <c r="BK1068" i="18"/>
  <c r="BK285" i="18"/>
  <c r="BK1540" i="18"/>
  <c r="BK843" i="18"/>
  <c r="J220" i="19"/>
  <c r="BK143" i="20"/>
  <c r="J143" i="20"/>
  <c r="BK139" i="20"/>
  <c r="J104" i="23"/>
  <c r="J118" i="24"/>
  <c r="BK101" i="27"/>
  <c r="BK94" i="27"/>
  <c r="J101" i="27"/>
  <c r="J404" i="28"/>
  <c r="BK240" i="28"/>
  <c r="BK448" i="28"/>
  <c r="J652" i="28"/>
  <c r="J409" i="28"/>
  <c r="BK144" i="28"/>
  <c r="BK355" i="28"/>
  <c r="J148" i="28"/>
  <c r="J352" i="28"/>
  <c r="J565" i="28"/>
  <c r="J229" i="28"/>
  <c r="J414" i="28"/>
  <c r="J626" i="28"/>
  <c r="BK434" i="28"/>
  <c r="J213" i="28"/>
  <c r="BK92" i="29"/>
  <c r="BK123" i="30"/>
  <c r="J195" i="30"/>
  <c r="BK443" i="33"/>
  <c r="BK95" i="33"/>
  <c r="J111" i="2"/>
  <c r="J1111" i="3"/>
  <c r="J1554" i="3"/>
  <c r="BK506" i="3"/>
  <c r="BK1759" i="3"/>
  <c r="BK169" i="3"/>
  <c r="BK2120" i="3"/>
  <c r="J1091" i="3"/>
  <c r="BK2668" i="4"/>
  <c r="BK1136" i="4"/>
  <c r="J1854" i="4"/>
  <c r="BK156" i="4"/>
  <c r="BK373" i="4"/>
  <c r="J1136" i="4"/>
  <c r="J2041" i="4"/>
  <c r="J2347" i="4"/>
  <c r="BK2615" i="4"/>
  <c r="J860" i="4"/>
  <c r="BK2144" i="4"/>
  <c r="BK561" i="5"/>
  <c r="J517" i="5"/>
  <c r="BK585" i="5"/>
  <c r="J117" i="5"/>
  <c r="J283" i="5"/>
  <c r="BK339" i="5"/>
  <c r="BK369" i="5"/>
  <c r="BK265" i="5"/>
  <c r="J459" i="5"/>
  <c r="BK175" i="6"/>
  <c r="BK1865" i="7"/>
  <c r="J226" i="7"/>
  <c r="J1785" i="7"/>
  <c r="J512" i="7"/>
  <c r="J1154" i="7"/>
  <c r="J2061" i="7"/>
  <c r="BK434" i="7"/>
  <c r="BK906" i="7"/>
  <c r="J146" i="7"/>
  <c r="BK831" i="7"/>
  <c r="J1054" i="7"/>
  <c r="BK2550" i="7"/>
  <c r="BK220" i="8"/>
  <c r="J181" i="8"/>
  <c r="BK165" i="9"/>
  <c r="BK88" i="10"/>
  <c r="BK349" i="11"/>
  <c r="J323" i="11"/>
  <c r="J102" i="12"/>
  <c r="J92" i="12"/>
  <c r="J857" i="12"/>
  <c r="BK674" i="12"/>
  <c r="J364" i="13"/>
  <c r="BK248" i="14"/>
  <c r="J450" i="15"/>
  <c r="J161" i="15"/>
  <c r="BK305" i="15"/>
  <c r="BK383" i="15"/>
  <c r="BK711" i="16"/>
  <c r="J102" i="16"/>
  <c r="BK696" i="16"/>
  <c r="J995" i="16"/>
  <c r="BK1072" i="16"/>
  <c r="BK2684" i="17"/>
  <c r="J2488" i="17"/>
  <c r="J122" i="17"/>
  <c r="BK2815" i="17"/>
  <c r="J1727" i="17"/>
  <c r="BK1300" i="17"/>
  <c r="J3041" i="17"/>
  <c r="J2611" i="17"/>
  <c r="BK2694" i="17"/>
  <c r="J1258" i="18"/>
  <c r="BK612" i="18"/>
  <c r="BK808" i="18"/>
  <c r="BK678" i="18"/>
  <c r="J818" i="18"/>
  <c r="BK823" i="18"/>
  <c r="J345" i="18"/>
  <c r="J647" i="18"/>
  <c r="BK853" i="18"/>
  <c r="BK185" i="19"/>
  <c r="J147" i="20"/>
  <c r="BK95" i="20"/>
  <c r="J116" i="20"/>
  <c r="BK94" i="23"/>
  <c r="J115" i="24"/>
  <c r="BK99" i="25"/>
  <c r="J135" i="27"/>
  <c r="J127" i="27"/>
  <c r="J451" i="28"/>
  <c r="J293" i="28"/>
  <c r="J484" i="28"/>
  <c r="BK128" i="28"/>
  <c r="J434" i="28"/>
  <c r="J260" i="28"/>
  <c r="BK516" i="28"/>
  <c r="J240" i="28"/>
  <c r="BK549" i="28"/>
  <c r="J257" i="28"/>
  <c r="J427" i="28"/>
  <c r="J270" i="28"/>
  <c r="BK665" i="28"/>
  <c r="J440" i="28"/>
  <c r="BK270" i="28"/>
  <c r="J116" i="29"/>
  <c r="J120" i="29"/>
  <c r="BK138" i="30"/>
  <c r="BK137" i="31"/>
  <c r="BK115" i="32"/>
  <c r="J228" i="33"/>
  <c r="J296" i="33"/>
  <c r="J139" i="2"/>
  <c r="J1879" i="3"/>
  <c r="BK1832" i="3"/>
  <c r="BK1627" i="3"/>
  <c r="BK131" i="3"/>
  <c r="BK1780" i="3"/>
  <c r="J199" i="3"/>
  <c r="BK2074" i="3"/>
  <c r="BK812" i="3"/>
  <c r="BK2175" i="4"/>
  <c r="BK1044" i="4"/>
  <c r="J1906" i="4"/>
  <c r="J215" i="4"/>
  <c r="J847" i="4"/>
  <c r="BK1462" i="4"/>
  <c r="J2902" i="4"/>
  <c r="J724" i="4"/>
  <c r="BK2023" i="4"/>
  <c r="BK2368" i="4"/>
  <c r="BK163" i="4"/>
  <c r="BK3038" i="4"/>
  <c r="BK412" i="4"/>
  <c r="J115" i="5"/>
  <c r="J105" i="5"/>
  <c r="J271" i="5"/>
  <c r="BK443" i="5"/>
  <c r="J487" i="5"/>
  <c r="BK427" i="5"/>
  <c r="J107" i="5"/>
  <c r="J131" i="5"/>
  <c r="J297" i="5"/>
  <c r="J106" i="6"/>
  <c r="BK1953" i="7"/>
  <c r="J2466" i="7"/>
  <c r="BK1054" i="7"/>
  <c r="J1585" i="7"/>
  <c r="BK586" i="7"/>
  <c r="BK1536" i="7"/>
  <c r="J2435" i="7"/>
  <c r="J831" i="7"/>
  <c r="BK166" i="7"/>
  <c r="J674" i="7"/>
  <c r="BK1732" i="7"/>
  <c r="J247" i="7"/>
  <c r="J2346" i="7"/>
  <c r="J714" i="7"/>
  <c r="J147" i="8"/>
  <c r="J195" i="9"/>
  <c r="BK123" i="9"/>
  <c r="BK84" i="11"/>
  <c r="BK180" i="11"/>
  <c r="J819" i="12"/>
  <c r="J895" i="12"/>
  <c r="J345" i="12"/>
  <c r="BK111" i="12"/>
  <c r="J469" i="12"/>
  <c r="J185" i="13"/>
  <c r="BK212" i="13"/>
  <c r="J217" i="14"/>
  <c r="BK360" i="15"/>
  <c r="BK163" i="15"/>
  <c r="BK103" i="15"/>
  <c r="BK392" i="15"/>
  <c r="J427" i="15"/>
  <c r="J946" i="16"/>
  <c r="J845" i="16"/>
  <c r="J747" i="16"/>
  <c r="BK139" i="16"/>
  <c r="J859" i="16"/>
  <c r="BK595" i="16"/>
  <c r="BK1066" i="16"/>
  <c r="J2285" i="17"/>
  <c r="J2371" i="17"/>
  <c r="J1684" i="17"/>
  <c r="J1734" i="17"/>
  <c r="BK1630" i="17"/>
  <c r="BK2359" i="17"/>
  <c r="BK3059" i="17"/>
  <c r="BK2834" i="17"/>
  <c r="BK1566" i="17"/>
  <c r="J2441" i="17"/>
  <c r="J1359" i="18"/>
  <c r="J632" i="18"/>
  <c r="J928" i="18"/>
  <c r="BK1053" i="18"/>
  <c r="J963" i="18"/>
  <c r="J1233" i="18"/>
  <c r="J968" i="18"/>
  <c r="BK1188" i="18"/>
  <c r="BK1556" i="18"/>
  <c r="BK753" i="18"/>
  <c r="J201" i="19"/>
  <c r="BK110" i="20"/>
  <c r="BK116" i="20"/>
  <c r="BK115" i="20"/>
  <c r="J99" i="22"/>
  <c r="J101" i="23"/>
  <c r="J109" i="24"/>
  <c r="J104" i="25"/>
  <c r="J91" i="27"/>
  <c r="BK122" i="27"/>
  <c r="BK630" i="28"/>
  <c r="BK424" i="28"/>
  <c r="J196" i="28"/>
  <c r="BK465" i="28"/>
  <c r="BK186" i="28"/>
  <c r="J549" i="28"/>
  <c r="J333" i="28"/>
  <c r="BK131" i="28"/>
  <c r="BK458" i="28"/>
  <c r="J195" i="28"/>
  <c r="BK513" i="28"/>
  <c r="BK320" i="28"/>
  <c r="J600" i="28"/>
  <c r="J309" i="28"/>
  <c r="J633" i="28"/>
  <c r="J373" i="28"/>
  <c r="BK251" i="28"/>
  <c r="BK654" i="28"/>
  <c r="BK387" i="28"/>
  <c r="BK253" i="28"/>
  <c r="J215" i="29"/>
  <c r="BK148" i="29"/>
  <c r="J252" i="30"/>
  <c r="J358" i="30"/>
  <c r="J120" i="31"/>
  <c r="BK411" i="33"/>
  <c r="J499" i="33"/>
  <c r="J137" i="33"/>
  <c r="J104" i="2"/>
  <c r="J1244" i="3"/>
  <c r="BK1208" i="3"/>
  <c r="BK1303" i="3"/>
  <c r="BK1104" i="3"/>
  <c r="BK984" i="3"/>
  <c r="J1574" i="3"/>
  <c r="BK2084" i="3"/>
  <c r="BK1045" i="3"/>
  <c r="BK2475" i="4"/>
  <c r="BK1011" i="4"/>
  <c r="J2083" i="4"/>
  <c r="BK1238" i="4"/>
  <c r="J1669" i="4"/>
  <c r="J1874" i="4"/>
  <c r="BK2736" i="4"/>
  <c r="J841" i="4"/>
  <c r="J2076" i="4"/>
  <c r="J2544" i="4"/>
  <c r="J1064" i="4"/>
  <c r="BK3161" i="4"/>
  <c r="BK1475" i="4"/>
  <c r="BK565" i="5"/>
  <c r="BK217" i="5"/>
  <c r="J251" i="5"/>
  <c r="BK289" i="5"/>
  <c r="J467" i="5"/>
  <c r="BK569" i="5"/>
  <c r="J189" i="5"/>
  <c r="J475" i="5"/>
  <c r="J587" i="5"/>
  <c r="J629" i="5"/>
  <c r="BK199" i="5"/>
  <c r="J154" i="6"/>
  <c r="BK91" i="6"/>
  <c r="J465" i="7"/>
  <c r="J1254" i="7"/>
  <c r="J2325" i="7"/>
  <c r="J547" i="7"/>
  <c r="BK1373" i="7"/>
  <c r="J2447" i="7"/>
  <c r="J764" i="7"/>
  <c r="BK2332" i="7"/>
  <c r="BK2281" i="7"/>
  <c r="J196" i="7"/>
  <c r="BK2474" i="7"/>
  <c r="BK781" i="7"/>
  <c r="J204" i="8"/>
  <c r="BK186" i="9"/>
  <c r="J100" i="10"/>
  <c r="J150" i="11"/>
  <c r="BK288" i="11"/>
  <c r="J404" i="12"/>
  <c r="BK309" i="12"/>
  <c r="BK709" i="12"/>
  <c r="BK335" i="12"/>
  <c r="J105" i="13"/>
  <c r="J204" i="14"/>
  <c r="BK463" i="15"/>
  <c r="J188" i="15"/>
  <c r="J360" i="15"/>
  <c r="J375" i="15"/>
  <c r="BK159" i="15"/>
  <c r="BK230" i="16"/>
  <c r="BK1013" i="16"/>
  <c r="J722" i="16"/>
  <c r="J752" i="16"/>
  <c r="J576" i="16"/>
  <c r="BK102" i="16"/>
  <c r="BK2477" i="17"/>
  <c r="J2684" i="17"/>
  <c r="BK2884" i="17"/>
  <c r="J2915" i="17"/>
  <c r="BK897" i="17"/>
  <c r="J955" i="17"/>
  <c r="BK1002" i="17"/>
  <c r="J2873" i="17"/>
  <c r="BK1757" i="17"/>
  <c r="BK2250" i="17"/>
  <c r="BK1283" i="18"/>
  <c r="BK647" i="18"/>
  <c r="J908" i="18"/>
  <c r="BK1228" i="18"/>
  <c r="BK1435" i="18"/>
  <c r="J688" i="18"/>
  <c r="J547" i="18"/>
  <c r="J657" i="18"/>
  <c r="J1409" i="18"/>
  <c r="J88" i="19"/>
  <c r="BK146" i="19"/>
  <c r="BK161" i="20"/>
  <c r="J167" i="20"/>
  <c r="J103" i="22"/>
  <c r="BK101" i="23"/>
  <c r="BK100" i="24"/>
  <c r="J116" i="27"/>
  <c r="BK110" i="27"/>
  <c r="J596" i="28"/>
  <c r="BK331" i="28"/>
  <c r="BK588" i="28"/>
  <c r="J268" i="28"/>
  <c r="BK604" i="28"/>
  <c r="J442" i="28"/>
  <c r="BK296" i="28"/>
  <c r="J540" i="28"/>
  <c r="J292" i="28"/>
  <c r="J573" i="28"/>
  <c r="J325" i="28"/>
  <c r="J568" i="28"/>
  <c r="J343" i="28"/>
  <c r="J154" i="28"/>
  <c r="BK390" i="28"/>
  <c r="J200" i="28"/>
  <c r="BK576" i="28"/>
  <c r="J396" i="28"/>
  <c r="BK233" i="28"/>
  <c r="J160" i="29"/>
  <c r="J221" i="30"/>
  <c r="BK328" i="30"/>
  <c r="J132" i="31"/>
  <c r="J109" i="32"/>
  <c r="BK137" i="33"/>
  <c r="J200" i="33"/>
  <c r="BK186" i="2"/>
  <c r="J1124" i="3"/>
  <c r="BK1609" i="3"/>
  <c r="BK195" i="3"/>
  <c r="J779" i="3"/>
  <c r="J308" i="3"/>
  <c r="J555" i="3"/>
  <c r="J1932" i="3"/>
  <c r="BK174" i="3"/>
  <c r="J1559" i="3"/>
  <c r="J769" i="3"/>
  <c r="J2373" i="4"/>
  <c r="J834" i="4"/>
  <c r="J2328" i="4"/>
  <c r="BK623" i="4"/>
  <c r="BK1938" i="4"/>
  <c r="J2384" i="4"/>
  <c r="J205" i="4"/>
  <c r="J979" i="4"/>
  <c r="J1373" i="4"/>
  <c r="J1690" i="4"/>
  <c r="J3233" i="4"/>
  <c r="J2909" i="4"/>
  <c r="J152" i="4"/>
  <c r="J579" i="5"/>
  <c r="J529" i="5"/>
  <c r="BK223" i="5"/>
  <c r="BK421" i="5"/>
  <c r="J541" i="5"/>
  <c r="J135" i="5"/>
  <c r="J393" i="5"/>
  <c r="BK283" i="5"/>
  <c r="BK567" i="5"/>
  <c r="BK123" i="5"/>
  <c r="BK112" i="6"/>
  <c r="J1489" i="7"/>
  <c r="BK1499" i="7"/>
  <c r="J449" i="7"/>
  <c r="BK1119" i="7"/>
  <c r="BK2172" i="7"/>
  <c r="BK212" i="7"/>
  <c r="J609" i="7"/>
  <c r="J1898" i="7"/>
  <c r="BK1832" i="7"/>
  <c r="J604" i="7"/>
  <c r="J2517" i="7"/>
  <c r="BK1144" i="7"/>
  <c r="BK257" i="8"/>
  <c r="J170" i="8"/>
  <c r="BK97" i="10"/>
  <c r="J437" i="11"/>
  <c r="BK433" i="11"/>
  <c r="BK762" i="12"/>
  <c r="J331" i="12"/>
  <c r="J312" i="12"/>
  <c r="BK743" i="12"/>
  <c r="J249" i="13"/>
  <c r="BK190" i="13"/>
  <c r="J224" i="14"/>
  <c r="J239" i="14"/>
  <c r="BK415" i="15"/>
  <c r="BK354" i="15"/>
  <c r="J97" i="15"/>
  <c r="J348" i="15"/>
  <c r="BK647" i="16"/>
  <c r="BK490" i="16"/>
  <c r="BK119" i="16"/>
  <c r="J129" i="16"/>
  <c r="BK871" i="16"/>
  <c r="J451" i="16"/>
  <c r="BK459" i="16"/>
  <c r="BK1751" i="17"/>
  <c r="J2263" i="17"/>
  <c r="BK2238" i="17"/>
  <c r="J2436" i="17"/>
  <c r="J2366" i="17"/>
  <c r="J2652" i="17"/>
  <c r="J619" i="17"/>
  <c r="J2956" i="17"/>
  <c r="BK1810" i="17"/>
  <c r="J2431" i="17"/>
  <c r="J1193" i="18"/>
  <c r="J274" i="18"/>
  <c r="BK918" i="18"/>
  <c r="J1334" i="18"/>
  <c r="BK93" i="18"/>
  <c r="J498" i="18"/>
  <c r="J557" i="18"/>
  <c r="BK299" i="18"/>
  <c r="BK355" i="18"/>
  <c r="J1118" i="18"/>
  <c r="BK181" i="19"/>
  <c r="BK134" i="20"/>
  <c r="BK146" i="20"/>
  <c r="J155" i="20"/>
  <c r="J101" i="22"/>
  <c r="J111" i="24"/>
  <c r="BK119" i="25"/>
  <c r="BK104" i="27"/>
  <c r="BK117" i="27"/>
  <c r="J570" i="28"/>
  <c r="J322" i="28"/>
  <c r="J564" i="28"/>
  <c r="BK154" i="28"/>
  <c r="J499" i="28"/>
  <c r="J376" i="28"/>
  <c r="J657" i="28"/>
  <c r="BK419" i="28"/>
  <c r="BK203" i="28"/>
  <c r="J407" i="28"/>
  <c r="BK648" i="28"/>
  <c r="BK482" i="28"/>
  <c r="J227" i="28"/>
  <c r="J584" i="28"/>
  <c r="BK279" i="28"/>
  <c r="J638" i="28"/>
  <c r="J502" i="28"/>
  <c r="BK377" i="28"/>
  <c r="J138" i="28"/>
  <c r="BK208" i="29"/>
  <c r="BK244" i="30"/>
  <c r="J91" i="31"/>
  <c r="BK345" i="33"/>
  <c r="J285" i="33"/>
  <c r="J291" i="33"/>
  <c r="BK158" i="2"/>
  <c r="J1155" i="3"/>
  <c r="J1228" i="3"/>
  <c r="BK1652" i="3"/>
  <c r="BK308" i="3"/>
  <c r="J346" i="3"/>
  <c r="J224" i="3"/>
  <c r="BK1382" i="3"/>
  <c r="J1077" i="3"/>
  <c r="J988" i="3"/>
  <c r="BK649" i="3"/>
  <c r="J1622" i="3"/>
  <c r="BK1539" i="3"/>
  <c r="BK1343" i="3"/>
  <c r="BK1194" i="3"/>
  <c r="J2150" i="3"/>
  <c r="J1400" i="3"/>
  <c r="J2726" i="4"/>
  <c r="J1559" i="4"/>
  <c r="BK2586" i="4"/>
  <c r="BK742" i="4"/>
  <c r="BK1682" i="4"/>
  <c r="J2627" i="4"/>
  <c r="BK255" i="4"/>
  <c r="BK1640" i="4"/>
  <c r="BK179" i="4"/>
  <c r="J1228" i="4"/>
  <c r="J1674" i="4"/>
  <c r="BK3239" i="4"/>
  <c r="BK1601" i="4"/>
  <c r="J236" i="4"/>
  <c r="BK377" i="5"/>
  <c r="BK429" i="5"/>
  <c r="J569" i="5"/>
  <c r="J269" i="5"/>
  <c r="BK465" i="5"/>
  <c r="BK589" i="5"/>
  <c r="J589" i="5"/>
  <c r="J624" i="5"/>
  <c r="BK275" i="5"/>
  <c r="J118" i="6"/>
  <c r="J133" i="6"/>
  <c r="BK572" i="7"/>
  <c r="J1109" i="7"/>
  <c r="J1475" i="7"/>
  <c r="J500" i="7"/>
  <c r="BK1892" i="7"/>
  <c r="BK591" i="7"/>
  <c r="BK1311" i="7"/>
  <c r="BK232" i="7"/>
  <c r="BK547" i="7"/>
  <c r="BK674" i="7"/>
  <c r="J2601" i="7"/>
  <c r="BK2509" i="7"/>
  <c r="J1603" i="7"/>
  <c r="BK318" i="7"/>
  <c r="J192" i="8"/>
  <c r="J102" i="9"/>
  <c r="J214" i="9"/>
  <c r="BK315" i="11"/>
  <c r="BK106" i="11"/>
  <c r="BK865" i="12"/>
  <c r="J94" i="12"/>
  <c r="J758" i="12"/>
  <c r="J437" i="12"/>
  <c r="BK384" i="13"/>
  <c r="J194" i="14"/>
  <c r="J102" i="14"/>
  <c r="BK119" i="15"/>
  <c r="BK431" i="15"/>
  <c r="J525" i="15"/>
  <c r="J93" i="15"/>
  <c r="BK323" i="15"/>
  <c r="J462" i="16"/>
  <c r="J197" i="16"/>
  <c r="J1033" i="16"/>
  <c r="BK683" i="16"/>
  <c r="BK606" i="16"/>
  <c r="J436" i="16"/>
  <c r="BK453" i="16"/>
  <c r="BK835" i="17"/>
  <c r="BK1016" i="17"/>
  <c r="BK2399" i="17"/>
  <c r="BK2545" i="17"/>
  <c r="BK2868" i="17"/>
  <c r="BK853" i="17"/>
  <c r="J118" i="17"/>
  <c r="BK2972" i="17"/>
  <c r="BK2621" i="17"/>
  <c r="J740" i="17"/>
  <c r="BK955" i="17"/>
  <c r="J622" i="18"/>
  <c r="BK793" i="18"/>
  <c r="J978" i="18"/>
  <c r="BK627" i="18"/>
  <c r="J853" i="18"/>
  <c r="J1532" i="18"/>
  <c r="J672" i="18"/>
  <c r="J146" i="19"/>
  <c r="J131" i="20"/>
  <c r="J118" i="20"/>
  <c r="BK114" i="20"/>
  <c r="J98" i="21"/>
  <c r="BK111" i="23"/>
  <c r="J119" i="25"/>
  <c r="J123" i="27"/>
  <c r="BK128" i="27"/>
  <c r="J133" i="27"/>
  <c r="J593" i="28"/>
  <c r="BK376" i="28"/>
  <c r="BK213" i="28"/>
  <c r="BK502" i="28"/>
  <c r="J245" i="28"/>
  <c r="J436" i="28"/>
  <c r="J201" i="28"/>
  <c r="BK510" i="28"/>
  <c r="BK245" i="28"/>
  <c r="J531" i="28"/>
  <c r="J237" i="28"/>
  <c r="J454" i="28"/>
  <c r="BK301" i="28"/>
  <c r="J611" i="28"/>
  <c r="J368" i="28"/>
  <c r="BK643" i="28"/>
  <c r="BK514" i="28"/>
  <c r="J303" i="28"/>
  <c r="J144" i="28"/>
  <c r="BK184" i="29"/>
  <c r="BK288" i="30"/>
  <c r="BK205" i="30"/>
  <c r="BK254" i="32"/>
  <c r="J165" i="33"/>
  <c r="BK232" i="33"/>
  <c r="BK169" i="2"/>
  <c r="J1764" i="3"/>
  <c r="J438" i="3"/>
  <c r="BK414" i="3"/>
  <c r="J626" i="3"/>
  <c r="J909" i="3"/>
  <c r="J237" i="3"/>
  <c r="BK1457" i="3"/>
  <c r="BK2815" i="4"/>
  <c r="BK1275" i="4"/>
  <c r="BK1932" i="4"/>
  <c r="J612" i="4"/>
  <c r="BK1740" i="4"/>
  <c r="BK2744" i="4"/>
  <c r="BK312" i="4"/>
  <c r="BK1175" i="4"/>
  <c r="J1938" i="4"/>
  <c r="BK2572" i="4"/>
  <c r="J1287" i="4"/>
  <c r="BK3194" i="4"/>
  <c r="J2132" i="4"/>
  <c r="BK547" i="5"/>
  <c r="J439" i="5"/>
  <c r="J453" i="5"/>
  <c r="J527" i="5"/>
  <c r="J305" i="5"/>
  <c r="BK391" i="5"/>
  <c r="J461" i="5"/>
  <c r="J614" i="5"/>
  <c r="J263" i="5"/>
  <c r="J112" i="6"/>
  <c r="J1504" i="7"/>
  <c r="BK1700" i="7"/>
  <c r="J1838" i="7"/>
  <c r="BK2325" i="7"/>
  <c r="J977" i="7"/>
  <c r="J1700" i="7"/>
  <c r="BK206" i="7"/>
  <c r="BK2161" i="7"/>
  <c r="BK1079" i="7"/>
  <c r="J296" i="7"/>
  <c r="BK1743" i="7"/>
  <c r="J314" i="7"/>
  <c r="BK181" i="8"/>
  <c r="J156" i="9"/>
  <c r="BK261" i="11"/>
  <c r="J106" i="11"/>
  <c r="BK98" i="12"/>
  <c r="J96" i="12"/>
  <c r="BK339" i="12"/>
  <c r="BK207" i="13"/>
  <c r="J96" i="13"/>
  <c r="BK239" i="14"/>
  <c r="BK161" i="15"/>
  <c r="BK320" i="15"/>
  <c r="J437" i="15"/>
  <c r="BK544" i="15"/>
  <c r="BK752" i="16"/>
  <c r="BK928" i="16"/>
  <c r="J855" i="16"/>
  <c r="BK700" i="16"/>
  <c r="J1075" i="16"/>
  <c r="J2715" i="17"/>
  <c r="J2328" i="17"/>
  <c r="J2349" i="17"/>
  <c r="J1300" i="17"/>
  <c r="J2193" i="17"/>
  <c r="BK2164" i="17"/>
  <c r="J2920" i="17"/>
  <c r="BK2505" i="17"/>
  <c r="J556" i="17"/>
  <c r="J1450" i="18"/>
  <c r="BK878" i="18"/>
  <c r="BK783" i="18"/>
  <c r="J542" i="18"/>
  <c r="J183" i="18"/>
  <c r="BK863" i="18"/>
  <c r="J1473" i="18"/>
  <c r="BK215" i="19"/>
  <c r="J151" i="20"/>
  <c r="J134" i="20"/>
  <c r="BK165" i="20"/>
  <c r="BK115" i="23"/>
  <c r="J102" i="23"/>
  <c r="J109" i="25"/>
  <c r="J89" i="27"/>
  <c r="BK121" i="27"/>
  <c r="BK627" i="28"/>
  <c r="J455" i="28"/>
  <c r="BK235" i="28"/>
  <c r="J488" i="28"/>
  <c r="BK284" i="28"/>
  <c r="BK416" i="28"/>
  <c r="J170" i="28"/>
  <c r="J437" i="28"/>
  <c r="J147" i="28"/>
  <c r="J465" i="28"/>
  <c r="J161" i="28"/>
  <c r="J367" i="28"/>
  <c r="BK647" i="28"/>
  <c r="BK441" i="28"/>
  <c r="BK199" i="28"/>
  <c r="BK595" i="28"/>
  <c r="J358" i="28"/>
  <c r="J312" i="30"/>
  <c r="J268" i="30"/>
  <c r="BK143" i="31"/>
  <c r="BK421" i="33"/>
  <c r="BK400" i="33"/>
  <c r="J237" i="33"/>
  <c r="AS73" i="1"/>
  <c r="BK584" i="3"/>
  <c r="BK999" i="3"/>
  <c r="BK2354" i="4"/>
  <c r="J675" i="4"/>
  <c r="BK746" i="4"/>
  <c r="BK1455" i="4"/>
  <c r="BK2405" i="4"/>
  <c r="BK1022" i="4"/>
  <c r="BK1431" i="4"/>
  <c r="J3103" i="4"/>
  <c r="J2002" i="4"/>
  <c r="BK601" i="5"/>
  <c r="J415" i="5"/>
  <c r="BK403" i="5"/>
  <c r="BK508" i="5"/>
  <c r="BK489" i="5"/>
  <c r="J93" i="5"/>
  <c r="BK475" i="5"/>
  <c r="BK549" i="5"/>
  <c r="J157" i="6"/>
  <c r="J1384" i="7"/>
  <c r="BK1068" i="7"/>
  <c r="J1560" i="7"/>
  <c r="BK1910" i="7"/>
  <c r="BK710" i="7"/>
  <c r="BK1064" i="7"/>
  <c r="J1865" i="7"/>
  <c r="J291" i="7"/>
  <c r="BK626" i="7"/>
  <c r="BK2496" i="7"/>
  <c r="BK752" i="7"/>
  <c r="BK192" i="8"/>
  <c r="J189" i="9"/>
  <c r="BK84" i="9"/>
  <c r="BK270" i="11"/>
  <c r="J409" i="11"/>
  <c r="J173" i="12"/>
  <c r="BK150" i="12"/>
  <c r="J444" i="12"/>
  <c r="J308" i="13"/>
  <c r="BK105" i="14"/>
  <c r="J117" i="14"/>
  <c r="BK351" i="15"/>
  <c r="J119" i="15"/>
  <c r="J417" i="15"/>
  <c r="BK157" i="15"/>
  <c r="J401" i="16"/>
  <c r="BK567" i="16"/>
  <c r="BK769" i="16"/>
  <c r="BK268" i="16"/>
  <c r="BK1060" i="16"/>
  <c r="J2689" i="17"/>
  <c r="BK2822" i="17"/>
  <c r="BK2328" i="17"/>
  <c r="J1743" i="17"/>
  <c r="J1829" i="17"/>
  <c r="BK864" i="17"/>
  <c r="BK2993" i="17"/>
  <c r="BK2436" i="17"/>
  <c r="BK2725" i="17"/>
  <c r="BK1203" i="18"/>
  <c r="J1208" i="18"/>
  <c r="BK1293" i="18"/>
  <c r="BK1233" i="18"/>
  <c r="J1493" i="18"/>
  <c r="J155" i="18"/>
  <c r="BK983" i="18"/>
  <c r="BK928" i="18"/>
  <c r="J135" i="19"/>
  <c r="BK126" i="20"/>
  <c r="BK145" i="20"/>
  <c r="BK99" i="23"/>
  <c r="BK119" i="24"/>
  <c r="BK136" i="27"/>
  <c r="J99" i="27"/>
  <c r="BK581" i="28"/>
  <c r="BK357" i="28"/>
  <c r="BK498" i="28"/>
  <c r="BK170" i="28"/>
  <c r="BK461" i="28"/>
  <c r="J207" i="28"/>
  <c r="BK447" i="28"/>
  <c r="J155" i="28"/>
  <c r="J411" i="28"/>
  <c r="BK528" i="28"/>
  <c r="J289" i="28"/>
  <c r="BK566" i="28"/>
  <c r="J321" i="28"/>
  <c r="BK155" i="28"/>
  <c r="J438" i="28"/>
  <c r="BK219" i="28"/>
  <c r="J132" i="29"/>
  <c r="BK364" i="30"/>
  <c r="J272" i="30"/>
  <c r="BK107" i="31"/>
  <c r="BK101" i="33"/>
  <c r="J357" i="33"/>
  <c r="J153" i="2"/>
  <c r="BK1218" i="3"/>
  <c r="BK1564" i="3"/>
  <c r="J1787" i="3"/>
  <c r="BK279" i="3"/>
  <c r="BK1433" i="3"/>
  <c r="J301" i="3"/>
  <c r="BK2089" i="3"/>
  <c r="J1021" i="3"/>
  <c r="BK2097" i="4"/>
  <c r="BK293" i="4"/>
  <c r="J1192" i="4"/>
  <c r="BK2336" i="4"/>
  <c r="J2698" i="4"/>
  <c r="J760" i="4"/>
  <c r="J1953" i="4"/>
  <c r="BK2603" i="4"/>
  <c r="J2411" i="4"/>
  <c r="J317" i="4"/>
  <c r="BK3109" i="4"/>
  <c r="J995" i="4"/>
  <c r="BK331" i="5"/>
  <c r="BK243" i="5"/>
  <c r="J221" i="5"/>
  <c r="BK433" i="5"/>
  <c r="J455" i="5"/>
  <c r="J593" i="5"/>
  <c r="BK593" i="5"/>
  <c r="BK163" i="5"/>
  <c r="J151" i="6"/>
  <c r="BK151" i="6"/>
  <c r="J1104" i="7"/>
  <c r="J1164" i="7"/>
  <c r="J2260" i="7"/>
  <c r="BK646" i="7"/>
  <c r="J1484" i="7"/>
  <c r="J2332" i="7"/>
  <c r="J337" i="7"/>
  <c r="BK323" i="7"/>
  <c r="BK542" i="7"/>
  <c r="BK2339" i="7"/>
  <c r="BK327" i="7"/>
  <c r="J201" i="8"/>
  <c r="J123" i="9"/>
  <c r="BK105" i="10"/>
  <c r="BK199" i="11"/>
  <c r="J714" i="12"/>
  <c r="BK892" i="12"/>
  <c r="BK235" i="12"/>
  <c r="J599" i="12"/>
  <c r="BK232" i="13"/>
  <c r="J184" i="14"/>
  <c r="BK514" i="15"/>
  <c r="J308" i="15"/>
  <c r="J159" i="15"/>
  <c r="J413" i="15"/>
  <c r="BK692" i="16"/>
  <c r="BK511" i="16"/>
  <c r="J863" i="16"/>
  <c r="J1021" i="16"/>
  <c r="BK1027" i="16"/>
  <c r="BK1075" i="16"/>
  <c r="J2471" i="17"/>
  <c r="BK2632" i="17"/>
  <c r="J114" i="17"/>
  <c r="J2884" i="17"/>
  <c r="BK2521" i="17"/>
  <c r="BK675" i="17"/>
  <c r="J2967" i="17"/>
  <c r="BK1672" i="17"/>
  <c r="BK2134" i="17"/>
  <c r="J1163" i="18"/>
  <c r="BK1253" i="18"/>
  <c r="J1128" i="18"/>
  <c r="BK1419" i="18"/>
  <c r="J1038" i="18"/>
  <c r="BK592" i="18"/>
  <c r="J1093" i="18"/>
  <c r="J197" i="19"/>
  <c r="BK167" i="20"/>
  <c r="J94" i="20"/>
  <c r="J97" i="22"/>
  <c r="J117" i="24"/>
  <c r="BK104" i="25"/>
  <c r="J121" i="27"/>
  <c r="BK139" i="27"/>
  <c r="J577" i="28"/>
  <c r="BK345" i="28"/>
  <c r="J176" i="28"/>
  <c r="BK328" i="28"/>
  <c r="J514" i="28"/>
  <c r="J190" i="28"/>
  <c r="BK471" i="28"/>
  <c r="BK223" i="28"/>
  <c r="J482" i="28"/>
  <c r="J129" i="28"/>
  <c r="BK325" i="28"/>
  <c r="BK640" i="28"/>
  <c r="BK389" i="28"/>
  <c r="BK130" i="28"/>
  <c r="J544" i="28"/>
  <c r="BK297" i="28"/>
  <c r="BK192" i="29"/>
  <c r="J148" i="29"/>
  <c r="J99" i="30"/>
  <c r="J368" i="30"/>
  <c r="J237" i="32"/>
  <c r="J339" i="33"/>
  <c r="BK152" i="33"/>
  <c r="BK89" i="2"/>
  <c r="BK803" i="3"/>
  <c r="BK859" i="3"/>
  <c r="BK1181" i="3"/>
  <c r="BK1254" i="3"/>
  <c r="BK872" i="3"/>
  <c r="BK147" i="3"/>
  <c r="J131" i="3"/>
  <c r="BK1282" i="3"/>
  <c r="BK1906" i="4"/>
  <c r="BK2565" i="4"/>
  <c r="J2645" i="4"/>
  <c r="J854" i="4"/>
  <c r="J1515" i="4"/>
  <c r="BK1616" i="4"/>
  <c r="BK2527" i="4"/>
  <c r="J1185" i="4"/>
  <c r="J1221" i="4"/>
  <c r="J3112" i="4"/>
  <c r="BK1365" i="4"/>
  <c r="BK411" i="5"/>
  <c r="J435" i="5"/>
  <c r="BK415" i="5"/>
  <c r="J549" i="5"/>
  <c r="BK457" i="5"/>
  <c r="BK105" i="5"/>
  <c r="J235" i="5"/>
  <c r="BK93" i="5"/>
  <c r="J91" i="5"/>
  <c r="J201" i="6"/>
  <c r="J856" i="7"/>
  <c r="BK186" i="7"/>
  <c r="BK2204" i="7"/>
  <c r="J1754" i="7"/>
  <c r="BK309" i="7"/>
  <c r="J988" i="7"/>
  <c r="J1910" i="7"/>
  <c r="J641" i="7"/>
  <c r="BK1798" i="7"/>
  <c r="BK2123" i="7"/>
  <c r="J695" i="7"/>
  <c r="BK1838" i="7"/>
  <c r="J239" i="8"/>
  <c r="BK99" i="9"/>
  <c r="BK229" i="9"/>
  <c r="J357" i="11"/>
  <c r="BK437" i="11"/>
  <c r="J333" i="12"/>
  <c r="BK301" i="12"/>
  <c r="J248" i="12"/>
  <c r="J780" i="12"/>
  <c r="J168" i="13"/>
  <c r="J232" i="13"/>
  <c r="BK112" i="14"/>
  <c r="J482" i="15"/>
  <c r="J317" i="15"/>
  <c r="J111" i="15"/>
  <c r="BK300" i="15"/>
  <c r="BK356" i="16"/>
  <c r="BK1009" i="16"/>
  <c r="J222" i="16"/>
  <c r="BK553" i="16"/>
  <c r="J420" i="16"/>
  <c r="BK214" i="16"/>
  <c r="J650" i="17"/>
  <c r="J2758" i="17"/>
  <c r="J1265" i="17"/>
  <c r="BK2233" i="17"/>
  <c r="BK2737" i="17"/>
  <c r="J3080" i="17"/>
  <c r="BK2967" i="17"/>
  <c r="BK2198" i="17"/>
  <c r="J1135" i="17"/>
  <c r="BK1148" i="18"/>
  <c r="BK1424" i="18"/>
  <c r="BK1359" i="18"/>
  <c r="J1461" i="18"/>
  <c r="BK1409" i="18"/>
  <c r="J1318" i="18"/>
  <c r="BK1544" i="18"/>
  <c r="BK212" i="18"/>
  <c r="BK229" i="19"/>
  <c r="BK112" i="20"/>
  <c r="J108" i="20"/>
  <c r="J117" i="23"/>
  <c r="BK99" i="24"/>
  <c r="J147" i="27"/>
  <c r="J98" i="27"/>
  <c r="BK90" i="27"/>
  <c r="BK527" i="28"/>
  <c r="BK340" i="28"/>
  <c r="BK150" i="28"/>
  <c r="BK271" i="28"/>
  <c r="J617" i="28"/>
  <c r="J297" i="28"/>
  <c r="J128" i="28"/>
  <c r="J300" i="28"/>
  <c r="BK503" i="28"/>
  <c r="BK293" i="28"/>
  <c r="BK587" i="28"/>
  <c r="J286" i="28"/>
  <c r="J658" i="28"/>
  <c r="J415" i="28"/>
  <c r="BK215" i="28"/>
  <c r="BK179" i="29"/>
  <c r="BK200" i="30"/>
  <c r="J235" i="30"/>
  <c r="BK286" i="32"/>
  <c r="J257" i="33"/>
  <c r="BK432" i="33"/>
  <c r="T2345" i="7" l="1"/>
  <c r="P2441" i="7"/>
  <c r="R1058" i="7"/>
  <c r="R2441" i="7"/>
  <c r="T1825" i="7"/>
  <c r="T2441" i="7"/>
  <c r="R274" i="33"/>
  <c r="P362" i="33"/>
  <c r="T274" i="33"/>
  <c r="R362" i="33"/>
  <c r="P1058" i="7"/>
  <c r="P1578" i="3"/>
  <c r="T1578" i="3"/>
  <c r="R914" i="7"/>
  <c r="P1825" i="7"/>
  <c r="P290" i="33"/>
  <c r="T306" i="33"/>
  <c r="R2345" i="7"/>
  <c r="P274" i="33"/>
  <c r="R290" i="33"/>
  <c r="R306" i="33"/>
  <c r="R1825" i="7"/>
  <c r="P2345" i="7"/>
  <c r="R1578" i="3"/>
  <c r="P914" i="7"/>
  <c r="P306" i="33"/>
  <c r="P138" i="2"/>
  <c r="P185" i="3"/>
  <c r="R1138" i="3"/>
  <c r="P1319" i="3"/>
  <c r="BK1491" i="3"/>
  <c r="J1491" i="3" s="1"/>
  <c r="J75" i="3"/>
  <c r="BK1512" i="3"/>
  <c r="J1512" i="3" s="1"/>
  <c r="J76" i="3" s="1"/>
  <c r="P1714" i="3"/>
  <c r="P1949" i="3"/>
  <c r="P2070" i="3"/>
  <c r="R2144" i="3"/>
  <c r="T109" i="4"/>
  <c r="BK221" i="4"/>
  <c r="J221" i="4" s="1"/>
  <c r="J62" i="4" s="1"/>
  <c r="BK602" i="4"/>
  <c r="J602" i="4" s="1"/>
  <c r="J64" i="4" s="1"/>
  <c r="P2033" i="4"/>
  <c r="BK2930" i="4"/>
  <c r="J2930" i="4" s="1"/>
  <c r="J82" i="4" s="1"/>
  <c r="R3102" i="4"/>
  <c r="T3209" i="4"/>
  <c r="P510" i="5"/>
  <c r="R84" i="6"/>
  <c r="T268" i="7"/>
  <c r="T412" i="7"/>
  <c r="T477" i="7"/>
  <c r="T576" i="7"/>
  <c r="T603" i="7"/>
  <c r="R683" i="7"/>
  <c r="R793" i="7"/>
  <c r="R895" i="7"/>
  <c r="T929" i="7"/>
  <c r="BK1014" i="7"/>
  <c r="J1014" i="7" s="1"/>
  <c r="J86" i="7" s="1"/>
  <c r="T1108" i="7"/>
  <c r="BK1193" i="7"/>
  <c r="J1193" i="7" s="1"/>
  <c r="J90" i="7" s="1"/>
  <c r="P1273" i="7"/>
  <c r="P1488" i="7"/>
  <c r="P1551" i="7"/>
  <c r="P1584" i="7"/>
  <c r="T1689" i="7"/>
  <c r="R1764" i="7"/>
  <c r="P1778" i="7"/>
  <c r="BK1845" i="7"/>
  <c r="J1845" i="7"/>
  <c r="J105" i="7"/>
  <c r="T1879" i="7"/>
  <c r="BK2295" i="7"/>
  <c r="J2295" i="7" s="1"/>
  <c r="J110" i="7" s="1"/>
  <c r="R2394" i="7"/>
  <c r="BK2458" i="7"/>
  <c r="J2458" i="7" s="1"/>
  <c r="J116" i="7" s="1"/>
  <c r="T2554" i="7"/>
  <c r="T2553" i="7" s="1"/>
  <c r="BK2605" i="7"/>
  <c r="J2605" i="7" s="1"/>
  <c r="J122" i="7" s="1"/>
  <c r="P91" i="12"/>
  <c r="R135" i="12"/>
  <c r="T138" i="12"/>
  <c r="P145" i="12"/>
  <c r="P761" i="12"/>
  <c r="BK327" i="13"/>
  <c r="J327" i="13" s="1"/>
  <c r="J63" i="13" s="1"/>
  <c r="BK216" i="14"/>
  <c r="J216" i="14" s="1"/>
  <c r="J63" i="14" s="1"/>
  <c r="T144" i="15"/>
  <c r="BK436" i="15"/>
  <c r="J436" i="15" s="1"/>
  <c r="J64" i="15" s="1"/>
  <c r="T575" i="16"/>
  <c r="R1008" i="16"/>
  <c r="R230" i="17"/>
  <c r="R3046" i="17"/>
  <c r="P92" i="18"/>
  <c r="P291" i="18"/>
  <c r="P531" i="18"/>
  <c r="P1323" i="18"/>
  <c r="T1498" i="18"/>
  <c r="P176" i="19"/>
  <c r="P93" i="20"/>
  <c r="P160" i="20"/>
  <c r="P93" i="23"/>
  <c r="T105" i="23"/>
  <c r="P108" i="24"/>
  <c r="BK93" i="25"/>
  <c r="R113" i="25"/>
  <c r="BK114" i="27"/>
  <c r="J114" i="27"/>
  <c r="J63" i="27" s="1"/>
  <c r="R124" i="28"/>
  <c r="BK165" i="28"/>
  <c r="J165" i="28" s="1"/>
  <c r="J66" i="28" s="1"/>
  <c r="T191" i="28"/>
  <c r="T217" i="28"/>
  <c r="BK246" i="28"/>
  <c r="J246" i="28"/>
  <c r="J72" i="28" s="1"/>
  <c r="T281" i="28"/>
  <c r="R341" i="28"/>
  <c r="BK402" i="28"/>
  <c r="J402" i="28"/>
  <c r="J79" i="28" s="1"/>
  <c r="P470" i="28"/>
  <c r="T525" i="28"/>
  <c r="T542" i="28"/>
  <c r="T555" i="28"/>
  <c r="R563" i="28"/>
  <c r="R571" i="28"/>
  <c r="BK594" i="28"/>
  <c r="J594" i="28" s="1"/>
  <c r="J95" i="28" s="1"/>
  <c r="T625" i="28"/>
  <c r="R653" i="28"/>
  <c r="P87" i="29"/>
  <c r="R218" i="29"/>
  <c r="BK92" i="30"/>
  <c r="T91" i="32"/>
  <c r="BK88" i="2"/>
  <c r="J88" i="2" s="1"/>
  <c r="J61" i="2" s="1"/>
  <c r="P125" i="2"/>
  <c r="BK168" i="2"/>
  <c r="J168" i="2" s="1"/>
  <c r="J66" i="2" s="1"/>
  <c r="R185" i="3"/>
  <c r="BK1138" i="3"/>
  <c r="J1138" i="3"/>
  <c r="J68" i="3" s="1"/>
  <c r="R1243" i="3"/>
  <c r="R1266" i="3"/>
  <c r="R1287" i="3"/>
  <c r="R1308" i="3"/>
  <c r="P1470" i="3"/>
  <c r="P1523" i="3"/>
  <c r="P1569" i="3"/>
  <c r="R1714" i="3"/>
  <c r="BK1949" i="3"/>
  <c r="J1949" i="3" s="1"/>
  <c r="J87" i="3" s="1"/>
  <c r="BK2070" i="3"/>
  <c r="J2070" i="3" s="1"/>
  <c r="J88" i="3" s="1"/>
  <c r="P2144" i="3"/>
  <c r="BK282" i="4"/>
  <c r="J282" i="4" s="1"/>
  <c r="J63" i="4" s="1"/>
  <c r="BK866" i="4"/>
  <c r="J866" i="4" s="1"/>
  <c r="J65" i="4" s="1"/>
  <c r="T1506" i="4"/>
  <c r="T1610" i="4"/>
  <c r="T1673" i="4"/>
  <c r="BK1710" i="4"/>
  <c r="J1710" i="4" s="1"/>
  <c r="J70" i="4" s="1"/>
  <c r="P1853" i="4"/>
  <c r="T1900" i="4"/>
  <c r="T1927" i="4"/>
  <c r="P1937" i="4"/>
  <c r="BK2001" i="4"/>
  <c r="J2001" i="4"/>
  <c r="J76" i="4" s="1"/>
  <c r="BK2022" i="4"/>
  <c r="J2022" i="4" s="1"/>
  <c r="J77" i="4" s="1"/>
  <c r="R2784" i="4"/>
  <c r="BK2826" i="4"/>
  <c r="J2826" i="4"/>
  <c r="J80" i="4" s="1"/>
  <c r="R2901" i="4"/>
  <c r="R3209" i="4"/>
  <c r="R84" i="5"/>
  <c r="BK84" i="6"/>
  <c r="J84" i="6" s="1"/>
  <c r="J61" i="6" s="1"/>
  <c r="P145" i="7"/>
  <c r="BK268" i="7"/>
  <c r="J268" i="7" s="1"/>
  <c r="J63" i="7" s="1"/>
  <c r="P412" i="7"/>
  <c r="R477" i="7"/>
  <c r="P576" i="7"/>
  <c r="BK603" i="7"/>
  <c r="J603" i="7"/>
  <c r="J72" i="7" s="1"/>
  <c r="T683" i="7"/>
  <c r="BK793" i="7"/>
  <c r="J793" i="7"/>
  <c r="J76" i="7" s="1"/>
  <c r="BK895" i="7"/>
  <c r="J895" i="7"/>
  <c r="J78" i="7" s="1"/>
  <c r="BK929" i="7"/>
  <c r="J929" i="7" s="1"/>
  <c r="J80" i="7" s="1"/>
  <c r="R992" i="7"/>
  <c r="R1003" i="7"/>
  <c r="P1073" i="7"/>
  <c r="T1283" i="7"/>
  <c r="T1513" i="7"/>
  <c r="BK1608" i="7"/>
  <c r="J1608" i="7" s="1"/>
  <c r="J100" i="7" s="1"/>
  <c r="R1909" i="7"/>
  <c r="T2259" i="7"/>
  <c r="BK2394" i="7"/>
  <c r="J2394" i="7" s="1"/>
  <c r="J113" i="7" s="1"/>
  <c r="P2458" i="7"/>
  <c r="BK2554" i="7"/>
  <c r="R2605" i="7"/>
  <c r="R84" i="8"/>
  <c r="R83" i="8"/>
  <c r="R82" i="8" s="1"/>
  <c r="BK84" i="10"/>
  <c r="BK83" i="10"/>
  <c r="J83" i="10"/>
  <c r="J60" i="10" s="1"/>
  <c r="T83" i="11"/>
  <c r="T82" i="11" s="1"/>
  <c r="T81" i="11" s="1"/>
  <c r="T344" i="12"/>
  <c r="BK908" i="12"/>
  <c r="J908" i="12"/>
  <c r="J69" i="12" s="1"/>
  <c r="P87" i="13"/>
  <c r="BK87" i="14"/>
  <c r="J87" i="14"/>
  <c r="J61" i="14"/>
  <c r="R86" i="15"/>
  <c r="T277" i="15"/>
  <c r="P89" i="16"/>
  <c r="P236" i="16"/>
  <c r="T1020" i="16"/>
  <c r="R89" i="17"/>
  <c r="P2084" i="17"/>
  <c r="BK677" i="18"/>
  <c r="J677" i="18" s="1"/>
  <c r="J65" i="18" s="1"/>
  <c r="P1434" i="18"/>
  <c r="BK1460" i="18"/>
  <c r="J1460" i="18" s="1"/>
  <c r="J68" i="18" s="1"/>
  <c r="T204" i="19"/>
  <c r="BK93" i="20"/>
  <c r="BK160" i="20"/>
  <c r="J160" i="20" s="1"/>
  <c r="J68" i="20" s="1"/>
  <c r="R93" i="23"/>
  <c r="R110" i="23"/>
  <c r="BK114" i="24"/>
  <c r="J114" i="24" s="1"/>
  <c r="J68" i="24" s="1"/>
  <c r="P106" i="25"/>
  <c r="T114" i="27"/>
  <c r="BK137" i="28"/>
  <c r="J137" i="28" s="1"/>
  <c r="J64" i="28" s="1"/>
  <c r="R152" i="28"/>
  <c r="P191" i="28"/>
  <c r="BK217" i="28"/>
  <c r="J217" i="28" s="1"/>
  <c r="J70" i="28" s="1"/>
  <c r="T246" i="28"/>
  <c r="BK265" i="28"/>
  <c r="P313" i="28"/>
  <c r="R372" i="28"/>
  <c r="BK432" i="28"/>
  <c r="J432" i="28" s="1"/>
  <c r="J80" i="28" s="1"/>
  <c r="BK512" i="28"/>
  <c r="J512" i="28" s="1"/>
  <c r="J82" i="28" s="1"/>
  <c r="R536" i="28"/>
  <c r="P546" i="28"/>
  <c r="BK559" i="28"/>
  <c r="J559" i="28"/>
  <c r="J89" i="28" s="1"/>
  <c r="BK567" i="28"/>
  <c r="J567" i="28" s="1"/>
  <c r="J91" i="28" s="1"/>
  <c r="BK575" i="28"/>
  <c r="J575" i="28" s="1"/>
  <c r="J93" i="28" s="1"/>
  <c r="P579" i="28"/>
  <c r="R632" i="28"/>
  <c r="R661" i="28"/>
  <c r="BK183" i="29"/>
  <c r="J183" i="29"/>
  <c r="J63" i="29" s="1"/>
  <c r="BK385" i="30"/>
  <c r="J385" i="30" s="1"/>
  <c r="J66" i="30" s="1"/>
  <c r="R272" i="32"/>
  <c r="P94" i="33"/>
  <c r="BK322" i="33"/>
  <c r="J322" i="33" s="1"/>
  <c r="J66" i="33" s="1"/>
  <c r="P381" i="33"/>
  <c r="T138" i="2"/>
  <c r="P112" i="3"/>
  <c r="T930" i="3"/>
  <c r="T1050" i="3"/>
  <c r="BK1063" i="3"/>
  <c r="J1063" i="3" s="1"/>
  <c r="J67" i="3" s="1"/>
  <c r="BK1243" i="3"/>
  <c r="J1243" i="3" s="1"/>
  <c r="J69" i="3" s="1"/>
  <c r="P1266" i="3"/>
  <c r="T1287" i="3"/>
  <c r="T1308" i="3"/>
  <c r="T1470" i="3"/>
  <c r="BK1523" i="3"/>
  <c r="J1523" i="3" s="1"/>
  <c r="J77" i="3" s="1"/>
  <c r="BK1569" i="3"/>
  <c r="J1569" i="3" s="1"/>
  <c r="J78" i="3" s="1"/>
  <c r="T1714" i="3"/>
  <c r="BK1888" i="3"/>
  <c r="J1888" i="3" s="1"/>
  <c r="J84" i="3" s="1"/>
  <c r="P1931" i="3"/>
  <c r="BK2077" i="3"/>
  <c r="J2077" i="3"/>
  <c r="J89" i="3" s="1"/>
  <c r="R109" i="4"/>
  <c r="T221" i="4"/>
  <c r="P602" i="4"/>
  <c r="T2033" i="4"/>
  <c r="T2930" i="4"/>
  <c r="T3102" i="4"/>
  <c r="BK3209" i="4"/>
  <c r="J3209" i="4"/>
  <c r="J87" i="4" s="1"/>
  <c r="R510" i="5"/>
  <c r="R195" i="6"/>
  <c r="BK145" i="7"/>
  <c r="J145" i="7" s="1"/>
  <c r="J62" i="7" s="1"/>
  <c r="R268" i="7"/>
  <c r="BK412" i="7"/>
  <c r="J412" i="7" s="1"/>
  <c r="J65" i="7" s="1"/>
  <c r="BK477" i="7"/>
  <c r="J477" i="7"/>
  <c r="J69" i="7" s="1"/>
  <c r="R576" i="7"/>
  <c r="R603" i="7"/>
  <c r="BK683" i="7"/>
  <c r="J683" i="7" s="1"/>
  <c r="J74" i="7" s="1"/>
  <c r="P793" i="7"/>
  <c r="P895" i="7"/>
  <c r="P929" i="7"/>
  <c r="P992" i="7"/>
  <c r="T1003" i="7"/>
  <c r="T1073" i="7"/>
  <c r="R1283" i="7"/>
  <c r="R1513" i="7"/>
  <c r="R1608" i="7"/>
  <c r="BK1689" i="7"/>
  <c r="J1689" i="7" s="1"/>
  <c r="J101" i="7" s="1"/>
  <c r="T1764" i="7"/>
  <c r="R1778" i="7"/>
  <c r="T1845" i="7"/>
  <c r="P1879" i="7"/>
  <c r="R2295" i="7"/>
  <c r="P2362" i="7"/>
  <c r="T2421" i="7"/>
  <c r="R2482" i="7"/>
  <c r="T84" i="8"/>
  <c r="T83" i="8" s="1"/>
  <c r="T82" i="8" s="1"/>
  <c r="R83" i="9"/>
  <c r="R82" i="9" s="1"/>
  <c r="R81" i="9" s="1"/>
  <c r="R344" i="12"/>
  <c r="P908" i="12"/>
  <c r="T87" i="13"/>
  <c r="P87" i="14"/>
  <c r="BK144" i="15"/>
  <c r="J144" i="15" s="1"/>
  <c r="J62" i="15" s="1"/>
  <c r="P436" i="15"/>
  <c r="T236" i="16"/>
  <c r="BK1020" i="16"/>
  <c r="J1020" i="16"/>
  <c r="J66" i="16" s="1"/>
  <c r="BK89" i="17"/>
  <c r="J89" i="17" s="1"/>
  <c r="J62" i="17" s="1"/>
  <c r="R2084" i="17"/>
  <c r="BK92" i="18"/>
  <c r="BK291" i="18"/>
  <c r="J291" i="18" s="1"/>
  <c r="J63" i="18" s="1"/>
  <c r="R531" i="18"/>
  <c r="T1323" i="18"/>
  <c r="P1498" i="18"/>
  <c r="R204" i="19"/>
  <c r="P140" i="20"/>
  <c r="T91" i="21"/>
  <c r="T90" i="21"/>
  <c r="T89" i="21" s="1"/>
  <c r="T88" i="21" s="1"/>
  <c r="R92" i="22"/>
  <c r="R91" i="22" s="1"/>
  <c r="R90" i="22" s="1"/>
  <c r="R89" i="22" s="1"/>
  <c r="P110" i="23"/>
  <c r="BK93" i="24"/>
  <c r="J93" i="24"/>
  <c r="J66" i="24" s="1"/>
  <c r="T114" i="24"/>
  <c r="T93" i="25"/>
  <c r="T106" i="25"/>
  <c r="T87" i="27"/>
  <c r="T86" i="27"/>
  <c r="T85" i="27" s="1"/>
  <c r="T84" i="27" s="1"/>
  <c r="T138" i="27"/>
  <c r="BK124" i="28"/>
  <c r="J124" i="28" s="1"/>
  <c r="J63" i="28" s="1"/>
  <c r="T152" i="28"/>
  <c r="P178" i="28"/>
  <c r="BK204" i="28"/>
  <c r="J204" i="28" s="1"/>
  <c r="J69" i="28" s="1"/>
  <c r="P230" i="28"/>
  <c r="BK281" i="28"/>
  <c r="J281" i="28"/>
  <c r="J75" i="28" s="1"/>
  <c r="T341" i="28"/>
  <c r="P402" i="28"/>
  <c r="BK470" i="28"/>
  <c r="J470" i="28" s="1"/>
  <c r="J81" i="28" s="1"/>
  <c r="P525" i="28"/>
  <c r="R542" i="28"/>
  <c r="R555" i="28"/>
  <c r="P563" i="28"/>
  <c r="P571" i="28"/>
  <c r="P594" i="28"/>
  <c r="BK625" i="28"/>
  <c r="J625" i="28" s="1"/>
  <c r="J96" i="28" s="1"/>
  <c r="BK653" i="28"/>
  <c r="J653" i="28" s="1"/>
  <c r="J98" i="28" s="1"/>
  <c r="R183" i="29"/>
  <c r="R92" i="30"/>
  <c r="R90" i="31"/>
  <c r="R89" i="31" s="1"/>
  <c r="R88" i="31" s="1"/>
  <c r="BK91" i="32"/>
  <c r="J91" i="32" s="1"/>
  <c r="J65" i="32" s="1"/>
  <c r="T94" i="33"/>
  <c r="P431" i="33"/>
  <c r="BK138" i="2"/>
  <c r="J138" i="2" s="1"/>
  <c r="J64" i="2" s="1"/>
  <c r="R112" i="3"/>
  <c r="R930" i="3"/>
  <c r="P1050" i="3"/>
  <c r="P1063" i="3"/>
  <c r="T1243" i="3"/>
  <c r="T1266" i="3"/>
  <c r="BK1287" i="3"/>
  <c r="J1287" i="3"/>
  <c r="J71" i="3"/>
  <c r="BK1308" i="3"/>
  <c r="J1308" i="3"/>
  <c r="J72" i="3" s="1"/>
  <c r="BK1470" i="3"/>
  <c r="J1470" i="3" s="1"/>
  <c r="J74" i="3" s="1"/>
  <c r="R1523" i="3"/>
  <c r="R1569" i="3"/>
  <c r="BK1714" i="3"/>
  <c r="J1714" i="3" s="1"/>
  <c r="J83" i="3" s="1"/>
  <c r="P1888" i="3"/>
  <c r="BK1931" i="3"/>
  <c r="J1931" i="3" s="1"/>
  <c r="J85" i="3" s="1"/>
  <c r="P2077" i="3"/>
  <c r="P282" i="4"/>
  <c r="T866" i="4"/>
  <c r="P1506" i="4"/>
  <c r="P1089" i="4"/>
  <c r="P1610" i="4"/>
  <c r="P1673" i="4"/>
  <c r="P1710" i="4"/>
  <c r="T1853" i="4"/>
  <c r="R1900" i="4"/>
  <c r="R1927" i="4"/>
  <c r="R1937" i="4"/>
  <c r="P2001" i="4"/>
  <c r="P2022" i="4"/>
  <c r="T2784" i="4"/>
  <c r="P2826" i="4"/>
  <c r="P2901" i="4"/>
  <c r="BK3137" i="4"/>
  <c r="J3137" i="4" s="1"/>
  <c r="J86" i="4" s="1"/>
  <c r="T510" i="5"/>
  <c r="BK195" i="6"/>
  <c r="J195" i="6" s="1"/>
  <c r="J62" i="6" s="1"/>
  <c r="R145" i="7"/>
  <c r="R365" i="7"/>
  <c r="P439" i="7"/>
  <c r="BK457" i="7"/>
  <c r="J457" i="7" s="1"/>
  <c r="J67" i="7" s="1"/>
  <c r="R529" i="7"/>
  <c r="R619" i="7"/>
  <c r="BK738" i="7"/>
  <c r="J738" i="7" s="1"/>
  <c r="J75" i="7" s="1"/>
  <c r="P846" i="7"/>
  <c r="P944" i="7"/>
  <c r="R1014" i="7"/>
  <c r="P1108" i="7"/>
  <c r="P1193" i="7"/>
  <c r="BK1273" i="7"/>
  <c r="J1273" i="7" s="1"/>
  <c r="J92" i="7" s="1"/>
  <c r="T1488" i="7"/>
  <c r="T1487" i="7" s="1"/>
  <c r="R1551" i="7"/>
  <c r="T1584" i="7"/>
  <c r="T1909" i="7"/>
  <c r="BK2259" i="7"/>
  <c r="J2259" i="7" s="1"/>
  <c r="J109" i="7" s="1"/>
  <c r="T2394" i="7"/>
  <c r="T2458" i="7"/>
  <c r="R2554" i="7"/>
  <c r="R2553" i="7" s="1"/>
  <c r="P2605" i="7"/>
  <c r="BK83" i="9"/>
  <c r="J83" i="9" s="1"/>
  <c r="J61" i="9" s="1"/>
  <c r="R83" i="11"/>
  <c r="R82" i="11" s="1"/>
  <c r="R81" i="11" s="1"/>
  <c r="BK91" i="12"/>
  <c r="BK135" i="12"/>
  <c r="J135" i="12" s="1"/>
  <c r="J63" i="12" s="1"/>
  <c r="BK138" i="12"/>
  <c r="J138" i="12"/>
  <c r="J64" i="12" s="1"/>
  <c r="BK145" i="12"/>
  <c r="J145" i="12" s="1"/>
  <c r="J66" i="12" s="1"/>
  <c r="T761" i="12"/>
  <c r="P327" i="13"/>
  <c r="R216" i="14"/>
  <c r="P86" i="15"/>
  <c r="R277" i="15"/>
  <c r="R575" i="16"/>
  <c r="P1008" i="16"/>
  <c r="BK230" i="17"/>
  <c r="J230" i="17" s="1"/>
  <c r="J63" i="17" s="1"/>
  <c r="T3046" i="17"/>
  <c r="R677" i="18"/>
  <c r="T1434" i="18"/>
  <c r="R1460" i="18"/>
  <c r="P87" i="19"/>
  <c r="P204" i="19"/>
  <c r="R140" i="20"/>
  <c r="BK91" i="21"/>
  <c r="J91" i="21" s="1"/>
  <c r="J66" i="21" s="1"/>
  <c r="BK105" i="23"/>
  <c r="J105" i="23" s="1"/>
  <c r="J67" i="23" s="1"/>
  <c r="R108" i="24"/>
  <c r="R106" i="25"/>
  <c r="R114" i="27"/>
  <c r="R137" i="28"/>
  <c r="T165" i="28"/>
  <c r="T178" i="28"/>
  <c r="R204" i="28"/>
  <c r="R246" i="28"/>
  <c r="T265" i="28"/>
  <c r="BK313" i="28"/>
  <c r="J313" i="28" s="1"/>
  <c r="J76" i="28" s="1"/>
  <c r="P372" i="28"/>
  <c r="R432" i="28"/>
  <c r="R512" i="28"/>
  <c r="T536" i="28"/>
  <c r="R546" i="28"/>
  <c r="T559" i="28"/>
  <c r="R567" i="28"/>
  <c r="R575" i="28"/>
  <c r="BK579" i="28"/>
  <c r="J579" i="28" s="1"/>
  <c r="J94" i="28" s="1"/>
  <c r="P632" i="28"/>
  <c r="T661" i="28"/>
  <c r="BK87" i="29"/>
  <c r="BK218" i="29"/>
  <c r="J218" i="29"/>
  <c r="J64" i="29" s="1"/>
  <c r="T385" i="30"/>
  <c r="BK90" i="31"/>
  <c r="J90" i="31" s="1"/>
  <c r="J65" i="31" s="1"/>
  <c r="P272" i="32"/>
  <c r="R94" i="33"/>
  <c r="T322" i="33"/>
  <c r="R381" i="33"/>
  <c r="R488" i="33"/>
  <c r="R88" i="2"/>
  <c r="BK125" i="2"/>
  <c r="J125" i="2"/>
  <c r="J63" i="2" s="1"/>
  <c r="R168" i="2"/>
  <c r="BK185" i="3"/>
  <c r="J185" i="3" s="1"/>
  <c r="J62" i="3" s="1"/>
  <c r="P1138" i="3"/>
  <c r="R1319" i="3"/>
  <c r="P1491" i="3"/>
  <c r="T1512" i="3"/>
  <c r="P1602" i="3"/>
  <c r="P1679" i="3"/>
  <c r="R1888" i="3"/>
  <c r="T1931" i="3"/>
  <c r="T2077" i="3"/>
  <c r="R282" i="4"/>
  <c r="P866" i="4"/>
  <c r="BK1506" i="4"/>
  <c r="J1506" i="4" s="1"/>
  <c r="J67" i="4" s="1"/>
  <c r="BK1610" i="4"/>
  <c r="J1610" i="4" s="1"/>
  <c r="J68" i="4" s="1"/>
  <c r="BK1673" i="4"/>
  <c r="R1710" i="4"/>
  <c r="BK1853" i="4"/>
  <c r="J1853" i="4" s="1"/>
  <c r="J71" i="4" s="1"/>
  <c r="P1900" i="4"/>
  <c r="BK1927" i="4"/>
  <c r="J1927" i="4"/>
  <c r="J73" i="4" s="1"/>
  <c r="BK1937" i="4"/>
  <c r="J1937" i="4" s="1"/>
  <c r="J75" i="4" s="1"/>
  <c r="R2001" i="4"/>
  <c r="R2022" i="4"/>
  <c r="P2784" i="4"/>
  <c r="R2826" i="4"/>
  <c r="BK2901" i="4"/>
  <c r="J2901" i="4" s="1"/>
  <c r="J81" i="4" s="1"/>
  <c r="R3137" i="4"/>
  <c r="R3136" i="4" s="1"/>
  <c r="T84" i="5"/>
  <c r="T83" i="5" s="1"/>
  <c r="T82" i="5" s="1"/>
  <c r="P195" i="6"/>
  <c r="BK365" i="7"/>
  <c r="J365" i="7"/>
  <c r="J64" i="7" s="1"/>
  <c r="BK439" i="7"/>
  <c r="J439" i="7" s="1"/>
  <c r="J66" i="7" s="1"/>
  <c r="P457" i="7"/>
  <c r="BK529" i="7"/>
  <c r="J529" i="7" s="1"/>
  <c r="J70" i="7" s="1"/>
  <c r="T619" i="7"/>
  <c r="T738" i="7"/>
  <c r="BK846" i="7"/>
  <c r="J846" i="7" s="1"/>
  <c r="J77" i="7" s="1"/>
  <c r="BK944" i="7"/>
  <c r="J944" i="7" s="1"/>
  <c r="J81" i="7" s="1"/>
  <c r="T992" i="7"/>
  <c r="P1003" i="7"/>
  <c r="R1073" i="7"/>
  <c r="P1283" i="7"/>
  <c r="BK1513" i="7"/>
  <c r="J1513" i="7" s="1"/>
  <c r="J96" i="7" s="1"/>
  <c r="T1608" i="7"/>
  <c r="BK1909" i="7"/>
  <c r="J1909" i="7"/>
  <c r="J107" i="7" s="1"/>
  <c r="R2259" i="7"/>
  <c r="P2394" i="7"/>
  <c r="R2458" i="7"/>
  <c r="P2554" i="7"/>
  <c r="P2553" i="7" s="1"/>
  <c r="T2605" i="7"/>
  <c r="BK84" i="8"/>
  <c r="BK83" i="8"/>
  <c r="J83" i="8"/>
  <c r="J60" i="8" s="1"/>
  <c r="P83" i="9"/>
  <c r="P82" i="9"/>
  <c r="P81" i="9" s="1"/>
  <c r="AU62" i="1" s="1"/>
  <c r="P84" i="10"/>
  <c r="P83" i="10"/>
  <c r="P82" i="10" s="1"/>
  <c r="AU63" i="1" s="1"/>
  <c r="R91" i="12"/>
  <c r="BK344" i="12"/>
  <c r="J344" i="12" s="1"/>
  <c r="J67" i="12" s="1"/>
  <c r="R908" i="12"/>
  <c r="BK87" i="13"/>
  <c r="R87" i="14"/>
  <c r="T86" i="15"/>
  <c r="P277" i="15"/>
  <c r="BK89" i="16"/>
  <c r="J89" i="16" s="1"/>
  <c r="J62" i="16" s="1"/>
  <c r="R236" i="16"/>
  <c r="P1020" i="16"/>
  <c r="T89" i="17"/>
  <c r="BK2084" i="17"/>
  <c r="J2084" i="17" s="1"/>
  <c r="J64" i="17" s="1"/>
  <c r="T677" i="18"/>
  <c r="R1434" i="18"/>
  <c r="P1460" i="18"/>
  <c r="BK87" i="19"/>
  <c r="J87" i="19" s="1"/>
  <c r="J62" i="19" s="1"/>
  <c r="BK204" i="19"/>
  <c r="J204" i="19" s="1"/>
  <c r="J64" i="19" s="1"/>
  <c r="T140" i="20"/>
  <c r="BK93" i="23"/>
  <c r="R105" i="23"/>
  <c r="T93" i="24"/>
  <c r="P114" i="24"/>
  <c r="R93" i="25"/>
  <c r="R92" i="25" s="1"/>
  <c r="R91" i="25" s="1"/>
  <c r="R90" i="25" s="1"/>
  <c r="P113" i="25"/>
  <c r="P92" i="25" s="1"/>
  <c r="P91" i="25" s="1"/>
  <c r="P90" i="25" s="1"/>
  <c r="AU79" i="1" s="1"/>
  <c r="P87" i="27"/>
  <c r="R138" i="27"/>
  <c r="P124" i="28"/>
  <c r="P152" i="28"/>
  <c r="BK191" i="28"/>
  <c r="J191" i="28" s="1"/>
  <c r="J68" i="28" s="1"/>
  <c r="R217" i="28"/>
  <c r="P246" i="28"/>
  <c r="P281" i="28"/>
  <c r="P341" i="28"/>
  <c r="R402" i="28"/>
  <c r="T470" i="28"/>
  <c r="BK525" i="28"/>
  <c r="J525" i="28" s="1"/>
  <c r="J83" i="28" s="1"/>
  <c r="BK546" i="28"/>
  <c r="J546" i="28" s="1"/>
  <c r="J87" i="28" s="1"/>
  <c r="P559" i="28"/>
  <c r="T567" i="28"/>
  <c r="T575" i="28"/>
  <c r="T579" i="28"/>
  <c r="BK632" i="28"/>
  <c r="J632" i="28"/>
  <c r="J97" i="28" s="1"/>
  <c r="BK661" i="28"/>
  <c r="J661" i="28" s="1"/>
  <c r="J100" i="28" s="1"/>
  <c r="R87" i="29"/>
  <c r="R86" i="29" s="1"/>
  <c r="R85" i="29" s="1"/>
  <c r="R84" i="29" s="1"/>
  <c r="T218" i="29"/>
  <c r="P92" i="30"/>
  <c r="P90" i="31"/>
  <c r="P89" i="31"/>
  <c r="P88" i="31" s="1"/>
  <c r="AU86" i="1" s="1"/>
  <c r="R91" i="32"/>
  <c r="BK94" i="33"/>
  <c r="J94" i="33"/>
  <c r="J61" i="33" s="1"/>
  <c r="BK381" i="33"/>
  <c r="J381" i="33" s="1"/>
  <c r="J69" i="33" s="1"/>
  <c r="T431" i="33"/>
  <c r="P88" i="2"/>
  <c r="R125" i="2"/>
  <c r="P168" i="2"/>
  <c r="BK112" i="3"/>
  <c r="J112" i="3" s="1"/>
  <c r="J61" i="3" s="1"/>
  <c r="P930" i="3"/>
  <c r="R1050" i="3"/>
  <c r="T1063" i="3"/>
  <c r="P1243" i="3"/>
  <c r="BK1266" i="3"/>
  <c r="J1266" i="3" s="1"/>
  <c r="J70" i="3" s="1"/>
  <c r="P1287" i="3"/>
  <c r="P1308" i="3"/>
  <c r="R1470" i="3"/>
  <c r="T1523" i="3"/>
  <c r="T1569" i="3"/>
  <c r="T1602" i="3"/>
  <c r="BK1679" i="3"/>
  <c r="J1679" i="3" s="1"/>
  <c r="J82" i="3" s="1"/>
  <c r="R1949" i="3"/>
  <c r="R2070" i="3"/>
  <c r="T2144" i="3"/>
  <c r="T282" i="4"/>
  <c r="R866" i="4"/>
  <c r="R1506" i="4"/>
  <c r="R1610" i="4"/>
  <c r="R1673" i="4"/>
  <c r="R1089" i="4" s="1"/>
  <c r="T1710" i="4"/>
  <c r="R1853" i="4"/>
  <c r="BK1900" i="4"/>
  <c r="J1900" i="4" s="1"/>
  <c r="J72" i="4" s="1"/>
  <c r="P1927" i="4"/>
  <c r="T1937" i="4"/>
  <c r="T2001" i="4"/>
  <c r="T2022" i="4"/>
  <c r="BK2784" i="4"/>
  <c r="J2784" i="4" s="1"/>
  <c r="J79" i="4" s="1"/>
  <c r="T2826" i="4"/>
  <c r="T2901" i="4"/>
  <c r="P3137" i="4"/>
  <c r="P3136" i="4" s="1"/>
  <c r="P84" i="5"/>
  <c r="P83" i="5" s="1"/>
  <c r="P82" i="5" s="1"/>
  <c r="AU58" i="1" s="1"/>
  <c r="T84" i="6"/>
  <c r="P365" i="7"/>
  <c r="R439" i="7"/>
  <c r="T457" i="7"/>
  <c r="P529" i="7"/>
  <c r="P619" i="7"/>
  <c r="P738" i="7"/>
  <c r="R846" i="7"/>
  <c r="R944" i="7"/>
  <c r="P1014" i="7"/>
  <c r="R1108" i="7"/>
  <c r="T1193" i="7"/>
  <c r="T1273" i="7"/>
  <c r="R1488" i="7"/>
  <c r="R1487" i="7"/>
  <c r="BK1551" i="7"/>
  <c r="J1551" i="7" s="1"/>
  <c r="J98" i="7" s="1"/>
  <c r="BK1584" i="7"/>
  <c r="J1584" i="7"/>
  <c r="J99" i="7" s="1"/>
  <c r="P1689" i="7"/>
  <c r="P1764" i="7"/>
  <c r="BK1778" i="7"/>
  <c r="J1778" i="7"/>
  <c r="J103" i="7" s="1"/>
  <c r="P1845" i="7"/>
  <c r="BK1879" i="7"/>
  <c r="J1879" i="7" s="1"/>
  <c r="J106" i="7" s="1"/>
  <c r="P2295" i="7"/>
  <c r="R2362" i="7"/>
  <c r="R2421" i="7"/>
  <c r="T2482" i="7"/>
  <c r="R84" i="10"/>
  <c r="R83" i="10"/>
  <c r="R82" i="10" s="1"/>
  <c r="T135" i="12"/>
  <c r="R138" i="12"/>
  <c r="R145" i="12"/>
  <c r="R761" i="12"/>
  <c r="R327" i="13"/>
  <c r="T87" i="14"/>
  <c r="BK86" i="15"/>
  <c r="BK277" i="15"/>
  <c r="J277" i="15" s="1"/>
  <c r="J63" i="15" s="1"/>
  <c r="R89" i="16"/>
  <c r="R88" i="16" s="1"/>
  <c r="BK575" i="16"/>
  <c r="J575" i="16" s="1"/>
  <c r="J64" i="16" s="1"/>
  <c r="BK1008" i="16"/>
  <c r="J1008" i="16" s="1"/>
  <c r="J65" i="16" s="1"/>
  <c r="P89" i="17"/>
  <c r="T2084" i="17"/>
  <c r="R92" i="18"/>
  <c r="T291" i="18"/>
  <c r="T531" i="18"/>
  <c r="BK1323" i="18"/>
  <c r="J1323" i="18" s="1"/>
  <c r="J66" i="18" s="1"/>
  <c r="BK1498" i="18"/>
  <c r="J1498" i="18" s="1"/>
  <c r="J69" i="18" s="1"/>
  <c r="T87" i="19"/>
  <c r="R176" i="19"/>
  <c r="R93" i="20"/>
  <c r="T160" i="20"/>
  <c r="P91" i="21"/>
  <c r="P90" i="21"/>
  <c r="P89" i="21" s="1"/>
  <c r="P88" i="21" s="1"/>
  <c r="AU75" i="1" s="1"/>
  <c r="BK92" i="22"/>
  <c r="J92" i="22" s="1"/>
  <c r="J66" i="22" s="1"/>
  <c r="P105" i="23"/>
  <c r="BK108" i="24"/>
  <c r="J108" i="24" s="1"/>
  <c r="J67" i="24" s="1"/>
  <c r="P93" i="25"/>
  <c r="BK113" i="25"/>
  <c r="J113" i="25" s="1"/>
  <c r="J68" i="25" s="1"/>
  <c r="R87" i="27"/>
  <c r="R86" i="27" s="1"/>
  <c r="R85" i="27" s="1"/>
  <c r="R84" i="27" s="1"/>
  <c r="BK138" i="27"/>
  <c r="J138" i="27"/>
  <c r="J64" i="27" s="1"/>
  <c r="T137" i="28"/>
  <c r="R165" i="28"/>
  <c r="R178" i="28"/>
  <c r="P204" i="28"/>
  <c r="R230" i="28"/>
  <c r="P265" i="28"/>
  <c r="R313" i="28"/>
  <c r="T372" i="28"/>
  <c r="T432" i="28"/>
  <c r="T512" i="28"/>
  <c r="P536" i="28"/>
  <c r="P542" i="28"/>
  <c r="BK555" i="28"/>
  <c r="J555" i="28" s="1"/>
  <c r="J88" i="28" s="1"/>
  <c r="BK563" i="28"/>
  <c r="J563" i="28" s="1"/>
  <c r="J90" i="28" s="1"/>
  <c r="BK571" i="28"/>
  <c r="J571" i="28" s="1"/>
  <c r="J92" i="28" s="1"/>
  <c r="T594" i="28"/>
  <c r="R625" i="28"/>
  <c r="T653" i="28"/>
  <c r="T87" i="29"/>
  <c r="P218" i="29"/>
  <c r="P385" i="30"/>
  <c r="T272" i="32"/>
  <c r="P322" i="33"/>
  <c r="R431" i="33"/>
  <c r="T488" i="33"/>
  <c r="T88" i="2"/>
  <c r="T125" i="2"/>
  <c r="T168" i="2"/>
  <c r="T112" i="3"/>
  <c r="T111" i="3" s="1"/>
  <c r="BK930" i="3"/>
  <c r="J930" i="3" s="1"/>
  <c r="J63" i="3" s="1"/>
  <c r="BK1050" i="3"/>
  <c r="J1050" i="3" s="1"/>
  <c r="J66" i="3" s="1"/>
  <c r="R1063" i="3"/>
  <c r="BK1319" i="3"/>
  <c r="J1319" i="3" s="1"/>
  <c r="J73" i="3" s="1"/>
  <c r="R1491" i="3"/>
  <c r="R1512" i="3"/>
  <c r="BK1602" i="3"/>
  <c r="J1602" i="3" s="1"/>
  <c r="J81" i="3" s="1"/>
  <c r="T1679" i="3"/>
  <c r="T1888" i="3"/>
  <c r="R1931" i="3"/>
  <c r="R2077" i="3"/>
  <c r="P109" i="4"/>
  <c r="P221" i="4"/>
  <c r="R602" i="4"/>
  <c r="R2033" i="4"/>
  <c r="R2930" i="4"/>
  <c r="BK3102" i="4"/>
  <c r="J3102" i="4" s="1"/>
  <c r="J83" i="4" s="1"/>
  <c r="T3137" i="4"/>
  <c r="T3136" i="4" s="1"/>
  <c r="BK84" i="5"/>
  <c r="T195" i="6"/>
  <c r="T145" i="7"/>
  <c r="T365" i="7"/>
  <c r="T439" i="7"/>
  <c r="R457" i="7"/>
  <c r="T529" i="7"/>
  <c r="BK619" i="7"/>
  <c r="J619" i="7" s="1"/>
  <c r="J73" i="7" s="1"/>
  <c r="R738" i="7"/>
  <c r="T846" i="7"/>
  <c r="T944" i="7"/>
  <c r="T1014" i="7"/>
  <c r="BK1108" i="7"/>
  <c r="J1108" i="7" s="1"/>
  <c r="J89" i="7" s="1"/>
  <c r="R1193" i="7"/>
  <c r="R1273" i="7"/>
  <c r="BK1488" i="7"/>
  <c r="BK1487" i="7" s="1"/>
  <c r="J1487" i="7" s="1"/>
  <c r="J94" i="7" s="1"/>
  <c r="T1551" i="7"/>
  <c r="R1584" i="7"/>
  <c r="R1689" i="7"/>
  <c r="BK1764" i="7"/>
  <c r="J1764" i="7" s="1"/>
  <c r="J102" i="7" s="1"/>
  <c r="T1778" i="7"/>
  <c r="R1845" i="7"/>
  <c r="R1879" i="7"/>
  <c r="T2295" i="7"/>
  <c r="BK2362" i="7"/>
  <c r="J2362" i="7"/>
  <c r="J112" i="7" s="1"/>
  <c r="BK2421" i="7"/>
  <c r="J2421" i="7" s="1"/>
  <c r="J114" i="7" s="1"/>
  <c r="BK2482" i="7"/>
  <c r="J2482" i="7" s="1"/>
  <c r="J117" i="7" s="1"/>
  <c r="P84" i="8"/>
  <c r="P83" i="8" s="1"/>
  <c r="P82" i="8" s="1"/>
  <c r="AU61" i="1" s="1"/>
  <c r="T83" i="9"/>
  <c r="T82" i="9" s="1"/>
  <c r="T81" i="9" s="1"/>
  <c r="BK83" i="11"/>
  <c r="BK82" i="11"/>
  <c r="BK81" i="11" s="1"/>
  <c r="J81" i="11" s="1"/>
  <c r="J30" i="11" s="1"/>
  <c r="P344" i="12"/>
  <c r="T908" i="12"/>
  <c r="T327" i="13"/>
  <c r="T216" i="14"/>
  <c r="R144" i="15"/>
  <c r="R436" i="15"/>
  <c r="P575" i="16"/>
  <c r="T1008" i="16"/>
  <c r="P230" i="17"/>
  <c r="BK3046" i="17"/>
  <c r="J3046" i="17" s="1"/>
  <c r="J65" i="17" s="1"/>
  <c r="T92" i="18"/>
  <c r="R291" i="18"/>
  <c r="BK531" i="18"/>
  <c r="J531" i="18" s="1"/>
  <c r="J64" i="18" s="1"/>
  <c r="R1323" i="18"/>
  <c r="R1498" i="18"/>
  <c r="BK176" i="19"/>
  <c r="J176" i="19"/>
  <c r="J63" i="19" s="1"/>
  <c r="T93" i="20"/>
  <c r="R160" i="20"/>
  <c r="P92" i="22"/>
  <c r="P91" i="22" s="1"/>
  <c r="P90" i="22" s="1"/>
  <c r="P89" i="22" s="1"/>
  <c r="AU76" i="1" s="1"/>
  <c r="T93" i="23"/>
  <c r="T110" i="23"/>
  <c r="P93" i="24"/>
  <c r="T108" i="24"/>
  <c r="BK106" i="25"/>
  <c r="J106" i="25" s="1"/>
  <c r="J67" i="25" s="1"/>
  <c r="BK87" i="27"/>
  <c r="BK86" i="27" s="1"/>
  <c r="P138" i="27"/>
  <c r="T124" i="28"/>
  <c r="BK152" i="28"/>
  <c r="J152" i="28" s="1"/>
  <c r="J65" i="28" s="1"/>
  <c r="BK178" i="28"/>
  <c r="J178" i="28" s="1"/>
  <c r="J67" i="28" s="1"/>
  <c r="T204" i="28"/>
  <c r="BK230" i="28"/>
  <c r="J230" i="28" s="1"/>
  <c r="J71" i="28" s="1"/>
  <c r="R281" i="28"/>
  <c r="BK341" i="28"/>
  <c r="J341" i="28" s="1"/>
  <c r="J77" i="28" s="1"/>
  <c r="T402" i="28"/>
  <c r="R470" i="28"/>
  <c r="R525" i="28"/>
  <c r="BK542" i="28"/>
  <c r="J542" i="28" s="1"/>
  <c r="J86" i="28" s="1"/>
  <c r="P555" i="28"/>
  <c r="T563" i="28"/>
  <c r="T571" i="28"/>
  <c r="R594" i="28"/>
  <c r="P625" i="28"/>
  <c r="P653" i="28"/>
  <c r="T183" i="29"/>
  <c r="R385" i="30"/>
  <c r="T90" i="31"/>
  <c r="T89" i="31" s="1"/>
  <c r="T88" i="31" s="1"/>
  <c r="BK272" i="32"/>
  <c r="J272" i="32"/>
  <c r="J66" i="32" s="1"/>
  <c r="R322" i="33"/>
  <c r="R273" i="33" s="1"/>
  <c r="T381" i="33"/>
  <c r="BK488" i="33"/>
  <c r="J488" i="33" s="1"/>
  <c r="J71" i="33" s="1"/>
  <c r="R138" i="2"/>
  <c r="T185" i="3"/>
  <c r="T1138" i="3"/>
  <c r="T1319" i="3"/>
  <c r="T1491" i="3"/>
  <c r="P1512" i="3"/>
  <c r="R1602" i="3"/>
  <c r="R1679" i="3"/>
  <c r="T1949" i="3"/>
  <c r="T2070" i="3"/>
  <c r="BK2144" i="3"/>
  <c r="J2144" i="3" s="1"/>
  <c r="J90" i="3" s="1"/>
  <c r="BK109" i="4"/>
  <c r="R221" i="4"/>
  <c r="T602" i="4"/>
  <c r="BK2033" i="4"/>
  <c r="J2033" i="4" s="1"/>
  <c r="J78" i="4" s="1"/>
  <c r="P2930" i="4"/>
  <c r="P3102" i="4"/>
  <c r="P3209" i="4"/>
  <c r="BK510" i="5"/>
  <c r="J510" i="5" s="1"/>
  <c r="J62" i="5" s="1"/>
  <c r="P84" i="6"/>
  <c r="P83" i="6" s="1"/>
  <c r="P82" i="6" s="1"/>
  <c r="AU59" i="1" s="1"/>
  <c r="P268" i="7"/>
  <c r="R412" i="7"/>
  <c r="P477" i="7"/>
  <c r="BK576" i="7"/>
  <c r="J576" i="7" s="1"/>
  <c r="J71" i="7" s="1"/>
  <c r="P603" i="7"/>
  <c r="P683" i="7"/>
  <c r="T793" i="7"/>
  <c r="T895" i="7"/>
  <c r="R929" i="7"/>
  <c r="BK992" i="7"/>
  <c r="J992" i="7" s="1"/>
  <c r="J83" i="7" s="1"/>
  <c r="BK1003" i="7"/>
  <c r="J1003" i="7" s="1"/>
  <c r="J84" i="7" s="1"/>
  <c r="BK1073" i="7"/>
  <c r="J1073" i="7"/>
  <c r="J88" i="7" s="1"/>
  <c r="BK1283" i="7"/>
  <c r="J1283" i="7"/>
  <c r="J93" i="7" s="1"/>
  <c r="P1513" i="7"/>
  <c r="P1608" i="7"/>
  <c r="P1909" i="7"/>
  <c r="P2259" i="7"/>
  <c r="T2362" i="7"/>
  <c r="P2421" i="7"/>
  <c r="P2482" i="7"/>
  <c r="T84" i="10"/>
  <c r="T83" i="10" s="1"/>
  <c r="T82" i="10" s="1"/>
  <c r="P83" i="11"/>
  <c r="P82" i="11" s="1"/>
  <c r="P81" i="11" s="1"/>
  <c r="AU64" i="1" s="1"/>
  <c r="T91" i="12"/>
  <c r="P135" i="12"/>
  <c r="P138" i="12"/>
  <c r="T145" i="12"/>
  <c r="BK761" i="12"/>
  <c r="J761" i="12" s="1"/>
  <c r="J68" i="12" s="1"/>
  <c r="R87" i="13"/>
  <c r="R86" i="13" s="1"/>
  <c r="R85" i="13" s="1"/>
  <c r="P216" i="14"/>
  <c r="P144" i="15"/>
  <c r="T436" i="15"/>
  <c r="T89" i="16"/>
  <c r="BK236" i="16"/>
  <c r="J236" i="16" s="1"/>
  <c r="J63" i="16" s="1"/>
  <c r="R1020" i="16"/>
  <c r="T230" i="17"/>
  <c r="P3046" i="17"/>
  <c r="P677" i="18"/>
  <c r="BK1434" i="18"/>
  <c r="J1434" i="18" s="1"/>
  <c r="J67" i="18" s="1"/>
  <c r="T1460" i="18"/>
  <c r="R87" i="19"/>
  <c r="R86" i="19" s="1"/>
  <c r="R85" i="19" s="1"/>
  <c r="R84" i="19" s="1"/>
  <c r="T176" i="19"/>
  <c r="BK140" i="20"/>
  <c r="J140" i="20" s="1"/>
  <c r="J67" i="20" s="1"/>
  <c r="R91" i="21"/>
  <c r="R90" i="21" s="1"/>
  <c r="R89" i="21" s="1"/>
  <c r="R88" i="21" s="1"/>
  <c r="T92" i="22"/>
  <c r="T91" i="22" s="1"/>
  <c r="T90" i="22" s="1"/>
  <c r="T89" i="22" s="1"/>
  <c r="BK110" i="23"/>
  <c r="J110" i="23" s="1"/>
  <c r="J68" i="23" s="1"/>
  <c r="R93" i="24"/>
  <c r="R92" i="24" s="1"/>
  <c r="R91" i="24" s="1"/>
  <c r="R90" i="24" s="1"/>
  <c r="R114" i="24"/>
  <c r="T113" i="25"/>
  <c r="P114" i="27"/>
  <c r="P137" i="28"/>
  <c r="P165" i="28"/>
  <c r="R191" i="28"/>
  <c r="P217" i="28"/>
  <c r="T230" i="28"/>
  <c r="R265" i="28"/>
  <c r="T313" i="28"/>
  <c r="BK372" i="28"/>
  <c r="J372" i="28"/>
  <c r="J78" i="28" s="1"/>
  <c r="P432" i="28"/>
  <c r="P512" i="28"/>
  <c r="BK536" i="28"/>
  <c r="J536" i="28" s="1"/>
  <c r="J84" i="28" s="1"/>
  <c r="T546" i="28"/>
  <c r="R559" i="28"/>
  <c r="P567" i="28"/>
  <c r="P575" i="28"/>
  <c r="R579" i="28"/>
  <c r="T632" i="28"/>
  <c r="P661" i="28"/>
  <c r="P183" i="29"/>
  <c r="T92" i="30"/>
  <c r="T91" i="30" s="1"/>
  <c r="T90" i="30" s="1"/>
  <c r="P91" i="32"/>
  <c r="P90" i="32" s="1"/>
  <c r="P89" i="32" s="1"/>
  <c r="AU87" i="1" s="1"/>
  <c r="BK431" i="33"/>
  <c r="J431" i="33" s="1"/>
  <c r="J70" i="33" s="1"/>
  <c r="P488" i="33"/>
  <c r="BK1578" i="3"/>
  <c r="J1578" i="3" s="1"/>
  <c r="J79" i="3" s="1"/>
  <c r="BK2345" i="7"/>
  <c r="J2345" i="7" s="1"/>
  <c r="J111" i="7" s="1"/>
  <c r="BK256" i="8"/>
  <c r="J256" i="8"/>
  <c r="J62" i="8" s="1"/>
  <c r="BK111" i="10"/>
  <c r="J111" i="10" s="1"/>
  <c r="J62" i="10" s="1"/>
  <c r="BK282" i="14"/>
  <c r="J282" i="14" s="1"/>
  <c r="J65" i="14" s="1"/>
  <c r="BK326" i="32"/>
  <c r="J326" i="32" s="1"/>
  <c r="J67" i="32" s="1"/>
  <c r="BK274" i="33"/>
  <c r="BK306" i="33"/>
  <c r="J306" i="33" s="1"/>
  <c r="J65" i="33" s="1"/>
  <c r="BK914" i="7"/>
  <c r="J914" i="7" s="1"/>
  <c r="J79" i="7" s="1"/>
  <c r="BK405" i="13"/>
  <c r="J405" i="13" s="1"/>
  <c r="J65" i="13" s="1"/>
  <c r="BK3085" i="17"/>
  <c r="J3085" i="17" s="1"/>
  <c r="J66" i="17" s="1"/>
  <c r="BK119" i="2"/>
  <c r="J119" i="2" s="1"/>
  <c r="J62" i="2" s="1"/>
  <c r="BK1943" i="3"/>
  <c r="J1943" i="3" s="1"/>
  <c r="J86" i="3" s="1"/>
  <c r="BK1058" i="7"/>
  <c r="J1058" i="7" s="1"/>
  <c r="J87" i="7" s="1"/>
  <c r="BK210" i="14"/>
  <c r="J210" i="14" s="1"/>
  <c r="J62" i="14" s="1"/>
  <c r="BK162" i="2"/>
  <c r="J162" i="2"/>
  <c r="J65" i="2" s="1"/>
  <c r="BK1263" i="7"/>
  <c r="J1263" i="7" s="1"/>
  <c r="J91" i="7" s="1"/>
  <c r="BK131" i="12"/>
  <c r="J131" i="12" s="1"/>
  <c r="J62" i="12" s="1"/>
  <c r="BK1044" i="3"/>
  <c r="J1044" i="3"/>
  <c r="J64" i="3" s="1"/>
  <c r="BK3111" i="4"/>
  <c r="J3111" i="4"/>
  <c r="J84" i="4" s="1"/>
  <c r="BK2441" i="7"/>
  <c r="J2441" i="7" s="1"/>
  <c r="J115" i="7" s="1"/>
  <c r="BK314" i="13"/>
  <c r="J314" i="13" s="1"/>
  <c r="J62" i="13" s="1"/>
  <c r="BK398" i="13"/>
  <c r="J398" i="13" s="1"/>
  <c r="J64" i="13" s="1"/>
  <c r="BK275" i="14"/>
  <c r="J275" i="14"/>
  <c r="J64" i="14" s="1"/>
  <c r="BK403" i="30"/>
  <c r="J403" i="30" s="1"/>
  <c r="J67" i="30" s="1"/>
  <c r="BK498" i="33"/>
  <c r="J498" i="33" s="1"/>
  <c r="J72" i="33" s="1"/>
  <c r="BK1595" i="3"/>
  <c r="J1595" i="3" s="1"/>
  <c r="J80" i="3" s="1"/>
  <c r="BK105" i="22"/>
  <c r="J105" i="22"/>
  <c r="J67" i="22" s="1"/>
  <c r="BK408" i="30"/>
  <c r="J408" i="30"/>
  <c r="J68" i="30" s="1"/>
  <c r="BK1825" i="7"/>
  <c r="J1825" i="7" s="1"/>
  <c r="J104" i="7" s="1"/>
  <c r="BK2600" i="7"/>
  <c r="J2600" i="7" s="1"/>
  <c r="J121" i="7" s="1"/>
  <c r="BK91" i="26"/>
  <c r="J91" i="26"/>
  <c r="J66" i="26" s="1"/>
  <c r="BK659" i="28"/>
  <c r="J659" i="28" s="1"/>
  <c r="J99" i="28" s="1"/>
  <c r="BK290" i="33"/>
  <c r="J290" i="33" s="1"/>
  <c r="J64" i="33" s="1"/>
  <c r="BK142" i="31"/>
  <c r="J142" i="31" s="1"/>
  <c r="J66" i="31" s="1"/>
  <c r="BK351" i="33"/>
  <c r="J351" i="33" s="1"/>
  <c r="J67" i="33" s="1"/>
  <c r="BK362" i="33"/>
  <c r="J362" i="33"/>
  <c r="J68" i="33" s="1"/>
  <c r="J55" i="33"/>
  <c r="F89" i="33"/>
  <c r="BE175" i="33"/>
  <c r="BE267" i="33"/>
  <c r="BE301" i="33"/>
  <c r="BE317" i="33"/>
  <c r="BE323" i="33"/>
  <c r="BE328" i="33"/>
  <c r="BE345" i="33"/>
  <c r="BE400" i="33"/>
  <c r="BE406" i="33"/>
  <c r="BE411" i="33"/>
  <c r="BE476" i="33"/>
  <c r="BE257" i="33"/>
  <c r="BE275" i="33"/>
  <c r="BE432" i="33"/>
  <c r="BE438" i="33"/>
  <c r="BE448" i="33"/>
  <c r="F54" i="33"/>
  <c r="BE95" i="33"/>
  <c r="BE165" i="33"/>
  <c r="BE168" i="33"/>
  <c r="BE237" i="33"/>
  <c r="BE252" i="33"/>
  <c r="BE333" i="33"/>
  <c r="BE382" i="33"/>
  <c r="BE421" i="33"/>
  <c r="BE489" i="33"/>
  <c r="E48" i="33"/>
  <c r="J52" i="33"/>
  <c r="BE152" i="33"/>
  <c r="BE224" i="33"/>
  <c r="BE228" i="33"/>
  <c r="BE232" i="33"/>
  <c r="BE280" i="33"/>
  <c r="BE291" i="33"/>
  <c r="BE357" i="33"/>
  <c r="BE388" i="33"/>
  <c r="BE416" i="33"/>
  <c r="BE443" i="33"/>
  <c r="BE469" i="33"/>
  <c r="BE482" i="33"/>
  <c r="BE137" i="33"/>
  <c r="BE156" i="33"/>
  <c r="BE352" i="33"/>
  <c r="BE462" i="33"/>
  <c r="BE499" i="33"/>
  <c r="BE101" i="33"/>
  <c r="BE159" i="33"/>
  <c r="BE190" i="33"/>
  <c r="BE247" i="33"/>
  <c r="BE262" i="33"/>
  <c r="BE285" i="33"/>
  <c r="BE296" i="33"/>
  <c r="BE307" i="33"/>
  <c r="BE394" i="33"/>
  <c r="BE426" i="33"/>
  <c r="BE106" i="33"/>
  <c r="BE180" i="33"/>
  <c r="BE312" i="33"/>
  <c r="BE339" i="33"/>
  <c r="BE372" i="33"/>
  <c r="BE454" i="33"/>
  <c r="BE111" i="33"/>
  <c r="BE116" i="33"/>
  <c r="BE122" i="33"/>
  <c r="BE131" i="33"/>
  <c r="BE143" i="33"/>
  <c r="BE148" i="33"/>
  <c r="BE162" i="33"/>
  <c r="BE200" i="33"/>
  <c r="BE210" i="33"/>
  <c r="BE220" i="33"/>
  <c r="BE242" i="33"/>
  <c r="BE363" i="33"/>
  <c r="BE494" i="33"/>
  <c r="E50" i="32"/>
  <c r="J83" i="32"/>
  <c r="BE133" i="32"/>
  <c r="BE237" i="32"/>
  <c r="BE254" i="32"/>
  <c r="BE286" i="32"/>
  <c r="F86" i="32"/>
  <c r="BE184" i="32"/>
  <c r="F85" i="32"/>
  <c r="BE150" i="32"/>
  <c r="BE220" i="32"/>
  <c r="BE273" i="32"/>
  <c r="J86" i="32"/>
  <c r="BE202" i="32"/>
  <c r="BE327" i="32"/>
  <c r="BE92" i="32"/>
  <c r="BE109" i="32"/>
  <c r="BE167" i="32"/>
  <c r="BE115" i="32"/>
  <c r="BE312" i="32"/>
  <c r="BE299" i="32"/>
  <c r="J92" i="30"/>
  <c r="J65" i="30"/>
  <c r="F85" i="31"/>
  <c r="BE102" i="31"/>
  <c r="BE107" i="31"/>
  <c r="BE126" i="31"/>
  <c r="J56" i="31"/>
  <c r="F84" i="31"/>
  <c r="E76" i="31"/>
  <c r="BE91" i="31"/>
  <c r="J85" i="31"/>
  <c r="BE96" i="31"/>
  <c r="BE132" i="31"/>
  <c r="BE137" i="31"/>
  <c r="BE143" i="31"/>
  <c r="BE112" i="31"/>
  <c r="BE120" i="31"/>
  <c r="E50" i="30"/>
  <c r="J84" i="30"/>
  <c r="BE200" i="30"/>
  <c r="BE226" i="30"/>
  <c r="BE232" i="30"/>
  <c r="BE268" i="30"/>
  <c r="BE282" i="30"/>
  <c r="BE374" i="30"/>
  <c r="BE398" i="30"/>
  <c r="BE404" i="30"/>
  <c r="BE409" i="30"/>
  <c r="J87" i="30"/>
  <c r="BE191" i="30"/>
  <c r="BE240" i="30"/>
  <c r="BE248" i="30"/>
  <c r="BE288" i="30"/>
  <c r="BE291" i="30"/>
  <c r="BE308" i="30"/>
  <c r="BE336" i="30"/>
  <c r="BE368" i="30"/>
  <c r="BE386" i="30"/>
  <c r="BE117" i="30"/>
  <c r="BE244" i="30"/>
  <c r="BE277" i="30"/>
  <c r="BE165" i="30"/>
  <c r="BE171" i="30"/>
  <c r="BE177" i="30"/>
  <c r="BE205" i="30"/>
  <c r="BE304" i="30"/>
  <c r="BE318" i="30"/>
  <c r="BE358" i="30"/>
  <c r="BE390" i="30"/>
  <c r="F86" i="30"/>
  <c r="BE160" i="30"/>
  <c r="BE195" i="30"/>
  <c r="BE256" i="30"/>
  <c r="BE298" i="30"/>
  <c r="BE364" i="30"/>
  <c r="BE123" i="30"/>
  <c r="BE129" i="30"/>
  <c r="BE138" i="30"/>
  <c r="BE152" i="30"/>
  <c r="BE260" i="30"/>
  <c r="BE264" i="30"/>
  <c r="BE272" i="30"/>
  <c r="BE323" i="30"/>
  <c r="BE328" i="30"/>
  <c r="BE333" i="30"/>
  <c r="BE340" i="30"/>
  <c r="F59" i="30"/>
  <c r="BE93" i="30"/>
  <c r="BE211" i="30"/>
  <c r="BE216" i="30"/>
  <c r="BE221" i="30"/>
  <c r="BE235" i="30"/>
  <c r="BE252" i="30"/>
  <c r="BE344" i="30"/>
  <c r="BE348" i="30"/>
  <c r="BE379" i="30"/>
  <c r="BE394" i="30"/>
  <c r="BE99" i="30"/>
  <c r="BE111" i="30"/>
  <c r="BE182" i="30"/>
  <c r="BE187" i="30"/>
  <c r="BE295" i="30"/>
  <c r="BE312" i="30"/>
  <c r="E74" i="29"/>
  <c r="BE140" i="29"/>
  <c r="BE164" i="29"/>
  <c r="J78" i="29"/>
  <c r="BE108" i="29"/>
  <c r="BE112" i="29"/>
  <c r="BE132" i="29"/>
  <c r="BE160" i="29"/>
  <c r="F54" i="29"/>
  <c r="BE92" i="29"/>
  <c r="BE124" i="29"/>
  <c r="BE172" i="29"/>
  <c r="BE192" i="29"/>
  <c r="BE196" i="29"/>
  <c r="BE200" i="29"/>
  <c r="BE230" i="29"/>
  <c r="F55" i="29"/>
  <c r="BE96" i="29"/>
  <c r="BE128" i="29"/>
  <c r="BE156" i="29"/>
  <c r="BE179" i="29"/>
  <c r="J81" i="29"/>
  <c r="BE116" i="29"/>
  <c r="BE152" i="29"/>
  <c r="BE176" i="29"/>
  <c r="BE184" i="29"/>
  <c r="BE188" i="29"/>
  <c r="BE226" i="29"/>
  <c r="BE88" i="29"/>
  <c r="BE144" i="29"/>
  <c r="BE148" i="29"/>
  <c r="BE215" i="29"/>
  <c r="BE100" i="29"/>
  <c r="BE168" i="29"/>
  <c r="BE219" i="29"/>
  <c r="BE223" i="29"/>
  <c r="BE104" i="29"/>
  <c r="BE120" i="29"/>
  <c r="BE136" i="29"/>
  <c r="BE204" i="29"/>
  <c r="BE208" i="29"/>
  <c r="BE212" i="29"/>
  <c r="BE233" i="29"/>
  <c r="E110" i="28"/>
  <c r="J116" i="28"/>
  <c r="BE127" i="28"/>
  <c r="BE135" i="28"/>
  <c r="BE136" i="28"/>
  <c r="BE154" i="28"/>
  <c r="BE180" i="28"/>
  <c r="BE196" i="28"/>
  <c r="BE223" i="28"/>
  <c r="BE226" i="28"/>
  <c r="BE228" i="28"/>
  <c r="BE231" i="28"/>
  <c r="BE250" i="28"/>
  <c r="BE254" i="28"/>
  <c r="BE268" i="28"/>
  <c r="BE276" i="28"/>
  <c r="BE285" i="28"/>
  <c r="BE290" i="28"/>
  <c r="BE295" i="28"/>
  <c r="BE300" i="28"/>
  <c r="BE322" i="28"/>
  <c r="BE350" i="28"/>
  <c r="BE351" i="28"/>
  <c r="BE352" i="28"/>
  <c r="BE365" i="28"/>
  <c r="BE412" i="28"/>
  <c r="BE413" i="28"/>
  <c r="BE417" i="28"/>
  <c r="BE418" i="28"/>
  <c r="BE426" i="28"/>
  <c r="BE449" i="28"/>
  <c r="BE450" i="28"/>
  <c r="BE454" i="28"/>
  <c r="BE465" i="28"/>
  <c r="BE466" i="28"/>
  <c r="BE471" i="28"/>
  <c r="BE474" i="28"/>
  <c r="BE477" i="28"/>
  <c r="BE490" i="28"/>
  <c r="BE496" i="28"/>
  <c r="BE497" i="28"/>
  <c r="BE506" i="28"/>
  <c r="BE507" i="28"/>
  <c r="BE517" i="28"/>
  <c r="BE531" i="28"/>
  <c r="BE572" i="28"/>
  <c r="BE578" i="28"/>
  <c r="BE580" i="28"/>
  <c r="BE582" i="28"/>
  <c r="BE586" i="28"/>
  <c r="BE588" i="28"/>
  <c r="BE589" i="28"/>
  <c r="BE596" i="28"/>
  <c r="BE597" i="28"/>
  <c r="BE601" i="28"/>
  <c r="BE605" i="28"/>
  <c r="BE606" i="28"/>
  <c r="BE607" i="28"/>
  <c r="BE628" i="28"/>
  <c r="BE657" i="28"/>
  <c r="BE660" i="28"/>
  <c r="BE662" i="28"/>
  <c r="BE663" i="28"/>
  <c r="BE664" i="28"/>
  <c r="BE665" i="28"/>
  <c r="BE666" i="28"/>
  <c r="BE667" i="28"/>
  <c r="J87" i="27"/>
  <c r="J62" i="27" s="1"/>
  <c r="F55" i="28"/>
  <c r="BE146" i="28"/>
  <c r="BE162" i="28"/>
  <c r="BE168" i="28"/>
  <c r="BE171" i="28"/>
  <c r="BE174" i="28"/>
  <c r="BE175" i="28"/>
  <c r="BE177" i="28"/>
  <c r="BE182" i="28"/>
  <c r="BE189" i="28"/>
  <c r="BE214" i="28"/>
  <c r="BE222" i="28"/>
  <c r="BE225" i="28"/>
  <c r="BE227" i="28"/>
  <c r="BE242" i="28"/>
  <c r="BE257" i="28"/>
  <c r="BE277" i="28"/>
  <c r="BE282" i="28"/>
  <c r="BE291" i="28"/>
  <c r="BE299" i="28"/>
  <c r="BE302" i="28"/>
  <c r="BE305" i="28"/>
  <c r="BE311" i="28"/>
  <c r="BE330" i="28"/>
  <c r="BE333" i="28"/>
  <c r="BE339" i="28"/>
  <c r="BE343" i="28"/>
  <c r="BE345" i="28"/>
  <c r="BE346" i="28"/>
  <c r="BE348" i="28"/>
  <c r="BE362" i="28"/>
  <c r="BE366" i="28"/>
  <c r="BE381" i="28"/>
  <c r="BE383" i="28"/>
  <c r="BE385" i="28"/>
  <c r="BE395" i="28"/>
  <c r="BE399" i="28"/>
  <c r="BE403" i="28"/>
  <c r="BE407" i="28"/>
  <c r="BE419" i="28"/>
  <c r="BE427" i="28"/>
  <c r="BE430" i="28"/>
  <c r="BE436" i="28"/>
  <c r="BE446" i="28"/>
  <c r="BE462" i="28"/>
  <c r="BE475" i="28"/>
  <c r="BE476" i="28"/>
  <c r="BE478" i="28"/>
  <c r="BE483" i="28"/>
  <c r="BE489" i="28"/>
  <c r="BE492" i="28"/>
  <c r="BE494" i="28"/>
  <c r="BE513" i="28"/>
  <c r="BE518" i="28"/>
  <c r="BE530" i="28"/>
  <c r="BE534" i="28"/>
  <c r="BE540" i="28"/>
  <c r="BE545" i="28"/>
  <c r="BE549" i="28"/>
  <c r="BE551" i="28"/>
  <c r="BE556" i="28"/>
  <c r="BE565" i="28"/>
  <c r="BE574" i="28"/>
  <c r="BE577" i="28"/>
  <c r="BE593" i="28"/>
  <c r="BE603" i="28"/>
  <c r="BE624" i="28"/>
  <c r="BE635" i="28"/>
  <c r="BE642" i="28"/>
  <c r="BE648" i="28"/>
  <c r="F54" i="28"/>
  <c r="BE131" i="28"/>
  <c r="BE157" i="28"/>
  <c r="BE159" i="28"/>
  <c r="BE166" i="28"/>
  <c r="BE176" i="28"/>
  <c r="BE181" i="28"/>
  <c r="BE188" i="28"/>
  <c r="BE193" i="28"/>
  <c r="BE194" i="28"/>
  <c r="BE197" i="28"/>
  <c r="BE213" i="28"/>
  <c r="BE216" i="28"/>
  <c r="BE221" i="28"/>
  <c r="BE237" i="28"/>
  <c r="BE238" i="28"/>
  <c r="BE240" i="28"/>
  <c r="BE252" i="28"/>
  <c r="BE256" i="28"/>
  <c r="BE266" i="28"/>
  <c r="BE270" i="28"/>
  <c r="BE274" i="28"/>
  <c r="BE280" i="28"/>
  <c r="BE296" i="28"/>
  <c r="BE304" i="28"/>
  <c r="BE306" i="28"/>
  <c r="BE317" i="28"/>
  <c r="BE320" i="28"/>
  <c r="BE329" i="28"/>
  <c r="BE331" i="28"/>
  <c r="BE337" i="28"/>
  <c r="BE340" i="28"/>
  <c r="BE359" i="28"/>
  <c r="BE361" i="28"/>
  <c r="BE363" i="28"/>
  <c r="BE373" i="28"/>
  <c r="BE378" i="28"/>
  <c r="BE389" i="28"/>
  <c r="BE391" i="28"/>
  <c r="BE393" i="28"/>
  <c r="BE401" i="28"/>
  <c r="BE406" i="28"/>
  <c r="BE409" i="28"/>
  <c r="BE410" i="28"/>
  <c r="BE416" i="28"/>
  <c r="BE420" i="28"/>
  <c r="BE438" i="28"/>
  <c r="BE443" i="28"/>
  <c r="BE448" i="28"/>
  <c r="BE461" i="28"/>
  <c r="BE467" i="28"/>
  <c r="BE480" i="28"/>
  <c r="BE484" i="28"/>
  <c r="BE488" i="28"/>
  <c r="BE493" i="28"/>
  <c r="BE516" i="28"/>
  <c r="BE519" i="28"/>
  <c r="BE521" i="28"/>
  <c r="BE532" i="28"/>
  <c r="BE535" i="28"/>
  <c r="BE553" i="28"/>
  <c r="BE595" i="28"/>
  <c r="BE604" i="28"/>
  <c r="BE608" i="28"/>
  <c r="BE616" i="28"/>
  <c r="BE638" i="28"/>
  <c r="BE646" i="28"/>
  <c r="J55" i="28"/>
  <c r="BE142" i="28"/>
  <c r="BE145" i="28"/>
  <c r="BE153" i="28"/>
  <c r="BE155" i="28"/>
  <c r="BE164" i="28"/>
  <c r="BE167" i="28"/>
  <c r="BE170" i="28"/>
  <c r="BE183" i="28"/>
  <c r="BE184" i="28"/>
  <c r="BE187" i="28"/>
  <c r="BE192" i="28"/>
  <c r="BE211" i="28"/>
  <c r="BE212" i="28"/>
  <c r="BE224" i="28"/>
  <c r="BE229" i="28"/>
  <c r="BE233" i="28"/>
  <c r="BE234" i="28"/>
  <c r="BE245" i="28"/>
  <c r="BE247" i="28"/>
  <c r="BE248" i="28"/>
  <c r="BE255" i="28"/>
  <c r="BE261" i="28"/>
  <c r="BE272" i="28"/>
  <c r="BE278" i="28"/>
  <c r="BE284" i="28"/>
  <c r="BE287" i="28"/>
  <c r="BE292" i="28"/>
  <c r="BE294" i="28"/>
  <c r="BE312" i="28"/>
  <c r="BE326" i="28"/>
  <c r="BE327" i="28"/>
  <c r="BE332" i="28"/>
  <c r="BE334" i="28"/>
  <c r="BE336" i="28"/>
  <c r="BE338" i="28"/>
  <c r="BE355" i="28"/>
  <c r="BE364" i="28"/>
  <c r="BE375" i="28"/>
  <c r="BE392" i="28"/>
  <c r="BE394" i="28"/>
  <c r="BE396" i="28"/>
  <c r="BE398" i="28"/>
  <c r="BE415" i="28"/>
  <c r="BE422" i="28"/>
  <c r="BE424" i="28"/>
  <c r="BE429" i="28"/>
  <c r="BE452" i="28"/>
  <c r="BE453" i="28"/>
  <c r="BE455" i="28"/>
  <c r="BE457" i="28"/>
  <c r="BE458" i="28"/>
  <c r="BE459" i="28"/>
  <c r="BE463" i="28"/>
  <c r="BE468" i="28"/>
  <c r="BE473" i="28"/>
  <c r="BE491" i="28"/>
  <c r="BE499" i="28"/>
  <c r="BE501" i="28"/>
  <c r="BE503" i="28"/>
  <c r="BE514" i="28"/>
  <c r="BE529" i="28"/>
  <c r="BE533" i="28"/>
  <c r="BE537" i="28"/>
  <c r="BE554" i="28"/>
  <c r="BE560" i="28"/>
  <c r="BE581" i="28"/>
  <c r="BE592" i="28"/>
  <c r="BE600" i="28"/>
  <c r="BE610" i="28"/>
  <c r="BE613" i="28"/>
  <c r="BE619" i="28"/>
  <c r="BE621" i="28"/>
  <c r="BE636" i="28"/>
  <c r="BE647" i="28"/>
  <c r="BE652" i="28"/>
  <c r="BE654" i="28"/>
  <c r="BE655" i="28"/>
  <c r="BE132" i="28"/>
  <c r="BE138" i="28"/>
  <c r="BE139" i="28"/>
  <c r="BE151" i="28"/>
  <c r="BE161" i="28"/>
  <c r="BE172" i="28"/>
  <c r="BE173" i="28"/>
  <c r="BE179" i="28"/>
  <c r="BE185" i="28"/>
  <c r="BE207" i="28"/>
  <c r="BE210" i="28"/>
  <c r="BE215" i="28"/>
  <c r="BE219" i="28"/>
  <c r="BE258" i="28"/>
  <c r="BE260" i="28"/>
  <c r="BE269" i="28"/>
  <c r="BE271" i="28"/>
  <c r="BE273" i="28"/>
  <c r="BE303" i="28"/>
  <c r="BE307" i="28"/>
  <c r="BE308" i="28"/>
  <c r="BE316" i="28"/>
  <c r="BE319" i="28"/>
  <c r="BE321" i="28"/>
  <c r="BE344" i="28"/>
  <c r="BE357" i="28"/>
  <c r="BE367" i="28"/>
  <c r="BE370" i="28"/>
  <c r="BE374" i="28"/>
  <c r="BE376" i="28"/>
  <c r="BE380" i="28"/>
  <c r="BE382" i="28"/>
  <c r="BE384" i="28"/>
  <c r="BE386" i="28"/>
  <c r="BE388" i="28"/>
  <c r="BE421" i="28"/>
  <c r="BE423" i="28"/>
  <c r="BE442" i="28"/>
  <c r="BE456" i="28"/>
  <c r="BE464" i="28"/>
  <c r="BE485" i="28"/>
  <c r="BE495" i="28"/>
  <c r="BE502" i="28"/>
  <c r="BE504" i="28"/>
  <c r="BE508" i="28"/>
  <c r="BE527" i="28"/>
  <c r="BE548" i="28"/>
  <c r="BE550" i="28"/>
  <c r="BE552" i="28"/>
  <c r="BE566" i="28"/>
  <c r="BE573" i="28"/>
  <c r="BE576" i="28"/>
  <c r="BE584" i="28"/>
  <c r="BE587" i="28"/>
  <c r="BE612" i="28"/>
  <c r="BE614" i="28"/>
  <c r="BE615" i="28"/>
  <c r="BE623" i="28"/>
  <c r="BE627" i="28"/>
  <c r="BE630" i="28"/>
  <c r="BE637" i="28"/>
  <c r="BE650" i="28"/>
  <c r="BE658" i="28"/>
  <c r="BE129" i="28"/>
  <c r="BE143" i="28"/>
  <c r="BE163" i="28"/>
  <c r="BE186" i="28"/>
  <c r="BE199" i="28"/>
  <c r="BE203" i="28"/>
  <c r="BE205" i="28"/>
  <c r="BE209" i="28"/>
  <c r="BE232" i="28"/>
  <c r="BE236" i="28"/>
  <c r="BE239" i="28"/>
  <c r="BE241" i="28"/>
  <c r="BE244" i="28"/>
  <c r="BE259" i="28"/>
  <c r="BE267" i="28"/>
  <c r="BE283" i="28"/>
  <c r="BE289" i="28"/>
  <c r="BE293" i="28"/>
  <c r="BE301" i="28"/>
  <c r="BE314" i="28"/>
  <c r="BE323" i="28"/>
  <c r="BE324" i="28"/>
  <c r="BE328" i="28"/>
  <c r="BE347" i="28"/>
  <c r="BE356" i="28"/>
  <c r="BE358" i="28"/>
  <c r="BE369" i="28"/>
  <c r="BE404" i="28"/>
  <c r="BE414" i="28"/>
  <c r="BE425" i="28"/>
  <c r="BE439" i="28"/>
  <c r="BE440" i="28"/>
  <c r="BE444" i="28"/>
  <c r="BE487" i="28"/>
  <c r="BE500" i="28"/>
  <c r="BE515" i="28"/>
  <c r="BE526" i="28"/>
  <c r="BE538" i="28"/>
  <c r="BE544" i="28"/>
  <c r="BE547" i="28"/>
  <c r="BE557" i="28"/>
  <c r="BE561" i="28"/>
  <c r="BE562" i="28"/>
  <c r="BE564" i="28"/>
  <c r="BE568" i="28"/>
  <c r="BE602" i="28"/>
  <c r="BE617" i="28"/>
  <c r="BE620" i="28"/>
  <c r="BE626" i="28"/>
  <c r="BE634" i="28"/>
  <c r="BE639" i="28"/>
  <c r="BE641" i="28"/>
  <c r="BE643" i="28"/>
  <c r="BE645" i="28"/>
  <c r="BE649" i="28"/>
  <c r="BE656" i="28"/>
  <c r="BE130" i="28"/>
  <c r="BE133" i="28"/>
  <c r="BE134" i="28"/>
  <c r="BE140" i="28"/>
  <c r="BE144" i="28"/>
  <c r="BE147" i="28"/>
  <c r="BE150" i="28"/>
  <c r="BE190" i="28"/>
  <c r="BE195" i="28"/>
  <c r="BE198" i="28"/>
  <c r="BE200" i="28"/>
  <c r="BE202" i="28"/>
  <c r="BE206" i="28"/>
  <c r="BE218" i="28"/>
  <c r="BE220" i="28"/>
  <c r="BE235" i="28"/>
  <c r="BE243" i="28"/>
  <c r="BE249" i="28"/>
  <c r="BE253" i="28"/>
  <c r="BE262" i="28"/>
  <c r="BE275" i="28"/>
  <c r="BE279" i="28"/>
  <c r="BE286" i="28"/>
  <c r="BE297" i="28"/>
  <c r="BE298" i="28"/>
  <c r="BE310" i="28"/>
  <c r="BE318" i="28"/>
  <c r="BE325" i="28"/>
  <c r="BE335" i="28"/>
  <c r="BE342" i="28"/>
  <c r="BE368" i="28"/>
  <c r="BE377" i="28"/>
  <c r="BE379" i="28"/>
  <c r="BE390" i="28"/>
  <c r="BE397" i="28"/>
  <c r="BE400" i="28"/>
  <c r="BE405" i="28"/>
  <c r="BE411" i="28"/>
  <c r="BE428" i="28"/>
  <c r="BE431" i="28"/>
  <c r="BE433" i="28"/>
  <c r="BE435" i="28"/>
  <c r="BE437" i="28"/>
  <c r="BE441" i="28"/>
  <c r="BE447" i="28"/>
  <c r="BE451" i="28"/>
  <c r="BE482" i="28"/>
  <c r="BE486" i="28"/>
  <c r="BE505" i="28"/>
  <c r="BE509" i="28"/>
  <c r="BE511" i="28"/>
  <c r="BE520" i="28"/>
  <c r="BE522" i="28"/>
  <c r="BE524" i="28"/>
  <c r="BE558" i="28"/>
  <c r="BE569" i="28"/>
  <c r="BE570" i="28"/>
  <c r="BE583" i="28"/>
  <c r="BE585" i="28"/>
  <c r="BE590" i="28"/>
  <c r="BE598" i="28"/>
  <c r="BE611" i="28"/>
  <c r="BE622" i="28"/>
  <c r="BE629" i="28"/>
  <c r="BE631" i="28"/>
  <c r="BE633" i="28"/>
  <c r="BE651" i="28"/>
  <c r="J52" i="28"/>
  <c r="BE125" i="28"/>
  <c r="BE126" i="28"/>
  <c r="BE128" i="28"/>
  <c r="BE141" i="28"/>
  <c r="BE148" i="28"/>
  <c r="BE149" i="28"/>
  <c r="BE156" i="28"/>
  <c r="BE158" i="28"/>
  <c r="BE160" i="28"/>
  <c r="BE169" i="28"/>
  <c r="BE201" i="28"/>
  <c r="BE208" i="28"/>
  <c r="BE251" i="28"/>
  <c r="BE263" i="28"/>
  <c r="BE288" i="28"/>
  <c r="BE309" i="28"/>
  <c r="BE315" i="28"/>
  <c r="BE349" i="28"/>
  <c r="BE353" i="28"/>
  <c r="BE354" i="28"/>
  <c r="BE360" i="28"/>
  <c r="BE371" i="28"/>
  <c r="BE387" i="28"/>
  <c r="BE408" i="28"/>
  <c r="BE434" i="28"/>
  <c r="BE445" i="28"/>
  <c r="BE460" i="28"/>
  <c r="BE469" i="28"/>
  <c r="BE472" i="28"/>
  <c r="BE479" i="28"/>
  <c r="BE481" i="28"/>
  <c r="BE498" i="28"/>
  <c r="BE510" i="28"/>
  <c r="BE523" i="28"/>
  <c r="BE528" i="28"/>
  <c r="BE539" i="28"/>
  <c r="BE543" i="28"/>
  <c r="BE591" i="28"/>
  <c r="BE599" i="28"/>
  <c r="BE609" i="28"/>
  <c r="BE618" i="28"/>
  <c r="BE640" i="28"/>
  <c r="BE644" i="28"/>
  <c r="E48" i="27"/>
  <c r="BE99" i="27"/>
  <c r="BE102" i="27"/>
  <c r="BE103" i="27"/>
  <c r="BE118" i="27"/>
  <c r="J55" i="27"/>
  <c r="BE93" i="27"/>
  <c r="BE97" i="27"/>
  <c r="BE104" i="27"/>
  <c r="BE105" i="27"/>
  <c r="BE107" i="27"/>
  <c r="BE119" i="27"/>
  <c r="BE125" i="27"/>
  <c r="BE139" i="27"/>
  <c r="BE142" i="27"/>
  <c r="BE143" i="27"/>
  <c r="BE147" i="27"/>
  <c r="BE149" i="27"/>
  <c r="F55" i="27"/>
  <c r="J80" i="27"/>
  <c r="BE88" i="27"/>
  <c r="BE94" i="27"/>
  <c r="BE98" i="27"/>
  <c r="BE135" i="27"/>
  <c r="BE141" i="27"/>
  <c r="BE146" i="27"/>
  <c r="BE95" i="27"/>
  <c r="BE96" i="27"/>
  <c r="BE109" i="27"/>
  <c r="BE116" i="27"/>
  <c r="BE122" i="27"/>
  <c r="BE129" i="27"/>
  <c r="BE144" i="27"/>
  <c r="BE89" i="27"/>
  <c r="BE92" i="27"/>
  <c r="BE117" i="27"/>
  <c r="BE120" i="27"/>
  <c r="BE121" i="27"/>
  <c r="BE124" i="27"/>
  <c r="F54" i="27"/>
  <c r="BE90" i="27"/>
  <c r="BE100" i="27"/>
  <c r="BE101" i="27"/>
  <c r="BE115" i="27"/>
  <c r="BE123" i="27"/>
  <c r="BE126" i="27"/>
  <c r="BE132" i="27"/>
  <c r="BE140" i="27"/>
  <c r="J78" i="27"/>
  <c r="BE91" i="27"/>
  <c r="BE106" i="27"/>
  <c r="BE108" i="27"/>
  <c r="BE110" i="27"/>
  <c r="BE113" i="27"/>
  <c r="BE127" i="27"/>
  <c r="BE133" i="27"/>
  <c r="BE150" i="27"/>
  <c r="BE111" i="27"/>
  <c r="BE112" i="27"/>
  <c r="BE128" i="27"/>
  <c r="BE130" i="27"/>
  <c r="BE131" i="27"/>
  <c r="BE134" i="27"/>
  <c r="BE136" i="27"/>
  <c r="BE137" i="27"/>
  <c r="BE145" i="27"/>
  <c r="BE148" i="27"/>
  <c r="J56" i="26"/>
  <c r="J93" i="25"/>
  <c r="J66" i="25" s="1"/>
  <c r="E50" i="26"/>
  <c r="J84" i="26"/>
  <c r="F59" i="26"/>
  <c r="F84" i="26"/>
  <c r="BE92" i="26"/>
  <c r="J59" i="26"/>
  <c r="E78" i="25"/>
  <c r="J86" i="25"/>
  <c r="BE105" i="25"/>
  <c r="F59" i="25"/>
  <c r="BE95" i="25"/>
  <c r="BE100" i="25"/>
  <c r="BE104" i="25"/>
  <c r="BE110" i="25"/>
  <c r="BE120" i="25"/>
  <c r="J84" i="25"/>
  <c r="BE96" i="25"/>
  <c r="BE99" i="25"/>
  <c r="BE112" i="25"/>
  <c r="BE114" i="25"/>
  <c r="J87" i="25"/>
  <c r="BE115" i="25"/>
  <c r="BE119" i="25"/>
  <c r="F58" i="25"/>
  <c r="BE101" i="25"/>
  <c r="BE108" i="25"/>
  <c r="BE109" i="25"/>
  <c r="BE117" i="25"/>
  <c r="BE118" i="25"/>
  <c r="BE94" i="25"/>
  <c r="BE103" i="25"/>
  <c r="BE107" i="25"/>
  <c r="BE116" i="25"/>
  <c r="BE97" i="25"/>
  <c r="BE98" i="25"/>
  <c r="BE102" i="25"/>
  <c r="BE111" i="25"/>
  <c r="BE120" i="24"/>
  <c r="E50" i="24"/>
  <c r="J58" i="24"/>
  <c r="F86" i="24"/>
  <c r="BE99" i="24"/>
  <c r="BE100" i="24"/>
  <c r="BE103" i="24"/>
  <c r="BE112" i="24"/>
  <c r="BE121" i="24"/>
  <c r="F59" i="24"/>
  <c r="BE105" i="24"/>
  <c r="BE110" i="24"/>
  <c r="BE117" i="24"/>
  <c r="BE118" i="24"/>
  <c r="BE119" i="24"/>
  <c r="J87" i="24"/>
  <c r="BE96" i="24"/>
  <c r="BE104" i="24"/>
  <c r="BE109" i="24"/>
  <c r="BE116" i="24"/>
  <c r="J56" i="24"/>
  <c r="BE98" i="24"/>
  <c r="BE102" i="24"/>
  <c r="BE106" i="24"/>
  <c r="BE107" i="24"/>
  <c r="BE111" i="24"/>
  <c r="BE94" i="24"/>
  <c r="BE95" i="24"/>
  <c r="BE97" i="24"/>
  <c r="BE101" i="24"/>
  <c r="BE113" i="24"/>
  <c r="BE115" i="24"/>
  <c r="BE122" i="24"/>
  <c r="F87" i="23"/>
  <c r="BE94" i="23"/>
  <c r="BE98" i="23"/>
  <c r="BE100" i="23"/>
  <c r="BE112" i="23"/>
  <c r="J56" i="23"/>
  <c r="J87" i="23"/>
  <c r="BE107" i="23"/>
  <c r="BK91" i="22"/>
  <c r="BK90" i="22"/>
  <c r="BK89" i="22" s="1"/>
  <c r="J89" i="22" s="1"/>
  <c r="J32" i="22" s="1"/>
  <c r="E50" i="23"/>
  <c r="BE95" i="23"/>
  <c r="BE96" i="23"/>
  <c r="BE108" i="23"/>
  <c r="BE113" i="23"/>
  <c r="BE115" i="23"/>
  <c r="BE116" i="23"/>
  <c r="BE117" i="23"/>
  <c r="BE118" i="23"/>
  <c r="J58" i="23"/>
  <c r="BE97" i="23"/>
  <c r="BE99" i="23"/>
  <c r="BE106" i="23"/>
  <c r="BE114" i="23"/>
  <c r="F86" i="23"/>
  <c r="BE102" i="23"/>
  <c r="BE103" i="23"/>
  <c r="BE111" i="23"/>
  <c r="BE104" i="23"/>
  <c r="BE109" i="23"/>
  <c r="BE101" i="23"/>
  <c r="J59" i="22"/>
  <c r="F85" i="22"/>
  <c r="BE96" i="22"/>
  <c r="BE97" i="22"/>
  <c r="BE98" i="22"/>
  <c r="E50" i="22"/>
  <c r="J83" i="22"/>
  <c r="BE101" i="22"/>
  <c r="BE102" i="22"/>
  <c r="BE93" i="22"/>
  <c r="BE95" i="22"/>
  <c r="BE99" i="22"/>
  <c r="BE103" i="22"/>
  <c r="BE106" i="22"/>
  <c r="J58" i="22"/>
  <c r="BE104" i="22"/>
  <c r="F59" i="22"/>
  <c r="BE94" i="22"/>
  <c r="BE100" i="22"/>
  <c r="BK90" i="21"/>
  <c r="J90" i="21" s="1"/>
  <c r="J65" i="21" s="1"/>
  <c r="J93" i="20"/>
  <c r="J66" i="20" s="1"/>
  <c r="E50" i="21"/>
  <c r="BE94" i="21"/>
  <c r="BE97" i="21"/>
  <c r="J56" i="21"/>
  <c r="BE93" i="21"/>
  <c r="F58" i="21"/>
  <c r="J85" i="21"/>
  <c r="BE92" i="21"/>
  <c r="BE96" i="21"/>
  <c r="F59" i="21"/>
  <c r="J84" i="21"/>
  <c r="BE95" i="21"/>
  <c r="BE98" i="21"/>
  <c r="BK86" i="19"/>
  <c r="J86" i="19" s="1"/>
  <c r="J61" i="19" s="1"/>
  <c r="J59" i="20"/>
  <c r="J86" i="20"/>
  <c r="BE110" i="20"/>
  <c r="BE111" i="20"/>
  <c r="BE112" i="20"/>
  <c r="BE118" i="20"/>
  <c r="BE120" i="20"/>
  <c r="BE121" i="20"/>
  <c r="BE122" i="20"/>
  <c r="BE123" i="20"/>
  <c r="BE131" i="20"/>
  <c r="BE159" i="20"/>
  <c r="BE161" i="20"/>
  <c r="BE168" i="20"/>
  <c r="F58" i="20"/>
  <c r="J84" i="20"/>
  <c r="BE95" i="20"/>
  <c r="BE96" i="20"/>
  <c r="BE97" i="20"/>
  <c r="BE98" i="20"/>
  <c r="BE102" i="20"/>
  <c r="BE103" i="20"/>
  <c r="BE108" i="20"/>
  <c r="BE119" i="20"/>
  <c r="BE129" i="20"/>
  <c r="BE137" i="20"/>
  <c r="BE141" i="20"/>
  <c r="BE144" i="20"/>
  <c r="BE146" i="20"/>
  <c r="BE153" i="20"/>
  <c r="BE154" i="20"/>
  <c r="BE158" i="20"/>
  <c r="BE162" i="20"/>
  <c r="BE164" i="20"/>
  <c r="BE115" i="20"/>
  <c r="BE130" i="20"/>
  <c r="BE149" i="20"/>
  <c r="BE150" i="20"/>
  <c r="BE163" i="20"/>
  <c r="F59" i="20"/>
  <c r="BE100" i="20"/>
  <c r="BE101" i="20"/>
  <c r="BE106" i="20"/>
  <c r="BE107" i="20"/>
  <c r="BE124" i="20"/>
  <c r="BE133" i="20"/>
  <c r="BE134" i="20"/>
  <c r="BE136" i="20"/>
  <c r="BE147" i="20"/>
  <c r="BE148" i="20"/>
  <c r="BE151" i="20"/>
  <c r="BE156" i="20"/>
  <c r="BE157" i="20"/>
  <c r="BE165" i="20"/>
  <c r="E50" i="20"/>
  <c r="BE109" i="20"/>
  <c r="BE127" i="20"/>
  <c r="BE128" i="20"/>
  <c r="BE143" i="20"/>
  <c r="BE117" i="20"/>
  <c r="BE125" i="20"/>
  <c r="BE138" i="20"/>
  <c r="BE152" i="20"/>
  <c r="BE104" i="20"/>
  <c r="BE105" i="20"/>
  <c r="BE126" i="20"/>
  <c r="BE139" i="20"/>
  <c r="BE142" i="20"/>
  <c r="BE145" i="20"/>
  <c r="BE155" i="20"/>
  <c r="BE94" i="20"/>
  <c r="BE99" i="20"/>
  <c r="BE113" i="20"/>
  <c r="BE114" i="20"/>
  <c r="BE116" i="20"/>
  <c r="BE132" i="20"/>
  <c r="BE135" i="20"/>
  <c r="BE166" i="20"/>
  <c r="BE167" i="20"/>
  <c r="E48" i="19"/>
  <c r="J55" i="19"/>
  <c r="BE114" i="19"/>
  <c r="J92" i="18"/>
  <c r="J62" i="18"/>
  <c r="BE197" i="19"/>
  <c r="BE233" i="19"/>
  <c r="BE246" i="19"/>
  <c r="BE97" i="19"/>
  <c r="BE110" i="19"/>
  <c r="BE123" i="19"/>
  <c r="BE127" i="19"/>
  <c r="BE166" i="19"/>
  <c r="BE171" i="19"/>
  <c r="BE177" i="19"/>
  <c r="BE185" i="19"/>
  <c r="BE201" i="19"/>
  <c r="J52" i="19"/>
  <c r="BE88" i="19"/>
  <c r="BE161" i="19"/>
  <c r="BE181" i="19"/>
  <c r="BE189" i="19"/>
  <c r="BE205" i="19"/>
  <c r="BE215" i="19"/>
  <c r="BE229" i="19"/>
  <c r="BE241" i="19"/>
  <c r="F80" i="19"/>
  <c r="BE119" i="19"/>
  <c r="BE131" i="19"/>
  <c r="BE141" i="19"/>
  <c r="BE156" i="19"/>
  <c r="BE237" i="19"/>
  <c r="F55" i="19"/>
  <c r="BE151" i="19"/>
  <c r="BE193" i="19"/>
  <c r="BE210" i="19"/>
  <c r="BE220" i="19"/>
  <c r="BE135" i="19"/>
  <c r="BE225" i="19"/>
  <c r="BE104" i="19"/>
  <c r="BE146" i="19"/>
  <c r="BK88" i="17"/>
  <c r="BK87" i="17"/>
  <c r="BE117" i="18"/>
  <c r="BE224" i="18"/>
  <c r="BE262" i="18"/>
  <c r="BE299" i="18"/>
  <c r="BE396" i="18"/>
  <c r="BE582" i="18"/>
  <c r="BE592" i="18"/>
  <c r="BE642" i="18"/>
  <c r="BE652" i="18"/>
  <c r="BE657" i="18"/>
  <c r="BE688" i="18"/>
  <c r="BE798" i="18"/>
  <c r="BE808" i="18"/>
  <c r="BE968" i="18"/>
  <c r="BE1013" i="18"/>
  <c r="BE1073" i="18"/>
  <c r="BE1083" i="18"/>
  <c r="BE1138" i="18"/>
  <c r="BE1143" i="18"/>
  <c r="BE1148" i="18"/>
  <c r="BE1168" i="18"/>
  <c r="BE1188" i="18"/>
  <c r="BE1213" i="18"/>
  <c r="BE1223" i="18"/>
  <c r="BE1243" i="18"/>
  <c r="BE1248" i="18"/>
  <c r="BE1283" i="18"/>
  <c r="BE1308" i="18"/>
  <c r="BE1324" i="18"/>
  <c r="BE1450" i="18"/>
  <c r="BE1473" i="18"/>
  <c r="BE1493" i="18"/>
  <c r="BE1499" i="18"/>
  <c r="BE1505" i="18"/>
  <c r="BE1516" i="18"/>
  <c r="BE1528" i="18"/>
  <c r="BE1532" i="18"/>
  <c r="BE1536" i="18"/>
  <c r="BE1540" i="18"/>
  <c r="BE1544" i="18"/>
  <c r="BE1548" i="18"/>
  <c r="BE1552" i="18"/>
  <c r="BE1556" i="18"/>
  <c r="BE1560" i="18"/>
  <c r="BE1565" i="18"/>
  <c r="BE1569" i="18"/>
  <c r="E79" i="18"/>
  <c r="BE127" i="18"/>
  <c r="BE183" i="18"/>
  <c r="BE239" i="18"/>
  <c r="BE292" i="18"/>
  <c r="BE374" i="18"/>
  <c r="BE498" i="18"/>
  <c r="BE520" i="18"/>
  <c r="BE542" i="18"/>
  <c r="BE693" i="18"/>
  <c r="BE733" i="18"/>
  <c r="BE753" i="18"/>
  <c r="BE778" i="18"/>
  <c r="BE783" i="18"/>
  <c r="BE873" i="18"/>
  <c r="BE923" i="18"/>
  <c r="BE948" i="18"/>
  <c r="BE963" i="18"/>
  <c r="BE998" i="18"/>
  <c r="BE1033" i="18"/>
  <c r="BE1128" i="18"/>
  <c r="BE1258" i="18"/>
  <c r="BE1273" i="18"/>
  <c r="BE1359" i="18"/>
  <c r="BE1424" i="18"/>
  <c r="F54" i="18"/>
  <c r="BE355" i="18"/>
  <c r="BE362" i="18"/>
  <c r="BE384" i="18"/>
  <c r="BE537" i="18"/>
  <c r="BE552" i="18"/>
  <c r="BE602" i="18"/>
  <c r="BE607" i="18"/>
  <c r="BE612" i="18"/>
  <c r="BE698" i="18"/>
  <c r="BE713" i="18"/>
  <c r="BE748" i="18"/>
  <c r="BE793" i="18"/>
  <c r="BE803" i="18"/>
  <c r="BE893" i="18"/>
  <c r="BE908" i="18"/>
  <c r="BE958" i="18"/>
  <c r="BE978" i="18"/>
  <c r="BE1028" i="18"/>
  <c r="BE1063" i="18"/>
  <c r="BE1078" i="18"/>
  <c r="BE1098" i="18"/>
  <c r="BE1103" i="18"/>
  <c r="BE1153" i="18"/>
  <c r="BE1193" i="18"/>
  <c r="BE1208" i="18"/>
  <c r="BE1218" i="18"/>
  <c r="BE1263" i="18"/>
  <c r="BE1318" i="18"/>
  <c r="BE1349" i="18"/>
  <c r="BE1399" i="18"/>
  <c r="BE1414" i="18"/>
  <c r="BE1419" i="18"/>
  <c r="BE1435" i="18"/>
  <c r="BE1440" i="18"/>
  <c r="BE1456" i="18"/>
  <c r="J86" i="18"/>
  <c r="BE172" i="18"/>
  <c r="BE285" i="18"/>
  <c r="BE322" i="18"/>
  <c r="BE420" i="18"/>
  <c r="BE464" i="18"/>
  <c r="BE487" i="18"/>
  <c r="BE647" i="18"/>
  <c r="BE667" i="18"/>
  <c r="BE728" i="18"/>
  <c r="BE758" i="18"/>
  <c r="BE763" i="18"/>
  <c r="BE773" i="18"/>
  <c r="BE788" i="18"/>
  <c r="BE828" i="18"/>
  <c r="BE833" i="18"/>
  <c r="BE853" i="18"/>
  <c r="BE863" i="18"/>
  <c r="BE878" i="18"/>
  <c r="BE898" i="18"/>
  <c r="BE903" i="18"/>
  <c r="BE913" i="18"/>
  <c r="BE918" i="18"/>
  <c r="BE943" i="18"/>
  <c r="BE1003" i="18"/>
  <c r="BE1008" i="18"/>
  <c r="BE1038" i="18"/>
  <c r="BE1048" i="18"/>
  <c r="BE1088" i="18"/>
  <c r="BE1133" i="18"/>
  <c r="BE1163" i="18"/>
  <c r="BE1198" i="18"/>
  <c r="BE1203" i="18"/>
  <c r="BE1238" i="18"/>
  <c r="BE1253" i="18"/>
  <c r="BE1268" i="18"/>
  <c r="BE1278" i="18"/>
  <c r="BE1288" i="18"/>
  <c r="BE1334" i="18"/>
  <c r="BE1354" i="18"/>
  <c r="BE1364" i="18"/>
  <c r="BE1369" i="18"/>
  <c r="J52" i="18"/>
  <c r="F86" i="18"/>
  <c r="BE93" i="18"/>
  <c r="BE155" i="18"/>
  <c r="BE178" i="18"/>
  <c r="BE310" i="18"/>
  <c r="BE333" i="18"/>
  <c r="BE476" i="18"/>
  <c r="BE532" i="18"/>
  <c r="BE562" i="18"/>
  <c r="BE637" i="18"/>
  <c r="BE823" i="18"/>
  <c r="BE843" i="18"/>
  <c r="BE953" i="18"/>
  <c r="BE988" i="18"/>
  <c r="BE993" i="18"/>
  <c r="BE1158" i="18"/>
  <c r="BE1183" i="18"/>
  <c r="BE1298" i="18"/>
  <c r="BE1329" i="18"/>
  <c r="BE1344" i="18"/>
  <c r="BE1379" i="18"/>
  <c r="BE1389" i="18"/>
  <c r="BE133" i="18"/>
  <c r="BE200" i="18"/>
  <c r="BE212" i="18"/>
  <c r="BE234" i="18"/>
  <c r="BE244" i="18"/>
  <c r="BE250" i="18"/>
  <c r="BE547" i="18"/>
  <c r="BE587" i="18"/>
  <c r="BE718" i="18"/>
  <c r="BE743" i="18"/>
  <c r="BE813" i="18"/>
  <c r="BE818" i="18"/>
  <c r="BE838" i="18"/>
  <c r="BE848" i="18"/>
  <c r="BE868" i="18"/>
  <c r="BE883" i="18"/>
  <c r="BE888" i="18"/>
  <c r="BE928" i="18"/>
  <c r="BE933" i="18"/>
  <c r="BE1018" i="18"/>
  <c r="BE1043" i="18"/>
  <c r="BE1058" i="18"/>
  <c r="BE1068" i="18"/>
  <c r="BE1123" i="18"/>
  <c r="BE1233" i="18"/>
  <c r="BE1384" i="18"/>
  <c r="BE1445" i="18"/>
  <c r="BE1483" i="18"/>
  <c r="BE105" i="18"/>
  <c r="BE166" i="18"/>
  <c r="BE274" i="18"/>
  <c r="BE345" i="18"/>
  <c r="BE401" i="18"/>
  <c r="BE430" i="18"/>
  <c r="BE442" i="18"/>
  <c r="BE557" i="18"/>
  <c r="BE572" i="18"/>
  <c r="BE627" i="18"/>
  <c r="BE632" i="18"/>
  <c r="BE678" i="18"/>
  <c r="BE683" i="18"/>
  <c r="BE723" i="18"/>
  <c r="BE768" i="18"/>
  <c r="BE973" i="18"/>
  <c r="BE983" i="18"/>
  <c r="BE1023" i="18"/>
  <c r="BE1053" i="18"/>
  <c r="BE1093" i="18"/>
  <c r="BE1173" i="18"/>
  <c r="BE1228" i="18"/>
  <c r="BE1303" i="18"/>
  <c r="BE1313" i="18"/>
  <c r="BE1404" i="18"/>
  <c r="BE1409" i="18"/>
  <c r="BE144" i="18"/>
  <c r="BE188" i="18"/>
  <c r="BE412" i="18"/>
  <c r="BE453" i="18"/>
  <c r="BE509" i="18"/>
  <c r="BE567" i="18"/>
  <c r="BE577" i="18"/>
  <c r="BE597" i="18"/>
  <c r="BE617" i="18"/>
  <c r="BE622" i="18"/>
  <c r="BE662" i="18"/>
  <c r="BE672" i="18"/>
  <c r="BE703" i="18"/>
  <c r="BE708" i="18"/>
  <c r="BE738" i="18"/>
  <c r="BE858" i="18"/>
  <c r="BE938" i="18"/>
  <c r="BE1108" i="18"/>
  <c r="BE1113" i="18"/>
  <c r="BE1118" i="18"/>
  <c r="BE1178" i="18"/>
  <c r="BE1293" i="18"/>
  <c r="BE1339" i="18"/>
  <c r="BE1374" i="18"/>
  <c r="BE1394" i="18"/>
  <c r="BE1429" i="18"/>
  <c r="BE1461" i="18"/>
  <c r="BE114" i="17"/>
  <c r="BE126" i="17"/>
  <c r="BE162" i="17"/>
  <c r="BE168" i="17"/>
  <c r="BE179" i="17"/>
  <c r="BE1002" i="17"/>
  <c r="BE1016" i="17"/>
  <c r="BE1265" i="17"/>
  <c r="BE1743" i="17"/>
  <c r="BE1791" i="17"/>
  <c r="BE2146" i="17"/>
  <c r="BE2178" i="17"/>
  <c r="BE2188" i="17"/>
  <c r="BE2255" i="17"/>
  <c r="BE2460" i="17"/>
  <c r="BE2597" i="17"/>
  <c r="BE2606" i="17"/>
  <c r="BE2632" i="17"/>
  <c r="BE2657" i="17"/>
  <c r="BE2710" i="17"/>
  <c r="BE2841" i="17"/>
  <c r="BE2863" i="17"/>
  <c r="F55" i="17"/>
  <c r="J80" i="17"/>
  <c r="BE102" i="17"/>
  <c r="BE106" i="17"/>
  <c r="BE146" i="17"/>
  <c r="BE231" i="17"/>
  <c r="BE794" i="17"/>
  <c r="BE897" i="17"/>
  <c r="BE955" i="17"/>
  <c r="BE1062" i="17"/>
  <c r="BE1135" i="17"/>
  <c r="BE1339" i="17"/>
  <c r="BE1654" i="17"/>
  <c r="BE1660" i="17"/>
  <c r="BE1678" i="17"/>
  <c r="BE1720" i="17"/>
  <c r="BE1776" i="17"/>
  <c r="BE2063" i="17"/>
  <c r="BE2123" i="17"/>
  <c r="BE2134" i="17"/>
  <c r="BE2211" i="17"/>
  <c r="BE2250" i="17"/>
  <c r="BE2371" i="17"/>
  <c r="BE2530" i="17"/>
  <c r="BE2580" i="17"/>
  <c r="BE2705" i="17"/>
  <c r="BE2810" i="17"/>
  <c r="BE2815" i="17"/>
  <c r="BE2846" i="17"/>
  <c r="BE2853" i="17"/>
  <c r="BE2858" i="17"/>
  <c r="BE2884" i="17"/>
  <c r="BE2915" i="17"/>
  <c r="BE2920" i="17"/>
  <c r="BE2925" i="17"/>
  <c r="BE2930" i="17"/>
  <c r="BE2938" i="17"/>
  <c r="BE2943" i="17"/>
  <c r="BE2951" i="17"/>
  <c r="BE2956" i="17"/>
  <c r="BE2967" i="17"/>
  <c r="BE2972" i="17"/>
  <c r="BE2983" i="17"/>
  <c r="BE2988" i="17"/>
  <c r="BE2993" i="17"/>
  <c r="BE2998" i="17"/>
  <c r="BE3003" i="17"/>
  <c r="BE3008" i="17"/>
  <c r="BE3013" i="17"/>
  <c r="BE3018" i="17"/>
  <c r="BE3023" i="17"/>
  <c r="BE3029" i="17"/>
  <c r="BE3036" i="17"/>
  <c r="BE3041" i="17"/>
  <c r="BE3047" i="17"/>
  <c r="BE3050" i="17"/>
  <c r="BE3055" i="17"/>
  <c r="BE3059" i="17"/>
  <c r="BE3071" i="17"/>
  <c r="BE3075" i="17"/>
  <c r="BE3080" i="17"/>
  <c r="BE3083" i="17"/>
  <c r="BE3086" i="17"/>
  <c r="F82" i="17"/>
  <c r="BE110" i="17"/>
  <c r="BE165" i="17"/>
  <c r="BE194" i="17"/>
  <c r="BE199" i="17"/>
  <c r="BE214" i="17"/>
  <c r="BE458" i="17"/>
  <c r="BE783" i="17"/>
  <c r="BE1782" i="17"/>
  <c r="BE1797" i="17"/>
  <c r="BE2080" i="17"/>
  <c r="BE2203" i="17"/>
  <c r="BE2323" i="17"/>
  <c r="BE2328" i="17"/>
  <c r="BE2393" i="17"/>
  <c r="BE2416" i="17"/>
  <c r="BE2662" i="17"/>
  <c r="BE2673" i="17"/>
  <c r="BE2684" i="17"/>
  <c r="BE2689" i="17"/>
  <c r="BE2694" i="17"/>
  <c r="BE2725" i="17"/>
  <c r="BE2771" i="17"/>
  <c r="BE2868" i="17"/>
  <c r="J55" i="17"/>
  <c r="BE94" i="17"/>
  <c r="BE148" i="17"/>
  <c r="BE219" i="17"/>
  <c r="BE390" i="17"/>
  <c r="BE681" i="17"/>
  <c r="BE687" i="17"/>
  <c r="BE740" i="17"/>
  <c r="BE766" i="17"/>
  <c r="BE809" i="17"/>
  <c r="BE890" i="17"/>
  <c r="BE1024" i="17"/>
  <c r="BE1714" i="17"/>
  <c r="BE1751" i="17"/>
  <c r="BE1757" i="17"/>
  <c r="BE1763" i="17"/>
  <c r="BE1769" i="17"/>
  <c r="BE1816" i="17"/>
  <c r="BE2067" i="17"/>
  <c r="BE2071" i="17"/>
  <c r="BE2075" i="17"/>
  <c r="BE2085" i="17"/>
  <c r="BE2112" i="17"/>
  <c r="BE2170" i="17"/>
  <c r="BE2198" i="17"/>
  <c r="BE2296" i="17"/>
  <c r="BE2317" i="17"/>
  <c r="BE2359" i="17"/>
  <c r="BE2377" i="17"/>
  <c r="BE2404" i="17"/>
  <c r="BE2409" i="17"/>
  <c r="BE2441" i="17"/>
  <c r="BE2455" i="17"/>
  <c r="BE2466" i="17"/>
  <c r="BE2483" i="17"/>
  <c r="BE2488" i="17"/>
  <c r="BE2565" i="17"/>
  <c r="BE2586" i="17"/>
  <c r="BE2611" i="17"/>
  <c r="BE2647" i="17"/>
  <c r="BE2652" i="17"/>
  <c r="BE2776" i="17"/>
  <c r="BE118" i="17"/>
  <c r="BE122" i="17"/>
  <c r="BE142" i="17"/>
  <c r="BE144" i="17"/>
  <c r="BE154" i="17"/>
  <c r="BE156" i="17"/>
  <c r="BE160" i="17"/>
  <c r="BE184" i="17"/>
  <c r="BE412" i="17"/>
  <c r="BE440" i="17"/>
  <c r="BE453" i="17"/>
  <c r="BE588" i="17"/>
  <c r="BE650" i="17"/>
  <c r="BE1020" i="17"/>
  <c r="BE1278" i="17"/>
  <c r="BE1434" i="17"/>
  <c r="BE1630" i="17"/>
  <c r="BE1643" i="17"/>
  <c r="BE1696" i="17"/>
  <c r="BE2107" i="17"/>
  <c r="BE2139" i="17"/>
  <c r="BE2279" i="17"/>
  <c r="BE2344" i="17"/>
  <c r="BE2387" i="17"/>
  <c r="BE2399" i="17"/>
  <c r="BE2471" i="17"/>
  <c r="BE2521" i="17"/>
  <c r="BE2621" i="17"/>
  <c r="BE2627" i="17"/>
  <c r="BE2642" i="17"/>
  <c r="BE2822" i="17"/>
  <c r="BE2902" i="17"/>
  <c r="BE2910" i="17"/>
  <c r="J82" i="17"/>
  <c r="BE90" i="17"/>
  <c r="BE130" i="17"/>
  <c r="BE132" i="17"/>
  <c r="BE134" i="17"/>
  <c r="BE150" i="17"/>
  <c r="BE158" i="17"/>
  <c r="BE204" i="17"/>
  <c r="BE209" i="17"/>
  <c r="BE314" i="17"/>
  <c r="BE498" i="17"/>
  <c r="BE556" i="17"/>
  <c r="BE640" i="17"/>
  <c r="BE693" i="17"/>
  <c r="BE828" i="17"/>
  <c r="BE959" i="17"/>
  <c r="BE1566" i="17"/>
  <c r="BE1611" i="17"/>
  <c r="BE1672" i="17"/>
  <c r="BE1727" i="17"/>
  <c r="BE1734" i="17"/>
  <c r="BE1803" i="17"/>
  <c r="BE1829" i="17"/>
  <c r="BE1951" i="17"/>
  <c r="BE2217" i="17"/>
  <c r="BE2225" i="17"/>
  <c r="BE2245" i="17"/>
  <c r="BE2269" i="17"/>
  <c r="BE2285" i="17"/>
  <c r="BE2431" i="17"/>
  <c r="BE2448" i="17"/>
  <c r="BE2477" i="17"/>
  <c r="BE2494" i="17"/>
  <c r="BE2505" i="17"/>
  <c r="BE2516" i="17"/>
  <c r="BE2545" i="17"/>
  <c r="BE2550" i="17"/>
  <c r="BE2555" i="17"/>
  <c r="BE2575" i="17"/>
  <c r="BE2737" i="17"/>
  <c r="BE2783" i="17"/>
  <c r="BE2802" i="17"/>
  <c r="BE2829" i="17"/>
  <c r="E48" i="17"/>
  <c r="BE98" i="17"/>
  <c r="BE138" i="17"/>
  <c r="BE140" i="17"/>
  <c r="BE152" i="17"/>
  <c r="BE189" i="17"/>
  <c r="BE656" i="17"/>
  <c r="BE669" i="17"/>
  <c r="BE835" i="17"/>
  <c r="BE853" i="17"/>
  <c r="BE864" i="17"/>
  <c r="BE963" i="17"/>
  <c r="BE967" i="17"/>
  <c r="BE1290" i="17"/>
  <c r="BE1666" i="17"/>
  <c r="BE1684" i="17"/>
  <c r="BE1702" i="17"/>
  <c r="BE1708" i="17"/>
  <c r="BE1810" i="17"/>
  <c r="BE2164" i="17"/>
  <c r="BE2193" i="17"/>
  <c r="BE2238" i="17"/>
  <c r="BE2339" i="17"/>
  <c r="BE2349" i="17"/>
  <c r="BE2354" i="17"/>
  <c r="BE2366" i="17"/>
  <c r="BE2382" i="17"/>
  <c r="BE2540" i="17"/>
  <c r="BE2715" i="17"/>
  <c r="BE2730" i="17"/>
  <c r="BE2744" i="17"/>
  <c r="BE2752" i="17"/>
  <c r="BE2758" i="17"/>
  <c r="BE2766" i="17"/>
  <c r="BE2790" i="17"/>
  <c r="BE2795" i="17"/>
  <c r="BE2878" i="17"/>
  <c r="BE2891" i="17"/>
  <c r="BE124" i="17"/>
  <c r="BE128" i="17"/>
  <c r="BE136" i="17"/>
  <c r="BE171" i="17"/>
  <c r="BE174" i="17"/>
  <c r="BE619" i="17"/>
  <c r="BE634" i="17"/>
  <c r="BE675" i="17"/>
  <c r="BE877" i="17"/>
  <c r="BE1231" i="17"/>
  <c r="BE1300" i="17"/>
  <c r="BE1822" i="17"/>
  <c r="BE2096" i="17"/>
  <c r="BE2156" i="17"/>
  <c r="BE2233" i="17"/>
  <c r="BE2263" i="17"/>
  <c r="BE2306" i="17"/>
  <c r="BE2423" i="17"/>
  <c r="BE2436" i="17"/>
  <c r="BE2535" i="17"/>
  <c r="BE2560" i="17"/>
  <c r="BE2570" i="17"/>
  <c r="BE2616" i="17"/>
  <c r="BE2637" i="17"/>
  <c r="BE2700" i="17"/>
  <c r="BE2720" i="17"/>
  <c r="BE2834" i="17"/>
  <c r="BE2873" i="17"/>
  <c r="J55" i="16"/>
  <c r="F82" i="16"/>
  <c r="BE94" i="16"/>
  <c r="BE100" i="16"/>
  <c r="BE106" i="16"/>
  <c r="BE156" i="16"/>
  <c r="BE237" i="16"/>
  <c r="BE262" i="16"/>
  <c r="BE420" i="16"/>
  <c r="BE430" i="16"/>
  <c r="BE446" i="16"/>
  <c r="BE655" i="16"/>
  <c r="BE678" i="16"/>
  <c r="BE711" i="16"/>
  <c r="BE732" i="16"/>
  <c r="BE818" i="16"/>
  <c r="BE871" i="16"/>
  <c r="BE879" i="16"/>
  <c r="BE891" i="16"/>
  <c r="BE999" i="16"/>
  <c r="BE1024" i="16"/>
  <c r="BE1066" i="16"/>
  <c r="BE1069" i="16"/>
  <c r="BE1072" i="16"/>
  <c r="BE1075" i="16"/>
  <c r="BE1078" i="16"/>
  <c r="BE1081" i="16"/>
  <c r="BE1084" i="16"/>
  <c r="BE90" i="16"/>
  <c r="BE119" i="16"/>
  <c r="BE193" i="16"/>
  <c r="BE202" i="16"/>
  <c r="BE218" i="16"/>
  <c r="BE230" i="16"/>
  <c r="BE283" i="16"/>
  <c r="BE401" i="16"/>
  <c r="BE479" i="16"/>
  <c r="BE559" i="16"/>
  <c r="BE700" i="16"/>
  <c r="BE722" i="16"/>
  <c r="BE747" i="16"/>
  <c r="BE850" i="16"/>
  <c r="BE859" i="16"/>
  <c r="BE863" i="16"/>
  <c r="BE875" i="16"/>
  <c r="BE883" i="16"/>
  <c r="BE895" i="16"/>
  <c r="BE946" i="16"/>
  <c r="BE960" i="16"/>
  <c r="BE965" i="16"/>
  <c r="BE975" i="16"/>
  <c r="BE1030" i="16"/>
  <c r="BE1057" i="16"/>
  <c r="J82" i="16"/>
  <c r="BE110" i="16"/>
  <c r="BE166" i="16"/>
  <c r="BE222" i="16"/>
  <c r="BE334" i="16"/>
  <c r="BE367" i="16"/>
  <c r="BE453" i="16"/>
  <c r="BE455" i="16"/>
  <c r="BE457" i="16"/>
  <c r="BE459" i="16"/>
  <c r="BE490" i="16"/>
  <c r="BE517" i="16"/>
  <c r="BE526" i="16"/>
  <c r="BE561" i="16"/>
  <c r="BE587" i="16"/>
  <c r="BE591" i="16"/>
  <c r="BE637" i="16"/>
  <c r="BE692" i="16"/>
  <c r="BE757" i="16"/>
  <c r="BE835" i="16"/>
  <c r="BE1045" i="16"/>
  <c r="BE1048" i="16"/>
  <c r="BE1051" i="16"/>
  <c r="BE1054" i="16"/>
  <c r="J86" i="15"/>
  <c r="J61" i="15"/>
  <c r="J52" i="16"/>
  <c r="BE150" i="16"/>
  <c r="BE234" i="16"/>
  <c r="BE268" i="16"/>
  <c r="BE308" i="16"/>
  <c r="BE321" i="16"/>
  <c r="BE356" i="16"/>
  <c r="BE436" i="16"/>
  <c r="BE451" i="16"/>
  <c r="BE511" i="16"/>
  <c r="BE553" i="16"/>
  <c r="BE566" i="16"/>
  <c r="BE647" i="16"/>
  <c r="BE780" i="16"/>
  <c r="BE801" i="16"/>
  <c r="BE867" i="16"/>
  <c r="BE935" i="16"/>
  <c r="BE951" i="16"/>
  <c r="BE970" i="16"/>
  <c r="BE1027" i="16"/>
  <c r="BE1036" i="16"/>
  <c r="BE1039" i="16"/>
  <c r="BE1042" i="16"/>
  <c r="BE1063" i="16"/>
  <c r="BE102" i="16"/>
  <c r="BE206" i="16"/>
  <c r="BE214" i="16"/>
  <c r="BE226" i="16"/>
  <c r="BE378" i="16"/>
  <c r="BE389" i="16"/>
  <c r="BE413" i="16"/>
  <c r="BE500" i="16"/>
  <c r="BE534" i="16"/>
  <c r="BE544" i="16"/>
  <c r="BE627" i="16"/>
  <c r="BE663" i="16"/>
  <c r="BE674" i="16"/>
  <c r="BE763" i="16"/>
  <c r="BE840" i="16"/>
  <c r="BE855" i="16"/>
  <c r="BE1003" i="16"/>
  <c r="BE1011" i="16"/>
  <c r="BE1013" i="16"/>
  <c r="BE1015" i="16"/>
  <c r="BE177" i="16"/>
  <c r="BE181" i="16"/>
  <c r="BE185" i="16"/>
  <c r="BE197" i="16"/>
  <c r="BE279" i="16"/>
  <c r="BE291" i="16"/>
  <c r="BE557" i="16"/>
  <c r="BE595" i="16"/>
  <c r="BE696" i="16"/>
  <c r="BE737" i="16"/>
  <c r="BE791" i="16"/>
  <c r="BE796" i="16"/>
  <c r="BE830" i="16"/>
  <c r="BE845" i="16"/>
  <c r="BE956" i="16"/>
  <c r="BE1060" i="16"/>
  <c r="E48" i="16"/>
  <c r="BE98" i="16"/>
  <c r="BE124" i="16"/>
  <c r="BE139" i="16"/>
  <c r="BE189" i="16"/>
  <c r="BE264" i="16"/>
  <c r="BE441" i="16"/>
  <c r="BE462" i="16"/>
  <c r="BE465" i="16"/>
  <c r="BE467" i="16"/>
  <c r="BE474" i="16"/>
  <c r="BE570" i="16"/>
  <c r="BE572" i="16"/>
  <c r="BE688" i="16"/>
  <c r="BE742" i="16"/>
  <c r="BE752" i="16"/>
  <c r="BE813" i="16"/>
  <c r="BE917" i="16"/>
  <c r="BE928" i="16"/>
  <c r="BE958" i="16"/>
  <c r="BE987" i="16"/>
  <c r="BE991" i="16"/>
  <c r="BE995" i="16"/>
  <c r="BE1009" i="16"/>
  <c r="F55" i="16"/>
  <c r="BE114" i="16"/>
  <c r="BE129" i="16"/>
  <c r="BE134" i="16"/>
  <c r="BE210" i="16"/>
  <c r="BE318" i="16"/>
  <c r="BE345" i="16"/>
  <c r="BE567" i="16"/>
  <c r="BE568" i="16"/>
  <c r="BE576" i="16"/>
  <c r="BE606" i="16"/>
  <c r="BE617" i="16"/>
  <c r="BE683" i="16"/>
  <c r="BE727" i="16"/>
  <c r="BE769" i="16"/>
  <c r="BE887" i="16"/>
  <c r="BE906" i="16"/>
  <c r="BE1005" i="16"/>
  <c r="BE1017" i="16"/>
  <c r="BE1021" i="16"/>
  <c r="BE1033" i="16"/>
  <c r="E48" i="15"/>
  <c r="F55" i="15"/>
  <c r="J78" i="15"/>
  <c r="BE113" i="15"/>
  <c r="BE115" i="15"/>
  <c r="BE117" i="15"/>
  <c r="BE119" i="15"/>
  <c r="BE135" i="15"/>
  <c r="BE137" i="15"/>
  <c r="BE145" i="15"/>
  <c r="BE155" i="15"/>
  <c r="BE161" i="15"/>
  <c r="BE167" i="15"/>
  <c r="BE269" i="15"/>
  <c r="BE317" i="15"/>
  <c r="BE320" i="15"/>
  <c r="BE363" i="15"/>
  <c r="BE378" i="15"/>
  <c r="BE387" i="15"/>
  <c r="BE407" i="15"/>
  <c r="BE409" i="15"/>
  <c r="BE415" i="15"/>
  <c r="BE463" i="15"/>
  <c r="BE481" i="15"/>
  <c r="BE536" i="15"/>
  <c r="BE538" i="15"/>
  <c r="BE544" i="15"/>
  <c r="BE545" i="15"/>
  <c r="BE547" i="15"/>
  <c r="F80" i="15"/>
  <c r="BE95" i="15"/>
  <c r="BE97" i="15"/>
  <c r="BE99" i="15"/>
  <c r="BE101" i="15"/>
  <c r="BE103" i="15"/>
  <c r="BE111" i="15"/>
  <c r="BE133" i="15"/>
  <c r="BE163" i="15"/>
  <c r="BE165" i="15"/>
  <c r="BE252" i="15"/>
  <c r="BE278" i="15"/>
  <c r="BE281" i="15"/>
  <c r="BE292" i="15"/>
  <c r="BE300" i="15"/>
  <c r="BE305" i="15"/>
  <c r="BE308" i="15"/>
  <c r="BE311" i="15"/>
  <c r="BE314" i="15"/>
  <c r="BE331" i="15"/>
  <c r="BE336" i="15"/>
  <c r="BE339" i="15"/>
  <c r="BE372" i="15"/>
  <c r="BE383" i="15"/>
  <c r="BE400" i="15"/>
  <c r="BE413" i="15"/>
  <c r="BE450" i="15"/>
  <c r="BE480" i="15"/>
  <c r="J54" i="15"/>
  <c r="J81" i="15"/>
  <c r="BE176" i="15"/>
  <c r="BE178" i="15"/>
  <c r="BE188" i="15"/>
  <c r="BE220" i="15"/>
  <c r="BE228" i="15"/>
  <c r="BE240" i="15"/>
  <c r="BE244" i="15"/>
  <c r="BE248" i="15"/>
  <c r="BE323" i="15"/>
  <c r="BE342" i="15"/>
  <c r="BE345" i="15"/>
  <c r="BE348" i="15"/>
  <c r="BE366" i="15"/>
  <c r="BE369" i="15"/>
  <c r="BE395" i="15"/>
  <c r="BE419" i="15"/>
  <c r="BE534" i="15"/>
  <c r="BK86" i="14"/>
  <c r="J86" i="14" s="1"/>
  <c r="J60" i="14" s="1"/>
  <c r="BE121" i="15"/>
  <c r="BE123" i="15"/>
  <c r="BE125" i="15"/>
  <c r="BE127" i="15"/>
  <c r="BE129" i="15"/>
  <c r="BE261" i="15"/>
  <c r="BE270" i="15"/>
  <c r="BE271" i="15"/>
  <c r="BE272" i="15"/>
  <c r="BE274" i="15"/>
  <c r="BE295" i="15"/>
  <c r="BE375" i="15"/>
  <c r="BE465" i="15"/>
  <c r="BE482" i="15"/>
  <c r="BE501" i="15"/>
  <c r="BE532" i="15"/>
  <c r="BE89" i="15"/>
  <c r="BE91" i="15"/>
  <c r="BE93" i="15"/>
  <c r="BE105" i="15"/>
  <c r="BE109" i="15"/>
  <c r="BE266" i="15"/>
  <c r="BE326" i="15"/>
  <c r="BE329" i="15"/>
  <c r="BE351" i="15"/>
  <c r="BE354" i="15"/>
  <c r="BE357" i="15"/>
  <c r="BE360" i="15"/>
  <c r="BE403" i="15"/>
  <c r="BE406" i="15"/>
  <c r="BE421" i="15"/>
  <c r="BE423" i="15"/>
  <c r="BE425" i="15"/>
  <c r="BE427" i="15"/>
  <c r="BE478" i="15"/>
  <c r="BE87" i="15"/>
  <c r="BE107" i="15"/>
  <c r="BE131" i="15"/>
  <c r="BE139" i="15"/>
  <c r="BE141" i="15"/>
  <c r="BE157" i="15"/>
  <c r="BE159" i="15"/>
  <c r="BE200" i="15"/>
  <c r="BE211" i="15"/>
  <c r="BE284" i="15"/>
  <c r="BE287" i="15"/>
  <c r="BE433" i="15"/>
  <c r="BE437" i="15"/>
  <c r="BE491" i="15"/>
  <c r="BE523" i="15"/>
  <c r="BE169" i="15"/>
  <c r="BE174" i="15"/>
  <c r="BE411" i="15"/>
  <c r="BE429" i="15"/>
  <c r="BE431" i="15"/>
  <c r="BE525" i="15"/>
  <c r="BE392" i="15"/>
  <c r="BE417" i="15"/>
  <c r="BE510" i="15"/>
  <c r="BE514" i="15"/>
  <c r="J87" i="13"/>
  <c r="J61" i="13" s="1"/>
  <c r="F82" i="14"/>
  <c r="BE92" i="14"/>
  <c r="BE184" i="14"/>
  <c r="BE243" i="14"/>
  <c r="J55" i="14"/>
  <c r="F81" i="14"/>
  <c r="BE88" i="14"/>
  <c r="BE96" i="14"/>
  <c r="BE150" i="14"/>
  <c r="BE204" i="14"/>
  <c r="J52" i="14"/>
  <c r="BE136" i="14"/>
  <c r="BE145" i="14"/>
  <c r="BE194" i="14"/>
  <c r="BE253" i="14"/>
  <c r="E48" i="14"/>
  <c r="BE102" i="14"/>
  <c r="BE112" i="14"/>
  <c r="BE159" i="14"/>
  <c r="BE163" i="14"/>
  <c r="BE105" i="14"/>
  <c r="BE127" i="14"/>
  <c r="BE132" i="14"/>
  <c r="BE173" i="14"/>
  <c r="BE211" i="14"/>
  <c r="BE224" i="14"/>
  <c r="BE229" i="14"/>
  <c r="BE234" i="14"/>
  <c r="BE239" i="14"/>
  <c r="BE248" i="14"/>
  <c r="BE270" i="14"/>
  <c r="BE276" i="14"/>
  <c r="BE189" i="14"/>
  <c r="BE199" i="14"/>
  <c r="BE217" i="14"/>
  <c r="BE99" i="14"/>
  <c r="BE154" i="14"/>
  <c r="BE178" i="14"/>
  <c r="BE108" i="14"/>
  <c r="BE117" i="14"/>
  <c r="BE122" i="14"/>
  <c r="BE141" i="14"/>
  <c r="BE259" i="14"/>
  <c r="BE265" i="14"/>
  <c r="BE283" i="14"/>
  <c r="J91" i="12"/>
  <c r="J61" i="12" s="1"/>
  <c r="E48" i="13"/>
  <c r="J55" i="13"/>
  <c r="BE105" i="13"/>
  <c r="BE108" i="13"/>
  <c r="BE138" i="13"/>
  <c r="BE190" i="13"/>
  <c r="BE283" i="13"/>
  <c r="BK144" i="12"/>
  <c r="J144" i="12" s="1"/>
  <c r="J65" i="12" s="1"/>
  <c r="F54" i="13"/>
  <c r="F82" i="13"/>
  <c r="BE88" i="13"/>
  <c r="BE112" i="13"/>
  <c r="BE232" i="13"/>
  <c r="BE336" i="13"/>
  <c r="BE349" i="13"/>
  <c r="J79" i="13"/>
  <c r="BE168" i="13"/>
  <c r="BE212" i="13"/>
  <c r="BE217" i="13"/>
  <c r="BE225" i="13"/>
  <c r="BE262" i="13"/>
  <c r="BE298" i="13"/>
  <c r="BE399" i="13"/>
  <c r="BE92" i="13"/>
  <c r="BE102" i="13"/>
  <c r="BE275" i="13"/>
  <c r="BE315" i="13"/>
  <c r="BE328" i="13"/>
  <c r="BE96" i="13"/>
  <c r="BE99" i="13"/>
  <c r="BE125" i="13"/>
  <c r="BE151" i="13"/>
  <c r="BE181" i="13"/>
  <c r="BE288" i="13"/>
  <c r="BE353" i="13"/>
  <c r="BE379" i="13"/>
  <c r="BE185" i="13"/>
  <c r="BE293" i="13"/>
  <c r="BE308" i="13"/>
  <c r="BE374" i="13"/>
  <c r="BE164" i="13"/>
  <c r="BE207" i="13"/>
  <c r="BE249" i="13"/>
  <c r="BE303" i="13"/>
  <c r="BE345" i="13"/>
  <c r="BE358" i="13"/>
  <c r="BE364" i="13"/>
  <c r="BE370" i="13"/>
  <c r="BE384" i="13"/>
  <c r="BE388" i="13"/>
  <c r="BE393" i="13"/>
  <c r="BE406" i="13"/>
  <c r="J52" i="12"/>
  <c r="F85" i="12"/>
  <c r="BE92" i="12"/>
  <c r="BE111" i="12"/>
  <c r="BE208" i="12"/>
  <c r="BE306" i="12"/>
  <c r="BE394" i="12"/>
  <c r="BE748" i="12"/>
  <c r="BE758" i="12"/>
  <c r="BE799" i="12"/>
  <c r="BE809" i="12"/>
  <c r="BE921" i="12"/>
  <c r="BE926" i="12"/>
  <c r="BE932" i="12"/>
  <c r="BE937" i="12"/>
  <c r="BE939" i="12"/>
  <c r="J83" i="11"/>
  <c r="J61" i="11" s="1"/>
  <c r="F86" i="12"/>
  <c r="BE123" i="12"/>
  <c r="BE137" i="12"/>
  <c r="BE161" i="12"/>
  <c r="BE173" i="12"/>
  <c r="BE213" i="12"/>
  <c r="BE224" i="12"/>
  <c r="BE315" i="12"/>
  <c r="BE335" i="12"/>
  <c r="BE404" i="12"/>
  <c r="BE424" i="12"/>
  <c r="BE599" i="12"/>
  <c r="BE663" i="12"/>
  <c r="BE828" i="12"/>
  <c r="BE909" i="12"/>
  <c r="E79" i="12"/>
  <c r="J85" i="12"/>
  <c r="BE114" i="12"/>
  <c r="BE185" i="12"/>
  <c r="BE196" i="12"/>
  <c r="BE321" i="12"/>
  <c r="BE337" i="12"/>
  <c r="BE437" i="12"/>
  <c r="BE444" i="12"/>
  <c r="BE454" i="12"/>
  <c r="BE461" i="12"/>
  <c r="BE743" i="12"/>
  <c r="BE857" i="12"/>
  <c r="BE860" i="12"/>
  <c r="BE871" i="12"/>
  <c r="BE892" i="12"/>
  <c r="BE108" i="12"/>
  <c r="BE129" i="12"/>
  <c r="BE235" i="12"/>
  <c r="BE270" i="12"/>
  <c r="BE333" i="12"/>
  <c r="BE341" i="12"/>
  <c r="BE717" i="12"/>
  <c r="BE722" i="12"/>
  <c r="BE762" i="12"/>
  <c r="BE780" i="12"/>
  <c r="BE819" i="12"/>
  <c r="BE837" i="12"/>
  <c r="BE98" i="12"/>
  <c r="BE136" i="12"/>
  <c r="BE150" i="12"/>
  <c r="BE309" i="12"/>
  <c r="BE503" i="12"/>
  <c r="BE530" i="12"/>
  <c r="BE679" i="12"/>
  <c r="BE694" i="12"/>
  <c r="BE709" i="12"/>
  <c r="BE790" i="12"/>
  <c r="BE881" i="12"/>
  <c r="BE887" i="12"/>
  <c r="J55" i="12"/>
  <c r="BE117" i="12"/>
  <c r="BE132" i="12"/>
  <c r="BE141" i="12"/>
  <c r="BE146" i="12"/>
  <c r="BE312" i="12"/>
  <c r="BE331" i="12"/>
  <c r="BE345" i="12"/>
  <c r="BE476" i="12"/>
  <c r="BE557" i="12"/>
  <c r="BE714" i="12"/>
  <c r="BE727" i="12"/>
  <c r="BE729" i="12"/>
  <c r="BE771" i="12"/>
  <c r="BE865" i="12"/>
  <c r="BE898" i="12"/>
  <c r="BE901" i="12"/>
  <c r="BE903" i="12"/>
  <c r="BE94" i="12"/>
  <c r="BE96" i="12"/>
  <c r="BE100" i="12"/>
  <c r="BE102" i="12"/>
  <c r="BE104" i="12"/>
  <c r="BE120" i="12"/>
  <c r="BE288" i="12"/>
  <c r="BE301" i="12"/>
  <c r="BE318" i="12"/>
  <c r="BE339" i="12"/>
  <c r="BE414" i="12"/>
  <c r="BE674" i="12"/>
  <c r="BE704" i="12"/>
  <c r="BE735" i="12"/>
  <c r="BE750" i="12"/>
  <c r="BE752" i="12"/>
  <c r="BE754" i="12"/>
  <c r="BE756" i="12"/>
  <c r="BE126" i="12"/>
  <c r="BE139" i="12"/>
  <c r="BE156" i="12"/>
  <c r="BE248" i="12"/>
  <c r="BE278" i="12"/>
  <c r="BE383" i="12"/>
  <c r="BE391" i="12"/>
  <c r="BE432" i="12"/>
  <c r="BE469" i="12"/>
  <c r="BE577" i="12"/>
  <c r="BE588" i="12"/>
  <c r="BE684" i="12"/>
  <c r="BE847" i="12"/>
  <c r="BE895" i="12"/>
  <c r="BE905" i="12"/>
  <c r="BE915" i="12"/>
  <c r="E48" i="11"/>
  <c r="J54" i="11"/>
  <c r="F78" i="11"/>
  <c r="BE123" i="11"/>
  <c r="BE169" i="11"/>
  <c r="BE180" i="11"/>
  <c r="BE190" i="11"/>
  <c r="BE315" i="11"/>
  <c r="BE418" i="11"/>
  <c r="J84" i="10"/>
  <c r="J61" i="10" s="1"/>
  <c r="BE113" i="11"/>
  <c r="F54" i="11"/>
  <c r="BE84" i="11"/>
  <c r="BE89" i="11"/>
  <c r="BE106" i="11"/>
  <c r="BE125" i="11"/>
  <c r="BE131" i="11"/>
  <c r="BE167" i="11"/>
  <c r="BE243" i="11"/>
  <c r="BE252" i="11"/>
  <c r="BE261" i="11"/>
  <c r="BE297" i="11"/>
  <c r="BE341" i="11"/>
  <c r="BE394" i="11"/>
  <c r="BE403" i="11"/>
  <c r="BE415" i="11"/>
  <c r="BK82" i="10"/>
  <c r="J82" i="10" s="1"/>
  <c r="J59" i="10" s="1"/>
  <c r="J52" i="11"/>
  <c r="J55" i="11"/>
  <c r="BE108" i="11"/>
  <c r="BE270" i="11"/>
  <c r="BE279" i="11"/>
  <c r="BE357" i="11"/>
  <c r="BE365" i="11"/>
  <c r="BE373" i="11"/>
  <c r="BE383" i="11"/>
  <c r="BE437" i="11"/>
  <c r="BE111" i="11"/>
  <c r="BE152" i="11"/>
  <c r="BE161" i="11"/>
  <c r="BE306" i="11"/>
  <c r="BE385" i="11"/>
  <c r="BE406" i="11"/>
  <c r="BE421" i="11"/>
  <c r="BE427" i="11"/>
  <c r="BE433" i="11"/>
  <c r="BE94" i="11"/>
  <c r="BE412" i="11"/>
  <c r="BE424" i="11"/>
  <c r="BE436" i="11"/>
  <c r="BE103" i="11"/>
  <c r="BE165" i="11"/>
  <c r="BE323" i="11"/>
  <c r="BE332" i="11"/>
  <c r="BE140" i="11"/>
  <c r="BE150" i="11"/>
  <c r="BE163" i="11"/>
  <c r="BE199" i="11"/>
  <c r="BE208" i="11"/>
  <c r="BE210" i="11"/>
  <c r="BE218" i="11"/>
  <c r="BE226" i="11"/>
  <c r="BE234" i="11"/>
  <c r="BE288" i="11"/>
  <c r="BE349" i="11"/>
  <c r="BE409" i="11"/>
  <c r="J54" i="10"/>
  <c r="J76" i="10"/>
  <c r="BE85" i="10"/>
  <c r="BE107" i="10"/>
  <c r="BE103" i="10"/>
  <c r="BE105" i="10"/>
  <c r="BE112" i="10"/>
  <c r="BK82" i="9"/>
  <c r="BK81" i="9"/>
  <c r="J81" i="9" s="1"/>
  <c r="J30" i="9" s="1"/>
  <c r="J55" i="10"/>
  <c r="F79" i="10"/>
  <c r="F54" i="10"/>
  <c r="E72" i="10"/>
  <c r="BE93" i="10"/>
  <c r="BE97" i="10"/>
  <c r="BE109" i="10"/>
  <c r="BE88" i="10"/>
  <c r="BE90" i="10"/>
  <c r="BE100" i="10"/>
  <c r="BK82" i="8"/>
  <c r="J82" i="8" s="1"/>
  <c r="J59" i="8" s="1"/>
  <c r="J78" i="9"/>
  <c r="BE96" i="9"/>
  <c r="BE153" i="9"/>
  <c r="BE159" i="9"/>
  <c r="BE195" i="9"/>
  <c r="BE198" i="9"/>
  <c r="BE214" i="9"/>
  <c r="E48" i="9"/>
  <c r="F55" i="9"/>
  <c r="BE102" i="9"/>
  <c r="BE120" i="9"/>
  <c r="BE126" i="9"/>
  <c r="BE129" i="9"/>
  <c r="J84" i="8"/>
  <c r="J61" i="8" s="1"/>
  <c r="BE84" i="9"/>
  <c r="BE117" i="9"/>
  <c r="BE132" i="9"/>
  <c r="BE165" i="9"/>
  <c r="BE192" i="9"/>
  <c r="BE201" i="9"/>
  <c r="BE208" i="9"/>
  <c r="J54" i="9"/>
  <c r="J75" i="9"/>
  <c r="BE87" i="9"/>
  <c r="BE93" i="9"/>
  <c r="BE105" i="9"/>
  <c r="BE108" i="9"/>
  <c r="BE111" i="9"/>
  <c r="BE114" i="9"/>
  <c r="BE189" i="9"/>
  <c r="BE219" i="9"/>
  <c r="BE144" i="9"/>
  <c r="BE147" i="9"/>
  <c r="BE150" i="9"/>
  <c r="BE234" i="9"/>
  <c r="F77" i="9"/>
  <c r="BE99" i="9"/>
  <c r="BE162" i="9"/>
  <c r="BE123" i="9"/>
  <c r="BE135" i="9"/>
  <c r="BE141" i="9"/>
  <c r="BE156" i="9"/>
  <c r="BE170" i="9"/>
  <c r="BE175" i="9"/>
  <c r="BE186" i="9"/>
  <c r="BE229" i="9"/>
  <c r="BE236" i="9"/>
  <c r="BE90" i="9"/>
  <c r="BE138" i="9"/>
  <c r="BK2258" i="7"/>
  <c r="J2258" i="7" s="1"/>
  <c r="J108" i="7" s="1"/>
  <c r="J2554" i="7"/>
  <c r="J119" i="7"/>
  <c r="J52" i="8"/>
  <c r="J79" i="8"/>
  <c r="BE144" i="8"/>
  <c r="BE147" i="8"/>
  <c r="BE192" i="8"/>
  <c r="BE257" i="8"/>
  <c r="BK476" i="7"/>
  <c r="J476" i="7"/>
  <c r="J68" i="7" s="1"/>
  <c r="BK991" i="7"/>
  <c r="J991" i="7" s="1"/>
  <c r="J82" i="7" s="1"/>
  <c r="BE127" i="8"/>
  <c r="BE136" i="8"/>
  <c r="BE141" i="8"/>
  <c r="BE186" i="8"/>
  <c r="BE212" i="8"/>
  <c r="BE220" i="8"/>
  <c r="BE254" i="8"/>
  <c r="J54" i="8"/>
  <c r="BE170" i="8"/>
  <c r="BE181" i="8"/>
  <c r="BE207" i="8"/>
  <c r="BE239" i="8"/>
  <c r="BE242" i="8"/>
  <c r="BE245" i="8"/>
  <c r="BK144" i="7"/>
  <c r="E48" i="8"/>
  <c r="BE85" i="8"/>
  <c r="BE167" i="8"/>
  <c r="BE173" i="8"/>
  <c r="BE178" i="8"/>
  <c r="BE195" i="8"/>
  <c r="BE201" i="8"/>
  <c r="F54" i="8"/>
  <c r="BE112" i="8"/>
  <c r="BE121" i="8"/>
  <c r="BE124" i="8"/>
  <c r="BE230" i="8"/>
  <c r="J1488" i="7"/>
  <c r="J95" i="7" s="1"/>
  <c r="F55" i="8"/>
  <c r="BE215" i="8"/>
  <c r="BE99" i="8"/>
  <c r="BE156" i="8"/>
  <c r="BE159" i="8"/>
  <c r="BE164" i="8"/>
  <c r="BE204" i="8"/>
  <c r="J52" i="7"/>
  <c r="BE243" i="7"/>
  <c r="BE276" i="7"/>
  <c r="BE282" i="7"/>
  <c r="BE305" i="7"/>
  <c r="BE384" i="7"/>
  <c r="BE495" i="7"/>
  <c r="BE577" i="7"/>
  <c r="BE582" i="7"/>
  <c r="BE599" i="7"/>
  <c r="BE609" i="7"/>
  <c r="BE674" i="7"/>
  <c r="BE695" i="7"/>
  <c r="BE705" i="7"/>
  <c r="BE739" i="7"/>
  <c r="BE764" i="7"/>
  <c r="BE770" i="7"/>
  <c r="BE835" i="7"/>
  <c r="BE856" i="7"/>
  <c r="BE1054" i="7"/>
  <c r="BE1084" i="7"/>
  <c r="BE1204" i="7"/>
  <c r="BE1278" i="7"/>
  <c r="BE1297" i="7"/>
  <c r="BE1384" i="7"/>
  <c r="BE1475" i="7"/>
  <c r="BE1580" i="7"/>
  <c r="BE1593" i="7"/>
  <c r="BE1851" i="7"/>
  <c r="BE1898" i="7"/>
  <c r="BE1953" i="7"/>
  <c r="BE2161" i="7"/>
  <c r="BE2172" i="7"/>
  <c r="BE2184" i="7"/>
  <c r="BE2234" i="7"/>
  <c r="BE2260" i="7"/>
  <c r="BE2265" i="7"/>
  <c r="BE2271" i="7"/>
  <c r="BE2303" i="7"/>
  <c r="BE2357" i="7"/>
  <c r="BE2395" i="7"/>
  <c r="BE2400" i="7"/>
  <c r="BE2411" i="7"/>
  <c r="BE2447" i="7"/>
  <c r="BE2466" i="7"/>
  <c r="BE2474" i="7"/>
  <c r="BE2483" i="7"/>
  <c r="BE2496" i="7"/>
  <c r="BE2509" i="7"/>
  <c r="BE2517" i="7"/>
  <c r="BE2524" i="7"/>
  <c r="BE2535" i="7"/>
  <c r="BE2543" i="7"/>
  <c r="BE2550" i="7"/>
  <c r="BE2555" i="7"/>
  <c r="BE2560" i="7"/>
  <c r="BE2565" i="7"/>
  <c r="BE2570" i="7"/>
  <c r="BE2575" i="7"/>
  <c r="BE2580" i="7"/>
  <c r="BE2585" i="7"/>
  <c r="BE2601" i="7"/>
  <c r="BE2606" i="7"/>
  <c r="BE2612" i="7"/>
  <c r="BE2618" i="7"/>
  <c r="BK83" i="6"/>
  <c r="J83" i="6"/>
  <c r="J60" i="6" s="1"/>
  <c r="F55" i="7"/>
  <c r="J139" i="7"/>
  <c r="BE206" i="7"/>
  <c r="BE212" i="7"/>
  <c r="BE232" i="7"/>
  <c r="BE253" i="7"/>
  <c r="BE257" i="7"/>
  <c r="BE300" i="7"/>
  <c r="BE309" i="7"/>
  <c r="BE355" i="7"/>
  <c r="BE360" i="7"/>
  <c r="BE449" i="7"/>
  <c r="BE524" i="7"/>
  <c r="BE530" i="7"/>
  <c r="BE641" i="7"/>
  <c r="BE659" i="7"/>
  <c r="BE710" i="7"/>
  <c r="BE758" i="7"/>
  <c r="BE819" i="7"/>
  <c r="BE825" i="7"/>
  <c r="BE888" i="7"/>
  <c r="BE906" i="7"/>
  <c r="BE915" i="7"/>
  <c r="BE939" i="7"/>
  <c r="BE969" i="7"/>
  <c r="BE1015" i="7"/>
  <c r="BE1034" i="7"/>
  <c r="BE1174" i="7"/>
  <c r="BE1214" i="7"/>
  <c r="BE1224" i="7"/>
  <c r="BE1373" i="7"/>
  <c r="BE1396" i="7"/>
  <c r="BE1414" i="7"/>
  <c r="BE1499" i="7"/>
  <c r="BE1525" i="7"/>
  <c r="BE1603" i="7"/>
  <c r="BE1649" i="7"/>
  <c r="BE1805" i="7"/>
  <c r="BE1860" i="7"/>
  <c r="BE1870" i="7"/>
  <c r="BE1904" i="7"/>
  <c r="BE2061" i="7"/>
  <c r="BE2178" i="7"/>
  <c r="BE2286" i="7"/>
  <c r="BE2291" i="7"/>
  <c r="BE2296" i="7"/>
  <c r="BE2332" i="7"/>
  <c r="BE2346" i="7"/>
  <c r="F138" i="7"/>
  <c r="BE186" i="7"/>
  <c r="BE192" i="7"/>
  <c r="BE222" i="7"/>
  <c r="BE394" i="7"/>
  <c r="BE403" i="7"/>
  <c r="BE424" i="7"/>
  <c r="BE445" i="7"/>
  <c r="BE453" i="7"/>
  <c r="BE458" i="7"/>
  <c r="BE506" i="7"/>
  <c r="BE517" i="7"/>
  <c r="BE537" i="7"/>
  <c r="BE646" i="7"/>
  <c r="BE655" i="7"/>
  <c r="BE664" i="7"/>
  <c r="BE781" i="7"/>
  <c r="BE788" i="7"/>
  <c r="BE801" i="7"/>
  <c r="BE807" i="7"/>
  <c r="BE867" i="7"/>
  <c r="BE883" i="7"/>
  <c r="BE945" i="7"/>
  <c r="BE1030" i="7"/>
  <c r="BE1064" i="7"/>
  <c r="BE1094" i="7"/>
  <c r="BE1104" i="7"/>
  <c r="BE1184" i="7"/>
  <c r="BE1194" i="7"/>
  <c r="BE1244" i="7"/>
  <c r="BE1264" i="7"/>
  <c r="BE1311" i="7"/>
  <c r="BE1350" i="7"/>
  <c r="BE1531" i="7"/>
  <c r="BE1690" i="7"/>
  <c r="BE1743" i="7"/>
  <c r="BE1754" i="7"/>
  <c r="BE1769" i="7"/>
  <c r="BE1910" i="7"/>
  <c r="BE1931" i="7"/>
  <c r="BE2000" i="7"/>
  <c r="BE2209" i="7"/>
  <c r="BE2229" i="7"/>
  <c r="BE2373" i="7"/>
  <c r="BE2428" i="7"/>
  <c r="E48" i="7"/>
  <c r="BE196" i="7"/>
  <c r="BE327" i="7"/>
  <c r="BE366" i="7"/>
  <c r="BE371" i="7"/>
  <c r="BE375" i="7"/>
  <c r="BE420" i="7"/>
  <c r="BE485" i="7"/>
  <c r="BE500" i="7"/>
  <c r="BE547" i="7"/>
  <c r="BE564" i="7"/>
  <c r="BE595" i="7"/>
  <c r="BE813" i="7"/>
  <c r="BE841" i="7"/>
  <c r="BE852" i="7"/>
  <c r="BE988" i="7"/>
  <c r="BE1079" i="7"/>
  <c r="BE1099" i="7"/>
  <c r="BE1119" i="7"/>
  <c r="BE1129" i="7"/>
  <c r="BE1137" i="7"/>
  <c r="BE1254" i="7"/>
  <c r="BE1465" i="7"/>
  <c r="BE1565" i="7"/>
  <c r="BE1669" i="7"/>
  <c r="BE1798" i="7"/>
  <c r="BE1832" i="7"/>
  <c r="BE1855" i="7"/>
  <c r="BE1865" i="7"/>
  <c r="BE2024" i="7"/>
  <c r="BE2123" i="7"/>
  <c r="BE2167" i="7"/>
  <c r="BE2204" i="7"/>
  <c r="BE2255" i="7"/>
  <c r="BE2318" i="7"/>
  <c r="BE2351" i="7"/>
  <c r="BE2416" i="7"/>
  <c r="BE2422" i="7"/>
  <c r="BE156" i="7"/>
  <c r="BE162" i="7"/>
  <c r="BE323" i="7"/>
  <c r="BE346" i="7"/>
  <c r="BE389" i="7"/>
  <c r="BE408" i="7"/>
  <c r="BE413" i="7"/>
  <c r="BE473" i="7"/>
  <c r="BE478" i="7"/>
  <c r="BE542" i="7"/>
  <c r="BE552" i="7"/>
  <c r="BE558" i="7"/>
  <c r="BE614" i="7"/>
  <c r="BE626" i="7"/>
  <c r="BE679" i="7"/>
  <c r="BE719" i="7"/>
  <c r="BE723" i="7"/>
  <c r="BE847" i="7"/>
  <c r="BE896" i="7"/>
  <c r="BE901" i="7"/>
  <c r="BE964" i="7"/>
  <c r="BE1025" i="7"/>
  <c r="BE1074" i="7"/>
  <c r="BE1109" i="7"/>
  <c r="BE1154" i="7"/>
  <c r="BE1164" i="7"/>
  <c r="BE1274" i="7"/>
  <c r="BE1331" i="7"/>
  <c r="BE1427" i="7"/>
  <c r="BE1609" i="7"/>
  <c r="BE1812" i="7"/>
  <c r="BE1819" i="7"/>
  <c r="BE1838" i="7"/>
  <c r="BE1880" i="7"/>
  <c r="BE2092" i="7"/>
  <c r="BE146" i="7"/>
  <c r="BE152" i="7"/>
  <c r="BE172" i="7"/>
  <c r="BE176" i="7"/>
  <c r="BE226" i="7"/>
  <c r="BE237" i="7"/>
  <c r="BE263" i="7"/>
  <c r="BE287" i="7"/>
  <c r="BE296" i="7"/>
  <c r="BE337" i="7"/>
  <c r="BE490" i="7"/>
  <c r="BE512" i="7"/>
  <c r="BE572" i="7"/>
  <c r="BE636" i="7"/>
  <c r="BE728" i="7"/>
  <c r="BE831" i="7"/>
  <c r="BE861" i="7"/>
  <c r="BE930" i="7"/>
  <c r="BE935" i="7"/>
  <c r="BE973" i="7"/>
  <c r="BE983" i="7"/>
  <c r="BE998" i="7"/>
  <c r="BE1004" i="7"/>
  <c r="BE1010" i="7"/>
  <c r="BE1020" i="7"/>
  <c r="BE1440" i="7"/>
  <c r="BE1489" i="7"/>
  <c r="BE1504" i="7"/>
  <c r="BE1542" i="7"/>
  <c r="BE1552" i="7"/>
  <c r="BE1575" i="7"/>
  <c r="BE1589" i="7"/>
  <c r="BE1598" i="7"/>
  <c r="BE1710" i="7"/>
  <c r="BE1732" i="7"/>
  <c r="BE1779" i="7"/>
  <c r="BE1785" i="7"/>
  <c r="BE1791" i="7"/>
  <c r="BE1826" i="7"/>
  <c r="BE1875" i="7"/>
  <c r="BE1977" i="7"/>
  <c r="BE2147" i="7"/>
  <c r="BE2363" i="7"/>
  <c r="BE2384" i="7"/>
  <c r="BE2459" i="7"/>
  <c r="BE166" i="7"/>
  <c r="BE182" i="7"/>
  <c r="BE314" i="7"/>
  <c r="BE318" i="7"/>
  <c r="BE332" i="7"/>
  <c r="BE380" i="7"/>
  <c r="BE434" i="7"/>
  <c r="BE440" i="7"/>
  <c r="BE465" i="7"/>
  <c r="BE568" i="7"/>
  <c r="BE591" i="7"/>
  <c r="BE700" i="7"/>
  <c r="BE752" i="7"/>
  <c r="BE794" i="7"/>
  <c r="BE873" i="7"/>
  <c r="BE878" i="7"/>
  <c r="BE977" i="7"/>
  <c r="BE993" i="7"/>
  <c r="BE1039" i="7"/>
  <c r="BE1059" i="7"/>
  <c r="BE1089" i="7"/>
  <c r="BE1234" i="7"/>
  <c r="BE1405" i="7"/>
  <c r="BE1484" i="7"/>
  <c r="BE1509" i="7"/>
  <c r="BE1514" i="7"/>
  <c r="BE1519" i="7"/>
  <c r="BE1547" i="7"/>
  <c r="BE1556" i="7"/>
  <c r="BE1560" i="7"/>
  <c r="BE1570" i="7"/>
  <c r="BE1629" i="7"/>
  <c r="BE1721" i="7"/>
  <c r="BE1765" i="7"/>
  <c r="BE1773" i="7"/>
  <c r="BE1846" i="7"/>
  <c r="BE1892" i="7"/>
  <c r="BE2281" i="7"/>
  <c r="BE2325" i="7"/>
  <c r="BE2435" i="7"/>
  <c r="BE202" i="7"/>
  <c r="BE216" i="7"/>
  <c r="BE247" i="7"/>
  <c r="BE269" i="7"/>
  <c r="BE291" i="7"/>
  <c r="BE342" i="7"/>
  <c r="BE351" i="7"/>
  <c r="BE399" i="7"/>
  <c r="BE428" i="7"/>
  <c r="BE586" i="7"/>
  <c r="BE604" i="7"/>
  <c r="BE620" i="7"/>
  <c r="BE631" i="7"/>
  <c r="BE650" i="7"/>
  <c r="BE669" i="7"/>
  <c r="BE684" i="7"/>
  <c r="BE690" i="7"/>
  <c r="BE714" i="7"/>
  <c r="BE733" i="7"/>
  <c r="BE746" i="7"/>
  <c r="BE776" i="7"/>
  <c r="BE920" i="7"/>
  <c r="BE924" i="7"/>
  <c r="BE1044" i="7"/>
  <c r="BE1049" i="7"/>
  <c r="BE1068" i="7"/>
  <c r="BE1144" i="7"/>
  <c r="BE1268" i="7"/>
  <c r="BE1284" i="7"/>
  <c r="BE1494" i="7"/>
  <c r="BE1536" i="7"/>
  <c r="BE1585" i="7"/>
  <c r="BE1700" i="7"/>
  <c r="BE1886" i="7"/>
  <c r="BE2031" i="7"/>
  <c r="BE2276" i="7"/>
  <c r="BE2311" i="7"/>
  <c r="BE2339" i="7"/>
  <c r="BE2406" i="7"/>
  <c r="BE2442" i="7"/>
  <c r="BE2453" i="7"/>
  <c r="F79" i="6"/>
  <c r="BE85" i="6"/>
  <c r="BE88" i="6"/>
  <c r="BE124" i="6"/>
  <c r="BE133" i="6"/>
  <c r="BE136" i="6"/>
  <c r="BE139" i="6"/>
  <c r="BE148" i="6"/>
  <c r="BE178" i="6"/>
  <c r="BE190" i="6"/>
  <c r="BE196" i="6"/>
  <c r="E72" i="6"/>
  <c r="BE94" i="6"/>
  <c r="BE112" i="6"/>
  <c r="BE166" i="6"/>
  <c r="BE97" i="6"/>
  <c r="BE100" i="6"/>
  <c r="BE121" i="6"/>
  <c r="BE142" i="6"/>
  <c r="BE145" i="6"/>
  <c r="BE175" i="6"/>
  <c r="BE205" i="6"/>
  <c r="J79" i="6"/>
  <c r="BE106" i="6"/>
  <c r="BE109" i="6"/>
  <c r="BE115" i="6"/>
  <c r="BE127" i="6"/>
  <c r="BE130" i="6"/>
  <c r="BE151" i="6"/>
  <c r="BE154" i="6"/>
  <c r="BE157" i="6"/>
  <c r="BE160" i="6"/>
  <c r="BE163" i="6"/>
  <c r="BE232" i="6"/>
  <c r="J78" i="6"/>
  <c r="J84" i="5"/>
  <c r="J61" i="5" s="1"/>
  <c r="J52" i="6"/>
  <c r="BE91" i="6"/>
  <c r="BE181" i="6"/>
  <c r="BE184" i="6"/>
  <c r="F78" i="6"/>
  <c r="BE169" i="6"/>
  <c r="BE172" i="6"/>
  <c r="BE187" i="6"/>
  <c r="BE192" i="6"/>
  <c r="BE201" i="6"/>
  <c r="BE103" i="6"/>
  <c r="BE118" i="6"/>
  <c r="J109" i="4"/>
  <c r="J61" i="4"/>
  <c r="BK1936" i="4"/>
  <c r="J1936" i="4" s="1"/>
  <c r="J74" i="4" s="1"/>
  <c r="J55" i="5"/>
  <c r="BE107" i="5"/>
  <c r="BE125" i="5"/>
  <c r="BE151" i="5"/>
  <c r="BE169" i="5"/>
  <c r="BE171" i="5"/>
  <c r="BE181" i="5"/>
  <c r="BE213" i="5"/>
  <c r="BE227" i="5"/>
  <c r="BE229" i="5"/>
  <c r="BE231" i="5"/>
  <c r="BE233" i="5"/>
  <c r="BE287" i="5"/>
  <c r="BE311" i="5"/>
  <c r="BE339" i="5"/>
  <c r="BE345" i="5"/>
  <c r="BE351" i="5"/>
  <c r="BE361" i="5"/>
  <c r="BE379" i="5"/>
  <c r="BE407" i="5"/>
  <c r="BE423" i="5"/>
  <c r="BE463" i="5"/>
  <c r="BE495" i="5"/>
  <c r="BE508" i="5"/>
  <c r="BE519" i="5"/>
  <c r="BE543" i="5"/>
  <c r="BE555" i="5"/>
  <c r="BE557" i="5"/>
  <c r="BE559" i="5"/>
  <c r="BE561" i="5"/>
  <c r="BE583" i="5"/>
  <c r="BE595" i="5"/>
  <c r="BE603" i="5"/>
  <c r="BE607" i="5"/>
  <c r="BE609" i="5"/>
  <c r="BE614" i="5"/>
  <c r="BE619" i="5"/>
  <c r="BE624" i="5"/>
  <c r="BE629" i="5"/>
  <c r="F54" i="5"/>
  <c r="BE121" i="5"/>
  <c r="BE123" i="5"/>
  <c r="BE159" i="5"/>
  <c r="BE203" i="5"/>
  <c r="BE217" i="5"/>
  <c r="BE221" i="5"/>
  <c r="BE225" i="5"/>
  <c r="BE275" i="5"/>
  <c r="BE297" i="5"/>
  <c r="BE299" i="5"/>
  <c r="BE305" i="5"/>
  <c r="BE383" i="5"/>
  <c r="BE447" i="5"/>
  <c r="BE453" i="5"/>
  <c r="BE459" i="5"/>
  <c r="BE501" i="5"/>
  <c r="BE505" i="5"/>
  <c r="BE517" i="5"/>
  <c r="BE521" i="5"/>
  <c r="BE547" i="5"/>
  <c r="BE563" i="5"/>
  <c r="BE569" i="5"/>
  <c r="BE597" i="5"/>
  <c r="F55" i="5"/>
  <c r="BE99" i="5"/>
  <c r="BE119" i="5"/>
  <c r="BE135" i="5"/>
  <c r="BE167" i="5"/>
  <c r="BE189" i="5"/>
  <c r="BE205" i="5"/>
  <c r="BE207" i="5"/>
  <c r="BE219" i="5"/>
  <c r="BE241" i="5"/>
  <c r="BE261" i="5"/>
  <c r="BE277" i="5"/>
  <c r="BE279" i="5"/>
  <c r="BE283" i="5"/>
  <c r="BE307" i="5"/>
  <c r="BE309" i="5"/>
  <c r="BE315" i="5"/>
  <c r="BE329" i="5"/>
  <c r="BE355" i="5"/>
  <c r="BE385" i="5"/>
  <c r="BE387" i="5"/>
  <c r="BE409" i="5"/>
  <c r="BE411" i="5"/>
  <c r="BE419" i="5"/>
  <c r="BE435" i="5"/>
  <c r="BE445" i="5"/>
  <c r="BE457" i="5"/>
  <c r="BE467" i="5"/>
  <c r="BE479" i="5"/>
  <c r="BE481" i="5"/>
  <c r="BE503" i="5"/>
  <c r="BE553" i="5"/>
  <c r="BE565" i="5"/>
  <c r="BE567" i="5"/>
  <c r="J52" i="5"/>
  <c r="BE143" i="5"/>
  <c r="BE149" i="5"/>
  <c r="BE157" i="5"/>
  <c r="BE165" i="5"/>
  <c r="BE193" i="5"/>
  <c r="BE209" i="5"/>
  <c r="BE211" i="5"/>
  <c r="BE235" i="5"/>
  <c r="BE249" i="5"/>
  <c r="BE257" i="5"/>
  <c r="BE259" i="5"/>
  <c r="BE303" i="5"/>
  <c r="BE313" i="5"/>
  <c r="BE323" i="5"/>
  <c r="BE325" i="5"/>
  <c r="BE327" i="5"/>
  <c r="BE343" i="5"/>
  <c r="BE369" i="5"/>
  <c r="BE377" i="5"/>
  <c r="BE389" i="5"/>
  <c r="BE395" i="5"/>
  <c r="BE397" i="5"/>
  <c r="BE413" i="5"/>
  <c r="BE415" i="5"/>
  <c r="BE417" i="5"/>
  <c r="BE439" i="5"/>
  <c r="BE441" i="5"/>
  <c r="BE451" i="5"/>
  <c r="BE461" i="5"/>
  <c r="BE497" i="5"/>
  <c r="BE531" i="5"/>
  <c r="BE545" i="5"/>
  <c r="BE549" i="5"/>
  <c r="BE551" i="5"/>
  <c r="BE579" i="5"/>
  <c r="BE591" i="5"/>
  <c r="BE593" i="5"/>
  <c r="BE601" i="5"/>
  <c r="BE91" i="5"/>
  <c r="BE105" i="5"/>
  <c r="BE127" i="5"/>
  <c r="BE129" i="5"/>
  <c r="BE131" i="5"/>
  <c r="BE133" i="5"/>
  <c r="BE137" i="5"/>
  <c r="BE139" i="5"/>
  <c r="BE147" i="5"/>
  <c r="BE153" i="5"/>
  <c r="BE155" i="5"/>
  <c r="BE161" i="5"/>
  <c r="BE177" i="5"/>
  <c r="BE187" i="5"/>
  <c r="BE201" i="5"/>
  <c r="BE215" i="5"/>
  <c r="BE237" i="5"/>
  <c r="BE239" i="5"/>
  <c r="BE243" i="5"/>
  <c r="BE245" i="5"/>
  <c r="BE253" i="5"/>
  <c r="BE271" i="5"/>
  <c r="BE285" i="5"/>
  <c r="BE291" i="5"/>
  <c r="BE335" i="5"/>
  <c r="BE337" i="5"/>
  <c r="BE349" i="5"/>
  <c r="BE359" i="5"/>
  <c r="BE365" i="5"/>
  <c r="BE375" i="5"/>
  <c r="BE399" i="5"/>
  <c r="BE401" i="5"/>
  <c r="BE403" i="5"/>
  <c r="BE427" i="5"/>
  <c r="BE477" i="5"/>
  <c r="BE483" i="5"/>
  <c r="BE511" i="5"/>
  <c r="BE573" i="5"/>
  <c r="BE587" i="5"/>
  <c r="BE589" i="5"/>
  <c r="E48" i="5"/>
  <c r="J54" i="5"/>
  <c r="BE85" i="5"/>
  <c r="BE87" i="5"/>
  <c r="BE97" i="5"/>
  <c r="BE111" i="5"/>
  <c r="BE113" i="5"/>
  <c r="BE183" i="5"/>
  <c r="BE185" i="5"/>
  <c r="BE195" i="5"/>
  <c r="BE267" i="5"/>
  <c r="BE281" i="5"/>
  <c r="BE405" i="5"/>
  <c r="BE421" i="5"/>
  <c r="BE433" i="5"/>
  <c r="BE443" i="5"/>
  <c r="BE465" i="5"/>
  <c r="BE475" i="5"/>
  <c r="BE491" i="5"/>
  <c r="BE523" i="5"/>
  <c r="BE525" i="5"/>
  <c r="BE535" i="5"/>
  <c r="BE537" i="5"/>
  <c r="BE539" i="5"/>
  <c r="BE541" i="5"/>
  <c r="BE605" i="5"/>
  <c r="BE101" i="5"/>
  <c r="BE109" i="5"/>
  <c r="BE115" i="5"/>
  <c r="BE117" i="5"/>
  <c r="BE145" i="5"/>
  <c r="BE173" i="5"/>
  <c r="BE179" i="5"/>
  <c r="BE197" i="5"/>
  <c r="BE247" i="5"/>
  <c r="BE263" i="5"/>
  <c r="BE265" i="5"/>
  <c r="BE273" i="5"/>
  <c r="BE293" i="5"/>
  <c r="BE295" i="5"/>
  <c r="BE317" i="5"/>
  <c r="BE331" i="5"/>
  <c r="BE341" i="5"/>
  <c r="BE353" i="5"/>
  <c r="BE363" i="5"/>
  <c r="BE391" i="5"/>
  <c r="BE393" i="5"/>
  <c r="BE425" i="5"/>
  <c r="BE429" i="5"/>
  <c r="BE431" i="5"/>
  <c r="BE455" i="5"/>
  <c r="BE469" i="5"/>
  <c r="BE471" i="5"/>
  <c r="BE473" i="5"/>
  <c r="BE485" i="5"/>
  <c r="BE499" i="5"/>
  <c r="BE507" i="5"/>
  <c r="BE527" i="5"/>
  <c r="BE529" i="5"/>
  <c r="BE533" i="5"/>
  <c r="BE581" i="5"/>
  <c r="BE585" i="5"/>
  <c r="BE89" i="5"/>
  <c r="BE93" i="5"/>
  <c r="BE95" i="5"/>
  <c r="BE103" i="5"/>
  <c r="BE141" i="5"/>
  <c r="BE163" i="5"/>
  <c r="BE175" i="5"/>
  <c r="BE191" i="5"/>
  <c r="BE199" i="5"/>
  <c r="BE223" i="5"/>
  <c r="BE251" i="5"/>
  <c r="BE255" i="5"/>
  <c r="BE269" i="5"/>
  <c r="BE289" i="5"/>
  <c r="BE301" i="5"/>
  <c r="BE319" i="5"/>
  <c r="BE321" i="5"/>
  <c r="BE333" i="5"/>
  <c r="BE347" i="5"/>
  <c r="BE357" i="5"/>
  <c r="BE367" i="5"/>
  <c r="BE371" i="5"/>
  <c r="BE373" i="5"/>
  <c r="BE381" i="5"/>
  <c r="BE437" i="5"/>
  <c r="BE449" i="5"/>
  <c r="BE487" i="5"/>
  <c r="BE489" i="5"/>
  <c r="BE493" i="5"/>
  <c r="BE571" i="5"/>
  <c r="BE575" i="5"/>
  <c r="BE577" i="5"/>
  <c r="BE599" i="5"/>
  <c r="BK111" i="3"/>
  <c r="J55" i="4"/>
  <c r="F104" i="4"/>
  <c r="BE163" i="4"/>
  <c r="BE179" i="4"/>
  <c r="BE255" i="4"/>
  <c r="BE266" i="4"/>
  <c r="BE373" i="4"/>
  <c r="BE437" i="4"/>
  <c r="BE500" i="4"/>
  <c r="BE679" i="4"/>
  <c r="BE746" i="4"/>
  <c r="BE1124" i="4"/>
  <c r="BE1132" i="4"/>
  <c r="BE1287" i="4"/>
  <c r="BE1383" i="4"/>
  <c r="BE1402" i="4"/>
  <c r="BE1566" i="4"/>
  <c r="BE1573" i="4"/>
  <c r="BE1635" i="4"/>
  <c r="BE1650" i="4"/>
  <c r="BE1664" i="4"/>
  <c r="BE1674" i="4"/>
  <c r="BE1690" i="4"/>
  <c r="BE1697" i="4"/>
  <c r="BE1982" i="4"/>
  <c r="BE1994" i="4"/>
  <c r="BE2076" i="4"/>
  <c r="BE2209" i="4"/>
  <c r="BE2225" i="4"/>
  <c r="BE2246" i="4"/>
  <c r="BE2347" i="4"/>
  <c r="BE2598" i="4"/>
  <c r="BE2687" i="4"/>
  <c r="BE2785" i="4"/>
  <c r="BE2804" i="4"/>
  <c r="BE2824" i="4"/>
  <c r="BE2849" i="4"/>
  <c r="BE2871" i="4"/>
  <c r="BE2882" i="4"/>
  <c r="BE2902" i="4"/>
  <c r="BE2909" i="4"/>
  <c r="BE2916" i="4"/>
  <c r="BE2931" i="4"/>
  <c r="BE2961" i="4"/>
  <c r="BE2978" i="4"/>
  <c r="BE2985" i="4"/>
  <c r="BE2990" i="4"/>
  <c r="BE2996" i="4"/>
  <c r="BE3002" i="4"/>
  <c r="BE3008" i="4"/>
  <c r="BE3038" i="4"/>
  <c r="BE3055" i="4"/>
  <c r="BE3085" i="4"/>
  <c r="BE3103" i="4"/>
  <c r="BE3109" i="4"/>
  <c r="BE3112" i="4"/>
  <c r="BE3124" i="4"/>
  <c r="BE3138" i="4"/>
  <c r="BE3149" i="4"/>
  <c r="BE3161" i="4"/>
  <c r="BE3177" i="4"/>
  <c r="BE3194" i="4"/>
  <c r="BE3199" i="4"/>
  <c r="BE3204" i="4"/>
  <c r="BE3210" i="4"/>
  <c r="BE3215" i="4"/>
  <c r="BE3221" i="4"/>
  <c r="BE3227" i="4"/>
  <c r="BE3233" i="4"/>
  <c r="BE3239" i="4"/>
  <c r="BE3245" i="4"/>
  <c r="BE3251" i="4"/>
  <c r="BE3256" i="4"/>
  <c r="BE3262" i="4"/>
  <c r="E48" i="4"/>
  <c r="BE192" i="4"/>
  <c r="BE200" i="4"/>
  <c r="BE205" i="4"/>
  <c r="BE232" i="4"/>
  <c r="BE298" i="4"/>
  <c r="BE302" i="4"/>
  <c r="BE307" i="4"/>
  <c r="BE384" i="4"/>
  <c r="BE417" i="4"/>
  <c r="BE675" i="4"/>
  <c r="BE720" i="4"/>
  <c r="BE742" i="4"/>
  <c r="BE803" i="4"/>
  <c r="BE1022" i="4"/>
  <c r="BE1044" i="4"/>
  <c r="BE1049" i="4"/>
  <c r="BE1238" i="4"/>
  <c r="BE1251" i="4"/>
  <c r="BE1311" i="4"/>
  <c r="BE1523" i="4"/>
  <c r="BE1531" i="4"/>
  <c r="BE1580" i="4"/>
  <c r="BE1616" i="4"/>
  <c r="BE1911" i="4"/>
  <c r="BE1943" i="4"/>
  <c r="BE2020" i="4"/>
  <c r="BE2034" i="4"/>
  <c r="BE2121" i="4"/>
  <c r="BE2378" i="4"/>
  <c r="BE2640" i="4"/>
  <c r="BE2838" i="4"/>
  <c r="BE118" i="4"/>
  <c r="BE227" i="4"/>
  <c r="BE241" i="4"/>
  <c r="BE277" i="4"/>
  <c r="BE432" i="4"/>
  <c r="BE572" i="4"/>
  <c r="BE760" i="4"/>
  <c r="BE967" i="4"/>
  <c r="BE1141" i="4"/>
  <c r="BE1281" i="4"/>
  <c r="BE1413" i="4"/>
  <c r="BE1419" i="4"/>
  <c r="BE1425" i="4"/>
  <c r="BE1455" i="4"/>
  <c r="BE1515" i="4"/>
  <c r="BE1538" i="4"/>
  <c r="BE1559" i="4"/>
  <c r="BE1601" i="4"/>
  <c r="BE1611" i="4"/>
  <c r="BE1621" i="4"/>
  <c r="BE1645" i="4"/>
  <c r="BE1655" i="4"/>
  <c r="BE1669" i="4"/>
  <c r="BE1711" i="4"/>
  <c r="BE1740" i="4"/>
  <c r="BE1769" i="4"/>
  <c r="BE1797" i="4"/>
  <c r="BE1901" i="4"/>
  <c r="BE1906" i="4"/>
  <c r="BE1999" i="4"/>
  <c r="BE2002" i="4"/>
  <c r="BE2011" i="4"/>
  <c r="BE2048" i="4"/>
  <c r="BE2083" i="4"/>
  <c r="BE2144" i="4"/>
  <c r="BE2354" i="4"/>
  <c r="BE2586" i="4"/>
  <c r="BE2736" i="4"/>
  <c r="J101" i="4"/>
  <c r="BE110" i="4"/>
  <c r="BE210" i="4"/>
  <c r="BE215" i="4"/>
  <c r="BE260" i="4"/>
  <c r="BE377" i="4"/>
  <c r="BE422" i="4"/>
  <c r="BE427" i="4"/>
  <c r="BE442" i="4"/>
  <c r="BE612" i="4"/>
  <c r="BE623" i="4"/>
  <c r="BE703" i="4"/>
  <c r="BE766" i="4"/>
  <c r="BE770" i="4"/>
  <c r="BE791" i="4"/>
  <c r="BE1059" i="4"/>
  <c r="BE1136" i="4"/>
  <c r="BE1155" i="4"/>
  <c r="BE1180" i="4"/>
  <c r="BE1185" i="4"/>
  <c r="BE1192" i="4"/>
  <c r="BE1221" i="4"/>
  <c r="BE1321" i="4"/>
  <c r="BE1336" i="4"/>
  <c r="BE1348" i="4"/>
  <c r="BE1431" i="4"/>
  <c r="BE1507" i="4"/>
  <c r="BE1854" i="4"/>
  <c r="BE1859" i="4"/>
  <c r="BE1864" i="4"/>
  <c r="BE1916" i="4"/>
  <c r="BE1971" i="4"/>
  <c r="BE2016" i="4"/>
  <c r="BE2027" i="4"/>
  <c r="BE2062" i="4"/>
  <c r="BE2069" i="4"/>
  <c r="BE2324" i="4"/>
  <c r="BE2328" i="4"/>
  <c r="BE2368" i="4"/>
  <c r="BE2373" i="4"/>
  <c r="BE2565" i="4"/>
  <c r="BE2668" i="4"/>
  <c r="BE2815" i="4"/>
  <c r="BE2820" i="4"/>
  <c r="BE2898" i="4"/>
  <c r="F54" i="4"/>
  <c r="BE246" i="4"/>
  <c r="BE251" i="4"/>
  <c r="BE273" i="4"/>
  <c r="BE339" i="4"/>
  <c r="BE344" i="4"/>
  <c r="BE412" i="4"/>
  <c r="BE565" i="4"/>
  <c r="BE640" i="4"/>
  <c r="BE657" i="4"/>
  <c r="BE661" i="4"/>
  <c r="BE695" i="4"/>
  <c r="BE776" i="4"/>
  <c r="BE783" i="4"/>
  <c r="BE809" i="4"/>
  <c r="BE820" i="4"/>
  <c r="BE854" i="4"/>
  <c r="BE860" i="4"/>
  <c r="BE867" i="4"/>
  <c r="BE878" i="4"/>
  <c r="BE934" i="4"/>
  <c r="BE1033" i="4"/>
  <c r="BE1070" i="4"/>
  <c r="BE1245" i="4"/>
  <c r="BE1263" i="4"/>
  <c r="BE1269" i="4"/>
  <c r="BE1275" i="4"/>
  <c r="BE1298" i="4"/>
  <c r="BE1373" i="4"/>
  <c r="BE1475" i="4"/>
  <c r="BE1487" i="4"/>
  <c r="BE1499" i="4"/>
  <c r="BE1552" i="4"/>
  <c r="BE1895" i="4"/>
  <c r="BE1928" i="4"/>
  <c r="BE1932" i="4"/>
  <c r="BE1938" i="4"/>
  <c r="BE2031" i="4"/>
  <c r="BE2055" i="4"/>
  <c r="BE2097" i="4"/>
  <c r="BE2132" i="4"/>
  <c r="BE2193" i="4"/>
  <c r="BE2258" i="4"/>
  <c r="BE2278" i="4"/>
  <c r="BE2340" i="4"/>
  <c r="BE2405" i="4"/>
  <c r="BE2417" i="4"/>
  <c r="BE2424" i="4"/>
  <c r="BE2435" i="4"/>
  <c r="BE2445" i="4"/>
  <c r="BE2558" i="4"/>
  <c r="BE2572" i="4"/>
  <c r="BE2579" i="4"/>
  <c r="BE2615" i="4"/>
  <c r="BE2633" i="4"/>
  <c r="BE2657" i="4"/>
  <c r="BE2718" i="4"/>
  <c r="BE2827" i="4"/>
  <c r="BE152" i="4"/>
  <c r="BE156" i="4"/>
  <c r="BE293" i="4"/>
  <c r="BE322" i="4"/>
  <c r="BE394" i="4"/>
  <c r="BE608" i="4"/>
  <c r="BE687" i="4"/>
  <c r="BE724" i="4"/>
  <c r="BE834" i="4"/>
  <c r="BE1083" i="4"/>
  <c r="BE1103" i="4"/>
  <c r="BE1108" i="4"/>
  <c r="BE1120" i="4"/>
  <c r="BE1128" i="4"/>
  <c r="BE1228" i="4"/>
  <c r="BE1257" i="4"/>
  <c r="BE1330" i="4"/>
  <c r="BE1462" i="4"/>
  <c r="BE1545" i="4"/>
  <c r="BE1630" i="4"/>
  <c r="BE1659" i="4"/>
  <c r="BE1703" i="4"/>
  <c r="BE1879" i="4"/>
  <c r="BE1884" i="4"/>
  <c r="BE1890" i="4"/>
  <c r="BE1921" i="4"/>
  <c r="BE1953" i="4"/>
  <c r="BE2007" i="4"/>
  <c r="BE2104" i="4"/>
  <c r="BE2109" i="4"/>
  <c r="BE2165" i="4"/>
  <c r="BE2175" i="4"/>
  <c r="BE2475" i="4"/>
  <c r="BE2538" i="4"/>
  <c r="BE2603" i="4"/>
  <c r="BE2726" i="4"/>
  <c r="BE2782" i="4"/>
  <c r="BE114" i="4"/>
  <c r="BE135" i="4"/>
  <c r="BE236" i="4"/>
  <c r="BE288" i="4"/>
  <c r="BE405" i="4"/>
  <c r="BE603" i="4"/>
  <c r="BE841" i="4"/>
  <c r="BE889" i="4"/>
  <c r="BE917" i="4"/>
  <c r="BE995" i="4"/>
  <c r="BE1011" i="4"/>
  <c r="BE1054" i="4"/>
  <c r="BE1064" i="4"/>
  <c r="BE1099" i="4"/>
  <c r="BE1175" i="4"/>
  <c r="BE1357" i="4"/>
  <c r="BE1365" i="4"/>
  <c r="BE1587" i="4"/>
  <c r="BE1640" i="4"/>
  <c r="BE1825" i="4"/>
  <c r="BE1874" i="4"/>
  <c r="BE1965" i="4"/>
  <c r="BE2090" i="4"/>
  <c r="BE2154" i="4"/>
  <c r="BE2265" i="4"/>
  <c r="BE2309" i="4"/>
  <c r="BE2320" i="4"/>
  <c r="BE2332" i="4"/>
  <c r="BE2336" i="4"/>
  <c r="BE2411" i="4"/>
  <c r="BE2496" i="4"/>
  <c r="BE2506" i="4"/>
  <c r="BE2544" i="4"/>
  <c r="BE2551" i="4"/>
  <c r="BE2708" i="4"/>
  <c r="BE2893" i="4"/>
  <c r="BE222" i="4"/>
  <c r="BE283" i="4"/>
  <c r="BE312" i="4"/>
  <c r="BE317" i="4"/>
  <c r="BE453" i="4"/>
  <c r="BE596" i="4"/>
  <c r="BE618" i="4"/>
  <c r="BE755" i="4"/>
  <c r="BE847" i="4"/>
  <c r="BE851" i="4"/>
  <c r="BE900" i="4"/>
  <c r="BE951" i="4"/>
  <c r="BE974" i="4"/>
  <c r="BE979" i="4"/>
  <c r="BE1090" i="4"/>
  <c r="BE1116" i="4"/>
  <c r="BE1160" i="4"/>
  <c r="BE1444" i="4"/>
  <c r="BE1594" i="4"/>
  <c r="BE1682" i="4"/>
  <c r="BE1869" i="4"/>
  <c r="BE2023" i="4"/>
  <c r="BE2041" i="4"/>
  <c r="BE2361" i="4"/>
  <c r="BE2384" i="4"/>
  <c r="BE2393" i="4"/>
  <c r="BE2527" i="4"/>
  <c r="BE2621" i="4"/>
  <c r="BE2627" i="4"/>
  <c r="BE2645" i="4"/>
  <c r="BE2698" i="4"/>
  <c r="BE2744" i="4"/>
  <c r="BE2860" i="4"/>
  <c r="E48" i="3"/>
  <c r="F54" i="3"/>
  <c r="J107" i="3"/>
  <c r="BE174" i="3"/>
  <c r="BE212" i="3"/>
  <c r="BE220" i="3"/>
  <c r="BE224" i="3"/>
  <c r="BE308" i="3"/>
  <c r="BE320" i="3"/>
  <c r="BE555" i="3"/>
  <c r="BE578" i="3"/>
  <c r="BE608" i="3"/>
  <c r="BE846" i="3"/>
  <c r="BE999" i="3"/>
  <c r="BE1071" i="3"/>
  <c r="BE1104" i="3"/>
  <c r="BE1249" i="3"/>
  <c r="BE1254" i="3"/>
  <c r="BE1267" i="3"/>
  <c r="BE1433" i="3"/>
  <c r="BE1549" i="3"/>
  <c r="BE1579" i="3"/>
  <c r="BE1842" i="3"/>
  <c r="BE1847" i="3"/>
  <c r="BE1869" i="3"/>
  <c r="BE1983" i="3"/>
  <c r="BE1989" i="3"/>
  <c r="BE2011" i="3"/>
  <c r="BE2049" i="3"/>
  <c r="BE2071" i="3"/>
  <c r="BE2074" i="3"/>
  <c r="BE2078" i="3"/>
  <c r="BE2084" i="3"/>
  <c r="BE2089" i="3"/>
  <c r="BE2105" i="3"/>
  <c r="BE2120" i="3"/>
  <c r="BE2130" i="3"/>
  <c r="BE2145" i="3"/>
  <c r="BE2150" i="3"/>
  <c r="J52" i="3"/>
  <c r="BE141" i="3"/>
  <c r="BE147" i="3"/>
  <c r="BE163" i="3"/>
  <c r="BE283" i="3"/>
  <c r="BE297" i="3"/>
  <c r="BE326" i="3"/>
  <c r="BE346" i="3"/>
  <c r="BE370" i="3"/>
  <c r="BE438" i="3"/>
  <c r="BE501" i="3"/>
  <c r="BE572" i="3"/>
  <c r="BE590" i="3"/>
  <c r="BE763" i="3"/>
  <c r="BE808" i="3"/>
  <c r="BE812" i="3"/>
  <c r="BE820" i="3"/>
  <c r="BE886" i="3"/>
  <c r="BE931" i="3"/>
  <c r="BE984" i="3"/>
  <c r="BE1015" i="3"/>
  <c r="BE1057" i="3"/>
  <c r="BE1064" i="3"/>
  <c r="BE1131" i="3"/>
  <c r="BE1144" i="3"/>
  <c r="BE1233" i="3"/>
  <c r="BE1394" i="3"/>
  <c r="BE1481" i="3"/>
  <c r="BE1492" i="3"/>
  <c r="BE1507" i="3"/>
  <c r="BE1513" i="3"/>
  <c r="BE1559" i="3"/>
  <c r="BE1609" i="3"/>
  <c r="BE1740" i="3"/>
  <c r="BE1759" i="3"/>
  <c r="BE1884" i="3"/>
  <c r="BE1889" i="3"/>
  <c r="BE195" i="3"/>
  <c r="BE216" i="3"/>
  <c r="BE274" i="3"/>
  <c r="BE279" i="3"/>
  <c r="BE292" i="3"/>
  <c r="BE414" i="3"/>
  <c r="BE549" i="3"/>
  <c r="BE620" i="3"/>
  <c r="BE730" i="3"/>
  <c r="BE784" i="3"/>
  <c r="BE859" i="3"/>
  <c r="BE916" i="3"/>
  <c r="BE922" i="3"/>
  <c r="BE955" i="3"/>
  <c r="BE966" i="3"/>
  <c r="BE970" i="3"/>
  <c r="BE1021" i="3"/>
  <c r="BE1051" i="3"/>
  <c r="BE1124" i="3"/>
  <c r="BE1213" i="3"/>
  <c r="BE1457" i="3"/>
  <c r="BE1471" i="3"/>
  <c r="BE1554" i="3"/>
  <c r="BE1618" i="3"/>
  <c r="BE1837" i="3"/>
  <c r="BE1913" i="3"/>
  <c r="BK87" i="2"/>
  <c r="J87" i="2" s="1"/>
  <c r="J60" i="2" s="1"/>
  <c r="BE113" i="3"/>
  <c r="BE127" i="3"/>
  <c r="BE228" i="3"/>
  <c r="BE301" i="3"/>
  <c r="BE511" i="3"/>
  <c r="BE540" i="3"/>
  <c r="BE584" i="3"/>
  <c r="BE614" i="3"/>
  <c r="BE803" i="3"/>
  <c r="BE825" i="3"/>
  <c r="BE831" i="3"/>
  <c r="BE892" i="3"/>
  <c r="BE1077" i="3"/>
  <c r="BE1099" i="3"/>
  <c r="BE1117" i="3"/>
  <c r="BE1155" i="3"/>
  <c r="BE1175" i="3"/>
  <c r="BE1208" i="3"/>
  <c r="BE1238" i="3"/>
  <c r="BE1368" i="3"/>
  <c r="BE1497" i="3"/>
  <c r="BE1502" i="3"/>
  <c r="BE1529" i="3"/>
  <c r="BE1539" i="3"/>
  <c r="BE1613" i="3"/>
  <c r="BE1652" i="3"/>
  <c r="BE1699" i="3"/>
  <c r="BE1734" i="3"/>
  <c r="BE1793" i="3"/>
  <c r="BE1858" i="3"/>
  <c r="BE1932" i="3"/>
  <c r="BE1950" i="3"/>
  <c r="BE121" i="3"/>
  <c r="BE136" i="3"/>
  <c r="BE169" i="3"/>
  <c r="BE461" i="3"/>
  <c r="BE484" i="3"/>
  <c r="BE560" i="3"/>
  <c r="BE566" i="3"/>
  <c r="BE816" i="3"/>
  <c r="BE926" i="3"/>
  <c r="BE994" i="3"/>
  <c r="BE1009" i="3"/>
  <c r="BE1084" i="3"/>
  <c r="BE1111" i="3"/>
  <c r="BE1189" i="3"/>
  <c r="BE1194" i="3"/>
  <c r="BE1218" i="3"/>
  <c r="BE1277" i="3"/>
  <c r="BE1282" i="3"/>
  <c r="BE1288" i="3"/>
  <c r="BE1332" i="3"/>
  <c r="BE1400" i="3"/>
  <c r="BE1590" i="3"/>
  <c r="BE1596" i="3"/>
  <c r="BE1603" i="3"/>
  <c r="BE1622" i="3"/>
  <c r="BE1638" i="3"/>
  <c r="BE1709" i="3"/>
  <c r="BE1715" i="3"/>
  <c r="BE1729" i="3"/>
  <c r="BE1787" i="3"/>
  <c r="BE1798" i="3"/>
  <c r="BE1815" i="3"/>
  <c r="BE1827" i="3"/>
  <c r="BE1944" i="3"/>
  <c r="BE117" i="3"/>
  <c r="BE157" i="3"/>
  <c r="BE186" i="3"/>
  <c r="BE232" i="3"/>
  <c r="BE496" i="3"/>
  <c r="BE649" i="3"/>
  <c r="BE769" i="3"/>
  <c r="BE798" i="3"/>
  <c r="BE897" i="3"/>
  <c r="BE1139" i="3"/>
  <c r="BE1416" i="3"/>
  <c r="BE1422" i="3"/>
  <c r="BE1476" i="3"/>
  <c r="BE1486" i="3"/>
  <c r="BE1574" i="3"/>
  <c r="BE1633" i="3"/>
  <c r="BE1689" i="3"/>
  <c r="BE1694" i="3"/>
  <c r="BE1775" i="3"/>
  <c r="BE1879" i="3"/>
  <c r="BE1919" i="3"/>
  <c r="BE1937" i="3"/>
  <c r="F55" i="3"/>
  <c r="BE131" i="3"/>
  <c r="BE179" i="3"/>
  <c r="BE199" i="3"/>
  <c r="BE237" i="3"/>
  <c r="BE288" i="3"/>
  <c r="BE506" i="3"/>
  <c r="BE531" i="3"/>
  <c r="BE661" i="3"/>
  <c r="BE689" i="3"/>
  <c r="BE698" i="3"/>
  <c r="BE708" i="3"/>
  <c r="BE774" i="3"/>
  <c r="BE880" i="3"/>
  <c r="BE988" i="3"/>
  <c r="BE1004" i="3"/>
  <c r="BE1027" i="3"/>
  <c r="BE1032" i="3"/>
  <c r="BE1038" i="3"/>
  <c r="BE1045" i="3"/>
  <c r="BE1244" i="3"/>
  <c r="BE1272" i="3"/>
  <c r="BE1303" i="3"/>
  <c r="BE1309" i="3"/>
  <c r="BE1314" i="3"/>
  <c r="BE1357" i="3"/>
  <c r="BE1444" i="3"/>
  <c r="BE1524" i="3"/>
  <c r="BE1570" i="3"/>
  <c r="BE1583" i="3"/>
  <c r="BE1661" i="3"/>
  <c r="BE1666" i="3"/>
  <c r="BE1671" i="3"/>
  <c r="BE1680" i="3"/>
  <c r="BE1764" i="3"/>
  <c r="BE1770" i="3"/>
  <c r="BE1852" i="3"/>
  <c r="BE1874" i="3"/>
  <c r="BE204" i="3"/>
  <c r="BE390" i="3"/>
  <c r="BE522" i="3"/>
  <c r="BE596" i="3"/>
  <c r="BE602" i="3"/>
  <c r="BE626" i="3"/>
  <c r="BE703" i="3"/>
  <c r="BE779" i="3"/>
  <c r="BE788" i="3"/>
  <c r="BE793" i="3"/>
  <c r="BE872" i="3"/>
  <c r="BE909" i="3"/>
  <c r="BE943" i="3"/>
  <c r="BE1091" i="3"/>
  <c r="BE1181" i="3"/>
  <c r="BE1228" i="3"/>
  <c r="BE1293" i="3"/>
  <c r="BE1298" i="3"/>
  <c r="BE1320" i="3"/>
  <c r="BE1343" i="3"/>
  <c r="BE1382" i="3"/>
  <c r="BE1518" i="3"/>
  <c r="BE1534" i="3"/>
  <c r="BE1544" i="3"/>
  <c r="BE1564" i="3"/>
  <c r="BE1627" i="3"/>
  <c r="BE1656" i="3"/>
  <c r="BE1675" i="3"/>
  <c r="BE1684" i="3"/>
  <c r="BE1745" i="3"/>
  <c r="BE1780" i="3"/>
  <c r="BE1803" i="3"/>
  <c r="BE1832" i="3"/>
  <c r="BE1864" i="3"/>
  <c r="J80" i="2"/>
  <c r="BE144" i="2"/>
  <c r="E76" i="2"/>
  <c r="BE147" i="2"/>
  <c r="BE172" i="2"/>
  <c r="F83" i="2"/>
  <c r="BE186" i="2"/>
  <c r="J55" i="2"/>
  <c r="BE139" i="2"/>
  <c r="BE150" i="2"/>
  <c r="BE153" i="2"/>
  <c r="BE158" i="2"/>
  <c r="F54" i="2"/>
  <c r="BE89" i="2"/>
  <c r="BE94" i="2"/>
  <c r="BE108" i="2"/>
  <c r="BE111" i="2"/>
  <c r="BE120" i="2"/>
  <c r="BE126" i="2"/>
  <c r="BE180" i="2"/>
  <c r="BE104" i="2"/>
  <c r="BE134" i="2"/>
  <c r="BE183" i="2"/>
  <c r="BE130" i="2"/>
  <c r="BE176" i="2"/>
  <c r="BE99" i="2"/>
  <c r="BE115" i="2"/>
  <c r="BE163" i="2"/>
  <c r="BE169" i="2"/>
  <c r="F36" i="7"/>
  <c r="BC60" i="1" s="1"/>
  <c r="F37" i="6"/>
  <c r="BD59" i="1" s="1"/>
  <c r="F34" i="11"/>
  <c r="BA64" i="1" s="1"/>
  <c r="F35" i="12"/>
  <c r="BB65" i="1"/>
  <c r="J34" i="18"/>
  <c r="AW71" i="1" s="1"/>
  <c r="F38" i="25"/>
  <c r="BC79" i="1" s="1"/>
  <c r="F34" i="29"/>
  <c r="BA83" i="1" s="1"/>
  <c r="F38" i="30"/>
  <c r="BC85" i="1" s="1"/>
  <c r="F37" i="2"/>
  <c r="BD55" i="1" s="1"/>
  <c r="F35" i="7"/>
  <c r="BB60" i="1" s="1"/>
  <c r="J36" i="21"/>
  <c r="AW75" i="1" s="1"/>
  <c r="F38" i="22"/>
  <c r="BC76" i="1"/>
  <c r="F37" i="25"/>
  <c r="BB79" i="1" s="1"/>
  <c r="J34" i="3"/>
  <c r="AW56" i="1" s="1"/>
  <c r="F34" i="10"/>
  <c r="BA63" i="1" s="1"/>
  <c r="F35" i="11"/>
  <c r="BB64" i="1"/>
  <c r="F37" i="21"/>
  <c r="BB75" i="1" s="1"/>
  <c r="F37" i="24"/>
  <c r="BB78" i="1" s="1"/>
  <c r="J34" i="7"/>
  <c r="AW60" i="1" s="1"/>
  <c r="J34" i="28"/>
  <c r="AW82" i="1" s="1"/>
  <c r="F39" i="32"/>
  <c r="BD87" i="1" s="1"/>
  <c r="J34" i="6"/>
  <c r="AW59" i="1" s="1"/>
  <c r="J36" i="23"/>
  <c r="AW77" i="1" s="1"/>
  <c r="J36" i="25"/>
  <c r="AW79" i="1" s="1"/>
  <c r="J34" i="29"/>
  <c r="AW83" i="1" s="1"/>
  <c r="F38" i="31"/>
  <c r="BC86" i="1" s="1"/>
  <c r="AS54" i="1"/>
  <c r="F34" i="5"/>
  <c r="BA58" i="1" s="1"/>
  <c r="J34" i="9"/>
  <c r="AW62" i="1" s="1"/>
  <c r="F35" i="13"/>
  <c r="BB66" i="1"/>
  <c r="F36" i="14"/>
  <c r="BC67" i="1" s="1"/>
  <c r="J34" i="15"/>
  <c r="AW68" i="1" s="1"/>
  <c r="F36" i="9"/>
  <c r="BC62" i="1" s="1"/>
  <c r="F36" i="12"/>
  <c r="BC65" i="1"/>
  <c r="F36" i="18"/>
  <c r="BC71" i="1"/>
  <c r="F38" i="24"/>
  <c r="BC78" i="1"/>
  <c r="F37" i="29"/>
  <c r="BD83" i="1" s="1"/>
  <c r="F39" i="31"/>
  <c r="BD86" i="1"/>
  <c r="F36" i="33"/>
  <c r="BC88" i="1"/>
  <c r="J34" i="16"/>
  <c r="AW69" i="1" s="1"/>
  <c r="F34" i="19"/>
  <c r="BA72" i="1" s="1"/>
  <c r="F37" i="19"/>
  <c r="BD72" i="1" s="1"/>
  <c r="F36" i="25"/>
  <c r="BA79" i="1"/>
  <c r="F34" i="27"/>
  <c r="BA81" i="1"/>
  <c r="J36" i="32"/>
  <c r="AW87" i="1" s="1"/>
  <c r="J34" i="2"/>
  <c r="AW55" i="1"/>
  <c r="J34" i="4"/>
  <c r="AW57" i="1"/>
  <c r="F38" i="20"/>
  <c r="BC74" i="1"/>
  <c r="F38" i="23"/>
  <c r="BC77" i="1" s="1"/>
  <c r="F34" i="28"/>
  <c r="BA82" i="1" s="1"/>
  <c r="F37" i="22"/>
  <c r="BB76" i="1" s="1"/>
  <c r="J34" i="27"/>
  <c r="AW81" i="1"/>
  <c r="F34" i="6"/>
  <c r="BA59" i="1" s="1"/>
  <c r="F34" i="15"/>
  <c r="BA68" i="1" s="1"/>
  <c r="F34" i="18"/>
  <c r="BA71" i="1"/>
  <c r="F36" i="31"/>
  <c r="BA86" i="1"/>
  <c r="F35" i="6"/>
  <c r="BB59" i="1" s="1"/>
  <c r="F36" i="22"/>
  <c r="BA76" i="1" s="1"/>
  <c r="J36" i="24"/>
  <c r="AW78" i="1" s="1"/>
  <c r="F35" i="27"/>
  <c r="BB81" i="1" s="1"/>
  <c r="J36" i="31"/>
  <c r="AW86" i="1" s="1"/>
  <c r="F34" i="33"/>
  <c r="BA88" i="1" s="1"/>
  <c r="F35" i="8"/>
  <c r="BB61" i="1" s="1"/>
  <c r="J34" i="10"/>
  <c r="AW63" i="1"/>
  <c r="F35" i="10"/>
  <c r="BB63" i="1" s="1"/>
  <c r="F34" i="12"/>
  <c r="BA65" i="1"/>
  <c r="F36" i="24"/>
  <c r="BA78" i="1" s="1"/>
  <c r="F37" i="27"/>
  <c r="BD81" i="1" s="1"/>
  <c r="F34" i="4"/>
  <c r="BA57" i="1" s="1"/>
  <c r="J34" i="19"/>
  <c r="AW72" i="1"/>
  <c r="J36" i="20"/>
  <c r="AW74" i="1" s="1"/>
  <c r="F39" i="21"/>
  <c r="BD75" i="1" s="1"/>
  <c r="J36" i="22"/>
  <c r="AW76" i="1"/>
  <c r="F37" i="23"/>
  <c r="BB77" i="1" s="1"/>
  <c r="F35" i="28"/>
  <c r="BB82" i="1" s="1"/>
  <c r="F37" i="5"/>
  <c r="BD58" i="1" s="1"/>
  <c r="J35" i="26"/>
  <c r="AV80" i="1" s="1"/>
  <c r="AT80" i="1" s="1"/>
  <c r="F36" i="2"/>
  <c r="BC55" i="1" s="1"/>
  <c r="F37" i="18"/>
  <c r="BD71" i="1" s="1"/>
  <c r="F36" i="6"/>
  <c r="BC59" i="1" s="1"/>
  <c r="F36" i="20"/>
  <c r="BA74" i="1" s="1"/>
  <c r="F36" i="30"/>
  <c r="BA85" i="1" s="1"/>
  <c r="F36" i="5"/>
  <c r="BC58" i="1"/>
  <c r="F37" i="12"/>
  <c r="BD65" i="1" s="1"/>
  <c r="F39" i="22"/>
  <c r="BD76" i="1"/>
  <c r="F36" i="28"/>
  <c r="BC82" i="1" s="1"/>
  <c r="F38" i="32"/>
  <c r="BC87" i="1" s="1"/>
  <c r="F37" i="33"/>
  <c r="BD88" i="1" s="1"/>
  <c r="F35" i="15"/>
  <c r="BB68" i="1"/>
  <c r="F36" i="17"/>
  <c r="BC70" i="1" s="1"/>
  <c r="F37" i="15"/>
  <c r="BD68" i="1"/>
  <c r="F39" i="24"/>
  <c r="BD78" i="1" s="1"/>
  <c r="J34" i="5"/>
  <c r="AW58" i="1" s="1"/>
  <c r="J34" i="8"/>
  <c r="AW61" i="1" s="1"/>
  <c r="F34" i="9"/>
  <c r="BA62" i="1" s="1"/>
  <c r="F36" i="10"/>
  <c r="BC63" i="1" s="1"/>
  <c r="F36" i="11"/>
  <c r="BC64" i="1"/>
  <c r="F36" i="21"/>
  <c r="BA75" i="1" s="1"/>
  <c r="F39" i="23"/>
  <c r="BD77" i="1" s="1"/>
  <c r="F35" i="4"/>
  <c r="BB57" i="1" s="1"/>
  <c r="F34" i="16"/>
  <c r="BA69" i="1"/>
  <c r="F36" i="8"/>
  <c r="BC61" i="1" s="1"/>
  <c r="J34" i="11"/>
  <c r="AW64" i="1" s="1"/>
  <c r="F34" i="14"/>
  <c r="BA67" i="1" s="1"/>
  <c r="F34" i="17"/>
  <c r="BA70" i="1" s="1"/>
  <c r="F37" i="7"/>
  <c r="BD60" i="1"/>
  <c r="F34" i="7"/>
  <c r="BA60" i="1" s="1"/>
  <c r="F36" i="15"/>
  <c r="BC68" i="1" s="1"/>
  <c r="F36" i="16"/>
  <c r="BC69" i="1" s="1"/>
  <c r="F37" i="3"/>
  <c r="BD56" i="1" s="1"/>
  <c r="F38" i="21"/>
  <c r="BC75" i="1" s="1"/>
  <c r="F39" i="25"/>
  <c r="BD79" i="1"/>
  <c r="F36" i="32"/>
  <c r="BA87" i="1"/>
  <c r="F35" i="9"/>
  <c r="BB62" i="1" s="1"/>
  <c r="J34" i="13"/>
  <c r="AW66" i="1" s="1"/>
  <c r="F35" i="14"/>
  <c r="BB67" i="1" s="1"/>
  <c r="F35" i="29"/>
  <c r="BB83" i="1"/>
  <c r="F37" i="30"/>
  <c r="BB85" i="1" s="1"/>
  <c r="F34" i="3"/>
  <c r="BA56" i="1" s="1"/>
  <c r="F36" i="3"/>
  <c r="BC56" i="1" s="1"/>
  <c r="J34" i="17"/>
  <c r="AW70" i="1"/>
  <c r="F37" i="10"/>
  <c r="BD63" i="1" s="1"/>
  <c r="F34" i="13"/>
  <c r="BA66" i="1" s="1"/>
  <c r="J34" i="14"/>
  <c r="AW67" i="1"/>
  <c r="F35" i="17"/>
  <c r="BB70" i="1" s="1"/>
  <c r="F35" i="5"/>
  <c r="BB58" i="1"/>
  <c r="F35" i="3"/>
  <c r="BB56" i="1" s="1"/>
  <c r="F39" i="20"/>
  <c r="BD74" i="1"/>
  <c r="F34" i="2"/>
  <c r="BA55" i="1" s="1"/>
  <c r="F37" i="8"/>
  <c r="BD61" i="1" s="1"/>
  <c r="F37" i="11"/>
  <c r="BD64" i="1" s="1"/>
  <c r="F37" i="13"/>
  <c r="BD66" i="1" s="1"/>
  <c r="F35" i="16"/>
  <c r="BB69" i="1" s="1"/>
  <c r="F37" i="16"/>
  <c r="BD69" i="1" s="1"/>
  <c r="F36" i="19"/>
  <c r="BC72" i="1" s="1"/>
  <c r="F37" i="20"/>
  <c r="BB74" i="1"/>
  <c r="F36" i="23"/>
  <c r="BA77" i="1" s="1"/>
  <c r="F36" i="27"/>
  <c r="BC81" i="1"/>
  <c r="J36" i="30"/>
  <c r="AW85" i="1" s="1"/>
  <c r="F37" i="31"/>
  <c r="BB86" i="1" s="1"/>
  <c r="F37" i="32"/>
  <c r="BB87" i="1" s="1"/>
  <c r="F36" i="4"/>
  <c r="BC57" i="1" s="1"/>
  <c r="J34" i="12"/>
  <c r="AW65" i="1" s="1"/>
  <c r="F35" i="19"/>
  <c r="BB72" i="1"/>
  <c r="F36" i="26"/>
  <c r="BA80" i="1" s="1"/>
  <c r="F35" i="33"/>
  <c r="BB88" i="1" s="1"/>
  <c r="F35" i="2"/>
  <c r="BB55" i="1" s="1"/>
  <c r="F37" i="17"/>
  <c r="BD70" i="1" s="1"/>
  <c r="F37" i="14"/>
  <c r="BD67" i="1" s="1"/>
  <c r="F36" i="29"/>
  <c r="BC83" i="1"/>
  <c r="F39" i="30"/>
  <c r="BD85" i="1" s="1"/>
  <c r="F37" i="4"/>
  <c r="BD57" i="1" s="1"/>
  <c r="F35" i="18"/>
  <c r="BB71" i="1" s="1"/>
  <c r="J34" i="33"/>
  <c r="AW88" i="1"/>
  <c r="F34" i="8"/>
  <c r="BA61" i="1" s="1"/>
  <c r="F37" i="9"/>
  <c r="BD62" i="1"/>
  <c r="F36" i="13"/>
  <c r="BC66" i="1" s="1"/>
  <c r="F37" i="28"/>
  <c r="BD82" i="1"/>
  <c r="BK1550" i="7" l="1"/>
  <c r="J1550" i="7" s="1"/>
  <c r="J97" i="7" s="1"/>
  <c r="BK86" i="17"/>
  <c r="J86" i="17" s="1"/>
  <c r="J30" i="17" s="1"/>
  <c r="R90" i="32"/>
  <c r="R89" i="32" s="1"/>
  <c r="BK88" i="16"/>
  <c r="J88" i="16" s="1"/>
  <c r="J61" i="16" s="1"/>
  <c r="P86" i="19"/>
  <c r="P85" i="19" s="1"/>
  <c r="P84" i="19" s="1"/>
  <c r="AU72" i="1" s="1"/>
  <c r="T88" i="16"/>
  <c r="T87" i="16" s="1"/>
  <c r="T86" i="16" s="1"/>
  <c r="T92" i="20"/>
  <c r="T91" i="20" s="1"/>
  <c r="T90" i="20" s="1"/>
  <c r="P273" i="33"/>
  <c r="R86" i="14"/>
  <c r="R85" i="14" s="1"/>
  <c r="J82" i="11"/>
  <c r="J60" i="11" s="1"/>
  <c r="P144" i="12"/>
  <c r="T90" i="12"/>
  <c r="BK1089" i="4"/>
  <c r="J1089" i="4" s="1"/>
  <c r="J66" i="4" s="1"/>
  <c r="P92" i="24"/>
  <c r="P91" i="24" s="1"/>
  <c r="P90" i="24" s="1"/>
  <c r="AU78" i="1" s="1"/>
  <c r="T273" i="33"/>
  <c r="J87" i="29"/>
  <c r="J62" i="29" s="1"/>
  <c r="BK86" i="29"/>
  <c r="J86" i="29" s="1"/>
  <c r="J61" i="29" s="1"/>
  <c r="BK1049" i="3"/>
  <c r="J1049" i="3" s="1"/>
  <c r="J65" i="3" s="1"/>
  <c r="T88" i="17"/>
  <c r="T87" i="17" s="1"/>
  <c r="T86" i="17" s="1"/>
  <c r="J93" i="23"/>
  <c r="J66" i="23" s="1"/>
  <c r="BK92" i="23"/>
  <c r="BK91" i="23" s="1"/>
  <c r="J91" i="23" s="1"/>
  <c r="J64" i="23" s="1"/>
  <c r="BK541" i="28"/>
  <c r="J541" i="28" s="1"/>
  <c r="J85" i="28" s="1"/>
  <c r="BK123" i="28"/>
  <c r="J123" i="28" s="1"/>
  <c r="J62" i="28" s="1"/>
  <c r="P1013" i="7"/>
  <c r="J1673" i="4"/>
  <c r="J69" i="4" s="1"/>
  <c r="T991" i="7"/>
  <c r="J265" i="28"/>
  <c r="J74" i="28" s="1"/>
  <c r="BK264" i="28"/>
  <c r="J264" i="28" s="1"/>
  <c r="J73" i="28" s="1"/>
  <c r="BK92" i="24"/>
  <c r="J92" i="24" s="1"/>
  <c r="J65" i="24" s="1"/>
  <c r="T92" i="23"/>
  <c r="T91" i="23" s="1"/>
  <c r="T90" i="23" s="1"/>
  <c r="T1013" i="7"/>
  <c r="T144" i="7"/>
  <c r="R1936" i="4"/>
  <c r="BK85" i="27"/>
  <c r="J86" i="27"/>
  <c r="J61" i="27" s="1"/>
  <c r="BK1013" i="7"/>
  <c r="J1013" i="7" s="1"/>
  <c r="J85" i="7" s="1"/>
  <c r="BK90" i="32"/>
  <c r="J90" i="32" s="1"/>
  <c r="J64" i="32" s="1"/>
  <c r="R264" i="28"/>
  <c r="P88" i="17"/>
  <c r="P87" i="17" s="1"/>
  <c r="P86" i="17" s="1"/>
  <c r="AU70" i="1" s="1"/>
  <c r="T1089" i="4"/>
  <c r="T108" i="4" s="1"/>
  <c r="R991" i="7"/>
  <c r="P541" i="28"/>
  <c r="BK86" i="13"/>
  <c r="J86" i="13"/>
  <c r="J60" i="13" s="1"/>
  <c r="R90" i="12"/>
  <c r="P1049" i="3"/>
  <c r="T92" i="25"/>
  <c r="T91" i="25" s="1"/>
  <c r="T90" i="25" s="1"/>
  <c r="P86" i="14"/>
  <c r="P85" i="14" s="1"/>
  <c r="AU67" i="1" s="1"/>
  <c r="R123" i="28"/>
  <c r="P92" i="23"/>
  <c r="P91" i="23" s="1"/>
  <c r="P90" i="23" s="1"/>
  <c r="AU77" i="1" s="1"/>
  <c r="T91" i="18"/>
  <c r="T90" i="18" s="1"/>
  <c r="T89" i="18" s="1"/>
  <c r="T2258" i="7"/>
  <c r="BK85" i="15"/>
  <c r="J85" i="15"/>
  <c r="J60" i="15" s="1"/>
  <c r="R1049" i="3"/>
  <c r="P86" i="27"/>
  <c r="P85" i="27"/>
  <c r="P84" i="27" s="1"/>
  <c r="AU81" i="1" s="1"/>
  <c r="T264" i="28"/>
  <c r="R1013" i="7"/>
  <c r="T93" i="33"/>
  <c r="T92" i="33"/>
  <c r="T86" i="13"/>
  <c r="T85" i="13"/>
  <c r="R108" i="4"/>
  <c r="R107" i="4" s="1"/>
  <c r="P93" i="33"/>
  <c r="P92" i="33" s="1"/>
  <c r="AU88" i="1" s="1"/>
  <c r="T144" i="12"/>
  <c r="T89" i="12" s="1"/>
  <c r="BK2553" i="7"/>
  <c r="J2553" i="7" s="1"/>
  <c r="J118" i="7" s="1"/>
  <c r="P91" i="18"/>
  <c r="P90" i="18" s="1"/>
  <c r="P89" i="18" s="1"/>
  <c r="AU71" i="1" s="1"/>
  <c r="P90" i="12"/>
  <c r="P89" i="12" s="1"/>
  <c r="AU65" i="1" s="1"/>
  <c r="P1487" i="7"/>
  <c r="P108" i="4"/>
  <c r="T85" i="15"/>
  <c r="T84" i="15" s="1"/>
  <c r="R93" i="33"/>
  <c r="R92" i="33"/>
  <c r="R144" i="12"/>
  <c r="P991" i="7"/>
  <c r="BK92" i="20"/>
  <c r="BK91" i="20" s="1"/>
  <c r="BK90" i="20" s="1"/>
  <c r="J90" i="20" s="1"/>
  <c r="J63" i="20" s="1"/>
  <c r="R476" i="7"/>
  <c r="T90" i="32"/>
  <c r="T89" i="32" s="1"/>
  <c r="T541" i="28"/>
  <c r="P92" i="20"/>
  <c r="P91" i="20"/>
  <c r="P90" i="20" s="1"/>
  <c r="AU74" i="1" s="1"/>
  <c r="P1936" i="4"/>
  <c r="T1550" i="7"/>
  <c r="T86" i="29"/>
  <c r="T85" i="29"/>
  <c r="T84" i="29" s="1"/>
  <c r="T83" i="6"/>
  <c r="T82" i="6" s="1"/>
  <c r="P87" i="2"/>
  <c r="P86" i="2" s="1"/>
  <c r="AU55" i="1" s="1"/>
  <c r="T92" i="24"/>
  <c r="T91" i="24"/>
  <c r="T90" i="24" s="1"/>
  <c r="R87" i="2"/>
  <c r="R86" i="2" s="1"/>
  <c r="BK89" i="31"/>
  <c r="BK88" i="31" s="1"/>
  <c r="J88" i="31" s="1"/>
  <c r="J63" i="31" s="1"/>
  <c r="R83" i="5"/>
  <c r="R82" i="5" s="1"/>
  <c r="P123" i="28"/>
  <c r="R2258" i="7"/>
  <c r="R1550" i="7"/>
  <c r="R91" i="30"/>
  <c r="R90" i="30"/>
  <c r="T1936" i="4"/>
  <c r="R85" i="15"/>
  <c r="R84" i="15" s="1"/>
  <c r="P144" i="7"/>
  <c r="BK92" i="25"/>
  <c r="J92" i="25"/>
  <c r="J65" i="25" s="1"/>
  <c r="P476" i="7"/>
  <c r="T87" i="2"/>
  <c r="T86" i="2" s="1"/>
  <c r="P264" i="28"/>
  <c r="R87" i="16"/>
  <c r="R86" i="16" s="1"/>
  <c r="R541" i="28"/>
  <c r="BK91" i="18"/>
  <c r="J91" i="18"/>
  <c r="J61" i="18" s="1"/>
  <c r="P86" i="13"/>
  <c r="P85" i="13" s="1"/>
  <c r="AU66" i="1" s="1"/>
  <c r="BK91" i="30"/>
  <c r="BK90" i="30"/>
  <c r="J90" i="30" s="1"/>
  <c r="J63" i="30" s="1"/>
  <c r="T476" i="7"/>
  <c r="R91" i="18"/>
  <c r="R90" i="18" s="1"/>
  <c r="R89" i="18" s="1"/>
  <c r="P2258" i="7"/>
  <c r="P91" i="30"/>
  <c r="P90" i="30" s="1"/>
  <c r="AU85" i="1" s="1"/>
  <c r="AU84" i="1" s="1"/>
  <c r="P85" i="15"/>
  <c r="P84" i="15" s="1"/>
  <c r="AU68" i="1" s="1"/>
  <c r="R144" i="7"/>
  <c r="R143" i="7" s="1"/>
  <c r="R142" i="7" s="1"/>
  <c r="T1049" i="3"/>
  <c r="T110" i="3" s="1"/>
  <c r="P88" i="16"/>
  <c r="P87" i="16"/>
  <c r="P86" i="16" s="1"/>
  <c r="AU69" i="1" s="1"/>
  <c r="R88" i="17"/>
  <c r="R87" i="17"/>
  <c r="R86" i="17" s="1"/>
  <c r="P1550" i="7"/>
  <c r="R83" i="6"/>
  <c r="R82" i="6" s="1"/>
  <c r="BK273" i="33"/>
  <c r="J273" i="33"/>
  <c r="J62" i="33" s="1"/>
  <c r="BK108" i="4"/>
  <c r="J108" i="4" s="1"/>
  <c r="J60" i="4" s="1"/>
  <c r="T123" i="28"/>
  <c r="T122" i="28"/>
  <c r="T121" i="28" s="1"/>
  <c r="T120" i="28" s="1"/>
  <c r="BK83" i="5"/>
  <c r="BK82" i="5" s="1"/>
  <c r="J82" i="5" s="1"/>
  <c r="J59" i="5" s="1"/>
  <c r="R92" i="20"/>
  <c r="R91" i="20" s="1"/>
  <c r="R90" i="20" s="1"/>
  <c r="T86" i="19"/>
  <c r="T85" i="19" s="1"/>
  <c r="T84" i="19" s="1"/>
  <c r="T86" i="14"/>
  <c r="T85" i="14" s="1"/>
  <c r="BK90" i="12"/>
  <c r="BK89" i="12" s="1"/>
  <c r="J89" i="12" s="1"/>
  <c r="J59" i="12" s="1"/>
  <c r="R111" i="3"/>
  <c r="R110" i="3"/>
  <c r="P111" i="3"/>
  <c r="P110" i="3" s="1"/>
  <c r="AU56" i="1" s="1"/>
  <c r="R92" i="23"/>
  <c r="R91" i="23" s="1"/>
  <c r="R90" i="23" s="1"/>
  <c r="P86" i="29"/>
  <c r="P85" i="29" s="1"/>
  <c r="P84" i="29" s="1"/>
  <c r="AU83" i="1" s="1"/>
  <c r="J274" i="33"/>
  <c r="J63" i="33" s="1"/>
  <c r="BK90" i="26"/>
  <c r="J90" i="26"/>
  <c r="J65" i="26" s="1"/>
  <c r="BK3136" i="4"/>
  <c r="J3136" i="4" s="1"/>
  <c r="J85" i="4" s="1"/>
  <c r="BK93" i="33"/>
  <c r="J93" i="33" s="1"/>
  <c r="J60" i="33" s="1"/>
  <c r="BK85" i="29"/>
  <c r="J85" i="29"/>
  <c r="J60" i="29" s="1"/>
  <c r="BK91" i="24"/>
  <c r="J91" i="24" s="1"/>
  <c r="J64" i="24" s="1"/>
  <c r="AG76" i="1"/>
  <c r="J63" i="22"/>
  <c r="J90" i="22"/>
  <c r="J64" i="22" s="1"/>
  <c r="J91" i="22"/>
  <c r="J65" i="22" s="1"/>
  <c r="BK89" i="21"/>
  <c r="J89" i="21"/>
  <c r="J64" i="21" s="1"/>
  <c r="BK85" i="19"/>
  <c r="J85" i="19" s="1"/>
  <c r="J60" i="19" s="1"/>
  <c r="AG70" i="1"/>
  <c r="J87" i="17"/>
  <c r="J60" i="17" s="1"/>
  <c r="J88" i="17"/>
  <c r="J61" i="17"/>
  <c r="J59" i="17"/>
  <c r="BK87" i="16"/>
  <c r="J87" i="16"/>
  <c r="J60" i="16" s="1"/>
  <c r="BK85" i="14"/>
  <c r="J85" i="14" s="1"/>
  <c r="J59" i="14" s="1"/>
  <c r="AG64" i="1"/>
  <c r="J59" i="11"/>
  <c r="AG62" i="1"/>
  <c r="J59" i="9"/>
  <c r="J82" i="9"/>
  <c r="J60" i="9" s="1"/>
  <c r="J144" i="7"/>
  <c r="J61" i="7" s="1"/>
  <c r="BK82" i="6"/>
  <c r="J82" i="6" s="1"/>
  <c r="J30" i="6" s="1"/>
  <c r="AG59" i="1" s="1"/>
  <c r="BK110" i="3"/>
  <c r="J110" i="3"/>
  <c r="J59" i="3" s="1"/>
  <c r="J111" i="3"/>
  <c r="J60" i="3"/>
  <c r="BK86" i="2"/>
  <c r="J86" i="2" s="1"/>
  <c r="J30" i="2" s="1"/>
  <c r="AG55" i="1" s="1"/>
  <c r="J35" i="31"/>
  <c r="AV86" i="1" s="1"/>
  <c r="AT86" i="1" s="1"/>
  <c r="J33" i="19"/>
  <c r="AV72" i="1" s="1"/>
  <c r="AT72" i="1" s="1"/>
  <c r="F35" i="22"/>
  <c r="AZ76" i="1" s="1"/>
  <c r="BC73" i="1"/>
  <c r="AY73" i="1" s="1"/>
  <c r="J33" i="5"/>
  <c r="AV58" i="1" s="1"/>
  <c r="AT58" i="1" s="1"/>
  <c r="F33" i="7"/>
  <c r="AZ60" i="1" s="1"/>
  <c r="J33" i="3"/>
  <c r="AV56" i="1" s="1"/>
  <c r="AT56" i="1" s="1"/>
  <c r="J33" i="14"/>
  <c r="AV67" i="1" s="1"/>
  <c r="AT67" i="1" s="1"/>
  <c r="F33" i="19"/>
  <c r="AZ72" i="1" s="1"/>
  <c r="J35" i="23"/>
  <c r="AV77" i="1"/>
  <c r="AT77" i="1" s="1"/>
  <c r="J33" i="29"/>
  <c r="AV83" i="1" s="1"/>
  <c r="AT83" i="1" s="1"/>
  <c r="F33" i="33"/>
  <c r="AZ88" i="1" s="1"/>
  <c r="F35" i="32"/>
  <c r="AZ87" i="1"/>
  <c r="J30" i="8"/>
  <c r="AG61" i="1" s="1"/>
  <c r="F33" i="10"/>
  <c r="AZ63" i="1" s="1"/>
  <c r="J33" i="12"/>
  <c r="AV65" i="1" s="1"/>
  <c r="AT65" i="1" s="1"/>
  <c r="F35" i="24"/>
  <c r="AZ78" i="1" s="1"/>
  <c r="BD73" i="1"/>
  <c r="F33" i="28"/>
  <c r="AZ82" i="1" s="1"/>
  <c r="J33" i="18"/>
  <c r="AV71" i="1" s="1"/>
  <c r="AT71" i="1" s="1"/>
  <c r="J33" i="16"/>
  <c r="AV69" i="1" s="1"/>
  <c r="AT69" i="1" s="1"/>
  <c r="F33" i="2"/>
  <c r="AZ55" i="1" s="1"/>
  <c r="J33" i="7"/>
  <c r="AV60" i="1" s="1"/>
  <c r="AT60" i="1" s="1"/>
  <c r="F33" i="14"/>
  <c r="AZ67" i="1" s="1"/>
  <c r="J35" i="21"/>
  <c r="AV75" i="1"/>
  <c r="AT75" i="1" s="1"/>
  <c r="F35" i="23"/>
  <c r="AZ77" i="1"/>
  <c r="J33" i="28"/>
  <c r="AV82" i="1"/>
  <c r="AT82" i="1" s="1"/>
  <c r="BA73" i="1"/>
  <c r="AW73" i="1" s="1"/>
  <c r="F33" i="27"/>
  <c r="AZ81" i="1"/>
  <c r="BA84" i="1"/>
  <c r="AW84" i="1" s="1"/>
  <c r="BC84" i="1"/>
  <c r="AY84" i="1" s="1"/>
  <c r="J33" i="33"/>
  <c r="AV88" i="1" s="1"/>
  <c r="AT88" i="1" s="1"/>
  <c r="BB84" i="1"/>
  <c r="AX84" i="1"/>
  <c r="J33" i="4"/>
  <c r="AV57" i="1" s="1"/>
  <c r="AT57" i="1" s="1"/>
  <c r="J33" i="13"/>
  <c r="AV66" i="1" s="1"/>
  <c r="AT66" i="1" s="1"/>
  <c r="F35" i="25"/>
  <c r="AZ79" i="1" s="1"/>
  <c r="J33" i="9"/>
  <c r="AV62" i="1" s="1"/>
  <c r="AT62" i="1" s="1"/>
  <c r="AN62" i="1" s="1"/>
  <c r="F33" i="17"/>
  <c r="AZ70" i="1" s="1"/>
  <c r="J33" i="15"/>
  <c r="AV68" i="1"/>
  <c r="AT68" i="1" s="1"/>
  <c r="J33" i="10"/>
  <c r="AV63" i="1" s="1"/>
  <c r="AT63" i="1" s="1"/>
  <c r="J33" i="11"/>
  <c r="AV64" i="1" s="1"/>
  <c r="AT64" i="1" s="1"/>
  <c r="AN64" i="1" s="1"/>
  <c r="J33" i="2"/>
  <c r="AV55" i="1" s="1"/>
  <c r="AT55" i="1" s="1"/>
  <c r="J33" i="6"/>
  <c r="AV59" i="1" s="1"/>
  <c r="AT59" i="1" s="1"/>
  <c r="J35" i="24"/>
  <c r="AV78" i="1"/>
  <c r="AT78" i="1" s="1"/>
  <c r="BB73" i="1"/>
  <c r="AX73" i="1" s="1"/>
  <c r="F33" i="29"/>
  <c r="AZ83" i="1" s="1"/>
  <c r="F33" i="3"/>
  <c r="AZ56" i="1" s="1"/>
  <c r="F33" i="15"/>
  <c r="AZ68" i="1" s="1"/>
  <c r="F35" i="21"/>
  <c r="AZ75" i="1" s="1"/>
  <c r="J35" i="25"/>
  <c r="AV79" i="1"/>
  <c r="AT79" i="1" s="1"/>
  <c r="J35" i="30"/>
  <c r="AV85" i="1"/>
  <c r="AT85" i="1" s="1"/>
  <c r="F35" i="31"/>
  <c r="AZ86" i="1" s="1"/>
  <c r="F33" i="5"/>
  <c r="AZ58" i="1" s="1"/>
  <c r="F33" i="8"/>
  <c r="AZ61" i="1" s="1"/>
  <c r="J30" i="10"/>
  <c r="AG63" i="1" s="1"/>
  <c r="J33" i="17"/>
  <c r="AV70" i="1" s="1"/>
  <c r="AT70" i="1" s="1"/>
  <c r="AN70" i="1" s="1"/>
  <c r="J35" i="32"/>
  <c r="AV87" i="1" s="1"/>
  <c r="AT87" i="1" s="1"/>
  <c r="J35" i="20"/>
  <c r="AV74" i="1" s="1"/>
  <c r="AT74" i="1" s="1"/>
  <c r="J33" i="8"/>
  <c r="AV61" i="1" s="1"/>
  <c r="AT61" i="1" s="1"/>
  <c r="F33" i="12"/>
  <c r="AZ65" i="1" s="1"/>
  <c r="F35" i="30"/>
  <c r="AZ85" i="1"/>
  <c r="F33" i="13"/>
  <c r="AZ66" i="1" s="1"/>
  <c r="F35" i="20"/>
  <c r="AZ74" i="1" s="1"/>
  <c r="J35" i="22"/>
  <c r="AV76" i="1" s="1"/>
  <c r="AT76" i="1" s="1"/>
  <c r="J33" i="27"/>
  <c r="AV81" i="1"/>
  <c r="AT81" i="1" s="1"/>
  <c r="BD84" i="1"/>
  <c r="F33" i="18"/>
  <c r="AZ71" i="1" s="1"/>
  <c r="F33" i="9"/>
  <c r="AZ62" i="1" s="1"/>
  <c r="F33" i="11"/>
  <c r="AZ64" i="1" s="1"/>
  <c r="F33" i="6"/>
  <c r="AZ59" i="1" s="1"/>
  <c r="F33" i="16"/>
  <c r="AZ69" i="1" s="1"/>
  <c r="F35" i="26"/>
  <c r="AZ80" i="1"/>
  <c r="F33" i="4"/>
  <c r="AZ57" i="1" s="1"/>
  <c r="BK90" i="23" l="1"/>
  <c r="J90" i="23" s="1"/>
  <c r="J63" i="23" s="1"/>
  <c r="J90" i="12"/>
  <c r="J60" i="12" s="1"/>
  <c r="T143" i="7"/>
  <c r="T142" i="7" s="1"/>
  <c r="BK89" i="32"/>
  <c r="J89" i="32" s="1"/>
  <c r="J63" i="32" s="1"/>
  <c r="T107" i="4"/>
  <c r="J92" i="23"/>
  <c r="J65" i="23" s="1"/>
  <c r="AN76" i="1"/>
  <c r="BK107" i="4"/>
  <c r="J107" i="4" s="1"/>
  <c r="J30" i="4" s="1"/>
  <c r="AG57" i="1" s="1"/>
  <c r="BK122" i="28"/>
  <c r="J122" i="28" s="1"/>
  <c r="J61" i="28" s="1"/>
  <c r="J85" i="27"/>
  <c r="J60" i="27" s="1"/>
  <c r="BK84" i="27"/>
  <c r="J84" i="27" s="1"/>
  <c r="P143" i="7"/>
  <c r="P142" i="7" s="1"/>
  <c r="AU60" i="1" s="1"/>
  <c r="P122" i="28"/>
  <c r="P121" i="28"/>
  <c r="P120" i="28" s="1"/>
  <c r="AU82" i="1" s="1"/>
  <c r="P107" i="4"/>
  <c r="AU57" i="1"/>
  <c r="R122" i="28"/>
  <c r="R121" i="28"/>
  <c r="R120" i="28" s="1"/>
  <c r="R89" i="12"/>
  <c r="BK89" i="26"/>
  <c r="J89" i="26" s="1"/>
  <c r="J64" i="26" s="1"/>
  <c r="BK92" i="33"/>
  <c r="J92" i="33"/>
  <c r="J59" i="33" s="1"/>
  <c r="J83" i="5"/>
  <c r="J60" i="5"/>
  <c r="J91" i="30"/>
  <c r="J64" i="30"/>
  <c r="J92" i="20"/>
  <c r="J65" i="20" s="1"/>
  <c r="J89" i="31"/>
  <c r="J64" i="31"/>
  <c r="BK143" i="7"/>
  <c r="J143" i="7"/>
  <c r="J60" i="7"/>
  <c r="BK84" i="15"/>
  <c r="J84" i="15" s="1"/>
  <c r="J30" i="15" s="1"/>
  <c r="AG68" i="1" s="1"/>
  <c r="BK85" i="13"/>
  <c r="J85" i="13"/>
  <c r="J59" i="13"/>
  <c r="BK91" i="25"/>
  <c r="BK90" i="25"/>
  <c r="J90" i="25"/>
  <c r="J32" i="25" s="1"/>
  <c r="AG79" i="1" s="1"/>
  <c r="J91" i="20"/>
  <c r="J64" i="20" s="1"/>
  <c r="BK90" i="18"/>
  <c r="BK89" i="18"/>
  <c r="J89" i="18"/>
  <c r="J59" i="18" s="1"/>
  <c r="BK84" i="29"/>
  <c r="J84" i="29"/>
  <c r="J30" i="29" s="1"/>
  <c r="AG83" i="1" s="1"/>
  <c r="AN83" i="1" s="1"/>
  <c r="BK90" i="24"/>
  <c r="J90" i="24"/>
  <c r="J63" i="24"/>
  <c r="BK88" i="21"/>
  <c r="J88" i="21" s="1"/>
  <c r="J63" i="21" s="1"/>
  <c r="J41" i="22"/>
  <c r="BK84" i="19"/>
  <c r="J84" i="19" s="1"/>
  <c r="J30" i="19" s="1"/>
  <c r="AG72" i="1" s="1"/>
  <c r="AN72" i="1" s="1"/>
  <c r="BK86" i="16"/>
  <c r="J86" i="16"/>
  <c r="J59" i="16"/>
  <c r="J39" i="17"/>
  <c r="AN63" i="1"/>
  <c r="J39" i="11"/>
  <c r="J39" i="10"/>
  <c r="AN61" i="1"/>
  <c r="J39" i="9"/>
  <c r="J39" i="8"/>
  <c r="AN59" i="1"/>
  <c r="J59" i="6"/>
  <c r="J39" i="6"/>
  <c r="AN57" i="1"/>
  <c r="J59" i="4"/>
  <c r="J39" i="4"/>
  <c r="AN55" i="1"/>
  <c r="J59" i="2"/>
  <c r="J39" i="2"/>
  <c r="BB54" i="1"/>
  <c r="AX54" i="1"/>
  <c r="J32" i="31"/>
  <c r="AG86" i="1"/>
  <c r="AZ84" i="1"/>
  <c r="AV84" i="1"/>
  <c r="AT84" i="1"/>
  <c r="J32" i="20"/>
  <c r="AG74" i="1" s="1"/>
  <c r="BD54" i="1"/>
  <c r="W33" i="1" s="1"/>
  <c r="BA54" i="1"/>
  <c r="W30" i="1"/>
  <c r="J32" i="23"/>
  <c r="AG77" i="1"/>
  <c r="AN77" i="1" s="1"/>
  <c r="J30" i="14"/>
  <c r="AG67" i="1"/>
  <c r="AN67" i="1"/>
  <c r="J32" i="30"/>
  <c r="AG85" i="1"/>
  <c r="AU73" i="1"/>
  <c r="AZ73" i="1"/>
  <c r="AV73" i="1"/>
  <c r="AT73" i="1"/>
  <c r="J30" i="12"/>
  <c r="AG65" i="1" s="1"/>
  <c r="AN65" i="1" s="1"/>
  <c r="BC54" i="1"/>
  <c r="AY54" i="1" s="1"/>
  <c r="J30" i="3"/>
  <c r="AG56" i="1" s="1"/>
  <c r="J30" i="5"/>
  <c r="AG58" i="1"/>
  <c r="J32" i="32"/>
  <c r="AG87" i="1" s="1"/>
  <c r="AG84" i="1" l="1"/>
  <c r="BK121" i="28"/>
  <c r="BK120" i="28" s="1"/>
  <c r="J120" i="28" s="1"/>
  <c r="J30" i="28" s="1"/>
  <c r="AG82" i="1" s="1"/>
  <c r="AN82" i="1" s="1"/>
  <c r="J59" i="27"/>
  <c r="J30" i="27"/>
  <c r="J41" i="25"/>
  <c r="J41" i="30"/>
  <c r="J39" i="5"/>
  <c r="J41" i="20"/>
  <c r="J41" i="31"/>
  <c r="J39" i="15"/>
  <c r="J63" i="25"/>
  <c r="J90" i="18"/>
  <c r="J60" i="18" s="1"/>
  <c r="J59" i="15"/>
  <c r="J91" i="25"/>
  <c r="J64" i="25" s="1"/>
  <c r="BK142" i="7"/>
  <c r="J142" i="7" s="1"/>
  <c r="J30" i="7" s="1"/>
  <c r="AG60" i="1" s="1"/>
  <c r="AN60" i="1" s="1"/>
  <c r="BK88" i="26"/>
  <c r="J88" i="26" s="1"/>
  <c r="J32" i="26" s="1"/>
  <c r="AG80" i="1" s="1"/>
  <c r="AN84" i="1"/>
  <c r="J41" i="32"/>
  <c r="AN87" i="1"/>
  <c r="J39" i="29"/>
  <c r="J59" i="29"/>
  <c r="J39" i="28"/>
  <c r="J59" i="28"/>
  <c r="J121" i="28"/>
  <c r="J60" i="28" s="1"/>
  <c r="J41" i="23"/>
  <c r="J39" i="19"/>
  <c r="J59" i="19"/>
  <c r="J39" i="14"/>
  <c r="J39" i="12"/>
  <c r="J39" i="3"/>
  <c r="AN56" i="1"/>
  <c r="AN86" i="1"/>
  <c r="AN68" i="1"/>
  <c r="AN74" i="1"/>
  <c r="AN58" i="1"/>
  <c r="AN79" i="1"/>
  <c r="AN85" i="1"/>
  <c r="AW54" i="1"/>
  <c r="AK30" i="1"/>
  <c r="J30" i="33"/>
  <c r="AG88" i="1" s="1"/>
  <c r="J30" i="13"/>
  <c r="AG66" i="1" s="1"/>
  <c r="AN66" i="1" s="1"/>
  <c r="J30" i="16"/>
  <c r="AG69" i="1" s="1"/>
  <c r="AN69" i="1" s="1"/>
  <c r="J30" i="18"/>
  <c r="AG71" i="1" s="1"/>
  <c r="AN71" i="1" s="1"/>
  <c r="J32" i="21"/>
  <c r="AG75" i="1"/>
  <c r="W32" i="1"/>
  <c r="AZ54" i="1"/>
  <c r="W29" i="1"/>
  <c r="AU54" i="1"/>
  <c r="J32" i="24"/>
  <c r="AG78" i="1" s="1"/>
  <c r="AN78" i="1" s="1"/>
  <c r="W31" i="1"/>
  <c r="AG81" i="1" l="1"/>
  <c r="AN81" i="1" s="1"/>
  <c r="J39" i="27"/>
  <c r="J39" i="13"/>
  <c r="J39" i="33"/>
  <c r="J39" i="18"/>
  <c r="J41" i="26"/>
  <c r="J63" i="26"/>
  <c r="J39" i="7"/>
  <c r="J59" i="7"/>
  <c r="J41" i="24"/>
  <c r="AN75" i="1"/>
  <c r="J41" i="21"/>
  <c r="J39" i="16"/>
  <c r="AN80" i="1"/>
  <c r="AN88" i="1"/>
  <c r="AG73" i="1"/>
  <c r="AV54" i="1"/>
  <c r="AK29" i="1" s="1"/>
  <c r="AN73" i="1" l="1"/>
  <c r="AG54" i="1"/>
  <c r="AK26" i="1" s="1"/>
  <c r="AK35" i="1" s="1"/>
  <c r="AT54" i="1"/>
  <c r="AN54" i="1" l="1"/>
</calcChain>
</file>

<file path=xl/sharedStrings.xml><?xml version="1.0" encoding="utf-8"?>
<sst xmlns="http://schemas.openxmlformats.org/spreadsheetml/2006/main" count="184133" uniqueCount="18273">
  <si>
    <t>Export Komplet</t>
  </si>
  <si>
    <t>VZ</t>
  </si>
  <si>
    <t>2.0</t>
  </si>
  <si>
    <t>ZAMOK</t>
  </si>
  <si>
    <t>False</t>
  </si>
  <si>
    <t>{f37a9328-3bea-47df-8223-13fa72b52db2}</t>
  </si>
  <si>
    <t>0,01</t>
  </si>
  <si>
    <t>21</t>
  </si>
  <si>
    <t>12</t>
  </si>
  <si>
    <t>REKAPITULACE STAVBY</t>
  </si>
  <si>
    <t>v ---  níže se nacházejí doplnkové a pomocné údaje k sestavám  --- v</t>
  </si>
  <si>
    <t>Návod na vyplnění</t>
  </si>
  <si>
    <t>0,001</t>
  </si>
  <si>
    <t>Kód:</t>
  </si>
  <si>
    <t>628-DI-rev_a</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</si>
  <si>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</si>
  <si>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</si>
  <si>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Stavební úpravy budovy N (CEETe II) v areálu VŠB-TUO - Úpravy po DI - rev_a</t>
  </si>
  <si>
    <t>KSO:</t>
  </si>
  <si>
    <t/>
  </si>
  <si>
    <t>CC-CZ:</t>
  </si>
  <si>
    <t>Místo:</t>
  </si>
  <si>
    <t xml:space="preserve"> </t>
  </si>
  <si>
    <t>Datum:</t>
  </si>
  <si>
    <t>1. 10. 2025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</si>
  <si>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</si>
  <si>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</si>
  <si>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</si>
  <si>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</si>
  <si>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</si>
  <si>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</si>
  <si>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</si>
  <si>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</si>
  <si>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</si>
  <si>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</si>
  <si>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</si>
  <si>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</si>
  <si>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</si>
  <si>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</si>
  <si>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</si>
  <si>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</si>
  <si>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</si>
  <si>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</si>
  <si>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</si>
  <si>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</si>
  <si>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</si>
  <si>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</si>
  <si>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</si>
  <si>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</si>
  <si>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</si>
  <si>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</si>
  <si>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</si>
  <si>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</si>
  <si>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</si>
  <si>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</si>
  <si>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</si>
  <si>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</si>
  <si>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</si>
  <si>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</si>
  <si>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</si>
  <si>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</si>
  <si>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</si>
  <si>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</si>
  <si>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</si>
  <si>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</si>
  <si>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</si>
  <si>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</si>
  <si>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</si>
  <si>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</si>
  <si>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</si>
  <si>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</si>
  <si>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</si>
  <si>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</si>
  <si>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</si>
  <si>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00</t>
  </si>
  <si>
    <t>VRN</t>
  </si>
  <si>
    <t>STA</t>
  </si>
  <si>
    <t>1</t>
  </si>
  <si>
    <t>{5b6be28d-e1a5-49c8-a838-33c27334e37c}</t>
  </si>
  <si>
    <t>2</t>
  </si>
  <si>
    <t>D.1.1.3.1.a</t>
  </si>
  <si>
    <t>ASŘ - BOURACÍ PRÁCE</t>
  </si>
  <si>
    <t>{ea6d8470-d100-4e44-9474-8e3894a4be27}</t>
  </si>
  <si>
    <t>D.1.1.3.1.b.</t>
  </si>
  <si>
    <t>ASŘ - NOVÝ STAV</t>
  </si>
  <si>
    <t>{6c71a8e5-45dd-48c9-b200-26b1470c18eb}</t>
  </si>
  <si>
    <t>D.1.1.3.2.01.</t>
  </si>
  <si>
    <t>VÝPIS DVEŘÍ</t>
  </si>
  <si>
    <t>{20d4ad08-9b8c-474e-be2c-c4f1ab075645}</t>
  </si>
  <si>
    <t>D.1.1.3.2.02.</t>
  </si>
  <si>
    <t>VÝPIS OKEN</t>
  </si>
  <si>
    <t>{f3aab48f-f790-439a-ab20-121e981fa8b8}</t>
  </si>
  <si>
    <t>D.1.1.3.2.03.</t>
  </si>
  <si>
    <t>VÝPIS SKLADEB KONSTRUKCÍ</t>
  </si>
  <si>
    <t>{152bd6bb-6177-4690-8e87-585b39ed551c}</t>
  </si>
  <si>
    <t>D.1.1.3.2.04.</t>
  </si>
  <si>
    <t>VÝPIS TRUHLAŘSKÝCH VÝROBKŮ</t>
  </si>
  <si>
    <t>{6f4b9462-cd65-45e5-9be9-1bcfd8779c03}</t>
  </si>
  <si>
    <t>D.1.1.3.2.05.</t>
  </si>
  <si>
    <t>VÝPIS ZÁMEČNICKÝCH VÝROBKŮ</t>
  </si>
  <si>
    <t>{7219f470-b69e-42f6-81cd-7dd4def147d5}</t>
  </si>
  <si>
    <t>D.1.1.3.2.06.</t>
  </si>
  <si>
    <t>VÝPIS KLEMPÍŘSKÝCH VÝROBKŮ</t>
  </si>
  <si>
    <t>{23da8e58-43ac-47b4-b056-053c45e05001}</t>
  </si>
  <si>
    <t>D.1.1.3.2.07.</t>
  </si>
  <si>
    <t>VÝPIS OSTATNÍCH VÝROBKŮ</t>
  </si>
  <si>
    <t>{1e2542b0-cd1d-4364-9090-4225267047db}</t>
  </si>
  <si>
    <t>D.1.2.2.</t>
  </si>
  <si>
    <t>ZTI</t>
  </si>
  <si>
    <t>{6d6e4975-c908-4178-b7f2-be8a059e7c2f}</t>
  </si>
  <si>
    <t>D.1.2.2.1.19.</t>
  </si>
  <si>
    <t>ZTI - AREÁLOVÁ KANALIZACE</t>
  </si>
  <si>
    <t>{4bd57716-0879-4cbf-a13a-4bc903f3a139}</t>
  </si>
  <si>
    <t>D.1.2.2.1.19.-2</t>
  </si>
  <si>
    <t>ZTI - AREÁLOVÝ VODOVOD</t>
  </si>
  <si>
    <t>{d3ab6085-4d62-44e8-8ea3-e989ff74a216}</t>
  </si>
  <si>
    <t>D.1.2.4.a</t>
  </si>
  <si>
    <t>VYTÁPĚNÍ</t>
  </si>
  <si>
    <t>{1bd896e7-3737-44eb-8e25-48d76b774336}</t>
  </si>
  <si>
    <t>D.1.2.4.b.</t>
  </si>
  <si>
    <t>CHLAZENÍ</t>
  </si>
  <si>
    <t>{a3154f08-3750-4702-8995-04aca9c0a8d0}</t>
  </si>
  <si>
    <t>D.1.2.4.c.</t>
  </si>
  <si>
    <t>VZDUCHOTECHNIKA</t>
  </si>
  <si>
    <t>{d5a10a49-16ed-4e31-b965-b2eb2227fd2a}</t>
  </si>
  <si>
    <t>D.1.2.5.</t>
  </si>
  <si>
    <t>SILNOPROUD</t>
  </si>
  <si>
    <t>{f38dc5c6-8700-47a4-a963-35e6e6c0e4c4}</t>
  </si>
  <si>
    <t>D.1.2.5.a</t>
  </si>
  <si>
    <t>FOTOVOLTAIKA</t>
  </si>
  <si>
    <t>{5be6fbf8-eb7e-4c52-8af8-713099c8dac6}</t>
  </si>
  <si>
    <t>D.1.2.6.</t>
  </si>
  <si>
    <t>ELEKTRONICKÉ KOMUNIKACE</t>
  </si>
  <si>
    <t>{42c98a19-3bf9-4520-80f5-a1c29408d3c8}</t>
  </si>
  <si>
    <t>D.1.2.6.-1</t>
  </si>
  <si>
    <t>ELEKTRONICKÉ KOMUNIKACE - UNIVERZÁLNÍ KABELÁŽNÍ SYSTÉM (UKS)</t>
  </si>
  <si>
    <t>Soupis</t>
  </si>
  <si>
    <t>{4f6a927b-ab04-4abf-bbfe-d4314e512106}</t>
  </si>
  <si>
    <t>D.1.2.6.-2</t>
  </si>
  <si>
    <t>ELEKTRONICKÉ KOMUNIKACE - AKTIVNÍ PRVKY (AKP)</t>
  </si>
  <si>
    <t>{1ca4eee6-b586-4fa5-92eb-06d5fb377232}</t>
  </si>
  <si>
    <t>D.1.2.6.-3</t>
  </si>
  <si>
    <t>ELEKTRONICKÉ KOMUNIKACE - TELEFONNÍ ÚSTŘEDNA (TEL)</t>
  </si>
  <si>
    <t>{ee887fcd-d51c-4e21-b5c8-36cf2488f861}</t>
  </si>
  <si>
    <t>D.1.2.6.-4</t>
  </si>
  <si>
    <t>ELEKTRONICKÉ KOMUNIKACE - DOHLEDOVÝ VIDEOSYSTÉM (DVS)</t>
  </si>
  <si>
    <t>{4c63c786-cc01-4e26-ae90-45658e750160}</t>
  </si>
  <si>
    <t>D.1.2.6.-5</t>
  </si>
  <si>
    <t>ELEKTRONICKÉ KOMUNIKACE - POPLACHOVÝ ZABEZPEČOVACÍ A TÍSŇOVÝ SYSTÉM (PZTS)</t>
  </si>
  <si>
    <t>{6b76b669-64af-45b4-8944-b8428d06baaa}</t>
  </si>
  <si>
    <t>D.1.2.6.-6</t>
  </si>
  <si>
    <t>ELEKTRONICKÉ KOMUNIKACE - ELEKTRONICKÁ KONTROLA VSTUPU - (EKV)</t>
  </si>
  <si>
    <t>{50b4d5a0-27f9-4426-b2e5-13a27b87b53a}</t>
  </si>
  <si>
    <t>D.1.2.6.-7</t>
  </si>
  <si>
    <t>ELEKTRONICKÉ KOMUNIKACE - AUDIOVIZUÁLNÍ TECHNIKA (AVT)</t>
  </si>
  <si>
    <t>{02daa17e-1881-4595-bf59-57995c8b2a82}</t>
  </si>
  <si>
    <t>D.1.2.7.</t>
  </si>
  <si>
    <t>SYSTÉMY TECHNICKÉ OCHRANY - ELEKTRICKÁ POŽÁRNÍ SIGNALIZACE (EPS)</t>
  </si>
  <si>
    <t>{f038c987-d42d-4fcc-b154-462a0022a9e5}</t>
  </si>
  <si>
    <t>D.1.2.8.</t>
  </si>
  <si>
    <t>MĚŘENÍ A REGULACE</t>
  </si>
  <si>
    <t>{dabdd10c-a38f-4c68-9f6e-297a7bfa770e}</t>
  </si>
  <si>
    <t>D.1.2.9.</t>
  </si>
  <si>
    <t>ROZVOD STLAČENÉHO VZDUCHU</t>
  </si>
  <si>
    <t>{9bd7bb65-c7c1-4175-9bc4-cd8258520e61}</t>
  </si>
  <si>
    <t>D.1.4.10.1.</t>
  </si>
  <si>
    <t>SADOVÉ ÚPRAVY, VENKOVNÍ VYBAVENÍ, OPLOCENÍ</t>
  </si>
  <si>
    <t>{adad8f09-f33c-4b23-bedb-9b5f22919346}</t>
  </si>
  <si>
    <t>D.1.4.10.1.-1</t>
  </si>
  <si>
    <t>SADOVÉ ÚPRAVY, VENKOVNÍ VYBAVENÍ, OPLOCENÍ - SADOVÉ ÚPRAVY</t>
  </si>
  <si>
    <t>{2392a36f-a0fe-4365-9f75-bff4b2abd7ee}</t>
  </si>
  <si>
    <t>D.1.4.10.1.-2</t>
  </si>
  <si>
    <t>SADOVÉ ÚPRAVY, VENKOVNÍ VYBAVENÍ, OPLOCENÍ - NÁHRADNÍ VÝSADBA</t>
  </si>
  <si>
    <t>{65e6f34a-3d7f-4789-8a48-2acd6123a55c}</t>
  </si>
  <si>
    <t>D.1.4.10.1.-3</t>
  </si>
  <si>
    <t>SADOVÉ ÚPRAVY, VENKOVNÍ VYBAVENÍ, OPLOCENÍ - POREALIZAČNÍ PÉČE</t>
  </si>
  <si>
    <t>{a208dc9c-3f1d-4203-a313-a5deb1f2b2fa}</t>
  </si>
  <si>
    <t>D.1.4.10.2.</t>
  </si>
  <si>
    <t>ZPEVNĚNÉ PLOCHY A KOMUNIKACE</t>
  </si>
  <si>
    <t>{fed3f3fe-f580-4946-a786-d83ec1416a45}</t>
  </si>
  <si>
    <t>KRYCÍ LIST SOUPISU PRACÍ</t>
  </si>
  <si>
    <t>Objekt:</t>
  </si>
  <si>
    <t>00 - VRN</t>
  </si>
  <si>
    <t>25849204</t>
  </si>
  <si>
    <t xml:space="preserve">TECHNICO Opava s.r.o., </t>
  </si>
  <si>
    <t>CZ25849204</t>
  </si>
  <si>
    <t>REKAPITULACE ČLENĚNÍ SOUPISU PRACÍ</t>
  </si>
  <si>
    <t>Kód dílu - Popis</t>
  </si>
  <si>
    <t>Cena celkem [CZK]</t>
  </si>
  <si>
    <t>-1</t>
  </si>
  <si>
    <t>VRN - Vedlejší rozpočtové náklady</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</si>
  <si>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</si>
  <si>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</si>
  <si>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</si>
  <si>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</si>
  <si>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</si>
  <si>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</si>
  <si>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</si>
  <si>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</si>
  <si>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</si>
  <si>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</si>
  <si>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</si>
  <si>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</si>
  <si>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</si>
  <si>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</si>
  <si>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</si>
  <si>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</si>
  <si>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</si>
  <si>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</si>
  <si>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</si>
  <si>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Vedlejší rozpočtové náklady</t>
  </si>
  <si>
    <t>5</t>
  </si>
  <si>
    <t>ROZPOCET</t>
  </si>
  <si>
    <t>VRN1</t>
  </si>
  <si>
    <t>Průzkumné, geodetické a projektové práce</t>
  </si>
  <si>
    <t>K</t>
  </si>
  <si>
    <t>012002000</t>
  </si>
  <si>
    <t>Zeměměřičské práce</t>
  </si>
  <si>
    <t>sada</t>
  </si>
  <si>
    <t>CS ÚRS 2025 01</t>
  </si>
  <si>
    <t>1024</t>
  </si>
  <si>
    <t>689180086</t>
  </si>
  <si>
    <t>Online PSC</t>
  </si>
  <si>
    <t>https://podminky.urs.cz/item/CS_URS_2025_01/012002000</t>
  </si>
  <si>
    <t>P</t>
  </si>
  <si>
    <t>Poznámka k položce:_x000D_
" V ceně nutno zohlednit veškeré nutné zememěřičské práce jinde samostatně neuvedené. Jedná se např. o:_x000D_
 - vytýčení prostorové polohy dopravní a technické infrastruktury;_x000D_
 - zaměření skutečného (původního) stavu objektů vč. zřízení bodů základní vytyčovací sítě stavby;_x000D_
 - vytyčení hranice pozemku;_x000D_
 - vytyčení obvodu stavby;_x000D_
 - kontrolní měření geometrických parametrů stavby;_x000D_
 - zpracování geodetického zaměření skutečného provedení stavby a geometrických plánů dle SoD a dle požadavků DOSS a zápisu do KN (je-li vyžadováno). "</t>
  </si>
  <si>
    <t>VV</t>
  </si>
  <si>
    <t>" Zeměměřičské práce " (1,0)</t>
  </si>
  <si>
    <t>Součet</t>
  </si>
  <si>
    <t>4</t>
  </si>
  <si>
    <t>012164000</t>
  </si>
  <si>
    <t>Vytyčení a zaměření inženýrských sítí</t>
  </si>
  <si>
    <t>-241423939</t>
  </si>
  <si>
    <t>https://podminky.urs.cz/item/CS_URS_2025_01/012164000</t>
  </si>
  <si>
    <t xml:space="preserve">Poznámka k položce:_x000D_
" Vytyčení trasy inženýrských sítí zjištěných během výkopových prací vč. případných dalších nutných prací s tím souvisejících. Může se jednat např. o dodání následujcíích informací v tištěné či digitální podobě:_x000D_
    • případné obnovení povolení správců sítí po dobu výstavby pro všechny objekty;_x000D_
    • geodetické zaměření skutečného provedení stavby a zjištěných stávajících sítí;_x000D_
    • podklady pro zákres do digitální mapy;_x000D_
    • ostatní informace viz požadavky v ZD. "_x000D_
</t>
  </si>
  <si>
    <t>" Vytyčení a zaměření stávajících inženýrských sítí. " (1,0)</t>
  </si>
  <si>
    <t>3</t>
  </si>
  <si>
    <t>013254000</t>
  </si>
  <si>
    <t>Dokumentace skutečného provedení stavby</t>
  </si>
  <si>
    <t>-497731171</t>
  </si>
  <si>
    <t>https://podminky.urs.cz/item/CS_URS_2025_01/013254000</t>
  </si>
  <si>
    <t>Poznámka k položce:_x000D_
" Vypracování dokumentace skutečného provedení stavby  dle SoD, platné legislativy, podmínek a požadavků investora a uživatele zajištění požadovaných dokladů a vyjádření DOSS. "_x000D_
_x000D_
" POZN: Součástí DSPS bude také MANUÁL STAVBY. "</t>
  </si>
  <si>
    <t>" Náklady na provedení dokumentace skutečného provedení stavby " (1,0)</t>
  </si>
  <si>
    <t>013254001 SPC</t>
  </si>
  <si>
    <t>Dokumentace skutečného provedení v BIM</t>
  </si>
  <si>
    <t>vlastní</t>
  </si>
  <si>
    <t>-604116143</t>
  </si>
  <si>
    <t>Poznámka k položce:_x000D_
Požadavky na vypracování viz "Požadavky objednatele na výstavbový projekt v metodě BIM":_x000D_
 - BIM model DSPS bude digitální virtuální obraz budovy v době jejího dokončení a předání zadavateli, se zanesením všech změn oproti DPS a to po odstranění všech vad a nedodělků;_x000D_
 - BIM model bude členěn na jednotlivé provozní prvky a zařízení, minimálně v podrobnosti DPS a Výkazu výměr, se zohledněním členění skutečně zrealizovaných dodávek (subdodávek) a zohledněním funkčního členění z pohledu údržby a oprav jednotlivých prvků budovy;_x000D_
 - prvky BIM modelu budou splňovat požadavky datového standardu (DSS) a klasifikačního systému (SNIM) objednatele;_x000D_
 - v BIM modelu DSPS budou zapsané pouze platné informace popisující skutečně zrealizované a namontované prvky ke dni dokončení stavby;_x000D_
 - BIM model nebude obsahovat neplatné údaje, např. předvyplněné vlastnosti knihovních prvků, které pro daný projekt neplatí. Všechny nezaručené, zhotovitelem neověřené informace, parametry a vlastnosti budou z modelu odstraněny.</t>
  </si>
  <si>
    <t>" Dokumentace skutečného provedení v BIM " (1,0)</t>
  </si>
  <si>
    <t>013254002 SPC</t>
  </si>
  <si>
    <t>Vypracování zhotovitelské realizační a výrobní (dílenské) projektové dokumentace vč. koordinace</t>
  </si>
  <si>
    <t>872164562</t>
  </si>
  <si>
    <t>" Nákaldy na zpracování realizační a výrobní dokumentace " (1,0)</t>
  </si>
  <si>
    <t>6</t>
  </si>
  <si>
    <t>013274000 RTO</t>
  </si>
  <si>
    <t>Pasportizace objektu, území stavby a jejího okolí před započetím prací</t>
  </si>
  <si>
    <t>-1669207304</t>
  </si>
  <si>
    <t xml:space="preserve">Poznámka k položce:_x000D_
" Jedná se např. o:_x000D_
 - pasport stavu příjezdových komunikací;
_x000D_
 - pasport stavu dotčených ploch zasažených realizací - např. ploch, na kterých bylo zřízeno ZS, byl skladován materiál, ...;
_x000D_
 - pasport dotčených objektů stavbou, ale neřešených v této etapě;_x000D_
 - pasport dalších objektů, ploch a částí areálu -  dle nutnosti. "_x000D_
</t>
  </si>
  <si>
    <t>" Pasportizace stavby a okolí před započetím prací " (1,0)</t>
  </si>
  <si>
    <t>7</t>
  </si>
  <si>
    <t>013284000 RTO</t>
  </si>
  <si>
    <t>Pasportizace objektu, území stavby a jejího okolí po provedení prací</t>
  </si>
  <si>
    <t>1028852043</t>
  </si>
  <si>
    <t>Poznámka k položce:_x000D_
" Jedná se např. o:_x000D_
 - pasport stavu příjezdových komunikací;
_x000D_
 - pasport stavu dotčených ploch zasažených realizací - např. ploch, na kterých bylo zřízeno ZS, byl skladován materiál, ...;
_x000D_
 - pasport dotčených objektů stavbou, ale neřešených v této etapě;_x000D_
 - pasport dalších objektů, ploch a částí areálu -  dle nutnosti. "</t>
  </si>
  <si>
    <t>" Pasportizace stavby a okolí po provedení prací " (1,0)</t>
  </si>
  <si>
    <t>VRN2</t>
  </si>
  <si>
    <t>Příprava staveniště</t>
  </si>
  <si>
    <t>8</t>
  </si>
  <si>
    <t>020001000</t>
  </si>
  <si>
    <t>-169879311</t>
  </si>
  <si>
    <t>https://podminky.urs.cz/item/CS_URS_2025_01/020001000</t>
  </si>
  <si>
    <t>Poznámka k položce:_x000D_
" Nákaldy na veškeré práce související s přípravou staveniště. Jedná se především o:_x000D__x000D_
 - odstranění materiálů a konstrukcí - vyklizení kolem objektu pro provedení prací._x000D_
_x000D_
Případně náklady na:_x000D_
 - neočekávané demolice objektu;_x000D_
 - odstranění zátěže nebezpečnými látkami ze staveniště - dekontaminace lokality;_x000D_
 - urychleně prováděné práce - např. z důvodu negativních dopadů na zdraví, hrozící havárie, významných škod na majetku apod. "</t>
  </si>
  <si>
    <t>" Práce související s přípravou staveniště " (1,0)</t>
  </si>
  <si>
    <t>VRN3</t>
  </si>
  <si>
    <t>Zařízení staveniště</t>
  </si>
  <si>
    <t>9</t>
  </si>
  <si>
    <t>030001100</t>
  </si>
  <si>
    <t>Zřizení vybavení (zařízení) staveniště</t>
  </si>
  <si>
    <t>-1477899067</t>
  </si>
  <si>
    <t>Poznámka k položce:_x000D_
" Zřízení veškerého nutné vybavení a zařízení staveniště dle potřeby či informací dle SoD. Jedná se např. o:_x000D_
 - oplocení, bezpečnostní hrazení, zabezpečení prostoru staveniště;_x000D_
 - nutné stavební buňky, kontejnery a další objektry pro zařízení;_x000D_
 - provizorní komunikace na staveništi a dopravní značení;_x000D_
 - zajištění připojení na nutné energie (el. proud, voda, Wi-Fi ...);_x000D_
 - osvětlení staveniště, informační tabule, ....;_x000D_
 - stavební výtah, jeřáb a další zařízení pro dopravu materiálu;_x000D_
 - zajištění a zřízení míst dočasných skládek;_x000D_
 - dallší vybavení staveniště a náklady na provoz, údržbu. "_x000D_
_x000D_
" POZN: Zhotovitel zajistí v ZS prostor pro činnost správce stavy / TDS. "</t>
  </si>
  <si>
    <t>" Zřízení zařízení staveniště " (1,0)</t>
  </si>
  <si>
    <t>10</t>
  </si>
  <si>
    <t>030001200</t>
  </si>
  <si>
    <t>Pronájem vybavení (zařízení) staveniště</t>
  </si>
  <si>
    <t>1973189456</t>
  </si>
  <si>
    <t>Poznámka k položce:_x000D_
" Zajištění pronájmu veškerého zřízeného vybavení staveniště - ploch, objektů, ... "_x000D_
_x000D_
" POZN: Zhotovitel zajistí v ZS prostor pro činnost správce stavy / TDS. "</t>
  </si>
  <si>
    <t>" Pronájem zařízení staveniště " (1,0)</t>
  </si>
  <si>
    <t>11</t>
  </si>
  <si>
    <t>039002000</t>
  </si>
  <si>
    <t>Zrušení zařízení staveniště</t>
  </si>
  <si>
    <t>-2743232</t>
  </si>
  <si>
    <t>Poznámka k položce:_x000D_
" Zrušení vybavení staveniště, rozebrání komuniací,  vybourání věcí jejich odvoz a úprava terénu do původního stavu či stavu dle požadavků investora, SoD apod. po zrušení vybavení staveniště. "</t>
  </si>
  <si>
    <t>" Zrušení zařízení staveniště " (1,0)</t>
  </si>
  <si>
    <t>VRN4</t>
  </si>
  <si>
    <t>Inženýrská činnost</t>
  </si>
  <si>
    <t>041403000</t>
  </si>
  <si>
    <t>Bezpečnost a ochrana zdraví při práci na staveništi</t>
  </si>
  <si>
    <t>140689454</t>
  </si>
  <si>
    <t>https://podminky.urs.cz/item/CS_URS_2025_01/041403000</t>
  </si>
  <si>
    <t>Poznámka k položce:_x000D_
Bezpečnostní opatření na ochranu osob a majetku v rozsahu platné legislativy a dle podmínek v SoD.</t>
  </si>
  <si>
    <t>" Bezpečnost´a ochrana zdraví při práci na staveništi. " (1,0)</t>
  </si>
  <si>
    <t>13</t>
  </si>
  <si>
    <t>042303000 RTO</t>
  </si>
  <si>
    <t>Tepelný audit budovy - kontrola stavby termovizní kamerou</t>
  </si>
  <si>
    <t>606339496</t>
  </si>
  <si>
    <t>" Kontrola stavby termovizní kamerou " (1,0)</t>
  </si>
  <si>
    <t>14</t>
  </si>
  <si>
    <t>043002000 RTO</t>
  </si>
  <si>
    <t>Zkoušky, revize a ostatní měření - neuvedené v dílčích rozpočtech</t>
  </si>
  <si>
    <t>178590215</t>
  </si>
  <si>
    <t>" Zkoušky a měření nespecifikované v jednotlivých částech, rozpočtech " (1,0)</t>
  </si>
  <si>
    <t>15</t>
  </si>
  <si>
    <t>043144001 SPC</t>
  </si>
  <si>
    <t>Zajištění provedení zkoušek těsnosti VZT potrubí vč. veškerých nutných prací a vypracování zprávy</t>
  </si>
  <si>
    <t>-1854348929</t>
  </si>
  <si>
    <t>" Provedení zkoušek potrubí VZT " (1,0)</t>
  </si>
  <si>
    <t>16</t>
  </si>
  <si>
    <t>045002000</t>
  </si>
  <si>
    <t>Kompletační a koordinační činnost</t>
  </si>
  <si>
    <t>1022711991</t>
  </si>
  <si>
    <t>https://podminky.urs.cz/item/CS_URS_2025_01/045002000</t>
  </si>
  <si>
    <t>Poznámka k položce:_x000D_
" Zajištění kompletační a koordinační činnosti spojených s realizací stavby a následným dáním do užívání vyjma nájkladů na položky samostatně uvedené "_x000D_
" Náklady na kompletační a koordinační činnost dle ceníku 800-0 příloha 04,  odst. 0452-3,   PRO ZHOTOVITELE A PODZHOTOVITELE (HSV,PSV,M). "</t>
  </si>
  <si>
    <t>" Kompletační a koordinační činnost " (1,0)</t>
  </si>
  <si>
    <t>17</t>
  </si>
  <si>
    <t>045002001 SPC</t>
  </si>
  <si>
    <t>Koordinační činnost s dodavateli technologií a vybavení (přímí dodavatelé investora)</t>
  </si>
  <si>
    <t>715873418</t>
  </si>
  <si>
    <t>" Koordinační činnost s dodavateli technologií. " (1,0)</t>
  </si>
  <si>
    <t>VRN7</t>
  </si>
  <si>
    <t>Provozní vlivy</t>
  </si>
  <si>
    <t>18</t>
  </si>
  <si>
    <t>070001000</t>
  </si>
  <si>
    <t>946792411</t>
  </si>
  <si>
    <t>https://podminky.urs.cz/item/CS_URS_2025_01/070001000</t>
  </si>
  <si>
    <t>Poznámka k položce:_x000D_
" Náklady související s provozními vlivy níže samostatně neuvedené. Jedná se např. o:_x000D__x000D_
 - náklady na ztížený pohyb vozidel v centrech měst;_x000D__x000D_
 - náklady způsobené silničním provozem a provozem třetích osob a nelze jej v průběhu stavby vyloučit._x000D__x000D_
 - náklady spojené s pracemi v ochranných pásmech;_x000D_
 - náklady spojené s křížením elektrického vedení se stávajícím vedením;_x000D_
 - náklady na zpoždění při dopravě k objektu při průjezdu závorami v areálu;_x000D_
 - náklady na přerušení prací vlivem konání akcí v areálu školy;_x000D_
 - náklady na přerušení prací vlivem přerušení dodávek elektrické energie z důvodu kompletní revize elektrických zařízení v areálu. "_x000D_
_x000D_
" POZN: Práce budou probíhat za plného provozu a pohybu lidí v areálu školy. "</t>
  </si>
  <si>
    <t>" Provozní vlivy " (1,0)</t>
  </si>
  <si>
    <t>VRN9</t>
  </si>
  <si>
    <t>Ostatní náklady</t>
  </si>
  <si>
    <t>19</t>
  </si>
  <si>
    <t>090001000</t>
  </si>
  <si>
    <t>1026468874</t>
  </si>
  <si>
    <t>https://podminky.urs.cz/item/CS_URS_2025_01/090001000</t>
  </si>
  <si>
    <t xml:space="preserve">Poznámka k položce:_x000D_
" Ostatní náklady související s výstavbou nikde samostatně v soupise neuvedené. Jedné se např o: _x000D_
- Spolupráce na technických řešení stavby odchylek zjištěných v průběhu stavby. _x000D_
- Zajištění splnění podmínek vyplývajících z vydaných rozhodnutí a povolení apod._x000D_
- Zajištění a projednání všech nezbytných administrativních úkonů spojených s realizací stavby._x000D_
- Zpracování harmonogramu stavby a ZOV včetně průběžné aktualizace. "_x000D_
</t>
  </si>
  <si>
    <t>20</t>
  </si>
  <si>
    <t>092103000</t>
  </si>
  <si>
    <t>Náklady na zkušební provoz</t>
  </si>
  <si>
    <t>1341186173</t>
  </si>
  <si>
    <t>https://podminky.urs.cz/item/CS_URS_2025_01/092103000</t>
  </si>
  <si>
    <t>" Nákaldy související se zkušebním provozem objektu před daním do užívání " (1,0)</t>
  </si>
  <si>
    <t>092203000</t>
  </si>
  <si>
    <t>Náklady na zaškolení</t>
  </si>
  <si>
    <t>-221164551</t>
  </si>
  <si>
    <t>https://podminky.urs.cz/item/CS_URS_2025_01/092203000</t>
  </si>
  <si>
    <t>" Náklady na zaškolení pověřených osob pro ovládání zařízení " (1,0)</t>
  </si>
  <si>
    <t>22</t>
  </si>
  <si>
    <t>094002002 SPC</t>
  </si>
  <si>
    <t>Fotodokumentace průběhu výstavby a dle specifikace uvedené SoD a podmínek dotačního titulu</t>
  </si>
  <si>
    <t>1644996979</t>
  </si>
  <si>
    <t>" Fotodokumentace průběhu výstavby " (1,0)</t>
  </si>
  <si>
    <t>23</t>
  </si>
  <si>
    <t>094002004 SPC</t>
  </si>
  <si>
    <t>Vzorkování veškerého materiálu a prvků zabudovaných do stavby či umístěného viditelně s ohledem na platnou legislativu, standardy a druh objektu</t>
  </si>
  <si>
    <t>2098198665</t>
  </si>
  <si>
    <t>" Vzorkování materiálu " (1,0)</t>
  </si>
  <si>
    <t>24</t>
  </si>
  <si>
    <t>094002005 SPC</t>
  </si>
  <si>
    <t>Náklady na údržbu a obnovu příjezdových komunikací</t>
  </si>
  <si>
    <t>-123124590</t>
  </si>
  <si>
    <t xml:space="preserve">Poznámka k položce:_x000D_
" Náklady na údržbu a čištění příjezdových komunikací po celou dobu výstavby + náklady na obnovení všech dotčených ploch stavbou do původního stavu vyjma těch uvedených v soupise. "_x000D_
</t>
  </si>
  <si>
    <t>" Náklady na údržbu a obnovu příjezdových komunikací " (1,0)</t>
  </si>
  <si>
    <t>D.1.1.3.1.a - ASŘ - BOURACÍ PRÁCE</t>
  </si>
  <si>
    <t>POZN.1: Výkopy kolem objektu jsou zohledněny v soupise prací nového stavu - "D.1.1.3.1.b - ASŘ - NOVÝ STAV".</t>
  </si>
  <si>
    <t>HSV - Práce a dodávky HSV</t>
  </si>
  <si>
    <t xml:space="preserve">    1 - Zemní práce</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</si>
  <si>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</si>
  <si>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</si>
  <si>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</si>
  <si>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</si>
  <si>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</si>
  <si>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</si>
  <si>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</si>
  <si>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</si>
  <si>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</si>
  <si>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722 - Zdravotechnika - vnitřní vodovod</t>
  </si>
  <si>
    <t xml:space="preserve">    723 - Zdravotechnika - vnitřní plynovod</t>
  </si>
  <si>
    <t xml:space="preserve">    725 - Zdravotechnika - zařizovací předměty</t>
  </si>
  <si>
    <t xml:space="preserve">    731 - Ústřední vytápění - kotelny</t>
  </si>
  <si>
    <t xml:space="preserve">    741 - Elektroinstalace - silnoproud</t>
  </si>
  <si>
    <t xml:space="preserve">    742 - Elektroinstalace - slaboproud</t>
  </si>
  <si>
    <t xml:space="preserve">    751 - Vzduchotechnika</t>
  </si>
  <si>
    <t xml:space="preserve">    755 - Dopravní zařízení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</si>
  <si>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</si>
  <si>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</si>
  <si>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</si>
  <si>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</si>
  <si>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</si>
  <si>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</si>
  <si>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</si>
  <si>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</si>
  <si>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</si>
  <si>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</si>
  <si>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787 - Dokončovací práce - zasklívání</t>
  </si>
  <si>
    <t>HZS - Hodinové zúčtovací sazby</t>
  </si>
  <si>
    <t>HSV</t>
  </si>
  <si>
    <t>Práce a dodávky HSV</t>
  </si>
  <si>
    <t>Zemní práce</t>
  </si>
  <si>
    <t>115101201</t>
  </si>
  <si>
    <t>Čerpání vody na dopravní výšku do 10 m s uvažovaným průměrným přítokem do 500 l/min</t>
  </si>
  <si>
    <t>hod</t>
  </si>
  <si>
    <t>-1796826938</t>
  </si>
  <si>
    <t>https://podminky.urs.cz/item/CS_URS_2025_01/115101201</t>
  </si>
  <si>
    <t>" Případné čerpání vody během provádění prací " (120,0)</t>
  </si>
  <si>
    <t>115101301</t>
  </si>
  <si>
    <t>Pohotovost záložní čerpací soupravy pro dopravní výšku do 10 m s uvažovaným průměrným přítokem do 500 l/min</t>
  </si>
  <si>
    <t>den</t>
  </si>
  <si>
    <t>1606254914</t>
  </si>
  <si>
    <t>https://podminky.urs.cz/item/CS_URS_2025_01/115101301</t>
  </si>
  <si>
    <t>" Pohotovost čerpací soustavy pro čerpání vody " (15,0)</t>
  </si>
  <si>
    <t>131253104</t>
  </si>
  <si>
    <t>Hloubení nezapažených jam a zářezů strojně s urovnáním dna do předepsaného profilu a spádu v omezeném prostoru v hornině třídy těžitelnosti I skupiny 3 přes 100 m3</t>
  </si>
  <si>
    <t>m3</t>
  </si>
  <si>
    <t>1498334211</t>
  </si>
  <si>
    <t>https://podminky.urs.cz/item/CS_URS_2025_01/131253104</t>
  </si>
  <si>
    <t xml:space="preserve">" Vykopávky uvnitř objektu mezi stávajícími základy v horninách třídy těžitelnosti I - 100 % z celkové kubatury. " </t>
  </si>
  <si>
    <t>" Vykopávky mezi stávajícími základy - mimo středovou část - pro nakládání strojně " (861,8-120,6)*0,5</t>
  </si>
  <si>
    <t>" POZN: Položka "s omezeným prostorem" zvolena z důvodu ponechané nostné konstrucke a středové části - jádra. "</t>
  </si>
  <si>
    <t>139001101</t>
  </si>
  <si>
    <t>Příplatek k cenám hloubených vykopávek za ztížení vykopávky v blízkosti podzemního vedení nebo výbušnin pro jakoukoliv třídu horniny</t>
  </si>
  <si>
    <t>-1431051377</t>
  </si>
  <si>
    <t>https://podminky.urs.cz/item/CS_URS_2025_01/139001101</t>
  </si>
  <si>
    <t>" Příplatek k vykopávkám - uvažováno 20 % " ((370,6)+(60,3))*0,2</t>
  </si>
  <si>
    <t>139711111</t>
  </si>
  <si>
    <t>Vykopávka v uzavřených prostorech ručně v hornině třídy těžitelnosti I skupiny 1 až 3</t>
  </si>
  <si>
    <t>1091212618</t>
  </si>
  <si>
    <t>https://podminky.urs.cz/item/CS_URS_2025_01/139711111</t>
  </si>
  <si>
    <t>" Vykopávky mezi stávajícími základy - ve středové části - pro ruční vynesení " (120,6)*0,5</t>
  </si>
  <si>
    <t>162211201</t>
  </si>
  <si>
    <t>Vodorovné přemístění výkopku nebo sypaniny nošením s vyprázdněním nádoby na hromady nebo do dopravního prostředku na vzdálenost do 10 m z horniny třídy těžitelnosti I, skupiny 1 až 3</t>
  </si>
  <si>
    <t>-487487564</t>
  </si>
  <si>
    <t>https://podminky.urs.cz/item/CS_URS_2025_01/162211201</t>
  </si>
  <si>
    <t xml:space="preserve">" Přesun zeminy z objektu ven - přebytečná zemina pro odvoz na skládku. "  </t>
  </si>
  <si>
    <t>" Přesun vykopané zeminy ze střední části " (60,3)</t>
  </si>
  <si>
    <t>162211209</t>
  </si>
  <si>
    <t>Vodorovné přemístění výkopku nebo sypaniny nošením s vyprázdněním nádoby na hromady nebo do dopravního prostředku na vzdálenost do 10 m Příplatek za každých dalších 10 m k ceně -1201</t>
  </si>
  <si>
    <t>-123569539</t>
  </si>
  <si>
    <t>https://podminky.urs.cz/item/CS_URS_2025_01/162211209</t>
  </si>
  <si>
    <t>" Příplatek k přesunu zeminy nošením ven z objektu - za vzdálenost přes 10 do max 80 m - kubatura násobena 7× "</t>
  </si>
  <si>
    <t>" Příplatek za přesun zeminy z objektu " (60,3)*7</t>
  </si>
  <si>
    <t>" POZN: Uvažována vzdálenost dočasné skládky do 80 m. "</t>
  </si>
  <si>
    <t>167151111</t>
  </si>
  <si>
    <t>Nakládání, skládání a překládání neulehlého výkopku nebo sypaniny strojně nakládání, množství přes 100 m3, z hornin třídy těžitelnosti I, skupiny 1 až 3</t>
  </si>
  <si>
    <t>-1497659166</t>
  </si>
  <si>
    <t>https://podminky.urs.cz/item/CS_URS_2025_01/167151111</t>
  </si>
  <si>
    <t xml:space="preserve">" Naložení pro odvoz zeminy (sypaniny) na meziskládku " </t>
  </si>
  <si>
    <t>" Naložení pro odvoz nepotřebné zeminy - z míst výkopů s přístupem nakladače " (370,6)</t>
  </si>
  <si>
    <t>Mezisoučet</t>
  </si>
  <si>
    <t xml:space="preserve">" Naložení pro odvoz zeminy (sypaniny) na trvalou skládku " </t>
  </si>
  <si>
    <t>" Naložení pro odvoz nepotřebné zeminy - z meziskládky z ručního vynesení " (60,3)</t>
  </si>
  <si>
    <t>162351103</t>
  </si>
  <si>
    <t>Vodorovné přemístění výkopku nebo sypaniny po suchu na obvyklém dopravním prostředku, bez naložení výkopku, avšak se složením bez rozhrnutí z horniny třídy těžitelnosti I skupiny 1 až 3 na vzdálenost přes 50 do 500 m</t>
  </si>
  <si>
    <t>-2122058532</t>
  </si>
  <si>
    <t>https://podminky.urs.cz/item/CS_URS_2025_01/162351103</t>
  </si>
  <si>
    <t xml:space="preserve">" Odvoz zeminy (sypaniny) na meziskládku " </t>
  </si>
  <si>
    <t xml:space="preserve">" Odvoz zeminy na meziskládku ze strojního  výkopu uvnitř objektu pro odvoz na tvralou skládku " </t>
  </si>
  <si>
    <t>(370,6)</t>
  </si>
  <si>
    <t>171251201</t>
  </si>
  <si>
    <t>Uložení sypaniny na skládky nebo meziskládky bez hutnění s upravením uložené sypaniny do předepsaného tvaru</t>
  </si>
  <si>
    <t>-1461146782</t>
  </si>
  <si>
    <t>https://podminky.urs.cz/item/CS_URS_2025_01/171251201</t>
  </si>
  <si>
    <t>" Uložení zeminy na meziskládku "</t>
  </si>
  <si>
    <t>" Uložení zeminy z výkopových prací v objektu nošením na dočasnou meziskládku před nakládáním k odvozu. " (60,3)</t>
  </si>
  <si>
    <t>" Uložení zeminy z výkopových prací v objektu - strojní výkop " (370,6)</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</si>
  <si>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</si>
  <si>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</si>
  <si>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1349291692</t>
  </si>
  <si>
    <t>https://podminky.urs.cz/item/CS_URS_2025_01/162751117</t>
  </si>
  <si>
    <t xml:space="preserve">" Vodorovné přemístění vytěžené zeminy na skládku do 10 000 m " </t>
  </si>
  <si>
    <t>" Odvoz nepotřebné zeminy na trvalou skládku " (60,3+370,6)</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</si>
  <si>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</si>
  <si>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</si>
  <si>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436183608</t>
  </si>
  <si>
    <t>https://podminky.urs.cz/item/CS_URS_2025_01/162751119</t>
  </si>
  <si>
    <t>" Příplatek k přemístění za zeminy na skládu přes 10 km - uvažována skládka ve vzdálenosti do 20 km. "</t>
  </si>
  <si>
    <t>" Odvoz nepotřebné zeminy na trvalou skládku " (60,3+370,6)*10</t>
  </si>
  <si>
    <t>171201231</t>
  </si>
  <si>
    <t>Poplatek za uložení stavebního odpadu na recyklační skládce (skládkovné) zeminy a kamení zatříděného do Katalogu odpadů pod kódem 17 05 04</t>
  </si>
  <si>
    <t>t</t>
  </si>
  <si>
    <t>1951512232</t>
  </si>
  <si>
    <t>https://podminky.urs.cz/item/CS_URS_2025_01/171201231</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</si>
  <si>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zeminy / sypaniny / výkopku. "_x000D_
</t>
  </si>
  <si>
    <t>" Poplatek za uložení zeminy na skládce " (430,9)*2,0</t>
  </si>
  <si>
    <t>" POZN: Množství ze poplatek násobeno vzhledem k MJ koeficientem 2,0 → 1 m3 ≈ 2,0 t. "</t>
  </si>
  <si>
    <t>Ostatní konstrukce a práce, bourání</t>
  </si>
  <si>
    <t>941311113</t>
  </si>
  <si>
    <t>Lešení řadové modulové lehké pracovní s podlahami s provozním zatížením tř. 3 do 200 kg/m2 šířky tř. SW06 od 0,6 do 0,9 m výšky přes 25 do 40 m montáž</t>
  </si>
  <si>
    <t>m2</t>
  </si>
  <si>
    <t>980886225</t>
  </si>
  <si>
    <t>https://podminky.urs.cz/item/CS_URS_2025_01/941311113</t>
  </si>
  <si>
    <t>Poznámka k položce:_x000D_
" Venkovní lešení včetně ochranného zábradlí, podlahových zarážek, závětrování, zakrývání otvorů, prvků a konstrukcí proti znečištění a poškození." _x000D_
" V ceně náklady na dopravu, montáž, opotřebení, doby pronájmu lešení a demontáž lešení "</t>
  </si>
  <si>
    <t xml:space="preserve">" Montáž venkovního lešení pro bourací práce " </t>
  </si>
  <si>
    <t>" Montáž venkovního lešení - pro 1. NP až 5. NP " (134,8)*17,45</t>
  </si>
  <si>
    <t>" Montáž venkovního lešení - pro 6. NP a 7. NP " (139,6)*(8,4+2,0)</t>
  </si>
  <si>
    <t>" Montáž venkovního lešení - pro 8. NP " (73,4)*6,2</t>
  </si>
  <si>
    <t>" POZN: Za překlenutí předstupujícího podlaží v 6. a 7. NP je výška lešení navýšena o 2 m =&gt; o jedno pole po celém obvodě za překlenutí z 5. NP "</t>
  </si>
  <si>
    <t>941311213</t>
  </si>
  <si>
    <t>Lešení řadové modulové lehké pracovní s podlahami s provozním zatížením tř. 3 do 200 kg/m2 šířky tř. SW06 od 0,6 do 0,9 m výšky přes 25 do 40 m příplatek k ceně za každý den použití</t>
  </si>
  <si>
    <t>1452605625</t>
  </si>
  <si>
    <t>https://podminky.urs.cz/item/CS_URS_2025_01/941311213</t>
  </si>
  <si>
    <t>" Příplatek k pronájmu lešení - předpoklad 60 dní " (4259,18)*60</t>
  </si>
  <si>
    <t>941311813</t>
  </si>
  <si>
    <t>Lešení řadové modulové lehké pracovní s podlahami s provozním zatížením tř. 3 do 200 kg/m2 šířky tř. SW06 od 0,6 do 0,9 m výšky přes 25 do 40 m demontáž</t>
  </si>
  <si>
    <t>-1037112722</t>
  </si>
  <si>
    <t>https://podminky.urs.cz/item/CS_URS_2025_01/941311813</t>
  </si>
  <si>
    <t xml:space="preserve">Poznámka k položce:_x000D_
" Součástí ceny demontáže je zapravení otvorů po lešenářských kotvách systémovými ucpávkami a jejich povrchová úprava."_x000D_
</t>
  </si>
  <si>
    <t>" Demontáž lešení " (4259,18)</t>
  </si>
  <si>
    <t>944511111</t>
  </si>
  <si>
    <t>Síť ochranná zavěšená na konstrukci lešení z textilie z umělých vláken montáž</t>
  </si>
  <si>
    <t>-134339997</t>
  </si>
  <si>
    <t>https://podminky.urs.cz/item/CS_URS_2025_01/944511111</t>
  </si>
  <si>
    <t xml:space="preserve">" Montáž ochranné sítě na lešení " </t>
  </si>
  <si>
    <t>" Montáž ochranné sítě - pro 1. NP až 5. NP " (134,8)*17,45</t>
  </si>
  <si>
    <t>" Montáž ochranné sítě - pro 6. NP a 7. NP " (139,6)*(8,4+2,0)</t>
  </si>
  <si>
    <t>" Montáž ochranné sítě - pro 8. NP " (73,4)*6,2</t>
  </si>
  <si>
    <t>" POZN: Za překlenutí předstupujícího podlaží v 6. a 7. NP je výška navýšena o 2 m =&gt; o jedno pole po celém obvodě za překlenutí z 5. NP "</t>
  </si>
  <si>
    <t>944511211</t>
  </si>
  <si>
    <t>Síť ochranná zavěšená na konstrukci lešení z textilie z umělých vláken příplatek k ceně za každý den použití</t>
  </si>
  <si>
    <t>649609919</t>
  </si>
  <si>
    <t>https://podminky.urs.cz/item/CS_URS_2025_01/944511211</t>
  </si>
  <si>
    <t>" Příplatek k pronájmu ochranné sítě - předpoklad 60 dní " (4259,18)*60</t>
  </si>
  <si>
    <t>944511811</t>
  </si>
  <si>
    <t>Síť ochranná zavěšená na konstrukci lešení z textilie z umělých vláken demontáž</t>
  </si>
  <si>
    <t>246004419</t>
  </si>
  <si>
    <t>https://podminky.urs.cz/item/CS_URS_2025_01/944511811</t>
  </si>
  <si>
    <t>" Demontáž ochranné sítě " (4259,18)</t>
  </si>
  <si>
    <t>944711112</t>
  </si>
  <si>
    <t>Stříška záchytná zřizovaná současně s lehkým nebo těžkým lešením šířky přes 1,5 do 2,0 m montáž</t>
  </si>
  <si>
    <t>m</t>
  </si>
  <si>
    <t>12534793</t>
  </si>
  <si>
    <t>https://podminky.urs.cz/item/CS_URS_2025_01/944711112</t>
  </si>
  <si>
    <t>" Montáž záchytné stříšky v místech vchodů " (2,3+1,8+4,5)+(16,6)</t>
  </si>
  <si>
    <t>944711212</t>
  </si>
  <si>
    <t>Stříška záchytná zřizovaná současně s lehkým nebo těžkým lešením šířky přes 1,5 do 2,0 m příplatek k ceně za každý den použití</t>
  </si>
  <si>
    <t>-52288456</t>
  </si>
  <si>
    <t>https://podminky.urs.cz/item/CS_URS_2025_01/944711212</t>
  </si>
  <si>
    <t>" Příplatek z záchytné stříšce za každý den použití - předpoklad 60 dní " (25,2)*60</t>
  </si>
  <si>
    <t>944711812</t>
  </si>
  <si>
    <t>Stříška záchytná zřizovaná současně s lehkým nebo těžkým lešením šířky přes 1,5 do 2,0 m demontáž</t>
  </si>
  <si>
    <t>1160504006</t>
  </si>
  <si>
    <t>https://podminky.urs.cz/item/CS_URS_2025_01/944711812</t>
  </si>
  <si>
    <t>" Demontáž záchytné stříšky " (25,2)</t>
  </si>
  <si>
    <t>945412113</t>
  </si>
  <si>
    <t>Teleskopická hydraulická montážní plošina na samohybném podvozku, s otočným košem výšky zdvihu do 32 m</t>
  </si>
  <si>
    <t>-306982707</t>
  </si>
  <si>
    <t>https://podminky.urs.cz/item/CS_URS_2025_01/945412113</t>
  </si>
  <si>
    <t>" Teleskopická hydraulická plošina "</t>
  </si>
  <si>
    <t>" Hydraulická plošina jako pomoc při demontáži obvodové konstrukce - předpoklad 1 ks na 20 dní " (20)*1</t>
  </si>
  <si>
    <t>949101111</t>
  </si>
  <si>
    <t>Lešení pomocné pracovní pro objekty pozemních staveb pro zatížení do 150 kg/m2, o výšce lešeňové podlahy do 1,9 m</t>
  </si>
  <si>
    <t>2007977853</t>
  </si>
  <si>
    <t>https://podminky.urs.cz/item/CS_URS_2025_01/949101111</t>
  </si>
  <si>
    <t>Poznámka k položce:_x000D_
" POZN: V ceně náklady na dopravu, montáž, opotřebení, doby pronájmu lešení a demontáž lešení "</t>
  </si>
  <si>
    <t>" Vnitřní lešení pro provedení bouracích prací "</t>
  </si>
  <si>
    <t>" Vnitřní lešení - 1. NP "</t>
  </si>
  <si>
    <t>(14,89+49,1+16,13+28,92+13,82+45,9+46,68+95,61+14,93+36,73+19,62+22,81+34,27+8,87+50,83+2,76+4,78+5,52+4,57+2,23+3,87+12,49+11,84+60,14+56,6+15,76)</t>
  </si>
  <si>
    <t>(22,46+21,81+18,58)</t>
  </si>
  <si>
    <t>" Vnitřní lešení - 2. NP "</t>
  </si>
  <si>
    <t>(99,46+25,26+18,48+25,43+23,45+14,23+14,29+9,75+15,24+14,87+48,06+10,0+20,72+11,57+5,71+26,62+3,88+3,95+2,69+14,17+2,78+13,09+5,07+6,65+35,29+4,95)</t>
  </si>
  <si>
    <t>(6,9+12,62+11,84+49,37+119,73+8,18+21,81+4,26+17,34)</t>
  </si>
  <si>
    <t>" Vnitřní lešení - 3. NP "</t>
  </si>
  <si>
    <t>(51,27+29,81+18,05+33,66+29,79+14,13+14,48+31,1+31,1+15,05+15,3+34,04+21,17+6,47+87,58+4,72+6,24+12,48+11,84+1,11+45,3+17,21+21,81+43,61+51,54)</t>
  </si>
  <si>
    <t>(27,96+12,42)</t>
  </si>
  <si>
    <t>" Vnitřní lešení - 4. NP "</t>
  </si>
  <si>
    <t>(46,46+21,35+28,4+14,45+14,45+15,17+15,43+15,17+15,43+15,17+15,36+20,27+28,06+22,73+18,11+48,85+14,38+14,38+15,11+15,36+15,11+15,36+14,99)</t>
  </si>
  <si>
    <t>(15,24+48,22+9,28+4,57+2,23+3,86+12,37+11,98+140,84+17,21+21,81)</t>
  </si>
  <si>
    <t>" Vnitřní lešení - 5. NP "</t>
  </si>
  <si>
    <t>(26,61+50,41+14,45+14,45+15,17+15,43+15,17+15,43+15,17+15,43+48,99+22,73+18,11+23,43+24,74+14,87+13,96+15,66+14,94+15,17+15,43+14,99+15,3)</t>
  </si>
  <si>
    <t>(48,19+27,15+4,57+2,23+3,86+12,48+11,84+141,07+17,12+21,81)</t>
  </si>
  <si>
    <t>" Vnitřní lešení - 6. NP "</t>
  </si>
  <si>
    <t>(132,62+55,18+14,45+15,17+15,43+15,17+15,43+15,17+15,43+23,86+33,9+26,6+20,51+58,44+14,94+14,81+14,81+14,94+15,17+15,43+15,05+15,3+9,19)</t>
  </si>
  <si>
    <t>(5,73+4,57+2,23+3,86+12,48+11,84+133,71+17,12+21,81)</t>
  </si>
  <si>
    <t>" Vnitřní lešení - 7. NP "</t>
  </si>
  <si>
    <t>(55,29+30,79+14,45+14,45+15,17+15,43+15,17+15,43+15,17+15,43+58,67+26,6+21,65+58,44+14,94+14,81+14,81+14,94+15,17+15,43+15,05+15,3+28,42)</t>
  </si>
  <si>
    <t>(28,1+28,07+7,48+7,31+4,57+2,23+3,86+12,48+11,84+133,71+17,12+21,81)</t>
  </si>
  <si>
    <t>" Vnitřní lešení - 8. NP "</t>
  </si>
  <si>
    <t>(12,2+39,61+53,5+1,33+3,89+17,87)</t>
  </si>
  <si>
    <t>" POZN: Pomocné lešení není uvažováno do jader a výtahových šachet. Tam je uvažováno s lešením do šachet. "</t>
  </si>
  <si>
    <t>25</t>
  </si>
  <si>
    <t>949321114</t>
  </si>
  <si>
    <t>Lešení dílcové do šachet (výtahových, potrubních) o půdorysné ploše do 6 m2, výšky přes 30 do 40 m montáž</t>
  </si>
  <si>
    <t>-1697464801</t>
  </si>
  <si>
    <t>https://podminky.urs.cz/item/CS_URS_2025_01/949321114</t>
  </si>
  <si>
    <t>" Montáž lešení do šachet - výtahových a profesních "</t>
  </si>
  <si>
    <t>" Lešení do šachet - m. 1.67 " (30,7)*1</t>
  </si>
  <si>
    <t>26</t>
  </si>
  <si>
    <t>949321114 RTO</t>
  </si>
  <si>
    <t>Lešení dílcové do šachet (výtahových, potrubních) o půdorysné ploše přes 6 do 9 m2, výšky přes 30 do 40 m montáž</t>
  </si>
  <si>
    <t>-1661596532</t>
  </si>
  <si>
    <t>" Lešení do šachet - m. 1,68 " (30,7)*1</t>
  </si>
  <si>
    <t>27</t>
  </si>
  <si>
    <t>949321214</t>
  </si>
  <si>
    <t>Lešení dílcové do šachet (výtahových, potrubních) o půdorysné ploše do 6 m2, výšky přes 30 do 40 m příplatek k ceně za každý den použití</t>
  </si>
  <si>
    <t>1336154350</t>
  </si>
  <si>
    <t>https://podminky.urs.cz/item/CS_URS_2025_01/949321214</t>
  </si>
  <si>
    <t>" Příplatek za každý den použití lešení do šachet - výtahových a profesních - předpokládáno 20 dní "</t>
  </si>
  <si>
    <t>" Lešení do šachet - m. 1.67 " ((30,7)*1)*20</t>
  </si>
  <si>
    <t>28</t>
  </si>
  <si>
    <t>949321214 RTO</t>
  </si>
  <si>
    <t>Lešení dílcové do šachet (výtahových, potrubních) o půdorysné ploše přes 6 do 9 m2, výšky přes 30 do 40 m příplatek k ceně za každý den použití</t>
  </si>
  <si>
    <t>-834866793</t>
  </si>
  <si>
    <t>" Lešení do šachet - m. 1.68 " ((30,7)*1)*20</t>
  </si>
  <si>
    <t>29</t>
  </si>
  <si>
    <t>949321814</t>
  </si>
  <si>
    <t>Lešení dílcové do šachet (výtahových, potrubních) o půdorysné ploše do 6 m2, výšky přes 30 do 40 m demontáž</t>
  </si>
  <si>
    <t>-718936052</t>
  </si>
  <si>
    <t>https://podminky.urs.cz/item/CS_URS_2025_01/949321814</t>
  </si>
  <si>
    <t>" Demontáž lešení do šachet - výtahových a profesních "</t>
  </si>
  <si>
    <t>30</t>
  </si>
  <si>
    <t>949321814 RTO</t>
  </si>
  <si>
    <t>Lešení dílcové do šachet (výtahových, potrubních) o půdorysné ploše přes 6 do 9 m2, výšky přes 30 do 40 m demontáž</t>
  </si>
  <si>
    <t>1116082672</t>
  </si>
  <si>
    <t>" Lešení do šachet - m. 1.68 " (30,7)*1</t>
  </si>
  <si>
    <t>31</t>
  </si>
  <si>
    <t>952991001 SPC</t>
  </si>
  <si>
    <t>Demontáž a zpětná montáž prvků na fasádě vč. dočasného uskladnění a ochrany proti poškození</t>
  </si>
  <si>
    <t>kus</t>
  </si>
  <si>
    <t>1400966210</t>
  </si>
  <si>
    <t xml:space="preserve">Poznámka k položce:_x000D_
" Demontáž a případná úprava, očištění, nátěr a zpětná montáž prvků na fasádě - osvětlení, revizních dvířek, vypínačů, zvonků, telekomunikačního zařízení, kamerového systému, čidel, držáků,  pamětní desky, schránek, geotetických bodů, názvů ulic, popisných čísel apod. "_x000D_
_x000D_
" Zpětné připevnění na fasádu pomocí systémových prvků, šroubovacích hmoždinek nebo chemických kotev přes systémové podložky / Odstranění prvků a jejich likvidace. "_x000D_
_x000D_
" V ceně také přesun hmot pro zpětnou montáž a přesun prvků do místa uskladnění a zpět. "_x000D_
_x000D_
" Včetně naložení, svislého a vodorovného přesunu suti, odvoz stavební suti.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</si>
  <si>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Demontáž prvků na fasádě vč uskladnění a zpětné montáže - značek, kamer, desek, štítků, antén, vysílačů apod. "</t>
  </si>
  <si>
    <t>" Demontáž cedulí - popisných čísel, názvů ulic, .... " (5,0)</t>
  </si>
  <si>
    <t>" Demontáž lité desky - státního znaku " (1,0)</t>
  </si>
  <si>
    <t>" Nespecfikované prvky - předpokládané maximální množství - 20 ks " (20,0)</t>
  </si>
  <si>
    <t>32</t>
  </si>
  <si>
    <t>961044111</t>
  </si>
  <si>
    <t>Bourání základů z betonu prostého</t>
  </si>
  <si>
    <t>1805400404</t>
  </si>
  <si>
    <t>https://podminky.urs.cz/item/CS_URS_2025_01/961044111</t>
  </si>
  <si>
    <t>" Vybourání základových pásu pod opěrné stěny "</t>
  </si>
  <si>
    <t>" Vybourání zákaldů pod opěrné stěny u schodiště do m. 1.53 " ((1,25*2+2,8)*0,3)*0,6</t>
  </si>
  <si>
    <t>" Vybourání zákaldů pod opěrné stěny u schodiště u čerpací stanice " (1,7*0,3*0,6)+(3,35*0,35*0,6)</t>
  </si>
  <si>
    <t>" Částěčné vybourání dna anglických dvorků "</t>
  </si>
  <si>
    <t>" Vybourání dna v levé části " (24,9)*0,085</t>
  </si>
  <si>
    <t>" Vybourání dna v pravé části " (17,3)*0,085</t>
  </si>
  <si>
    <t>" POZN: Uvažovaná průměrná výška spádovaného dna AD je 85 mm. "</t>
  </si>
  <si>
    <t>33</t>
  </si>
  <si>
    <t>961055111</t>
  </si>
  <si>
    <t>Bourání základů z betonu železového</t>
  </si>
  <si>
    <t>-256210088</t>
  </si>
  <si>
    <t>https://podminky.urs.cz/item/CS_URS_2025_01/961055111</t>
  </si>
  <si>
    <t>" Vybourání základové / podkladní desky ze ŽB " (830,7)*0,1</t>
  </si>
  <si>
    <t>" Vybourání desky rampy pod teracovou dlažbou " (15,0)*0,1</t>
  </si>
  <si>
    <t>" Vybourání zákaldové desky u opěrné stěny schodiště do m. 1.53 " (1,55*2,8)*0,2</t>
  </si>
  <si>
    <t>34</t>
  </si>
  <si>
    <t>962031011</t>
  </si>
  <si>
    <t>Bourání příček nebo přizdívek z cihel děrovaných, tl. do 100 mm</t>
  </si>
  <si>
    <t>-1840189175</t>
  </si>
  <si>
    <t>https://podminky.urs.cz/item/CS_URS_2025_01/962031011</t>
  </si>
  <si>
    <t>" Odstranění příček z cihel děrovaných - předpoklad CD - INA. Předpoklad 50 % z celkové plochy. "</t>
  </si>
  <si>
    <t xml:space="preserve">" Příčky tl. 50 mm " </t>
  </si>
  <si>
    <t>" 1. NP " (13,021)*0,5</t>
  </si>
  <si>
    <t xml:space="preserve">" Příčky tl. 75 mm " </t>
  </si>
  <si>
    <t>" 1. NP " (16,981)*0,5</t>
  </si>
  <si>
    <t xml:space="preserve">" Příčky tl. 100 mm " </t>
  </si>
  <si>
    <t>" 1. NP " ((379,289)+(0,187))*0,5</t>
  </si>
  <si>
    <t>" 2. NP " (437,83)*0,5</t>
  </si>
  <si>
    <t>" 3. NP " (313,63)*0,5</t>
  </si>
  <si>
    <t>" 4. NP " (630,432)*0,5</t>
  </si>
  <si>
    <t>" 5. NP " (566,185)*0,5</t>
  </si>
  <si>
    <t>" 6. NP " (582,727)*0,5</t>
  </si>
  <si>
    <t>" 7. NP " (653,671)*0,5</t>
  </si>
  <si>
    <t>" 8. NP " (41,591)*0,5</t>
  </si>
  <si>
    <t>35</t>
  </si>
  <si>
    <t>962031013</t>
  </si>
  <si>
    <t>Bourání příček nebo přizdívek z cihel děrovaných, tl. přes 100 do 150 mm</t>
  </si>
  <si>
    <t>1903521740</t>
  </si>
  <si>
    <t>https://podminky.urs.cz/item/CS_URS_2025_01/962031013</t>
  </si>
  <si>
    <t xml:space="preserve">" Příčky tl. 120 mm " </t>
  </si>
  <si>
    <t>" 1. NP " (209,1)*0,5</t>
  </si>
  <si>
    <t>" 2. NP " (71,034)*0,5</t>
  </si>
  <si>
    <t>" 3. NP " (82,368)*0,5</t>
  </si>
  <si>
    <t>" 4. NP " (182,304)*0,5</t>
  </si>
  <si>
    <t>" 5. NP " (182,304)*0,5</t>
  </si>
  <si>
    <t>" 6. NP " (190,944)*0,5</t>
  </si>
  <si>
    <t>" 7. NP " (190,944)*0,5</t>
  </si>
  <si>
    <t>" 8. NP " (151,784)*0,5</t>
  </si>
  <si>
    <t xml:space="preserve">" Příčky tl. 150 mm " </t>
  </si>
  <si>
    <t>" 1. NP " (345,147)*0,5</t>
  </si>
  <si>
    <t>" 2. NP " (298,725)*0,5</t>
  </si>
  <si>
    <t>" 3. NP " (354,143)*0,5</t>
  </si>
  <si>
    <t>" 4. NP " (293,161)*0,5</t>
  </si>
  <si>
    <t>" 5. NP " (322,444)*0,5</t>
  </si>
  <si>
    <t>" 6. NP " (313,38)*0,5</t>
  </si>
  <si>
    <t>" 7. NP " (298,891)*0,5</t>
  </si>
  <si>
    <t>" 8. NP " (115,409)*0,5</t>
  </si>
  <si>
    <t>36</t>
  </si>
  <si>
    <t>962031132</t>
  </si>
  <si>
    <t>Bourání příček nebo přizdívek z cihel pálených plných nebo dutých, tl. do 100 mm</t>
  </si>
  <si>
    <t>-1586908037</t>
  </si>
  <si>
    <t>https://podminky.urs.cz/item/CS_URS_2025_01/962031132</t>
  </si>
  <si>
    <t>" Odstranění příček z cihel plných pálených. Předpoklad 50 % z celkové plochy. "</t>
  </si>
  <si>
    <t>37</t>
  </si>
  <si>
    <t>962031133</t>
  </si>
  <si>
    <t>Bourání příček nebo přizdívek z cihel pálených plných nebo dutých, tl. přes 100 do 150 mm</t>
  </si>
  <si>
    <t>-60507176</t>
  </si>
  <si>
    <t>https://podminky.urs.cz/item/CS_URS_2025_01/962031133</t>
  </si>
  <si>
    <t>38</t>
  </si>
  <si>
    <t>962032182</t>
  </si>
  <si>
    <t>Bourání zdiva nadzákladového z tvárnic nebo bloků pórobetonových na tenkovrstvou maltu, objemu přes 1 m3</t>
  </si>
  <si>
    <t>1900752477</t>
  </si>
  <si>
    <t>https://podminky.urs.cz/item/CS_URS_2025_01/962032182</t>
  </si>
  <si>
    <t>" Vybourání pórobetonového zdiva "</t>
  </si>
  <si>
    <t>" Zdivo tl. 300 mm "</t>
  </si>
  <si>
    <t>" 8. NP " (56,65)</t>
  </si>
  <si>
    <t>" Zdivo tl. 375 mm "</t>
  </si>
  <si>
    <t>" 8. NP " (1,362)</t>
  </si>
  <si>
    <t>" Demontáž pórobetonových panelů "</t>
  </si>
  <si>
    <t xml:space="preserve">" Tl. 375 mm " </t>
  </si>
  <si>
    <t>" 2. NP " (11,161)</t>
  </si>
  <si>
    <t>" 3. NP " (5,412)</t>
  </si>
  <si>
    <t>" 4. NP " (4,32)</t>
  </si>
  <si>
    <t>" 5. NP " (4,32)</t>
  </si>
  <si>
    <t>" 6. NP " (4,32)</t>
  </si>
  <si>
    <t>" 7. NP " (4,32)</t>
  </si>
  <si>
    <t>" 1. NP " (4,456)</t>
  </si>
  <si>
    <t xml:space="preserve">" Tl. 400 mm " </t>
  </si>
  <si>
    <t>" 3. NP " (4,352)</t>
  </si>
  <si>
    <t>39</t>
  </si>
  <si>
    <t>962032231</t>
  </si>
  <si>
    <t>Bourání zdiva nadzákladového z cihel pálených plných nebo lícových nebo vápenopískových na maltu vápennou nebo vápenocementovou, objemu přes 1 m3</t>
  </si>
  <si>
    <t>-1164474631</t>
  </si>
  <si>
    <t>https://podminky.urs.cz/item/CS_URS_2025_01/962032231</t>
  </si>
  <si>
    <t>" Odstranění zdiva z cihel plných pálených. Předpoklad 50 % z celkové kubatury. "</t>
  </si>
  <si>
    <t xml:space="preserve">" Zdivo tl. 250 mm " </t>
  </si>
  <si>
    <t>" 1. NP " (49,745)*0,5</t>
  </si>
  <si>
    <t>" 2. NP " (9,527)*0,5</t>
  </si>
  <si>
    <t>" 3. NP " (12,444)*0,5</t>
  </si>
  <si>
    <t>" 4. NP " (44,912)*0,5</t>
  </si>
  <si>
    <t>" 5. NP " (44,912)*0,5</t>
  </si>
  <si>
    <t>" 6. NP " (47,072)*0,5</t>
  </si>
  <si>
    <t>" 7. NP " (47,072)*0,5</t>
  </si>
  <si>
    <t>" 8. NP " (37,502)*0,5</t>
  </si>
  <si>
    <t>" 1. NP " (3,325)*0,5</t>
  </si>
  <si>
    <t>" Zdivo tl. 350 mm "</t>
  </si>
  <si>
    <t>" 1. NP " (0,375)*0,5</t>
  </si>
  <si>
    <t>" 1. NP " (5,526)*0,5</t>
  </si>
  <si>
    <t>40</t>
  </si>
  <si>
    <t>962032432</t>
  </si>
  <si>
    <t>Bourání zdiva nadzákladového z cihel pálených děrovaných nebo lehčených na maltu vápennou nebo vápenocementovou, objemu přes 1 m3</t>
  </si>
  <si>
    <t>-493886319</t>
  </si>
  <si>
    <t>https://podminky.urs.cz/item/CS_URS_2025_01/962032432</t>
  </si>
  <si>
    <t>" Odstranění zdiva z cihel děrovaných - předpoklad CD - INA. Předpoklad 50 % z celkové kubatury. "</t>
  </si>
  <si>
    <t>41</t>
  </si>
  <si>
    <t>962052211</t>
  </si>
  <si>
    <t>Bourání zdiva železobetonového nadzákladového, objemu přes 1 m3</t>
  </si>
  <si>
    <t>454932608</t>
  </si>
  <si>
    <t>https://podminky.urs.cz/item/CS_URS_2025_01/962052211</t>
  </si>
  <si>
    <t>" Vybourání nadzákladového zdiva ze železobetonu "</t>
  </si>
  <si>
    <t>" Vybourání stěn pod zvýšeným stropem v 8. NP " ((3,0*2+4,25*2+7,05*3)*0,45)*0,25</t>
  </si>
  <si>
    <t>" Vybourání technologického kanálu v 5. NP - m. 5.11 " (3,3*2+2,6)*0,1*0,05+(2,95*2+1,9)*0,1*0,05</t>
  </si>
  <si>
    <t>" Vybourání ŽB stěny jako sokl 8. NP " (0,3*0,6)*(7,05*2+24,45*2)</t>
  </si>
  <si>
    <t>" Vybourání venkovních opěrných stěn schodišť a technologického kanálu "</t>
  </si>
  <si>
    <t>" Vybourání opěrné stěnu u schodiště do m. 1.53 " ((1,25*2+2,8)*0,3)*0,85</t>
  </si>
  <si>
    <t>" Vybourání opěrné stěny u schodiště u čerpací stanice " (1,7*0,3*1,65)+(3,35*0,35*1,65)</t>
  </si>
  <si>
    <t>42</t>
  </si>
  <si>
    <t>962081131</t>
  </si>
  <si>
    <t>Bourání příček nebo přizdívek ze skleněných tvárnic, tl. do 100 mm</t>
  </si>
  <si>
    <t>-647346608</t>
  </si>
  <si>
    <t>https://podminky.urs.cz/item/CS_URS_2025_01/962081131</t>
  </si>
  <si>
    <t>" Odstranění příček z prosklených tvárnice. "</t>
  </si>
  <si>
    <t>" Vybourání stávající prosklených příček - luxfer - předpokládané maximální množství - 20 m2 " (20,0)</t>
  </si>
  <si>
    <t>43</t>
  </si>
  <si>
    <t>962081141</t>
  </si>
  <si>
    <t>Bourání příček nebo přizdívek ze skleněných tvárnic, tl. přes 100 do 150 mm</t>
  </si>
  <si>
    <t>-626748764</t>
  </si>
  <si>
    <t>https://podminky.urs.cz/item/CS_URS_2025_01/962081141</t>
  </si>
  <si>
    <t>" Vybourání stávající prosklených příček - luxfer - předpokládané maximální množství - 25 m2 " (25,0)</t>
  </si>
  <si>
    <t>44</t>
  </si>
  <si>
    <t>962086110</t>
  </si>
  <si>
    <t>Bourání příček nebo přizdívek z pórobetonových tvárnic, tl. do 100 mm</t>
  </si>
  <si>
    <t>64794811</t>
  </si>
  <si>
    <t>https://podminky.urs.cz/item/CS_URS_2025_01/962086110</t>
  </si>
  <si>
    <t>" Vybourání pórobetonového zdiva - opláštění VZT v půdoním prostoru 8. NP "</t>
  </si>
  <si>
    <t>" Vybourání pórobetonových tvárnic " (1,55*(2,4*2+1,95*2))</t>
  </si>
  <si>
    <t>45</t>
  </si>
  <si>
    <t>963012520</t>
  </si>
  <si>
    <t>Bourání stropů z desek nebo panelů železobetonových prefabrikovaných s dutinami z panelů, š. přes 300 mm tl. přes 140 mm</t>
  </si>
  <si>
    <t>-1882013834</t>
  </si>
  <si>
    <t>https://podminky.urs.cz/item/CS_URS_2025_01/963012520</t>
  </si>
  <si>
    <t>" Vybiourání stávajících ŽB stropů - stropních pnaelů "</t>
  </si>
  <si>
    <t>" Strop nad 1. NP " (6,0*1,8)*0,25+(6,0*1,2)*0,25-(1,45*0,9+1,6*1,45)*0,25</t>
  </si>
  <si>
    <t>" Strop nad 2. NP " (6,0*1,8)*0,25+(6,0*1,2)*0,25-(1,45*0,9+1,6*1,45)*0,25</t>
  </si>
  <si>
    <t>" Strop nad 3. NP " (6,0*1,8)*0,25+(6,0*1,2)*0,25-(1,45*0,9+1,6*1,45)*0,25</t>
  </si>
  <si>
    <t>" Strop nad 4. NP " (6,0*1,8)*0,25+(6,0*1,2)*0,25-(1,45*0,9+1,6*1,45)*0,25</t>
  </si>
  <si>
    <t>" Strop nad 5. NP " (6,0*1,8)*0,25+(6,0*1,2)*0,25-(1,45*0,9+1,6*1,45)*0,25</t>
  </si>
  <si>
    <t>" Strop nad 6. NP " (6,0*1,8)*0,25+(6,0*1,2)*0,25-(1,45*0,9+1,6*1,45)*0,25</t>
  </si>
  <si>
    <t>" Strop nad 7. NP " (6,0*1,8)*0,25+(6,0*1,2)*0,25-(1,45*0,9+1,6*1,45)*0,25+(6,0*1,2)*0,25</t>
  </si>
  <si>
    <t>46</t>
  </si>
  <si>
    <t>963051113</t>
  </si>
  <si>
    <t>Bourání železobetonových stropů deskových, tl. přes 80 mm</t>
  </si>
  <si>
    <t>719483115</t>
  </si>
  <si>
    <t>https://podminky.urs.cz/item/CS_URS_2025_01/963051113</t>
  </si>
  <si>
    <t>" Vybourání stávajících ŽB stropů "</t>
  </si>
  <si>
    <t>" Vybourání zvýšeného patra v 8. NP " (8,0*7,05)*0,2</t>
  </si>
  <si>
    <t>" Vybourání zvýšeného soklu v 8. NP - m. 8.02 "  (1,4*1,2)*0,1+(1,84*0,8)*0,2</t>
  </si>
  <si>
    <t>" Vybourání PZD panelů 244-30/18 z m. 8.05 " (2,44*0,3*1,8)*3</t>
  </si>
  <si>
    <t>47</t>
  </si>
  <si>
    <t>963053938 SPC</t>
  </si>
  <si>
    <t>Vybourání vnitřních schodišť vč. podpůrné konstrukce - ŽB, prefabrikovaných, kamenných, zděných</t>
  </si>
  <si>
    <t>-1842919169</t>
  </si>
  <si>
    <t xml:space="preserve">Poznámka k položce:_x000D_
" V ceně odstranění schodiště jako komplet vč. veškerého nutného příslušenství a prvků. Jedná se např. o:_x000D_
 - odstranění a vybourání stupňů vč. ramen;_x000D_
 - odstranění a vybourání podpůrné konstrukce - podpůrných zdí;_x000D_
 - odstranění výplně mezi podpůrnými zdmi - podkladní vyrovnávací vrstvy + násypu ze zeminy, suti apod.;_x000D_
 - případné podchycení konstrukcí při vybourání;_x000D_
 - nakládání se sutí - odvoz a likvidace suti;_x000D_
 - vybourání dalších konstrukcí schodištěneuvedených vč. veškerých prací s tím souvisejících.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</si>
  <si>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Vybourání vnitřních schodišť vč. veškeré podpůrné konstrukce "</t>
  </si>
  <si>
    <t xml:space="preserve">" Vybourání schodiště v 8. NP "  </t>
  </si>
  <si>
    <t>" V m. 8.03 " (0,9*1,0)</t>
  </si>
  <si>
    <t>" V m. 8.05 " (0,6*1,05)</t>
  </si>
  <si>
    <t>" V m. 8.51 " (0,9*1,0)</t>
  </si>
  <si>
    <t xml:space="preserve">" POZN: Výměra vztažena na půdorysnou plochu. " </t>
  </si>
  <si>
    <t>48</t>
  </si>
  <si>
    <t>963053939 SPC</t>
  </si>
  <si>
    <t>Vybourání venkovních schodišť vč. podpůrné konstrukce - ŽB, prefabrikovaných, kamenných, cihelných</t>
  </si>
  <si>
    <t>-158880792</t>
  </si>
  <si>
    <t>" Vybourání venkovních schodišť vč. veškeré podpůrné konstrukce "</t>
  </si>
  <si>
    <t>" Vybourání schodiště se 6 stupni u čerpací stanice - část u opěrně stěny " (1,2*1,8)</t>
  </si>
  <si>
    <t>" Vybourání schodiště se 3 stupni u čerpací stanice - u objektu " (1,1*0,9)</t>
  </si>
  <si>
    <t>" Vybourání schodiště se 4 stupni - do m. 1.53 " (1,5*1,0)</t>
  </si>
  <si>
    <t>" Vybourání schodiště se 4 stupni - do instalačního kanálu " (1,05*1,15)</t>
  </si>
  <si>
    <t>49</t>
  </si>
  <si>
    <t>964053111</t>
  </si>
  <si>
    <t>Bourání samostatných trámů, průvlaků nebo pásů ze železobetonu bez přerušení výztuže, průřezu do 0,25 m2</t>
  </si>
  <si>
    <t>-1951975779</t>
  </si>
  <si>
    <t>https://podminky.urs.cz/item/CS_URS_2025_01/964053111</t>
  </si>
  <si>
    <t xml:space="preserve">" Vybourání průvlkaů " </t>
  </si>
  <si>
    <t>" Vybpourání průvlaků v 8. NP - příčné - rozměr 300×620 mm " ((0,3*0,62)*(8,6))*3</t>
  </si>
  <si>
    <t>" Vybpourání průvlaků v 8. NP - podélné - rozměr 300×620 mm " ((0,3*0,62)*(24,45))*2</t>
  </si>
  <si>
    <t>50</t>
  </si>
  <si>
    <t>964073441</t>
  </si>
  <si>
    <t>Vybourání válcovaných nosníků uložených ve zdivu cihelném délky do 8 m, hmotnosti do 55 kg/m</t>
  </si>
  <si>
    <t>2063270777</t>
  </si>
  <si>
    <t>https://podminky.urs.cz/item/CS_URS_2025_01/964073441</t>
  </si>
  <si>
    <t xml:space="preserve">" Uvažováno 36,2kg/m " </t>
  </si>
  <si>
    <t>" Skladba půdní - I240 " (8,57*14)*36,2*0,001</t>
  </si>
  <si>
    <t>51</t>
  </si>
  <si>
    <t>964099101 SPC</t>
  </si>
  <si>
    <t>Vybourání / odstranění stávajících překladů nade dveřmi / okny při rozšiřování / zvýšení otvorů / bourání celé konstrukce - překlady ve zdivu tl. do 150 mm, délky do 1 000 mm</t>
  </si>
  <si>
    <t>-71388127</t>
  </si>
  <si>
    <t xml:space="preserve">Poznámka k položce:_x000D_
" V ceně také práce pro související s přístupem k překladům pro vybourání vč. zajištění podepření zdiva a následného odstranění, odvoz a likvidace suti, a veškeré další práce související s provedení odstranění stávajících překladů vč. odstranění veškerých podkladních, úložných a výplňových prvků.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</si>
  <si>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všech stávajících překladů - cihelných, ŽB, ocelových, prefa, ... jako komplet - nade dveřmi, okny, při bourání, rozšiřování otvorů, ..."</t>
  </si>
  <si>
    <t>" Překlady ve zdivu tl. do 150 mm délky přes 1 000 mm do 1 500 mm. "</t>
  </si>
  <si>
    <t>" Předpokládaný maximální počet vybouraných překladů jako komplet " (60,0)</t>
  </si>
  <si>
    <t>52</t>
  </si>
  <si>
    <t>964099102 SPC</t>
  </si>
  <si>
    <t>Vybourání / odstranění stávajících překladů nade dveřmi / okny při rozšiřování / zvýšení otvorů / bourání celé konstrukce - překlady ve zdivu tl. do 150 mm, délky do 1 500 mm</t>
  </si>
  <si>
    <t>-233623674</t>
  </si>
  <si>
    <t>" Překlady ve zdivu tl. do 150 mm délky přes 1 500 mm do 2 000 mm. "</t>
  </si>
  <si>
    <t>" Předpokládaný maximální počet vybouraných překladů jako komplet " (200,0)</t>
  </si>
  <si>
    <t>53</t>
  </si>
  <si>
    <t>964099103 SPC</t>
  </si>
  <si>
    <t>Vybourání / odstranění stávajících překladů nade dveřmi / okny při rozšiřování / zvýšení otvorů / bourání celé konstrukce - překlady ve zdivu tl. do 150 mm, délky do 2 000 mm</t>
  </si>
  <si>
    <t>-1543614799</t>
  </si>
  <si>
    <t>" Předpokládaný maximální počet vybouraných překladů jako komplet " (65,0)</t>
  </si>
  <si>
    <t>54</t>
  </si>
  <si>
    <t>964099104 SPC</t>
  </si>
  <si>
    <t>Vybourání / odstranění stávajících překladů nade dveřmi / okny při rozšiřování / zvýšení otvorů / bourání celé konstrukce - překlady ve zdivu tl. do 150 mm, délky nad 2 000 mm</t>
  </si>
  <si>
    <t>-291301101</t>
  </si>
  <si>
    <t>" Překlady ve zdivu tl. do 150 mm délky přes 2 000 mm. "</t>
  </si>
  <si>
    <t>" Předpokládaný maximální počet vybouraných překladů jako komplet " (5,0)</t>
  </si>
  <si>
    <t>55</t>
  </si>
  <si>
    <t>964099111 SPC</t>
  </si>
  <si>
    <t>Vybourání / odstranění stávajících překladů nade dveřmi / okny při rozšiřování / zvýšení otvorů / bourání celé konstrukce - překlady ve zdivu tl. do 300 mm, délky do 1 000 mm</t>
  </si>
  <si>
    <t>-1728781001</t>
  </si>
  <si>
    <t>" Překlady ve zdivu tl. přes 150 mm do 300 mm délky do 1 000 mm. "</t>
  </si>
  <si>
    <t>" Předpokládaný maximální počet vybouraných překladů jako komplet " (10,0)</t>
  </si>
  <si>
    <t>56</t>
  </si>
  <si>
    <t>964099112 SPC</t>
  </si>
  <si>
    <t>Vybourání / odstranění stávajících překladů nade dveřmi / okny při rozšiřování / zvýšení otvorů / bourání celé konstrukce - překlady ve zdivu tl. do 300 mm, délky do 1 500 mm</t>
  </si>
  <si>
    <t>1527073533</t>
  </si>
  <si>
    <t>" Překlady ve zdivu tl. přes 150 mm do 300 mm délky přes 1 000 mm do 1 500 mm. "</t>
  </si>
  <si>
    <t>" Předpokládaný maximální počet vybouraných překladů jako komplet " (30,0)</t>
  </si>
  <si>
    <t>57</t>
  </si>
  <si>
    <t>964099113 SPC</t>
  </si>
  <si>
    <t>Vybourání / odstranění stávajících překladů nade dveřmi / okny při rozšiřování / zvýšení otvorů / bourání celé konstrukce - překlady ve zdivu tl. do 300 mm, délky do 2 000 mm</t>
  </si>
  <si>
    <t>-301733077</t>
  </si>
  <si>
    <t>" Překlady ve zdivu tl. přes 150 mm do 300 mm délky přes 1 500 mm do 2 000 mm. "</t>
  </si>
  <si>
    <t>" Předpokládaný maximální počet vybouraných překladů jako komplet " (15,0)</t>
  </si>
  <si>
    <t>58</t>
  </si>
  <si>
    <t>964099114 SPC</t>
  </si>
  <si>
    <t>Vybourání / odstranění stávajících překladů nade dveřmi / okny při rozšiřování / zvýšení otvorů / bourání celé konstrukce - překlady ve zdivu tl. do 300 mm, délky nad 2 000 mm</t>
  </si>
  <si>
    <t>249710494</t>
  </si>
  <si>
    <t>" Překlady ve zdivu tl. přes 150 mm do 300 mm délky přes 2 000 mm. "</t>
  </si>
  <si>
    <t>" Předpokládaný maximální počet vybouraných překladů jako komplet " (3,0)</t>
  </si>
  <si>
    <t>59</t>
  </si>
  <si>
    <t>964099121 SPC</t>
  </si>
  <si>
    <t>Vybourání / odstranění stávajících překladů nade dveřmi / okny při rozšiřování / zvýšení otvorů / bourání celé konstrukce - překlady ve zdivu tl. do 450 mm, délky do 1 000 mm</t>
  </si>
  <si>
    <t>-713516503</t>
  </si>
  <si>
    <t>" Překlady ve zdivu tl. přes 300 mm do 450 mm délky do 1 000 mm. "</t>
  </si>
  <si>
    <t>60</t>
  </si>
  <si>
    <t>964099122 SPC</t>
  </si>
  <si>
    <t>Vybourání / odstranění stávajících překladů nade dveřmi / okny při rozšiřování / zvýšení otvorů / bourání celé konstrukce - překlady ve zdivu tl. do 450 mm, délky do 1 500 mm</t>
  </si>
  <si>
    <t>1488695758</t>
  </si>
  <si>
    <t>" Překlady ve zdivu tl. přes 300 mm do 450 mm délky přes 1 000 mm do 1 500 mm. "</t>
  </si>
  <si>
    <t>61</t>
  </si>
  <si>
    <t>964099123 SPC</t>
  </si>
  <si>
    <t>Vybourání / odstranění stávajících překladů nade dveřmi / okny při rozšiřování / zvýšení otvorů / bourání celé konstrukce - překlady ve zdivu tl. do 450 mm, délky do 2 000 mm</t>
  </si>
  <si>
    <t>780473673</t>
  </si>
  <si>
    <t>" Překlady ve zdivu tl. přes 300 mm do 450 mm délky přes 1 500 mm do 2 000 mm. "</t>
  </si>
  <si>
    <t>62</t>
  </si>
  <si>
    <t>965042141</t>
  </si>
  <si>
    <t>Bourání mazanin betonových nebo z litého asfaltu tl. do 100 mm, plochy přes 4 m2</t>
  </si>
  <si>
    <t>678205831</t>
  </si>
  <si>
    <t>https://podminky.urs.cz/item/CS_URS_2025_01/965042141</t>
  </si>
  <si>
    <t>" Vybourání betonových mazanin jako nášlapná vrstva - uvažována tl. 100 mm "</t>
  </si>
  <si>
    <t>" 1. NP " (16,13+1,31+2,32+1,6+0,8+1,44+0,6+1,89+3,24+7,35+1,31)*0,1</t>
  </si>
  <si>
    <t>" 8. NP " (12,2+39,61+53,5+1,33+3,89)*0,1</t>
  </si>
  <si>
    <t xml:space="preserve">" Vybourání mazanin podlah v tl. 40 mm - uvažováno 20 % celkové plochy " </t>
  </si>
  <si>
    <t>" 1.NP " (764,38*0,20)*0,04</t>
  </si>
  <si>
    <t>" 2.NP " (727,71*0,20)*0,04</t>
  </si>
  <si>
    <t>" 3.NP " (689,24*0,20)*0,04</t>
  </si>
  <si>
    <t>" 4.NP " (747,16*0,20)*0,04</t>
  </si>
  <si>
    <t>" 5.NP " (746,36*0,20)*0,04</t>
  </si>
  <si>
    <t>" 6.NP " (800,35*0,20)*0,04</t>
  </si>
  <si>
    <t>" 7.NP " (799,59*0,20)*0,04</t>
  </si>
  <si>
    <t>" 8.NP " (128,4*0,20)*0,04</t>
  </si>
  <si>
    <t>" Odstranění lože pod vybourávanou venkovní velkoformátovou dlažbu - předpoklad - potěr / lepidlo tl. 10 mm "</t>
  </si>
  <si>
    <t>" Vybourání lože pod venkovní dlažbou před vstupem " (78,0-8,7)*0,01</t>
  </si>
  <si>
    <t>" Odstranění lože pod vybourávanou venkovní dlažbu - předpoklad - potěr  tl. 60 mm "</t>
  </si>
  <si>
    <t>" Vybourání lože pod venkovní dlažbou u zásobovací rampy " (15,0)*0,06</t>
  </si>
  <si>
    <t>63</t>
  </si>
  <si>
    <t>965043341</t>
  </si>
  <si>
    <t>Bourání mazanin betonových s potěrem nebo teracem tl. do 100 mm, plochy přes 4 m2</t>
  </si>
  <si>
    <t>-1548435815</t>
  </si>
  <si>
    <t>https://podminky.urs.cz/item/CS_URS_2025_01/965043341</t>
  </si>
  <si>
    <t xml:space="preserve">" Bourání betonových mazanin s cementovým potěrem tl. 60 mm - uvažováno 80 % celkové plochy " </t>
  </si>
  <si>
    <t>" 1.NP " ((764,38)*0,06)*0,8</t>
  </si>
  <si>
    <t>" 2.NP " ((727,71)*0,06)*0,8</t>
  </si>
  <si>
    <t>" 3.NP " ((689,24)*0,06)*0,8</t>
  </si>
  <si>
    <t>" 4.NP " ((747,16)*0,06)*0,8</t>
  </si>
  <si>
    <t>" 5.NP " ((746,36)*0,06)*0,8</t>
  </si>
  <si>
    <t>" 6.NP " ((800,35)*0,06)*0,8</t>
  </si>
  <si>
    <t>" 7.NP " ((799,59)*0,06)*0,8</t>
  </si>
  <si>
    <t>" 8.NP " ((128,4)*0,06)*0,8</t>
  </si>
  <si>
    <t>64</t>
  </si>
  <si>
    <t>965049111</t>
  </si>
  <si>
    <t>Bourání mazanin Příplatek k cenám za bourání mazanin betonových se svařovanou sítí, tl. do 100 mm</t>
  </si>
  <si>
    <t>-1214871562</t>
  </si>
  <si>
    <t>https://podminky.urs.cz/item/CS_URS_2025_01/965049111</t>
  </si>
  <si>
    <t xml:space="preserve">" Příplatek za odstranění vyztužení bouraných betonových mazanin - uvažováno vyztužení svařovanou sítí. " </t>
  </si>
  <si>
    <t>" Betonová mazanina tl. 100 mm jako nášlapná vrstva "</t>
  </si>
  <si>
    <t xml:space="preserve">" Příplatek za odstranění vyztužení bouraných mazanin podlah v tl. 40 mm - uvažováno 20 % celkové plochy " </t>
  </si>
  <si>
    <t xml:space="preserve">" Příplatek za odstranění vyztužení betonových mazanin s cementovým potěrem tl. 60 mm - uvažováno 80 % celkové plochy " </t>
  </si>
  <si>
    <t>65</t>
  </si>
  <si>
    <t>965081333</t>
  </si>
  <si>
    <t>Bourání podlah z dlaždic bez podkladního lože nebo mazaniny, s jakoukoliv výplní spár betonových, teracových nebo čedičových tl. do 30 mm, plochy přes 1 m2</t>
  </si>
  <si>
    <t>1078155585</t>
  </si>
  <si>
    <t>https://podminky.urs.cz/item/CS_URS_2025_01/965081333</t>
  </si>
  <si>
    <t>" Vybourání venkovní velkoformátové mrazuvzdorné dlažby u vstupu - rozměr 800×400×30 mm "</t>
  </si>
  <si>
    <t>" Vybourání venkovní dlažby před vstupem " (78,0-8,7)</t>
  </si>
  <si>
    <t xml:space="preserve">" Vybourání venkovní dlažby na zásobovací rampě - předpoklad - teracová dlažby tl. 30 mm " </t>
  </si>
  <si>
    <t>" Vybourání venkovní dlažby na zásobovací rampě " (15,0)</t>
  </si>
  <si>
    <t>66</t>
  </si>
  <si>
    <t>965082933</t>
  </si>
  <si>
    <t>Odstranění násypu pod podlahami nebo ochranného násypu na střechách tl. do 200 mm, plochy přes 2 m2</t>
  </si>
  <si>
    <t>2131035744</t>
  </si>
  <si>
    <t>https://podminky.urs.cz/item/CS_URS_2025_01/965082933</t>
  </si>
  <si>
    <t>" Odstranění vysokopecní strusky ze skladby střechy - předpokládaná průměrná tl. vrstvy 150 mm "</t>
  </si>
  <si>
    <t>" Skladba střechy " (719,7)*0,15</t>
  </si>
  <si>
    <t>67</t>
  </si>
  <si>
    <t>966080115</t>
  </si>
  <si>
    <t>Bourání kontaktního zateplení včetně povrchové úpravy omítkou nebo nátěrem z desek z minerální vlny, tloušťky přes 120 do 180 mm</t>
  </si>
  <si>
    <t>-1341540910</t>
  </si>
  <si>
    <t>https://podminky.urs.cz/item/CS_URS_2025_01/966080115</t>
  </si>
  <si>
    <t>" Odstranění zateplovacího systému v místech soklové části v technologickém kanále "</t>
  </si>
  <si>
    <t xml:space="preserve">" Odstranění KZS vč. omítky " (60,2)*3,7 </t>
  </si>
  <si>
    <t>68</t>
  </si>
  <si>
    <t>968082991 SPC</t>
  </si>
  <si>
    <t>Vybourání oken ocelových / sklobetonových / plastových / dřevěných včetně stínění a veškerého nutného příslušenství</t>
  </si>
  <si>
    <t>1332705907</t>
  </si>
  <si>
    <t xml:space="preserve">Poznámka k položce:_x000D_
" V položce zahrnuto vyvěšení okenních křídel, demontáž vnitřního a vnějšího parapetu, vybourání rámu oken, demontáž žaluzíí, sítí proti hmyzu, veškeréhu nutného těsnění a dalších prvků tvořících okno. _x000D_
V ceně také nutné přisekání / řezání ostění a odstranění potěrů pod parapety "_x000D_
" V ceně přesun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</si>
  <si>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Vybourání stávajících oken, vitrín "</t>
  </si>
  <si>
    <t>" 1. NP " (2,0*1,25)*1+(2,7*2,1)*1</t>
  </si>
  <si>
    <t>" 2. NP " (1,2*2,4)*1</t>
  </si>
  <si>
    <t>" 3. NP " (1,2*2,4)*9+(2,7*2,1)*1</t>
  </si>
  <si>
    <t>" 4. NP " (2,7*2,1)*1</t>
  </si>
  <si>
    <t>" 5. NP " (2,7*2,1)*1</t>
  </si>
  <si>
    <t>" 6. NP " (2,7*2,1)*1</t>
  </si>
  <si>
    <t>" 7. NP " (2,7*2,1)*1</t>
  </si>
  <si>
    <t xml:space="preserve">" Vybourání okenních sestav " </t>
  </si>
  <si>
    <t>" 1. NP " (1,2*1,8)*61</t>
  </si>
  <si>
    <t>" 2. NP " (1,2*2,4)*32</t>
  </si>
  <si>
    <t>" 3. NP " (1,2*1,8)*6+(1,2*2,4)*27</t>
  </si>
  <si>
    <t>" 4. NP " (1,2*1,8)*46+(1,2*2,4)*32</t>
  </si>
  <si>
    <t>" 5. NP " (1,2*1,8)*46+(1,2*2,4)*32</t>
  </si>
  <si>
    <t>" 6. NP " (1,2*1,8)*50+(1,2*2,4)*32</t>
  </si>
  <si>
    <t>" 7. NP " (1,2*1,8)*50+(1,2*2,4)*32</t>
  </si>
  <si>
    <t>" 8. NP " (0,9*0,9)*5</t>
  </si>
  <si>
    <t>69</t>
  </si>
  <si>
    <t>968082996 SPC</t>
  </si>
  <si>
    <t>Vybourání kovových / dřevěných / plastových dveřních zárubní a rámů vč. křídel, vybourání posuvných dveří vč. pouzdra, vybourání vrat</t>
  </si>
  <si>
    <t>-125784721</t>
  </si>
  <si>
    <t xml:space="preserve">Poznámka k položce:_x000D_
" V položce zahrnuto vyvěšení dřevěných nebo kovových (popř. plastových) dveřních křídel, odstranění prahů, vybourání kovových / dřevěných zárubní vč, světlíkových částí. V ceně nutné přisekání ostění a nutné odstranění prvků na dveřních křídlech - samozavíračů, okopného plechu, stavěče, apod. "_x000D_
_x000D_
" V položce zahruto také odstranění posuvných dveří vč. odstranění veškerého příslušenství - pouzdra, kolejnic, atd. "_x000D_
" V ceně přesun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</si>
  <si>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xml:space="preserve">" Vybourání dveří vnitřních - otočných " </t>
  </si>
  <si>
    <t>" Vybourání dveří vnitřních - 1. NP "</t>
  </si>
  <si>
    <t xml:space="preserve"> (0,7*2,02)*7+(0,8*2,02)*3+(0,9*2,02)*11+(1,0*2,02)*3+(1,35*2,02)*10+(1,55*2,15)*3+(1,65*2,15)*3+(0,9*2,1)*1</t>
  </si>
  <si>
    <t xml:space="preserve">" Vybourání dveří vnitřních - 2. NP " </t>
  </si>
  <si>
    <t>(0,7*2,02)*10+(0,8*2,02)*0+(0,9*2,02)*24+(1,0*2,02)*3+(0,9*2,1)*2+(1,6*2,15)*1+(1,35*2,15)*5</t>
  </si>
  <si>
    <t xml:space="preserve">" Vybourání dveří vnitřních - 3. NP " </t>
  </si>
  <si>
    <t>(0,7*2,02)*7+(0,8*2,02)*1+(0,9*2,02)*10+(1,0*2,02)*12+(1,35*2,02)*1+(0,9*2,1)*2+(1,6*2,15)*1+(1,75*2,15)*1</t>
  </si>
  <si>
    <t xml:space="preserve">" Vybourání dveří vnitřních - 4. NP " </t>
  </si>
  <si>
    <t>(0,7*2,02)*2+(0,8*2,02)*2+(0,9*2,02)*3+(1,0*2,02)*23+(1,35*2,02)*11+(0,9*2,1)*2</t>
  </si>
  <si>
    <t xml:space="preserve">" Vybourání dveří vnitřních - 5. NP " </t>
  </si>
  <si>
    <t>(0,7*2,02)*6+(0,8*2,02)*2+(0,9*2,02)*17+(1,0*2,02)*14+(1,35*2,02)*11+(0,9*2,1)*2</t>
  </si>
  <si>
    <t xml:space="preserve">" Vybourání dveří vnitřních - 6. NP " </t>
  </si>
  <si>
    <t>(0,7*2,02)*6+(0,8*2,02)*2+(0,9*2,02)*26+(1,0*2,02)*2+(1,35*2,02)*9+(0,9*2,1)*2</t>
  </si>
  <si>
    <t xml:space="preserve">" Vybourání dveří vnitřních - 7. NP " </t>
  </si>
  <si>
    <t>(0,7*2,02)*6+(0,8*2,02)*2+(0,9*2,02)*27+(1,0*2,02)*2+(1,35*2,02)*11+(0,9*2,1)*2</t>
  </si>
  <si>
    <t xml:space="preserve">" Vybourání dveří vnitřních - 8. NP " </t>
  </si>
  <si>
    <t>(0,7*2,02)*2+(0,8*2,02)*1+(1,0*2,02)*1+(1,35*2,02)*1</t>
  </si>
  <si>
    <t xml:space="preserve">" Vybourání dveří vnitřních - posuvných vč. pouzdra " </t>
  </si>
  <si>
    <t>(1,885*2,21)*2</t>
  </si>
  <si>
    <t xml:space="preserve">" Vybourání dveří  venkovních a fasádních " </t>
  </si>
  <si>
    <t>" Vybourání dveří venkovních a fasádních- 1. NP "</t>
  </si>
  <si>
    <t>(0,9*2,15)*2+(1,0*2,02)*1+(1,55*2,15)*2+(1,75*2,8)*1</t>
  </si>
  <si>
    <t>" Vybourání dveří venkovních a fasádních- 3. NP "</t>
  </si>
  <si>
    <t>(1,285*2,6)*1</t>
  </si>
  <si>
    <t>" Vybourání dveří venkovních a fasádních- 8. NP "</t>
  </si>
  <si>
    <t>(0,9*2,15)*2</t>
  </si>
  <si>
    <t>70</t>
  </si>
  <si>
    <t>971042651</t>
  </si>
  <si>
    <t>Vybourání otvorů v betonových příčkách a zdech základových nebo nadzákladových plochy do 4 m2, tl. jakékoliv</t>
  </si>
  <si>
    <t>-653881590</t>
  </si>
  <si>
    <t>https://podminky.urs.cz/item/CS_URS_2025_01/971042651</t>
  </si>
  <si>
    <t xml:space="preserve">" Vybourání ŽB opěrné stěny pro vstup do technologického kanálu - rozšíření stávajícího otvoru " </t>
  </si>
  <si>
    <t>" Vybourání opěrné stěny u vstupu do technologického kanálu u čerpací stanice - plocha cca 1,1 m2 " (0,35*0,32*3,35)</t>
  </si>
  <si>
    <t>" Vybourání opěrné stěny u vstupu do technologického kanálu - na druhé straně - plocha cca 2,7 m2" (1,2*0,35*3,7)-(0,631)</t>
  </si>
  <si>
    <t>71</t>
  </si>
  <si>
    <t>975063161</t>
  </si>
  <si>
    <t>Podchycení (podepření) schodů a podest dřevěnou výztuhou oboustranně podporovaných, v. podchycení do 3,5 m rovných, při zatížení hmotností přes 800 do 1200 kg/m2</t>
  </si>
  <si>
    <t>-854744958</t>
  </si>
  <si>
    <t>https://podminky.urs.cz/item/CS_URS_2025_01/975063161</t>
  </si>
  <si>
    <t>" Podchycení schodišťových ramen a podest při jejich bourání "</t>
  </si>
  <si>
    <t>" Případné podchycení bouraných schodišť v 8. NP " (1,1*1,0*2)</t>
  </si>
  <si>
    <t>72</t>
  </si>
  <si>
    <t>975111341</t>
  </si>
  <si>
    <t>Plošné podchycení konstrukcí systémovými prvky stojkami včetně nosníků výšky do 4 m, zatížení přes 11 do 15 kPa zřízení</t>
  </si>
  <si>
    <t>1154787130</t>
  </si>
  <si>
    <t>https://podminky.urs.cz/item/CS_URS_2025_01/975111341</t>
  </si>
  <si>
    <t>" Případné podchycení stropů, střech apod. při jejich odbourávání "</t>
  </si>
  <si>
    <t>" Podchycení stropů při jejich bourání - uvažována maximální plocha - 400 m2 " (400,0)</t>
  </si>
  <si>
    <t>73</t>
  </si>
  <si>
    <t>975111342</t>
  </si>
  <si>
    <t>Plošné podchycení konstrukcí systémovými prvky stojkami včetně nosníků výšky do 4 m, zatížení přes 11 do 15 kPa příplatek za první a každý další den použití</t>
  </si>
  <si>
    <t>2079914027</t>
  </si>
  <si>
    <t>https://podminky.urs.cz/item/CS_URS_2025_01/975111342</t>
  </si>
  <si>
    <t>" Příplatek k případnému podchycení stropů, střech apod. při jejich odbourávání "</t>
  </si>
  <si>
    <t>" Podchycení stropů při jejich bourání - uvažováno maximálně 30 dní " (400,0)*30</t>
  </si>
  <si>
    <t>74</t>
  </si>
  <si>
    <t>975111343</t>
  </si>
  <si>
    <t>Plošné podchycení konstrukcí systémovými prvky stojkami včetně nosníků výšky do 4 m, zatížení přes 11 do 15 kPa odstranění</t>
  </si>
  <si>
    <t>254111908</t>
  </si>
  <si>
    <t>https://podminky.urs.cz/item/CS_URS_2025_01/975111343</t>
  </si>
  <si>
    <t>" Odstranění případného podchycení stropů, střech apod. při jejich odbourávání " (400,0)</t>
  </si>
  <si>
    <t>75</t>
  </si>
  <si>
    <t>976047331</t>
  </si>
  <si>
    <t>Vybourání betonových nebo železobetonových dvířek, ventilací, obrub, krycích desek krycích desek, ukončujících horní plochu zdiva, tl. přes 100 mm</t>
  </si>
  <si>
    <t>-47133474</t>
  </si>
  <si>
    <t>https://podminky.urs.cz/item/CS_URS_2025_01/976047331</t>
  </si>
  <si>
    <t>" Vybourání horních krycích desek stěn technologického kanálu (anglického dvorku) "</t>
  </si>
  <si>
    <t>" Vybourání krycích desek " (72,9+3,7*2+4,4)</t>
  </si>
  <si>
    <t>76</t>
  </si>
  <si>
    <t>976075211</t>
  </si>
  <si>
    <t>Vybourání kovových madel, zábradlí, dvířek, zděří, kotevních želez ocelových kotevních želez, hmotnosti do 20 kg</t>
  </si>
  <si>
    <t>-1666593765</t>
  </si>
  <si>
    <t>https://podminky.urs.cz/item/CS_URS_2025_01/976075211</t>
  </si>
  <si>
    <t xml:space="preserve">" Odstranění kotevních želez pro obloukovou střechu - předpoklad 26 ks na podélnou stranu. " </t>
  </si>
  <si>
    <t>" Odstranění konzol pro ocelovou konstrukci obloukové střechy " (26*2)*(20/1000)</t>
  </si>
  <si>
    <t>77</t>
  </si>
  <si>
    <t>976082131</t>
  </si>
  <si>
    <t>Vybourání drobných zámečnických a jiných konstrukcí objímek, držáků, věšáků, záclonových konzol, lustrových skob apod., ze zdiva cihelného</t>
  </si>
  <si>
    <t>-1164106159</t>
  </si>
  <si>
    <t>https://podminky.urs.cz/item/CS_URS_2025_01/976082131</t>
  </si>
  <si>
    <t>" Odstranění veškerých drobných prvků - držáků, věšáků, objímek apod. "</t>
  </si>
  <si>
    <t xml:space="preserve">" Odstranění objímek, držáků, věšáků, ... - předpokládané maximální množství - 1 000 ks " (1000,0) </t>
  </si>
  <si>
    <t>78</t>
  </si>
  <si>
    <t>976084111</t>
  </si>
  <si>
    <t>Vybourání drobných zámečnických a jiných konstrukcí ochranných úhelníků ze zdiva s vysekáním kotev</t>
  </si>
  <si>
    <t>1251194428</t>
  </si>
  <si>
    <t>https://podminky.urs.cz/item/CS_URS_2025_01/976084111</t>
  </si>
  <si>
    <t>" Odstranění ochranných úhelníků rohů "</t>
  </si>
  <si>
    <t>" Odstranění ochranných úhelníků - předpokládané maximální množství 750 m " (750,0)</t>
  </si>
  <si>
    <t>79</t>
  </si>
  <si>
    <t>976085211</t>
  </si>
  <si>
    <t>Vybourání drobných zámečnických a jiných konstrukcí kanalizačních rámů litinových, z rýhovaného plechu nebo betonových včetně poklopů nebo mříží, plochy do 0,30 m2</t>
  </si>
  <si>
    <t>-1149470111</t>
  </si>
  <si>
    <t>https://podminky.urs.cz/item/CS_URS_2025_01/976085211</t>
  </si>
  <si>
    <t>" Demontáž rámů vč. poklopů - předpokládané maximální množství 30 ks " (30,0)</t>
  </si>
  <si>
    <t>80</t>
  </si>
  <si>
    <t>976085311</t>
  </si>
  <si>
    <t>Vybourání drobných zámečnických a jiných konstrukcí kanalizačních rámů litinových, z rýhovaného plechu nebo betonových včetně poklopů nebo mříží, plochy do 0,60 m2</t>
  </si>
  <si>
    <t>-1154200616</t>
  </si>
  <si>
    <t>https://podminky.urs.cz/item/CS_URS_2025_01/976085311</t>
  </si>
  <si>
    <t>" Demontáž rámů vč. poklopů - předpokládané maximální množství 20 ks " (20,0)</t>
  </si>
  <si>
    <t>81</t>
  </si>
  <si>
    <t>976085411</t>
  </si>
  <si>
    <t>Vybourání drobných zámečnických a jiných konstrukcí kanalizačních rámů litinových, z rýhovaného plechu nebo betonových včetně poklopů nebo mříží, plochy přes 0,60 m2</t>
  </si>
  <si>
    <t>648295443</t>
  </si>
  <si>
    <t>https://podminky.urs.cz/item/CS_URS_2025_01/976085411</t>
  </si>
  <si>
    <t>" Demontáž rámů vč. poklopů - předpokládané maximální množství 15 ks " (15,0)</t>
  </si>
  <si>
    <t>82</t>
  </si>
  <si>
    <t>977151129</t>
  </si>
  <si>
    <t>Jádrové vrty diamantovými korunkami do stavebních materiálů (železobetonu, betonu, cihel, obkladů, dlažeb, kamene) průměru přes 300 do 350 mm</t>
  </si>
  <si>
    <t>1078454484</t>
  </si>
  <si>
    <t>https://podminky.urs.cz/item/CS_URS_2025_01/977151129</t>
  </si>
  <si>
    <t>" Jádrové vrty pro vytvoření prostupů pro vedení instalací apod. skrze stávající konstrukce "</t>
  </si>
  <si>
    <t>" Vytvoření prostupu pro vedení elektra po výkopech - D 350 mm " (0,25)</t>
  </si>
  <si>
    <t>83</t>
  </si>
  <si>
    <t>977211112</t>
  </si>
  <si>
    <t>Řezání konstrukcí stěnovou pilou betonových nebo železobetonových průměru řezané výztuže do 16 mm hloubka řezu přes 200 do 350 mm</t>
  </si>
  <si>
    <t>644767824</t>
  </si>
  <si>
    <t>https://podminky.urs.cz/item/CS_URS_2025_01/977211112</t>
  </si>
  <si>
    <t>" Řezání stávající opěrné stěny pro rozšíření vchodu do technologogického kanálu - tl. 350 mm "</t>
  </si>
  <si>
    <t>" U čerpací stanice " (3,35)</t>
  </si>
  <si>
    <t>" Na druhé straně " (3,7)</t>
  </si>
  <si>
    <t>84</t>
  </si>
  <si>
    <t>977212111</t>
  </si>
  <si>
    <t>Řezání konstrukcí diamantovým lanem železobetonových s výztuží průměru do 16 mm</t>
  </si>
  <si>
    <t>-173266911</t>
  </si>
  <si>
    <t>https://podminky.urs.cz/item/CS_URS_2025_01/977212111</t>
  </si>
  <si>
    <t>" Řezání ŽB zvýšených soklů nad stropem "</t>
  </si>
  <si>
    <t>" Řezání zvýšených sokl v 8. NP - m. 8.02 " (1,4*1,2)+(1,84*0,8)</t>
  </si>
  <si>
    <t xml:space="preserve">" POZN: Uvažováno vodorovné řezání v úrovni mezi soklem a hlavní úrovní stropu. " </t>
  </si>
  <si>
    <t>" Řezání konstrukce opěrné stěny a základů u schodoiště do m. 1.53 z důvodu jejich bourání od stávajcíích základů "</t>
  </si>
  <si>
    <t>" Řezání pásů " (0,6*0,3)*2</t>
  </si>
  <si>
    <t>" Řezání zákaldové desky " (2,8*0,2)</t>
  </si>
  <si>
    <t>" Řezání dna AD pro jeho částečné vybourání "</t>
  </si>
  <si>
    <t>" Řezání pro vybourání dna v levé části " (68,6)*0,085</t>
  </si>
  <si>
    <t>" Řezání pro vybourání dna v pravé části " (48,1)*0,085</t>
  </si>
  <si>
    <t>85</t>
  </si>
  <si>
    <t>978011191</t>
  </si>
  <si>
    <t>Otlučení vápenných nebo vápenocementových omítek vnitřních ploch stropů, v rozsahu přes 50 do 100 %</t>
  </si>
  <si>
    <t>41607033</t>
  </si>
  <si>
    <t>https://podminky.urs.cz/item/CS_URS_2025_01/978011191</t>
  </si>
  <si>
    <t>Poznámka k položce:_x000D_
" POZN: Výměry uvažovány z bouraných podlahových ploch dle nášlapných vrstev. "</t>
  </si>
  <si>
    <t>" Otlučení omítek vnitřních stropů v rozsahu 100 % "</t>
  </si>
  <si>
    <t>" Stropy nad 1. NP " ((144,73)+(328,64)+(37,99)+(55,32)+(168,78)+(28,92))*2</t>
  </si>
  <si>
    <t>" Stropy nad 2. NP " ((119,73)+(54,55)+(4,26)+(173,9)+(245,89)+(121,2)+(8,18))*2</t>
  </si>
  <si>
    <t>" Stropy nad 3. NP " ((36,39)+(12,42)+(126,26)+(403,12)+(111,05))*2</t>
  </si>
  <si>
    <t>" Stropy nad 4. NP " ((413,18)+(87,87)+(215,51)+(30,6))*2</t>
  </si>
  <si>
    <t>" Stropy nad 5. NP " ((490,99)+(54,36)+(179,48)+(75,52))*2</t>
  </si>
  <si>
    <t>" Stropy nad 6. NP " ((307,63)+(95,45)+(163,59)+(232,92))*2</t>
  </si>
  <si>
    <t>" Stropy nad 7. NP " ((110,53)+(17,87))*2</t>
  </si>
  <si>
    <t>" POZN: V položce uvažováno s otlučením do tl. 20 mm s ohledem na množství suti. Předpoklad omítka tl. do 40 mm =&gt; množství násobeno 2×. "</t>
  </si>
  <si>
    <t>86</t>
  </si>
  <si>
    <t>978013191</t>
  </si>
  <si>
    <t>Otlučení vápenných nebo vápenocementových omítek vnitřních ploch stěn s vyškrabáním spar, s očištěním zdiva, v rozsahu přes 50 do 100 %</t>
  </si>
  <si>
    <t>-1357676063</t>
  </si>
  <si>
    <t>https://podminky.urs.cz/item/CS_URS_2025_01/978013191</t>
  </si>
  <si>
    <t>" Otlučení omítek vnitřních stěn v rozsahu 100 % "</t>
  </si>
  <si>
    <t>" Stěny v 1. NP " ((1901,727+1330,52)+(37,06+26,88)*0,15)*2</t>
  </si>
  <si>
    <t>" Stěny v 2. NP " ((1539,022+282,864+1130,556)+(5,31)*0,15)*2</t>
  </si>
  <si>
    <t>" Stěny v 3. NP " ((1198,431+432,956+848,729)+(12,49)*0,15)*2</t>
  </si>
  <si>
    <t>" Stěny v 4. NP " ((1282,018+971,945+1148,032))*2</t>
  </si>
  <si>
    <t>" Stěny v 5. NP " ((1421,444+745,932+1205,808))*2</t>
  </si>
  <si>
    <t>" Stěny v 6. NP " ((1179,193+898,592+1005,77))*2</t>
  </si>
  <si>
    <t>" Stěny v 7. NP " ((1498,229+782,992+1284,202))*2</t>
  </si>
  <si>
    <t>" Stěny v 8. NP " ((373,652+306,37)+(43,74+28,62)*0,15)*2</t>
  </si>
  <si>
    <t>87</t>
  </si>
  <si>
    <t>978015391</t>
  </si>
  <si>
    <t>Otlučení vápenných nebo vápenocementových omítek vnějších ploch s vyškrabáním spar a s očištěním zdiva stupně členitosti 1 a 2, v rozsahu přes 80 do 100 %</t>
  </si>
  <si>
    <t>-405059908</t>
  </si>
  <si>
    <t>https://podminky.urs.cz/item/CS_URS_2025_01/978015391</t>
  </si>
  <si>
    <t>" Otlučení venkovních omítek stěn "</t>
  </si>
  <si>
    <t>" Otlučení omítek z bouraných opěrných stěn - u čerpací stanice " (0,32*3,35)*2+(0,35*3,35)</t>
  </si>
  <si>
    <t>" Otlučení omítek z bouraných opěrných stěn - na druhé straně " (0,37*0,35*3,7)*2+(0,35*3,7)</t>
  </si>
  <si>
    <t>" Otlučení omítek ze stěny rampy " (5,9*1,1)</t>
  </si>
  <si>
    <t>" Otlučení omítek ze sloupů před hlavním vstupem " (6,95*1,8)</t>
  </si>
  <si>
    <t>88</t>
  </si>
  <si>
    <t>978036191</t>
  </si>
  <si>
    <t>Otlučení cementových omítek vnějších ploch s vyškrabáním spar zdiva a s očištěním povrchu, v rozsahu přes 80 do 100 %</t>
  </si>
  <si>
    <t>-1652223780</t>
  </si>
  <si>
    <t>https://podminky.urs.cz/item/CS_URS_2025_01/978036191</t>
  </si>
  <si>
    <t xml:space="preserve">" Odstranění reprofilační malty a sanační malty (omítky) z vnitřních stěn technologického kanálu (anglického dvorku) " </t>
  </si>
  <si>
    <t>" Odstranění povrchové úpravy stěn z vnitřní částí " (((40,6)+(30,6))*3,7)*3</t>
  </si>
  <si>
    <t>" POZN: V položce uvažováno s otlučením do tl. 20 mm s ohledem na množství suti. Předpoklad omítka průměrné tl. 60 mm =&gt; množství násobeno 3×. "</t>
  </si>
  <si>
    <t>89</t>
  </si>
  <si>
    <t>978059241</t>
  </si>
  <si>
    <t>Odsekání obkladů stěn včetně otlučení podkladní omítky až na zdivo z kamene přes 1 m2</t>
  </si>
  <si>
    <t>218896625</t>
  </si>
  <si>
    <t>https://podminky.urs.cz/item/CS_URS_2025_01/978059241</t>
  </si>
  <si>
    <t xml:space="preserve">" Odstranění mramorových obkladů vč. podkladní omítky " </t>
  </si>
  <si>
    <t>" 2. NP " (187,067)+(5,31)*0,15</t>
  </si>
  <si>
    <t>" 3. NP " (99,247)</t>
  </si>
  <si>
    <t>90</t>
  </si>
  <si>
    <t>978059361</t>
  </si>
  <si>
    <t>Odsekání obkladů stěn včetně otlučení podkladní omítky až na zdivo z mozaikových lepenců keramických nebo skleněných přes 1 m2</t>
  </si>
  <si>
    <t>585058915</t>
  </si>
  <si>
    <t>https://podminky.urs.cz/item/CS_URS_2025_01/978059361</t>
  </si>
  <si>
    <t>" Odstranění obkladů mozaikových "</t>
  </si>
  <si>
    <t>" Odstranění mozaikových obkladů - předpokládaná maximální plocha - 3 % z keramickcých " (6140,759)*0,03</t>
  </si>
  <si>
    <t>91</t>
  </si>
  <si>
    <t>978059541</t>
  </si>
  <si>
    <t>Odsekání obkladů stěn včetně otlučení podkladní omítky až na zdivo z obkládaček vnitřních, z jakýchkoliv materiálů, plochy přes 1 m2</t>
  </si>
  <si>
    <t>1682103881</t>
  </si>
  <si>
    <t>https://podminky.urs.cz/item/CS_URS_2025_01/978059541</t>
  </si>
  <si>
    <t xml:space="preserve">" Odstranění keramických obkladů vč podkladní omítky " </t>
  </si>
  <si>
    <t>" 1. NP " (411,323)+(5,04)*0,15</t>
  </si>
  <si>
    <t>" 2. NP " (556,393)</t>
  </si>
  <si>
    <t>" 3. NP " (700,875)+(6,245)*0,15</t>
  </si>
  <si>
    <t>" 4. NP " (1172,044)</t>
  </si>
  <si>
    <t>" 5. NP " (1040,432)</t>
  </si>
  <si>
    <t>" 6. NP " (1119,145)</t>
  </si>
  <si>
    <t>" 7. NP " (1069,304)</t>
  </si>
  <si>
    <t>" 8. NP " (67,282)+(15,12)*0,15</t>
  </si>
  <si>
    <t>92</t>
  </si>
  <si>
    <t>978059641</t>
  </si>
  <si>
    <t>Odsekání obkladů stěn včetně otlučení podkladní omítky až na zdivo z obkládaček vnějších, z jakýchkoliv materiálů, plochy přes 1 m2</t>
  </si>
  <si>
    <t>1974046455</t>
  </si>
  <si>
    <t>https://podminky.urs.cz/item/CS_URS_2025_01/978059641</t>
  </si>
  <si>
    <t xml:space="preserve">" Odstranění obkladu 8. NP " </t>
  </si>
  <si>
    <t>" Příčná část " (5,6*8,6)*2</t>
  </si>
  <si>
    <t>" Podélná část " (20,35*1,3)*2</t>
  </si>
  <si>
    <t>" Příčná část - boky " 5,6*(0,9+0,9+0,8+0,8)</t>
  </si>
  <si>
    <t>93</t>
  </si>
  <si>
    <t>988999191 SPC</t>
  </si>
  <si>
    <t>Vyklizení objektu před započetím rekonstrukce objektu včetně odvozu a likvidace suti - veškeré místnosti</t>
  </si>
  <si>
    <t>-1347406512</t>
  </si>
  <si>
    <t xml:space="preserve">Poznámka k položce:_x000D_
" Vyklizení a odstranění veškerého vybavení. Jedné se především o: hasící přístroje, interiérové žaluzie, záclony a závěsy vč. gárnýží, nábytek (stoly, židle, skříně, lavice, lavičky ...), truhlíky a květináče, nástěnky a plakáty, spotřebiče (ledničky, konvice, chladničky, myčky, ...), vybavení sociálních zařízení (dávkovače, zásobníky, madla, háčky, WC štětky, zrcadla, ...), informační, tabule, cedule, plány, věšáky apod. vč. jejich odvozu a likvidace. "_x000D_
_x000D_
" Vyklizení a odstranění veškerého laboratorního vybavení. Např.: digestoří, nábytků (skříněk, zkušebních, chladících komor, nerezových stolů, židlí,vah, ...) speciálních přístrojů a vybavení (zkumavky, baňky, ...). očních sprch, tlakových lahví a dalšího laboratorního vybavení vč. jeho odvozu a likvidace. "_x000D_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odpadů)._x000D_
Likvidace dle technologie na místa určené zhotovitelem, včetně poplatků za uložení odpadu. "_x000D_
_x000D_
</t>
  </si>
  <si>
    <t>" Vyklizení a odstranění vybavení před započetím rekonstrukce - provedení prací "</t>
  </si>
  <si>
    <t>" Vyklizení veškerých místností a odstranění vybavení - předpokládaný maximální počet kontejnerů - 60 ks " (60,0)</t>
  </si>
  <si>
    <t>" POZN: MJ vztažena na předpokládaný počet potřeby kontejnerů o objemu 12 m3 na odvoz suti. "</t>
  </si>
  <si>
    <t>94</t>
  </si>
  <si>
    <t>993211111</t>
  </si>
  <si>
    <t>Dovoz a odvoz systémových prvků pro podchycování konstrukcí včetně naložení a složení stojek včetně nosníků, na vzdálenost do 10 km</t>
  </si>
  <si>
    <t>993705871</t>
  </si>
  <si>
    <t>https://podminky.urs.cz/item/CS_URS_2025_01/993211111</t>
  </si>
  <si>
    <t>" Dovoz a odvoz systémových prvků pro podchycení " (400,0)</t>
  </si>
  <si>
    <t>95</t>
  </si>
  <si>
    <t>993211119</t>
  </si>
  <si>
    <t>Dovoz a odvoz systémových prvků pro podchycování konstrukcí včetně naložení a složení stojek včetně nosníků, na vzdálenost Příplatek k ceně za každých dalších i započatých 10 km přes 10 km</t>
  </si>
  <si>
    <t>1529048340</t>
  </si>
  <si>
    <t>https://podminky.urs.cz/item/CS_URS_2025_01/993211119</t>
  </si>
  <si>
    <t>" Příplatek za dovoz a odvoz systémových prvků pro podchycení - vzdálenost před 10 km - předpokládaná vzdálenost do 60 km" (400,0)*5</t>
  </si>
  <si>
    <t>997</t>
  </si>
  <si>
    <t>Doprava suti a vybouraných hmot</t>
  </si>
  <si>
    <t>96</t>
  </si>
  <si>
    <t>997013120</t>
  </si>
  <si>
    <t>Vnitrostaveništní doprava suti a vybouraných hmot vodorovně do 50 m s naložením základní pro budovy a haly výšky přes 30 do 36 m</t>
  </si>
  <si>
    <t>1917724666</t>
  </si>
  <si>
    <t>https://podminky.urs.cz/item/CS_URS_2025_01/997013120</t>
  </si>
  <si>
    <t>" Vnitrostaveništní doprava suti a vybouraných hmot s použitím mechanizace do vzdálenosti 50 m - předpoklad 90 % z celkové tonáže. "</t>
  </si>
  <si>
    <t>" Směsný stavební odpad " ((7072,893)-(34,806+62,318+127,662+156,638+14,314+34,877+151,137))*0,9</t>
  </si>
  <si>
    <t>" Dřevo a výrobky na bázi dřeva " ((33,677)+(0,02+0,03+0,87+0,209))*0,9</t>
  </si>
  <si>
    <t>" Sklo " ((2,0+3,75)+(56,568))*0,9</t>
  </si>
  <si>
    <t>" Kov " ((5,442+1,0+7,5+0,72+0,9+0,81)+(4,714+(104,947-0,164-0,002)))*0,9</t>
  </si>
  <si>
    <t>" Tepelná izoalce " ((127,645)+(28,993))*0,9</t>
  </si>
  <si>
    <t>" Hydroizolace " ((14,314)+(34,877))*0,9</t>
  </si>
  <si>
    <t>" Vysokopecní struska, škvára, ... " (151,137)*0,9</t>
  </si>
  <si>
    <t>" Azbest - předpokládané maximální množství z vybouraných rozvodů a prvků profesí - 7,0 t " (7,0)*0,9</t>
  </si>
  <si>
    <t>97</t>
  </si>
  <si>
    <t>997013160</t>
  </si>
  <si>
    <t>Vnitrostaveništní doprava suti a vybouraných hmot vodorovně do 50 m s naložením s omezením mechanizace pro budovy a haly výšky přes 30 do 36 m</t>
  </si>
  <si>
    <t>-1153537484</t>
  </si>
  <si>
    <t>https://podminky.urs.cz/item/CS_URS_2025_01/997013160</t>
  </si>
  <si>
    <t>" Vnitrostaveništní doprava suti a vybouraných hmot s omezením mechanizace do vzdálenosti 50 m - předpoklad 10 % z celkové tonáže. "</t>
  </si>
  <si>
    <t>" Směsný stavební odpad " ((7072,893)-(34,806+62,318+127,662+156,638+14,314+34,877+151,137))*0,1</t>
  </si>
  <si>
    <t>" Dřevo a výrobky na bázi dřeva " ((33,677)+(0,02+0,03+0,87+0,209))*0,1</t>
  </si>
  <si>
    <t>" Sklo " ((2,0+3,75)+(56,568))*0,1</t>
  </si>
  <si>
    <t>" Kov " ((5,442+1,0+7,5+0,72+0,9+0,81)+(4,714+(104,947-0,164-0,002)))*0,1</t>
  </si>
  <si>
    <t>" Tepelná izoalce " ((127,645)+(28,993))*0,1</t>
  </si>
  <si>
    <t>" Hydroizolace " ((14,314)+(34,877))*0,1</t>
  </si>
  <si>
    <t>" Vysokopecní struska, škvára, ... " (151,137)*0,1</t>
  </si>
  <si>
    <t>" Azbest - předpokládané maximální množství z vybouraných rozvodů a prvků profesí - 7,0 t " (7,0)*0,1</t>
  </si>
  <si>
    <t>98</t>
  </si>
  <si>
    <t>997013501</t>
  </si>
  <si>
    <t>Odvoz suti a vybouraných hmot na skládku nebo meziskládku se složením, na vzdálenost do 1 km</t>
  </si>
  <si>
    <t>163133197</t>
  </si>
  <si>
    <t>https://podminky.urs.cz/item/CS_URS_2025_01/997013501</t>
  </si>
  <si>
    <t xml:space="preserve">" Odvoz suti a vybouraných hmot na skládku do 1 km se složením " </t>
  </si>
  <si>
    <t>" Směsný stavební odpad " (7072,893)-(34,806+62,318+127,662+156,63+14,314+34,877+151,137)</t>
  </si>
  <si>
    <t>" Sklo " (2,0+3,75)+(56,568)</t>
  </si>
  <si>
    <t>" Kov " (5,442+1,0+7,5+0,72+0,9+0,81)+(4,714+(104,947-0,164-0,002))</t>
  </si>
  <si>
    <t>" Tepelná izoalce " (127,645)+(28,993)</t>
  </si>
  <si>
    <t>" Hydroizolace " (14,314)+(34,877)</t>
  </si>
  <si>
    <t>" Vysokopecní struska, škvára, ... " (151,137)</t>
  </si>
  <si>
    <t>" Azbest - předpokládané maximální množství z vybouraných rozvodů a prvků profesí - 7,0 t " (7,0)</t>
  </si>
  <si>
    <t>99</t>
  </si>
  <si>
    <t>997013501 RTO</t>
  </si>
  <si>
    <t>Odvoz suti a vybouraných hmot do spalovny / na skládku nebo meziskládku se složením, na vzdálenost do 1 km</t>
  </si>
  <si>
    <t>1208344335</t>
  </si>
  <si>
    <t xml:space="preserve">" Odvoz suti a vybouraných hmot do spalovny / na skládku do 1 km se složením " </t>
  </si>
  <si>
    <t>" Dřevo a materiál na bázi dřeva " (33,677)+(0,02+0,03+0,87+0,209)</t>
  </si>
  <si>
    <t>100</t>
  </si>
  <si>
    <t>997013509</t>
  </si>
  <si>
    <t>Odvoz suti a vybouraných hmot na skládku nebo meziskládku se složením, na vzdálenost Příplatek k ceně za každý další započatý 1 km přes 1 km</t>
  </si>
  <si>
    <t>-1975450263</t>
  </si>
  <si>
    <t>https://podminky.urs.cz/item/CS_URS_2025_01/997013509</t>
  </si>
  <si>
    <t xml:space="preserve">" Příplatek k odvozu suti a vybouraných hmot na skládku ZKD 1 km přes 1 km - uvažována skládka ve vzdálenosti do 20 km " </t>
  </si>
  <si>
    <t>" Směsný stavební odpad " ((7072,893)-(34,806+62,318+127,662+156,638+14,314+34,877+151,137))*19</t>
  </si>
  <si>
    <t>" Sklo " ((2,0+3,75)+(56,568))*19</t>
  </si>
  <si>
    <t>" Kov " ((5,442+1,0+7,5+0,72+0,9+0,81)+(4,714+(104,947-0,164-0,002)))*19</t>
  </si>
  <si>
    <t>" Tepelná izoalce - vlna + polystyren " ((127,645)+(28,993))*19</t>
  </si>
  <si>
    <t>" Hydroizolace " ((14,314)+(34,877))*19</t>
  </si>
  <si>
    <t>" Vysokopecní struska, škvára, ... " (151,137)*19</t>
  </si>
  <si>
    <t>" Azbest - předpokládané maximální množství z vybouraných rozvodů a prvků profesí - 7,0 t " (7,0)*19</t>
  </si>
  <si>
    <t>101</t>
  </si>
  <si>
    <t>997013509 RTO</t>
  </si>
  <si>
    <t>Odvoz suti a vybouraných hmot do spalovny / na skládku nebo meziskládku se složením, na vzdálenost Příplatek k ceně za každý další započatý 1 km přes 1 km</t>
  </si>
  <si>
    <t>737756895</t>
  </si>
  <si>
    <t xml:space="preserve">" Příplatek k odvozu suti a vybouraných hmot do spalovny / na skládku ZKD 1 km přes 1 km - uvažována skládka ve vzdálenosti do 20 km " </t>
  </si>
  <si>
    <t>" Dřevo a materiál na bázi dřeva " ((33,677)+(0,02+0,03+0,87+0,209))*19</t>
  </si>
  <si>
    <t>102</t>
  </si>
  <si>
    <t>997013871</t>
  </si>
  <si>
    <t>Poplatek za uložení stavebního odpadu na recyklační skládce (skládkovné) směsného stavebního a demoličního zatříděného do Katalogu odpadů pod kódem 17 09 04</t>
  </si>
  <si>
    <t>1381259633</t>
  </si>
  <si>
    <t>https://podminky.urs.cz/item/CS_URS_2025_01/997013871</t>
  </si>
  <si>
    <t xml:space="preserve">Poznámka k položce:_x000D_
"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"_x000D_
</t>
  </si>
  <si>
    <t>" Poplatek za uložení odpadu na recyklační skládce "</t>
  </si>
  <si>
    <t>" Směsný stavební odpad " (7072,893)-(34,806+62,318+127,662+156,638+14,314+34,877+151,137)</t>
  </si>
  <si>
    <t>103</t>
  </si>
  <si>
    <t>997013811 RTO</t>
  </si>
  <si>
    <t>Poplatek za uložení stavebního odpadu ve spalovně stavebního odpadu / na skládce (skládkovné) dřevěného zatříděného do Katalogu odpadů pod kódem 17 02 01</t>
  </si>
  <si>
    <t>-298251723</t>
  </si>
  <si>
    <t>" Poplatek za uložení odpadu ve spalovně / na skládce / na recyklační skládce dřevěného "</t>
  </si>
  <si>
    <t>104</t>
  </si>
  <si>
    <t>997013804 RTO</t>
  </si>
  <si>
    <t>Poplatek za uložení na skládce (skládkovné) / ve sklárně / zařízení vykupující sklo stavebního odpadu ze skla kód odpadu 17 02 02</t>
  </si>
  <si>
    <t>-39746466</t>
  </si>
  <si>
    <t xml:space="preserve">Poznámka k položce:_x000D_
" POZN: Sklo je také možno odvézt do provozoven, které ho vykupují či dále recyklují - např. sklárny, sběrné dvory a jiné specializované firmy.
Pro potřebu soupisu je zmíněna pro nakládání pouze skládka. "_x000D_
_x000D_
"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"_x000D_
</t>
  </si>
  <si>
    <t>" Poplatek za uložení odpadu ze skla "</t>
  </si>
  <si>
    <t>105</t>
  </si>
  <si>
    <t>997999101 SPC</t>
  </si>
  <si>
    <t>Poplatek za uložení na skládce (skládkovné) / do sběrného dvora / do sběrny druhotných surovin odpadu kovového</t>
  </si>
  <si>
    <t>872357614</t>
  </si>
  <si>
    <t xml:space="preserve">Poznámka k položce:_x000D_
"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"_x000D_
</t>
  </si>
  <si>
    <t>" Poplatek za uložení odpadu kovového "</t>
  </si>
  <si>
    <t>106</t>
  </si>
  <si>
    <t>997013814</t>
  </si>
  <si>
    <t>Poplatek za uložení stavebního odpadu na skládce (skládkovné) z izolačních materiálů zatříděného do Katalogu odpadů pod kódem 17 06 04</t>
  </si>
  <si>
    <t>1398907236</t>
  </si>
  <si>
    <t>https://podminky.urs.cz/item/CS_URS_2025_01/997013814</t>
  </si>
  <si>
    <t>Poznámka k položce:_x000D_
"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</si>
  <si>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Poplatek za uložení odpadu izolací  "</t>
  </si>
  <si>
    <t>" Tepelná izolace " (127,645)+(28,993)</t>
  </si>
  <si>
    <t>107</t>
  </si>
  <si>
    <t>997013645</t>
  </si>
  <si>
    <t>Poplatek za uložení stavebního odpadu na skládce (skládkovné) asfaltového bez obsahu dehtu zatříděného do Katalogu odpadů pod kódem 17 03 02</t>
  </si>
  <si>
    <t>-277725363</t>
  </si>
  <si>
    <t>https://podminky.urs.cz/item/CS_URS_2025_01/997013645</t>
  </si>
  <si>
    <t>" Hydroizolace - spodní stavba " (14,314)</t>
  </si>
  <si>
    <t>108</t>
  </si>
  <si>
    <t>997013847</t>
  </si>
  <si>
    <t>Poplatek za uložení stavebního odpadu na skládce (skládkovné) asfaltového s obsahem dehtu zatříděného do Katalogu odpadů pod kódem 17 03 01</t>
  </si>
  <si>
    <t>24205214</t>
  </si>
  <si>
    <t>https://podminky.urs.cz/item/CS_URS_2025_01/997013847</t>
  </si>
  <si>
    <t>" Hydroizolace - střecha " (34,877)</t>
  </si>
  <si>
    <t>109</t>
  </si>
  <si>
    <t>997013843 SPC</t>
  </si>
  <si>
    <t>Poplatek za uložení na skládce (skládkovné) odpadu šváry, strusky kotelního prachu, kód odpadu 10 01 01</t>
  </si>
  <si>
    <t>-319761433</t>
  </si>
  <si>
    <t>" Poplatek za uložení odpadu typu škvára, vysokopecní struska, ...  "</t>
  </si>
  <si>
    <t>" Vysokopecní struska " (151,137)</t>
  </si>
  <si>
    <t>110</t>
  </si>
  <si>
    <t>997013821</t>
  </si>
  <si>
    <t>Poplatek za uložení stavebního odpadu na skládce (skládkovné) ze stavebních materiálů obsahujících azbest zatříděných do Katalogu odpadů pod kódem 17 06 05</t>
  </si>
  <si>
    <t>255710355</t>
  </si>
  <si>
    <t>https://podminky.urs.cz/item/CS_URS_2025_01/997013821</t>
  </si>
  <si>
    <t>" Poplatek za uložení odpadu s obsahem azbestu "</t>
  </si>
  <si>
    <t>111</t>
  </si>
  <si>
    <t>997999001 SPC</t>
  </si>
  <si>
    <t>Práce spojené s demolicí konstrukcí obsahující azbest - Specifikace dle PD</t>
  </si>
  <si>
    <t>-236720131</t>
  </si>
  <si>
    <t xml:space="preserve">Poznámka k položce:_x000D_
" Likvidace konstrukcí obsahující azbest odbornou firmou dle řádných postupů popsaných níže a dle požadavků hygieny. " _x000D_
_x000D_
" Odstraňování bude prováděno specializovanou firmou, práce bude probíhat v uzavřeném vzduchotěsném kontrolovaném pásmu. Vstup, doprava odpadu, nebo nářadí z a do pásma bude přes dekontaminační komory a dekontaminační personální systém (jednorázové ochranné prac.pomůcky, odsátí nečistot z oděvů apod.)."_x000D_
_x000D_
" V ceně systém lehkých přestavitelných konstrukcí např. dřevěná či kovová konstrukce potažena PE fólií o síle 0,6mm a napojení tohoto prostoru na odsávací zařízení s HEPA filtry třídy H13, které pomocí nasávacích otvorů s HEPA filtry H13 vytvoří požadovaný podtlak. Tento podtlak bude monitorován pro zabránění úniků azbestových vláken. Dále zajištěno zaslepení a ucpání otvorů jako jsou nasávací a výdechové mřížky."_x000D_
_x000D_
" Kontrolované pásmo se po demontáži panelů přeměří dle ČSN ISO EN 16000-7. K otevření a zrušení pásma dojede až po podlimitních výsledcích odebraných vzorků ovzduší. "_x000D_
_x000D_
" V průběhu prací budou materiály s obsahem azbestu a následně obaly s nebezpečným odpadem stříkány encapsulačním prostředkem aplikovaný tlakovým stříkacím zařízením. Dále také demontáž lešení a ochranných pásem."_x000D_
_x000D_
" POZN: V ceně nutno zohlednit také náklady na průzkum a zpracování projektu + náklady na ohlášení stavebnímu úřadu a KHS. "_x000D_
</t>
  </si>
  <si>
    <t>" Práce spojení s likvidací materiálu na stavbě obsahující azbest. "</t>
  </si>
  <si>
    <t>" Předpokládá se azbest v potrubí, v izolacích a těsněních a dalších prvcích z vybourání profesí - množství max 7,0 t. " (7,0)</t>
  </si>
  <si>
    <t>" POZN: Cena za práce spojené s likvidací vztažena na tunu materiálu s obsahem azbestu. "</t>
  </si>
  <si>
    <t>998</t>
  </si>
  <si>
    <t>Přesun hmot</t>
  </si>
  <si>
    <t>112</t>
  </si>
  <si>
    <t>998012111</t>
  </si>
  <si>
    <t>Přesun hmot pro budovy občanské výstavby, bydlení, výrobu a služby nosnou svislou konstrukcí tyčovou s vyzdívaným obvodovým pláštěm vodorovná dopravní vzdálenost do 100 m s omezením mechanizace pro budovy výšky přes 24 do 36 m</t>
  </si>
  <si>
    <t>-2132174714</t>
  </si>
  <si>
    <t>https://podminky.urs.cz/item/CS_URS_2025_01/998012111</t>
  </si>
  <si>
    <t>" Přesun hmot pro provedení bouracích prací " (0,061)</t>
  </si>
  <si>
    <t>PSV</t>
  </si>
  <si>
    <t>Práce a dodávky PSV</t>
  </si>
  <si>
    <t>711</t>
  </si>
  <si>
    <t>Izolace proti vodě, vlhkosti a plynům</t>
  </si>
  <si>
    <t>113</t>
  </si>
  <si>
    <t>711141821</t>
  </si>
  <si>
    <t>Odstranění izolace proti vodě, vlhkosti a plynům z přitavených pásů NAIP z plochy vodorovné V dvouvrstvé</t>
  </si>
  <si>
    <t>-1414356294</t>
  </si>
  <si>
    <t>https://podminky.urs.cz/item/CS_URS_2025_01/711141821</t>
  </si>
  <si>
    <t>" Odstranění HI ze základové podkladní desky - předpoklad HI z asfaltových pásů "</t>
  </si>
  <si>
    <t>" 1. NP " (1028,6)</t>
  </si>
  <si>
    <t>" Odstranění HI pdo dlažbou na rampě " (15,0)</t>
  </si>
  <si>
    <t>114</t>
  </si>
  <si>
    <t>711142821</t>
  </si>
  <si>
    <t>Odstranění izolace proti vodě, vlhkosti a plynům z přitavených pásů NAIP z plochy svislé S dvouvrstvé</t>
  </si>
  <si>
    <t>-1068225540</t>
  </si>
  <si>
    <t>https://podminky.urs.cz/item/CS_URS_2025_01/711142821</t>
  </si>
  <si>
    <t>" Odstranění svislé HI vytažené na obvodovou konstrukci - předpoklad HI z asfaltových pásů "</t>
  </si>
  <si>
    <t>" 1. NP " (136,4)*0,8+(35,1+2,3+22,8)*1,1</t>
  </si>
  <si>
    <t>" Rezerva za vytažení svislých částí v objektu, nízko pod zem apod. - předpoklad 8 % z vodorovné HI " (1028,6)*0,08</t>
  </si>
  <si>
    <t>712</t>
  </si>
  <si>
    <t>Povlakové krytiny</t>
  </si>
  <si>
    <t>115</t>
  </si>
  <si>
    <t>712340831</t>
  </si>
  <si>
    <t>Odstranění povlakové krytiny střech plochých do 10° z přitavených pásů NAIP v plné ploše jednovrstvé</t>
  </si>
  <si>
    <t>758537059</t>
  </si>
  <si>
    <t>https://podminky.urs.cz/item/CS_URS_2025_01/712340831</t>
  </si>
  <si>
    <t>" Odstranění izolace ze skladby střechy - IPA 380/SH "</t>
  </si>
  <si>
    <t>" Skladba střechy " 719,7</t>
  </si>
  <si>
    <t>" Horní plocha atiky - střecha nad 7. NP " (943,3-889,9)</t>
  </si>
  <si>
    <t>" Konstrukce vystupující nad střešní rovinu - kolem vstupů z 8. NP + vyvýšené sokly apod. " (3,4+1,7+2,3+2,2)+(8,0)</t>
  </si>
  <si>
    <t>116</t>
  </si>
  <si>
    <t>712340832</t>
  </si>
  <si>
    <t>Odstranění povlakové krytiny střech plochých do 10° z přitavených pásů NAIP v plné ploše dvouvrstvé</t>
  </si>
  <si>
    <t>173658052</t>
  </si>
  <si>
    <t>https://podminky.urs.cz/item/CS_URS_2025_01/712340832</t>
  </si>
  <si>
    <t>" Odstranění povlakové krytiny ze stavby vestavěného patra - 1× BITAGIT SI + SA "</t>
  </si>
  <si>
    <t>" HI na skaldbě vestavby pod kupolovitou střechou " (188,97)</t>
  </si>
  <si>
    <t>" HI na skaldbě vestavby pod kupolovitou střechou - v místě VZT " (2,27*1,82)</t>
  </si>
  <si>
    <t>117</t>
  </si>
  <si>
    <t>712340833</t>
  </si>
  <si>
    <t>Odstranění povlakové krytiny střech plochých do 10° z přitavených pásů NAIP v plné ploše třívrstvé</t>
  </si>
  <si>
    <t>-1861963077</t>
  </si>
  <si>
    <t>https://podminky.urs.cz/item/CS_URS_2025_01/712340833</t>
  </si>
  <si>
    <t>" Odstranění třívrstvé izolace ze skladby střechy - 2× BITAGIT + SA 10 + RUBOL "</t>
  </si>
  <si>
    <t>118</t>
  </si>
  <si>
    <t>712340834</t>
  </si>
  <si>
    <t>Odstranění povlakové krytiny střech plochých do 10° z přitavených pásů NAIP v plné ploše Příplatek k ceně - 0833 za každou další vrstvu</t>
  </si>
  <si>
    <t>-1928761044</t>
  </si>
  <si>
    <t>https://podminky.urs.cz/item/CS_URS_2025_01/712340834</t>
  </si>
  <si>
    <t>" Odstranění třívrstvé izolace ze skladby střechy - 2× BITAGIT + SA 10 + RUBOL - příplatek za 4. vrstvu"</t>
  </si>
  <si>
    <t>119</t>
  </si>
  <si>
    <t>712361804</t>
  </si>
  <si>
    <t>Odstranění povlakové krytiny střech plochých do 10° z fólií natavenou do asfaltového podkladu</t>
  </si>
  <si>
    <t>830580510</t>
  </si>
  <si>
    <t>https://podminky.urs.cz/item/CS_URS_2025_01/712361804</t>
  </si>
  <si>
    <t>" Odstranění HI fólie - finální vrstvy "</t>
  </si>
  <si>
    <t>" Odstranění horní vrstvy HI fólie ploché střechy - střecha nad 7. NP " (889,9-170,2)</t>
  </si>
  <si>
    <t>" Odstranění horní vrstvy HI fólie ploché střechy - horní plocha atiky - střecha nad 7. NP " (943,3-889,9)</t>
  </si>
  <si>
    <t xml:space="preserve">" Odstranění horní vrstvy HI fólie ploché střechy - konstrukce vystupující nad střešní rovinu - kolem vstupů z 8. NP + vyvýšené sokly apod. " </t>
  </si>
  <si>
    <t>(3,4+1,7+2,3+2,2)+(8,0)</t>
  </si>
  <si>
    <t>120</t>
  </si>
  <si>
    <t>712540853</t>
  </si>
  <si>
    <t>Odstranění povlakové krytiny střech oblých z přitavených pásů NAIP v plné ploše třívrstvé</t>
  </si>
  <si>
    <t>-550382514</t>
  </si>
  <si>
    <t>https://podminky.urs.cz/item/CS_URS_2025_01/712540853</t>
  </si>
  <si>
    <t xml:space="preserve">" Odstranění izolace obloukové střechy pod plechovou krytinu - předpoklad třívrstvé NAIP. " </t>
  </si>
  <si>
    <t>" Střecha nad 8. NP - oblouková střecha " (258,685)</t>
  </si>
  <si>
    <t>121</t>
  </si>
  <si>
    <t>712840861</t>
  </si>
  <si>
    <t>Odstranění povlakové krytiny ze svislých ploch z přitavených pásů na konstrukcích převyšující úroveň střechy NAIP v plné ploše jednovrstvá</t>
  </si>
  <si>
    <t>2012525949</t>
  </si>
  <si>
    <t>https://podminky.urs.cz/item/CS_URS_2025_01/712840861</t>
  </si>
  <si>
    <t>" Odstranění izolace ze ze svislé plochy atik - IPA 380/SH "</t>
  </si>
  <si>
    <t>" Atika " (124,0)*0,5</t>
  </si>
  <si>
    <t>" Střecha nad 7. NP - svislé části vystupujících konstrukcí " (69,0)*0,5+(12,0)*0,3</t>
  </si>
  <si>
    <t>" Obalení komínků a dalších prvků vystupujících nad střechu - předpokládané max. množství 15 m2 " (15,0)</t>
  </si>
  <si>
    <t>122</t>
  </si>
  <si>
    <t>712840862</t>
  </si>
  <si>
    <t>Odstranění povlakové krytiny ze svislých ploch z přitavených pásů na konstrukcích převyšující úroveň střechy NAIP v plné ploše dvouvrstvá</t>
  </si>
  <si>
    <t>278581800</t>
  </si>
  <si>
    <t>https://podminky.urs.cz/item/CS_URS_2025_01/712840862</t>
  </si>
  <si>
    <t>" Odstranění povlakové krytiny ze stavby vestavěného patra - 1× BITAGIT SI + SA - svislé vytažení na stěny "</t>
  </si>
  <si>
    <t>" HI na skaldbě vestavby pod kupolovitou střechou " 0,3*(144,7)+0,3*(7,65*2)</t>
  </si>
  <si>
    <t>" HI na skaldbě vestavby pod kupolovitou střechou - v místě VZT " 1,55*(2,4*2+1,95*2)</t>
  </si>
  <si>
    <t>123</t>
  </si>
  <si>
    <t>712840863</t>
  </si>
  <si>
    <t>Odstranění povlakové krytiny ze svislých ploch z přitavených pásů na konstrukcích převyšující úroveň střechy NAIP v plné ploše třívrstvá</t>
  </si>
  <si>
    <t>133056842</t>
  </si>
  <si>
    <t>https://podminky.urs.cz/item/CS_URS_2025_01/712840863</t>
  </si>
  <si>
    <t>" Odstranění třívrstvé izolace ze svislé plochy atik - 2× BITAGIT + SA 10 + RUBOL "</t>
  </si>
  <si>
    <t>124</t>
  </si>
  <si>
    <t>712840864</t>
  </si>
  <si>
    <t>Odstranění povlakové krytiny ze svislých ploch z přitavených pásů na konstrukcích převyšující úroveň střechy NAIP v plné ploše Příplatek k ceně - 0863 za každou další vrstvu</t>
  </si>
  <si>
    <t>1261794025</t>
  </si>
  <si>
    <t>https://podminky.urs.cz/item/CS_URS_2025_01/712840864</t>
  </si>
  <si>
    <t>" Odstranění třívsrtvé izolace ze svislé plochy atik - 2× BITAGIT + SA 10 + RUBOL - příplatek za 4. vrstvu "</t>
  </si>
  <si>
    <t>125</t>
  </si>
  <si>
    <t>712861804</t>
  </si>
  <si>
    <t>Odstranění povlakové krytiny ze svislých ploch z fólií na konstrukcích převyšující úroveň střechy natavenou do asfaltového podkladu</t>
  </si>
  <si>
    <t>-124468785</t>
  </si>
  <si>
    <t>https://podminky.urs.cz/item/CS_URS_2025_01/712861804</t>
  </si>
  <si>
    <t>" Odstranění horní vrstvy HI fólie ploché střechy - střecha nad 7. NP - svislé části atiky " (124,0)*0,5</t>
  </si>
  <si>
    <t>" Odstranění horní vrstvy HI fólie ploché střechy - střecha nad 7. NP - svislé části vystupujících konstrukcí " (69,0)*0,5+(12,0)*0,3</t>
  </si>
  <si>
    <t>713</t>
  </si>
  <si>
    <t>Izolace tepelné</t>
  </si>
  <si>
    <t>126</t>
  </si>
  <si>
    <t>713110844</t>
  </si>
  <si>
    <t>Odstranění tepelné izolace stropů nebo podhledů z rohoží, pásů, dílců, desek, bloků připevněných lepením z vláknitých materiálů nasáklých vodou, tloušťka izolace přes 100 do 200 mm</t>
  </si>
  <si>
    <t>-677847200</t>
  </si>
  <si>
    <t>https://podminky.urs.cz/item/CS_URS_2025_01/713110844</t>
  </si>
  <si>
    <t>" Odstranění TI z minerální vlny na podhledech - předstupujících části fasády "</t>
  </si>
  <si>
    <t>" Odstranění TI tl. 150 mm " (23,1*1,21)*2</t>
  </si>
  <si>
    <t>127</t>
  </si>
  <si>
    <t>713110852</t>
  </si>
  <si>
    <t>Odstranění tepelné izolace stropů nebo podhledů z rohoží, pásů, dílců, desek, bloků připevněných lepením z polystyrenu nasáklého vodou, tloušťka izolace do 100 mm</t>
  </si>
  <si>
    <t>1238024283</t>
  </si>
  <si>
    <t>https://podminky.urs.cz/item/CS_URS_2025_01/713110852</t>
  </si>
  <si>
    <t>" Odstranění TI z polystyrenu - nadpraží oken "</t>
  </si>
  <si>
    <t>" 1.NP " 123,2*0,33</t>
  </si>
  <si>
    <t>" 2.NP " 123,2*0,33</t>
  </si>
  <si>
    <t>" 3.NP " 123,2*0,33</t>
  </si>
  <si>
    <t>" 4.NP " 123,2*0,33</t>
  </si>
  <si>
    <t>" 5.NP " 123,2*0,33</t>
  </si>
  <si>
    <t>" 6.NP " 127,36*0,33</t>
  </si>
  <si>
    <t>" 7.NP " 127,36*0,33</t>
  </si>
  <si>
    <t>128</t>
  </si>
  <si>
    <t>713120822</t>
  </si>
  <si>
    <t>Odstranění tepelné izolace podlah z rohoží, pásů, dílců, desek, bloků podlah volně kladených nebo mezi trámy z polystyrenu, tloušťka izolace nasáklého vodou, tloušťka izolace do 100 mm</t>
  </si>
  <si>
    <t>-1895820440</t>
  </si>
  <si>
    <t>https://podminky.urs.cz/item/CS_URS_2025_01/713120822</t>
  </si>
  <si>
    <t xml:space="preserve">" Odstranění TI z podlah - uvažován polystyren - předpoklad na 20 % celkové plochy " </t>
  </si>
  <si>
    <t>" 1.NP " 764,38*0,20</t>
  </si>
  <si>
    <t>" 2.NP " 727,71*0,20</t>
  </si>
  <si>
    <t>" 3.NP " 689,24*0,20</t>
  </si>
  <si>
    <t>" 4.NP " 747,16*0,20</t>
  </si>
  <si>
    <t>" 5.NP " 746,36*0,20</t>
  </si>
  <si>
    <t>" 6.NP " 800,35*0,20</t>
  </si>
  <si>
    <t>" 7.NP " 799,59*0,20</t>
  </si>
  <si>
    <t>" 8.NP " 128,4*0,20</t>
  </si>
  <si>
    <t>" Odstranění TI z polystyrenu tl. 50 mm jako dilatace pod průvlaky / trámy v 8. NP "</t>
  </si>
  <si>
    <t>" 8. NP - obvodové průvlaky " 0,3*(7,65*2+24,45*2)</t>
  </si>
  <si>
    <t>" 8. NP - vnitřní průvlaky " 0,25*(7,65*2)</t>
  </si>
  <si>
    <t>" Odstranění TI z polystyrenu tl. 100 mm v 8. NP v místě opláštění VZT potrubí v půdoním prostoru. "</t>
  </si>
  <si>
    <t>" 8. NP - opláštění VZT " (2,2*1,75)</t>
  </si>
  <si>
    <t>129</t>
  </si>
  <si>
    <t>713130841</t>
  </si>
  <si>
    <t>Odstranění tepelné izolace stěn a příček z rohoží, pásů, dílců, desek, bloků připevněných lepením z vláknitých materiálů, tloušťka izolace do 100 mm</t>
  </si>
  <si>
    <t>727976561</t>
  </si>
  <si>
    <t>https://podminky.urs.cz/item/CS_URS_2025_01/713130841</t>
  </si>
  <si>
    <t>" Odstranění TI z minerální vlny stěn "</t>
  </si>
  <si>
    <t>" Odstranění TI tl. 50 mm - fasáda " (13,021)</t>
  </si>
  <si>
    <t>" Odstranění TI tl. 80 mm - fasáda " (1,17)</t>
  </si>
  <si>
    <t>130</t>
  </si>
  <si>
    <t>713130843</t>
  </si>
  <si>
    <t>Odstranění tepelné izolace stěn a příček z rohoží, pásů, dílců, desek, bloků připevněných lepením z vláknitých materiálů, tloušťka izolace přes 100 do 200 mm</t>
  </si>
  <si>
    <t>980297207</t>
  </si>
  <si>
    <t>https://podminky.urs.cz/item/CS_URS_2025_01/713130843</t>
  </si>
  <si>
    <t xml:space="preserve">" Odstranění TI tl. 120 mm - fasáda " </t>
  </si>
  <si>
    <t>" Samostatná TI " (45,972+31,014+17,28+17,28+17,28+17,28+9,315)</t>
  </si>
  <si>
    <t>" TI mezi okny - okenními pilíři " (21,42+69,84+96,624+43,344+43,344+43,344+43,344)</t>
  </si>
  <si>
    <t>" TI pod plechový obklad " (224,611+117,822+115,014+200,808+200,808+209,448+209,448+152,6)+(13,339)</t>
  </si>
  <si>
    <t>131</t>
  </si>
  <si>
    <t>-1473055393</t>
  </si>
  <si>
    <t>" Odstranění TI z minerální vlny na podhledech - předstupujících částí fasády "</t>
  </si>
  <si>
    <t>" Odstranění TI tl. 150 mm " (23,1*1,55)*2</t>
  </si>
  <si>
    <t>132</t>
  </si>
  <si>
    <t>713130851</t>
  </si>
  <si>
    <t>Odstranění tepelné izolace stěn a příček z rohoží, pásů, dílců, desek, bloků připevněných lepením z polystyrenu, tloušťka izolace do 100 mm</t>
  </si>
  <si>
    <t>1515999049</t>
  </si>
  <si>
    <t>https://podminky.urs.cz/item/CS_URS_2025_01/713130851</t>
  </si>
  <si>
    <t>" Odstranění TI zateplení spodní stavby "</t>
  </si>
  <si>
    <t>" Polystyren XPS / Perimetr - tl. 70 mm " (20,6)*0,5</t>
  </si>
  <si>
    <t>" Polystyren XPS / Perimetr - tl. 100 mm " (14,2)*0,5+(0,105+0,22+1,395)*1,85</t>
  </si>
  <si>
    <t>" Odstranění TI na střeše "</t>
  </si>
  <si>
    <t>" Atika vnitřní plocha " (124,0)*0,8</t>
  </si>
  <si>
    <t>" Vystupující konstrukce 8. NP " (69,0)*0,5+(12,0)*0,3</t>
  </si>
  <si>
    <t>" 8. NP - opláštění VZT " 1,55*(2,2*2+1,75*2)</t>
  </si>
  <si>
    <t>133</t>
  </si>
  <si>
    <t>713130853</t>
  </si>
  <si>
    <t>Odstranění tepelné izolace stěn a příček z rohoží, pásů, dílců, desek, bloků připevněných lepením z polystyrenu, tloušťka izolace přes 100 do 200 mm</t>
  </si>
  <si>
    <t>555501907</t>
  </si>
  <si>
    <t>https://podminky.urs.cz/item/CS_URS_2025_01/713130853</t>
  </si>
  <si>
    <t>" Polystyren XPS / Perimetr - tl. 120 mm " (13,2)*0,5</t>
  </si>
  <si>
    <t>134</t>
  </si>
  <si>
    <t>713140812</t>
  </si>
  <si>
    <t>Odstranění tepelné izolace střech plochých z rohoží, pásů, dílců, desek, bloků nadstřešních izolací volně položených z vláknitých materiálů nasáklých vodou, tloušťka izolace do 100 mm</t>
  </si>
  <si>
    <t>1547713768</t>
  </si>
  <si>
    <t>https://podminky.urs.cz/item/CS_URS_2025_01/713140812</t>
  </si>
  <si>
    <t>" Odstranění TI z minerální vlny "</t>
  </si>
  <si>
    <t>" Skladba střechy tl. 70mm "  719,7</t>
  </si>
  <si>
    <t>135</t>
  </si>
  <si>
    <t>713140822</t>
  </si>
  <si>
    <t>Odstranění tepelné izolace střech plochých z rohoží, pásů, dílců, desek, bloků nadstřešních izolací volně položených z polystyrenu nasáklého vodou, tloušťka izolace do 100 mm</t>
  </si>
  <si>
    <t>328621044</t>
  </si>
  <si>
    <t>https://podminky.urs.cz/item/CS_URS_2025_01/713140822</t>
  </si>
  <si>
    <t>" Odstranění TI z desek POLSID "</t>
  </si>
  <si>
    <t>" Skladba střechy tl. 100 mm " 719,7</t>
  </si>
  <si>
    <t>" Skladba půdní tl. 100mm " 188,97</t>
  </si>
  <si>
    <t>" Odstranění TI z polystyrenu "</t>
  </si>
  <si>
    <t>" Skladba střechy tl. 70 mm " 719,7</t>
  </si>
  <si>
    <t>136</t>
  </si>
  <si>
    <t>713140862</t>
  </si>
  <si>
    <t>Odstranění tepelné izolace střech plochých z rohoží, pásů, dílců, desek, bloků nadstřešních izolací připevněných lepením z polystyrenu nasáklého vodou, tloušťka izolace do 100 mm</t>
  </si>
  <si>
    <t>-998918386</t>
  </si>
  <si>
    <t>https://podminky.urs.cz/item/CS_URS_2025_01/713140862</t>
  </si>
  <si>
    <t>" Odstranění TI atiky z polystyrenu "</t>
  </si>
  <si>
    <t>137</t>
  </si>
  <si>
    <t>713190821</t>
  </si>
  <si>
    <t>Odstranění tepelné izolace běžných stavebních konstrukcí - vrstvy, doplňky a konstrukční součásti dilatační vrstvy mezi konstrukcemi polystyren do 50 mm</t>
  </si>
  <si>
    <t>169057638</t>
  </si>
  <si>
    <t>https://podminky.urs.cz/item/CS_URS_2025_01/713190821</t>
  </si>
  <si>
    <t>" Odstranění dilatace z mezi konstrukcemi "</t>
  </si>
  <si>
    <t>" Odstranění dilatace - předpokládané maximální množství - 150 m2 " (150,0)</t>
  </si>
  <si>
    <t>138</t>
  </si>
  <si>
    <t>713190833</t>
  </si>
  <si>
    <t>Odstranění tepelné izolace běžných stavebních konstrukcí - vrstvy, doplňky a konstrukční součásti dilatační vrstvy prostupů vpustí, komínků, antén</t>
  </si>
  <si>
    <t>-254549839</t>
  </si>
  <si>
    <t>https://podminky.urs.cz/item/CS_URS_2025_01/713190833</t>
  </si>
  <si>
    <t>" Odstranění TI kolem prostupů vpustí, antén, komínků apod. "</t>
  </si>
  <si>
    <t>" Odstranění TI kolem prostupů - předpokládané maximální množství - 30 ks " (30,0)</t>
  </si>
  <si>
    <t>714</t>
  </si>
  <si>
    <t>Akustická a protiotřesová opatření</t>
  </si>
  <si>
    <t>139</t>
  </si>
  <si>
    <t>714120801</t>
  </si>
  <si>
    <t>Demontáž akustických minerálních panelů podstropních zavěšených</t>
  </si>
  <si>
    <t>-989662294</t>
  </si>
  <si>
    <t>https://podminky.urs.cz/item/CS_URS_2025_01/714120801</t>
  </si>
  <si>
    <t>" Demontáž akustických obkladů stropů "</t>
  </si>
  <si>
    <t>" 3. NP - m. 3.15 " (34,04)</t>
  </si>
  <si>
    <t>140</t>
  </si>
  <si>
    <t>714120811</t>
  </si>
  <si>
    <t>Demontáž akustických minerálních panelů stěnových</t>
  </si>
  <si>
    <t>1027295196</t>
  </si>
  <si>
    <t>https://podminky.urs.cz/item/CS_URS_2025_01/714120811</t>
  </si>
  <si>
    <t>" Demontáž akustických obkladů stěn "</t>
  </si>
  <si>
    <t>" 3. NP - m. 3.15 " (58,881)</t>
  </si>
  <si>
    <t>141</t>
  </si>
  <si>
    <t>714180801</t>
  </si>
  <si>
    <t>Demontáž pohltivých a konstrukčních součástí vložek izolačních</t>
  </si>
  <si>
    <t>-1741349928</t>
  </si>
  <si>
    <t>https://podminky.urs.cz/item/CS_URS_2025_01/714180801</t>
  </si>
  <si>
    <t xml:space="preserve">" Demontáž kročejové izolace podlah - předpoklad 80 % celkové plochy " </t>
  </si>
  <si>
    <t>" 1.NP " 764,38*0,80</t>
  </si>
  <si>
    <t>" 2.NP " 727,71*0,80</t>
  </si>
  <si>
    <t>" 3.NP " 689,24*0,80</t>
  </si>
  <si>
    <t>" 4.NP " 747,16*0,80</t>
  </si>
  <si>
    <t>" 5.NP " 746,36*0,80</t>
  </si>
  <si>
    <t>" 6.NP " 800,35*0,80</t>
  </si>
  <si>
    <t>" 7.NP " 799,59*0,80</t>
  </si>
  <si>
    <t>" 8.NP " 128,4*0,80</t>
  </si>
  <si>
    <t>721</t>
  </si>
  <si>
    <t>Zdravotechnika - vnitřní kanalizace</t>
  </si>
  <si>
    <t>142</t>
  </si>
  <si>
    <t>721999101 SPC</t>
  </si>
  <si>
    <t>Odstranění stávajících rozvodů kanalizace splaškové + dešťové vč. příslušenství, včetně zapravení prostupů - svodné potrubí - vč. odvozu a likvidace suti</t>
  </si>
  <si>
    <t>-606804982</t>
  </si>
  <si>
    <t xml:space="preserve">Poznámka k položce:_x000D_
" Ostranění stávajících rozvodů svodného potrubí kanalizace vč. veškerých tvarovek, veškrých prvků (chrániček, kotvících, úložných podpůrných, ucpávek, …), izolace vč. odpojení a vypouštění, vyčištění, odčerpání. "_x000D_
" V ceně také případné zaslepení potrubí, případné vybourání podlahy a zpětné provedení (přístupu k odstraňovaným potrubím), zapravení prostupů skrze podlahu apod.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</si>
  <si>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rozvodů kanalizace - svodné potrubí. "</t>
  </si>
  <si>
    <t>" Stávající objekt - předpokládané maximální množství - 150,0 m " (150,0)</t>
  </si>
  <si>
    <t>143</t>
  </si>
  <si>
    <t>721999102 SPC</t>
  </si>
  <si>
    <t>Odstranění stávajících rozvodů kanalizace splaškové + dešťové vč. příslušenství, včetně zapravení prostupů - odpadní (svislé) potrubí - vč. odvozu a likvidace suti</t>
  </si>
  <si>
    <t>-1676627439</t>
  </si>
  <si>
    <t xml:space="preserve">Poznámka k položce:_x000D_
" Ostranění stávajících rozvodů odpadního (svislého) potrubí kanalizace vč. veškerých tvarovek, veškrých prvků (chrániček, kotvících, úložných podpůrných, ucpávek, …) a izolace vč. odpojení a vypouštění, vyčištění, odčerpání.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</si>
  <si>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rozvodů kanalizace - odpadní (svislé) potrubí. "</t>
  </si>
  <si>
    <t>" Stávající objekt - předpokládané maximální množství - 650,0 m " (650,0)</t>
  </si>
  <si>
    <t>144</t>
  </si>
  <si>
    <t>721999103 SPC</t>
  </si>
  <si>
    <t>Odstranění stávajících rozvodů kanalizace splaškové + dešťové vč. příslušenství, včetně zapravení prostupů - připojovací potrubí vč. potrubí na odvod kondenzátu - vč. odvozu a likvidace suti</t>
  </si>
  <si>
    <t>1229336261</t>
  </si>
  <si>
    <t xml:space="preserve">Poznámka k položce:_x000D_
" Ostranění stávajících rozvodů připojovacího potrubí kanalizace a potrubí odvodu kondenzátu vč. veškerých tvarovek, veškrých prvků (chrániček, kotvících, úložných podpůrných, ucpávek, …) a izolace vč. odpojení a vypouštění, vyčištění, odčerpání.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</si>
  <si>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rozvodů kanalizace - připojovací potrubí a odvodu kondenzátu. "</t>
  </si>
  <si>
    <t>" Stávající objekt - předpokládané maximální množství - 800,0 m " (800,0)</t>
  </si>
  <si>
    <t>145</t>
  </si>
  <si>
    <t>721999111 SPC</t>
  </si>
  <si>
    <t>Odstranění veškerých armatur kanalizace vč. příslušenství a vč. odvozu a likvidace suti</t>
  </si>
  <si>
    <t>1404397654</t>
  </si>
  <si>
    <t xml:space="preserve">Poznámka k položce:_x000D_
" Odstranění veškerých armatur a koncových prvků kanalizace vč. příslušenství - např. čistící kusy, přivzdušňovací ventily, zpětné klapky, zápachové uzávěry, větrací hlavice, LSS, revizní dvířka, podlahové a střešní vpusti apod.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</si>
  <si>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armatur a koncových prvků kanalizace "</t>
  </si>
  <si>
    <t>" Stávající objekt - předpokládané maximální množství - 400,0 ks " (400,0)</t>
  </si>
  <si>
    <t>722</t>
  </si>
  <si>
    <t>Zdravotechnika - vnitřní vodovod</t>
  </si>
  <si>
    <t>146</t>
  </si>
  <si>
    <t>722999101 SPC</t>
  </si>
  <si>
    <t>Odstranění stávajících rozvodů teplé + cirkulační vody vč. veškerých tvarovek a případné izolace, včetně zapravení prostupů a vč. odvozu a likvidace suti</t>
  </si>
  <si>
    <t>219809724</t>
  </si>
  <si>
    <t>Poznámka k položce:_x000D_
" Ostranění stávajících rozvodů teplé a cirkulační vody vč. veškerých tvarovek, veškrých prvků (chrániček, kotvících, úložných podpůrných, ucpávek, …) a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</si>
  <si>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vodovodu - teplé a cirkulační vody. "</t>
  </si>
  <si>
    <t>" Stávající objekt - předpokládané maximální množství - 1150,0 m " (1150,0)</t>
  </si>
  <si>
    <t>147</t>
  </si>
  <si>
    <t>722999102 SPC</t>
  </si>
  <si>
    <t>Odstranění stávajících rozvodů studené vody vč. veškerých tvarovek a případné izolace, včetně zapravení prostupů a vč. odvozu a likvidace suti</t>
  </si>
  <si>
    <t>841686795</t>
  </si>
  <si>
    <t>Poznámka k položce:_x000D_
" Ostranění stávajících rozvodů studené vody vč. veškerých tvarovek, veškrých prvků (chrániček, kotvících, úložných podpůrných, ucpávek, …) a případné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</si>
  <si>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vodovodu - studené vody. "</t>
  </si>
  <si>
    <t>" Stávající objekt - předpokládané maximální množství - 1300,0 m " (1300,0)</t>
  </si>
  <si>
    <t>148</t>
  </si>
  <si>
    <t>722999103 SPC</t>
  </si>
  <si>
    <t>Odstranění stávajících rozvodů požární vody vč. veškerých tvarovek a případné izolace, včetně zapravení prostupů a vč. odvozu a likvidace suti</t>
  </si>
  <si>
    <t>-1398961525</t>
  </si>
  <si>
    <t>Poznámka k položce:_x000D_
" Ostranění stávajících rozvodů požární vody vč. veškerých tvarovek, veškrých prvků (chrániček, kotvících, úložných podpůrných, ucpávek, …) a případné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</si>
  <si>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vodovodu - požární vody. "</t>
  </si>
  <si>
    <t>149</t>
  </si>
  <si>
    <t>722999111 SPC</t>
  </si>
  <si>
    <t>Odstranění veškerých armatur vodovodu vč. příslušenství a vč. odvozu a likvidace suti</t>
  </si>
  <si>
    <t>-1828984050</t>
  </si>
  <si>
    <t xml:space="preserve">Poznámka k položce:_x000D_
" Odstranění veškerých armatur vodovodu vč. příslušenství - např. kulové kohouty, vypouštěcí ventily, vyvažovací ventily, odvzdušňovací ventily, vodoměry, revizní dvířka apod.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</si>
  <si>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armatur a koncových prvků vodovodu "</t>
  </si>
  <si>
    <t>" Stávající objekt - předpokládané maximální množství - 230,0 ks " (230,0)</t>
  </si>
  <si>
    <t>723</t>
  </si>
  <si>
    <t>Zdravotechnika - vnitřní plynovod</t>
  </si>
  <si>
    <t>150</t>
  </si>
  <si>
    <t>723999101 SPC</t>
  </si>
  <si>
    <t>Odstranění stávajících rozvodů plynovodu vč. veškerých tvarovek, včetně zapravení prostupů a vč. odvozu a likvidace suti</t>
  </si>
  <si>
    <t>-609316466</t>
  </si>
  <si>
    <t>Poznámka k položce:_x000D_
" Ostranění stávajících rozvodů plynovodu vč. veškerých tvarovek, veškrých prvků (chrániček, kotvících, úložných podpůrných, ucpávek, …) vč. odpojení, vypouštění, ineretizace.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</si>
  <si>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plynovodu. "</t>
  </si>
  <si>
    <t>" Stávající objekt - předpokládané maximální množství - 300,0 m " (300,0)</t>
  </si>
  <si>
    <t>151</t>
  </si>
  <si>
    <t>723999111 SPC</t>
  </si>
  <si>
    <t>Odstranění veškerých armatur plynovodu vč. příslušenství a vč. odvozu a likvidace suti</t>
  </si>
  <si>
    <t>708878658</t>
  </si>
  <si>
    <t xml:space="preserve">Poznámka k položce:_x000D_
" Odstranění veškerých armatur plynovodu vč. příslušenství - např. kulové kohouty, manometry, vzorkovací kohouty, filtry, zpětné klapky, regulátory, plynoměry, revizní dvířka apod.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</si>
  <si>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armatur a koncových prvků plynovodu "</t>
  </si>
  <si>
    <t>" Stávající objekt - předpokládané maximální množství - 80,0 ks " (80,0)</t>
  </si>
  <si>
    <t>725</t>
  </si>
  <si>
    <t>Zdravotechnika - zařizovací předměty</t>
  </si>
  <si>
    <t>152</t>
  </si>
  <si>
    <t>725110811</t>
  </si>
  <si>
    <t>Demontáž klozetů splachovacíchch s nádrží nebo tlakovým splachovačem</t>
  </si>
  <si>
    <t>soubor</t>
  </si>
  <si>
    <t>-30117701</t>
  </si>
  <si>
    <t>https://podminky.urs.cz/item/CS_URS_2025_01/725110811</t>
  </si>
  <si>
    <t xml:space="preserve">" Demontáž stávajících WC - klozetů " </t>
  </si>
  <si>
    <t>" 1. NP " (4,0)</t>
  </si>
  <si>
    <t>" 2. NP " (6,0)</t>
  </si>
  <si>
    <t>" 3. NP " (4,0)</t>
  </si>
  <si>
    <t>" 4. NP " (2,0)</t>
  </si>
  <si>
    <t>" 5. NP " (4,0)</t>
  </si>
  <si>
    <t>" 6. NP " (4,0)</t>
  </si>
  <si>
    <t>" 7. NP " (4,0)</t>
  </si>
  <si>
    <t>" POZN: Pro potřeby rozpočtu uvažovány WC s nádržkou. "</t>
  </si>
  <si>
    <t>153</t>
  </si>
  <si>
    <t>725122813</t>
  </si>
  <si>
    <t>Demontáž pisoárů s nádrží a 1 záchodkem</t>
  </si>
  <si>
    <t>-1752159975</t>
  </si>
  <si>
    <t>https://podminky.urs.cz/item/CS_URS_2025_01/725122813</t>
  </si>
  <si>
    <t xml:space="preserve">" Demontáž stávajících pisoárů " </t>
  </si>
  <si>
    <t>" 1. NP " (2,0)</t>
  </si>
  <si>
    <t>" 2. NP " (2,0)</t>
  </si>
  <si>
    <t>" 3. NP " (2,0)</t>
  </si>
  <si>
    <t>" 4. NP " (1,0)</t>
  </si>
  <si>
    <t>" 5. NP " (2,0)</t>
  </si>
  <si>
    <t>" 6. NP " (2,0)</t>
  </si>
  <si>
    <t>" 7. NP " (2,0)</t>
  </si>
  <si>
    <t>154</t>
  </si>
  <si>
    <t>725210821</t>
  </si>
  <si>
    <t>Demontáž umyvadel bez výtokových armatur umyvadel</t>
  </si>
  <si>
    <t>-1567571454</t>
  </si>
  <si>
    <t>https://podminky.urs.cz/item/CS_URS_2025_01/725210821</t>
  </si>
  <si>
    <t xml:space="preserve">" Demontáž stávajících umyvadel " </t>
  </si>
  <si>
    <t>" Demontáž umyvadel - v laboratořích + ostatních místnostech "</t>
  </si>
  <si>
    <t>" 1. NP " (9,0)+(2,0)</t>
  </si>
  <si>
    <t>" 2. NP " (0,0)+(13,0)</t>
  </si>
  <si>
    <t>" 3. NP " (1,0)+(13,0)</t>
  </si>
  <si>
    <t>" 4. NP " (15,0)+(10,0)</t>
  </si>
  <si>
    <t>" 5. NP " (15,0)+(13,0)</t>
  </si>
  <si>
    <t>" 6. NP " (14,0)+(12,0)</t>
  </si>
  <si>
    <t>" 7. NP " (7,0)+(19,0)</t>
  </si>
  <si>
    <t>" Odečet za umyvadal ve skříních uvažována jako laboratorní " -(3,0+1,0)</t>
  </si>
  <si>
    <t>" POZN: V laboratořích umavydlo  předpokládáno dle dostupných podkladů jako klasické, standardní, nikoli laboratorní. "</t>
  </si>
  <si>
    <t>155</t>
  </si>
  <si>
    <t>725240812</t>
  </si>
  <si>
    <t>Demontáž sprchových kabin a vaniček bez výtokových armatur vaniček</t>
  </si>
  <si>
    <t>-2017622553</t>
  </si>
  <si>
    <t>https://podminky.urs.cz/item/CS_URS_2025_01/725240812</t>
  </si>
  <si>
    <t xml:space="preserve">" Demontáž vaniček ze sprchových koutů "  </t>
  </si>
  <si>
    <t>156</t>
  </si>
  <si>
    <t>725310823</t>
  </si>
  <si>
    <t>Demontáž dřezů jednodílných bez výtokových armatur vestavěných v kuchyňských sestavách</t>
  </si>
  <si>
    <t>871330942</t>
  </si>
  <si>
    <t>https://podminky.urs.cz/item/CS_URS_2025_01/725310823</t>
  </si>
  <si>
    <t>" Demontáž dřezů z linek "</t>
  </si>
  <si>
    <t xml:space="preserve">" Demontáž dřezů z kuchyňských linek " </t>
  </si>
  <si>
    <t>" 1. NP - m. 1.46 " (1,0)</t>
  </si>
  <si>
    <t>" 4. NP - m. 4.42 " (1,0)</t>
  </si>
  <si>
    <t>" 5. NP - m. 5.42 " (1,0)</t>
  </si>
  <si>
    <t>" 6. NP - m. 6.42 " (1,0)</t>
  </si>
  <si>
    <t>" 7. NP - m. 7.42 " (1,0)</t>
  </si>
  <si>
    <t xml:space="preserve">" Demontáž dřezů z linek v laboratořích " </t>
  </si>
  <si>
    <t>" 4. NP - m. 4.13 " (1,0)</t>
  </si>
  <si>
    <t>157</t>
  </si>
  <si>
    <t>725330820</t>
  </si>
  <si>
    <t>Demontáž výlevek bez výtokových armatur a bez nádrže a splachovacího potrubí diturvitových</t>
  </si>
  <si>
    <t>-1500112894</t>
  </si>
  <si>
    <t>https://podminky.urs.cz/item/CS_URS_2025_01/725330820</t>
  </si>
  <si>
    <t>" Demontáž stávajících výlevek "</t>
  </si>
  <si>
    <t>" 1. NP " (1,0)</t>
  </si>
  <si>
    <t>" 2. NP " (1,0)</t>
  </si>
  <si>
    <t>" 3. NP " (1,0)</t>
  </si>
  <si>
    <t>" 5. NP " (1,0)</t>
  </si>
  <si>
    <t>" 6. NP " (1,0)</t>
  </si>
  <si>
    <t>" 7. NP " (1,0)</t>
  </si>
  <si>
    <t>" POZN: Pro potřeby rozpočtu uvažovány výlevky diturvitové. "</t>
  </si>
  <si>
    <t>158</t>
  </si>
  <si>
    <t>725706811</t>
  </si>
  <si>
    <t>Demontáž kameninových dřezů, výlevek a proplachovacích misek v laboratořích jednoduchých</t>
  </si>
  <si>
    <t>-1577534669</t>
  </si>
  <si>
    <t>https://podminky.urs.cz/item/CS_URS_2025_01/725706811</t>
  </si>
  <si>
    <t xml:space="preserve">" Odstranění laboratorních dřezů v nábytku " </t>
  </si>
  <si>
    <t>" 6. NP " (3,0)</t>
  </si>
  <si>
    <t>159</t>
  </si>
  <si>
    <t>725820801</t>
  </si>
  <si>
    <t>Demontáž baterií nástěnných do G 3/4</t>
  </si>
  <si>
    <t>-2145207965</t>
  </si>
  <si>
    <t>https://podminky.urs.cz/item/CS_URS_2025_01/725820801</t>
  </si>
  <si>
    <t>" Demontáž baterií pro zařizovací předměty - nástěnné "</t>
  </si>
  <si>
    <t xml:space="preserve">" Demontáž baterií pro umyvadla " </t>
  </si>
  <si>
    <t xml:space="preserve">" 1. NP až 7. NP " (11+13+14+25+28+26+26)-(4) </t>
  </si>
  <si>
    <t>" Demontáž baterií pro výlevky "</t>
  </si>
  <si>
    <t>" 1. NP až 7. NP " (1+1+1+1+1+1+1)</t>
  </si>
  <si>
    <t xml:space="preserve">" Demontáž baterií pro dřezy " </t>
  </si>
  <si>
    <t>" 1. NP + 4. NP až 7. NP " (1+1+1+1+1)</t>
  </si>
  <si>
    <t xml:space="preserve">" Demontáž baterií pro laboratorní dřezy v nábytku " </t>
  </si>
  <si>
    <t>" 6. NP + 7. NP " (3+1)</t>
  </si>
  <si>
    <t>160</t>
  </si>
  <si>
    <t>725820802</t>
  </si>
  <si>
    <t>Demontáž baterií stojánkových do 1 otvoru</t>
  </si>
  <si>
    <t>-437104565</t>
  </si>
  <si>
    <t>https://podminky.urs.cz/item/CS_URS_2025_01/725820802</t>
  </si>
  <si>
    <t>" Demontáž batrerií pro zařizovací předměty - stojánkové "</t>
  </si>
  <si>
    <t>" Baterie dřezu "</t>
  </si>
  <si>
    <t>161</t>
  </si>
  <si>
    <t>725840850</t>
  </si>
  <si>
    <t>Demontáž baterií sprchových diferenciálních do G 3/4 x 1</t>
  </si>
  <si>
    <t>-1283738133</t>
  </si>
  <si>
    <t>https://podminky.urs.cz/item/CS_URS_2025_01/725840850</t>
  </si>
  <si>
    <t>" Demontáž stávajících baterií ve sprchách "</t>
  </si>
  <si>
    <t>162</t>
  </si>
  <si>
    <t>725840860</t>
  </si>
  <si>
    <t>Demontáž baterií sprchových diferenciálních sprchových ramen nebo sprch táhlových</t>
  </si>
  <si>
    <t>1766716780</t>
  </si>
  <si>
    <t>https://podminky.urs.cz/item/CS_URS_2025_01/725840860</t>
  </si>
  <si>
    <t>" Demontáž sprchových hadic, táhel apod. připojených k bateriím. "</t>
  </si>
  <si>
    <t>163</t>
  </si>
  <si>
    <t>725850800</t>
  </si>
  <si>
    <t>Demontáž odpadních ventilů všech připojovacích dimenzí</t>
  </si>
  <si>
    <t>-945107169</t>
  </si>
  <si>
    <t>https://podminky.urs.cz/item/CS_URS_2025_01/725850800</t>
  </si>
  <si>
    <t>" Demontáž odpadních ventilů demontovaných zařizovacích předmětů - dřezů, umyvadel, van, ... "</t>
  </si>
  <si>
    <t xml:space="preserve">" Demontáž odpadních ventilů umyvadel " </t>
  </si>
  <si>
    <t xml:space="preserve">" Demontáž odpadních ventilů dřezů " </t>
  </si>
  <si>
    <t xml:space="preserve">" Demontáž odpadních ventilů laboratorních dřezů v nábytku " </t>
  </si>
  <si>
    <t>164</t>
  </si>
  <si>
    <t>725860811</t>
  </si>
  <si>
    <t>Demontáž zápachových uzávěrek pro zařizovací předměty jednoduchých</t>
  </si>
  <si>
    <t>-2046129065</t>
  </si>
  <si>
    <t>https://podminky.urs.cz/item/CS_URS_2025_01/725860811</t>
  </si>
  <si>
    <t>" Demontáž uzávěru zápachových demontovaných zařizovacích předmětů - dřezů, umyvadel, van, ... "</t>
  </si>
  <si>
    <t xml:space="preserve">" Demontáž uzávěru zápachových umyvadel " </t>
  </si>
  <si>
    <t xml:space="preserve">" Demontáž uzávěru zápachových dřezů " </t>
  </si>
  <si>
    <t xml:space="preserve">" Demontáž uzávěru zápachových laboratorních dřezů v nábytku " </t>
  </si>
  <si>
    <t>731</t>
  </si>
  <si>
    <t>Ústřední vytápění - kotelny</t>
  </si>
  <si>
    <t>165</t>
  </si>
  <si>
    <t>731999101 SPC</t>
  </si>
  <si>
    <t>Odstranění stávajících rozvodů vytápění vč. veškerých tvarovek a případné izolace, včetně zapravení prostupů a vč. odvozu a likvidace suti</t>
  </si>
  <si>
    <t>-1981536525</t>
  </si>
  <si>
    <t>Poznámka k položce:_x000D_
" Ostranění stávajících rozvodů vytápění vč. veškerých tvarovek, veškrých prvků (chrániček, kotvících, úložných podpůrných, ucpávek, …) a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</si>
  <si>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vytápění. "</t>
  </si>
  <si>
    <t>" Stávající objekt - předpokládané maximální množství - 2500,0 m " (2500,0)</t>
  </si>
  <si>
    <t>166</t>
  </si>
  <si>
    <t>731999111 SPC</t>
  </si>
  <si>
    <t>Odstranění stávajících otopných těles vč. odvozu a likvidace suti</t>
  </si>
  <si>
    <t>393424436</t>
  </si>
  <si>
    <t xml:space="preserve">Poznámka k položce:_x000D_
" Ostranění stávajících otopných těles vč. příslušenství (např. elektrických, podlahových, trubkových, deskových, žebrových, lavicových, ...), vč. odpojení a vypouštění. "_x000D_
_x000D_
" V ceně také případné zaslepení potrubí,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</si>
  <si>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otopných těles veškerý druhů "</t>
  </si>
  <si>
    <t>" Stávající objekt - předpokládané maximální množství - 280,0 ks " (280,0)</t>
  </si>
  <si>
    <t>167</t>
  </si>
  <si>
    <t>731999121 SPC</t>
  </si>
  <si>
    <t>Odstranění veškerých armatur vytápění vč. příslušenství a vč. odvozu a likvidace suti</t>
  </si>
  <si>
    <t>-1084254209</t>
  </si>
  <si>
    <t xml:space="preserve">Poznámka k položce:_x000D_
" Odstranění veškerých armatur vytápění vč. příslušenství - např. kulové kohouty, vypouštěcí ventily, vyvažovací ventily, odvzdušňovací ventily, vodoměry, regulační ventily, čidla, teploměry, manometry, kompenzátory, zpětné klapky, filtry, termostaty, revizní dvířka apod.  "_x000D_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</si>
  <si>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armatur vytápění "</t>
  </si>
  <si>
    <t>168</t>
  </si>
  <si>
    <t>731999131 SPC</t>
  </si>
  <si>
    <t>Odstranění veškerého vypavení kotelny / strojovny vč. příslušenství a vč. odvozu a likvidace suti</t>
  </si>
  <si>
    <t>-1175600024</t>
  </si>
  <si>
    <t xml:space="preserve">Poznámka k položce:_x000D_
" Odstranění veškerého vybavení kotelny, strojovny vč. příslušenství - např. čerpadla, rozdělovače / sběrače, expanzní nádoby, odlučovače, zásobníkové ohřívače, výměníky tepla, kotle apod.  vč. odborného odpojení "_x000D__x000D_
_x000D_
" V ceně také případné zaslepení potrubí,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</si>
  <si>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stávajícího vybavení kotelny / strojovny "</t>
  </si>
  <si>
    <t>" Stávající objekt - předpokládané maximální množství - 70,0 ks " (70,0)</t>
  </si>
  <si>
    <t>741</t>
  </si>
  <si>
    <t>Elektroinstalace - silnoproud</t>
  </si>
  <si>
    <t>169</t>
  </si>
  <si>
    <t>741999101 SPC</t>
  </si>
  <si>
    <t>Demontáž silnoproudých rozvodů včetně případného zapravení prostupů a drážek a vč. odvozu a likvidace suti</t>
  </si>
  <si>
    <t>-1971722268</t>
  </si>
  <si>
    <t>Poznámka k položce:_x000D_
" Odstranění kabeláže včetně úložného materiálu (lišt, ochranný trubek, žlabů apod. ) "_x000D_
_x000D_
" V ceně  případná demontáž a zpětná montáž podhledů (přístupu k odstraňovanému vedení), případné zapravení prostupů a rýh zdiva (jejich zazdění, vyplnění izolací apod.) a provedení povrchových úprav a podlah.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</si>
  <si>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 kabeláže elektoinstalace - silnoproudu. "</t>
  </si>
  <si>
    <t>" Stávající objekt - předpokládané maximální množství - 45000,0 m " (45000,0)</t>
  </si>
  <si>
    <t>170</t>
  </si>
  <si>
    <t>741999111 SPC</t>
  </si>
  <si>
    <t>Demontáž svítidel vč. veškerého jejich příslušenství - krytů závěsů, mříží, zářivek, žárovek apod. vč. odvozu a likvidace suti</t>
  </si>
  <si>
    <t>-389411576</t>
  </si>
  <si>
    <t xml:space="preserve">Poznámka k položce:_x000D_
" Odstranění svítidel vč. jejich veškerých prvků a příslušenství - krytů závěsů, mříží, zářivek, žárovek, …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</si>
  <si>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svítidel "</t>
  </si>
  <si>
    <t>" Stávající objekt - předpokládané maximální množství - 1200,0 ks " (1200,0)</t>
  </si>
  <si>
    <t>171</t>
  </si>
  <si>
    <t>741999121 SPC</t>
  </si>
  <si>
    <t>Demontáž koncových prvků vč. veškerého příslušenství - rámů, krabice, krytů apod. vč. odvozu a likvidace suti</t>
  </si>
  <si>
    <t>-1837706926</t>
  </si>
  <si>
    <t xml:space="preserve">Poznámka k položce:_x000D_
" Odstranění koncových prvků (zásuvek, vypínáčů, tlačítek apod.), rozvaděčů a dalších veškerých nutných prvků elektroinstalace. "_x000D_
_x000D_
" V ceně také případné zapravení otvorů po kotvících prvcích v konstrukcích a povrchové úpravy. "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</si>
  <si>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koncových prvků silnoproudu "</t>
  </si>
  <si>
    <t>" Stávající objekt - předpokládané maximální množství - 3250,0 ks " (3250,0)</t>
  </si>
  <si>
    <t>172</t>
  </si>
  <si>
    <t>741999151 SPC</t>
  </si>
  <si>
    <t>Demontáž vedení a prvků hromosvodu a uzemnění vč. příslušenství - podpěr, úhelníků, štítků, svorek apod. vč. odvozu a likvidace suti</t>
  </si>
  <si>
    <t>-754551585</t>
  </si>
  <si>
    <t>Poznámka k položce:_x000D_
" Odstranění prvků hromosvodu a uzemnění - případné odpojení, vybourání zemnících pásků, střešního vedení a vedení po fasádě vč. příslušenství - podpěr, úhelníků, štítků, svorek, apod. "_x000D_
_x000D_
" V ceně případné zapravení otvorů po kotvících prvcích v konstrukcích a povrchové úpravy.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</si>
  <si>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stávajícího vedení hromosvodu a uzemnění. "</t>
  </si>
  <si>
    <t>" Stávající objekt - předpokládané maximální množství - 1400,0 m " (1400,0)</t>
  </si>
  <si>
    <t>742</t>
  </si>
  <si>
    <t>Elektroinstalace - slaboproud</t>
  </si>
  <si>
    <t>173</t>
  </si>
  <si>
    <t>742999101 SPC</t>
  </si>
  <si>
    <t>Demontáž kabeláže slaboproudých rozvodů včetně případného zapravení prostupů a drážek a vč. odvozu a likvidace suti</t>
  </si>
  <si>
    <t>2132793693</t>
  </si>
  <si>
    <t>Poznámka k položce:_x000D_
" Odstranění kabeláže včetně úložného materiálu (lišt, ochranný trubek, žlabů apod. ). "_x000D_
_x000D_
" V ceně  případná demontáž a zpětná montáž podhledů (přístupu k odstraňovanému vedení), případné zapravení prostupů a rýh zdiva (jejich zazdění, vyplnění izolací apod.) a provedení povrchových úprav a podlah.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</si>
  <si>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 kabeláže elektoinstalace - slaboproudu. "</t>
  </si>
  <si>
    <t>" Stávající objekt - předpokládané maximální množství - 19500,0 m " (19500,0)</t>
  </si>
  <si>
    <t>174</t>
  </si>
  <si>
    <t>742999111 SPC</t>
  </si>
  <si>
    <t>Demontáž koncových prvků slaboproudých rozvodů vč. odvozu a likvidace suti</t>
  </si>
  <si>
    <t>939825125</t>
  </si>
  <si>
    <t xml:space="preserve">Poznámka k položce:_x000D_
" Odstranění koncových prvků (zásuvek, hlásičů, čidel, detektorů, sirén, telefonů, tabel, apod), rozvaděčů, a dalších veškerých nutných prvků elektroinstalace slaboproudu.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</si>
  <si>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koncových prvků slaboproudu "</t>
  </si>
  <si>
    <t>" Stávající objekt - předpokládané maximální množství - 850,0 ks " (850,0)</t>
  </si>
  <si>
    <t>751</t>
  </si>
  <si>
    <t>Vzduchotechnika</t>
  </si>
  <si>
    <t>175</t>
  </si>
  <si>
    <t>751999101 SPC</t>
  </si>
  <si>
    <t>Odstranění stávajících rozvodů VZT čtyřhranných vč. veškerých tvarovek a izolace, včetně zapravení prostupů a vč. odvozu a likvidace suti</t>
  </si>
  <si>
    <t>-593439262</t>
  </si>
  <si>
    <t>Poznámka k položce:_x000D_
" Ostranění stávajících rozvodů vzduchotechniky vč. veškerých tvarovek, veškrých prvků (chrániček, oplechování, kotvících, úložných podpůrných, ucpávek, …) a izolace vč. odpojení. "_x000D_
_x000D_
" V ceně případné zapravení otvorů po kotvících prvcích v konstrukcích,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</si>
  <si>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stávajícího potrubí VZT - čtyřhranného "</t>
  </si>
  <si>
    <t>" Stávající objekt - předpokládané maximální množství - 1500,0 m " (1500,0)</t>
  </si>
  <si>
    <t>176</t>
  </si>
  <si>
    <t>751999102 SPC</t>
  </si>
  <si>
    <t>Odstranění stávajících rozvodů VZT kruhových vč. veškerých tvarovek a izolace, včetně zapravení prostupů a vč. odvozu a likvidace suti</t>
  </si>
  <si>
    <t>1013576078</t>
  </si>
  <si>
    <t>" Odstranění stávajícího potrubí VZT - kruhového "</t>
  </si>
  <si>
    <t>" Stávající objekt - předpokládané maximální množství - 450,0 m " (450,0)</t>
  </si>
  <si>
    <t>177</t>
  </si>
  <si>
    <t>751999111 SPC</t>
  </si>
  <si>
    <t>Odstranění veškerých prvků vzduchotechniky vč. příslušenství a vč. odvozu a likvidace suti</t>
  </si>
  <si>
    <t>-845965826</t>
  </si>
  <si>
    <t xml:space="preserve">Poznámka k položce:_x000D_
" Odstranění veškerých prvků vzductechniky vč. příslušenství - např. talířové ventily, difúzory, potrubní a stěnové mřížky, vyústky, protidešťové žaluzie, klapky (požární, regulační, uzavírací, …),  regulátory průtoku, tlumiče hluku, ohřívače vč. filtrů, revizní dvířka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</si>
  <si>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prvků vzduchotechniky "</t>
  </si>
  <si>
    <t>" Stávající objekt - předpokládané maximální množství - 450,0 ks " (450,0)</t>
  </si>
  <si>
    <t>178</t>
  </si>
  <si>
    <t>751999121 SPC</t>
  </si>
  <si>
    <t>Odstranění zařízení nuceného větrání a odtahu VZT vč. příslušenství a vč. odvozu a likvidace suti</t>
  </si>
  <si>
    <t>358868177</t>
  </si>
  <si>
    <t xml:space="preserve">Poznámka k položce:_x000D_
" Odstranění veškerých zařízení nuceného odtahu a větrání vzduchotechniky - ventilátorů vč. klapek - vč. podpůrné / úložné konstrukce, odpojení, vypouštění, vč. příslušenství - čidla, tlačítka, propojovací kabeláž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</si>
  <si>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zařízení nuceného větrání a odtahu vzduchotechniky "</t>
  </si>
  <si>
    <t>" Stávající objekt - předpokládané maximální množství - 30,0 ks " (30,0)</t>
  </si>
  <si>
    <t>179</t>
  </si>
  <si>
    <t>751999122 SPC</t>
  </si>
  <si>
    <t>Odstranění dveřních clon vč. příslušenství a vč. odvozu a likvidace suti</t>
  </si>
  <si>
    <t>1320560562</t>
  </si>
  <si>
    <t xml:space="preserve">Poznámka k položce:_x000D_
" Odstranění vzduchových dveřních clon - vč. podpůrné / úložné konstrukce, odpojení, vypouštění, vč. příslušenství - čidla, tlačítka, propojovací kabeláž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</si>
  <si>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dveřních vzduchových clon "</t>
  </si>
  <si>
    <t>" Stávající objekt - předpokládané maximální množství - 10,0 ks " (10,0)</t>
  </si>
  <si>
    <t>180</t>
  </si>
  <si>
    <t>751999131 SPC</t>
  </si>
  <si>
    <t>Odstranění jednotek VZT vč. příslušenství a vč. odvozu a likvidace suti</t>
  </si>
  <si>
    <t>1922583932</t>
  </si>
  <si>
    <t xml:space="preserve">Poznámka k položce:_x000D_
" Odstranění veškerých jednotek vzduchotechniky vč. podpůrné / úložné konstrukce, odpojení, vypouštění, vč. příslušenství - odkapové vany, zvlhčovače, čerpadla, kondenzační jednotky, ochranné stříšky, čidel, tlačítek, propojovací kabeláže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</si>
  <si>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jednotek vzduchotechniky "</t>
  </si>
  <si>
    <t>" Stávající objekt - předpokládané maximální množství - 15,0 ks " (15,0)</t>
  </si>
  <si>
    <t>181</t>
  </si>
  <si>
    <t>751999501 SPC</t>
  </si>
  <si>
    <t>Odstranění stávajících rozvodů chlazení vč. veškerých tvarovek a izolace, včetně zapravení prostupů a vč. odvozu a likvidace suti</t>
  </si>
  <si>
    <t>-331199974</t>
  </si>
  <si>
    <t>Poznámka k položce:_x000D_
" Ostranění stávajících rozvodů chlazení vč. veškerých tvarovek, veškrých prvků (chrániček, oplechování, kotvících, úložných podpůrných, ucpávek, …) a izolace vč. odpojení a vypouštění. "_x000D_
_x000D_
" V ceně případné případné zaslepení potrubí, případná demontáž a zpětná montáž podhledů (přístupu k odstraňovaným potrubím), zapravení otvorů po kotvících prvcích v konstrukcích,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</si>
  <si>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chlazení "</t>
  </si>
  <si>
    <t>182</t>
  </si>
  <si>
    <t>751999511 SPC</t>
  </si>
  <si>
    <t>Odstranění veškerých armatur a prvků chlazení vč. příslušenství a vč. odvozu a likvidace suti</t>
  </si>
  <si>
    <t>-112014900</t>
  </si>
  <si>
    <t xml:space="preserve">Poznámka k položce:_x000D_
" Odstranění veškerých armatur a prvků chlazení vč. příslušenství - např. kulové kohouty, vypouštěcí ventily, vyvažovací ventily, odvzdušňovací ventily, regulační a směšovací ventily, čidla, teploměry, manometry, kompenzátory, zpětné klapky, filtry, čerpadla, revizní dvířka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</si>
  <si>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prvků chlazení "</t>
  </si>
  <si>
    <t>183</t>
  </si>
  <si>
    <t>751999521 SPC</t>
  </si>
  <si>
    <t>Odstranění veškerých jednotek chlazení vč. příslušenství a vč. odvozu a likvidace suti</t>
  </si>
  <si>
    <t>-5550503</t>
  </si>
  <si>
    <t xml:space="preserve">Poznámka k položce:_x000D_
" Odstranění veškerých jednotek chlazení - vnitřních i venkovních jendotek vč. podpůrné / úložné konstrukce, odpojení a vypouštění - vč. příslušenství - ovladače, dekorační panely, časovače, boxy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</si>
  <si>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jednotek chlazení "</t>
  </si>
  <si>
    <t>755</t>
  </si>
  <si>
    <t>Dopravní zařízení</t>
  </si>
  <si>
    <t>184</t>
  </si>
  <si>
    <t>755111801 SPC</t>
  </si>
  <si>
    <t>Demontáž stávající kabiny výtahu vč. příslušenství - větší výtah</t>
  </si>
  <si>
    <t>-351981387</t>
  </si>
  <si>
    <t>Poznámka k položce:_x000D_
" Demontáž stroje včetně hlavních dveří, dveří do jednotlivých stanic, elektroinstalace, osvětlení, související technologie a dalšího příslušenství souvisejícího s provozem výtahu. " _x000D_
" V ceně i případné pomocné lešení, materiál pro demontáž atp.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</si>
  <si>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Demontáž stávajícího výtahu - z m. X.68 " (1,0)</t>
  </si>
  <si>
    <t>185</t>
  </si>
  <si>
    <t>755111802 SPC</t>
  </si>
  <si>
    <t>Demontáž stávající kabiny výtahu vč. příslušenství - menší výtah</t>
  </si>
  <si>
    <t>-2113577441</t>
  </si>
  <si>
    <t>" Demontáž stávajícího výtahu - z m. X.67 " (1,0)</t>
  </si>
  <si>
    <t>762</t>
  </si>
  <si>
    <t>Konstrukce tesařské</t>
  </si>
  <si>
    <t>186</t>
  </si>
  <si>
    <t>762341821 RTO</t>
  </si>
  <si>
    <t>Demontáž bednění a laťování bednění střech rovných, obloukových, sklonu do 90° se všemi nadstřešními konstrukcemi z fošen hrubých, hoblovaných</t>
  </si>
  <si>
    <t>-1927264888</t>
  </si>
  <si>
    <t xml:space="preserve">" Odstranění bednění obloukové střechy pod HI z NAIP - předpokládáno s bedněním pod plechovou krytinou. " </t>
  </si>
  <si>
    <t>187</t>
  </si>
  <si>
    <t>762341832</t>
  </si>
  <si>
    <t>Demontáž bednění a laťování bednění střech rovných, obloukových, sklonu do 60° se všemi nadstřešními konstrukcemi z desek tvrdých (cementotřískových, dřevoštěpkových apod.)</t>
  </si>
  <si>
    <t>1790823351</t>
  </si>
  <si>
    <t>https://podminky.urs.cz/item/CS_URS_2025_01/762341832</t>
  </si>
  <si>
    <t>" Odstranění štěpkocementových desek VELOX "</t>
  </si>
  <si>
    <t>" Skladba půdní " 188,97</t>
  </si>
  <si>
    <t>" Skladba půdní - v místě VZT " (2,27*1,82)</t>
  </si>
  <si>
    <t>188</t>
  </si>
  <si>
    <t>762511847</t>
  </si>
  <si>
    <t>Demontáž podlahové konstrukce podkladové z dřevoštěpkových desek jednovrstvých šroubovaných na sraz, tloušťka desky přes 15 mm</t>
  </si>
  <si>
    <t>1386262558</t>
  </si>
  <si>
    <t>https://podminky.urs.cz/item/CS_URS_2025_01/762511847</t>
  </si>
  <si>
    <t xml:space="preserve">" Odstranění podkladní konstrukce pod oplechování atiky z OSB desek tl. 18 mm " </t>
  </si>
  <si>
    <t>" Atika " 127,36*0,49</t>
  </si>
  <si>
    <t>763</t>
  </si>
  <si>
    <t>Konstrukce suché výstavby</t>
  </si>
  <si>
    <t>189</t>
  </si>
  <si>
    <t>763431802</t>
  </si>
  <si>
    <t>Demontáž podhledu minerálního zavěšeného na roštu polozapuštěném</t>
  </si>
  <si>
    <t>-520299976</t>
  </si>
  <si>
    <t>https://podminky.urs.cz/item/CS_URS_2025_01/763431802</t>
  </si>
  <si>
    <t xml:space="preserve">" Odstranění podhledů " </t>
  </si>
  <si>
    <t>" 1. NP " (34,27+8,87)</t>
  </si>
  <si>
    <t>" 3. NP " (18,05+29,79)</t>
  </si>
  <si>
    <t>764</t>
  </si>
  <si>
    <t>Konstrukce klempířské</t>
  </si>
  <si>
    <t>190</t>
  </si>
  <si>
    <t>764001801</t>
  </si>
  <si>
    <t>Demontáž klempířských konstrukcí podkladního plechu do suti</t>
  </si>
  <si>
    <t>-343059539</t>
  </si>
  <si>
    <t>https://podminky.urs.cz/item/CS_URS_2025_01/764001801</t>
  </si>
  <si>
    <t>" Demontáž podkladních plechů - pod atiku, okapy, parapety, ... "</t>
  </si>
  <si>
    <t>" Demontáž podkladních plechů oplechování atiky - střecha nad 7. NP " (128,0)</t>
  </si>
  <si>
    <t>" Demontáž podkladních plechů oplechování nadezdívek - u vstupů na střechu v 8. NP " (7,05+2,2+1,9)*2</t>
  </si>
  <si>
    <t>191</t>
  </si>
  <si>
    <t>764001811</t>
  </si>
  <si>
    <t>Demontáž klempířských konstrukcí dilatační lišty do suti</t>
  </si>
  <si>
    <t>-2114017716</t>
  </si>
  <si>
    <t>https://podminky.urs.cz/item/CS_URS_2025_01/764001811</t>
  </si>
  <si>
    <t xml:space="preserve">" Demontáž veškerých dilatačních lišt - předpokládané maximální množství - 300 m " (300,0) </t>
  </si>
  <si>
    <t>192</t>
  </si>
  <si>
    <t>764002801</t>
  </si>
  <si>
    <t>Demontáž klempířských konstrukcí závětrné lišty do suti</t>
  </si>
  <si>
    <t>-1954240191</t>
  </si>
  <si>
    <t>https://podminky.urs.cz/item/CS_URS_2025_01/764002801</t>
  </si>
  <si>
    <t xml:space="preserve">" Demontáž závětrné lišty " </t>
  </si>
  <si>
    <t>" Odstranění lišty - oplechování kolem stříšky nad vstupem " (4,0*2+5,55)*2</t>
  </si>
  <si>
    <t>193</t>
  </si>
  <si>
    <t>764002821</t>
  </si>
  <si>
    <t>Demontáž klempířských konstrukcí střešního výlezu do suti</t>
  </si>
  <si>
    <t>-1378926151</t>
  </si>
  <si>
    <t>https://podminky.urs.cz/item/CS_URS_2025_01/764002821</t>
  </si>
  <si>
    <t>" Odstranění střechních výlezů " (1,0)</t>
  </si>
  <si>
    <t>194</t>
  </si>
  <si>
    <t>764002825</t>
  </si>
  <si>
    <t>Demontáž klempířských konstrukcí ventilační turbíny do suti</t>
  </si>
  <si>
    <t>1649937625</t>
  </si>
  <si>
    <t>https://podminky.urs.cz/item/CS_URS_2025_01/764002825</t>
  </si>
  <si>
    <t>" Demontáž ventilačních turbín "</t>
  </si>
  <si>
    <t>" Demontáž turbín - předpokládané maximální množství - 2 ks " (2,0)</t>
  </si>
  <si>
    <t>195</t>
  </si>
  <si>
    <t>764002841</t>
  </si>
  <si>
    <t>Demontáž klempířských konstrukcí oplechování horních ploch zdí a nadezdívek do suti</t>
  </si>
  <si>
    <t>-1534592168</t>
  </si>
  <si>
    <t>https://podminky.urs.cz/item/CS_URS_2025_01/764002841</t>
  </si>
  <si>
    <t>" Demontáž oplechování horních ploch zdí, atik, nadezdívek, ... "</t>
  </si>
  <si>
    <t>" Demontáž oplechování atiky - střecha nad 7. NP " (128,0)</t>
  </si>
  <si>
    <t>" Demontáž oplechování nadezdívek - u vstupů na střechu v 8. NP " (7,05+2,2+1,9)*2</t>
  </si>
  <si>
    <t>196</t>
  </si>
  <si>
    <t>764002851</t>
  </si>
  <si>
    <t>Demontáž klempířských konstrukcí oplechování parapetů do suti</t>
  </si>
  <si>
    <t>-836394950</t>
  </si>
  <si>
    <t>https://podminky.urs.cz/item/CS_URS_2025_01/764002851</t>
  </si>
  <si>
    <t>" Demontáž oplechování parapetů "</t>
  </si>
  <si>
    <t>" Demontáž oplechování parapetů mezi okny v místech pilířů, u prosklené fasády, ... - předpokládané maximální množství 650 m " (650,0)</t>
  </si>
  <si>
    <t>197</t>
  </si>
  <si>
    <t>764002871</t>
  </si>
  <si>
    <t>Demontáž klempířských konstrukcí lemování zdí do suti</t>
  </si>
  <si>
    <t>1864876008</t>
  </si>
  <si>
    <t>https://podminky.urs.cz/item/CS_URS_2025_01/764002871</t>
  </si>
  <si>
    <t xml:space="preserve">" Demontáž lemování zdí " </t>
  </si>
  <si>
    <t xml:space="preserve">" Lemování soklové části podlaží 8. NP " (20,75+7,7)*2 </t>
  </si>
  <si>
    <t>" 1.NP  - 2x kvůli ukončení u terénu " 123,2*2</t>
  </si>
  <si>
    <t>" 2.NP " 123,2</t>
  </si>
  <si>
    <t>" 3.NP " 123,2</t>
  </si>
  <si>
    <t>" 4.NP " 123,2</t>
  </si>
  <si>
    <t>" 5.NP " 123,2</t>
  </si>
  <si>
    <t>" 6.NP - 2x kvůli předsazení patra" 127,36*2</t>
  </si>
  <si>
    <t>" 7.NP " 127,36</t>
  </si>
  <si>
    <t>198</t>
  </si>
  <si>
    <t>764002881</t>
  </si>
  <si>
    <t>Demontáž klempířských konstrukcí lemování střešních prostupů do suti</t>
  </si>
  <si>
    <t>-1628837805</t>
  </si>
  <si>
    <t>https://podminky.urs.cz/item/CS_URS_2025_01/764002881</t>
  </si>
  <si>
    <t>" Demontáž lemování střešních a dalších prostupů - předpokládané maximální množství 80 m2 " (80,0)</t>
  </si>
  <si>
    <t>199</t>
  </si>
  <si>
    <t>764003801</t>
  </si>
  <si>
    <t>Demontáž klempířských konstrukcí lemování trub, konzol, držáků, ventilačních nástavců a ostatních kusových prvků do suti</t>
  </si>
  <si>
    <t>-2037525113</t>
  </si>
  <si>
    <t>https://podminky.urs.cz/item/CS_URS_2025_01/764003801</t>
  </si>
  <si>
    <t>" Demontáž lemování trub, konzol, držáků a dalších kusových prvků "</t>
  </si>
  <si>
    <t>" Demontáž lemování trub, .... - předpokládané maximální množství - 100 ks " (100,0)</t>
  </si>
  <si>
    <t>200</t>
  </si>
  <si>
    <t>764004801</t>
  </si>
  <si>
    <t>Demontáž klempířských konstrukcí žlabu podokapního do suti</t>
  </si>
  <si>
    <t>906152683</t>
  </si>
  <si>
    <t>https://podminky.urs.cz/item/CS_URS_2025_01/764004801</t>
  </si>
  <si>
    <t>" Odstranění žlabu podokapního "</t>
  </si>
  <si>
    <t>" Demontáž okapu pro odvod vody ze zakrytí vstupu " (3,5)</t>
  </si>
  <si>
    <t>201</t>
  </si>
  <si>
    <t>764004841</t>
  </si>
  <si>
    <t>Demontáž klempířských konstrukcí háku do suti</t>
  </si>
  <si>
    <t>-288186518</t>
  </si>
  <si>
    <t>https://podminky.urs.cz/item/CS_URS_2025_01/764004841</t>
  </si>
  <si>
    <t>" Odstranění háků pro umístění žlabů - uvažována vzdálenost 0,9 m "</t>
  </si>
  <si>
    <t>" Demontáž žlabových háků pro odvod vody ze zakrytí vstupu " (5,0)</t>
  </si>
  <si>
    <t>202</t>
  </si>
  <si>
    <t>764004861</t>
  </si>
  <si>
    <t>Demontáž klempířských konstrukcí svodu do suti</t>
  </si>
  <si>
    <t>-131792679</t>
  </si>
  <si>
    <t>https://podminky.urs.cz/item/CS_URS_2025_01/764004861</t>
  </si>
  <si>
    <t>" Demontáž svodu pro odvod vody ze zakrytí vstupu " (4,0)+(2,0)</t>
  </si>
  <si>
    <t>203</t>
  </si>
  <si>
    <t>764004871</t>
  </si>
  <si>
    <t>Demontáž klempířských konstrukcí objímek svodu včetně upevnovacích prostředků ( trnů, hmoždinek apod.) do suti</t>
  </si>
  <si>
    <t>-630469273</t>
  </si>
  <si>
    <t>https://podminky.urs.cz/item/CS_URS_2025_01/764004871</t>
  </si>
  <si>
    <t>" Demontáž objímek ze svodu - uvažováno 1 objímka na cca 0,8 m " (8,0)</t>
  </si>
  <si>
    <t>766</t>
  </si>
  <si>
    <t>Konstrukce truhlářské</t>
  </si>
  <si>
    <t>204</t>
  </si>
  <si>
    <t>766231814</t>
  </si>
  <si>
    <t>Demontáž sklápěcích schodů na půdu dřevěných nebo kovových</t>
  </si>
  <si>
    <t>-1115450915</t>
  </si>
  <si>
    <t>https://podminky.urs.cz/item/CS_URS_2025_01/766231814</t>
  </si>
  <si>
    <t>" Odstranění sklápěcích schodů do půdního prostoru v 8. NP " (1,0)</t>
  </si>
  <si>
    <t>205</t>
  </si>
  <si>
    <t>766491851</t>
  </si>
  <si>
    <t>Demontáž ostatních truhlářských konstrukcí prahů dveří jednokřídlových</t>
  </si>
  <si>
    <t>863096385</t>
  </si>
  <si>
    <t>https://podminky.urs.cz/item/CS_URS_2025_01/766491851</t>
  </si>
  <si>
    <t>" Demontáž prahů v místech bez dveřních křídel  "</t>
  </si>
  <si>
    <t xml:space="preserve">" Demontáž prahů - předpokládané maximální množství - 20 ks " (20,0) </t>
  </si>
  <si>
    <t>206</t>
  </si>
  <si>
    <t>766491853</t>
  </si>
  <si>
    <t>Demontáž ostatních truhlářských konstrukcí prahů dveří dvoukřídlových</t>
  </si>
  <si>
    <t>-1076380800</t>
  </si>
  <si>
    <t>https://podminky.urs.cz/item/CS_URS_2025_01/766491853</t>
  </si>
  <si>
    <t xml:space="preserve">" Demontáž prahů - předpokládané maximální množství - 10 ks " (10,0) </t>
  </si>
  <si>
    <t>207</t>
  </si>
  <si>
    <t>766674812</t>
  </si>
  <si>
    <t>Demontáž střešních oken na krytině hladké a drážkové, sklonu přes 45°</t>
  </si>
  <si>
    <t>1058595813</t>
  </si>
  <si>
    <t>https://podminky.urs.cz/item/CS_URS_2025_01/766674812</t>
  </si>
  <si>
    <t>" Demontáž střešních oken "</t>
  </si>
  <si>
    <t>" Demontáž oken v krytině kupolovitého zastřešení 8. NP " (2,0)</t>
  </si>
  <si>
    <t>208</t>
  </si>
  <si>
    <t>766812840</t>
  </si>
  <si>
    <t>Demontáž kuchyňských linek dřevěných nebo kovových včetně skříněk uchycených na stěně, délky přes 1800 do 2100 mm</t>
  </si>
  <si>
    <t>982037200</t>
  </si>
  <si>
    <t>https://podminky.urs.cz/item/CS_URS_2025_01/766812840</t>
  </si>
  <si>
    <t xml:space="preserve">" Demontáž stávajících kuchyňských linek " </t>
  </si>
  <si>
    <t>" Kuchyňské linky délky ± 2 030 mm. "</t>
  </si>
  <si>
    <t>209</t>
  </si>
  <si>
    <t>766812850 SPC</t>
  </si>
  <si>
    <t>Demontáž linek dřevěných nebo kovových včetně skříněk uchycených na stěně, délky přes 2100 do 2400 mm</t>
  </si>
  <si>
    <t>1618066080</t>
  </si>
  <si>
    <t>" Demontáž stávajících linek - kuchyňských, laboratorních, ... "</t>
  </si>
  <si>
    <t>" Linka délky ± 2 400 mm. "</t>
  </si>
  <si>
    <t>767</t>
  </si>
  <si>
    <t>Konstrukce zámečnické</t>
  </si>
  <si>
    <t>210</t>
  </si>
  <si>
    <t>767112812</t>
  </si>
  <si>
    <t>Demontáž stěn a příček pro zasklení svařovaných</t>
  </si>
  <si>
    <t>-1747888676</t>
  </si>
  <si>
    <t>https://podminky.urs.cz/item/CS_URS_2025_01/767112812</t>
  </si>
  <si>
    <t>" Demontáž stávajících prosklených příček "</t>
  </si>
  <si>
    <t xml:space="preserve">" Vybourání stávajících prosklených příček jednoduchých tl. 50 mm " </t>
  </si>
  <si>
    <t>" 3. NP " (3,755)</t>
  </si>
  <si>
    <t xml:space="preserve">" Vybourání stávajících prosklených příček dvojitých tl. 50 mm " </t>
  </si>
  <si>
    <t>" 2. NP " (32,409)</t>
  </si>
  <si>
    <t xml:space="preserve">" Vybourání stávajících prosklených příček dvojitých tl. 100 mm " </t>
  </si>
  <si>
    <t>" 2. NP " (251,563)</t>
  </si>
  <si>
    <t>" 3. NP " (178,133)</t>
  </si>
  <si>
    <t>211</t>
  </si>
  <si>
    <t>767122811</t>
  </si>
  <si>
    <t>Demontáž stěn a příček s výplní z drátěné sítě šroubovaných</t>
  </si>
  <si>
    <t>2020804966</t>
  </si>
  <si>
    <t>https://podminky.urs.cz/item/CS_URS_2025_01/767122811</t>
  </si>
  <si>
    <t>" Demontáž větracích mříží podél fasádky pod obloukovou střechou. Uvažována výška 1,0 m "</t>
  </si>
  <si>
    <t>" 8. NP " ((20,35)*2)*1,0</t>
  </si>
  <si>
    <t>212</t>
  </si>
  <si>
    <t>767141800</t>
  </si>
  <si>
    <t>Demontáž konstrukcí pro beztmelé zasklení se zasklením</t>
  </si>
  <si>
    <t>-1689636293</t>
  </si>
  <si>
    <t>https://podminky.urs.cz/item/CS_URS_2025_01/767141800</t>
  </si>
  <si>
    <t>" Demontáž proskleného zábradlí "</t>
  </si>
  <si>
    <t>" 3. NP - m. 3.54 " (2,3+19,2)*1,2</t>
  </si>
  <si>
    <t>" 3. NP - m. 3.56 " (4*1,5)*1,2</t>
  </si>
  <si>
    <t>213</t>
  </si>
  <si>
    <t>767161814</t>
  </si>
  <si>
    <t>Demontáž zábradlí do suti rovného nerozebíratelný spoj hmotnosti 1 m zábradlí přes 20 kg</t>
  </si>
  <si>
    <t>-1718163727</t>
  </si>
  <si>
    <t>https://podminky.urs.cz/item/CS_URS_2025_01/767161814</t>
  </si>
  <si>
    <t xml:space="preserve">" Demontáž venkovního zábradlí -  schodiště do 1.53 a u ČS. " </t>
  </si>
  <si>
    <t>" Odstranění zábradlí " (4,4)+(8,5)</t>
  </si>
  <si>
    <t>214</t>
  </si>
  <si>
    <t>767161824</t>
  </si>
  <si>
    <t>Demontáž zábradlí do suti schodišťového nerozebíratelný spoj hmotnosti 1 m zábradlí přes 20 kg</t>
  </si>
  <si>
    <t>-1702948392</t>
  </si>
  <si>
    <t>https://podminky.urs.cz/item/CS_URS_2025_01/767161824</t>
  </si>
  <si>
    <t>" Demontáž schodišťového zábradlí "</t>
  </si>
  <si>
    <t>" Demontáž schodišťového zábradlí mramorového schodiště - trubkového " (14,0)</t>
  </si>
  <si>
    <t xml:space="preserve">" Demontáž zábradlí v 8. NP " </t>
  </si>
  <si>
    <t>" Demontáž zábradlí " (2,7)+(2,7)</t>
  </si>
  <si>
    <t>" Demontáž zábradlí venkovních schodišť "</t>
  </si>
  <si>
    <t>" Demontáž zábradlí schodiště u čerpací stanice " (1,6+2,0)</t>
  </si>
  <si>
    <t>" Demontáž zábradlí schodiště u vstupu do kanálu " (1,5)</t>
  </si>
  <si>
    <t>" Demontáž zábradlí schodiště ke vstupu do m. 1.53 " (1,3*2)</t>
  </si>
  <si>
    <t>215</t>
  </si>
  <si>
    <t>767162811</t>
  </si>
  <si>
    <t>Demontáž zábradlí balkonového nebo lodžiového z hliníkových profilů včetně výplně rovného délky do 3,0 m</t>
  </si>
  <si>
    <t>63806764</t>
  </si>
  <si>
    <t>https://podminky.urs.cz/item/CS_URS_2025_01/767162811</t>
  </si>
  <si>
    <t>" Odstranění stávajícího balkónového zábradlí "</t>
  </si>
  <si>
    <t>" 3. NP - m. 3.45 " (1,0)</t>
  </si>
  <si>
    <t>216</t>
  </si>
  <si>
    <t>767311830</t>
  </si>
  <si>
    <t>Demontáž světlíků se skleněnou výplní bodových</t>
  </si>
  <si>
    <t>1275198071</t>
  </si>
  <si>
    <t>https://podminky.urs.cz/item/CS_URS_2025_01/767311830</t>
  </si>
  <si>
    <t>" Demontáž stávajících světlíků bodových na střeše "</t>
  </si>
  <si>
    <t>" Střecha nad 8. NP - bodové světlíky - kupolové - předpokládán rozměr 1 ks - 1,0×1,0 m " (1,0*1,0)*5</t>
  </si>
  <si>
    <t>" Střecha v 8. NP na schodišti - bodové světlíky - ploché - předpokládán rozměr 1 ks - 1,5×1,0 m " (1,5*1,0)*2</t>
  </si>
  <si>
    <t>217</t>
  </si>
  <si>
    <t>767392801</t>
  </si>
  <si>
    <t>Demontáž krytin střech z plechů nýtovaných do suti</t>
  </si>
  <si>
    <t>11962322</t>
  </si>
  <si>
    <t>https://podminky.urs.cz/item/CS_URS_2025_01/767392801</t>
  </si>
  <si>
    <t>" Demontáž krytiny z plechu obloukové střechy. "</t>
  </si>
  <si>
    <t>218</t>
  </si>
  <si>
    <t>767392802</t>
  </si>
  <si>
    <t>Demontáž krytin střech z plechů šroubovaných do suti</t>
  </si>
  <si>
    <t>273873989</t>
  </si>
  <si>
    <t>https://podminky.urs.cz/item/CS_URS_2025_01/767392802</t>
  </si>
  <si>
    <t>" Skladba půdní - druhá vrstva " 188,97</t>
  </si>
  <si>
    <t>219</t>
  </si>
  <si>
    <t>767415832 RTO</t>
  </si>
  <si>
    <t>Demontáž vnějšího obkladu skládaného pláště plechem tvarovaným výšky budovy přes 24 do 36 m, uchyceným šroubováním</t>
  </si>
  <si>
    <t>261784433</t>
  </si>
  <si>
    <t xml:space="preserve">" Demontáž oplechování fasády - obkladu z trapézového plechu " </t>
  </si>
  <si>
    <t>" Demontáž obkladu balkonu " (12,402)+(6,245)*0,15</t>
  </si>
  <si>
    <t>" Demontáž plechu fasády " (224,611+117,822+115,014+200,808+200,808+209,448+209,448+152,6)</t>
  </si>
  <si>
    <t>" Demontáž podhledové plochy obkladu " (23,1*1,55)*2</t>
  </si>
  <si>
    <t>" Demontáž podhledové plochy nadpraží oken " (287,338)</t>
  </si>
  <si>
    <t>220</t>
  </si>
  <si>
    <t>767492801</t>
  </si>
  <si>
    <t>Demontáž nosného roštu fasád a stěn jednosměrného vodorovného</t>
  </si>
  <si>
    <t>-677118133</t>
  </si>
  <si>
    <t>https://podminky.urs.cz/item/CS_URS_2025_01/767492801</t>
  </si>
  <si>
    <t>" Demontáž roštu pod vnějším obkladem "</t>
  </si>
  <si>
    <t>221</t>
  </si>
  <si>
    <t>767531811</t>
  </si>
  <si>
    <t>Demontáž vstupních čisticích zón rohoží kovových nebo plastových</t>
  </si>
  <si>
    <t>-527310216</t>
  </si>
  <si>
    <t>https://podminky.urs.cz/item/CS_URS_2025_01/767531811</t>
  </si>
  <si>
    <t xml:space="preserve">" Demontáž čistící rohože, čistící zóny " </t>
  </si>
  <si>
    <t>" 2. NP - m. 2.53 " (8,18)</t>
  </si>
  <si>
    <t>222</t>
  </si>
  <si>
    <t>767531821</t>
  </si>
  <si>
    <t>Demontáž vstupních čisticích zón rámů zapuštěných nebo náběhových</t>
  </si>
  <si>
    <t>-221436578</t>
  </si>
  <si>
    <t>https://podminky.urs.cz/item/CS_URS_2025_01/767531821</t>
  </si>
  <si>
    <t xml:space="preserve">" Případné odstranění rámu pro čistící rohož, čistící zónu " </t>
  </si>
  <si>
    <t>" 2. NP " (12,3)</t>
  </si>
  <si>
    <t>223</t>
  </si>
  <si>
    <t>767581802</t>
  </si>
  <si>
    <t>Demontáž podhledů lamel</t>
  </si>
  <si>
    <t>-1066452474</t>
  </si>
  <si>
    <t>https://podminky.urs.cz/item/CS_URS_2025_01/767581802</t>
  </si>
  <si>
    <t xml:space="preserve">" Demontáž plechového podhledu " </t>
  </si>
  <si>
    <t>" 1. NP " (12,49+11,84+60,14+56,6+15,76+22,46)</t>
  </si>
  <si>
    <t>" 2. NP " (99,46+35,29+12,62+11,84+49,37+119,73+8,18+4,26)</t>
  </si>
  <si>
    <t>" 3. NP " (51,27+29,81+33,66+14,13+87,58+12,48+11,84+45,3+43,61+51,54+27,96)</t>
  </si>
  <si>
    <t>" 4. NP " (3,86+12,37+11,98+140,84)</t>
  </si>
  <si>
    <t>" 5. NP " (3,86+12,48+11,84+141,07)</t>
  </si>
  <si>
    <t>" 6. NP " (3,86+12,48+11,84+133,71)</t>
  </si>
  <si>
    <t>" 7. NP " (3,86+12,48+11,84+133,71)</t>
  </si>
  <si>
    <t>" 8. NP " (12,2+39,61+53,5+1,33)</t>
  </si>
  <si>
    <t>224</t>
  </si>
  <si>
    <t>767582800</t>
  </si>
  <si>
    <t>Demontáž podhledů roštů</t>
  </si>
  <si>
    <t>792612713</t>
  </si>
  <si>
    <t>https://podminky.urs.cz/item/CS_URS_2025_01/767582800</t>
  </si>
  <si>
    <t>" Demontáž roštu plechového podhledu "</t>
  </si>
  <si>
    <t>225</t>
  </si>
  <si>
    <t>767661811</t>
  </si>
  <si>
    <t>Demontáž mříží pevných nebo otevíravých</t>
  </si>
  <si>
    <t>966141676</t>
  </si>
  <si>
    <t>https://podminky.urs.cz/item/CS_URS_2025_01/767661811</t>
  </si>
  <si>
    <t>" Demontáž otevíravých či pevných mříží - např. k prostoru pod schodiště, mezi místnostmi apod. "</t>
  </si>
  <si>
    <t xml:space="preserve">" Demontáž mříží - předpokládaná maximální plocha - 75 m2 " (75,0) </t>
  </si>
  <si>
    <t>226</t>
  </si>
  <si>
    <t>767810811</t>
  </si>
  <si>
    <t>Demontáž větracích mřížek ocelových čtyřhranných neho kruhových</t>
  </si>
  <si>
    <t>-206860741</t>
  </si>
  <si>
    <t>https://podminky.urs.cz/item/CS_URS_2025_01/767810811</t>
  </si>
  <si>
    <t>" Demontáž větracích mřížek v konstrukcích nenáležících jako koncový prvek jednotlivých profesí "</t>
  </si>
  <si>
    <t>" Demontáž větracích mřížek - předpokládané maximální množství - 150 ks " (150,0)</t>
  </si>
  <si>
    <t>227</t>
  </si>
  <si>
    <t>767833801</t>
  </si>
  <si>
    <t>Demontáž vnitřních kovových žebříků přímých délky do 2 m</t>
  </si>
  <si>
    <t>477416284</t>
  </si>
  <si>
    <t>https://podminky.urs.cz/item/CS_URS_2025_01/767833801</t>
  </si>
  <si>
    <t>" Demontáž vnitřních kovových žebříků "</t>
  </si>
  <si>
    <t>" Demontáž vnitřních žebříků na stěně - předpokládané maximální množství - 15 ks " (15,0)</t>
  </si>
  <si>
    <t>228</t>
  </si>
  <si>
    <t>767833802</t>
  </si>
  <si>
    <t>Demontáž vnitřních kovových žebříků přímých délky přes 2 do 5 m</t>
  </si>
  <si>
    <t>-923003908</t>
  </si>
  <si>
    <t>https://podminky.urs.cz/item/CS_URS_2025_01/767833802</t>
  </si>
  <si>
    <t>" Demontáž vnitřních žebříků na stěně - předpokládané maximální množství - 8 ks " (8,0)</t>
  </si>
  <si>
    <t>229</t>
  </si>
  <si>
    <t>767893816</t>
  </si>
  <si>
    <t>Demontáž stříšek nad venkovními vstupy z kovových profilů, výplň z plechu</t>
  </si>
  <si>
    <t>113889165</t>
  </si>
  <si>
    <t>https://podminky.urs.cz/item/CS_URS_2025_01/767893816</t>
  </si>
  <si>
    <t>" Demontáž předsazených stříšek nad vstupy, podél fasády, ... "</t>
  </si>
  <si>
    <t>" Demontáž předsazené stříšky po délce fasády - jihozápadní pohled " (40,0)*7</t>
  </si>
  <si>
    <t>230</t>
  </si>
  <si>
    <t>767893838 SPC</t>
  </si>
  <si>
    <t>Odstranění stávajícího zastřešení nad rampou vč. veškerých nutných pomocných prací a materiálu a odvozu a likvidace suti</t>
  </si>
  <si>
    <t>-1506833289</t>
  </si>
  <si>
    <t xml:space="preserve">Poznámka k položce:_x000D_
" V ceně  veškeré nutné práce a materiál související s odstraněním stávajícího zastřešení. Jedná se např. o:_x000D_
 - ochranu stávajících nebouraných konstrukcí;_x000D_
 - podpůrné konstrukce při bourání střechy jako ochranu proti zřícení vč. jejich odstranění;_x000D_
 - odstranění kompletního zastřešení (skladby, trámků vč. řezání, případné nosné konstrukce, oplechování, ...);_x000D_
 - odstranění klempířčských prvků samostatně nespecifikovaných;_x000D_
 - přesun hmot;_x000D_
 - odvoz a livkidace suti;_x000D_
 - další veškeré nutné práce a materiál související s odstranění stávajícího zastřešení u rampy.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Předpokládaná tl. zastřešení ± 0,4 m. "_x000D_
</t>
  </si>
  <si>
    <t>" Odstranění stávajícího zastřešení nad rampou vč. pomocncých konstrukcí - podepření, lešení apod. a odvozu a likvidace suti. "</t>
  </si>
  <si>
    <t>" Odstranění zastřešení " (2,08*4,6)</t>
  </si>
  <si>
    <t xml:space="preserve">" POZN: Výměra vztažena na půdorysnou plochu zastřešení. " </t>
  </si>
  <si>
    <t>231</t>
  </si>
  <si>
    <t>767893839 SPC</t>
  </si>
  <si>
    <t>Odstranění stávajícího zastřešení vstupu vč. veškerých nutných pomocných prací a materiálu a odvozu a likvidace suti</t>
  </si>
  <si>
    <t>-1015024034</t>
  </si>
  <si>
    <t xml:space="preserve">Poznámka k položce:_x000D_
" V ceně  veškeré nutné práce a materiál související s odstraněním stávajícího zastřešení. Jedná se např. o:_x000D_
 - ochranu stávajících sloupů;_x000D_
 - podpůrné konstrukce při bourání střechy jako ochranu proti zřícení vč. jejich odstranění;_x000D_
 - odstranění kompletního zastřešení (skladby, plechového podhledu,  bočního oplechování, ...) vč. nosných táhel;_x000D_
 - odstranění klempířčských prvků samostatně nespecifikovaných;_x000D_
 - demontáž cedule s názvem instituce;_x000D_
 - přesun hmot;_x000D_
 - odvoz a livkidace suti;_x000D_
 - další veškeré nutné práce a materiál související s odstranění stávajícího zastřešení u hlavního vstupu.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Předpokládaná tl. zastřešení ± 0,6 m. "_x000D_
</t>
  </si>
  <si>
    <t>" Odstranění stávajícího zastřešení vstupu vč. pomocncých konstrukcí - podepření, lešení apod. a odvozu a likvidace suti. "</t>
  </si>
  <si>
    <t>" Odstranění zastřešení " (5,55*4,0)</t>
  </si>
  <si>
    <t>232</t>
  </si>
  <si>
    <t>767896810</t>
  </si>
  <si>
    <t>Demontáž lišt a okopových plechů lišt</t>
  </si>
  <si>
    <t>-2104466470</t>
  </si>
  <si>
    <t>https://podminky.urs.cz/item/CS_URS_2025_01/767896810</t>
  </si>
  <si>
    <t xml:space="preserve">" Demontáž veškerých kovových lišt u vybouraných podlah " </t>
  </si>
  <si>
    <t>" Odhadované maximální množství - 1850 m " (1850,0)</t>
  </si>
  <si>
    <t>233</t>
  </si>
  <si>
    <t>767996701</t>
  </si>
  <si>
    <t>Demontáž ostatních zámečnických konstrukcí řezáním o hmotnosti jednotlivých dílů do 50 kg</t>
  </si>
  <si>
    <t>kg</t>
  </si>
  <si>
    <t>436078093</t>
  </si>
  <si>
    <t>https://podminky.urs.cz/item/CS_URS_2025_01/767996701</t>
  </si>
  <si>
    <t>Poznámka k položce:_x000D_
" V ceně odstranění veškerých kovových konstrukcí nespecifikovaných - konzol, držáků, žebříků, ocelové konstrukce mramorového schodiště, podpůrných a pomocných konstrukcí schodišť a ostatních konstrukcí a prvků (např. ve strojovnách), ochranných konstrukcí v nikách (např. otopných těles na chodbách, ...) apod. "</t>
  </si>
  <si>
    <t>" Odstranění veškerých ocelových konstrukcí nespecifikovaných - předpokládané maximální množství - 12,0 t " (12000,0)</t>
  </si>
  <si>
    <t>234</t>
  </si>
  <si>
    <t>767996702</t>
  </si>
  <si>
    <t>Demontáž ostatních zámečnických konstrukcí řezáním o hmotnosti jednotlivých dílů přes 50 do 100 kg</t>
  </si>
  <si>
    <t>-337752335</t>
  </si>
  <si>
    <t>https://podminky.urs.cz/item/CS_URS_2025_01/767996702</t>
  </si>
  <si>
    <t>" Odstranění veškerých ocelových konstrukcí nespecifikovaných - předpokládané maximální množství - 5,25 t " (5250,0)</t>
  </si>
  <si>
    <t>235</t>
  </si>
  <si>
    <t>767996703</t>
  </si>
  <si>
    <t>Demontáž ostatních zámečnických konstrukcí řezáním o hmotnosti jednotlivých dílů přes 100 do 250 kg</t>
  </si>
  <si>
    <t>-1119645194</t>
  </si>
  <si>
    <t>https://podminky.urs.cz/item/CS_URS_2025_01/767996703</t>
  </si>
  <si>
    <t>" Odstranění veškerých ocelových konstrukcí nespecifikovaných - předpokládané maximální množství - 3,5 t " (3500,0)</t>
  </si>
  <si>
    <t>236</t>
  </si>
  <si>
    <t>767996704</t>
  </si>
  <si>
    <t>Demontáž ostatních zámečnických konstrukcí řezáním o hmotnosti jednotlivých dílů přes 250 do 500 kg</t>
  </si>
  <si>
    <t>2089375787</t>
  </si>
  <si>
    <t>https://podminky.urs.cz/item/CS_URS_2025_01/767996704</t>
  </si>
  <si>
    <t>" Odstraněnní ocelových nosníků obloukové střechy - předpokládané maximální množství 15,0 t " (15000,0)</t>
  </si>
  <si>
    <t>771</t>
  </si>
  <si>
    <t>Podlahy z dlaždic</t>
  </si>
  <si>
    <t>237</t>
  </si>
  <si>
    <t>771473810</t>
  </si>
  <si>
    <t>Demontáž soklíků z dlaždic keramických lepených rovných</t>
  </si>
  <si>
    <t>-628634658</t>
  </si>
  <si>
    <t>https://podminky.urs.cz/item/CS_URS_2025_01/771473810</t>
  </si>
  <si>
    <t xml:space="preserve">" Demontáž stávajících soklíků keramických. " </t>
  </si>
  <si>
    <t>" U podlah s nášlapnou vrstvou z keramické dlažby "</t>
  </si>
  <si>
    <t>" 1. NP " (33,7+34,3+30,2+49,6+29,0+18,8+8,6+6,3+7,9+31,5+30,5)</t>
  </si>
  <si>
    <t>" 2. NP " (12,7+13,1+9,7+9,9+10,9+28,8+30,5)</t>
  </si>
  <si>
    <t>" 3. NP " (8,8+10,3+31,4+30,5+4,4)</t>
  </si>
  <si>
    <t>" 4. NP " (31,5+22,6+24,8+18,3+20,0+25,0+21,6+20,1+18,0+18,0+18,3+18,3+18,3+18,3+18,3+18,3+31,9+15,7+8,6+6,3+7,9+28,8+27,9)</t>
  </si>
  <si>
    <t>" 5. NP " (24,4+32,7+31,9+20,1+22,3+20,9+18,2+17,2+17,0+18,3+17,0+31,9+26,6+8,6+6,3+7,9+31,4+30,5)</t>
  </si>
  <si>
    <t>" 6. NP " (64,6+38,0+16,7+23,0+29,0+24,6+23,7+36,2+16,9+16,9+17,0+17,0+17,0+15,7+9,7+8,6+6,3+7,9+31,4+30,5)</t>
  </si>
  <si>
    <t>" 7. NP " (36,7+27,7+36,5+24,6+36,2+26,2+12,7+14,7+8,6+6,3+7,9+31,4+30,5)</t>
  </si>
  <si>
    <t>" U podlah s nášlapnou vrstvou z teracové dlažby "</t>
  </si>
  <si>
    <t>" 1. NP " (23,2+20,3+26,2+14,5+31,4+6,8+9,1+9,6)</t>
  </si>
  <si>
    <t>" 2. NP " (32,0)</t>
  </si>
  <si>
    <t>" U podlah s nášlapnou vrstvou z betonové mazaniny "</t>
  </si>
  <si>
    <t>" 1. NP "  (4,7+6,1+5,6+3,6+5,2+3,1+5,7+4,8)</t>
  </si>
  <si>
    <t>" 8. NP " (19,5+25,9+36,5+4,7+7,9)</t>
  </si>
  <si>
    <t>" U podlah s nášlapnou vrstvou z povlahových podlah - předpoklad v 10 % délky pod pryžovou lištou "</t>
  </si>
  <si>
    <t>" 1. NP - 8. NP " (711,6+634,8+1580,6+35,6)*0,1</t>
  </si>
  <si>
    <t>238</t>
  </si>
  <si>
    <t>771551810</t>
  </si>
  <si>
    <t>Demontáž podlah z dlaždic teracových kladených do malty</t>
  </si>
  <si>
    <t>1987341593</t>
  </si>
  <si>
    <t>https://podminky.urs.cz/item/CS_URS_2025_01/771551810</t>
  </si>
  <si>
    <t>" Odstranění nášlapné vrstvy z teracové dlažby. Předpokládáno jako kladené do malty "</t>
  </si>
  <si>
    <t>" 1. NP " (14,89+22,81+34,27+8,87+50,83+2,76+4,78+5,52)</t>
  </si>
  <si>
    <t>" 2. NP " (32,5)</t>
  </si>
  <si>
    <t>239</t>
  </si>
  <si>
    <t>771571810</t>
  </si>
  <si>
    <t>Demontáž podlah z dlaždic keramických kladených do malty</t>
  </si>
  <si>
    <t>-1061594670</t>
  </si>
  <si>
    <t>https://podminky.urs.cz/item/CS_URS_2025_01/771571810</t>
  </si>
  <si>
    <t>Poznámka k položce:_x000D_
" V ceně také odstranění maltového lože. "</t>
  </si>
  <si>
    <t>" Odstranění nášlapné vrstvy z keramické dlažby. Předpokládáno jako kladené do malty "</t>
  </si>
  <si>
    <t>" 1. NP " (49,1+45,9+46,68+95,61+36,73+19,62+4,57+2,23+3,87+12,49+11,84)</t>
  </si>
  <si>
    <t>" 2. NP " (9,75+5,71+2,78+4,95+6,9+12,62+11,84)</t>
  </si>
  <si>
    <t>" 3. NP " (4,72+6,24+12,48+11,84+1,11)</t>
  </si>
  <si>
    <t>" 4. NP " (46,46+21,35+28,4+15,36+20,27+28,06+22,73+18,11+14,38+14,38+15,11+15,36+15,11+15,36+14,99+15,24+48,22+9,28+4,57+2,23+3,86+12,37+11,98)</t>
  </si>
  <si>
    <t>" 5. NP " (26,61+50,41+48,99+18,11+23,43+24,74+14,87+15,66+15,43+14,99+15,3+48,19+27,15+4,57+2,23+3,86+12,48+11,84)</t>
  </si>
  <si>
    <t>" 6. NP " (132,62+55,18+14,45+23,86+33,9+26,6+20,51+58,44+14,94+14,81+15,43+15,05+15,3+9,19+5,73+4,57+2,23+3,86+12,48+11,84)</t>
  </si>
  <si>
    <t>" 7. NP " (55,29+30,79+58,67+26,6+58,44+28,07+7,48+7,31+4,57+2,23+3,86+12,48+11,84)</t>
  </si>
  <si>
    <t>772</t>
  </si>
  <si>
    <t>Podlahy z kamene</t>
  </si>
  <si>
    <t>240</t>
  </si>
  <si>
    <t>772231812 RTO</t>
  </si>
  <si>
    <t>Demontáž schodišťových stupňů z kamenných desek do suti stupnic z tvrdých kamenů lepených / přišroubovaných</t>
  </si>
  <si>
    <t>-904087013</t>
  </si>
  <si>
    <t xml:space="preserve">" Odstranění mramorových schodišťových stupňů uložených na podpůrné konstrukci " </t>
  </si>
  <si>
    <t>" Odstranění mramorových stupńů "</t>
  </si>
  <si>
    <t>" 3. NP - m. 3.56 " (12,42)</t>
  </si>
  <si>
    <t>241</t>
  </si>
  <si>
    <t>772522811</t>
  </si>
  <si>
    <t>Demontáž dlažby z kamene do suti z tvrdých kamenů kladených do malty</t>
  </si>
  <si>
    <t>862810985</t>
  </si>
  <si>
    <t>https://podminky.urs.cz/item/CS_URS_2025_01/772522811</t>
  </si>
  <si>
    <t>" Odstranění nášlapné vrstvy z mramoru, mramorové dlažby. Předpokládáno jako kladené do malty "</t>
  </si>
  <si>
    <t>" 2. NP - m. 2.52 " (119,73-32,5)</t>
  </si>
  <si>
    <t>" 2. NP - m. 2.55 " (4,26)</t>
  </si>
  <si>
    <t>775</t>
  </si>
  <si>
    <t>Podlahy skládané</t>
  </si>
  <si>
    <t>242</t>
  </si>
  <si>
    <t>775411820</t>
  </si>
  <si>
    <t>Demontáž soklíků nebo lišt dřevěných do suti připevněných vruty</t>
  </si>
  <si>
    <t>-1189957460</t>
  </si>
  <si>
    <t>https://podminky.urs.cz/item/CS_URS_2025_01/775411820</t>
  </si>
  <si>
    <t xml:space="preserve">" Demontáž veškerých dřevěných lišt u vybouraných podlah " </t>
  </si>
  <si>
    <t>" Předpokládané maximální množství - 700 m " (700,0)</t>
  </si>
  <si>
    <t>776</t>
  </si>
  <si>
    <t>Podlahy povlakové</t>
  </si>
  <si>
    <t>243</t>
  </si>
  <si>
    <t>776201812</t>
  </si>
  <si>
    <t>Demontáž povlakových podlahovin lepených ručně s podložkou</t>
  </si>
  <si>
    <t>-1988429305</t>
  </si>
  <si>
    <t>https://podminky.urs.cz/item/CS_URS_2025_01/776201812</t>
  </si>
  <si>
    <t>" Odstranění nášlapných vrstev povlakových - koberce, vinylu, PVC, linolea, .... "</t>
  </si>
  <si>
    <t xml:space="preserve">" Odstranění nášlapné vrstvy z PVC " </t>
  </si>
  <si>
    <t>" 1. NP " (14,93+21,81+18,58)</t>
  </si>
  <si>
    <t>" 2. NP " (99,46+35,29+21,81+17,34)</t>
  </si>
  <si>
    <t>" 3. NP " (29,81+29,79+21,17+6,47+17,21+21,81)</t>
  </si>
  <si>
    <t>" 4. NP " (48,85+17,21+21,81)</t>
  </si>
  <si>
    <t>" 5. NP " (14,45+22,73+17,12+21,81)</t>
  </si>
  <si>
    <t>" 6. NP " (15,43+17,12+21,81)</t>
  </si>
  <si>
    <t>" 7. NP " (28,42+28,1+17,12+21,81)</t>
  </si>
  <si>
    <t>" 8. NP " (17,87)</t>
  </si>
  <si>
    <t>" Přípočet za plochu pod schodišti v 1. NP " (11,89+11,89)</t>
  </si>
  <si>
    <t>" Odečet ploch za stupně schodiště -  zohledněno v položce odstranění ze schodišťových stupňů " -(0,3*1,2)*24*(6+7)</t>
  </si>
  <si>
    <t xml:space="preserve">" Odstranění nášlapné vrstvy z PVC dílců " </t>
  </si>
  <si>
    <t>" 1. NP " (13,82+60,14+56,6+15,76+22,46)</t>
  </si>
  <si>
    <t>" 2. NP " (25,26+18,48+25,43+23,45+14,29+15,24+14,87+10,0+3,88+3,95+2,69+14,17+13,09+5,07+6,65+49,37)</t>
  </si>
  <si>
    <t>" 3. NP " (51,27+33,66+31,1+31,1+87,58+45,3+43,61+51,54+27,96)</t>
  </si>
  <si>
    <t>" 4. NP " (14,45+14,45+15,17+15,43+15,17+140,84)</t>
  </si>
  <si>
    <t>" 5. NP " (14,45+15,43+15,17+141,07)</t>
  </si>
  <si>
    <t>" 6. NP " (15,17+15,43+15,17+133,71)</t>
  </si>
  <si>
    <t>" 7. NP " (14,45+15,43+133,71)</t>
  </si>
  <si>
    <t xml:space="preserve">" Odstranění nášlapné vrstvy z koberce " </t>
  </si>
  <si>
    <t>" 2. NP " (14,23+48,06+20,72+11,57+26,62)</t>
  </si>
  <si>
    <t>" 3. NP " (18,05+14,13+14,48+15,05+15,3+34,04)</t>
  </si>
  <si>
    <t>" 4. NP " (15,43+15,17)</t>
  </si>
  <si>
    <t>" 5. NP " (15,17+15,43+15,17+15,43+15,17+13,96+14,94)</t>
  </si>
  <si>
    <t>" 6. NP " (15,17+15,43+14,81+14,94+15,17)</t>
  </si>
  <si>
    <t>" 7. NP " (14,45+15,17+15,43+15,17+15,17+15,43+21,65+14,94+14,81+14,81+14,94+15,17+15,43+15,05+15,3)</t>
  </si>
  <si>
    <t>244</t>
  </si>
  <si>
    <t>776201814</t>
  </si>
  <si>
    <t>Demontáž povlakových podlahovin volně položených podlepených páskou</t>
  </si>
  <si>
    <t>1542761353</t>
  </si>
  <si>
    <t>https://podminky.urs.cz/item/CS_URS_2025_01/776201814</t>
  </si>
  <si>
    <t>" Odstranění vrstvy z gumové rohože - předpokládáno volné kladení "</t>
  </si>
  <si>
    <t>" 1. NP - m. 1.04 " (28,92)</t>
  </si>
  <si>
    <t>245</t>
  </si>
  <si>
    <t>776301812</t>
  </si>
  <si>
    <t>Demontáž povlakových podlahovin ze schodišťových stupňů s podložkou</t>
  </si>
  <si>
    <t>885220728</t>
  </si>
  <si>
    <t>https://podminky.urs.cz/item/CS_URS_2025_01/776301812</t>
  </si>
  <si>
    <t>" Odstranění nášlapných vrstev povlakových ze schodišťových stupňů - koberce, vinylu, PVC, linolea, .... "</t>
  </si>
  <si>
    <t xml:space="preserve">" Odstranění nášlapné vrstvy z PVC ze schodišťových stupňů " </t>
  </si>
  <si>
    <t>" Hlavní schodiště na levé straně "</t>
  </si>
  <si>
    <t xml:space="preserve"> " Z 1. NP do 2. NP - stupnice + podstupnice " (1,2)*24+(1,2)*24</t>
  </si>
  <si>
    <t xml:space="preserve"> " Z 2. NP do 3. NP - stupnice + podstupnice " (1,2)*24+(1,2)*24</t>
  </si>
  <si>
    <t xml:space="preserve"> " Z 3. NP do 4. NP - stupnice + podstupnice " (1,2)*24+(1,2)*24</t>
  </si>
  <si>
    <t xml:space="preserve"> " Z 4. NP do 5. NP - stupnice + podstupnice " (1,2)*24+(1,2)*24</t>
  </si>
  <si>
    <t xml:space="preserve"> " Z 5. NP do 6. NP - stupnice + podstupnice " (1,2)*24+(1,2)*24</t>
  </si>
  <si>
    <t xml:space="preserve"> " Z 6. NP do 7. NP - stupnice + podstupnice " (1,2)*24+(1,2)*24</t>
  </si>
  <si>
    <t xml:space="preserve"> " Z 7. NP do 8. NP - stupnice + podstupnice " (1,2)*24+(1,2)*24</t>
  </si>
  <si>
    <t>" Hlavní schodiště na pravé straně - u výtahu "</t>
  </si>
  <si>
    <t>246</t>
  </si>
  <si>
    <t>776410811</t>
  </si>
  <si>
    <t>Demontáž soklíků nebo lišt pryžových nebo plastových</t>
  </si>
  <si>
    <t>320820305</t>
  </si>
  <si>
    <t>https://podminky.urs.cz/item/CS_URS_2025_01/776410811</t>
  </si>
  <si>
    <t>" Odstranění soklíků a soklových lišt. "</t>
  </si>
  <si>
    <t>" Odstranění u podlah s nášlapnou vrstvou z koberce. "</t>
  </si>
  <si>
    <t>" 2. NP " (16,7+28,9+18,6+14,7+21,8)</t>
  </si>
  <si>
    <t>" 3. NP " (21,4+16,1+16,7+17,0+17,0+25,7)</t>
  </si>
  <si>
    <t>" 4. NP " (17,0+17,0)</t>
  </si>
  <si>
    <t>" 5. NP " (17,0+17,0+17,0+17,0+17,0+16,5+16,9)</t>
  </si>
  <si>
    <t>" 6. NP " (17,0+17,0+16,9+16,9+17,0)</t>
  </si>
  <si>
    <t>" 7. NP " (16,7++17,0+17,0+17,0+22,5+17,0+17,0+16,9+16,9+16,9+16,9+17,0+17,0+17,0+17,0)</t>
  </si>
  <si>
    <t>" Odstranění u podlah s nášlapnou vrstvou z PVC "</t>
  </si>
  <si>
    <t>" 1. NP " (18,4+24,2+19,2)</t>
  </si>
  <si>
    <t>" 2. NP " (48,5+28,2+24,2+18,8)</t>
  </si>
  <si>
    <t>" 3. NP " (23,6+24,9+19,8+11,4+18,7+24,2)</t>
  </si>
  <si>
    <t>" 4. NP " (32,3+18,7+24,2)</t>
  </si>
  <si>
    <t>" 5. NP " (16,7+21,6+18,6+24,2)</t>
  </si>
  <si>
    <t>" 6. NP " (17,0+18,6+24,2)</t>
  </si>
  <si>
    <t>" 7. NP " (25,4+26,9+18,6+24,2)</t>
  </si>
  <si>
    <t>" 8. NP " (19,5)</t>
  </si>
  <si>
    <t>" Odstranění u podlah s nášlapnou vrstvou z PVC dílců "</t>
  </si>
  <si>
    <t>" 1. NP " (19,9+53,2+66,1+22,8+29,3)</t>
  </si>
  <si>
    <t>" 2. NP " (21,3+19,0+22,6+20,6+16,7+17,0+17,0+15,2+8,7+10,3+7,7+15,6+15,3+9,6+12,7+60,3)</t>
  </si>
  <si>
    <t>" 3. NP " (31,5+34,3+24,3+24,3+50,7+45,9+39,2+36,2+35,6)</t>
  </si>
  <si>
    <t>" 4. NP " (16,7+16,7+17,0+17,0+17,0+142,1)</t>
  </si>
  <si>
    <t>" 5. NP " (16,7+17,0+17,0+139,4)</t>
  </si>
  <si>
    <t>" 6. NP " (17,0+17,0+17,0+138,2)</t>
  </si>
  <si>
    <t>" 7. NP " (16,7+17,0+138,2)</t>
  </si>
  <si>
    <t>" Odstranění u podlah s nášlapnou vrstvou z gumové rohože + čistící zóny "</t>
  </si>
  <si>
    <t>" 1. NP " (23,3)</t>
  </si>
  <si>
    <t xml:space="preserve">" Demontáž veškerých plastových a pryžových lišt u vybouraných podlah " </t>
  </si>
  <si>
    <t>" Předpokládané maximální množství - 1000 m " (1000,0)</t>
  </si>
  <si>
    <t>247</t>
  </si>
  <si>
    <t>776430811</t>
  </si>
  <si>
    <t>Demontáž soklíků nebo lišt hran schodišťových</t>
  </si>
  <si>
    <t>691755137</t>
  </si>
  <si>
    <t>https://podminky.urs.cz/item/CS_URS_2025_01/776430811</t>
  </si>
  <si>
    <t xml:space="preserve">" Odstranění ochrany hran stupňů schodišť " </t>
  </si>
  <si>
    <t xml:space="preserve"> " Z 1. NP do 2. NP " (1,2)*24</t>
  </si>
  <si>
    <t xml:space="preserve"> " Z 2. NP do 3. NP " (1,2)*24</t>
  </si>
  <si>
    <t xml:space="preserve"> " Z 3. NP do 4. NP " (1,2)*24</t>
  </si>
  <si>
    <t xml:space="preserve"> " Z 4. NP do 5. NP " (1,2)*24</t>
  </si>
  <si>
    <t xml:space="preserve"> " Z 5. NP do 6. NP " (1,2)*24</t>
  </si>
  <si>
    <t xml:space="preserve"> " Z 6. NP do 7. NP " (1,2)*24</t>
  </si>
  <si>
    <t xml:space="preserve"> " Z 7. NP do 8. NP " (1,2)*24</t>
  </si>
  <si>
    <t>781</t>
  </si>
  <si>
    <t>Dokončovací práce - obklady</t>
  </si>
  <si>
    <t>248</t>
  </si>
  <si>
    <t>781471810</t>
  </si>
  <si>
    <t>Demontáž obkladů z dlaždic keramických kladených do malty</t>
  </si>
  <si>
    <t>-345121444</t>
  </si>
  <si>
    <t>https://podminky.urs.cz/item/CS_URS_2025_01/781471810</t>
  </si>
  <si>
    <t>" Ukončení u terénu " 123,2*0,3</t>
  </si>
  <si>
    <t>249</t>
  </si>
  <si>
    <t>781491815</t>
  </si>
  <si>
    <t>Odstranění obkladů - ostatní prvky profily ukončovací</t>
  </si>
  <si>
    <t>-1217093732</t>
  </si>
  <si>
    <t>https://podminky.urs.cz/item/CS_URS_2025_01/781491815</t>
  </si>
  <si>
    <t>" Ukončení u terénu " 123,2</t>
  </si>
  <si>
    <t>787</t>
  </si>
  <si>
    <t>Dokončovací práce - zasklívání</t>
  </si>
  <si>
    <t>250</t>
  </si>
  <si>
    <t>787200802</t>
  </si>
  <si>
    <t>Vysklívání schodišťového zábradlí plochy přes 1 do 3 m2</t>
  </si>
  <si>
    <t>-82157226</t>
  </si>
  <si>
    <t>https://podminky.urs.cz/item/CS_URS_2025_01/787200802</t>
  </si>
  <si>
    <t xml:space="preserve">" Vysklení bouraného proskleného zábradlí ochozu. " </t>
  </si>
  <si>
    <t>251</t>
  </si>
  <si>
    <t>787300801</t>
  </si>
  <si>
    <t>Vysklívání střešních konstrukcí a střešních světlíků tmelených</t>
  </si>
  <si>
    <t>1191781390</t>
  </si>
  <si>
    <t>https://podminky.urs.cz/item/CS_URS_2025_01/787300801</t>
  </si>
  <si>
    <t xml:space="preserve">" Vysklení stávajících střešních světlíků " </t>
  </si>
  <si>
    <t>" Střecha nad 8. NP +  v 8. NP " (1,0*1,0)*5+(1,5*1,0)*2</t>
  </si>
  <si>
    <t>252</t>
  </si>
  <si>
    <t>787600831</t>
  </si>
  <si>
    <t>Vysklívání oken a dveří izolačního dvojskla</t>
  </si>
  <si>
    <t>-1317569802</t>
  </si>
  <si>
    <t>https://podminky.urs.cz/item/CS_URS_2025_01/787600831</t>
  </si>
  <si>
    <t>" Vysklívání vybouraných dveří - předpoklad zasklení dvojsklem "</t>
  </si>
  <si>
    <t xml:space="preserve">" Dveře v prosklených příčkách " </t>
  </si>
  <si>
    <t>" 2. NP " (1,35*2,15)*5+(1,6*2,15)*1+(1,0*2,02)*1</t>
  </si>
  <si>
    <t>" 3. NP " (1,6*2,15)*1</t>
  </si>
  <si>
    <t xml:space="preserve">" Dveře fasádní " </t>
  </si>
  <si>
    <t>" 1. NP " (1,0*2,02)*1</t>
  </si>
  <si>
    <t>" 3. NP - na balkón " (1,285*2,6)*1</t>
  </si>
  <si>
    <t>" Ostatní dveře - předpoklad 15 % z plochy "</t>
  </si>
  <si>
    <t>" Vnitřní " ((90,604+85,565+67,644+91,751+104,679+91,347+98,619+9,191)-(19,973+3,44))*0,15</t>
  </si>
  <si>
    <t>" Venkovní a fasádní " ((17,455+3,341+8,7)-(2,02+3,341))*0,15</t>
  </si>
  <si>
    <t>253</t>
  </si>
  <si>
    <t>787600833</t>
  </si>
  <si>
    <t>Vysklívání oken a dveří izolačního trojskla</t>
  </si>
  <si>
    <t>165317521</t>
  </si>
  <si>
    <t>https://podminky.urs.cz/item/CS_URS_2025_01/787600833</t>
  </si>
  <si>
    <t xml:space="preserve">" Vysklívání oken a okenních sestav - předpokládáno izolační trojsklo " </t>
  </si>
  <si>
    <t>" Vysklívání oken "</t>
  </si>
  <si>
    <t>" 1. NP " (2,0*1,25)*1</t>
  </si>
  <si>
    <t>" 3. NP " (1,2*2,4)*9</t>
  </si>
  <si>
    <t xml:space="preserve">" Vysklívání okenních sestav " </t>
  </si>
  <si>
    <t>" 1. NP - 7. NP " (131,76+92,16+90,72+191,52+191,52+200,16+200,16+4,05)</t>
  </si>
  <si>
    <t xml:space="preserve">" Vysklívání střešních oken " </t>
  </si>
  <si>
    <t>" 8. NP - uvažován skutečný rozměr 1,0×1,0 m " (2,0)</t>
  </si>
  <si>
    <t>254</t>
  </si>
  <si>
    <t>787700803</t>
  </si>
  <si>
    <t>Vysklívání výkladců skla plochého, plochy přes 3 do 6 m2</t>
  </si>
  <si>
    <t>754545902</t>
  </si>
  <si>
    <t>https://podminky.urs.cz/item/CS_URS_2025_01/787700803</t>
  </si>
  <si>
    <t xml:space="preserve">" Vysklívání vitrín " </t>
  </si>
  <si>
    <t>" 1. NP " (2,7*2,1)*1</t>
  </si>
  <si>
    <t>" 3. NP " (2,7*2,1)*1</t>
  </si>
  <si>
    <t>255</t>
  </si>
  <si>
    <t>787700804</t>
  </si>
  <si>
    <t>Vysklívání výkladců skla plochého, plochy přes 6 m2</t>
  </si>
  <si>
    <t>1391923950</t>
  </si>
  <si>
    <t>https://podminky.urs.cz/item/CS_URS_2025_01/787700804</t>
  </si>
  <si>
    <t>" Vysklívání vybouraných prosklených příček "</t>
  </si>
  <si>
    <t xml:space="preserve">" Vysklení vybouraných prosklených příček jednoduchých tl. 50 mm - předpokládáno jednoduché zasklení. " </t>
  </si>
  <si>
    <t>" 3. NP " (3,755)*1</t>
  </si>
  <si>
    <t xml:space="preserve">" Vysklení vybouraných prosklených příček dvojitých tl. 50 mm - předpokládáno dvojité zasklení. " </t>
  </si>
  <si>
    <t>" 2. NP " (32,409)*2</t>
  </si>
  <si>
    <t xml:space="preserve">" Vysklení vybouraných prosklených příček dvojitých tl. 100 mm - předpokládáno dvojité zasklení. " </t>
  </si>
  <si>
    <t>" 2. NP " (251,563)*2</t>
  </si>
  <si>
    <t>" 3. NP " (178,133)*2</t>
  </si>
  <si>
    <t>HZS</t>
  </si>
  <si>
    <t>Hodinové zúčtovací sazby</t>
  </si>
  <si>
    <t>256</t>
  </si>
  <si>
    <t>HZS1292</t>
  </si>
  <si>
    <t>Hodinové zúčtovací sazby profesí HSV zemní a pomocné práce stavební dělník</t>
  </si>
  <si>
    <t>512</t>
  </si>
  <si>
    <t>-2019214135</t>
  </si>
  <si>
    <t>https://podminky.urs.cz/item/CS_URS_2025_01/HZS1292</t>
  </si>
  <si>
    <t>" Stavební práce a dodávky spojené s provedením funkčního celku HSV - výpomoce, doplňkové práce a dodávky,kompletace apod. " (30,0)</t>
  </si>
  <si>
    <t>POZN: Práce HZS musí být odsouhlaseny a vykázány ve stavebním deníku dle skutečnosti.</t>
  </si>
  <si>
    <t>257</t>
  </si>
  <si>
    <t>HZS2492</t>
  </si>
  <si>
    <t>Hodinové zúčtovací sazby profesí PSV zednické výpomoci a pomocné práce PSV pomocný dělník PSV</t>
  </si>
  <si>
    <t>599382868</t>
  </si>
  <si>
    <t>https://podminky.urs.cz/item/CS_URS_2025_01/HZS2492</t>
  </si>
  <si>
    <t>" Stavební práce a dodávky spojené s provedením funkčního celku PSV - výpomoce, doplňkové práce a dodávky,kompletace apod. " (30,0)</t>
  </si>
  <si>
    <t>D.1.1.3.1.b. - ASŘ - NOVÝ STAV</t>
  </si>
  <si>
    <t xml:space="preserve">    2 - Zakládání</t>
  </si>
  <si>
    <t xml:space="preserve">    3 - Svislé a kompletní konstrukce</t>
  </si>
  <si>
    <t xml:space="preserve">    4 - Vodorovné konstrukce</t>
  </si>
  <si>
    <t xml:space="preserve">    6 - Úpravy povrchů, podlahy a osazování výplní</t>
  </si>
  <si>
    <t xml:space="preserve">      9 - 1 - Ostatní konstrukce a práce, bourání - Sanace anglického dvorku</t>
  </si>
  <si>
    <t xml:space="preserve">      9 - 2 - Ostatní konstrukce a práce, bourání - Sanace stávajcícíh ŽB konstrukcí</t>
  </si>
  <si>
    <t xml:space="preserve">      9 - 3 - Ostatní konstrukce a práce, bourání - Zesílení stávajících konstrukcí lamelami - podlah</t>
  </si>
  <si>
    <t xml:space="preserve">      9 - 4 - Ostatní konstrukce a práce, bourání - Zesílení stávajících konstrukcí lamelami - stěn</t>
  </si>
  <si>
    <t xml:space="preserve">      9 - 5 - Ostatní konstrukce a práce, bourání - Sanace stěny rampy</t>
  </si>
  <si>
    <t xml:space="preserve">    783 - Dokončovací práce - nátěry</t>
  </si>
  <si>
    <t xml:space="preserve">    784 - Dokončovací práce - malby a tapety</t>
  </si>
  <si>
    <t xml:space="preserve">    790 - Ostatní práce a dodávky</t>
  </si>
  <si>
    <t>M - Práce a dodávky M</t>
  </si>
  <si>
    <t xml:space="preserve">    43-M - Montáž ocelových konstrukcí</t>
  </si>
  <si>
    <t>-142166609</t>
  </si>
  <si>
    <t>-113618490</t>
  </si>
  <si>
    <t>131213702</t>
  </si>
  <si>
    <t>Hloubení nezapažených jam ručně s urovnáním dna do předepsaného profilu a spádu v hornině třídy těžitelnosti I skupiny 3 nesoudržných</t>
  </si>
  <si>
    <t>-217663025</t>
  </si>
  <si>
    <t>https://podminky.urs.cz/item/CS_URS_2025_01/131213702</t>
  </si>
  <si>
    <t>" Ruční vykopávky kolem objektu pro provedení zateplení a nové konstrukce schodišť a ramp - uvažováno 10 % z celkové kubatury "</t>
  </si>
  <si>
    <t xml:space="preserve">" Výkopy v částech dle řezu 1-1 " </t>
  </si>
  <si>
    <t>" Rovná část " ((2,45*4,2)*1,6)*0,1</t>
  </si>
  <si>
    <t>" Svahy " (1,28*(3,89+3,89+7,4))*0,1</t>
  </si>
  <si>
    <t xml:space="preserve">" Výkopy v částech dle řezu 2-2 " </t>
  </si>
  <si>
    <t>" Rovná část " (0,6*1,0*(15,32+0,6+6,92+7,48+12,89))*0,1</t>
  </si>
  <si>
    <t>" Svahy " (0,5*(16,92+8,68+7,48+12,89))*0,1</t>
  </si>
  <si>
    <t xml:space="preserve">" Výkopy v částech dle řezu 3-3 " </t>
  </si>
  <si>
    <t>" Rovná část " ((0,8*(15,42))+(1,6*(2,0*2,77)))*0,1</t>
  </si>
  <si>
    <t>" Svahy " ((0,32*(4,33+2,1+4,5+2,1))+(1,28*(5,4+4,22)))*0,1</t>
  </si>
  <si>
    <t>" POZN: I když je v částech š. výkopu do 2,0 m, je uvažováno s výkopy jam z důvodu ponechání v jedné položce. "</t>
  </si>
  <si>
    <t>131251104</t>
  </si>
  <si>
    <t>Hloubení nezapažených jam a zářezů strojně s urovnáním dna do předepsaného profilu a spádu v hornině třídy těžitelnosti I skupiny 3 přes 100 do 500 m3</t>
  </si>
  <si>
    <t>1320430821</t>
  </si>
  <si>
    <t>https://podminky.urs.cz/item/CS_URS_2025_01/131251104</t>
  </si>
  <si>
    <t>" Strojní vykopávky kolem objektu pro provedení zateplení a nové konstrukce schodišť a ramp - uvažováno 90 % z celkové kubatury "</t>
  </si>
  <si>
    <t>" Rovná část " ((2,45*4,2)*1,6)*0,9</t>
  </si>
  <si>
    <t>" Svahy " (1,28*(3,89+3,89+7,4))*0,9</t>
  </si>
  <si>
    <t>" Rovná část " (0,6*1,0*(15,32+0,6+6,92+7,48+12,89))*0,9</t>
  </si>
  <si>
    <t>" Svahy " (0,5*(16,92+8,68+7,48+12,89))*0,9</t>
  </si>
  <si>
    <t>" Rovná část " ((0,8*(15,42))+(1,6*(2,0*2,77)))*0,9</t>
  </si>
  <si>
    <t>" Svahy " ((0,32*(4,33+2,1+4,5+2,1))+(1,28*(5,4+4,22)))*0,9</t>
  </si>
  <si>
    <t>-415273297</t>
  </si>
  <si>
    <t>" Příplatek k vykopávkám - uvažováno 5 % " (12,249+110,24)*0,05</t>
  </si>
  <si>
    <t>171152501</t>
  </si>
  <si>
    <t>Zhutnění podloží pod násypy z rostlé horniny třídy těžitelnosti I a II, skupiny 1 až 4 z hornin soudružných a nesoudržných</t>
  </si>
  <si>
    <t>1357691734</t>
  </si>
  <si>
    <t>https://podminky.urs.cz/item/CS_URS_2025_01/171152501</t>
  </si>
  <si>
    <t>" Hutnění podloží pod základovými konstrukcemi "</t>
  </si>
  <si>
    <t>" Zhutnění pod podkladní deskou - objekt " (871,2)</t>
  </si>
  <si>
    <t>" Zhutnění pod podkladní deskou - schodiště do S.02 " (2,4*1,2)</t>
  </si>
  <si>
    <t>" Případné zhutnění pod konstrukce u ČS " (15,42+5,54)</t>
  </si>
  <si>
    <t>174151101</t>
  </si>
  <si>
    <t>Zásyp sypaninou z jakékoliv horniny strojně s uložením výkopku ve vrstvách se zhutněním jam, šachet, rýh nebo kolem objektů v těchto vykopávkách</t>
  </si>
  <si>
    <t>1382456581</t>
  </si>
  <si>
    <t>https://podminky.urs.cz/item/CS_URS_2025_01/174151101</t>
  </si>
  <si>
    <t>" Zásyp kolem objektu po výkopových pracích - vykopanou zeminou "</t>
  </si>
  <si>
    <t xml:space="preserve">" Zásypy v částech dle řezu 1-1 " </t>
  </si>
  <si>
    <t>" Rovná část " ((1,2*2,4)*0,6)</t>
  </si>
  <si>
    <t>" Svahy " (1,28*(3,89+3,89+7,4))</t>
  </si>
  <si>
    <t xml:space="preserve">" Zásypy v částech dle řezu 2-2 " </t>
  </si>
  <si>
    <t>" Rovná část " ((0,6-0,26)*1,0*(15,32+0,6+6,92+7,48+12,89))</t>
  </si>
  <si>
    <t>" Svahy " (0,5*(16,92+8,68+7,48+12,89))</t>
  </si>
  <si>
    <t>" Rovná část " ((0,48+0,342)*(4,33+4,5)+1,3*0,8*2,9)+(8,864-(1,2*0,3*0,9+1,13*0,3*0,9*2))</t>
  </si>
  <si>
    <t>" Svahy " ((0,32*(4,33+2,1+4,5+2,1))+(1,28*(5,4+4,22)))</t>
  </si>
  <si>
    <t>-1977646374</t>
  </si>
  <si>
    <t xml:space="preserve">" Naložení pro odvoz zeminy (sypaniny) na meziskládku a z meziskládky - pro zpětné použití " </t>
  </si>
  <si>
    <t xml:space="preserve">" Naložení pro odvoz zeminy pro zpětné použití - na meziskládku " </t>
  </si>
  <si>
    <t>(21,158+37,676+34,687)</t>
  </si>
  <si>
    <t xml:space="preserve">" Naložení pro odvoz zeminy pro zpětné použití - z meziskládky " </t>
  </si>
  <si>
    <t>" Naložení pro odvoz nepotřebné zeminy " (12,249+110,24)</t>
  </si>
  <si>
    <t>" Odečet množství pro zpětný zásyp " -(93,521)</t>
  </si>
  <si>
    <t>426439948</t>
  </si>
  <si>
    <t xml:space="preserve">" Odvoz zeminy (sypaniny) na meziskládku a z meziskládky - pro zpětné použití " </t>
  </si>
  <si>
    <t xml:space="preserve">" Odvoz zeminy pro zpětné použití - na meziskládku " </t>
  </si>
  <si>
    <t xml:space="preserve">" Odvoz zeminy pro zpětné použití - z meziskládky " </t>
  </si>
  <si>
    <t>880176689</t>
  </si>
  <si>
    <t>" Uložení zeminy na meziskládku pro zpětné použití "</t>
  </si>
  <si>
    <t>" Uložení zeminy (sypaniny) na meziskládce " (21,158+37,676+34,687)</t>
  </si>
  <si>
    <t>-178866478</t>
  </si>
  <si>
    <t>" Odvoz nepotřebné zeminy na trvalou skládku " (12,249+110,24)-(93,521)</t>
  </si>
  <si>
    <t>-256376974</t>
  </si>
  <si>
    <t>" Odvoz nepotřebné zeminy na trvalou skládku " ((12,249+110,24)-(93,521))*10</t>
  </si>
  <si>
    <t>-891714562</t>
  </si>
  <si>
    <t>" Poplatek za uložení zeminy na skládce " (28,968)*2,0</t>
  </si>
  <si>
    <t>Zakládání</t>
  </si>
  <si>
    <t>213311151</t>
  </si>
  <si>
    <t>Polštáře zhutněné pod základy ze štěrkodrti netříděné</t>
  </si>
  <si>
    <t>536042911</t>
  </si>
  <si>
    <t>https://podminky.urs.cz/item/CS_URS_2025_01/213311151</t>
  </si>
  <si>
    <t>" Podsyp pod základovou desku ze štěrkodrti - pro tl. nad 300 mm. "</t>
  </si>
  <si>
    <t>" Podsyp pod nové konstrukce podlahy v 1. NP do hloubky výkopů - tl. 400 mm " (871,2)*0,4</t>
  </si>
  <si>
    <t>273311511</t>
  </si>
  <si>
    <t>Základy z betonu prostého desky z betonu kamenem prokládaného tř. C 12/15</t>
  </si>
  <si>
    <t>-1864819542</t>
  </si>
  <si>
    <t>https://podminky.urs.cz/item/CS_URS_2025_01/273311511</t>
  </si>
  <si>
    <t>" Základy z prostého betonu - vyplnění prostoru jímky betonem C 12/15 . "</t>
  </si>
  <si>
    <t>" Vyplnění prsotoru jímky " (1,8*3,4)*1,15+(1,2*3,4)*1,3</t>
  </si>
  <si>
    <t>273313911 RTO</t>
  </si>
  <si>
    <t>Základy z betonu prostého se zvýšenými nároky na prostředí desky z betonu kamenem neprokládaného tř. C 30/37</t>
  </si>
  <si>
    <t>-817913271</t>
  </si>
  <si>
    <t>" Provedení základové desky z betonu prostého se zvýšenými nároky na prostředí - Beton C 30/37 - XC3, XF1. "</t>
  </si>
  <si>
    <t>" Deska / dno anglického dvorku po jeho vybourání " (1,589+1,076)</t>
  </si>
  <si>
    <t>273322510 SPC</t>
  </si>
  <si>
    <t>D+M Dobetonování prostorů mezi panely a konstrukcemi v úrovni základů z betonu C 25/30 vč. veškerého příslušenství a prací</t>
  </si>
  <si>
    <t>-1993194112</t>
  </si>
  <si>
    <t>Poznámka k položce:_x000D_
" V ceně veškeré nutné příslušenství a materiál související s provedením dobetonování prostorů mezi panely a novými konstrukcemi v úrovni základů. Jedná se především o:_x000D_
 - beton dané kvality - předpoklad C 25/30;_x000D_
 - bednění vč. odbednění;_x000D_
 - podpůrná konstrukce pro podepření bednění podhledů;_x000D_
 - výztuž vč. zajištění navaření a napojení v případě nutnosti;_x000D_
 - přesun hmot;_x000D_
 - další nutné práce a materiál související s provedením dobetonování a prostor mezi panely a novými konstrukcemi v úrovni základů. "</t>
  </si>
  <si>
    <t>" Provedení dobetonování mezer a protor mezi stávajícími panely a novými konstrukcemi a prvky vč. veškerého příslušenství. "</t>
  </si>
  <si>
    <t>" Dobetonování - předpokládané maximální množství - 1,0 m3 " (1,0)</t>
  </si>
  <si>
    <t>273322511</t>
  </si>
  <si>
    <t>Základy z betonu železového (bez výztuže) desky z betonu se zvýšenými nároky na prostředí tř. C 25/30</t>
  </si>
  <si>
    <t>-1640108434</t>
  </si>
  <si>
    <t>https://podminky.urs.cz/item/CS_URS_2025_01/273322511</t>
  </si>
  <si>
    <t xml:space="preserve">" Základová deska - Beton C 25/30 - XC2, XA1 - Cl 0,20 - Dmax 22 - S3 " </t>
  </si>
  <si>
    <t>" Deska pro venkovní schodiště do m. S.02 " ((3,0*1,8)*0,2)*1,05</t>
  </si>
  <si>
    <t>273351121</t>
  </si>
  <si>
    <t>Bednění základů desek zřízení</t>
  </si>
  <si>
    <t>994242203</t>
  </si>
  <si>
    <t>https://podminky.urs.cz/item/CS_URS_2025_01/273351121</t>
  </si>
  <si>
    <t>" Zřízení bednění zákaldových desek "</t>
  </si>
  <si>
    <t>" Bednění desky schodiště do m. S.02 " (1,92)</t>
  </si>
  <si>
    <t>273351122</t>
  </si>
  <si>
    <t>Bednění základů desek odstranění</t>
  </si>
  <si>
    <t>-962358566</t>
  </si>
  <si>
    <t>https://podminky.urs.cz/item/CS_URS_2025_01/273351122</t>
  </si>
  <si>
    <t>" Odstranění bednění základových desek " (1,92)</t>
  </si>
  <si>
    <t>273362021</t>
  </si>
  <si>
    <t>Výztuž základů desek ze svařovaných sítí z drátů typu KARI</t>
  </si>
  <si>
    <t>-2012568496</t>
  </si>
  <si>
    <t>https://podminky.urs.cz/item/CS_URS_2025_01/273362021</t>
  </si>
  <si>
    <t xml:space="preserve">" Výztuž základových desek " </t>
  </si>
  <si>
    <t>" Výztuž základové desky pro schodiště do m. S02 - 40 kg/m3. " ((1,134/1,05))*0,04</t>
  </si>
  <si>
    <t>274322511 RTO</t>
  </si>
  <si>
    <t>Základy z betonu železového (bez výztuže) pasy z betonu se zvýšenými nároky na prostředí tř. C 20/25</t>
  </si>
  <si>
    <t>1305807766</t>
  </si>
  <si>
    <t xml:space="preserve">" Základové pasy - Beton C 20/25 - XC2, XA1 - Cl 0,20 - Dmax 22 - S3 " </t>
  </si>
  <si>
    <t>" Pasy pro schodiště do m. S.02 " (0,27+0,54+0,216+0,486)*1,05</t>
  </si>
  <si>
    <t>" Pasy pro schodiště a rampu - u čerpací stanice " (0,324+0,305+0,305+0,378+0,54+1,925+0,521)*1,05</t>
  </si>
  <si>
    <t>" Pasy u zabetonované jímky " (0,086+0,108)*1,05</t>
  </si>
  <si>
    <t>274351121</t>
  </si>
  <si>
    <t>Bednění základů pasů rovné zřízení</t>
  </si>
  <si>
    <t>15423287</t>
  </si>
  <si>
    <t>https://podminky.urs.cz/item/CS_URS_2025_01/274351121</t>
  </si>
  <si>
    <t>" Zřízení bednění zákaldových pasů "</t>
  </si>
  <si>
    <t>" Bednění pasů schodiště do m. S.02 " (1,44+1,8+3,24+3,6)</t>
  </si>
  <si>
    <t>" Bednění pasů pro schodiště a rampu - u ČS " (2,454+2,574+2,46+2,79+2,994+3,75+13,166)</t>
  </si>
  <si>
    <t>" Bednění pasů u zabetonované jímky " (1,175+0,775)</t>
  </si>
  <si>
    <t>274351122</t>
  </si>
  <si>
    <t>Bednění základů pasů rovné odstranění</t>
  </si>
  <si>
    <t>-1491263315</t>
  </si>
  <si>
    <t>https://podminky.urs.cz/item/CS_URS_2025_01/274351122</t>
  </si>
  <si>
    <t>" Odstranění bednění základových pasů " (42,218)</t>
  </si>
  <si>
    <t>274361821</t>
  </si>
  <si>
    <t>Výztuž základů pasů z betonářské oceli 10 505 (R) nebo BSt 500</t>
  </si>
  <si>
    <t>-943048501</t>
  </si>
  <si>
    <t>https://podminky.urs.cz/item/CS_URS_2025_01/274361821</t>
  </si>
  <si>
    <t>" Výztuž základových pasů "</t>
  </si>
  <si>
    <t>" Výztuž základových pasů pro venkovní schodiště a rampu - 100 kg/m3. " ((6,305/1,05))*0,1</t>
  </si>
  <si>
    <t>Svislé a kompletní konstrukce</t>
  </si>
  <si>
    <t>311270361</t>
  </si>
  <si>
    <t>Zdivo z přesných vápenopískových tvárnic na tenkovrstvou maltu, tloušťka zdiva 200 mm, formát a rozměr tvárnic 7DF 248x200x248 mm s elektroinstalačními kanály plných, pevnosti do P15</t>
  </si>
  <si>
    <t>-1172704706</t>
  </si>
  <si>
    <t>https://podminky.urs.cz/item/CS_URS_2025_01/311270361</t>
  </si>
  <si>
    <t>" Zdivo z vápenopískových cihel tl. 200 mm. "</t>
  </si>
  <si>
    <t>" Základy " (5,645)*1,05</t>
  </si>
  <si>
    <t>311270561</t>
  </si>
  <si>
    <t>Zdivo z přesných vápenopískových tvárnic na tenkovrstvou maltu, tloušťka zdiva 240 mm, formát a rozměr cihel 8DF 248x240x248 mm s elektroinstalačními kanály plných, pevnosti do P15</t>
  </si>
  <si>
    <t>890548241</t>
  </si>
  <si>
    <t>https://podminky.urs.cz/item/CS_URS_2025_01/311270561</t>
  </si>
  <si>
    <t>" Zdivo z vápenopískových cihel tl. 240 mm. "</t>
  </si>
  <si>
    <t>" 1. NP " (226,525)*1,05</t>
  </si>
  <si>
    <t>311270841</t>
  </si>
  <si>
    <t>Zdivo z přesných vápenopískových tvárnic na tenkovrstvou maltu, tloušťka zdiva 365 mm, formát a rozměr cihel 12DF 248x365x248 mm plných, pevnosti přes P15 do P25</t>
  </si>
  <si>
    <t>937068220</t>
  </si>
  <si>
    <t>https://podminky.urs.cz/item/CS_URS_2025_01/311270841</t>
  </si>
  <si>
    <t>" Zdivo z vápenopískových cihel tl. 365 mm. "</t>
  </si>
  <si>
    <t>" 1. NP " (2,501)*1,05</t>
  </si>
  <si>
    <t>311273951 RTO</t>
  </si>
  <si>
    <t>Založení pórobetonového zdiva na zakládací maltu, tlouštky zdiva do 200 mm</t>
  </si>
  <si>
    <t>-164962614</t>
  </si>
  <si>
    <t>" Zdivo z pórobetonových tvárnic  tl. 100 mm - zakládací vrstva. "</t>
  </si>
  <si>
    <t>" 1. NP " (0,375)*23</t>
  </si>
  <si>
    <t>311273953</t>
  </si>
  <si>
    <t>Založení pórobetonového zdiva na zakládací maltu, tlouštky zdiva 250 mm</t>
  </si>
  <si>
    <t>-138487579</t>
  </si>
  <si>
    <t>https://podminky.urs.cz/item/CS_URS_2025_01/311273953</t>
  </si>
  <si>
    <t>" Zdivo z pórobetonových tvárnic  tl. 250 mm - zakládací vrstva. "</t>
  </si>
  <si>
    <t>311279121</t>
  </si>
  <si>
    <t>Zakládací vrstva vápenopískového zdiva z vyrovnávacích bloků, tloušťka zdiva 200 mm</t>
  </si>
  <si>
    <t>2104744213</t>
  </si>
  <si>
    <t>https://podminky.urs.cz/item/CS_URS_2025_01/311279121</t>
  </si>
  <si>
    <t>" Zdivo z vápenopískových cihel tl. 200 mm - zakládací vrstva. "</t>
  </si>
  <si>
    <t>" Základy " (1,5+1,5+3,35)</t>
  </si>
  <si>
    <t>311279122</t>
  </si>
  <si>
    <t>Zakládací vrstva vápenopískového zdiva z vyrovnávacích bloků, tloušťka zdiva 240 mm</t>
  </si>
  <si>
    <t>-1706952490</t>
  </si>
  <si>
    <t>https://podminky.urs.cz/item/CS_URS_2025_01/311279122</t>
  </si>
  <si>
    <t>" Zdivo z vápenopískových cihel tl. 240 mm - zakládací vrstva. "</t>
  </si>
  <si>
    <t>" 1. NP " (124,4)+(0,375)*8</t>
  </si>
  <si>
    <t>311272131</t>
  </si>
  <si>
    <t>Zdivo z pórobetonových tvárnic na tenké maltové lože, tl. zdiva 250 mm pevnost tvárnic přes P2 do P4, objemová hmotnost přes 450 do 600 kg/m3 hladkých</t>
  </si>
  <si>
    <t>113082766</t>
  </si>
  <si>
    <t>https://podminky.urs.cz/item/CS_URS_2025_01/311272131</t>
  </si>
  <si>
    <t xml:space="preserve">" Zdivo z pórobetonových tvárnic tl. 250 mm " </t>
  </si>
  <si>
    <t>" 1. NP " (9,8)*1,05</t>
  </si>
  <si>
    <t>311321411</t>
  </si>
  <si>
    <t>Nadzákladové zdi z betonu železového (bez výztuže) nosné bez zvláštních nároků na vliv prostředí tř. C 25/30</t>
  </si>
  <si>
    <t>-438251744</t>
  </si>
  <si>
    <t>https://podminky.urs.cz/item/CS_URS_2025_01/311321411</t>
  </si>
  <si>
    <t xml:space="preserve">" Nadzákladové zdi - Beton C 25/30 - XC1 - Cl 0,20 - Dmax 22 - S3 " </t>
  </si>
  <si>
    <t xml:space="preserve">" Beton vnitřních ŽB konstrukcí " </t>
  </si>
  <si>
    <t>" Stěny "</t>
  </si>
  <si>
    <t>" 1. NP " (5,701)*1,05</t>
  </si>
  <si>
    <t>" 2. NP " (4,864)*1,05</t>
  </si>
  <si>
    <t>" 3. NP " (4,975)*1,05</t>
  </si>
  <si>
    <t>" 4. NP " (4,913+4,89)*1,05</t>
  </si>
  <si>
    <t>" 5. NP " (4,921+4,872)*1,05</t>
  </si>
  <si>
    <t>" Rám, portál "</t>
  </si>
  <si>
    <t>" 1. NP - na ose 2 " (1,13+1,13+0,792)*1,05</t>
  </si>
  <si>
    <t>" 2. NP - na ose 2 " (2,7)*1,05</t>
  </si>
  <si>
    <t>" 3. NP - na ose 2 " (2,56)*1,05</t>
  </si>
  <si>
    <t>311321814 RTO</t>
  </si>
  <si>
    <t>Nadzákladové zdi z betonu železového (bez výztuže) nosné pohledového (v přírodní barvě drtí a přísad), se zvýšenými nároky na prostředí a prostředí s mrazovými cykly tř. C 25/30</t>
  </si>
  <si>
    <t>-325234037</t>
  </si>
  <si>
    <t>" Nosné nadzákladové zdi - Beton C 25/30 - XC4, XF2, XA1 - Cl 0,20 - Dmax 22 - S3. Viditelné části v pohledové kvalitě PB 2. "</t>
  </si>
  <si>
    <t>" Beton stěn schodiště do m. S.02 " (0,27+0,448)*1,05</t>
  </si>
  <si>
    <t>" Beton stěn pro schodiště a rampu - u ČS " (0,421+0,738+0,504)*1,05</t>
  </si>
  <si>
    <t>311351121</t>
  </si>
  <si>
    <t>Bednění nadzákladových zdí nosných rovné oboustranné za každou stranu zřízení</t>
  </si>
  <si>
    <t>-1828654225</t>
  </si>
  <si>
    <t>https://podminky.urs.cz/item/CS_URS_2025_01/311351121</t>
  </si>
  <si>
    <t>" Zřízení bednění betonových nadzákladových zdí "</t>
  </si>
  <si>
    <t xml:space="preserve">" Bednění konstrukcí " </t>
  </si>
  <si>
    <t>" 1. NP " (51,779)</t>
  </si>
  <si>
    <t>" 2. NP " (44,22)</t>
  </si>
  <si>
    <t>" 3. NP " (45,225)</t>
  </si>
  <si>
    <t>" 4. NP " (44,629+44,321)</t>
  </si>
  <si>
    <t>" 5. NP " (44,262+44,647)</t>
  </si>
  <si>
    <t>" 1. NP - na ose 2 " (10,941+10,941+8,08)</t>
  </si>
  <si>
    <t>" 2. NP - na ose 2 " (24,48)</t>
  </si>
  <si>
    <t>" 3. NP - na ose 2 " (23,244)</t>
  </si>
  <si>
    <t xml:space="preserve">" Bednění otvorů " </t>
  </si>
  <si>
    <t>" 1. NP " (0,104+0,104+0,173+0,242)</t>
  </si>
  <si>
    <t>" 2. NP " (1,936+0,104+0,242+0,242)</t>
  </si>
  <si>
    <t>" 3. NP " (2,068+0,104+0,18)</t>
  </si>
  <si>
    <t>" 4. NP " (0,104+0,104+0,104+0,138+0,207+0,242+0,242+0,242+0,242+0,418)</t>
  </si>
  <si>
    <t>" 5. NP " (0,138+0,166+0,242+0,242+0,242+0,576)</t>
  </si>
  <si>
    <t>" Zřízení bednění betonových nadzákladových zdí - z pohledového betonu "</t>
  </si>
  <si>
    <t>" Schodiště do m. S.02 " (2,864+4,64)</t>
  </si>
  <si>
    <t>" Pro schodiště a rampu - u ČS " (3,124+5,072+4,029)</t>
  </si>
  <si>
    <t>" POZN: Podpůrná konstrukce pro "nosník" portálu je zohledněna v položce "413352111 - Zřízení podpěrné konstrukce nosníků ". "</t>
  </si>
  <si>
    <t>311351122</t>
  </si>
  <si>
    <t>Bednění nadzákladových zdí nosných rovné oboustranné za každou stranu odstranění</t>
  </si>
  <si>
    <t>170442524</t>
  </si>
  <si>
    <t>https://podminky.urs.cz/item/CS_URS_2025_01/311351122</t>
  </si>
  <si>
    <t>" Odbednění nadzákladových zdí " (425,646)</t>
  </si>
  <si>
    <t>311351911</t>
  </si>
  <si>
    <t>Bednění nadzákladových zdí nosných Příplatek k cenám bednění za pohledový beton</t>
  </si>
  <si>
    <t>1650320293</t>
  </si>
  <si>
    <t>https://podminky.urs.cz/item/CS_URS_2025_01/311351911</t>
  </si>
  <si>
    <t>" Příplatek k bednění nadzákladových stěn za pohledový beton třídy PB 2. "</t>
  </si>
  <si>
    <t>311361821</t>
  </si>
  <si>
    <t>Výztuž nadzákladových zdí nosných svislých nebo odkloněných od svislice, rovných nebo oblých z betonářské oceli 10 505 (R) nebo BSt 500</t>
  </si>
  <si>
    <t>-1142799997</t>
  </si>
  <si>
    <t>https://podminky.urs.cz/item/CS_URS_2025_01/311361821</t>
  </si>
  <si>
    <t xml:space="preserve">Poznámka k položce:_x000D_
" POZN: Fousy pro vytažení přes dutiny stropních panelů jsou uvažovány v položce - v množství výztuže. Jelikož není potřeba vrtů ani další prací, nejsou pro tyto práce uvažovány samostatné položky. "_x000D_
</t>
  </si>
  <si>
    <t>" Výztuž nadzákladových zdí "</t>
  </si>
  <si>
    <t>" Výztuž nadzákladových zdí - 180 kg/m3 " ((36,893/1,05))*0,18</t>
  </si>
  <si>
    <t>" Výztuž nadzákladových zdí - portálu - 240 kg/m3. " ((8,728/1,05))*0,24</t>
  </si>
  <si>
    <t>" Výztuž nadzákladových zdí z pohledového betonu - 150 kg/m3. " ((2,5/1,05))*0,15</t>
  </si>
  <si>
    <t>311361891 SPC</t>
  </si>
  <si>
    <t>D+M Propojení nových ŽB konstrukcí se stávajícími pomocí kotevních trnů - nových stěn se stávajícími sloupy</t>
  </si>
  <si>
    <t>-614600416</t>
  </si>
  <si>
    <t xml:space="preserve">Poznámka k položce:_x000D_
" V ceně vekškeré nutné práce a materiál pro provedení propojení. Jedná se např. o:
_x000D_
 - výztuž pro provedení napojení (kotevní trn Ø 16 mm) vč. úpravy;
_x000D_
 - provedení vyvrtání otvoru vč. vyčištění pro osazení trnu;_x000D_
 - osazení trnu;_x000D_
 - výplň po provedení trnů;_x000D_
 - propojení s výztuží konstrukce;
_x000D_
 - přesun hmot;
_x000D_
 - odvoz a likvidace suti;_x000D_
 - veškeré další nutné práce a příslušenství pro provedení propojení nové ŽB konstrukce a stávající konstrukce kotevními trny. "_x000D_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</si>
  <si>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Propojení ŽB konstrukce stěn se stávajícími sloupy kotevními trny po cca 250 mm - výztuž trnů R16. "</t>
  </si>
  <si>
    <t xml:space="preserve">" Kotevní trny na propojení nových ŽB stěn a stávajících sloupů " </t>
  </si>
  <si>
    <t>" 1. NP " (3,35)*4</t>
  </si>
  <si>
    <t>" 2. NP " (3,35)*4</t>
  </si>
  <si>
    <t>" 3. NP " (3,35)*4</t>
  </si>
  <si>
    <t>" 4. NP " (3,35)*4</t>
  </si>
  <si>
    <t>" 5. NP " (3,35)*4</t>
  </si>
  <si>
    <t>" POZN: Výměra vztažena na celkovou délku styku propojení nových ŽB konstrukcí a stávajících. "</t>
  </si>
  <si>
    <t>311361892 SPC</t>
  </si>
  <si>
    <t>D+M Propojení nových ŽB konstrukcí se stávajícími pomocí kotevních trnů - nových stěn se stávajícími základy</t>
  </si>
  <si>
    <t>-1385402789</t>
  </si>
  <si>
    <t>" Propojení ŽB konstrukce stěn se stávajícími základy kotevními trny po cca 100 mm - výztuž trnů 2× R16. "</t>
  </si>
  <si>
    <t xml:space="preserve">" Kotevní trny na propojení nových ŽB stěn a stávajících základů " </t>
  </si>
  <si>
    <t>" 1. NP " (6,6)+(1,3*2)</t>
  </si>
  <si>
    <t>317278022</t>
  </si>
  <si>
    <t>Překlady nosné vápenopískové výšky 240 mm, na maltu cementovou šířky 240 mm, délky 1250 mm</t>
  </si>
  <si>
    <t>-1397510874</t>
  </si>
  <si>
    <t>https://podminky.urs.cz/item/CS_URS_2025_01/317278022</t>
  </si>
  <si>
    <t>" Vápenopískový překlad (s×v) 240×240 mm, dl. 1250 mm "</t>
  </si>
  <si>
    <t>" Překladd nade dveře DF04 - 1. NP " (1,0)</t>
  </si>
  <si>
    <t>317999101 SPC</t>
  </si>
  <si>
    <t>D+M Ocelový profil L 150×12 mm dl. 750 mm vč. příslušenství pro uložení PZD desek</t>
  </si>
  <si>
    <t>1904753001</t>
  </si>
  <si>
    <t xml:space="preserve">Poznámka k položce:_x000D_
" V ceně veškeré nutné příslušenství a práce související s provedením L profilů pro uložení panelů v základech. Jedná se o:_x000D_
 - vyvrtání otvorů pro chemické kotvy M12 po vzd. cca 250 mm vč. vyčištění - 3× na 1 ks profilu;_x000D_
 - chemické kotvy M12 - 3× na 1 ks profilu;_x000D_
 - příprava podkladu - očištění, případné podkaldní kváříky pro uložení, lože apod.;_x000D_
 - přesun hmot;_x000D_
 - ostatní práce související s provedením L profilu pro uložení PZD panel v zákaldech. "_x000D_
_x000D_
" V ceně také očištění a povrchová úprava nosníků 1× zákadním syntetickým nátěrem v min. tloušťce 80 µm. "_x000D_
</t>
  </si>
  <si>
    <t>" Ocelový profil L 150×12 mm dl. 750 mm pru uložení PZD panelů v zákaldech vč. chem. kotev a veškerého příslušenství a prací nutných pro provedení "</t>
  </si>
  <si>
    <t>" Ocelový profil L 150×12 mm " (2,0)</t>
  </si>
  <si>
    <t>317999201 SPC</t>
  </si>
  <si>
    <t>D+M Ocelový svařenec z profilů 2× U120 dl. 1 800 mm vč. příslušenství pro uložení na pilíře</t>
  </si>
  <si>
    <t>1606358967</t>
  </si>
  <si>
    <t xml:space="preserve">Poznámka k položce:_x000D_
" V ceně veškeré nutné příslušenství a práce související s provedením svařence z válcovaných profilů v základech. Jedná se o:_x000D_
 - 2× válcovaný profil U120 vč.dl 1,8 m vč. svaření;_x000D_
 - příprava podkladu - očištění, případné podkaldní kváříky pro uložení, lože, úprava pilířů apod.;_x000D_
 - přesun hmot;_x000D_
 - ostatní práce související s provedením svařence z 2× U120 v zákaldech. "_x000D_
_x000D_
" V ceně také očištění a povrchová úprava nosníků 1× zákadním syntetickým nátěrem v min. tloušťce 80 µm. "_x000D_
</t>
  </si>
  <si>
    <t>" Ocelový svařenec z profilů 2× U 120 pro uložení na pilíře v zákaldech vč. veškerých nutných prací a příslušenství. "</t>
  </si>
  <si>
    <t>" Ocelový svařezen z profilů 2× U 120 dl. 1,8 m " (1,0)</t>
  </si>
  <si>
    <t>317999801 SPC</t>
  </si>
  <si>
    <t>Příprava ve výtahové šachtě pro budoucí výtah - výtah V.01</t>
  </si>
  <si>
    <t>-26342315</t>
  </si>
  <si>
    <t xml:space="preserve">Poznámka k položce:_x000D_
" V ceně příprava pro uložení budoucího výtahu v šachtě - nosník pro uchycení lan s povrchovou úpravou vč. veškerých prvků pro uložení, vysekání kapes, ukotvení, veškeré nutné protihlukové izolace, případný nátěr konstrukcí a veškeré další nutné práce související s přípravou šachty pro osazení budoucíhího výtahu. "_x000D_
" V ceně povrchová úprava nosníků zákadním syntetickým nátěrem v min. tloušťce 80 µm. "_x000D_
" V ceně přesun hmot, případný odvoz a likvidace suti. " _x000D_
</t>
  </si>
  <si>
    <t>" Příprava ve výtahové šachtě pro uložení budoucího výtahu. "</t>
  </si>
  <si>
    <t>" Pro výtah V.01 " (1,0)</t>
  </si>
  <si>
    <t>317999802 SPC</t>
  </si>
  <si>
    <t>Příprava ve výtahové šachtě pro budoucí výtah - výtah V.02</t>
  </si>
  <si>
    <t>-255357928</t>
  </si>
  <si>
    <t>" Pro výtah V.02 " (1,0)</t>
  </si>
  <si>
    <t>342272225</t>
  </si>
  <si>
    <t>Příčky z pórobetonových tvárnic hladkých na tenké maltové lože objemová hmotnost do 500 kg/m3, tloušťka příčky 100 mm</t>
  </si>
  <si>
    <t>-2010931739</t>
  </si>
  <si>
    <t>https://podminky.urs.cz/item/CS_URS_2025_01/342272225</t>
  </si>
  <si>
    <t xml:space="preserve">" Příčka z pórobetonových tvárnic tl. 100 mm " </t>
  </si>
  <si>
    <t>" 1. NP " (28,888)*1,05</t>
  </si>
  <si>
    <t>342272245</t>
  </si>
  <si>
    <t>Příčky z pórobetonových tvárnic hladkých na tenké maltové lože objemová hmotnost do 500 kg/m3, tloušťka příčky 150 mm</t>
  </si>
  <si>
    <t>-125553085</t>
  </si>
  <si>
    <t>https://podminky.urs.cz/item/CS_URS_2025_01/342272245</t>
  </si>
  <si>
    <t xml:space="preserve">" Příčka z pórobetonových tvárnic tl. 150 mm " </t>
  </si>
  <si>
    <t>" 1. NP " (0,886)*1,05</t>
  </si>
  <si>
    <t>" 2. NP " (3,454+0,462)*1,05</t>
  </si>
  <si>
    <t>" 3. NP " (3,604+0,462)*1,05</t>
  </si>
  <si>
    <t>" 4. NP " (0,848+0,462)*1,05</t>
  </si>
  <si>
    <t>" 5. NP " (0,424+0,462)*1,05</t>
  </si>
  <si>
    <t>" 6. NP " (0,848+0,462)*1,05</t>
  </si>
  <si>
    <t>" 7. NP " (0,424+0,702)*1,05</t>
  </si>
  <si>
    <t>342291111</t>
  </si>
  <si>
    <t>Ukotvení příček polyuretanovou pěnou, tl. příčky do 100 mm</t>
  </si>
  <si>
    <t>-1533832821</t>
  </si>
  <si>
    <t>https://podminky.urs.cz/item/CS_URS_2025_01/342291111</t>
  </si>
  <si>
    <t>" Ukotvení příček ke stropní konstrukci montážní pěnou - dilatace "</t>
  </si>
  <si>
    <t>" SDK konstrukce tl. 75 mm "</t>
  </si>
  <si>
    <t>" Šachtové stěny "</t>
  </si>
  <si>
    <t>" 1. NP "  (0,225+0,25+0,6+0,3+0,375+0,45+1,05+0,825+0,895+1,095+1,225)</t>
  </si>
  <si>
    <t>" 2. NP " (0,175*3+0,225*3+0,25+0,375+0,4+0,81+2,43+0,405+2,43+2,025+1,215+1,62+0,405+0,9+0,57*2+0,895+1,095+1,225)</t>
  </si>
  <si>
    <t>" 3. NP " (0,45*2+0,25+1,2+0,375*2+1,215+4,86+2,025+0,81*3+0,405+0,895+1,095+1,2)</t>
  </si>
  <si>
    <t>" 4. NP " (0,3+5,265+4,455+1,215+0,81+1,62+1,215+0,57+0,895+1,095+1,225)</t>
  </si>
  <si>
    <t>" 5. NP " (0,225+0,45+0,3+0,6+0,375*2+0,75+3,24+2,835+3,645+2,025+0,405+0,81+1,215+0,405+0,52+0,595+0,895+1,095+1,225)</t>
  </si>
  <si>
    <t>" 6. NP " (0,45*2+0,275+0,6*2+0,7+0,75+0,375*2+3,24+2,835+2,43+2,025+0,81+0,425+0,895+0,975+1,095+1,225)</t>
  </si>
  <si>
    <t>" 7. NP " (0,2+0,45+0,675+0,9+0,45+0,25+0,275+0,6+1,2+0,375+1,5+0,375+4,455+2,835+1,62+2,025+0,405+0,45*2+0,895+1,095+1,225)</t>
  </si>
  <si>
    <t>" 8. NP " (0,32+0,315+0,78+0,39+0,78+0,975+1,0+1,1+1,355+1,43+1,48+1,8+1,905+2,43+3,855+5,76*2+17,28+11,52+6,97*2)</t>
  </si>
  <si>
    <t>" Opláštění profesí - předsazená stěna "</t>
  </si>
  <si>
    <t>" 3. NP " (0,78+1,6)</t>
  </si>
  <si>
    <t>" 4. NP " (0,225*3+0,6+0,3+0,375*2+0,78+1,6)</t>
  </si>
  <si>
    <t>" 6. NP " (0,675*2+1,5)</t>
  </si>
  <si>
    <t>" 7. NP " (0,75+1,525)</t>
  </si>
  <si>
    <t>" Příčky tl. 100 mm "</t>
  </si>
  <si>
    <t>" Příčky SDK "</t>
  </si>
  <si>
    <t>" 1. NP " (0,529+1,3+1,225+1,77)</t>
  </si>
  <si>
    <t>" 2. NP " (0,525+0,529+0,6+0,75+0,77+0,8+1,35+1,475+1,7+2,575)</t>
  </si>
  <si>
    <t>" 3. NP " (0,525+0,529+0,575+0,6+1,35+1,575)</t>
  </si>
  <si>
    <t>" 4. NP " (0,525+0,529+0,575+1,8+0,65+1,6+0,85+1,35+1,575)</t>
  </si>
  <si>
    <t>" 5. NP " (0,4+0,525+0,529+0,575+2,4+1,35+1,575)</t>
  </si>
  <si>
    <t>" 6. NP " (0,2+0,525+0,534+0,575+0,6+1,35+1,58)</t>
  </si>
  <si>
    <t>" 7. NP " (0,525+0,534+0,575+1,195+1,35+1,58)</t>
  </si>
  <si>
    <t>" 8. NP " (0,53+0,614+1,153)</t>
  </si>
  <si>
    <t>" Instalační předstěny vysoké "</t>
  </si>
  <si>
    <t>" 2. NP " (0,855+2,0+1,5)</t>
  </si>
  <si>
    <t>" 5. NP " (0,755+2,0+1,6)</t>
  </si>
  <si>
    <t>" 8. NP " (1,607)</t>
  </si>
  <si>
    <t>" Příčky pórobetonové "</t>
  </si>
  <si>
    <t>" 1. NP " (4,5+4,125)</t>
  </si>
  <si>
    <t>342291112</t>
  </si>
  <si>
    <t>Ukotvení příček polyuretanovou pěnou, tl. příčky přes 100 mm</t>
  </si>
  <si>
    <t>2066916929</t>
  </si>
  <si>
    <t>https://podminky.urs.cz/item/CS_URS_2025_01/342291112</t>
  </si>
  <si>
    <t>" Příčky tl. 125 mm "</t>
  </si>
  <si>
    <t>" 1. NP " (0,85+1,9+4,06)</t>
  </si>
  <si>
    <t>" 2. NP " (0,75+1,9)</t>
  </si>
  <si>
    <t>" 3. NP " (1,9+4,06)</t>
  </si>
  <si>
    <t>" 4. NP " (0,75+1,9+4,06)</t>
  </si>
  <si>
    <t>" 5. NP " (0,75+1,9+4,06)</t>
  </si>
  <si>
    <t>" 6. NP " (0,75+1,9+4,06)</t>
  </si>
  <si>
    <t>" 7. NP " (0,75+1,9+4,06)</t>
  </si>
  <si>
    <t>" 2. NP " (3,8)</t>
  </si>
  <si>
    <t>" Příčky tl. 150 mm "</t>
  </si>
  <si>
    <t>" 1. NP " (184,14)</t>
  </si>
  <si>
    <t>" 2. NP " (186,29)</t>
  </si>
  <si>
    <t>" 3. NP " (163,112)</t>
  </si>
  <si>
    <t>" 4. NP " (171,74)</t>
  </si>
  <si>
    <t>" 5. NP " (180,375)</t>
  </si>
  <si>
    <t>" 6. NP " (171,116)</t>
  </si>
  <si>
    <t>" 7. NP " (182,871)</t>
  </si>
  <si>
    <t>" 8. NP " (48,9)</t>
  </si>
  <si>
    <t>" 1. NP " (0,115+0,09+0,7+1,6+2,7+1,35)</t>
  </si>
  <si>
    <t>" 2. NP " (0,115+0,09+0,7+0,8+1,8+1,35)</t>
  </si>
  <si>
    <t>" 3. NP " (0,115+0,09+0,7+0,8+1,8)</t>
  </si>
  <si>
    <t>" 4. NP " (0,115+0,09+0,8+2,0+1,35)</t>
  </si>
  <si>
    <t>" 5. NP " (0,115+0,09+0,8+1,8+1,35)</t>
  </si>
  <si>
    <t>" 6. NP " (0,115+0,09+0,8+2,0+1,35)</t>
  </si>
  <si>
    <t>" 7. NP " (0,115+0,09+0,8+0,8+1,8+1,35)</t>
  </si>
  <si>
    <t>" 2. NP " (2,1+1,4)</t>
  </si>
  <si>
    <t>" 3. NP " (0,9)</t>
  </si>
  <si>
    <t>" Příčky tl. 200 mm "</t>
  </si>
  <si>
    <t>" 1. NP " (0,175+1,15+1,2+1,35+1,6+1,65+1,67+1,7+3,1+4,9)</t>
  </si>
  <si>
    <t>" 2. NP " (2,8+1,5+1,95+2,1+5,9)</t>
  </si>
  <si>
    <t>" 3. NP " (1,35+1,4+1,7+3,2+4,025)</t>
  </si>
  <si>
    <t>" 4. NP " (3,6+1,3+5,6+2,75+8,85)</t>
  </si>
  <si>
    <t>" 5. NP " (5,2+4,2+2,775+5,9)</t>
  </si>
  <si>
    <t>" 6. NP " (1,3+2,8+3,0+2,7+2,9+8,85)</t>
  </si>
  <si>
    <t>" 7. NP " (2,4+2,6+1,4+1,55+2,65+11,8+3,1)</t>
  </si>
  <si>
    <t>" 1. NP " (1,8+1,85+1,95+2,85)</t>
  </si>
  <si>
    <t>" 2. NP " (1,85+2,85)</t>
  </si>
  <si>
    <t>" 3. NP " (1,8+1,85+2,85)</t>
  </si>
  <si>
    <t>" 4. NP " (1,8+1,85+2,85)</t>
  </si>
  <si>
    <t>" 5. NP " (1,8+1,85+2,85)</t>
  </si>
  <si>
    <t>" 6. NP " (1,8+1,85+2,85)</t>
  </si>
  <si>
    <t>" 7. NP " (1,8+1,85+2,85)</t>
  </si>
  <si>
    <t>" Příčky tl. 250 mm "</t>
  </si>
  <si>
    <t>" Instalační SDK příčky "</t>
  </si>
  <si>
    <t>" 4. NP " (1,2)</t>
  </si>
  <si>
    <t>342291121</t>
  </si>
  <si>
    <t>Ukotvení příček plochými kotvami, do konstrukce cihelné</t>
  </si>
  <si>
    <t>-120589507</t>
  </si>
  <si>
    <t>https://podminky.urs.cz/item/CS_URS_2025_01/342291121</t>
  </si>
  <si>
    <t>" Ukotvení zděných příček k nosným konstrukcím - cihelným "</t>
  </si>
  <si>
    <t>" Napojení ke sloupům - vytvoření jader pro potrubí "</t>
  </si>
  <si>
    <t>" 1. NP " (3,35)*23</t>
  </si>
  <si>
    <t>342291131</t>
  </si>
  <si>
    <t>Ukotvení příček plochými kotvami, do konstrukce betonové</t>
  </si>
  <si>
    <t>-1173501263</t>
  </si>
  <si>
    <t>https://podminky.urs.cz/item/CS_URS_2025_01/342291131</t>
  </si>
  <si>
    <t>" Ukotvení zděných příček k nosným konstrukcím - betonovým "</t>
  </si>
  <si>
    <t>" Příčky pórobetonové a dozdívky "</t>
  </si>
  <si>
    <t xml:space="preserve">" Zazdívky otvorů " </t>
  </si>
  <si>
    <t>" 2. NP " ((2,02)*2)*2</t>
  </si>
  <si>
    <t>" 3. NP " ((2,02)*2)*2</t>
  </si>
  <si>
    <t>" 7. NP " ((0,3)*2)</t>
  </si>
  <si>
    <t>" Přizdívky "</t>
  </si>
  <si>
    <t xml:space="preserve">" 1. NP - u sociálek " (2,02)*2 </t>
  </si>
  <si>
    <t xml:space="preserve">" 2. NP - u sociálek " (2,02)*2 </t>
  </si>
  <si>
    <t xml:space="preserve">" 3. NP - u sociálek " (2,02)*2 </t>
  </si>
  <si>
    <t xml:space="preserve">" 4. NP - u sociálek " (2,02)*2 </t>
  </si>
  <si>
    <t xml:space="preserve">" 5. NP - u sociálek " (2,02)*2 </t>
  </si>
  <si>
    <t xml:space="preserve">" 6. NP - u sociálek " (2,02)*2 </t>
  </si>
  <si>
    <t xml:space="preserve">" 7. NP - u sociálek " (2,02)*2 </t>
  </si>
  <si>
    <t>" Výtah V.01 " ((2,08)*1)*7</t>
  </si>
  <si>
    <t>" Výtah V.02 " ((2,08)*1)*7</t>
  </si>
  <si>
    <t>348272699 SPC</t>
  </si>
  <si>
    <t>D+M Zákrytová deska (hlavice) betonovaná na místě z betonu na konstrukci opěrné stěny vč. bednění a veškerého příslušenství</t>
  </si>
  <si>
    <t>-977561890</t>
  </si>
  <si>
    <t>Poznámka k položce:_x000D_
" V ceně veškeré nutné práce a materiál související s provedením hlavic opěrných stěn betonových na místě. Jedná se především o:_x000D_
 - případná úprava povrchu před provedením - očištění apod;_x000D_
 - beton pro provedení zákrytové desky;_x000D_
 - bednění vč podpůrné konstrukce pro podhled a následné odbednění;_x000D_
 - povrchová úprava desky dle požadavků;_x000D_
 - přesun hmot;_x000D_
 - další nutné práce a materiál související s provedením zákrytových desek na konstrukci opěrných stěn anglického dvorku. "</t>
  </si>
  <si>
    <t>" Zákrytová deska (hlavice) na opěrné stěně anglického dvorku betonované na místě - uvažován rozměr (š×v) 450×50 mm. "</t>
  </si>
  <si>
    <t>" Zákrytová hlavice opěrné stěny " (72,9+3,7*2)</t>
  </si>
  <si>
    <t>" POZN: Výměra vztažena na délku pro hlavice. Množství betonu na 1 m ± 0,023 m3. Celkové množství betonu bez ztratného cca 1,85 m3. "</t>
  </si>
  <si>
    <t>Vodorovné konstrukce</t>
  </si>
  <si>
    <t>411121232</t>
  </si>
  <si>
    <t>Montáž prefabrikovaných železobetonových stropů se zalitím spár, včetně podpěrné konstrukce, na cementovou maltu ze stropních desek, šířky do 600 mm a délky přes 900 do 1800 mm</t>
  </si>
  <si>
    <t>1397806173</t>
  </si>
  <si>
    <t>https://podminky.urs.cz/item/CS_URS_2025_01/411121232</t>
  </si>
  <si>
    <t>" Montáž PZD panelů nad UPS a rozvodnou  se zatížením 5 kN/m2 "</t>
  </si>
  <si>
    <t>" PZD panel 1790×290×90 m " (4,0)</t>
  </si>
  <si>
    <t>M</t>
  </si>
  <si>
    <t>59341734 RTO</t>
  </si>
  <si>
    <t>deska stropní vylehčená PZD 1790x290x90mm, 5 kN/m2</t>
  </si>
  <si>
    <t>219744819</t>
  </si>
  <si>
    <t>" Dodávka PZD panelů nad UPS a rozvodnou se zatížením 5 kN/m2 "</t>
  </si>
  <si>
    <t>411121299 SPC</t>
  </si>
  <si>
    <t>DMTŽ + uskladnění + zpětná MTŽ / odstranění / odstranění a výměna PZD desek a panelů jako krytu instalačního kanálu během provádění prací v kanále pod objektem</t>
  </si>
  <si>
    <t>-1683277543</t>
  </si>
  <si>
    <t xml:space="preserve">Poznámka k položce:_x000D_
" V ceně veškeré nutné práce a materiál související s PZD deskami a pnely jako strop instalačního kanálů z důvodu provádění stavebních prací. Jedná se předevšíám o:_x000D_
 - demontáž panelů  důvodu provádění prací;_x000D_
 - uložení panelů na dočasnou skládku z přesun ní pro zpětné uložení a zpětná montáž vč. veškerých nutných prvků a materiálů/ odstranění požkozených panelů či panelů v místech nových svislých kcí a jejich odvoz na trvalou skládku (likvidace suti);_x000D_
 - případné nové panely jako náhrada za odstrané poškozené stejných rozměrů a parametrů vč. jejich montáž, uložení;_x000D_
 - veškeré nutné pomocné a podpůrné konstrukce;_x000D_
 - přesun hmot;_x000D_
 - odvoz a likvidace suti;_x000D_
 - další veškeré nutné práce a materiál související s manipulaní PZD desek a panelů jako krytu instalačního kanálu z důvodu proádění prací, nových konstrukcí.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</si>
  <si>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xml:space="preserve">" Práce související s PZD panely jako zaklopení intalačního kanálu pod objektem vč. veškerých nutných prací " </t>
  </si>
  <si>
    <t>" PZD desky a panely " (10,8+7,56+3,74)</t>
  </si>
  <si>
    <t>" POZN: Výměra vztažena na půdorysnou plochu panelů a desek. "</t>
  </si>
  <si>
    <t>411321415 SPC</t>
  </si>
  <si>
    <t>D+M Dobetonování prostorů a výplň dutin panelů v úrovni stropů z betonu C 25/30 vč. veškerého příslušenství a prací</t>
  </si>
  <si>
    <t>846299612</t>
  </si>
  <si>
    <t>Poznámka k položce:_x000D_
" V ceně veškeré nutné příslušenství a materiál související s provedením dobetonování mezer a prostor v úrovni stropní konstrukce mezi novým stropem a stávajícími panely. Jedná se především o:_x000D_
 - beton dané kvality - předpoklad C 25/30;_x000D_
 - bednění vč. odbednění;_x000D_
 - podpůrná konstrukce pro podepření bednění podhledů;_x000D_
 - výztuž vč. zajištění navaření a napojení v případě nutnosti;_x000D_
 - přesun hmot;_x000D_
 - další nutné práce a materiál související s provedením dobetonování a prostor mezi panely a novou stropní konstrukcí a výplň dutin panelů betonem.</t>
  </si>
  <si>
    <t>" Provedení dobetonování mezer a protor mezi stávajícími panely, panely a novou stropní konstrukcí na trapézovém plechu vč. veškerého příslušenství. "</t>
  </si>
  <si>
    <t>" Dobetonování - předpokládané maximální množství - 1,0 m3 na 1 patro " (1,0)*7</t>
  </si>
  <si>
    <t>411322424</t>
  </si>
  <si>
    <t>Stropy z betonu železového (bez výztuže) trámových, žebrových, kazetových nebo vložkových z tvárnic nebo z hraněných či zaoblených vln zabudovaného plechového bednění tř. C 25/30</t>
  </si>
  <si>
    <t>846438592</t>
  </si>
  <si>
    <t>https://podminky.urs.cz/item/CS_URS_2025_01/411322424</t>
  </si>
  <si>
    <t xml:space="preserve">" Stropy z ŽB - Beton C 25/30 - XC1 - Cl 0,20 - Dmax 16 - S4 " </t>
  </si>
  <si>
    <t>" Beton stropu do ztraceného bednění z trapézového plechu - nad vlnu 50 mm + vlna v. 40 mm - uvažována průměrná tl. desky 80 mm. "</t>
  </si>
  <si>
    <t>" Strop nad 1. NP v místě bouraných panelů a zaslepení otvorů - uvažována průměrná tl. 80 mm " ((16,0)*0,08)*1,05</t>
  </si>
  <si>
    <t>" Strop nad 2. NP v místě bouraných panelů a zaslepení otvorů - uvažována průměrná tl. 80 mm " ((16,0)*0,08)*1,05</t>
  </si>
  <si>
    <t>" Strop nad 3. NP v místě bouraných panelů a zaslepení otvorů - uvažována průměrná tl. 80 mm " ((16,0)*0,08)*1,05</t>
  </si>
  <si>
    <t>" Strop nad 4. NP v místě bouraných panelů a zaslepení otvorů - uvažována průměrná tl. 80 mm " ((16,0)*0,08)*1,05</t>
  </si>
  <si>
    <t>" Strop nad 5. NP v místě bouraných panelů a zaslepení otvorů - uvažována průměrná tl. 80 mm " ((16,0)*0,08)*1,05</t>
  </si>
  <si>
    <t>" Strop nad 6. NP v místě bouraných panelů a zaslepení otvorů - uvažována průměrná tl. 80 mm " ((16,0)*0,08)*1,05</t>
  </si>
  <si>
    <t>" Strop nad 7. NP v místě bouraných panelů a zaslepení otvorů - uvažována průměrná tl. 80 mm " ((45,0)*0,08)*1,05</t>
  </si>
  <si>
    <t>" Beton stropu do ztraceného bednění z trapézového plechu - nad vlnu 80 mm + vlna v. 40 mm - uvažována průměrná tl. desky 110 mm. "</t>
  </si>
  <si>
    <t>" Podlaha 8. NP / zvýšený strop nad 7. NP na ocelové konstrukci - uvažována průměrná tl. 110 mm " ((152,6-12,88)*0,11)*1,05</t>
  </si>
  <si>
    <t>" POZN: Trapézový plech, které je uvažován jako ztracené bednění, je zohledněn v části 43-M "</t>
  </si>
  <si>
    <t>411351011</t>
  </si>
  <si>
    <t>Bednění stropních konstrukcí - bez podpěrné konstrukce desek tloušťky stropní desky přes 5 do 25 cm zřízení</t>
  </si>
  <si>
    <t>1328060284</t>
  </si>
  <si>
    <t>https://podminky.urs.cz/item/CS_URS_2025_01/411351011</t>
  </si>
  <si>
    <t>" Boční bednění stropů z trapézových plechů "</t>
  </si>
  <si>
    <t xml:space="preserve">" Bednění pro strop z TP v místě bouraných panelů a zaslepení otvorů - výška 90 mm navýšena o 50 mm " </t>
  </si>
  <si>
    <t>" Strop nad 1. NP " (22,3+3,65)*0,14</t>
  </si>
  <si>
    <t>" Strop nad 2. NP " (22,3+3,65)*0,14</t>
  </si>
  <si>
    <t>" Strop nad 3. NP " (22,3+3,65)*0,14</t>
  </si>
  <si>
    <t>" Strop nad 4. NP " (22,3+3,65)*0,14</t>
  </si>
  <si>
    <t>" Strop nad 5. NP " (22,3+3,65)*0,14</t>
  </si>
  <si>
    <t>" Strop nad 6. NP " (22,3+3,65)*0,14</t>
  </si>
  <si>
    <t>" Strop nad 7. NP " (22,3+3,65)*0,14</t>
  </si>
  <si>
    <t xml:space="preserve">" Bednění pro strop z TP v místě podlahy 8. NP / zvýšeného stropu nad 7. NP - výška 120 mm navýšena o 50 mm " </t>
  </si>
  <si>
    <t>" Podlaha 8. NP / zvýšený strop nad 7. NP " (20,6+50,7)*0,17</t>
  </si>
  <si>
    <t>" Podlaha 8. NP / zvýšený strop nad 7. NP - kolem jader " (4,4+5,4+3,8+5,7+7,0+4,4+3,5+3,3+2,3+7,6)*0,17</t>
  </si>
  <si>
    <t>411351012</t>
  </si>
  <si>
    <t>Bednění stropních konstrukcí - bez podpěrné konstrukce desek tloušťky stropní desky přes 5 do 25 cm odstranění</t>
  </si>
  <si>
    <t>336219971</t>
  </si>
  <si>
    <t>https://podminky.urs.cz/item/CS_URS_2025_01/411351012</t>
  </si>
  <si>
    <t>" Odstranění bednění stropů " (45,61)</t>
  </si>
  <si>
    <t>411354311</t>
  </si>
  <si>
    <t>Podpěrná konstrukce stropů - desek, kleneb a skořepin výška podepření do 4 m tloušťka stropu přes 5 do 15 cm zřízení</t>
  </si>
  <si>
    <t>-1927193301</t>
  </si>
  <si>
    <t>https://podminky.urs.cz/item/CS_URS_2025_01/411354311</t>
  </si>
  <si>
    <t xml:space="preserve">" Podpěrná konstrukce pro strop ze ztraceného bednění z trapézového plechu. " </t>
  </si>
  <si>
    <t>" Podpůrná konstrukce pro strop nad 1. NP v místě bouraných panelů  a zaslepení otvorů " (16,0)</t>
  </si>
  <si>
    <t>" Podpůrná konstrukce pro strop nad 2. NP v místě bouraných panelů  a zaslepení otvorů " (16,0)</t>
  </si>
  <si>
    <t>" Podpůrná konstrukce pro strop nad 3. NP v místě bouraných panelů  a zaslepení otvorů " (16,0)</t>
  </si>
  <si>
    <t>" Podpůrná konstrukce pro strop nad 4. NP v místě bouraných panelů  a zaslepení otvorů " (16,0)</t>
  </si>
  <si>
    <t>" Podpůrná konstrukce pro strop nad 5. NP v místě bouraných panelů  a zaslepení otvorů " (16,0)</t>
  </si>
  <si>
    <t>" Podpůrná konstrukce pro strop nad 6. NP v místě bouraných panelů  a zaslepení otvorů " (16,0)</t>
  </si>
  <si>
    <t>" Podpůrná konstrukce pro strop nad 7. NP v místě bouraných panelů  a zaslepení otvorů " (45,0)</t>
  </si>
  <si>
    <t>" Podpůrná konstrukce pro podlahu 8. NP / zvýšený strop nad 7. NP na ocelové konstrukci " (152,6-12,88)</t>
  </si>
  <si>
    <t>411354312</t>
  </si>
  <si>
    <t>Podpěrná konstrukce stropů - desek, kleneb a skořepin výška podepření do 4 m tloušťka stropu přes 5 do 15 cm odstranění</t>
  </si>
  <si>
    <t>1374048774</t>
  </si>
  <si>
    <t>https://podminky.urs.cz/item/CS_URS_2025_01/411354312</t>
  </si>
  <si>
    <t>" Odstranění podpůrné konstrukce stropů " (280,72)</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</si>
  <si>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</si>
  <si>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</si>
  <si>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-832580239</t>
  </si>
  <si>
    <t>https://podminky.urs.cz/item/CS_URS_2025_01/411361821</t>
  </si>
  <si>
    <t>" Prutová výztuž do každé vlny trapézového plechu pro strop tvořen trapézovým plechem a nadbetonovanou deskou "</t>
  </si>
  <si>
    <t>" Stropy nad 1. až 7. NP v místě bouraných panelů a zaslepení otvorů - 70 kg/m3 " ((11,844)/1,05)*0,07</t>
  </si>
  <si>
    <t>" Podlaha 8. NP / zvýšený strop nad 7. NP na ocelové konstrukci - 70 kg/m3 " ((16,138)/1,05)*0,07</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</si>
  <si>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</si>
  <si>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</si>
  <si>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1092203952</t>
  </si>
  <si>
    <t>https://podminky.urs.cz/item/CS_URS_2025_01/411362021</t>
  </si>
  <si>
    <t>" Výztuž ze sítí pro nadbetonovanou desku pro strop tvořen trapézovým plechem a nadbetonovanou deskou "</t>
  </si>
  <si>
    <t>" Stropy nad 1. až 7. NP v místě bouraných panelů a zaslepení otvorů - 110 kg/m3 " ((11,844)/1,05)*0,11</t>
  </si>
  <si>
    <t>" Podlaha 8. NP / zvýšený strop nad 7. NP na ocelové konstrukci - 110 kg/m3 " ((16,138)/1,05)*0,11</t>
  </si>
  <si>
    <t>413321414</t>
  </si>
  <si>
    <t>Nosníky z betonu železového (bez výztuže) včetně stěnových i jeřábových drah, volných trámů, průvlaků, rámových příčlí, ztužidel, konzol, vodorovných táhel apod., tyčových konstrukcí tř. C 25/30</t>
  </si>
  <si>
    <t>-1967649334</t>
  </si>
  <si>
    <t>https://podminky.urs.cz/item/CS_URS_2025_01/413321414</t>
  </si>
  <si>
    <t xml:space="preserve">" ŽB nosníky - Beton C 25/30 - XC1 - Cl 0,20 - Dmax 22 - S3 " </t>
  </si>
  <si>
    <t xml:space="preserve">" ŽB nosníky v úrovni a pod stropem 1. NP " </t>
  </si>
  <si>
    <t>" ŽB nosník - ozn. V1 " (0,24*0,75*(12,38+37,68+23,28+37,68+5,88))*1,05</t>
  </si>
  <si>
    <t>" ŽB nosník - ozn. V2 " (0,24*0,4*(5,02))*1,05</t>
  </si>
  <si>
    <t>" ŽB nosník - ozn. V3 " (0,24*0,6*(1,2+1,2))*1,05</t>
  </si>
  <si>
    <t>413351111</t>
  </si>
  <si>
    <t>Bednění nosníků a průvlaků - bez podpěrné konstrukce výška nosníku po spodní líc stropní desky do 100 cm zřízení</t>
  </si>
  <si>
    <t>302060979</t>
  </si>
  <si>
    <t>https://podminky.urs.cz/item/CS_URS_2025_01/413351111</t>
  </si>
  <si>
    <t>" Zřízení bednění nosníků a průvlaků bez podpěrné konstrukce "</t>
  </si>
  <si>
    <t>" Bednění nosníku V1 "</t>
  </si>
  <si>
    <t>" Boční bednění " (0,85*(116,9))*2</t>
  </si>
  <si>
    <t>" Podhledové bednění " (30,11)-(1,205+0,576)</t>
  </si>
  <si>
    <t>" Bednění nosníku V2 "</t>
  </si>
  <si>
    <t>" Boční bednění " (0,5*(5,02))*2</t>
  </si>
  <si>
    <t>" Podhledové bednění " (0,24*5,02)</t>
  </si>
  <si>
    <t>" Bednění nosníku V3 "</t>
  </si>
  <si>
    <t>" Boční bednění " (0,7*(2,4))*2</t>
  </si>
  <si>
    <t>" Podhledové bednění " (0,24*2,4)</t>
  </si>
  <si>
    <t>" POZN: Pro potřeby rozpočtu a ukotvení je výška pro bednění navýšena o 10 cm pro každý nosník. "</t>
  </si>
  <si>
    <t>413351112</t>
  </si>
  <si>
    <t>Bednění nosníků a průvlaků - bez podpěrné konstrukce výška nosníku po spodní líc stropní desky do 100 cm odstranění</t>
  </si>
  <si>
    <t>-1765571513</t>
  </si>
  <si>
    <t>https://podminky.urs.cz/item/CS_URS_2025_01/413351112</t>
  </si>
  <si>
    <t>" Odstranění bednění pro nosníky a průvlaky " (237,22)</t>
  </si>
  <si>
    <t>413352111</t>
  </si>
  <si>
    <t>Podpěrná konstrukce nosníků a průvlaků výšky podepření do 4 m výšky nosníku (po spodní hranu stropní desky) do 100 cm zřízení</t>
  </si>
  <si>
    <t>198899410</t>
  </si>
  <si>
    <t>https://podminky.urs.cz/item/CS_URS_2025_01/413352111</t>
  </si>
  <si>
    <t xml:space="preserve">" Zřízení podpůrné konstrukce pro nosníky a průvlaky " </t>
  </si>
  <si>
    <t>" Zřízení podpůrné konstrukce pro nosník portálu "</t>
  </si>
  <si>
    <t>" 1. NP - na ose 2 " (0,22*4,0)</t>
  </si>
  <si>
    <t>" 2. NP - na ose 2 " (0,22*4,2)</t>
  </si>
  <si>
    <t>" 3. NP - na ose 2 " (0,22*4,2)</t>
  </si>
  <si>
    <t>413352112</t>
  </si>
  <si>
    <t>Podpěrná konstrukce nosníků a průvlaků výšky podepření do 4 m výšky nosníku (po spodní hranu stropní desky) do 100 cm odstranění</t>
  </si>
  <si>
    <t>-1507685117</t>
  </si>
  <si>
    <t>https://podminky.urs.cz/item/CS_URS_2025_01/413352112</t>
  </si>
  <si>
    <t>" Odstranění podpůrné konstrukce nosníků a průvlaků " (32,838)</t>
  </si>
  <si>
    <t>413361821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</si>
  <si>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</si>
  <si>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-596333043</t>
  </si>
  <si>
    <t>https://podminky.urs.cz/item/CS_URS_2025_01/413361821</t>
  </si>
  <si>
    <t>Poznámka k položce:_x000D_
" POZN: Hmotnosti výztuže na 1 m3 betonu jsou uvažovány vč. ztratného. "</t>
  </si>
  <si>
    <t>" Výztuž ŽB nosníků a průvlaků "</t>
  </si>
  <si>
    <t>" ŽB nosník - ozn. V1 - 200 kg/m3 " ((22,094)/1,05)*0,2</t>
  </si>
  <si>
    <t>" ŽB nosník - ozn. V2 - 200 kg/m3 " ((0,506)/1,05)*0,2</t>
  </si>
  <si>
    <t>" ŽB nosník - ozn. V3 - 200 kg/m3 " ((0,363)/1,05)*0,2</t>
  </si>
  <si>
    <t>417321515</t>
  </si>
  <si>
    <t>Ztužující pásy a věnce z betonu železového (bez výztuže) tř. C 25/30</t>
  </si>
  <si>
    <t>-1532278742</t>
  </si>
  <si>
    <t>https://podminky.urs.cz/item/CS_URS_2025_01/417321515</t>
  </si>
  <si>
    <t xml:space="preserve">" ŽB věnec - Beton C 25/30 - XC1 - Cl 0,20 - Dmax 22 - S3 " </t>
  </si>
  <si>
    <t>" ŽB věnec pod okny 1. NP " (0,2*0,24*(1,2+1,25*6+2,45*2+3,65*3+4,85*6+6,05*3))*1,05</t>
  </si>
  <si>
    <t>417351115</t>
  </si>
  <si>
    <t>Bednění bočnic ztužujících pásů a věnců včetně vzpěr zřízení</t>
  </si>
  <si>
    <t>1552120244</t>
  </si>
  <si>
    <t>https://podminky.urs.cz/item/CS_URS_2025_01/417351115</t>
  </si>
  <si>
    <t>" Zřízení dřevěného oboustranného bednění pro ztužující věnce "</t>
  </si>
  <si>
    <t>" Bednění věnců pod okny v 1. NP " (0,3*(1,2+1,25*6+2,45*2+3,65*3+4,85*6+6,05*3))*2</t>
  </si>
  <si>
    <t>" POZN: Pro potřeby rozpočtu a ukotvení je výška pro bednění uvažována místo 20 cm 30 cm. "</t>
  </si>
  <si>
    <t>417351116</t>
  </si>
  <si>
    <t>Bednění bočnic ztužujících pásů a věnců včetně vzpěr odstranění</t>
  </si>
  <si>
    <t>1018403942</t>
  </si>
  <si>
    <t>https://podminky.urs.cz/item/CS_URS_2025_01/417351116</t>
  </si>
  <si>
    <t>" Odstranění oboustranného bednění pro ztužující věnce " (43,080)</t>
  </si>
  <si>
    <t>417361821</t>
  </si>
  <si>
    <t>Výztuž ztužujících pásů a věnců z betonářské oceli 10 505 (R) nebo BSt 500</t>
  </si>
  <si>
    <t>477744571</t>
  </si>
  <si>
    <t>https://podminky.urs.cz/item/CS_URS_2025_01/417361821</t>
  </si>
  <si>
    <t>" Výztuž ŽB věnců "</t>
  </si>
  <si>
    <t>" ŽB věnec pod okny v 1. NP - 180 kg/m3 " ((3,619)/1,05)*0,18</t>
  </si>
  <si>
    <t>417361891 SPC</t>
  </si>
  <si>
    <t xml:space="preserve">D+M Propojení nových ŽB konstrukcí se stávajícími pomocí kotevních trnů - nových nosníků se stávajícími sloupy pomocí fousů </t>
  </si>
  <si>
    <t>1336448770</t>
  </si>
  <si>
    <t>" Propojení ŽB konstrukce nových nosníků (věnců) se stávajícími sloupy pomocí vlepených  fousů - výztuž fousů R16. "</t>
  </si>
  <si>
    <t xml:space="preserve">" Fousy na propojení nových ŽB stěn a stávajících sloupů " </t>
  </si>
  <si>
    <t>" 1. NP " (22)*2</t>
  </si>
  <si>
    <t>" POZN: Výměra vztažena na celkový počet vlepených fousů do sloupů - pro 1 propoj uvažovány 2 fousy. "</t>
  </si>
  <si>
    <t>430321414</t>
  </si>
  <si>
    <t>Schodišťové konstrukce a rampy z betonu železového (bez výztuže) stupně, schodnice, ramena, podesty s nosníky tř. C 25/30</t>
  </si>
  <si>
    <t>-541891708</t>
  </si>
  <si>
    <t>https://podminky.urs.cz/item/CS_URS_2025_01/430321414</t>
  </si>
  <si>
    <t xml:space="preserve">" Beton do vaniček stupňů ocelových schodišť - Beton C 25/30 - XC1 - Cl 0,20 - Dmax 16 - S3 " </t>
  </si>
  <si>
    <t xml:space="preserve">" Výplň stupňů ocelových schodišť tvořených vaničkami betonem v tl. 45 mm - 8. NP " </t>
  </si>
  <si>
    <t>" Vylití schodišťových stupňů - ocelové schodiště v m. 8.01 " (((0,3*1,545)*0,045)*4)*1,05</t>
  </si>
  <si>
    <t>" Vylití schodišťových stupňů - ocelové schodiště v m. 8.02 " (((0,3*1,0)*0,045)*2)*1,05</t>
  </si>
  <si>
    <t>" Vylití schodišťových stupňů - ocelové schodiště v m. S.02 " (((0,3*1,53)*0,045)*2)*1,05</t>
  </si>
  <si>
    <t>430321414 RTO</t>
  </si>
  <si>
    <t>Schodišťové konstrukce a rampy z betonu železového (bez výztuže) pohledového, se zvýšenými nároky na prostředí a prostředí s mrazovými cykly - stupně, schodnice, ramena, podesty s nosníky tř. C 25/30</t>
  </si>
  <si>
    <t>-717239223</t>
  </si>
  <si>
    <t>" Venkovní schodiště a rampy - Beton C 25/30 - XC4, XF2, XA1 - Cl 0,20 - Dmax 22 - S3. Viditelné části v pohledové kvalitě PB 2. "</t>
  </si>
  <si>
    <t>" Schodiště do m. 1.24 " (0,284*1,51)*1,05</t>
  </si>
  <si>
    <t>" Schodiště u ČS " (0,486*1,11)*1,05</t>
  </si>
  <si>
    <t>" Deska před schodištěm " (3,21*0,2)*1,05</t>
  </si>
  <si>
    <t>" Beton stropu do ztraceného bednění z trapézového plechu - nad vlnu 60 mm + vlna v. 40 mm - uvažována průměrná tl. desky 90 mm. "</t>
  </si>
  <si>
    <t>" Rampa do trapézového plechu u ČS - uvažována průměrná tl. 90 mm " ((7,131*0,57)*0,09)*1,05</t>
  </si>
  <si>
    <t>430361821</t>
  </si>
  <si>
    <t>Výztuž schodišťových konstrukcí a ramp stupňů, schodnic, ramen, podest s nosníky z betonářské oceli 10 505 (R) nebo BSt 500</t>
  </si>
  <si>
    <t>1028337616</t>
  </si>
  <si>
    <t>https://podminky.urs.cz/item/CS_URS_2025_01/430361821</t>
  </si>
  <si>
    <t xml:space="preserve">" Výztuž venkovních schodišť a desek z pohledového betonu " </t>
  </si>
  <si>
    <t>" Schodiště a desky - 200 kg/m3 " ((1,69)/1,05)*0,2</t>
  </si>
  <si>
    <t>" Deska betonovaná do trapézového plechu - pruty to vln - 60 kg/m3 " ((0,384)/1,05)*0,06</t>
  </si>
  <si>
    <t>430361891 SPC</t>
  </si>
  <si>
    <t>D+M Propojení ŽB schodišť a desek se stávajícími a novými konstrukcemi pomocí kotevních trnů</t>
  </si>
  <si>
    <t>1000211668</t>
  </si>
  <si>
    <t>" Propojení ŽB konstrukce schodiště a rampy se stávajícími  konstrukcemi kotevními trny po cca 200 mm - výztuž trnů R16. "</t>
  </si>
  <si>
    <t>" Kotevní trny na propojení " (4,6)</t>
  </si>
  <si>
    <t>" Propojení ŽB konstrukce schodiště a rampy s novými konstrukcemi kotevními trny po cca 200 mm - výztuž trnů R16. "</t>
  </si>
  <si>
    <t>" Kotevní trny na propojení - schodiště do S.02 " (2,5+1,6)</t>
  </si>
  <si>
    <t>" Kotevní trny na propojení - schodiště u ČS " (3,5)</t>
  </si>
  <si>
    <t>" POZN: Výměra vztažena na celkovou délku styku propojení nových ŽB konstrukcí a stávajících či nových. "</t>
  </si>
  <si>
    <t>430362991 SPC</t>
  </si>
  <si>
    <t>Příplatek k cenám betonu schodišť a ramp za provedení zdrsnění povrchu desek a schodišť dle části SKŘ</t>
  </si>
  <si>
    <t>-1864680154</t>
  </si>
  <si>
    <t>Poznámka k položce:_x000D_
" V ceně provedení úpravy povrchu zdrsněním dle části SKŘ vč. veškerých nutných prací, materiálu a příslušenství. "</t>
  </si>
  <si>
    <t>" Provedení zdrsnění (úpravy) povrchu desek ramp a schodišť "</t>
  </si>
  <si>
    <t xml:space="preserve">" Schodiště do m S.02 " </t>
  </si>
  <si>
    <t>" Základová deska " (2,64)</t>
  </si>
  <si>
    <t>" Schodiště - stupnice " (0,3*1,51)*4</t>
  </si>
  <si>
    <t>" Schodiště - podstupnice " (0,15*1,51)*3</t>
  </si>
  <si>
    <t>" Schodiště a rampy u ČS "</t>
  </si>
  <si>
    <t>" Deska na trapézu " (7,131*0,57)</t>
  </si>
  <si>
    <t>" Deska a rampa vč. schodišťových stupňů " (3,21)</t>
  </si>
  <si>
    <t>" Podstupnice schodiště " (0,173*1,11)*3</t>
  </si>
  <si>
    <t>430362021</t>
  </si>
  <si>
    <t>Výztuž schodišťových konstrukcí a ramp stupňů, schodnic, ramen, podest s nosníky ze svařovaných sítí z drátů typu KARI</t>
  </si>
  <si>
    <t>-726891743</t>
  </si>
  <si>
    <t>https://podminky.urs.cz/item/CS_URS_2025_01/430362021</t>
  </si>
  <si>
    <t>" Výztuž vylití stupňů a podest ocelových schodišť v objektu - 60 kg/m3. " ((0,159)/1,05)*0,06</t>
  </si>
  <si>
    <t>" Výztuž pro desku (rampu) betonovanou do trapézového plechu u ČS - síť nad trapézem - 90 kg/m3 " ((0,384)/1,05)*0,09</t>
  </si>
  <si>
    <t>434351141</t>
  </si>
  <si>
    <t>Bednění stupňů betonovaných na podstupňové desce nebo na terénu půdorysně přímočarých zřízení</t>
  </si>
  <si>
    <t>-111991761</t>
  </si>
  <si>
    <t>https://podminky.urs.cz/item/CS_URS_2025_01/434351141</t>
  </si>
  <si>
    <t>" Zřízení bednění stupňů venkovních schodišť "</t>
  </si>
  <si>
    <t>" Bednění stupňů schodiště do m. S.02 " (0,153*1,51)*1+(0,163*1,51)*2</t>
  </si>
  <si>
    <t>" Bednění stupňů schodiště u ČS " (0,188*1,11)*1+(0,173*1,11)*1+(0,174*1,11)*1</t>
  </si>
  <si>
    <t>434351142</t>
  </si>
  <si>
    <t>Bednění stupňů betonovaných na podstupňové desce nebo na terénu půdorysně přímočarých odstranění</t>
  </si>
  <si>
    <t>-1690944335</t>
  </si>
  <si>
    <t>https://podminky.urs.cz/item/CS_URS_2025_01/434351142</t>
  </si>
  <si>
    <t>" Odstranění bednění schodišťových stupňů " (1,317)</t>
  </si>
  <si>
    <t>434351911 SPC</t>
  </si>
  <si>
    <t>Příplatek k cenám bednění schodišťových stupňů za pohledový beton</t>
  </si>
  <si>
    <t>-1441403092</t>
  </si>
  <si>
    <t>" Příplatek k cenám bednění schodišťových stupňů za pohledový beton " (1,317)</t>
  </si>
  <si>
    <t>451315114</t>
  </si>
  <si>
    <t>Podkladní a výplňové vrstvy z betonu prostého tloušťky do 100 mm, z betonu C 12/15</t>
  </si>
  <si>
    <t>730239664</t>
  </si>
  <si>
    <t>https://podminky.urs.cz/item/CS_URS_2025_01/451315114</t>
  </si>
  <si>
    <t>" Podkladní beton - Beton C 12/15 - X0. "</t>
  </si>
  <si>
    <t>" Podkaldní beton tl. 50 mm. "</t>
  </si>
  <si>
    <t>" Podkladní beton pod základovou desku schodiště do m. 1.24 " (2,4*1,2)*1,05</t>
  </si>
  <si>
    <t>451315115</t>
  </si>
  <si>
    <t>Podkladní a výplňové vrstvy z betonu prostého tloušťky do 100 mm, z betonu C 16/20</t>
  </si>
  <si>
    <t>-152189618</t>
  </si>
  <si>
    <t>https://podminky.urs.cz/item/CS_URS_2025_01/451315115</t>
  </si>
  <si>
    <t>" Podkladní beton - Beton C 16/20 - X0. "</t>
  </si>
  <si>
    <t>" Podkaldní beton tl. 100 mm. "</t>
  </si>
  <si>
    <t>" Podkladní beton pod vodorovnou HI " (871,2)*1,03</t>
  </si>
  <si>
    <t>Úpravy povrchů, podlahy a osazování výplní</t>
  </si>
  <si>
    <t>611131121</t>
  </si>
  <si>
    <t>Podkladní a spojovací vrstva vnitřních omítaných ploch penetrace disperzní nanášená ručně stropů</t>
  </si>
  <si>
    <t>716328577</t>
  </si>
  <si>
    <t>https://podminky.urs.cz/item/CS_URS_2025_01/611131121</t>
  </si>
  <si>
    <t xml:space="preserve">" Penetrační nátěr vnitřních stropů pod omítku " </t>
  </si>
  <si>
    <t>" Strop nad 1. NP " (305,78+16,5+358,61+97,15)-(11,55+11,55)</t>
  </si>
  <si>
    <t>" Strop nad 2. NP " (285,55+242,16+98,97+34,4+75,24)-(11,55+11,55)</t>
  </si>
  <si>
    <t>" Strop nad 3. NP " (196,3+75,78+409,52)-(11,55+11,55)</t>
  </si>
  <si>
    <t>" Strop nad 4. NP " (214,95+214,76+335,46)-(11,55+11,55)</t>
  </si>
  <si>
    <t>" Strop nad 5. NP " (219,85+545,85)-(11,55+11,55)</t>
  </si>
  <si>
    <t>" Strop nad 6. NP " (215,27+607,53)-(11,55+11,55)</t>
  </si>
  <si>
    <t>" Strop nad 7. NP " (224,04+124,63+472,89)-(11,55)</t>
  </si>
  <si>
    <t>611341121</t>
  </si>
  <si>
    <t>Omítka sádrová nebo vápenosádrová vnitřních ploch nanášená ručně jednovrstvá, tloušťky do 10 mm hladká vodorovných konstrukcí stropů rovných</t>
  </si>
  <si>
    <t>-2073458544</t>
  </si>
  <si>
    <t>https://podminky.urs.cz/item/CS_URS_2025_01/611341121</t>
  </si>
  <si>
    <t>" Sádrová omítka stropů v tl. do 10 mm. "</t>
  </si>
  <si>
    <t>611341191</t>
  </si>
  <si>
    <t>Omítka sádrová nebo vápenosádrová vnitřních ploch nanášená ručně Příplatek k cenám za každých dalších i započatých 5 mm tloušťky omítky přes 10 mm stropů</t>
  </si>
  <si>
    <t>-1980587797</t>
  </si>
  <si>
    <t>https://podminky.urs.cz/item/CS_URS_2025_01/611341191</t>
  </si>
  <si>
    <t>" Příplatek k sádrové omítce stropů za tl. přes 10 do 15 mm - 1× plocha "</t>
  </si>
  <si>
    <t>" Strop nad 1. NP " ((305,78+16,5+358,61+97,15)-(11,55+11,55))*1</t>
  </si>
  <si>
    <t>" Strop nad 2. NP " ((285,55+242,16+98,97+34,4+75,24)-(11,55+11,55))*1</t>
  </si>
  <si>
    <t>" Strop nad 3. NP " ((196,3+75,78+409,52)-(11,55+11,55))*1</t>
  </si>
  <si>
    <t>" Strop nad 4. NP " ((214,95+214,76+335,46)-(11,55+11,55))*1</t>
  </si>
  <si>
    <t>" Strop nad 5. NP " ((219,85+545,85)-(11,55+11,55))*1</t>
  </si>
  <si>
    <t>" Strop nad 6. NP " ((215,27+607,53)-(11,55+11,55))*1</t>
  </si>
  <si>
    <t>" Strop nad 7. NP " ((224,04+124,63+472,89)-(11,55))*1</t>
  </si>
  <si>
    <t>611131125</t>
  </si>
  <si>
    <t>Podkladní a spojovací vrstva vnitřních omítaných ploch penetrace disperzní nanášená ručně schodišťových konstrukcí</t>
  </si>
  <si>
    <t>1783267114</t>
  </si>
  <si>
    <t>https://podminky.urs.cz/item/CS_URS_2025_01/611131125</t>
  </si>
  <si>
    <t xml:space="preserve">" Penetrační nátěr vnitřních schodišťových konstrukcí pod omítku " </t>
  </si>
  <si>
    <t>" Ramena a mezipodsty "</t>
  </si>
  <si>
    <t>" 1. NP " (((3,71*1,2)*2)+(1,35*2,7))*2</t>
  </si>
  <si>
    <t>" 2. NP " (((3,71*1,2)*2)+(1,35*2,7))*2</t>
  </si>
  <si>
    <t>" 3. NP " (((3,71*1,2)*2)+(1,35*2,7))*2</t>
  </si>
  <si>
    <t>" 4. NP " (((3,71*1,2)*2)+(1,35*2,7))*2</t>
  </si>
  <si>
    <t>" 5. NP " (((3,71*1,2)*2)+(1,35*2,7))*2</t>
  </si>
  <si>
    <t>" 6. NP " (((3,71*1,2)*2)+(1,35*2,7))*2</t>
  </si>
  <si>
    <t>" 7. NP " (((3,71*1,2)*2)+(1,35*2,7))*1</t>
  </si>
  <si>
    <t>" Schodišťové stěny "</t>
  </si>
  <si>
    <t>" Schodiště S.01 " (21,2)*24,85</t>
  </si>
  <si>
    <t>" Schodiště S.02 " (18,8)*28,38</t>
  </si>
  <si>
    <t>611341125</t>
  </si>
  <si>
    <t>Omítka sádrová nebo vápenosádrová vnitřních ploch nanášená ručně jednovrstvá, tloušťky do 10 mm hladká schodišťových konstrukcí stropů, stěn, ramen nebo nosníků</t>
  </si>
  <si>
    <t>1855482016</t>
  </si>
  <si>
    <t>https://podminky.urs.cz/item/CS_URS_2025_01/611341125</t>
  </si>
  <si>
    <t>" Sádrová omítka vnitřních schodišťových konstrukcí v tl. do 10 mm. "</t>
  </si>
  <si>
    <t>611341195</t>
  </si>
  <si>
    <t>Omítka sádrová nebo vápenosádrová vnitřních ploch nanášená ručně Příplatek k cenám za každých dalších i započatých 5 mm tloušťky omítky přes 10 mm schodišťových konstrukcí</t>
  </si>
  <si>
    <t>-194245962</t>
  </si>
  <si>
    <t>https://podminky.urs.cz/item/CS_URS_2025_01/611341195</t>
  </si>
  <si>
    <t>" Příplatek k sádrové omítce vnitřních schodišťových konstrukcí za tl. přes 10 do 15 mm - 1× plocha "</t>
  </si>
  <si>
    <t>612131121</t>
  </si>
  <si>
    <t>Podkladní a spojovací vrstva vnitřních omítaných ploch penetrace disperzní nanášená ručně stěn</t>
  </si>
  <si>
    <t>781940509</t>
  </si>
  <si>
    <t>https://podminky.urs.cz/item/CS_URS_2025_01/612131121</t>
  </si>
  <si>
    <t xml:space="preserve">" Penetrační nátěr vnitřních stěn pod omítku " </t>
  </si>
  <si>
    <t>" Nové konstrukce "</t>
  </si>
  <si>
    <t>" Vápenopískové cihly " (226,525+2,501)*1+(5,645)*2</t>
  </si>
  <si>
    <t>" Pórobetonové příčky - tl. 100 mm " (28,888)*2</t>
  </si>
  <si>
    <t>" Pórobetonové příčky - tl. 150 mm " ((14,175)/1,05)*2</t>
  </si>
  <si>
    <t>" Pórobetonové tvárnice " (9,8)*2</t>
  </si>
  <si>
    <t>" ŽB stěny " ((76,616+8,08)+68,7+68,469+88,95+88,909)*2</t>
  </si>
  <si>
    <t xml:space="preserve">" ŽB věnec " (71,8*0,2)*1 </t>
  </si>
  <si>
    <t xml:space="preserve">" ŽB obvodové nosníky " ((0,75*116,9)+(0,4*5,02)+(0,6*2,4))*1 </t>
  </si>
  <si>
    <t xml:space="preserve">" Stávající ŽB stěny - mimo zohledněných ve schodišťových konstrukcích " </t>
  </si>
  <si>
    <t>" 1. NP až 7. NP " ((11,45+20,45+5,55+5,5+6,75+5,55+9,1+16,65)*3,35)*7</t>
  </si>
  <si>
    <t>612135101</t>
  </si>
  <si>
    <t>Hrubá výplň rýh maltou jakékoli šířky rýhy ve stěnách</t>
  </si>
  <si>
    <t>153966176</t>
  </si>
  <si>
    <t>https://podminky.urs.cz/item/CS_URS_2025_01/612135101</t>
  </si>
  <si>
    <t>Poznámka k položce:_x000D_
" POZN: S omítkou po záhozu rýh uvažováno v nových ommítkách stěn z důvodu provedení nových omítek v celé ploše. "</t>
  </si>
  <si>
    <t>" Hrubá výplň rýh po osazení instalací před hlavními omítkami. "</t>
  </si>
  <si>
    <t>" Výplň rýh po uložení kabeláže jako podkald pro omítky - š. 30 mm, dl 540 m. " 0,03*(540)</t>
  </si>
  <si>
    <t>" Výplň rýh po uložení kabeláže jako podkald pro omítky - š. 70 mm, dl 140 m. " 0,07*(140)</t>
  </si>
  <si>
    <t>612142001</t>
  </si>
  <si>
    <t>Pletivo vnitřních ploch v ploše nebo pruzích, na plném podkladu sklovláknité vtlačené do tmelu včetně tmelu stěn</t>
  </si>
  <si>
    <t>403182015</t>
  </si>
  <si>
    <t>https://podminky.urs.cz/item/CS_URS_2025_01/612142001</t>
  </si>
  <si>
    <t>" Vyztužení nových omítek - uvažováno 15 % z ploch omístech stěn - např. při přechodech materiálů, apod. "</t>
  </si>
  <si>
    <t>" Pletivo pod omítky stěn " (3149,073)*0,15</t>
  </si>
  <si>
    <t>612341121</t>
  </si>
  <si>
    <t>Omítka sádrová nebo vápenosádrová vnitřních ploch nanášená ručně jednovrstvá, tloušťky do 10 mm hladká svislých konstrukcí stěn</t>
  </si>
  <si>
    <t>696522333</t>
  </si>
  <si>
    <t>https://podminky.urs.cz/item/CS_URS_2025_01/612341121</t>
  </si>
  <si>
    <t>" Sádrová omítka stěn v tl. do 10 mm. "</t>
  </si>
  <si>
    <t>" Pórobetonové příčky - tl. 100 mm " ((14,175)/1,05)*2</t>
  </si>
  <si>
    <t>612341191</t>
  </si>
  <si>
    <t>Omítka sádrová nebo vápenosádrová vnitřních ploch nanášená ručně Příplatek k cenám za každých dalších i započatých 5 mm tloušťky omítky přes 10 mm stěn</t>
  </si>
  <si>
    <t>1478981400</t>
  </si>
  <si>
    <t>https://podminky.urs.cz/item/CS_URS_2025_01/612341191</t>
  </si>
  <si>
    <t>" Příplatek k sádrové omítce stěn za tl. přes 10 do 15 mm - 1× plocha "</t>
  </si>
  <si>
    <t>" Vápenopískové cihly " ((226,525+2,501)*1+(5,645)*2)*1</t>
  </si>
  <si>
    <t>" Pórobetonové příčky - tl. 100 mm " ((28,888)*2)*1</t>
  </si>
  <si>
    <t>" Pórobetonové příčky - tl. 100 mm " (((14,175)/1,05)*2)*1</t>
  </si>
  <si>
    <t>" Pórobetonové tvárnice " ((9,8)*2)*1</t>
  </si>
  <si>
    <t>" ŽB stěny " (((76,616+8,08)+68,7+68,469+88,95+88,909)*2)*1</t>
  </si>
  <si>
    <t>" ŽB věnec " ((71,8*0,2)*1 )*1</t>
  </si>
  <si>
    <t>" ŽB obvodové nosníky " (((0,75*116,9)+(0,4*5,02)+(0,6*2,4))*1 )*1</t>
  </si>
  <si>
    <t>" 1. NP až 7. NP " (((11,45+20,45+5,55+5,5+6,75+5,55+9,1+16,65)*3,35)*7)*1</t>
  </si>
  <si>
    <t>613131121</t>
  </si>
  <si>
    <t>Podkladní a spojovací vrstva vnitřních omítaných ploch penetrace disperzní nanášená ručně pilířů nebo sloupů</t>
  </si>
  <si>
    <t>978947108</t>
  </si>
  <si>
    <t>https://podminky.urs.cz/item/CS_URS_2025_01/613131121</t>
  </si>
  <si>
    <t xml:space="preserve">" Penetrační nátěr vnitřních sloupů a pilířů pod omítku " </t>
  </si>
  <si>
    <t>" 1. NP " ((0,4*2+0,6*2)*3,35)*8+((0,45*4)*3,35)*20</t>
  </si>
  <si>
    <t>" 2. NP " ((0,4*2+0,6*2)*3,35)*4+((0,45*4)*3,35)*22</t>
  </si>
  <si>
    <t>" 3. NP " ((0,4*2+0,6*2)*3,35)*4+((0,45*4)*3,35)*22</t>
  </si>
  <si>
    <t>" 4. NP " ((0,45*4)*3,35)*28</t>
  </si>
  <si>
    <t>" 5. NP " ((0,45*4)*3,35)*28</t>
  </si>
  <si>
    <t>" 6. NP " ((0,45*4)*3,35)*28</t>
  </si>
  <si>
    <t>" 7. NP " ((0,45*4)*3,35)*28</t>
  </si>
  <si>
    <t>613341121</t>
  </si>
  <si>
    <t>Omítka sádrová nebo vápenosádrová vnitřních ploch nanášená ručně jednovrstvá, tloušťky do 10 mm hladká svislých konstrukcí pilířů nebo sloupů</t>
  </si>
  <si>
    <t>2143374401</t>
  </si>
  <si>
    <t>https://podminky.urs.cz/item/CS_URS_2025_01/613341121</t>
  </si>
  <si>
    <t>" Sádrová omítka sloupů a pilířů v tl. do 10 mm. "</t>
  </si>
  <si>
    <t>613341191</t>
  </si>
  <si>
    <t>Omítka sádrová nebo vápenosádrová vnitřních ploch nanášená ručně Příplatek k cenám za každých dalších i započatých 5 mm tloušťky omítky přes 10 mm pilířů nebo sloupů</t>
  </si>
  <si>
    <t>-987567310</t>
  </si>
  <si>
    <t>https://podminky.urs.cz/item/CS_URS_2025_01/613341191</t>
  </si>
  <si>
    <t>" Příplatek k sádrové omítce sloupů a pilířů za tl. přes 10 do 15 mm - 1× plocha "</t>
  </si>
  <si>
    <t>" 1. NP " (((0,4*2+0,6*2)*3,35)*8+((0,45*4)*3,35)*20)*1</t>
  </si>
  <si>
    <t>" 2. NP " (((0,4*2+0,6*2)*3,35)*4+((0,45*4)*3,35)*22)*1</t>
  </si>
  <si>
    <t>" 3. NP " (((0,4*2+0,6*2)*3,35)*4+((0,45*4)*3,35)*22)*1</t>
  </si>
  <si>
    <t>" 4. NP " (((0,45*4)*3,35)*28)*1</t>
  </si>
  <si>
    <t>" 5. NP " (((0,45*4)*3,35)*28)*1</t>
  </si>
  <si>
    <t>" 6. NP " (((0,45*4)*3,35)*28)*1</t>
  </si>
  <si>
    <t>" 7. NP " (((0,45*4)*3,35)*28)*1</t>
  </si>
  <si>
    <t>619999091 SPC</t>
  </si>
  <si>
    <t>Příplatek k omítce vnitřních stěn za použití podomítkových rohovníků proti poškození rohů a veškerých dalších profilů a lišt kolem otvorů</t>
  </si>
  <si>
    <t>-853006565</t>
  </si>
  <si>
    <t xml:space="preserve">Poznámka k položce:_x000D_
" Příplatek za použití veškerých ochranných profilů nutných k omítání. Např.:_x000D_
 - profily okolo oken a dveří -  začišťovací, dilatační, ukončovací apod.;
_x000D_
 - podomítkové rohovníky (rohové profily) s perlinkou na rohy, nadpraží, apod.;_x000D_
 - dilatační profily;
_x000D_
 - případné omítníky;
_x000D_
 - přesun hmot;
_x000D_
 - další veškeré nutné prvky a profily potřebné pro omítání. "_x000D_
</t>
  </si>
  <si>
    <t>" Příplatek k omítkám stěn za veškeré nutné prvky a profily " (3043,59)</t>
  </si>
  <si>
    <t>" POZN: Výměra vztažena na celkovou plochu omítek. "</t>
  </si>
  <si>
    <t>619999092 SPC</t>
  </si>
  <si>
    <t>Příplatek k omítce vnitřních sloupů a pilířů za použití podomítkových rohovníků proti poškození rohů a veškerých dalších profilů a lišt kolem otvorů</t>
  </si>
  <si>
    <t>-1293486259</t>
  </si>
  <si>
    <t xml:space="preserve">Poznámka k položce:_x000D_
" Příplatek za použití veškerých ochranných profilů nutných k omítání. Např.:_x000D_
 - profily okolo oken a dveří -  začišťovací, dilatační, ukončovací apod.;
_x000D_
 - podomítkové rohovníky (rohové profily) s perlinkou na rohy, nadpraží, apod.;_x000D_
 - dilatační profily;
_x000D_
 - případné omítníky;
_x000D_
 - přesun hmot;
_x000D_
 - další veškeré nutné prvky a profily potřebné pro omítání. "_x000D_
</t>
  </si>
  <si>
    <t>" Příplatek k omítkám sloupů a pilířů za veškeré nutné prvky a profily " (1168,48)</t>
  </si>
  <si>
    <t>622242011 RTO</t>
  </si>
  <si>
    <t>Montáž kontaktního zateplení vnějšího a vnitřního ostění, nadpraží nebo parapetu lepením z desek kalcium-silikátových (dodávka ve specifikaci) hloubky špalet do 200 mm, tloušťky desek přes 40 do 80 mm</t>
  </si>
  <si>
    <t>616452270</t>
  </si>
  <si>
    <t xml:space="preserve">" Montáž zateplení nadpraží dveří pro výtahové šachty z pórobetonových TI desek - tl. 60 mm. " </t>
  </si>
  <si>
    <t>" Nadpraží dveří pro výtah V.01 " (0,96)*7</t>
  </si>
  <si>
    <t>" Nadpraží dveří pro výtah V.02 " (1,26)*7</t>
  </si>
  <si>
    <t>63152246</t>
  </si>
  <si>
    <t>deska tepelně izolační minerální kalcium-silikátová λ=0,043 tl 60mm</t>
  </si>
  <si>
    <t>-1931038542</t>
  </si>
  <si>
    <t xml:space="preserve">" Dodávka zateplení nadpraží dveří pro výtahové šachty z pórobetonových TI desek - tl. 60 mm. " </t>
  </si>
  <si>
    <t>" Nadpraží dveří pro výtah V.01 " (((0,96)*7)*0,15)*1,15</t>
  </si>
  <si>
    <t>" Nadpraží dveří pro výtah V.02 " (((1,26)*7)*0,15)*1,15</t>
  </si>
  <si>
    <t>629991011</t>
  </si>
  <si>
    <t>Zakrytí vnějších ploch před znečištěním včetně pozdějšího odkrytí výplní otvorů a svislých ploch fólií přilepenou lepící páskou</t>
  </si>
  <si>
    <t>1404918069</t>
  </si>
  <si>
    <t>https://podminky.urs.cz/item/CS_URS_2025_01/629991011</t>
  </si>
  <si>
    <t>" Zakrytí otvorů před prováděním fasády (omítky, fasádní barvy) proti znečištění "</t>
  </si>
  <si>
    <t>" Zakrytí oken v 1. NP " ((4,85*1,3)*5+(1,25*1,3)*4+(2,45*1,3)*3+(3,65*1,3)*3+(6,05*1,3)*3+(1,25*1,3)*1+(4,85*1,3)*1)</t>
  </si>
  <si>
    <t>" Zakrytí dveří v 1. NP " (1,1*2,65)+(1,45*2,85)*2+(0,9*2,2)</t>
  </si>
  <si>
    <t>634911901 SPC</t>
  </si>
  <si>
    <t>Řezání dilatačních / smršťovacích spár v potěru / mazanině vč. jejich výplně</t>
  </si>
  <si>
    <t>-994706256</t>
  </si>
  <si>
    <t>Poznámka k položce:_x000D_
" V ceně veškeré nutné práce související s vyřezáním dilatačních spár a jejich vyplněním (např. řezání, vyčištění, vyplnění, ochrana hran řezání apod.).  _x000D_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Uvažováno s řezáním v místnostech s potěrem / mazaninou plochy nad 40,0 m2 (s výjimkou ploch pod litým teracem, kde je uvažována plocha max 25 m2 dle teraca) či celistvých místností, bez dveří, apod. Jedná se o plochy uvažované rozpočtem, pro skutečné řezání je nutno mít hotov např. spárořez. "</t>
  </si>
  <si>
    <t>" Vyřezání nutných dilatačních / smršťovacích spár v potěru či mazanině a jejich vyčištění z důvodu dilatace vč. jejich výplně pružným materiálem "</t>
  </si>
  <si>
    <t xml:space="preserve">" Řezání spár v potěru či betonu podlah. " </t>
  </si>
  <si>
    <t>" 1. NP " (6,675+6,58+6,65+1,8+1,8+5,625+2,18+6,58+5,725+2,525)</t>
  </si>
  <si>
    <t>" 2. NP " (12,9+6,65+5,81+5,81+5,175+2,5+2,5+1,7+6,205)</t>
  </si>
  <si>
    <t>" 3. NP " (6,18+6,55+5,905+5,25+6,205+5,555+1,7+2,5+2,605)</t>
  </si>
  <si>
    <t>" 4. NP " (4,85+6,505+6,505+4,75+6,43+6,505+1,7+2,5+2,5+2,45+2,475+1,75)</t>
  </si>
  <si>
    <t>" 5. NP " (6,505+6,2+6,505+4,75+4,75+6,505+5,85+4,85+1,7+2,5+2,5+2,45+2,475+1,7)</t>
  </si>
  <si>
    <t>" 6. NP " (7,71+7,71+7,705+7,71+5,585+5,555+2,5+2,5+2,45+2,475+2,35+1,7)</t>
  </si>
  <si>
    <t>" 7. NP " (7,71+7,62+5,25+1,135+7,71+2,5+2,45+3,125+2,35+1,7+2,5+7,71+4,15+4,15+7,71)</t>
  </si>
  <si>
    <t>" 8. NP " (2,55+5,25)</t>
  </si>
  <si>
    <t>634911951 SPC</t>
  </si>
  <si>
    <t>Řezání dilatačních / smršťovacích spár v litém teracu vč. jejich výplně</t>
  </si>
  <si>
    <t>2143438471</t>
  </si>
  <si>
    <t>Poznámka k položce:_x000D_
" V ceně veškeré nutné práce související s vyřezáním dilatačních spár a jejich vyplněním (např. řezání, vyčištění, vyplnění, ochrana hran řezání apod.).  _x000D_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Uvažováno s řezáním v místnostech litým teracem plochy nad 25,0 m2 či celistvých místností, bez dveří, apod. Jedná se o plochy uvažované rozpočtem, pro skutečné řezání je nutno mít hotov např. spárořez. "</t>
  </si>
  <si>
    <t xml:space="preserve">" Řezání spár v litém teracu podlah. " </t>
  </si>
  <si>
    <t>" 2. NP " (5,81+5,81+5,175+2,5+2,5)</t>
  </si>
  <si>
    <t>-1252028294</t>
  </si>
  <si>
    <t>" Montáž venkovního lešení - pro 1. NP až 5. NP " (136,4)*17,25</t>
  </si>
  <si>
    <t>" Montáž venkovního lešení - pro 6. NP a 7. NP " (140,4)*(10,9+2,0)</t>
  </si>
  <si>
    <t>" Montáž venkovního lešení - pro 8. NP " (76,8)*4,2</t>
  </si>
  <si>
    <t>-382118864</t>
  </si>
  <si>
    <t>" Příplatek k pronájmu lešení - předpoklad 120 dní " (4486,62)*120</t>
  </si>
  <si>
    <t>1151436964</t>
  </si>
  <si>
    <t>" Demontáž lešení " (4486,62)</t>
  </si>
  <si>
    <t>-1843568249</t>
  </si>
  <si>
    <t>" Montáž ochranné sítě - pro 1. NP až 5. NP " (136,4)*17,25</t>
  </si>
  <si>
    <t>" Montáž ochranné sítě - pro 6. NP a 7. NP " (140,4)*(10,9+2,0)</t>
  </si>
  <si>
    <t>" Montáž ochranné sítě - pro 8. NP " (76,8)*4,2</t>
  </si>
  <si>
    <t>-1283433862</t>
  </si>
  <si>
    <t>" Příplatek k pronájmu ochranné sítě - předpoklad 120 dní " (4486,62)*120</t>
  </si>
  <si>
    <t>-1976854035</t>
  </si>
  <si>
    <t>" Demontáž ochranné sítě " (4486,62)</t>
  </si>
  <si>
    <t>-1418783372</t>
  </si>
  <si>
    <t>" Montáž záchytné stříšky v místech vchodů " (2,8+5,0)+(18,45)</t>
  </si>
  <si>
    <t>337590104</t>
  </si>
  <si>
    <t>" Příplatek z záchytné stříšce za každý den použití - předpoklad 120 dní " (26,25)*120</t>
  </si>
  <si>
    <t>1623920872</t>
  </si>
  <si>
    <t>" Demontáž záchytné stříšky " (26,25)</t>
  </si>
  <si>
    <t>506756279</t>
  </si>
  <si>
    <t>" Hydraulická plošina jako pomoc při montáži obvodové konstrukce - předpoklad 1 ks na 30 dní " (30)*1</t>
  </si>
  <si>
    <t>-533551846</t>
  </si>
  <si>
    <t>" Interiérové pomocné lešení pro stavební práce. "</t>
  </si>
  <si>
    <t>" Vnitřní lešení - 1. NP " (307,39+16,5+358,61+97,02)</t>
  </si>
  <si>
    <t>" Vnitřní lešení - 2. NP " (287,16+242,16+97,6+34,4+75,24)</t>
  </si>
  <si>
    <t>" Vnitřní lešení - 3. NP " (198,6+75,78+410,77)</t>
  </si>
  <si>
    <t>" Vnitřní lešení - 4. NP " (216,31+214,76+335,78)</t>
  </si>
  <si>
    <t>" Vnitřní lešení - 5. NP " (221,53+545,87)</t>
  </si>
  <si>
    <t>" Vnitřní lešení - 6. NP " (216,65+607,85)</t>
  </si>
  <si>
    <t>" Vnitřní lešení - 7. NP " (225,72+124,63+472,89)</t>
  </si>
  <si>
    <t>" Vnitřní lešení - 8. NP " (146,68)</t>
  </si>
  <si>
    <t>" Odečet plochy za místnosti s výškou přes 4,0 m - u hlavního vstupu - m. 2.31 " -(42,62)</t>
  </si>
  <si>
    <t>949101112</t>
  </si>
  <si>
    <t>Lešení pomocné pracovní pro objekty pozemních staveb pro zatížení do 150 kg/m2, o výšce lešeňové podlahy přes 1,9 do 3,5 m</t>
  </si>
  <si>
    <t>-552870264</t>
  </si>
  <si>
    <t>https://podminky.urs.cz/item/CS_URS_2025_01/949101112</t>
  </si>
  <si>
    <t>" Vnitřní lešení - místnosti s výškou přes 4,0 m - u hlavního vstupu - m. 2.31 " (42,62)</t>
  </si>
  <si>
    <t>952901111</t>
  </si>
  <si>
    <t>Vyčištění budov nebo objektů před předáním do užívání budov bytové nebo občanské výstavby, světlé výšky podlaží do 4 m</t>
  </si>
  <si>
    <t>735424818</t>
  </si>
  <si>
    <t>https://podminky.urs.cz/item/CS_URS_2025_01/952901111</t>
  </si>
  <si>
    <t>" Vyčištění místností po provedení prací. "</t>
  </si>
  <si>
    <t>" Čistý úklid - 1. NP " (307,39+16,5+358,61+97,02)</t>
  </si>
  <si>
    <t>" Čistý úklid - 2. NP " (287,16+242,16+97,6+34,4+75,24)</t>
  </si>
  <si>
    <t>" Čistý úklid - 3. NP " (198,6+75,78+410,77)</t>
  </si>
  <si>
    <t>" Čistý úklid - 4. NP " (216,31+214,76+335,78)</t>
  </si>
  <si>
    <t>" Čistý úklid - 5. NP " (221,53+545,87)</t>
  </si>
  <si>
    <t>" Čistý úklid - 6. NP " (216,65+607,85)</t>
  </si>
  <si>
    <t>" Čistý úklid - 7. NP " (225,72+124,63+472,89)</t>
  </si>
  <si>
    <t>" Čistý úklid - 8. NP " (146,68)</t>
  </si>
  <si>
    <t>" Čistý úklid střechy - nad 7. NP -uvažována  1/3 plochy " (892,0-189,7)*(1/3)</t>
  </si>
  <si>
    <t>" Čistý úklid střechy - nad 8. NP -uvažována  1/3 plochy " (180,2)*(1/3)</t>
  </si>
  <si>
    <t>952901114</t>
  </si>
  <si>
    <t>Vyčištění budov nebo objektů před předáním do užívání budov bytové nebo občanské výstavby, světlé výšky podlaží přes 4 m</t>
  </si>
  <si>
    <t>-187071557</t>
  </si>
  <si>
    <t>https://podminky.urs.cz/item/CS_URS_2025_01/952901114</t>
  </si>
  <si>
    <t>" Za místnosti s výškou přes 4,0 m - u hlavního vstupu - m. 2.31 " (42,62)</t>
  </si>
  <si>
    <t>953312113</t>
  </si>
  <si>
    <t>Vložky svislé do dilatačních spár z polystyrenových desek fasádních včetně dodání a osazení, v jakémkoliv zdivu přes 20 do 30 mm</t>
  </si>
  <si>
    <t>-1203720280</t>
  </si>
  <si>
    <t>https://podminky.urs.cz/item/CS_URS_2025_01/953312113</t>
  </si>
  <si>
    <t>" Izolace jako dilatace jednotlivých konstrukcí mezi sebou - tl. 30 mm "</t>
  </si>
  <si>
    <t xml:space="preserve">" Doitalace mezi stávající základ a základ schodiště do m. 1.24 " (3,0*0,82)*1,1 </t>
  </si>
  <si>
    <t>971052331</t>
  </si>
  <si>
    <t>Vybourání a prorážení otvorů v železobetonových příčkách a zdech základových nebo nadzákladových, plochy do 0,09 m2, tl. do 150 mm</t>
  </si>
  <si>
    <t>-489551863</t>
  </si>
  <si>
    <t>https://podminky.urs.cz/item/CS_URS_2025_01/971052331</t>
  </si>
  <si>
    <t>" Vybourání otvoru v ŽB konstrukcích po jejich vyřezání. "</t>
  </si>
  <si>
    <t>" Vybourání otvoru 200×200 mm - tl. stěny - 150 mm. "</t>
  </si>
  <si>
    <t>" 7. NP " (3)</t>
  </si>
  <si>
    <t>971052431</t>
  </si>
  <si>
    <t>Vybourání a prorážení otvorů v železobetonových příčkách a zdech základových nebo nadzákladových, plochy do 0,25 m2, tl. do 150 mm</t>
  </si>
  <si>
    <t>1788678881</t>
  </si>
  <si>
    <t>https://podminky.urs.cz/item/CS_URS_2025_01/971052431</t>
  </si>
  <si>
    <t>" Vybourání otvoru 400×300 mm - tl. stěny - 150 mm. "</t>
  </si>
  <si>
    <t>" 1. NP " (1)</t>
  </si>
  <si>
    <t>" 2. NP " (1)</t>
  </si>
  <si>
    <t>" 3. NP " (1)</t>
  </si>
  <si>
    <t>" 4. NP " (1)</t>
  </si>
  <si>
    <t>" 5. NP " (1)</t>
  </si>
  <si>
    <t>" 6. NP " (1)</t>
  </si>
  <si>
    <t>" 7. NP " (1)</t>
  </si>
  <si>
    <t>" Vybourání otvoru 400×500 mm - tl. stěny - 150 mm. "</t>
  </si>
  <si>
    <t>" 2. NP " (2)</t>
  </si>
  <si>
    <t>" 3. NP " (2)</t>
  </si>
  <si>
    <t>" Vybourání otvoru 500×350 mm - tl. stěny - 150 mm. "</t>
  </si>
  <si>
    <t>" 4. NP " (2)</t>
  </si>
  <si>
    <t>" Vybourání otvoru 600×350 mm - tl. stěny - 150 mm. "</t>
  </si>
  <si>
    <t>971052441</t>
  </si>
  <si>
    <t>Vybourání a prorážení otvorů v železobetonových příčkách a zdech základových nebo nadzákladových, plochy do 0,25 m2, tl. do 300 mm</t>
  </si>
  <si>
    <t>447135889</t>
  </si>
  <si>
    <t>https://podminky.urs.cz/item/CS_URS_2025_01/971052441</t>
  </si>
  <si>
    <t>" Vybourání otvoru 600×350 mm - tl. stěny - 220 mm. "</t>
  </si>
  <si>
    <t>971052531</t>
  </si>
  <si>
    <t>Vybourání a prorážení otvorů v železobetonových příčkách a zdech základových nebo nadzákladových, plochy do 1 m2, tl. do 150 mm</t>
  </si>
  <si>
    <t>1408643445</t>
  </si>
  <si>
    <t>https://podminky.urs.cz/item/CS_URS_2025_01/971052531</t>
  </si>
  <si>
    <t>" Vybourání otvoru 600×600 mm - tl. stěny - 150 mm. "</t>
  </si>
  <si>
    <t>" 6. NP " (0,6*0,6)*1</t>
  </si>
  <si>
    <t>" Vybourání otvoru 730×350 mm - tl. stěny - 150 mm. "</t>
  </si>
  <si>
    <t>" 5. NP " (0,73*0,35)*1</t>
  </si>
  <si>
    <t>971052551</t>
  </si>
  <si>
    <t>Vybourání a prorážení otvorů v železobetonových příčkách a zdech základových nebo nadzákladových, plochy do 1 m2, tl. do 600 mm</t>
  </si>
  <si>
    <t>2097248784</t>
  </si>
  <si>
    <t>https://podminky.urs.cz/item/CS_URS_2025_01/971052551</t>
  </si>
  <si>
    <t>" Vybourání otvoru 810×500 mm - tl. stěny - 220 mm. "</t>
  </si>
  <si>
    <t>" 5. NP " ((0,81*0,5)*0,22)*1</t>
  </si>
  <si>
    <t>974031121</t>
  </si>
  <si>
    <t>Vysekání rýh ve zdivu cihelném na maltu vápennou nebo vápenocementovou do hl. 30 mm a šířky do 30 mm</t>
  </si>
  <si>
    <t>62193193</t>
  </si>
  <si>
    <t>https://podminky.urs.cz/item/CS_URS_2025_01/974031121</t>
  </si>
  <si>
    <t>" Vysekání rýh ve zdivu pro vedení kaběláže "</t>
  </si>
  <si>
    <t>" Vysekání rýhy pro vedení kabeláže silnoproudu - předpoklad max. 200 m " (200,0)</t>
  </si>
  <si>
    <t>" Vysekání rýhy pro vedení kabeláže slaboproudu - předpoklad max. 70 mm " (70,0)</t>
  </si>
  <si>
    <t>974031122</t>
  </si>
  <si>
    <t>Vysekání rýh ve zdivu cihelném na maltu vápennou nebo vápenocementovou do hl. 30 mm a šířky do 70 mm</t>
  </si>
  <si>
    <t>658003246</t>
  </si>
  <si>
    <t>https://podminky.urs.cz/item/CS_URS_2025_01/974031122</t>
  </si>
  <si>
    <t>" Vysekání rýhy pro vedení kabeláže silnoproudu - předpoklad max. 50 m " (50,0)</t>
  </si>
  <si>
    <t>" Vysekání rýhy pro vedení kabeláže slaboproudu - předpoklad max. 20 mm " (20,0)</t>
  </si>
  <si>
    <t>974032121</t>
  </si>
  <si>
    <t>Vysekání rýh ve stěnách nebo příčkách z dutých cihel, tvárnic, desek z dutých cihel nebo tvárnic do hl. 30 mm a šířky do 30 mm</t>
  </si>
  <si>
    <t>-1486573798</t>
  </si>
  <si>
    <t>https://podminky.urs.cz/item/CS_URS_2025_01/974032121</t>
  </si>
  <si>
    <t>974032122</t>
  </si>
  <si>
    <t>Vysekání rýh ve stěnách nebo příčkách z dutých cihel, tvárnic, desek z dutých cihel nebo tvárnic do hl. 30 mm a šířky do 70 mm</t>
  </si>
  <si>
    <t>1698890224</t>
  </si>
  <si>
    <t>https://podminky.urs.cz/item/CS_URS_2025_01/974032122</t>
  </si>
  <si>
    <t>977151111</t>
  </si>
  <si>
    <t>Jádrové vrty diamantovými korunkami do stavebních materiálů (železobetonu, betonu, cihel, obkladů, dlažeb, kamene) průměru do 35 mm</t>
  </si>
  <si>
    <t>1666312187</t>
  </si>
  <si>
    <t>https://podminky.urs.cz/item/CS_URS_2025_01/977151111</t>
  </si>
  <si>
    <t>" Jádrové vrty pro prostupy, vedení profesí "</t>
  </si>
  <si>
    <t>" Prostupy skrze svislou konstrukci - D do 35 mm "</t>
  </si>
  <si>
    <t>" Rezerva za nezakreslené prostupy pro profese - především kabeláže elektro - předpokládané max. množství - 5,0 m " (5,0)</t>
  </si>
  <si>
    <t>977151112</t>
  </si>
  <si>
    <t>Jádrové vrty diamantovými korunkami do stavebních materiálů (železobetonu, betonu, cihel, obkladů, dlažeb, kamene) průměru přes 35 do 40 mm</t>
  </si>
  <si>
    <t>-2000724115</t>
  </si>
  <si>
    <t>https://podminky.urs.cz/item/CS_URS_2025_01/977151112</t>
  </si>
  <si>
    <t>" Prostupy skrze svislou konstrukci - D 40 mm "</t>
  </si>
  <si>
    <t>977151113</t>
  </si>
  <si>
    <t>Jádrové vrty diamantovými korunkami do stavebních materiálů (železobetonu, betonu, cihel, obkladů, dlažeb, kamene) průměru přes 40 do 50 mm</t>
  </si>
  <si>
    <t>1217369726</t>
  </si>
  <si>
    <t>https://podminky.urs.cz/item/CS_URS_2025_01/977151113</t>
  </si>
  <si>
    <t>" Prostupy skrze svislou konstrukci - D 50 mm "</t>
  </si>
  <si>
    <t>977151114</t>
  </si>
  <si>
    <t>Jádrové vrty diamantovými korunkami do stavebních materiálů (železobetonu, betonu, cihel, obkladů, dlažeb, kamene) průměru přes 50 do 60 mm</t>
  </si>
  <si>
    <t>739135601</t>
  </si>
  <si>
    <t>https://podminky.urs.cz/item/CS_URS_2025_01/977151114</t>
  </si>
  <si>
    <t>" Prostupy skrze svislou konstrukci - D 60 mm "</t>
  </si>
  <si>
    <t>" 1. NP " (1)*0,15+(3)*0,22</t>
  </si>
  <si>
    <t>" 2. NP " (3)*0,15</t>
  </si>
  <si>
    <t>" 3. NP " (1)*0,15+(1)*0,22</t>
  </si>
  <si>
    <t>" 4. NP " (2)*0,22</t>
  </si>
  <si>
    <t>" 5. NP " (1)*0,22</t>
  </si>
  <si>
    <t>977151116</t>
  </si>
  <si>
    <t>Jádrové vrty diamantovými korunkami do stavebních materiálů (železobetonu, betonu, cihel, obkladů, dlažeb, kamene) průměru přes 70 do 80 mm</t>
  </si>
  <si>
    <t>-750104618</t>
  </si>
  <si>
    <t>https://podminky.urs.cz/item/CS_URS_2025_01/977151116</t>
  </si>
  <si>
    <t>" Prostupy skrze svislou konstrukci - D 80 mm "</t>
  </si>
  <si>
    <t>" 1. NP " (11)*0,15+(1)*0,22</t>
  </si>
  <si>
    <t>" 2. NP " (9)*0,15+(1)*0,22</t>
  </si>
  <si>
    <t>" 3. NP " (7)*0,15+(3)*0,22</t>
  </si>
  <si>
    <t>" 4. NP " (7)*0,15+(4)*0,22</t>
  </si>
  <si>
    <t>" 5. NP " (6)*0,15+(1)*0,22</t>
  </si>
  <si>
    <t>" 6. NP " (6)*0,15</t>
  </si>
  <si>
    <t>" 7. NP " (6)*0,15</t>
  </si>
  <si>
    <t>977151117</t>
  </si>
  <si>
    <t>Jádrové vrty diamantovými korunkami do stavebních materiálů (železobetonu, betonu, cihel, obkladů, dlažeb, kamene) průměru přes 80 do 90 mm</t>
  </si>
  <si>
    <t>343313654</t>
  </si>
  <si>
    <t>https://podminky.urs.cz/item/CS_URS_2025_01/977151117</t>
  </si>
  <si>
    <t>" Prostupy skrze svislou konstrukci - D 90 mm "</t>
  </si>
  <si>
    <t>" 2. NP " (1)*0,22</t>
  </si>
  <si>
    <t>" 3. NP " (1)*0,15+(2)*0,22</t>
  </si>
  <si>
    <t>" 4. NP " (1)*0,15+(2)*0,22</t>
  </si>
  <si>
    <t>" Rezerva za nezakreslené prostupy pro profese - především kabeláže elektro - předpokládané max. množství - 2,0 m " (2,0)</t>
  </si>
  <si>
    <t>977151118</t>
  </si>
  <si>
    <t>Jádrové vrty diamantovými korunkami do stavebních materiálů (železobetonu, betonu, cihel, obkladů, dlažeb, kamene) průměru přes 90 do 100 mm</t>
  </si>
  <si>
    <t>1961823311</t>
  </si>
  <si>
    <t>https://podminky.urs.cz/item/CS_URS_2025_01/977151118</t>
  </si>
  <si>
    <t>" Prostupy skrze svislou konstrukci - D 100 mm "</t>
  </si>
  <si>
    <t>" 1. NP " (2)*0,15+(3)*0,22</t>
  </si>
  <si>
    <t>" 3. NP " (1)*0,15</t>
  </si>
  <si>
    <t>" 4. NP " (1)*0,15</t>
  </si>
  <si>
    <t>" Rezerva za nezakreslené prostupy pro profese - především kabeláže elektro - předpokládané max. množství - 1,0 m " (1,0)</t>
  </si>
  <si>
    <t>977151121</t>
  </si>
  <si>
    <t>Jádrové vrty diamantovými korunkami do stavebních materiálů (železobetonu, betonu, cihel, obkladů, dlažeb, kamene) průměru přes 110 do 120 mm</t>
  </si>
  <si>
    <t>-1056287656</t>
  </si>
  <si>
    <t>https://podminky.urs.cz/item/CS_URS_2025_01/977151121</t>
  </si>
  <si>
    <t>" Prostupy skrze svislou konstrukci - D 120 mm "</t>
  </si>
  <si>
    <t>" 1. NP " (1)*0,15</t>
  </si>
  <si>
    <t>977151122</t>
  </si>
  <si>
    <t>Jádrové vrty diamantovými korunkami do stavebních materiálů (železobetonu, betonu, cihel, obkladů, dlažeb, kamene) průměru přes 120 do 130 mm</t>
  </si>
  <si>
    <t>-1217356041</t>
  </si>
  <si>
    <t>https://podminky.urs.cz/item/CS_URS_2025_01/977151122</t>
  </si>
  <si>
    <t>" Prostupy skrze svislou konstrukci - D 130 mm "</t>
  </si>
  <si>
    <t>" 2. NP " (2)*0,15</t>
  </si>
  <si>
    <t>" 3. NP " (3)*0,15</t>
  </si>
  <si>
    <t>" 4. NP " (2)*0,15</t>
  </si>
  <si>
    <t>" 5. NP " (2)*0,15</t>
  </si>
  <si>
    <t>" 7. NP " (1)*0,15</t>
  </si>
  <si>
    <t>977151123</t>
  </si>
  <si>
    <t>Jádrové vrty diamantovými korunkami do stavebních materiálů (železobetonu, betonu, cihel, obkladů, dlažeb, kamene) průměru přes 130 do 150 mm</t>
  </si>
  <si>
    <t>1556411826</t>
  </si>
  <si>
    <t>https://podminky.urs.cz/item/CS_URS_2025_01/977151123</t>
  </si>
  <si>
    <t>" Prostupy skrze svislou konstrukci - D 150 mm "</t>
  </si>
  <si>
    <t>" 1. NP " (2)*0,22</t>
  </si>
  <si>
    <t>" 2. NP " (1)*0,15+(1)*0,22</t>
  </si>
  <si>
    <t>" 3. NP " (1)*0,22</t>
  </si>
  <si>
    <t>" 4. NP " (3)*0,22</t>
  </si>
  <si>
    <t>977151124</t>
  </si>
  <si>
    <t>Jádrové vrty diamantovými korunkami do stavebních materiálů (železobetonu, betonu, cihel, obkladů, dlažeb, kamene) průměru přes 150 do 180 mm</t>
  </si>
  <si>
    <t>-786517193</t>
  </si>
  <si>
    <t>https://podminky.urs.cz/item/CS_URS_2025_01/977151124</t>
  </si>
  <si>
    <t>" Prostupy skrze svislou konstrukci - D 180 mm "</t>
  </si>
  <si>
    <t>" 5. NP " (4)*0,15</t>
  </si>
  <si>
    <t>" 6. NP " (2)*0,15</t>
  </si>
  <si>
    <t>977151125</t>
  </si>
  <si>
    <t>Jádrové vrty diamantovými korunkami do stavebních materiálů (železobetonu, betonu, cihel, obkladů, dlažeb, kamene) průměru přes 180 do 200 mm</t>
  </si>
  <si>
    <t>-519803444</t>
  </si>
  <si>
    <t>https://podminky.urs.cz/item/CS_URS_2025_01/977151125</t>
  </si>
  <si>
    <t>" Prostupy skrze svislou konstrukci - D 200 mm "</t>
  </si>
  <si>
    <t>" 4. NP " (4)*0,15+(1)*0,22</t>
  </si>
  <si>
    <t>977151127</t>
  </si>
  <si>
    <t>Jádrové vrty diamantovými korunkami do stavebních materiálů (železobetonu, betonu, cihel, obkladů, dlažeb, kamene) průměru přes 225 do 250 mm</t>
  </si>
  <si>
    <t>-820017953</t>
  </si>
  <si>
    <t>https://podminky.urs.cz/item/CS_URS_2025_01/977151127</t>
  </si>
  <si>
    <t>" Prostupy skrze svislou konstrukci - D 240 mm "</t>
  </si>
  <si>
    <t>" Prostupy skrze svislou konstrukci - D 250 mm "</t>
  </si>
  <si>
    <t>" 1. NP " (1)*0,15+(1)*0,22</t>
  </si>
  <si>
    <t>977151128</t>
  </si>
  <si>
    <t>Jádrové vrty diamantovými korunkami do stavebních materiálů (železobetonu, betonu, cihel, obkladů, dlažeb, kamene) průměru přes 250 do 300 mm</t>
  </si>
  <si>
    <t>315492201</t>
  </si>
  <si>
    <t>https://podminky.urs.cz/item/CS_URS_2025_01/977151128</t>
  </si>
  <si>
    <t>" Prostupy skrze svislou konstrukci - D 260 mm "</t>
  </si>
  <si>
    <t>" Prostupy skrze svislou konstrukci - D 280 mm "</t>
  </si>
  <si>
    <t>" Prostupy skrze svislou konstrukci - D 300 mm "</t>
  </si>
  <si>
    <t>" 2. NP " (1)*0,15</t>
  </si>
  <si>
    <t>" 4. NP " (1)*0,15+(1)*0,22</t>
  </si>
  <si>
    <t>" 5. NP " (1)*0,15</t>
  </si>
  <si>
    <t>" 6. NP " (1)*0,15</t>
  </si>
  <si>
    <t>953260983</t>
  </si>
  <si>
    <t>" Prostupy skrze svislou konstrukci - D 350 mm "</t>
  </si>
  <si>
    <t>" 2. NP " (2)*0,22</t>
  </si>
  <si>
    <t>" 4. NP " (4)*0,22</t>
  </si>
  <si>
    <t>" 5. NP " (3)*0,22</t>
  </si>
  <si>
    <t>977151211</t>
  </si>
  <si>
    <t>Jádrové vrty diamantovými korunkami do stavebních materiálů (železobetonu, betonu, cihel, obkladů, dlažeb, kamene) dovrchní (směrem vzhůru), průměru do 35 mm</t>
  </si>
  <si>
    <t>1075186344</t>
  </si>
  <si>
    <t>https://podminky.urs.cz/item/CS_URS_2025_01/977151211</t>
  </si>
  <si>
    <t>" Prostupy skrze stropní konstrukci - D do 35 mm "</t>
  </si>
  <si>
    <t>977151212</t>
  </si>
  <si>
    <t>Jádrové vrty diamantovými korunkami do stavebních materiálů (železobetonu, betonu, cihel, obkladů, dlažeb, kamene) dovrchní (směrem vzhůru), průměru přes 35 do 40 mm</t>
  </si>
  <si>
    <t>-1803590724</t>
  </si>
  <si>
    <t>https://podminky.urs.cz/item/CS_URS_2025_01/977151212</t>
  </si>
  <si>
    <t>" Prostupy skrze stropní konstrukci - D 40 mm "</t>
  </si>
  <si>
    <t>977151213</t>
  </si>
  <si>
    <t>Jádrové vrty diamantovými korunkami do stavebních materiálů (železobetonu, betonu, cihel, obkladů, dlažeb, kamene) dovrchní (směrem vzhůru), průměru přes 40 do 50 mm</t>
  </si>
  <si>
    <t>-2138270533</t>
  </si>
  <si>
    <t>https://podminky.urs.cz/item/CS_URS_2025_01/977151213</t>
  </si>
  <si>
    <t>" Prostupy skrze stropní konstrukci - D 50 mm "</t>
  </si>
  <si>
    <t>977151214</t>
  </si>
  <si>
    <t>Jádrové vrty diamantovými korunkami do stavebních materiálů (železobetonu, betonu, cihel, obkladů, dlažeb, kamene) dovrchní (směrem vzhůru), průměru přes 50 do 60 mm</t>
  </si>
  <si>
    <t>-196163180</t>
  </si>
  <si>
    <t>https://podminky.urs.cz/item/CS_URS_2025_01/977151214</t>
  </si>
  <si>
    <t>" Prostupy skrze stropní konstrukci - D 60 mm "</t>
  </si>
  <si>
    <t>" Strop nad 1. NP " (2)*0,25</t>
  </si>
  <si>
    <t>" Strop nad 2. NP " (2)*0,25</t>
  </si>
  <si>
    <t>" Strop nad 3. NP " (15)*0,25</t>
  </si>
  <si>
    <t>" Strop nad 4. NP " (25)*0,25</t>
  </si>
  <si>
    <t>" Strop nad 5. NP " (10)*0,25</t>
  </si>
  <si>
    <t>" Strop nad 6. NP " (23)*0,25</t>
  </si>
  <si>
    <t>" Strop nad 7. NP " (1)*0,25</t>
  </si>
  <si>
    <t>977151216</t>
  </si>
  <si>
    <t>Jádrové vrty diamantovými korunkami do stavebních materiálů (železobetonu, betonu, cihel, obkladů, dlažeb, kamene) dovrchní (směrem vzhůru), průměru přes 70 do 80 mm</t>
  </si>
  <si>
    <t>683684138</t>
  </si>
  <si>
    <t>https://podminky.urs.cz/item/CS_URS_2025_01/977151216</t>
  </si>
  <si>
    <t>" Prostupy skrze stropní konstrukci - D 80 mm "</t>
  </si>
  <si>
    <t>" Strop nad 1. NP " (4)*0,25</t>
  </si>
  <si>
    <t>" Strop nad 2. NP " (4)*0,25</t>
  </si>
  <si>
    <t>" Strop nad 4. NP " (14)*0,25</t>
  </si>
  <si>
    <t>" Strop nad 5. NP " (25)*0,25</t>
  </si>
  <si>
    <t>" Strop nad 6. NP " (1)*0,25</t>
  </si>
  <si>
    <t>" Rezerva za nezakreslené prostupy pro profese - především kabeláže elektro - předpokládané max. množství - 3,0 m " (3,0)</t>
  </si>
  <si>
    <t>977151217</t>
  </si>
  <si>
    <t>Jádrové vrty diamantovými korunkami do stavebních materiálů (železobetonu, betonu, cihel, obkladů, dlažeb, kamene) dovrchní (směrem vzhůru), průměru přes 80 do 90 mm</t>
  </si>
  <si>
    <t>-505650017</t>
  </si>
  <si>
    <t>https://podminky.urs.cz/item/CS_URS_2025_01/977151217</t>
  </si>
  <si>
    <t>" Prostupy skrze stropní konstrukci - D 90 mm "</t>
  </si>
  <si>
    <t>" Strop nad 4. NP " (1)*0,25</t>
  </si>
  <si>
    <t>" Rezerva za nezakreslené prostupy pro profese - především kabeláže elektro - předpokládané max. množství - 1,5 m " (1,5)</t>
  </si>
  <si>
    <t>977151218</t>
  </si>
  <si>
    <t>Jádrové vrty diamantovými korunkami do stavebních materiálů (železobetonu, betonu, cihel, obkladů, dlažeb, kamene) dovrchní (směrem vzhůru), průměru přes 90 do 100 mm</t>
  </si>
  <si>
    <t>-168919238</t>
  </si>
  <si>
    <t>https://podminky.urs.cz/item/CS_URS_2025_01/977151218</t>
  </si>
  <si>
    <t>" Prostupy skrze stropní konstrukci - D 100 mm "</t>
  </si>
  <si>
    <t>" Strop nad 1. NP " (10)*0,25</t>
  </si>
  <si>
    <t>" Strop nad 2. NP " (10)*0,25</t>
  </si>
  <si>
    <t>" Strop nad 3. NP " (14)*0,25</t>
  </si>
  <si>
    <t>" Strop nad 4. NP " (5)*0,25</t>
  </si>
  <si>
    <t>" Strop nad 5. NP " (3)*0,25</t>
  </si>
  <si>
    <t>" Strop nad 6. NP " (6)*0,25</t>
  </si>
  <si>
    <t>" Strop nad 7. NP " (9)*0,25</t>
  </si>
  <si>
    <t>977151222</t>
  </si>
  <si>
    <t>Jádrové vrty diamantovými korunkami do stavebních materiálů (železobetonu, betonu, cihel, obkladů, dlažeb, kamene) dovrchní (směrem vzhůru), průměru přes 120 do 130 mm</t>
  </si>
  <si>
    <t>-691498304</t>
  </si>
  <si>
    <t>https://podminky.urs.cz/item/CS_URS_2025_01/977151222</t>
  </si>
  <si>
    <t>" Prostupy skrze stropní konstrukci - D 130 mm "</t>
  </si>
  <si>
    <t>" Strop nad 1. NP " (1)*0,25</t>
  </si>
  <si>
    <t>" Strop nad 2. NP " (3)*0,25</t>
  </si>
  <si>
    <t>" Strop nad 3. NP " (3)*0,25</t>
  </si>
  <si>
    <t>" Strop nad 4. NP " (3)*0,25</t>
  </si>
  <si>
    <t>" Strop nad 5. NP " (4)*0,25</t>
  </si>
  <si>
    <t>" Strop nad 6. NP " (3)*0,25</t>
  </si>
  <si>
    <t>" Strop nad 7. NP " (5)*0,25</t>
  </si>
  <si>
    <t>977211111</t>
  </si>
  <si>
    <t>Řezání konstrukcí stěnovou pilou betonových nebo železobetonových průměru řezané výztuže do 16 mm hloubka řezu do 200 mm</t>
  </si>
  <si>
    <t>1103896309</t>
  </si>
  <si>
    <t>https://podminky.urs.cz/item/CS_URS_2025_01/977211111</t>
  </si>
  <si>
    <t>" Řezání ŽB konstrukcí pro její vybourání "</t>
  </si>
  <si>
    <t>" Řezání pro vybourání otvorů - tl. stěny 150 mm "</t>
  </si>
  <si>
    <t>" Řezání pro otvor 200×200 mm " (0,2*2+0,2*2)*3</t>
  </si>
  <si>
    <t>" Řezání pro otvor 400×300 mm " (0,4*2+0,3*2)*7</t>
  </si>
  <si>
    <t>" Řezání pro otvor 400×500 mm " (0,4*2+0,5*2)*9</t>
  </si>
  <si>
    <t>" Řezání pro otvor 500×350 mm " (0,5*2+0,35*2)*3</t>
  </si>
  <si>
    <t>" Řezání pro otvor 600×350 mm " (0,6*2+0,35*2)*1</t>
  </si>
  <si>
    <t>" Řezání pro otvor 600×600 mm " (0,6*2+0,6*2)*1</t>
  </si>
  <si>
    <t>" Řezání pro otvor 730×350 mm " (0,73*2+0,35*2)*1</t>
  </si>
  <si>
    <t>-154041362</t>
  </si>
  <si>
    <t>" Řezání pro vybourání otvorů - tl. stěny 220 mm "</t>
  </si>
  <si>
    <t>" Řezání pro otvor 810×500 mm " (0,81*2+0,5*2)*1</t>
  </si>
  <si>
    <t>9 - 1</t>
  </si>
  <si>
    <t>Ostatní konstrukce a práce, bourání - Sanace anglického dvorku</t>
  </si>
  <si>
    <t>985131111</t>
  </si>
  <si>
    <t>Očištění ploch stěn, rubu kleneb a podlah tlakovou vodou</t>
  </si>
  <si>
    <t>-1141522521</t>
  </si>
  <si>
    <t>https://podminky.urs.cz/item/CS_URS_2025_01/985131111</t>
  </si>
  <si>
    <t>" Očištění konstrukcí anglických dvorků tlakovou vodou "</t>
  </si>
  <si>
    <t>" Očištění ŽB konstrukcí anglických dvorků - dna " (73,0+52,5)</t>
  </si>
  <si>
    <t>" Očištění ŽB konstrukcí anglických dvorků - vnějších stěn " ((39,5+29,6)*0,35)</t>
  </si>
  <si>
    <t>" Očištění ŽB konstrukcí anglických dvorků - vnitřních stěn " ((40,4+30,3)*3,7)</t>
  </si>
  <si>
    <t>" Očištění ŽB konstrukcí anglických dvorků - horních ploch " (13,5+10,2)</t>
  </si>
  <si>
    <t>985131311</t>
  </si>
  <si>
    <t>Očištění ploch stěn, rubu kleneb a podlah ruční dočištění ocelovými kartáči</t>
  </si>
  <si>
    <t>-162818553</t>
  </si>
  <si>
    <t>https://podminky.urs.cz/item/CS_URS_2025_01/985131311</t>
  </si>
  <si>
    <t>" Očištění konstrukcí anglických dvorků ocelovými kartáči "</t>
  </si>
  <si>
    <t>985139901 SPC</t>
  </si>
  <si>
    <t xml:space="preserve">Odmaštění povrchů konstrukcí vč. opláchnutí a odstranění nesoudržných vrstev </t>
  </si>
  <si>
    <t>841649146</t>
  </si>
  <si>
    <t>Poznámka k položce:_x000D_
"  Včetně naložení, svislého a vodorovného přesunu suti, odvoz stavební suti. _x000D__x000D_
Likvidace v souladu se zákonem č. 541/2020 Sb. O odpadech vč. správného začlenění dle přílohy č. 1 vyhlášky č. 8/2021 o Katalogu odpadů a posuzování vlastností odpadů (Katalog odpadů). _x000D__x000D_
Likvidace dle technologie na místa určené zhotovitelem, včetně poplatků za uložení odpadu. "</t>
  </si>
  <si>
    <t xml:space="preserve">" Odmaštění povrchů konstrukcí anglických dvorků před sanací vč. odstranění případných nesoudržných vrstev podkladu." </t>
  </si>
  <si>
    <t>" Odmaštění povrchu ŽB konstrukcí anglických dvorků - dna " (73,0+52,5)</t>
  </si>
  <si>
    <t>" Odmaštění povrchu ŽB konstrukcí anglických dvorků - vnějších stěn " ((39,5+29,6)*0,35)</t>
  </si>
  <si>
    <t>" Odmaštění povrchu ŽB konstrukcí anglických dvorků - vnitřních stěn " ((40,4+30,3)*3,7)</t>
  </si>
  <si>
    <t>" Odmaštění povrchu ŽB konstrukcí anglických dvorků - horních ploch " (13,5+10,2)</t>
  </si>
  <si>
    <t>985311111</t>
  </si>
  <si>
    <t>Reprofilace betonu sanačními maltami na cementové bázi ručně stěn, tloušťky do 10 mm</t>
  </si>
  <si>
    <t>-1321977015</t>
  </si>
  <si>
    <t>https://podminky.urs.cz/item/CS_URS_2025_01/985311111</t>
  </si>
  <si>
    <t>" Reprofilace betonu - uvažována tl. do 10 mm "</t>
  </si>
  <si>
    <t>" Reprofilace ŽB konstrukcí anglických dvorků - vnějších stěn " ((39,5+29,6)*0,35)*0,1</t>
  </si>
  <si>
    <t>" Reprofilace ŽB konstrukcí anglických dvorků - vnitřních stěn " ((40,4+30,3)*3,7)*0,1</t>
  </si>
  <si>
    <t>" POZN: Reprofilace a stěrka uvažována v maximální ploše 50 % z celkové plochy konstrukce. Reprofilace tl. do 10 mm v ploše 10 %. "</t>
  </si>
  <si>
    <t>985311112</t>
  </si>
  <si>
    <t>Reprofilace betonu sanačními maltami na cementové bázi ručně stěn, tloušťky přes 10 do 20 mm</t>
  </si>
  <si>
    <t>1518624351</t>
  </si>
  <si>
    <t>https://podminky.urs.cz/item/CS_URS_2025_01/985311112</t>
  </si>
  <si>
    <t>" Reprofilace betonu - uvažována tl. do 20 mm "</t>
  </si>
  <si>
    <t>" POZN: Reprofilace a stěrka uvažována v maximální ploše 50 % z celkové plochy konstrukce. Reprofilace tl. přes 10 do 20 mm v ploše 10 %. "</t>
  </si>
  <si>
    <t>985311113</t>
  </si>
  <si>
    <t>Reprofilace betonu sanačními maltami na cementové bázi ručně stěn, tloušťky přes 20 do 30 mm</t>
  </si>
  <si>
    <t>687795425</t>
  </si>
  <si>
    <t>https://podminky.urs.cz/item/CS_URS_2025_01/985311113</t>
  </si>
  <si>
    <t>" Reprofilace betonu - uvažována tl. do 30 mm "</t>
  </si>
  <si>
    <t>" Reprofilace ŽB konstrukcí anglických dvorků - vnějších stěn " ((39,5+29,6)*0,35)*0,2</t>
  </si>
  <si>
    <t>" Reprofilace ŽB konstrukcí anglických dvorků - vnitřních stěn " ((40,4+30,3)*3,7)*0,2</t>
  </si>
  <si>
    <t>" POZN: Reprofilace a stěrka uvažována v maximální ploše 50 % z celkové plochy konstrukce. Reprofilace tl. přes 20 do 30 mm v ploše 20 %. "</t>
  </si>
  <si>
    <t>985311114</t>
  </si>
  <si>
    <t>Reprofilace betonu sanačními maltami na cementové bázi ručně stěn, tloušťky přes 30 do 40 mm</t>
  </si>
  <si>
    <t>718549728</t>
  </si>
  <si>
    <t>https://podminky.urs.cz/item/CS_URS_2025_01/985311114</t>
  </si>
  <si>
    <t>" Reprofilace betonu - uvažována tl. do 40 mm "</t>
  </si>
  <si>
    <t>" POZN: Reprofilace a stěrka uvažována v maximální ploše 50 % z celkové plochy konstrukce. Reprofilace tl. přes 30 do 40 mm v ploše 10 %. "</t>
  </si>
  <si>
    <t>985311311</t>
  </si>
  <si>
    <t>Reprofilace betonu sanačními maltami na cementové bázi ručně rubu kleneb a podlah, tloušťky do 10 mm</t>
  </si>
  <si>
    <t>-677179403</t>
  </si>
  <si>
    <t>https://podminky.urs.cz/item/CS_URS_2025_01/985311311</t>
  </si>
  <si>
    <t>" Reprofilace ŽB konstrukcí anglických dvorků - dna " (73,0+52,5)*0,1</t>
  </si>
  <si>
    <t>" Reprofilace ŽB konstrukcí anglických dvorků - horních ploch " (13,5+10,2)*0,1</t>
  </si>
  <si>
    <t>985311312</t>
  </si>
  <si>
    <t>Reprofilace betonu sanačními maltami na cementové bázi ručně rubu kleneb a podlah, tloušťky přes 10 do 20 mm</t>
  </si>
  <si>
    <t>-1350937032</t>
  </si>
  <si>
    <t>https://podminky.urs.cz/item/CS_URS_2025_01/985311312</t>
  </si>
  <si>
    <t>985311313</t>
  </si>
  <si>
    <t>Reprofilace betonu sanačními maltami na cementové bázi ručně rubu kleneb a podlah, tloušťky přes 20 do 30 mm</t>
  </si>
  <si>
    <t>743586989</t>
  </si>
  <si>
    <t>https://podminky.urs.cz/item/CS_URS_2025_01/985311313</t>
  </si>
  <si>
    <t>" Reprofilace ŽB konstrukcí anglických dvorků - dna " (73,0+52,5)*0,2</t>
  </si>
  <si>
    <t>" Reprofilace ŽB konstrukcí anglických dvorků - horních ploch " (13,5+10,2)*0,2</t>
  </si>
  <si>
    <t>985311314</t>
  </si>
  <si>
    <t>Reprofilace betonu sanačními maltami na cementové bázi ručně rubu kleneb a podlah, tloušťky přes 30 do 40 mm</t>
  </si>
  <si>
    <t>1319521281</t>
  </si>
  <si>
    <t>https://podminky.urs.cz/item/CS_URS_2025_01/985311314</t>
  </si>
  <si>
    <t>985312112</t>
  </si>
  <si>
    <t>Stěrka k vyrovnání ploch reprofilovaného betonu stěn, tloušťky přes 2 do 3 mm</t>
  </si>
  <si>
    <t>-341316330</t>
  </si>
  <si>
    <t>https://podminky.urs.cz/item/CS_URS_2025_01/985312112</t>
  </si>
  <si>
    <t>" Stěrka k vyrovnání povrchu před provedením reprofilace betonu - uvažována tl. do 3 mm "</t>
  </si>
  <si>
    <t>" Stěrka pro vyrovnání ŽB konstrukcí anglických dvorků - vnějších stěn " ((39,5+29,6)*0,35)*0,5</t>
  </si>
  <si>
    <t>" Stěrka pro vyrovnání ŽB konstrukcí anglických dvorků - vnitřních stěn " ((40,4+30,3)*3,7)*0,5</t>
  </si>
  <si>
    <t>" POZN: Reprofilace a stěrka uvažována v maximální ploše 50 % z celkové plochy konstrukce "</t>
  </si>
  <si>
    <t>985312132</t>
  </si>
  <si>
    <t>Stěrka k vyrovnání ploch reprofilovaného betonu rubu kleneb a podlah, tloušťky přes 2 do 3 mm</t>
  </si>
  <si>
    <t>-2083947690</t>
  </si>
  <si>
    <t>https://podminky.urs.cz/item/CS_URS_2025_01/985312132</t>
  </si>
  <si>
    <t>" Stěrka pro vyrovnání ŽB konstrukcí anglických dvorků - dna " (73,0+52,5)*0,5</t>
  </si>
  <si>
    <t>" Stěrka pro vyrovnání ŽB konstrukcí anglických dvorků - horních ploch " (13,5+10,2)*0,5</t>
  </si>
  <si>
    <t>985324111</t>
  </si>
  <si>
    <t>Ochranný nátěr betonu na bázi silanu impregnační dvojnásobný S1 (OS-A)</t>
  </si>
  <si>
    <t>242345600</t>
  </si>
  <si>
    <t>https://podminky.urs.cz/item/CS_URS_2025_01/985324111</t>
  </si>
  <si>
    <t>" Případný ochranný nátěr betonových konstrukcí anglických dvorků "</t>
  </si>
  <si>
    <t>" Ochranný nátěr ŽB konstrukcí anglických dvorků - dna " (73,0+52,5)</t>
  </si>
  <si>
    <t>" Ochranný nátěr ŽB konstrukcí anglických dvorků - vnějších stěn " ((39,5+29,6)*0,35)</t>
  </si>
  <si>
    <t>" Ochranný nátěr ŽB konstrukcí anglických dvorků - vnitřních stěn " ((40,4+30,3)*3,7)</t>
  </si>
  <si>
    <t>" Ochranný nátěr ŽB konstrukcí anglických dvorků - horních ploch " (13,5+10,2)</t>
  </si>
  <si>
    <t>" POZN: Výměra vztažena na celkovou plochu ŽB konstrukcí anglických dvorků "</t>
  </si>
  <si>
    <t>9 - 2</t>
  </si>
  <si>
    <t>Ostatní konstrukce a práce, bourání - Sanace stávajcícíh ŽB konstrukcí</t>
  </si>
  <si>
    <t>924909090</t>
  </si>
  <si>
    <t>" Očištění povrchu sloupů před provedením sanací - předpokládané maximální množství 50 m2 "</t>
  </si>
  <si>
    <t>" Očištění povrchu ŽB konstrukcí - sloupů " (50,0)</t>
  </si>
  <si>
    <t>985132311</t>
  </si>
  <si>
    <t>Očištění ploch líce kleneb a podhledů ruční dočištění ocelovými kartáči</t>
  </si>
  <si>
    <t>-798250371</t>
  </si>
  <si>
    <t>https://podminky.urs.cz/item/CS_URS_2025_01/985132311</t>
  </si>
  <si>
    <t>" Očištění spodního povrchu stropních panelů, desek a průvlaků před provedením sanací - předpokládané maximální množství 20 m2 "</t>
  </si>
  <si>
    <t>" Očištění povrchu ŽB konstrukcí - panelů, desek a průvlaků " (20,0)</t>
  </si>
  <si>
    <t>-71228816</t>
  </si>
  <si>
    <t>" Odmaštění povrchu sloupů před provedením sanací vč. odstranění případných nesoudržných vrstev podkladu - předpokládané maximální množství 50 m2 "</t>
  </si>
  <si>
    <t>" Odmaštění povrchu ŽB konstrukcí - sloupů " (50,0)</t>
  </si>
  <si>
    <t>" Odmaštění spodního povrchu stropních panelů a průvlaků  před provedením sanací vč. odstranění případných nesoudržných vrstev podkladu "</t>
  </si>
  <si>
    <t>" Odmaštění povrchu ŽB konstrukcí - panelů, desek a průvlaků  - předpokládané maximální množství 20 m2 " (20,0)</t>
  </si>
  <si>
    <t>203994091</t>
  </si>
  <si>
    <t>" Reprofilace betonu - uvažována tl. do 30 mm - předpokládané maximální množství 50 m2 "</t>
  </si>
  <si>
    <t>" Reprofilace povrchu ŽB konstrukcí - sloupů " (50,0)</t>
  </si>
  <si>
    <t>985311213</t>
  </si>
  <si>
    <t>Reprofilace betonu sanačními maltami na cementové bázi ručně líce kleneb a podhledů, tloušťky přes 20 do 30 mm</t>
  </si>
  <si>
    <t>711391502</t>
  </si>
  <si>
    <t>https://podminky.urs.cz/item/CS_URS_2025_01/985311213</t>
  </si>
  <si>
    <t>" Reprofilace betonu - uvažována tl. do 30 mm - předpokládané maximální množství 20 m2 "</t>
  </si>
  <si>
    <t>" Reprofilace povrchu ŽB konstrukcí - panelů, desek a průvlaků " (20,0)</t>
  </si>
  <si>
    <t>985311913</t>
  </si>
  <si>
    <t>Reprofilace betonu sanačními maltami na cementové bázi ručně Příplatek k cenám za větší členitost povrchu (sloupy, výklenky)</t>
  </si>
  <si>
    <t>495934897</t>
  </si>
  <si>
    <t>https://podminky.urs.cz/item/CS_URS_2025_01/985311913</t>
  </si>
  <si>
    <t>" Příplatek za provedení reprofilace sloupů "</t>
  </si>
  <si>
    <t>985341101</t>
  </si>
  <si>
    <t>Uhlíkové lamely pro zesílení nosných železobetonových konstrukcí stěn tloušťky 1,2 mm modulu pružnosti 170 kN/mm2, lepené na povrch, šířky 50 mm</t>
  </si>
  <si>
    <t>914627823</t>
  </si>
  <si>
    <t>https://podminky.urs.cz/item/CS_URS_2025_01/985341101</t>
  </si>
  <si>
    <t>"  Provedení zesílení konstrukce sloupů uhlíkovými lamelami - zesílení uhlíkovými lamelami CFRP 50×1,2 mm - předpokládaná maximální délka - 35 m "</t>
  </si>
  <si>
    <t>" Uhlíkové pamely pro sanaci sloupů " (35,0)</t>
  </si>
  <si>
    <t>985341301</t>
  </si>
  <si>
    <t>Uhlíkové lamely pro zesílení nosných železobetonových konstrukcí líce kleneb a podhledů tloušťky 1,2 mm modulu pružnosti 170 kN/mm2, lepené na povrch, šířky 50 mm</t>
  </si>
  <si>
    <t>1351366672</t>
  </si>
  <si>
    <t>https://podminky.urs.cz/item/CS_URS_2025_01/985341301</t>
  </si>
  <si>
    <t>"  Provedení zesílení sporního povrchu stropních panelů, desek a průvlaků uhlíkovými lamelami - zesílení uhlíkovými lamelami CFRP 50×1,2 mm "</t>
  </si>
  <si>
    <t>" Uhlíkové pamely pro sanaci spodního povrchu stroních panelů, desek a průvlaků - předpokládaná maximální délka - 10 m " (10,0)</t>
  </si>
  <si>
    <t>985341913 SPC</t>
  </si>
  <si>
    <t>Příplatek k provádění lamel stěn za provedení lamel na sloupy</t>
  </si>
  <si>
    <t>577521680</t>
  </si>
  <si>
    <t>" Příplatek k provádění lamel na stěny za provádění lamel na sloupy "</t>
  </si>
  <si>
    <t>1301544425</t>
  </si>
  <si>
    <t>" Stěrka k vyrovnání povrchu před provedením reprofilace betonu - uvažována tl. do 3 mm - předpokládané maximální množství 50 m2 "</t>
  </si>
  <si>
    <t>" Stěrka pro vyrovnání ŽB konstrukcí - sloupů " (50,0)</t>
  </si>
  <si>
    <t>985312122</t>
  </si>
  <si>
    <t>Stěrka k vyrovnání ploch reprofilovaného betonu líce kleneb a podhledů, tloušťky přes 2 do 3 mm</t>
  </si>
  <si>
    <t>-1312727285</t>
  </si>
  <si>
    <t>https://podminky.urs.cz/item/CS_URS_2025_01/985312122</t>
  </si>
  <si>
    <t>" Stěrka k vyrovnání povrchu před provedením reprofilace betonu - uvažována tl. do 3 mm - předpokládané maximální množství 20 m2 "</t>
  </si>
  <si>
    <t>" Stěrka pro vyrovnání ŽB konstrukcí - panelů, desek a průvlaků " (20,0)</t>
  </si>
  <si>
    <t>985312193 SPC</t>
  </si>
  <si>
    <t>Příplatek k provídění stěny na stěny za provedení na sloupy</t>
  </si>
  <si>
    <t>490199518</t>
  </si>
  <si>
    <t>" Příplatek k provedení stěrky na stěny za provedení stěrky na sloupy "</t>
  </si>
  <si>
    <t>9 - 3</t>
  </si>
  <si>
    <t>Ostatní konstrukce a práce, bourání - Zesílení stávajících konstrukcí lamelami - podlah</t>
  </si>
  <si>
    <t>-1165791291</t>
  </si>
  <si>
    <t xml:space="preserve">" Očištění povrchu podlah (horního líce průvlaku) před provedením uhlíkových lamel " </t>
  </si>
  <si>
    <t xml:space="preserve">" 6. NP " (4,7*1,13)*4 </t>
  </si>
  <si>
    <t xml:space="preserve">" 7. NP " (4,7*1,13)*4 </t>
  </si>
  <si>
    <t xml:space="preserve">" 8. NP " (4,7*1,13)*4 </t>
  </si>
  <si>
    <t>" POZN: Rozměr navýšen na každou stranu o 100 mm . "</t>
  </si>
  <si>
    <t>985139112</t>
  </si>
  <si>
    <t>Očištění ploch Příplatek k cenám za plochu do 10 m2 jednotlivě</t>
  </si>
  <si>
    <t>-1280220296</t>
  </si>
  <si>
    <t>https://podminky.urs.cz/item/CS_URS_2025_01/985139112</t>
  </si>
  <si>
    <t xml:space="preserve">" Příplatek k očištění povrchu podlah (horního líce průvlaku) před provedením uhlíkových lamel " </t>
  </si>
  <si>
    <t>" POZN: Rozměr navýšen na každou stranu o 100 mm  "</t>
  </si>
  <si>
    <t>-1722927935</t>
  </si>
  <si>
    <t xml:space="preserve">" Odmaštění povrchu podlah (horního líce průvlaku) před provedením uhlíkových lamel vč. odstranění případných nesoudržných vrstev podkladu." </t>
  </si>
  <si>
    <t>985341501 SPC</t>
  </si>
  <si>
    <t>Uhlíkové lamely pro zesílení nosných železobetonových konstrukcí podlah a rubu kleneb tloušťky 1,2 mm modulu pružnosti 170 kN/mm2, lepené na povrch, šířky 50 mm</t>
  </si>
  <si>
    <t>1758898891</t>
  </si>
  <si>
    <t>"  Provedení zesílení konstrukce podlah (horního líce průvlaku) uhlíkovými lamelami - zesílení uhlíkovými lamelami CFRP 50×1,2 mm "</t>
  </si>
  <si>
    <t>" 6. NP " ((4,5*3)*4)*1,02</t>
  </si>
  <si>
    <t>" 7. NP " ((4,5*3)*4)*1,02</t>
  </si>
  <si>
    <t>" 8. NP " ((4,5*3)*4)*1,02</t>
  </si>
  <si>
    <t>985312131</t>
  </si>
  <si>
    <t>Stěrka k vyrovnání ploch reprofilovaného betonu rubu kleneb a podlah, tloušťky do 2 mm</t>
  </si>
  <si>
    <t>533910372</t>
  </si>
  <si>
    <t>https://podminky.urs.cz/item/CS_URS_2025_01/985312131</t>
  </si>
  <si>
    <t xml:space="preserve">" Vyrovnání případných nerovností povrchu podlah (horního líce průvlaku) před provedením lamel  " </t>
  </si>
  <si>
    <t>9 - 4</t>
  </si>
  <si>
    <t>Ostatní konstrukce a práce, bourání - Zesílení stávajících konstrukcí lamelami - stěn</t>
  </si>
  <si>
    <t>1960775899</t>
  </si>
  <si>
    <t xml:space="preserve">" Očištění povrchu stěn vnitřních před provedením uhlíkových lamel " </t>
  </si>
  <si>
    <t>" Pohled PA "</t>
  </si>
  <si>
    <t xml:space="preserve">" 1. NP " ((1,3*2,4)*2) </t>
  </si>
  <si>
    <t>" 2. NP " ((1,3*3,3)*2)</t>
  </si>
  <si>
    <t xml:space="preserve">" 3. NP " ((1,3*3,3)*2) </t>
  </si>
  <si>
    <t xml:space="preserve">" 4. NP " ((1,3*2,1)*2) </t>
  </si>
  <si>
    <t xml:space="preserve">" 5. NP " ((1,3*1,8)*2) </t>
  </si>
  <si>
    <t xml:space="preserve">" 6. NP " ((1,3*1,8)*2) </t>
  </si>
  <si>
    <t xml:space="preserve">" 7. NP " ((1,3*1,5)*2) </t>
  </si>
  <si>
    <t>" Pohled PC "</t>
  </si>
  <si>
    <t>" 1. NP " ((1,1*2,5)*1)</t>
  </si>
  <si>
    <t>" 2. NP " ((1,4*1,9)*1)</t>
  </si>
  <si>
    <t>" 3. NP " ((1,3*1,6)*1)</t>
  </si>
  <si>
    <t xml:space="preserve">" 4. NP " ((1,2*5,5)*1) </t>
  </si>
  <si>
    <t>" 5. NP " ((1,2*5,5)*1)</t>
  </si>
  <si>
    <t>" 6. NP " ((1,3*2,0)*1)</t>
  </si>
  <si>
    <t xml:space="preserve">" 7. NP " ((1,1*1,6)*1) </t>
  </si>
  <si>
    <t>" Části nezobrazené v pohledech "</t>
  </si>
  <si>
    <t>" U schodiště S.01 - 1. až 7. NP " ((1,3*1,6)*7)</t>
  </si>
  <si>
    <t>" U schodiště S.01 - 2. a 3. NP " ((1,5*1,7)*2)</t>
  </si>
  <si>
    <t>" U schodiště S.02 - 1. až 7. NP " ((1,3*1,6)*7)</t>
  </si>
  <si>
    <t>" U výtahu V.02 - 7. NP " ((1,4*2,0)*1)</t>
  </si>
  <si>
    <t>" POZN: Rozměr navýšen na každou stranu o 100 mm vyjma částí ihned pod stropní konstrukcí. "</t>
  </si>
  <si>
    <t>973480309</t>
  </si>
  <si>
    <t xml:space="preserve">" Příplatek k očištění povrchu stěn před provedením uhlíkových lamel " </t>
  </si>
  <si>
    <t>1275820725</t>
  </si>
  <si>
    <t xml:space="preserve">" Odmaštění povrchů stěn před provedením uhlíkových lamel vč. odstranění případných nesoudržných vrstev podkladu." </t>
  </si>
  <si>
    <t>-1950448598</t>
  </si>
  <si>
    <t>"  Provedení zesílení konstrukce stěn uhlíkovými lamelami - zesílení uhlíkovými lamelami CFRP 50×1,2 mm "</t>
  </si>
  <si>
    <t xml:space="preserve">" 1. NP " ((2,2*2+1,2*3)*2)*1,02 </t>
  </si>
  <si>
    <t xml:space="preserve">" 2. NP " ((3,1*2+1,2*2)*2)*1,02 </t>
  </si>
  <si>
    <t xml:space="preserve">" 3. NP " ((3,1*2+1,2*2)*2)*1,02 </t>
  </si>
  <si>
    <t xml:space="preserve">" 4. NP " ((1,9*2+1,2*2)*2)*1,02 </t>
  </si>
  <si>
    <t xml:space="preserve">" 5. NP " ((1,6*2+1,2*2)*2)*1,02 </t>
  </si>
  <si>
    <t xml:space="preserve">" 6. NP " ((1,6*2+1,2*2)*2)*1,02 </t>
  </si>
  <si>
    <t xml:space="preserve">" 7. NP " ((1,3*2+1,2*2)*2)*1,02 </t>
  </si>
  <si>
    <t xml:space="preserve">" 1. NP " ((2,3*2+1,0*4)*1)*1,02 </t>
  </si>
  <si>
    <t xml:space="preserve">" 2. NP " ((1,7*2+1,3*2)*1)*1,02 </t>
  </si>
  <si>
    <t xml:space="preserve">" 3. NP " ((1,4*2+1,2*2)*1)*1,02 </t>
  </si>
  <si>
    <t xml:space="preserve">" 4. NP " ((5,3*2+1,1*8)*1)*1,02 </t>
  </si>
  <si>
    <t xml:space="preserve">" 5. NP " ((5,3*2+1,1*7)*1)*1,02 </t>
  </si>
  <si>
    <t xml:space="preserve">" 6. NP " ((1,8*2+1,2*2)*1)*1,02 </t>
  </si>
  <si>
    <t xml:space="preserve">" 7. NP " ((1,4*2+1,0*2)*1)*1,02 </t>
  </si>
  <si>
    <t xml:space="preserve">" U schodiště S.01 - 1. až 7. NP " ((1,4*2+1,2*2)*7)*1,02 </t>
  </si>
  <si>
    <t xml:space="preserve">" U schodiště S.01 - 2. a 3. NP " ((1,5*2+1,4*2)*2)*1,02 </t>
  </si>
  <si>
    <t xml:space="preserve">" U schodiště S.02 - 1. až 7. NP " ((1,4*2+1,2*2)*7)*1,02 </t>
  </si>
  <si>
    <t xml:space="preserve">" U výtahu V.02 - 7. NP " ((1,8*2+1,3*4)*1)*1,02 </t>
  </si>
  <si>
    <t>985312111</t>
  </si>
  <si>
    <t>Stěrka k vyrovnání ploch reprofilovaného betonu stěn, tloušťky do 2 mm</t>
  </si>
  <si>
    <t>-1895457039</t>
  </si>
  <si>
    <t>https://podminky.urs.cz/item/CS_URS_2025_01/985312111</t>
  </si>
  <si>
    <t xml:space="preserve">" Vyrovnání případných nerovností povrchu stěn před provedením lamel  " </t>
  </si>
  <si>
    <t>9 - 5</t>
  </si>
  <si>
    <t>Ostatní konstrukce a práce, bourání - Sanace stěny rampy</t>
  </si>
  <si>
    <t>1469423915</t>
  </si>
  <si>
    <t>" Očištění povrchu stěn před provedením sanací "</t>
  </si>
  <si>
    <t>" Očištění povrchu ŽB konstrukcí - stěny / základy rampy " (5,9*1,1)</t>
  </si>
  <si>
    <t>1901342144</t>
  </si>
  <si>
    <t xml:space="preserve">" Příplatek k očištění povrchu stěn vnitřních i vnějších před provedením sanace " </t>
  </si>
  <si>
    <t>1625954223</t>
  </si>
  <si>
    <t>" Odmaštění povrchu stěn před provedením sanací vč. odstranění případných nesoudržných vrstev podkladu "</t>
  </si>
  <si>
    <t>" Odmaštění povrchu ŽB konstrukcí - stěny / základy rampy " (5,9*1,1)</t>
  </si>
  <si>
    <t>-167701655</t>
  </si>
  <si>
    <t>" Reprofilace betonu - uvažována tl. do 30 mm"</t>
  </si>
  <si>
    <t>" Reprofilace povrchu ŽB konstrukcí - stěny / základy rampy " (5,9*1,1)</t>
  </si>
  <si>
    <t>-50486059</t>
  </si>
  <si>
    <t>" Stěrka pro vyrovnání ŽB konstrukcí - stěny / základy rampy " (5,9*1,1)</t>
  </si>
  <si>
    <t>622142001</t>
  </si>
  <si>
    <t>Pletivo vnějších ploch v ploše nebo pruzích, na plném podkladu sklovláknité vtlačené do tmelu stěn</t>
  </si>
  <si>
    <t>-983821210</t>
  </si>
  <si>
    <t>https://podminky.urs.cz/item/CS_URS_2025_01/622142001</t>
  </si>
  <si>
    <t>" Případné pletivo pro zajištění napojení nové omítky po opravých na stávající. Předpoklad - 10 % z celkové předpokládané opravované plochy "</t>
  </si>
  <si>
    <t>" Pletivo pod omítky - zdivo u rampy " (5,9*1,1)</t>
  </si>
  <si>
    <t>622325109</t>
  </si>
  <si>
    <t>Oprava vápenocementové omítky vnějších ploch stupně členitosti 1 hladké stěn, v rozsahu opravované plochy přes 80 do 100%</t>
  </si>
  <si>
    <t>-919475028</t>
  </si>
  <si>
    <t>https://podminky.urs.cz/item/CS_URS_2025_01/622325109</t>
  </si>
  <si>
    <t>" Oprava fasádní omítky zdiva rampy po otlučení z důvodu sanace / stažení trhlin. "</t>
  </si>
  <si>
    <t>" Vápenocementová omítka hladká tl. 20 mm. "</t>
  </si>
  <si>
    <t>" Oprava omítky fasádní - rampa " 5,9*1,1</t>
  </si>
  <si>
    <t>783823135</t>
  </si>
  <si>
    <t>Penetrační nátěr omítek hladkých omítek hladkých, zrnitých tenkovrstvých nebo štukových stupně členitosti 1 a 2 silikonový</t>
  </si>
  <si>
    <t>1755112692</t>
  </si>
  <si>
    <t>https://podminky.urs.cz/item/CS_URS_2025_01/783823135</t>
  </si>
  <si>
    <t>" Penetrační nátěr omítky rampy před provedením finálního nátěru - hydrofobizačního. "</t>
  </si>
  <si>
    <t>" Penetrační nátěr na omítku konstrukce rampy " (5,9*1,1)*1,05</t>
  </si>
  <si>
    <t>783826615</t>
  </si>
  <si>
    <t>Hydrofobizační nátěr omítek silikonový, transparentní, povrchů hladkých omítek hladkých, zrnitých tenkovrstvých nebo štukových stupně členitosti 1 a 2</t>
  </si>
  <si>
    <t>-1359797472</t>
  </si>
  <si>
    <t>https://podminky.urs.cz/item/CS_URS_2025_01/783826615</t>
  </si>
  <si>
    <t>" Hydrofobizační nátěr omítky rampy na penetrační. "</t>
  </si>
  <si>
    <t>" Hydrofobizační nátěr na penetrační nátěr omítky konstrukce rampy " (5,9*1,1)*1,05</t>
  </si>
  <si>
    <t>1745499321</t>
  </si>
  <si>
    <t>" Vnitrostaveništní doprava suti a vybouraných hmot s použitím mechanizace do vzdálenosti 50 m - předpoklad 80 % z celkové tonáže. "</t>
  </si>
  <si>
    <t>" Směsný stavební odpad " (13,531)*0,8</t>
  </si>
  <si>
    <t>-1849218002</t>
  </si>
  <si>
    <t>" Vnitrostaveništní doprava suti a vybouraných hmot s omezením mechanizace do vzdálenosti 50 m - předpoklad 20 % z celkové tonáže. "</t>
  </si>
  <si>
    <t>" Směsný stavební odpad " (13,531)*0,2</t>
  </si>
  <si>
    <t>727347201</t>
  </si>
  <si>
    <t>" Směsný stavební odpad " (13,531)</t>
  </si>
  <si>
    <t>-1385579261</t>
  </si>
  <si>
    <t>" Směsný stavební odpad " (13,531)*19</t>
  </si>
  <si>
    <t>-654781352</t>
  </si>
  <si>
    <t>998012104</t>
  </si>
  <si>
    <t>Přesun hmot pro budovy občanské výstavby, bydlení, výrobu a služby nosnou svislou konstrukcí tyčovou s vyzdívaným obvodovým pláštěm vodorovná dopravní vzdálenost do 100 m základní pro budovy výšky přes 24 do 36 m</t>
  </si>
  <si>
    <t>749054085</t>
  </si>
  <si>
    <t>https://podminky.urs.cz/item/CS_URS_2025_01/998012104</t>
  </si>
  <si>
    <t>" Přesun hmot pro nový stav - předpoklad 90 % z celkové hmotnosti " (1634,835)*0,9</t>
  </si>
  <si>
    <t>-892901513</t>
  </si>
  <si>
    <t>" Přesun hmot pro nový stav - předpoklad 10 % z celkové hmotnosti " (1634,835)*0,1</t>
  </si>
  <si>
    <t>711111001</t>
  </si>
  <si>
    <t>Provedení izolace proti zemní vlhkosti natěradly a tmely za studena na ploše vodorovné V nátěrem penetračním</t>
  </si>
  <si>
    <t>1014619835</t>
  </si>
  <si>
    <t>https://podminky.urs.cz/item/CS_URS_2025_01/711111001</t>
  </si>
  <si>
    <t>" Provedení asfaltového penetrační nátěru pod vodorovnou HI - asfaltový penatrační nátěr na bázi modifikovaného asfaltu bez obsahu rozpouštědel. "</t>
  </si>
  <si>
    <t>" Penetrace pod vodorovnou HI - 1. NP - objekt " (871,2)</t>
  </si>
  <si>
    <t>711112001</t>
  </si>
  <si>
    <t>Provedení izolace proti zemní vlhkosti natěradly a tmely za studena na ploše svislé S nátěrem penetračním</t>
  </si>
  <si>
    <t>-661201671</t>
  </si>
  <si>
    <t>https://podminky.urs.cz/item/CS_URS_2025_01/711112001</t>
  </si>
  <si>
    <t>" Provedení asfaltového penetrační nátěru pod svislou HI - asfaltový penatrační nátěr na bázi modifikovaného asfaltu bez obsahu rozpouštědel. "</t>
  </si>
  <si>
    <t>" Penetrace pod svislou HI - na obvodové konstrukce - pro F2 + F3 " ((126,4)*0,3+(0,72+1,23))+((53,72)*1,35)</t>
  </si>
  <si>
    <t>" Penetrace pod svislou HI - vytažení u podlah na stěnu - předpokládáno 5 % z plochy vodorovné izolace " (871,2)*0,05</t>
  </si>
  <si>
    <t>" Penetrace pod svislou HI - venkovní sloupy - u hlavního vstupu " (2,12*0,35)</t>
  </si>
  <si>
    <t>" Penetrace pod svislou HI - venkovní sloupy - rampy " (1,34*0,35)</t>
  </si>
  <si>
    <t>11163150</t>
  </si>
  <si>
    <t>lak penetrační asfaltový</t>
  </si>
  <si>
    <t>-1525574120</t>
  </si>
  <si>
    <t>" Dodávka asfaltového penetračního nátěru - asfaltový penatrační nátěr na bázi modifikovaného asfaltu bez obsahu rozpouštědel. "</t>
  </si>
  <si>
    <t xml:space="preserve">" Uvažována spotřeba 0,4 kg/m2 " </t>
  </si>
  <si>
    <t>" Penetrace pod vodorovnou HI - 1. NP - objekt " ((871,2)*0,4/1000)*1,15</t>
  </si>
  <si>
    <t>" Penetrace pod svislou HI - na obvodové konstrukce " ((112,392)*0,4/1000)*1,2</t>
  </si>
  <si>
    <t>" Penetrace pod svislou HI - vytažení u podlah na stěnu - předpokládáno 5 % z plochy vodorovné izolace " (((871,2)*0,05)*0,4/1000)*1,2</t>
  </si>
  <si>
    <t>" Penetrace pod svislou HI - venkovní sloupy - u hlavního vstupu " ((2,12*0,35)*0,4/1000)*1,2</t>
  </si>
  <si>
    <t>" Penetrace pod svislou HI - venkovní sloupy - rampy " ((1,34*0,35)*0,4/1000)*1,2</t>
  </si>
  <si>
    <t>711141559</t>
  </si>
  <si>
    <t>Provedení izolace proti zemní vlhkosti pásy přitavením NAIP na ploše vodorovné V</t>
  </si>
  <si>
    <t>-911645848</t>
  </si>
  <si>
    <t>https://podminky.urs.cz/item/CS_URS_2025_01/711141559</t>
  </si>
  <si>
    <t>" Provedení HI na vodorovné ploše - HI  z SBS modifikovaných asfaltových pásů s nosnou vložkou ze skelné tkaniny 200 g/m2. "</t>
  </si>
  <si>
    <t>" Horní povrch HI - jemný minerální posyp, spodní povrch - nakašírovaná spalná fólie. "</t>
  </si>
  <si>
    <t>" Vodorovná hydroizolace - 1. NP - objekt " (871,2)</t>
  </si>
  <si>
    <t>711142559</t>
  </si>
  <si>
    <t>Provedení izolace proti zemní vlhkosti pásy přitavením NAIP na ploše svislé S</t>
  </si>
  <si>
    <t>-1503466024</t>
  </si>
  <si>
    <t>https://podminky.urs.cz/item/CS_URS_2025_01/711142559</t>
  </si>
  <si>
    <t>" Provedení HI na svislé ploše - HI  z SBS modifikovaných asfaltových pásů s nosnou vložkou ze skelné tkaniny 200 g/m2. "</t>
  </si>
  <si>
    <t>" Svislá HI na obvodové konstrukce - pro F2 + F3 " ((126,4)*0,3+(0,72+1,23))+((53,72)*1,35)</t>
  </si>
  <si>
    <t>" Svislá HI - vytažení u podlah na stěnu - předpokládáno 5 % z plochy vodorovné izolace " (871,2)*0,05</t>
  </si>
  <si>
    <t>" Svislá HI - venkovní sloupy - u hlavního vstupu " (2,12*0,35)</t>
  </si>
  <si>
    <t>" Svislá HI - venkovní sloupy - rampy " (1,34*0,35)</t>
  </si>
  <si>
    <t>62853004</t>
  </si>
  <si>
    <t>pás asfaltový natavitelný modifikovaný SBS s vložkou ze skleněné tkaniny a spalitelnou PE fólií nebo jemnozrnným minerálním posypem na horním povrchu tl 4,0mm</t>
  </si>
  <si>
    <t>997810123</t>
  </si>
  <si>
    <t>" Dodávka HI - HI  z SBS modifikovaných asfaltových pásů s nosnou vložkou ze skelné tkaniny 200 g/m2. "</t>
  </si>
  <si>
    <t>" Vodorovná hydroizolace - 1. NP - objekt " (871,2)*1,15</t>
  </si>
  <si>
    <t>" Svislá HI na obvodové konstrukce " (112,392)*1,2</t>
  </si>
  <si>
    <t>" Svislá HI - vytažení u podlah na stěnu - předpokládáno 5 % z plochy vodorovné izolace " ((871,2)*0,05)*1,2</t>
  </si>
  <si>
    <t>" Svislá HI - venkovní sloupy - u hlavního vstupu " (2,12*0,35)*1,2</t>
  </si>
  <si>
    <t>" Svislá HI - venkovní sloupy - rampy " (1,34*0,35)*1,2</t>
  </si>
  <si>
    <t>711091101 SPC</t>
  </si>
  <si>
    <t>Příplatek k izolacím proti vlhkosti, vodě a plynům za provedení detailů a dalších prvků samostatně nespecifikované</t>
  </si>
  <si>
    <t>-929372940</t>
  </si>
  <si>
    <t>Poznámka k položce:_x000D_
" Příplatek za řešení detailů a dalších prvků při realizaci HI. Např.: _x000D_
 - za zesílení hydroizolace v rozích a koutech.;_x000D_
 - za systémové řešení prostupů, utěsnění prostupů pomocí speciální tmelů (lepidel); _x000D_
 - za provedení spojů a těsnění HI u prostupů v 2. kategorii těsnosti_x000D_
 - další veškeré nutné prvky, profily, materiál a práce potřebné pro provedení HI. "</t>
  </si>
  <si>
    <t>" Příplatek k provedení HI za provedení detailů a samostatně nespecifikované prvky a práce." (871,2)+(157,163)</t>
  </si>
  <si>
    <t>" POZN: Výměra vztažena a celkovou plochu HI "</t>
  </si>
  <si>
    <t>998711203</t>
  </si>
  <si>
    <t>Přesun hmot pro izolace proti vodě, vlhkosti a plynům stanovený procentní sazbou (%) z ceny vodorovná dopravní vzdálenost do 50 m základní v objektech výšky přes 12 do 60 m</t>
  </si>
  <si>
    <t>%</t>
  </si>
  <si>
    <t>-283578102</t>
  </si>
  <si>
    <t>https://podminky.urs.cz/item/CS_URS_2025_01/998711203</t>
  </si>
  <si>
    <t>714123002 RTO</t>
  </si>
  <si>
    <t>Montáž akustických minerálních panelů stěnových, instalovaných na ocelovou konstrukci nástavby</t>
  </si>
  <si>
    <t>-1522257803</t>
  </si>
  <si>
    <t>Poznámka k položce:_x000D_
" V ceně také veškeré nutné příslušenství - lišty, ochranné rohové a další prvky apod. "</t>
  </si>
  <si>
    <t>" Montáž akustických panelů (obkladů) kotvených na obvodovou ocelovou konstrukci 8. NP - akustický jednostranně perforovaný sendvičový panel "</t>
  </si>
  <si>
    <t>" Akusticdké obkladové panely - tl. 65 mm " (6,0*2,0)*2</t>
  </si>
  <si>
    <t>631263999 SPC</t>
  </si>
  <si>
    <t>akustický jednostranně perforovaný sendvičový panel tl. 65 mm</t>
  </si>
  <si>
    <t>-210330631</t>
  </si>
  <si>
    <t>" Dodávka akustických panelů (obkladů) kotvených na obvodovou ocelovou konstrukci 8. NP - akustický jednostranně perforovaný sendvičový panel "</t>
  </si>
  <si>
    <t>" Akusticdké obkladové panely - tl. 65 mm " ((6,0*2,0)*2)*1,1</t>
  </si>
  <si>
    <t>714451001</t>
  </si>
  <si>
    <t>Montáž antivibračních rohoží stavebních konstrukcí a strojních zařízení z recyklované pryže volně položených vodorovně nebo svisle</t>
  </si>
  <si>
    <t>-1064527336</t>
  </si>
  <si>
    <t>https://podminky.urs.cz/item/CS_URS_2025_01/714451001</t>
  </si>
  <si>
    <t>" Montáž antivibrační podložky z rohože / desky pod ocelový plech pod jednotky profesí z důvodu omezení vibrací - tl. 25 mm "</t>
  </si>
  <si>
    <t>" Antivibrační podložka - 8. NP " (2,9*1,0)*2</t>
  </si>
  <si>
    <t>27245189 SPC</t>
  </si>
  <si>
    <t>antivibrační polyuretanová izolace tl. 25 mm - pro zatížení až 120 t/m2</t>
  </si>
  <si>
    <t>1007338460</t>
  </si>
  <si>
    <t>" Dodávka antivibrační podložky z rohože / desky pod ocelový plech pod jednotky profesí z důvodu omezení vibrací - tl. 25 mm "</t>
  </si>
  <si>
    <t>" Antivibrační izolace - 8. NP " ((2,9*1,0)*2)*1,1</t>
  </si>
  <si>
    <t>998714204</t>
  </si>
  <si>
    <t>Přesun hmot pro akustická a protiotřesová opatření stanovený procentní sazbou (%) z ceny vodorovná dopravní vzdálenost do 50 m základní v objektech výšky přes 24 do 36 m</t>
  </si>
  <si>
    <t>-353969249</t>
  </si>
  <si>
    <t>https://podminky.urs.cz/item/CS_URS_2025_01/998714204</t>
  </si>
  <si>
    <t>755111901 SPC</t>
  </si>
  <si>
    <t>D+M Osobní výtah - V.01</t>
  </si>
  <si>
    <t>-443600775</t>
  </si>
  <si>
    <t xml:space="preserve">Poznámka k položce:_x000D_
" Pásový trakční výtah pro přepravu osob. _x000D_
Počet stanic: 7._x000D_
Počet nástupišť: 7._x000D_
Nosnost: 630 kg._x000D_
Rychlost zdvihu: 1,0 m/s. " _x000D_
_x000D_
" Cena obsahuje : dodávku výtahu včetně výtahových dveří s PO, dopravu výtahu a jeho montáž, případné lešení a žebříky, osvětlení šachty, žebřík do prohlubně, prokabelování, zaškolení obsluhy, stavební práce související s instalací zdvihacího zařízení, montážní háky, montážní nosníky, a veškeré další příslušenství a materiál.."_x000D_
_x000D_
" Vybavení výtahu : ovládací panel, obložení kabiny nerezovým plechem, rozvaděč, ovládací panely na nástupištích, kartový systém, univerzální dorozumívací zařízení, polohová a směrová signalizace, tlačítko otevření a zavření dveří, zrcadlo, madlo, hlasový modul, sedátko, napojení na EPS, sign. přetížení apod. "_x000D_
_x000D_
" Součástí také rozvaděč vč potřebného vystrojení, napojení, apod. Případna úprava otvorů po osazení dveří. "_x000D_
</t>
  </si>
  <si>
    <t>" Osobní výtah - V.01 " (1,0)</t>
  </si>
  <si>
    <t>755111902 SPC</t>
  </si>
  <si>
    <t>D+M Osobo-nákladní výtah - V.02</t>
  </si>
  <si>
    <t>1002827437</t>
  </si>
  <si>
    <t xml:space="preserve">Poznámka k položce:_x000D_
" Pásový trakční výtah pro přepravu osob i nákladu. _x000D_
Počet stanic: 7._x000D_
Počet nástupišť: 7._x000D_
Nosnost: 1 150 kg._x000D_
Rychlost zdvihu: 1,0 m/s. "_x000D_
_x000D_
" Cena obsahuje : dodávku výtahu včetně výtahových dveří s PO, dopravu výtahu a jeho montáž, případné lešení a žebříky, osvětlení šachty, žebřík do prohlubně, prokabelování, zaškolení obsluhy, stavební práce související s instalací zdvihacího zařízení, montážní háky, montážní nosníky, a veškeré další příslušenství a materiál.."_x000D_
_x000D_
" Vybavení výtahu : ovládací panel, obložení kabiny nerezovým plechem, rozvaděč, ovládací panely na nástupištích, kartový systém, univerzální dorozumívací zařízení, polohová a směrová signalizace, tlačítko otevření a zavření dveří, zrcadlo, madlo, hlasový modul, sedátko, napojení na EPS, sign. přetížení apod. "_x000D_
_x000D_
" Součástí také rozvaděč vč potřebného vystrojení, napojení, apod. Případna úprava otvorů po osazení dveří. "_x000D_
</t>
  </si>
  <si>
    <t>" Osobo-nákaldní výtah - V.02 " (1,0)</t>
  </si>
  <si>
    <t>998755204</t>
  </si>
  <si>
    <t>Přesun hmot pro dopravní zařízení stanovený procentní sazbou (%) z ceny vodorovná dopravní vzdálenost do 50 m základní v objektech výšky přes 24 do 36 m</t>
  </si>
  <si>
    <t>1452896102</t>
  </si>
  <si>
    <t>https://podminky.urs.cz/item/CS_URS_2025_01/998755204</t>
  </si>
  <si>
    <t>763101821</t>
  </si>
  <si>
    <t>Vyřezání otvoru v sádrokartonové desce v příčkách nebo v předsazených stěnách s dvojitým opláštěním velikosti otvoru do 0,01 m2</t>
  </si>
  <si>
    <t>-1350851384</t>
  </si>
  <si>
    <t>https://podminky.urs.cz/item/CS_URS_2025_01/763101821</t>
  </si>
  <si>
    <t>Poznámka k položce:_x000D_
" POZN: Předpokládá se nejprve provedení rozvodů TZB a až poté provedení SDK konstrukcí. Položka není uvažována na veškeré prostupy, ale nutné pro dodatečné provedení rozvodů např. z důvodu změny trasy apod., ale především pro vedení elektroinstalace - kabeláže, krabic apod. "</t>
  </si>
  <si>
    <t>" Dodatečné zhotovení otvorů v SDK konstrukcích pro potřeby instalací "</t>
  </si>
  <si>
    <t>" Zhotovení otvorů pro elektroinstalace - předpokládané maximální množství 2000 ks " (2000,0)</t>
  </si>
  <si>
    <t>" Zhotovení otvorů pro ostatní profese TZB - předpokládané maximální množství 300 ks " (300,0)</t>
  </si>
  <si>
    <t>763101822</t>
  </si>
  <si>
    <t>Vyřezání otvoru v sádrokartonové desce v příčkách nebo v předsazených stěnách s dvojitým opláštěním velikosti otvoru přes 0,01 do 0,02 m2</t>
  </si>
  <si>
    <t>-660270782</t>
  </si>
  <si>
    <t>https://podminky.urs.cz/item/CS_URS_2025_01/763101822</t>
  </si>
  <si>
    <t>" Zhotovení otvorů pro elektroinstalace - předpokládané maximální množství 700 ks " (700,0)</t>
  </si>
  <si>
    <t>" Zhotovení otvorů pro ostatní profese TZB - předpokládané maximální množství 200 ks " (200,0)</t>
  </si>
  <si>
    <t>763101823</t>
  </si>
  <si>
    <t>Vyřezání otvoru v sádrokartonové desce v příčkách nebo v předsazených stěnách s dvojitým opláštěním velikosti otvoru přes 0,02 do 0,05 m2</t>
  </si>
  <si>
    <t>874624684</t>
  </si>
  <si>
    <t>https://podminky.urs.cz/item/CS_URS_2025_01/763101823</t>
  </si>
  <si>
    <t>" Zhotovení otvorů pro elektroinstalace - předpokládané maximální množství 400 ks " (400,0)</t>
  </si>
  <si>
    <t>" Zhotovení otvorů pro ostatní profese TZB - předpokládané maximální množství 100 ks " (100,0)</t>
  </si>
  <si>
    <t>763101824</t>
  </si>
  <si>
    <t>Vyřezání otvoru v sádrokartonové desce v příčkách nebo v předsazených stěnách s dvojitým opláštěním velikosti otvoru přes 0,05 do 0,10 m2</t>
  </si>
  <si>
    <t>1709605408</t>
  </si>
  <si>
    <t>https://podminky.urs.cz/item/CS_URS_2025_01/763101824</t>
  </si>
  <si>
    <t>" Zhotovení otvorů pro elektroinstalace - předpokládané maximální množství 200 ks " (200,0)</t>
  </si>
  <si>
    <t>" Zhotovení otvorů pro ostatní profese TZB - předpokládané maximální množství 50 ks " (50,0)</t>
  </si>
  <si>
    <t>763101851</t>
  </si>
  <si>
    <t>Vyřezání otvoru v sádrokartonové desce v podhledech nebo podkrovích s jednoduchým opláštěním velikosti otvoru do 0,01 m2</t>
  </si>
  <si>
    <t>-1674779772</t>
  </si>
  <si>
    <t>https://podminky.urs.cz/item/CS_URS_2025_01/763101851</t>
  </si>
  <si>
    <t>763101852</t>
  </si>
  <si>
    <t>Vyřezání otvoru v sádrokartonové desce v podhledech nebo podkrovích s jednoduchým opláštěním velikosti otvoru přes 0,01 do 0,02 m2</t>
  </si>
  <si>
    <t>1963352344</t>
  </si>
  <si>
    <t>https://podminky.urs.cz/item/CS_URS_2025_01/763101852</t>
  </si>
  <si>
    <t>" Zhotovení otvorů pro elektroinstalace - předpokládané maximální množství 100 ks " (100,0)</t>
  </si>
  <si>
    <t>" Zhotovení otvorů pro ostatní profese TZB - předpokládané maximální množství 30 ks " (30,0)</t>
  </si>
  <si>
    <t>763101853</t>
  </si>
  <si>
    <t>Vyřezání otvoru v sádrokartonové desce v podhledech nebo podkrovích s jednoduchým opláštěním velikosti otvoru přes 0,02 do 0,05 m2</t>
  </si>
  <si>
    <t>489471708</t>
  </si>
  <si>
    <t>https://podminky.urs.cz/item/CS_URS_2025_01/763101853</t>
  </si>
  <si>
    <t>" Zhotovení otvorů pro elektroinstalace - předpokládané maximální množství 30 ks " (30,0)</t>
  </si>
  <si>
    <t>" Zhotovení otvorů pro ostatní profese TZB - předpokládané maximální množství 10 ks " (10,0)</t>
  </si>
  <si>
    <t>763101861</t>
  </si>
  <si>
    <t>Vyřezání otvoru v sádrokartonové desce v podhledech nebo podkrovích s dvojitým opláštěním velikosti otvoru do 0,01 m2</t>
  </si>
  <si>
    <t>-1036768964</t>
  </si>
  <si>
    <t>https://podminky.urs.cz/item/CS_URS_2025_01/763101861</t>
  </si>
  <si>
    <t>" Zhotovení otvorů pro elektroinstalace - předpokládané maximální množství 50 ks " (50,0)</t>
  </si>
  <si>
    <t>" Zhotovení otvorů pro ostatní profese TZB - předpokládané maximální množství 20 ks " (20,0)</t>
  </si>
  <si>
    <t>763101862</t>
  </si>
  <si>
    <t>Vyřezání otvoru v sádrokartonové desce v podhledech nebo podkrovích s dvojitým opláštěním velikosti otvoru přes 0,01 do 0,02 m2</t>
  </si>
  <si>
    <t>1632310403</t>
  </si>
  <si>
    <t>https://podminky.urs.cz/item/CS_URS_2025_01/763101862</t>
  </si>
  <si>
    <t>763101863</t>
  </si>
  <si>
    <t>Vyřezání otvoru v sádrokartonové desce v podhledech nebo podkrovích s dvojitým opláštěním velikosti otvoru přes 0,02 do 0,05 m2</t>
  </si>
  <si>
    <t>-145937868</t>
  </si>
  <si>
    <t>https://podminky.urs.cz/item/CS_URS_2025_01/763101863</t>
  </si>
  <si>
    <t>" Zhotovení otvorů pro elektroinstalace - předpokládané maximální množství 15 ks " (15,0)</t>
  </si>
  <si>
    <t>" Zhotovení otvorů pro ostatní profese TZB - předpokládané maximální množství 5 ks " (5,0)</t>
  </si>
  <si>
    <t>763111354</t>
  </si>
  <si>
    <t>Příčka ze sádrokartonových desek s nosnou konstrukcí z jednoduchých ocelových profilů UW, CW jednoduše opláštěná deskou vysokopevnostní protipožární impregnovanou DFRIH2 tl. 12,5 mm s izolací, EI 45, příčka tl. 75 mm, profil 50, Rw do 48 dB</t>
  </si>
  <si>
    <t>53199087</t>
  </si>
  <si>
    <t>https://podminky.urs.cz/item/CS_URS_2025_01/763111354</t>
  </si>
  <si>
    <t>" SDK příčka tl. 75 mm - opláštění 1× deska vysokopevnostní DFRIH2 . "</t>
  </si>
  <si>
    <t>" 5. NP " (1,34)*1,05</t>
  </si>
  <si>
    <t>763111477</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</si>
  <si>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100 mm, profil 50, Rw do 57 dB</t>
  </si>
  <si>
    <t>-831731093</t>
  </si>
  <si>
    <t>https://podminky.urs.cz/item/CS_URS_2025_01/763111477</t>
  </si>
  <si>
    <t>" SDK příčka tl. 100 mm - opláštění 1× deska vysokopevnostní DFRIH2 + 1× deska standardní do suchých prostor A. "</t>
  </si>
  <si>
    <t>" 1. NP " (15,259)*1,05</t>
  </si>
  <si>
    <t>" 2. NP " (23,939)*1,05</t>
  </si>
  <si>
    <t>" 3. NP " (16,956)*1,05</t>
  </si>
  <si>
    <t>" 4. NP " (31,422)*1,05</t>
  </si>
  <si>
    <t>" 5. NP " (23,046)*1,05</t>
  </si>
  <si>
    <t>" 6. NP " (17,72)*1,05</t>
  </si>
  <si>
    <t>" 7. NP " (19,052)*1,05</t>
  </si>
  <si>
    <t>" 8. NP " (6,662)*1,05</t>
  </si>
  <si>
    <t>763111479</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</si>
  <si>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125 mm, profil 75, Rw do 58 dB</t>
  </si>
  <si>
    <t>319690932</t>
  </si>
  <si>
    <t>https://podminky.urs.cz/item/CS_URS_2025_01/763111479</t>
  </si>
  <si>
    <t>" SDK příčka tl. 125 mm - opláštění 1× deska vysokopevnostní DFRIH2 + 1× deska standardní do suchých prostor A. "</t>
  </si>
  <si>
    <t>" 1. NP " (19,777)*1,05</t>
  </si>
  <si>
    <t>" 2. NP " (5,84)*1,05</t>
  </si>
  <si>
    <t>" 3. NP " (17,414)*1,05</t>
  </si>
  <si>
    <t>" 4. NP " (19,442)*1,05</t>
  </si>
  <si>
    <t>" 5. NP " (19,442)*1,05</t>
  </si>
  <si>
    <t>" 6. NP " (19,442)*1,05</t>
  </si>
  <si>
    <t>" 7. NP " (19,442)*1,05</t>
  </si>
  <si>
    <t>763111481</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</si>
  <si>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150 mm, profil 100, Rw do 59 dB</t>
  </si>
  <si>
    <t>1129897371</t>
  </si>
  <si>
    <t>https://podminky.urs.cz/item/CS_URS_2025_01/763111481</t>
  </si>
  <si>
    <t>" SDK příčka tl. 150 mm - opláštění 1× deska vysokopevnostní DFRIH2 + 1× deska standardní do suchých prostor A. "</t>
  </si>
  <si>
    <t>" 1. NP " (510,848)*1,05</t>
  </si>
  <si>
    <t>" 2. NP " (540,952)*1,05</t>
  </si>
  <si>
    <t>" 3. NP " (474,948)*1,05</t>
  </si>
  <si>
    <t>" 4. NP " (493,356)*1,05</t>
  </si>
  <si>
    <t>" 5. NP " (506,874)*1,05</t>
  </si>
  <si>
    <t>" 6. NP " (488,497)*1,05</t>
  </si>
  <si>
    <t>" 7. NP " (525,191)*1,05</t>
  </si>
  <si>
    <t>" 8. NP " (134,536)*1,05</t>
  </si>
  <si>
    <t>763111482 SPC</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</si>
  <si>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200 mm, profil 150</t>
  </si>
  <si>
    <t>-1888429867</t>
  </si>
  <si>
    <t>" 1. NP " (59,678)*1,05</t>
  </si>
  <si>
    <t>" 2. NP " (47,739)*1,05</t>
  </si>
  <si>
    <t>" 3. NP " (39,112)*1,05</t>
  </si>
  <si>
    <t>" 4. NP " (73,702)*1,05</t>
  </si>
  <si>
    <t>" 5. NP " (60,552)*1,05</t>
  </si>
  <si>
    <t>" 6. NP " (72,194)*1,05</t>
  </si>
  <si>
    <t>" 7. NP " (85,428)*1,05</t>
  </si>
  <si>
    <t>763111622</t>
  </si>
  <si>
    <t>Příčka ze sádrokartonových desek montáž desek na nosnou konstrukci oboustranně tl. 15 mm</t>
  </si>
  <si>
    <t>391729674</t>
  </si>
  <si>
    <t>https://podminky.urs.cz/item/CS_URS_2025_01/763111622</t>
  </si>
  <si>
    <t>" Montáž desek pro oboustranné opláštění ocelové konstrukce nad prosklenými příčkami - konstrukce dle zámečnických výrobků "</t>
  </si>
  <si>
    <t>" SDK desky pro opláštění prvku - Z4.1. " (2,575*0,6)</t>
  </si>
  <si>
    <t>" SDK desky pro opláštění prvku - Z4.2. " (1,7*0,6)</t>
  </si>
  <si>
    <t>" SDK desky pro opláštění prvku - Z4.3. " (2,3*0,6)</t>
  </si>
  <si>
    <t>" SDK desky pro opláštění prvku - Z4.4. " (7,91*0,6)</t>
  </si>
  <si>
    <t>" SDK desky pro opláštění prvku - Z4.5. " (4,25*0,6)</t>
  </si>
  <si>
    <t>" SDK desky pro opláštění prvku - Z4.6. " (5,655*0,6)</t>
  </si>
  <si>
    <t>" SDK desky pro opláštění prvku - Z4.7. " (6,75*0,6)</t>
  </si>
  <si>
    <t>59030029</t>
  </si>
  <si>
    <t>deska SDK protipožární DF tl 15mm</t>
  </si>
  <si>
    <t>-1933851380</t>
  </si>
  <si>
    <t>" Dodávka desek pro oboustranné opláštění ocelové konstrukce nad prosklenými příčkami - konstrukce dle zámečnických výrobků "</t>
  </si>
  <si>
    <t>" SDK desky pro opláštění prvku - Z4.1. " ((2,575*0,6)*2)*1,1</t>
  </si>
  <si>
    <t>" SDK desky pro opláštění prvku - Z4.2. " ((1,7*0,6)*2)*1,1</t>
  </si>
  <si>
    <t>" SDK desky pro opláštění prvku - Z4.3. " ((2,3*0,6)*2)*1,1</t>
  </si>
  <si>
    <t>" SDK desky pro opláštění prvku - Z4.4. " ((7,91*0,6)*2)*1,1</t>
  </si>
  <si>
    <t>" SDK desky pro opláštění prvku - Z4.5. " ((4,25*0,6)*2)*1,1</t>
  </si>
  <si>
    <t>" SDK desky pro opláštění prvku - Z4.6. " ((5,655*0,6)*2)*1,1</t>
  </si>
  <si>
    <t>" SDK desky pro opláštění prvku - Z4.7. " ((6,75*0,6)*2)*1,1</t>
  </si>
  <si>
    <t>763111624</t>
  </si>
  <si>
    <t>Příčka ze sádrokartonových desek montáž desek na nosnou konstrukci oboustranně tl. 2 x 12,5 mm</t>
  </si>
  <si>
    <t>1699615401</t>
  </si>
  <si>
    <t>https://podminky.urs.cz/item/CS_URS_2025_01/763111624</t>
  </si>
  <si>
    <t>" Montáž desek na ocelovou konstrukci tvořenou z uzavřených válcovaných profilů "</t>
  </si>
  <si>
    <t>" Uvažovány desky na každou stranu:  1× deska vysokopevnostní DFRIH2 + 1× deska standardní do suchých prostor A. "</t>
  </si>
  <si>
    <t>" Opláštění konstrukce z ocelových čtvercových profilů "</t>
  </si>
  <si>
    <t>" 1. NP " (5,276)</t>
  </si>
  <si>
    <t>" 2. NP " (5,276)</t>
  </si>
  <si>
    <t>" 3. NP " (5,276)</t>
  </si>
  <si>
    <t>" 4. NP " (5,276)</t>
  </si>
  <si>
    <t>" 5. NP " (5,276)</t>
  </si>
  <si>
    <t>" 6. NP " (5,293)</t>
  </si>
  <si>
    <t>" 7. NP " (5,293)</t>
  </si>
  <si>
    <t>" Opláštění konstrukce z ocelových obdélníkových profilů "</t>
  </si>
  <si>
    <t>" 6. NP " (22,2)</t>
  </si>
  <si>
    <t>" 7. NP " (22,588)</t>
  </si>
  <si>
    <t>59030021</t>
  </si>
  <si>
    <t>deska SDK A tl 12,5mm</t>
  </si>
  <si>
    <t>-283971964</t>
  </si>
  <si>
    <t>" Dodávka desek na ocelovou konstrukci tvořenou z uzavřených válcovaných profilů - 1× deska standardní do suchých prostor A. "</t>
  </si>
  <si>
    <t>" 1. NP " ((5,276)*2)*1,1</t>
  </si>
  <si>
    <t>" 2. NP " ((5,276)*2)*1,1</t>
  </si>
  <si>
    <t>" 3. NP " ((5,276)*2)*1,1</t>
  </si>
  <si>
    <t>" 4. NP " ((5,276)*2)*1,1</t>
  </si>
  <si>
    <t>" 5. NP " ((5,276)*2)*1,1</t>
  </si>
  <si>
    <t>" 6. NP " ((5,293)*2)*1,1</t>
  </si>
  <si>
    <t>" 7. NP " ((5,293)*2)*1,1</t>
  </si>
  <si>
    <t>" 6. NP " ((22,2)*2)*1,1</t>
  </si>
  <si>
    <t>" 7. NP " ((22,588)*2)*1,1</t>
  </si>
  <si>
    <t>59591004</t>
  </si>
  <si>
    <t>deska SDK konstrukční s vysokou mechanickou odolností DFRIH2 tl 12,5mm</t>
  </si>
  <si>
    <t>-688425480</t>
  </si>
  <si>
    <t>" Dodávka desek na ocelovou konstrukci tvořenou z uzavřených válcovaných profilů - 1× deska vysokopevnostní DFRIH2. "</t>
  </si>
  <si>
    <t>763111713</t>
  </si>
  <si>
    <t>Příčka ze sádrokartonových desek ostatní konstrukce a práce na příčkách ze sádrokartonových desek ukončení příčky ve volném prostoru</t>
  </si>
  <si>
    <t>302303542</t>
  </si>
  <si>
    <t>https://podminky.urs.cz/item/CS_URS_2025_01/763111713</t>
  </si>
  <si>
    <t>" Ukončení příčky ve volném prostoru. "</t>
  </si>
  <si>
    <t>" 1. NP " (4)*3,35</t>
  </si>
  <si>
    <t>" 2. NP " (4)*3,35</t>
  </si>
  <si>
    <t>" 3. NP " (8)*3,35</t>
  </si>
  <si>
    <t>" 4. NP " (11)*3,35</t>
  </si>
  <si>
    <t>" 5. NP " (6)*3,35</t>
  </si>
  <si>
    <t>" 6. NP " (5)*3,35</t>
  </si>
  <si>
    <t>" 7. NP " (6)*3,35</t>
  </si>
  <si>
    <t>" 8. NP " (5)*3,35</t>
  </si>
  <si>
    <t>" Ukončení předstěny ve volném prostoru. "</t>
  </si>
  <si>
    <t>" 2. NP " (1,0+1,675+2,425+5,1+5,4+2,825+8,55+3,275+3,325+3,675+3,725+3,775+4,15+4,175+27,75+6,675)</t>
  </si>
  <si>
    <t>" 3. NP " (2,325+2,55+5,4+2,85+3,03+3,125+3,45+3,57+4,275+5,15+5,43+5,525+27,75+6,725+6,75)</t>
  </si>
  <si>
    <t>" 4. NP " (5,1+5,1+5,4+5,7+5,7+2,95+3,0+3,6+3,65+5,15+38,85+20,25)</t>
  </si>
  <si>
    <t>" 5. NP " (7,65+10,2+2,737+2,738+11,4+8,55+3,225+3,3+3,3+3,375+5,15+22,2+20,25)</t>
  </si>
  <si>
    <t>" 6. NP " (2,821+1,5+3,256+7,65+7,65+8,55+8,55+3,475+3,95+27,75+5,555+7,905+11,78+14,823)</t>
  </si>
  <si>
    <t>" 7. NP " (2,821+3,256+5,1+10,2+2,7+2,7+11,4+5,7+27,75+6,023+6,75+7,705+7,905+14,905)</t>
  </si>
  <si>
    <t>763111714</t>
  </si>
  <si>
    <t>Příčka ze sádrokartonových desek ostatní konstrukce a práce na příčkách ze sádrokartonových desek zalomení příčky</t>
  </si>
  <si>
    <t>-1732129162</t>
  </si>
  <si>
    <t>https://podminky.urs.cz/item/CS_URS_2025_01/763111714</t>
  </si>
  <si>
    <t>" Zalomení SDK příček "</t>
  </si>
  <si>
    <t>" 1. NP " (24)*3,35</t>
  </si>
  <si>
    <t>" 2. NP " (24)*3,35</t>
  </si>
  <si>
    <t>" 3. NP " (24)*3,35</t>
  </si>
  <si>
    <t>" 4. NP " (32)*3,35</t>
  </si>
  <si>
    <t>" 5. NP " (28)*3,35</t>
  </si>
  <si>
    <t>" 6. NP " (35)*3,35</t>
  </si>
  <si>
    <t>" 7. NP " (34)*3,35</t>
  </si>
  <si>
    <t>" 8. NP " (5)*3,28</t>
  </si>
  <si>
    <t>763111717</t>
  </si>
  <si>
    <t>Příčka ze sádrokartonových desek ostatní konstrukce a práce na příčkách ze sádrokartonových desek základní penetrační nátěr (oboustranný)</t>
  </si>
  <si>
    <t>-1119028313</t>
  </si>
  <si>
    <t>https://podminky.urs.cz/item/CS_URS_2025_01/763111717</t>
  </si>
  <si>
    <t>" Penetrační nátěr SDK příček "</t>
  </si>
  <si>
    <t>" SDK příčky " (1,407+161,759+126,839+3858,963+460,326)/1,05</t>
  </si>
  <si>
    <t>" SDK příčky instalační " (4,221)/1,05</t>
  </si>
  <si>
    <t>" SDK příčky - desky jako opláštění ocelové konstrukce " (18,684+81,754)</t>
  </si>
  <si>
    <t>763111718</t>
  </si>
  <si>
    <t>Příčka ze sádrokartonových desek ostatní konstrukce a práce na příčkách ze sádrokartonových desek úprava styku příčky a podhledu (oboustranně) separační páskou s akrylátem</t>
  </si>
  <si>
    <t>1193850299</t>
  </si>
  <si>
    <t>https://podminky.urs.cz/item/CS_URS_2025_01/763111718</t>
  </si>
  <si>
    <t xml:space="preserve">" Úprava styku SDK příčky a SDK podhledu " </t>
  </si>
  <si>
    <t>" 1. NP " (8,2+13,0)*0,5</t>
  </si>
  <si>
    <t>" 2. NP " (8,9+13,0)*0,5</t>
  </si>
  <si>
    <t>" 3. NP " (8,8+12,8)*0,5</t>
  </si>
  <si>
    <t>" 4. NP " (8,8+12,8)*0,5</t>
  </si>
  <si>
    <t>" 5. NP " (8,8+12,8)*0,5</t>
  </si>
  <si>
    <t>" 6. NP " (9,3+12,9)*0,5</t>
  </si>
  <si>
    <t>" 7. NP " (9,3+12,9)*0,5+(1,8)*1</t>
  </si>
  <si>
    <t>" 8. NP " (2,7+1,2+2,7+62,1)*0,5+(1,05*3+7,0*2+5,4*3+1,6+15,35+0,55+1,6+1,4+1,15+1,1+0,6+2,8)*1</t>
  </si>
  <si>
    <t>" POZN: Pro jednostranné napojení je uvažováné množství (délka) násobeno 0,5×. "</t>
  </si>
  <si>
    <t>763111720</t>
  </si>
  <si>
    <t>Příčka ze sádrokartonových desek ostatní konstrukce a práce na příčkách ze sádrokartonových desek vyztužení příčky pro osazení skříněk, polic atd.</t>
  </si>
  <si>
    <t>-90411942</t>
  </si>
  <si>
    <t>https://podminky.urs.cz/item/CS_URS_2025_01/763111720</t>
  </si>
  <si>
    <t>" Vyztužení SDK konstrukcí pro pozdější přikotvení zařizovacích předmětů, skříněk, polic a dalšího vybavení interiéru "</t>
  </si>
  <si>
    <t>" Přídadné vyztužení SDK konstrukcí pro umyvadla + pisoáry "</t>
  </si>
  <si>
    <t>" 1. NP " ((0,8)*8+(0,6)*2)</t>
  </si>
  <si>
    <t>" 2. NP " ((0,8)*4+(0,6)*2)</t>
  </si>
  <si>
    <t>" 3. NP " ((0,8)*8+(0,6)*2)</t>
  </si>
  <si>
    <t>" 4. NP " ((0,8)*3+(0,6)*2)</t>
  </si>
  <si>
    <t>" 5. NP " ((0,8)*3+(0,6)*2)</t>
  </si>
  <si>
    <t>" 6. NP " ((0,8)*3+(0,6)*2)</t>
  </si>
  <si>
    <t>" 7. NP " ((0,8)*3+(0,6)*2)</t>
  </si>
  <si>
    <t>" Vyztužení SDK konstrukcí pro kuchyňské linky "</t>
  </si>
  <si>
    <t>" 1. NP " (1,2+1,2+1,7+2,03)*2</t>
  </si>
  <si>
    <t>" 2. NP " ((1,4)*7+1,9+2,1+2,6)*2</t>
  </si>
  <si>
    <t>" 3. NP " (1,4+2,0+2,03+3,9)*2</t>
  </si>
  <si>
    <t>" 4. NP " (((1,2)*7+(1,4)*10+2,03)-((1,2)*4+(1,2)*3+(1,4)*4))*2</t>
  </si>
  <si>
    <t>" 5. NP " (((1,2)*4+(1,4)*8+1,225+2,03)-((1,2)*4+(1,4)*1))*2</t>
  </si>
  <si>
    <t>" 6. NP " ((1,2+(1,4)*10+(1,5)*4+2,03+2,7)-((1,2)*1+(2,7)*1+(1,5)*4))*2</t>
  </si>
  <si>
    <t>" 7. NP " ((1,0+(1,2)*3+(1,4)*13+2,03)-((1,2)*2+(1,0)*1))*2</t>
  </si>
  <si>
    <t>" Vyztužení SDK konstrukcí pro umyvadlové desky "</t>
  </si>
  <si>
    <t>" 4. NP " ((1,2)*4+(1,2)*3+(1,4)*4)</t>
  </si>
  <si>
    <t>" 5. NP " ((1,2)*4+(1,4)*1)</t>
  </si>
  <si>
    <t>" 6. NP " ((1,2)*1+(2,7)*1+(1,5)*4)</t>
  </si>
  <si>
    <t>" 7. NP " ((1,2)*2+(1,0)*1)</t>
  </si>
  <si>
    <t>" Vyztužení SDK konstrukcí pro ostatní nespecifikované prvky - televize, obrazovky, držáky, věšáky, baterie ZP, ...  - odhad 10,0 m/patro " (10,0)*7</t>
  </si>
  <si>
    <t>" POZN: Pro kuchyňské linky uvažováno vyztužení ve 2 úrovních. Z tohoto důvodu je množství násobeno 2×. "</t>
  </si>
  <si>
    <t>763111726 RTO</t>
  </si>
  <si>
    <t>Příčka ze sádrokartonových desek ostatní konstrukce a práce na příčkách ze sádrokartonových desek ochrana rohů lišta na ochranu volných hran vysoce pevná a nárazu odolná / úhelník / páska na ochranu / vyztužení volných hran</t>
  </si>
  <si>
    <t>-866891965</t>
  </si>
  <si>
    <t>" SDK lišta / úhelník / páska pro vyztužení volných hran - rohů. "</t>
  </si>
  <si>
    <t>" 1. NP " ((33)*3,35)*1,05</t>
  </si>
  <si>
    <t>" 2. NP " ((37)*3,35)*1,05</t>
  </si>
  <si>
    <t>" 3. NP " ((36)*3,35)*1,05</t>
  </si>
  <si>
    <t>" 4. NP " ((55)*3,35)*1,05</t>
  </si>
  <si>
    <t>" 5. NP " ((47)*3,35)*1,05</t>
  </si>
  <si>
    <t>" 6. NP " ((52)*3,35)*1,05</t>
  </si>
  <si>
    <t>" 7. NP " ((57)*3,35)*1,05</t>
  </si>
  <si>
    <t>" 8. NP " ((23)*3,28)*1,05</t>
  </si>
  <si>
    <t>763111741 RTO</t>
  </si>
  <si>
    <t>Příčka ze sádrokartonových desek ostatní konstrukce a práce na příčkách a stěnách ze sádrokartonových desek montáž parotěsné zábrany</t>
  </si>
  <si>
    <t>-1059634932</t>
  </si>
  <si>
    <t>" Montáž parozábrany k SDK předstěně - parozábrana z LDPE s výztužnou mřížkou vč. přelepení spojů parotěsnou páskou - F6 "</t>
  </si>
  <si>
    <t>" Parozábrana vč. přelepení spojů " ((64,6)*3,36)</t>
  </si>
  <si>
    <t>28329274</t>
  </si>
  <si>
    <t>fólie PE vyztužená pro parotěsnou vrstvu (reakce na oheň - třída E) 110g/m2</t>
  </si>
  <si>
    <t>1265718790</t>
  </si>
  <si>
    <t>" Dodávka parozábrany k SDK předstěně - parozábrana z LDPE s výztužnou mřížkou vč. přelepení spojů parotěsnou páskou - F6 "</t>
  </si>
  <si>
    <t>" Parozábrana vč. přelepení spojů " ((64,6)*3,36)*1,15</t>
  </si>
  <si>
    <t>28329291</t>
  </si>
  <si>
    <t>páska spojovací butylkaučuková oboustranně lepící parotěsných folií š 15mm</t>
  </si>
  <si>
    <t>-803523162</t>
  </si>
  <si>
    <t>" Páska pro přelepení spojů parozábrany - předpoklad 0,8 m/m2 parozábrany - F6 "</t>
  </si>
  <si>
    <t>" Páska pro přelepení spojů parozábrany " (((64,6)*3,36)*0,8)*1,1</t>
  </si>
  <si>
    <t>59031002</t>
  </si>
  <si>
    <t>sponka 30x10x1,5mm</t>
  </si>
  <si>
    <t>100 kus</t>
  </si>
  <si>
    <t>-1052045132</t>
  </si>
  <si>
    <t>" Sponka pro příkotvení parozábrany - předpoklad 0,4 100 ks/m2 parozábrany - F6 "</t>
  </si>
  <si>
    <t>" Sponka pro parozábranu " (((64,6)*3,36)*0,4)*1,05</t>
  </si>
  <si>
    <t>31412760</t>
  </si>
  <si>
    <t>hřebík stavební hlava zápustná mřížkovaná 2,5x32mm</t>
  </si>
  <si>
    <t>-1639276567</t>
  </si>
  <si>
    <t>" Hřebíky pro kotvení parozábrany - předpoklad 0,06 kg/m2 parozábrany - F6 "</t>
  </si>
  <si>
    <t>" Hřebíky pro parozábranu " (((64,6)*3,36)*0,06)*1,05</t>
  </si>
  <si>
    <t>763111911</t>
  </si>
  <si>
    <t>Zhotovení otvorů v příčkách ze sádrokartonových desek pro prostupy (voda, elektro, topení, VZT), osvětlení, okna, revizní klapky a dvířka včetně vyztužení profily pro příčku tl. do 100 mm, velikost do 0,10 m2</t>
  </si>
  <si>
    <t>1151674597</t>
  </si>
  <si>
    <t>https://podminky.urs.cz/item/CS_URS_2025_01/763111911</t>
  </si>
  <si>
    <t xml:space="preserve">Poznámka k položce:_x000D_
" POZN: Předpokládá se nejprve provedení rozvodů TZB a až poté provedení SDK konstrukcí. Položka není uvažována na veškeré prostupy, ale nutné pro dodatečné provedení rozvodů např. z důvodu změny trasy apod., ale především pro vedení elektroinstalace - kabeláže, krabic apod. "_x000D_
</t>
  </si>
  <si>
    <t>" Dodatečné zhotovení otvorů v SDK konstrukcích pro vedení instalací "</t>
  </si>
  <si>
    <t>763111912</t>
  </si>
  <si>
    <t>Zhotovení otvorů v příčkách ze sádrokartonových desek pro prostupy (voda, elektro, topení, VZT), osvětlení, okna, revizní klapky a dvířka včetně vyztužení profily pro příčku tl. do 100 mm, velikost přes 0,10 do 0,25 m2</t>
  </si>
  <si>
    <t>1878803920</t>
  </si>
  <si>
    <t>https://podminky.urs.cz/item/CS_URS_2025_01/763111912</t>
  </si>
  <si>
    <t>" Zhotovení otvorů pro elektroinstalace - předpokládané maximální množství 20 ks " (20,0)</t>
  </si>
  <si>
    <t>258</t>
  </si>
  <si>
    <t>763111921</t>
  </si>
  <si>
    <t>Zhotovení otvorů v příčkách ze sádrokartonových desek pro prostupy (voda, elektro, topení, VZT), osvětlení, okna, revizní klapky a dvířka včetně vyztužení profily pro příčku tl. přes 100 mm, velikost do 0,10 m2</t>
  </si>
  <si>
    <t>-988114211</t>
  </si>
  <si>
    <t>https://podminky.urs.cz/item/CS_URS_2025_01/763111921</t>
  </si>
  <si>
    <t>" Zhotovení otvorů pro elektroinstalace - předpokládané maximální množství 90 ks " (90,0)</t>
  </si>
  <si>
    <t>259</t>
  </si>
  <si>
    <t>763111922</t>
  </si>
  <si>
    <t>Zhotovení otvorů v příčkách ze sádrokartonových desek pro prostupy (voda, elektro, topení, VZT), osvětlení, okna, revizní klapky a dvířka včetně vyztužení profily pro příčku tl. přes 100 mm, velikost přes 0,10 do 0,25 m2</t>
  </si>
  <si>
    <t>1321360333</t>
  </si>
  <si>
    <t>https://podminky.urs.cz/item/CS_URS_2025_01/763111922</t>
  </si>
  <si>
    <t>260</t>
  </si>
  <si>
    <t>763111925</t>
  </si>
  <si>
    <t>Zhotovení otvorů v příčkách ze sádrokartonových desek pro prostupy (voda, elektro, topení, VZT), osvětlení, okna, revizní klapky a dvířka včetně vyztužení profily pro příčku tl. přes 100 mm, velikost přes 1,00 do 2,00 m2</t>
  </si>
  <si>
    <t>1908269046</t>
  </si>
  <si>
    <t>https://podminky.urs.cz/item/CS_URS_2025_01/763111925</t>
  </si>
  <si>
    <t>" Případné dodatečné zhotovení otvorů v SDK příčkách pro prvky a konstrukce "</t>
  </si>
  <si>
    <t>" Zhotovení otvorů pro krycí dvířka hydrantů - T3.2 - r. 0,75×2,02 m. " (6,0)</t>
  </si>
  <si>
    <t>261</t>
  </si>
  <si>
    <t>763111926</t>
  </si>
  <si>
    <t>Zhotovení otvorů v příčkách ze sádrokartonových desek pro prostupy (voda, elektro, topení, VZT), osvětlení, okna, revizní klapky a dvířka včetně vyztužení profily pro příčku tl. přes 100 mm, velikost přes 2,00 do 4,00 m2</t>
  </si>
  <si>
    <t>1619757366</t>
  </si>
  <si>
    <t>https://podminky.urs.cz/item/CS_URS_2025_01/763111926</t>
  </si>
  <si>
    <t>" Zhotovení otvorů pro krycí dvířka rozvaděčů - T3.1 - r. 1,3×2,02 m. " (7,0)</t>
  </si>
  <si>
    <t>262</t>
  </si>
  <si>
    <t>763113351</t>
  </si>
  <si>
    <t>Příčka instalační ze sádrokartonových desek s nosnou konstrukcí ze zdvojených ocelových profilů UW, CW s mezerou, CW profily navzájem spojeny páskem sádry dvojitě opláštěná deskami vysokopevnostními protipožárními impregnovanými DFRIH2 tl. 2 x 12,5 mm s izolací, EI 90, Rw do 62 dB, příčka tl. 155 - 650 mm, profil 50</t>
  </si>
  <si>
    <t>-1587210042</t>
  </si>
  <si>
    <t>https://podminky.urs.cz/item/CS_URS_2025_01/763113351</t>
  </si>
  <si>
    <t>" SDK příčka instalační - opláštění 2× deska vysokopevnostní DFRIH2. "</t>
  </si>
  <si>
    <t>" Instalační příčka tl. 250 mm "</t>
  </si>
  <si>
    <t>" 4. NP " (4,02)*1,05</t>
  </si>
  <si>
    <t>263</t>
  </si>
  <si>
    <t>763121465</t>
  </si>
  <si>
    <t>Stěna předsazená ze sádrokartonových desek s nosnou konstrukcí z ocelových profilů CW, UW dvojitě opláštěná deskami protipožárními impregnovanými DFH2 tl. 2 x 12,5 mm s izolací, EI 45, stěna tl. 75 mm, profil 50</t>
  </si>
  <si>
    <t>93398108</t>
  </si>
  <si>
    <t>https://podminky.urs.cz/item/CS_URS_2025_01/763121465</t>
  </si>
  <si>
    <t>" SDK stěna předsazená tl. 75 mm - opláštění 2× deska impregnovaná protipožární DFH2. "</t>
  </si>
  <si>
    <t>" SDK stěna předsazená - opláštění profesí "</t>
  </si>
  <si>
    <t>" 3. NP " (7,735)*1,05</t>
  </si>
  <si>
    <t>" 4. NP " (15,524)*1,05</t>
  </si>
  <si>
    <t>" 6. NP " (9,263)*1,05</t>
  </si>
  <si>
    <t>" 7. NP " (7,394)*1,05</t>
  </si>
  <si>
    <t>264</t>
  </si>
  <si>
    <t>763121466</t>
  </si>
  <si>
    <t>Stěna předsazená ze sádrokartonových desek s nosnou konstrukcí z ocelových profilů CW, UW dvojitě opláštěná deskami protipožárními impregnovanými DFH2 tl. 2 x 12,5 mm s izolací, EI 45, stěna tl. 100 mm, profil 75</t>
  </si>
  <si>
    <t>-197669997</t>
  </si>
  <si>
    <t>https://podminky.urs.cz/item/CS_URS_2025_01/763121466</t>
  </si>
  <si>
    <t>" SDK stěna předsazená tl. 100 mm - opláštění 2× deska impregnovaná protipožární DFH2. "</t>
  </si>
  <si>
    <t>" SDK stěna předsazená - instalační předstěna vysoká "</t>
  </si>
  <si>
    <t>" 1. NP " (6,7)*1,05</t>
  </si>
  <si>
    <t>" 2. NP " (14,354)*1,05</t>
  </si>
  <si>
    <t>" 3. NP " (6,7)*1,05</t>
  </si>
  <si>
    <t>" 4. NP " (6,7)*1,05</t>
  </si>
  <si>
    <t>" 5. NP " (14,354)*1,05</t>
  </si>
  <si>
    <t>" 6. NP " (6,7)*1,05</t>
  </si>
  <si>
    <t>" 7. NP " (6,7)*1,05</t>
  </si>
  <si>
    <t>265</t>
  </si>
  <si>
    <t>763121476 RTO</t>
  </si>
  <si>
    <t>Stěna předsazená ze sádrokartonových desek s nosnou konstrukcí z ocelových profilů CW, UW dvojitě opláštěná deskami kombinovanými vysokopevnostními protipožárními impregnovanými s vysokou mechanickou odolností DFRIH2 tl. 12,5 mm a standardními A tl. 12,5 mm s izolací, EI 30, Rw do 19 dB, stěna tl. 100 mm, profil 75</t>
  </si>
  <si>
    <t>-850359956</t>
  </si>
  <si>
    <t>" SDK stěna předsazená tl. 100 mm - opláštění 1× deska vysokopevnostní DFRIH2 + 1× deska standardní do suchých prostor A. "</t>
  </si>
  <si>
    <t>" 8. NP " (1,874)*1,05</t>
  </si>
  <si>
    <t>266</t>
  </si>
  <si>
    <t>763121467</t>
  </si>
  <si>
    <t>Stěna předsazená ze sádrokartonových desek s nosnou konstrukcí z ocelových profilů CW, UW dvojitě opláštěná deskami protipožárními impregnovanými DFH2 tl. 2 x 12,5 mm s izolací, EI 45, stěna tl. 125 mm, profil 100</t>
  </si>
  <si>
    <t>-1016264334</t>
  </si>
  <si>
    <t>https://podminky.urs.cz/item/CS_URS_2025_01/763121467</t>
  </si>
  <si>
    <t>" SDK stěna předsazená tl. 125 mm - opláštění 2× deska impregnovaná protipožární DFH2. "</t>
  </si>
  <si>
    <t>" 2. NP " (12,73)*1,05</t>
  </si>
  <si>
    <t>267</t>
  </si>
  <si>
    <t>763121491 SPC</t>
  </si>
  <si>
    <t>Stěna předsazená ze sádrokartonových desek s nosnou konstrukcí z ocelových profilů CW, UW dvojitě opláštěná deskami impregnovanými H2 tl. 2 x 12,5 mm bez izolace, EI 30, stěna tl. 150 mm, profil 125 / dle potřeby</t>
  </si>
  <si>
    <t>626181512</t>
  </si>
  <si>
    <t>" SDK stěna předsazená tl. 150 mm - opláštění 2× deska impregnovaná H2. "</t>
  </si>
  <si>
    <t>" 2. NP " (11,726)*1,05</t>
  </si>
  <si>
    <t>" 3. NP " (16,08)*1,05</t>
  </si>
  <si>
    <t>" 6. NP " (10,05)*1,05</t>
  </si>
  <si>
    <t>268</t>
  </si>
  <si>
    <t>763121492 SPC</t>
  </si>
  <si>
    <t>Stěna předsazená ze sádrokartonových desek s nosnou konstrukcí z ocelových profilů CW, UW dvojitě opláštěná deskami impregnovanými H2 tl. 2 x 12,5 mm bez izolace, EI 30, stěna tl. 200 mm, profil 175 / dle potřeby</t>
  </si>
  <si>
    <t>110834091</t>
  </si>
  <si>
    <t>" SDK stěna předsazená tl. 200 mm - opláštění 2× deska impregnovaná H2. "</t>
  </si>
  <si>
    <t>" 1. NP " (28,238)*1,05</t>
  </si>
  <si>
    <t>" 2. NP " (15,675)*1,05</t>
  </si>
  <si>
    <t>" 3. NP " (21,705)*1,05</t>
  </si>
  <si>
    <t>" 4. NP " (21,705)*1,05</t>
  </si>
  <si>
    <t>" 5. NP " (21,705)*1,05</t>
  </si>
  <si>
    <t>" 6. NP " (21,705)*1,05</t>
  </si>
  <si>
    <t>" 7. NP " (21,705)*1,05</t>
  </si>
  <si>
    <t>269</t>
  </si>
  <si>
    <t>763121493 SPC</t>
  </si>
  <si>
    <t>Stěna předsazená ze sádrokartonových desek s nosnou konstrukcí z ocelových profilů CW, UW dvojitě opláštěná deskami 1x vysokopevnostní DFRIH2 tl. 12,5 mm + 1x standardní A tl. 12,5 mm bez izolace, stěna tl. 200 mm, profil 175</t>
  </si>
  <si>
    <t>1780450410</t>
  </si>
  <si>
    <t>" SDK stěna předsazená tl. 200 mm - opláštění 1× deska vysokopevnostní DFRIH2 + 1× deska standardní do suchých prostor A. "</t>
  </si>
  <si>
    <t>" SDK stěna předsazená - instalační předstěna nízká "</t>
  </si>
  <si>
    <t>" 2. NP " (78,755)*1,05</t>
  </si>
  <si>
    <t>" 3. NP " (79,117)*1,05</t>
  </si>
  <si>
    <t>" 4. NP " (101,656)*1,05</t>
  </si>
  <si>
    <t>" 5. NP " (99,834)*1,05</t>
  </si>
  <si>
    <t>" 6. NP " (110,007)*1,05</t>
  </si>
  <si>
    <t>" 7. NP " (117,539)*1,05</t>
  </si>
  <si>
    <t>270</t>
  </si>
  <si>
    <t>763121623</t>
  </si>
  <si>
    <t>Stěna předsazená ze sádrokartonových desek montáž desek na nosnou konstrukci, tl. 2 x 12,5 mm</t>
  </si>
  <si>
    <t>-47167483</t>
  </si>
  <si>
    <t>https://podminky.urs.cz/item/CS_URS_2025_01/763121623</t>
  </si>
  <si>
    <t>" Montáž desek na profily z důvodu ukončení SDK konstrukcí ve volném prostoru "</t>
  </si>
  <si>
    <t>" Montáž desek za ukončení příček ve volném prostoru - 1× deska standardní A + 1× deska vysokopevnostní DFRIH2 - zaklopení z čela "</t>
  </si>
  <si>
    <t>" 1. NP " (3,35*0,1)*1</t>
  </si>
  <si>
    <t>" 2. NP " (3,35*0,1)*3+(3,35*0,15)*1</t>
  </si>
  <si>
    <t>" 3. NP " (3,35*0,1)*1+(3,35*0,15)*1+(3,35*0,2)*1</t>
  </si>
  <si>
    <t>" 4. NP " (3,35*0,1)*7+(3,35*0,15)*2</t>
  </si>
  <si>
    <t>" 5. NP " (3,35*0,1)*4</t>
  </si>
  <si>
    <t>" 6. NP " (3,35*0,1)*1</t>
  </si>
  <si>
    <t>" 7. NP " (3,35*0,1)*2+(3,35*0,15)*2</t>
  </si>
  <si>
    <t>" 8. NP " (3,35*0,1)*3+(3,35*0,15)*2</t>
  </si>
  <si>
    <t>" Montáž desek za ukončení předstěn ve volném prostoru - 2× deska impregnovaná H2 - zaklopení z čela "</t>
  </si>
  <si>
    <t>" 1. NP " (3,35*0,2)*3</t>
  </si>
  <si>
    <t>" 3. NP " (3,35*0,15)*3+(3,35*0,2)*2</t>
  </si>
  <si>
    <t>" 4. NP " (3,35*0,2)*2</t>
  </si>
  <si>
    <t>" 5. NP " (3,35*0,2)*2</t>
  </si>
  <si>
    <t>" 6. NP " (3,35*0,15)*2+(3,35*0,2)*2</t>
  </si>
  <si>
    <t>" 7. NP " (3,35*0,2)*2</t>
  </si>
  <si>
    <t>" Montáž desek za ukončení předstěn nízkých ve volném prostoru - 1× deska standardní A + 1× deska vysokopevnostní DFRIH2 - horní zaklopení u fasády "</t>
  </si>
  <si>
    <t>" 2. NP " (1,0+1,675+2,425+5,1+5,4+2,825+8,55+3,275+3,325+3,675+3,725+3,775+4,15+4,175+27,75+6,675)*0,2</t>
  </si>
  <si>
    <t>" 3. NP " (2,325+2,55+5,4+2,85+3,03+3,125+3,45+3,57+4,275+5,15+5,43+5,525+27,75+6,725+6,75)*0,2</t>
  </si>
  <si>
    <t>" 4. NP " (5,1+5,1+5,4+5,7+5,7+2,95+3,0+3,6+3,65+5,15+38,85+20,25)*0,2</t>
  </si>
  <si>
    <t>" 5. NP " (7,65+10,2+2,737+2,738+11,4+8,55+3,225+3,3+3,3+3,375+5,15+22,2+20,25)*0,2</t>
  </si>
  <si>
    <t>" 6. NP " (2,821+1,5+3,256+7,65+7,65+8,55+8,55+3,475+3,95+27,75+5,555+7,905+11,78+14,823)*0,2</t>
  </si>
  <si>
    <t>" 7. NP " (2,821+3,256+5,1+10,2+2,7+2,7+11,4+5,7+27,75+6,023+6,75+7,705+7,905+14,905)*0,2</t>
  </si>
  <si>
    <t>271</t>
  </si>
  <si>
    <t>-177823478</t>
  </si>
  <si>
    <t>" Dodávka desek na profily z důvodu ukončení SDK konstrukcí ve volném prostoru "</t>
  </si>
  <si>
    <t>" Dodávka desek za ukončení příček ve volném prostoru - 1× deska standardní A + 1× deska vysokopevnostní DFRIH2 - zaklopení z čela "</t>
  </si>
  <si>
    <t>" 1. NP " (((3,35*0,1)*1)*1)*1,1</t>
  </si>
  <si>
    <t>" 2. NP " (((3,35*0,1)*3+(3,35*0,15)*1)*1)*1,1</t>
  </si>
  <si>
    <t>" 3. NP " (((3,35*0,1)*1+(3,35*0,15)*1+(3,35*0,2)*1)*1)*1,1</t>
  </si>
  <si>
    <t>" 4. NP " (((3,35*0,1)*7+(3,35*0,15)*2)*1)*1,1</t>
  </si>
  <si>
    <t>" 5. NP " (((3,35*0,1)*4)*1)*1,1</t>
  </si>
  <si>
    <t>" 6. NP " (((3,35*0,1)*1)*1)*1,1</t>
  </si>
  <si>
    <t>" 7. NP " (((3,35*0,1)*2+(3,35*0,15)*2)*1)*1,1</t>
  </si>
  <si>
    <t>" 8. NP " (((3,35*0,1)*3+(3,35*0,15)*2)*1)*1,1</t>
  </si>
  <si>
    <t>" Dodávka desek za ukončení předstěn nízkých ve volném prostoru - 1× deska standardní A + 1× deska vysokopevnostní DFRIH2 - horní zaklopení u fasády "</t>
  </si>
  <si>
    <t>" 2. NP " (((1,0+1,675+2,425+5,1+5,4+2,825+8,55+3,275+3,325+3,675+3,725+3,775+4,15+4,175+27,75+6,675)*0,2)*1)*1,1</t>
  </si>
  <si>
    <t>" 3. NP " (((2,325+2,55+5,4+2,85+3,03+3,125+3,45+3,57+4,275+5,15+5,43+5,525+27,75+6,725+6,75)*0,2)*1)*1,1</t>
  </si>
  <si>
    <t>" 4. NP " (((5,1+5,1+5,4+5,7+5,7+2,95+3,0+3,6+3,65+5,15+38,85+20,25)*0,2)*1)*1,1</t>
  </si>
  <si>
    <t>" 5. NP " (((7,65+10,2+2,737+2,738+11,4+8,55+3,225+3,3+3,3+3,375+5,15+22,2+20,25)*0,2)*1)*1,1</t>
  </si>
  <si>
    <t>" 6. NP " (((2,821+1,5+3,256+7,65+7,65+8,55+8,55+3,475+3,95+27,75+5,555+7,905+11,78+14,823)*0,2)*1)*1,1</t>
  </si>
  <si>
    <t>" 7. NP " (((2,821+3,256+5,1+10,2+2,7+2,7+11,4+5,7+27,75+6,023+6,75+7,705+7,905+14,905)*0,2)*1)*1,1</t>
  </si>
  <si>
    <t>272</t>
  </si>
  <si>
    <t>59030034</t>
  </si>
  <si>
    <t>deska SDK protipožární impregnovaná DFH2 tl 12,5mm</t>
  </si>
  <si>
    <t>587326954</t>
  </si>
  <si>
    <t>" Dodávka desek za ukončení předstěn ve volném prostoru - 2× deska protipožární impregnovaná DFH2 - zaklopení z čela "</t>
  </si>
  <si>
    <t>" 1. NP " (((3,35*0,2)*3)*2)*1,1</t>
  </si>
  <si>
    <t>" 3. NP " (((3,35*0,15)*3+(3,35*0,2)*2)*2)*1,1</t>
  </si>
  <si>
    <t>" 4. NP " (((3,35*0,2)*2)*2)*1,1</t>
  </si>
  <si>
    <t>" 5. NP " (((3,35*0,2)*2)*2)*1,1</t>
  </si>
  <si>
    <t>" 6. NP " (((3,35*0,15)*2+(3,35*0,2)*2)*2)*1,1</t>
  </si>
  <si>
    <t>" 7. NP " (((3,35*0,2)*2)*2)*1,1</t>
  </si>
  <si>
    <t>273</t>
  </si>
  <si>
    <t>1203942954</t>
  </si>
  <si>
    <t>274</t>
  </si>
  <si>
    <t>763121712 RTO</t>
  </si>
  <si>
    <t>Stěna předsazená / šachtová ze sádrokartonových desek ostatní konstrukce a práce na předsazených stěnách / šachtových ze sádrokartonových desek zalomení stěny</t>
  </si>
  <si>
    <t>556655098</t>
  </si>
  <si>
    <t>" Zalomení SDK stěn šachtových a předsazených "</t>
  </si>
  <si>
    <t>" 1. NP " (5)*3,35</t>
  </si>
  <si>
    <t>" 2. NP " (6)*3,35</t>
  </si>
  <si>
    <t>" 3. NP " (6)*3,35</t>
  </si>
  <si>
    <t>" 4. NP " (7)*3,35</t>
  </si>
  <si>
    <t>" 5. NP " (9)*3,35</t>
  </si>
  <si>
    <t>" 6. NP " (13)*3,35</t>
  </si>
  <si>
    <t>" 7. NP " (19)*3,35</t>
  </si>
  <si>
    <t>" 8. NP " (15)*3,28</t>
  </si>
  <si>
    <t>275</t>
  </si>
  <si>
    <t>763121714 RTO</t>
  </si>
  <si>
    <t>Stěna předsazená / šachtová ze sádrokartonových desek ostatní konstrukce a práce na předsazených a šachtových stěnách ze sádrokartonových desek základní penetrační nátěr</t>
  </si>
  <si>
    <t>-1740086024</t>
  </si>
  <si>
    <t>" Penetrační nátěr SDK stěn předsazených a šachtových "</t>
  </si>
  <si>
    <t>" SDK stěna předsazená " (41,912+67,287+13,367+39,749+160,059+616,254)/1,05</t>
  </si>
  <si>
    <t>" SDK stěna šachtová " (651,151)/1,05</t>
  </si>
  <si>
    <t>" SDK stěna - ukončení ve volném prostoru " (12,061+11,223+122,812)</t>
  </si>
  <si>
    <t>276</t>
  </si>
  <si>
    <t>763121911</t>
  </si>
  <si>
    <t>Zhotovení otvorů v předsazených a šachtových stěnách ze sádrokartonových desek pro prostupy (voda, elektro, topení, VZT), osvětlení, okna, revizní klapky a dvířka včetně vyztužení profily pro stěnu tl. do 100 mm, velikost do 0,10 m2</t>
  </si>
  <si>
    <t>315253003</t>
  </si>
  <si>
    <t>https://podminky.urs.cz/item/CS_URS_2025_01/763121911</t>
  </si>
  <si>
    <t>" Zhotovení otvorů pro elektroinstalace - předpokládané maximální množství 70 ks " (70,0)</t>
  </si>
  <si>
    <t>277</t>
  </si>
  <si>
    <t>763121912</t>
  </si>
  <si>
    <t>Zhotovení otvorů v předsazených a šachtových stěnách ze sádrokartonových desek pro prostupy (voda, elektro, topení, VZT), osvětlení, okna, revizní klapky a dvířka včetně vyztužení profily pro stěnu tl. do 100 mm, velikost přes 0,10 do 0,25 m2</t>
  </si>
  <si>
    <t>-2037135606</t>
  </si>
  <si>
    <t>https://podminky.urs.cz/item/CS_URS_2025_01/763121912</t>
  </si>
  <si>
    <t>" Zhotovení otvorů pro elektroinstalace - předpokládané maximální množství 10 ks " (10,0)</t>
  </si>
  <si>
    <t>" Zhotovení otvorů pro ostatní profese TZB - předpokládané maximální množství 15 ks " (15,0)</t>
  </si>
  <si>
    <t>278</t>
  </si>
  <si>
    <t>763121913</t>
  </si>
  <si>
    <t>Zhotovení otvorů v předsazených a šachtových stěnách ze sádrokartonových desek pro prostupy (voda, elektro, topení, VZT), osvětlení, okna, revizní klapky a dvířka včetně vyztužení profily pro stěnu tl. do 100 mm, velikost přes 0,25 do 0,50 m2</t>
  </si>
  <si>
    <t>-1261410661</t>
  </si>
  <si>
    <t>https://podminky.urs.cz/item/CS_URS_2025_01/763121913</t>
  </si>
  <si>
    <t>" Zhotovení otvorů pro elektroinstalace - předpokládané maximální množství 5 ks " (5,0)</t>
  </si>
  <si>
    <t>279</t>
  </si>
  <si>
    <t>763121921</t>
  </si>
  <si>
    <t>Zhotovení otvorů v předsazených a šachtových stěnách ze sádrokartonových desek pro prostupy (voda, elektro, topení, VZT), osvětlení, okna, revizní klapky a dvířka včetně vyztužení profily pro stěnu tl. přes 100 mm, velikost do 0,10 m2</t>
  </si>
  <si>
    <t>656623997</t>
  </si>
  <si>
    <t>https://podminky.urs.cz/item/CS_URS_2025_01/763121921</t>
  </si>
  <si>
    <t>280</t>
  </si>
  <si>
    <t>763121922</t>
  </si>
  <si>
    <t>Zhotovení otvorů v předsazených a šachtových stěnách ze sádrokartonových desek pro prostupy (voda, elektro, topení, VZT), osvětlení, okna, revizní klapky a dvířka včetně vyztužení profily pro stěnu tl. přes 100 mm, velikost přes 0,10 do 0,25 m2</t>
  </si>
  <si>
    <t>302839688</t>
  </si>
  <si>
    <t>https://podminky.urs.cz/item/CS_URS_2025_01/763121922</t>
  </si>
  <si>
    <t>" Zhotovení otvorů pro ostatní profese TZB - předpokládané maximální množství 3 ks " (3,0)</t>
  </si>
  <si>
    <t>281</t>
  </si>
  <si>
    <t>763121923</t>
  </si>
  <si>
    <t>Zhotovení otvorů v předsazených a šachtových stěnách ze sádrokartonových desek pro prostupy (voda, elektro, topení, VZT), osvětlení, okna, revizní klapky a dvířka včetně vyztužení profily pro stěnu tl. přes 100 mm, velikost přes 0,25 do 0,50 m2</t>
  </si>
  <si>
    <t>-509395480</t>
  </si>
  <si>
    <t>https://podminky.urs.cz/item/CS_URS_2025_01/763121923</t>
  </si>
  <si>
    <t>" Zhotovení otvorů pro elektroinstalace - předpokládané maximální množství 3 ks " (3,0)</t>
  </si>
  <si>
    <t>282</t>
  </si>
  <si>
    <t>763122421</t>
  </si>
  <si>
    <t>Stěna šachtová ze sádrokartonových desek s nosnou konstrukcí z ocelových profilů CW, UW dvojitě opláštěná deskami protipožárními impregnovanými DFH2 tl. 2 x 12,5 mm bez izolace, EI 30, stěna tl. 75 mm, profil 50</t>
  </si>
  <si>
    <t>849569067</t>
  </si>
  <si>
    <t>https://podminky.urs.cz/item/CS_URS_2025_01/763122421</t>
  </si>
  <si>
    <t>" SDK stěna šachtová - tl. 75 mm - opláštění 2× deska protipožární impregnovaná DFH2. "</t>
  </si>
  <si>
    <t>" 1. NP " (23,443)*1,05</t>
  </si>
  <si>
    <t>" 2. NP " (60,835)*1,05</t>
  </si>
  <si>
    <t>" 3. NP " (55,87)*1,05</t>
  </si>
  <si>
    <t>" 4. NP " (61,352)*1,05</t>
  </si>
  <si>
    <t>" 5. NP " (71,481)*1,05</t>
  </si>
  <si>
    <t>" 6. NP " (67,352)*1,05</t>
  </si>
  <si>
    <t>" 7. NP " (74,57)*1,05</t>
  </si>
  <si>
    <t>" 8. NP " (205,239)*1,05</t>
  </si>
  <si>
    <t>283</t>
  </si>
  <si>
    <t>763131414</t>
  </si>
  <si>
    <t>Podhled ze sádrokartonových desek dvouvrstvá zavěšená spodní konstrukce z ocelových profilů CD, UD jednoduše opláštěná deskou standardní A, tl. 15 mm, bez izolace</t>
  </si>
  <si>
    <t>-1871714529</t>
  </si>
  <si>
    <t>https://podminky.urs.cz/item/CS_URS_2025_01/763131414</t>
  </si>
  <si>
    <t>" Podhled 2. NP " (1,495)*1,05</t>
  </si>
  <si>
    <t>" Svislé části podhledu - 2. NP m. 2.31 " ((16,8+2,5)*0,75)*1,05</t>
  </si>
  <si>
    <t>284</t>
  </si>
  <si>
    <t>763131541</t>
  </si>
  <si>
    <t>Podhled ze sádrokartonových desek jednovrstvá zavěšená spodní konstrukce z ocelových profilů CD, UD dvojitě opláštěná deskami protipožárními DF, tl. 2 x 12,5 mm, bez izolace, EI 45</t>
  </si>
  <si>
    <t>309494211</t>
  </si>
  <si>
    <t>https://podminky.urs.cz/item/CS_URS_2025_01/763131541</t>
  </si>
  <si>
    <t>" SDK podhled - protipožární "</t>
  </si>
  <si>
    <t>" Opláštění ocelových konstrukcí doplnění stropů "</t>
  </si>
  <si>
    <t>" 1. NP " (6,99+9,07)*1,05+(0,875*0,95)*1,05</t>
  </si>
  <si>
    <t>" 2. NP " (6,99+11,12)*1,05+(0,875*0,95)*1,05</t>
  </si>
  <si>
    <t>" 3. NP " (6,89+10,89)*1,05+(0,875*0,95)*1,05</t>
  </si>
  <si>
    <t>" 4. NP " (6,89+11,04)*1,05+(0,875*0,95)*1,05</t>
  </si>
  <si>
    <t>" 5. NP " (6,89+11,04)*1,05+(0,875*0,95)*1,05</t>
  </si>
  <si>
    <t>" 6. NP " (6,89+11,06)*1,05+(0,875*0,95)*1,05</t>
  </si>
  <si>
    <t>" 7. NP " (6,89+11,06+(1,89+3,24+7,13))*1,05+((1,18*1,245)+7,04)*1,05</t>
  </si>
  <si>
    <t>285</t>
  </si>
  <si>
    <t>763131714</t>
  </si>
  <si>
    <t>Podhled ze sádrokartonových desek ostatní práce a konstrukce na podhledech ze sádrokartonových desek základní penetrační nátěr</t>
  </si>
  <si>
    <t>1669160441</t>
  </si>
  <si>
    <t>https://podminky.urs.cz/item/CS_URS_2025_01/763131714</t>
  </si>
  <si>
    <t>" Penetrační nátěr SDK pohledů a předělů "</t>
  </si>
  <si>
    <t>" SDK podhled " ((16,769)/1,05)+((156,939)/1,05)</t>
  </si>
  <si>
    <t>" SDK požární předěl " ((161,245)/1,05)</t>
  </si>
  <si>
    <t>286</t>
  </si>
  <si>
    <t>763131766</t>
  </si>
  <si>
    <t>Podhled ze sádrokartonových desek Příplatek k cenám za výšku zavěšení přes 1,0 do 1,5 m</t>
  </si>
  <si>
    <t>-620025509</t>
  </si>
  <si>
    <t>https://podminky.urs.cz/item/CS_URS_2025_01/763131766</t>
  </si>
  <si>
    <t>" Příplatek k SDK podhledům za výšku zavěšení přes 1,0 do 1,5 m. "</t>
  </si>
  <si>
    <t xml:space="preserve">" SDK podhled bílý " </t>
  </si>
  <si>
    <t>" 2. NP " (1,495)</t>
  </si>
  <si>
    <t>287</t>
  </si>
  <si>
    <t>763131911</t>
  </si>
  <si>
    <t>Zhotovení otvorů v podhledech a podkrovích ze sádrokartonových desek pro prostupy (voda, elektro, topení, VZT), osvětlení, sprinklery, revizní klapky a dvířka včetně vyztužení profily, velikost do 0,10 m2</t>
  </si>
  <si>
    <t>270652949</t>
  </si>
  <si>
    <t>https://podminky.urs.cz/item/CS_URS_2025_01/763131911</t>
  </si>
  <si>
    <t>288</t>
  </si>
  <si>
    <t>763131913</t>
  </si>
  <si>
    <t>Zhotovení otvorů v podhledech a podkrovích ze sádrokartonových desek pro prostupy (voda, elektro, topení, VZT), osvětlení, sprinklery, revizní klapky a dvířka včetně vyztužení profily, velikost přes 0,25 do 0,50 m2</t>
  </si>
  <si>
    <t>812223205</t>
  </si>
  <si>
    <t>https://podminky.urs.cz/item/CS_URS_2025_01/763131913</t>
  </si>
  <si>
    <t>" Zhotovení otvorů pro elektroinstalace - předpokládané maximální množství - 5 ks " (5,0)</t>
  </si>
  <si>
    <t>289</t>
  </si>
  <si>
    <t>763132112</t>
  </si>
  <si>
    <t>Podhled ze sádrokartonových desek - samostatný požární předěl dvouvrstvá nosná konstrukce z ocelových profilů CD, UD s oboustrannou požární odolností celoplošná izolace a CD profily vyplněny izolací o objemové hmotnosti 40 kg/m3 jednoduše opláštěná deskou protipožární DF tl. 15 mm, TI tl. 60 mm 40 kg/m3, EI Z/S 30/40</t>
  </si>
  <si>
    <t>-565102786</t>
  </si>
  <si>
    <t>https://podminky.urs.cz/item/CS_URS_2025_01/763132112</t>
  </si>
  <si>
    <t>" SDK podhled - samostatný protipožární předěl "</t>
  </si>
  <si>
    <t>" 8. NP " (153,567)*1,05</t>
  </si>
  <si>
    <t xml:space="preserve">Součet </t>
  </si>
  <si>
    <t>290</t>
  </si>
  <si>
    <t>763181422</t>
  </si>
  <si>
    <t>Výplně otvorů konstrukcí ze sádrokartonových desek ztužující výplň otvoru pro dveře s UA a UW profilem, výšky příčky přes 3,25 do 3,75 m</t>
  </si>
  <si>
    <t>798937857</t>
  </si>
  <si>
    <t>https://podminky.urs.cz/item/CS_URS_2025_01/763181422</t>
  </si>
  <si>
    <t>" Výplň otvorů pro dveře v SDK konstrukci pomocí UA profilů. "</t>
  </si>
  <si>
    <t>" 1. NP " (33,0)</t>
  </si>
  <si>
    <t>" 2. NP " (29,0)</t>
  </si>
  <si>
    <t>" 3. NP " (28,0)</t>
  </si>
  <si>
    <t>" 4. NP " (26,0)</t>
  </si>
  <si>
    <t>" 5. NP " (27,0)</t>
  </si>
  <si>
    <t>" 6. NP " (27,0)</t>
  </si>
  <si>
    <t>" 7. NP " (30,0)</t>
  </si>
  <si>
    <t>" 8. NP " (4,0)</t>
  </si>
  <si>
    <t>291</t>
  </si>
  <si>
    <t>763431002</t>
  </si>
  <si>
    <t>Montáž podhledu minerálního včetně zavěšeného roštu viditelného s panely vyjímatelnými, velikosti panelů přes 0,36 m2 do 0,72 m2</t>
  </si>
  <si>
    <t>965218419</t>
  </si>
  <si>
    <t>https://podminky.urs.cz/item/CS_URS_2025_01/763431002</t>
  </si>
  <si>
    <t xml:space="preserve">" RASTR 3 " </t>
  </si>
  <si>
    <t>" 1.NP " 3,840</t>
  </si>
  <si>
    <t>" 2.NP " 3,840</t>
  </si>
  <si>
    <t>" 3.NP " 3,840</t>
  </si>
  <si>
    <t>" 4.NP " 3,840</t>
  </si>
  <si>
    <t>" 5.NP " 3,840</t>
  </si>
  <si>
    <t>" 6.NP " 3,840</t>
  </si>
  <si>
    <t>" 7.NP " 3,840</t>
  </si>
  <si>
    <t>292</t>
  </si>
  <si>
    <t>763431012</t>
  </si>
  <si>
    <t>Montáž podhledu minerálního včetně zavěšeného roštu polozapuštěného s panely vyjímatelnými, velikosti panelů přes 0,36 m2 do 0,72 m2</t>
  </si>
  <si>
    <t>464294429</t>
  </si>
  <si>
    <t>https://podminky.urs.cz/item/CS_URS_2025_01/763431012</t>
  </si>
  <si>
    <t xml:space="preserve">" RASTR 2 " </t>
  </si>
  <si>
    <t>" 1.NP " 27,272</t>
  </si>
  <si>
    <t>" 2.NP " 20,577</t>
  </si>
  <si>
    <t>" 3.NP " 27,272</t>
  </si>
  <si>
    <t>" 4.NP " 27,272</t>
  </si>
  <si>
    <t>" 5.NP " 27,272</t>
  </si>
  <si>
    <t>" 6.NP " 27,272</t>
  </si>
  <si>
    <t>" 7.NP " 27,272</t>
  </si>
  <si>
    <t xml:space="preserve">" RASTR 4 " </t>
  </si>
  <si>
    <t>" 3.NP " 219,048-(2,089+2,882+26,418)</t>
  </si>
  <si>
    <t>" 4.NP " 214,332</t>
  </si>
  <si>
    <t>" 5.NP " 179,865</t>
  </si>
  <si>
    <t>" 6.NP " 76,270</t>
  </si>
  <si>
    <t>" 7.NP " 33,355</t>
  </si>
  <si>
    <t>293</t>
  </si>
  <si>
    <t>763431031</t>
  </si>
  <si>
    <t>Montáž podhledu minerálního včetně zavěšeného roštu skrytého s panely vyjímatelnými jakékoliv velikosti panelů</t>
  </si>
  <si>
    <t>-641949193</t>
  </si>
  <si>
    <t>https://podminky.urs.cz/item/CS_URS_2025_01/763431031</t>
  </si>
  <si>
    <t xml:space="preserve">" RASTR 1 " </t>
  </si>
  <si>
    <t>" 1.NP " 3,705</t>
  </si>
  <si>
    <t>" 2.NP " 41,914</t>
  </si>
  <si>
    <t>" 3.NP " 137,946</t>
  </si>
  <si>
    <t>" 4.NP " 3,705</t>
  </si>
  <si>
    <t>" 5.NP " 3,705</t>
  </si>
  <si>
    <t>" 6.NP " 3,705</t>
  </si>
  <si>
    <t>" 7.NP " 3,705</t>
  </si>
  <si>
    <t>294</t>
  </si>
  <si>
    <t>63126317</t>
  </si>
  <si>
    <t>panel akustický povrch velice porézní skelná tkanina hrana zatřená polozapuštěná αw=0,95 zapuštěný rastr š 15mm bílý tl 20mm</t>
  </si>
  <si>
    <t>-961124563</t>
  </si>
  <si>
    <t>" 1.NP " 27,272*1,1</t>
  </si>
  <si>
    <t>" 2.NP " 20,577*1,1</t>
  </si>
  <si>
    <t>" 3.NP " 27,272*1,1</t>
  </si>
  <si>
    <t>" 4.NP " 27,272*1,1</t>
  </si>
  <si>
    <t>" 5.NP " 27,272*1,1</t>
  </si>
  <si>
    <t>" 6.NP " 27,272*1,1</t>
  </si>
  <si>
    <t>" 7.NP " 27,272*1,1</t>
  </si>
  <si>
    <t>295</t>
  </si>
  <si>
    <t>63126352</t>
  </si>
  <si>
    <t>panel akustický hygienický povrch nepropustná hygienická fólie hrana nezatřená rovná αw=0,85 viditelný rastr š 24mm bílý tl 20mm</t>
  </si>
  <si>
    <t>1990293431</t>
  </si>
  <si>
    <t>" 1.NP " 3,840*1,1</t>
  </si>
  <si>
    <t>" 2.NP " 3,840*1,1</t>
  </si>
  <si>
    <t>" 3.NP " 3,840*1,1</t>
  </si>
  <si>
    <t>" 4.NP " 3,840*1,1</t>
  </si>
  <si>
    <t>" 5.NP " 3,840*1,1</t>
  </si>
  <si>
    <t>" 6.NP " 3,840*1,1</t>
  </si>
  <si>
    <t>" 7.NP " 3,840*1,1</t>
  </si>
  <si>
    <t>296</t>
  </si>
  <si>
    <t>63126360</t>
  </si>
  <si>
    <t>panel akustický hygienický povrch porézní skelná tkanina hrana zatřená polozapuštěná αw=1,00 polozapuštěný rastr š 24mm bílý tl 15mm</t>
  </si>
  <si>
    <t>1357479386</t>
  </si>
  <si>
    <t>" 3.NP " (219,048-(2,089+2,882+26,418))*1,1</t>
  </si>
  <si>
    <t>" 4.NP " 214,332*1,1</t>
  </si>
  <si>
    <t>" 5.NP " 179,865*1,1</t>
  </si>
  <si>
    <t>" 6.NP " 76,270*1,1</t>
  </si>
  <si>
    <t>" 7.NP " 33,355*1,1</t>
  </si>
  <si>
    <t>297</t>
  </si>
  <si>
    <t>63126311</t>
  </si>
  <si>
    <t>panel akustický povrch velice porézní skelná tkanina hrana zatřená skrytá αw=0,90 skrytý rastr bílý tl 20mm</t>
  </si>
  <si>
    <t>-82843371</t>
  </si>
  <si>
    <t>" 1.NP " 3,705*1,1</t>
  </si>
  <si>
    <t>" 2.NP " 41,914*1,1</t>
  </si>
  <si>
    <t>" 3.NP " 137,946*1,1</t>
  </si>
  <si>
    <t>" 4.NP " 3,705*1,1</t>
  </si>
  <si>
    <t>" 5.NP " 3,705*1,1</t>
  </si>
  <si>
    <t>" 6.NP " 3,705*1,1</t>
  </si>
  <si>
    <t>" 7.NP " 3,705*1,1</t>
  </si>
  <si>
    <t>298</t>
  </si>
  <si>
    <t>763431041</t>
  </si>
  <si>
    <t>Montáž podhledu minerálního včetně zavěšeného roštu Příplatek k cenám: za výšku zavěšení přes 0,5 do 1,0 m</t>
  </si>
  <si>
    <t>-1195246454</t>
  </si>
  <si>
    <t>https://podminky.urs.cz/item/CS_URS_2025_01/763431041</t>
  </si>
  <si>
    <t>" Příplatek k minerálním kazetovým podhledům za výšku zavěšení přes 0,5 do 1,0 m. "</t>
  </si>
  <si>
    <t>" Podhledy - RASTR 1 " (3,705+41,914+137,946+3,705+3,705+3,705+3,705)</t>
  </si>
  <si>
    <t>" Podhledy - RASTR 2 " (27,272+20,577+27,272+27,272+27,272+27,272+27,272)</t>
  </si>
  <si>
    <t>" Podhledy - RASTR 3 " (3,84+3,84+3,84+3,84+3,84+3,84+3,84)</t>
  </si>
  <si>
    <t>" Podhledy - RASTR 4 " (187,659+214,332+179,865+76,27+33,355)</t>
  </si>
  <si>
    <t>299</t>
  </si>
  <si>
    <t>763431201</t>
  </si>
  <si>
    <t>Montáž podhledu minerálního napojení na stěnu lištou obvodovou</t>
  </si>
  <si>
    <t>-835144165</t>
  </si>
  <si>
    <t>https://podminky.urs.cz/item/CS_URS_2025_01/763431201</t>
  </si>
  <si>
    <t xml:space="preserve">" Napojení minerálních kazetových podhledů na stěnu pomocí obvodové lišty " </t>
  </si>
  <si>
    <t>" Podhledy - RASTR 1 "</t>
  </si>
  <si>
    <t>" 1. NP " (7,71)</t>
  </si>
  <si>
    <t>" 2. NP " (40,25)</t>
  </si>
  <si>
    <t>" 3. NP " (7,71+17,11+23,67+45,86+43,088)</t>
  </si>
  <si>
    <t>" 4. NP " (7,71)</t>
  </si>
  <si>
    <t>" 5. NP " (7,71)</t>
  </si>
  <si>
    <t>" 6. NP " (7,71)</t>
  </si>
  <si>
    <t>" 7. NP " (7,71)</t>
  </si>
  <si>
    <t>" Podhledy - RASTR 2 "</t>
  </si>
  <si>
    <t>" 1. NP " (14,28+7,51+7,56+10,7+11,3)</t>
  </si>
  <si>
    <t>" 2. NP " (14,28+10,7+11,3)</t>
  </si>
  <si>
    <t>" 3. NP " (14,28+7,56+7,51+10,7+11,3)</t>
  </si>
  <si>
    <t>" 4. NP " (14,28+7,56+7,51+10,7+11,3)</t>
  </si>
  <si>
    <t>" 5. NP " (14,28+7,56+7,51+10,7+11,3)</t>
  </si>
  <si>
    <t>" 6. NP " (14,28+7,51+7,56+10,7+11,3)</t>
  </si>
  <si>
    <t>" 7. NP " (14,28+7,51+7,56+10,7+11,3)</t>
  </si>
  <si>
    <t>" Podhledy - RASTR 3 "</t>
  </si>
  <si>
    <t>" 1. NP " (11,68)</t>
  </si>
  <si>
    <t>" 2. NP " (11,68)</t>
  </si>
  <si>
    <t>" 3. NP " (11,68)</t>
  </si>
  <si>
    <t>" 4. NP " (11,68)</t>
  </si>
  <si>
    <t>" 5. NP " (11,68)</t>
  </si>
  <si>
    <t>" 6. NP " (11,68)</t>
  </si>
  <si>
    <t>" 7. NP " (11,68)</t>
  </si>
  <si>
    <t>" Podhledy - RASTR 4 "</t>
  </si>
  <si>
    <t>" 3. NP " (26,821+27,92+29,66+32,82)</t>
  </si>
  <si>
    <t>" 4. NP " (52,549+54,55)</t>
  </si>
  <si>
    <t>" 5. NP " (47,6+47,85)</t>
  </si>
  <si>
    <t>" 6. NP " (41,301)</t>
  </si>
  <si>
    <t>" 7. NP " (23,21)</t>
  </si>
  <si>
    <t>300</t>
  </si>
  <si>
    <t>998763404</t>
  </si>
  <si>
    <t>Přesun hmot pro konstrukce montované z desek sádrokartonových, sádrovláknitých, cementovláknitých nebo cementových stanovený procentní sazbou (%) z ceny vodorovná dopravní vzdálenost do 50 m základní v objektech výšky přes 24 do 36 m</t>
  </si>
  <si>
    <t>265128215</t>
  </si>
  <si>
    <t>https://podminky.urs.cz/item/CS_URS_2025_01/998763404</t>
  </si>
  <si>
    <t>301</t>
  </si>
  <si>
    <t>767114126 SPC</t>
  </si>
  <si>
    <t>D+M Sloupkopříčková fasáda vč. veškerého nutného příslušenství</t>
  </si>
  <si>
    <t>779605543</t>
  </si>
  <si>
    <t>Poznámka k položce:_x000D_
" V ceně veškeré nutné příslušenství a práce související s provedením sloupkopříčkové fasády - sloupky, paždíky, zasklení, kotvící úložné těsnící spojovací a veškeré nutné systémové prvky, prvky pro zajištění uzemnění fasády, prvky a přííslušenství pro provedení podhledové části a její napojení na svislou část apod."_x000D_
_x000D_
" V ceně také nutno zohlednit věci související s okny, které nejsou součástí oken. "</t>
  </si>
  <si>
    <t xml:space="preserve">" Sloupkopříčková fasáda vč. veškerého příslušenství. " </t>
  </si>
  <si>
    <t>" Sloupkopříčková fasáda - pohled jihozápadní " (860,7)</t>
  </si>
  <si>
    <t>" Sloupkopříčková fasáda - pohled jihovýchodní " (521,6)</t>
  </si>
  <si>
    <t>" Sloupkopříčková fasáda - pohled severovýchodní " (764,1)</t>
  </si>
  <si>
    <t>" Sloupkopříčková fasáda - pohled severozápadní " (521,6)</t>
  </si>
  <si>
    <t xml:space="preserve">" Sloupkopříčková fasáda - podhledy " (23,62*1,2)*2 </t>
  </si>
  <si>
    <t xml:space="preserve">" Odečet plochy za okna ve sloupkopříčkové fasádě - naceněn samostatně " </t>
  </si>
  <si>
    <t>" Okno O201 " -((1,15*1,75)*56)</t>
  </si>
  <si>
    <t>" Okno O301 až O303 " -((1,15*1,75)*(35+4+20))</t>
  </si>
  <si>
    <t>" Okno O401 až O405 " -((1,15*1,75)*(26+16)+(1,15*1,3)*(13+14)+(1,15*0,55)*8)</t>
  </si>
  <si>
    <t>" Okno O501 až O506 " -((1,15*1,75)*(30+12)+(1,15*1,3)*(14+13)+(1,15*0,55)*(7+2))</t>
  </si>
  <si>
    <t>" Okno O601 až O605 " -((1,15*1,75)*(36+5)+(1,15*1,3)*(21+5)+(1,15*0,55)*9)</t>
  </si>
  <si>
    <t>" Okno O701 až O704 " -((1,15*1,75)*(36+4)+(1,15*1,3)*30+(1,15*0,55)*8)</t>
  </si>
  <si>
    <t>" POZN: Uvedená plocha je uvažována bez oken ve fasádě. Ty jsou k nacenění samostatně v části "D.1.1.3.2.02. - VÝPIS OKEN". "</t>
  </si>
  <si>
    <t>302</t>
  </si>
  <si>
    <t>767114127 SPC</t>
  </si>
  <si>
    <t>D+M Prosklená fasáda vč. veškerého nutného příslušenství</t>
  </si>
  <si>
    <t>-915246551</t>
  </si>
  <si>
    <t>Poznámka k položce:_x000D_
" V ceně veškeré nutné příslušenství a práce související s provedením prosklené fasády - sloupky, paždíky, zasklení, kotvící úložné těsnící spojovací a veškeré nutné systémové prvky, prvky pro zajištění uzemnění fasády, prvky apod."_x000D_
_x000D_
" V ceně také nutno zohlednit věci související s okny, které nejsou součástí oken. "</t>
  </si>
  <si>
    <t xml:space="preserve">" Prosklená fasáda vč. veškerého příslušenství. " </t>
  </si>
  <si>
    <t xml:space="preserve">" Prosklená fasáda v místě hlavního vstupu " (101,0) </t>
  </si>
  <si>
    <t xml:space="preserve">" Odečet plochy za okna a dveře v prosklené fasádě - naceněny samostatně " </t>
  </si>
  <si>
    <t>" Odečet za dveře - DF 05 " -((2,3*2,35)*1)</t>
  </si>
  <si>
    <t>" Odečet za okna - O304 až O307 " -((1,15*2,65)*(1+1+1+1))</t>
  </si>
  <si>
    <t>" POZN: Uvedená plocha je uvažována bez oken a dveří ve fasádě. "</t>
  </si>
  <si>
    <t>" POZN: Dveře a okna jsou k nacenění samostatně v části "D.1.1.3.2.01. - VÝPIS DVEŘÍ" a "D.1.1.3.2.02. - VÝPIS OKEN". "</t>
  </si>
  <si>
    <t>303</t>
  </si>
  <si>
    <t>767590131 SPC</t>
  </si>
  <si>
    <t>Uložení ocelových plechů na antivibrační rohož pro uvístění jendotek profesí</t>
  </si>
  <si>
    <t>1546338142</t>
  </si>
  <si>
    <t>Poznámka k položce:_x000D_
" V ceně uložení a veškerý nutný materiál a příslušenství "</t>
  </si>
  <si>
    <t xml:space="preserve">" Uložení ocelového pozinkovaného plechu S 235 tl. 4 mm na antivibrační podložku z rohože pod jednotky profesí " </t>
  </si>
  <si>
    <t>" Uložení pozinkovaného plechu - 8. NP " (2,9*1,0)*2</t>
  </si>
  <si>
    <t>304</t>
  </si>
  <si>
    <t>13814213 SPC</t>
  </si>
  <si>
    <t>plech hladký Pz jakost EN 10143 tl 4mm tabule</t>
  </si>
  <si>
    <t>-146037667</t>
  </si>
  <si>
    <t xml:space="preserve">" Dodávka ocelového pozinkovaného plechu S 235 tl. 4 mm pro uložení na antivibrační podložku z rohože pod jednotky profesí " </t>
  </si>
  <si>
    <t>" Pozinkovaný plech - 8. NP " (((2,9*1,0)*2)*32/1000)*1,08</t>
  </si>
  <si>
    <t>305</t>
  </si>
  <si>
    <t>998767204</t>
  </si>
  <si>
    <t>Přesun hmot pro zámečnické konstrukce stanovený procentní sazbou (%) z ceny vodorovná dopravní vzdálenost do 50 m základní v objektech výšky přes 24 do 36 m</t>
  </si>
  <si>
    <t>-540973742</t>
  </si>
  <si>
    <t>https://podminky.urs.cz/item/CS_URS_2025_01/998767204</t>
  </si>
  <si>
    <t>306</t>
  </si>
  <si>
    <t>781111011</t>
  </si>
  <si>
    <t>Příprava podkladu před provedením obkladu oprášení (ometení) stěny</t>
  </si>
  <si>
    <t>2095982884</t>
  </si>
  <si>
    <t>https://podminky.urs.cz/item/CS_URS_2025_01/781111011</t>
  </si>
  <si>
    <t>" Ometení podkladu před provedením montáže obkladů "</t>
  </si>
  <si>
    <t>" 1. NP " (157,384+0,528)</t>
  </si>
  <si>
    <t xml:space="preserve">" 2. NP " (83,788) </t>
  </si>
  <si>
    <t>" 3. NP " (116,888)</t>
  </si>
  <si>
    <t>" 4. NP " (188,495)</t>
  </si>
  <si>
    <t>" 5. NP " (120,45)</t>
  </si>
  <si>
    <t>" 6. NP " (126,0)</t>
  </si>
  <si>
    <t>" 7. NP " (165,308)</t>
  </si>
  <si>
    <t>307</t>
  </si>
  <si>
    <t>781121011</t>
  </si>
  <si>
    <t>Příprava podkladu před provedením obkladu nátěr penetrační na stěnu</t>
  </si>
  <si>
    <t>657428148</t>
  </si>
  <si>
    <t>https://podminky.urs.cz/item/CS_URS_2025_01/781121011</t>
  </si>
  <si>
    <t xml:space="preserve">" Penetrační nátěr na stěnu pro obklad " </t>
  </si>
  <si>
    <t>" 2. NP " (83,788)</t>
  </si>
  <si>
    <t>308</t>
  </si>
  <si>
    <t>781131112</t>
  </si>
  <si>
    <t>Izolace stěny pod obklad izolace nátěrem nebo stěrkou ve dvou vrstvách</t>
  </si>
  <si>
    <t>460168313</t>
  </si>
  <si>
    <t>https://podminky.urs.cz/item/CS_URS_2025_01/781131112</t>
  </si>
  <si>
    <t>" Hydroizolační stěrka pod keramický obklad "</t>
  </si>
  <si>
    <t>" 1. NP " (157,384+0,528)*1,1</t>
  </si>
  <si>
    <t>" 2. NP " (83,788)*1,1</t>
  </si>
  <si>
    <t>" 3. NP " (116,888)*1,1</t>
  </si>
  <si>
    <t>" 4. NP " (188,495)*1,1</t>
  </si>
  <si>
    <t>" 5. NP " (120,45)*1,1</t>
  </si>
  <si>
    <t>" 6. NP " (126,0)*1,1</t>
  </si>
  <si>
    <t>" 7. NP " (165,308)*1,1</t>
  </si>
  <si>
    <t>309</t>
  </si>
  <si>
    <t>781151031</t>
  </si>
  <si>
    <t>Příprava podkladu před provedením obkladu celoplošné vyrovnání podkladu stěrkou, tloušťky 3 mm</t>
  </si>
  <si>
    <t>-854746019</t>
  </si>
  <si>
    <t>https://podminky.urs.cz/item/CS_URS_2025_01/781151031</t>
  </si>
  <si>
    <t>" Vyrovnání podkladu pod obklad - uvažováno vyspravení v 50 % plochy "</t>
  </si>
  <si>
    <t>" 1. NP " (157,384+0,528)*0,5</t>
  </si>
  <si>
    <t>" 2. NP " (83,788)*0,5</t>
  </si>
  <si>
    <t>" 3. NP " (116,888)*0,5</t>
  </si>
  <si>
    <t>" 4. NP " (188,495)*0,5</t>
  </si>
  <si>
    <t>" 5. NP " (120,45)*0,5</t>
  </si>
  <si>
    <t>" 6. NP " (126,0)*0,5</t>
  </si>
  <si>
    <t>" 7. NP " (165,308)*0,5</t>
  </si>
  <si>
    <t>310</t>
  </si>
  <si>
    <t>781472214</t>
  </si>
  <si>
    <t>Montáž keramických obkladů stěn lepených cementovým flexibilním lepidlem hladkých přes 4 do 6 ks/m2</t>
  </si>
  <si>
    <t>-1627613932</t>
  </si>
  <si>
    <t>https://podminky.urs.cz/item/CS_URS_2025_01/781472214</t>
  </si>
  <si>
    <t xml:space="preserve">" Montáž keramických obkladů lepených flexibilním lepidlem - rozměr 300×600 mm. "  </t>
  </si>
  <si>
    <t>311</t>
  </si>
  <si>
    <t>59761717</t>
  </si>
  <si>
    <t>obklad keramický nemrazuvzdorný povrch hladký/matný tl do 10mm přes 4 do 6ks/m2</t>
  </si>
  <si>
    <t>1917248688</t>
  </si>
  <si>
    <t xml:space="preserve">" Dodávka keramických obkladů lepených flexibilním lepidlem - rozměr 300×600 mm "  </t>
  </si>
  <si>
    <t>" 1. NP " (157,384+0,528)*1,25</t>
  </si>
  <si>
    <t>" 2. NP " (83,788)*1,25</t>
  </si>
  <si>
    <t>" 3. NP " (116,888)*1,25</t>
  </si>
  <si>
    <t>" 4. NP " (188,495)*1,25</t>
  </si>
  <si>
    <t>" 5. NP " (120,45)*1,25</t>
  </si>
  <si>
    <t>" 6. NP " (126,0)*1,25</t>
  </si>
  <si>
    <t>" 7. NP " (165,308)*1,25</t>
  </si>
  <si>
    <t>" POZN. Z důvodu velkých rozměrů a s tím souvisejícího častějšího prořezu je uvažováno ztratné ve výši 25 % "</t>
  </si>
  <si>
    <t>312</t>
  </si>
  <si>
    <t>781091101 SPC</t>
  </si>
  <si>
    <t>Příplatek k vnitřním obkladům za použití lišt a profilů, spárování, separačního provazce a veškerých nutných prvků pro obklad</t>
  </si>
  <si>
    <t>-414564090</t>
  </si>
  <si>
    <t xml:space="preserve">Poznámka k položce:_x000D_
"" Příplatek za použití veškerých lišt, profilů a prvků nutných pro obklad. Např.:_x000D_
- za veškeré profily pro obklady - rohové, dilatační, ukončovací, stupňové apod.;_x000D_
 - za spárování - např. barevné, silikonem, akrylem, epoxidem apod.;
_x000D_
 - za separační provazce a distanční křížky pro provedení spárování;_x000D_
 - za případné pracnější řezání obkládaček - do oblouku apod.;_x000D_
 - za provedení obkladů ostění, nadpraží, parapetů oken, dveří;_x000D_
 - další veškeré nutné prvky, profily a práce potřebné pro provedení obkladů. "_x000D_
_x000D_
_x000D_
_x000D_
</t>
  </si>
  <si>
    <t>" Příplatek ke keramickému obkladu za veškeré nutné prvky, profily a práce " (958,841)</t>
  </si>
  <si>
    <t>" POZN: Výměra vztažena a celkovou plochu obkladů. "</t>
  </si>
  <si>
    <t>313</t>
  </si>
  <si>
    <t>998781204</t>
  </si>
  <si>
    <t>Přesun hmot pro obklady keramické stanovený procentní sazbou (%) z ceny vodorovná dopravní vzdálenost do 50 m základní v objektech výšky přes 24 do 36 m</t>
  </si>
  <si>
    <t>-1348435653</t>
  </si>
  <si>
    <t>https://podminky.urs.cz/item/CS_URS_2025_01/998781204</t>
  </si>
  <si>
    <t xml:space="preserve">Poznámka k položce:_x000D_
_x000D_
</t>
  </si>
  <si>
    <t>783</t>
  </si>
  <si>
    <t>Dokončovací práce - nátěry</t>
  </si>
  <si>
    <t>314</t>
  </si>
  <si>
    <t>783349901 SPC</t>
  </si>
  <si>
    <t>D+M Nátěr vnitřních kovových a ocelových prvků a konstrukcí včetně úpravy, očištění, základního a vrchního syntetického nátěru</t>
  </si>
  <si>
    <t>-61598320</t>
  </si>
  <si>
    <t xml:space="preserve">Poznámka k položce:_x000D_
" Nátěr: Základní rozpouštědlový nátěr s aktivními ochrannými pigmenty proti korozi, rozpouštědlo bez obsahu aromátů, email na bázi alkydové pryskyřice s přídavkem polyuretanu s obsahem rozpouštědla bez obsahu aromátů. "_x000D__x000D_
" Vnitřní ocelové natírané konstrukce, které lze demontovat, budou otryskány na stupeň Sa2,5. Povrchová úprava bude žárový pozink v min. tloušťce 70 μm, reaktivní nátěr a vrchní nátěrv celkové min. tloušťce 100 μm v odstínu dle architekta."_x000D_
_x000D_
" Vnitřní viditelné ocelové konstrukce, které lze demontovat a zpětně namontovat, budou otrýskány na stupeň Sa 2,5 (popř. Sa2), konstrukce, které zůstanou zabudovány a budou čištěny na místě, budou očištěny na stupeň St 3. _x000D_
Povrchová úprava zákadním syntetickým nátěrem v min. tloušťce 60 µm a vrhním nátěrem v celkové min. tloušťce 100 µm v odstínu dle požadavků investora."_x000D_
_x000D_
" V ceně nutno zohlednit i případnou demontáž a zpětnou montáž prvků z důvodu úprav a nátěrů vč. přesunu hmot. "_x000D_
</t>
  </si>
  <si>
    <t>" Nátěr vnitřních kovových konstrukcí "</t>
  </si>
  <si>
    <t>" Jedná se o nátěr ponechaných madel a zábradlí schodišť, ocelových zárubní ponechaných dveří, stávajících ocelových dveřních křídel, … ."</t>
  </si>
  <si>
    <t>" Nátěr stávajcíích zábradlí schodišť - předpokládaná maximální plocha - 115,0 m2 " (115,0)</t>
  </si>
  <si>
    <t>" Nátěr ostatních ponechaných kovových konstrukcí - předpokládaná maximální plocha 10,0 m2 " (10,0)</t>
  </si>
  <si>
    <t>315</t>
  </si>
  <si>
    <t>783349902 SPC</t>
  </si>
  <si>
    <t>D+M Nátěr venkovních kovových a ocelových prvků a konstrukcí včetně úpravy, očištění, základního a vrchního syntetického nátěru</t>
  </si>
  <si>
    <t>-1731824553</t>
  </si>
  <si>
    <t>Poznámka k položce:_x000D_
" Nátěr: Základní rozpouštědlový nátěr s aktivními ochrannými pigmenty proti korozi, rozpouštědlo bez obsahu aromátů, email na bázi alkydové pryskyřice s přídavkem polyuretanu s obsahem rozpouštědla bez obsahu aromátů. "_x000D_
_x000D__x000D_
" Vnější ocelové konstrukce s vyššími nároky na povrchovou ochranu budou otryskány na stupeň Sa2,5. Povrchová úprava bude žárový pozink v min. tloušťce 100 μm, v odstínu dle architekta. "_x000D_
_x000D_
" V ceně nutno zohlednit i případnou demontáž a zpětnou montáž prvků z důvodu úprav a nátěrů vč. přesunu hmot. "</t>
  </si>
  <si>
    <t>" Nátěr venkovních konstrukcí "</t>
  </si>
  <si>
    <t>" Jedná se o nátěr ponechaných madel a zábradlí schodišť, skříněk a dveří pro plyn a elektro, prvků fasády, konstrukcí mobiliáře, … ."</t>
  </si>
  <si>
    <t>" Nátěr stávajcíích zábradlí anglického dvorku - předpokládaná maximální plocha - 95,0 m2 " (95,0)</t>
  </si>
  <si>
    <t>" Nátěr ponechaných ocelových konstrukcí v exteriéru - předpokládané maximánlí množství - 10,0 m2 " (10,0)</t>
  </si>
  <si>
    <t>316</t>
  </si>
  <si>
    <t>783937169 SPC</t>
  </si>
  <si>
    <t>D+M Dvojnásobný bezprašný nátěr betonových konstrukcí</t>
  </si>
  <si>
    <t>-53694873</t>
  </si>
  <si>
    <t xml:space="preserve">Poznámka k položce:_x000D_
" V ceně také případná úprava povrchu (očištění, penetrace) a veškeré nutné práce. "_x000D_
</t>
  </si>
  <si>
    <t>" Bezprašný nátěr vnitřních konstrukcí výtahových šachet "</t>
  </si>
  <si>
    <t>" Nátěr konstrukcí šachty V.01 "</t>
  </si>
  <si>
    <t>" Stěny výtahové šachty " ((1,8*2+1,8*2)*(26,7-0,3)-(1,26*2,08)*7)*1,15</t>
  </si>
  <si>
    <t>" Strop výtahové šachty " (3,0*2,375)*1,2</t>
  </si>
  <si>
    <t>" Ostění dveřních otvorů. " ((2,08*0,15)*2)*7</t>
  </si>
  <si>
    <t>" Nátěr konstrukcí šachty V.02 "</t>
  </si>
  <si>
    <t>" Stěny výtahové šachty " ((1,8*2+1,8*2)*(26,7-0,3)-(0,96*2,08)*7)*1,15</t>
  </si>
  <si>
    <t>" Strop výtahové šachty " (1,8*1,8)*1,2</t>
  </si>
  <si>
    <t>784</t>
  </si>
  <si>
    <t>Dokončovací práce - malby a tapety</t>
  </si>
  <si>
    <t>317</t>
  </si>
  <si>
    <t>784111001</t>
  </si>
  <si>
    <t>Oprášení (ometení) podkladu v místnostech výšky do 3,80 m</t>
  </si>
  <si>
    <t>-828396990</t>
  </si>
  <si>
    <t>https://podminky.urs.cz/item/CS_URS_2025_01/784111001</t>
  </si>
  <si>
    <t>" Oprášení / ometení konstrukcí před penetrací. "</t>
  </si>
  <si>
    <t xml:space="preserve">" Stávající konstrukce " </t>
  </si>
  <si>
    <t>" Příprava před výmalbou - stropy " (5221,04)</t>
  </si>
  <si>
    <t>" Příprava před výmalbou - stěny " (1899,45)</t>
  </si>
  <si>
    <t>" Příprava před výmalbou - sloupy a pilíře " (1168,48)</t>
  </si>
  <si>
    <t xml:space="preserve">" Nové konstrukce - zděné, monolitické " </t>
  </si>
  <si>
    <t>" Příprava před výmalbou - vápenopískové cihly " (226,525+2,501)+(5,645)*2</t>
  </si>
  <si>
    <t>" Příprava před výmalbou - pórobetonové příčky - tl. 100 mm " (28,888)*2</t>
  </si>
  <si>
    <t>" Příprava před výmalbou - pórobetonové příčky - tl. 150 mm " ((14,175)/1,05)*2</t>
  </si>
  <si>
    <t>" Příprava před výmalbou - pórobetonové tvárnice " (9,8)*2</t>
  </si>
  <si>
    <t>" Příprava před výmalbou - ŽB stěny " ((76,616+8,08)+68,7+68,469+88,95+88,909)*2</t>
  </si>
  <si>
    <t xml:space="preserve">" Příprava před výmalbou - ŽB věnec " (71,8*0,2)*1 </t>
  </si>
  <si>
    <t xml:space="preserve">" Příprava před výmalbou - ŽB obvodové nosníky " ((0,75*116,9)+(0,4*5,02)+(0,6*2,4))*1 </t>
  </si>
  <si>
    <t xml:space="preserve">" Nové konstrukce - SDK " </t>
  </si>
  <si>
    <t>" Příprava před výmalbou - SDK příčky " ((1,407+161,759+126,839+3858,963+460,326)/1,05)*2</t>
  </si>
  <si>
    <t>" Příprava před výmalbou - SDK příčky instalační " ((4,221)/1,05)*2</t>
  </si>
  <si>
    <t>" Příprava před výmalbou - SDK příčky - desky pro opláštění ocelových profilů " (18,684+81,754)*2</t>
  </si>
  <si>
    <t>" Příprava před výmalbou - SDK stěny předsazené " ((41,912+67,287+13,367+39,749+160,059+616,254)/1,05)*1</t>
  </si>
  <si>
    <t>" Příprava před výmalbou - SDK stěny šachtové " ((651,151)/1,05)*1</t>
  </si>
  <si>
    <t>" Příprava před výmalbou - SDK stěna - ukončení ve volném prostoru " (12,061+11,223+122,812)*1</t>
  </si>
  <si>
    <t>" Příprava před výmalbou - SDK podhledy " (165,436+153,567)*1</t>
  </si>
  <si>
    <t>" Odečet  malovaných ploch za obklady, tapety apod."</t>
  </si>
  <si>
    <t>" Odečet ploch keramického obkladu " -(958,841)</t>
  </si>
  <si>
    <t>318</t>
  </si>
  <si>
    <t>784111007</t>
  </si>
  <si>
    <t>Oprášení (ometení) podkladu na schodišti o výšce podlaží do 3,80 m</t>
  </si>
  <si>
    <t>1231487964</t>
  </si>
  <si>
    <t>https://podminky.urs.cz/item/CS_URS_2025_01/784111007</t>
  </si>
  <si>
    <t>" Příprava před výmalbou - ramena a mezipodsty "</t>
  </si>
  <si>
    <t>" Příprava před výmalbou - schodišťové stěny "</t>
  </si>
  <si>
    <t>319</t>
  </si>
  <si>
    <t>784171001</t>
  </si>
  <si>
    <t>Olepování vnitřních ploch (materiál ve specifikaci) včetně pozdějšího odlepení páskou nebo fólií v místnostech výšky do 3,80 m</t>
  </si>
  <si>
    <t>-1373507933</t>
  </si>
  <si>
    <t>https://podminky.urs.cz/item/CS_URS_2025_01/784171001</t>
  </si>
  <si>
    <t>Poznámka k položce:_x000D_
" V ceně také odstranění fólie po provedení prací. "</t>
  </si>
  <si>
    <t>" Olepení styčných ploch + olepení v místech ostře zakončených maleb "</t>
  </si>
  <si>
    <t>" Olepení v místě obkladu / soklu - předpokládané maximální množství - 6 500 m " (6500,0)</t>
  </si>
  <si>
    <t>" Olepení v místě zárubní / ostění - předpokládané maximální množství - 5 500 m " (5500,0)</t>
  </si>
  <si>
    <t>320</t>
  </si>
  <si>
    <t>58124833</t>
  </si>
  <si>
    <t>páska pro malířské potřeby maskovací krepová 19mmx50m</t>
  </si>
  <si>
    <t>515149945</t>
  </si>
  <si>
    <t>" Fólie pro olepování ploch "</t>
  </si>
  <si>
    <t>" Fólie s páskou pro přilepení u obkladů / soklů " (6500,0)*1,05</t>
  </si>
  <si>
    <t>" Fólie s páskou pro přilepení u zárubní / ostění " (5500,0)*1,05</t>
  </si>
  <si>
    <t>321</t>
  </si>
  <si>
    <t>784171111</t>
  </si>
  <si>
    <t>Zakrytí nemalovaných ploch (materiál ve specifikaci) včetně pozdějšího odkrytí svislých ploch např. stěn, oken, dveří v místnostech výšky do 3,80</t>
  </si>
  <si>
    <t>1141904786</t>
  </si>
  <si>
    <t>https://podminky.urs.cz/item/CS_URS_2025_01/784171111</t>
  </si>
  <si>
    <t>" Provedení zakrytí oken, dveří, obkladů, před malováním "</t>
  </si>
  <si>
    <t>" Předpokládané maximální množství - 3 500 m2 " (3500,0)</t>
  </si>
  <si>
    <t>322</t>
  </si>
  <si>
    <t>784171121</t>
  </si>
  <si>
    <t>Zakrytí nemalovaných ploch (materiál ve specifikaci) včetně pozdějšího odkrytí konstrukcí nebo samostatných prvků např. schodišť, nábytku, radiátorů, zábradlí v místnostech výšky do 3,80</t>
  </si>
  <si>
    <t>940702687</t>
  </si>
  <si>
    <t>https://podminky.urs.cz/item/CS_URS_2025_01/784171121</t>
  </si>
  <si>
    <t>" Provedení zakrytí stávajícího vybavení - radiátorů, vybavení atp. před malováním "</t>
  </si>
  <si>
    <t>" Předpokládané maximální množství - 5 000 m2 " (5000,0)</t>
  </si>
  <si>
    <t>323</t>
  </si>
  <si>
    <t>58124842</t>
  </si>
  <si>
    <t>fólie pro malířské potřeby zakrývací tl 7µ 4x5m</t>
  </si>
  <si>
    <t>145807667</t>
  </si>
  <si>
    <t xml:space="preserve">" Fólie pro zakrytí vnitřních stěn, oken, dveří " </t>
  </si>
  <si>
    <t>" Předpoklad - max. 3 500 m2 " (3500,0)*1,05</t>
  </si>
  <si>
    <t>" Fólie pro zakrytí vnitřního vybavení "</t>
  </si>
  <si>
    <t>" Předpoklad - max. 5 000 m2 " (5000,0)*1,05</t>
  </si>
  <si>
    <t>324</t>
  </si>
  <si>
    <t>784181102</t>
  </si>
  <si>
    <t>Penetrace podkladu jednonásobná základní pigmentovaná v místnostech výšky do 3,80 m</t>
  </si>
  <si>
    <t>1409193118</t>
  </si>
  <si>
    <t>https://podminky.urs.cz/item/CS_URS_2025_01/784181102</t>
  </si>
  <si>
    <t>" Penetrace konstrukcí před provedením výmalby "</t>
  </si>
  <si>
    <t>" Penetrace před výmalbou - stropy " (5221,04)</t>
  </si>
  <si>
    <t>" Penetrace před výmalbou - stěny " (1899,45)</t>
  </si>
  <si>
    <t>" Penetrace před výmalbou - sloupy a pilíře " (1168,48)</t>
  </si>
  <si>
    <t>" Penetrace před výmalbou - vápenopískové cihly " (226,525+2,501)+(5,645)*2</t>
  </si>
  <si>
    <t>" Penetrace před výmalbou - pórobetonové příčky - tl. 100 mm " (28,888)*2</t>
  </si>
  <si>
    <t>" Penetrace před výmalbou - pórobetonové příčky - tl. 150 mm " ((14,175)/1,05)*2</t>
  </si>
  <si>
    <t>" Penetrace před výmalbou - pórobetonové tvárnice " (9,8)*2</t>
  </si>
  <si>
    <t>" Penetrace před výmalbou - ŽB stěny " ((76,616+8,08)+68,7+68,469+88,95+88,909)*2</t>
  </si>
  <si>
    <t xml:space="preserve">" Penetrace před výmalbou - ŽB věnec " (71,8*0,2)*1 </t>
  </si>
  <si>
    <t xml:space="preserve">" Penetrace před výmalbou - ŽB obvodové nosníky " ((0,75*116,9)+(0,4*5,02)+(0,6*2,4))*1 </t>
  </si>
  <si>
    <t>" Penetrace před výmalbou - SDK příčky " ((1,407+161,759+126,839+3858,963+460,326)/1,05)*2</t>
  </si>
  <si>
    <t>" Penetrace před výmalbou - SDK příčky instalační " ((4,221)/1,05)*2</t>
  </si>
  <si>
    <t>" Penetrace před výmalbou - SDK příčky - desky pro opláštění ocelových profilů " (18,684+81,754)*2</t>
  </si>
  <si>
    <t>" Penetrace před výmalbou - SDK stěny předsazené " ((41,912+67,287+13,367+39,749+160,059+616,254)/1,05)*1</t>
  </si>
  <si>
    <t>" Penetrace před výmalbou - SDK stěny šachtové " ((651,151)/1,05)*1</t>
  </si>
  <si>
    <t>" Penetrace před výmalbou - SDK stěna - ukončení ve volném prostoru " (12,061+11,223+122,812)*1</t>
  </si>
  <si>
    <t>" Penetrace před výmalbou - SDK podhledy " (165,436+153,567)*1</t>
  </si>
  <si>
    <t>325</t>
  </si>
  <si>
    <t>784181108</t>
  </si>
  <si>
    <t>Penetrace podkladu jednonásobná základní pigmentovaná na schodišti o výšce podlaží do 3,80 m</t>
  </si>
  <si>
    <t>655861631</t>
  </si>
  <si>
    <t>https://podminky.urs.cz/item/CS_URS_2025_01/784181108</t>
  </si>
  <si>
    <t>" Penetrace před výmalbou - ramena a mezipodsty "</t>
  </si>
  <si>
    <t>" Penetrace před výmalbou - schodišťové stěny "</t>
  </si>
  <si>
    <t>326</t>
  </si>
  <si>
    <t>784211101</t>
  </si>
  <si>
    <t>Malby z malířských směsí oděruvzdorných za mokra dvojnásobné, bílé za mokra oděruvzdorné výborně v místnostech výšky do 3,80 m</t>
  </si>
  <si>
    <t>-78755209</t>
  </si>
  <si>
    <t>https://podminky.urs.cz/item/CS_URS_2025_01/784211101</t>
  </si>
  <si>
    <t>" Výmalba konstrukcí "</t>
  </si>
  <si>
    <t>" Výmalba - stropy " (5221,04)</t>
  </si>
  <si>
    <t>" Výmalba - stěny " (1899,45)</t>
  </si>
  <si>
    <t>" Výmalba - sloupy a pilíře " (1168,48)</t>
  </si>
  <si>
    <t>" Výmalba - vápenopískové cihly " (226,525+2,501)+(5,645)*2</t>
  </si>
  <si>
    <t>" Výmalba - pórobetonové příčky - tl. 100 mm " (28,888)*2</t>
  </si>
  <si>
    <t>" Výmalba - pórobetonové příčky - tl. 150 mm " ((14,175)/1,05)*2</t>
  </si>
  <si>
    <t>" Výmalba - pórobetonové tvárnice " (9,8)*2</t>
  </si>
  <si>
    <t>" Výmalba - ŽB stěny " ((76,616+8,08)+68,7+68,469+88,95+88,909)*2</t>
  </si>
  <si>
    <t xml:space="preserve">" Výmalba - ŽB věnec " (71,8*0,2)*1 </t>
  </si>
  <si>
    <t xml:space="preserve">" Výmalba - ŽB obvodové nosníky " ((0,75*116,9)+(0,4*5,02)+(0,6*2,4))*1 </t>
  </si>
  <si>
    <t>" Výmalba - SDK příčky " ((1,407+161,759+126,839+3858,963+460,326)/1,05)*2</t>
  </si>
  <si>
    <t>" Výmalba - SDK příčky instalační " ((4,221)/1,05)*2</t>
  </si>
  <si>
    <t>" Výmalba - SDK příčky - desky pro opláštění ocelových profilů " (18,684+81,754)*2</t>
  </si>
  <si>
    <t>" Výmalba - SDK stěny předsazené " ((41,912+67,287+13,367+39,749+160,059+616,254)/1,05)*1</t>
  </si>
  <si>
    <t>" Výmalba - SDK stěny šachtové " ((651,151)/1,05)*1</t>
  </si>
  <si>
    <t>" Výmalba - SDK stěna - ukončení ve volném prostoru " (12,061+11,223+122,812)*1</t>
  </si>
  <si>
    <t>" Výmalba - SDK podhledy " (165,436+153,567)*1</t>
  </si>
  <si>
    <t>327</t>
  </si>
  <si>
    <t>784211107</t>
  </si>
  <si>
    <t>Malby z malířských směsí oděruvzdorných za mokra dvojnásobné, bílé za mokra oděruvzdorné výborně na schodišti o výšce podlaží do 3,80 m</t>
  </si>
  <si>
    <t>1634819991</t>
  </si>
  <si>
    <t>https://podminky.urs.cz/item/CS_URS_2025_01/784211107</t>
  </si>
  <si>
    <t>" Výmalba - ramena a mezipodsty "</t>
  </si>
  <si>
    <t>" Výmalba - schodišťové stěny "</t>
  </si>
  <si>
    <t>328</t>
  </si>
  <si>
    <t>787314901 SPC</t>
  </si>
  <si>
    <t>D+M Zasklení stropu nad vstupem</t>
  </si>
  <si>
    <t>1460411839</t>
  </si>
  <si>
    <t>Poznámka k položce:_x000D_
" V ceně veškerý nutný materiál (kotvící, spojopvací, těsnící, úložný, lišty, ..., ), a práce související s provedením zastropení proskleného vstupu vč. zajištění napojení stropu na konstrukce stěn. "</t>
  </si>
  <si>
    <t>" Zasklení stropu prosklené části vstupu vč. veškerých nutných prací a materiálu "</t>
  </si>
  <si>
    <t>" Zasklení stropu nad m. 2.33 " (4,9*2,4)*1,05</t>
  </si>
  <si>
    <t>" POZN: Výměra vztažena na půdorysnou plochu zasklení. "</t>
  </si>
  <si>
    <t>329</t>
  </si>
  <si>
    <t>998787204</t>
  </si>
  <si>
    <t>Přesun hmot pro zasklívání stanovený procentní sazbou (%) z ceny vodorovná dopravní vzdálenost do 50 m základní v objektech výšky přes 24 do 36 m</t>
  </si>
  <si>
    <t>-1395300314</t>
  </si>
  <si>
    <t>https://podminky.urs.cz/item/CS_URS_2025_01/998787204</t>
  </si>
  <si>
    <t>790</t>
  </si>
  <si>
    <t>Ostatní práce a dodávky</t>
  </si>
  <si>
    <t>330</t>
  </si>
  <si>
    <t>790999101 SPC</t>
  </si>
  <si>
    <t>D+M Reflexní páska pro bezpečnostní označení prvního a posledního schodišťového stupně</t>
  </si>
  <si>
    <t>937958086</t>
  </si>
  <si>
    <t>Poznámka k položce:_x000D_
" V ceně také přesun hmot. "</t>
  </si>
  <si>
    <t>" Abrazivní samolepící protiskluzná páska fotoluminiscenční š. 25 mm pro označení prvního a posledního stupně schodiště v rameni "</t>
  </si>
  <si>
    <t>" Délka pásky 200 mm od krajů na každé straně. Rozměr 1 pásku 25×200 mm. "</t>
  </si>
  <si>
    <t>" Schodiště z 1. NP do 2. NP " (0,2*(2*4))*2</t>
  </si>
  <si>
    <t>" Schodiště z 2. NP do 3. NP " (0,2*(2*4))*2</t>
  </si>
  <si>
    <t>" Schodiště z 3. NP do 4. NP " (0,2*(2*4))*2</t>
  </si>
  <si>
    <t>" Schodiště z 4. NP do 5. NP " (0,2*(2*4))*2</t>
  </si>
  <si>
    <t>" Schodiště z 5. NP do 6. NP " (0,2*(2*4))*2</t>
  </si>
  <si>
    <t>" Schodiště z 6. NP do 7. NP " (0,2*(2*4))*2</t>
  </si>
  <si>
    <t>" Schodiště z 7. NP do 8. NP " (0,2*(2*4))*1</t>
  </si>
  <si>
    <t>331</t>
  </si>
  <si>
    <t>790999111 SPC</t>
  </si>
  <si>
    <t>D+M Bezpečnostní a výstražné tabulky</t>
  </si>
  <si>
    <t>499928955</t>
  </si>
  <si>
    <t xml:space="preserve">Poznámka k položce:_x000D_
" V ceně odmaštění a očištění podkladu, veškeré nutné kotvící a další prvky. "_x000D_
" V ceně také přesun hmot. "_x000D_
_x000D_
" POZN: Tabulky pro označení únikových cest jsou např.: ""Únikový východ"",  značení na dveře ""Tlačit"", ""Táhnout"", ""Shromaždiště"", ""Úniková cesta"", ... "_x000D_
</t>
  </si>
  <si>
    <t>" Bezpečnostní a výstražné tabulky pro objekt "</t>
  </si>
  <si>
    <t>" Tabulka pro označení hasících přístrojů =&gt; Přenosný hasící přístroj " (41,0+3,0+6,0)</t>
  </si>
  <si>
    <t>" Tabulka pro označení hydrantů =&gt; Hydrant " (14,0)</t>
  </si>
  <si>
    <t>" Tabulka pro rozvaděče elektra - složená tabulka ze 4 části - viz popis níže " (2,0)</t>
  </si>
  <si>
    <t>Složená tabulka =&gt; Pozor elektrické zařízení + Hlavní vypínač + Vypni v nebezpečí + Nehas vodou ani pěnovými přístroji.</t>
  </si>
  <si>
    <t>" Tabulka pro rozvaděče elektra - složená tabulka =&gt; Pozor - elektrické zařízení + Nehas vodou ani pěnovými přístroji " (10,0)</t>
  </si>
  <si>
    <t>" Tabulka pro označení únikových cest, schodišť apod.  " (40,0)</t>
  </si>
  <si>
    <t>" Tabulka pro označení zákazu vstupu =&gt; Nepovolaným vstup zakázán " (68,0)</t>
  </si>
  <si>
    <t>" Další tabulky (příkazové, zákazové, výstražné, požární, …) nutné pro provoz a označení částí, cest, míst, ... dle platných norem a předpisů " (80,0)</t>
  </si>
  <si>
    <t>Práce a dodávky M</t>
  </si>
  <si>
    <t>43-M</t>
  </si>
  <si>
    <t>Montáž ocelových konstrukcí</t>
  </si>
  <si>
    <t>332</t>
  </si>
  <si>
    <t>430999101 SPC</t>
  </si>
  <si>
    <t>D+M Ocelových konstrukcí včetně nátěru a povchové úpravy - vnitřní konstrukce</t>
  </si>
  <si>
    <t>2009992188</t>
  </si>
  <si>
    <t>Poznámka k položce:_x000D_
" Cena obsahuje také kotvení ocelových konstrukcí pomocí navrtání, kotev, ocelových kotevních desek, patních a roznášecích plechů a chemického zakotvení a dalších prvků pro uložení - např. maltového lože, podlití, tepelněizolačních vložek apod. "_x000D_
_x000D_
" Ocelová konstrukce výrobní skupiny EXC2 dle ČSN EN 1090, nosné ocelové prvky dle ČSN EN 10025+A1 z oceli S235. "_x000D_
_x000D_
" Vnitřní viditelné ocelové konstrukce budou otrýskány na stupeň Sa 2,5, povrchová úprava zákadním syntetickým nátěrem v min. tloušťce 60 µm a vrchní nátěr v celkové min. tloušťce 80 µm - odstín dle požadavků investora či části ASŘ."_x000D_
_x000D_
" Vnitřní zakryté ocelové konstrukce budou otrýskány na stupeň Sa 2,5, povrchová úprava zákadním syntetickým nátěrem v min. tloušťce 60 µm a vrchní nátěr v celkové min. tloušťce 40 µm - odstín dle požadavků investora či části ASŘ."_x000D_
_x000D_
" Cena včetně opravy nátěru po montážních svarech, veškerý spojovací materiál z pozinkované oceli nebo opatřen antikorózní úpravou "</t>
  </si>
  <si>
    <t>" Ocelová konstrukce "</t>
  </si>
  <si>
    <t>" Ocelové kosntrucke s povrchovou úpravou nátěrem "</t>
  </si>
  <si>
    <t>" Doplnění stropu nad 1. NP až 4. NP " (10650)*4</t>
  </si>
  <si>
    <t>" Doplnění stropu nad 5. NP " (13850)</t>
  </si>
  <si>
    <t>" Doplnění stropu nad 6. NP " (11900)</t>
  </si>
  <si>
    <t>" Doplnění stropu nad 7. NP " (12250)</t>
  </si>
  <si>
    <t>" POZN: Veškeré uvedené váhové hodnoty ocelových konstrukcí jsou pro potřeby soupisu zaokrouhleny na vyšší násobky 50 kg "</t>
  </si>
  <si>
    <t>333</t>
  </si>
  <si>
    <t>430999111 SPC</t>
  </si>
  <si>
    <t>D+M Ocelových konstrukcí včetně nátěru a povchové úpravy - venkovní konstrukce</t>
  </si>
  <si>
    <t>989961722</t>
  </si>
  <si>
    <t xml:space="preserve">Poznámka k položce:_x000D_
" Cena obsahuje také kotvení ocelových konstrukcí pomocí navrtání, kotev, ocelových kotevních desek, patních a roznášecích plechů a chemického zakotvení a dalších prvků pro uložení - např. maltového lože, podlití, tepelněizolačních vložek apod. "_x000D_
_x000D_
" Ocelová konstrukce výrobní skupiny EXC2 dle ČSN EN 1090, nosné ocelové prvky dle ČSN EN 10025+A1 z oceli S235. "_x000D_
_x000D_
" Vnější ocelové konstrukce natírané budou otryskány na stupeň Sa2,5. Povrchová
 úprava bude ve skladbě: základní syntetický nátěr v min. tloušťce 60 μm a vrchní
 nátěr v celkové min. tloušťce 160 μm - odstín dle požadavků investora či části ASŘ. "_x000D_
_x000D_
" Vnější ocelové konstrukce zinkované budou otryskány na stupeň Sa2,5. Povrchová úprava 
bude žárový pozink v min. tloušťce 80 μm. """_x000D_
_x000D_
" Cena včetně opravy nátěru po montážních svarech, veškerý spojovací materiál z pozinkované oceli nebo opatřen antikorózní úpravou "_x000D_
</t>
  </si>
  <si>
    <t>" Ocelové konstrukce s povrchovou úpravou z pozinku "</t>
  </si>
  <si>
    <t>" Nástavba + kotvení " (51300)</t>
  </si>
  <si>
    <t>" Technologická plošina na střeše nad 7. NP " (61500)</t>
  </si>
  <si>
    <t>" Ocelové kosntrukce s povrchovou úpravou nátěrem + z pozinku "</t>
  </si>
  <si>
    <t>" Venkovní rampa a schodiště " (1450)</t>
  </si>
  <si>
    <t>334</t>
  </si>
  <si>
    <t>430999201 SPC</t>
  </si>
  <si>
    <t>D+M Trapézový plech TR 40/160/0,88 mm</t>
  </si>
  <si>
    <t>-1502494001</t>
  </si>
  <si>
    <t xml:space="preserve">Poznámka k položce:_x000D_
" Včetně kotvících prvků, povrchové úpravy, přesunu hmot. " _x000D_
</t>
  </si>
  <si>
    <t>" Trapézový plech pro doplnění stropů po vybouraných panelech  - plech TR 40/160/0,88 mm. "</t>
  </si>
  <si>
    <t>" Plech pro strop nad 1. NP " (16,0)*1,15</t>
  </si>
  <si>
    <t>" Plech pro strop nad 2. NP " (16,0)*1,15</t>
  </si>
  <si>
    <t>" Plech pro strop nad 3. NP " (16,0)*1,15</t>
  </si>
  <si>
    <t>" Plech pro strop nad 4. NP " (16,0)*1,15</t>
  </si>
  <si>
    <t>" Plech pro strop nad 5. NP " (16,0)*1,15</t>
  </si>
  <si>
    <t>" Plech pro strop nad 6. NP " (16,0)*1,15</t>
  </si>
  <si>
    <t>" Plech pro strop nad 7. NP " (45,0)*1,15</t>
  </si>
  <si>
    <t>" Plech pro podlahu na stropní kosntrukci 8. NP " (400,0)*1,15</t>
  </si>
  <si>
    <t>" Plech pro podlahu venkovní rampy a schodiště " (6,0)*1,15</t>
  </si>
  <si>
    <t>335</t>
  </si>
  <si>
    <t>430999302 SPC</t>
  </si>
  <si>
    <t>D+M Pororošt SP 340-34/38 - pro použití v patrech</t>
  </si>
  <si>
    <t>-1152925751</t>
  </si>
  <si>
    <t xml:space="preserve">Poznámka k položce:_x000D_
" V ceně veškeré nutné příslušenství, vč. požadované povrchové úpravy. "._x000D_
" Cena včetně šroubů a kotvících prvků pro napojení na ocelovou konstrukci. "_x000D_
</t>
  </si>
  <si>
    <t>" Pororošt jako zakrytí jader a míst v místech s doplnšným stropem - pororošt SP340-34/38 "</t>
  </si>
  <si>
    <t xml:space="preserve">" Pochůzí pororošt v objektu " </t>
  </si>
  <si>
    <t>" Strop nad 1. NP " (2,0)*1,1</t>
  </si>
  <si>
    <t>" Strop nad 2. NP " (2,0)*1,1</t>
  </si>
  <si>
    <t>" Strop nad 3. NP " (2,0)*1,1</t>
  </si>
  <si>
    <t>" Strop nad 4. NP " (2,0)*1,1</t>
  </si>
  <si>
    <t>" Strop nad 5. NP " (2,0)*1,1</t>
  </si>
  <si>
    <t>" Strop nad 6. NP " (2,0)*1,1</t>
  </si>
  <si>
    <t>" Strop nad 7. NP " (2,0)*1,1</t>
  </si>
  <si>
    <t>" Nástavba " (2,0)*1,1</t>
  </si>
  <si>
    <t>" Pororošt jako pochůzí plocha technologické plošiny na střeše nad 7. NP - pororošt SP340-34/38 "</t>
  </si>
  <si>
    <t>" Pochůzí plocha plošiny " (455,0)*1,1</t>
  </si>
  <si>
    <t>336</t>
  </si>
  <si>
    <t>430999401 SPC</t>
  </si>
  <si>
    <t>D+M Pororošt stupňů s protiskluznou úpravou - rozměr 240×800 mm - pro vstup na plošinu na střeše nad 7. NP</t>
  </si>
  <si>
    <t>-572064402</t>
  </si>
  <si>
    <t>" Pororošt schodišťových stupnů pro vstup na plošinu - rozměr 240×800 mm. "</t>
  </si>
  <si>
    <t>" Prororošt schodišťových stupňů " (6,0)</t>
  </si>
  <si>
    <t>337</t>
  </si>
  <si>
    <t>430999402 SPC</t>
  </si>
  <si>
    <t>D+M Pororošt stupňů s protiskluznou úpravou - rozměr 270×1200 mm - pro vstup na rampu u ČS</t>
  </si>
  <si>
    <t>788816716</t>
  </si>
  <si>
    <t>" Pororošt schodišťových stupnů pro vstup na rampu - u ČS - rozměr 270×1200 mm. "</t>
  </si>
  <si>
    <t>" Prororošt schodišťových stupňů " (5,0)</t>
  </si>
  <si>
    <t>338</t>
  </si>
  <si>
    <t>430999403 SPC</t>
  </si>
  <si>
    <t>D+M Pororošt stupňů s protiskluznou úpravou - rozměr 305×1000 mm - pro vstup do anglického dvorku</t>
  </si>
  <si>
    <t>1254497297</t>
  </si>
  <si>
    <t>" Pororošt schodišťových stupnů pro vstup do anglického dvorku - rozměr 305×1000 mm. "</t>
  </si>
  <si>
    <t>339</t>
  </si>
  <si>
    <t>1954546100</t>
  </si>
  <si>
    <t>340</t>
  </si>
  <si>
    <t>HZS2131</t>
  </si>
  <si>
    <t>Hodinové zúčtovací sazby profesí PSV provádění stavebních konstrukcí zámečník</t>
  </si>
  <si>
    <t>-929539228</t>
  </si>
  <si>
    <t>https://podminky.urs.cz/item/CS_URS_2025_01/HZS2131</t>
  </si>
  <si>
    <t>" Stavební práce a dodávky spojené s provedením funkčního celku - zednická výpomoc, doplňkové práce, kompletace apod. "</t>
  </si>
  <si>
    <t xml:space="preserve">" HZS - zámečník - pomocné práce související s prováděním zámečnických konstrukcí " (20,0) </t>
  </si>
  <si>
    <t>341</t>
  </si>
  <si>
    <t>HZS2161</t>
  </si>
  <si>
    <t>Hodinové zúčtovací sazby profesí PSV provádění stavebních konstrukcí izolatér</t>
  </si>
  <si>
    <t>728419486</t>
  </si>
  <si>
    <t>https://podminky.urs.cz/item/CS_URS_2025_01/HZS2161</t>
  </si>
  <si>
    <t>" Stavební práce a dodávky spojené s provedením funkčního celku - zednická výpomoc, doplňkové práce, kompletace, zřízení a zapravení prostupů apod. "</t>
  </si>
  <si>
    <t xml:space="preserve">" HZS - izolatér  - pomocné práce související s prováděním izolací " (10,0) </t>
  </si>
  <si>
    <t>342</t>
  </si>
  <si>
    <t>HZS2171</t>
  </si>
  <si>
    <t>Hodinové zúčtovací sazby profesí PSV provádění stavebních konstrukcí sádrokartonář</t>
  </si>
  <si>
    <t>1130949811</t>
  </si>
  <si>
    <t>https://podminky.urs.cz/item/CS_URS_2025_01/HZS2171</t>
  </si>
  <si>
    <t xml:space="preserve">" HZS - sádrokartonář - pomocné práce související s prováděním SDK konstrukcí " (30,0) </t>
  </si>
  <si>
    <t>343</t>
  </si>
  <si>
    <t>HZS2181</t>
  </si>
  <si>
    <t>Hodinové zúčtovací sazby profesí PSV provádění stavebních konstrukcí sklenář</t>
  </si>
  <si>
    <t>-1984988966</t>
  </si>
  <si>
    <t>https://podminky.urs.cz/item/CS_URS_2025_01/HZS2181</t>
  </si>
  <si>
    <t xml:space="preserve">" HZS - sklenář - pomocné práce související s prováděním zasklívání - prosklených konstrukcí " (5,0) </t>
  </si>
  <si>
    <t>344</t>
  </si>
  <si>
    <t>HZS2311</t>
  </si>
  <si>
    <t>Hodinové zúčtovací sazby profesí PSV úpravy povrchů a podlahy malíř, natěrač, lakýrník</t>
  </si>
  <si>
    <t>842998417</t>
  </si>
  <si>
    <t>https://podminky.urs.cz/item/CS_URS_2025_01/HZS2311</t>
  </si>
  <si>
    <t xml:space="preserve">" HZS - malíř, natěrač - pomocné práce související s prováděním maleb a nátěrů " (25,0) </t>
  </si>
  <si>
    <t>345</t>
  </si>
  <si>
    <t>HZS2321</t>
  </si>
  <si>
    <t>Hodinové zúčtovací sazby profesí PSV úpravy povrchů a podlahy obkladač</t>
  </si>
  <si>
    <t>474418769</t>
  </si>
  <si>
    <t>https://podminky.urs.cz/item/CS_URS_2025_01/HZS2321</t>
  </si>
  <si>
    <t xml:space="preserve">" HZS - obkladač - pomocné práce související s prováděním obkladů " (10,0) </t>
  </si>
  <si>
    <t>346</t>
  </si>
  <si>
    <t>1739456096</t>
  </si>
  <si>
    <t>" Stavební práce a dodávky spojené s provedením funkčního celku PSV - výpomoce, doplňkové práce a dodávky,kompletace apod. " (20,0)</t>
  </si>
  <si>
    <t>347</t>
  </si>
  <si>
    <t>HZS3121</t>
  </si>
  <si>
    <t>Hodinové zúčtovací sazby montáží technologických zařízení při externích montážích montér ocelových konstrukcí</t>
  </si>
  <si>
    <t>941171176</t>
  </si>
  <si>
    <t>https://podminky.urs.cz/item/CS_URS_2025_01/HZS3121</t>
  </si>
  <si>
    <t xml:space="preserve">" HZS - montér ocelových konstrukcí - pomocné práce související s prováděním ocelových konstrukcí " (30,0) </t>
  </si>
  <si>
    <t>348</t>
  </si>
  <si>
    <t>HZS3241</t>
  </si>
  <si>
    <t>Hodinové zúčtovací sazby montáží technologických zařízení na stavebních objektech montér výtahář</t>
  </si>
  <si>
    <t>96936993</t>
  </si>
  <si>
    <t>https://podminky.urs.cz/item/CS_URS_2025_01/HZS3241</t>
  </si>
  <si>
    <t xml:space="preserve">" HZS - výtahář - pomocné práce související s prováděním výtahů" (5,0) </t>
  </si>
  <si>
    <t>D.1.1.3.2.01. - VÝPIS DVEŘÍ</t>
  </si>
  <si>
    <t>766998301 SPC</t>
  </si>
  <si>
    <t>D+M Interiérové dveře dřevěné dvoukřídlé 800+450×2300 mm - Specifikace dle PD - D101</t>
  </si>
  <si>
    <t>Vlastní</t>
  </si>
  <si>
    <t>1370944794</t>
  </si>
  <si>
    <t>" 1.NP " 1</t>
  </si>
  <si>
    <t>766998302 SPC</t>
  </si>
  <si>
    <t>D+M Interiérové dveře dřevěné jednokřídlé 900×2100 mm - Specifikace dle PD - D102</t>
  </si>
  <si>
    <t>-410316954</t>
  </si>
  <si>
    <t>766998303 SPC</t>
  </si>
  <si>
    <t>D+M Interiérové dveře dřevěné dvoukřídlé 800+450×2300 mm, s PO - Specifikace dle PD - D103</t>
  </si>
  <si>
    <t>-1515191093</t>
  </si>
  <si>
    <t>766998304 SPC</t>
  </si>
  <si>
    <t>D+M Interiérové dveře dřevěné dvoukřídlé 800+450×2300 mm, s PO - Specifikace dle PD - D104</t>
  </si>
  <si>
    <t>-1995647444</t>
  </si>
  <si>
    <t>766998305 SPC</t>
  </si>
  <si>
    <t>D+M Interiérové dveře dřevěné dvoukřídlé 800+450×2100 mm - Specifikace dle PD - D105</t>
  </si>
  <si>
    <t>-1856709611</t>
  </si>
  <si>
    <t>766998306 SPC</t>
  </si>
  <si>
    <t>D+M Interiérové dveře dřevěné jednokřídlé 800×2100 mm - Specifikace dle PD - D106</t>
  </si>
  <si>
    <t>1887541313</t>
  </si>
  <si>
    <t>766998307 SPC</t>
  </si>
  <si>
    <t>D+M Interiérové dveře dřevěné jednokřídlé 700×2100 mm - Specifikace dle PD - D107</t>
  </si>
  <si>
    <t>-1783693612</t>
  </si>
  <si>
    <t>766998308 SPC</t>
  </si>
  <si>
    <t>D+M Interiérové dveře dřevěné jednokřídlé 700×1970 mm - Specifikace dle PD - D108</t>
  </si>
  <si>
    <t>1398277666</t>
  </si>
  <si>
    <t>766998309 SPC</t>
  </si>
  <si>
    <t>D+M Interiérové dveře dřevěné jednokřídlé 800×2100 mm - Specifikace dle PD - D109</t>
  </si>
  <si>
    <t>435355828</t>
  </si>
  <si>
    <t>766998310 SPC</t>
  </si>
  <si>
    <t>D+M Interiérové dveře dřevěné jednokřídlé 700×2100 mm - Specifikace dle PD - D110</t>
  </si>
  <si>
    <t>387582514</t>
  </si>
  <si>
    <t>766998311 SPC</t>
  </si>
  <si>
    <t>D+M Interiérové dveře dřevěné jednokřídlé 700×1970 mm - Specifikace dle PD - D111</t>
  </si>
  <si>
    <t>-2115243758</t>
  </si>
  <si>
    <t>766998312 SPC</t>
  </si>
  <si>
    <t>D+M Interiérové dveře dřevěné dvoukřídlé 800+450×2100 mm - Specifikace dle PD - D112</t>
  </si>
  <si>
    <t>-476815564</t>
  </si>
  <si>
    <t>766998313 SPC</t>
  </si>
  <si>
    <t>D+M Interiérové dveře dřevěné jednokřídlé 900×2100 mm - Specifikace dle PD - D113</t>
  </si>
  <si>
    <t>-341043177</t>
  </si>
  <si>
    <t>766998314 SPC</t>
  </si>
  <si>
    <t>D+M Interiérové dveře dřevěné jednokřídlé 900×2100 mm - Specifikace dle PD - D114</t>
  </si>
  <si>
    <t>1360195663</t>
  </si>
  <si>
    <t>766998315 SPC</t>
  </si>
  <si>
    <t>D+M Interiérové dveře dřevěné dvoukřídlé 800+450×2300 mm - Specifikace dle PD - D115</t>
  </si>
  <si>
    <t>273416122</t>
  </si>
  <si>
    <t>766998316 SPC</t>
  </si>
  <si>
    <t>D+M Interiérové dveře dřevěné dvoukřídlé 800+450×2100 mm - Specifikace dle PD - D116</t>
  </si>
  <si>
    <t>-1345943398</t>
  </si>
  <si>
    <t>766998317 SPC</t>
  </si>
  <si>
    <t>D+M Interiérové dveře dřevěné jednokřídlé 1000×2100 mm - Specifikace dle PD - D117</t>
  </si>
  <si>
    <t>-1521212526</t>
  </si>
  <si>
    <t>766998318 SPC</t>
  </si>
  <si>
    <t>D+M Interiérové dveře dřevěné dvoukřídlé 800+450×2100 mm - Specifikace dle PD - D118</t>
  </si>
  <si>
    <t>-267970153</t>
  </si>
  <si>
    <t>766998319 SPC</t>
  </si>
  <si>
    <t>D+M Interiérové dveře dřevěné dvoukřídlé 800+450×2100 mm - Specifikace dle PD - D119</t>
  </si>
  <si>
    <t>-132016763</t>
  </si>
  <si>
    <t>766998320 SPC</t>
  </si>
  <si>
    <t>D+M Interiérové dveře dřevěné jednokřídlé 900×2100 mm, s PO - Specifikace dle PD - D120</t>
  </si>
  <si>
    <t>1425475315</t>
  </si>
  <si>
    <t>766998322 SPC</t>
  </si>
  <si>
    <t>D+M Interiérové dveře dřevěné dvoukřídlé 800+450×2100 mm - Specifikace dle PD - D122</t>
  </si>
  <si>
    <t>-846472354</t>
  </si>
  <si>
    <t>766998323 SPC</t>
  </si>
  <si>
    <t>D+M Interiérové dveře dřevěné dvoukřídlé 800+450×2100 mm, s PO - Specifikace dle PD - D123</t>
  </si>
  <si>
    <t>-1114138989</t>
  </si>
  <si>
    <t>766998325 SPC</t>
  </si>
  <si>
    <t>D+M Interiérové dveře dřevěné jednokřídlé 900×2100 mm - Specifikace dle PD - D125</t>
  </si>
  <si>
    <t>-801707160</t>
  </si>
  <si>
    <t>766998326 SPC</t>
  </si>
  <si>
    <t>D+M Interiérové dveře dřevěné dvoukřídlé 800+450×2100 mm - Specifikace dle PD - D126</t>
  </si>
  <si>
    <t>1156279710</t>
  </si>
  <si>
    <t>766998327 SPC</t>
  </si>
  <si>
    <t>D+M Interiérové dveře dřevěné dvoukřídlé 800+450×2100 mm - Specifikace dle PD - D127</t>
  </si>
  <si>
    <t>459319839</t>
  </si>
  <si>
    <t>766998331 SPC</t>
  </si>
  <si>
    <t>D+M Interiérové dveře dřevěné jednokřídlé 900×2100 mm - Specifikace dle PD - D131</t>
  </si>
  <si>
    <t>1624924619</t>
  </si>
  <si>
    <t>766998332 SPC</t>
  </si>
  <si>
    <t>D+M Interiérové dveře dřevěné dvoukřídlé 800+450×2100 mm - Specifikace dle PD - D132</t>
  </si>
  <si>
    <t>1868841612</t>
  </si>
  <si>
    <t>766998333 SPC</t>
  </si>
  <si>
    <t>D+M Interiérové dveře dřevěné jednokřídlé 800×2100 mm - Specifikace dle PD - D133</t>
  </si>
  <si>
    <t>-1889512358</t>
  </si>
  <si>
    <t>766998334 SPC</t>
  </si>
  <si>
    <t>D+M Interiérové dveře dřevěné jednokřídlé 900×2100 mm - Specifikace dle PD - D134</t>
  </si>
  <si>
    <t>273831857</t>
  </si>
  <si>
    <t>766998335 SPC</t>
  </si>
  <si>
    <t>D+M Interiérové dveře dřevěné dvoukřídlé 800+450×2100 mm - Specifikace dle PD - D135</t>
  </si>
  <si>
    <t>964507118</t>
  </si>
  <si>
    <t>766998340 SPC</t>
  </si>
  <si>
    <t>D+M Interiérové dveře dřevěné jednokřídlé 900x2100 mm - Specifikace dle PD - D201</t>
  </si>
  <si>
    <t>-1948792388</t>
  </si>
  <si>
    <t>" 2.NP " 1</t>
  </si>
  <si>
    <t>766998341 SPC</t>
  </si>
  <si>
    <t>D+M Interiérové dveře dřevěné jednokřídlé 900×2100 mm - Specifikace dle PD - D202</t>
  </si>
  <si>
    <t>-433685701</t>
  </si>
  <si>
    <t>766998343 SPC</t>
  </si>
  <si>
    <t>D+M Interiérové dveře dřevěné jednokřídlé 900×2100 mm - Specifikace dle PD - D204</t>
  </si>
  <si>
    <t>475731767</t>
  </si>
  <si>
    <t>766998344 SPC</t>
  </si>
  <si>
    <t>D+M Interiérové dveře dřevěné jednokřídlé 900×2100 mm - Specifikace dle PD - D205</t>
  </si>
  <si>
    <t>-1471516747</t>
  </si>
  <si>
    <t>766998345 SPC</t>
  </si>
  <si>
    <t>D+M Interiérové dveře dřevěné jednokřídlé 900×2100 mm - Specifikace dle PD - D206</t>
  </si>
  <si>
    <t>1232359765</t>
  </si>
  <si>
    <t>766998346 SPC</t>
  </si>
  <si>
    <t>D+M Interiérové dveře dřevěné jednokřídlé 900×2100 mm - Specifikace dle PD - D207</t>
  </si>
  <si>
    <t>1714041482</t>
  </si>
  <si>
    <t>766998347 SPC</t>
  </si>
  <si>
    <t>D+M Interiérové dveře dřevěné jednokřídlé 900×2100 mm, s PO - Specifikace dle PD - D208</t>
  </si>
  <si>
    <t>1765355067</t>
  </si>
  <si>
    <t>766998348 SPC</t>
  </si>
  <si>
    <t>D+M Interiérové dveře dřevěné jednokřídlé 800×2100 mm - Specifikace dle PD - D209</t>
  </si>
  <si>
    <t>1157933216</t>
  </si>
  <si>
    <t>766998349 SPC</t>
  </si>
  <si>
    <t>D+M Interiérové dveře dřevěné jednokřídlé 700×2100 mm - Specifikace dle PD - D210</t>
  </si>
  <si>
    <t>969152081</t>
  </si>
  <si>
    <t>766998350 SPC</t>
  </si>
  <si>
    <t>D+M Interiérové dveře dřevěné jednokřídlé 700×1970 mm - Specifikace dle PD - D211</t>
  </si>
  <si>
    <t>1042231221</t>
  </si>
  <si>
    <t>766998351 SPC</t>
  </si>
  <si>
    <t>D+M Interiérové dveře dřevěné jednokřídlé 800×2100 mm - Specifikace dle PD - D212</t>
  </si>
  <si>
    <t>-114242355</t>
  </si>
  <si>
    <t>766998352 SPC</t>
  </si>
  <si>
    <t>D+M Interiérové dveře dřevěné jednokřídlé 700×2100 mm - Specifikace dle PD - D213</t>
  </si>
  <si>
    <t>-1188251638</t>
  </si>
  <si>
    <t>766998353 SPC</t>
  </si>
  <si>
    <t>D+M Interiérové dveře dřevěné jednokřídlé 700×1970 mm - Specifikace dle PD - D214</t>
  </si>
  <si>
    <t>1509860182</t>
  </si>
  <si>
    <t>766998354 SPC</t>
  </si>
  <si>
    <t>D+M Interiérové dveře dřevěné jednokřídlé 900×2100 mm - Specifikace dle PD - D215</t>
  </si>
  <si>
    <t>778815749</t>
  </si>
  <si>
    <t>766998355 SPC</t>
  </si>
  <si>
    <t>D+M Interiérové dveře dřevěné jednokřídlé 900×2100 mm - Specifikace dle PD - D216</t>
  </si>
  <si>
    <t>-1996987259</t>
  </si>
  <si>
    <t>766998356 SPC</t>
  </si>
  <si>
    <t>D+M Interiérové dveře dřevěné jednokřídlé 900×2100 mm - Specifikace dle PD - D217</t>
  </si>
  <si>
    <t>2127122809</t>
  </si>
  <si>
    <t>766998357 SPC</t>
  </si>
  <si>
    <t>D+M Interiérové dveře dřevěné jednokřídlé 900×2100 mm - Specifikace dle PD - D218</t>
  </si>
  <si>
    <t>1861664490</t>
  </si>
  <si>
    <t>766998358 SPC</t>
  </si>
  <si>
    <t>D+M Interiérové dveře dřevěné jednokřídlé 900×2100 mm - Specifikace dle PD - D219</t>
  </si>
  <si>
    <t>-40291181</t>
  </si>
  <si>
    <t>766998359 SPC</t>
  </si>
  <si>
    <t>D+M Interiérové dveře dřevěné jednokřídlé 900×2100 mm - Specifikace dle PD - D220</t>
  </si>
  <si>
    <t>-8188008</t>
  </si>
  <si>
    <t>766998360 SPC</t>
  </si>
  <si>
    <t>D+M Interiérové dveře dřevěné dvoukřídlé 800+450×2100 mm, s PO - Specifikace dle PD - D221</t>
  </si>
  <si>
    <t>-1251142391</t>
  </si>
  <si>
    <t>766998362 SPC</t>
  </si>
  <si>
    <t>D+M Interiérové dveře dřevěné jednokřídlé 900×2100 mm, s PO - Specifikace dle PD - D223</t>
  </si>
  <si>
    <t>-467216475</t>
  </si>
  <si>
    <t>766998363 SPC</t>
  </si>
  <si>
    <t>D+M Interiérové dveře dřevěné jednokřídlé 800×2100 mm, s PO - Specifikace dle PD - D224</t>
  </si>
  <si>
    <t>-1849612211</t>
  </si>
  <si>
    <t>766998364 SPC</t>
  </si>
  <si>
    <t>D+M Interiérové dveře dřevěné dvoukřídlé 800+450×2100 mm - Specifikace dle PD - D225</t>
  </si>
  <si>
    <t>-1738015675</t>
  </si>
  <si>
    <t>766998365 SPC</t>
  </si>
  <si>
    <t>D+M Interiérové dveře dřevěné jednokřídlé 1000×2100 mm, s PO - Specifikace dle PD - D226</t>
  </si>
  <si>
    <t>830075078</t>
  </si>
  <si>
    <t>766998366 SPC</t>
  </si>
  <si>
    <t>D+M Interiérové dveře dřevěné jednokřídlé 900×2100 mm - Specifikace dle PD - D227</t>
  </si>
  <si>
    <t>-237384310</t>
  </si>
  <si>
    <t>766998368 SPC</t>
  </si>
  <si>
    <t>D+M Interiérové dveře dřevěné jednokřídlé 900×2100 mm - Specifikace dle PD - D229</t>
  </si>
  <si>
    <t>-1120232108</t>
  </si>
  <si>
    <t>766998369 SPC</t>
  </si>
  <si>
    <t>D+M Interiérové dveře dřevěné jednokřídlé 900×2100 mm - Specifikace dle PD - D230</t>
  </si>
  <si>
    <t>-1873242201</t>
  </si>
  <si>
    <t>766998370 SPC</t>
  </si>
  <si>
    <t>D+M Interiérové dveře dřevěné dvoukřídlé 800+450×2100 mm, s PO - Specifikace dle PD - D231</t>
  </si>
  <si>
    <t>-767613634</t>
  </si>
  <si>
    <t>766998371 SPC</t>
  </si>
  <si>
    <t>D+M Interiérové dveře dřevěné jednokřídlé 800×2100 mm, s PO - Specifikace dle PD - D232</t>
  </si>
  <si>
    <t>2071295366</t>
  </si>
  <si>
    <t>766999401 SPC</t>
  </si>
  <si>
    <t>D+M Interiérové dveře dřevěné jednokřídlé 900×2100 mm - Specifikace dle PD - D301</t>
  </si>
  <si>
    <t>-990611346</t>
  </si>
  <si>
    <t>" 3.NP " 1</t>
  </si>
  <si>
    <t>766999402 SPC</t>
  </si>
  <si>
    <t>D+M Interiérové dveře dřevěné jednokřídlé 900×2100 mm - Specifikace dle PD - D302</t>
  </si>
  <si>
    <t>-97269343</t>
  </si>
  <si>
    <t>766999403 SPC</t>
  </si>
  <si>
    <t>D+M Interiérové dveře dřevěné jednokřídlé 900×2100 mm - Specifikace dle PD - D303</t>
  </si>
  <si>
    <t>-589098872</t>
  </si>
  <si>
    <t>766999405 SPC</t>
  </si>
  <si>
    <t>D+M Interiérové dveře dřevěné jednokřídlé 900×2100 mm - Specifikace dle PD - D305</t>
  </si>
  <si>
    <t>1636007031</t>
  </si>
  <si>
    <t>766999406 SPC</t>
  </si>
  <si>
    <t>D+M Interiérové dveře dřevěné jednokřídlé 900×2100 mm - Specifikace dle PD - D306</t>
  </si>
  <si>
    <t>1104091701</t>
  </si>
  <si>
    <t>766999407 SPC</t>
  </si>
  <si>
    <t>D+M Interiérové dveře dřevěné jednokřídlé 900×2100 mm - Specifikace dle PD - D307</t>
  </si>
  <si>
    <t>1356762661</t>
  </si>
  <si>
    <t>766999408 SPC</t>
  </si>
  <si>
    <t>D+M Interiérové dveře dřevěné dvoukřídlé 800+450×2100 mm - Specifikace dle PD - D308</t>
  </si>
  <si>
    <t>1026506401</t>
  </si>
  <si>
    <t>766999409 SPC</t>
  </si>
  <si>
    <t>D+M Interiérové dveře dřevěné jednokřídlé 900×2100 mm - Specifikace dle PD - D309</t>
  </si>
  <si>
    <t>1114336249</t>
  </si>
  <si>
    <t>766999410 SPC</t>
  </si>
  <si>
    <t>D+M Interiérové dveře dřevěné jednokřídlé 900×2100 mm, s PO - Specifikace dle PD - D310</t>
  </si>
  <si>
    <t>1736870475</t>
  </si>
  <si>
    <t>766999411 SPC</t>
  </si>
  <si>
    <t>D+M Interiérové dveře dřevěné jednokřídlé 800×2100 mm - Specifikace dle PD - D311</t>
  </si>
  <si>
    <t>791255478</t>
  </si>
  <si>
    <t>766999412 SPC</t>
  </si>
  <si>
    <t>D+M Interiérové dveře dřevěné jednokřídlé 700×2100 mm - Specifikace dle PD - D312</t>
  </si>
  <si>
    <t>-978228537</t>
  </si>
  <si>
    <t>766999413 SPC</t>
  </si>
  <si>
    <t>D+M Interiérové dveře dřevěné jednokřídlé 700×1970 mm - Specifikace dle PD - D313</t>
  </si>
  <si>
    <t>-74609821</t>
  </si>
  <si>
    <t>766999414 SPC</t>
  </si>
  <si>
    <t>D+M Interiérové dveře dřevěné jednokřídlé 800×2100 mm - Specifikace dle PD - D314</t>
  </si>
  <si>
    <t>1099571025</t>
  </si>
  <si>
    <t>766999415 SPC</t>
  </si>
  <si>
    <t>D+M Interiérové dveře dřevěné jednokřídlé 700×2100 mm - Specifikace dle PD - D315</t>
  </si>
  <si>
    <t>271800052</t>
  </si>
  <si>
    <t>766999416 SPC</t>
  </si>
  <si>
    <t>D+M Interiérové dveře dřevěné jednokřídlé 700×1970 mm - Specifikace dle PD - D316</t>
  </si>
  <si>
    <t>1417492185</t>
  </si>
  <si>
    <t>766999420 SPC</t>
  </si>
  <si>
    <t>D+M Interiérové dveře dřevěné jednokřídlé 900×2100 mm - Specifikace dle PD - D320</t>
  </si>
  <si>
    <t>-106785601</t>
  </si>
  <si>
    <t>766999421 SPC</t>
  </si>
  <si>
    <t>D+M Interiérové dveře dřevěné jednokřídlé 900×2100 mm - Specifikace dle PD - D321</t>
  </si>
  <si>
    <t>32961731</t>
  </si>
  <si>
    <t>766999422 SPC</t>
  </si>
  <si>
    <t>D+M Interiérové dveře dřevěné jednokřídlé 900×2100 mm - Specifikace dle PD - D322</t>
  </si>
  <si>
    <t>-1939303</t>
  </si>
  <si>
    <t>766999423 SPC</t>
  </si>
  <si>
    <t>D+M Interiérové dveře dřevěné jednokřídlé 900×2100 mm - Specifikace dle PD - D323</t>
  </si>
  <si>
    <t>-1665763542</t>
  </si>
  <si>
    <t>766999424 SPC</t>
  </si>
  <si>
    <t>D+M Interiérové dveře dřevěné jednokřídlé 900×2100 mm - Specifikace dle PD - D324</t>
  </si>
  <si>
    <t>-1735626363</t>
  </si>
  <si>
    <t>766999425 SPC</t>
  </si>
  <si>
    <t>D+M Interiérové dveře dřevěné jednokřídlé 900×2100 mm - Specifikace dle PD - D325</t>
  </si>
  <si>
    <t>296895376</t>
  </si>
  <si>
    <t>766999426 SPC</t>
  </si>
  <si>
    <t>D+M Interiérové dveře dřevěné jednokřídlé 900×2100 mm - Specifikace dle PD - D326</t>
  </si>
  <si>
    <t>2073317021</t>
  </si>
  <si>
    <t>766999427 SPC</t>
  </si>
  <si>
    <t>D+M Interiérové dveře dřevěné dvoukřídlé 800+450×2100 mm, s PO - Specifikace dle PD - D327</t>
  </si>
  <si>
    <t>-1852808471</t>
  </si>
  <si>
    <t>766999429 SPC</t>
  </si>
  <si>
    <t>D+M Interiérové dveře dřevěné dvoukřídlé 800+450×2100 mm - Specifikace dle PD - D329</t>
  </si>
  <si>
    <t>-421199233</t>
  </si>
  <si>
    <t>766999430 SPC</t>
  </si>
  <si>
    <t>D+M Interiérové dveře dřevěné dvoukřídlé 800+450×2100 mm, s PO - Specifikace dle PD - D330</t>
  </si>
  <si>
    <t>-2036982337</t>
  </si>
  <si>
    <t>766999431 SPC</t>
  </si>
  <si>
    <t>D+M Interiérové dveře dřevěné jednokřídlé 800×2100 mm, s PO - Specifikace dle PD - D331</t>
  </si>
  <si>
    <t>-740557188</t>
  </si>
  <si>
    <t>766999432 SPC</t>
  </si>
  <si>
    <t>D+M Interiérové dveře dřevěné jednokřídlé 800×2100 mm, s PO - Specifikace dle PD - D332</t>
  </si>
  <si>
    <t>1430747859</t>
  </si>
  <si>
    <t>766999433 SPC</t>
  </si>
  <si>
    <t>D+M Interiérové dveře dřevěné jednokřídlé 900×2100 mm, s PO - Specifikace dle PD - D333</t>
  </si>
  <si>
    <t>-254459963</t>
  </si>
  <si>
    <t>766999434 SPC</t>
  </si>
  <si>
    <t>D+M Interiérové dveře dřevěné dvoukřídlé 800+450×2100 mm, s PO - Specifikace dle PD - D401</t>
  </si>
  <si>
    <t>-1453781261</t>
  </si>
  <si>
    <t>" 4.NP " 1</t>
  </si>
  <si>
    <t>766999435 SPC</t>
  </si>
  <si>
    <t>D+M Interiérové dveře dřevěné jednokřídlé 900×2100 mm, s PO - Specifikace dle PD - D402</t>
  </si>
  <si>
    <t>-1162606426</t>
  </si>
  <si>
    <t>766999436 SPC</t>
  </si>
  <si>
    <t>D+M Interiérové dveře dřevěné jednokřídlé 800×2100 mm - Specifikace dle PD - D403</t>
  </si>
  <si>
    <t>-1766647126</t>
  </si>
  <si>
    <t>766999437 SPC</t>
  </si>
  <si>
    <t>D+M Interiérové dveře dřevěné jednokřídlé 700×2100 mm - Specifikace dle PD - D404</t>
  </si>
  <si>
    <t>-846197938</t>
  </si>
  <si>
    <t>766999438 SPC</t>
  </si>
  <si>
    <t>D+M Interiérové dveře dřevěné jednokřídlé 700×1970 mm - Specifikace dle PD - D405</t>
  </si>
  <si>
    <t>155615352</t>
  </si>
  <si>
    <t>766999439 SPC</t>
  </si>
  <si>
    <t>D+M Interiérové dveře dřevěné jednokřídlé 800×2100 mm - Specifikace dle PD - D406</t>
  </si>
  <si>
    <t>448598874</t>
  </si>
  <si>
    <t>766999440 SPC</t>
  </si>
  <si>
    <t>D+M Interiérové dveře dřevěné jednokřídlé 700×2100 mm - Specifikace dle PD - D407</t>
  </si>
  <si>
    <t>-1122915933</t>
  </si>
  <si>
    <t>766999441 SPC</t>
  </si>
  <si>
    <t>D+M Interiérové dveře dřevěné jednokřídlé 700×1970 mm - Specifikace dle PD - D408</t>
  </si>
  <si>
    <t>376547052</t>
  </si>
  <si>
    <t>766999442 SPC</t>
  </si>
  <si>
    <t>D+M Interiérové dveře dřevěné jednokřídlé 900×2100 mm - Specifikace dle PD - D409</t>
  </si>
  <si>
    <t>-669133221</t>
  </si>
  <si>
    <t>766999443 SPC</t>
  </si>
  <si>
    <t>D+M Interiérové dveře dřevěné jednokřídlé 900×2100 mm - Specifikace dle PD - D410</t>
  </si>
  <si>
    <t>173834249</t>
  </si>
  <si>
    <t>766999444 SPC</t>
  </si>
  <si>
    <t>D+M Interiérové dveře dřevěné jednokřídlé 900×2100 mm - Specifikace dle PD - D411</t>
  </si>
  <si>
    <t>-624425572</t>
  </si>
  <si>
    <t>766999445 SPC</t>
  </si>
  <si>
    <t>D+M Interiérové dveře dřevěné jednokřídlé 900×2100 mm - Specifikace dle PD - D412</t>
  </si>
  <si>
    <t>-1234505923</t>
  </si>
  <si>
    <t>766999501 SPC</t>
  </si>
  <si>
    <t>D+M Interiérové dveře dřevěné jednokřídlé 900×2100 mm - Specifikace dle PD - D413</t>
  </si>
  <si>
    <t>-342536786</t>
  </si>
  <si>
    <t>766999502 SPC</t>
  </si>
  <si>
    <t>D+M Interiérové dveře dřevěné dvoukřídlé 800+450×2100 mm - Specifikace dle PD - D414</t>
  </si>
  <si>
    <t>-1848931817</t>
  </si>
  <si>
    <t>766999503 SPC</t>
  </si>
  <si>
    <t>D+M Interiérové dveře dřevěné jednokřídlé 900×2100 mm - Specifikace dle PD - D415</t>
  </si>
  <si>
    <t>2088250874</t>
  </si>
  <si>
    <t>766999505 SPC</t>
  </si>
  <si>
    <t>D+M Interiérové dveře dřevěné dvoukřídlé 800+450×2100 mm, s PO - Specifikace dle PD - D417</t>
  </si>
  <si>
    <t>-1714692057</t>
  </si>
  <si>
    <t>766999506 SPC</t>
  </si>
  <si>
    <t>D+M Interiérové dveře dřevěné dvoukřídlé 800+450×2100 mm - Specifikace dle PD - D418</t>
  </si>
  <si>
    <t>-1827142180</t>
  </si>
  <si>
    <t>766999507 SPC</t>
  </si>
  <si>
    <t>D+M Interiérové dveře dřevěné dvoukřídlé 800+450×2100 mm - Specifikace dle PD - D419</t>
  </si>
  <si>
    <t>1495361193</t>
  </si>
  <si>
    <t>766999508 SPC</t>
  </si>
  <si>
    <t>D+M Interiérové dveře dřevěné jednokřídlé 900×2100 mm - Specifikace dle PD - D420</t>
  </si>
  <si>
    <t>687876850</t>
  </si>
  <si>
    <t>766999509 SPC</t>
  </si>
  <si>
    <t>D+M Interiérové dveře dřevěné jednokřídlé 900×2100 mm - Specifikace dle PD - D421</t>
  </si>
  <si>
    <t>-333871504</t>
  </si>
  <si>
    <t>766999510 SPC</t>
  </si>
  <si>
    <t>D+M Interiérové dveře dřevěné jednokřídlé 900×2100 mm - Specifikace dle PD - D422</t>
  </si>
  <si>
    <t>600808343</t>
  </si>
  <si>
    <t>766999511 SPC</t>
  </si>
  <si>
    <t>D+M Interiérové dveře dřevěné jednokřídlé 900×2100 mm - Specifikace dle PD - D423</t>
  </si>
  <si>
    <t>-1243309574</t>
  </si>
  <si>
    <t>766999512 SPC</t>
  </si>
  <si>
    <t>D+M Interiérové dveře dřevěné jednokřídlé 900×2100 mm - Specifikace dle PD - D424</t>
  </si>
  <si>
    <t>972458764</t>
  </si>
  <si>
    <t>766999513 SPC</t>
  </si>
  <si>
    <t>D+M Interiérové dveře dřevěné jednokřídlé 900×2100 mm - Specifikace dle PD - D425</t>
  </si>
  <si>
    <t>-896179354</t>
  </si>
  <si>
    <t>766999514 SPC</t>
  </si>
  <si>
    <t>D+M Interiérové dveře dřevěné jednokřídlé 800×2100 mm - Specifikace dle PD - D426</t>
  </si>
  <si>
    <t>2137204084</t>
  </si>
  <si>
    <t>766999515 SPC</t>
  </si>
  <si>
    <t>D+M Interiérové dveře dřevěné jednokřídlé 900×2100 mm - Specifikace dle PD - D427</t>
  </si>
  <si>
    <t>-1419384470</t>
  </si>
  <si>
    <t>766999516 SPC</t>
  </si>
  <si>
    <t>D+M Interiérové dveře dřevěné dvoukřídlé 800+450×2100 mm, s PO - Specifikace dle PD - D428</t>
  </si>
  <si>
    <t>435016142</t>
  </si>
  <si>
    <t>766999519 SPC</t>
  </si>
  <si>
    <t>D+M Interiérové dveře dřevěné dvoukřídlé 800+450×2100 mm - Specifikace dle PD - D501</t>
  </si>
  <si>
    <t>1122827264</t>
  </si>
  <si>
    <t>" 5.NP " 1</t>
  </si>
  <si>
    <t>766999520 SPC</t>
  </si>
  <si>
    <t>D+M Interiérové dveře dřevěné jednokřídlé 900×2100 mm - Specifikace dle PD - D502</t>
  </si>
  <si>
    <t>1243365772</t>
  </si>
  <si>
    <t>766999521 SPC</t>
  </si>
  <si>
    <t>D+M Interiérové dveře dřevěné jednokřídlé 900×2100 mm - Specifikace dle PD - D503</t>
  </si>
  <si>
    <t>1939290186</t>
  </si>
  <si>
    <t>766999522 SPC</t>
  </si>
  <si>
    <t>D+M Interiérové dveře dřevěné jednokřídlé 900×2100 mm, s PO - Specifikace dle PD - D504</t>
  </si>
  <si>
    <t>2104191614</t>
  </si>
  <si>
    <t>766999523 SPC</t>
  </si>
  <si>
    <t>D+M Interiérové dveře dřevěné jednokřídlé 800×2100 mm - Specifikace dle PD - D505</t>
  </si>
  <si>
    <t>-1565177175</t>
  </si>
  <si>
    <t>766999524 SPC</t>
  </si>
  <si>
    <t>D+M Interiérové dveře dřevěné jednokřídlé 700×2100 mm - Specifikace dle PD - D506</t>
  </si>
  <si>
    <t>-1544067375</t>
  </si>
  <si>
    <t>766999525 SPC</t>
  </si>
  <si>
    <t>D+M Interiérové dveře dřevěné jednokřídlé 700×2100 mm - Specifikace dle PD - D507</t>
  </si>
  <si>
    <t>-1973979874</t>
  </si>
  <si>
    <t>766999526 SPC</t>
  </si>
  <si>
    <t>D+M Interiérové dveře dřevěné jednokřídlé 800×2100 mm - Specifikace dle PD - D508</t>
  </si>
  <si>
    <t>-2011306720</t>
  </si>
  <si>
    <t>766999527 SPC</t>
  </si>
  <si>
    <t>D+M Interiérové dveře dřevěné jednokřídlé 700×2100 mm - Specifikace dle PD - D509</t>
  </si>
  <si>
    <t>-214009611</t>
  </si>
  <si>
    <t>766999528 SPC</t>
  </si>
  <si>
    <t>D+M Interiérové dveře dřevěné jednokřídlé 700×1970 mm - Specifikace dle PD - D510</t>
  </si>
  <si>
    <t>1007691200</t>
  </si>
  <si>
    <t>766999529 SPC</t>
  </si>
  <si>
    <t>D+M Interiérové dveře dřevěné jednokřídlé 900×2100 mm - Specifikace dle PD - D511</t>
  </si>
  <si>
    <t>1649643746</t>
  </si>
  <si>
    <t>766999530 SPC</t>
  </si>
  <si>
    <t>D+M Interiérové dveře dřevěné jednokřídlé 900×2100 mm - Specifikace dle PD - D512</t>
  </si>
  <si>
    <t>851249651</t>
  </si>
  <si>
    <t>766999531 SPC</t>
  </si>
  <si>
    <t>D+M Interiérové dveře dřevěné jednokřídlé 900×2100 mm - Specifikace dle PD - D513</t>
  </si>
  <si>
    <t>-1456270743</t>
  </si>
  <si>
    <t>766999532 SPC</t>
  </si>
  <si>
    <t>D+M Interiérové dveře dřevěné jednokřídlé 900×2100 mm - Specifikace dle PD - D514</t>
  </si>
  <si>
    <t>-1979466281</t>
  </si>
  <si>
    <t>766999533 SPC</t>
  </si>
  <si>
    <t>D+M Interiérové dveře dřevěné jednokřídlé 900×2100 mm - Specifikace dle PD - D515</t>
  </si>
  <si>
    <t>-317952714</t>
  </si>
  <si>
    <t>766999534 SPC</t>
  </si>
  <si>
    <t>D+M Interiérové dveře dřevěné dvoukřídlé 900×2100 mm - Specifikace dle PD - D516</t>
  </si>
  <si>
    <t>863363814</t>
  </si>
  <si>
    <t>766999535 SPC</t>
  </si>
  <si>
    <t>D+M Interiérové dveře dřevěné jednokřídlé 900×2100 mm, s PO - Specifikace dle PD - D517</t>
  </si>
  <si>
    <t>1995107717</t>
  </si>
  <si>
    <t>766999537 SPC</t>
  </si>
  <si>
    <t>D+M Interiérové dveře dřevěné dvoukřídlé 800+450×2100 mm, s PO - Specifikace dle PD - D519</t>
  </si>
  <si>
    <t>-191649042</t>
  </si>
  <si>
    <t>766999538 SPC</t>
  </si>
  <si>
    <t>D+M Interiérové dveře dřevěné dvoukřídlé 800+450×2100 mm - Specifikace dle PD - D520</t>
  </si>
  <si>
    <t>-1715187436</t>
  </si>
  <si>
    <t>766999539 SPC</t>
  </si>
  <si>
    <t>D+M Interiérové dveře dřevěné jednokřídlé 900×2100 mm - Specifikace dle PD - D521</t>
  </si>
  <si>
    <t>13285040</t>
  </si>
  <si>
    <t>766999540 SPC</t>
  </si>
  <si>
    <t>D+M Interiérové dveře dřevěné jednokřídlé 900×2100 mm - Specifikace dle PD - D522</t>
  </si>
  <si>
    <t>-247872430</t>
  </si>
  <si>
    <t>766999541 SPC</t>
  </si>
  <si>
    <t>D+M Interiérové dveře dřevěné jednokřídlé 900×2100 mm - Specifikace dle PD - D523</t>
  </si>
  <si>
    <t>682496864</t>
  </si>
  <si>
    <t>766999542 SPC</t>
  </si>
  <si>
    <t>D+M Interiérové dveře dřevěné jednokřídlé 900×2100 mm - Specifikace dle PD - D524</t>
  </si>
  <si>
    <t>1558502569</t>
  </si>
  <si>
    <t>766999543 SPC</t>
  </si>
  <si>
    <t>D+M Interiérové dveře dřevěné jednokřídlé 900×2100 mm - Specifikace dle PD - D525</t>
  </si>
  <si>
    <t>-1658651864</t>
  </si>
  <si>
    <t>766999544 SPC</t>
  </si>
  <si>
    <t>D+M Interiérové dveře dřevěné jednokřídlé 800×2100 mm - Specifikace dle PD - D526</t>
  </si>
  <si>
    <t>1336136052</t>
  </si>
  <si>
    <t>766999545 SPC</t>
  </si>
  <si>
    <t>D+M Interiérové dveře dřevěné jednokřídlé 900×2100 mm - Specifikace dle PD - D527</t>
  </si>
  <si>
    <t>1655145534</t>
  </si>
  <si>
    <t>766999546 SPC</t>
  </si>
  <si>
    <t>D+M Interiérové dveře dřevěné jednokřídlé 900×2100 mm - Specifikace dle PD - D528</t>
  </si>
  <si>
    <t>-1219521897</t>
  </si>
  <si>
    <t>766999547 SPC</t>
  </si>
  <si>
    <t>D+M Interiérové dveře dřevěné dvoukřídlé 800+450×2100 mm - Specifikace dle PD - D529</t>
  </si>
  <si>
    <t>-1354261028</t>
  </si>
  <si>
    <t>766999550 SPC</t>
  </si>
  <si>
    <t>D+M Interiérové dveře dřevěné dvoukřídlé 800+450×2100 mm, s PO - Specifikace dle PD - D601</t>
  </si>
  <si>
    <t>1959692627</t>
  </si>
  <si>
    <t>" 6.NP " 1</t>
  </si>
  <si>
    <t>766999551 SPC</t>
  </si>
  <si>
    <t>D+M Interiérové dveře dřevěné dvoukřídlé 800+450×2100 mm - Specifikace dle PD - D602</t>
  </si>
  <si>
    <t>-307524578</t>
  </si>
  <si>
    <t>766999552 SPC</t>
  </si>
  <si>
    <t>D+M Interiérové dveře dřevěné jednokřídlé 900×2100 mm, s PO - Specifikace dle PD - D603</t>
  </si>
  <si>
    <t>443522938</t>
  </si>
  <si>
    <t>766999553 SPC</t>
  </si>
  <si>
    <t>D+M Interiérové dveře dřevěné jednokřídlé 800×2100 mm - Specifikace dle PD - D604</t>
  </si>
  <si>
    <t>-858390449</t>
  </si>
  <si>
    <t>766999554 SPC</t>
  </si>
  <si>
    <t>D+M Interiérové dveře dřevěné jednokřídlé 700×2100 mm - Specifikace dle PD - D605</t>
  </si>
  <si>
    <t>-204502248</t>
  </si>
  <si>
    <t>766999555 SPC</t>
  </si>
  <si>
    <t>D+M Interiérové dveře dřevěné jednokřídlé 700×1970 mm - Specifikace dle PD - D606</t>
  </si>
  <si>
    <t>2024943215</t>
  </si>
  <si>
    <t>766999556 SPC</t>
  </si>
  <si>
    <t>D+M Interiérové dveře dřevěné jednokřídlé 800×2100 mm - Specifikace dle PD - D607</t>
  </si>
  <si>
    <t>382505540</t>
  </si>
  <si>
    <t>766999557 SPC</t>
  </si>
  <si>
    <t>D+M Interiérové dveře dřevěné jednokřídlé 700×2100 mm - Specifikace dle PD - D608</t>
  </si>
  <si>
    <t>-1695470056</t>
  </si>
  <si>
    <t>766999558 SPC</t>
  </si>
  <si>
    <t>D+M Interiérové dveře dřevěné jednokřídlé 700×1970 mm - Specifikace dle PD - D609</t>
  </si>
  <si>
    <t>-1963880080</t>
  </si>
  <si>
    <t>766999559 SPC</t>
  </si>
  <si>
    <t>D+M Interiérové dveře dřevěné jednokřídlé 900×2100 mm - Specifikace dle PD - D610</t>
  </si>
  <si>
    <t>693881259</t>
  </si>
  <si>
    <t>766999560 SPC</t>
  </si>
  <si>
    <t>D+M Interiérové dveře dřevěné jednokřídlé 900×2100 mm - Specifikace dle PD - D611</t>
  </si>
  <si>
    <t>-1283760024</t>
  </si>
  <si>
    <t>766999561 SPC</t>
  </si>
  <si>
    <t>D+M Interiérové dveře dřevěné jednokřídlé 900×2100 mm - Specifikace dle PD - D612</t>
  </si>
  <si>
    <t>1834947762</t>
  </si>
  <si>
    <t>766999562 SPC</t>
  </si>
  <si>
    <t>D+M Interiérové dveře dřevěné jednokřídlé 900×2100 mm - Specifikace dle PD - D613</t>
  </si>
  <si>
    <t>348208272</t>
  </si>
  <si>
    <t>766999563 SPC</t>
  </si>
  <si>
    <t>D+M Interiérové dveře dřevěné dvoukřídlé 800+450×2100 mm - Specifikace dle PD - D614</t>
  </si>
  <si>
    <t>-1245416182</t>
  </si>
  <si>
    <t>766999564 SPC</t>
  </si>
  <si>
    <t>D+M Interiérové dveře dřevěné dvoukřídlé 800+450×2100 mm - Specifikace dle PD - D615</t>
  </si>
  <si>
    <t>2129443516</t>
  </si>
  <si>
    <t>766999565 SPC</t>
  </si>
  <si>
    <t>D+M Interiérové dveře dřevěné jednokřídlé 900×2100 mm - Specifikace dle PD - D616</t>
  </si>
  <si>
    <t>1039590915</t>
  </si>
  <si>
    <t>766999566 SPC</t>
  </si>
  <si>
    <t>D+M Interiérové dveře dřevěné dvoukřídlé 800+450×2100 mm, s PO - Specifikace dle PD - D617</t>
  </si>
  <si>
    <t>88388425</t>
  </si>
  <si>
    <t>766999568 SPC</t>
  </si>
  <si>
    <t>D+M Interiérové dveře dřevěné dvoukřídlé 800+450×2100 mm - Specifikace dle PD - D619</t>
  </si>
  <si>
    <t>1740361262</t>
  </si>
  <si>
    <t>766999569 SPC</t>
  </si>
  <si>
    <t>D+M Interiérové dveře dřevěné dvoukřídlé 800+450×2100 mm - Specifikace dle PD - D620</t>
  </si>
  <si>
    <t>-1415667910</t>
  </si>
  <si>
    <t>766999570 SPC</t>
  </si>
  <si>
    <t>D+M Interiérové dveře dřevěné jednokřídlé 900×2100 mm - Specifikace dle PD - D621</t>
  </si>
  <si>
    <t>387283905</t>
  </si>
  <si>
    <t>766999571 SPC</t>
  </si>
  <si>
    <t>D+M Interiérové dveře dřevěné jednokřídlé 900×2100 mm - Specifikace dle PD - D622</t>
  </si>
  <si>
    <t>-1422928232</t>
  </si>
  <si>
    <t>766999572 SPC</t>
  </si>
  <si>
    <t>D+M Interiérové dveře dřevěné jednokřídlé 900×2100 mm - Specifikace dle PD - D623</t>
  </si>
  <si>
    <t>-1120636594</t>
  </si>
  <si>
    <t>766999573 SPC</t>
  </si>
  <si>
    <t>D+M Interiérové dveře dřevěné jednokřídlé 900×2100 mm - Specifikace dle PD - D624</t>
  </si>
  <si>
    <t>-331705511</t>
  </si>
  <si>
    <t>766999574 SPC</t>
  </si>
  <si>
    <t>D+M Interiérové dveře dřevěné jednokřídlé 900×2100 mm - Specifikace dle PD - D625</t>
  </si>
  <si>
    <t>-2083972254</t>
  </si>
  <si>
    <t>766999575 SPC</t>
  </si>
  <si>
    <t>D+M Interiérové dveře dřevěné jednokřídlé 800×2100 mm - Specifikace dle PD - D626</t>
  </si>
  <si>
    <t>-1267388881</t>
  </si>
  <si>
    <t>766999576 SPC</t>
  </si>
  <si>
    <t>D+M Interiérové dveře dřevěné jednokřídlé 900×2100 mm - Specifikace dle PD - D627</t>
  </si>
  <si>
    <t>563038043</t>
  </si>
  <si>
    <t>766999577 SPC</t>
  </si>
  <si>
    <t>D+M Interiérové dveře dřevěné jednokřídlé 900×2100 mm - Specifikace dle PD - D628</t>
  </si>
  <si>
    <t>-927997427</t>
  </si>
  <si>
    <t>766999578 SPC</t>
  </si>
  <si>
    <t>D+M Interiérové dveře dřevěné dvoukřídlé 800+450×2100 mm, s PO - Specifikace dle PD - D629</t>
  </si>
  <si>
    <t>-823951677</t>
  </si>
  <si>
    <t>766999581 SPC</t>
  </si>
  <si>
    <t>D+M Interiérové dveře dřevěné dvoukřídlé 800+450×2100 mm, s PO - Specifikace dle PD - D701</t>
  </si>
  <si>
    <t>1177480700</t>
  </si>
  <si>
    <t>" 7.NP " 1</t>
  </si>
  <si>
    <t>766999582 SPC</t>
  </si>
  <si>
    <t>D+M Interiérové dveře dřevěné jednokřídlé 900×2100 mm - Specifikace dle PD - D702</t>
  </si>
  <si>
    <t>-113960065</t>
  </si>
  <si>
    <t>766999583 SPC</t>
  </si>
  <si>
    <t>D+M Interiérové dveře dřevěné jednokřídlé 900×2100 mm - Specifikace dle PD - D703</t>
  </si>
  <si>
    <t>-158040011</t>
  </si>
  <si>
    <t>766999584 SPC</t>
  </si>
  <si>
    <t>D+M Interiérové dveře dřevěné jednokřídlé 900×2100 mm s PO - Specifikace dle PD - D704</t>
  </si>
  <si>
    <t>1475311357</t>
  </si>
  <si>
    <t>766999585 SPC</t>
  </si>
  <si>
    <t>D+M Interiérové dveře dřevěné jednokřídlé 800×2100 mm - Specifikace dle PD - D705</t>
  </si>
  <si>
    <t>274360831</t>
  </si>
  <si>
    <t>766999586 SPC</t>
  </si>
  <si>
    <t>D+M Interiérové dveře dřevěné jednokřídlé 700×2100 mm - Specifikace dle PD - D706</t>
  </si>
  <si>
    <t>2118786491</t>
  </si>
  <si>
    <t>766999587 SPC</t>
  </si>
  <si>
    <t>D+M Interiérové dveře dřevěné jednokřídlé 700×1970 mm - Specifikace dle PD - D707</t>
  </si>
  <si>
    <t>522276831</t>
  </si>
  <si>
    <t>766999588 SPC</t>
  </si>
  <si>
    <t>D+M Interiérové dveře dřevěné jednokřídlé 800×2100 mm - Specifikace dle PD - D708</t>
  </si>
  <si>
    <t>1355710032</t>
  </si>
  <si>
    <t>766999589 SPC</t>
  </si>
  <si>
    <t>D+M Interiérové dveře dřevěné jednokřídlé 700×2100 mm - Specifikace dle PD - D709</t>
  </si>
  <si>
    <t>161731570</t>
  </si>
  <si>
    <t>766999590 SPC</t>
  </si>
  <si>
    <t>D+M Interiérové dveře dřevěné jednokřídlé 700×1970 mm - Specifikace dle PD - D710</t>
  </si>
  <si>
    <t>-838030961</t>
  </si>
  <si>
    <t>766999591 SPC</t>
  </si>
  <si>
    <t>D+M Interiérové dveře dřevěné jednokřídlé 900×2100 mm - Specifikace dle PD - D711</t>
  </si>
  <si>
    <t>-725452824</t>
  </si>
  <si>
    <t>766999592 SPC</t>
  </si>
  <si>
    <t>D+M Interiérové dveře dřevěné jednokřídlé 900×2100 mm - Specifikace dle PD - D712</t>
  </si>
  <si>
    <t>-341542903</t>
  </si>
  <si>
    <t>766999593 SPC</t>
  </si>
  <si>
    <t>D+M Interiérové dveře dřevěné jednokřídlé 900×2100 mm - Specifikace dle PD - D713</t>
  </si>
  <si>
    <t>14687557</t>
  </si>
  <si>
    <t>766999594 SPC</t>
  </si>
  <si>
    <t>D+M Interiérové dveře dřevěné jednokřídlé 900×2100 mm - Specifikace dle PD - D714</t>
  </si>
  <si>
    <t>1459180064</t>
  </si>
  <si>
    <t>766999595 SPC</t>
  </si>
  <si>
    <t>D+M Interiérové dveře dřevěné dvoukřídlé 800+450×2100 mm - Specifikace dle PD - D715</t>
  </si>
  <si>
    <t>1775467542</t>
  </si>
  <si>
    <t>766999596 SPC</t>
  </si>
  <si>
    <t>D+M Interiérové dveře dřevěné dvoukřídlé 800+450×2100 mm - Specifikace dle PD - D716</t>
  </si>
  <si>
    <t>411036598</t>
  </si>
  <si>
    <t>766999597 SPC</t>
  </si>
  <si>
    <t>D+M Interiérové dveře dřevěné jednokřídlé 900×2100 mm - Specifikace dle PD - D717</t>
  </si>
  <si>
    <t>-626795605</t>
  </si>
  <si>
    <t>766999598 SPC</t>
  </si>
  <si>
    <t>D+M Interiérové dveře dřevěné jednokřídlé 900×2100 mm, s PO - Specifikace dle PD - D718</t>
  </si>
  <si>
    <t>-1620765335</t>
  </si>
  <si>
    <t>766999599 SPC</t>
  </si>
  <si>
    <t>D+M Interiérové dveře dřevěné dvoukřídlé 800+450×2100 mm, s PO - Specifikace dle PD - D719</t>
  </si>
  <si>
    <t>-691497994</t>
  </si>
  <si>
    <t>766999601 SPC</t>
  </si>
  <si>
    <t>D+M Interiérové dveře dřevěné dvoukřídlé 800+450×2100 mm - Specifikace dle PD - D721</t>
  </si>
  <si>
    <t>1467414682</t>
  </si>
  <si>
    <t>766999602 SPC</t>
  </si>
  <si>
    <t>D+M Interiérové dveře dřevěné jednokřídlé 900×2100 mm - Specifikace dle PD - D722</t>
  </si>
  <si>
    <t>-463374709</t>
  </si>
  <si>
    <t>766999603 SPC</t>
  </si>
  <si>
    <t>D+M Interiérové dveře dřevěné jednokřídlé 900×2100 mm - Specifikace dle PD - D723</t>
  </si>
  <si>
    <t>-1996312604</t>
  </si>
  <si>
    <t>766999604 SPC</t>
  </si>
  <si>
    <t>D+M Interiérové dveře dřevěné jednokřídlé 900×2100 mm - Specifikace dle PD - D724</t>
  </si>
  <si>
    <t>-353590859</t>
  </si>
  <si>
    <t>766999605 SPC</t>
  </si>
  <si>
    <t>D+M Interiérové dveře dřevěné jednokřídlé 900×2100 mm - Specifikace dle PD - D725</t>
  </si>
  <si>
    <t>107212778</t>
  </si>
  <si>
    <t>766999606 SPC</t>
  </si>
  <si>
    <t>D+M Interiérové dveře dřevěné jednokřídlé 900×2100 mm - Specifikace dle PD - D726</t>
  </si>
  <si>
    <t>-136578858</t>
  </si>
  <si>
    <t>766999607 SPC</t>
  </si>
  <si>
    <t>D+M Interiérové dveře dřevěné jednokřídlé 900×2100 mm - Specifikace dle PD - D727</t>
  </si>
  <si>
    <t>-1423277954</t>
  </si>
  <si>
    <t>766999608 SPC</t>
  </si>
  <si>
    <t>D+M Interiérové dveře dřevěné jednokřídlé 800×2100 mm - Specifikace dle PD - D728</t>
  </si>
  <si>
    <t>2100102922</t>
  </si>
  <si>
    <t>766999609 SPC</t>
  </si>
  <si>
    <t>D+M Interiérové dveře dřevěné jednokřídlé 900×2100 mm - Specifikace dle PD - D729</t>
  </si>
  <si>
    <t>1288429030</t>
  </si>
  <si>
    <t>766999610 SPC</t>
  </si>
  <si>
    <t>D+M Interiérové dveře dřevěné jednokřídlé 900×2100 mm - Specifikace dle PD - D730</t>
  </si>
  <si>
    <t>-1863111506</t>
  </si>
  <si>
    <t>766999611 SPC</t>
  </si>
  <si>
    <t>D+M Interiérové dveře dřevěné jednokřídlé 900×2100 mm - Specifikace dle PD - D731</t>
  </si>
  <si>
    <t>-1399369023</t>
  </si>
  <si>
    <t>766999612 SPC</t>
  </si>
  <si>
    <t>D+M Interiérové dveře dřevěné dvoukřídlé 800+450×2100 mm, s PO - Specifikace dle PD - D732</t>
  </si>
  <si>
    <t>-1211235784</t>
  </si>
  <si>
    <t>766999615 SPC</t>
  </si>
  <si>
    <t>D+M Interiérové dveře dřevěné dvoukřídlé 800+450×2100 mm, s PO - Specifikace dle PD - D801</t>
  </si>
  <si>
    <t>350606010</t>
  </si>
  <si>
    <t>" 8.NP " 1</t>
  </si>
  <si>
    <t>766999616 SPC</t>
  </si>
  <si>
    <t>D+M Interiérové dveře dřevěné jednokřídlé 800×2100 mm, s PO - Specifikace dle PD - D802</t>
  </si>
  <si>
    <t>115721279</t>
  </si>
  <si>
    <t>766999617 SPC</t>
  </si>
  <si>
    <t>D+M Interiérové dveře dřevěné dvoukřídlé 800+450×2100 mm, s PO - Specifikace dle PD - D803</t>
  </si>
  <si>
    <t>1051819301</t>
  </si>
  <si>
    <t>766999701 SPC</t>
  </si>
  <si>
    <t>D+M Interiérové posuvné dveře jednokřídlé 800×2100 mm - Specifikace dle PD - DP101</t>
  </si>
  <si>
    <t>1789348977</t>
  </si>
  <si>
    <t>766999702 SPC</t>
  </si>
  <si>
    <t>D+M Interiérové posuvné dveře jednokřídlé 900×2100 mm - Specifikace dle PD - DP201</t>
  </si>
  <si>
    <t>-1288414087</t>
  </si>
  <si>
    <t>766999703 SPC</t>
  </si>
  <si>
    <t>D+M Interiérové posuvné dveře jednokřídlé 800×2100 mm - Specifikace dle PD - DP401</t>
  </si>
  <si>
    <t>-1086555088</t>
  </si>
  <si>
    <t>766999704 SPC</t>
  </si>
  <si>
    <t>D+M Interiérové posuvné dveře jednokřídlé 800×2100 mm - Specifikace dle PD - DP501</t>
  </si>
  <si>
    <t>-1707413870</t>
  </si>
  <si>
    <t>766999705 SPC</t>
  </si>
  <si>
    <t>D+M Interiérové posuvné dveře jednokřídlé 900×2100 mm - Specifikace dle PD - DP502</t>
  </si>
  <si>
    <t>-1606853838</t>
  </si>
  <si>
    <t>766999706 SPC</t>
  </si>
  <si>
    <t>D+M Interiérové posuvné dveře jednokřídlé 800×2100 mm - Specifikace dle PD - DP601</t>
  </si>
  <si>
    <t>-130157259</t>
  </si>
  <si>
    <t>766999707 SPC</t>
  </si>
  <si>
    <t>D+M Interiérové posuvné dveře jednokřídlé 800×2100 mm - Specifikace dle PD - DP701</t>
  </si>
  <si>
    <t>1997804539</t>
  </si>
  <si>
    <t>766999991 SPC</t>
  </si>
  <si>
    <t>D+M Systém generálního klíče - Specifikace ve výpisu dveří</t>
  </si>
  <si>
    <t>1000615570</t>
  </si>
  <si>
    <t>998766204</t>
  </si>
  <si>
    <t>Přesun hmot pro konstrukce truhlářské stanovený procentní sazbou (%) z ceny vodorovná dopravní vzdálenost do 50 m základní v objektech výšky přes 24 do 36 m</t>
  </si>
  <si>
    <t>-2079843632</t>
  </si>
  <si>
    <t>https://podminky.urs.cz/item/CS_URS_2025_01/998766204</t>
  </si>
  <si>
    <t>766629613 RTO</t>
  </si>
  <si>
    <t>D+M Rám pro předsazenou montáž dveří kotvením do TI nosného profilu vyložení do 90 mm - Specifikace dle PD</t>
  </si>
  <si>
    <t>-1514426217</t>
  </si>
  <si>
    <t>" DF01 " (1,1+1,1+2,65+2,65)</t>
  </si>
  <si>
    <t>" DF02 " (1,45+1,45+2,85+2,85)</t>
  </si>
  <si>
    <t>" DF03 " (1,45+1,45+2,85+2,85)</t>
  </si>
  <si>
    <t>" DF04 " (0,9+0,9+2,2+2,2)</t>
  </si>
  <si>
    <t>766998100 SPC</t>
  </si>
  <si>
    <t>D+M Fasádní automatické teleskopické posuvné čtyřpanelové 900x2100 mm, celkový rozměr otvoru 2350/2300 mm - Specifikace dle PD - DF05</t>
  </si>
  <si>
    <t>1137889830</t>
  </si>
  <si>
    <t>766998101 SPC</t>
  </si>
  <si>
    <t>D+M Fasádní hliníkové dveře jednokřídlé 900x2100 mm, celkový rozměr otvoru 1100x2650 mm - Specifikace dle PD - DF01</t>
  </si>
  <si>
    <t>-130040015</t>
  </si>
  <si>
    <t>766998102 SPC</t>
  </si>
  <si>
    <t>D+M Fasádní hliníkové dveře dvoukřídlé 900+350x2300 mm, celkový rozměr otvoru 1450x2850 mm - Specifikace dle PD - DF02</t>
  </si>
  <si>
    <t>810813632</t>
  </si>
  <si>
    <t>766998103 SPC</t>
  </si>
  <si>
    <t>D+M Fasádní hliníkové dveře dvoukřídlé 900+350x2300 mm, celkový rozměr otvoru 1450x2850 mm - Specifikace dle PD - DF03</t>
  </si>
  <si>
    <t>-2130152118</t>
  </si>
  <si>
    <t>766998104 SPC</t>
  </si>
  <si>
    <t>D+M Fasádní hliníkové dveře jednokřídlé 700x2100 mm, celkový rozměr otvoru 900x2200 mm - Specifikace dle PD - DF04</t>
  </si>
  <si>
    <t>-248895350</t>
  </si>
  <si>
    <t>766998105 SPC</t>
  </si>
  <si>
    <t>D+M Fasádní hliníkové dveře dvoukřídlé 900+450x2100 mm, celkový rozměr otvoru 1550x2200 mm - Specifikace dle PD - DF06</t>
  </si>
  <si>
    <t>398694932</t>
  </si>
  <si>
    <t>766998106 SPC</t>
  </si>
  <si>
    <t>D+M Fasádní hliníkové dveře dvoukřídlé 900+450x2100 mm, celkový rozměr otvoru 1550x2200 mm - Specifikace dle PD - DF07</t>
  </si>
  <si>
    <t>-679527084</t>
  </si>
  <si>
    <t>766998107 SPC</t>
  </si>
  <si>
    <t>D+M Fasádní hliníkové dveře jednokřídlé 900x2100 mm, celkový rozměr otvoru 1100x2200 mm - Specifikace dle PD - DF08</t>
  </si>
  <si>
    <t>-2019478416</t>
  </si>
  <si>
    <t>766998108 SPC</t>
  </si>
  <si>
    <t>D+M Hlliníkové dveře jednokřídlé 1000x2100 mm, s PO, celkový rozměr otvoru 1700x2800 mm - Specifikace dle PD - DH01</t>
  </si>
  <si>
    <t>525437241</t>
  </si>
  <si>
    <t>766998109 SPC</t>
  </si>
  <si>
    <t>D+M Hlliníkové dveře dvoukřídlé 800+450x2100 mm,s PO, celkový rozměr otvoru 2575x2800 mm - Specifikace dle PD - DH02</t>
  </si>
  <si>
    <t>848159696</t>
  </si>
  <si>
    <t>766998110 SPC</t>
  </si>
  <si>
    <t>D+M Hlliníkové dveře automatické posuvné čtyřpanelové 2350x2300 mm - Specifikace dle PD - DH03</t>
  </si>
  <si>
    <t>-1517842905</t>
  </si>
  <si>
    <t>766998111 SPC</t>
  </si>
  <si>
    <t>D+M Hlliníkové dveře dvoukřídlé 800+450x2100 mm, celkový rozměr otvoru 1350x2150 mm - Specifikace dle PD - DH04</t>
  </si>
  <si>
    <t>-461593193</t>
  </si>
  <si>
    <t>766998112 SPC</t>
  </si>
  <si>
    <t>D+M Hlliníkové dveře dvoukřídlé 800+450x2100 mm, celkový rozměr otvoru 1350x2150 mm - Specifikace dle PD - DH05</t>
  </si>
  <si>
    <t>1263685512</t>
  </si>
  <si>
    <t>766998113 SPC</t>
  </si>
  <si>
    <t>D+M Hlliníkové dveře automatické posuvné jednopanelové 900x2100 mm - Specifikace dle PD - DH06</t>
  </si>
  <si>
    <t>1510973745</t>
  </si>
  <si>
    <t>766998201 SPC</t>
  </si>
  <si>
    <t>D+M Hlliníkové dveře automatické posuvné jednopanelové 1000x2100 mm - Specifikace dle PD - DH07</t>
  </si>
  <si>
    <t>1987303031</t>
  </si>
  <si>
    <t>766998321 SPC</t>
  </si>
  <si>
    <t>D+M Interiérové dveře ocelové jednokřídlé 900×2100 mm, s PO - Specifikace dle PD - D121</t>
  </si>
  <si>
    <t>-558988086</t>
  </si>
  <si>
    <t>766998324 SPC</t>
  </si>
  <si>
    <t>D+M Interiérové dveře ocelové jednokřídlé 800×1970 mm, s PO - Specifikace dle PD - D124</t>
  </si>
  <si>
    <t>-1889506696</t>
  </si>
  <si>
    <t>766998328 SPC</t>
  </si>
  <si>
    <t>D+M Interiérové dveře ocelové jednokřídlé 900×2100 mm, s PO - Specifikace dle PD - D128</t>
  </si>
  <si>
    <t>157105240</t>
  </si>
  <si>
    <t>766998329 SPC</t>
  </si>
  <si>
    <t>D+M Interiérové dveře ocelové dvoukřídlé 1300×2100 mm, s PO - Specifikace dle PD - D129</t>
  </si>
  <si>
    <t>76092912</t>
  </si>
  <si>
    <t>766998330 SPC</t>
  </si>
  <si>
    <t>D+M Interiérové dveře ocelové dvoukřídlé 800+450×2100 mm, s PO - Specifikace dle PD - D130</t>
  </si>
  <si>
    <t>1375607421</t>
  </si>
  <si>
    <t>766998336 SPC</t>
  </si>
  <si>
    <t>D+M Interiérové dveře ocelové dvoukřídlé 800+450×1970 mm, s PO - Specifikace dle PD - D136</t>
  </si>
  <si>
    <t>-1123275843</t>
  </si>
  <si>
    <t>766998337 SPC</t>
  </si>
  <si>
    <t>D+M Interiérové dveře ocelové jednokřídlé 700×1970 mm, s PO - Specifikace dle PD - D137</t>
  </si>
  <si>
    <t>-2093686012</t>
  </si>
  <si>
    <t>766998338 SPC</t>
  </si>
  <si>
    <t>D+M Interiérové dveře ocelové jednokřídlé 700×1970 mm, s PO - Specifikace dle PD - D138</t>
  </si>
  <si>
    <t>1471187789</t>
  </si>
  <si>
    <t>766998339 SPC</t>
  </si>
  <si>
    <t>D+M Interiérové dveře ocelové jednokřídlé 600×1970 mm, s PO - Specifikace dle PD - D139</t>
  </si>
  <si>
    <t>-1375904076</t>
  </si>
  <si>
    <t>766998375 SPC</t>
  </si>
  <si>
    <t>D+M Interiérové dveře ocelové jednokřídlé 900×2100 mm, s PO - Specifikace dle PD - D140</t>
  </si>
  <si>
    <t>-594923601</t>
  </si>
  <si>
    <t>766998342 SPC</t>
  </si>
  <si>
    <t>D+M Interiérové dveře ocelové dvoukřídlé 800+450×1970 mm, s PO - Specifikace dle PD - D203</t>
  </si>
  <si>
    <t>-1480730574</t>
  </si>
  <si>
    <t>766998361 SPC</t>
  </si>
  <si>
    <t>D+M Interiérové dveře ocelové dvoukřídlé 1300×2100 mm, s PO - Specifikace dle PD - D222</t>
  </si>
  <si>
    <t>1512607968</t>
  </si>
  <si>
    <t>766998367 SPC</t>
  </si>
  <si>
    <t>D+M Interiérové dveře ocelové jednokřídlé 900×2100 mm, s PO - Specifikace dle PD - D228</t>
  </si>
  <si>
    <t>974481351</t>
  </si>
  <si>
    <t>766999404 SPC</t>
  </si>
  <si>
    <t>D+M Interiérové dveře ocelové jednokřídlé 900×2100 mm - Specifikace dle PD - D304</t>
  </si>
  <si>
    <t>1475160816</t>
  </si>
  <si>
    <t>766999428 SPC</t>
  </si>
  <si>
    <t>D+M Interiérové dveře ocelové jednokřídlé 900×2100 mm, s PO - Specifikace dle PD - D328</t>
  </si>
  <si>
    <t>-344369731</t>
  </si>
  <si>
    <t>766999417 SPC</t>
  </si>
  <si>
    <t>D+M Interiérové dveře kovové senvičové jednokřídlé 900×2100 mm - Specifikace dle PD - D317</t>
  </si>
  <si>
    <t>1891041854</t>
  </si>
  <si>
    <t>766999418 SPC</t>
  </si>
  <si>
    <t>D+M Interiérové dveře kovové senvičové jednokřídlé 900×2100 mm - Specifikace dle PD - D318</t>
  </si>
  <si>
    <t>143050210</t>
  </si>
  <si>
    <t>766999419 SPC</t>
  </si>
  <si>
    <t>D+M Interiérové dveře kovové senvičové jednokřídlé 800×2100 mm - Specifikace dle PD - D319</t>
  </si>
  <si>
    <t>1197908430</t>
  </si>
  <si>
    <t>766999504 SPC</t>
  </si>
  <si>
    <t>D+M Interiérové dveře ocelové jednokřídlé 900×2100 mm, s PO - Specifikace dle PD - D416</t>
  </si>
  <si>
    <t>1204197420</t>
  </si>
  <si>
    <t>766999517 SPC</t>
  </si>
  <si>
    <t>D+M Interiérové dveře ocelové dvoukřídlé 800+450×1970 mm, s PO - Specifikace dle PD - D429</t>
  </si>
  <si>
    <t>1733401138</t>
  </si>
  <si>
    <t>766999518 SPC</t>
  </si>
  <si>
    <t>D+M Interiérové dveře ocelové jednokřídlé 700×1970 mm, s PO - Specifikace dle PD - D430</t>
  </si>
  <si>
    <t>-785412265</t>
  </si>
  <si>
    <t>766999536 SPC</t>
  </si>
  <si>
    <t>D+M Interiérové dveře ocelové jednokřídlé 900×2100 mm, s PO - Specifikace dle PD - D518</t>
  </si>
  <si>
    <t>129572834</t>
  </si>
  <si>
    <t>766999548 SPC</t>
  </si>
  <si>
    <t>D+M Interiérové dveře ocelové dvoukřídlé 800+450×1970 mm, s PO - Specifikace dle PD - D530</t>
  </si>
  <si>
    <t>-1577349586</t>
  </si>
  <si>
    <t>766999549 SPC</t>
  </si>
  <si>
    <t>D+M Interiérové dveře ocelové jednokřídlé 700×1970 mm, s PO - Specifikace dle PD - D531</t>
  </si>
  <si>
    <t>-1871679382</t>
  </si>
  <si>
    <t>766999567 SPC</t>
  </si>
  <si>
    <t>D+M Interiérové dveře ocelové jednokřídlé 900×2100 mm, s PO - Specifikace dle PD - D618</t>
  </si>
  <si>
    <t>168021690</t>
  </si>
  <si>
    <t>766999579 SPC</t>
  </si>
  <si>
    <t>D+M Interiérové dveře ocelové dvoukřídlé 800+450×1970 mm, s PO - Specifikace dle PD - D630</t>
  </si>
  <si>
    <t>-841386974</t>
  </si>
  <si>
    <t>766999580 SPC</t>
  </si>
  <si>
    <t>D+M Interiérové dveře ocelové jednokřídlé 700×1970 mm, s PO - Specifikace dle PD - D631</t>
  </si>
  <si>
    <t>-1220783176</t>
  </si>
  <si>
    <t>766999600 SPC</t>
  </si>
  <si>
    <t>D+M Interiérové dveře ocelové jednokřídlé 900×2100 mm, s PO - Specifikace dle PD - D720</t>
  </si>
  <si>
    <t>-1437696093</t>
  </si>
  <si>
    <t>766999613 SPC</t>
  </si>
  <si>
    <t>D+M Interiérové dveře ocelové dvoukřídlé 800+450×1970 mm, s PO - Specifikace dle PD - D733</t>
  </si>
  <si>
    <t>-34847927</t>
  </si>
  <si>
    <t>766999614 SPC</t>
  </si>
  <si>
    <t>D+M Interiérové dveře ocelové jednokřídlé 700×1970 mm, s PO - Specifikace dle PD - D734</t>
  </si>
  <si>
    <t>-2147095843</t>
  </si>
  <si>
    <t>766999618 SPC</t>
  </si>
  <si>
    <t>D+M Interiérové dveře ocelové jednokřídlé 900×2100 mm, s PO - Specifikace dle PD - D804</t>
  </si>
  <si>
    <t>-1116798589</t>
  </si>
  <si>
    <t>766999901 SPC</t>
  </si>
  <si>
    <t>D+M Vnitřní prosklená příčka mezi m. 2.31 a 2.33 - Specifikace dle PD</t>
  </si>
  <si>
    <t>-1365328048</t>
  </si>
  <si>
    <t>Poznámka k položce:_x000D_
Vnitřní prosklená příčka tl. 100 mm v provedení bez PO včetně plných panelů. Konstrukce tvořena hliníkovými profily s povrchovou úpravou práškovýmn lakem, kotvené ke skryté nosné konstrukci tvořené tenkostěnnými plechovými profily s galvanickým zinkováním._x000D_
Zasklení dvojitým čirým bezpečnostním sklem. Součástí také vnitřní meziskelní manuálně ovládané hliníkové žaluzie._x000D_
V ceně veškerý spojovací materiál, nosné profily, těsnění, skleněná výplň, veškeré lišty, zesílující prvky, výplně otvorů,  mezisklení žaluzie, apod._x000D_
V ceně veškeré nutné příslušenství a materiál nutný pro realizaci prosklených příček, vč. zajištění napojení na okolní konstrukce, apod.</t>
  </si>
  <si>
    <t>POZN: Orientační plocha příčky bez dveří (čelní + levý + pravý): 7,58+6,36+6,36 = 20,3 m2</t>
  </si>
  <si>
    <t>766999902 SPC</t>
  </si>
  <si>
    <t>D+M Vnitřní prosklená příčka mezi m. 6.07 a 6.08 - Specifikace dle PD</t>
  </si>
  <si>
    <t>-563075142</t>
  </si>
  <si>
    <t>POZN: Orientační plocha příčky bez dveří = 16,072 m2</t>
  </si>
  <si>
    <t>766999903 SPC</t>
  </si>
  <si>
    <t>D+M Vnitřní prosklená příčka mezi 6.11 a 6.12 - Specifikace dle PD</t>
  </si>
  <si>
    <t>-1013564248</t>
  </si>
  <si>
    <t>Poznámka k položce:_x000D_
Vnitřní prosklená příčka tl. 100 mm v provedení bez PO v četně plnch panelů. Konstrukce tvořena hliníkovými profily s povrchovou úpravou práškovýmn lakem, kotvené ke skryté nosné konstrukci tvořené tenkostěnnými plechovými profily s galvanickým zinkováním._x000D_
Zasklení dvojitým čirým bezpečnostním sklem. Součástí také vnitřní meziskelní manuálně ovládané hliníkové žaluzie._x000D_
V ceně veškerý spojovací materiál, nosné profily, těsnění, skleněná výplň, veškeré lišty, zesílující prvky, výplně otvorů,  mezisklení žaluzie, apod._x000D_
V ceně veškeré nutné příslušenství a materiál nutný pro realizaci prosklených příček, vč. zajištění napojení na okolní konstrukce, apod.</t>
  </si>
  <si>
    <t>POZN: Orientační plocha příčky bez dveří: 11,779+11,528 = 23,307 m2</t>
  </si>
  <si>
    <t>766999904 SPC</t>
  </si>
  <si>
    <t>D+M Vnitřní prosklená příčka mezi 7.01 a 7.02 - Specifikace dle PD</t>
  </si>
  <si>
    <t>-204193781</t>
  </si>
  <si>
    <t>POZN: Orientační plocha příčky bez dveří = 15,788 m2</t>
  </si>
  <si>
    <t>-1341241835</t>
  </si>
  <si>
    <t>D.1.1.3.2.02. - VÝPIS OKEN</t>
  </si>
  <si>
    <t xml:space="preserve">    786 - Dokončovací práce - čalounické úpravy</t>
  </si>
  <si>
    <t>766999101 SPC</t>
  </si>
  <si>
    <t>D+M Hliníková prosklená fasádní stěna - okno 4850x1300 mm - Specifikace dle PD - O101</t>
  </si>
  <si>
    <t>855085443</t>
  </si>
  <si>
    <t>Poznámka k položce:_x000D_
Okno včetně kování a příslušenství dle PD.</t>
  </si>
  <si>
    <t>" 1.NP " 5</t>
  </si>
  <si>
    <t>766999102 SPC</t>
  </si>
  <si>
    <t>D+M Hliníková prosklená fasádní stěna - okno 1250x1300 mm - Specifikace dle PD - O102</t>
  </si>
  <si>
    <t>683465048</t>
  </si>
  <si>
    <t>" 1.NP " 4</t>
  </si>
  <si>
    <t>766999103 SPC</t>
  </si>
  <si>
    <t>D+M Hliníková prosklená fasádní stěna - okno 2450x1300 mm - Specifikace dle PD - O103</t>
  </si>
  <si>
    <t>-1481928855</t>
  </si>
  <si>
    <t>" 1.NP " 3</t>
  </si>
  <si>
    <t>766999104 SPC</t>
  </si>
  <si>
    <t>D+M Hliníková prosklená fasádní stěna - okno 3650x1300 mm - Specifikace dle PD - O104</t>
  </si>
  <si>
    <t>1933740290</t>
  </si>
  <si>
    <t>766999105 SPC</t>
  </si>
  <si>
    <t>D+M Hliníková prosklená fasádní stěna - okno 6050x1300 mm - Specifikace dle PD - O105</t>
  </si>
  <si>
    <t>-582515557</t>
  </si>
  <si>
    <t>766999106 SPC</t>
  </si>
  <si>
    <t>D+M Hliníková prosklená fasádní stěna - okno 1250x1300 mm, s PO - Specifikace dle PD - O106</t>
  </si>
  <si>
    <t>-1030450103</t>
  </si>
  <si>
    <t>766999134 SPC</t>
  </si>
  <si>
    <t>D+M Hliníková prosklená fasádní stěna - okno 4850x1300 mm, s PO - Specifikace dle PD - O107</t>
  </si>
  <si>
    <t>-58083303</t>
  </si>
  <si>
    <t>766999107 SPC</t>
  </si>
  <si>
    <t>D+M Hliníkové okno 1150x1750 mm - Specifikace dle PD - O201</t>
  </si>
  <si>
    <t>-66096414</t>
  </si>
  <si>
    <t>" 2.NP " 56</t>
  </si>
  <si>
    <t>766999108 SPC</t>
  </si>
  <si>
    <t>D+M Hliníkové okno 1150x1750 mm - Specifikace dle PD - O301</t>
  </si>
  <si>
    <t>300076560</t>
  </si>
  <si>
    <t>" 3.NP " 35</t>
  </si>
  <si>
    <t>766999109 SPC</t>
  </si>
  <si>
    <t>D+M Hliníkové okno 1150x1750 mm - Specifikace dle PD - O302</t>
  </si>
  <si>
    <t>-1797111831</t>
  </si>
  <si>
    <t>" 3.NP " 4</t>
  </si>
  <si>
    <t>766999110 SPC</t>
  </si>
  <si>
    <t>D+M Hliníkové okno 1150x1750 mm - Specifikace dle PD - O303</t>
  </si>
  <si>
    <t>-266293648</t>
  </si>
  <si>
    <t>" 3.NP " 20</t>
  </si>
  <si>
    <t>766999111 SPC</t>
  </si>
  <si>
    <t>D+M Hliníkové okno 1150x2650 mm - Specifikace dle PD - O304</t>
  </si>
  <si>
    <t>-88781018</t>
  </si>
  <si>
    <t>766999112 SPC</t>
  </si>
  <si>
    <t>D+M Hliníkové okno 1150x2650 mm - Specifikace dle PD - O305</t>
  </si>
  <si>
    <t>-247753485</t>
  </si>
  <si>
    <t>766999135 SPC</t>
  </si>
  <si>
    <t>D+M Hliníkové okno 1150x2650 mm - Specifikace dle PD - O306</t>
  </si>
  <si>
    <t>-1972270387</t>
  </si>
  <si>
    <t>766999136 SPC</t>
  </si>
  <si>
    <t>D+M Hliníkové okno 1150x2650 mm - Specifikace dle PD - O307</t>
  </si>
  <si>
    <t>810542017</t>
  </si>
  <si>
    <t>766999113 SPC</t>
  </si>
  <si>
    <t>D+M Hliníkové okno 1150x1750 mm - Specifikace dle PD - O401</t>
  </si>
  <si>
    <t>-1710409355</t>
  </si>
  <si>
    <t>" 4.NP " 26</t>
  </si>
  <si>
    <t>766999115 SPC</t>
  </si>
  <si>
    <t>D+M Hliníkové okno 1150x1300 mm - Specifikace dle PD - O402</t>
  </si>
  <si>
    <t>1897972033</t>
  </si>
  <si>
    <t>" 4.NP " 13</t>
  </si>
  <si>
    <t>766999116 SPC</t>
  </si>
  <si>
    <t>D+M Hliníkové okno 1150x550 mm - Specifikace dle PD - O403</t>
  </si>
  <si>
    <t>1302787714</t>
  </si>
  <si>
    <t>" 4.NP " 8</t>
  </si>
  <si>
    <t>766999117 SPC</t>
  </si>
  <si>
    <t>D+M Hliníkové okno 1150x1750 mm - Specifikace dle PD - O404</t>
  </si>
  <si>
    <t>198890705</t>
  </si>
  <si>
    <t>" 4.NP " 16</t>
  </si>
  <si>
    <t>766999118 SPC</t>
  </si>
  <si>
    <t>D+M Hliníkové okno 1150x1300 mm - Specifikace dle PD - O405</t>
  </si>
  <si>
    <t>-1670407042</t>
  </si>
  <si>
    <t>" 4.NP " 14</t>
  </si>
  <si>
    <t>766999119 SPC</t>
  </si>
  <si>
    <t>D+M Hliníkové okno 1150x1750 mm - Specifikace dle PD - O501</t>
  </si>
  <si>
    <t>-1992921371</t>
  </si>
  <si>
    <t>" 5.NP " 30</t>
  </si>
  <si>
    <t>766999120 SPC</t>
  </si>
  <si>
    <t>D+M Hliníkové okno 1150x1300 mm - Specifikace dle PD - O502</t>
  </si>
  <si>
    <t>576582713</t>
  </si>
  <si>
    <t>" 5.NP " 14</t>
  </si>
  <si>
    <t>766999121 SPC</t>
  </si>
  <si>
    <t>D+M Hliníkové okno 1150x550 mm - Specifikace dle PD - O503</t>
  </si>
  <si>
    <t>366939838</t>
  </si>
  <si>
    <t>" 5.NP " 7</t>
  </si>
  <si>
    <t>766999122 SPC</t>
  </si>
  <si>
    <t>D+M Hliníkové okno 1150x1750 mm - Specifikace dle PD - O504</t>
  </si>
  <si>
    <t>-510724319</t>
  </si>
  <si>
    <t>" 5.NP " 12</t>
  </si>
  <si>
    <t>766999123 SPC</t>
  </si>
  <si>
    <t>D+M Hliníkové okno 1150x1300 mm - Specifikace dle PD - O505</t>
  </si>
  <si>
    <t>-703807320</t>
  </si>
  <si>
    <t>" 5.NP " 13</t>
  </si>
  <si>
    <t>766999124 SPC</t>
  </si>
  <si>
    <t>D+M Hliníkové okno 1150x550 mm - Specifikace dle PD - O506</t>
  </si>
  <si>
    <t>1019824131</t>
  </si>
  <si>
    <t>" 5.NP " 2</t>
  </si>
  <si>
    <t>766999125 SPC</t>
  </si>
  <si>
    <t>D+M Hliníkové okno 1150x1750 mm - Specifikace dle PD - O601</t>
  </si>
  <si>
    <t>-423859683</t>
  </si>
  <si>
    <t>" 6.NP " 36</t>
  </si>
  <si>
    <t>766999126 SPC</t>
  </si>
  <si>
    <t>D+M Hliníkové okno 1150x1300 mm - Specifikace dle PD - O602</t>
  </si>
  <si>
    <t>-925229242</t>
  </si>
  <si>
    <t>" 6.NP " 21</t>
  </si>
  <si>
    <t>766999127 SPC</t>
  </si>
  <si>
    <t>D+M Hliníkové okno 1150x550 mm - Specifikace dle PD - O603</t>
  </si>
  <si>
    <t>-1589906092</t>
  </si>
  <si>
    <t>" 6.NP " 9</t>
  </si>
  <si>
    <t>766999128 SPC</t>
  </si>
  <si>
    <t>D+M Hliníkové okno 1150x1750 mm - Specifikace dle PD - O604</t>
  </si>
  <si>
    <t>-619260963</t>
  </si>
  <si>
    <t>" 6.NP " 5</t>
  </si>
  <si>
    <t>766999129 SPC</t>
  </si>
  <si>
    <t>D+M Hliníkové okno 1150x1300 mm - Specifikace dle PD - O605</t>
  </si>
  <si>
    <t>6561101</t>
  </si>
  <si>
    <t>766999130 SPC</t>
  </si>
  <si>
    <t>D+M Hliníkové okno 1150x1750 mm - Specifikace dle PD - O701</t>
  </si>
  <si>
    <t>-547182777</t>
  </si>
  <si>
    <t>" 7.NP " 36</t>
  </si>
  <si>
    <t>766999131 SPC</t>
  </si>
  <si>
    <t>D+M Hliníkové okno 1150x1300 mm - Specifikace dle PD - O702</t>
  </si>
  <si>
    <t>-31223391</t>
  </si>
  <si>
    <t>" 7.NP " 30</t>
  </si>
  <si>
    <t>766999132 SPC</t>
  </si>
  <si>
    <t>D+M Hliníkové okno 1150x550 mm - Specifikace dle PD - O703</t>
  </si>
  <si>
    <t>72182749</t>
  </si>
  <si>
    <t>" 7.NP " 8</t>
  </si>
  <si>
    <t>766999133 SPC</t>
  </si>
  <si>
    <t>D+M Hliníkové okno 1150x1750 mm - Specifikace dle PD - O704</t>
  </si>
  <si>
    <t>-2107383495</t>
  </si>
  <si>
    <t>" 7.NP " 4</t>
  </si>
  <si>
    <t>2012152870</t>
  </si>
  <si>
    <t>-1016210348</t>
  </si>
  <si>
    <t xml:space="preserve">Poznámka k položce:_x000D_
POZN: Práce HZS musí být odsouhlaseny a vykázány ve stavebním deníku dle skutečnosti._x000D_
</t>
  </si>
  <si>
    <t>786</t>
  </si>
  <si>
    <t>Dokončovací práce - čalounické úpravy</t>
  </si>
  <si>
    <t>786999101 SPC</t>
  </si>
  <si>
    <t>D+M Interiérové žaluzie, elektricky ovládané - Specifikace ve výpisu oken</t>
  </si>
  <si>
    <t>-1826941776</t>
  </si>
  <si>
    <t>Poznámka k položce:_x000D_
Vnitřní žaluzie - celostínící hliníkové lamely š. 25 mm. Barva - antracitově černá_x000D_
_x000D_
V ceně veškeré nutné příslušenství a materiál pro montáž vnitřních žaluzií - pohon, veškeré lišty, horní profil (box), apod.</t>
  </si>
  <si>
    <t>" Žaluzie pro okno O502 " 1,15*1,3*14</t>
  </si>
  <si>
    <t>" Žaluzie pro okno O505 " 1,15*1,30*13</t>
  </si>
  <si>
    <t>786999201 SPC</t>
  </si>
  <si>
    <t>D+M Interiérová celostínící látková roleta, mechanicky ovládaná - Specifikace ve výpisu oken</t>
  </si>
  <si>
    <t>971855709</t>
  </si>
  <si>
    <t>Poznámka k položce:_x000D_
Celostínící interiérová látková nepropustná roleta s manuálním ovládáním</t>
  </si>
  <si>
    <t>" Celostínící látková roleta pro okno O303 - rozměr okna 1,15×1,75 m " 20</t>
  </si>
  <si>
    <t>786999401 SPC</t>
  </si>
  <si>
    <t>D+M Externí žaluzie - elektricky ovládané - Specifikace ve výpisu oken</t>
  </si>
  <si>
    <t>1807494488</t>
  </si>
  <si>
    <t>Poznámka k položce:_x000D_
Předokenní hliníková žaluzie. Šířka lamel 80 mm. Tvar lamely "C". Montáž do systémového kastlíku, podomítkový systém_x000D_
Včetně podpůrné a rozšiřující konstrukce, vodících kolejnic, elektrického pohonu, prokabelování, napojení na elektro, ovládacích prvků a příslušenství._x000D_
V ceně žaluziový box včetně systémové izolace a izolace pro uložení a kolem boxu, systémové desky pro aplikaci omítky, oplechování z poplastovaného plechu, vynášecí profil pro žaluziový box._x000D_
Součástí automaticky systém pro ovládání pomocí čidel - větrných, slunečních._x000D_
POZN.: Plocha vztažena na výměru okenních výplní.</t>
  </si>
  <si>
    <t>" Žaluzie pro okno O101 " 4,85*1,3*5</t>
  </si>
  <si>
    <t>" Žaluzie pro okno O102 " 1,25*1,3*4</t>
  </si>
  <si>
    <t>" Žaluzie pro okno O103 " 2,45*1,3*3</t>
  </si>
  <si>
    <t>" Žaluzie pro okno O104 " 3,65*1,3*3</t>
  </si>
  <si>
    <t>" Žaluzie pro okno O105 " 6,05*1,3*3</t>
  </si>
  <si>
    <t>" Žaluzie pro okno O106 " 1,25*1,3*1</t>
  </si>
  <si>
    <t>" Žaluzie pro okno O107 " 4,85*1,3*1</t>
  </si>
  <si>
    <t>" Žaluzie pro okno O201 " 1,15*1,75*56</t>
  </si>
  <si>
    <t>" Žaluzie pro okno O301 " 1,15*1,75*35</t>
  </si>
  <si>
    <t>" Žaluzie pro okno O302 " 1,15*1,75*4</t>
  </si>
  <si>
    <t>" Žaluzie pro okno O303 " 1,15*1,75*20</t>
  </si>
  <si>
    <t>" Žaluzie pro okno O401 " 1,15*1,75*26</t>
  </si>
  <si>
    <t>" Žaluzie pro okno O402 " 1,15*1,30*13</t>
  </si>
  <si>
    <t>" Žaluzie pro okno O404 " 1,15*1,75*16</t>
  </si>
  <si>
    <t>" Žaluzie pro okno O405 " 1,15*1,3*14</t>
  </si>
  <si>
    <t>" Žaluzie pro okno O501 " 1,15*1,75*30</t>
  </si>
  <si>
    <t>" Žaluzie pro okno O504 " 1,15*1,75*12</t>
  </si>
  <si>
    <t>" Žaluzie pro okno O601 " 1,15*1,75*36</t>
  </si>
  <si>
    <t>" Žaluzie pro okno O602 " 1,15*1,30*21</t>
  </si>
  <si>
    <t>" Žaluzie pro okno O604 " 1,15*1,75*5</t>
  </si>
  <si>
    <t>" Žaluzie pro okno O605 " 1,15*1,30*5</t>
  </si>
  <si>
    <t>" Žaluzie pro okno O701 " 1,15*1,750*36</t>
  </si>
  <si>
    <t>" Žaluzie pro okno O702 " 1,15*1,30*30</t>
  </si>
  <si>
    <t>" Žaluzie pro okno O704 " 1,15*1,75*4</t>
  </si>
  <si>
    <t>998786204</t>
  </si>
  <si>
    <t>Přesun hmot pro stínění a čalounické úpravy stanovený procentní sazbou (%) z ceny vodorovná dopravní vzdálenost do 50 m základní v objektech výšky přes 24 do 36 m</t>
  </si>
  <si>
    <t>-1600945078</t>
  </si>
  <si>
    <t>https://podminky.urs.cz/item/CS_URS_2025_01/998786204</t>
  </si>
  <si>
    <t>D.1.1.3.2.03. - VÝPIS SKLADEB KONSTRUKCÍ</t>
  </si>
  <si>
    <t xml:space="preserve">      712 - 1 - D+M Plochá střecha - extenzivní zeleň - Specifikace dle PD - S1</t>
  </si>
  <si>
    <t xml:space="preserve">      712 - 2 - D+M Plochá střecha na předpjatých ŽB stropních dílcích - kačírek - Specifikace dle PD - S2</t>
  </si>
  <si>
    <t xml:space="preserve">      712 - 3 - D+M Plochá střecha nad 8. NP - Specifikace dle PD - S3</t>
  </si>
  <si>
    <t xml:space="preserve">      712 - 11 - D+M Povlaková krytina na horních plochách atik</t>
  </si>
  <si>
    <t xml:space="preserve">      712 - 12 - D+M Povlaková krytina na svislé ploše atiky střechy nad 8. NP</t>
  </si>
  <si>
    <t xml:space="preserve">      712 - 99 - Povlakové krytiny - Ostatní práce a materiál povlakových krytin mimo skladeb</t>
  </si>
  <si>
    <t xml:space="preserve">      713 - 1 - D+M Zateplení obvodové stěny KZS (ETICS) - Specifikace dle PD - F1</t>
  </si>
  <si>
    <t xml:space="preserve">      713 - 2 - D+M Zateplení obvodové stěny KZS (ETICS) v soklové části - 300 mm nad terén - Spec. dle PD - F2</t>
  </si>
  <si>
    <t xml:space="preserve">      713 - 3 - D+M Zateplení obvodové stěny KZS (ETICS) pod terénem - Specifikace dle PD - F3</t>
  </si>
  <si>
    <t xml:space="preserve">      713 - 6 - D+M Montovaný plášť 8. NP - Specifikace dle PD - F6</t>
  </si>
  <si>
    <t xml:space="preserve">      713 - 7 - D+M Montovaný plášť - soklová část 8. NP - Specifikace dle PD - F7</t>
  </si>
  <si>
    <t xml:space="preserve">      713 - 8 - D+M Zateplení vnitřních ploch atiky - Specifikace dle PD - F8</t>
  </si>
  <si>
    <t xml:space="preserve">      713 - 9 - D+M Zateplení venkovních sloupů KZS (ETICS) - Specifikace dle PD - F9</t>
  </si>
  <si>
    <t xml:space="preserve">      713 - 10 - D+M Zateplení venkovních sloupů KZS (ETICS) v soklové části - 300 mm NT - Specifikace dle PD - F10</t>
  </si>
  <si>
    <t xml:space="preserve">      713 - 21 - D+M Zateplení podhledu nad vstupem do 1. NP  (ETICS) - Specifikace dle PD - H1</t>
  </si>
  <si>
    <t xml:space="preserve">      713 - 22 - D+M Zateplení stropu nad 1. NP v místě ustupujícího podlaží + svislé části - Specifikace dle PD - H2</t>
  </si>
  <si>
    <t xml:space="preserve">      713 - 23 - D+M Zateplení stropu přesahujícího podlaží atria - Specifikace dle PD - H3</t>
  </si>
  <si>
    <t xml:space="preserve">      713 - 24 - D+M Zateplení stropu přesahujícího podlaží atria - Specifikace dle PD - H4</t>
  </si>
  <si>
    <t xml:space="preserve">      713 - 99 - Izolace tepelné - Ostatní práce a materiál izolací tepelných mimo skladeb</t>
  </si>
  <si>
    <t xml:space="preserve">      767 - 1 - D+M Zdvojená podlaha - Podlaha v 1. NP - Specifikace dle PD - P9</t>
  </si>
  <si>
    <t xml:space="preserve">      767 - 99 - Konstrukce zámečnické - zdvojená podlaha - Ostatní práce a materiál zdvojených podlah mimo skladeb</t>
  </si>
  <si>
    <t xml:space="preserve">      771 - 2 - D+M Keramická dlažba - Podlaha na terénu 1. NP - Specifikace dle PD - P5</t>
  </si>
  <si>
    <t xml:space="preserve">      771 - 3 - D+M Keramická dlažba na základu technologie - Podlaha na terénu 1. NP - Specifikace dle PD - P6</t>
  </si>
  <si>
    <t xml:space="preserve">      771 - 4 - D+M Keramická dlažba s HI stěrkou - Podlaha na terénu 1. NP - Specifikace dle PD - P7</t>
  </si>
  <si>
    <t xml:space="preserve">      771 - 5 - D+M Keramická dlažba - Podlaha v 2. NP až 7. NP - Specifikace dle PD - P15</t>
  </si>
  <si>
    <t xml:space="preserve">      771 - 6 - D+M Keramická dlažba s HI stěrkou - Podlaha v 2. NP až 7. NP - Specifikace dle PD - P16</t>
  </si>
  <si>
    <t xml:space="preserve">      771 - 11 - D+M Keramická dlažba v exteriéru - Rampa 1. NP - Specifikace dle PD - P20</t>
  </si>
  <si>
    <t xml:space="preserve">      771 - 12 - D+M Keramická dlažba v exteriéru - Hlavní vstup - Specifikace dle PD - P21</t>
  </si>
  <si>
    <t xml:space="preserve">      771 - 99 - Podlahy z dlaždic - Ostatní práce a materiál podlah z dlaždic mimo skladeb</t>
  </si>
  <si>
    <t xml:space="preserve">    773 - Podlahy z litého teraca</t>
  </si>
  <si>
    <t xml:space="preserve">      773 - 1 - D+M Teraco - Podlaha v 2. NP - Specifikace dle PD - P14</t>
  </si>
  <si>
    <t xml:space="preserve">      773 - 99 - Podlahy z litého teraca - Ostatní práce a materiál pohlad z litého teraca mimo skladeb</t>
  </si>
  <si>
    <t xml:space="preserve">      776 - 1 - D+M Přírodní linoleum - Podlaha na terénu 1. NP - Specifikace dle PD - P3</t>
  </si>
  <si>
    <t xml:space="preserve">      776 - 2 - D+M Přírodní linoleum na prefa panelu - Podlaha na terénu 1. NP - Specifikace dle PD - P4</t>
  </si>
  <si>
    <t xml:space="preserve">      776 - 3 - D+M Přírodní linoleum - schodišťová ramena - Specifikace dle PD - P10</t>
  </si>
  <si>
    <t xml:space="preserve">      776 - 4 - D+M Přírodní linoleum - Podlaha v 2. NP až 8. NP - Specifikace dle PD - P12</t>
  </si>
  <si>
    <t xml:space="preserve">      776 - 5 - D+M Přírodní linoleum na nové stropní konstrukci - Podlaha v 3. NP - Specifikace dle PD - P24</t>
  </si>
  <si>
    <t xml:space="preserve">      776 - 6 - D+M Antistatické linoleum - Podlaha v 2. NP až 7. NP - Specifikace dle PD - P13</t>
  </si>
  <si>
    <t xml:space="preserve">      776 - 7 - D+M Antistatické linoleum na nové stropní kci - Podlaha v 2., 5., 7. NP - Specifikace dle PD - P25</t>
  </si>
  <si>
    <t xml:space="preserve">      776 - 11 - D+M Zátěžový koberec - Podlaha v 7. NP - Specifikace dle PD - P18</t>
  </si>
  <si>
    <t xml:space="preserve">      776 - 31 - D+M Čistící zóna vnitřní - Podlaha v 2. NP - Specifikace dle PD - P11</t>
  </si>
  <si>
    <t xml:space="preserve">      776 - 99 - Podlahy povlakové - Ostatní práce a materiál povlakových podlah mimo skladeb</t>
  </si>
  <si>
    <t xml:space="preserve">    777 - Podlahy lité</t>
  </si>
  <si>
    <t xml:space="preserve">      777 - 1 - D+M Epoxidová stěrka - Podlaha na terénu 1. NP - Specifikace dle PD - P1</t>
  </si>
  <si>
    <t xml:space="preserve">      777 - 2 - D+M Epoxidová stěrka - Podlaha v 2. NP až 7. NP - Specifikace dle PD - P17</t>
  </si>
  <si>
    <t xml:space="preserve">      777 - 3 - D+M Epoxidová stěrka - Podlaha v 8. NP - Specifikace dle PD - P19</t>
  </si>
  <si>
    <t xml:space="preserve">      777 - 4 - D+M Epoxidová stěrka na nové stropní kci - Podlaha v 2. NP až 7. NP - Specifikace dle PD - P23</t>
  </si>
  <si>
    <t xml:space="preserve">      777 - 5 - D+M Epoxidová stěrka na prefa panelu - Podlaha na terénu 1. NP - Specifikace dle PD - P2</t>
  </si>
  <si>
    <t xml:space="preserve">      777 - 6 - D+M Epoxidová stěrka na nové stropní konstrukci - Podlaha v 4. a 6. NP - Specifikace dle PD - P26</t>
  </si>
  <si>
    <t xml:space="preserve">      777 - 7 - D+M Epoxidová stěrka na nové stropní konstrukci - Podlaha v 8. NP - Specifikace dle PD - P27</t>
  </si>
  <si>
    <t xml:space="preserve">      777 - 8 - D+M Epoxidová stěrka na schodišťové stupně 8. NP</t>
  </si>
  <si>
    <t xml:space="preserve">      777 - 99 - Podlahy lité - Ostatní práce a materiál litých podlah mimo skladeb</t>
  </si>
  <si>
    <t xml:space="preserve">      783 - 1 - D+M Olejivzdorný nátěr vč. podkladní vrstev - Podlaha v 1. NP - Specifikace dle PD - P8</t>
  </si>
  <si>
    <t xml:space="preserve">      783 - 2 - D+M Olejivzdorný nátěr na konstrukce - Podlaha v 1. NP - Specifikace dle PD - P8</t>
  </si>
  <si>
    <t xml:space="preserve">      783 - 99 - Dokončovací práce - nátěry - Ostatní práce a materiál nátěrů mimo skladeb</t>
  </si>
  <si>
    <t>712 - 1</t>
  </si>
  <si>
    <t>D+M Plochá střecha - extenzivní zeleň - Specifikace dle PD - S1</t>
  </si>
  <si>
    <t>712771521</t>
  </si>
  <si>
    <t>Založení vegetace vegetační střechy položením vegetační nebo trávníkové rohože, sklon střechy do 5°</t>
  </si>
  <si>
    <t>-640720638</t>
  </si>
  <si>
    <t>https://podminky.urs.cz/item/CS_URS_2025_01/712771521</t>
  </si>
  <si>
    <t>" Položení rozchodníkové rohože - předpěstovaná vegetační rohož s vytlívající kokosovou rohoži, protkaná PP síťkou, s vrstvou substrátu - tl. 40 mm "</t>
  </si>
  <si>
    <t>" Střecha nad 7. NP " (892,0-189,7)</t>
  </si>
  <si>
    <t>" Odečet plochy pro skladbu S2 " -(5,4+49,0+42,6)</t>
  </si>
  <si>
    <t>69334504</t>
  </si>
  <si>
    <t>koberec rozchodníkový vegetačních střech</t>
  </si>
  <si>
    <t>1205630576</t>
  </si>
  <si>
    <t>" Dodávka rozchodníkové rohože - předpěstovaná vegetační rohož s vytlívající kokosovou rohoži, protkaná PP síťkou, s vrstvou substrátu - tl. ± 40 mm "</t>
  </si>
  <si>
    <t>" Střecha nad 7. NP " (605,3)*1,1</t>
  </si>
  <si>
    <t>712771401</t>
  </si>
  <si>
    <t>Provedení vegetační vrstvy vegetační střechy ze substrátu, tloušťky do 100 mm, sklon střechy do 5°</t>
  </si>
  <si>
    <t>-1134982529</t>
  </si>
  <si>
    <t>https://podminky.urs.cz/item/CS_URS_2025_01/712771401</t>
  </si>
  <si>
    <t>" Provedení vrstvy substrátu - extenzivní vegetační substrát vhodný pro pěstování rozchodníků a bylin - tl. 80 mm "</t>
  </si>
  <si>
    <t>10321001</t>
  </si>
  <si>
    <t>substrát vegetačních střech extenzivní suchomilných rostlin</t>
  </si>
  <si>
    <t>763311335</t>
  </si>
  <si>
    <t>" Dodávka vrstvy substrátu - extenzivní vegetační substrát vhodný pro pěstování rozchodníků a bylin - tl. 80 mm "</t>
  </si>
  <si>
    <t>" Střecha nad 7. NP " ((605,3)*0,08)*1,05</t>
  </si>
  <si>
    <t>712771271</t>
  </si>
  <si>
    <t>Provedení filtrační vrstvy vegetační střechy z textilií kladených volně s přesahem, sklon střechy do 5°</t>
  </si>
  <si>
    <t>36979276</t>
  </si>
  <si>
    <t>https://podminky.urs.cz/item/CS_URS_2025_01/712771271</t>
  </si>
  <si>
    <t>" Provedení filtrační vrstvy - netkaná textílie pro extenzivní a intenzivní ozelenění z polyester/polypropylenu. "</t>
  </si>
  <si>
    <t>69311196</t>
  </si>
  <si>
    <t>geotextilie netkaná separační, ochranná, filtrační, drenážní PES(70%)+PP(30%) 150g/m2</t>
  </si>
  <si>
    <t>1673868562</t>
  </si>
  <si>
    <t>" Dodávka filtrační vrstvy - netkaná textílie pro extenzivní a intenzivní ozelenění z polyester/polypropylenu. "</t>
  </si>
  <si>
    <t>" Střecha nad 7. NP " (605,3)*1,15</t>
  </si>
  <si>
    <t>712771223</t>
  </si>
  <si>
    <t>Provedení drenážní vrstvy vegetační střechy z plastových nopových fólií, výšky nopů přes 25 mm, sklon střechy do 5°</t>
  </si>
  <si>
    <t>-140190282</t>
  </si>
  <si>
    <t>https://podminky.urs.cz/item/CS_URS_2025_01/712771223</t>
  </si>
  <si>
    <t>" Provedení drenážní vrstvy - tlakově zatížitelný drenážní a hydroakumulační prvek z HDPE - tl. 40 mm. "</t>
  </si>
  <si>
    <t>69334004</t>
  </si>
  <si>
    <t>fólie profilovaná (nopová) perforovaná HDPE s hydroakumulační a drenážní funkcí do vegetačních střech s výškou nopů 40mm</t>
  </si>
  <si>
    <t>891009808</t>
  </si>
  <si>
    <t>" Dodávka drenážní vrstvy - tlakově zatížitelný drenážní a hydroakumulační prvek z HDPE - tl. 40 mm. "</t>
  </si>
  <si>
    <t>712771101</t>
  </si>
  <si>
    <t>Provedení ochranné vrstvy vegetační střechy proti prorůstání kořenů, proti mechanickému poškození hydroizolace z textilií nebo rohoží volně kladených s přesahem, sklon střechy do 5°</t>
  </si>
  <si>
    <t>-1911927216</t>
  </si>
  <si>
    <t>https://podminky.urs.cz/item/CS_URS_2025_01/712771101</t>
  </si>
  <si>
    <t>" Provedení ochranné vrstvy - rohož - mechanicky a tepelně zpevněná směs z vláken PES a PP regenerátu - tl. 4,0 mm "</t>
  </si>
  <si>
    <t>69334100</t>
  </si>
  <si>
    <t>rohož ochranná PP/PES vegetačních střech 600g/m2 tl 4mm</t>
  </si>
  <si>
    <t>1425559422</t>
  </si>
  <si>
    <t>" Dodávka ochranné vrstvy - rohož - mechanicky a tepelně zpevněná směs z vláken PES a PP regenerátu - tl. 4,0 mm. "</t>
  </si>
  <si>
    <t>713191132</t>
  </si>
  <si>
    <t>Montáž tepelné izolace stavebních konstrukcí - doplňky a konstrukční součásti podlah, stropů vrchem nebo střech překrytí fólií separační z PE</t>
  </si>
  <si>
    <t>618530522</t>
  </si>
  <si>
    <t>https://podminky.urs.cz/item/CS_URS_2025_01/713191132</t>
  </si>
  <si>
    <t>" Položení separační vrstvy - PE fólie z regranulátu "</t>
  </si>
  <si>
    <t>28323100</t>
  </si>
  <si>
    <t>fólie LDPE (750 kg/m3) proti zemní vlhkosti nad úrovní terénu tl 0,8mm</t>
  </si>
  <si>
    <t>1064095020</t>
  </si>
  <si>
    <t>" Dodávka separační vrstvy - PE fólie z regranulátu "</t>
  </si>
  <si>
    <t>712341559</t>
  </si>
  <si>
    <t>Provedení povlakové krytiny střech plochých do 10° pásy přitavením NAIP v plné ploše</t>
  </si>
  <si>
    <t>1946517441</t>
  </si>
  <si>
    <t>https://podminky.urs.cz/item/CS_URS_2025_01/712341559</t>
  </si>
  <si>
    <t>" Provedení HI vrstvy - asfaltový SBS natavitelný pás s PE rohoží a s ochranou proti prorůstání kořenů - tl. 5,2 mm. "</t>
  </si>
  <si>
    <t>62855010</t>
  </si>
  <si>
    <t>pás asfaltový natavitelný modifikovaný SBS s vložkou z polyesterové vyztužené rohože a hrubozrnným břidličným posypem na horním povrchu tl 5,2mm</t>
  </si>
  <si>
    <t>450455224</t>
  </si>
  <si>
    <t>" Dodávka HI vrstvy - asfaltový SBS natavitelný pás s PE rohoží a s ochranou proti prorůstání kořenů - tl. 5,2 mm. "</t>
  </si>
  <si>
    <t>712331111</t>
  </si>
  <si>
    <t>Provedení povlakové krytiny střech plochých do 10° pásy na sucho podkladní samolepící asfaltový pás</t>
  </si>
  <si>
    <t>1197188041</t>
  </si>
  <si>
    <t>https://podminky.urs.cz/item/CS_URS_2025_01/712331111</t>
  </si>
  <si>
    <t xml:space="preserve">" Provedení HI vrstvy - SBS modifikovaný asfaltový pás kladený za studena se nosnou vložkou ze skelné mřížky se skelnou rohoží - tl. 3,0 mm. " </t>
  </si>
  <si>
    <t>62866281</t>
  </si>
  <si>
    <t>pás asfaltový samolepicí modifikovaný SBS s vložkou ze skleněné tkaniny se spalitelnou fólií nebo jemnozrnným minerálním posypem nebo textilií na horním povrchu tl 3,0mm</t>
  </si>
  <si>
    <t>1168302598</t>
  </si>
  <si>
    <t xml:space="preserve">" Dodávka HI vrstvy - SBS modifikovaný asfaltový pás kladený za studena se nosnou vložkou ze skelné mřížky se skelnou rohoží - tl. 3,0 mm. " </t>
  </si>
  <si>
    <t>713141336</t>
  </si>
  <si>
    <t>Montáž tepelné izolace střech plochých spádovými klíny v ploše přilepenými za studena nízkoexpanzní (PUR) pěnou</t>
  </si>
  <si>
    <t>472004853</t>
  </si>
  <si>
    <t>https://podminky.urs.cz/item/CS_URS_2025_01/713141336</t>
  </si>
  <si>
    <t xml:space="preserve">" Provedení spádové vrstvy - spádové klíny z teplené izolace PIR - lambda = 0,027 W/(m.K). Spádová vrstva tl. 20 - 290 mm. " </t>
  </si>
  <si>
    <t>63152388 SPC</t>
  </si>
  <si>
    <t>spádové klíny z PIR izolace, λ = 0,027 W/(m.K)</t>
  </si>
  <si>
    <t>-286152818</t>
  </si>
  <si>
    <t xml:space="preserve">" Dodávka spádové vrstvy - spádové klíny z teplené izolace PIR - lambda = 0,027 W/(m.K). Spádová vrstva tl. 20 - 290 mm. " </t>
  </si>
  <si>
    <t>" Střecha nad 7. NP " ((605,3)*0,18)*1,1</t>
  </si>
  <si>
    <t>" POZN: Jelikož se jedná o plochu, uvažována průměrná výška spádových klínů 180 mm. "</t>
  </si>
  <si>
    <t>713141151</t>
  </si>
  <si>
    <t>Montáž tepelné izolace střech plochých rohožemi, pásy, deskami, dílci, bloky (izolační materiál ve specifikaci) kladenými volně jednovrstvá</t>
  </si>
  <si>
    <t>2081118289</t>
  </si>
  <si>
    <t>https://podminky.urs.cz/item/CS_URS_2025_01/713141151</t>
  </si>
  <si>
    <t>" Provedení TI vrstvy - PIR izolace s oboustrannou krycí vrstvou z černého hliníku, rovinné s polodrážkou. Lambda = 0,022 W/(m.K) - tl. 220 mm. "</t>
  </si>
  <si>
    <t>28376521 SPC</t>
  </si>
  <si>
    <t>deska izolační PIR s oboustrannou krycí vrstvou z černého hliníku, s polodrážkou, λ = 0,022 W/(m.K), tl. 220 mm</t>
  </si>
  <si>
    <t>1537218605</t>
  </si>
  <si>
    <t>" Dodávka TI vrstvy - PIR izolace s oboustrannou krycí vrstvou z černého hliníku, rovinné s polodrážkou. Lambda = 0,022 W/(m.K) - tl. 220 mm. "</t>
  </si>
  <si>
    <t>-1924573680</t>
  </si>
  <si>
    <t>" Provedení HI vrstvy - asfaltový SBS natavitelný pás s nosnou vložkou z hliníkovo-polyesterové a skelné rohože - tl. 4,0 mm "</t>
  </si>
  <si>
    <t>62855099 SPC</t>
  </si>
  <si>
    <t>pás asfaltový natavitelný modifikovaný SBS s nosnou vložkou z hliníkovo-polyesterové a sklené rohože tl 4,0mm</t>
  </si>
  <si>
    <t>-776585610</t>
  </si>
  <si>
    <t>" Dodávka HI vrstvy - asfaltový SBS natavitelný pás s nosnou vložkou z hliníkovo-polyesterové a skelné rohože - tl. 4,0 mm "</t>
  </si>
  <si>
    <t>712311101</t>
  </si>
  <si>
    <t>Provedení povlakové krytiny střech plochých do 10° natěradly a tmely za studena nátěrem lakem penetračním nebo asfaltovým</t>
  </si>
  <si>
    <t>218407080</t>
  </si>
  <si>
    <t>https://podminky.urs.cz/item/CS_URS_2025_01/712311101</t>
  </si>
  <si>
    <t>" Provedení penetační vrstvy pod HI - asfaltový penetrační lak na bázi rozpouštědel. "</t>
  </si>
  <si>
    <t>-1923654802</t>
  </si>
  <si>
    <t>" Dodávka penetační vrstvy pod HI - asfaltový penetrační lak na bázi rozpouštědel. "</t>
  </si>
  <si>
    <t>" Uvažována spotřeba 0,4 kg/m2 "</t>
  </si>
  <si>
    <t>" Střecha nad 7. NP " ((605,3)*0,4/1000)*1,1</t>
  </si>
  <si>
    <t>712 - 2</t>
  </si>
  <si>
    <t>D+M Plochá střecha na předpjatých ŽB stropních dílcích - kačírek - Specifikace dle PD - S2</t>
  </si>
  <si>
    <t>712771601</t>
  </si>
  <si>
    <t>Provedení ochranných pásů vegetační střechy po obvodu střechy, v místech střešních prostupům napojení na zeď apod. z praného říčního kameniva, tloušťky do 100 mm, šířky do 500 mm</t>
  </si>
  <si>
    <t>1684680051</t>
  </si>
  <si>
    <t>https://podminky.urs.cz/item/CS_URS_2025_01/712771601</t>
  </si>
  <si>
    <t>" Provedení vrstvy ochranného pásu z kačírku v šířce do 500 mm kolem obvodu střech a vystupujících konstrukcí - tl. 100 mm. "</t>
  </si>
  <si>
    <t>" Kačírek kolem stěn atiky v šířce 400 mm - frakce 8 - 16 mm " (49,0)*0,1</t>
  </si>
  <si>
    <t>" Kačírek kolem stěn 8. NP v šířce 630 mm - frakce 8 - 16 mm " (42,6)*0,1</t>
  </si>
  <si>
    <t>" Kačírek kolem vpustí - frakce 16 - 32 mm " ((1,0)*4+(0,7)*2)*0,1</t>
  </si>
  <si>
    <t>58337401</t>
  </si>
  <si>
    <t>kamenivo dekorační (kačírek) frakce 8/16</t>
  </si>
  <si>
    <t>1916411451</t>
  </si>
  <si>
    <t>" Dodávka vrstvy ochranného pásu z kačírku v šířce 500 mm kolem obvodu střech a vystupujících konstrukcí - tl. 100 mm. "</t>
  </si>
  <si>
    <t>" Kačírek kolem stěn atiky v šířce 400 mm - frakce 8 - 16 mm " (((49,0)*0,1)*1,55)*1,05</t>
  </si>
  <si>
    <t>" Kačírek kolem stěn 8. NP v šířce 630 mm - frakce 8 - 16 mm " (((42,6)*0,1)*1,55)*1,05</t>
  </si>
  <si>
    <t>" POZN: Uvažovaný koeficient pro přepočet vzhledem k MJ -  1 m3 = 1,55 t. "</t>
  </si>
  <si>
    <t>58337403</t>
  </si>
  <si>
    <t>kamenivo dekorační (kačírek) frakce 16/32</t>
  </si>
  <si>
    <t>2054975955</t>
  </si>
  <si>
    <t>" Kačírek kolem vpustí - frakce 16 - 32 mm " (((5,4)*0,1)*1,55)*1,05</t>
  </si>
  <si>
    <t>712771602 SPC</t>
  </si>
  <si>
    <t>Příplatek za provedení ochranných pásů z kačírku po obvodě střechy za š. přes 500 mm do 1000 mm</t>
  </si>
  <si>
    <t>-1394581816</t>
  </si>
  <si>
    <t>" Příplatek za provedení vrstvy ochranného pásu z kačírku v šířce přes 500 do 1 000 mm kolem obvodu střech a vystupujících konstrukcí - tl. 100 mm. "</t>
  </si>
  <si>
    <t>370695014</t>
  </si>
  <si>
    <t>" Střecha nad 7. NP " (5,4+49,0+42,6)</t>
  </si>
  <si>
    <t>-1987019696</t>
  </si>
  <si>
    <t>" Střecha nad 7. NP " (97,0)*1,15</t>
  </si>
  <si>
    <t>-1647457177</t>
  </si>
  <si>
    <t>608383635</t>
  </si>
  <si>
    <t>-1161255467</t>
  </si>
  <si>
    <t>1895621854</t>
  </si>
  <si>
    <t>-1119948565</t>
  </si>
  <si>
    <t>723418253</t>
  </si>
  <si>
    <t>-2058495301</t>
  </si>
  <si>
    <t>238371672</t>
  </si>
  <si>
    <t>" Střecha nad 7. NP " ((97,0)*0,18)*1,1</t>
  </si>
  <si>
    <t>548706537</t>
  </si>
  <si>
    <t>862766702</t>
  </si>
  <si>
    <t>" Střecha nad 7. NP " (97,0)*1,1</t>
  </si>
  <si>
    <t>-1464984182</t>
  </si>
  <si>
    <t>-1991427871</t>
  </si>
  <si>
    <t>1129720332</t>
  </si>
  <si>
    <t>" Střecha nad 7. NP" (5,4+49,0+42,6)</t>
  </si>
  <si>
    <t>1096897825</t>
  </si>
  <si>
    <t>" Střecha nad 7. NP " ((97,0)*0,4/1000)*1,1</t>
  </si>
  <si>
    <t>712 - 3</t>
  </si>
  <si>
    <t>D+M Plochá střecha nad 8. NP - Specifikace dle PD - S3</t>
  </si>
  <si>
    <t>81474969</t>
  </si>
  <si>
    <t>" Provedení HI vrstvy - asfaltový SBS natavitelný pás s PE spřaženou vložkou 300 g/m2 - tl. 5,2 mm. "</t>
  </si>
  <si>
    <t>" Střecha nad 8. NP " (180,2-1,0-2,75)</t>
  </si>
  <si>
    <t>62855018</t>
  </si>
  <si>
    <t>pás asfaltový natavitelný modifikovaný SBS s vložkou z polyesterové rohože s retardéry hoření, BROOF(t3) a hrubozrnným břidličným posypem na horním povrchu tl 5,2mm</t>
  </si>
  <si>
    <t>-1202813092</t>
  </si>
  <si>
    <t>" Dodávka HI vrstvy - asfaltový SBS natavitelný pás s PE spřaženou vložkou 300 g/m2 - tl. 5,2 mm. "</t>
  </si>
  <si>
    <t>" Střecha nad 8. NP " (176,45)*1,15</t>
  </si>
  <si>
    <t>-711938056</t>
  </si>
  <si>
    <t>-1573055248</t>
  </si>
  <si>
    <t>" Střecha nad 8. NP " (180,2-1,0-2,75)*1,15</t>
  </si>
  <si>
    <t>119841378</t>
  </si>
  <si>
    <t xml:space="preserve">" Provedení spádové vrstvy - spádové klíny z teplené izolace PIR - lambda = 0,027 W/(m.K). Spádová vrstva tl. 20 - 220 mm. " </t>
  </si>
  <si>
    <t xml:space="preserve">" Dodávka spádové vrstvy - spádové klíny z teplené izolace PIR - lambda = 0,027 W/(m.K). Spádová vrstva tl. 20 - 220 mm. " </t>
  </si>
  <si>
    <t>" Střecha nad 8. NP " ((176,45)*0,14)*1,1</t>
  </si>
  <si>
    <t>" POZN: Jelikož se jedná o plochu, uvažována průměrná výška spádových klínů 140 mm. "</t>
  </si>
  <si>
    <t>-1859207550</t>
  </si>
  <si>
    <t>" Provedení TI vrstvy - PIR izolace s oboustrannou krycí vrstvou z černého hliníku, rovinné s polodrážkou. Lambda = 0,022 W/(m.K) - tl. 120 mm. "</t>
  </si>
  <si>
    <t>28376522 SPC</t>
  </si>
  <si>
    <t>deska izolační PIR s oboustrannou krycí vrstvou z černého hliníku, s polodrážkou, λ = 0,022 W/(m.K), tl. 120 mm</t>
  </si>
  <si>
    <t>-1059234965</t>
  </si>
  <si>
    <t>" Dodávka TI vrstvy - PIR izolace s oboustrannou krycí vrstvou z černého hliníku, rovinné s polodrážkou. Lambda = 0,022 W/(m.K) - tl. 120 mm. "</t>
  </si>
  <si>
    <t>" Střecha nad 8. NP " (176,45)*1,1</t>
  </si>
  <si>
    <t>-1694306933</t>
  </si>
  <si>
    <t xml:space="preserve">" Provedení HI vrstvy - SBS modifikovaný asfaltový pás samolepící - parozábrana - s nosnou vložkou ALU-polyester a skleněná mřížka - tl. 0,4 mm. " </t>
  </si>
  <si>
    <t>62856004 SPC</t>
  </si>
  <si>
    <t>pás asfaltový samolepicí modifikovaný SBS  s nosnou vložkou ALU-polyester kombinace a skleněná mnřížka, se sníženou hořlavostí tl 0,4 mm</t>
  </si>
  <si>
    <t>2139918003</t>
  </si>
  <si>
    <t xml:space="preserve">" Dodávka HI vrstvy - SBS modifikovaný asfaltový pás samolepící - parozábrana - s nosnou vložkou ALU-polyester a skleněná mřížka - tl. 0,4 mm. " </t>
  </si>
  <si>
    <t>712 - 11</t>
  </si>
  <si>
    <t>D+M Povlaková krytina na horních plochách atik</t>
  </si>
  <si>
    <t>1898820798</t>
  </si>
  <si>
    <t>" Horní plocha atiky - střecha nad 7. NP " (949,86-891,93)</t>
  </si>
  <si>
    <t>" Horní plocha atiky - střecha nad 8. NP " (189,7-180,1)</t>
  </si>
  <si>
    <t>1712829422</t>
  </si>
  <si>
    <t>" Horní plocha atiky - střecha nad 7. NP " (949,86-891,93)*1,15</t>
  </si>
  <si>
    <t>1052434804</t>
  </si>
  <si>
    <t>" Horní plocha atiky - střecha nad 8. NP " (189,7-180,1)*1,15</t>
  </si>
  <si>
    <t>1779171296</t>
  </si>
  <si>
    <t>1154718461</t>
  </si>
  <si>
    <t>712 - 12</t>
  </si>
  <si>
    <t>D+M Povlaková krytina na svislé ploše atiky střechy nad 8. NP</t>
  </si>
  <si>
    <t>712841559</t>
  </si>
  <si>
    <t>Provedení povlakové krytiny střech samostatným vytažením izolačního povlaku pásy přitavením na konstrukce převyšující úroveň střechy, NAIP</t>
  </si>
  <si>
    <t>-487436860</t>
  </si>
  <si>
    <t>https://podminky.urs.cz/item/CS_URS_2025_01/712841559</t>
  </si>
  <si>
    <t>" Svislá plocha atiky " ((63,35)*0,3)</t>
  </si>
  <si>
    <t>1588784987</t>
  </si>
  <si>
    <t>" Svislá plocha atiky " ((63,35)*0,3)*1,2</t>
  </si>
  <si>
    <t>712831111 SPC</t>
  </si>
  <si>
    <t>Provedení povlakové krytiny střech samostatným vytažením izolačního povlaku pásy na sucho na konstrukce převyšující úroveň střechy, podkladním asfaltovým pásem samolepícím</t>
  </si>
  <si>
    <t>86272888</t>
  </si>
  <si>
    <t>-39842833</t>
  </si>
  <si>
    <t>712 - 99</t>
  </si>
  <si>
    <t>Povlakové krytiny - Ostatní práce a materiál povlakových krytin mimo skladeb</t>
  </si>
  <si>
    <t>712091101 SPC</t>
  </si>
  <si>
    <t>D+M Příprava podkladu před pokládkou střešního pláště</t>
  </si>
  <si>
    <t>-223507944</t>
  </si>
  <si>
    <t>Poznámka k položce:_x000D_
" V ceně práce související s provedením přípravy povrchu před pokládkou vrstev střešního pláště. Jedná se především o:_x000D_
 - vyčištění podkladu;_x000D_
 - vyspravení podkladu;_x000D_
 - vyrovnání podkladu;_x000D_
 - odstranění nerovností;_x000D_
 - další práce související s přípravou podkladu před provedením skladeb střechy. "</t>
  </si>
  <si>
    <t>" Příprava povrchu před pokládkou střešního pláště "</t>
  </si>
  <si>
    <t>" Příprava pro skladbu S1 " (605,3)</t>
  </si>
  <si>
    <t>" Příprava pro skladbu S2 " (97,0)</t>
  </si>
  <si>
    <t>" Příprava pro skladbu S3 " (176,45)</t>
  </si>
  <si>
    <t>712091102 SPC</t>
  </si>
  <si>
    <t xml:space="preserve">Příplatek k povlakovým krytinám za provedení detailů a dalších prvků </t>
  </si>
  <si>
    <t>744777563</t>
  </si>
  <si>
    <t xml:space="preserve">Poznámka k položce:_x000D_
" Příplatek za řešební detailů a dalších prvků při pokládce střešního práce. Např.:_x000D_
 - za zesílení izolace při řešení detailů, v rozích a u prostupů;_x000D_
 - za zesílení TI v místě vpustí;_x000D_
 - za použití jiného truho kotvení vrstev než je v položce - složitější provedení;
_x000D_
 - za další veškeré nutné prvky, profily a práce potřebné pro provedení povlakových krytin - skaldby střech. "_x000D_
</t>
  </si>
  <si>
    <t>" Příplatek k povlakovým krytinám za provedení detailů a dalších praccí související s realizací střešního pláště "</t>
  </si>
  <si>
    <t>" Ke skladbě S1 " (605,3)</t>
  </si>
  <si>
    <t>" Ke skladbě S2 " (97,0)</t>
  </si>
  <si>
    <t>" Ke skladbě S3 " (176,45)</t>
  </si>
  <si>
    <t>" POZN: Výměra vztažena na celkovou půdorysnou plochu střech "</t>
  </si>
  <si>
    <t>998712204</t>
  </si>
  <si>
    <t>Přesun hmot pro povlakové krytiny stanovený procentní sazbou (%) z ceny vodorovná dopravní vzdálenost do 50 m základní v objektech výšky přes 24 do 36 m</t>
  </si>
  <si>
    <t>118383107</t>
  </si>
  <si>
    <t>https://podminky.urs.cz/item/CS_URS_2025_01/998712204</t>
  </si>
  <si>
    <t xml:space="preserve">Poznámka k položce:_x000D_
" POZN: V ceně přesunu hmot nutno zohlednit také přesun hmot pro jednotlivé části "_x000D_
</t>
  </si>
  <si>
    <t>713 - 1</t>
  </si>
  <si>
    <t>D+M Zateplení obvodové stěny KZS (ETICS) - Specifikace dle PD - F1</t>
  </si>
  <si>
    <t>783805121 SPC</t>
  </si>
  <si>
    <t>Funkční nátěr omítek antigraffiti, protikarbonatační, fotokatalytický, hydrofobizační apod., ploch hladkých omítek hladkých, zrnitých tenkovrstvých nebo štukových stupně členitosti 1 a 2</t>
  </si>
  <si>
    <t>1813332673</t>
  </si>
  <si>
    <t>Poznámka k položce:_x000D_
" V ceně veškerý nutný materiál a práce související s provedením nátěr na fasádu "</t>
  </si>
  <si>
    <t>" Fasádní barva na bázi silikonové pryskyřice s integrovanou nanokřemičitou mřížkou - pro skladbu F1 "</t>
  </si>
  <si>
    <t>" Barva se samočistícím efektem na principu fotokatalytických pigmentů. "</t>
  </si>
  <si>
    <t>" Fasádní barva " ((414,374-93,34)*2)*1,05</t>
  </si>
  <si>
    <t>" POZN: Jsou uvažovány 2 nátěry, z tohoto důvodu je plocha násobena 2×. "</t>
  </si>
  <si>
    <t>-1332855295</t>
  </si>
  <si>
    <t>" Penetrační nátěr pod fasádní barvu na tenkovrstvou omítku - pro skladbu F1 "</t>
  </si>
  <si>
    <t>" Penetrační nátěr na omítku pro fasádní barvu " (414,374-93,34)*1,05</t>
  </si>
  <si>
    <t>622381012</t>
  </si>
  <si>
    <t>Omítka tenkovrstvá minerální vnějších ploch probarvená, bez penetrace zatíraná (škrábaná), zrnitost 1,5 mm stěn</t>
  </si>
  <si>
    <t>1018908299</t>
  </si>
  <si>
    <t>https://podminky.urs.cz/item/CS_URS_2025_01/622381012</t>
  </si>
  <si>
    <t>" Tenkovrstvá probarvená omítka s obsahem uhlíkových vláken - zrnitost 1,5 mm - pro skladbu F1 "</t>
  </si>
  <si>
    <t>" Omítka pro KZS " (414,374-93,34)*1,05</t>
  </si>
  <si>
    <t>622151001</t>
  </si>
  <si>
    <t>Penetrační nátěr vnějších pastovitých tenkovrstvých omítek akrylátový stěn</t>
  </si>
  <si>
    <t>1566416568</t>
  </si>
  <si>
    <t>https://podminky.urs.cz/item/CS_URS_2025_01/622151001</t>
  </si>
  <si>
    <t>" Penetrační nátěr na bázi akrylátového kopolymeru, silikonové pryskyřice a křemičitanů pod tenkovrstvou omítku - pro skladbu F1 "</t>
  </si>
  <si>
    <t>" Penetrační nátěr pro omítku pro KZS " (414,374-93,34)*1,05</t>
  </si>
  <si>
    <t>622251201</t>
  </si>
  <si>
    <t>Montáž kontaktního zateplení lepením a mechanickým kotvením Příplatek k cenám za použití disperzní (organické) armovací hmoty při stěrkování izolačních desek</t>
  </si>
  <si>
    <t>-1853767760</t>
  </si>
  <si>
    <t>https://podminky.urs.cz/item/CS_URS_2025_01/622251201</t>
  </si>
  <si>
    <t xml:space="preserve">" Příplatek k zateplení vnějších konstrukcí stěn za provedení stěrky na organické bázi - pro skladbu F1 " </t>
  </si>
  <si>
    <t>" Příplatek za stěrku na organické bázi " (321,034)*2</t>
  </si>
  <si>
    <t>" POZN: 1. vrstva součástí položky na provedení KZS, 2. vrstva součástí položky za příplatek druhé armovací vrstvy. "</t>
  </si>
  <si>
    <t>622251211</t>
  </si>
  <si>
    <t>Montáž kontaktního zateplení lepením a mechanickým kotvením Příplatek k cenám za zesílené vyztužení druhou vrstvou sklovláknitého pletiva vnějších stěn</t>
  </si>
  <si>
    <t>1045006008</t>
  </si>
  <si>
    <t>https://podminky.urs.cz/item/CS_URS_2025_01/622251211</t>
  </si>
  <si>
    <t>" Příplatek k zateplení vnějších konstrukcí za provedení druhé vrstvy armovací tkaniny a stěrkové hmoty - pro skladbu F1 "</t>
  </si>
  <si>
    <t>" Příplatek za druhou vrstvu síťoviny se stěrkovou hmotou " (321,034)</t>
  </si>
  <si>
    <t>" POZN: 1. vrstva součástí položky na provedení KZS "</t>
  </si>
  <si>
    <t>622251105</t>
  </si>
  <si>
    <t>Montáž kontaktního zateplení lepením a mechanickým kotvením Příplatek k cenám za zápustnou montáž kotev s použitím tepelněizolačních zátek na vnější stěny z minerální vlny</t>
  </si>
  <si>
    <t>-1343614820</t>
  </si>
  <si>
    <t>https://podminky.urs.cz/item/CS_URS_2025_01/622251105</t>
  </si>
  <si>
    <t>" Příplatek k zateplení vnějších konstrukcí za použití TI zátek z minerální vlny na talířové hmoždinky - pro skladbu F1 "</t>
  </si>
  <si>
    <t>" Příplatek za TI zátky na talířové hmoždinky " (321,034)</t>
  </si>
  <si>
    <t>622221061 RTO</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</si>
  <si>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240 mm</t>
  </si>
  <si>
    <t>-349705640</t>
  </si>
  <si>
    <t>Poznámka k položce:_x000D_
POZN: Oproti standardní ceníkové položce byl v rozboru upraven druh kotvy</t>
  </si>
  <si>
    <t>" Montáž TI pro skladbu F1 - teplené izolace z kamenné vlny s podélnou orientací vláken, lambda = 0,036 W/(m.K) - tl. 300 mm. "</t>
  </si>
  <si>
    <t>" Zateplení objektu nad terénem " ((126,72)*3,27)</t>
  </si>
  <si>
    <t>" Odečet za okna " -((4,85*1,3)*5+(1,25*1,3)*4+(2,45*1,3)*3+(3,65*1,3)*3+(6,05*1,3)*3+(1,25*1,3)*1+(4,85*1,3)*1)</t>
  </si>
  <si>
    <t>" POZN: Oproti standardní ceníkové položce byl v rozboru upraven druh kotvy na kotvu s vyšší délkou vhodnou i pro tl. izolace 300 mm. "</t>
  </si>
  <si>
    <t>63142036</t>
  </si>
  <si>
    <t>deska tepelně izolační minerální kontaktních fasád podélné vlákno λ=0,035-0,036 tl 300mm</t>
  </si>
  <si>
    <t>1970452554</t>
  </si>
  <si>
    <t>" Dodávka TI pro skladbu F1 - teplené izolace z kamenné vlny s podélnou orientací vláken, lambda = 0,036 W/(m.K) - tl. 300 mm. "</t>
  </si>
  <si>
    <t>" Zateplení objektu nad terénem " ((126,72)*3,27)*1,1</t>
  </si>
  <si>
    <t>" Odečet za okna " -((4,85*1,3)*5+(1,25*1,3)*4+(2,45*1,3)*3+(3,65*1,3)*3+(6,05*1,3)*3+(1,25*1,3)*1+(4,85*1,3)*1)*1,1</t>
  </si>
  <si>
    <t>713 - 2</t>
  </si>
  <si>
    <t>D+M Zateplení obvodové stěny KZS (ETICS) v soklové části - 300 mm nad terén - Spec. dle PD - F2</t>
  </si>
  <si>
    <t>-258871906</t>
  </si>
  <si>
    <t>" Fasádní barva " (((126,4)*0,3+(0,72+1,23))*2)*1,05</t>
  </si>
  <si>
    <t>2049309794</t>
  </si>
  <si>
    <t>" Penetrační nátěr pod fasádní barvu na tenkovrstvou omítku - pro skladbu F2 "</t>
  </si>
  <si>
    <t>" Penetrační nátěr na omítku pro fasádní barvu " ((126,4)*0,3+(0,72+1,23))*1,05</t>
  </si>
  <si>
    <t>383655015</t>
  </si>
  <si>
    <t>" Tenkovrstvá probarvená omítka s ohsahem uhlíkových vláken - zrnitost 1,5 mm - pro skladbu F2 "</t>
  </si>
  <si>
    <t>" Omítka pro KZS " ((126,4)*0,3+(0,72+1,23))*1,05</t>
  </si>
  <si>
    <t>-815274583</t>
  </si>
  <si>
    <t>" Penetrační nátěr na bázi akrylátového kopolymeru, silikonové pryskyřice a křemičitanů pod tenkovrstvou omítku - pro skladbu F2 "</t>
  </si>
  <si>
    <t>" Penetrační nátěr pro omítku pro KZS " ((126,4)*0,3+(0,72+1,23))*1,05</t>
  </si>
  <si>
    <t>1060338172</t>
  </si>
  <si>
    <t xml:space="preserve">" Příplatek k zateplení vnějších konstrukcí stěn za provedení stěrky na organické bázi - pro skladbu F2 " </t>
  </si>
  <si>
    <t>" Příplatek za stěrku na organické bázi " (39,87)*2</t>
  </si>
  <si>
    <t>1870322016</t>
  </si>
  <si>
    <t>" Příplatek k zateplení vnějších konstrukcí za provedení druhé vrstvy armovací tkaniny a stěrkové hmoty - pro skladbu F2 "</t>
  </si>
  <si>
    <t>" Příplatek za druhou vrstvu síťoviny se stěrkovou hmotou " (39,87)</t>
  </si>
  <si>
    <t>622251241 SPC</t>
  </si>
  <si>
    <t>Příplatek k montáži KZS lepení za použití dvousložkového bitumenového lepidla bez obsahu rozpouštědel za lepení TI na asfaltovou hydroizolaci</t>
  </si>
  <si>
    <t>2112793823</t>
  </si>
  <si>
    <t>" Příplatek k zateplení spodní stavby na použití dvousložkového bitumenového lepidla pro lepení na asfaltovou HI - pro skladbu F2. "</t>
  </si>
  <si>
    <t>" Příplatek za použití bitumenového lepidla " (39,87)</t>
  </si>
  <si>
    <t>622213041 RTO</t>
  </si>
  <si>
    <t>Montáž kontaktního zateplení lepením na vnější stěny, na podklad betonový nebo z tvárnic keramických nebo vápenopískových, z desek polystyrenových (dodávka ve specifikaci), tloušťky desek přes 200 do 300 mm</t>
  </si>
  <si>
    <t>551095719</t>
  </si>
  <si>
    <t>" Montáž TI pro zateplení spodní stavby pro skladbu F2 - soklový EPS, lambda = 0,034 W/(m.K) - tl. 260 mm. "</t>
  </si>
  <si>
    <t>" Zateplení spodní stavby nad terén do úrovně 300 mm " (126,4)*0,3+(0,72+1,23)</t>
  </si>
  <si>
    <t>28376009</t>
  </si>
  <si>
    <t>deska perimetrická fasádní soklová 150kPa λ=0,035</t>
  </si>
  <si>
    <t>-1952716978</t>
  </si>
  <si>
    <t>" Dodávka TI pro zateplení spodní stavby pro skladbu F2 - soklový EPS, lambda = 0,034 W/(m.K) - tl. 260 mm. "</t>
  </si>
  <si>
    <t>" Zateplení spodní stavby nad terén do úrovně 300 mm " (((126,4)*0,3+(0,72+1,23))*0,26)*1,1</t>
  </si>
  <si>
    <t>713 - 3</t>
  </si>
  <si>
    <t>D+M Zateplení obvodové stěny KZS (ETICS) pod terénem - Specifikace dle PD - F3</t>
  </si>
  <si>
    <t>711491272</t>
  </si>
  <si>
    <t>Provedení doplňků izolace proti vodě textilií na ploše svislé S vrstva ochranná</t>
  </si>
  <si>
    <t>101093351</t>
  </si>
  <si>
    <t>https://podminky.urs.cz/item/CS_URS_2025_01/711491272</t>
  </si>
  <si>
    <t>" Provedení geotextílie jako ochranné vrstvy nopové fólie při zateplení spodní stavby - pro skladbu F3 "</t>
  </si>
  <si>
    <t>" Ochrana nopové fólie geotextílií " ((53,72)*1,35)</t>
  </si>
  <si>
    <t>69311082</t>
  </si>
  <si>
    <t>geotextilie netkaná separační, ochranná, filtrační, drenážní PP 500g/m2</t>
  </si>
  <si>
    <t>455474168</t>
  </si>
  <si>
    <t>" Dodávka geotextílie jako ochranné vrstvy nopové fólie při zateplení spodní stavby - pro skladbu F3 "</t>
  </si>
  <si>
    <t>" Ochrana nopové fólie geotextílií " ((53,72)*1,35)*1,2</t>
  </si>
  <si>
    <t>711161215</t>
  </si>
  <si>
    <t>Izolace proti zemní vlhkosti a beztlakové vodě nopovými fóliemi na ploše svislé S vrstva ochranná, odvětrávací a drenážní výška nopu 20,0 mm, tl. fólie do 1,0 mm</t>
  </si>
  <si>
    <t>-1222288325</t>
  </si>
  <si>
    <t>https://podminky.urs.cz/item/CS_URS_2025_01/711161215</t>
  </si>
  <si>
    <t>" Nopová fólie jako ochrana TI pří zateplení spodní stavby pod terénem - pro skladbu F3 "</t>
  </si>
  <si>
    <t>" Nopová fólie na TI " ((53,72)*1,35)*1,1</t>
  </si>
  <si>
    <t>37494392</t>
  </si>
  <si>
    <t>" Příplatek k zateplení spodní stavby na použití dvousložkového bitumenového lepidla pro lepení na asfaltovou HI - pro skladbu F3. "</t>
  </si>
  <si>
    <t>" Příplatek za použití bitumenového lepidla " (72,522)</t>
  </si>
  <si>
    <t>-1974603861</t>
  </si>
  <si>
    <t>" Montáž TI pro zateplení spodní stavby pro skladbu F3 - soklový EPS, lambda = 0,034 W/(m.K) - tl. 260 mm. "</t>
  </si>
  <si>
    <t>" Zateplení spodní stavby pod terénem " ((53,72)*1,35)</t>
  </si>
  <si>
    <t>-1257386491</t>
  </si>
  <si>
    <t>" Dodávka TI pro zateplení spodní stavby pro skladbu F3 - soklový EPS, lambda = 0,034 W/(m.K) - tl. 260 mm. "</t>
  </si>
  <si>
    <t>" Zateplení spodní stavby pod terénem " (((53,72)*1,35)*0,26)*1,1</t>
  </si>
  <si>
    <t>713 - 6</t>
  </si>
  <si>
    <t>D+M Montovaný plášť 8. NP - Specifikace dle PD - F6</t>
  </si>
  <si>
    <t>342151111 RTO</t>
  </si>
  <si>
    <t>Montáž opláštění stěn ocelové konstrukce ze sendvičových panelů, výšky budovy do 6 m</t>
  </si>
  <si>
    <t>2064828887</t>
  </si>
  <si>
    <t>" Montáž sendvičových stěnových panelů pro opláštění 8. NP - panel s izolačním jádrem z minerální vlny a viditelným kotvením - F6 "</t>
  </si>
  <si>
    <t>" Sendvičový panel pro opláštění 8. NP " (64,6)*3,36</t>
  </si>
  <si>
    <t>" POZN: Výška do 6 m je zvolena vzhledem k výšce provedení obvodové konstrukce 8. NP "</t>
  </si>
  <si>
    <t>55324766 SPC</t>
  </si>
  <si>
    <t>panel sendvičový stěnový vnější, izolace minerální vlna, viditelné kotvení, U 0,20 W/m2K, tl 150 mm</t>
  </si>
  <si>
    <t>-737142665</t>
  </si>
  <si>
    <t>" Dodávka sendvičových stěnových panelů pro opláštění 8. NP - panel s izolačním jádrem z minerální vlny a viditelným kotvením - F6 "</t>
  </si>
  <si>
    <t>" Sendvičový panel pro opláštění 8. NP " ((64,6)*3,36)*1,1</t>
  </si>
  <si>
    <t>764299901 SPC</t>
  </si>
  <si>
    <t xml:space="preserve">Příplatek k sendvičovým panelům za systémové lišty a prvky dle výrobce </t>
  </si>
  <si>
    <t>-124885156</t>
  </si>
  <si>
    <t>Poznámka k položce:_x000D_
" V ceně nutno zohlednit veškeré nutné systémové prvky a lišty dle výrobce. Jedná se např. o oplechování, spojky, zajištění rohů, ukončení, a další veškeré nutné systémové prvky výrobce panelů pro spravnou funkci. "</t>
  </si>
  <si>
    <t>" Příplatek k sendvičovým panelům za veškeré systémové prvky a lišty " (217,056)</t>
  </si>
  <si>
    <t>" POZN: Výměra vztažena na celkovou plochu panelů "</t>
  </si>
  <si>
    <t>713 - 7</t>
  </si>
  <si>
    <t>D+M Montovaný plášť - soklová část 8. NP - Specifikace dle PD - F7</t>
  </si>
  <si>
    <t>271102867</t>
  </si>
  <si>
    <t>" Svislá plocha atiky " ((64,6)*0,5)</t>
  </si>
  <si>
    <t>" POZN: Jako výška je uvažována výška od horní vrstvy TI - pro potřeby rozpočtu uvažována 500 mm. "</t>
  </si>
  <si>
    <t>-2036941670</t>
  </si>
  <si>
    <t>" Svislá plocha atiky " ((64,6)*0,5)*1,2</t>
  </si>
  <si>
    <t>-1459586950</t>
  </si>
  <si>
    <t>1907907367</t>
  </si>
  <si>
    <t>713131621</t>
  </si>
  <si>
    <t>Montáž tepelné izolace ostatních konstrukcí rohožemi, pásy, deskami, dílci, bloky (izolační materiál ve specifikaci) lepením celoplošně</t>
  </si>
  <si>
    <t>1994682114</t>
  </si>
  <si>
    <t>https://podminky.urs.cz/item/CS_URS_2025_01/713131621</t>
  </si>
  <si>
    <t>" Montáž TI pro zateplení svislých ploch atiky - TI z kamenné vlny s podélnou orientací vláken, lambda = 0,036 W/(m.K) - tl. 120 mm - F7 "</t>
  </si>
  <si>
    <t>" Zateplení svislých ploch atiky " (64,6)*0,8</t>
  </si>
  <si>
    <t>63142026</t>
  </si>
  <si>
    <t>deska tepelně izolační minerální kontaktních fasád podélné vlákno λ=0,035-0,036 tl 120mm</t>
  </si>
  <si>
    <t>1280738862</t>
  </si>
  <si>
    <t>" Dodávka TI pro zateplení svislých ploch atiky - TI z kamenné vlny s podélnou orientací vláken, lambda = 0,036 W/(m.K) - tl. 120 mm "</t>
  </si>
  <si>
    <t>" Zateplení svislých ploch atiky " ((64,6)*0,8)*1,1</t>
  </si>
  <si>
    <t>-1696547727</t>
  </si>
  <si>
    <t>" Svislá plocha atiky " (64,6)*0,8</t>
  </si>
  <si>
    <t>-518429981</t>
  </si>
  <si>
    <t>" Svislá plocha atiky " ((64,6)*0,8)*1,2</t>
  </si>
  <si>
    <t>712811102</t>
  </si>
  <si>
    <t>Provedení povlakové krytiny střech samostatným vytažením izolačního povlaku za studena na konstrukce převyšující úroveň střechy, nátěrem lakem asfaltovým</t>
  </si>
  <si>
    <t>376771099</t>
  </si>
  <si>
    <t>https://podminky.urs.cz/item/CS_URS_2025_01/712811102</t>
  </si>
  <si>
    <t>" Svislá plocha atiky " ((64,6)*0,8)</t>
  </si>
  <si>
    <t>337052232</t>
  </si>
  <si>
    <t>" Svislá plocha atiky " (((64,6)*0,8)*0,4/1000)*1,15</t>
  </si>
  <si>
    <t>762430012</t>
  </si>
  <si>
    <t>Obložení stěn z cementotřískových desek šroubovaných na sraz, tloušťky desky 12 mm</t>
  </si>
  <si>
    <t>600420969</t>
  </si>
  <si>
    <t>https://podminky.urs.cz/item/CS_URS_2025_01/762430012</t>
  </si>
  <si>
    <t>" Cementotřísková deska jako podklad pro HI a ukotvení TI zateplení atiky kotvena k ocelové konstrukci - F7 "</t>
  </si>
  <si>
    <t>" Podkladní cementotřísková deska pro svislou část atiky " ((64,6)*0,8)*1,1</t>
  </si>
  <si>
    <t>713131151</t>
  </si>
  <si>
    <t>Montáž tepelné izolace stěn rohožemi, pásy, deskami, dílci, bloky (izolační materiál ve specifikaci) vložením jednovrstvě</t>
  </si>
  <si>
    <t>1951475763</t>
  </si>
  <si>
    <t>https://podminky.urs.cz/item/CS_URS_2025_01/713131151</t>
  </si>
  <si>
    <t>" Montáž TI vkládané mezi ocelovou kci a CDT - TI z kamenné vlny s obj. hm. 40 kg/m3 - tl. 50 mm - F7 "</t>
  </si>
  <si>
    <t>" TI vložena mezi ocelovou konstrukci " (64,6)*0,8</t>
  </si>
  <si>
    <t>63152351</t>
  </si>
  <si>
    <t>deska tepelně izolační minerální vkládaná do roštů nebo kazet provětrávaných kcí λ=0,035 tl 50mm</t>
  </si>
  <si>
    <t>1439625344</t>
  </si>
  <si>
    <t>" Dodávka TI vkládané mezi ocelovou kci a CTD - TI z kamenné vlny s obj. hm. 40 kg/m3 - tl. 50 mm - F7 "</t>
  </si>
  <si>
    <t>" TI vložena mezi ocelovou konstrukci " ((64,6)*0,8)*1,1</t>
  </si>
  <si>
    <t>713 - 8</t>
  </si>
  <si>
    <t>D+M Zateplení vnitřních ploch atiky - Specifikace dle PD - F8</t>
  </si>
  <si>
    <t>-1017146354</t>
  </si>
  <si>
    <t>" Svislá plocha atiky " ((125,6)*0,4)</t>
  </si>
  <si>
    <t>" POZN: Jako výška je uvažována výška od horní vrstvy TI - pro potřeby rozpočtu uvažována 400 mm. "</t>
  </si>
  <si>
    <t>-928475538</t>
  </si>
  <si>
    <t>" Svislá plocha atiky " ((125,6)*0,4)*1,2</t>
  </si>
  <si>
    <t>1466570904</t>
  </si>
  <si>
    <t>-1159632020</t>
  </si>
  <si>
    <t>1093723679</t>
  </si>
  <si>
    <t>" Montáž TI pro zateplení svislých ploch atiky - TI z kamenné vlny s podélnou orientací vláken, lambda = 0,036 W/(m.K) - tl. 100 mm - F8 "</t>
  </si>
  <si>
    <t>" Zateplení svislých ploch atiky " (125,6)*0,8</t>
  </si>
  <si>
    <t>63142025</t>
  </si>
  <si>
    <t>deska tepelně izolační minerální kontaktních fasád podélné vlákno λ=0,035-0,036 tl 100mm</t>
  </si>
  <si>
    <t>-1560587649</t>
  </si>
  <si>
    <t>" Dodávka TI pro zateplení svislých ploch atiky - TI z kamenné vlny s podélnou orientací vláken, lambda = 0,036 W/(m.K) - tl. 100 mm "</t>
  </si>
  <si>
    <t>" Zateplení svislých ploch atiky " ((125,6)*0,8)*1,1</t>
  </si>
  <si>
    <t>-1239728716</t>
  </si>
  <si>
    <t>" Svislá plocha atiky " (125,6)*0,8</t>
  </si>
  <si>
    <t>-742038540</t>
  </si>
  <si>
    <t>" Svislá plocha atiky " ((125,6)*0,8)*1,2</t>
  </si>
  <si>
    <t>-324757787</t>
  </si>
  <si>
    <t>" Svislá plocha atiky " ((125,6)*0,8)</t>
  </si>
  <si>
    <t>-1467079633</t>
  </si>
  <si>
    <t>" Svislá plocha atiky " (((125,6)*0,8)*0,4/1000)*1,15</t>
  </si>
  <si>
    <t>-1045074568</t>
  </si>
  <si>
    <t>" Cementotřísková deska jako podklad pro HI a ukotvení TI zateplení atiky kotvena do sloupkopříčkové fasády - F8 "</t>
  </si>
  <si>
    <t>" Podkladní cementotřísková deska pro svislou část atiky " ((125,6)*0,8)*1,1</t>
  </si>
  <si>
    <t>713 - 9</t>
  </si>
  <si>
    <t>D+M Zateplení venkovních sloupů KZS (ETICS) - Specifikace dle PD - F9</t>
  </si>
  <si>
    <t>763226747</t>
  </si>
  <si>
    <t>" Fasádní barva na bázi silikonové pryskyřice s integrovanou nanokřemičitou mřížkou - pro skladbu F9 "</t>
  </si>
  <si>
    <t>" Fasádní barva " ((14,63+4,189)*2)*1,05</t>
  </si>
  <si>
    <t>1367396133</t>
  </si>
  <si>
    <t>" Penetrační nátěr pod fasádní barvu na tenkovrstvou omítku - pro zateplení vnějších sloupů - pro skladbu F9 "</t>
  </si>
  <si>
    <t>" Penetrační nátěr na omítku pro fasádní barvu - zateplení sloupů - před hlavním vstupem " (2,2*6,65)*1,05</t>
  </si>
  <si>
    <t>" Penetrační nátěr na omítku pro fasádní barvu - zateplení sloupů - u rampy " (1,42*2,95)*1,05</t>
  </si>
  <si>
    <t>623381012</t>
  </si>
  <si>
    <t>Omítka tenkovrstvá minerální vnějších ploch probarvená, bez penetrace zatíraná (škrábaná), zrnitost 1,5 mm pilířů nebo sloupů</t>
  </si>
  <si>
    <t>-117291052</t>
  </si>
  <si>
    <t>https://podminky.urs.cz/item/CS_URS_2025_01/623381012</t>
  </si>
  <si>
    <t>" Tenkovrstvá probarvená omítka s obsahem uhlíkových vláken - zrnitost 1,5 mm - pro zateplení vnějších sloupů - pro skladbu F9 "</t>
  </si>
  <si>
    <t>" Omítka pro KZS - zateplení sloupů - před hlavním vstupem " (2,2*6,65)*1,05</t>
  </si>
  <si>
    <t>" Omítka pro KZS - zateplení sloupů - u rampy " (1,42*2,95)*1,05</t>
  </si>
  <si>
    <t>623151001</t>
  </si>
  <si>
    <t>Penetrační nátěr vnějších pastovitých tenkovrstvých omítek akrylátový pilířů</t>
  </si>
  <si>
    <t>-1240061201</t>
  </si>
  <si>
    <t>https://podminky.urs.cz/item/CS_URS_2025_01/623151001</t>
  </si>
  <si>
    <t>" Penetrační nátěr na bázi akrylátového kopolymeru, silikonové pryskyřice a křemičitanů pod tenkovrstvou omítku - pro zateplení vnějších sloupů - F9 "</t>
  </si>
  <si>
    <t>" Penetrační nátěr pro omítku pro KZS - zateplení sloupů - před hlavním vstupem " (2,2*6,65)*1,05</t>
  </si>
  <si>
    <t>" Penetrační nátěr pro omítku pro KZS - zateplení sloupů - u rampy " (1,42*2,95)*1,05</t>
  </si>
  <si>
    <t>-446651149</t>
  </si>
  <si>
    <t>" Příplatek k zateplení vnějších konstrukcí stěn za provedení stěrky na organické bázi - pro zateplení vnějších sloupů "</t>
  </si>
  <si>
    <t>" Příplatek za stěrku na organické bázi " (14,63+4,189)*2</t>
  </si>
  <si>
    <t>1585476965</t>
  </si>
  <si>
    <t>" Příplatek k zateplení vnějších konstrukcí za provedení druhé vrstvy armovací tkaniny a stěrkové hmoty - pro zateplení vnějších sloupů "</t>
  </si>
  <si>
    <t>" Příplatek za druhou vrstvu síťoviny se stěrkovou hmotou " (14,63+4,189)</t>
  </si>
  <si>
    <t>607731772</t>
  </si>
  <si>
    <t>" Příplatek k zateplení vnějších konstrukcí za použití TI zátek z minerální vlny na talířové hmoždinky - pro zateplení vnějších sloupů "</t>
  </si>
  <si>
    <t>" Příplatek za TI zátky na talířové hmoždinky " (14,63+4,189)</t>
  </si>
  <si>
    <t>622221021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</si>
  <si>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80 do 120 mm</t>
  </si>
  <si>
    <t>-1709813146</t>
  </si>
  <si>
    <t>https://podminky.urs.cz/item/CS_URS_2025_01/622221021</t>
  </si>
  <si>
    <t>" Montáž TI pro zateplení sloupů - teplené izolace z kamenné vlny s podélnou orientací vláken, lambda = 0,036 W/(m.K) - tl. 100 mm - pro skladbu F9 "</t>
  </si>
  <si>
    <t>" Zateplení venkovních sloupů - před hlavním vstupem " (2,2*6,65)</t>
  </si>
  <si>
    <t>" Zateplení venkovních sloupů - u rampy " (1,42*2,95)</t>
  </si>
  <si>
    <t>1744079218</t>
  </si>
  <si>
    <t>" Dodávka TI pro zateplení sloupů - teplené izolace z kamenné vlny s podélnou orientací vláken, lambda = 0,036 W/(m.K) - tl. 100 mm - pro skladbu F9 "</t>
  </si>
  <si>
    <t>" Zateplení venkovních sloupů - před hlavním vstupem " (2,2*6,65)*1,1</t>
  </si>
  <si>
    <t>" Zateplení venkovních sloupů - u rampy " (1,42*2,95)*1,1</t>
  </si>
  <si>
    <t>713 - 10</t>
  </si>
  <si>
    <t>D+M Zateplení venkovních sloupů KZS (ETICS) v soklové části - 300 mm NT - Specifikace dle PD - F10</t>
  </si>
  <si>
    <t>1153946353</t>
  </si>
  <si>
    <t>" Fasádní barva na bázi silikonové pryskyřice s integrovanou nanokřemičitou mřížkou - pro skladbu F10 "</t>
  </si>
  <si>
    <t>" Fasádní barva " ((0,636+0,402)*2)*1,05</t>
  </si>
  <si>
    <t>-455022629</t>
  </si>
  <si>
    <t>" Penetrační nátěr pod fasádní barvu na tenkovrstvou omítku - pro skladbu F10 "</t>
  </si>
  <si>
    <t>" Penetrační nátěr na omítku pro fasádní barvu - zateplení sloupů nad terén do úrovně 300 mm - před hlavním vstupem " ((2,12)*0,3)*1,05</t>
  </si>
  <si>
    <t>" Penetrační nátěr na omítku pro fasádní barvu - zateplení sloupů nad terén do úrovně 300 mm - u rampy " ((1,34)*0,3)*1,05</t>
  </si>
  <si>
    <t>1553502637</t>
  </si>
  <si>
    <t>" Tenkovrstvá probarvená omítka s ohsahem uhlíkových vláken - zrnitost 1,5 mm - pro skladbu F10 "</t>
  </si>
  <si>
    <t>" Omítka pro KZS - zateplení sloupů nad terén do úrovně 300 mm - před hlavním vstupem " ((2,12)*0,3)*1,05</t>
  </si>
  <si>
    <t>" Omítka pro KZS - zateplení sloupů nad terén do úrovně 300 mm - u rampy " ((1,34)*0,3)*1,05</t>
  </si>
  <si>
    <t>1189460200</t>
  </si>
  <si>
    <t>" Penetrační nátěr na bázi akrylátového kopolymeru, silikonové pryskyřice a křemičitanů pod tenkovrstvou omítku - pro skladbu F10 "</t>
  </si>
  <si>
    <t>" Penetrační nátěr pro omítku pro KZS - zateplení sloupů nad terén do úrovně 300 mm - před hlavním vstupem " ((2,12)*0,3)*1,05</t>
  </si>
  <si>
    <t>" Penetrační nátěr pro omítku pro KZS - zateplení sloupů nad terén do úrovně 300 mm - u rampy " ((1,34)*0,3)*1,05</t>
  </si>
  <si>
    <t>1190212791</t>
  </si>
  <si>
    <t>" Příplatek za stěrku na organické bázi " (0,636+0,402)*2</t>
  </si>
  <si>
    <t>-896359614</t>
  </si>
  <si>
    <t>" Příplatek za druhou vrstvu síťoviny se stěrkovou hmotou " (0,636+0,402)</t>
  </si>
  <si>
    <t>-300853099</t>
  </si>
  <si>
    <t>" Příplatek za použití bitumenového lepidla " (0,636+0,402)</t>
  </si>
  <si>
    <t>622213011</t>
  </si>
  <si>
    <t>Montáž kontaktního zateplení lepením na vnější stěny, na podklad betonový nebo z tvárnic keramických nebo vápenopískových, z desek polystyrenových (dodávka ve specifikaci), tloušťky desek přes 40 do 80 mm</t>
  </si>
  <si>
    <t>-1286907461</t>
  </si>
  <si>
    <t>https://podminky.urs.cz/item/CS_URS_2025_01/622213011</t>
  </si>
  <si>
    <t>" Montáž TI pro zateplení spodní části sloupů pro skladbu F10 - soklový EPS, lambda = 0,034 W/(m.K) - tl. 80 mm. "</t>
  </si>
  <si>
    <t>" Zateplení sloupů nad terén do úrovně 300 mm - před hlavním vstupem " ((2,12)*0,3)</t>
  </si>
  <si>
    <t>" Zateplení sloupů nad terén do úrovně 300 mm - u rampy " ((1,34)*0,3)</t>
  </si>
  <si>
    <t>28376016</t>
  </si>
  <si>
    <t>deska perimetrická fasádní soklová 150kPa λ=0,035 tl 80mm</t>
  </si>
  <si>
    <t>934876799</t>
  </si>
  <si>
    <t>" Dodávka TI pro zateplení spodní části sloupů pro skladbu F10 - soklový EPS, lambda = 0,034 W/(m.K) - tl. 80 mm. "</t>
  </si>
  <si>
    <t>" Zateplení sloupů nad terén do úrovně 300 mm - před hlavním vstupem " ((2,12)*0,3)*1,1</t>
  </si>
  <si>
    <t>" Zateplení sloupů nad terén do úrovně 300 mm - u rampy " ((1,34)*0,3)*1,1</t>
  </si>
  <si>
    <t>713 - 21</t>
  </si>
  <si>
    <t>D+M Zateplení podhledu nad vstupem do 1. NP  (ETICS) - Specifikace dle PD - H1</t>
  </si>
  <si>
    <t>621221041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</si>
  <si>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160 do 200 mm</t>
  </si>
  <si>
    <t>-40902642</t>
  </si>
  <si>
    <t>https://podminky.urs.cz/item/CS_URS_2025_01/621221041</t>
  </si>
  <si>
    <t>" Montáž TI pro skladbu H1 - teplené izolace z kamenné vlny s podélnou orientací vláken, lambda = 0,036 W/(m.K) - tl. 180 mm. "</t>
  </si>
  <si>
    <t>" Zateplení podhledu nad vstupem do 1. NP - z rampy " (7,3)</t>
  </si>
  <si>
    <t>63142030</t>
  </si>
  <si>
    <t>deska tepelně izolační minerální kontaktních fasád podélné vlákno λ=0,035-0,036 tl 180mm</t>
  </si>
  <si>
    <t>-2060343979</t>
  </si>
  <si>
    <t>" Dodávka TI pro skladbu H1 - teplené izolace z kamenné vlny s podélnou orientací vláken, lambda = 0,036 W/(m.K) - tl. 180 mm. "</t>
  </si>
  <si>
    <t>" Zateplení podhledu nad vstupem do 1. NP - z rampy " (7,3)*1,1</t>
  </si>
  <si>
    <t>621251105</t>
  </si>
  <si>
    <t>Montáž kontaktního zateplení lepením a mechanickým kotvením Příplatek k cenám za zápustnou montáž kotev s použitím tepelněizolačních zátek na vnější podhledy z minerální vlny</t>
  </si>
  <si>
    <t>-792310184</t>
  </si>
  <si>
    <t>https://podminky.urs.cz/item/CS_URS_2025_01/621251105</t>
  </si>
  <si>
    <t>" Příplatek k zateplení vnějších konstrukcí za použití TI zátek z minerální vlny na talířové hmoždinky - pro skladbu H1 "</t>
  </si>
  <si>
    <t>" Příplatek za TI zátky na talířové hmoždinky " (7,3)</t>
  </si>
  <si>
    <t>-1537865007</t>
  </si>
  <si>
    <t xml:space="preserve">" Příplatek k zateplení vnějších konstrukcí podhledů za provedení stěrky na organické bázi - pro skladbu H1 " </t>
  </si>
  <si>
    <t>" Příplatek za stěrku na organické bázi " (7,3)*2</t>
  </si>
  <si>
    <t>621251211</t>
  </si>
  <si>
    <t>Montáž kontaktního zateplení lepením a mechanickým kotvením Příplatek k cenám za zesílené vyztužení druhou vrstvou sklovláknitého pletiva vnějších podhledů</t>
  </si>
  <si>
    <t>-1240955382</t>
  </si>
  <si>
    <t>https://podminky.urs.cz/item/CS_URS_2025_01/621251211</t>
  </si>
  <si>
    <t>" Příplatek k zateplení vnějších konstrukcí za provedení druhé vrstvy armovací tkaniny a stěrkové hmoty - pro skladbu H1 "</t>
  </si>
  <si>
    <t>" Příplatek za druhou vrstvu síťoviny se stěrkovou hmotou " (7,3)</t>
  </si>
  <si>
    <t>621151001</t>
  </si>
  <si>
    <t>Penetrační nátěr vnějších pastovitých tenkovrstvých omítek akrylátový podhledů</t>
  </si>
  <si>
    <t>-1374407562</t>
  </si>
  <si>
    <t>https://podminky.urs.cz/item/CS_URS_2025_01/621151001</t>
  </si>
  <si>
    <t>" Penetrační nátěr na bázi akrylátového kopolymeru, silikonové pryskyřice a křemičitanů pod tenkovrstvou omítku - pro skladbu H1 "</t>
  </si>
  <si>
    <t>" Penetrační nátěr pro omítku pro KZS " (7,3)*1,05</t>
  </si>
  <si>
    <t>621381012</t>
  </si>
  <si>
    <t>Omítka tenkovrstvá minerální vnějších ploch probarvená, bez penetrace zatíraná (škrábaná), zrnitost 1,5 mm podhledů</t>
  </si>
  <si>
    <t>-832872766</t>
  </si>
  <si>
    <t>https://podminky.urs.cz/item/CS_URS_2025_01/621381012</t>
  </si>
  <si>
    <t>" Tenkovrstvá probarvená omítka s obsahem uhlíkových vláken - zrnitost 1,5 mm - pro skladbu H1 "</t>
  </si>
  <si>
    <t>" Omítka pro KZS " (7,3)*1,05</t>
  </si>
  <si>
    <t>2032733605</t>
  </si>
  <si>
    <t>" Penetrační nátěr pod fasádní barvu na tenkovrstvou omítku - pro skladbu H1 "</t>
  </si>
  <si>
    <t>" Penetrační nátěr na omítku pro fasádní barvu " (7,3)*1,05</t>
  </si>
  <si>
    <t>1139049743</t>
  </si>
  <si>
    <t>" Fasádní barva na bázi silikonové pryskyřice s integrovanou nanokřemičitou mřížkou - pro skladbu H1 "</t>
  </si>
  <si>
    <t>" Fasádní barva " ((7,3)*2)*1,05</t>
  </si>
  <si>
    <t>713 - 22</t>
  </si>
  <si>
    <t>D+M Zateplení stropu nad 1. NP v místě ustupujícího podlaží + svislé části - Specifikace dle PD - H2</t>
  </si>
  <si>
    <t>713111127</t>
  </si>
  <si>
    <t>Montáž tepelné izolace stropů rohožemi, pásy, dílci, deskami, bloky (izolační materiál ve specifikaci) rovných spodem lepením celoplošně</t>
  </si>
  <si>
    <t>-1498991053</t>
  </si>
  <si>
    <t>https://podminky.urs.cz/item/CS_URS_2025_01/713111127</t>
  </si>
  <si>
    <t>" Montáž TI pro skladbu H2 - lamely z kamenné vlny se zkosenými vnějšími hrami a nástřikem, lambda = 0,040 W/(m.K) - tl. 180 mm. "</t>
  </si>
  <si>
    <t>" Zateplení stropu nad 1. NP v místě ustupujícího podlaží " (18,45*2,5)</t>
  </si>
  <si>
    <t>713131141</t>
  </si>
  <si>
    <t>Montáž tepelné izolace stěn rohožemi, pásy, deskami, dílci, bloky (izolační materiál ve specifikaci) lepením celoplošně bez mechanického kotvení</t>
  </si>
  <si>
    <t>2107320838</t>
  </si>
  <si>
    <t>https://podminky.urs.cz/item/CS_URS_2025_01/713131141</t>
  </si>
  <si>
    <t>" Montáž TI pro svislou část skladby H2 - lamely z kamenné vlny se zkosenými vnějšími hrami a nástřikem, lambda = 0,040 W/(m.K) - tl. 180 mm. "</t>
  </si>
  <si>
    <t>" Zateplení svislé části stěny v 1. NP v místě ustupujícího podlaží - v. 600 mm " (18,45*0,6)</t>
  </si>
  <si>
    <t>63152374 RT4</t>
  </si>
  <si>
    <t>deska tepelně izolační minerální kontaktních pro podhledy finální s povrchovou úpravou λ=0,040 tl 180 mm</t>
  </si>
  <si>
    <t>1313154157</t>
  </si>
  <si>
    <t>" Dodávka TI pro skladbu H2 - lamely z kamenné vlny se zkosenými vnějšími hrami a nástřikem, lambda = 0,040 W/(m.K) - tl. 180 mm. "</t>
  </si>
  <si>
    <t>" Zateplení stropu nad 1. NP v místě ustupujícího podlaží " (18,45*2,5)*1,1</t>
  </si>
  <si>
    <t>" Dodávka TI pro svislou část skladby H2 - lamely z kamenné vlny se zkosenými vnějšími hrami a nástřikem, lambda = 0,040 W/(m.K) - tl. 180 mm. "</t>
  </si>
  <si>
    <t>" Zateplení svislé části stěny v 1. NP v místě ustupujícího podlaží - v. 600 mm " (18,45*0,6)*1,1</t>
  </si>
  <si>
    <t>713 - 23</t>
  </si>
  <si>
    <t>D+M Zateplení stropu přesahujícího podlaží atria - Specifikace dle PD - H3</t>
  </si>
  <si>
    <t>621221051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</si>
  <si>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200 do 240 mm</t>
  </si>
  <si>
    <t>1049018050</t>
  </si>
  <si>
    <t>https://podminky.urs.cz/item/CS_URS_2025_01/621221051</t>
  </si>
  <si>
    <t>" Montáž TI pro skladbu H3 - teplené izolace z kamenné vlny s podélnou orientací vláken, lambda = 0,035 W/(m.K) - tl. 220 mm. "</t>
  </si>
  <si>
    <t>" Spodní zateplení stropu - hlavní vstup " (1,95*16,0)</t>
  </si>
  <si>
    <t>63142032</t>
  </si>
  <si>
    <t>deska tepelně izolační minerální kontaktních fasád podélné vlákno λ=0,035-0,036 tl 220mm</t>
  </si>
  <si>
    <t>-1025674877</t>
  </si>
  <si>
    <t>" Dodávka TI pro skladbu H3 - teplené izolace z kamenné vlny s podélnou orientací vláken, lambda = 0,035 W/(m.K) - tl. 220 mm. "</t>
  </si>
  <si>
    <t>" Spodní zateplení stropu " (1,95*16,0)*1,1</t>
  </si>
  <si>
    <t>-135403012</t>
  </si>
  <si>
    <t>" Příplatek k zateplení vnějších konstrukcí za použití TI zátek z minerální vlny na talířové hmoždinky - pro skladbu H4 "</t>
  </si>
  <si>
    <t>" Příplatek za TI zátky na talířové hmoždinky " (1,95*16,0)</t>
  </si>
  <si>
    <t>713 - 24</t>
  </si>
  <si>
    <t>D+M Zateplení stropu přesahujícího podlaží atria - Specifikace dle PD - H4</t>
  </si>
  <si>
    <t>621221031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</si>
  <si>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120 do 160 mm</t>
  </si>
  <si>
    <t>-173263989</t>
  </si>
  <si>
    <t>https://podminky.urs.cz/item/CS_URS_2025_01/621221031</t>
  </si>
  <si>
    <t>" Montáž TI pro skladbu H4 - teplené izolace z kamenné vlny s podélnou orientací vláken, lambda = 0,035 W/(m.K) - tl. 140 mm. "</t>
  </si>
  <si>
    <t>" Spodní zateplení stropu - předstupující podlaží 6. NP " ((0,98*23,54)*2)</t>
  </si>
  <si>
    <t>63142027</t>
  </si>
  <si>
    <t>deska tepelně izolační minerální kontaktních fasád podélné vlákno λ=0,035-0,036 tl 140mm</t>
  </si>
  <si>
    <t>1486621333</t>
  </si>
  <si>
    <t>" Dodávka TI pro skladbu H4 - teplené izolace z kamenné vlny s podélnou orientací vláken, lambda = 0,035 W/(m.K) - tl. 140 mm. "</t>
  </si>
  <si>
    <t>" Spodní zateplení stropu - předstupující podlaží 6. NP " ((0,98*23,54)*2)*1,1</t>
  </si>
  <si>
    <t>1466295981</t>
  </si>
  <si>
    <t>" Příplatek za TI zátky na talířové hmoždinky " ((0,98*23,54)*2)</t>
  </si>
  <si>
    <t>713 - 99</t>
  </si>
  <si>
    <t>Izolace tepelné - Ostatní práce a materiál izolací tepelných mimo skladeb</t>
  </si>
  <si>
    <t>713091102 SPC</t>
  </si>
  <si>
    <t>Příplatek ke skladbám s tepelnou izolací za provedení detailů a dalších prvků samostatně nespecifikovaných</t>
  </si>
  <si>
    <t>1912232851</t>
  </si>
  <si>
    <t xml:space="preserve">Poznámka k položce:_x000D_
" Příplatek za řešení detailů a dalších prvků při realizaceskladeb s TI. Např.: _x000D_
 - za dilatační, zakončovací a soklové lišty a profily, rohový a lemovací systém, profily okolo otvorů (začišťovací, ...), apod.;_x000D_
- za speciální druhy hmoždinek mimo standardní - např. šroubovací hmoždinky s kompozitovým šroubem s povrchovou montáží;_x000D_
 - za vyšší počet druhů kotev na m2 z důvodu např. velkého zatížení větrem;_x000D_
 - za vyplnění spár mezi deskami pomocí jednosložkové polyuretanové pěny;_x000D_
 - za očištění a ometení ploch před provádění nátěrů, penetrací z důvodu lepší přilnavosti; _x000D_
 - další veškeré nutné prvky, profily a práce potřebné pro provedení skladeb s TI samostatně neuvedeny. "_x000D_
</t>
  </si>
  <si>
    <t xml:space="preserve">" Příplatek ke skladbám v oddíle 713 za nespecifikované prvky a práce." </t>
  </si>
  <si>
    <t xml:space="preserve">" Příplatek k izolacím tepelným  za veškeré nutné prvky, profily a práce " </t>
  </si>
  <si>
    <t>" Ke skladbě F1 " (321,034)</t>
  </si>
  <si>
    <t>" Ke skladbě F2 " (39,87)</t>
  </si>
  <si>
    <t>" Ke skladbě F3 " (72,522)</t>
  </si>
  <si>
    <t>" Ke skladbě F7 " (51,68)</t>
  </si>
  <si>
    <t>" Ke skladbě F8 " (100,48)</t>
  </si>
  <si>
    <t>" Ke skladbě F9 " (18,819)</t>
  </si>
  <si>
    <t>" Ke skladbě F10 " (1,038)</t>
  </si>
  <si>
    <t>" Ke skladbě H1 " (7,3)</t>
  </si>
  <si>
    <t>" Ke skladbě H2 " (46,125)+(11,07)</t>
  </si>
  <si>
    <t>" Ke skladbě H3 " (31,2)</t>
  </si>
  <si>
    <t>" Ke skladbě H4 " (46,138)</t>
  </si>
  <si>
    <t>" POZN: Výměra vztažena na celkovou plochu skladeb vyjma F6. U nich je uvažován příplatek za systémové prvky samostatně. "</t>
  </si>
  <si>
    <t>622252001</t>
  </si>
  <si>
    <t>Montáž profilů kontaktního zateplení zakládacích soklových připevněných hmoždinkami</t>
  </si>
  <si>
    <t>1077607912</t>
  </si>
  <si>
    <t>https://podminky.urs.cz/item/CS_URS_2025_01/622252001</t>
  </si>
  <si>
    <t>" Montáž zakládacích lišt pro kontaktní zateplení fasády - pro TI tl 300 mm - pro skaldbu F1 "</t>
  </si>
  <si>
    <t>" Zakládací profil KZS " (126,72)</t>
  </si>
  <si>
    <t>28342210</t>
  </si>
  <si>
    <t>profil zakládací PVC s výztužnou tkaninou pro izolant tl 80-300mm</t>
  </si>
  <si>
    <t>-1311652787</t>
  </si>
  <si>
    <t>" Dodávka zakládacích lišt pro kontaktní zateplení fasády - pro TI tl 300 mm - pro skaldbu F1 "</t>
  </si>
  <si>
    <t>" Zakládací profil KZS " (126,72)*1,1</t>
  </si>
  <si>
    <t>711161383</t>
  </si>
  <si>
    <t>Izolace proti zemní vlhkosti a beztlakové vodě nopovými fóliemi ostatní ukončení izolace lištou</t>
  </si>
  <si>
    <t>-1861500784</t>
  </si>
  <si>
    <t>https://podminky.urs.cz/item/CS_URS_2025_01/711161383</t>
  </si>
  <si>
    <t>" Lišta pro ukončení nopové fólie v úrovni upraveného terénu - dle skaldby F3 " (53,72)*1,05</t>
  </si>
  <si>
    <t>713141212</t>
  </si>
  <si>
    <t>Montáž tepelné izolace střech plochých atikovými klíny přilepenými za studena nízkoexpanzní (PUR) pěnou</t>
  </si>
  <si>
    <t>493518617</t>
  </si>
  <si>
    <t>https://podminky.urs.cz/item/CS_URS_2025_01/713141212</t>
  </si>
  <si>
    <t>" Montáž atikových klínů podél atiky pro zajištění nábehu z ploché střechy na svislou část atiky "</t>
  </si>
  <si>
    <t>" Atikové klíny - střecha nad 7. NP " (125,6)</t>
  </si>
  <si>
    <t>" Atikové klíny - střecha nad 7. NP - u 8. NP " (64,6)</t>
  </si>
  <si>
    <t>63152008</t>
  </si>
  <si>
    <t>klín atikový přechodný minerální plochých střech tl 100x100mm</t>
  </si>
  <si>
    <t>828726124</t>
  </si>
  <si>
    <t>" Atikové klíny - střecha nad 7. NP " (125,6)*1,1</t>
  </si>
  <si>
    <t>" Atikové klíny - střecha nad 7. NP - u 8. NP " (64,6)*1,1</t>
  </si>
  <si>
    <t>998713204</t>
  </si>
  <si>
    <t>Přesun hmot pro izolace tepelné stanovený procentní sazbou (%) z ceny vodorovná dopravní vzdálenost do 50 m s užitím mechanizace v objektech výšky přes 24 do 36 m</t>
  </si>
  <si>
    <t>545131458</t>
  </si>
  <si>
    <t>https://podminky.urs.cz/item/CS_URS_2025_01/998713204</t>
  </si>
  <si>
    <t xml:space="preserve">Poznámka k položce:_x000D_
" POZN: V ceně přesunu hmot nutno zohlednit také přesun hmot pro jednotlivé skladby. "_x000D_
</t>
  </si>
  <si>
    <t>767 - 1</t>
  </si>
  <si>
    <t>D+M Zdvojená podlaha - Podlaha v 1. NP - Specifikace dle PD - P9</t>
  </si>
  <si>
    <t>776261120 SPC</t>
  </si>
  <si>
    <t>D+M Podlahové gumové dílce tl. 20 mm</t>
  </si>
  <si>
    <t>-950421345</t>
  </si>
  <si>
    <t>Poznámka k položce:_x000D_
" V ceně veškeré nutné práce a materiál související s pokládkou gumových podlahových dílců - dílce ploše i rohové, speciální, podkladní, těsnící, úložné a další práce a materiál související s provedením podlahy z gumových dílců. "</t>
  </si>
  <si>
    <t>" Podlahové gumové dílce na konstrukci zdvojené podlahy - tl. 20 mm "</t>
  </si>
  <si>
    <t>" 1. NP " (4,75+18,36+8,86)*1,1</t>
  </si>
  <si>
    <t>767590120 SPC</t>
  </si>
  <si>
    <t>D+M Podlahový protiskluzný plech - úprava "slza"</t>
  </si>
  <si>
    <t>2049086796</t>
  </si>
  <si>
    <t>Poznámka k položce:_x000D_
" V ceně plech, veškeré nutné příslušenství a prvky (kotvící, těsnící, úložné, podkladní, ...) a příslušenství pro pokládku plechu vč. řezání a úpravy na požadované velikosti a další nutný materiál a práce související s provedení pokládky protiskluzného plechu. "</t>
  </si>
  <si>
    <t>" Podlahový protiskluzný plech s povrchovým tvarováním "slza" na konstrukci zdvojené podlahy - ocel S235 - tl. 3,0 mm. "</t>
  </si>
  <si>
    <t>767 - 99</t>
  </si>
  <si>
    <t>Konstrukce zámečnické - zdvojená podlaha - Ostatní práce a materiál zdvojených podlah mimo skladeb</t>
  </si>
  <si>
    <t>767091102 SPC</t>
  </si>
  <si>
    <t>Příplatek k podlahám zdvojenýmza použití veškerých lišt a profilů a veškerých nutných prvků pro zdvojenou podlahu</t>
  </si>
  <si>
    <t>1957943331</t>
  </si>
  <si>
    <t xml:space="preserve">Poznámka k položce:_x000D_
" Příplatek za použití veškerých lišt, profilů a prvků nutných pro zdvojené podlahy. Např.: _x000D_
 - za veškeré profily a lišty pro zdvojenou podlahu - nášlapnou vrstvu na zdvojené podlaze - přechodové, ukončující, koutové, schodové a dilatační profily a lišty apod.;_x000D_
 - za prvky a věci týkající se zdvojené podlahy - výměna stávajících desek a podkladní konstrukce (stojek), doplnění, řezání nových desek.... ; _x000D_
  - další veškeré nutné prvky, profily a práce potřebné pro provedení zdvojených podlah. "_x000D_
</t>
  </si>
  <si>
    <t xml:space="preserve">" Příplatek ke zdvojeným podlahám za veškeré nutné prvky, profily a práce " </t>
  </si>
  <si>
    <t>" Pro skladbu P9 " (31,97)</t>
  </si>
  <si>
    <t>" POZN: Výměra vztažena na celkovou plochu podlah. "</t>
  </si>
  <si>
    <t>1469108162</t>
  </si>
  <si>
    <t>Poznámka k položce:_x000D_
" POZN: V ceně přesunu hmot nutno zohlednit také přesun hmot pro jednotlivé skladby. "</t>
  </si>
  <si>
    <t>771 - 2</t>
  </si>
  <si>
    <t>D+M Keramická dlažba - Podlaha na terénu 1. NP - Specifikace dle PD - P5</t>
  </si>
  <si>
    <t>771574413</t>
  </si>
  <si>
    <t>Montáž podlah z dlaždic keramických lepených cementovým flexibilním lepidlem hladkých, tloušťky do 10 mm přes 2 do 4 ks/m2</t>
  </si>
  <si>
    <t>1614535065</t>
  </si>
  <si>
    <t>https://podminky.urs.cz/item/CS_URS_2025_01/771574413</t>
  </si>
  <si>
    <t>" Montáž keramické dlažby pro skladbu P5 - rozměr dlažby 600×600 mm "</t>
  </si>
  <si>
    <t>" 1. NP " (3,87+3,46+3,53+11,36+9,71)</t>
  </si>
  <si>
    <t>59761110</t>
  </si>
  <si>
    <t>dlažba keramická slinutá mrazuvzdorná R10/B povrch hladký/matný tl do 10mm přes 2 do 4ks/m2</t>
  </si>
  <si>
    <t>2143070722</t>
  </si>
  <si>
    <t>" Dodávka keramické dlažby pro skladbu P5 - rozměr dlažby 600×600 mm "</t>
  </si>
  <si>
    <t>" 1. NP " (3,87+3,46+3,53+11,36+9,71)*1,3</t>
  </si>
  <si>
    <t>" POZN: Z důvodu přepokládaného velkého množství prořezů vlivem rozměru je uvažováno ztratné ve výši 30 % "</t>
  </si>
  <si>
    <t>771574416</t>
  </si>
  <si>
    <t>Montáž podlah z dlaždic keramických lepených cementovým flexibilním lepidlem hladkých, tloušťky do 10 mm přes 9 do 12 ks/m2</t>
  </si>
  <si>
    <t>1638576434</t>
  </si>
  <si>
    <t>https://podminky.urs.cz/item/CS_URS_2025_01/771574416</t>
  </si>
  <si>
    <t>" Montáž keramické dlažby pro skladbu P5 - rozměr dlažby 300×300 mm "</t>
  </si>
  <si>
    <t>" 1. NP " (16,5+23,95+32,41+54,23)</t>
  </si>
  <si>
    <t>59761127</t>
  </si>
  <si>
    <t>dlažba keramická slinutá mrazuvzdorná R10/B povrch hladký/matný tl do 10mm přes 9 do 12ks/m2</t>
  </si>
  <si>
    <t>-215171315</t>
  </si>
  <si>
    <t>" Dodávka keramické dlažby pro skladbu P5 - rozměr dlažby 300×300 mm "</t>
  </si>
  <si>
    <t>" 1. NP " (16,5+23,95+32,41+54,23)*1,1</t>
  </si>
  <si>
    <t>632451254</t>
  </si>
  <si>
    <t>Potěr cementový samonivelační litý tř. C 30, tl. přes 45 do 50 mm</t>
  </si>
  <si>
    <t>-1944595307</t>
  </si>
  <si>
    <t>https://podminky.urs.cz/item/CS_URS_2025_01/632451254</t>
  </si>
  <si>
    <t>" Litý samonivelační cementový potěr (CT-C30-F6) - tl. 50 mm pro skladbu P5 "</t>
  </si>
  <si>
    <t>" 1. NP " ((3,87+3,46+3,53+11,36+9,71)+(16,5+23,95+32,41+54,23))*1,05</t>
  </si>
  <si>
    <t>632451293</t>
  </si>
  <si>
    <t>Potěr cementový samonivelační litý Příplatek k cenám za každých dalších i započatých 5 mm tloušťky přes 50 mm tř. C 30</t>
  </si>
  <si>
    <t>-1418142306</t>
  </si>
  <si>
    <t>https://podminky.urs.cz/item/CS_URS_2025_01/632451293</t>
  </si>
  <si>
    <t xml:space="preserve">" Příplatek k cementovému samonivelačnímu litému potěru za každých započatých 5 mm přes tl. 50 mm (CT-C30-F6) - tl. od 50 do 85 mm (7× plocha) " </t>
  </si>
  <si>
    <t>" 1. NP " (((3,87+3,46+3,53+11,36+9,71)+(16,5+23,95+32,41+54,23))*1,05)*7</t>
  </si>
  <si>
    <t>632481213</t>
  </si>
  <si>
    <t>Separační vrstva k oddělení podlahových vrstev z polyetylénové fólie</t>
  </si>
  <si>
    <t>275249779</t>
  </si>
  <si>
    <t>https://podminky.urs.cz/item/CS_URS_2025_01/632481213</t>
  </si>
  <si>
    <t>" Separační vrstva mezi izolaci a samonivelační potěr pro skladbu P5 "</t>
  </si>
  <si>
    <t>" 1. NP " ((3,87+3,46+3,53+11,36+9,71)+(16,5+23,95+32,41+54,23))*1,15</t>
  </si>
  <si>
    <t>713121111</t>
  </si>
  <si>
    <t>Montáž tepelné izolace podlah rohožemi, pásy, deskami, dílci, bloky (izolační materiál ve specifikaci) kladenými volně jednovrstvá</t>
  </si>
  <si>
    <t>-1807525912</t>
  </si>
  <si>
    <t>https://podminky.urs.cz/item/CS_URS_2025_01/713121111</t>
  </si>
  <si>
    <t>" Montáž TI pro skladbu P5 - izolace XPS 300, lambda = 0,035 W/(m.K), pevnost v tlaku při 10% deformaci - 300 kPa - tl. 100 mm "</t>
  </si>
  <si>
    <t>" 1. NP " ((3,87+3,46+3,53+11,36+9,71)+(16,5+23,95+32,41+54,23))</t>
  </si>
  <si>
    <t>28376422</t>
  </si>
  <si>
    <t>deska XPS hrana polodrážková a hladký povrch 300kPA λ=0,035 tl 100mm</t>
  </si>
  <si>
    <t>1467820713</t>
  </si>
  <si>
    <t>" Dodávka TI pro skladbu P5 - izolace XPS 300, lambda = 0,035 W/(m.K), pevnost v tlaku při 10% deformaci - 300 kPa - tl. 100 mm "</t>
  </si>
  <si>
    <t>" 1. NP " ((3,87+3,46+3,53+11,36+9,71)+(16,5+23,95+32,41+54,23))*1,1</t>
  </si>
  <si>
    <t>771 - 3</t>
  </si>
  <si>
    <t>D+M Keramická dlažba na základu technologie - Podlaha na terénu 1. NP - Specifikace dle PD - P6</t>
  </si>
  <si>
    <t>1352693584</t>
  </si>
  <si>
    <t>" Montáž keramické dlažby pro skladbu P6 - rozměr dlažby 300×300 mm "</t>
  </si>
  <si>
    <t>" 1. NP " (12,5)</t>
  </si>
  <si>
    <t>-278302354</t>
  </si>
  <si>
    <t>" Dodávka keramické dlažby pro skladbu P6 - rozměr dlažby 300×300 mm "</t>
  </si>
  <si>
    <t>" 1. NP " (12,5)*1,1</t>
  </si>
  <si>
    <t>632451251</t>
  </si>
  <si>
    <t>Potěr cementový samonivelační litý tř. C 30, tl. přes 30 do 35 mm</t>
  </si>
  <si>
    <t>-1698862850</t>
  </si>
  <si>
    <t>https://podminky.urs.cz/item/CS_URS_2025_01/632451251</t>
  </si>
  <si>
    <t>" Litý samonivelační cementový potěr (CT-C30-F6) - tl. 35 mm pro skladbu P6 "</t>
  </si>
  <si>
    <t>" 1. NP " (12,5)*1,05</t>
  </si>
  <si>
    <t>771 - 4</t>
  </si>
  <si>
    <t>D+M Keramická dlažba s HI stěrkou - Podlaha na terénu 1. NP - Specifikace dle PD - P7</t>
  </si>
  <si>
    <t>-29782342</t>
  </si>
  <si>
    <t>" Montáž keramické dlažby pro skladbu P7 - rozměr dlažby 600×600 mm "</t>
  </si>
  <si>
    <t>" 1. NP " (1,92+1,92)</t>
  </si>
  <si>
    <t>-1562832692</t>
  </si>
  <si>
    <t>" Dodávka keramické dlažby pro skladbu P7 - rozměr dlažby 600×600 mm "</t>
  </si>
  <si>
    <t>" 1. NP " (1,92+1,92)*1,3</t>
  </si>
  <si>
    <t>210536725</t>
  </si>
  <si>
    <t>" Litý samonivelační cementový potěr (CT-C30-F6) - tl. 50 mm pro skladbu P7 "</t>
  </si>
  <si>
    <t>" 1. NP " (1,92+1,92)*1,05</t>
  </si>
  <si>
    <t>1756960782</t>
  </si>
  <si>
    <t>" 1. NP " ((1,92+1,92)*1,05)*7</t>
  </si>
  <si>
    <t>-1949158422</t>
  </si>
  <si>
    <t>" Separační vrstva mezi izolaci a samonivelační potěr pro skladbu P7 "</t>
  </si>
  <si>
    <t>" 1. NP " (1,92+1,92)*1,15</t>
  </si>
  <si>
    <t>-686611903</t>
  </si>
  <si>
    <t>" Montáž TI pro skladbu P7 - izolace XPS 300, lambda = 0,035 W/(m.K), pevnost v tlaku při 10% deformaci - 300 kPa - tl. 100 mm "</t>
  </si>
  <si>
    <t>-659879004</t>
  </si>
  <si>
    <t>" Dodávka TI pro skladbu P7 - izolace XPS 300, lambda = 0,035 W/(m.K), pevnost v tlaku při 10% deformaci - 300 kPa - tl. 100 mm "</t>
  </si>
  <si>
    <t>" 1. NP " (1,92+1,92)*1,1</t>
  </si>
  <si>
    <t>771 - 5</t>
  </si>
  <si>
    <t>D+M Keramická dlažba - Podlaha v 2. NP až 7. NP - Specifikace dle PD - P15</t>
  </si>
  <si>
    <t>-1990419937</t>
  </si>
  <si>
    <t>" Montáž keramické dlažby pro skladbu P15 - rozměr dlažby 600×600 mm "</t>
  </si>
  <si>
    <t>" 2. NP " (11,35+9,71)</t>
  </si>
  <si>
    <t>" 3. NP " (3,84+3,46+3,52+11,35+9,71)</t>
  </si>
  <si>
    <t>" 4. NP " (3,9+3,46+3,52+11,35+9,71)</t>
  </si>
  <si>
    <t>" 5. NP " (3,87+3,46+3,52+11,35+9,71)</t>
  </si>
  <si>
    <t>" 6. NP " (3,87+3,46+3,52+11,35+9,71)</t>
  </si>
  <si>
    <t>" 7. NP " (3,87+3,46+3,52+11,35+9,71)</t>
  </si>
  <si>
    <t>1962003901</t>
  </si>
  <si>
    <t>" Dodávka keramické dlažby pro skladbu P15 - rozměr dlažby 600×600 mm "</t>
  </si>
  <si>
    <t>" 2. NP " (11,35+9,71)*1,3</t>
  </si>
  <si>
    <t>" 3. NP " (3,84+3,46+3,52+11,35+9,71)*1,3</t>
  </si>
  <si>
    <t>" 4. NP " (3,9+3,46+3,52+11,35+9,71)*1,3</t>
  </si>
  <si>
    <t>" 5. NP " (3,87+3,46+3,52+11,35+9,71)*1,3</t>
  </si>
  <si>
    <t>" 6. NP " (3,87+3,46+3,52+11,35+9,71)*1,3</t>
  </si>
  <si>
    <t>" 7. NP " (3,87+3,46+3,52+11,35+9,71)*1,3</t>
  </si>
  <si>
    <t>2083332479</t>
  </si>
  <si>
    <t>" Montáž keramické dlažby pro skladbu P15 - rozměr dlažby 300×300 mm "</t>
  </si>
  <si>
    <t>" 2. NP " (24,93+22,97)</t>
  </si>
  <si>
    <t>" 4. NP " (104,64+48,65+45,71+22,07+28,86)</t>
  </si>
  <si>
    <t>" 5. NP " (74,61+16,55+15,54+17,17+89,18+91,1+14,57+16,01+90,64)</t>
  </si>
  <si>
    <t>" 7. NP " (33,56+58,55+117,33)</t>
  </si>
  <si>
    <t>1026895599</t>
  </si>
  <si>
    <t>" Dodávka keramické dlažby pro skladbu P15 - rozměr dlažby 300×300 mm "</t>
  </si>
  <si>
    <t>" 2. NP " (24,93+22,97)*1,1</t>
  </si>
  <si>
    <t>" 4. NP " (104,64+48,65+45,71+22,07+28,86)*1,1</t>
  </si>
  <si>
    <t>" 5. NP " (74,61+16,55+15,54+17,17+89,18+91,1+14,57+16,01+90,64)*1,1</t>
  </si>
  <si>
    <t>" 7. NP " (33,56+58,55+117,33)*1,1</t>
  </si>
  <si>
    <t>-697696517</t>
  </si>
  <si>
    <t>" Litý samonivelační cementový potěr (CT-C30-F6) - tl. 50 mm pro skladbu P15 "</t>
  </si>
  <si>
    <t>" 2. NP " ((11,35+9,71)+(24,93+22,97))*1,05</t>
  </si>
  <si>
    <t>" 3. NP " ((3,84+3,46+3,52+11,35+9,71))*1,05</t>
  </si>
  <si>
    <t>" 4. NP " ((3,9+3,46+3,52+11,35+9,71)+(104,64+48,65+45,71+22,07+28,86))*1,05</t>
  </si>
  <si>
    <t>" 5. NP " ((3,87+3,46+3,52+11,35+9,71)+(74,61+16,55+15,54+17,17+89,18+91,1+14,57+16,01+90,64))*1,05</t>
  </si>
  <si>
    <t>" 6. NP " ((3,87+3,46+3,52+11,35+9,71))*1,05</t>
  </si>
  <si>
    <t>" 7. NP " ((3,87+3,46+3,52+11,35+9,71)+(33,56+58,55+117,33))*1,05</t>
  </si>
  <si>
    <t>4949466</t>
  </si>
  <si>
    <t xml:space="preserve">" Příplatek k cementovému samonivelačnímu litému potěru za každých započatých 5 mm přes tl. 50 mm (CT-C30-F6) - tl. od 50 do 55 mm (1× plocha) " </t>
  </si>
  <si>
    <t>" 2. NP " (((11,35+9,71)+(24,93+22,97))*1,05)*1</t>
  </si>
  <si>
    <t>" 3. NP " (((3,84+3,46+3,52+11,35+9,71))*1,05)*1</t>
  </si>
  <si>
    <t>" 4. NP " (((3,9+3,46+3,52+11,35+9,71)+(104,64+48,65+45,71+22,07+28,86))*1,05)*1</t>
  </si>
  <si>
    <t>" 5. NP " (((3,87+3,46+3,52+11,35+9,71)+(74,61+16,55+15,54+17,17+89,18+91,1+14,57+16,01+90,64))*1,05)*1</t>
  </si>
  <si>
    <t>" 6. NP " (((3,87+3,46+3,52+11,35+9,71))*1,05)*1</t>
  </si>
  <si>
    <t>" 7. NP " (((3,87+3,46+3,52+11,35+9,71)+(33,56+58,55+117,33))*1,05)*1</t>
  </si>
  <si>
    <t>-793766183</t>
  </si>
  <si>
    <t>" Separační vrstva mezi izolaci a samonivelační potěr pro skladbu P15 "</t>
  </si>
  <si>
    <t>" 2. NP " ((11,35+9,71)+(24,93+22,97))*1,15</t>
  </si>
  <si>
    <t>" 3. NP " ((3,84+3,46+3,52+11,35+9,71))*1,15</t>
  </si>
  <si>
    <t>" 4. NP " ((3,9+3,46+3,52+11,35+9,71)+(104,64+48,65+45,71+22,07+28,86))*1,15</t>
  </si>
  <si>
    <t>" 5. NP " ((3,87+3,46+3,52+11,35+9,71)+(74,61+16,55+15,54+17,17+89,18+91,1+14,57+16,01+90,64))*1,15</t>
  </si>
  <si>
    <t>" 6. NP " ((3,87+3,46+3,52+11,35+9,71))*1,15</t>
  </si>
  <si>
    <t>" 7. NP " ((3,87+3,46+3,52+11,35+9,71)+(33,56+58,55+117,33))*1,15</t>
  </si>
  <si>
    <t>-1436963742</t>
  </si>
  <si>
    <t>" Montáž TI pro skladbu P15 - kročejová izolace z desek z tuhé minerální vaty pro lehké i těžké plovoucí podlahy - tl. 30 mm "</t>
  </si>
  <si>
    <t>" 2. NP " ((11,35+9,71)+(24,93+22,97))</t>
  </si>
  <si>
    <t>" 3. NP " ((3,84+3,46+3,52+11,35+9,71))</t>
  </si>
  <si>
    <t>" 4. NP " ((3,9+3,46+3,52+11,35+9,71)+(104,64+48,65+45,71+22,07+28,86))</t>
  </si>
  <si>
    <t>" 5. NP " ((3,87+3,46+3,52+11,35+9,71)+(74,61+16,55+15,54+17,17+89,18+91,1+14,57+16,01+90,64))</t>
  </si>
  <si>
    <t>" 6. NP " ((3,87+3,46+3,52+11,35+9,71))</t>
  </si>
  <si>
    <t>" 7. NP " ((3,87+3,46+3,52+11,35+9,71)+(33,56+58,55+117,33))</t>
  </si>
  <si>
    <t>63231202</t>
  </si>
  <si>
    <t>deska čedičová minerální pro snížení kročejového hluku (max. zatížení 5 kN/m2) tl 30mm</t>
  </si>
  <si>
    <t>993246182</t>
  </si>
  <si>
    <t>" Dodávka TI pro skladbu P15 - kročejová izolace z desek z tuhé minerální vaty pro lehké i těžké plovoucí podlahy - tl. 30 mm "</t>
  </si>
  <si>
    <t>" 2. NP " ((11,35+9,71)+(24,93+22,97))*1,1</t>
  </si>
  <si>
    <t>" 3. NP " ((3,84+3,46+3,52+11,35+9,71))*1,1</t>
  </si>
  <si>
    <t>" 4. NP " ((3,9+3,46+3,52+11,35+9,71)+(104,64+48,65+45,71+22,07+28,86))*1,1</t>
  </si>
  <si>
    <t>" 5. NP " ((3,87+3,46+3,52+11,35+9,71)+(74,61+16,55+15,54+17,17+89,18+91,1+14,57+16,01+90,64))*1,1</t>
  </si>
  <si>
    <t>" 6. NP " ((3,87+3,46+3,52+11,35+9,71))*1,1</t>
  </si>
  <si>
    <t>" 7. NP " ((3,87+3,46+3,52+11,35+9,71)+(33,56+58,55+117,33))*1,1</t>
  </si>
  <si>
    <t>771 - 6</t>
  </si>
  <si>
    <t>D+M Keramická dlažba s HI stěrkou - Podlaha v 2. NP až 7. NP - Specifikace dle PD - P16</t>
  </si>
  <si>
    <t>-257067119</t>
  </si>
  <si>
    <t>" Montáž keramické dlažby pro skladbu P16 - rozměr dlažby 600×600 mm "</t>
  </si>
  <si>
    <t>" 2. NP " (1,92+1,92)</t>
  </si>
  <si>
    <t>" 3. NP " (1,92+1,92)</t>
  </si>
  <si>
    <t>" 4. NP " (1,92+1,92)</t>
  </si>
  <si>
    <t>" 5. NP " (1,92+1,92)</t>
  </si>
  <si>
    <t>" 6. NP " (1,92+1,92)</t>
  </si>
  <si>
    <t>" 7. NP " (1,92+1,92)</t>
  </si>
  <si>
    <t>578515677</t>
  </si>
  <si>
    <t>" Dodávka keramické dlažby pro skladbu P16 - rozměr dlažby 600×600 mm "</t>
  </si>
  <si>
    <t>" 2. NP " (1,92+1,92)*1,3</t>
  </si>
  <si>
    <t>" 3. NP " (1,92+1,92)*1,3</t>
  </si>
  <si>
    <t>" 4. NP " (1,92+1,92)*1,3</t>
  </si>
  <si>
    <t>" 5. NP " (1,92+1,92)*1,3</t>
  </si>
  <si>
    <t>" 6. NP " (1,92+1,92)*1,3</t>
  </si>
  <si>
    <t>" 7. NP " (1,92+1,92)*1,3</t>
  </si>
  <si>
    <t>-1338837382</t>
  </si>
  <si>
    <t>" Litý samonivelační cementový potěr (CT-C30-F6) - tl. 50 mm pro skladbu P16 "</t>
  </si>
  <si>
    <t>" 2. NP " (1,92+1,92)*1,05</t>
  </si>
  <si>
    <t>" 3. NP " (1,92+1,92)*1,05</t>
  </si>
  <si>
    <t>" 4. NP " (1,92+1,92)*1,05</t>
  </si>
  <si>
    <t>" 5. NP " (1,92+1,92)*1,05</t>
  </si>
  <si>
    <t>" 6. NP " (1,92+1,92)*1,05</t>
  </si>
  <si>
    <t>" 7. NP " (1,92+1,92)*1,05</t>
  </si>
  <si>
    <t>1622168619</t>
  </si>
  <si>
    <t>" 2. NP " ((1,92+1,92)*1,05)*1</t>
  </si>
  <si>
    <t>" 3. NP " ((1,92+1,92)*1,05)*1</t>
  </si>
  <si>
    <t>" 4. NP " ((1,92+1,92)*1,05)*1</t>
  </si>
  <si>
    <t>" 5. NP " ((1,92+1,92)*1,05)*1</t>
  </si>
  <si>
    <t>" 6. NP " ((1,92+1,92)*1,05)*1</t>
  </si>
  <si>
    <t>" 7. NP " ((1,92+1,92)*1,05)*1</t>
  </si>
  <si>
    <t>772036244</t>
  </si>
  <si>
    <t>" Separační vrstva mezi izolaci a samonivelační potěr pro skladbu P16 "</t>
  </si>
  <si>
    <t>" 2. NP " (1,92+1,92)*1,15</t>
  </si>
  <si>
    <t>" 3. NP " (1,92+1,92)*1,15</t>
  </si>
  <si>
    <t>" 4. NP " (1,92+1,92)*1,15</t>
  </si>
  <si>
    <t>" 5. NP " (1,92+1,92)*1,15</t>
  </si>
  <si>
    <t>" 6. NP " (1,92+1,92)*1,15</t>
  </si>
  <si>
    <t>" 7. NP " (1,92+1,92)*1,15</t>
  </si>
  <si>
    <t>-1103354961</t>
  </si>
  <si>
    <t>" Montáž TI pro skladbu P16 - kročejová izolace z desek z tuhé minerální vaty pro lehké i těžké plovoucí podlahy - tl. 30 mm "</t>
  </si>
  <si>
    <t>-1902630792</t>
  </si>
  <si>
    <t>" Dodávka TI pro skladbu P16 - kročejová izolace z desek z tuhé minerální vaty pro lehké i těžké plovoucí podlahy - tl. 30 mm "</t>
  </si>
  <si>
    <t>" 2. NP " (1,92+1,92)*1,1</t>
  </si>
  <si>
    <t>" 3. NP " (1,92+1,92)*1,1</t>
  </si>
  <si>
    <t>" 4. NP " (1,92+1,92)*1,1</t>
  </si>
  <si>
    <t>" 5. NP " (1,92+1,92)*1,1</t>
  </si>
  <si>
    <t>" 6. NP " (1,92+1,92)*1,1</t>
  </si>
  <si>
    <t>" 7. NP " (1,92+1,92)*1,1</t>
  </si>
  <si>
    <t>771 - 11</t>
  </si>
  <si>
    <t>D+M Keramická dlažba v exteriéru - Rampa 1. NP - Specifikace dle PD - P20</t>
  </si>
  <si>
    <t>771574573 RTO</t>
  </si>
  <si>
    <t>Montáž podlah z dlaždic keramických lepených cementovým flexibilním rychletuhnoucím lepidlem určeným do exteriéru pro vysoké mechanické zatížení, tloušťky přes 10 mm přes 2 do 4 ks/m2</t>
  </si>
  <si>
    <t>-1890374094</t>
  </si>
  <si>
    <t>" Montáž keramické dlažby pro skladbu P20 - rozměr dlažby 600×600 mm "</t>
  </si>
  <si>
    <t>" 1. NP - rampa " (17,96)</t>
  </si>
  <si>
    <t>59761145</t>
  </si>
  <si>
    <t>dlažba keramická slinutá mrazuvzdorná R11/B povrch reliéfní/matný tl přes 20 do 30mm přes 2 do 4ks/m2</t>
  </si>
  <si>
    <t>-960067873</t>
  </si>
  <si>
    <t>" Dodávka keramické dlažby pro skladbu P20 - rozměr dlažby 600×600 mm "</t>
  </si>
  <si>
    <t>" 1. NP - rampa " (17,96)*1,3</t>
  </si>
  <si>
    <t>771 - 12</t>
  </si>
  <si>
    <t>D+M Keramická dlažba v exteriéru - Hlavní vstup - Specifikace dle PD - P21</t>
  </si>
  <si>
    <t>1190264631</t>
  </si>
  <si>
    <t>" Montáž keramické dlažby pro skladbu P21 - rozměr dlažby 600×600 mm "</t>
  </si>
  <si>
    <t>" 2. NP - hlavní vstup " (68,7)</t>
  </si>
  <si>
    <t>-2092109251</t>
  </si>
  <si>
    <t>" Dodávka keramické dlažby pro skladbu P21 - rozměr dlažby 600×600 mm "</t>
  </si>
  <si>
    <t>" 2. NP - hlavní vstup " (68,7)*1,3</t>
  </si>
  <si>
    <t>771 - 99</t>
  </si>
  <si>
    <t>Podlahy z dlaždic - Ostatní práce a materiál podlah z dlaždic mimo skladeb</t>
  </si>
  <si>
    <t>771091101 SPC</t>
  </si>
  <si>
    <t>Příprava podkladu před pokládkou dlažby</t>
  </si>
  <si>
    <t>640296473</t>
  </si>
  <si>
    <t xml:space="preserve">Poznámka k položce:_x000D_
" V ceně např. případné vyčištění podkladu (mimo vysátí), vyspravení, vyrovnání, odstranění nerovností apod."_x000D_
</t>
  </si>
  <si>
    <t>" Příprava podkladu před provedením vrstev podlah. "</t>
  </si>
  <si>
    <t>" Příprava podlah pro skladbu P5 " (159,02)</t>
  </si>
  <si>
    <t>" Příprava podlah pro skladbu P6 " (12,5)</t>
  </si>
  <si>
    <t>" Příprava podlah pro skladbu P7 " (3,84)</t>
  </si>
  <si>
    <t>" Příprava podlah pro skladbu P15 " (1113,25)</t>
  </si>
  <si>
    <t>" Příprava podlah pro skladbu P16 " (23,04)</t>
  </si>
  <si>
    <t>" Příprava podlah pro skladbu P20 - dlažba v exteriéru " (17,96)</t>
  </si>
  <si>
    <t>" Příprava podlah pro skladbu P21 - dlažba v exteriéru " (68,7)</t>
  </si>
  <si>
    <t>771091102 SPC</t>
  </si>
  <si>
    <t>Příplatek k podlahám z dlaždic za použití veškerých lišt a profilů, za spárování a veškerých nutných prvků pro keramickou dlažbu</t>
  </si>
  <si>
    <t>666925852</t>
  </si>
  <si>
    <t>Poznámka k položce:_x000D_
" Příplatek za použití veškerých lišt, profilů a prvků nutných pro keramickou dlažbu. Např.: _x000D_
 - za veškeré profily a lišty pro dlažbu - přechodové, ukončující, koutové, schodové a dilatační profily a lišty apod.;_x000D_
 - za spárování - např. dvousložkovým tmelem či lepidlem, bílým cementem apod.;_x000D_
 - za separační provazce, speciální distanční křížky a pomůcky pro provedení spárování;_x000D_
 - za případné pracnější řezání dlaždic - do oblouku apod.;_x000D_
 - za speciální pokládku dlažby - na koso, parketový, diagonální vzor apod.;_x000D_
 - další veškeré nutné prvky, profily a práce potřebné pro provedení keramické dlažby. "_x000D_
_x000D_
" POZN: Jedná se o obecné popisy k příplatkům, co je možno si v položce nacenit. Nikoli o specifické popisky k danému projektu. "</t>
  </si>
  <si>
    <t xml:space="preserve">" Příplatek ke keramickým dlažbám za veškeré nutné prvky, profily a práce " </t>
  </si>
  <si>
    <t>" Ke skladbě P5 " (159,02)</t>
  </si>
  <si>
    <t>" Ke skladbě P6 " (12,5)</t>
  </si>
  <si>
    <t>" Ke skladbě P7 " (3,84)</t>
  </si>
  <si>
    <t>" Ke skladbě P15 " (1113,25)</t>
  </si>
  <si>
    <t>" Ke skladbě P16 " (23,04)</t>
  </si>
  <si>
    <t>" Ke skladbě P20 - dlažba v exteriéru " (17,96)</t>
  </si>
  <si>
    <t>" Ke skladbě P21 - dlažba v exteriéru " (68,7)</t>
  </si>
  <si>
    <t>713121211</t>
  </si>
  <si>
    <t>Montáž tepelné izolace podlah okrajovými pásky kladenými volně</t>
  </si>
  <si>
    <t>-939431309</t>
  </si>
  <si>
    <t>https://podminky.urs.cz/item/CS_URS_2025_01/713121211</t>
  </si>
  <si>
    <t>" Montáž okrajových pásků u podlah s kročejovou izolací - uvažovány pásky v. 100 mm. "</t>
  </si>
  <si>
    <t>" Pro skladbu P15 "</t>
  </si>
  <si>
    <t>" 2. NP " (24,3+23,7+21,1+20,8)-(5,8+5,8)</t>
  </si>
  <si>
    <t>" 3. NP " (7,8+7,6+7,6+24,3+23,7)-(5,8+5,8)</t>
  </si>
  <si>
    <t>" 4. NP " (7,8+7,6+7,6+24,3+23,7+52,6+31,2+28,6+21,3+23,6)-(5,8+5,8)</t>
  </si>
  <si>
    <t>" 5. NP " (7,8+7,6+7,6+24,3+23,7+40,8+17,3+17,2+17,6+47,7+47,9+16,5+17,1+47,7)-(5,8+5,8)</t>
  </si>
  <si>
    <t>" 6. NP " (7,8+7,6+7,6+24,3+23,7)-(5,8+5,8)</t>
  </si>
  <si>
    <t>" 7. NP " (7,8+7,6+7,6+24,3+23,7+23,3+34,1+53,1)-(5,8+5,8)</t>
  </si>
  <si>
    <t>" Pro skladbu P16 "</t>
  </si>
  <si>
    <t>" 2. NP " (5,8+5,8)</t>
  </si>
  <si>
    <t>" 3. NP " (5,8+5,8)</t>
  </si>
  <si>
    <t>" 4. NP " (5,8+5,8)</t>
  </si>
  <si>
    <t>" 5. NP " (5,8+5,8)</t>
  </si>
  <si>
    <t>" 6. NP " (5,8+5,8)</t>
  </si>
  <si>
    <t>" 7. NP " (5,8+5,8)</t>
  </si>
  <si>
    <t>63152004</t>
  </si>
  <si>
    <t>pásek izolační minerální podlahový λ=0,036 15x100x1000mm</t>
  </si>
  <si>
    <t>-2138800798</t>
  </si>
  <si>
    <t>" Okrajové pásky v. 100 mm u podlah s kročejovou izolací "</t>
  </si>
  <si>
    <t>" 2. NP " ((24,3+23,7+21,1+20,8)-(5,8+5,8))*1,1</t>
  </si>
  <si>
    <t>" 3. NP " ((7,8+7,6+7,6+24,3+23,7)-(5,8+5,8))*1,1</t>
  </si>
  <si>
    <t>" 4. NP " ((7,8+7,6+7,6+24,3+23,7+52,6+31,2+28,6+21,3+23,6)-(5,8+5,8))*1,1</t>
  </si>
  <si>
    <t>" 5. NP " ((7,8+7,6+7,6+24,3+23,7+40,8+17,3+17,2+17,6+47,7+47,9+16,5+17,1+47,7)-(5,8+5,8))*1,1</t>
  </si>
  <si>
    <t>" 6. NP " ((7,8+7,6+7,6+24,3+23,7)-(5,8+5,8))*1,1</t>
  </si>
  <si>
    <t>" 7. NP " ((7,8+7,6+7,6+24,3+23,7+23,3+34,1+53,1)-(5,8+5,8))*1,1</t>
  </si>
  <si>
    <t>" 2. NP " (5,8+5,8)*1,1</t>
  </si>
  <si>
    <t>" 3. NP " (5,8+5,8)*1,1</t>
  </si>
  <si>
    <t>" 4. NP " (5,8+5,8)*1,1</t>
  </si>
  <si>
    <t>" 5. NP " (5,8+5,8)*1,1</t>
  </si>
  <si>
    <t>" 6. NP " (5,8+5,8)*1,1</t>
  </si>
  <si>
    <t>" 7. NP " (5,8+5,8)*1,1</t>
  </si>
  <si>
    <t>634112123</t>
  </si>
  <si>
    <t>Obvodová dilatace mezi stěnou a mazaninou nebo potěrem podlahovým páskem z pěnového PE s fólií tl. do 10 mm, výšky 80 mm</t>
  </si>
  <si>
    <t>970481763</t>
  </si>
  <si>
    <t>https://podminky.urs.cz/item/CS_URS_2025_01/634112123</t>
  </si>
  <si>
    <t>" Podlahový pásek jako obvodová dilatace mezi potěrem či mazaninou a stěnou. "</t>
  </si>
  <si>
    <t xml:space="preserve">" Podlahový pásek pro skladbu P6 - výška potěru 35 mm " </t>
  </si>
  <si>
    <t>" 1. NP " (15,0)*1,1</t>
  </si>
  <si>
    <t xml:space="preserve">" Podlahový pásek pro skladbu P15 - výška potěru 55 mm " </t>
  </si>
  <si>
    <t xml:space="preserve">" Podlahový pásek pro skladbu P16 - výška potěru 55 mm " </t>
  </si>
  <si>
    <t>" 2. NP " ((5,8+5,8))*1,1</t>
  </si>
  <si>
    <t>" 3. NP " ((5,8+5,8))*1,1</t>
  </si>
  <si>
    <t>" 4. NP " ((5,8+5,8))*1,1</t>
  </si>
  <si>
    <t>" 5. NP " ((5,8+5,8))*1,1</t>
  </si>
  <si>
    <t>" 6. NP " ((5,8+5,8))*1,1</t>
  </si>
  <si>
    <t>" 7. NP " ((5,8+5,8))*1,1</t>
  </si>
  <si>
    <t>634112126</t>
  </si>
  <si>
    <t>Obvodová dilatace mezi stěnou a mazaninou nebo potěrem podlahovým páskem z pěnového PE s fólií tl. do 10 mm, výšky 100 mm</t>
  </si>
  <si>
    <t>871028977</t>
  </si>
  <si>
    <t>https://podminky.urs.cz/item/CS_URS_2025_01/634112126</t>
  </si>
  <si>
    <t xml:space="preserve">" Podlahový pásek pro skladbu P5 - výška potěru 85 mm " </t>
  </si>
  <si>
    <t>" 1. NP " ((7,8+7,6+7,7+24,4+23,7+17,4+20,3+29,3+33,0)-(5,8+5,8))*1,1</t>
  </si>
  <si>
    <t xml:space="preserve">" Podlahový pásek pro skladbu P7 - výška potěru 85 mm " </t>
  </si>
  <si>
    <t>" 1. NP " ((5,8+5,8))*1,1</t>
  </si>
  <si>
    <t>771474113</t>
  </si>
  <si>
    <t>Montáž soklů z dlaždic keramických lepených cementovým flexibilním lepidlem rovných, výšky přes 90 do 120 mm</t>
  </si>
  <si>
    <t>-104311679</t>
  </si>
  <si>
    <t>https://podminky.urs.cz/item/CS_URS_2025_01/771474113</t>
  </si>
  <si>
    <t>" Montáž keramického soklu v. 100 mm v místnostech bez keramického obkladu "</t>
  </si>
  <si>
    <t>" Montáž soklu z dlažeb 300×300 mm "</t>
  </si>
  <si>
    <t>" Sokl u podlah - pro skladbu P5 "  (17,4+20,3+29,3+33,0)</t>
  </si>
  <si>
    <t>" Sokl u podlah - pro skladbu P15 " (21,1+20,8)+(52,6+31,2+28,6+21,3+23,6)+(40,8+17,3+17,2+17,6+47,7+47,9+16,5+17,1+47,7)+(23,3+34,1+53,1)</t>
  </si>
  <si>
    <t>" Montáž soklu z dlažeb 600×600 mm "</t>
  </si>
  <si>
    <t>" Sokl u podlah - pro skladbu P5 "  (7,8)</t>
  </si>
  <si>
    <t>" Sokl u podlah - pro skladbu P15 " (7,8)+(7,8)+(7,8)+(7,8)+(7,8)</t>
  </si>
  <si>
    <t>-1067227300</t>
  </si>
  <si>
    <t>" Dodávka dlažby pro keramický sokl v. 100 mm v místnostech bez keramického obkladu "</t>
  </si>
  <si>
    <t>" Dodávka dlažby 600×600 mm "</t>
  </si>
  <si>
    <t>" Sokl u podlah - skladba P5 "  ((7,8)*0,3)*1,1</t>
  </si>
  <si>
    <t>" Sokl u podlah - skladba P15 " (((7,8)+(7,8)+(7,8)+(7,8)+(7,8))*0,3)*1,1</t>
  </si>
  <si>
    <t>" POZN: Z 1 ks dlažby uvažováno 1,2 m délky soklu =&gt; na 46,8 m délky soklu je potřeba 39 ks dlažby 600×600, což je ± 14,04 m2 bez ztratného. "</t>
  </si>
  <si>
    <t>" POZN: Neuvažuje se použití dlažby pro sokl z obou stran řezaných. "</t>
  </si>
  <si>
    <t>" POZN: Pro výpočet použit přepočet - 1,2 m soklu = 0,36 m2 =&gt; 1 m soklu je třeba 0,3 m2 dlažby. "</t>
  </si>
  <si>
    <t>-2092849151</t>
  </si>
  <si>
    <t>" Dodávka dlažby 300×300 mm "</t>
  </si>
  <si>
    <t>" Sokl u podlah - skladba P5 "  ((17,4+20,3+29,3+33,0)*0,15)*1,1</t>
  </si>
  <si>
    <t>" Sokl u podlah - skladba P15 " (((21,1+20,8)+(52,6+31,2+28,6+21,3+23,6)+(40,8+17,3+17,2+17,6+47,7+47,9+16,5+17,1+47,7)+(23,3+34,1+53,1))*0,15)*1,1</t>
  </si>
  <si>
    <t>" POZN: Z 1 ks dlažby uvažováno 0,6 m délky soklu =&gt; na 679,5 m délky soklu je potřeba cca 1133 ks dlažby 300×300, což je ± 101,97 m2 bez ztratného. "</t>
  </si>
  <si>
    <t>" POZN: Pro výpočet použit přepočet - 0,6 m soklu = 0,09 m2 =&gt; 1 m soklu je třeba 0,15 m2 dlažby. "</t>
  </si>
  <si>
    <t>771111011</t>
  </si>
  <si>
    <t>Příprava podkladu před provedením dlažby vysátí podlah</t>
  </si>
  <si>
    <t>-1256189274</t>
  </si>
  <si>
    <t>https://podminky.urs.cz/item/CS_URS_2025_01/771111011</t>
  </si>
  <si>
    <t xml:space="preserve">" Vysátí podkladu před pokládkou dlažby " </t>
  </si>
  <si>
    <t>" Vysátí podkladu před provedení skladby - P5 " (159,02)</t>
  </si>
  <si>
    <t>" Vysátí podkladu před provedení skladby - P6 " (12,5)</t>
  </si>
  <si>
    <t>" Vysátí podkladu před provedení skladby - P7 " (3,84)</t>
  </si>
  <si>
    <t>" Vysátí podkladu před provedení skladby - P15 " (1113,25)</t>
  </si>
  <si>
    <t>" Vysátí podkladu před provedení skladby - P16 " (23,04)</t>
  </si>
  <si>
    <t>" Vysátí podkladu před provedení skladby - P20 - dlažba v exteriéru " (17,96)</t>
  </si>
  <si>
    <t>" Vysátí podkladu před provedení skladby - P21 - dlažba v exteriéru " (68,7)</t>
  </si>
  <si>
    <t>771121011</t>
  </si>
  <si>
    <t>Příprava podkladu před provedením dlažby nátěr penetrační na podlahu</t>
  </si>
  <si>
    <t>141223</t>
  </si>
  <si>
    <t>https://podminky.urs.cz/item/CS_URS_2025_01/771121011</t>
  </si>
  <si>
    <t xml:space="preserve">" Penetrační nátěr pro podlahy z dlaždic  " </t>
  </si>
  <si>
    <t>" Penetrační nátěr ke skladbě P5 " (159,02)</t>
  </si>
  <si>
    <t>" Penetrační nátěr ke skladbě P6 " (12,5)</t>
  </si>
  <si>
    <t>" Penetrační nátěr ke skladbě P7 " (3,84)</t>
  </si>
  <si>
    <t>" Penetrační nátěr ke skladbě P15 " (1113,25)</t>
  </si>
  <si>
    <t>" Penetrační nátěr ke skladbě P16 " (23,04)</t>
  </si>
  <si>
    <t>" Penetrační nátěr ke skladbě P20 - dlažba v exteriéru " (17,96)</t>
  </si>
  <si>
    <t>" Penetrační nátěr ke skladběP21 - dlažba v exteriéru " (68,7)</t>
  </si>
  <si>
    <t>771577211</t>
  </si>
  <si>
    <t>Montáž podlah z dlaždic keramických lepených cementovým flexibilním lepidlem Příplatek k cenám za plochu do 5 m2 jednotlivě</t>
  </si>
  <si>
    <t>2053448415</t>
  </si>
  <si>
    <t>https://podminky.urs.cz/item/CS_URS_2025_01/771577211</t>
  </si>
  <si>
    <t>" Příplatek ke keramickým podlahám za plochu do 5 m2 "</t>
  </si>
  <si>
    <t>" Pro skladbu P5 "</t>
  </si>
  <si>
    <t>" 1. NP " (3,87+3,46+3,53)</t>
  </si>
  <si>
    <t>" Pro skladbu P7 "</t>
  </si>
  <si>
    <t>" 3. NP " (3,84+3,46+3,52)</t>
  </si>
  <si>
    <t>" 4. NP " (3,9+3,46+3,52)</t>
  </si>
  <si>
    <t>" 5. NP " (3,87+3,46+3,52)</t>
  </si>
  <si>
    <t>" 6. NP " (3,87+3,46+3,52)</t>
  </si>
  <si>
    <t>" 7. NP " (3,87+3,46+3,52)</t>
  </si>
  <si>
    <t>771591112</t>
  </si>
  <si>
    <t>Izolace podlahy pod dlažbu nátěrem nebo stěrkou ve dvou vrstvách</t>
  </si>
  <si>
    <t>559942494</t>
  </si>
  <si>
    <t>https://podminky.urs.cz/item/CS_URS_2025_01/771591112</t>
  </si>
  <si>
    <t xml:space="preserve">Poznámka k položce:_x000D_
" POZN: Pro potřeby rozpočtu je uvažována HI stěrka pro všechny skladby podlah s nášlapnou vrstvou z dlažby (nejen pro ty uvedeny ve výpise) a to hlavně z důvodu předpokladu čištění veškerých skladeb vodou. " </t>
  </si>
  <si>
    <t>" Hydroizolační stěrka pod keramickou dlažbu podlah. "</t>
  </si>
  <si>
    <t>" Pro skaldbu P5 " (159,02)*1,05</t>
  </si>
  <si>
    <t>" Pro skaldbu P6 " (12,5)*1,05</t>
  </si>
  <si>
    <t>" Pro skaldbu P7 " (3,84)*1,05</t>
  </si>
  <si>
    <t>" Pro skaldbu P15 " (1113,25)*1,05</t>
  </si>
  <si>
    <t>" Pro skaldbu P16 " (23,04)*1,05</t>
  </si>
  <si>
    <t>771592011</t>
  </si>
  <si>
    <t>Čištění vnitřních ploch po položení dlažby podlah nebo schodišť chemickými prostředky</t>
  </si>
  <si>
    <t>-515824964</t>
  </si>
  <si>
    <t>https://podminky.urs.cz/item/CS_URS_2025_01/771592011</t>
  </si>
  <si>
    <t>" Případné čištění zněčištěné dlažby po položení "</t>
  </si>
  <si>
    <t>" Pro skaldbu P5 " (159,02)</t>
  </si>
  <si>
    <t>" Pro skaldbu P6 " (12,5)</t>
  </si>
  <si>
    <t>" Pro skaldbu P7 " (3,84)</t>
  </si>
  <si>
    <t>" Pro skaldbu P15 " (1113,25)</t>
  </si>
  <si>
    <t>" Pro skaldbu P16 " (23,04)</t>
  </si>
  <si>
    <t>998771204</t>
  </si>
  <si>
    <t>Přesun hmot pro podlahy z dlaždic stanovený procentní sazbou (%) z ceny vodorovná dopravní vzdálenost do 50 m základní v objektech výšky přes 24 do 36 m</t>
  </si>
  <si>
    <t>1315623921</t>
  </si>
  <si>
    <t>https://podminky.urs.cz/item/CS_URS_2025_01/998771204</t>
  </si>
  <si>
    <t>773</t>
  </si>
  <si>
    <t>Podlahy z litého teraca</t>
  </si>
  <si>
    <t>773 - 1</t>
  </si>
  <si>
    <t>D+M Teraco - Podlaha v 2. NP - Specifikace dle PD - P14</t>
  </si>
  <si>
    <t>773511260</t>
  </si>
  <si>
    <t>Podlaha z přírodního litého teraca prostá tloušťky do 20 mm</t>
  </si>
  <si>
    <t>1301335190</t>
  </si>
  <si>
    <t>https://podminky.urs.cz/item/CS_URS_2025_01/773511260</t>
  </si>
  <si>
    <t>" Lité teraco pro skladbu P14 - tl. 15 mm. "</t>
  </si>
  <si>
    <t>" 2. NP " (119,31)*1,05</t>
  </si>
  <si>
    <t>1020992269</t>
  </si>
  <si>
    <t>" Litý samonivelační cementový potěr (CT-C30-F6) - tl. 50 mm pro skladbu P14 "</t>
  </si>
  <si>
    <t>-1351722051</t>
  </si>
  <si>
    <t>" Separační vrstva mezi izolaci a samonivelační potěr pro skladbu P14 "</t>
  </si>
  <si>
    <t>" 2. NP " (119,31)*1,15</t>
  </si>
  <si>
    <t>1532853648</t>
  </si>
  <si>
    <t>" Montáž TI pro skladbu P14 - kročejová izolace z desek z tuhé minerální vaty pro lehké i těžké plovoucí podlahy - tl. 30 mm "</t>
  </si>
  <si>
    <t>" 2. NP " (119,31)</t>
  </si>
  <si>
    <t>1657377023</t>
  </si>
  <si>
    <t>" Dodávka TI pro skladbu P14 - kročejová izolace z desek z tuhé minerální vaty pro lehké i těžké plovoucí podlahy - tl. 30 mm "</t>
  </si>
  <si>
    <t>" 2. NP " (119,31)*1,1</t>
  </si>
  <si>
    <t>773 - 99</t>
  </si>
  <si>
    <t>Podlahy z litého teraca - Ostatní práce a materiál pohlad z litého teraca mimo skladeb</t>
  </si>
  <si>
    <t>773091101 SPC</t>
  </si>
  <si>
    <t>Příprava podkladu před provedením podlah z litého taraca</t>
  </si>
  <si>
    <t>-557271121</t>
  </si>
  <si>
    <t>Poznámka k položce:_x000D_
" V ceně např. vyčištění podkladu, vyspravení, odstranění nerovností, broušení apod."</t>
  </si>
  <si>
    <t>" Příprava podlah pro skladbu P14 " (119,31)</t>
  </si>
  <si>
    <t>773091102 SPC</t>
  </si>
  <si>
    <t>Příplatek k podlahám litým za použití veškerých lišt a profilů a veškerých nutných prvků pro litou podlahu</t>
  </si>
  <si>
    <t>-19379827</t>
  </si>
  <si>
    <t>Poznámka k položce:_x000D_
" Příplatek za použití veškerých lišt, profilů a prvků nutných pro lité teraco podlahy. Např.: _x000D_
 - za veškeré profily a lišty pro litou teraco podlahu - přechodové, ukončující, koutové, schodové a dilatační profily a lišty apod.;_x000D_
 - za protiskluzné profily;_x000D_
 - za použití bílého cementu;_x000D_
 - za frézování protiskluzových drážek;_x000D_
 - další veškeré nutné prvky, profily a práce potřebné pro provedení litých teraco podlah. "</t>
  </si>
  <si>
    <t xml:space="preserve">" Příplatek k litým teraco podlahám za veškeré nutné prvky, profily a práce " </t>
  </si>
  <si>
    <t>" Pro skladbu P14 " (119,31)</t>
  </si>
  <si>
    <t>182058470</t>
  </si>
  <si>
    <t>" Pro skladbu P14 "</t>
  </si>
  <si>
    <t>" 2. NP " (86,1)</t>
  </si>
  <si>
    <t>2023502495</t>
  </si>
  <si>
    <t>" 2. NP " (86,1)*1,1</t>
  </si>
  <si>
    <t>-1879534387</t>
  </si>
  <si>
    <t xml:space="preserve">" Podlahový pásek pro skladbu P14 - výška potěru 50 mm " </t>
  </si>
  <si>
    <t>773413200</t>
  </si>
  <si>
    <t>Soklíky z přírodního litého teraca tloušťky do 20 mm rovné s požlábkem (fabionem), výšky přes 50 do 150 mm</t>
  </si>
  <si>
    <t>900647365</t>
  </si>
  <si>
    <t>https://podminky.urs.cz/item/CS_URS_2025_01/773413200</t>
  </si>
  <si>
    <t>" Sokl z litého terasa s požlábkem (fabionem) v. 100 mm po obvodech mísnosti u podlah z litého teraca. "</t>
  </si>
  <si>
    <t>" U podlah skaldby P14 " (86,1)*1,05</t>
  </si>
  <si>
    <t>998773204</t>
  </si>
  <si>
    <t>Přesun hmot pro podlahy teracové lité stanovený procentní sazbou (%) z ceny vodorovná dopravní vzdálenost do 50 m základní v objektech výšky přes 24 do 36 m</t>
  </si>
  <si>
    <t>-1081092043</t>
  </si>
  <si>
    <t>https://podminky.urs.cz/item/CS_URS_2025_01/998773204</t>
  </si>
  <si>
    <t>776 - 1</t>
  </si>
  <si>
    <t>D+M Přírodní linoleum - Podlaha na terénu 1. NP - Specifikace dle PD - P3</t>
  </si>
  <si>
    <t>776251111 RTO</t>
  </si>
  <si>
    <t>Montáž podlahovin z přírodního linolea lepením standardním lepidlem z pásů standardních</t>
  </si>
  <si>
    <t>-62610197</t>
  </si>
  <si>
    <t>" Lepení přírodního linolea z rolí, pásů disperzním lepidlem pro skladbu P3 "</t>
  </si>
  <si>
    <t>" 1. NP " (42,98+52,84+19,15+19,44+34,68)</t>
  </si>
  <si>
    <t>28411069</t>
  </si>
  <si>
    <t>linoleum přírodní ze 100% dřevité moučky zátěž 34/43, hořlavost Cfl S1 tl 2,5mm</t>
  </si>
  <si>
    <t>262981194</t>
  </si>
  <si>
    <t>" Dodávka přírodního linolea z rolí, pásů pro skladbu P3 "</t>
  </si>
  <si>
    <t>" 1. NP " (42,98+52,84+19,15+19,44+34,68)*1,1</t>
  </si>
  <si>
    <t>1492755046</t>
  </si>
  <si>
    <t>" Litý samonivelační cementový potěr (CT-C30-F6) - tl. 50 mm pro skladbu P3 "</t>
  </si>
  <si>
    <t>" 1. NP " (42,98+52,84+19,15+19,44+34,68)*1,05</t>
  </si>
  <si>
    <t>-506008267</t>
  </si>
  <si>
    <t xml:space="preserve">" Příplatek k cementovému samonivelačnímu litému potěru za každých započatých 5 mm přes tl. 50 mm (CT-C30-F6) - tl. od 50 do 97 mm (10× plocha) " </t>
  </si>
  <si>
    <t>" 1. NP " ((42,98+52,84+19,15+19,44+34,68)*1,05)*10</t>
  </si>
  <si>
    <t>-1093077673</t>
  </si>
  <si>
    <t>" Separační vrstva mezi izolaci a samonivelační potěr pro skladbu P3 "</t>
  </si>
  <si>
    <t>" 1. NP " (42,98+52,84+19,15+19,44+34,68)*1,15</t>
  </si>
  <si>
    <t>-2062208268</t>
  </si>
  <si>
    <t>" Montáž TI pro skladbu P3 - izolace XPS 300, lambda = 0,035 W/(m.K), pevnost v tlaku při 10% deformaci - 300 kPa - tl. 100 mm "</t>
  </si>
  <si>
    <t>468871638</t>
  </si>
  <si>
    <t>" Dodávka TI pro skladbu P3 - izolace XPS 300, lambda = 0,035 W/(m.K), pevnost v tlaku při 10% deformaci - 300 kPa - tl. 100 mm "</t>
  </si>
  <si>
    <t>776 - 2</t>
  </si>
  <si>
    <t>D+M Přírodní linoleum na prefa panelu - Podlaha na terénu 1. NP - Specifikace dle PD - P4</t>
  </si>
  <si>
    <t>1119068057</t>
  </si>
  <si>
    <t>" Lepení přírodního linolea z rolí, pásů disperzním lepidlem pro skladbu P4 "</t>
  </si>
  <si>
    <t>" 1. NP " (3,12+17,1)</t>
  </si>
  <si>
    <t>881444081</t>
  </si>
  <si>
    <t>" Dodávka přírodního linolea z rolí, pásů pro skladbu P4 "</t>
  </si>
  <si>
    <t>" 1. NP " (3,12+17,1)*1,1</t>
  </si>
  <si>
    <t>75035150</t>
  </si>
  <si>
    <t>" Litý samonivelační cementový potěr (CT-C30-F6) - tl. 50 mm pro skladbu P4 "</t>
  </si>
  <si>
    <t>" 1. NP " (3,12+17,1)*1,05</t>
  </si>
  <si>
    <t>-673068423</t>
  </si>
  <si>
    <t>" 1. NP " ((3,12+17,1)*1,05)*10</t>
  </si>
  <si>
    <t>1126747191</t>
  </si>
  <si>
    <t>" Separační vrstva mezi izolaci a samonivelační potěr pro skladbu P4 "</t>
  </si>
  <si>
    <t>" 1. NP " (3,12+17,1)*1,15</t>
  </si>
  <si>
    <t>776 - 3</t>
  </si>
  <si>
    <t>D+M Přírodní linoleum - schodišťová ramena - Specifikace dle PD - P10</t>
  </si>
  <si>
    <t>776351111 RTO</t>
  </si>
  <si>
    <t>Montáž podlahovin z přírodního linolea na schodišťové stupně stupnic rovných, šířky do 300 mm</t>
  </si>
  <si>
    <t>367015830</t>
  </si>
  <si>
    <t>" Montáž přírodního linolea na schodišťové stupně pro skladbu P10 "</t>
  </si>
  <si>
    <t>" Schodiště S.01 "</t>
  </si>
  <si>
    <t xml:space="preserve"> " Z 1. NP do 2. NP - š. stupně 300 mm " (1,2)*24</t>
  </si>
  <si>
    <t xml:space="preserve"> " Z 2. NP do 3. NP - š. stupně 300 mm " (1,2)*24</t>
  </si>
  <si>
    <t xml:space="preserve"> " Z 3. NP do 4. NP - š. stupně 300 mm " (1,2)*24</t>
  </si>
  <si>
    <t xml:space="preserve"> " Z 4. NP do 5. NP - š. stupně 300 mm " (1,2)*24</t>
  </si>
  <si>
    <t xml:space="preserve"> " Z 5. NP do 6. NP - š. stupně 300 mm " (1,2)*24</t>
  </si>
  <si>
    <t xml:space="preserve"> " Z 6. NP do 7. NP - š. stupně 300 mm " (1,2)*24</t>
  </si>
  <si>
    <t>" Schodiště S.02 "</t>
  </si>
  <si>
    <t xml:space="preserve"> " Z 7. NP do 8. NP - š. stupně 300 mm " (1,2)*24</t>
  </si>
  <si>
    <t>1030615185</t>
  </si>
  <si>
    <t>" dodávka přírodního linolea na schodišťové stupně pro skladbu P10 "</t>
  </si>
  <si>
    <t xml:space="preserve"> " Z 1. NP do 2. NP - š. stupně 300 mm " (((1,2)*24)*0,3)*1,1</t>
  </si>
  <si>
    <t xml:space="preserve"> " Z 2. NP do 3. NP - š. stupně 300 mm " (((1,2)*24)*0,3)*1,1</t>
  </si>
  <si>
    <t xml:space="preserve"> " Z 3. NP do 4. NP - š. stupně 300 mm " (((1,2)*24)*0,3)*1,1</t>
  </si>
  <si>
    <t xml:space="preserve"> " Z 4. NP do 5. NP - š. stupně 300 mm " (((1,2)*24)*0,3)*1,1</t>
  </si>
  <si>
    <t xml:space="preserve"> " Z 5. NP do 6. NP - š. stupně 300 mm " (((1,2)*24)*0,3)*1,1</t>
  </si>
  <si>
    <t xml:space="preserve"> " Z 6. NP do 7. NP - š. stupně 300 mm " (((1,2)*24)*0,3)*1,1</t>
  </si>
  <si>
    <t xml:space="preserve"> " Z 7. NP do 8. NP - š. stupně 300 mm " (((1,2)*24)*0,3)*1,1</t>
  </si>
  <si>
    <t>776351121 RTO</t>
  </si>
  <si>
    <t>Montáž podlahovin z přírodního linolea na schodišťové stupně podstupnic, výšky do 200 mm</t>
  </si>
  <si>
    <t>740135406</t>
  </si>
  <si>
    <t>" Montáž přírodního linolea na podstupnice schodiště pro skladbu P10 "</t>
  </si>
  <si>
    <t xml:space="preserve"> " Z 1. NP do 2. NP - v. podstupnice 150 mm " (1,2)*24</t>
  </si>
  <si>
    <t xml:space="preserve"> " Z 2. NP do 3. NP - v. podstupnice 150 mm " (1,2)*24</t>
  </si>
  <si>
    <t xml:space="preserve"> " Z 3. NP do 4. NP - v. podstupnice 150 mm " (1,2)*24</t>
  </si>
  <si>
    <t xml:space="preserve"> " Z 4. NP do 5. NP - v. podstupnice 150 mm " (1,2)*24</t>
  </si>
  <si>
    <t xml:space="preserve"> " Z 5. NP do 6. NP - v. podstupnice 150 mm " (1,2)*24</t>
  </si>
  <si>
    <t xml:space="preserve"> " Z 6. NP do 7. NP - v. podstupnice 150 mm " (1,2)*24</t>
  </si>
  <si>
    <t xml:space="preserve"> " Z 7. NP do 8. NP - v. podstupnice 150 mm " (1,2)*24</t>
  </si>
  <si>
    <t>-2031011285</t>
  </si>
  <si>
    <t>" Dodávka přírodního linolea na podstupnice schodiště pro skladbu P10 "</t>
  </si>
  <si>
    <t xml:space="preserve"> " Z 1. NP do 2. NP - v. podstupnice 150 mm " (((1,2)*24)*0,15)*1,1</t>
  </si>
  <si>
    <t xml:space="preserve"> " Z 2. NP do 3. NP - v. podstupnice 150 mm " (((1,2)*24)*0,15)*1,1</t>
  </si>
  <si>
    <t xml:space="preserve"> " Z 3. NP do 4. NP - v. podstupnice 150 mm " (((1,2)*24)*0,15)*1,1</t>
  </si>
  <si>
    <t xml:space="preserve"> " Z 4. NP do 5. NP - v. podstupnice 150 mm " (((1,2)*24)*0,15)*1,1</t>
  </si>
  <si>
    <t xml:space="preserve"> " Z 5. NP do 6. NP - v. podstupnice 150 mm " (((1,2)*24)*0,15)*1,1</t>
  </si>
  <si>
    <t xml:space="preserve"> " Z 6. NP do 7. NP - v. podstupnice 150 mm " (((1,2)*24)*0,15)*1,1</t>
  </si>
  <si>
    <t xml:space="preserve"> " Z 7. NP do 8. NP - v. podstupnice 150 mm " (((1,2)*24)*0,15)*1,1</t>
  </si>
  <si>
    <t>776 - 4</t>
  </si>
  <si>
    <t>D+M Přírodní linoleum - Podlaha v 2. NP až 8. NP - Specifikace dle PD - P12</t>
  </si>
  <si>
    <t>-1260559106</t>
  </si>
  <si>
    <t>" Lepení přírodního linolea z rolí, pásů disperzním lepidlem pro skladbu P12 "</t>
  </si>
  <si>
    <t>" 2. NP " (14,36+1,43+49,44+11,69+10,1+27,06+14,77+14,77+10,35+4,64+12,23+11,69+98,75+17,74+21,59+51,26+34,4+15,54+15,28+26,5+17,92)</t>
  </si>
  <si>
    <t>" 3. NP " (70,46+44,07+11,52+10,1+75,78+33,56+14,0+14,6+23,63+15,5+39,35+15,78+11,88)</t>
  </si>
  <si>
    <t>" 4. NP " (132,03+11,52+10,1+14,5+14,5+15,0+15,25+15,0+15,25)</t>
  </si>
  <si>
    <t>" 5. NP " (130,39+11,52+10,1+13,9+15,28+15,54+15,28+15,0+15,25+15,0+15,25)</t>
  </si>
  <si>
    <t>" 6. NP " (132,38+11,52+10,1+115,92+30,87+15,28+15,54+15,28+15,54+15,23+15,0+15,25+15,0+15,25+16,5+76,47)</t>
  </si>
  <si>
    <t>" 7. NP " (134,56+11,52+10,1+13,89+15,54+15,28+15,54+15,28+15,54)</t>
  </si>
  <si>
    <t>" 8. NP " (4,92)</t>
  </si>
  <si>
    <t>-377459001</t>
  </si>
  <si>
    <t>" Dodávka přírodního linolea z rolí, pásů pro skladbu P12 "</t>
  </si>
  <si>
    <t>" 2. NP " (14,36+1,43+49,44+11,69+10,1+27,06+14,77+14,77+10,35+4,64+12,23+11,69+98,75+17,74+21,59+51,26+34,4+15,54+15,28+26,5+17,92)*1,1</t>
  </si>
  <si>
    <t>" 3. NP " (70,46+44,07+11,52+10,1+75,78+33,56+14,0+14,6+23,63+15,5+39,35+15,78+11,88)*1,1</t>
  </si>
  <si>
    <t>" 4. NP " (132,03+11,52+10,1+14,5+14,5+15,0+15,25+15,0+15,25)*1,1</t>
  </si>
  <si>
    <t>" 5. NP " (130,39+11,52+10,1+13,9+15,28+15,54+15,28+15,0+15,25+15,0+15,25)*1,1</t>
  </si>
  <si>
    <t>" 6. NP " (132,38+11,52+10,1+115,92+30,87+15,28+15,54+15,28+15,54+15,23+15,0+15,25+15,0+15,25+16,5+76,47)*1,1</t>
  </si>
  <si>
    <t>" 7. NP " (134,56+11,52+10,1+13,89+15,54+15,28+15,54+15,28+15,54)*1,1</t>
  </si>
  <si>
    <t>" 8. NP " (4,92)*1,1</t>
  </si>
  <si>
    <t>-124370607</t>
  </si>
  <si>
    <t>" Litý samonivelační cementový potěr (CT-C30-F6) - tl. 50 mm pro skladbu P12 "</t>
  </si>
  <si>
    <t>" 2. NP " (14,36+1,43+49,44+11,69+10,1+27,06+14,77+14,77+10,35+4,64+12,23+11,69+98,75+17,74+21,59+51,26+34,4+15,54+15,28+26,5+17,92)*1,05</t>
  </si>
  <si>
    <t>" 3. NP " (70,46+44,07+11,52+10,1+75,78+33,56+14,0+14,6+23,63+15,5+39,35+15,78+11,88)*1,05</t>
  </si>
  <si>
    <t>" 4. NP " (132,03+11,52+10,1+14,5+14,5+15,0+15,25+15,0+15,25)*1,05</t>
  </si>
  <si>
    <t>" 5. NP " (130,39+11,52+10,1+13,9+15,28+15,54+15,28+15,0+15,25+15,0+15,25)*1,05</t>
  </si>
  <si>
    <t>" 6. NP " (132,38+11,52+10,1+115,92+30,87+15,28+15,54+15,28+15,54+15,23+15,0+15,25+15,0+15,25+16,5+76,47)*1,05</t>
  </si>
  <si>
    <t>" 7. NP " (134,56+11,52+10,1+13,89+15,54+15,28+15,54+15,28+15,54)*1,05</t>
  </si>
  <si>
    <t>" 8. NP " (4,92)*1,05</t>
  </si>
  <si>
    <t>480960510</t>
  </si>
  <si>
    <t xml:space="preserve">" Příplatek k cementovému samonivelačnímu litému potěru za každých započatých 5 mm přes tl. 50 mm (CT-C30-F6) - tl. od 50 do 67 mm (4× plocha) " </t>
  </si>
  <si>
    <t>" 2. NP " ((14,36+1,43+49,44+11,69+10,1+27,06+14,77+14,77+10,35+4,64+12,23+11,69+98,75+17,74+21,59+51,26+34,4+15,54+15,28+26,5+17,92)*1,05)*4</t>
  </si>
  <si>
    <t>" 3. NP " ((70,46+44,07+11,52+10,1+75,78+33,56+14,0+14,6+23,63+15,5+39,35+15,78+11,88)*1,05)*4</t>
  </si>
  <si>
    <t>" 4. NP " ((132,03+11,52+10,1+14,5+14,5+15,0+15,25+15,0+15,25)*1,05)*4</t>
  </si>
  <si>
    <t>" 5. NP " ((130,39+11,52+10,1+13,9+15,28+15,54+15,28+15,0+15,25+15,0+15,25)*1,05)*4</t>
  </si>
  <si>
    <t>" 6. NP " ((132,38+11,52+10,1+115,92+30,87+15,28+15,54+15,28+15,54+15,23+15,0+15,25+15,0+15,25+16,5+76,47)*1,05)*4</t>
  </si>
  <si>
    <t>" 7. NP " ((134,56+11,52+10,1+13,89+15,54+15,28+15,54+15,28+15,54)*1,05)*4</t>
  </si>
  <si>
    <t>" 8. NP " ((4,92)*1,05)*4</t>
  </si>
  <si>
    <t>1270523413</t>
  </si>
  <si>
    <t>" Separační vrstva mezi izolaci a samonivelační potěr pro skladbu P12 "</t>
  </si>
  <si>
    <t>" 2. NP " (14,36+1,43+49,44+11,69+10,1+27,06+14,77+14,77+10,35+4,64+12,23+11,69+98,75+17,74+21,59+51,26+34,4+15,54+15,28+26,5+17,92)*1,15</t>
  </si>
  <si>
    <t>" 3. NP " (70,46+44,07+11,52+10,1+75,78+33,56+14,0+14,6+23,63+15,5+39,35+15,78+11,88)*1,15</t>
  </si>
  <si>
    <t>" 4. NP " (132,03+11,52+10,1+14,5+14,5+15,0+15,25+15,0+15,25)*1,15</t>
  </si>
  <si>
    <t>" 5. NP " (130,39+11,52+10,1+13,9+15,28+15,54+15,28+15,0+15,25+15,0+15,25)*1,15</t>
  </si>
  <si>
    <t>" 6. NP " (132,38+11,52+10,1+115,92+30,87+15,28+15,54+15,28+15,54+15,23+15,0+15,25+15,0+15,25+16,5+76,47)*1,15</t>
  </si>
  <si>
    <t>" 7. NP " (134,56+11,52+10,1+13,89+15,54+15,28+15,54+15,28+15,54)*1,15</t>
  </si>
  <si>
    <t>" 8. NP " (4,92)*1,15</t>
  </si>
  <si>
    <t>1167528783</t>
  </si>
  <si>
    <t>" Montáž TI pro skladbu P12 - kročejová izolace z desek z tuhé minerální vaty pro lehké i těžké plovoucí podlahy - tl. 30 mm "</t>
  </si>
  <si>
    <t>-789379212</t>
  </si>
  <si>
    <t>" Dodávka TI pro skladbu P12 - kročejová izolace z desek z tuhé minerální vaty pro lehké i těžké plovoucí podlahy - tl. 30 mm "</t>
  </si>
  <si>
    <t>776 - 5</t>
  </si>
  <si>
    <t>D+M Přírodní linoleum na nové stropní konstrukci - Podlaha v 3. NP - Specifikace dle PD - P24</t>
  </si>
  <si>
    <t>-1901104566</t>
  </si>
  <si>
    <t>" Lepení přírodního linolea z rolí, pásů disperzním lepidlem pro skladbu P24 "</t>
  </si>
  <si>
    <t>" 3. NP " (6,89)</t>
  </si>
  <si>
    <t>-2051529644</t>
  </si>
  <si>
    <t>" Dodávka přírodního linolea z rolí, pásů pro skladbu P24 "</t>
  </si>
  <si>
    <t>" 3. NP " (6,89)*1,1</t>
  </si>
  <si>
    <t>632451105</t>
  </si>
  <si>
    <t>Potěr cementový samonivelační ze suchých směsí tloušťky přes 10 do 15 mm</t>
  </si>
  <si>
    <t>-1051161583</t>
  </si>
  <si>
    <t>https://podminky.urs.cz/item/CS_URS_2025_01/632451105</t>
  </si>
  <si>
    <t>" Samonivelační podlahová hmota na bázi cementu a modifikujících přísad pro skaldbu P24 - tl. 12,5 mm. "</t>
  </si>
  <si>
    <t>" 3. NP " (6,89)*1,05</t>
  </si>
  <si>
    <t>776 - 6</t>
  </si>
  <si>
    <t>D+M Antistatické linoleum - Podlaha v 2. NP až 7. NP - Specifikace dle PD - P13</t>
  </si>
  <si>
    <t>776251121 RTO</t>
  </si>
  <si>
    <t>Montáž podlahovin z přírodního linolea lepením standardním lepidlem z pásů elektrostaticky vodivých</t>
  </si>
  <si>
    <t>1291427339</t>
  </si>
  <si>
    <t>" Lepení antistatického linolea z rolí, pásů disperzním lepidlem pro skladbu P13 "</t>
  </si>
  <si>
    <t>" 2. NP " (11,17+7,01)</t>
  </si>
  <si>
    <t>" 3. NP " (26,42+2,14+3,0+50,2+15,43+40,93+49,68+47,78)</t>
  </si>
  <si>
    <t>" 4. NP " (110,12)</t>
  </si>
  <si>
    <t>60756142</t>
  </si>
  <si>
    <t>linoleum přírodní antistatické třída zátěže 34/43, hořlavost Cfl-s1, odpor krytiny &gt;=10^9 tl 2,5mm</t>
  </si>
  <si>
    <t>425018977</t>
  </si>
  <si>
    <t>" Dodávka antistatického linolea z rolí, pásů disperzním lepidlem pro skladbu P13 "</t>
  </si>
  <si>
    <t>" 2. NP " (11,17+7,01)*1,1</t>
  </si>
  <si>
    <t>" 3. NP " (26,42+2,14+3,0+50,2+15,43+40,93+49,68+47,78)*1,1</t>
  </si>
  <si>
    <t>" 4. NP " (110,12)*1,1</t>
  </si>
  <si>
    <t>143323136</t>
  </si>
  <si>
    <t>" Litý samonivelační cementový potěr (CT-C30-F6) - tl. 50 mm pro skladbu P13 "</t>
  </si>
  <si>
    <t>" 2. NP " (11,17+7,01)*1,05</t>
  </si>
  <si>
    <t>" 3. NP " (26,42+2,14+3,0+50,2+15,43+40,93+49,68+47,78)*1,05</t>
  </si>
  <si>
    <t>" 4. NP " (110,12)*1,05</t>
  </si>
  <si>
    <t>1576943745</t>
  </si>
  <si>
    <t>" 2. NP " ((11,17+7,01)*1,05)*4</t>
  </si>
  <si>
    <t>" 3. NP " ((26,42+2,14+3,0+50,2+15,43+40,93+49,68+47,78)*1,05)*4</t>
  </si>
  <si>
    <t>" 4. NP " ((110,12)*1,05)*4</t>
  </si>
  <si>
    <t>-42109695</t>
  </si>
  <si>
    <t>" Separační vrstva mezi izolaci a samonivelační potěr pro skladbu P13 "</t>
  </si>
  <si>
    <t>" 2. NP " (11,17+7,01)*1,15</t>
  </si>
  <si>
    <t>" 3. NP " (26,42+2,14+3,0+50,2+15,43+40,93+49,68+47,78)*1,15</t>
  </si>
  <si>
    <t>" 4. NP " (110,12)*1,15</t>
  </si>
  <si>
    <t>1615876829</t>
  </si>
  <si>
    <t>" Montáž TI pro skladbu P13 - kročejová izolace z desek z tuhé minerální vaty pro lehké i těžké plovoucí podlahy - tl. 30 mm "</t>
  </si>
  <si>
    <t>-482753555</t>
  </si>
  <si>
    <t>" Dodávka TI pro skladbu P13 - kročejová izolace z desek z tuhé minerální vaty pro lehké i těžké plovoucí podlahy - tl. 30 mm "</t>
  </si>
  <si>
    <t>776 - 7</t>
  </si>
  <si>
    <t>D+M Antistatické linoleum na nové stropní kci - Podlaha v 2., 5., 7. NP - Specifikace dle PD - P25</t>
  </si>
  <si>
    <t>-1082508834</t>
  </si>
  <si>
    <t>" Lepení antistatického linolea z rolí, pásů disperzním lepidlem pro skladbu P25 "</t>
  </si>
  <si>
    <t>" 2. NP " (6,99)</t>
  </si>
  <si>
    <t>" 5. NP " (6,89)</t>
  </si>
  <si>
    <t>" 7. NP " (6,89)</t>
  </si>
  <si>
    <t>-18805018</t>
  </si>
  <si>
    <t>" Dodávka antistatického linolea z rolí, pásů disperzním lepidlem pro skladbu P25 "</t>
  </si>
  <si>
    <t>" 2. NP " (6,99)*1,1</t>
  </si>
  <si>
    <t>" 5. NP " (6,89)*1,1</t>
  </si>
  <si>
    <t>" 7. NP " (6,89)*1,1</t>
  </si>
  <si>
    <t>1987549248</t>
  </si>
  <si>
    <t>" Samonivelační podlahová hmota na bázi cementu a modifikujících přísad pro skaldbu P25 - tl. 12,5 mm. "</t>
  </si>
  <si>
    <t>" 2. NP " (6,99)*1,05</t>
  </si>
  <si>
    <t>" 5. NP " (6,89)*1,05</t>
  </si>
  <si>
    <t>" 7. NP " (6,89)*1,05</t>
  </si>
  <si>
    <t>776 - 11</t>
  </si>
  <si>
    <t>D+M Zátěžový koberec - Podlaha v 7. NP - Specifikace dle PD - P18</t>
  </si>
  <si>
    <t>776211211</t>
  </si>
  <si>
    <t>Montáž textilních podlahovin lepením čtverců standardních</t>
  </si>
  <si>
    <t>-1631961166</t>
  </si>
  <si>
    <t>https://podminky.urs.cz/item/CS_URS_2025_01/776211211</t>
  </si>
  <si>
    <t>" Lepení zátěžového koberce ze čtverců disperzním lepidlem pro skladbu P18 - čtverce 500×500 mm "</t>
  </si>
  <si>
    <t>" 7. NP " (14,5+14,5+15,0+15,25+15,0+15,25+15,0+15,25)</t>
  </si>
  <si>
    <t>69751085</t>
  </si>
  <si>
    <t>dílec kobercový objektový smyčka/střižená smyčka vlákno 100% PA, třída zátěže 33, útlum 23dB, hm 700g/m2</t>
  </si>
  <si>
    <t>82738784</t>
  </si>
  <si>
    <t>" Dodávka zátěžového koberce ze čtverců lepených disperzním lepidlem pro skladbu P18 - čtverce 500×500 mm "</t>
  </si>
  <si>
    <t>" 7. NP " (14,5+14,5+15,0+15,25+15,0+15,25+15,0+15,25)*1,1</t>
  </si>
  <si>
    <t>1536184922</t>
  </si>
  <si>
    <t>" Litý samonivelační cementový potěr (CT-C30-F6) - tl. 50 mm pro skladbu P18 "</t>
  </si>
  <si>
    <t>" 7. NP " (14,5+14,5+15,0+15,25+15,0+15,25+15,0+15,25)*1,05</t>
  </si>
  <si>
    <t>-391882808</t>
  </si>
  <si>
    <t xml:space="preserve">" Příplatek k cementovému samonivelačnímu litému potěru za každých započatých 5 mm přes tl. 50 mm (CT-C30-F6) - tl. od 50 do 64 mm (3× plocha) " </t>
  </si>
  <si>
    <t>" 7. NP " ((14,5+14,5+15,0+15,25+15,0+15,25+15,0+15,25)*1,05)*3</t>
  </si>
  <si>
    <t>2113958103</t>
  </si>
  <si>
    <t>" Separační vrstva mezi izolaci a samonivelační potěr pro skladbu P18 "</t>
  </si>
  <si>
    <t>" 7. NP " (14,5+14,5+15,0+15,25+15,0+15,25+15,0+15,25)*1,15</t>
  </si>
  <si>
    <t>-1203826303</t>
  </si>
  <si>
    <t>" Montáž TI pro skladbu P18 - kročejová izolace z desek z tuhé minerální vaty pro lehké i těžké plovoucí podlahy - tl. 30 mm "</t>
  </si>
  <si>
    <t>1175083386</t>
  </si>
  <si>
    <t>" Dodávka TI pro skladbu P18 - kročejová izolace z desek z tuhé minerální vaty pro lehké i těžké plovoucí podlahy - tl. 30 mm "</t>
  </si>
  <si>
    <t>776 - 31</t>
  </si>
  <si>
    <t>D+M Čistící zóna vnitřní - Podlaha v 2. NP - Specifikace dle PD - P11</t>
  </si>
  <si>
    <t>-1903153743</t>
  </si>
  <si>
    <t>Poznámka k položce:_x000D_
" POZN: Čistící zóna naceněna v části "D.1.1.3.2.07. - Výpis ostatních výrobků". "_x000D_</t>
  </si>
  <si>
    <t>" Litý samonivelační cementový potěr (CT-C30-F6) - tl. 50 mm pro skladbu P11 "</t>
  </si>
  <si>
    <t>" 2. NP " (10,81)*1,05</t>
  </si>
  <si>
    <t>-149300600</t>
  </si>
  <si>
    <t xml:space="preserve">" Příplatek k cementovému samonivelačnímu litému potěru za každých započatých 5 mm přes tl. 50 mm (CT-C30-F6) - tl. od 50 do 60 mm (2× plocha) " </t>
  </si>
  <si>
    <t>" 2. NP " ((10,81)*1,05)*2</t>
  </si>
  <si>
    <t>301257511</t>
  </si>
  <si>
    <t>" Separační vrstva mezi izolaci a samonivelační potěr pro skladbu P11 "</t>
  </si>
  <si>
    <t>" 2. NP " (10,81)*1,15</t>
  </si>
  <si>
    <t>-886669178</t>
  </si>
  <si>
    <t>" Montáž TI pro skladbu P11 - kročejová izolace z desek z tuhé minerální vaty pro lehké i těžké plovoucí podlahy - tl. 30 mm "</t>
  </si>
  <si>
    <t>" 2. NP " (10,81)</t>
  </si>
  <si>
    <t>805785233</t>
  </si>
  <si>
    <t>" Dodávka TI pro skladbu P11 - kročejová izolace z desek z tuhé minerální vaty pro lehké i těžké plovoucí podlahy - tl. 30 mm "</t>
  </si>
  <si>
    <t>" 2. NP " (10,81)*1,1</t>
  </si>
  <si>
    <t>776 - 99</t>
  </si>
  <si>
    <t>Podlahy povlakové - Ostatní práce a materiál povlakových podlah mimo skladeb</t>
  </si>
  <si>
    <t>776091101 SPC</t>
  </si>
  <si>
    <t xml:space="preserve">Příprava podkladu před pokládkou povlakových podlah </t>
  </si>
  <si>
    <t>1389456391</t>
  </si>
  <si>
    <t xml:space="preserve">Poznámka k položce:_x000D_
" V ceně např. případné vyčištění podkladu (mimo vysátí), vyspravení, vyrovnání, odstranění nerovností apod. "_x000D_
</t>
  </si>
  <si>
    <t>" Příprava podkladu před provedením podlah s NV z linolea přírodního "</t>
  </si>
  <si>
    <t>" Příprava podlah pro skladbu P3 " (169,09)</t>
  </si>
  <si>
    <t>" Příprava podlah pro skladbu P4 " (20,22)</t>
  </si>
  <si>
    <t>" Příprava podlah pro skladbu P10 " (112,32+56,16)</t>
  </si>
  <si>
    <t>" Příprava podlah pro skladbu P12 " (2160,7)</t>
  </si>
  <si>
    <t>" Příprava podlah pro skladbu P24 " (6,89)</t>
  </si>
  <si>
    <t>" Příprava podkladu před provedením podlah s NV z linolea antistatického "</t>
  </si>
  <si>
    <t>" Příprava podlah pro skladbu P13 " (363,88)</t>
  </si>
  <si>
    <t>" Příprava podlah pro skladbu P25 " (20,77)</t>
  </si>
  <si>
    <t>" Příprava podkladu před provedením podlah s NV z čistící zóny "</t>
  </si>
  <si>
    <t>" Příprava podlah pro skladbu P11 " (10,81)</t>
  </si>
  <si>
    <t>" Příprava podkladu před provedením podlah s NV ze zátěžového koberce "</t>
  </si>
  <si>
    <t>" Příprava podlah pro skladbu P18 " (119,75)</t>
  </si>
  <si>
    <t>776091102 SPC</t>
  </si>
  <si>
    <t>Příplatek k podlahám povlakovým za použití veškerých lišt a profilů a veškerých nutných prvků pro povlakovou podlahu</t>
  </si>
  <si>
    <t>1645888550</t>
  </si>
  <si>
    <t>Poznámka k položce:_x000D_
" Příplatek za použití veškerých lišt, profilů a prvků nutných pro povlakovou podlahu. Např.: _x000D_
 - za veškeré profily a lišty pro povlakovou podlahu - přechodové, ukončující, koutové, schodové a dilatační profily a lišty apod.;_x000D_
 - za případné spárování silikonem;_x000D_
 - za provedení vodivé penetrace pro elektrostatickou / antistatickou podlahovinu;_x000D_
 - za případné ošetření nátěrem po položení;_x000D_
 - za provedení vytažení soklu (fabionu) v rozích, koutech;_x000D_
 - další veškeré nutné prvky, profily a práce potřebné pro provedení povlakových podlah. "_x000D_
_x000D_
" POZN: Zemnící pásky a příslušenství pro elektrostatickou / antistatickou podlahovi jsou součástí rozpočtu silnoproudu."</t>
  </si>
  <si>
    <t xml:space="preserve">" Příplatek k povlakovým podlahám za veškeré nutné prvky, profily a práce " </t>
  </si>
  <si>
    <t>" Příplatek k povlakovým krytinám s NV z linolea přírodního "</t>
  </si>
  <si>
    <t>" Ke skladbě P3 " (169,09)</t>
  </si>
  <si>
    <t>" Ke skladbě P4 " (20,22)</t>
  </si>
  <si>
    <t>" Ke skladbě P10 " (112,32+56,16)</t>
  </si>
  <si>
    <t>" Ke skladbě P12 " (2160,7)</t>
  </si>
  <si>
    <t>" Ke skladbě P24 " (6,89)</t>
  </si>
  <si>
    <t>" Příplatek k povlakovým krytinám s NV z linolea antistatického "</t>
  </si>
  <si>
    <t>" Ke skladbě P13 " (363,88)</t>
  </si>
  <si>
    <t>" Ke skladbě P25 " (20,77)</t>
  </si>
  <si>
    <t>" Příplatek k povlakovým krytinám s NV z čistící zóny "</t>
  </si>
  <si>
    <t>" Ke skladbě P11 " (10,81)</t>
  </si>
  <si>
    <t>" Příplatek k povlakovým krytinám s NV ze zátěžového koberce "</t>
  </si>
  <si>
    <t>" Ke skladbě P18 " (119,75)</t>
  </si>
  <si>
    <t>49435033</t>
  </si>
  <si>
    <t>" Pro skladbu P11 - čistící zóna "</t>
  </si>
  <si>
    <t>" 2. NP " (14,0)</t>
  </si>
  <si>
    <t>" Pro skladbu P12 - přírodní linoleum "</t>
  </si>
  <si>
    <t>" 2. NP " (21,5+4,9+65,6+23,0+16,9+16,9+13,1+9,4+14,4+14,2+44,2+19,1+19,0+32,3+24,3+17,2+17,2+21,4+18,7)+(5,4+5,4)</t>
  </si>
  <si>
    <t>" 3. NP " (64,5+53,9+41,3+23,7+15,7+17,0+21,1+16,0+45,9+16,0+14,4)+(5,4+5,4)</t>
  </si>
  <si>
    <t>" 4. NP " (138,6+16,7+16,7+17,0+17,0+17,0+17,0)+(5,4+5,4)</t>
  </si>
  <si>
    <t>" 5. NP " (137,3+16,6+17,2+17,2+17,2+17,0+17,0+17,0+17,0)+(5,4+5,4)</t>
  </si>
  <si>
    <t>" 6. NP " (139,9+52,1+23,9+17,2+17,2+17,2+17,2+17,0+17,0+17,0+17,0+17,0+17,6+41,3)+(5,4+5,4)</t>
  </si>
  <si>
    <t>" 7. NP " (139,9+16,6+17,2+17,2+17,2+17,2+17,2)+(5,4+5,4)</t>
  </si>
  <si>
    <t>" 8. NP " (5,4)</t>
  </si>
  <si>
    <t>" Pro skladbu P13 - antistatické llinoleum "</t>
  </si>
  <si>
    <t>" 2. NP " (15,2+11,2)</t>
  </si>
  <si>
    <t>" 3. NP " (22,8+5,8+7,0+32,9+17,2+26,9+29,8+28,0)</t>
  </si>
  <si>
    <t>" 4. NP " (54,6)</t>
  </si>
  <si>
    <t>" Pro skladbu P18 - zátěžový koberec "</t>
  </si>
  <si>
    <t>" 7. NP " (16,7+16,7+17,0+17,0+17,0+17,0+17,0+17,0)</t>
  </si>
  <si>
    <t>1698869568</t>
  </si>
  <si>
    <t>" 2. NP " (14,0)*1,1</t>
  </si>
  <si>
    <t>" 2. NP " ((21,5+4,9+65,6+23,0+16,9+16,9+13,1+9,4+14,4+14,2+44,2+19,1+19,0+32,3+24,3+17,2+17,2+21,4+18,7)+(5,4+5,4))*1,1</t>
  </si>
  <si>
    <t>" 3. NP " ((64,5+53,9+41,3+23,7+15,7+17,0+21,1+16,0+45,9+16,0+14,4)+(5,4+5,4))*1,1</t>
  </si>
  <si>
    <t>" 4. NP " ((138,6+16,7+16,7+17,0+17,0+17,0+17,0)+(5,4+5,4))*1,1</t>
  </si>
  <si>
    <t>" 5. NP " ((137,3+16,6+17,2+17,2+17,2+17,0+17,0+17,0+17,0)+(5,4+5,4))*1,1</t>
  </si>
  <si>
    <t>" 6. NP " ((139,9+52,1+23,9+17,2+17,2+17,2+17,2+17,0+17,0+17,0+17,0+17,0+17,6+41,3)+(5,4+5,4))*1,1</t>
  </si>
  <si>
    <t>" 7. NP " ((139,9+16,6+17,2+17,2+17,2+17,2+17,2)+(5,4+5,4))*1,1</t>
  </si>
  <si>
    <t>" 8. NP " (5,4)*1,1</t>
  </si>
  <si>
    <t>" 2. NP " (15,2+11,2)*1,1</t>
  </si>
  <si>
    <t>" 3. NP " (22,8+5,8+7,0+32,9+17,2+26,9+29,8+28,0)*1,1</t>
  </si>
  <si>
    <t>" 4. NP " (54,6)*1,1</t>
  </si>
  <si>
    <t>" 7. NP " (16,7+16,7+17,0+17,0+17,0+17,0+17,0+17,0)*1,1</t>
  </si>
  <si>
    <t>1646135088</t>
  </si>
  <si>
    <t xml:space="preserve">" Podlahový pásek pro skladbu P11 - výška potěru 60 mm  - čistící zóna " </t>
  </si>
  <si>
    <t>" Podlahový pásek pro skladbu P12 - výška potěru 67 mm - přírodní linoleum "</t>
  </si>
  <si>
    <t>" 8. NP " ((5,4))*1,1</t>
  </si>
  <si>
    <t>" Podlahový pásek pro skladbu P13 - výška potěru 67 mm - antistatické llinoleum "</t>
  </si>
  <si>
    <t>" Podlahový pásek pro skladbu P18 - výška potěru 64 mm - zátěžový koberec "</t>
  </si>
  <si>
    <t>-855872304</t>
  </si>
  <si>
    <t xml:space="preserve">" Podlahový pásek pro skladbu P3 - výška potěru 97 mm " </t>
  </si>
  <si>
    <t>" 1. NP " (50,9+75,3+26,0+21,2+36,2)*1,1</t>
  </si>
  <si>
    <t>" POZN: Podlahový pásek pro skladbu P4 součástí délek pro skladbu P3 "</t>
  </si>
  <si>
    <t>776421111 RTO</t>
  </si>
  <si>
    <t>Montáž lišt obvodových lepených / šroubovaných</t>
  </si>
  <si>
    <t>-2055037685</t>
  </si>
  <si>
    <t>" Montáž soklíkových (začišťovacích) lišt v. 100 mm pro vytvoření, natažení fabionu u podlah s přírodním linoleem. "</t>
  </si>
  <si>
    <t>" Montáž  soklových lišt pro skladbu P3 "</t>
  </si>
  <si>
    <t>" 1. NP " (50,9+75,3+26,0+21,2+36,2)</t>
  </si>
  <si>
    <t>" Montáž  soklových lišt pro skladbu P10 - schodišťové stupně "</t>
  </si>
  <si>
    <t>" Schodiště S.01 " ((11*2)*0,3+(12*2)*0,15)*6</t>
  </si>
  <si>
    <t>" Schodiště S.02 " ((11*2)*0,3+(12*2)*0,15)*7</t>
  </si>
  <si>
    <t>" Montáž  soklových lišt pro skladbu P12 "</t>
  </si>
  <si>
    <t>" Montáž  soklových lišt pro skladbu P24 "</t>
  </si>
  <si>
    <t>" 3. NP " (12,8)</t>
  </si>
  <si>
    <t>" Montáž soklíkových (začišťovacích) lišt v. 100 mm pro vytvoření, natažení fabionu u podlah s antistatickým linoleem. "</t>
  </si>
  <si>
    <t>" Montáž  soklových lišt pro skladbu P13 "</t>
  </si>
  <si>
    <t>" Montáž  soklových lišt pro skladbu P25 "</t>
  </si>
  <si>
    <t>" 2. NP " (13,0)</t>
  </si>
  <si>
    <t>" 5. NP " (12,8)</t>
  </si>
  <si>
    <t>" 7. NP " (12,9)</t>
  </si>
  <si>
    <t>" POZN: Soklové lišty pro skladbu P4 součástí délek pro skladbu P3 "</t>
  </si>
  <si>
    <t>28342165 RTO</t>
  </si>
  <si>
    <t>lišta podlahová PVC zakončovací s fabionem z pružného termoplastu v.100 mm</t>
  </si>
  <si>
    <t>1877503867</t>
  </si>
  <si>
    <t>" Podlahová lišta pro vytvoření fabionu z pružného termoplastu výšky 100 mm. "</t>
  </si>
  <si>
    <t>" Lišta pro podlahy s přírodním linoleem. "</t>
  </si>
  <si>
    <t>" Lišta pro skladbu P3 "</t>
  </si>
  <si>
    <t>" Lišta pro skladbu P10 - schodišťové stupně "</t>
  </si>
  <si>
    <t>" Schodiště S.01 " (((11*2)*0,3+(12*2)*0,15)*6)*1,1</t>
  </si>
  <si>
    <t>" Schodiště S.02 " (((11*2)*0,3+(12*2)*0,15)*7)*1,1</t>
  </si>
  <si>
    <t>" Lišta pro skladbu P12 "</t>
  </si>
  <si>
    <t>" Lišta pro skladbu P24 "</t>
  </si>
  <si>
    <t>" 3. NP " (12,8)*1,1</t>
  </si>
  <si>
    <t>" Lišta pro podlahy s antistatickým linoleem. "</t>
  </si>
  <si>
    <t>" Lišta pro skladbu P13 "</t>
  </si>
  <si>
    <t>" Lišta pro skladbu P25 "</t>
  </si>
  <si>
    <t>" 2. NP " (13,0)*1,1</t>
  </si>
  <si>
    <t>" 5. NP " (12,8)*1,1</t>
  </si>
  <si>
    <t>" 7. NP " (12,9)*1,1</t>
  </si>
  <si>
    <t>776411222</t>
  </si>
  <si>
    <t>Montáž soklíků tahaných (fabiony) z linolea (marmolea) obvodových, výšky přes 80 do 100 mm</t>
  </si>
  <si>
    <t>-1844263462</t>
  </si>
  <si>
    <t>https://podminky.urs.cz/item/CS_URS_2025_01/776411222</t>
  </si>
  <si>
    <t xml:space="preserve">" Montáž / vytažení nášlapné vrstvy podlah z přírodního linolea jako fabionu do soklové lišty " </t>
  </si>
  <si>
    <t>" Montáž / vytažení nášlapné vrstvy podlah pro skladbu P3 "</t>
  </si>
  <si>
    <t>" Montáž / vytažení nášlapné vrstvy podlah pro skladbu P10 - schodišťové stupně "</t>
  </si>
  <si>
    <t>" Montáž / vytažení nášlapné vrstvy podlah pro skladbu P12 "</t>
  </si>
  <si>
    <t>" Montáž / vytažení nášlapné vrstvy podlah pro skladbu P24 "</t>
  </si>
  <si>
    <t xml:space="preserve">" Montáž / vytažení nášlapné vrstvy podlah z antistatického linolea jako fabionu do soklové lišty " </t>
  </si>
  <si>
    <t>" Montáž / vytažení nášlapné vrstvy podlah pro skladbu P13 "</t>
  </si>
  <si>
    <t>" Montáž / vytažení nášlapné vrstvy podlah pro skladbu P25 "</t>
  </si>
  <si>
    <t>1492912391</t>
  </si>
  <si>
    <t xml:space="preserve">Poznámka k položce:_x000D_
" POZN: Linoleum musí mít souvislý přechod z podlahy na stěnu, nikoli nařezané pásky. Zde uvažováno množství linolea, které je pro vytažení potřeba. _x000D_
Pro výpočet uvažována výška 100 mm + rezerva 20 mm na vodorovnou část - přechod -&gt; celkem tedy 120 mm. "_x000D_
</t>
  </si>
  <si>
    <t xml:space="preserve">" Linoleum pro vytažení nášlapné vrstvy podlah z přírodního linolea jako fabionu do soklové lišty " </t>
  </si>
  <si>
    <t>" Linoleum pro vytažení nášlapné vrstvy podlah pro skladbu P3 "</t>
  </si>
  <si>
    <t>" 1. NP " ((50,9+75,3+26,0+21,2+36,2)*0,12)*1,1</t>
  </si>
  <si>
    <t>" Linoleum pro vytažení nášlapné vrstvy podlah pro skladbu P10 - schodišťové stupně "</t>
  </si>
  <si>
    <t>" Schodiště S.01 " ((((11*2)*0,3+(12*2)*0,15)*6)*0,12)*1,1</t>
  </si>
  <si>
    <t>" Schodiště S.02 " ((((11*2)*0,3+(12*2)*0,15)*7)*0,12)*1,1</t>
  </si>
  <si>
    <t>" Linoleum pro vytažení nášlapné vrstvy podlah pro skladbu P12 "</t>
  </si>
  <si>
    <t>" 2. NP " (((21,5+4,9+65,6+23,0+16,9+16,9+13,1+9,4+14,4+14,2+44,2+19,1+19,0+32,3+24,3+17,2+17,2+21,4+18,7)+(5,4+5,4))*0,12)*1,1</t>
  </si>
  <si>
    <t>" 3. NP " (((64,5+53,9+41,3+23,7+15,7+17,0+21,1+16,0+45,9+16,0+14,4)+(5,4+5,4))*0,12)*1,1</t>
  </si>
  <si>
    <t>" 4. NP " (((138,6+16,7+16,7+17,0+17,0+17,0+17,0)+(5,4+5,4))*0,12)*1,1</t>
  </si>
  <si>
    <t>" 5. NP " (((137,3+16,6+17,2+17,2+17,2+17,0+17,0+17,0+17,0)+(5,4+5,4))*0,12)*1,1</t>
  </si>
  <si>
    <t>" 6. NP " (((139,9+52,1+23,9+17,2+17,2+17,2+17,2+17,0+17,0+17,0+17,0+17,0+17,6+41,3)+(5,4+5,4))*0,12)*1,1</t>
  </si>
  <si>
    <t>" 7. NP " (((139,9+16,6+17,2+17,2+17,2+17,2+17,2)+(5,4+5,4))*0,12)*1,1</t>
  </si>
  <si>
    <t>" 8. NP " (((5,4))*0,12)*1,1</t>
  </si>
  <si>
    <t xml:space="preserve">" Linoleum pro vytažení nášlapné vrstvy podlah pro skladbu P24 " </t>
  </si>
  <si>
    <t>" 3. NP " ((12,8)*0,12)*1,1</t>
  </si>
  <si>
    <t>687867616</t>
  </si>
  <si>
    <t xml:space="preserve">" Linoleum pro vytažení nášlapné vrstvy podlah z antistatického linolea jako fabionu do soklové lišty " </t>
  </si>
  <si>
    <t>" Linoleum pro vytažení nášlapné vrstvy podlah pro skladbu P13 " (()*0,12)*1,1</t>
  </si>
  <si>
    <t>" 2. NP " ((15,2+11,2)*0,12)*1,1</t>
  </si>
  <si>
    <t>" 3. NP " ((22,8+5,8+7,0+32,9+17,2+26,9+29,8+28,0)*0,12)*1,1</t>
  </si>
  <si>
    <t>" 4. NP " ((54,6)*0,12)*1,1</t>
  </si>
  <si>
    <t>" Linoleum pro vytažení nášlapné vrstvy podlah pro skladbu P25 " (()*0,12)*1,1</t>
  </si>
  <si>
    <t>" 2. NP " ((13,0)*0,12)*1,1</t>
  </si>
  <si>
    <t>" 5. NP " ((12,8)*0,12)*1,1</t>
  </si>
  <si>
    <t>" 7. NP " ((12,9)*0,12)*1,1</t>
  </si>
  <si>
    <t>776421111</t>
  </si>
  <si>
    <t>Montáž lišt obvodových lepených</t>
  </si>
  <si>
    <t>-210722144</t>
  </si>
  <si>
    <t>https://podminky.urs.cz/item/CS_URS_2025_01/776421111</t>
  </si>
  <si>
    <t>" Montáž obvodových koberových lišt pro sokl - vložení nařezaných pásků "</t>
  </si>
  <si>
    <t>" Montáž kobercových lišt pro skladbu P18 "</t>
  </si>
  <si>
    <t>69751200</t>
  </si>
  <si>
    <t>lišta kobercová 50x7mm</t>
  </si>
  <si>
    <t>2107533379</t>
  </si>
  <si>
    <t>" Dodávka obvodových koberových lišt pro sokl - vložení nařezaných pásků "</t>
  </si>
  <si>
    <t>" Kobercová lišta pro skladbu P18 "</t>
  </si>
  <si>
    <t>776421711</t>
  </si>
  <si>
    <t>Montáž lišt vložení pásků z podlahoviny do lišt včetně nařezání</t>
  </si>
  <si>
    <t>1971521583</t>
  </si>
  <si>
    <t>https://podminky.urs.cz/item/CS_URS_2025_01/776421711</t>
  </si>
  <si>
    <t>" Nařezání a vložení kobercových pásků do kobercových lišt "</t>
  </si>
  <si>
    <t>" Nařezání a vložení pásků pro skladbu P18 "</t>
  </si>
  <si>
    <t>-1897077660</t>
  </si>
  <si>
    <t>" Koberec pro bařezání a vložení pásků do kobercových lišt "</t>
  </si>
  <si>
    <t>" Koberec pro nařezání a vložení pásků pro skladbu P18 "</t>
  </si>
  <si>
    <t>" 7. NP " ((16,7+16,7+17,0+17,0+17,0+17,0+17,0+17,0)*0,05)*1,1</t>
  </si>
  <si>
    <t>" POZN: Z 1 m2 nášlapné vrstvy uvažováno 20 m pásků v. 50 mm pro vložení do lišt =&gt; na 1 m délky soklu je potřeba 0,05 m2 koberce. "</t>
  </si>
  <si>
    <t>776111311</t>
  </si>
  <si>
    <t>Příprava podkladu povlakových podlah a stěn vysátí podlah</t>
  </si>
  <si>
    <t>-848198371</t>
  </si>
  <si>
    <t>https://podminky.urs.cz/item/CS_URS_2025_01/776111311</t>
  </si>
  <si>
    <t>" Vysátí podkladu před provedením povlakových podlah. "</t>
  </si>
  <si>
    <t>" Vysátí podkladu před provedením NV z linolea přírodního "</t>
  </si>
  <si>
    <t>" Vysátí podkladu před provedením NV z linolea antistatického "</t>
  </si>
  <si>
    <t>" Vysátí podkladu před provedením NV z čistící zóny "</t>
  </si>
  <si>
    <t>" Vysátí podkladu před provedením NV ze zátěžového koberce "</t>
  </si>
  <si>
    <t>776111323</t>
  </si>
  <si>
    <t>Příprava podkladu povlakových podlah a stěn vysátí schodišť</t>
  </si>
  <si>
    <t>1575602922</t>
  </si>
  <si>
    <t>https://podminky.urs.cz/item/CS_URS_2025_01/776111323</t>
  </si>
  <si>
    <t>" Vysátí podkladu před provedením povlakových podlah - na schodišti. "</t>
  </si>
  <si>
    <t>" Pro skladbu P10 " (112,32+56,16)</t>
  </si>
  <si>
    <t>776121112</t>
  </si>
  <si>
    <t>Příprava podkladu povlakových podlah a stěn penetrace vodou ředitelná podlah</t>
  </si>
  <si>
    <t>-58082768</t>
  </si>
  <si>
    <t>https://podminky.urs.cz/item/CS_URS_2025_01/776121112</t>
  </si>
  <si>
    <t>" Penetrace před provedením povlakových podlah. "</t>
  </si>
  <si>
    <t>" Penetrace před provedením NV z linolea přírodního "</t>
  </si>
  <si>
    <t>" Penetrace před provedením NV z linolea antistatického "</t>
  </si>
  <si>
    <t>" Penetrace před provedením NV z čistící zóny "</t>
  </si>
  <si>
    <t>" Penetrace před provedením NV ze zátěžového koberce "</t>
  </si>
  <si>
    <t>776121113</t>
  </si>
  <si>
    <t>Příprava podkladu povlakových podlah a stěn penetrace vodou ředitelná schodišť</t>
  </si>
  <si>
    <t>367394160</t>
  </si>
  <si>
    <t>https://podminky.urs.cz/item/CS_URS_2025_01/776121113</t>
  </si>
  <si>
    <t>" Penetrace před provedením povlakových podlah - na schodišti. "</t>
  </si>
  <si>
    <t>776991121</t>
  </si>
  <si>
    <t>Ostatní práce údržba nových podlahovin po pokládce čištění základní</t>
  </si>
  <si>
    <t>-66772491</t>
  </si>
  <si>
    <t>https://podminky.urs.cz/item/CS_URS_2025_01/776991121</t>
  </si>
  <si>
    <t>" Základní setření podlahovin po položení "</t>
  </si>
  <si>
    <t>" Základní setření podlahovin po položení NV z linolea přírodního "</t>
  </si>
  <si>
    <t>" Základní setření podlahovin po položení NV z linolea antistatického "</t>
  </si>
  <si>
    <t>" Základní setření podlahovin po položení NV z čistící zóny "</t>
  </si>
  <si>
    <t>" Základní setření podlahovin po položení NV ze zátěžového koberce "</t>
  </si>
  <si>
    <t>998776214</t>
  </si>
  <si>
    <t>Přesun hmot pro podlahy povlakové stanovený procentní sazbou (%) z ceny vodorovná dopravní vzdálenost do 50 m s omezením mechanizace v objektech výšky přes 24 do 36 m</t>
  </si>
  <si>
    <t>-44532990</t>
  </si>
  <si>
    <t>https://podminky.urs.cz/item/CS_URS_2025_01/998776214</t>
  </si>
  <si>
    <t>777</t>
  </si>
  <si>
    <t>Podlahy lité</t>
  </si>
  <si>
    <t>777 - 1</t>
  </si>
  <si>
    <t>D+M Epoxidová stěrka - Podlaha na terénu 1. NP - Specifikace dle PD - P1</t>
  </si>
  <si>
    <t>777511125</t>
  </si>
  <si>
    <t>Krycí stěrka průmyslová epoxidová, tloušťky přes 2 do 3 mm</t>
  </si>
  <si>
    <t>-1210343149</t>
  </si>
  <si>
    <t>https://podminky.urs.cz/item/CS_URS_2025_01/777511125</t>
  </si>
  <si>
    <t>" Epoxidová stěrka plněná, bez vsypu pro skladbu P1 - tl. 3,0 mm. "</t>
  </si>
  <si>
    <t>" 1. NP " (3,85+2,79+11,43+6,42+15,07+39,56+21,9+10,65+42,95+9,05+47,17+49,17+97,02)*1,05</t>
  </si>
  <si>
    <t>777131101</t>
  </si>
  <si>
    <t>Penetrační nátěr podlahy epoxidový na podklad suchý a vyzrálý</t>
  </si>
  <si>
    <t>-1153840914</t>
  </si>
  <si>
    <t>https://podminky.urs.cz/item/CS_URS_2025_01/777131101</t>
  </si>
  <si>
    <t>Poznámka k položce:_x000D_
" POZN: Pro potřeby rozpočtu je pro penetraci uvažována tato varianta - nátěr na suchý a vyzrálý povrch. "</t>
  </si>
  <si>
    <t>" Penetrace pod epoxidovou stěrku pro skladbu P1 "</t>
  </si>
  <si>
    <t>1061017328</t>
  </si>
  <si>
    <t>" Litý samonivelační cementový potěr (CT-C30-F6) - tl. 50 mm pro skladbu P1 "</t>
  </si>
  <si>
    <t>1116420425</t>
  </si>
  <si>
    <t>" 1. NP " ((3,85+2,79+11,43+6,42+15,07+39,56+21,9+10,65+42,95+9,05+47,17+49,17+97,02)*1,05)*10</t>
  </si>
  <si>
    <t>-1676570772</t>
  </si>
  <si>
    <t>" Separační vrstva mezi izolaci a samonivelační potěr pro skladbu P1 "</t>
  </si>
  <si>
    <t>" 1. NP " (3,85+2,79+11,43+6,42+15,07+39,56+21,9+10,65+42,95+9,05+47,17+49,17+97,02)*1,15</t>
  </si>
  <si>
    <t>1648872356</t>
  </si>
  <si>
    <t>" Montáž TI pro skladbu P1 - izolace XPS 300, lambda = 0,035 W/(m.K), pevnost v tlaku při 10% deformaci - 300 kPa - tl. 100 mm "</t>
  </si>
  <si>
    <t>" 1. NP " (3,85+2,79+11,43+6,42+15,07+39,56+21,9+10,65+42,95+9,05+47,17+49,17+97,02)</t>
  </si>
  <si>
    <t>-478174469</t>
  </si>
  <si>
    <t>" Dodávka TI pro skladbu P1 - izolace XPS 300, lambda = 0,035 W/(m.K), pevnost v tlaku při 10% deformaci - 300 kPa - tl. 100 mm "</t>
  </si>
  <si>
    <t>" 1. NP " (3,85+2,79+11,43+6,42+15,07+39,56+21,9+10,65+42,95+9,05+47,17+49,17+97,02)*1,1</t>
  </si>
  <si>
    <t>777 - 2</t>
  </si>
  <si>
    <t>D+M Epoxidová stěrka - Podlaha v 2. NP až 7. NP - Specifikace dle PD - P17</t>
  </si>
  <si>
    <t>777511145</t>
  </si>
  <si>
    <t>Krycí stěrka chemicky odolná epoxidová, tloušťky přes 2 do 3 mm</t>
  </si>
  <si>
    <t>1274059216</t>
  </si>
  <si>
    <t>https://podminky.urs.cz/item/CS_URS_2025_01/777511145</t>
  </si>
  <si>
    <t>" Epoxidová stěrka plněná, se zvýšenou chemickou odolností pro skladbu P17 - tl. 3,0 mm. "</t>
  </si>
  <si>
    <t>" 4. NP " (32,46+15,28+15,54+15,28+15,54)*1,05</t>
  </si>
  <si>
    <t>" 6. NP " (79,29+36,78+68,64+39,12)*1,05</t>
  </si>
  <si>
    <t>" 7. NP " (20,76+156,5)*1,05</t>
  </si>
  <si>
    <t>831101341</t>
  </si>
  <si>
    <t>" Penetrace pod epoxidovou stěrku pro skladbu P17 "</t>
  </si>
  <si>
    <t>-328263869</t>
  </si>
  <si>
    <t>" Litý samonivelační cementový potěr (CT-C30-F6) - tl. 50 mm pro skladbu P17 "</t>
  </si>
  <si>
    <t>-1867764848</t>
  </si>
  <si>
    <t>" 4. NP " ((32,46+15,28+15,54+15,28+15,54)*1,05)*4</t>
  </si>
  <si>
    <t>" 6. NP " ((79,29+36,78+68,64+39,12)*1,05)*4</t>
  </si>
  <si>
    <t>" 7. NP " ((20,76+156,5)*1,05)*4</t>
  </si>
  <si>
    <t>122012921</t>
  </si>
  <si>
    <t>" Separační vrstva mezi izolaci a samonivelační potěr pro skladbu P17 "</t>
  </si>
  <si>
    <t>" 4. NP " (32,46+15,28+15,54+15,28+15,54)*1,15</t>
  </si>
  <si>
    <t>" 6. NP " (79,29+36,78+68,64+39,12)*1,15</t>
  </si>
  <si>
    <t>" 7. NP " (20,76+156,5)*1,15</t>
  </si>
  <si>
    <t>-302844759</t>
  </si>
  <si>
    <t>" Montáž TI pro skladbu P17 - kročejová izolace z desek z tuhé minerální vaty pro lehké i těžké plovoucí podlahy - tl. 30 mm "</t>
  </si>
  <si>
    <t>" 4. NP " (32,46+15,28+15,54+15,28+15,54)</t>
  </si>
  <si>
    <t>" 6. NP " (79,29+36,78+68,64+39,12)</t>
  </si>
  <si>
    <t>" 7. NP " (20,76+156,5)</t>
  </si>
  <si>
    <t>-157838311</t>
  </si>
  <si>
    <t>" Dodávka TI pro skladbu P17 - kročejová izolace z desek z tuhé minerální vaty pro lehké i těžké plovoucí podlahy - tl. 30 mm "</t>
  </si>
  <si>
    <t>" 4. NP " (32,46+15,28+15,54+15,28+15,54)*1,1</t>
  </si>
  <si>
    <t>" 6. NP " (79,29+36,78+68,64+39,12)*1,1</t>
  </si>
  <si>
    <t>" 7. NP " (20,76+156,5)*1,1</t>
  </si>
  <si>
    <t>777 - 3</t>
  </si>
  <si>
    <t>D+M Epoxidová stěrka - Podlaha v 8. NP - Specifikace dle PD - P19</t>
  </si>
  <si>
    <t>1596096734</t>
  </si>
  <si>
    <t>" Epoxidová stěrka plněná, bez vsypu pro skladbu P19 - tl. 3,0 mm. "</t>
  </si>
  <si>
    <t>" 8. NP " (20,19+43,59+12,44+13,28+8,74)*1,05</t>
  </si>
  <si>
    <t>1755534419</t>
  </si>
  <si>
    <t>" Penetrace pod epoxidovou stěrku pro skladbu P19 "</t>
  </si>
  <si>
    <t>632451103</t>
  </si>
  <si>
    <t>Potěr cementový samonivelační ze suchých směsí tloušťky přes 5 do 10 mm</t>
  </si>
  <si>
    <t>973493470</t>
  </si>
  <si>
    <t>https://podminky.urs.cz/item/CS_URS_2025_01/632451103</t>
  </si>
  <si>
    <t>" Samonivelační podlahová hmota na bázi cementu a modifikujících přísad pro skaldbu P19 - tl. 7 mm. "</t>
  </si>
  <si>
    <t>777 - 4</t>
  </si>
  <si>
    <t>D+M Epoxidová stěrka na nové stropní kci - Podlaha v 2. NP až 7. NP - Specifikace dle PD - P23</t>
  </si>
  <si>
    <t>403981347</t>
  </si>
  <si>
    <t>" Epoxidová stěrka plněná, se zvýšenou chemickou odolností pro skladbu P23 - tl. 3,0 mm. "</t>
  </si>
  <si>
    <t>" 2. NP " (11,12)*1,05</t>
  </si>
  <si>
    <t>" 3. NP " (10,89)*1,05</t>
  </si>
  <si>
    <t>" 4. NP " (11,04)*1,05</t>
  </si>
  <si>
    <t>" 5. NP " (11,04)*1,05</t>
  </si>
  <si>
    <t>" 6. NP " (11,06)*1,05</t>
  </si>
  <si>
    <t>" 7. NP " (11,06)*1,05</t>
  </si>
  <si>
    <t>-787432979</t>
  </si>
  <si>
    <t>" Penetrace pod epoxidovou stěrku pro skladbu P23 "</t>
  </si>
  <si>
    <t>780486305</t>
  </si>
  <si>
    <t>" Samonivelační podlahová hmota na bázi cementu a modifikujících přísad pro skaldbu P23 - tl. 12 mm. "</t>
  </si>
  <si>
    <t>777 - 5</t>
  </si>
  <si>
    <t>D+M Epoxidová stěrka na prefa panelu - Podlaha na terénu 1. NP - Specifikace dle PD - P2</t>
  </si>
  <si>
    <t>-122869112</t>
  </si>
  <si>
    <t>" Epoxidová stěrka plněná, bez vsypu pro skladbu P2 - tl. 3,0 mm. "</t>
  </si>
  <si>
    <t>" 1. NP " (3,14+2,65)*1,05</t>
  </si>
  <si>
    <t>1796857195</t>
  </si>
  <si>
    <t>" Penetrace pod epoxidovou stěrku pro skladbu P2 "</t>
  </si>
  <si>
    <t>550738375</t>
  </si>
  <si>
    <t>" Litý samonivelační cementový potěr (CT-C30-F6) - tl. 50 mm pro skladbu P2 "</t>
  </si>
  <si>
    <t>892382299</t>
  </si>
  <si>
    <t>" 1. NP " ((3,14+2,65)*1,05)*10</t>
  </si>
  <si>
    <t>616158153</t>
  </si>
  <si>
    <t>" Separační vrstva mezi izolaci a samonivelační potěr pro skladbu P2 "</t>
  </si>
  <si>
    <t>" 1. NP " (3,14+2,65)*1,15</t>
  </si>
  <si>
    <t>777 - 6</t>
  </si>
  <si>
    <t>D+M Epoxidová stěrka na nové stropní konstrukci - Podlaha v 4. a 6. NP - Specifikace dle PD - P26</t>
  </si>
  <si>
    <t>-1761003832</t>
  </si>
  <si>
    <t>" Epoxidová stěrka plněná, se zvýšenou chemickou odolností pro skaldbu P26 - tl. 3,0 mm. "</t>
  </si>
  <si>
    <t>" 4. NP " (6,89)*1,05</t>
  </si>
  <si>
    <t>" 6. NP " (6,89)*1,05</t>
  </si>
  <si>
    <t>-1845627370</t>
  </si>
  <si>
    <t>" Penetrace pod epoxidovou stěrku pro skladbu P26 "</t>
  </si>
  <si>
    <t>1823725312</t>
  </si>
  <si>
    <t>" Samonivelační podlahová hmota na bázi cementu a modifikujících přísad pro skaldbu P26 - tl. 12 mm. "</t>
  </si>
  <si>
    <t>777 - 7</t>
  </si>
  <si>
    <t>D+M Epoxidová stěrka na nové stropní konstrukci - Podlaha v 8. NP - Specifikace dle PD - P27</t>
  </si>
  <si>
    <t>1068911597</t>
  </si>
  <si>
    <t>" Epoxidová stěrka plněná, bez vsypu pro skladbu P27 - tl. 3,0 mm. "</t>
  </si>
  <si>
    <t>" 8. NP " (7,17+17,22+1,47+9,74)*1,05</t>
  </si>
  <si>
    <t>-1807763794</t>
  </si>
  <si>
    <t>" Penetrace pod epoxidovou stěrku pro skladbu P27 "</t>
  </si>
  <si>
    <t>103976185</t>
  </si>
  <si>
    <t>" Samonivelační podlahová hmota na bázi cementu a modifikujících přísad pro skaldbu P27 - tl. 7 mm. "</t>
  </si>
  <si>
    <t>777 - 8</t>
  </si>
  <si>
    <t>D+M Epoxidová stěrka na schodišťové stupně 8. NP</t>
  </si>
  <si>
    <t>-607426582</t>
  </si>
  <si>
    <t>" Epoxidová stěrka plněná, bez vsypu pro schodišťové stupně ocelových schodišť v 8. NP - tl. 3,0 mm. "</t>
  </si>
  <si>
    <t>" Stupně ocelového schodiště v m. 8.01 " ((0,3*1,545)*4)*1,05</t>
  </si>
  <si>
    <t>" Stupně ocelového schodiště v m. 8.02 " ((0,3*1,0)*2)*1,05</t>
  </si>
  <si>
    <t>" Stupně ocelového schodiště v m. S.02 " ((0,3*1,53)*2)*1,05</t>
  </si>
  <si>
    <t>777131201</t>
  </si>
  <si>
    <t>Penetrační nátěr schodišťových stupňů epoxidový na podklad suchý a vyzrálý</t>
  </si>
  <si>
    <t>https://podminky.urs.cz/item/CS_URS_2025_01/777131201</t>
  </si>
  <si>
    <t>" Penetrace pod epoxidovou stěrku pro schodišťové stupně ocelových schodišť v 8. NP. "</t>
  </si>
  <si>
    <t>777511182 SPC</t>
  </si>
  <si>
    <t xml:space="preserve">Příplatek k provedení krycí stěrky průmyslové epoxidové za provedení na schodišťových stupních </t>
  </si>
  <si>
    <t>-2044660222</t>
  </si>
  <si>
    <t xml:space="preserve">" Příplatek k epoxidové stěrce za její provedení na schodišťových stupních "  </t>
  </si>
  <si>
    <t>" Stupně ocelového schodiště v m. 8.01 " ((0,3*1,545)*4)</t>
  </si>
  <si>
    <t>" Stupně ocelového schodiště v m. 8.02 " ((0,3*1,0)*2)</t>
  </si>
  <si>
    <t>" Stupně ocelového schodiště v m. S.02 " ((0,3*1,53)*2)</t>
  </si>
  <si>
    <t xml:space="preserve">Uvažována cena </t>
  </si>
  <si>
    <t>777511181  =&gt; 61,1 Kč/m2</t>
  </si>
  <si>
    <t>777 - 99</t>
  </si>
  <si>
    <t>Podlahy lité - Ostatní práce a materiál litých podlah mimo skladeb</t>
  </si>
  <si>
    <t>777091101 SPC</t>
  </si>
  <si>
    <t>Příprava podkladu před provedením litých podlah</t>
  </si>
  <si>
    <t>-467924544</t>
  </si>
  <si>
    <t>" Příprava pro epoxidovou stěrku "</t>
  </si>
  <si>
    <t>" Příprava podlah pro skladbu P1 " (357,03)</t>
  </si>
  <si>
    <t>" Příprava podlah pro skladbu P2 " (5,79)</t>
  </si>
  <si>
    <t>" Příprava podlah pro skladbu P17 " (495,19)</t>
  </si>
  <si>
    <t>" Příprava podlah pro skladbu P19 " (98,24)</t>
  </si>
  <si>
    <t>" Příprava podlah pro skladbu P23 " (66,21)</t>
  </si>
  <si>
    <t>" Příprava podlah pro skladbu P26 " (13,78)</t>
  </si>
  <si>
    <t>" Příprava podlah pro skladbu P27 " (35,6)</t>
  </si>
  <si>
    <t>" Příprava podlah pro schodišťové stupně " (3,372)</t>
  </si>
  <si>
    <t>777091102 SPC</t>
  </si>
  <si>
    <t>-625832446</t>
  </si>
  <si>
    <t>Poznámka k položce:_x000D_
" Příplatek za použití veškerých lišt, profilů a prvků nutných pro lité podlahy. Např.: _x000D_
 - za veškeré profily a lišty pro litou podlahu - přechodové, ukončující, koutové, schodové a dilatační profily a lišty apod.;_x000D_
 - další veškeré nutné prvky, profily a práce potřebné pro provedení litých podlah. "</t>
  </si>
  <si>
    <t xml:space="preserve">" Příplatek k litým podlahám za veškeré nutné prvky, profily a práce " </t>
  </si>
  <si>
    <t>" Pro skladbu P1 " (357,03)</t>
  </si>
  <si>
    <t>" Pro skladbu P2 " (5,79)</t>
  </si>
  <si>
    <t>" Pro skladbu P17 " (495,19)</t>
  </si>
  <si>
    <t>" Pro skladbu P19 " (98,24)</t>
  </si>
  <si>
    <t>" Pro skladbu P23 " (66,21)</t>
  </si>
  <si>
    <t>" Pro skladbu P26 " (13,78)</t>
  </si>
  <si>
    <t>" Pro skladbu P27 " (35,6)</t>
  </si>
  <si>
    <t>" Pro schodišťové stupně " (3,372)</t>
  </si>
  <si>
    <t>-112168027</t>
  </si>
  <si>
    <t>" Pro skladbu P17 "</t>
  </si>
  <si>
    <t>" 4. NP " (24,5+17,2+17,2+17,2+17,2)</t>
  </si>
  <si>
    <t>" 6. NP " (42,9+28,4+44,4+27,0)</t>
  </si>
  <si>
    <t>" 7. NP " (19,7+75,0)</t>
  </si>
  <si>
    <t>1466845719</t>
  </si>
  <si>
    <t>" 4. NP " (24,5+17,2+17,2+17,2+17,2)*1,1</t>
  </si>
  <si>
    <t>" 6. NP " (42,9+28,4+44,4+27,0)*1,1</t>
  </si>
  <si>
    <t>" 7. NP " (19,7+75,0)*1,1</t>
  </si>
  <si>
    <t>777911111 RTO</t>
  </si>
  <si>
    <t>Napojení na stěnu nebo sokl fabionem z epoxidové stěrky tuhé</t>
  </si>
  <si>
    <t>1342489879</t>
  </si>
  <si>
    <t>" Provedení soklu, fabionu na stěnu - vytažení v. 100 mm. "</t>
  </si>
  <si>
    <t>" Pro skladbu P1 " (13,0+7,3+17,3+12,0+17,0+27,0+19,1+15,1+31,6+12,0+30,2+28,3+46,4)</t>
  </si>
  <si>
    <t>" Pro skladbu P17 " (24,5+17,2+17,2+17,2+17,2)+(42,9+28,4+44,4+27,0)+(19,7+75,0)</t>
  </si>
  <si>
    <t>" Pro skladbu P19 " (39,5+38,8+17,6+17,83+2,3)</t>
  </si>
  <si>
    <t>" Pro skladbu P23 " (13,5)+(13,3)+(13,3)+(13,3)+(13,4)+(13,4)</t>
  </si>
  <si>
    <t>" Pro skladbu P26 " (12,8)+(12,9)</t>
  </si>
  <si>
    <t>" Pro skladbu P27 " (12,6)</t>
  </si>
  <si>
    <t xml:space="preserve">" POZN: Délka soklu pro skladbu P2 zohledněna v délce pro skladbu P1. " </t>
  </si>
  <si>
    <t xml:space="preserve">" POZN: Délka soklu pro skladbu P27 zohledněna v délce pro skladbu P19 vyjma m. J.01 v 8. NP. " </t>
  </si>
  <si>
    <t>-670065243</t>
  </si>
  <si>
    <t xml:space="preserve">" Podlahový pásek pro skladbu P17 - výška potěru 67 mm " </t>
  </si>
  <si>
    <t>" 4. NP " ((24,5+17,2+17,2+17,2+17,2))*1,1</t>
  </si>
  <si>
    <t>" 6. NP " ((42,9+28,4+44,4+27,0))*1,1</t>
  </si>
  <si>
    <t>" 7. NP " ((19,7+75,0))*1,1</t>
  </si>
  <si>
    <t>590428614</t>
  </si>
  <si>
    <t xml:space="preserve">" Podlahový pásek pro skladbu P1 - výška potěru 97 mm " </t>
  </si>
  <si>
    <t>" 1. NP " ((13,0+7,3+17,3+12,0+17,0+27,0+19,1+15,1+31,6+12,0+30,2+28,3+46,4))*1,1</t>
  </si>
  <si>
    <t xml:space="preserve">" POZN: Délka podlahového pásku pro skladbu P2 zohledněna v délce pro skladbu P1. " </t>
  </si>
  <si>
    <t>998777204</t>
  </si>
  <si>
    <t>Přesun hmot pro podlahy lité stanovený procentní sazbou (%) z ceny vodorovná dopravní vzdálenost do 50 m základní v objektech výšky přes 24 do 36 m</t>
  </si>
  <si>
    <t>-1494020467</t>
  </si>
  <si>
    <t>https://podminky.urs.cz/item/CS_URS_2025_01/998777204</t>
  </si>
  <si>
    <t>783 - 1</t>
  </si>
  <si>
    <t>D+M Olejivzdorný nátěr vč. podkladní vrstev - Podlaha v 1. NP - Specifikace dle PD - P8</t>
  </si>
  <si>
    <t>783963199 SPC</t>
  </si>
  <si>
    <t>D+M Olejivzdorný nátěr</t>
  </si>
  <si>
    <t>140030132</t>
  </si>
  <si>
    <t xml:space="preserve">Poznámka k položce:_x000D_
" V ceně také případná úprava povrchu (očištění, penetrace) a veškeré nutné práce. "_x000D_
_x000D_
" POZN: Je uvažována dvousložková difúzně otevřená epoxidová barva na vodní bázi. Odpovídá normě EN 1504-2. Ředění ředidlem s max podílem 10%. Přídržnost k podkladu alespoň 1,5 MPa. Spotřeba přibližně 200 g/m2 s tloušťkou vrstvy 95 mikrometru. Nátěr musí být odolný proti vodě, hydraulickým olejům a ropným látkám. "_x000D_
</t>
  </si>
  <si>
    <t>" Olejivzdorný nátěr vnitřních konstrukcí - šachet, dojezdu výtahů a technologických kanálů. "</t>
  </si>
  <si>
    <t>" 1. NP - J.02 - J.10 " (2,03+0,83+1,76+0,92+1,56+0,75+1,34+0,5)*1,1</t>
  </si>
  <si>
    <t>-724261948</t>
  </si>
  <si>
    <t>" Litý samonivelační cementový potěr (CT-C30-F6) - tl. 50 mm pro skladbu P8 "</t>
  </si>
  <si>
    <t>" 1. NP - J.02 - J.10 " (2,03+0,83+1,76+0,92+1,56+0,75+1,34+0,5)*1,05</t>
  </si>
  <si>
    <t>622710079</t>
  </si>
  <si>
    <t xml:space="preserve">" Příplatek k cementovému samonivelačnímu litému potěru za každých započatých 5 mm přes tl. 50 mm (CT-C30-F6) - tl. od 50 do 100 mm (10× plocha) " </t>
  </si>
  <si>
    <t>" 1. NP - J.02 - J.10 " ((2,03+0,83+1,76+0,92+1,56+0,75+1,34+0,5)*1,05)*10</t>
  </si>
  <si>
    <t>1657500838</t>
  </si>
  <si>
    <t>" Separační vrstva mezi izolaci a samonivelační potěr pro skladbu P8 "</t>
  </si>
  <si>
    <t>" 1. NP - J.02 - J.10 " (2,03+0,83+1,76+0,92+1,56+0,75+1,34+0,5)*1,15</t>
  </si>
  <si>
    <t>-1196377067</t>
  </si>
  <si>
    <t>" Montáž TI pro skladbu P8 - izolace XPS 300, lambda = 0,035 W/(m.K), pevnost v tlaku při 10% deformaci - 300 kPa - tl. 100 mm "</t>
  </si>
  <si>
    <t>" 1. NP - J.02 - J.10 " (2,03+0,83+1,76+0,92+1,56+0,75+1,34+0,5)</t>
  </si>
  <si>
    <t>-1814501457</t>
  </si>
  <si>
    <t>" Dodávka TI pro skladbu P8 - izolace XPS 300, lambda = 0,035 W/(m.K), pevnost v tlaku při 10% deformaci - 300 kPa - tl. 100 mm "</t>
  </si>
  <si>
    <t>783 - 2</t>
  </si>
  <si>
    <t>D+M Olejivzdorný nátěr na konstrukce - Podlaha v 1. NP - Specifikace dle PD - P8</t>
  </si>
  <si>
    <t>528840533</t>
  </si>
  <si>
    <t>" Olejivzdorný nátěr vnitřních konstrukcí - šachet, dojezdu výtahů a technologických kanálů - v 1. NP. "</t>
  </si>
  <si>
    <t>" Výtahové šachty - dojezdy "</t>
  </si>
  <si>
    <t>" Podlaha  " (3,24+7,13)*1,1</t>
  </si>
  <si>
    <t>" Stěny - v. do 300 mm od podlahy " ((7,2+10,8)*0,3)*1,15</t>
  </si>
  <si>
    <t>" Technologické kanály "</t>
  </si>
  <si>
    <t>" Dno " (18,36+8,86)*1,1</t>
  </si>
  <si>
    <t>" Stěny - v. do 300 mm od podlahy " ((17,3+17,3)*0,3)*1,15</t>
  </si>
  <si>
    <t>" Instalační šachty - jádra "</t>
  </si>
  <si>
    <t>" Stěny - v. do 300 mm od podlahy " ((5,7+3,8+5,5+3,6+5,2+3,2+4,8+3,1)*0,3)*1,15</t>
  </si>
  <si>
    <t>783 - 99</t>
  </si>
  <si>
    <t>Dokončovací práce - nátěry - Ostatní práce a materiál nátěrů mimo skladeb</t>
  </si>
  <si>
    <t>349</t>
  </si>
  <si>
    <t>783091101 SPC</t>
  </si>
  <si>
    <t>Příprava podkladu před provedením nátěrů</t>
  </si>
  <si>
    <t>-210939196</t>
  </si>
  <si>
    <t>Poznámka k položce:_x000D_
" V ceně např. vyčištění podkladu, vyspravení, odstranění nerovností apod."</t>
  </si>
  <si>
    <t>" Příprava podkladu před provedením nátěrů. " (9,69+(10,37+5,4+27,22+10,38+10,47))</t>
  </si>
  <si>
    <t>350</t>
  </si>
  <si>
    <t>-1378817541</t>
  </si>
  <si>
    <t>" Stavební práce a dodávky spojené s provedením funkčního celku - zednická výpomoc,doplňkové práce, kompletace, zřízení a zapravení prostupů apod. "</t>
  </si>
  <si>
    <t xml:space="preserve">" HZS - izolatér  - pomocné práce související s prováděním izolací " (30,0) </t>
  </si>
  <si>
    <t>351</t>
  </si>
  <si>
    <t>1866418418</t>
  </si>
  <si>
    <t xml:space="preserve">" HZS - natěrač - pomocné práce související s prováděním nátěrů " (15,0) </t>
  </si>
  <si>
    <t>352</t>
  </si>
  <si>
    <t>HZS2331</t>
  </si>
  <si>
    <t>Hodinové zúčtovací sazby profesí PSV úpravy povrchů a podlahy podlahář</t>
  </si>
  <si>
    <t>29739023</t>
  </si>
  <si>
    <t>https://podminky.urs.cz/item/CS_URS_2025_01/HZS2331</t>
  </si>
  <si>
    <t xml:space="preserve">" HZS - podlahář  - pomocné práce související s prováděním podlah " (30,0) </t>
  </si>
  <si>
    <t>D.1.1.3.2.04. - VÝPIS TRUHLAŘSKÝCH VÝROBKŮ</t>
  </si>
  <si>
    <t>725311902 SPC</t>
  </si>
  <si>
    <t>D+M Vybavení linky - Nerezové zápustné umyvadlo vč. nerezového sifonu, a příslušenství</t>
  </si>
  <si>
    <t>556955112</t>
  </si>
  <si>
    <t>Poznámka k položce:_x000D_
Nerezové umyvadlo vč. nutného příslušenství - odpadní ventil, sifon, apod.</t>
  </si>
  <si>
    <t>" T1.1 " 1</t>
  </si>
  <si>
    <t>" T1.2 " 1</t>
  </si>
  <si>
    <t>" T1.3 " 1</t>
  </si>
  <si>
    <t>" T1.4 " 6</t>
  </si>
  <si>
    <t>" T1.5 " 3</t>
  </si>
  <si>
    <t>" T1.6 " 1</t>
  </si>
  <si>
    <t>" T1.7 " 1</t>
  </si>
  <si>
    <t>" T1.8 " 44</t>
  </si>
  <si>
    <t>" T1.9 " 1</t>
  </si>
  <si>
    <t>" T1.10 " 2</t>
  </si>
  <si>
    <t>" T1.11 " 1</t>
  </si>
  <si>
    <t>725821901 SPC</t>
  </si>
  <si>
    <t>D+M Vybavení linky - Stojánková páková baterie pro nerezový dřez</t>
  </si>
  <si>
    <t>-2114941539</t>
  </si>
  <si>
    <t>741999901 SPC</t>
  </si>
  <si>
    <t>D+M Vybavení linky - LED osvětlení kuchyňských linek</t>
  </si>
  <si>
    <t>-728642294</t>
  </si>
  <si>
    <t xml:space="preserve">Poznámka k položce:_x000D_
LED pásek vč. hliníkového profilu, trafa (zdroje), konektoru pro napájení, zapojení a veškerého nutného příslušenství. </t>
  </si>
  <si>
    <t>" Kuchyňská linka - T1.2 " 4,95</t>
  </si>
  <si>
    <t>" Kuchyňská linka - T1.4 " 2,030*6</t>
  </si>
  <si>
    <t>" Kuchyňská linka - T1.6 " 2,60</t>
  </si>
  <si>
    <t>" Kuchyňská linka - T1.7 " 2,1</t>
  </si>
  <si>
    <t>" Kuchyňská linka - T1.8 " 0,9*44</t>
  </si>
  <si>
    <t>" Kuchyňská linka - T1.9 " 1,4</t>
  </si>
  <si>
    <t>766811101 SPC</t>
  </si>
  <si>
    <t>D+M Kuchyňská linka vyššího standartu se sestavou horních i dolních skříněk - T1.1</t>
  </si>
  <si>
    <t>1026144164</t>
  </si>
  <si>
    <t>Poznámka k položce:_x000D_
Kuchyňská linka bez vybavení a spotřebičů - skříňky, deska, obklad, osvětlení apod. vč. příslušenství. - orientační délka 3,9 m. _x000D_
Vč. veškerého příslušenství, kotvících, spojobacích a dalsích prvků vyjma spotřebičů a zařízení samostatně vypsaných</t>
  </si>
  <si>
    <t>766811103 SPC</t>
  </si>
  <si>
    <t>D+M Kuchyňská linka vyššího standartu se sestavou horních i dolních skříněk - T1.2</t>
  </si>
  <si>
    <t>-901571460</t>
  </si>
  <si>
    <t>Poznámka k položce:_x000D_
Kuchyňská linka bez vybavení a spotřebičů - skříňky, deska, obklad, osvětlení apod. vč. příslušenství. - orientační délka 1,70 m. _x000D_
Vč. veškerého příslušenství, kotvících, spojobacích a dalsích prvků vyjma spotřebičů a zařízení samostatně vypsaných</t>
  </si>
  <si>
    <t>766811104 SPC</t>
  </si>
  <si>
    <t>D+M Kuchyňská linka vyššího standartu se sestavou horních i dolních skříněk - T1.3</t>
  </si>
  <si>
    <t>657881670</t>
  </si>
  <si>
    <t>Poznámka k položce:_x000D_
Kuchyňská linka bez vybavení a spotřebičů - skříňky, deska, obklad, osvětlení apod. vč. příslušenství. - orientační délka 2,03 m. _x000D_
Vč. veškerého příslušenství, kotvících, spojobacích a dalsích prvků vyjma spotřebičů a zařízení samostatně vypsaných</t>
  </si>
  <si>
    <t>766811105 SPC</t>
  </si>
  <si>
    <t>D+M Kuchyňská linka vyššího standartu se sestavou horních i dolních skříněk - T1.4</t>
  </si>
  <si>
    <t>163816101</t>
  </si>
  <si>
    <t>Poznámka k položce:_x000D_
Kuchyňská linka bez vybavení a spotřebičů - skříňky, deska, obklad, osvětlení apod. vč. příslušenství. - orientační délka 1,20 m. _x000D_
Vč. veškerého příslušenství, kotvících, spojobacích a dalsích prvků vyjma spotřebičů a zařízení samostatně vypsaných</t>
  </si>
  <si>
    <t>" 1.NP " 2</t>
  </si>
  <si>
    <t>766811106 SPC</t>
  </si>
  <si>
    <t>D+M Kuchyňská linka vyššího standartu se sestavou horních i dolních skříněk - T1.5</t>
  </si>
  <si>
    <t>1564556987</t>
  </si>
  <si>
    <t>Poznámka k položce:_x000D_
Kuchyňská linka bez vybavení a spotřebičů - skříňky, deska, obklad, osvětlení apod. vč. příslušenství. - orientační délka 2,60 m. _x000D_
Vč. veškerého příslušenství, kotvících, spojobacích a dalsích prvků vyjma spotřebičů a zařízení samostatně vypsaných</t>
  </si>
  <si>
    <t>766811107 SPC</t>
  </si>
  <si>
    <t>D+M Kuchyňská linka vyššího standartu se sestavou horních i dolních skříněk - T1.6</t>
  </si>
  <si>
    <t>618194409</t>
  </si>
  <si>
    <t>Poznámka k položce:_x000D_
Kuchyňská linka bez vybavení a spotřebičů - skříňky, deska, obklad, osvětlení apod. vč. příslušenství. - orientační délka 2,10 m. _x000D_
Vč. veškerého příslušenství, kotvících, spojobacích a dalsích prvků vyjma spotřebičů a zařízení samostatně vypsaných</t>
  </si>
  <si>
    <t>766811108 SPC</t>
  </si>
  <si>
    <t>D+M Kuchyňská linka vyššího standartu se sestavou horních i dolních skříněk - T1.7</t>
  </si>
  <si>
    <t>1509612305</t>
  </si>
  <si>
    <t>Poznámka k položce:_x000D_
Kuchyňská linka bez vybavení a spotřebičů - skříňky, deska, obklad, osvětlení apod. vč. příslušenství. - orientační délka 1,40 m. _x000D_
Vč. veškerého příslušenství, kotvících, spojobacích a dalsích prvků vyjma spotřebičů a zařízení samostatně vypsaných</t>
  </si>
  <si>
    <t>" 2.NP " 7</t>
  </si>
  <si>
    <t>" 4.NP " 6</t>
  </si>
  <si>
    <t>" 6.NP " 10</t>
  </si>
  <si>
    <t>" 7.NP " 13</t>
  </si>
  <si>
    <t>766811109 SPC</t>
  </si>
  <si>
    <t>D+M Kuchyňská linka vyššího standartu se sestavou horních i dolních skříněk - T1.8</t>
  </si>
  <si>
    <t>-1469765046</t>
  </si>
  <si>
    <t>Poznámka k položce:_x000D_
Kuchyňská linka bez vybavení a spotřebičů - skříňky, deska, obklad, osvětlení apod. vč. příslušenství. - orientační délka 1,90 m. _x000D_
Vč. veškerého příslušenství, kotvících, spojobacích a dalsích prvků vyjma spotřebičů a zařízení samostatně vypsaných</t>
  </si>
  <si>
    <t>766811110 SPC</t>
  </si>
  <si>
    <t>D+M Kuchyňská linka vyššího standartu se sestavou horních i dolních skříněk - T1.9</t>
  </si>
  <si>
    <t>417747542</t>
  </si>
  <si>
    <t>Poznámka k položce:_x000D_
Kuchyňská linka bez vybavení a spotřebičů - skříňky, deska, obklad, osvětlení apod. vč. příslušenství. - orientační délka 2,00 m. _x000D_
Vč. veškerého příslušenství, kotvících, spojobacích a dalsích prvků vyjma spotřebičů a zařízení samostatně vypsaných</t>
  </si>
  <si>
    <t>766811111 SPC</t>
  </si>
  <si>
    <t>D+M Kuchyňská linka vyššího standartu se sestavou horních i dolních skříněk - T1.10</t>
  </si>
  <si>
    <t>-1350294731</t>
  </si>
  <si>
    <t>Poznámka k položce:_x000D_
Kuchyňská linka bez vybavení a spotřebičů - skříňky, deska, obklad, osvětlení apod. vč. příslušenství. - orientační délka 1,225 m. _x000D_
Vč. veškerého příslušenství, kotvících, spojobacích a dalsích prvků vyjma spotřebičů a zařízení samostatně vypsaných</t>
  </si>
  <si>
    <t>766811201 SPC</t>
  </si>
  <si>
    <t>D+M Kávovar - Specifikace dle PD</t>
  </si>
  <si>
    <t>600441250</t>
  </si>
  <si>
    <t>Poznámka k položce:_x000D_
Cena včetně osazení spotřebiče.</t>
  </si>
  <si>
    <t>766811203 SPC</t>
  </si>
  <si>
    <t>D+M Myčka na nádobí - Specifikace dle PD</t>
  </si>
  <si>
    <t>-830670226</t>
  </si>
  <si>
    <t>766811204 SPC</t>
  </si>
  <si>
    <t>D+M Vestavná lednice nízká - Specifikace dle PD</t>
  </si>
  <si>
    <t>-1152003088</t>
  </si>
  <si>
    <t>" T1.3 " 6</t>
  </si>
  <si>
    <t>766811205 SPC</t>
  </si>
  <si>
    <t>D+M Vestavná digestoř - Specifikace dle PD</t>
  </si>
  <si>
    <t>1208729197</t>
  </si>
  <si>
    <t>766811206 SPC</t>
  </si>
  <si>
    <t>D+M Miikrovlnná trouba - Specifikace dle PD</t>
  </si>
  <si>
    <t>-877629314</t>
  </si>
  <si>
    <t>766811207 SPC</t>
  </si>
  <si>
    <t>D+M Rychlovarná konvice - Specifikace dle PD</t>
  </si>
  <si>
    <t>562121325</t>
  </si>
  <si>
    <t>" T1.5 " 1</t>
  </si>
  <si>
    <t>766811208 SPC</t>
  </si>
  <si>
    <t>D+M Indukční varná deska se dvěmi plotýnkami - Specifikace dle PD</t>
  </si>
  <si>
    <t>1748959391</t>
  </si>
  <si>
    <t>766811301 SPC</t>
  </si>
  <si>
    <t>D+M Umyvadlová deska uložená na 2 nerezových konzolách - T2.1</t>
  </si>
  <si>
    <t>-1433846994</t>
  </si>
  <si>
    <t>Poznámka k položce:_x000D_
Umyvadlová deska - orientační rozměr 1200x600 mm. _x000D_
Vč. veškerého příslušenství, kotvících, spojovacích a dalších prvků.</t>
  </si>
  <si>
    <t>" 4.NP " 4</t>
  </si>
  <si>
    <t>" 5.NP " 4</t>
  </si>
  <si>
    <t>" 7.NP " 2</t>
  </si>
  <si>
    <t>766811302 SPC</t>
  </si>
  <si>
    <t>D+M Umyvadlová deska uložená na 2 nerezových konzolách - T2.2</t>
  </si>
  <si>
    <t>1197316923</t>
  </si>
  <si>
    <t>Poznámka k položce:_x000D_
Umyvadlová deska - orientační rozměr 1000x600 mm. _x000D_
Vč. veškerého příslušenství, kotvících, spojovacích a dalších prvků.</t>
  </si>
  <si>
    <t>766811303 SPC</t>
  </si>
  <si>
    <t>D+M Umyvadlová deska uložená na 2 nerezových konzolách - T2.3</t>
  </si>
  <si>
    <t>-814090624</t>
  </si>
  <si>
    <t>Poznámka k položce:_x000D_
Umyvadlová deska - orientační rozměr 1500x600 mm. _x000D_
Vč. veškerého příslušenství, kotvících, spojovacích a dalších prvků.</t>
  </si>
  <si>
    <t>" 6.NP " 4</t>
  </si>
  <si>
    <t>766811304 SPC</t>
  </si>
  <si>
    <t>D+M Umyvadlová deska uložená na 2 nerezových konzolách - T2.4</t>
  </si>
  <si>
    <t>-166681787</t>
  </si>
  <si>
    <t>" 4.NP " 3</t>
  </si>
  <si>
    <t>766811305 SPC</t>
  </si>
  <si>
    <t>D+M Umyvadlová deska uložená na 2 nerezových konzolách - T2.5</t>
  </si>
  <si>
    <t>-765067634</t>
  </si>
  <si>
    <t>Poznámka k položce:_x000D_
Umyvadlová deska - orientační rozměr 2700x600 mm. _x000D_
Vč. veškerého příslušenství, kotvících, spojovacích a dalších prvků.</t>
  </si>
  <si>
    <t>766811306 SPC</t>
  </si>
  <si>
    <t>D+M Umyvadlová deska uložená na 2 nerezových konzolách - T2.6</t>
  </si>
  <si>
    <t>-1860540488</t>
  </si>
  <si>
    <t>Poznámka k položce:_x000D_
Umyvadlová deska - orientační rozměr 1400x600 mm. _x000D_
Vč. veškerého příslušenství, kotvících, spojovacích a dalších prvků.</t>
  </si>
  <si>
    <t>766811307 SPC</t>
  </si>
  <si>
    <t>D+M Krycí dvířka rozvaděčů - T3.1</t>
  </si>
  <si>
    <t>38663495</t>
  </si>
  <si>
    <t>Poznámka k položce:_x000D_
Pracovní linka bez vybavení a spotřebičů - skříňky, deska, obklad, osvětlení apod. vč. příslušenství. - orientační délka  4,365 m. _x000D_
Vč. veškerého příslušenství, kotvících, spojobacích a dalsích prvků vyjma spotřebičů a zařízení samostatně vypsaných</t>
  </si>
  <si>
    <t>766811308 SPC</t>
  </si>
  <si>
    <t>D+M Krycí dvířka hydrantu a hasicích přístrojů - T3.2</t>
  </si>
  <si>
    <t>855455211</t>
  </si>
  <si>
    <t>766811309 SPC</t>
  </si>
  <si>
    <t>D+M Deska 1700x650mm - T4.1</t>
  </si>
  <si>
    <t>1733886504</t>
  </si>
  <si>
    <t>Poznámka k položce:_x000D_
Vč. veškerého příslušenství, kotvících, spojobacích a dalsích prvků vyjma spotřebičů a zařízení samostatně vypsaných</t>
  </si>
  <si>
    <t>766811310 SPC</t>
  </si>
  <si>
    <t>D+M Deska 1550x650mm - T4.2</t>
  </si>
  <si>
    <t>2067186841</t>
  </si>
  <si>
    <t>766811311 SPC</t>
  </si>
  <si>
    <t>D+M Vnitřní parapet uložen na SDK předstěny - T5.1</t>
  </si>
  <si>
    <t>1219860405</t>
  </si>
  <si>
    <t>Poznámka k položce:_x000D_
Vč. krytek a veškerého příslušenství dle PD.</t>
  </si>
  <si>
    <t>" 2.NP " (91,0)*1,05</t>
  </si>
  <si>
    <t>" 3.NP " (85,5)*1,05</t>
  </si>
  <si>
    <t>" 4.NP " (107,5)*1,05</t>
  </si>
  <si>
    <t>" 5.NP " (107,5)*1,05</t>
  </si>
  <si>
    <t>" 6.NP " (112,5)*1,05</t>
  </si>
  <si>
    <t>" 7.NP " (112,5)*1,05</t>
  </si>
  <si>
    <t>-1733448278</t>
  </si>
  <si>
    <t>HZS2121</t>
  </si>
  <si>
    <t>Hodinové zúčtovací sazby profesí PSV provádění stavebních konstrukcí truhlář</t>
  </si>
  <si>
    <t>13112726</t>
  </si>
  <si>
    <t>https://podminky.urs.cz/item/CS_URS_2025_01/HZS2121</t>
  </si>
  <si>
    <t>Poznámka k položce:_x000D_
POZN: Práce HZS musí být odsouhlaseny a vykázány ve stavebním deníku dle skutečnosti.</t>
  </si>
  <si>
    <t>D.1.1.3.2.05. - VÝPIS ZÁMEČNICKÝCH VÝROBKŮ</t>
  </si>
  <si>
    <t>767666001 SPC</t>
  </si>
  <si>
    <t>D+M Exteriérové zábradlí kotvené do betonu - Specifikace dle PD - Z1.1</t>
  </si>
  <si>
    <t>kpl</t>
  </si>
  <si>
    <t>1082292260</t>
  </si>
  <si>
    <t>Poznámka k položce:_x000D_
" Ocelová konstrukce - celková předpokládaná hmotnost - 57,0 kg "_x000D_
" Povrchová úprava - žárový pozink + nátěr RAL 7035 "_x000D_
" Včetěn osazení, ukotvení a veškerých nutných prací spojených s osazením prvku."</t>
  </si>
  <si>
    <t>" Exteriérové zábradlí vč. kotvení - délka 4,5 m " (1)</t>
  </si>
  <si>
    <t>767666002 SPC</t>
  </si>
  <si>
    <t>D+M Exteriérové zábradlí ocelových schodišť - Specifikace dle PD - Z1.2</t>
  </si>
  <si>
    <t>1312134475</t>
  </si>
  <si>
    <t>Poznámka k položce:_x000D_
" Ocelová konstrukce - celková předpokládaná hmotnost - 69,0 kg "_x000D_
" Povrchová úprava - žárový pozink + nátěr RAL 7035 "_x000D_
" Včetěn osazení, ukotvení a veškerých nutných prací spojených s osazením prvku."</t>
  </si>
  <si>
    <t>" Schodišťové zábradlí - délka 5,3 m " (1)</t>
  </si>
  <si>
    <t>767666003 SPC</t>
  </si>
  <si>
    <t>D+M Interiérové madlo - Specifikace dle PD - Z1.3</t>
  </si>
  <si>
    <t>-787406730</t>
  </si>
  <si>
    <t>Poznámka k položce:_x000D_
" Materiál - nerezová ocel "_x000D_
" Povrchová úprava - brus "_x000D_
" Včetěn osazení, ukotvení a veškerých nutných prací spojených s osazením prvku."</t>
  </si>
  <si>
    <t>" Interiérové madlo vč. kotvení " (6,3)</t>
  </si>
  <si>
    <t>767666004 SPC</t>
  </si>
  <si>
    <t>D+M Odjímatelné zábradlí jader - Specifikace dle PD - Z1.4</t>
  </si>
  <si>
    <t>-939524893</t>
  </si>
  <si>
    <t>Poznámka k položce:_x000D_
" Konstrukce - celková předpokládaná hmotnost - 34,5 kg "_x000D_
" Materiál - nerezová ocel "_x000D_
" Povrchová úprava - brus "_x000D_
" Včetěn osazení, ukotvení a veškerých nutných prací spojených s osazením prvku."</t>
  </si>
  <si>
    <t>" Zábradlí jader " (5)</t>
  </si>
  <si>
    <t>767666005 SPC</t>
  </si>
  <si>
    <t>D+M Odjímatelné zábradlí jader 600x1000 mm - Specifikace dle PD - Z1.4</t>
  </si>
  <si>
    <t>511720617</t>
  </si>
  <si>
    <t>Poznámka k položce:_x000D_
" Konstrukce - celková předpokládaná hmotnost - 20,5 kg "_x000D_
" Materiál - nerezová ocel "_x000D_
" Povrchová úprava - brus "_x000D_
" Včetěn osazení, ukotvení a veškerých nutných prací spojených s osazením prvku."</t>
  </si>
  <si>
    <t>" Zábradlí jader " (4)</t>
  </si>
  <si>
    <t>767666006 SPC</t>
  </si>
  <si>
    <t>D+M Zábradlí jádra J.01 - Specifikace dle PD - Z1.5</t>
  </si>
  <si>
    <t>747033815</t>
  </si>
  <si>
    <t>Poznámka k položce:_x000D_
" Konstrukce - celková předpokládaná hmotnost - 67,0 kg "_x000D_
" Materiál - ocel S235 "_x000D_
" Povrchová úprava - žárový zinek + nátěr RAL 7035 "_x000D_
" Včetěn osazení, ukotvení a veškerých nutných prací spojených s osazením prvku."</t>
  </si>
  <si>
    <t>" Zábradlí jádra J.01 - délka 3,77 m " (7)</t>
  </si>
  <si>
    <t>767666007 SPC</t>
  </si>
  <si>
    <t>D+M Prosklené zábradlí atria - Specifikace dle PD - Z1.6</t>
  </si>
  <si>
    <t>436820628</t>
  </si>
  <si>
    <t>Poznámka k položce:_x000D_
" Materiál madla - nerez "_x000D_
" Povrchová úprava madla - brus "_x000D_
" Skleněna tabule - min. tl. 21 mm "_x000D_
" Včetěn osazení, ukotvení a veškerých nutných prací spojených s osazením prvku."</t>
  </si>
  <si>
    <t>" Zábradlí atria - délka 16,8 m " (16,8)</t>
  </si>
  <si>
    <t>767666008 SPC</t>
  </si>
  <si>
    <t>D+M Odnímatelné zábradlí rampy - Specifikace dle PD - Z1.7</t>
  </si>
  <si>
    <t>-163675009</t>
  </si>
  <si>
    <t>Poznámka k položce:_x000D_
" Povrchová úprava - žárový pozink "_x000D_
" Včetěn osazení, ukotvení a veškerých nutných prací spojených s osazením prvku."</t>
  </si>
  <si>
    <t>" Zábradlí rampy " (4)</t>
  </si>
  <si>
    <t>767666009 SPC</t>
  </si>
  <si>
    <t>D+M Ocelový výlezový žebřík s ochranným košem - Specifikace dle PD - Z2.1</t>
  </si>
  <si>
    <t>-871815174</t>
  </si>
  <si>
    <t>Poznámka k položce:_x000D_
" Povrchová úprava - žárový pozink + komaxit + barva RAL 7045 antracitově černá "_x000D_
" Betonové dlaždice 500x500x50 mm - 2ks "_x000D_
" Včetěn osazení, ukotvení a veškerých nutných prací spojených s osazením prvku."</t>
  </si>
  <si>
    <t>" Výlezový žebřík " (1)</t>
  </si>
  <si>
    <t>767666010 SPC</t>
  </si>
  <si>
    <t>D+M Záchytný systém do sendvičového panelu - lano - Specifikace dle PD - Z3.1</t>
  </si>
  <si>
    <t>-1676916440</t>
  </si>
  <si>
    <t>Poznámka k položce:_x000D_
" Komplet obsahuje:_x000D_
 - nerezové lano průměr 8 mm - délka 50,0 m "_x000D_
" V ceně veškerý materiál, práce a příslušenství dle PD. "</t>
  </si>
  <si>
    <t>" Záchytný systém proti pádu osob - lano " (50,0)</t>
  </si>
  <si>
    <t>767666011 SPC</t>
  </si>
  <si>
    <t>D+M Záchytný systém do sendvičového panelu - postroj - Specifikace dle PD - Z3.1</t>
  </si>
  <si>
    <t>1913485686</t>
  </si>
  <si>
    <t>Poznámka k položce:_x000D_
" V ceně veškerý materiál, práce a příslušenství dle PD. "</t>
  </si>
  <si>
    <t>" Záchytný systém proti pádu osob - postroj vč. vázacího lana s tlumičem " (1)</t>
  </si>
  <si>
    <t>767666012 SPC</t>
  </si>
  <si>
    <t>D+M Záchytný systém do sendvičového panelu - kotvící bod - střed - Specifikace dle PD - Z3.1</t>
  </si>
  <si>
    <t>1536120143</t>
  </si>
  <si>
    <t>" Záchytný systém proti pádu osob - kotvící bod - střed " (4)</t>
  </si>
  <si>
    <t>767666013 SPC</t>
  </si>
  <si>
    <t>D+M Záchytný systém do sendvičového panelu - kotvící bod - koncový - Specifikace dle PD - Z3.1</t>
  </si>
  <si>
    <t>-1967280756</t>
  </si>
  <si>
    <t>" Záchytný systém proti pádu osob - kotvící bod - koncový " (1)</t>
  </si>
  <si>
    <t>767666014 SPC</t>
  </si>
  <si>
    <t>D+M Záchytný systém do sendvičového panelu - kotvící bod - rohový - Specifikace dle PD - Z3.1</t>
  </si>
  <si>
    <t>-1335549843</t>
  </si>
  <si>
    <t>" Záchytný systém proti pádu osob - kotvící bod - rohový " (4)</t>
  </si>
  <si>
    <t>767666015 SPC</t>
  </si>
  <si>
    <t>D+M Záchytný systém do sendvičového panelu - jezdec - Specifikace dle PD - Z3.1</t>
  </si>
  <si>
    <t>309616578</t>
  </si>
  <si>
    <t>" Záchytný systém proti pádu osob - jezdec " (1)</t>
  </si>
  <si>
    <t>767666016 SPC</t>
  </si>
  <si>
    <t>D+M Záchytný systém do sendvičového panelu - koncovky - pevná koncovka - Specifikace dle PD - Z3.1</t>
  </si>
  <si>
    <t>-1765797898</t>
  </si>
  <si>
    <t>" Záchytný systém proti pádu osob - koncovky - pevná koncovka " (1)</t>
  </si>
  <si>
    <t>7676660161 SPC</t>
  </si>
  <si>
    <t>D+M Záchytný systém do sendvičového panelu - koncovky - napínací koncovka - Specifikace dle PD - Z3.1</t>
  </si>
  <si>
    <t>-1551862965</t>
  </si>
  <si>
    <t>" Záchytný systém proti pádu osob - koncovky - napínací koncovka " (1)</t>
  </si>
  <si>
    <t>767666017 SPC</t>
  </si>
  <si>
    <t>D+M Záchytný systém do sendvičového panelu - popisky - Specifikace dle PD - Z3.1</t>
  </si>
  <si>
    <t>-2056167808</t>
  </si>
  <si>
    <t>" Záchytný systém proti pádu osob - popisky " (1)</t>
  </si>
  <si>
    <t>767666018 SPC</t>
  </si>
  <si>
    <t>D+M Záchytný systém do sendvičového panelu - skříňka - Specifikace dle PD - Z3.1</t>
  </si>
  <si>
    <t>-1150703010</t>
  </si>
  <si>
    <t>" Záchytný systém proti pádu osob - kovová skříňka " (1)</t>
  </si>
  <si>
    <t>767666019 SPC</t>
  </si>
  <si>
    <t>D+M Kotvící systém v jádrech - Specifikace dle PD - Z3.2</t>
  </si>
  <si>
    <t>1705211731</t>
  </si>
  <si>
    <t>Poznámka k položce:_x000D_
" Komplet obsahuje:_x000D_
 - kotevní sada: rozpěrná kotva, matka, podložka - 15 ks;_x000D_
 - celotělový postroj - 1 ks;_x000D_
 - vázací lano s gumovým tlumičem - 1 ks."_x000D_
" Včetěn osazení, ukotvení a veškerých nutných prací spojených s osazením prvku."</t>
  </si>
  <si>
    <t>" Kotvící systém - 15 kusů vč. postroje " (1)</t>
  </si>
  <si>
    <t>767666020 SPC</t>
  </si>
  <si>
    <t>D+M Konstrukce pro uchycení hliníkových dvěří - Specifikace dle PD - Z4.1</t>
  </si>
  <si>
    <t>1740337871</t>
  </si>
  <si>
    <t>Poznámka k položce:_x000D_
" Ocelová konstrukce - předpokládaná hmotnost - 38,0 kg "_x000D_
" Včetěn osazení, ukotvení a veškerých nutných prací spojených s osazením prvku."_x000D_
" Opláštění SDK vč. malby je součástí D.1.1. ASŘ - Nový stav."</t>
  </si>
  <si>
    <t>" Uchycení vč. kotvení " (1)</t>
  </si>
  <si>
    <t>767666021 SPC</t>
  </si>
  <si>
    <t>D+M Konstrukce pro uchycení hliníkových dvěří - Specifikace dle PD - Z4.2</t>
  </si>
  <si>
    <t>-53141938</t>
  </si>
  <si>
    <t>Poznámka k položce:_x000D_
" Ocelová konstrukce - předpokládaná hmotnost - 25,0 kg "_x000D_
" Včetěn osazení, ukotvení a veškerých nutných prací spojených s osazením prvku."_x000D_
" Opláštění SDK vč. malby je součástí D.1.1. ASŘ - Nový stav."</t>
  </si>
  <si>
    <t>" Uchycení " (1)</t>
  </si>
  <si>
    <t>767666022 SPC</t>
  </si>
  <si>
    <t>D+M Konstrukce pro uchycení ocelové příčky - Specifikace dle PD - Z4.3</t>
  </si>
  <si>
    <t>-743493936</t>
  </si>
  <si>
    <t>767666023 SPC</t>
  </si>
  <si>
    <t>D+M Konstrukce pro uchycení skleněné příčky - Specifikace dle PD - Z4.4</t>
  </si>
  <si>
    <t>-1137676632</t>
  </si>
  <si>
    <t>Poznámka k položce:_x000D_
" Ocelová konstrukce - předpokládaná hmotnost - 51,0 kg "_x000D_
" Včetěn osazení, ukotvení a veškerých nutných prací spojených s osazením prvku."_x000D_
" Opláštění SDK vč. malby je součástí D.1.1. ASŘ - Nový stav."</t>
  </si>
  <si>
    <t>767666024 SPC</t>
  </si>
  <si>
    <t>D+M Konstrukce pro uchycení skleněné příčky - Specifikace dle PD - Z4.5</t>
  </si>
  <si>
    <t>1297795587</t>
  </si>
  <si>
    <t>Poznámka k položce:_x000D_
" Ocelová konstrukce - předpokládaná hmotnost - 42,0 kg "_x000D_
" Včetěn osazení, ukotvení a veškerých nutných prací spojených s osazením prvku."_x000D_
" Opláštění SDK vč. malby je součástí D.1.1. ASŘ - Nový stav."</t>
  </si>
  <si>
    <t>767666025 SPC</t>
  </si>
  <si>
    <t>D+M Konstrukce pro uchycení skleněné příčky - Specifikace dle PD - Z4.6</t>
  </si>
  <si>
    <t>1687114844</t>
  </si>
  <si>
    <t>Poznámka k položce:_x000D_
" Ocelová konstrukce - předpokládaná hmotnost - 72,0 kg "_x000D_
" Včetěn osazení, ukotvení a veškerých nutných prací spojených s osazením prvku."_x000D_
" Opláštění SDK vč. malby je součástí D.1.1. ASŘ - Nový stav."</t>
  </si>
  <si>
    <t>767666026 SPC</t>
  </si>
  <si>
    <t>D+M Konstrukce pro uchycení skleněné příčky - Specifikace dle PD - Z4.7</t>
  </si>
  <si>
    <t>1177761804</t>
  </si>
  <si>
    <t>Poznámka k položce:_x000D_
" Ocelová konstrukce - předpokládaná hmotnost - 81,0 kg "_x000D_
" Včetěn osazení, ukotvení a veškerých nutných prací spojených s osazením prvku."_x000D_
" Opláštění SDK vč. malby je součástí D.1.1. ASŘ - Nový stav."</t>
  </si>
  <si>
    <t>767666027 SPC</t>
  </si>
  <si>
    <t>D+M Mříže pod schodišťovým prostorem - Specifikace dle PD - Z5.1</t>
  </si>
  <si>
    <t>1904514592</t>
  </si>
  <si>
    <t>Poznámka k položce:_x000D_
" Ocelová konstrukce - předpokládaná hmotnost - 189,0 kg "_x000D_
" Materiál - nerezová ocel;_x000D_
 povrchová úprava - pozinkování + nátěr RAL 7035 "_x000D_
" Včetěn osazení, ukotvení a veškerých nutných prací spojených s osazením prvku."</t>
  </si>
  <si>
    <t>" Mříže - dveře " (2,9)</t>
  </si>
  <si>
    <t>" Mříže - trojúhelníková část " (1,48)</t>
  </si>
  <si>
    <t>767666028 SPC</t>
  </si>
  <si>
    <t>D+M Mříže pod schodišťovým prostorem - Specifikace dle PD - Z5.2</t>
  </si>
  <si>
    <t>-1300649217</t>
  </si>
  <si>
    <t>767666029 SPC</t>
  </si>
  <si>
    <t>D+M Lemování podlahy - Specifikace dle PD - Z6.1</t>
  </si>
  <si>
    <t>737813771</t>
  </si>
  <si>
    <t>Poznámka k položce:_x000D_
" Ocelová konstrukce - celková předpokládaná hmotnost - 280,0 kg "_x000D_
" Materiál - nerezová ocel;_x000D_
 povrchová úprava - brus "_x000D_
" Včetěn osazení, ukotvení a veškerých nutných prací spojených s osazením prvku."</t>
  </si>
  <si>
    <t xml:space="preserve">" Lemování vč. kotvení " </t>
  </si>
  <si>
    <t>" 2. NP " (1,3)</t>
  </si>
  <si>
    <t>" 3. NP " (16,8)</t>
  </si>
  <si>
    <t>" 7. NP " (3,5)</t>
  </si>
  <si>
    <t>" 8. NP " (1,5)</t>
  </si>
  <si>
    <t>767666030 SPC</t>
  </si>
  <si>
    <t>D+M Revizní hliníkový poklop k zadláždění - Specifikace dle PD - Z7.1</t>
  </si>
  <si>
    <t>1650018213</t>
  </si>
  <si>
    <t>Poznámka k položce:_x000D_
" Sada obsahuje: hliníkový rám s kotvícími prvky "_x000D_
" Včetěn osazení, ukotvení a veškerých nutných prací spojených s osazením prvku."</t>
  </si>
  <si>
    <t>" Poklop " (2)</t>
  </si>
  <si>
    <t>767666031 SPC</t>
  </si>
  <si>
    <t>D+M Ocelové dveře vstupu do anglických dvorků - Specifikace dle PD - Z8.1</t>
  </si>
  <si>
    <t>1453250071</t>
  </si>
  <si>
    <t>Poznámka k položce:_x000D_
" Ocelová konstrukce - předpokládaná hmotnost - 113,0 kg "_x000D_
" Materiál - nerezová ocel;_x000D_
 povrchová úprava - pozinkování + nátěr RAL 7035 "_x000D_
" Včetěn osazení, ukotvení a veškerých nutných prací spojených s osazením prvku."</t>
  </si>
  <si>
    <t>" Dveře " (1)</t>
  </si>
  <si>
    <t>767666032 SPC</t>
  </si>
  <si>
    <t>D+M Ocelové dveře vstupu do anglických dvorků - Specifikace dle PD - Z8.2</t>
  </si>
  <si>
    <t>1037469382</t>
  </si>
  <si>
    <t>Poznámka k položce:_x000D_
" Ocelová konstrukce - předpokládaná hmotnost - 141,0 kg "_x000D_
" Materiál - nerezová ocel;_x000D_
 povrchová úprava - pozinkování + nátěr RAL 7035 "_x000D_
" Včetěn osazení, ukotvení a veškerých nutných prací spojených s osazením prvku."</t>
  </si>
  <si>
    <t>767666033 SPC</t>
  </si>
  <si>
    <t>D+M Žaluziova stěna - Specifikace dle PD - Z8.3</t>
  </si>
  <si>
    <t>1275693264</t>
  </si>
  <si>
    <t>Poznámka k položce:_x000D_
" Materiál - hliník;_x000D_
  barva konstrukce - RAL 7046 "_x000D_
" Včetěn osazení, ukotvení a veškerých nutných prací spojených s osazením prvku."</t>
  </si>
  <si>
    <t>" Žaluziova stěna 126,8x2,350 mm " (126,8*2,350)</t>
  </si>
  <si>
    <t>767666034 SPC</t>
  </si>
  <si>
    <t>D+M Větrací fasádní mřížka 1150x3100 mm - Specifikace dle PD - Z9.1</t>
  </si>
  <si>
    <t>-1806861553</t>
  </si>
  <si>
    <t>Poznámka k položce:_x000D_
" Materiál - pozinkovaný plech;_x000D_
  barva konstrukce - RAL 7016 - práškový lak "_x000D_
" Včetěn osazení, ukotvení a veškerých nutných prací spojených s osazením mřížky."</t>
  </si>
  <si>
    <t>" Větrací fasádní mřížka 1150x3100 mm " (1)</t>
  </si>
  <si>
    <t>767666035 SPC</t>
  </si>
  <si>
    <t>D+M Větrací fasádní mřížka 1150x3550 mm - Specifikace dle PD - Z9.2</t>
  </si>
  <si>
    <t>1420110980</t>
  </si>
  <si>
    <t>" Větrací fasádní mřížka 1150x3550 mm "</t>
  </si>
  <si>
    <t>" 3.NP " (1)</t>
  </si>
  <si>
    <t>" 4.NP " (1)</t>
  </si>
  <si>
    <t>" 7.NP " (1)</t>
  </si>
  <si>
    <t>767666036 SPC</t>
  </si>
  <si>
    <t>D+M Větrací fasádní mřížka 1150x3300 mm - Specifikace dle PD - Z9.3</t>
  </si>
  <si>
    <t>-1785011853</t>
  </si>
  <si>
    <t>" Větrací fasádní mřížka 1150x3300 mm "</t>
  </si>
  <si>
    <t>" 5.NP " (1)</t>
  </si>
  <si>
    <t>767666037 SPC</t>
  </si>
  <si>
    <t>D+M Větrací fasádní mřížka 1150x3620 mm - Specifikace dle PD - Z9.4</t>
  </si>
  <si>
    <t>-1461598356</t>
  </si>
  <si>
    <t>" Větrací fasádní mřížka 1150x3620 mm "</t>
  </si>
  <si>
    <t>" 6.NP " (1)</t>
  </si>
  <si>
    <t>767666038 SPC</t>
  </si>
  <si>
    <t>D+M Větrací fasádní mřížka 1150x250 mm - Specifikace dle PD - Z9.5</t>
  </si>
  <si>
    <t>1311162568</t>
  </si>
  <si>
    <t>" 2.NP " (33)</t>
  </si>
  <si>
    <t>" 3.NP " (33)</t>
  </si>
  <si>
    <t>" 4.NP " (33)</t>
  </si>
  <si>
    <t>" 5.NP " (33)</t>
  </si>
  <si>
    <t>" 6.NP " (33)</t>
  </si>
  <si>
    <t>" 7.NP " (33)</t>
  </si>
  <si>
    <t>767666039 SPC</t>
  </si>
  <si>
    <t>D+M Větrací fasádní mřížka 1150x1750 mm - Specifikace dle PD - Z9.6</t>
  </si>
  <si>
    <t>-1090078784</t>
  </si>
  <si>
    <t>Poznámka k položce:_x000D_
" Materiál - pozinkovaný plech;_x000D_
  barva konstrukce - RAL 9002 - práškový lak "_x000D_
" Včetěn osazení, ukotvení a veškerých nutných prací spojených s osazením mřížky."</t>
  </si>
  <si>
    <t>" Větrací fasádní mřížka 1150x1750 mm "</t>
  </si>
  <si>
    <t>1855360125</t>
  </si>
  <si>
    <t>-1933337210</t>
  </si>
  <si>
    <t>Poznámka k položce:_x000D_
POZN: Práce HZS musí být odsouhlaseny a vykázány ve stavebním deníku dle skutečnosti._x000D_</t>
  </si>
  <si>
    <t>D.1.1.3.2.06. - VÝPIS KLEMPÍŘSKÝCH VÝROBKŮ</t>
  </si>
  <si>
    <t>764518421</t>
  </si>
  <si>
    <t>Svod z pozinkovaného plechu včetně objímek, kolen a odskoků kruhový, průměru 80 mm</t>
  </si>
  <si>
    <t>-971077281</t>
  </si>
  <si>
    <t>https://podminky.urs.cz/item/CS_URS_2025_01/764518421</t>
  </si>
  <si>
    <t>" K1.1 " 3,4*6</t>
  </si>
  <si>
    <t>764011447 SPC</t>
  </si>
  <si>
    <t>Podkladní plech z pozinkovaného plechu tloušťky 1,0 mm pro TiZn přes rš 670 mm</t>
  </si>
  <si>
    <t>1694592670</t>
  </si>
  <si>
    <t>" K3.1 " 0,695*127,8</t>
  </si>
  <si>
    <t>764244409</t>
  </si>
  <si>
    <t>Oplechování horních ploch zdí a nadezdívek (atik) z titanzinkového předzvětralého plechu mechanicky kotvené rš 800 mm</t>
  </si>
  <si>
    <t>1455738770</t>
  </si>
  <si>
    <t>https://podminky.urs.cz/item/CS_URS_2025_01/764244409</t>
  </si>
  <si>
    <t>" K3.1 " 127,8</t>
  </si>
  <si>
    <t>762361321</t>
  </si>
  <si>
    <t>Konstrukční vrstva pod klempířské prvky pro oplechování horních ploch zdí a nadezdívek (atik) z desek cementotřískových šroubovaných do podkladu, tloušťky desky 18 mm</t>
  </si>
  <si>
    <t>-1730370996</t>
  </si>
  <si>
    <t>https://podminky.urs.cz/item/CS_URS_2025_01/762361321</t>
  </si>
  <si>
    <t>" K3.1 " 0,515*127,8</t>
  </si>
  <si>
    <t>764246344</t>
  </si>
  <si>
    <t>Oplechování parapetů z titanzinkového lesklého válcovaného plechu rovných celoplošně lepené, bez rohů rš 330 mm</t>
  </si>
  <si>
    <t>1829166761</t>
  </si>
  <si>
    <t>https://podminky.urs.cz/item/CS_URS_2025_01/764246344</t>
  </si>
  <si>
    <t>" K3.2 " 105,5</t>
  </si>
  <si>
    <t>712771613</t>
  </si>
  <si>
    <t>Provedení ochranných pásů vegetační střechy osazení ochranné kačírkové lišty navařením na hydroizolaci</t>
  </si>
  <si>
    <t>-1922508072</t>
  </si>
  <si>
    <t>https://podminky.urs.cz/item/CS_URS_2025_01/712771613</t>
  </si>
  <si>
    <t>" K4.1 " 195,5</t>
  </si>
  <si>
    <t>69334041 SPC</t>
  </si>
  <si>
    <t>lišta kačírková nerez výška 100mm</t>
  </si>
  <si>
    <t>-1873585690</t>
  </si>
  <si>
    <t>" K4.1 " 195,5*1,1</t>
  </si>
  <si>
    <t>764041401 SPC</t>
  </si>
  <si>
    <t>Přítlačná lišta z titanzinkového předzvětralého plechu, včetně tmelení rš 165 mm</t>
  </si>
  <si>
    <t>1507138372</t>
  </si>
  <si>
    <t>" K4.3 " 65,6+63,4</t>
  </si>
  <si>
    <t>764242436 SPC</t>
  </si>
  <si>
    <t>Oplechování prahu dveří RŠ 120mm - Specifikace dle PD - K4.2</t>
  </si>
  <si>
    <t>1365157531</t>
  </si>
  <si>
    <t>" K4.2 " (1,1*1)+(1,55*2)</t>
  </si>
  <si>
    <t>998764204</t>
  </si>
  <si>
    <t>Přesun hmot pro konstrukce klempířské stanovený procentní sazbou (%) z ceny vodorovná dopravní vzdálenost do 50 m s užitím mechanizace v objektech výšky přes 24 do 36 m</t>
  </si>
  <si>
    <t>480428981</t>
  </si>
  <si>
    <t>https://podminky.urs.cz/item/CS_URS_2025_01/998764204</t>
  </si>
  <si>
    <t>HZS2151</t>
  </si>
  <si>
    <t>Hodinové zúčtovací sazby profesí PSV provádění stavebních konstrukcí klempíř</t>
  </si>
  <si>
    <t>1963622215</t>
  </si>
  <si>
    <t>https://podminky.urs.cz/item/CS_URS_2025_01/HZS2151</t>
  </si>
  <si>
    <t>D.1.1.3.2.07. - VÝPIS OSTATNÍCH VÝROBKŮ</t>
  </si>
  <si>
    <t>763412114</t>
  </si>
  <si>
    <t>Sanitární příčky vhodné do suchého prostředí dělící z dřevotřískových desek laminovaných tl. 32 mm</t>
  </si>
  <si>
    <t>-381560936</t>
  </si>
  <si>
    <t>https://podminky.urs.cz/item/CS_URS_2025_01/763412114</t>
  </si>
  <si>
    <t>" OV1.1 " ((2,85+1,15+1,15)*1,85)*7</t>
  </si>
  <si>
    <t>" OV1.2 " ((1,15+1,85)*1,85)*7</t>
  </si>
  <si>
    <t>763412124</t>
  </si>
  <si>
    <t>Sanitární příčky vhodné do suchého prostředí dveře vnitřní do sanitárních příček šířky do 800 mm, výšky do 2 000 mm z dřevotřískových desek laminovaných včetně nerezového kování tl. 32 mm</t>
  </si>
  <si>
    <t>-1347871448</t>
  </si>
  <si>
    <t>https://podminky.urs.cz/item/CS_URS_2025_01/763412124</t>
  </si>
  <si>
    <t>" OV1.1 " 3*7</t>
  </si>
  <si>
    <t>" OV1.2 " 2*7</t>
  </si>
  <si>
    <t>790999131 SPC</t>
  </si>
  <si>
    <t>D+M Dělící stěna mezi pisoáry - Specifikace ve výpisu ostatních výrobků - OV2.9</t>
  </si>
  <si>
    <t>-2006051194</t>
  </si>
  <si>
    <t>767531121</t>
  </si>
  <si>
    <t>Montáž vstupních čisticích zón z rohoží osazení rámu mosazného nebo hliníkového zapuštěného z L profilů</t>
  </si>
  <si>
    <t>1665710183</t>
  </si>
  <si>
    <t>https://podminky.urs.cz/item/CS_URS_2025_01/767531121</t>
  </si>
  <si>
    <t>" OV2 " (4,7+4,7+2,3+2,3)</t>
  </si>
  <si>
    <t>767999993 SPC</t>
  </si>
  <si>
    <t>Dodávka hliníkového rámečku čistící zóny</t>
  </si>
  <si>
    <t>-1477047550</t>
  </si>
  <si>
    <t>" OV2 " (4,7+4,7+2,3+2,3)*1,1</t>
  </si>
  <si>
    <t>767531215</t>
  </si>
  <si>
    <t>Montáž vstupních čisticích zón z rohoží kovových nebo plastových plochy přes 2 m2</t>
  </si>
  <si>
    <t>-1689048604</t>
  </si>
  <si>
    <t>https://podminky.urs.cz/item/CS_URS_2025_01/767531215</t>
  </si>
  <si>
    <t>" OV2 " 10,81</t>
  </si>
  <si>
    <t>69752121</t>
  </si>
  <si>
    <t>koberec čistící zóna, střižená smyčka, vlákno PA Econyl, 920g/m2, zátěž 33, Bfl-S1, záda vinyl</t>
  </si>
  <si>
    <t>675357514</t>
  </si>
  <si>
    <t>" OV2 " 10,81*1,1</t>
  </si>
  <si>
    <t>790999103 SPC</t>
  </si>
  <si>
    <t>D+M Přenosný hasící přístroj práškový - Specifikace ve výpisu ostatních výrobků - OV3.1</t>
  </si>
  <si>
    <t>-1752149252</t>
  </si>
  <si>
    <t>" 2.NP " 4</t>
  </si>
  <si>
    <t>" 6.NP " 7</t>
  </si>
  <si>
    <t>" 7.NP " 6</t>
  </si>
  <si>
    <t>" 8.NP " 5</t>
  </si>
  <si>
    <t>790999104 SPC</t>
  </si>
  <si>
    <t>D+M Přenosný hasící přístroj práškový - Specifikace ve výpisu ostatních výrobků - OV3.2</t>
  </si>
  <si>
    <t>158667606</t>
  </si>
  <si>
    <t>D+M Skříňka na hasící přístroj sněhový- Specifikace ve výpisu ostatních výrobků - OV3.3</t>
  </si>
  <si>
    <t>-305480042</t>
  </si>
  <si>
    <t>" 2.NP " 2</t>
  </si>
  <si>
    <t>790999105 SPC</t>
  </si>
  <si>
    <t>D+M Hydrantový systém nastěnný s tvarově stálou hadící D19 - Specifikace ve výpisu ostatních výrobků - OV3.4</t>
  </si>
  <si>
    <t>-515588010</t>
  </si>
  <si>
    <t>" 3.NP " 2</t>
  </si>
  <si>
    <t>" 4.NP " 2</t>
  </si>
  <si>
    <t>" 6.NP " 2</t>
  </si>
  <si>
    <t>790999106 SPC</t>
  </si>
  <si>
    <t>D+M Tabulka " Požární evakuační plán" - Specifikace ve výpisu ostatních výrobků - OV3.5</t>
  </si>
  <si>
    <t>-147999603</t>
  </si>
  <si>
    <t>790999107 SPC</t>
  </si>
  <si>
    <t>D+M Tabulka " Požární poplachová směrnice" - Specifikace ve výpisu ostatních výrobků - OV3.6</t>
  </si>
  <si>
    <t>-204028451</t>
  </si>
  <si>
    <t>790999108 SPC</t>
  </si>
  <si>
    <t>D+M Tabulka " Tento výtah neslouží k evakuaci osob" - Specifikace ve výpisu ostatních výrobků - OV3.7</t>
  </si>
  <si>
    <t>-378277622</t>
  </si>
  <si>
    <t>790999110 SPC</t>
  </si>
  <si>
    <t>D+M Požarní mřížka zpevňovací typ EW 30 - Specifikace ve výpisu ostatních výrobků - OV3.8</t>
  </si>
  <si>
    <t>437630256</t>
  </si>
  <si>
    <t>" 7.NP " 3</t>
  </si>
  <si>
    <t>790999109 SPC</t>
  </si>
  <si>
    <t>D+M Požární světlík 1000x1000 mm - Specifikace ve výpisu ostatních výrobků - OV3.9</t>
  </si>
  <si>
    <t>-1600127954</t>
  </si>
  <si>
    <t>" Střecha " 1</t>
  </si>
  <si>
    <t>D+M Požární světlík 1000x2500 mm - Specifikace ve výpisu ostatních výrobků - OV3.10</t>
  </si>
  <si>
    <t>-1920524581</t>
  </si>
  <si>
    <t>790999112 SPC</t>
  </si>
  <si>
    <t>D+M Klíčový trezor požární ochrany - Specifikace ve výpisu ostatních výrobků - OV3.11</t>
  </si>
  <si>
    <t>331932924</t>
  </si>
  <si>
    <t>790999117 SPC</t>
  </si>
  <si>
    <t>D+M Revizní dvířka protipožární - Specifikace ve výpisu ostatních výrobků - OV4.1</t>
  </si>
  <si>
    <t>1753990706</t>
  </si>
  <si>
    <t xml:space="preserve">Poznámka k položce:_x000D_
Cena včetně vyřezání otvoru, jeho vyztužení a vyspravení, TI pro zajištění požadované odolnosti dvířek, odvozu a likvidace suti a dalších prací související s provedením otvorů a osazením RD do SDK konstrukce. </t>
  </si>
  <si>
    <t>" 8.NP " 6</t>
  </si>
  <si>
    <t>790999118 SPC</t>
  </si>
  <si>
    <t>D+M Revizní dvířka protipožární - Specifikace ve výpisu ostatních výrobků - OV4.2</t>
  </si>
  <si>
    <t>-1102109942</t>
  </si>
  <si>
    <t>790999122 SPC</t>
  </si>
  <si>
    <t>D+M Schodový profil - ukončovací - Specifikace ve výpisu ostatních výrobků - OV5.1</t>
  </si>
  <si>
    <t>345437105</t>
  </si>
  <si>
    <t>" 1.NP " 57,6</t>
  </si>
  <si>
    <t>" 2.NP " 57,6</t>
  </si>
  <si>
    <t>" 3.NP " 57,6</t>
  </si>
  <si>
    <t>" 4.NP " 57,6</t>
  </si>
  <si>
    <t>" 5.NP " 57,6</t>
  </si>
  <si>
    <t>" 6.NP " 57,6</t>
  </si>
  <si>
    <t>" 7.NP " 28,8</t>
  </si>
  <si>
    <t>790999123 SPC</t>
  </si>
  <si>
    <t>D+M Schodový profil - vnitřní roh - Specifikace ve výpisu ostatních výrobků - OV5.2</t>
  </si>
  <si>
    <t>-1042262203</t>
  </si>
  <si>
    <t>790999129 SPC</t>
  </si>
  <si>
    <t>D+M 3D nápis na fasádě vč. loga - Specifikace ve výpisu ostatních výrobků - OV6</t>
  </si>
  <si>
    <t>2093359361</t>
  </si>
  <si>
    <t>790999138 SPC</t>
  </si>
  <si>
    <t>D+M Madlo toaletní - pevné - Specifikace ve výpisu ostatních výrobků - H1.1</t>
  </si>
  <si>
    <t>-678889203</t>
  </si>
  <si>
    <t>790999139 SPC</t>
  </si>
  <si>
    <t>D+M Madlo toaletní - sklopné - Specifikace ve výpisu ostatních výrobků - H1.2</t>
  </si>
  <si>
    <t>-1123573907</t>
  </si>
  <si>
    <t>790999140 SPC</t>
  </si>
  <si>
    <t>D+M Madlo se zádovou opěrkou -Specifikace ve výpisu ostatních výrobků - H1.3</t>
  </si>
  <si>
    <t>-1100805368</t>
  </si>
  <si>
    <t>790999143 SPC</t>
  </si>
  <si>
    <t>D+M Háček nástěnný - Specifikace ve výpisu ostatních výrobků - H1.4</t>
  </si>
  <si>
    <t>-1946966664</t>
  </si>
  <si>
    <t>" 1.NP " 6</t>
  </si>
  <si>
    <t>" 3.NP " 6</t>
  </si>
  <si>
    <t>" 5.NP " 6</t>
  </si>
  <si>
    <t>" 6.NP " 6</t>
  </si>
  <si>
    <t>790999144 SPC</t>
  </si>
  <si>
    <t>D+M Dávkovač na tekutého mýdla - Specifikace ve výpisu ostatních výrobků - H2.1</t>
  </si>
  <si>
    <t>1336783898</t>
  </si>
  <si>
    <t>" 1.NP " 9</t>
  </si>
  <si>
    <t>" 3.NP " 9</t>
  </si>
  <si>
    <t>" 5.NP " 8</t>
  </si>
  <si>
    <t>790999145 SPC</t>
  </si>
  <si>
    <t>D+M Zásobník papírových ručníků - Specifikace ve výpisu ostatních výrobků - H2.2</t>
  </si>
  <si>
    <t>313232495</t>
  </si>
  <si>
    <t>790999146 SPC</t>
  </si>
  <si>
    <t>D+M Odpadkový koš bez víka - Specifikace ve výpisu ostatních výrobků - H2.3</t>
  </si>
  <si>
    <t>178754758</t>
  </si>
  <si>
    <t>790999147 SPC</t>
  </si>
  <si>
    <t>D+M Odpadkový koš s víkem - Specifikace ve výpisu ostatních výrobků - H2.4</t>
  </si>
  <si>
    <t>-1362862028</t>
  </si>
  <si>
    <t>" 2.NP " 5</t>
  </si>
  <si>
    <t>790999148 SPC</t>
  </si>
  <si>
    <t>D+M Zásobník na toaletní papír - Specifikace ve výpisu ostatních výrobků - H2.5</t>
  </si>
  <si>
    <t>-450580367</t>
  </si>
  <si>
    <t>790999149 SPC</t>
  </si>
  <si>
    <t>D+M WC souprava závěsná- Specifikace ve výpisu ostatních výrobků - H2.6</t>
  </si>
  <si>
    <t>-837033001</t>
  </si>
  <si>
    <t>790999150 SPC</t>
  </si>
  <si>
    <t>D+M Zásobník hygienických sáčků - Specifikace ve výpisu ostatních výrobků - H2.7</t>
  </si>
  <si>
    <t>860695615</t>
  </si>
  <si>
    <t>" 2.NP " 3</t>
  </si>
  <si>
    <t>790999153 SPC</t>
  </si>
  <si>
    <t>D+M Nástěnné zrcadlo - Specifikace ve výpisu ostatních výrobků - H3.1</t>
  </si>
  <si>
    <t>-45912004</t>
  </si>
  <si>
    <t>790999155 SPC</t>
  </si>
  <si>
    <t>D+M Nástěnné zrcadlo výklopné - Specifikace ve výpisu ostatních výrobků - H3.2</t>
  </si>
  <si>
    <t>711318584</t>
  </si>
  <si>
    <t>790999154 SPC</t>
  </si>
  <si>
    <t>D+M Rohová police do sprchy - Specifikace ve výpisu ostatních výrobků - H4.1</t>
  </si>
  <si>
    <t>-553202826</t>
  </si>
  <si>
    <t>790999160 SPC</t>
  </si>
  <si>
    <t>D+M Lišta proti přetečení vody - Specifikace ve výpisu ostatních výrobků - H4.2</t>
  </si>
  <si>
    <t>1009248036</t>
  </si>
  <si>
    <t>790999165 SPC</t>
  </si>
  <si>
    <t>D+M Odkládací polička - Specifikace ve výpisu ostatních výrobků - H4.3</t>
  </si>
  <si>
    <t>-1425847183</t>
  </si>
  <si>
    <t>790999163 SPC</t>
  </si>
  <si>
    <t>D+M Policový set - Specifikace ve výpisu ostatních výrobků - H5.1</t>
  </si>
  <si>
    <t>727493219</t>
  </si>
  <si>
    <t>790999161 SPC</t>
  </si>
  <si>
    <t>D+M Věšák úklidového nářadí - Specifikace ve výpisu ostatních výrobků - H5.2</t>
  </si>
  <si>
    <t>-2086600319</t>
  </si>
  <si>
    <t>790999162 SPC</t>
  </si>
  <si>
    <t>D+M Úklidový vozík - Specifikace ve výpisu ostatních výrobků - H5.3</t>
  </si>
  <si>
    <t>-1775625055</t>
  </si>
  <si>
    <t>790999261 SPC</t>
  </si>
  <si>
    <t>D+M Orientační systém označení dveří - Specifikace ve výpisu ostatních výrobků - OS1</t>
  </si>
  <si>
    <t>443935951</t>
  </si>
  <si>
    <t>" 1.NP " 40</t>
  </si>
  <si>
    <t>" 2.NP " 23</t>
  </si>
  <si>
    <t>" 3.NP " 30</t>
  </si>
  <si>
    <t>" 4.NP " 28</t>
  </si>
  <si>
    <t>" 5.NP " 26</t>
  </si>
  <si>
    <t>" 6.NP " 30</t>
  </si>
  <si>
    <t>" 7.NP " 32</t>
  </si>
  <si>
    <t>" 8.NP " 8</t>
  </si>
  <si>
    <t>790999262 SPC</t>
  </si>
  <si>
    <t>D+M Orientační systém vstupní informační tabule - Specifikace ve výpisu ostatních výrobků - OS2</t>
  </si>
  <si>
    <t>-429503552</t>
  </si>
  <si>
    <t>790999263 SPC</t>
  </si>
  <si>
    <t>D+M Orientační systém podlažní informační tabule - Specifikace ve výpisu ostatních výrobků - OS3</t>
  </si>
  <si>
    <t>-987403688</t>
  </si>
  <si>
    <t>790999264 SPC</t>
  </si>
  <si>
    <t>D+M Orientační systém malé podlažní orientační tabule - Specifikace ve výpisu ostatních výrobků - OS4</t>
  </si>
  <si>
    <t>-1142763398</t>
  </si>
  <si>
    <t>790999266 SPC</t>
  </si>
  <si>
    <t>D+M Vestavba čistých prostor - Kovová sendvičová příčka panelová - Specifikace ve výpisu ostatních výrobků - SK</t>
  </si>
  <si>
    <t>1498663509</t>
  </si>
  <si>
    <t>" 3.NP " 81,5</t>
  </si>
  <si>
    <t>790999267 SPC</t>
  </si>
  <si>
    <t>D+M Vestavba čistých prostor - Fabionové profily styk stěna - stěna - Specifikace ve výpisu ostatních výrobků - FP.R</t>
  </si>
  <si>
    <t>-1594192364</t>
  </si>
  <si>
    <t>" 3.NP " 50,4</t>
  </si>
  <si>
    <t>790999268 SPC</t>
  </si>
  <si>
    <t>D+M Vestavba čistých prostor - Fabionové profily styk stěna - podhled - Specifikace ve výpisu ostatních výrobků - FP.P</t>
  </si>
  <si>
    <t>1904625782</t>
  </si>
  <si>
    <t>" 3.NP " 33,6</t>
  </si>
  <si>
    <t>790999269 SPC</t>
  </si>
  <si>
    <t>D+M Vestavba čistých prostor - Nerezový krycí plech - Specifikace ve výpisu ostatních výrobků - NP</t>
  </si>
  <si>
    <t>-1679361307</t>
  </si>
  <si>
    <t>" 3.NP " 7,4</t>
  </si>
  <si>
    <t>790999270 SPC</t>
  </si>
  <si>
    <t>D+M Vestavba čistých prostor - Ukončovací prvky pro VZT kanály - Specifikace ve výpisu ostatních výrobků - UP</t>
  </si>
  <si>
    <t>1759218271</t>
  </si>
  <si>
    <t>" 3.NP " 1,0</t>
  </si>
  <si>
    <t>790999271 SPC</t>
  </si>
  <si>
    <t>D+M Vestavba čistých prostor - VZT odsávací potrubí - kanály v kovových příčkách - Specifikace ve výpisu ostatních výrobků - VP</t>
  </si>
  <si>
    <t>1253634115</t>
  </si>
  <si>
    <t>790999272 SPC</t>
  </si>
  <si>
    <t>D+M Vestavba čistých prostor - Odsávací mřížka - Specifikace ve výpisu ostatních výrobků - OM</t>
  </si>
  <si>
    <t>1062884687</t>
  </si>
  <si>
    <t>" 3.NP " 11</t>
  </si>
  <si>
    <t>790999273 SPC</t>
  </si>
  <si>
    <t>D+M Vestavba čistých prostor - Laminární pole - Specifikace ve výpisu ostatních výrobků - LM</t>
  </si>
  <si>
    <t>1137447015</t>
  </si>
  <si>
    <t>1001</t>
  </si>
  <si>
    <t>790999274 SPC</t>
  </si>
  <si>
    <t>D+M Vestavba čistých prostor - Lehký kovový podhled - Specifikace ve výpisu ostatních výrobků - KP</t>
  </si>
  <si>
    <t>-1425747199</t>
  </si>
  <si>
    <t>" Lehký kovový podhled "</t>
  </si>
  <si>
    <t>" 3.NP - FEI 3.04 " 26,5</t>
  </si>
  <si>
    <t>" 3.NP - FEI 3.04a " 2,2</t>
  </si>
  <si>
    <t>" 3.NP - FEI 3.05 " 3,0</t>
  </si>
  <si>
    <t>1002</t>
  </si>
  <si>
    <t>790999275 SPC</t>
  </si>
  <si>
    <t>D+M Vestavba čistých prostor - Revizní dvířka - revizní kazeta - Specifikace ve výpisu ostatních výrobků - RD</t>
  </si>
  <si>
    <t>1124990143</t>
  </si>
  <si>
    <t>" 3.NP " 8</t>
  </si>
  <si>
    <t>998790203 SPC</t>
  </si>
  <si>
    <t>Přesun hmot pro ostatní výrobky v objektech v do 36 m</t>
  </si>
  <si>
    <t>-2145372131</t>
  </si>
  <si>
    <t>Hodinová zúčtovací sazba pomocný dělník PSV</t>
  </si>
  <si>
    <t>654422615</t>
  </si>
  <si>
    <t>D.1.2.2. - ZTI</t>
  </si>
  <si>
    <t xml:space="preserve">    8 - Trubní vedení</t>
  </si>
  <si>
    <t xml:space="preserve">    721 - Zdravotně technické instalace budov - Vnitřní kanalizace</t>
  </si>
  <si>
    <t xml:space="preserve">    722 - Zdravotně technické instalace budov - Vnitřní vodovod</t>
  </si>
  <si>
    <t xml:space="preserve">    725 - Zdravotně technické instalace - Zařizovací předměty</t>
  </si>
  <si>
    <t>-684001222</t>
  </si>
  <si>
    <t>1415133491</t>
  </si>
  <si>
    <t>119001402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</si>
  <si>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přes 200 do 500 mm</t>
  </si>
  <si>
    <t>-958609513</t>
  </si>
  <si>
    <t>https://podminky.urs.cz/item/CS_URS_2025_01/119001402</t>
  </si>
  <si>
    <t>119001406</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</si>
  <si>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přes 200 do 500 mm</t>
  </si>
  <si>
    <t>-484000160</t>
  </si>
  <si>
    <t>https://podminky.urs.cz/item/CS_URS_2025_01/119001406</t>
  </si>
  <si>
    <t>119001412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</si>
  <si>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přes 200 do 500 mm</t>
  </si>
  <si>
    <t>726994364</t>
  </si>
  <si>
    <t>https://podminky.urs.cz/item/CS_URS_2025_01/119001412</t>
  </si>
  <si>
    <t>119001422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</si>
  <si>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3 do 6 kabelů</t>
  </si>
  <si>
    <t>168277697</t>
  </si>
  <si>
    <t>https://podminky.urs.cz/item/CS_URS_2025_01/119001422</t>
  </si>
  <si>
    <t>132255104</t>
  </si>
  <si>
    <t>Hloubení zapažených rýh šířky do 800 mm strojně s urovnáním dna do předepsaného profilu a spádu v omezeném prostoru v hornině třídy těžitelnosti I skupiny 3 přes 100 m3</t>
  </si>
  <si>
    <t>45912582</t>
  </si>
  <si>
    <t>https://podminky.urs.cz/item/CS_URS_2025_01/132255104</t>
  </si>
  <si>
    <t>Poznámka k položce:_x000D_
Výkop kanalizace uvažován max. 1m od výkopu stavební jámy. _x000D_
V ceně zohledněno svislé přemístění zeminy, naložení výkopku nebo uložení ve vzdálenosti do 3,0 m od rýhy, lepivost a případné urovnání dna.</t>
  </si>
  <si>
    <t>" Hloubení rýh pro potrubí kanalizace " (48,284+79,869+72,740)*0,8*1,5</t>
  </si>
  <si>
    <t>319042957</t>
  </si>
  <si>
    <t>" Příplatek odhad 10% " (241,072)*0,10</t>
  </si>
  <si>
    <t>1054489027</t>
  </si>
  <si>
    <t>" Odvoz zeminy na skládku " (241,072-145,859-66,649)</t>
  </si>
  <si>
    <t>-14956636</t>
  </si>
  <si>
    <t>" Odvoz zeminy na skládku do 20km " (241,072-145,859-66,649)*10</t>
  </si>
  <si>
    <t>167151101</t>
  </si>
  <si>
    <t>Nakládání, skládání a překládání neulehlého výkopku nebo sypaniny strojně nakládání, množství do 100 m3, z horniny třídy těžitelnosti I, skupiny 1 až 3</t>
  </si>
  <si>
    <t>-1377688652</t>
  </si>
  <si>
    <t>https://podminky.urs.cz/item/CS_URS_2025_01/167151101</t>
  </si>
  <si>
    <t>171201221</t>
  </si>
  <si>
    <t>Poplatek za uložení stavebního odpadu na skládce (skládkovné) zeminy a kamení zatříděného do Katalogu odpadů pod kódem 17 05 04</t>
  </si>
  <si>
    <t>-306007253</t>
  </si>
  <si>
    <t>https://podminky.urs.cz/item/CS_URS_2025_01/171201221</t>
  </si>
  <si>
    <t>" Odvoz zeminy na skládku " (241,072-145,859-66,649)*2,00</t>
  </si>
  <si>
    <t>-1666739514</t>
  </si>
  <si>
    <t>" Zásyp původní zeminou " (241,072-66,649-28,564)</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</si>
  <si>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</si>
  <si>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</si>
  <si>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-409695379</t>
  </si>
  <si>
    <t>https://podminky.urs.cz/item/CS_URS_2025_01/175111101</t>
  </si>
  <si>
    <t>" Obsyp svodného potrubí kanalizace štěrkem - tl. 350 mm " (60,056+130,371)*0,35</t>
  </si>
  <si>
    <t>58343872</t>
  </si>
  <si>
    <t>kamenivo drcené hrubé frakce 8/16</t>
  </si>
  <si>
    <t>-897069786</t>
  </si>
  <si>
    <t>" Obsypání potrubí " 66,649*2,0*1,1</t>
  </si>
  <si>
    <t>451573111</t>
  </si>
  <si>
    <t>Lože pod potrubí, stoky a drobné objekty v otevřeném výkopu z písku a štěrkopísku do 63 mm</t>
  </si>
  <si>
    <t>-2093450877</t>
  </si>
  <si>
    <t>https://podminky.urs.cz/item/CS_URS_2025_01/451573111</t>
  </si>
  <si>
    <t>" Lože z písku pro svodné kanalizační potrubí - tl. 150 mm " (60,056+130,371)*0,15</t>
  </si>
  <si>
    <t>Trubní vedení</t>
  </si>
  <si>
    <t>871999601 SPC</t>
  </si>
  <si>
    <t xml:space="preserve">D+M Prostup potrubí kanalizace základy - Specifikace dle PD </t>
  </si>
  <si>
    <t>-187086170</t>
  </si>
  <si>
    <t>899999101 SPC</t>
  </si>
  <si>
    <t>D+M Označovací štítky pro prvky kanalizace a napojení - Specifikace dle PD</t>
  </si>
  <si>
    <t>475316646</t>
  </si>
  <si>
    <t>998276101</t>
  </si>
  <si>
    <t>Přesun hmot pro trubní vedení hloubené z trub z plastických hmot nebo sklolaminátových pro vodovody, kanalizace, teplovody, produktovody v otevřeném výkopu dopravní vzdálenost do 15 m</t>
  </si>
  <si>
    <t>-1765646104</t>
  </si>
  <si>
    <t>https://podminky.urs.cz/item/CS_URS_2025_01/998276101</t>
  </si>
  <si>
    <t>HZS1291</t>
  </si>
  <si>
    <t>Hodinové zúčtovací sazby profesí HSV zemní a pomocné práce pomocný stavební dělník</t>
  </si>
  <si>
    <t>498221455</t>
  </si>
  <si>
    <t>https://podminky.urs.cz/item/CS_URS_2025_01/HZS1291</t>
  </si>
  <si>
    <t>Zdravotně technické instalace budov - Vnitřní kanalizace</t>
  </si>
  <si>
    <t>721173401</t>
  </si>
  <si>
    <t>Potrubí z trub PVC SN4 svodné (ležaté) DN 110</t>
  </si>
  <si>
    <t>1356542394</t>
  </si>
  <si>
    <t>https://podminky.urs.cz/item/CS_URS_2025_01/721173401</t>
  </si>
  <si>
    <t xml:space="preserve">Poznámka k položce:_x000D_
V ceně veškeré příslušenství, tvarovky,kotvící prvky a spojovací materiál. </t>
  </si>
  <si>
    <t>" Splašková kanalizace " 45,985*1,05</t>
  </si>
  <si>
    <t>721173402</t>
  </si>
  <si>
    <t>Potrubí z trub PVC SN4 svodné (ležaté) DN 125</t>
  </si>
  <si>
    <t>-2119541888</t>
  </si>
  <si>
    <t>https://podminky.urs.cz/item/CS_URS_2025_01/721173402</t>
  </si>
  <si>
    <t>" Dešťová kanalizace " 18,706*1,05</t>
  </si>
  <si>
    <t>" Splašková kanalizace " 57,36*1,05</t>
  </si>
  <si>
    <t>721173403</t>
  </si>
  <si>
    <t>Potrubí z trub PVC SN4 svodné (ležaté) DN 160</t>
  </si>
  <si>
    <t>-1243873187</t>
  </si>
  <si>
    <t>https://podminky.urs.cz/item/CS_URS_2025_01/721173403</t>
  </si>
  <si>
    <t>" Dešťová kanalizace " 41,35*1,05</t>
  </si>
  <si>
    <t>" Splašková kanalizace " 27,926*1,05</t>
  </si>
  <si>
    <t>721174042</t>
  </si>
  <si>
    <t>Potrubí z trub polypropylenových připojovací DN 40</t>
  </si>
  <si>
    <t>1429637454</t>
  </si>
  <si>
    <t>https://podminky.urs.cz/item/CS_URS_2025_01/721174042</t>
  </si>
  <si>
    <t xml:space="preserve">" Splaškové připojovací " </t>
  </si>
  <si>
    <t>" 1.NP - rovné úseky + tvarovky " (10,10+1,01)*1,05</t>
  </si>
  <si>
    <t>" 2.NP - rovné úseky + tvarovky " (3,18+0,32)*1,05</t>
  </si>
  <si>
    <t>" 3.NP - rovné úseky + tvarovky " (8,36+0,84)*1,05</t>
  </si>
  <si>
    <t>" 4.NP - rovné úseky + tvarovky " (10,53+1,05)*1,05</t>
  </si>
  <si>
    <t>" 5.NP - rovné úseky + tvarovky " (6,66+0,67)*1,05</t>
  </si>
  <si>
    <t>" 6.NP - rovné úseky + tvarovky " (3,91+0,39)*1,05</t>
  </si>
  <si>
    <t>" 7.NP - rovné úseky + tvarovky " (6,42+0,64)*1,05</t>
  </si>
  <si>
    <t>721174043</t>
  </si>
  <si>
    <t>Potrubí z trub polypropylenových připojovací DN 50</t>
  </si>
  <si>
    <t>-1278621556</t>
  </si>
  <si>
    <t>https://podminky.urs.cz/item/CS_URS_2025_01/721174043</t>
  </si>
  <si>
    <t>" 1.NP - rovné úseky + tvarovky " (6,60+0,66)*1,05</t>
  </si>
  <si>
    <t>" 2.NP - rovné úseky + tvarovky " (15,59+1,56)*1,05</t>
  </si>
  <si>
    <t>" 3.NP - rovné úseky + tvarovky " (8,67+0,867)*1,05</t>
  </si>
  <si>
    <t>" 4.NP - rovné úseky + tvarovky " (23,84+2,38)*1,05</t>
  </si>
  <si>
    <t>" 5.NP - rovné úseky + tvarovky " (16,63+1,66)*1,05</t>
  </si>
  <si>
    <t>" 6.NP - rovné úseky + tvarovky " (36,50+3,65)*1,05</t>
  </si>
  <si>
    <t>" 7.NP - rovné úseky + tvarovky " (44,84+4,48)*1,05</t>
  </si>
  <si>
    <t>721174044</t>
  </si>
  <si>
    <t>Potrubí z trub polypropylenových připojovací DN 75</t>
  </si>
  <si>
    <t>212793981</t>
  </si>
  <si>
    <t>https://podminky.urs.cz/item/CS_URS_2025_01/721174044</t>
  </si>
  <si>
    <t>" 1.NP - rovné úseky + tvarovky " (0,07+0,01)*1,05</t>
  </si>
  <si>
    <t>" 2.NP - rovné úseky + tvarovky " (0,17+0,02)*1,05</t>
  </si>
  <si>
    <t>" 3.NP - rovné úseky + tvarovky " (0,17+0,02)*1,05</t>
  </si>
  <si>
    <t>" 4.NP - rovné úseky + tvarovky " (0,39+0,04)*1,05</t>
  </si>
  <si>
    <t>" 5.NP - rovné úseky + tvarovky " (0,22+0,02)*1,05</t>
  </si>
  <si>
    <t>" 6.NP - rovné úseky + tvarovky " (0,22+0,02)*1,05</t>
  </si>
  <si>
    <t>" 7.NP - rovné úseky + tvarovky " (7,42+0,74)*1,05</t>
  </si>
  <si>
    <t>721174045</t>
  </si>
  <si>
    <t>Potrubí z trub polypropylenových připojovací DN 110</t>
  </si>
  <si>
    <t>-369837735</t>
  </si>
  <si>
    <t>https://podminky.urs.cz/item/CS_URS_2025_01/721174045</t>
  </si>
  <si>
    <t>" 1.NP - rovné úseky + tvarovky " (4,91+0,49)*1,05</t>
  </si>
  <si>
    <t>" 2.NP - rovné úseky + tvarovky " (2,17+0,22)*1,05</t>
  </si>
  <si>
    <t>" 3.NP - rovné úseky + tvarovky " (4,05+0,41)*1,05</t>
  </si>
  <si>
    <t>" 4.NP - rovné úseky + tvarovky " (3,04+0,30)*1,05</t>
  </si>
  <si>
    <t>" 5.NP - rovné úseky + tvarovky " (4,06+0,41)*1,05</t>
  </si>
  <si>
    <t>" 6.NP - rovné úseky + tvarovky " (4,06+0,41)*1,05</t>
  </si>
  <si>
    <t>" 7.NP - rovné úseky + tvarovky " (4,06+0,41)*1,05</t>
  </si>
  <si>
    <t>721174046 SPC</t>
  </si>
  <si>
    <t>Potrubí z trub polypropylenových připojovací DN 63</t>
  </si>
  <si>
    <t>-1548415854</t>
  </si>
  <si>
    <t>" 5.NP - rovné úseky + tvarovky " (0,20+0,02)*1,05</t>
  </si>
  <si>
    <t>721175209 SPC</t>
  </si>
  <si>
    <t>Plastové potrubí odhlučněné třívrstvé odpadní (svislé) DN 40</t>
  </si>
  <si>
    <t>-1930109356</t>
  </si>
  <si>
    <t xml:space="preserve">" Splaškové stoupací " </t>
  </si>
  <si>
    <t>" 1.NP - rovné úseky + tvarovky " (0,01+0,01)*1,05</t>
  </si>
  <si>
    <t>" 2.NP - rovné úseky + tvarovky " (0,01+0,01)*1,05</t>
  </si>
  <si>
    <t>" 3.NP - rovné úseky + tvarovky " (0,73+0,07)*1,05</t>
  </si>
  <si>
    <t>" 4.NP - rovné úseky + tvarovky " (0,16+0,02)*1,05</t>
  </si>
  <si>
    <t>" 5.NP - rovné úseky + tvarovky " (0,02+0,01)*1,05</t>
  </si>
  <si>
    <t>" 6.NP - rovné úseky + tvarovky " (0,01+0,01)*1,05</t>
  </si>
  <si>
    <t>" 7.NP - rovné úseky + tvarovky " (0,01+0,01)*1,05</t>
  </si>
  <si>
    <t>721175210 SPC</t>
  </si>
  <si>
    <t>Plastové potrubí odhlučněné třívrstvé odpadní (svislé) DN 50</t>
  </si>
  <si>
    <t>1630708477</t>
  </si>
  <si>
    <t>" 1.NP - rovné úseky + tvarovky " (3,02+0,30)*1,05</t>
  </si>
  <si>
    <t>" 2.NP - rovné úseky + tvarovky " (8,84+0,88)*1,05</t>
  </si>
  <si>
    <t>" 3.NP - rovné úseky + tvarovky " (14,18+1,42)*1,05</t>
  </si>
  <si>
    <t>" 4.NP - rovné úseky + tvarovky " (1,61+0,16)*1,05</t>
  </si>
  <si>
    <t>" 5.NP - rovné úseky + tvarovky " (7,32+0,73)*1,05</t>
  </si>
  <si>
    <t>" 6.NP - rovné úseky + tvarovky " (1,77+0,18)*1,05</t>
  </si>
  <si>
    <t>" 7.NP - rovné úseky + tvarovky " (0,28+0,01)*1,05</t>
  </si>
  <si>
    <t>721175211</t>
  </si>
  <si>
    <t>Plastové potrubí odhlučněné třívrstvé odpadní (svislé) DN 75</t>
  </si>
  <si>
    <t>456973426</t>
  </si>
  <si>
    <t>https://podminky.urs.cz/item/CS_URS_2025_01/721175211</t>
  </si>
  <si>
    <t>" 1.NP - rovné úseky + tvarovky " (58,67+5,87)*1,05</t>
  </si>
  <si>
    <t>" 2.NP - rovné úseky + tvarovky " (44,49+4,45)*1,05</t>
  </si>
  <si>
    <t>" 3.NP - rovné úseky + tvarovky " (110,06+11,01)*1,05</t>
  </si>
  <si>
    <t>" 4.NP - rovné úseky + tvarovky " (129,71+12,97)*1,05</t>
  </si>
  <si>
    <t>" 5.NP - rovné úseky + tvarovky " (100,09+10,01)*1,05</t>
  </si>
  <si>
    <t>" 6.NP - rovné úseky + tvarovky " (96,413+9,64)*1,05</t>
  </si>
  <si>
    <t>" 7.NP - rovné úseky + tvarovky " (31,58+3,16)*1,05</t>
  </si>
  <si>
    <t>" 8.NP - rovné úseky + tvarovky " (11,25+1,13)*1,05</t>
  </si>
  <si>
    <t>721175212</t>
  </si>
  <si>
    <t>Plastové potrubí odhlučněné třívrstvé odpadní (svislé) DN 110</t>
  </si>
  <si>
    <t>808292872</t>
  </si>
  <si>
    <t>https://podminky.urs.cz/item/CS_URS_2025_01/721175212</t>
  </si>
  <si>
    <t xml:space="preserve">" Deštové stoupací " </t>
  </si>
  <si>
    <t>" 1.NP - rovné úseky + tvarovky " (21,09+2,11)*1,05</t>
  </si>
  <si>
    <t>" 2.NP - rovné úseky + tvarovky " (18,00+1,80)*1,05</t>
  </si>
  <si>
    <t>" 3.NP - rovné úseky + tvarovky " (28,61+2,86)*1,05</t>
  </si>
  <si>
    <t>" 4.NP - rovné úseky + tvarovky " (31,42+3,15)*1,05</t>
  </si>
  <si>
    <t>" 5.NP - rovné úseky + tvarovky " (21,50+2,15)*1,05</t>
  </si>
  <si>
    <t>" 6.NP - rovné úseky + tvarovky " (21,85+2,19)*1,05</t>
  </si>
  <si>
    <t>" 7.NP - rovné úseky + tvarovky " (24,01+2,40)*1,05</t>
  </si>
  <si>
    <t>" 8.NP - rovné úseky + tvarovky " (2,34+0,23)*1,05</t>
  </si>
  <si>
    <t>" 1.NP - rovné úseky + tvarovky " (11,13+1,11)*1,05</t>
  </si>
  <si>
    <t>" 2.NP - rovné úseky + tvarovky " (16,01+1,60)*1,05</t>
  </si>
  <si>
    <t>" 3.NP - rovné úseky + tvarovky " (17,98+1,80)*1,05</t>
  </si>
  <si>
    <t>" 4.NP - rovné úseky + tvarovky " (20,09+2,01)*1,05</t>
  </si>
  <si>
    <t>" 5.NP - rovné úseky + tvarovky " (16,10+1,61)*1,05</t>
  </si>
  <si>
    <t>" 6.NP - rovné úseky + tvarovky " (16,11+1,61)*1,05</t>
  </si>
  <si>
    <t>" 7.NP - rovné úseky + tvarovky " (7,32+0,73)*1,05</t>
  </si>
  <si>
    <t>" 8.NP - rovné úseky + tvarovky " (1,25+0,13)*1,05</t>
  </si>
  <si>
    <t>721175213</t>
  </si>
  <si>
    <t>Plastové potrubí odhlučněné třívrstvé odpadní (svislé) DN 125</t>
  </si>
  <si>
    <t>541252155</t>
  </si>
  <si>
    <t>https://podminky.urs.cz/item/CS_URS_2025_01/721175213</t>
  </si>
  <si>
    <t>" 1.NP - rovné úseky + tvarovky " (2,85+0,29)*1,05</t>
  </si>
  <si>
    <t>" 2.NP - rovné úseky + tvarovky " (2,60+0,26)*1,05</t>
  </si>
  <si>
    <t>" 3.NP - rovné úseky + tvarovky " (3,60+0,36)*1,05</t>
  </si>
  <si>
    <t>" 4.NP - rovné úseky + tvarovky " (3,40+0,34)*1,05</t>
  </si>
  <si>
    <t>721175901 SPC</t>
  </si>
  <si>
    <t xml:space="preserve">D+M Potrubí pro odvod kondenzátu, Systém PPR PN 20, D 25 x 4,2mm - Specifikace dle PD </t>
  </si>
  <si>
    <t>-1444354412</t>
  </si>
  <si>
    <t>Poznámka k položce:_x000D_
Vrstvené potrubí pro odvod kondenzátu s hliníkovou vložkou ._x000D_
V ceně veškeré příslušenství, tvarovky, kotvící prvky a spojovací materiál.</t>
  </si>
  <si>
    <t>" 1.NP - rovné úseky + tvarovky " (82,78+8,278)*1,05</t>
  </si>
  <si>
    <t>" 2.NP - rovné úseky + tvarovky " (90,25+9,025)*1,05</t>
  </si>
  <si>
    <t>" 3.NP - rovné úseky + tvarovky " (43,78+4,378)*1,05</t>
  </si>
  <si>
    <t>" 4.NP - rovné úseky + tvarovky " (70,58+7,058)*1,05</t>
  </si>
  <si>
    <t>" 5.NP - rovné úseky + tvarovky " (76,53+7,653)*1,05</t>
  </si>
  <si>
    <t>" 6.NP - rovné úseky + tvarovky " (66,42+6,642)*1,05</t>
  </si>
  <si>
    <t>" 7.NP - rovné úseky + tvarovky " (100,75+10,075)*1,05</t>
  </si>
  <si>
    <t>721211421</t>
  </si>
  <si>
    <t>Podlahové vpusti se svislým odtokem DN 50/75/110 mřížka nerez 115x115</t>
  </si>
  <si>
    <t>447226247</t>
  </si>
  <si>
    <t>https://podminky.urs.cz/item/CS_URS_2025_01/721211421</t>
  </si>
  <si>
    <t>Poznámka k položce:_x000D_
Součástí nerezová vtoková mřížka, kombinovaná zápachová uzavírka, prodlužovací nástavec s izolační přírubou + izolační souprava, nástavec se zápachovým uzávěrem kombinovaným a mřížkou, svislý odtok DN 75._x000D_
Cena zahrnuje náklady na osazovaný předmět, včetně jeho osazení, upevnění a napojení, přípojné potrubí (kanalizační), včetně tvarovek, montážní materiál a zednické výpomoci.</t>
  </si>
  <si>
    <t>" VP1 "</t>
  </si>
  <si>
    <t>" 8.NP " 2</t>
  </si>
  <si>
    <t>721211422</t>
  </si>
  <si>
    <t>Podlahové vpusti se svislým odtokem DN 50/75/110 mřížka nerez 138x138</t>
  </si>
  <si>
    <t>73600506</t>
  </si>
  <si>
    <t>https://podminky.urs.cz/item/CS_URS_2025_01/721211422</t>
  </si>
  <si>
    <t>Poznámka k položce:_x000D_
Součástí nerezová vtoková mřížka, kombinovaná zápachová uzavírka, prodlužovací nástavec s izolační přírubou + izolační souprava, nástavec se zápachovým uzávěrem kombinovaným a mřížkou, svislý odtok DN 110._x000D_
Cena zahrnuje náklady na osazovaný předmět, včetně jeho osazení, upevnění a napojení, přípojné potrubí (kanalizační), včetně tvarovek, montážní materiál a zednické výpomoci.</t>
  </si>
  <si>
    <t>" VP2 "</t>
  </si>
  <si>
    <t>721211903 SPC</t>
  </si>
  <si>
    <t>D+M Kanalizační vpust - plast - DN 110 - Specifikace dle PD - VP3</t>
  </si>
  <si>
    <t>-107088479</t>
  </si>
  <si>
    <t>Poznámka k položce:_x000D_
Součástí nerezová vtoková mřížka, suchá zápachová uzavírka, prodlužovací nástavec s izolační přírubou + izolační souprava, nástavec se zápachovým uzávěrem kombinovaným a mřížkou, svislý odtok DN 110._x000D_
Cena zahrnuje náklady na osazovaný předmět, včetně jeho osazení, upevnění a napojení, přípojné potrubí (kanalizační), včetně tvarovek, montážní materiál a zednické výpomoci.</t>
  </si>
  <si>
    <t>721233902 SPC</t>
  </si>
  <si>
    <t>D+M Střešní vpust dešťová pro střechu s kačírkem - Specifikace dle PD - VD1</t>
  </si>
  <si>
    <t>-1204970313</t>
  </si>
  <si>
    <t>Poznámka k položce:_x000D_
Cena zahrnuje náklady na osazovaný předmět, včetně jeho osazení, upevnění a napojení, přípojné potrubí (kanalizační), včetně tvarovek, montážní materiál a zednické výpomoci._x000D_
V ceně systémové napojení vč. napojení na elektro a prokabelování, zaizolování a utěsnění ve střešním plášti.</t>
  </si>
  <si>
    <t>721233904 SPC</t>
  </si>
  <si>
    <t>D+M Chrlič - kulatý s integrovanou hydroizolační manžetou - Specifikace dle PD - VD2</t>
  </si>
  <si>
    <t>271965511</t>
  </si>
  <si>
    <t>721233905 SPC</t>
  </si>
  <si>
    <t>D+M Větrací hlavice - plastová - DN 75- Specifikace dle PD - VH1</t>
  </si>
  <si>
    <t>1870536274</t>
  </si>
  <si>
    <t>Poznámka k položce:_x000D_
V ceně napojení na potrubí, a veškeré těsnící a další prvky.</t>
  </si>
  <si>
    <t>" 8.NP " 9</t>
  </si>
  <si>
    <t>721233906 SPC</t>
  </si>
  <si>
    <t>D+M Větrací hlavice - plastová - DN 110 - Specifikace dle PD - VH2</t>
  </si>
  <si>
    <t>-46433657</t>
  </si>
  <si>
    <t>721299602 SPC</t>
  </si>
  <si>
    <t>D+M Kondenzační sifon - Specifikace dle PD</t>
  </si>
  <si>
    <t>-410606893</t>
  </si>
  <si>
    <t>Poznámka k položce:_x000D_
V ceně všechno potřebné příslušenství a materiál.</t>
  </si>
  <si>
    <t>" 1.NP " 19</t>
  </si>
  <si>
    <t>" 2.NP " 21</t>
  </si>
  <si>
    <t>" 3.NP " 16</t>
  </si>
  <si>
    <t>" 4.NP " 23</t>
  </si>
  <si>
    <t>" 5.NP " 24</t>
  </si>
  <si>
    <t>" 7.NP " 25</t>
  </si>
  <si>
    <t>721999701 SPC</t>
  </si>
  <si>
    <t>D+M Prostupy potrubí včetně chrániček - Specifikace dle PD</t>
  </si>
  <si>
    <t>-1099070403</t>
  </si>
  <si>
    <t>Poznámka k položce:_x000D_
" Případné dodatečné vytvoření prostupů pro potrubí kanalizace skrze konstrukce - hlavně SDK vč. případné chráničky - např. pro napojení. "_x000D_
" V ceně případné vytvoření prostupu, zapravení prostupu, případná chránička potrubí, nasunutí potrubí do chráničky, utěsnění potrubí, manžety apod. "_x000D_
"  Včetně naložení, svislého a vodorovného přesunu suti, odvoz stavební suti.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t>
  </si>
  <si>
    <t>721999901 SPC</t>
  </si>
  <si>
    <t>D+M Protipožární prvky prostupy konstrukcemi požárních úseků - Specifikace dle PBŘ</t>
  </si>
  <si>
    <t>455256926</t>
  </si>
  <si>
    <t>Poznámka k položce:_x000D_
" Zajištění prostupů potrubí kanalizace mezi jednotlivými požárními úseky protipožárními prvky - ucpávkami, tmely, pěny, disky, apod. - požadované požární odolnosti. "_x000D_
" Protipožární ucpávky,, manžety, tmely, apod. pro potrubí do chrániček, prostupů. "</t>
  </si>
  <si>
    <t>721999991 SPC</t>
  </si>
  <si>
    <t>D+M Utěsňovací a výplňový materiál - Specifikace dle PD</t>
  </si>
  <si>
    <t>1335505605</t>
  </si>
  <si>
    <t>Poznámka k položce:_x000D_
" Utěsňovací a vyplňpvací materiál pro vyplnění prostor mezi potrubím a otvorem v konstrukcích pro vyrovnání povrchu pro omítky. "_x000D_
" V ceně veškeré nutné práce a materiál pro utěsnění nepožárních prostupů - např. pěny, izolace, apod.  "</t>
  </si>
  <si>
    <t>721999999 SPC</t>
  </si>
  <si>
    <t>Vyhotovení dílenské dokumentace kanalizace - Specifikace dle PD</t>
  </si>
  <si>
    <t>-238258824</t>
  </si>
  <si>
    <t>Poznámka k položce:_x000D_
" Vyhotovení dílenské dokumentace kanalizace vč. veškerých nutných prací s tím souvisejících. "</t>
  </si>
  <si>
    <t>998721204</t>
  </si>
  <si>
    <t>Přesun hmot pro vnitřní kanalizaci stanovený procentní sazbou (%) z ceny vodorovná dopravní vzdálenost do 50 m základní v objektech výšky přes 24 do 36 m</t>
  </si>
  <si>
    <t>1097776734</t>
  </si>
  <si>
    <t>https://podminky.urs.cz/item/CS_URS_2025_01/998721204</t>
  </si>
  <si>
    <t>HZS2211</t>
  </si>
  <si>
    <t>Hodinová zúčtovací sazba instalatér</t>
  </si>
  <si>
    <t>-949423335</t>
  </si>
  <si>
    <t>https://podminky.urs.cz/item/CS_URS_2025_01/HZS2211</t>
  </si>
  <si>
    <t xml:space="preserve">Poznámka k položce:_x000D_
" Stavební práce a dodávky spojené s provedením funkčního celku 721. " _x000D_
" Zednická výpomoc, doplňkové práce, kompletace, zřízení a zapravení prostupů,vysekání a zapravení drážek, překlady nad prostupy apod."_x000D_
_x000D_
POZN: Práce HZS musí být odsouhlaseny a vykázány ve stavebním deníku dle skutečnosti._x000D_
</t>
  </si>
  <si>
    <t>Zdravotně technické instalace budov - Vnitřní vodovod</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</si>
  <si>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</si>
  <si>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</si>
  <si>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184458633</t>
  </si>
  <si>
    <t>https://podminky.urs.cz/item/CS_URS_2025_01/713463211</t>
  </si>
  <si>
    <t xml:space="preserve">" Cirkulační a teplá 16x2,2mm" </t>
  </si>
  <si>
    <t>" 4.NP - rovné úseky + tvarovky " (1,06+0,11)*1,05</t>
  </si>
  <si>
    <t xml:space="preserve">" Cirkulační a teplá 20x2,8mm" </t>
  </si>
  <si>
    <t>" 1.NP - rovné úseky + tvarovky " (103,13+10,31)*1,05</t>
  </si>
  <si>
    <t>" 2.NP - rovné úseky + tvarovky " (84,04+8,40)*1,05</t>
  </si>
  <si>
    <t>" 3.NP - rovné úseky + tvarovky " (136,39+13,64)*1,05</t>
  </si>
  <si>
    <t>" 4.NP - rovné úseky + tvarovky " (151,98+15,20)*1,05</t>
  </si>
  <si>
    <t>" 5.NP - rovné úseky + tvarovky " (109,98+11,00)*1,05</t>
  </si>
  <si>
    <t>" 6.NP - rovné úseky + tvarovky " (136,91+13,69)*1,05</t>
  </si>
  <si>
    <t>" 7.NP - rovné úseky + tvarovky " (46,44+4,64)*1,05</t>
  </si>
  <si>
    <t xml:space="preserve">" Cirkulační a teplá 25x3,5mm" </t>
  </si>
  <si>
    <t>" 1.NP - rovné úseky + tvarovky " (25,07+2,51)*1,05</t>
  </si>
  <si>
    <t>" 2.NP - rovné úseky + tvarovky " (26,69+2,67)*1,05</t>
  </si>
  <si>
    <t>" 3.NP - rovné úseky + tvarovky " (17,36+1,74)*1,05</t>
  </si>
  <si>
    <t>" 4.NP - rovné úseky + tvarovky " (28,81+2,88)*1,05</t>
  </si>
  <si>
    <t>" 5.NP - rovné úseky + tvarovky " (40,17+4,02)*1,05</t>
  </si>
  <si>
    <t>" 6.NP - rovné úseky + tvarovky " (25,61+2,56)*1,05</t>
  </si>
  <si>
    <t>" 7.NP - rovné úseky + tvarovky " (3,57+0,36)*1,05</t>
  </si>
  <si>
    <t xml:space="preserve">" Cirkulační a teplá 32x4,4mm" </t>
  </si>
  <si>
    <t>" 1.NP - rovné úseky + tvarovky " (35,90+3,59)*1,05</t>
  </si>
  <si>
    <t>" 2.NP - rovné úseky + tvarovky " (2,12+0,21)*1,05</t>
  </si>
  <si>
    <t>" 3.NP - rovné úseky + tvarovky " (10,89+1,09)*1,05</t>
  </si>
  <si>
    <t>" 4.NP - rovné úseky + tvarovky " (55,81+5,58)*1,05</t>
  </si>
  <si>
    <t>" 5.NP - rovné úseky + tvarovky " (3,97+0,4)*1,05</t>
  </si>
  <si>
    <t>" 6.NP - rovné úseky + tvarovky " (7,12+0,71)*1,05</t>
  </si>
  <si>
    <t>" 7.NP - rovné úseky + tvarovky " (2,22+0,22)*1,05</t>
  </si>
  <si>
    <t xml:space="preserve">" Cirkulační a teplá 40x5,5mm" </t>
  </si>
  <si>
    <t>" 1.NP - rovné úseky + tvarovky " (65,74+6,57)*1,05</t>
  </si>
  <si>
    <t>" 2.NP - rovné úseky + tvarovky " (7,20+0,72)*1,05</t>
  </si>
  <si>
    <t>" 4.NP - rovné úseky + tvarovky " (36,36+3,64)*1,05</t>
  </si>
  <si>
    <t>" 5.NP - rovné úseky + tvarovky " (3,60+0,36)*1,05</t>
  </si>
  <si>
    <t xml:space="preserve">" Cirkulační a teplá 50x6,9mm " </t>
  </si>
  <si>
    <t>" 1.NP - rovné úseky + tvarovky " (9,75+0,98)*1,05</t>
  </si>
  <si>
    <t>" 4.NP - rovné úseky + tvarovky " (15,56+1,56)*1,05</t>
  </si>
  <si>
    <t>713463212</t>
  </si>
  <si>
    <t>Montáž izolace tepelné potrubí a ohybů tvarovkami nebo deskami potrubními pouzdry s povrchovou úpravou hliníkovou fólií (izolační materiál ve specifikaci) přelepenými samolepící hliníkovou páskou potrubí jednovrstvá D přes 50 do 100 mm</t>
  </si>
  <si>
    <t>-1335857306</t>
  </si>
  <si>
    <t>https://podminky.urs.cz/item/CS_URS_2025_01/713463212</t>
  </si>
  <si>
    <t xml:space="preserve">" Cirkulační a teplá " </t>
  </si>
  <si>
    <t>" 1.NP - rovné úseky + tvarovky " (23,84+2,38)*1,05</t>
  </si>
  <si>
    <t>" 2.NP - rovné úseky + tvarovky " (3,60+0,36)*1,05</t>
  </si>
  <si>
    <t>" 4.NP - rovné úseky + tvarovky " (4,45+0,44)*1,05</t>
  </si>
  <si>
    <t>63154013 SPC</t>
  </si>
  <si>
    <t>pouzdro izolační potrubní z minerální vlny s Al fólií max. 250/100°C 18/40mm</t>
  </si>
  <si>
    <t>99999157</t>
  </si>
  <si>
    <t>" 4.NP - rovné úseky + tvarovky " (1,06+0,11)*1,05*1,1</t>
  </si>
  <si>
    <t>63154570</t>
  </si>
  <si>
    <t>pouzdro izolační potrubní z minerální vlny s Al fólií max. 250/100°C 22/40mm</t>
  </si>
  <si>
    <t>1690962434</t>
  </si>
  <si>
    <t>" 1.NP - rovné úseky + tvarovky " (103,13+10,31)*1,05*1,1</t>
  </si>
  <si>
    <t>" 2.NP - rovné úseky + tvarovky " (84,04+8,40)*1,05*1,1</t>
  </si>
  <si>
    <t>" 3.NP - rovné úseky + tvarovky " (136,39+13,64)*1,05*1,1</t>
  </si>
  <si>
    <t>" 4.NP - rovné úseky + tvarovky " (151,98+15,20)*1,05*1,1</t>
  </si>
  <si>
    <t>" 5.NP - rovné úseky + tvarovky " (109,98+11,00)*1,05*1,1</t>
  </si>
  <si>
    <t>" 6.NP - rovné úseky + tvarovky " (136,91+13,69)*1,05*1,1</t>
  </si>
  <si>
    <t>" 7.NP - rovné úseky + tvarovky " (46,44+4,64)*1,05*1,1</t>
  </si>
  <si>
    <t>63154571</t>
  </si>
  <si>
    <t>pouzdro izolační potrubní z minerální vlny s Al fólií max. 250/100°C 28/40mm</t>
  </si>
  <si>
    <t>-1881714055</t>
  </si>
  <si>
    <t>" 1.NP - rovné úseky + tvarovky " (25,07+2,51)*1,05*1,1</t>
  </si>
  <si>
    <t>" 2.NP - rovné úseky + tvarovky " (26,69+2,67)*1,05*1,1</t>
  </si>
  <si>
    <t>" 3.NP - rovné úseky + tvarovky " (17,36+1,74)*1,05*1,1</t>
  </si>
  <si>
    <t>" 4.NP - rovné úseky + tvarovky " (28,81+2,88)*1,05*1,1</t>
  </si>
  <si>
    <t>" 5.NP - rovné úseky + tvarovky " (40,17+4,02)*1,05*1,1</t>
  </si>
  <si>
    <t>" 6.NP - rovné úseky + tvarovky " (25,61+2,56)*1,05*1,1</t>
  </si>
  <si>
    <t>" 7.NP - rovné úseky + tvarovky " (3,57+0,36)*1,05*1,1</t>
  </si>
  <si>
    <t>63154602</t>
  </si>
  <si>
    <t>pouzdro izolační potrubní z minerální vlny s Al fólií max. 250/100°C 35/50mm</t>
  </si>
  <si>
    <t>-1466327224</t>
  </si>
  <si>
    <t>" 1.NP - rovné úseky + tvarovky " (35,90+3,59)*1,05*1,1</t>
  </si>
  <si>
    <t>" 2.NP - rovné úseky + tvarovky " (2,12+0,21)*1,05*1,1</t>
  </si>
  <si>
    <t>" 3.NP - rovné úseky + tvarovky " (10,89+1,09)*1,05*1,1</t>
  </si>
  <si>
    <t>" 4.NP - rovné úseky + tvarovky " (55,81+5,58)*1,05*1,1</t>
  </si>
  <si>
    <t>" 5.NP - rovné úseky + tvarovky " (3,97+0,4)*1,05*1,1</t>
  </si>
  <si>
    <t>" 6.NP - rovné úseky + tvarovky " (7,12+0,71)*1,05*1,1</t>
  </si>
  <si>
    <t>" 7.NP - rovné úseky + tvarovky " (2,22+0,22)*1,05*1,1</t>
  </si>
  <si>
    <t>63154603</t>
  </si>
  <si>
    <t>pouzdro izolační potrubní z minerální vlny s Al fólií max. 250/100°C 42/50mm</t>
  </si>
  <si>
    <t>-280324128</t>
  </si>
  <si>
    <t>" 1.NP - rovné úseky + tvarovky " (65,74+6,57)*1,05*1,1</t>
  </si>
  <si>
    <t>" 2.NP - rovné úseky + tvarovky " (7,20+0,72)*1,05*1,1</t>
  </si>
  <si>
    <t>" 3.NP - rovné úseky + tvarovky " (3,60+0,36)*1,05*1,1</t>
  </si>
  <si>
    <t>" 4.NP - rovné úseky + tvarovky " (36,36+3,64)*1,05*1,1</t>
  </si>
  <si>
    <t>" 5.NP - rovné úseky + tvarovky " (3,60+0,36)*1,05*1,1</t>
  </si>
  <si>
    <t>63154022</t>
  </si>
  <si>
    <t>pouzdro izolační potrubní z minerální vlny s Al fólií max. 250/100°C 54/50mm</t>
  </si>
  <si>
    <t>-816704179</t>
  </si>
  <si>
    <t>" 1.NP - rovné úseky + tvarovky " (9,75+0,98)*1,05*1,1</t>
  </si>
  <si>
    <t>" 4.NP - rovné úseky + tvarovky " (15,56+1,56)*1,05*1,1</t>
  </si>
  <si>
    <t>63154023</t>
  </si>
  <si>
    <t>pouzdro izolační potrubní z minerální vlny s Al fólií max. 250/100°C 64/50mm</t>
  </si>
  <si>
    <t>-2020475007</t>
  </si>
  <si>
    <t xml:space="preserve">" Cirkulační a teplá - 63x8,6mm" </t>
  </si>
  <si>
    <t>" 1.NP - rovné úseky + tvarovky " (23,84+2,38)*1,05*1,1</t>
  </si>
  <si>
    <t>" 2.NP - rovné úseky + tvarovky " (3,60+0,36)*1,05*1,1</t>
  </si>
  <si>
    <t>" 4.NP - rovné úseky + tvarovky " (4,45+0,44)*1,05*1,1</t>
  </si>
  <si>
    <t>722130232</t>
  </si>
  <si>
    <t>Potrubí z ocelových trubek pozinkovaných závitových svařovaných běžných DN 20</t>
  </si>
  <si>
    <t>1056880776</t>
  </si>
  <si>
    <t>https://podminky.urs.cz/item/CS_URS_2025_01/722130232</t>
  </si>
  <si>
    <t xml:space="preserve">" Požární voda " </t>
  </si>
  <si>
    <t>" 1.NP - rovné úseky + tvarovky " (3,12+0,31)*1,05</t>
  </si>
  <si>
    <t>" 2.NP - rovné úseky + tvarovky " (2,76+0,28)*1,05</t>
  </si>
  <si>
    <t>" 3.NP - rovné úseky + tvarovky " (3,09+0,31)*1,05</t>
  </si>
  <si>
    <t>" 4.NP - rovné úseky + tvarovky " (3,09+0,31)*1,05</t>
  </si>
  <si>
    <t>" 5.NP - rovné úseky + tvarovky " (3,01+0,30)*1,05</t>
  </si>
  <si>
    <t>" 6.NP - rovné úseky + tvarovky " (2,43+0,24)*1,05</t>
  </si>
  <si>
    <t>722130233</t>
  </si>
  <si>
    <t>Potrubí z ocelových trubek pozinkovaných závitových svařovaných běžných DN 25</t>
  </si>
  <si>
    <t>1543433663</t>
  </si>
  <si>
    <t>https://podminky.urs.cz/item/CS_URS_2025_01/722130233</t>
  </si>
  <si>
    <t>" 5.NP - rovné úseky + tvarovky " (7,29+0,73)*1,05</t>
  </si>
  <si>
    <t>" 6.NP - rovné úseky + tvarovky " (7,86+0,79)*1,05</t>
  </si>
  <si>
    <t>" 7.NP - rovné úseky + tvarovky " (7,78+0,78)*1,05</t>
  </si>
  <si>
    <t>722130234</t>
  </si>
  <si>
    <t>Potrubí z ocelových trubek pozinkovaných závitových svařovaných běžných DN 32</t>
  </si>
  <si>
    <t>-398421255</t>
  </si>
  <si>
    <t>https://podminky.urs.cz/item/CS_URS_2025_01/722130234</t>
  </si>
  <si>
    <t>" 1.NP - rovné úseky + tvarovky " (47,42+4,74)*1,05</t>
  </si>
  <si>
    <t>" 3.NP - rovné úseky + tvarovky " (7,20+0,72)*1,05</t>
  </si>
  <si>
    <t>" 4.NP - rovné úseky + tvarovky " (7,20+0,72)*1,05</t>
  </si>
  <si>
    <t>722175001</t>
  </si>
  <si>
    <t>Potrubí z plastových trubek z polypropylenu PP-RCT svařovaných polyfúzně D 16 x 2,2</t>
  </si>
  <si>
    <t>212364961</t>
  </si>
  <si>
    <t>https://podminky.urs.cz/item/CS_URS_2025_01/722175001</t>
  </si>
  <si>
    <t xml:space="preserve">" Studená voda " </t>
  </si>
  <si>
    <t>" 4.NP - rovné úseky + tvarovky " (2,08+0,21)*1,05</t>
  </si>
  <si>
    <t>722175002</t>
  </si>
  <si>
    <t>Potrubí z plastových trubek z polypropylenu PP-RCT svařovaných polyfúzně D 20 x 2,8</t>
  </si>
  <si>
    <t>-2142984346</t>
  </si>
  <si>
    <t>https://podminky.urs.cz/item/CS_URS_2025_01/722175002</t>
  </si>
  <si>
    <t>" 1.NP - rovné úseky + tvarovky " (54,01+5,40)*1,05</t>
  </si>
  <si>
    <t>" 2.NP - rovné úseky + tvarovky " (62,73+6,27)*1,05</t>
  </si>
  <si>
    <t>" 3.NP - rovné úseky + tvarovky " (101,14+10,11)*1,05</t>
  </si>
  <si>
    <t>" 4.NP - rovné úseky + tvarovky " (141,67+14,17)*1,05</t>
  </si>
  <si>
    <t>" 5.NP - rovné úseky + tvarovky " (77,23+7,72)*1,05</t>
  </si>
  <si>
    <t>" 6.NP - rovné úseky + tvarovky " (133,18+13,32)*1,05</t>
  </si>
  <si>
    <t>" 7.NP - rovné úseky + tvarovky " (58,84+5,88)*1,05</t>
  </si>
  <si>
    <t xml:space="preserve">" Úprava vody " </t>
  </si>
  <si>
    <t>" 1.NP - rovné úseky + tvarovky " (33,35+3,33)*1,05</t>
  </si>
  <si>
    <t>" 2.NP - rovné úseky + tvarovky " (9,33+0,93)*1,05</t>
  </si>
  <si>
    <t>" 3.NP - rovné úseky + tvarovky " (12,10+1,21)*1,05</t>
  </si>
  <si>
    <t>" 4.NP - rovné úseky + tvarovky " (12,09+1,21)*1,05</t>
  </si>
  <si>
    <t>" 5.NP - rovné úseky + tvarovky " (12,11+1,21)*1,05</t>
  </si>
  <si>
    <t>" 6.NP - rovné úseky + tvarovky " (12,10+1,21)*1,05</t>
  </si>
  <si>
    <t>" 7.NP - rovné úseky + tvarovky " (12,11+1,21)*1,05</t>
  </si>
  <si>
    <t>722175003</t>
  </si>
  <si>
    <t>Potrubí z plastových trubek z polypropylenu PP-RCT svařovaných polyfúzně D 25 x 3,5</t>
  </si>
  <si>
    <t>-1173381469</t>
  </si>
  <si>
    <t>https://podminky.urs.cz/item/CS_URS_2025_01/722175003</t>
  </si>
  <si>
    <t>" 1.NP - rovné úseky + tvarovky " (10,23+1,02)*1,05</t>
  </si>
  <si>
    <t>" 2.NP - rovné úseky + tvarovky " (10,11+1,01)*1,05</t>
  </si>
  <si>
    <t>" 3.NP - rovné úseky + tvarovky " (18,16+1,82)*1,05</t>
  </si>
  <si>
    <t>" 4.NP - rovné úseky + tvarovky " (17,78+1,78)*1,05</t>
  </si>
  <si>
    <t>" 5.NP - rovné úseky + tvarovky " (47,81+4,78)*1,05</t>
  </si>
  <si>
    <t>" 6.NP - rovné úseky + tvarovky " (32,41+3,24)*1,05</t>
  </si>
  <si>
    <t>" 7.NP - rovné úseky + tvarovky " (0,82+0,08)*1,05</t>
  </si>
  <si>
    <t>" 1.NP - rovné úseky + tvarovky " (1,74+0,17)*1,05</t>
  </si>
  <si>
    <t>" 2.NP - rovné úseky + tvarovky " (1,36+0,14)*1,05</t>
  </si>
  <si>
    <t>" 3.NP - rovné úseky + tvarovky " (1,74+0,17)*1,05</t>
  </si>
  <si>
    <t>" 4.NP - rovné úseky + tvarovky " (1,74+0,17)*1,05</t>
  </si>
  <si>
    <t>" 5.NP - rovné úseky + tvarovky " (1,74+0,17)*1,05</t>
  </si>
  <si>
    <t>" 6.NP - rovné úseky + tvarovky " (1,74+0,17)*1,05</t>
  </si>
  <si>
    <t>" 7.NP - rovné úseky + tvarovky " (1,74+0,17)*1,05</t>
  </si>
  <si>
    <t>722175004</t>
  </si>
  <si>
    <t>Potrubí z plastových trubek z polypropylenu PP-RCT svařovaných polyfúzně D 32 x 4,4</t>
  </si>
  <si>
    <t>1357352456</t>
  </si>
  <si>
    <t>https://podminky.urs.cz/item/CS_URS_2025_01/722175004</t>
  </si>
  <si>
    <t>" 1.NP - rovné úseky + tvarovky " (65,08+6,51)*1,05</t>
  </si>
  <si>
    <t>" 2.NP - rovné úseky + tvarovky " (14,83+1,48)*1,05</t>
  </si>
  <si>
    <t>" 3.NP - rovné úseky + tvarovky " (19,75+1,98)*1,05</t>
  </si>
  <si>
    <t>" 4.NP - rovné úseky + tvarovky " (18,42+1,84)*1,05</t>
  </si>
  <si>
    <t>" 5.NP - rovné úseky + tvarovky " (18,0+1,80)*1,05</t>
  </si>
  <si>
    <t>" 6.NP - rovné úseky + tvarovky " (16,29+1,63)*1,05</t>
  </si>
  <si>
    <t>" 7.NP - rovné úseky + tvarovky " (5,3+0,50)*1,05</t>
  </si>
  <si>
    <t>" 1.NP - rovné úseky + tvarovky " (1,49+0,15)*1,05</t>
  </si>
  <si>
    <t>" 2.NP - rovné úseky + tvarovky " (0,20+0,02)*1,05</t>
  </si>
  <si>
    <t>" 3.NP - rovné úseky + tvarovky " (0,19+0,02)*1,05</t>
  </si>
  <si>
    <t>" 4.NP - rovné úseky + tvarovky " (1,84+0,18)*1,05</t>
  </si>
  <si>
    <t>" 5.NP - rovné úseky + tvarovky " (0,37+0,04)*1,05</t>
  </si>
  <si>
    <t>" 6.NP - rovné úseky + tvarovky " (3,97+0,40)*1,05</t>
  </si>
  <si>
    <t>" 7.NP - rovné úseky + tvarovky " (2,02+0,20)*1,05</t>
  </si>
  <si>
    <t>722175005</t>
  </si>
  <si>
    <t>Potrubí z plastových trubek z polypropylenu PP-RCT svařovaných polyfúzně D 40 x 5,5</t>
  </si>
  <si>
    <t>1907060477</t>
  </si>
  <si>
    <t>https://podminky.urs.cz/item/CS_URS_2025_01/722175005</t>
  </si>
  <si>
    <t>" 1.NP - rovné úseky + tvarovky " (17,90+1,79)*1,05</t>
  </si>
  <si>
    <t>" 3.NP - rovné úseky + tvarovky " (36,67+3,67)*1,05</t>
  </si>
  <si>
    <t>" 4.NP - rovné úseky + tvarovky " (3,60+0,36)*1,05</t>
  </si>
  <si>
    <t>" 1.NP - rovné úseky + tvarovky " (36,08+3,61)*1,05</t>
  </si>
  <si>
    <t>722175006</t>
  </si>
  <si>
    <t>Potrubí z plastových trubek z polypropylenu PP-RCT svařovaných polyfúzně D 50 x 6,9</t>
  </si>
  <si>
    <t>1812320039</t>
  </si>
  <si>
    <t>https://podminky.urs.cz/item/CS_URS_2025_01/722175006</t>
  </si>
  <si>
    <t>" 1.NP - rovné úseky + tvarovky " (23,19+2,32)*1,05</t>
  </si>
  <si>
    <t>" 2.NP - rovné úseky + tvarovky " (7,31+0,73)*1,05</t>
  </si>
  <si>
    <t>" 4.NP - rovné úseky + tvarovky " (10,15+1,01)*1,05</t>
  </si>
  <si>
    <t>722175007</t>
  </si>
  <si>
    <t>Potrubí z plastových trubek z polypropylenu PP-RCT svařovaných polyfúzně D 63 x 8,6</t>
  </si>
  <si>
    <t>950002723</t>
  </si>
  <si>
    <t>https://podminky.urs.cz/item/CS_URS_2025_01/722175007</t>
  </si>
  <si>
    <t>" 1.NP - rovné úseky + tvarovky " (10,25+1,02)*1,05</t>
  </si>
  <si>
    <t>" 4.NP - rovné úseky + tvarovky " (23,05+2,31)*1,05</t>
  </si>
  <si>
    <t>722181222</t>
  </si>
  <si>
    <t>Ochrana potrubí termoizolačními trubicemi z pěnového polyetylenu PE přilepenými v příčných a podélných spojích, tloušťky izolace přes 6 do 9 mm, vnitřního průměru izolace DN přes 22 do 45 mm</t>
  </si>
  <si>
    <t>1555130055</t>
  </si>
  <si>
    <t>https://podminky.urs.cz/item/CS_URS_2025_01/722181222</t>
  </si>
  <si>
    <t xml:space="preserve">" Studená voda - 16x2,2 mm " </t>
  </si>
  <si>
    <t xml:space="preserve">" Studená voda - 20x2,8mm " </t>
  </si>
  <si>
    <t xml:space="preserve">" Úprava vody - 20x2,8mm " </t>
  </si>
  <si>
    <t xml:space="preserve">" Studená voda - 25x3,5mm " </t>
  </si>
  <si>
    <t xml:space="preserve">" Úprava vody - 25x3,5mm " </t>
  </si>
  <si>
    <t xml:space="preserve">" Studená voda - 32x4,4" </t>
  </si>
  <si>
    <t xml:space="preserve">" Úprava vody - 32x4,4" </t>
  </si>
  <si>
    <t xml:space="preserve">" Studená voda - 40x5,5mm " </t>
  </si>
  <si>
    <t xml:space="preserve">" Úprava vody - 40x5,5mm " </t>
  </si>
  <si>
    <t>722181223</t>
  </si>
  <si>
    <t>Ochrana potrubí termoizolačními trubicemi z pěnového polyetylenu PE přilepenými v příčných a podélných spojích, tloušťky izolace přes 6 do 9 mm, vnitřního průměru izolace DN přes 45 do 63 mm</t>
  </si>
  <si>
    <t>28266065</t>
  </si>
  <si>
    <t>https://podminky.urs.cz/item/CS_URS_2025_01/722181223</t>
  </si>
  <si>
    <t xml:space="preserve">" Studená voda - 50x6,9mm " </t>
  </si>
  <si>
    <t xml:space="preserve">" Studená voda - 63x8,6mm" </t>
  </si>
  <si>
    <t>722232044</t>
  </si>
  <si>
    <t>Armatury se dvěma závity kulové kohouty PN 42 do 185 °C přímé vnitřní závit G 3/4"</t>
  </si>
  <si>
    <t>-1006826362</t>
  </si>
  <si>
    <t>https://podminky.urs.cz/item/CS_URS_2025_01/722232044</t>
  </si>
  <si>
    <t>" KK - DN 20 - 1.NP " 18</t>
  </si>
  <si>
    <t>" KK - DN 20 - 4.NP " 12</t>
  </si>
  <si>
    <t>722232045</t>
  </si>
  <si>
    <t>Armatury se dvěma závity kulové kohouty PN 42 do 185 °C přímé vnitřní závit G 1"</t>
  </si>
  <si>
    <t>-1072626605</t>
  </si>
  <si>
    <t>https://podminky.urs.cz/item/CS_URS_2025_01/722232045</t>
  </si>
  <si>
    <t>" KK - DN 25 - 1.NP " 4</t>
  </si>
  <si>
    <t>" KK - DN 25 - 4.NP " 4</t>
  </si>
  <si>
    <t>722232046</t>
  </si>
  <si>
    <t>Armatury se dvěma závity kulové kohouty PN 42 do 185 °C přímé vnitřní závit G 5/4"</t>
  </si>
  <si>
    <t>-591526342</t>
  </si>
  <si>
    <t>https://podminky.urs.cz/item/CS_URS_2025_01/722232046</t>
  </si>
  <si>
    <t>" KK - DN 32 - 1.NP " 12</t>
  </si>
  <si>
    <t>" KK - DN 32 - 2.NP " 2</t>
  </si>
  <si>
    <t>" KK - DN 32 - 3.NP " 2</t>
  </si>
  <si>
    <t>" KK - DN 32 - 4.NP " 18</t>
  </si>
  <si>
    <t>" KK - DN 32 - 5.NP " 2</t>
  </si>
  <si>
    <t>" KK - DN 32 - 6.NP " 2</t>
  </si>
  <si>
    <t>" KK - DN 32 - 7.NP " 2</t>
  </si>
  <si>
    <t>722232047</t>
  </si>
  <si>
    <t>Armatury se dvěma závity kulové kohouty PN 42 do 185 °C přímé vnitřní závit G 6/4"</t>
  </si>
  <si>
    <t>-1555123515</t>
  </si>
  <si>
    <t>https://podminky.urs.cz/item/CS_URS_2025_01/722232047</t>
  </si>
  <si>
    <t>" KK - DN 40 - 1.NP " 6</t>
  </si>
  <si>
    <t>" KK - DN 40 - 2.NP " 1</t>
  </si>
  <si>
    <t>" KK - DN 40 - 3.NP " 1</t>
  </si>
  <si>
    <t>" KK - DN 40 - 4.NP " 3</t>
  </si>
  <si>
    <t>" KK - DN 40 - 5.NP " 1</t>
  </si>
  <si>
    <t>" KK - DN 40 - 6.NP " 1</t>
  </si>
  <si>
    <t>" KK - DN 40 - 7.NP " 2</t>
  </si>
  <si>
    <t>722232048</t>
  </si>
  <si>
    <t>Armatury se dvěma závity kulové kohouty PN 42 do 185 °C přímé vnitřní závit G 2"</t>
  </si>
  <si>
    <t>1126617182</t>
  </si>
  <si>
    <t>https://podminky.urs.cz/item/CS_URS_2025_01/722232048</t>
  </si>
  <si>
    <t>" KK - DN 50 - 1.NP " 1</t>
  </si>
  <si>
    <t>" KK - DN 50 - 4.NP " 5</t>
  </si>
  <si>
    <t>722232049</t>
  </si>
  <si>
    <t>Armatury se dvěma závity kulové kohouty PN 42 do 185 °C přímé vnitřní závit G 2 1/2"</t>
  </si>
  <si>
    <t>637238211</t>
  </si>
  <si>
    <t>https://podminky.urs.cz/item/CS_URS_2025_01/722232049</t>
  </si>
  <si>
    <t>" KK - DN 63 - 1.NP " 1</t>
  </si>
  <si>
    <t>" KK - DN 63 - 4.NP " 2</t>
  </si>
  <si>
    <t>722232050</t>
  </si>
  <si>
    <t>Armatury se dvěma závity kulové kohouty PN 42 do 185 °C přímé vnitřní závit G 3"</t>
  </si>
  <si>
    <t>-1281087453</t>
  </si>
  <si>
    <t>https://podminky.urs.cz/item/CS_URS_2025_01/722232050</t>
  </si>
  <si>
    <t>" KK - DN 75 - 1.NP " 1</t>
  </si>
  <si>
    <t>722232062</t>
  </si>
  <si>
    <t>Armatury se dvěma závity kulové kohouty PN 42 do 185 °C přímé vnitřní závit s vypouštěním G 3/4"</t>
  </si>
  <si>
    <t>617229525</t>
  </si>
  <si>
    <t>https://podminky.urs.cz/item/CS_URS_2025_01/722232062</t>
  </si>
  <si>
    <t>" KKH - DN 20 - 1.NP " 1</t>
  </si>
  <si>
    <t>" KKH - DN 20 - 8.NP " 3</t>
  </si>
  <si>
    <t>722239903 SPC</t>
  </si>
  <si>
    <t>D+M Automatický vyvažovací ventil DN 20 - Specifikace PD - AVV</t>
  </si>
  <si>
    <t>1617041926</t>
  </si>
  <si>
    <t>Poznámka k položce:_x000D_
V ceně veškeré práce, materiál a příslušenství související s osazením, zapojením, zprovozněním, apod.</t>
  </si>
  <si>
    <t>" AVV - DN 20 - 1.NP " 12</t>
  </si>
  <si>
    <t>" AVV - DN 20 - 4.NP " 12</t>
  </si>
  <si>
    <t>722262307 SPC</t>
  </si>
  <si>
    <t>D+M Vodoměrná soustava - Specifikace dle PD</t>
  </si>
  <si>
    <t>2013630311</t>
  </si>
  <si>
    <t>Poznámka k položce:_x000D_
Včetně zařízení na dálkový odečet, prokabelování, připojení na elektro.</t>
  </si>
  <si>
    <t>722290226</t>
  </si>
  <si>
    <t>Zkoušky, proplach a desinfekce vodovodního potrubí zkoušky těsnosti vodovodního potrubí závitového do DN 50</t>
  </si>
  <si>
    <t>-401455895</t>
  </si>
  <si>
    <t>https://podminky.urs.cz/item/CS_URS_2025_01/722290226</t>
  </si>
  <si>
    <t>" Ocelové potrubí - DN 20 " 20,214</t>
  </si>
  <si>
    <t>" Ocelové potrubí - DN 25 " 26,492</t>
  </si>
  <si>
    <t>" Ocelové potrubí - DN 32 " 79,716</t>
  </si>
  <si>
    <t>722290246</t>
  </si>
  <si>
    <t>Zkoušky, proplach a desinfekce vodovodního potrubí zkoušky těsnosti vodovodního potrubí plastového do DN 40</t>
  </si>
  <si>
    <t>781383613</t>
  </si>
  <si>
    <t>https://podminky.urs.cz/item/CS_URS_2025_01/722290246</t>
  </si>
  <si>
    <t>" Plastové potrubí - 16x2,2mm " 3,634</t>
  </si>
  <si>
    <t>" Plastové potrubí - 20x2,8mm " 1733,469</t>
  </si>
  <si>
    <t>" Plastové potrubí - 25x3,5mm " 365,438</t>
  </si>
  <si>
    <t>" Plastové potrubí - 32x4,4mm " 330,052</t>
  </si>
  <si>
    <t>" Plastové potrubí - 40x5,5mm " 272,529</t>
  </si>
  <si>
    <t>722290249</t>
  </si>
  <si>
    <t>Zkoušky, proplach a desinfekce vodovodního potrubí zkoušky těsnosti vodovodního potrubí plastového přes DN 40 do DN 90</t>
  </si>
  <si>
    <t>1472051803</t>
  </si>
  <si>
    <t>https://podminky.urs.cz/item/CS_URS_2025_01/722290249</t>
  </si>
  <si>
    <t>" Plastové potrubí - 50x6,9mm " 80,347</t>
  </si>
  <si>
    <t>" Plastové potrubí - 63x8,6mm " 79,444</t>
  </si>
  <si>
    <t>722999802 SPC</t>
  </si>
  <si>
    <t>1066628890</t>
  </si>
  <si>
    <t>Poznámka k položce:_x000D_
" Případné dodatečné vytvoření prostupů pro potrubí vodovodu skrze konstrukce - hlavně SDK vč. případné chráničky - např. pro napojení. "_x000D_
" V ceně případné vytvoření prostupu, zapravení prostupu, případná chránička potrubí, nasunutí potrubí do chráničky, utěsnění potrubí, manžety apod. "_x000D_
"  Včetně naložení, svislého a vodorovného přesunu suti, odvoz stavební suti.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t>
  </si>
  <si>
    <t>722999901 SPC</t>
  </si>
  <si>
    <t>461937661</t>
  </si>
  <si>
    <t>Poznámka k položce:_x000D_
" Zajištění prostupů potrubí vodovodu mezi jednotlivými požárními úseky protipožárními prvky - ucpávkami, tmely, pěny, disky, apod. - požadované požární odolnosti. "_x000D_
" Protipožární ucpávky, manžety, tmely, apod. pro potrubí do chrániček, prostupů.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t>
  </si>
  <si>
    <t>722999991 SPC</t>
  </si>
  <si>
    <t>-97412254</t>
  </si>
  <si>
    <t>722999999 SPC</t>
  </si>
  <si>
    <t>Vyhotovení dílenské dokumentace vodovodu - Specifikace dle PD</t>
  </si>
  <si>
    <t>204978668</t>
  </si>
  <si>
    <t>Poznámka k položce:_x000D_
" Vyhotovení dílenské dokumentace vodovodu vč. veškerých nutných prací s tím souvisejících. "</t>
  </si>
  <si>
    <t>998722204</t>
  </si>
  <si>
    <t>Přesun hmot pro vnitřní vodovod stanovený procentní sazbou (%) z ceny vodorovná dopravní vzdálenost do 50 m základní v objektech výšky přes 24 do 36 m</t>
  </si>
  <si>
    <t>1202122959</t>
  </si>
  <si>
    <t>https://podminky.urs.cz/item/CS_URS_2025_01/998722204</t>
  </si>
  <si>
    <t>1601169426</t>
  </si>
  <si>
    <t>Poznámka k položce:_x000D_
" Stavební práce a dodávky spojené s provedením funkčního celku 722." _x000D_
" Zednická výpomoc, doplňkové práce, kompletace, zřízení a zapravení prostupů,vysekání a zapravení drážek, překlady nad prostupy apod."_x000D_
_x000D_
POZN: Práce HZS musí být odsouhlaseny a vykázány ve stavebním deníku dle skutečnosti.</t>
  </si>
  <si>
    <t>Zdravotně technické instalace - Zařizovací předměty</t>
  </si>
  <si>
    <t>725999101 SPC</t>
  </si>
  <si>
    <t>D+M Dřez jednoduchý zápustný - Specifikace dle PD - D3</t>
  </si>
  <si>
    <t>-301617309</t>
  </si>
  <si>
    <t>Poznámka k položce:_x000D_
V ceně všechny materiály a příslušenství viz. PD._x000D_
Cena zahrnuje náklady na osazovaný předmět, včetně jeho osazení, upevnění a napojení, přípojné potrubí (vodovodní i kanalizační), včetně tvarovek a výpustek, vyústek, armatur, montážní materiál a zednické výpomoci.</t>
  </si>
  <si>
    <t>725999102 SPC</t>
  </si>
  <si>
    <t>D+M Dřez jednoduchý zápustný s odkapem - Specifikace dle PD - D1</t>
  </si>
  <si>
    <t>679526118</t>
  </si>
  <si>
    <t>" 2.NP " 11</t>
  </si>
  <si>
    <t>" 3.NP " 3</t>
  </si>
  <si>
    <t>" 7.NP " 14</t>
  </si>
  <si>
    <t>725999103 SPC</t>
  </si>
  <si>
    <t>D+M Umyvadlo závěsné - keramické - Specifikace dle PD - U1</t>
  </si>
  <si>
    <t>1553655027</t>
  </si>
  <si>
    <t>Poznámka k položce:_x000D_
V ceně podomítkový sifon s výtokem vody._x000D_
Cena zahrnuje náklady na osazovaný předmět, včetně jeho osazení, upevnění a napojení, přípojné potrubí (vodovodní i kanalizační), včetně tvarovek a výpustek, vyústek, armatur, montážní materiál a zednické výpomoci.</t>
  </si>
  <si>
    <t>" 1.NP " 8</t>
  </si>
  <si>
    <t>" 3.NP " 7</t>
  </si>
  <si>
    <t>725999105 SPC</t>
  </si>
  <si>
    <t>D+M Umyvadlo zdravotní závěsné pro vozíčkáře - keramické - Specifikace dle PD - UZ</t>
  </si>
  <si>
    <t>-888786469</t>
  </si>
  <si>
    <t>Poznámka k položce:_x000D_
V ceně veškeré nutné práce a materiál pro provedení práce a zajištění funkčnosti._x000D_
Cena zahrnuje náklady na osazovaný předmět, včetně jeho osazení, upevnění a napojení, přípojné potrubí (vodovodní i kanalizační), včetně tvarovek a výpustek, vyústek, armatur, montážní materiál a zednické výpomoci.</t>
  </si>
  <si>
    <t>725999106 SPC</t>
  </si>
  <si>
    <t>D+M Pisoár závěsný - keramický - Specifikace dle PD - P</t>
  </si>
  <si>
    <t>-2133578933</t>
  </si>
  <si>
    <t>Poznámka k položce:_x000D_
Cena zahrnuje náklady na osazovaný předmět, včetně jeho osazení, upevnění a napojení, přípojné potrubí (vodovodní i kanalizační), včetně tvarovek a výustek, výpustek, armatur, montážní materiál a zednické výpomoci.</t>
  </si>
  <si>
    <t>725999107 SPC</t>
  </si>
  <si>
    <t>D+M Závěsný klozet - keramický, bez oplachu - Specifikace dle PD - K1</t>
  </si>
  <si>
    <t>1799035110</t>
  </si>
  <si>
    <t>Poznámka k položce:_x000D_
Cena zahrnuje náklady na osazovaný předmět, včetně jeho osazení, upevnění a napojení, přípojné potrubí (vodovodní i kanalizační), včetně tvarovek a výpustek, vyústek, armatur, montážní materiál a zednické výpomoci.</t>
  </si>
  <si>
    <t>" 3.NP " 5</t>
  </si>
  <si>
    <t>" 4.NP " 5</t>
  </si>
  <si>
    <t>" 5.NP " 5</t>
  </si>
  <si>
    <t>" 7.NP " 5</t>
  </si>
  <si>
    <t>725999108 SPC</t>
  </si>
  <si>
    <t>D+M Závěsný klozet zdravotní určený pro vozíčkaře - keramický - Specifikace dle PD - KZ</t>
  </si>
  <si>
    <t>-293442419</t>
  </si>
  <si>
    <t>725999109 SPC</t>
  </si>
  <si>
    <t>D+M Závěsná výlevka s nástěnnou směšovací baterií - Specifikace dle PD - VY</t>
  </si>
  <si>
    <t>-1833562941</t>
  </si>
  <si>
    <t>725999110 SPC</t>
  </si>
  <si>
    <t>D+M Sprchový kout - Specifikace dle PD - SK2</t>
  </si>
  <si>
    <t>148920275</t>
  </si>
  <si>
    <t>725999111 SPC</t>
  </si>
  <si>
    <t>D+M Skříňka s digestoří - Specifikace dle PD - SD</t>
  </si>
  <si>
    <t>452883753</t>
  </si>
  <si>
    <t>" 4.NP " 9</t>
  </si>
  <si>
    <t>" 6.NP " 12</t>
  </si>
  <si>
    <t>725999401 SPC</t>
  </si>
  <si>
    <t>D+M Příprava pro napojení ZP - myčka nádobí - Specifikace dle PD - M</t>
  </si>
  <si>
    <t>807972254</t>
  </si>
  <si>
    <t>Poznámka k položce:_x000D_
Příprava pro napojení na zařízovací předmět._x000D_
Cena zahrnuje náklady na přípojné potrubí (vodovodní (SV), kanalizační) včetně tvarovek, výustek a výpustek, rohových ventilů, odpadu, podomítkového sifonu s připojením vody, montážního materiálu a zednické výpomoci._x000D_
V ceně veškeré nutné práce a materiál pro provedení práce a zajištění funkčnosti.</t>
  </si>
  <si>
    <t>725999402 SPC</t>
  </si>
  <si>
    <t>D+M Příprava pro napojení ZP - dřez dvojitý zápustný - Specifikace dle PD - D2</t>
  </si>
  <si>
    <t>1164430871</t>
  </si>
  <si>
    <t>725999403 SPC</t>
  </si>
  <si>
    <t>D+M Příprava pro napojení ZP - umyvadlo zápuštěné - Specifikace dle PD - U2</t>
  </si>
  <si>
    <t>207911739</t>
  </si>
  <si>
    <t>725999404 SPC</t>
  </si>
  <si>
    <t>D+M Příprava pro napojení ZP - hydrant - Specifikace dle PD - H</t>
  </si>
  <si>
    <t>-2035152119</t>
  </si>
  <si>
    <t>725999405 SPC</t>
  </si>
  <si>
    <t>D+M Příprava pro napojení ZP - Stůl mycí - Specifikace dle PD - SM1</t>
  </si>
  <si>
    <t>205442688</t>
  </si>
  <si>
    <t>725999406 SPC</t>
  </si>
  <si>
    <t>D+M Příprava pro napojení ZP - Stůl mycí - Specifikace dle PD - SM2</t>
  </si>
  <si>
    <t>905427070</t>
  </si>
  <si>
    <t>725999407 SPC</t>
  </si>
  <si>
    <t>D+M Příprava pro napojení ZP - Stůl pracovní - Specifikace dle PD - SP</t>
  </si>
  <si>
    <t>-955783610</t>
  </si>
  <si>
    <t>725999408 SPC</t>
  </si>
  <si>
    <t>D+M Příprava pro napojení ZP - zařízení na demineralizovanou vodu - Specifikace dle PD - ZDV</t>
  </si>
  <si>
    <t>1009780112</t>
  </si>
  <si>
    <t>725999409 SPC</t>
  </si>
  <si>
    <t>D+M Příprava pro napojení ZP - chladící voda - Specifikace dle PD - CHV</t>
  </si>
  <si>
    <t>1767270114</t>
  </si>
  <si>
    <t>" 7.NP " 10</t>
  </si>
  <si>
    <t>725999901 SPC</t>
  </si>
  <si>
    <t>D+M Bezpečnostní štítky pro označení zařízení ZTI - Specifikace dle PD</t>
  </si>
  <si>
    <t>-991315781</t>
  </si>
  <si>
    <t>Poznámka k položce:_x000D_
" Bezpečnostní štítky pro označení armatur, ventilů, druhu média, směru proudění, apod. "</t>
  </si>
  <si>
    <t>998725204</t>
  </si>
  <si>
    <t>Přesun hmot pro zařizovací předměty stanovený procentní sazbou (%) z ceny vodorovná dopravní vzdálenost do 50 m základní v objektech výšky přes 24 do 36 m</t>
  </si>
  <si>
    <t>1448374449</t>
  </si>
  <si>
    <t>https://podminky.urs.cz/item/CS_URS_2025_01/998725204</t>
  </si>
  <si>
    <t>-2044282133</t>
  </si>
  <si>
    <t>Poznámka k položce:_x000D_
" Stavební práce a dodávky spojené s provedením funkčního celku 725. " _x000D_
" Zednická výpomoc, doplňkové práce,kompletace apod."_x000D_
_x000D_
POZN: Práce HZS musí být odsouhlaseny a vykázány ve stavebním deníku dle skutečnosti.</t>
  </si>
  <si>
    <t>673618571</t>
  </si>
  <si>
    <t>" 1.NP " 14</t>
  </si>
  <si>
    <t>" 4.NP " 19</t>
  </si>
  <si>
    <t>" 7.NP " 19</t>
  </si>
  <si>
    <t>763172321</t>
  </si>
  <si>
    <t>Montáž dvířek pro konstrukce ze sádrokartonových desek revizních jednoplášťových pro příčky a předsazené stěny velikost (šxv) 200 x 200 mm</t>
  </si>
  <si>
    <t>226582502</t>
  </si>
  <si>
    <t>https://podminky.urs.cz/item/CS_URS_2025_01/763172321</t>
  </si>
  <si>
    <t>" 4.NP " 12</t>
  </si>
  <si>
    <t>59030710 RTO</t>
  </si>
  <si>
    <t>dvířka revizní jednokřídlá 200x200mm</t>
  </si>
  <si>
    <t>-1726919717</t>
  </si>
  <si>
    <t>763172411</t>
  </si>
  <si>
    <t>Montáž dvířek pro konstrukce ze sádrokartonových desek revizních protipožárních pro příčky a předsazené stěny velikost (šxv) 200 x 200 mm</t>
  </si>
  <si>
    <t>-1886281047</t>
  </si>
  <si>
    <t>https://podminky.urs.cz/item/CS_URS_2025_01/763172411</t>
  </si>
  <si>
    <t>" 4.NP " 6+1</t>
  </si>
  <si>
    <t>59030700 SPC</t>
  </si>
  <si>
    <t>dvířka revizní protipožární 200x200 mm</t>
  </si>
  <si>
    <t>-726663624</t>
  </si>
  <si>
    <t>763172901 SPC</t>
  </si>
  <si>
    <t>Ostatní práce a materiál související s provedením otvorů a revizních dvířek</t>
  </si>
  <si>
    <t>-2096113884</t>
  </si>
  <si>
    <t>Poznámka k položce:_x000D_
V ceně  nespecifikované práce související s provedením otvorů a osazením revizních dvířek. Např.:_x000D_
 - úprava ostění otvoru obkladem z SDK desek,_x000D_
 - zatmelení SDK desky dvířek;_x000D_
 - u protipožárních RD - vyplnění vnitřní strany minerální vlnou přes celá dvířka v tl. cca 25 mm s objemovou hmotností 150 kg/m3 vč. dodání izolace;_x000D_
 - odvoz a likvidace suti ze zhoovení otvoru pro dvířka;_x000D_
 - odstatní nutné práce a materiál související s provedením rezivních dvířek.</t>
  </si>
  <si>
    <t>998763414</t>
  </si>
  <si>
    <t>Přesun hmot pro konstrukce montované z desek sádrokartonových, sádrovláknitých, cementovláknitých nebo cementových stanovený procentní sazbou (%) z ceny vodorovná dopravní vzdálenost do 50 m s omezením mechanizace v objektech výšky přes 24 do 36 m</t>
  </si>
  <si>
    <t>1409174263</t>
  </si>
  <si>
    <t>https://podminky.urs.cz/item/CS_URS_2025_01/998763414</t>
  </si>
  <si>
    <t>D.1.2.2.1.19. - ZTI - AREÁLOVÁ KANALIZACE</t>
  </si>
  <si>
    <t>-1791433761</t>
  </si>
  <si>
    <t>" Případné čerpání vody během provádění prací " (24,0)</t>
  </si>
  <si>
    <t>2071085494</t>
  </si>
  <si>
    <t>" Pohotovost čerpací soustavy pro případné čerpání vody " (3,0)</t>
  </si>
  <si>
    <t>119001402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</si>
  <si>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500 mm</t>
  </si>
  <si>
    <t>-118311613</t>
  </si>
  <si>
    <t>" Případné dočasné zajištění potrubí během provádění prací " (0,5)</t>
  </si>
  <si>
    <t>119001406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</si>
  <si>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500 mm</t>
  </si>
  <si>
    <t>-1475473448</t>
  </si>
  <si>
    <t>" Případné dočasné zajištění potrubí během provádění prací " (1,0)</t>
  </si>
  <si>
    <t>119001412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</si>
  <si>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do 500 mm</t>
  </si>
  <si>
    <t>-309099255</t>
  </si>
  <si>
    <t>119001422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</si>
  <si>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6 kabelů</t>
  </si>
  <si>
    <t>131059198</t>
  </si>
  <si>
    <t>" Případné dočasné zajištění kabelů během provádění prací " (3,0)</t>
  </si>
  <si>
    <t>119999901 SPC</t>
  </si>
  <si>
    <t>DMTŽ D+M Doplnění / navrácení ochranných prvků inženýrských sítí odstraněných během výkopových prací</t>
  </si>
  <si>
    <t>-446918457</t>
  </si>
  <si>
    <t xml:space="preserve">Poznámka k položce:_x000D_
" Odstranění a doplnění / navrácení ochranných prvků vedení inženýrských sítí - např. výstražných fólií, signalizačních vodičů, zemnících drátů, apod. vč. případného zapojení. " _x000D_
"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</si>
  <si>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Práce s prvky inženýrských sítí " (2,0)</t>
  </si>
  <si>
    <t>132212222</t>
  </si>
  <si>
    <t>Hloubení zapažených rýh šířky přes 800 do 2 000 mm ručně s urovnáním dna do předepsaného profilu a spádu v hornině třídy těžitelnosti I skupiny 3 nesoudržných</t>
  </si>
  <si>
    <t>-54027509</t>
  </si>
  <si>
    <t>https://podminky.urs.cz/item/CS_URS_2025_01/132212222</t>
  </si>
  <si>
    <t xml:space="preserve">" Hloubení rýh pro areálovou kanalizaci - dešťovou - 5 % z celkové kubatury " </t>
  </si>
  <si>
    <t>" Hloubení rýhy pro areálovou kanalizaci - dešťovou - úsek N1 - DŠ1 " (6,0*1,2*2,25)*0,05</t>
  </si>
  <si>
    <t>" Hloubení rýhy pro areálovou kanalizaci - dešťovou - úsek DŠ1 - DŠ2 " (1,0*1,2*2,15)*0,05</t>
  </si>
  <si>
    <t>" Hloubení rýhy pro areálovou kanalizaci - dešťovou - úsek DŠ2 - V2 " (2,1*1,2*2,1)*0,05</t>
  </si>
  <si>
    <t>" Hloubení rýhy pro areálovou kanalizaci - dešťovou - úsek DŠ1 - V1 " (2,1*1,2*2,15)*0,05</t>
  </si>
  <si>
    <t>" Hloubení rýh pro kanalizační šachty z PP - 5 % z celkové kubatury "</t>
  </si>
  <si>
    <t>" Hloubení rýhy pro kanalizační šachtu z PP - DŠ1 " (1,6*1,6*2,15)*0,05</t>
  </si>
  <si>
    <t>" Hloubení rýhy pro kanalizační šachtu z PP - DŠ2 " (1,6*1,6*2,1)*0,05</t>
  </si>
  <si>
    <t>132254202</t>
  </si>
  <si>
    <t>Hloubení zapažených rýh šířky přes 800 do 2 000 mm strojně s urovnáním dna do předepsaného profilu a spádu v hornině třídy těžitelnosti I skupiny 3 přes 20 do 50 m3</t>
  </si>
  <si>
    <t>-1772708168</t>
  </si>
  <si>
    <t>https://podminky.urs.cz/item/CS_URS_2025_01/132254202</t>
  </si>
  <si>
    <t xml:space="preserve">" Hloubení rýh pro areálovou kanalizaci - dešťovou - 70 % z celkové kubatury " </t>
  </si>
  <si>
    <t>" Hloubení rýhy pro areálovou kanalizaci - dešťovou - úsek N1 - DŠ1 " (6,0*1,2*2,25)*0,7</t>
  </si>
  <si>
    <t>" Hloubení rýhy pro areálovou kanalizaci - dešťovou - úsek DŠ1 - DŠ2 " (1,0*1,2*2,15)*0,7</t>
  </si>
  <si>
    <t>" Hloubení rýhy pro areálovou kanalizaci - dešťovou - úsek DŠ2 - V2 " (2,1*1,2*2,1)*0,7</t>
  </si>
  <si>
    <t>" Hloubení rýhy pro areálovou kanalizaci - dešťovou - úsek DŠ1 - V1 " (2,1*1,2*2,15)*0,7</t>
  </si>
  <si>
    <t>" Hloubení rýh pro kanalizační šachty z PP - 70 % z celkové kubatury "</t>
  </si>
  <si>
    <t>" Hloubení rýhy pro kanalizační šachtu z PP - DŠ1 " (1,6*1,6*2,15)*0,7</t>
  </si>
  <si>
    <t>" Hloubení rýhy pro kanalizační šachtu z PP - DŠ2 " (1,6*1,6*2,1)*0,7</t>
  </si>
  <si>
    <t>132312222</t>
  </si>
  <si>
    <t>Hloubení zapažených rýh šířky přes 800 do 2 000 mm ručně s urovnáním dna do předepsaného profilu a spádu v hornině třídy těžitelnosti II skupiny 4 nesoudržných</t>
  </si>
  <si>
    <t>-240694955</t>
  </si>
  <si>
    <t>https://podminky.urs.cz/item/CS_URS_2025_01/132312222</t>
  </si>
  <si>
    <t>132354201</t>
  </si>
  <si>
    <t>Hloubení zapažených rýh šířky přes 800 do 2 000 mm strojně s urovnáním dna do předepsaného profilu a spádu v hornině třídy těžitelnosti II skupiny 4 do 20 m3</t>
  </si>
  <si>
    <t>1934020684</t>
  </si>
  <si>
    <t>https://podminky.urs.cz/item/CS_URS_2025_01/132354201</t>
  </si>
  <si>
    <t xml:space="preserve">" Hloubení rýh pro areálovou kanalizaci - dešťovou - 20 % z celkové kubatury " </t>
  </si>
  <si>
    <t>" Hloubení rýhy pro areálovou kanalizaci - dešťovou - úsek N1 - DŠ1 " (6,0*1,2*2,25)*0,2</t>
  </si>
  <si>
    <t>" Hloubení rýhy pro areálovou kanalizaci - dešťovou - úsek DŠ1 - DŠ2 " (1,0*1,2*2,15)*0,2</t>
  </si>
  <si>
    <t>" Hloubení rýhy pro areálovou kanalizaci - dešťovou - úsek DŠ2 - V2 " (2,1*1,2*2,1)*0,2</t>
  </si>
  <si>
    <t>" Hloubení rýhy pro areálovou kanalizaci - dešťovou - úsek DŠ1 - V1 " (2,1*1,2*2,15)*0,2</t>
  </si>
  <si>
    <t>" Hloubení rýh pro kanalizační šachty z PP - 20 % z celkové kubatury "</t>
  </si>
  <si>
    <t>" Hloubení rýhy pro kanalizační šachtu z PP - DŠ1 " (1,6*1,6*2,15)*0,2</t>
  </si>
  <si>
    <t>" Hloubení rýhy pro kanalizační šachtu z PP - DŠ2 " (1,6*1,6*2,1)*0,2</t>
  </si>
  <si>
    <t>1227655244</t>
  </si>
  <si>
    <t>" Příplatek - 3 % " ((2,019+28,259)+(2,019+8,074))*0,03</t>
  </si>
  <si>
    <t>151101102</t>
  </si>
  <si>
    <t>Zřízení pažení a rozepření stěn rýh pro podzemní vedení příložné pro jakoukoliv mezerovitost, hloubky přes 2 do 4 m</t>
  </si>
  <si>
    <t>148099781</t>
  </si>
  <si>
    <t>https://podminky.urs.cz/item/CS_URS_2025_01/151101102</t>
  </si>
  <si>
    <t>" Pažení rýh pro areálovou kanalizaci - dešťovou - 80 % z celkové plochy "</t>
  </si>
  <si>
    <t>" Pažení rýhy pro areálovou kanalizaci - dešťovou - úsek N1 - DŠ1 " ((6,0*2,25)*2)*0,8</t>
  </si>
  <si>
    <t>" Pažení rýhy pro areálovou kanalizaci - dešťovou - úsek DŠ1 - DŠ2 " ((1,0*2,15)*2)*0,8</t>
  </si>
  <si>
    <t>" Pažení rýhy pro areálovou kanalizaci - dešťovou - úsek DŠ2 - V2 " ((2,1*2,1)*2)*0,8</t>
  </si>
  <si>
    <t>" Pažení rýhy pro areálovou kanalizaci - dešťovou - úsek DŠ1 - V1 " ((2,1*2,15)*2)*0,8</t>
  </si>
  <si>
    <t>" Pažení rýh pro kanalizační šachty z PP - 80 % z celkové plochy "</t>
  </si>
  <si>
    <t>" Pažení rýhy pro kanalizační šachtu z PP - DŠ1 " ((1,6*2,15)*4)*0,8</t>
  </si>
  <si>
    <t>" Pažení rýhy pro kanalizační šachtu z PP - DŠ2 " ((1,6*2,1)*4)*0,8</t>
  </si>
  <si>
    <t>151101112</t>
  </si>
  <si>
    <t>Odstranění pažení a rozepření stěn rýh pro podzemní vedení s uložením materiálu na vzdálenost do 3 m od kraje výkopu příložné, hloubky přes 2 do 4 m</t>
  </si>
  <si>
    <t>-1115952245</t>
  </si>
  <si>
    <t>https://podminky.urs.cz/item/CS_URS_2025_01/151101112</t>
  </si>
  <si>
    <t>" Odstranění pažení rýh pro areálovou kanalizaci - dešťovou " (61,08)</t>
  </si>
  <si>
    <t>-684760729</t>
  </si>
  <si>
    <t>" Hutnění podloží pod objekty kanalizace -šachtami, vpustmi, nádržemi, ... "</t>
  </si>
  <si>
    <t>" Hutnění podloží pod šachtami z PP " (1,6*1,6)*2</t>
  </si>
  <si>
    <t>-1924394466</t>
  </si>
  <si>
    <t>" Zásyp potrubí vykopanou zeminou pro areálovou kanalizaci - dešťovou "</t>
  </si>
  <si>
    <t>" Zásyp potrubí vykopanou zeminou pro areálovou kanalizaci - dešťovou - úsek N1 - DŠ1 " (6,0*1,2)*(2,25-0,15-0,4)</t>
  </si>
  <si>
    <t>" Zásyp potrubí vykopanou zeminou pro areálovou kanalizaci - dešťovou - úsek DŠ1 - DŠ2 " (1,0*1,2)*(2,15-0,15-0,4)</t>
  </si>
  <si>
    <t>" Zásyp potrubí vykopanou zeminou pro areálovou kanalizaci - dešťovou - úsek DŠ2 - V2 " ((2,1-1,4)*1,2)*(2,1-0,15-0,4)</t>
  </si>
  <si>
    <t>" Zásyp potrubí vykopanou zeminou pro areálovou kanalizaci - dešťovou - úsek DŠ1 - V1 " ((2,1-1,4)*1,2)*(2,15-0,15-0,4)</t>
  </si>
  <si>
    <t>" Zásyp potrubí štěrkem / kamenivem pro areálovou kanalizaci - deštovou "</t>
  </si>
  <si>
    <t>" Zásyp potrubí štěrkem / kamenivem pro areálovou kanalizaci - dešťovou - úsek DŠ2 - V2 " (1,4*1,2)*(2,1-0,15-0,4)</t>
  </si>
  <si>
    <t>" Zásyp potrubí štěrkem / kamenivem pro areálovou kanalizaci - dešťovou - úsek DŠ1 - V1 " (1,4*1,2)*(2,15-0,15-0,4)</t>
  </si>
  <si>
    <t>" Zásyp kanalizačních šachet z PP štěrkopískem "</t>
  </si>
  <si>
    <t>"  Zásyp kanalizační šachty z PP štěrkopískem - DŠ1 " (1,6*1,6)*(2,15-0,15)-((3,141592654*0,3*0,3)*2,0)</t>
  </si>
  <si>
    <t>"  Zásyp kanalizační šachty z PP štěrkopískem - DŠ2 " (1,6*1,6)*(2,1-0,15)-((3,141592654*0,3*0,3)*1,95)</t>
  </si>
  <si>
    <t>58343930</t>
  </si>
  <si>
    <t>kamenivo drcené hrubé frakce 16/32</t>
  </si>
  <si>
    <t>24947991</t>
  </si>
  <si>
    <t>" Materiál pro zásyp potrubí areálové kanalizace - dešťové "</t>
  </si>
  <si>
    <t>" Materiál pro zásyp potrubí areálové kanalizace - dešťové - úsek DŠ2 - V2 " ((1,4*1,2)*(2,1-0,15-0,4))*2,0</t>
  </si>
  <si>
    <t>" Materiál pro zásyp potrubí areálové kanalizace - dešťové - úsek DŠ1 - V1 " ((1,4*1,2)*(2,15-0,15-0,4))*2,0</t>
  </si>
  <si>
    <t>58337302</t>
  </si>
  <si>
    <t>štěrkopísek frakce 0/16</t>
  </si>
  <si>
    <t>42430632</t>
  </si>
  <si>
    <t>" Štěrkopísek pro zásyp kanalizačních šachet z PP "</t>
  </si>
  <si>
    <t>" Štěrkopísek pro zásyp kanalizační šachty z PP - DŠ1 " ((1,6*1,6)*(2,15-0,15)-((3,141592654*0,3*0,3)*2,0))*2,0</t>
  </si>
  <si>
    <t>" Štěrkopísek pro zásyp kanalizační šachty z PP - DŠ2 " ((1,6*1,6)*(2,1-0,15)-((3,141592654*0,3*0,3)*1,95))*2,0</t>
  </si>
  <si>
    <t>-733925751</t>
  </si>
  <si>
    <t>" Obsyp potrubí štěrkem / kamenivem pro areálovou kanalizaci - dešťovou. "</t>
  </si>
  <si>
    <t>" Obsyp potrubí štěrkem / kamenivem pro areálovou kanalizaci - dešťovou - úsek N1 - DŠ1 - tl. 400 mm " (6,0*1,2)*0,4</t>
  </si>
  <si>
    <t>" Obsyp potrubí štěrkem / kamenivem pro areálovou kanalizaci - dešťovou - úsek DŠ1 - DŠ2 - tl. 400 mm " (1,0*1,2)*0,4</t>
  </si>
  <si>
    <t>" Obsyp potrubí štěrkem / kamenivem pro areálovou kanalizaci - dešťovou - úsek DŠ2 - V2 - tl. 400 mm " (2,1*1,2)*0,4</t>
  </si>
  <si>
    <t>" Obsyp potrubí štěrkem / kamenivem pro areálovou kanalizaci - dešťovou - úsek DŠ1 - V1 - tl. 400 mm " (2,1*1,2)*0,4</t>
  </si>
  <si>
    <t>-1443454458</t>
  </si>
  <si>
    <t>" Materiál pro obsyp potrubí areálové kanalizace - dešťové "</t>
  </si>
  <si>
    <t>" Materiál pro obsyp potrubí areálové kanalizace - dešťové - úsek N1 - DŠ1 " ((6,0*1,2)*0,4)*2,0</t>
  </si>
  <si>
    <t>" Materiál pro obsyp potrubí areálové kanalizace - dešťové - úsek DŠ1 - DŠ2 " ((1,0*1,2)*0,4)*2,0</t>
  </si>
  <si>
    <t>" Materiál pro obsyp potrubí areálové kanalizace - dešťové - úsek DŠ2 - V2 " ((2,1*1,2)*0,4)*2,0</t>
  </si>
  <si>
    <t>" Materiál pro obsyp potrubí areálové kanalizace - dešťové - úsek DŠ1 - V1 " ((2,1*1,2)*0,4)*2,0</t>
  </si>
  <si>
    <t>1809960026</t>
  </si>
  <si>
    <t>(12,24+1,92+1,302+1,344)*(0,05+0,7)</t>
  </si>
  <si>
    <t>" Naložení pro odvoz nepotřebné zeminy " (2,019+28,259)</t>
  </si>
  <si>
    <t>" Odečet množství pro zpětný zásyp " -(12,605)</t>
  </si>
  <si>
    <t xml:space="preserve">" Naložení dovezené zeminy pro zásyp a obsyp pro přesun k místě použití " </t>
  </si>
  <si>
    <t>" Naložení dovozené zeminy pro zásyp " (10,584+17,99)/2,0</t>
  </si>
  <si>
    <t>" Naložení dovozené zeminy pro obsyp " (10,752)/2,0</t>
  </si>
  <si>
    <t>167151102</t>
  </si>
  <si>
    <t>Nakládání, skládání a překládání neulehlého výkopku nebo sypaniny strojně nakládání, množství do 100 m3, z horniny třídy těžitelnosti II, skupiny 4 a 5</t>
  </si>
  <si>
    <t>598911991</t>
  </si>
  <si>
    <t>https://podminky.urs.cz/item/CS_URS_2025_01/167151102</t>
  </si>
  <si>
    <t>(12,24+1,92+1,302+1,344)*(0,05+0,2)</t>
  </si>
  <si>
    <t>" Naložení pro odvoz nepotřebné zeminy " (2,019+8,074)</t>
  </si>
  <si>
    <t>" Odečet množství pro zpětný zásyp " -(4,202)</t>
  </si>
  <si>
    <t>581827047</t>
  </si>
  <si>
    <t>" Odvoz dovezené zeminy pro zásyp a obsyp k místu použití "</t>
  </si>
  <si>
    <t>" Odvoz dovezené zeminy pro zásyp " (10,584+17,99)/2,0</t>
  </si>
  <si>
    <t>" Odvoz dovezené zeminy pro obsyp " (10,752)/2,0</t>
  </si>
  <si>
    <t>162351123</t>
  </si>
  <si>
    <t>Vodorovné přemístění výkopku nebo sypaniny po suchu na obvyklém dopravním prostředku, bez naložení výkopku, avšak se složením bez rozhrnutí z horniny třídy těžitelnosti II skupiny 4 a 5 na vzdálenost přes 50 do 500 m</t>
  </si>
  <si>
    <t>-395668942</t>
  </si>
  <si>
    <t>https://podminky.urs.cz/item/CS_URS_2025_01/162351123</t>
  </si>
  <si>
    <t>374313208</t>
  </si>
  <si>
    <t>" Uložení zeminy (sypaniny) na meziskládce " (12,605+4,202)</t>
  </si>
  <si>
    <t>-178552652</t>
  </si>
  <si>
    <t>" Odvoz nepotřebné zeminy na trvalou skládku " (2,019+28,259)-(12,605)</t>
  </si>
  <si>
    <t>145418687</t>
  </si>
  <si>
    <t>" Odvoz nepotřebné zeminy na trvalou skládku " ((2,019+28,259)-(12,605))*10</t>
  </si>
  <si>
    <t>162751137</t>
  </si>
  <si>
    <t>Vodorovné přemístění výkopku nebo sypaniny po suchu na obvyklém dopravním prostředku, bez naložení výkopku, avšak se složením bez rozhrnutí z horniny třídy těžitelnosti II skupiny 4 a 5 na vzdálenost přes 9 000 do 10 000 m</t>
  </si>
  <si>
    <t>1615745822</t>
  </si>
  <si>
    <t>https://podminky.urs.cz/item/CS_URS_2025_01/162751137</t>
  </si>
  <si>
    <t>" Odvoz nepotřebné zeminy na trvalou skládku " (2,019+8,074)-(4,202)</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</si>
  <si>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</si>
  <si>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</si>
  <si>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-1593989407</t>
  </si>
  <si>
    <t>https://podminky.urs.cz/item/CS_URS_2025_01/162751139</t>
  </si>
  <si>
    <t>" Odvoz nepotřebné zeminy na trvalou skládku " ((2,019+8,074)-(4,202))*10</t>
  </si>
  <si>
    <t>-1356570435</t>
  </si>
  <si>
    <t>" Poplatek za uložení zeminy na skládce " (17,673+5,891)*2,0</t>
  </si>
  <si>
    <t>-872743996</t>
  </si>
  <si>
    <t>" Lože z písku pod potrubí areálové kanalizace - dešťové "</t>
  </si>
  <si>
    <t>" Lože z písku pod potrubí areálové kanalizace - dešťové - úsek N1 - DŠ1 - tl. 150 mm " (6,0*1,2)*0,15</t>
  </si>
  <si>
    <t>" Lože z písku pod potrubí areálové kanalizace - dešťové - úsek DŠ1 - DŠ2 - tl. 150 mm " (1,0*1,2)*0,15</t>
  </si>
  <si>
    <t>" Lože z písku pod potrubí areálové kanalizace - dešťové - úsek DŠ2 - V2 - tl. 150 mm " (2,1*1,2)*0,15</t>
  </si>
  <si>
    <t>" Lože z písku pod potrubí areálové kanalizace - dešťové - úsek DŠ1 - V1 - tl. 150 mm " (2,1*1,2)*0,15</t>
  </si>
  <si>
    <t>" Lože z písku pro kanalizační šachty z PP "</t>
  </si>
  <si>
    <t>" Lože z písku pro kanalizační šachty z PP - DŠ1 a DŠ2 - tl. 150 mm " ((1,6*1,6)*0,15)*2</t>
  </si>
  <si>
    <t>871313121</t>
  </si>
  <si>
    <t>Montáž kanalizačního potrubí z tvrdého PVC-U hladkého plnostěnného tuhost SN 8 DN 160</t>
  </si>
  <si>
    <t>596927001</t>
  </si>
  <si>
    <t>https://podminky.urs.cz/item/CS_URS_2025_01/871313121</t>
  </si>
  <si>
    <t xml:space="preserve">" Potrubí PVC KG SN 8. " </t>
  </si>
  <si>
    <t>" Montáž potrubí pro areálovou kanalizaci - dešťovou - úsek N1 - DŠ1 " (6,0)</t>
  </si>
  <si>
    <t>" Montáž potrubí pro areálovou kanalizaci - dešťovou - úsek DŠ1 - DŠ2 " (1,0)</t>
  </si>
  <si>
    <t>" Montáž potrubí pro areálovou kanalizaci - dešťovou - úsek DŠ2 - V2 " (2,1)</t>
  </si>
  <si>
    <t>" Montáž potrubí pro areálovou kanalizaci - dešťovou - úsek DŠ1 - V1 " (2,1)</t>
  </si>
  <si>
    <t>28611164 RTO</t>
  </si>
  <si>
    <t>trubka kanalizační PVC-U plnostěnná jednovrstvá DN 160 SN8 vč. veškerých nutných tvarovek</t>
  </si>
  <si>
    <t>-1017568868</t>
  </si>
  <si>
    <t>Poznámka k položce:_x000D_
" V ceně potrubí a veškeré potřebné tvarovky - odvočky, kolena apod. "</t>
  </si>
  <si>
    <t>" Potrubí pro areálovou kanalizaci - dešťovou "</t>
  </si>
  <si>
    <t>" Potrubí pro areálovou kanalizaci - dešťovou - úsek N1 - DŠ1 " (6,0)*1,1</t>
  </si>
  <si>
    <t>" Potrubí pro areálovou kanalizaci - dešťovou - úsek DŠ1 - DŠ2 " (1,0)*1,1</t>
  </si>
  <si>
    <t>" Potrubí pro areálovou kanalizaci - dešťovou - úsek DŠ2 - V2 " (2,1)*1,1</t>
  </si>
  <si>
    <t>" Potrubí pro areálovou kanalizaci - dešťovou - úsek DŠ1 - V1 " (2,1)*1,1</t>
  </si>
  <si>
    <t>871999611 SPC</t>
  </si>
  <si>
    <t>D+M Plastová revizní šachta na kanalizačním potrubí - DN 600 - Specifikace dle PD - DŠ1</t>
  </si>
  <si>
    <t>736990580</t>
  </si>
  <si>
    <t xml:space="preserve">Poznámka k položce:_x000D_
" Šachta kruhová plastová DN 600 mm, systémové šachtové dno, šachtové skruže / dílce, konus a vyrovnávací prstenec. _x000D_
V ceně litinový poklop kruhový B125 s odvětráním, veškeré příslušenství a vystrojení šachty, držáky armatur, pomocné konstrukce "_x000D_
" V ceně také přesun hmot. "_x000D_
</t>
  </si>
  <si>
    <t>" Revizní šachta z polypropylenu (PP) na kanalizačním potrubí DN 600 - Š1 - hl. ± 2,0 m. " (1,0)</t>
  </si>
  <si>
    <t>871999612 SPC</t>
  </si>
  <si>
    <t>D+M Plastová revizní šachta na kanalizačním potrubí - DN 600 - Specifikace dle PD - DŠ2</t>
  </si>
  <si>
    <t>-1257336228</t>
  </si>
  <si>
    <t>" Revizní šachta z polypropylenu (PP) na kanalizačním potrubí DN 600 - DŠ2 - hl. ± 1,95 m. " (1,0)</t>
  </si>
  <si>
    <t>871999701 SPC</t>
  </si>
  <si>
    <t>D+M Prostup potrubí budovou / základy</t>
  </si>
  <si>
    <t>-1545709769</t>
  </si>
  <si>
    <t xml:space="preserve">Poznámka k položce:_x000D_
" V ceně chránička, kotvení chráničky, vytvoření a zapravení prostupů, systémové utěsnění prostupu, napojení na svislou hydroizolaci.vč. přesunu hmot, odvozu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odpadů)._x000D_
Likvidace dle technologie na místa určené zhotovitelem, včetně poplatků za uložení odpadu. "_x000D_
</t>
  </si>
  <si>
    <t>" Prostup potrubí kanalizace budovou / základy. "</t>
  </si>
  <si>
    <t>" Prostup potrubí budovou / základy - dešťová kanalizace - bod V1, V2 " (2,0)</t>
  </si>
  <si>
    <t>871999751 SPC</t>
  </si>
  <si>
    <t>Kamerový průzkum stávající areálové kanalizace vč. případného pročištění</t>
  </si>
  <si>
    <t>-1903730851</t>
  </si>
  <si>
    <t>Poznámka k položce:_x000D_
" V ceně kamerový průzkum, revizní zpráva a DVD záznam z průzkumu kanalizačního potrubí, stávajícího úseku  Případné pročištění tlakovou vodou,či motorovým pérem.  V ceně je zahruta také doprava a práce techniků ." _x000D_
" V ceně také odvozu a likvidace kalu.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</si>
  <si>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Kamerový průzkum stávající areálové kanalizace vč. případného vyčištění "</t>
  </si>
  <si>
    <t>" Průzkum větví u hlavního vstupu po sběrnou šachtu - předpokládaná délka obou větví - 51,0 m " (51,0)</t>
  </si>
  <si>
    <t>" Průzkum větví u nové kanalizace po sběrnou šachtu - předpokládaná délka obou větví - 102,0 m " (102,0)</t>
  </si>
  <si>
    <t>871999801 SPC</t>
  </si>
  <si>
    <t>D+M Napojení potrubí kanalizace na plastovou šachtu</t>
  </si>
  <si>
    <t>-193634612</t>
  </si>
  <si>
    <t xml:space="preserve">Poznámka k položce:_x000D_
" V ceně případné nutné vytvoření a zapravení prostupu, tvarovky pro zajištění napojení, těsnící prvky a veškeré příslušenství vč. přesunu hmot. " _x000D_
</t>
  </si>
  <si>
    <t xml:space="preserve">" Napojení potrubí kanalizace na novou plastovou šachtu. " </t>
  </si>
  <si>
    <t>" Napojení na šachtu DŠ1 " (3,0)</t>
  </si>
  <si>
    <t>" Napojení na šachtu DŠ2 " (2,0)</t>
  </si>
  <si>
    <t>871999851 SPC</t>
  </si>
  <si>
    <t>D+M Napojení nového potrubí kanalizace na stávající kanalizační šachtu - N1</t>
  </si>
  <si>
    <t>810489034</t>
  </si>
  <si>
    <t xml:space="preserve">Poznámka k položce:_x000D_
" V ceně případné zaslepení stávajících prostupů do šachty během provádění prací a pozdější odslepení, případné čerpání, odvoz a likvidace kalu, provedení, zapravení, utěsnění nového prostupu, tvarovky pro zajištění napojení, veškerý nutný těsnící a jiný materiál a veškeré další nutné práce a materiál související s provedením napojení nového kanalizačního potrubí na stávající šachtu.
_x000D_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</si>
  <si>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Napojení nového potrubí kanalizace na stávající kanalizační šachtu - napojení N1. " (1,0)</t>
  </si>
  <si>
    <t>892351111</t>
  </si>
  <si>
    <t>Tlakové zkoušky vodou na potrubí DN 150 nebo 200</t>
  </si>
  <si>
    <t>-492663528</t>
  </si>
  <si>
    <t>https://podminky.urs.cz/item/CS_URS_2025_01/892351111</t>
  </si>
  <si>
    <t xml:space="preserve">" Tlaková zkouška potrubí areálové kanalizace - dešťové " </t>
  </si>
  <si>
    <t>" Zkouška kanalizace PVC KG DN 160 " (6,0+1,0+2,1+2,1)</t>
  </si>
  <si>
    <t>892372111</t>
  </si>
  <si>
    <t>Tlakové zkoušky vodou zabezpečení konců potrubí při tlakových zkouškách DN do 300</t>
  </si>
  <si>
    <t>630831247</t>
  </si>
  <si>
    <t>https://podminky.urs.cz/item/CS_URS_2025_01/892372111</t>
  </si>
  <si>
    <t>" Zabezpečení konců potrubí areálové kanalizace- dešťové - při tlakové zkoušce "</t>
  </si>
  <si>
    <t>" Zabezpečení konců areálové kanalizace - potrubí PVC KG DN 160 " (1,0)</t>
  </si>
  <si>
    <t>899713119 SPC</t>
  </si>
  <si>
    <t>D+M Označovací štítky pro prvky kanalizace a napojení</t>
  </si>
  <si>
    <t>-632593411</t>
  </si>
  <si>
    <t>Poznámka k položce:_x000D_
" Označovací a informační štítky (označníky) napojení a armatur areálové kanalizace - např. pro umístění na sloupek, oplocení, objekt, případný nástřik apod. "_x000D__x000D_
_x000D__x000D_
" V ceně veškerý kotvící a upevňovací materiál a další příslušenství (vč. spreje např. pro nástřik) vč. dopsání informací a přesunu hmot. "_x000D_</t>
  </si>
  <si>
    <t>" Označení prvků a zařízení - např. šachet, nádrží, teleskopické soupravy, napojení apod. " (1,0)</t>
  </si>
  <si>
    <t>899721111</t>
  </si>
  <si>
    <t>Signalizační vodič na potrubí DN do 150 mm</t>
  </si>
  <si>
    <t>-548892178</t>
  </si>
  <si>
    <t>https://podminky.urs.cz/item/CS_URS_2025_01/899721111</t>
  </si>
  <si>
    <t>" Signalizační vodič pro potrubí kanalizace - dešťové "</t>
  </si>
  <si>
    <t>" Signalizační vodič pro potrubí kanalizace - PVC KG DN 160 " (6,0+1,0+2,1+2,1)</t>
  </si>
  <si>
    <t>899722114</t>
  </si>
  <si>
    <t>Krytí potrubí z plastů výstražnou fólií z PVC šířky přes 34 do 40 cm</t>
  </si>
  <si>
    <t>1877052089</t>
  </si>
  <si>
    <t>https://podminky.urs.cz/item/CS_URS_2025_01/899722114</t>
  </si>
  <si>
    <t>" Výstražná fólie pro potrubí kanalizace - dešťové "</t>
  </si>
  <si>
    <t>" Výstražná fólie pro potrubí kanalizace - PVC KG DN 160 " (6,0+1,0+2,1+2,1)</t>
  </si>
  <si>
    <t>1100090428</t>
  </si>
  <si>
    <t>" Přesun hmot pro areálovou kanalizaci. " (40,078)-(10,584+17,99+10,752)</t>
  </si>
  <si>
    <t xml:space="preserve">" POZN: V přesunu hmot není uvažování s tonáží materiálů, u kterých se předpokládá zabudování přímo v místě vykládky - hmotnost položek z oddílu 4. " </t>
  </si>
  <si>
    <t>" POZN: S přesunem hmot zeminy pro zásyp a obsyp je uvažováno v oddíle 1 - zemní práce - nakládání sk. 1 až 3 a vodorovná doprava do 500 m. "</t>
  </si>
  <si>
    <t>112010101</t>
  </si>
  <si>
    <t xml:space="preserve">" Stavební práce a dodávky spojené s provedením funkčního celku HSV - výpomoce, doplňkové práce a dodávky, kompletace apod. " </t>
  </si>
  <si>
    <t>" HZS - pomocné práce související s prováděním areálové kanalizace " (2,0)</t>
  </si>
  <si>
    <t>D.1.2.2.1.19.-2 - ZTI - AREÁLOVÝ VODOVOD</t>
  </si>
  <si>
    <t xml:space="preserve">    8 - Vedení trubní dálková a přípojná</t>
  </si>
  <si>
    <t>-1020691692</t>
  </si>
  <si>
    <t>-942555579</t>
  </si>
  <si>
    <t>757688588</t>
  </si>
  <si>
    <t>615388884</t>
  </si>
  <si>
    <t>-877998112</t>
  </si>
  <si>
    <t>-149060011</t>
  </si>
  <si>
    <t>" Případné dočasné zajištění kabelů během provádění prací " (1,0)</t>
  </si>
  <si>
    <t>-239620638</t>
  </si>
  <si>
    <t>" Práce s prvky inženýrských sítí " (1,0)</t>
  </si>
  <si>
    <t>1990426085</t>
  </si>
  <si>
    <t xml:space="preserve">" Hloubení rýh pro areálový vodovod - 5 % z celkové kubatury " </t>
  </si>
  <si>
    <t>" Hloubení rýhy pro areálový vodovod - úsek ČS - OBJ " (18,4*1,2*1,55)*0,05</t>
  </si>
  <si>
    <t>1226055896</t>
  </si>
  <si>
    <t xml:space="preserve">" Hloubení rýh pro areálový vodovod - 70 % z celkové kubatury " </t>
  </si>
  <si>
    <t>" Hloubení rýhy pro areálový vodovod - úsek ČS - OBJ " (18,4*1,2*1,55)*0,7</t>
  </si>
  <si>
    <t>529470746</t>
  </si>
  <si>
    <t>-1880861090</t>
  </si>
  <si>
    <t xml:space="preserve">" Hloubení rýh pro areálový vodovod - 20 % z celkové kubatury " </t>
  </si>
  <si>
    <t>" Hloubení rýhy pro areálový vodovod - úsek ČS - OBJ " (18,4*1,2*1,55)*0,2</t>
  </si>
  <si>
    <t>2127380433</t>
  </si>
  <si>
    <t>" Příplatek - 2 % " ((1,711+23,957)+(1,711+6,845))*0,02</t>
  </si>
  <si>
    <t>151101101</t>
  </si>
  <si>
    <t>Zřízení pažení a rozepření stěn rýh pro podzemní vedení příložné pro jakoukoliv mezerovitost, hloubky do 2 m</t>
  </si>
  <si>
    <t>801393083</t>
  </si>
  <si>
    <t>https://podminky.urs.cz/item/CS_URS_2025_01/151101101</t>
  </si>
  <si>
    <t>" Pažení rýh pro areálový vodovod - 80 % z celkové plochy "</t>
  </si>
  <si>
    <t>" Pažení rýhy pro areálový vodovod - úsek ČS - OBJ " ((18,4*1,55)*2)*0,8</t>
  </si>
  <si>
    <t>151101111</t>
  </si>
  <si>
    <t>Odstranění pažení a rozepření stěn rýh pro podzemní vedení s uložením materiálu na vzdálenost do 3 m od kraje výkopu příložné, hloubky do 2 m</t>
  </si>
  <si>
    <t>1603292481</t>
  </si>
  <si>
    <t>https://podminky.urs.cz/item/CS_URS_2025_01/151101111</t>
  </si>
  <si>
    <t>" Odstranění pažení rýh pro areálový vodovodu " (45,632)</t>
  </si>
  <si>
    <t>-822683726</t>
  </si>
  <si>
    <t>" Zásyp potrubí štěrkem / kamenivem pro areálový vodovod - vedení pod ZP "</t>
  </si>
  <si>
    <t>" Zásyp potrubí štěrkem / kamenivem pro areálový vodovod - úsek ČS - OBJ " (18,4*1,2)*(1,55-0,15-0,4)</t>
  </si>
  <si>
    <t>-1404101</t>
  </si>
  <si>
    <t>" Materiál pro zásyp potrubí areálového vodovodu - vedení pod ZP "</t>
  </si>
  <si>
    <t>" Materiál pro zásyp potrubí areálového vodovodu - úsek ČS - OBJ " ((18,4*1,2)*(1,55-0,15-0,4))*2,0</t>
  </si>
  <si>
    <t>-862012790</t>
  </si>
  <si>
    <t>" Obsyp potrubí štěrkem / kamenivem pro areálový vodovod "</t>
  </si>
  <si>
    <t>" Obsyp potrubí štěrkem / kamenivem  pro areálový vodovod - úsek ČS - OBJ - tl. 400 mm " (18,4*1,2)*0,4</t>
  </si>
  <si>
    <t>1383968379</t>
  </si>
  <si>
    <t>" Materiál pro obsyp potrubí  pro areálový vodovod "</t>
  </si>
  <si>
    <t>" Materiál pro obsyp potrubí  pro areálový vodovod - úsek ČS - OBJ " ((18,4*1,2)*0,4)*2,0</t>
  </si>
  <si>
    <t>-384592755</t>
  </si>
  <si>
    <t>" Naložení pro odvoz nepotřebné zeminy " (1,711+23,957)</t>
  </si>
  <si>
    <t>" Naložení dovozené zeminy pro zásyp " (44,16)/2,0</t>
  </si>
  <si>
    <t>" Naložení dovozené zeminy pro obsyp " (17,664)/2,0</t>
  </si>
  <si>
    <t>1187866996</t>
  </si>
  <si>
    <t>" Naložení pro odvoz nepotřebné zeminy " (1,711+6,845)</t>
  </si>
  <si>
    <t>1891041255</t>
  </si>
  <si>
    <t>" Odvoz dovezené zeminy pro zásyp " (44,16)/2,0</t>
  </si>
  <si>
    <t>" Odvoz dovezené zeminy pro obsyp " (17,664)/2,0</t>
  </si>
  <si>
    <t>-1572571851</t>
  </si>
  <si>
    <t>" Odvoz nepotřebné zeminy na trvalou skládku " (1,711+23,957)</t>
  </si>
  <si>
    <t>-1639907418</t>
  </si>
  <si>
    <t>" Odvoz nepotřebné zeminy na trvalou skládku " (1,711+23,957)*10</t>
  </si>
  <si>
    <t>-1258409505</t>
  </si>
  <si>
    <t>" Odvoz nepotřebné zeminy na trvalou skládku " (1,711+6,845)</t>
  </si>
  <si>
    <t>-577270232</t>
  </si>
  <si>
    <t>" Odvoz nepotřebné zeminy na trvalou skládku " (1,711+6,845)*10</t>
  </si>
  <si>
    <t>2034384611</t>
  </si>
  <si>
    <t>" Poplatek za uložení zeminy na skládce " (25,668+8,556)*2,0</t>
  </si>
  <si>
    <t>-599503218</t>
  </si>
  <si>
    <t xml:space="preserve">" Lože z písku pod potrubí areálového vodovodu " </t>
  </si>
  <si>
    <t>" Lože z písku pod potrubí areálového vodovodu - úsek ČS - OBJ - tl. 150 mm " (18,4*1,2)*0,15</t>
  </si>
  <si>
    <t>Vedení trubní dálková a přípojná</t>
  </si>
  <si>
    <t>871181211</t>
  </si>
  <si>
    <t>Montáž vodovodního potrubí z polyetylenu PE100 RC v otevřeném výkopu svařovaných elektrotvarovkou SDR 11/PN16 d 50 x 4,6 mm</t>
  </si>
  <si>
    <t>-322978263</t>
  </si>
  <si>
    <t>https://podminky.urs.cz/item/CS_URS_2025_01/871181211</t>
  </si>
  <si>
    <t xml:space="preserve">Poznámka k položce:_x000D_
" POZN: </t>
  </si>
  <si>
    <t>" Montáž potrubí PE 100 RC SDR11 50x4,6 mm "</t>
  </si>
  <si>
    <t>" Montáž potrubí areálového vodovodu - úsek ČS - OBJ " (18,4)</t>
  </si>
  <si>
    <t>" Montáž potrubí areálového vodovodu - svislé vedení - ČS " (2,0)</t>
  </si>
  <si>
    <t>28613502 RTO</t>
  </si>
  <si>
    <t>potrubí vodovodní dvouvrstvé PE100 RC SDR11 50x4,6mm vč. veškerých tvarovek</t>
  </si>
  <si>
    <t>-162320880</t>
  </si>
  <si>
    <t>" Potrubí PE 100 RC SDR11 50x4,6 mm "</t>
  </si>
  <si>
    <t>" Potrubí areálového vodovodu - úsek ČS - OBJ " (18,4)*1,1</t>
  </si>
  <si>
    <t>" Potrubí areálového vodovodu - svislé vedení - ČS " (2,0)*1,1</t>
  </si>
  <si>
    <t>-249315560</t>
  </si>
  <si>
    <t>Poznámka k položce:_x000D_
" V ceně chránička, kotvení chráničky, vytvoření a zapravení prostupů, systémové utěsnění prostupu, napojení na svislou hydroizolaci.vč. přesunu hmot, odvozu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odpadů)._x000D_
Likvidace dle technologie na místa určené zhotovitelem, včetně poplatků za uložení odpadu. "</t>
  </si>
  <si>
    <t>" Prostup potrubí vodovodu budovou / základy. "</t>
  </si>
  <si>
    <t>" Prostup potrubí budovou / základy - areálový vodovod " (3,0)</t>
  </si>
  <si>
    <t>871999651 SPC</t>
  </si>
  <si>
    <t>D+M Chránička DN 90 pro vedení areálového vodovodu v objektu</t>
  </si>
  <si>
    <t>1005524987</t>
  </si>
  <si>
    <t xml:space="preserve">Poznámka k položce:_x000D_
" V ceně chránička DN 90 vč. příslušenství (manžřet, těsnících prvků apod.), veškerý nutný kotvící těsnící a další prvky a potřebný materiál nutný pro provedení chráničky areálového vodovodu v objektu. "_x000D_
" V ceně také utěsnění prostupů skrze základní / podkladní betonovou desku. "_x000D_
_x000D_
" V ceně také přesun hmot. "_x000D_
</t>
  </si>
  <si>
    <t>" Chránička pro ochranu potrubí areálového vodovodu - předpoklad plastová trubka DN 90 "</t>
  </si>
  <si>
    <t>" Chránička - objekt ČS " (2,75)*1,1</t>
  </si>
  <si>
    <t>871999699 SPC</t>
  </si>
  <si>
    <t>Veškeré nutné práce související s provedením napojení areálového vodovodu na vedení v objektu - Čerpací stanice</t>
  </si>
  <si>
    <t>529719483</t>
  </si>
  <si>
    <t>Poznámka k položce:_x000D_
" V ceně veškeré nutné práce související s provedením napojení._x000D_
Jedná se např. o následující práce:_x000D_
_x000D_
PRÁCE SOUVISEJÍCÍ S VEDENÍM VODOVODU:_x000D_
 - potrubí pro vedení v objektu až v místě napojení - předpokládá se napojení do rozvaděče, který by již měl být připraven;_x000D_
 - nutné armatury v objektu pro danou větev - uzavírací kohouty, filtry, vypouštěcí ventily apod.;_x000D_
 - označovací štítky pro označení druhu větve vodovodu;_x000D_
 - případné nutné požární ucpávky, chráničky, manžety, vyplnění otorů po prostupech mezi potrubím a konstrukcemi apod.;_x000D_
 - další nutné práce práce a materiál související s provedení napojení areálového vodovodu v objektu čerpací stanice._x000D_
_x000D_
STAVAŘSKÉ PRÁCE SOUVISEJÍCÍ S VEDENÍM VODOVODU:_x000D_
 - případné vybourání podlah, provedení prostupů vč. doplnění podlah po provedení prací;_x000D_
 - provedení prostupů skrze vnitřní konstrukce vč. případného vysekání rýhy pro vedení v konstrukci;_x000D_
 - demontáž a zpětná montáž / výměna SDK konstrukcí při vedení pod stropem;_x000D_
 - práce s omítkami - otlučení a zapravení, doplnění;_x000D_
 - výmalba;_x000D_
 - zakrytí okolních konstrukcí před poškození během provádění prací;_x000D_
 - pomocné lešení pro provádění prací;_x000D_
 - úklid po veškerých pracích;_x000D_
 - přesun hmot, odvoz a likvidace suti;_x000D_
 - další veškeré nutné práce části ASŘ nutné pro provedení napojení areálového vodovodu ve stávajícím objektu trafostanice. "</t>
  </si>
  <si>
    <t>" Práce ve stávajícím objektu čerpací stanice související s napojením areálového vodovodu na vedení v objektu " (1,0)</t>
  </si>
  <si>
    <t>892233122</t>
  </si>
  <si>
    <t>Proplach a dezinfekce vodovodního potrubí DN od 40 do 70</t>
  </si>
  <si>
    <t>2094990019</t>
  </si>
  <si>
    <t>https://podminky.urs.cz/item/CS_URS_2025_01/892233122</t>
  </si>
  <si>
    <t>" Proplach a dezinfekce potrubí "</t>
  </si>
  <si>
    <t>" Proplach a dezinfekce potrubí vodovodu z PE 100 RC SDR 11 50,0×4,6 mm - areálový vodovod  " (18,4)+(2,0)</t>
  </si>
  <si>
    <t>892241111</t>
  </si>
  <si>
    <t>Tlakové zkoušky vodou na potrubí DN do 80</t>
  </si>
  <si>
    <t>992802804</t>
  </si>
  <si>
    <t>https://podminky.urs.cz/item/CS_URS_2025_01/892241111</t>
  </si>
  <si>
    <t>" Tlaková zkouška potrubí vodovodu - předběžná a konečná "</t>
  </si>
  <si>
    <t>" Tlaková zkouška potrubí vodovodu z PE 100 RC SDR 11 50,0×4,6 mm - areálový vodovod  " (18,4)+(2,0)</t>
  </si>
  <si>
    <t>-1745559968</t>
  </si>
  <si>
    <t xml:space="preserve">Poznámka k položce:_x000D_
" Včetně technické prohlídky a utěsnění zkoušeného úseku " _x000D_
_x000D_
" V ceně obsaženy náklady na:_x000D_
 - montáž a demontáž výrobků nebo dílců pro zabezpečení konce (ů) zkoušeného úseku;_x000D_
 - montáž a demontáž koncových tvarovek;
_x000D_
 - montáž zaslepovacích prvků - přírub;_x000D_
 - případné zaslepení odboček pro hydranty, vzdušníky a jiné armatury a odbočky pro případné odbočující větve;_x000D_
 - ostatní veškeré nutné příslušenství a materiál nutný pro zajištění konců během zkoušek potrubí. ""_x000D_
</t>
  </si>
  <si>
    <t>" Zabezpečení konců potrubí vodovodu při tlakové zkoušce "</t>
  </si>
  <si>
    <t>" Zabezpečení konců potrubí vodovodu z PE 100 RC SDR 11 50,0×4,6 mm - areálový vodovod  " (1,0)</t>
  </si>
  <si>
    <t xml:space="preserve">D+M Označovací štítky pro prvky vodovodu a napojení </t>
  </si>
  <si>
    <t>1483387348</t>
  </si>
  <si>
    <t xml:space="preserve">Poznámka k položce:_x000D_
"" Označovací a informační štítky (označníky) napojení a armatur areálového vodovodu - např. pro umístění na sloupek, oplocení, objekt, případný nástřik apod. ""_x000D_
_x000D_
"" V ceně veškerý kotvící a upevňovací materiál, a další příslušenství (vč. speje např. pro nástřik) vč. dopsání informací a přesunu hmot. ""_x000D_
_x000D_
</t>
  </si>
  <si>
    <t>" Označovací a informační štítky (označníky) napojení a armatur areálového vodovodu "</t>
  </si>
  <si>
    <t xml:space="preserve"> " Např. pro umístění na sloupek, oplocení, objekt, případný nástřik apod. "</t>
  </si>
  <si>
    <t>" Označení prvků, napojení a zařízení - např. šoupěte, teleskopické soupravy, napojení apod. " (1,0)</t>
  </si>
  <si>
    <t>790528238</t>
  </si>
  <si>
    <t>" Signalizační vodič pro potrubí vodovodu "</t>
  </si>
  <si>
    <t>" Signalizační vodič pro potrubí vodovodu - PE 100 RC SDR11 50x4,6 mm " (18,4)</t>
  </si>
  <si>
    <t>-1268915867</t>
  </si>
  <si>
    <t>" Výstražná fólie pro potrubí vodovodu "</t>
  </si>
  <si>
    <t>" Výstražná fólie pro potrubí vodovodu - PE 100 RC SDR11 50x4,6 mm " (18,4)</t>
  </si>
  <si>
    <t>-604522451</t>
  </si>
  <si>
    <t>" Přesun hmot pro areálový vodovod. " (62,421)-(44,16+17,664)</t>
  </si>
  <si>
    <t>-1815402690</t>
  </si>
  <si>
    <t xml:space="preserve">Poznámka k položce:_x000D_
" Stavební práce a dodávky spojené s provedením funkčního celku HSV - výpomoce, doplňkové práce a dodávky,kompletace apod. " </t>
  </si>
  <si>
    <t xml:space="preserve">" Stavební práce a dodávky spojené s provedením funkčního celku HSV - výpomoce, doplňkové práce a dodávky,kompletace apod. " </t>
  </si>
  <si>
    <t>" HZS - pomocné práce související s prováděním areálového vodovodu " (2,0)</t>
  </si>
  <si>
    <t>D.1.2.4.a - VYTÁPĚNÍ</t>
  </si>
  <si>
    <t xml:space="preserve">    731 - Ústřední vytápění - Kotelny</t>
  </si>
  <si>
    <t xml:space="preserve">    733 - Ústřední vytápění - rozvodné potrubí</t>
  </si>
  <si>
    <t xml:space="preserve">    734 - Ústřední vytápění - Armatury</t>
  </si>
  <si>
    <t xml:space="preserve">    735 - Ústřední vytápění - Otopná tělesa</t>
  </si>
  <si>
    <t>Ústřední vytápění - Kotelny</t>
  </si>
  <si>
    <t>731999105 SPC</t>
  </si>
  <si>
    <t>D+M Hlavní kombinovaný Rozdělovač / Sběrač - Specifikace dle PD - R/S</t>
  </si>
  <si>
    <t>-1721563223</t>
  </si>
  <si>
    <t>Poznámka k položce:_x000D_
Hlavní kombinovaný rozdělovač / sběrač s vnitřní izolací mezi rozdělovací a sběrnou částí. _x000D_
V ceně veškeré nutné příslušenství, armatury, šroubení, ... a veškeré práce pro zajištění funkčnosti celku.</t>
  </si>
  <si>
    <t>731999152 SPC</t>
  </si>
  <si>
    <t>D+M Expanzní nádoba s membránou pro vodovod - Specifikace dle PD - EX-V</t>
  </si>
  <si>
    <t>686379962</t>
  </si>
  <si>
    <t>Poznámka k položce:_x000D_
Včetně prokabelování, měření a regulace, zprovoznění, napojení a veškerého příslušenství.</t>
  </si>
  <si>
    <t>731999156 SPC</t>
  </si>
  <si>
    <t>D+M Expanzní nádoba s membránou pro topení - Specifikace dle PD - EX - T</t>
  </si>
  <si>
    <t>-504981159</t>
  </si>
  <si>
    <t>731999160 SPC</t>
  </si>
  <si>
    <t>D+M Odlučovač nečistot a kalů - Specifikace dle PD</t>
  </si>
  <si>
    <t>-6606252</t>
  </si>
  <si>
    <t xml:space="preserve">Poznámka k položce:_x000D_
V ceně také tepelná izolace pro odlučovač. </t>
  </si>
  <si>
    <t>731999161 SPC</t>
  </si>
  <si>
    <t>D+M Výměník tepla pro ohřev TUV - I. tlakové pásmo - tepelný výkon 44 kW - Specifikace dle PD</t>
  </si>
  <si>
    <t>344162001</t>
  </si>
  <si>
    <t>Poznámka k položce:_x000D_
Cena vč. připojovacího šroubení, stojánku, redukce pro napojení potrubí rozvodu, TI atd._x000D_
Součástí je zprovoznění, napojení, odzkoušení a veškeré příslušenství a práce nutné ke zprovoznění dle PD.</t>
  </si>
  <si>
    <t>731999162 SPC</t>
  </si>
  <si>
    <t>D+M Výměník tepla pro ohřev TUV - II. tlakové pásmo - tepelný výkon 44 kW - Specifikace dle PD</t>
  </si>
  <si>
    <t>-1682678788</t>
  </si>
  <si>
    <t>731999163 SPC</t>
  </si>
  <si>
    <t>D+M Nerezový zásobníkový ohřívač TV bez vnitřního výměníku - bez elktrické patrony - Specifikace dle PD</t>
  </si>
  <si>
    <t>-1789060933</t>
  </si>
  <si>
    <t>731999164 SPC</t>
  </si>
  <si>
    <t>D+M Domovní výměniková stanice - tlakově nezávislá - 345 kW - Specifikace dle PD</t>
  </si>
  <si>
    <t>599621585</t>
  </si>
  <si>
    <t>Poznámka k položce:_x000D_
V ceně vyměniková stanice včetně tepelné izolace a volně ložených komponentu, řídící systém, doprava, oživení stanic, zaškolení obsluhy, všechny armatury atd.</t>
  </si>
  <si>
    <t>731999301 SPC</t>
  </si>
  <si>
    <t>D+M Oběhové čerpadlo s regulovatelnými otáčkami pro větev 2 - TUV II.tl.pásmo, m= 1,92 m3/h, H=70 kPa, 230V - Speifikace dle PD - OČ01</t>
  </si>
  <si>
    <t>-961339789</t>
  </si>
  <si>
    <t>Poznámka k položce:_x000D_
Včetně prokabelování, regulátor čerpadla, měření a regulace, zprovoznění, napojení a veškerého příslušenství.</t>
  </si>
  <si>
    <t>731999302 SPC</t>
  </si>
  <si>
    <t>D+M Oběhové čerpadlo s regulovatelnými otáčkami pro větev 3 - TUV I.tl.pásmo, m= 1,92 m3/h, H=70 kPa, 230V - Speifikace dle PD - OČ02</t>
  </si>
  <si>
    <t>1291951991</t>
  </si>
  <si>
    <t>731999303 SPC</t>
  </si>
  <si>
    <t>D+M Oběhové čerpadlo s regulovatelnými otáčkami pro větev 4 - otopná tělesa, m= 10,26 m3/h, H=80 kPa, 230V - Speifikace dle PD - OČ03</t>
  </si>
  <si>
    <t>-16057211</t>
  </si>
  <si>
    <t>731999304 SPC</t>
  </si>
  <si>
    <t>D+M Oběhové čerpadlo s regulovatelnými otáčkami pro větev 5 - VZT, m= 2,15 m3/h, H=75 kPa, 230V - Speifikace dle PD - OČ04</t>
  </si>
  <si>
    <t>-1268855776</t>
  </si>
  <si>
    <t>731999305 SPC</t>
  </si>
  <si>
    <t>D+M Oběhové čerpadlo s regulovatelnými otáčkami pro nabíjecí čerpadlo přes VT1, m= 0,2 m3/h, H=60 kPa, 230V - Specifikace dle PD - OČ05</t>
  </si>
  <si>
    <t>-1706351511</t>
  </si>
  <si>
    <t>731999306 SPC</t>
  </si>
  <si>
    <t>D+M Oběhové čerpadlo s regulovatelnými otáčkami pro nabíjecí čerpadlo přes VT2, m= 0,2 m3/h, H=60 kPa, 230V - Specifikace dle PD - OČ06</t>
  </si>
  <si>
    <t>-318889638</t>
  </si>
  <si>
    <t>731999308 SPC</t>
  </si>
  <si>
    <t>D+M Oběhové čerpadlo s regulovatelnými otáčkami pro VZT 1, m= 0,09 m3/h, H=50 kPa, 230V - Specifikace dle PD - OČ08</t>
  </si>
  <si>
    <t>1217913937</t>
  </si>
  <si>
    <t>731999309 SPC</t>
  </si>
  <si>
    <t>D+M Oběhové čerpadlo s regulovatelnými otáčkami pro VZT 2, m= 0,09 m3/h, H=50 kPa, 230V - Specifikace dle PD - OČ09</t>
  </si>
  <si>
    <t>-1975210849</t>
  </si>
  <si>
    <t>731999310 SPC</t>
  </si>
  <si>
    <t>D+M Oběhové čerpadlo s regulovatelnými otáčkami pro VZT 3.1, m= 0,07 m3/h, H=55 kPa, 230V - Specifikace dle PD - OČ10</t>
  </si>
  <si>
    <t>980308123</t>
  </si>
  <si>
    <t>731999311 SPC</t>
  </si>
  <si>
    <t>D+M Oběhové čerpadlo s regulovatelnými otáčkami pro VZT 3, m= 0,07 m3/h, H=55 kPa, 230V - Specifikace dle PD - OČ11</t>
  </si>
  <si>
    <t>-1415635916</t>
  </si>
  <si>
    <t>731999312 SPC</t>
  </si>
  <si>
    <t>D+M Oběhové čerpadlo s regulovatelnými otáčkami pro VZT 4, m= 0,11 m3/h, H=50 kPa, 230V - Specifikace dle PD - OČ12</t>
  </si>
  <si>
    <t>-635828419</t>
  </si>
  <si>
    <t>731999313 SPC</t>
  </si>
  <si>
    <t>D+M Oběhové čerpadlo s regulovatelnými otáčkami pro VZT 5, m= 0,12 m3/h, H=50 kPa, 230V - Specifikace dle PD - OČ13</t>
  </si>
  <si>
    <t>-1996468161</t>
  </si>
  <si>
    <t>731999314 SPC</t>
  </si>
  <si>
    <t>D+M Oběhové čerpadlo s regulovatelnými otáčkami pro VZT 6, m= 0,13 m3/h, H=50 kPa, 230V - Specifikace dle PD - OČ14</t>
  </si>
  <si>
    <t>1910008870</t>
  </si>
  <si>
    <t>731999315 SPC</t>
  </si>
  <si>
    <t>D+M Oběhové čerpadlo s regulovatelnými otáčkami pro VZT 7, m= 0,09 m3/h, H=55 kPa, 230V - Specifikace dle PD - OČ15</t>
  </si>
  <si>
    <t>1731233293</t>
  </si>
  <si>
    <t>731999316 SPC</t>
  </si>
  <si>
    <t>D+M Oběhové čerpadlo s regulovatelnými otáčkami pro vodní ohřívač, m= 1,09 m3/h, H=50 kPa, 230V - Specifikace dle PD - OČ16</t>
  </si>
  <si>
    <t>2056795329</t>
  </si>
  <si>
    <t>731999317 SPC</t>
  </si>
  <si>
    <t xml:space="preserve">D+M Oběhové čerpadlo s regulovatelnými otáčkami pro přívod z VS,Q = 7,87 m3/h, H=70 kPa, 230V - Specifikace dle PD </t>
  </si>
  <si>
    <t>-2138127969</t>
  </si>
  <si>
    <t>731999318 SPC</t>
  </si>
  <si>
    <t>D+M Oběhové čerpadlo s regulovatelnými otáčkami pro cirkulaci TV, m = 0,53 m3/h, H=85 kPa, 230V - Specifikace dle PD - CČ01</t>
  </si>
  <si>
    <t>-1417196354</t>
  </si>
  <si>
    <t>731999319 SPC</t>
  </si>
  <si>
    <t>D+M Oběhové čerpadlo s regulovatelnými otáčkami pro cirkulaci TV, m = 0,64 m3/h, H=85 kPa, 230V - Specifikace dle PD - CČ02</t>
  </si>
  <si>
    <t>-539259883</t>
  </si>
  <si>
    <t>998731202</t>
  </si>
  <si>
    <t>Přesun hmot pro kotelny stanovený procentní sazbou (%) z ceny vodorovná dopravní vzdálenost do 50 m s užitím mechanizace v objektech výšky přes 6 do 12 m</t>
  </si>
  <si>
    <t>-1880778997</t>
  </si>
  <si>
    <t>https://podminky.urs.cz/item/CS_URS_2025_01/998731202</t>
  </si>
  <si>
    <t>HZS2221</t>
  </si>
  <si>
    <t>Hodinové zúčtovací sazby profesí PSV provádění stavebních instalací topenář</t>
  </si>
  <si>
    <t>-378623404</t>
  </si>
  <si>
    <t>https://podminky.urs.cz/item/CS_URS_2025_01/HZS2221</t>
  </si>
  <si>
    <t>733</t>
  </si>
  <si>
    <t>Ústřední vytápění - rozvodné potrubí</t>
  </si>
  <si>
    <t>-448345142</t>
  </si>
  <si>
    <t>" 12x1 " 3,328</t>
  </si>
  <si>
    <t>" 15x1 " 2027,857</t>
  </si>
  <si>
    <t>" 18x1 " 387,934</t>
  </si>
  <si>
    <t>" 22x1 " 254,039</t>
  </si>
  <si>
    <t>" 28x1,5 " 152,199</t>
  </si>
  <si>
    <t>" 35x1,5 " 268,467</t>
  </si>
  <si>
    <t>" 42x1,5 " 64,880</t>
  </si>
  <si>
    <t>63154011 SPC</t>
  </si>
  <si>
    <t>pouzdro izolační potrubní z minerální vlny s Al fólií max. 250/100°C 12/30mm</t>
  </si>
  <si>
    <t>441390299</t>
  </si>
  <si>
    <t>" 12x1 " 3,328*1,1</t>
  </si>
  <si>
    <t>63154012</t>
  </si>
  <si>
    <t>pouzdro izolační potrubní z minerální vlny s Al fólií max. 250/100°C 15/30mm</t>
  </si>
  <si>
    <t>1884346674</t>
  </si>
  <si>
    <t>" 15x1 " 2027,857*1,1</t>
  </si>
  <si>
    <t>63154013</t>
  </si>
  <si>
    <t>pouzdro izolační potrubní z minerální vlny s Al fólií max. 250/100°C 18/30mm</t>
  </si>
  <si>
    <t>-701480129</t>
  </si>
  <si>
    <t>" 18x1 " 387,934*1,1</t>
  </si>
  <si>
    <t>1596837288</t>
  </si>
  <si>
    <t>" 22x1 " 254,039*1,1</t>
  </si>
  <si>
    <t>249272305</t>
  </si>
  <si>
    <t>" 28x1,5 " 152,199*1,1</t>
  </si>
  <si>
    <t>964706869</t>
  </si>
  <si>
    <t>" 35x1,5 " 268,467*1,1</t>
  </si>
  <si>
    <t>1471972247</t>
  </si>
  <si>
    <t>" 42x1,5 " 64,880*1,1</t>
  </si>
  <si>
    <t>996126258</t>
  </si>
  <si>
    <t>" 54x2 " 94,343</t>
  </si>
  <si>
    <t>" 76,1x2 " 9,051</t>
  </si>
  <si>
    <t>-872541706</t>
  </si>
  <si>
    <t>" 54x2 " 94,343*1,1</t>
  </si>
  <si>
    <t>63154032</t>
  </si>
  <si>
    <t>pouzdro izolační potrubní z minerální vlny s Al fólií max. 250/100°C 76/60mm</t>
  </si>
  <si>
    <t>2088929287</t>
  </si>
  <si>
    <t>" 76,1x2 " 9,051*1,1</t>
  </si>
  <si>
    <t>733222101</t>
  </si>
  <si>
    <t>Potrubí z trubek měděných polotvrdých spojovaných měkkým pájením Ø 12/1</t>
  </si>
  <si>
    <t>331005489</t>
  </si>
  <si>
    <t>https://podminky.urs.cz/item/CS_URS_2025_01/733222101</t>
  </si>
  <si>
    <t>" 1.NP - rovné úseky + tvarovky " (0,36+0,036)*1,05</t>
  </si>
  <si>
    <t>" 2.NP - rovné úseky + tvarovky " (0,36+0,036)*1,05</t>
  </si>
  <si>
    <t>" 3.NP - rovné úseky + tvarovky " (0,72+0,072)*1,05</t>
  </si>
  <si>
    <t>" 4.NP - rovné úseky + tvarovky " (0,36+0,036)*1,05</t>
  </si>
  <si>
    <t>" 5.NP - rovné úseky + tvarovky " (0,36+0,036)*1,05</t>
  </si>
  <si>
    <t>" 6.NP - rovné úseky + tvarovky " (0,36+0,036)*1,05</t>
  </si>
  <si>
    <t>" 7.NP - rovné úseky + tvarovky " (0,36+0,036)*1,05</t>
  </si>
  <si>
    <t>733222102</t>
  </si>
  <si>
    <t>Potrubí z trubek měděných polotvrdých spojovaných měkkým pájením Ø 15/1</t>
  </si>
  <si>
    <t>-196715646</t>
  </si>
  <si>
    <t>https://podminky.urs.cz/item/CS_URS_2025_01/733222102</t>
  </si>
  <si>
    <t>Poznámka k položce:_x000D_
Potrubí vč. přípočtu za tvarovky.</t>
  </si>
  <si>
    <t>" 1.NP - rovné úseky + tvarovky " (234,97+23,50)*1,05</t>
  </si>
  <si>
    <t>" 2.NP - rovné úseky + tvarovky " (182,14+18,21)*1,05</t>
  </si>
  <si>
    <t>" 3.NP - rovné úseky + tvarovky " (264,55+26,46)*1,05</t>
  </si>
  <si>
    <t>" 4.NP - rovné úseky + tvarovky " (238,46+23,85)*1,05</t>
  </si>
  <si>
    <t>" 5.NP - rovné úseky + tvarovky " (246,18+24,62)*1,05</t>
  </si>
  <si>
    <t>" 6.NP - rovné úseky + tvarovky " (342,40+34,24)*1,05</t>
  </si>
  <si>
    <t>" 7.NP  - rovné úseky + tvarovky" (237,69+23,77)*1,05</t>
  </si>
  <si>
    <t>" 8.NP - rovné úseky + tvarovky " (9,32+0,93)*1,05</t>
  </si>
  <si>
    <t>733222103</t>
  </si>
  <si>
    <t>Potrubí z trubek měděných polotvrdých spojovaných měkkým pájením Ø 18/1</t>
  </si>
  <si>
    <t>474183268</t>
  </si>
  <si>
    <t>https://podminky.urs.cz/item/CS_URS_2025_01/733222103</t>
  </si>
  <si>
    <t>" 1.NP - rovné úseky + tvarovky " (2,43+0,24+12,35+1,24)*1,05</t>
  </si>
  <si>
    <t>" 2.NP - rovné úseky + tvarovky " (43,77+4,38)*1,05</t>
  </si>
  <si>
    <t>" 3.NP - rovné úseky + tvarovky " (47,82+4,78)*1,05</t>
  </si>
  <si>
    <t>" 4.NP - rovné úseky + tvarovky " (101,73+10,17)*1,05</t>
  </si>
  <si>
    <t>" 5.NP - rovné úseky + tvarovky " (83,06+8,31)*1,05</t>
  </si>
  <si>
    <t>" 6.NP - rovné úseky + tvarovky " (37,51+3,75)*1,05</t>
  </si>
  <si>
    <t>" 7.NP - rovné úseky + tvarovky " (7,20+0,72)*1,05</t>
  </si>
  <si>
    <t>733222104</t>
  </si>
  <si>
    <t>Potrubí z trubek měděných polotvrdých spojovaných měkkým pájením Ø 22/1</t>
  </si>
  <si>
    <t>2009861517</t>
  </si>
  <si>
    <t>https://podminky.urs.cz/item/CS_URS_2025_01/733222104</t>
  </si>
  <si>
    <t>" 1.NP - rovné úseky + tvarovky " (47,14+4,71)*1,05</t>
  </si>
  <si>
    <t>" 2.NP - rovné úseky + tvarovky " (77,43+7,74)*1,05</t>
  </si>
  <si>
    <t>" 3.NP - rovné úseky + tvarovky " (53,94+5,39)*1,05</t>
  </si>
  <si>
    <t>" 4.NP - rovné úseky + tvarovky " (35,33+3,53)*1,05</t>
  </si>
  <si>
    <t>" 5.NP - rovné úseky + tvarovky " (6,12+0,61)*1,05</t>
  </si>
  <si>
    <t>733223105</t>
  </si>
  <si>
    <t>Potrubí z trubek měděných tvrdých spojovaných měkkým pájením Ø 28/1,5</t>
  </si>
  <si>
    <t>169384021</t>
  </si>
  <si>
    <t>https://podminky.urs.cz/item/CS_URS_2025_01/733223105</t>
  </si>
  <si>
    <t>" 1.NP - rovné úseky + tvarovky " (92,59+9,26)*1,05</t>
  </si>
  <si>
    <t>" 2.NP - rovné úseky + tvarovky " (22,73+2,27)*1,05</t>
  </si>
  <si>
    <t>" 3.NP - rovné úseky + tvarovky " (14,68+1,47)*1,05</t>
  </si>
  <si>
    <t>" 4.NP - rovné úseky + tvarovky " (1,77+0,18)*1,05</t>
  </si>
  <si>
    <t>733223206</t>
  </si>
  <si>
    <t>Potrubí z trubek měděných tvrdých spojovaných tvrdým pájením Ø 35/1,5</t>
  </si>
  <si>
    <t>-2067050604</t>
  </si>
  <si>
    <t>https://podminky.urs.cz/item/CS_URS_2025_01/733223206</t>
  </si>
  <si>
    <t>" 1.NP - rovné úseky + tvarovky " (166,08+16,61)*1,05</t>
  </si>
  <si>
    <t>" 2.NP - rovné úseky + tvarovky " (9,18+0,92)*1,05</t>
  </si>
  <si>
    <t>" 3.NP - rovné úseky + tvarovky " (7,26+0,73)*1,05</t>
  </si>
  <si>
    <t>" 4.NP -  rovné úseky + tvarovky " (7,30+0,73)*1,05</t>
  </si>
  <si>
    <t>" 5.NP -  rovné úseky + tvarovky " (7,26+0,73)*1,05</t>
  </si>
  <si>
    <t>" 6.NP -  rovné úseky + tvarovky " (7,26+0,73)*1,05</t>
  </si>
  <si>
    <t>" 7.NP -  rovné úseky + tvarovky " (7,26+0,73)*1,05</t>
  </si>
  <si>
    <t>" 8.NP -  rovné úseky + tvarovky " (20,82+2,08)*1,05</t>
  </si>
  <si>
    <t>733223207</t>
  </si>
  <si>
    <t>Potrubí z trubek měděných tvrdých spojovaných tvrdým pájením Ø 42/1,5</t>
  </si>
  <si>
    <t>73716397</t>
  </si>
  <si>
    <t>https://podminky.urs.cz/item/CS_URS_2025_01/733223207</t>
  </si>
  <si>
    <t>" 1.NP - rovné úseky + tvarovky " (56,17+5,62)*1,05</t>
  </si>
  <si>
    <t>733223208</t>
  </si>
  <si>
    <t>Potrubí z trubek měděných tvrdých spojovaných tvrdým pájením Ø 54/2</t>
  </si>
  <si>
    <t>1519792801</t>
  </si>
  <si>
    <t>https://podminky.urs.cz/item/CS_URS_2025_01/733223208</t>
  </si>
  <si>
    <t>" 1.NP - rovné úseky + tvarovky " (81,68+8,17)*1,05</t>
  </si>
  <si>
    <t>733223210</t>
  </si>
  <si>
    <t>Potrubí z trubek měděných tvrdých spojovaných tvrdým pájením Ø 76,1/2</t>
  </si>
  <si>
    <t>-922876134</t>
  </si>
  <si>
    <t>https://podminky.urs.cz/item/CS_URS_2025_01/733223210</t>
  </si>
  <si>
    <t>" 1.NP - rovné úseky + tvarovky " (7,84+0,78)*1,05</t>
  </si>
  <si>
    <t>733291101</t>
  </si>
  <si>
    <t>Zkoušky těsnosti potrubí z trubek měděných Ø do 35/1,5</t>
  </si>
  <si>
    <t>1874900160</t>
  </si>
  <si>
    <t>https://podminky.urs.cz/item/CS_URS_2025_01/733291101</t>
  </si>
  <si>
    <t>" 12x1 " 3,328/1,05</t>
  </si>
  <si>
    <t>" 15x1 " 2027,857/1,05</t>
  </si>
  <si>
    <t>" 18x1 " 387,934/1,05</t>
  </si>
  <si>
    <t>" 22x1 " 254,039/1,05</t>
  </si>
  <si>
    <t>" 28x1,5 " 152,199/1,05</t>
  </si>
  <si>
    <t>" 35x1,5 " 268,467/1,05</t>
  </si>
  <si>
    <t>733291102</t>
  </si>
  <si>
    <t>Zkoušky těsnosti potrubí z trubek měděných Ø přes 35/1,5 do 64/2,0</t>
  </si>
  <si>
    <t>526657162</t>
  </si>
  <si>
    <t>https://podminky.urs.cz/item/CS_URS_2025_01/733291102</t>
  </si>
  <si>
    <t>" 42x1,5 " 64,88/1,05</t>
  </si>
  <si>
    <t>" 54x2 " 94,343/1,05</t>
  </si>
  <si>
    <t>733291103</t>
  </si>
  <si>
    <t>Zkoušky těsnosti potrubí z trubek měděných Ø přes 64/2,0 do 108/2,5</t>
  </si>
  <si>
    <t>-1807159390</t>
  </si>
  <si>
    <t>https://podminky.urs.cz/item/CS_URS_2025_01/733291103</t>
  </si>
  <si>
    <t>" 76,1x2 " 9,051/1,05</t>
  </si>
  <si>
    <t>733999301 SPC</t>
  </si>
  <si>
    <t>D+M Napojení potrubí - Specifikace dle PD</t>
  </si>
  <si>
    <t>-1344918035</t>
  </si>
  <si>
    <t>733999801 SPC</t>
  </si>
  <si>
    <t>-1886569906</t>
  </si>
  <si>
    <t>733999991 SPC</t>
  </si>
  <si>
    <t>-1675378715</t>
  </si>
  <si>
    <t>998733204</t>
  </si>
  <si>
    <t>Přesun hmot pro rozvody potrubí stanovený procentní sazbou z ceny vodorovná dopravní vzdálenost do 50 m základní v objektech výšky přes 24 do 36 m</t>
  </si>
  <si>
    <t>1721069603</t>
  </si>
  <si>
    <t>https://podminky.urs.cz/item/CS_URS_2025_01/998733204</t>
  </si>
  <si>
    <t>-729888116</t>
  </si>
  <si>
    <t>734</t>
  </si>
  <si>
    <t>Ústřední vytápění - Armatury</t>
  </si>
  <si>
    <t>734192316</t>
  </si>
  <si>
    <t>Ostatní přírubové armatury klapky zpětné samočinné PN 16 do 100°C DN 65</t>
  </si>
  <si>
    <t>1588114452</t>
  </si>
  <si>
    <t>https://podminky.urs.cz/item/CS_URS_2025_01/734192316</t>
  </si>
  <si>
    <t>" ZKP - DN 65 " 2</t>
  </si>
  <si>
    <t>734211120</t>
  </si>
  <si>
    <t>Ventily odvzdušňovací závitové automatické PN 14 do 120°C G 1/2</t>
  </si>
  <si>
    <t>-86671754</t>
  </si>
  <si>
    <t>https://podminky.urs.cz/item/CS_URS_2025_01/734211120</t>
  </si>
  <si>
    <t>" AOV - DN 15 " 30</t>
  </si>
  <si>
    <t>734292712</t>
  </si>
  <si>
    <t>Ostatní armatury kulové kohouty PN 42 do 185°C přímé vnitřní závit G 3/8</t>
  </si>
  <si>
    <t>-1572139660</t>
  </si>
  <si>
    <t>https://podminky.urs.cz/item/CS_URS_2025_01/734292712</t>
  </si>
  <si>
    <t>" KK " 4</t>
  </si>
  <si>
    <t>734292713</t>
  </si>
  <si>
    <t>Ostatní armatury kulové kohouty PN 42 do 185°C přímé vnitřní závit G 1/2</t>
  </si>
  <si>
    <t>-1679257554</t>
  </si>
  <si>
    <t>https://podminky.urs.cz/item/CS_URS_2025_01/734292713</t>
  </si>
  <si>
    <t>" KK " 32</t>
  </si>
  <si>
    <t>" KK - detail A " 4*2</t>
  </si>
  <si>
    <t>734292714</t>
  </si>
  <si>
    <t>Ostatní armatury kulové kohouty PN 42 do 185°C přímé vnitřní závit G 3/4</t>
  </si>
  <si>
    <t>1722034855</t>
  </si>
  <si>
    <t>https://podminky.urs.cz/item/CS_URS_2025_01/734292714</t>
  </si>
  <si>
    <t>" KK - detail A " 6*2</t>
  </si>
  <si>
    <t>734292715</t>
  </si>
  <si>
    <t>Ostatní armatury kulové kohouty PN 42 do 185°C přímé vnitřní závit G 1</t>
  </si>
  <si>
    <t>-1665636499</t>
  </si>
  <si>
    <t>https://podminky.urs.cz/item/CS_URS_2025_01/734292715</t>
  </si>
  <si>
    <t>734292716</t>
  </si>
  <si>
    <t>Ostatní armatury kulové kohouty PN 42 do 185°C přímé vnitřní závit G 1 1/4</t>
  </si>
  <si>
    <t>-1398165657</t>
  </si>
  <si>
    <t>https://podminky.urs.cz/item/CS_URS_2025_01/734292716</t>
  </si>
  <si>
    <t>" KK - DN 32 " 30</t>
  </si>
  <si>
    <t>" KK - detail A " 2*2</t>
  </si>
  <si>
    <t>734292717</t>
  </si>
  <si>
    <t>Ostatní armatury kulové kohouty PN 42 do 185°C přímé vnitřní závit G 1 1/2</t>
  </si>
  <si>
    <t>-1222598980</t>
  </si>
  <si>
    <t>https://podminky.urs.cz/item/CS_URS_2025_01/734292717</t>
  </si>
  <si>
    <t>" KK - DN 40 " 6+4</t>
  </si>
  <si>
    <t>734292718</t>
  </si>
  <si>
    <t>Ostatní armatury kulové kohouty PN 42 do 185°C přímé vnitřní závit G 2</t>
  </si>
  <si>
    <t>-76268302</t>
  </si>
  <si>
    <t>https://podminky.urs.cz/item/CS_URS_2025_01/734292718</t>
  </si>
  <si>
    <t>" KK - DN 50 " 6</t>
  </si>
  <si>
    <t>734991801 SPC</t>
  </si>
  <si>
    <t>D+M Gumový kompenzátor DN 65 - Specifikace dle PD - GK</t>
  </si>
  <si>
    <t>332218606</t>
  </si>
  <si>
    <t>Poznámka k položce:_x000D_
Max. provozní tlak PN16. Max. provozní teplota + 120 °C</t>
  </si>
  <si>
    <t>734991821 SPC</t>
  </si>
  <si>
    <t>D+M Potrubní oddělovač DN 50 - Specifikace dle PD - PO</t>
  </si>
  <si>
    <t>467116457</t>
  </si>
  <si>
    <t>Poznámka k položce:_x000D_
" Tělo: nerez. Max. provozní teplota + 120 °C</t>
  </si>
  <si>
    <t>734991951 SPC</t>
  </si>
  <si>
    <t>D+M Regulátor diferenčního tlaku s partnerským vyvažovacím ventilem DN 15 - Specifikace dle PD - RTD</t>
  </si>
  <si>
    <t>1822936271</t>
  </si>
  <si>
    <t xml:space="preserve">Poznámka k položce:_x000D_
" V ceně veškeré nutné příslušenství vč. kapiláry, KK, případného probakelování, napojení na elektro, zaregulování a izolačního pouzdra. "_x000D_
</t>
  </si>
  <si>
    <t>" Detail A " 4</t>
  </si>
  <si>
    <t>734991952 SPC</t>
  </si>
  <si>
    <t>D+M Regulátor diferenčního tlaku s partnerským vyvažovacím ventilem DN 20 - Specifikace dle PD - RTD</t>
  </si>
  <si>
    <t>1808353808</t>
  </si>
  <si>
    <t>" Detail A " 6</t>
  </si>
  <si>
    <t>734991953 SPC</t>
  </si>
  <si>
    <t>D+M Regulátor diferenčního tlaku s partnerským vyvažovacím ventilem DN 25 - Specifikace dle PD - RTD</t>
  </si>
  <si>
    <t>-392162259</t>
  </si>
  <si>
    <t>734991954 SPC</t>
  </si>
  <si>
    <t>D+M Regulátor diferenčního tlaku s partnerským vyvažovacím ventilem DN 32 - Specifikace dle PD - RTD</t>
  </si>
  <si>
    <t>-1098983224</t>
  </si>
  <si>
    <t>" Detail A " 2</t>
  </si>
  <si>
    <t>734999106 SPC</t>
  </si>
  <si>
    <t>D+M Kulový úzávěr přírubový DN 65 - Specifikace dle PD - KUP</t>
  </si>
  <si>
    <t>763373084</t>
  </si>
  <si>
    <t>734999121 SPC</t>
  </si>
  <si>
    <t>D+M Vypouštěcí ventil s hadicovým připojením DN 15 - Specifikace dle PD - VVT</t>
  </si>
  <si>
    <t>987387839</t>
  </si>
  <si>
    <t xml:space="preserve">Poznámka k položce:_x000D_
Vypouštěcí venti ls hadicovým připojením - DN 15 _x000D_
Tělo : Mosaz-choromované. Ovládání: ocelová páčka potažená plastem. </t>
  </si>
  <si>
    <t>" VVT " 34</t>
  </si>
  <si>
    <t>" Detail A " 18*2</t>
  </si>
  <si>
    <t>734999122 SPC</t>
  </si>
  <si>
    <t>D+M Kulový kohout s vypouštěním - Specifikace dle PD - VK1</t>
  </si>
  <si>
    <t>640972676</t>
  </si>
  <si>
    <t xml:space="preserve">Poznámka k položce:_x000D_
Tělo : Mosaz-choromované. Ovládání: ocelová páčka potažená plastem. </t>
  </si>
  <si>
    <t>" VK1 " 2</t>
  </si>
  <si>
    <t>734999131 SPC</t>
  </si>
  <si>
    <t>D+M Zpětná klapka závitová DN 15 - Specifikace dle PD - ZKZ</t>
  </si>
  <si>
    <t>2145377893</t>
  </si>
  <si>
    <t>Poznámka k položce:_x000D_
Zpětná klapka závitová - DN 15_x000D_
Tělo : Nerez ocel-závitové, těsnění PTFE.</t>
  </si>
  <si>
    <t>734999132 SPC</t>
  </si>
  <si>
    <t>D+M Zpětná klapka závitová DN 20 - Specifikace dle PD - ZKZ</t>
  </si>
  <si>
    <t>1960565066</t>
  </si>
  <si>
    <t>Poznámka k položce:_x000D_
Zpětná klapka závitová - DN 20Tělo : Nerez ocel-závitové, těsnění PTFE.</t>
  </si>
  <si>
    <t>734999133 SPC</t>
  </si>
  <si>
    <t>D+M Zpětná klapka závitová DN 50 - Specifikace dle PD - ZKZ</t>
  </si>
  <si>
    <t>-413763756</t>
  </si>
  <si>
    <t xml:space="preserve">Poznámka k položce:_x000D_
Tělo : Nerez ocel-závitové, těsnění PTFE. </t>
  </si>
  <si>
    <t>734999134 SPC</t>
  </si>
  <si>
    <t>D+M Zpětná klapka závitová DN 32 - Specifikace dle PD - ZKZ</t>
  </si>
  <si>
    <t>1756525209</t>
  </si>
  <si>
    <t>Poznámka k položce:_x000D_
Zpětná klapka závitová - DN 32_x000D_
Tělo : Nerez ocel-závitové, těsnění PTFE.</t>
  </si>
  <si>
    <t>734999136 SPC</t>
  </si>
  <si>
    <t>D+M Zpětná klapka závitová DN 10 - Specifikace dle PD - ZKZ</t>
  </si>
  <si>
    <t>1071138490</t>
  </si>
  <si>
    <t>Poznámka k položce:_x000D_
Zpětná klapka závitová - DN 10 _x000D_
Tělo : Nerez ocel-závitové, těsnění PTFE</t>
  </si>
  <si>
    <t>734999137 SPC</t>
  </si>
  <si>
    <t>D+M Zpětná klapka - Specifikace dle PD - ZK1</t>
  </si>
  <si>
    <t>295905694</t>
  </si>
  <si>
    <t>734999143 SPC</t>
  </si>
  <si>
    <t>D+M Filtr závitový DN 32 - Specifikace dle PD - FZ</t>
  </si>
  <si>
    <t>-416511457</t>
  </si>
  <si>
    <t>Poznámka k položce:_x000D_
Zavitový filtr - DN 32 _x000D_
Tělo : Nerez ocel-závitové. Sítko : Nerezové děrované filtrační. Těsnění PTFE.</t>
  </si>
  <si>
    <t>734999144 SPC</t>
  </si>
  <si>
    <t>D+M Filtr závitový DN 15 - Specifikace dle PD - FZ</t>
  </si>
  <si>
    <t>-373513635</t>
  </si>
  <si>
    <t>Poznámka k položce:_x000D_
Zavitový filtr - DN 15_x000D_
Tělo : Nerez ocel-závitové. Sítko : Nerezové děrované filtrační. Těsnění PTFE.</t>
  </si>
  <si>
    <t>734999145 SPC</t>
  </si>
  <si>
    <t>D+M Filtr závitový DN 50 - Specifikace dle PD - FZ</t>
  </si>
  <si>
    <t>417447859</t>
  </si>
  <si>
    <t>Poznámka k položce:_x000D_
Zavitový filtr - DN 50_x000D_
Tělo : Nerez ocel-závitové. Sítko : Nerezové děrované filtrační. Těsnění PTFE.</t>
  </si>
  <si>
    <t>734999146 SPC</t>
  </si>
  <si>
    <t>D+M Filtr přírubový DN 65 - Specifikace dle PD - FP</t>
  </si>
  <si>
    <t>-1138508162</t>
  </si>
  <si>
    <t>Poznámka k položce:_x000D_
Přírubový filtr - DN 65_x000D_
" Tělo : Nerez ocel-závitové. Sítko : Nerezové děrované filtrační. Těsnění PTFE.</t>
  </si>
  <si>
    <t>734999147 SPC</t>
  </si>
  <si>
    <t>D+M Filtr - Specifikace dle PD - F1</t>
  </si>
  <si>
    <t>-1206844416</t>
  </si>
  <si>
    <t>Poznámka k položce:_x000D_
Tělo : Nerez ocel-závitové. Sítko : Nerezové děrované filtrační. Těsnění PTFE.</t>
  </si>
  <si>
    <t>734999161 SPC</t>
  </si>
  <si>
    <t>D+M Teploměr DN 15 - Specifikace dle PD - T</t>
  </si>
  <si>
    <t>872575751</t>
  </si>
  <si>
    <t>Poznámka k položce:_x000D_
Připojení : Zadní, centrické. Tělo : Nerez.</t>
  </si>
  <si>
    <t>734999162 SPC</t>
  </si>
  <si>
    <t>D+M Tlakový manometr DN 15 - Specifikace dle PD - M</t>
  </si>
  <si>
    <t>780161195</t>
  </si>
  <si>
    <t xml:space="preserve">Poznámka k položce:_x000D_
Šroubení : G 1/2" (DN 15), Připojení : Zadní, excentrické. </t>
  </si>
  <si>
    <t>734999171 SPC</t>
  </si>
  <si>
    <t>D+M Ruční vyvažovací ventil závitový DN 20 - Specifikace dle PD - RVV</t>
  </si>
  <si>
    <t>-1265364901</t>
  </si>
  <si>
    <t>Poznámka k položce:_x000D_
_x000D_
" Tělo: Litina. Těsnění: EPDM. Ovládání: Ruční, plynulé přednastavení. Maximální teplota +120°C. Maximální provozní tlak: PN 16. Kvs: dle přiřazeného DN. "</t>
  </si>
  <si>
    <t>" RVV - Detail A " 6</t>
  </si>
  <si>
    <t>734999173 SPC</t>
  </si>
  <si>
    <t>D+M Ruční vyvažovací ventil závitový DN 25 - Specifikace dle PD - RVV</t>
  </si>
  <si>
    <t>957567371</t>
  </si>
  <si>
    <t>734999174 SPC</t>
  </si>
  <si>
    <t>D+M Ruční vyvažovací ventil závitový DN 32 - Specifikace dle PD - RVV</t>
  </si>
  <si>
    <t>-1515173439</t>
  </si>
  <si>
    <t>" RVV - Detail A " 2</t>
  </si>
  <si>
    <t>734999175 SPC</t>
  </si>
  <si>
    <t>D+M Ruční vyvažovací ventil závitový DN 10 - Specifikace dle PD - RVV</t>
  </si>
  <si>
    <t>772248516</t>
  </si>
  <si>
    <t>Poznámka k položce:_x000D_
_x000D_
Tělo: Litina. Těsnění: EPDM. Ovládání: Ruční, plynulé přednastavení. Maximální teplota +120°C. Maximální provozní tlak: PN 16. Kvs: dle přiřazeného DN.</t>
  </si>
  <si>
    <t>734999176 SPC</t>
  </si>
  <si>
    <t>D+M Ruční vyvažovací ventil závitový DN 15 - Specifikace dle PD - RVV</t>
  </si>
  <si>
    <t>83247991</t>
  </si>
  <si>
    <t>Poznámka k položce:_x000D_
Ruční vyvažovací ventil závitový - DN 15_x000D_
Tělo: Litina. Těsnění: EPDM. Ovládání: Ruční, plynulé přednastavení. Maximální teplota +120°C. Maximální provozní tlak: PN 16. Kvs: dle přiřazeného DN.</t>
  </si>
  <si>
    <t>" RVV - Detail A " 4</t>
  </si>
  <si>
    <t>734999177 SPC</t>
  </si>
  <si>
    <t>D+M Ruční vyvažovací ventil přírubový DN 65 - Specifikace dle PD - RVV</t>
  </si>
  <si>
    <t>1329593814</t>
  </si>
  <si>
    <t xml:space="preserve">Poznámka k položce:_x000D_
Tělo: Litina. Těsnění: EPDM. Ovládání: Ruční, plynulé přednastavení. Maximální teplota +120°C. Maximální provozní tlak: PN 16. Kvs: dle přiřazeného DN. </t>
  </si>
  <si>
    <t>734999191 SPC</t>
  </si>
  <si>
    <t>D+M Jímka pro čidlo - Specifikace dle PD - JČ</t>
  </si>
  <si>
    <t>-650252328</t>
  </si>
  <si>
    <t xml:space="preserve">Poznámka k položce:_x000D_
Jímka pro čidlo. </t>
  </si>
  <si>
    <t>734991822 SPC</t>
  </si>
  <si>
    <t>D+M Meřič tepla - Specifikace dle PD - MT1</t>
  </si>
  <si>
    <t>1109020399</t>
  </si>
  <si>
    <t>734999201 SPC</t>
  </si>
  <si>
    <t>D+M Tří-cestný regulační směšovací ventil pro větev 4, DN 50, kvs=40,0 m3/h, dp=7,0 kPa, 24V - Specifikace dle PD - TSV01</t>
  </si>
  <si>
    <t>-1557445812</t>
  </si>
  <si>
    <t>Poznámka k položce:_x000D_
Včetně prokabelování, zprovoznění, napojení a veškerého příslušenství. dle PD</t>
  </si>
  <si>
    <t>734999202 SPC</t>
  </si>
  <si>
    <t>D+M Tří-cestný regulační směšovací termostatický ventil pro regulaci výstupní teploty TV, DN 50, kvs=16,0 m3/h, dp=3,0 kPa - Specifikace dle PD - TSV02</t>
  </si>
  <si>
    <t>-150354073</t>
  </si>
  <si>
    <t>734999203 SPC</t>
  </si>
  <si>
    <t>D+M Tří-cestný regulační směšovací termostatický ventil pro regulaci výstupní teploty TV, DN 50, kvs=16,0 m3/h, dp=3,0 kPa - Specifikace dle PD - TSV03</t>
  </si>
  <si>
    <t>675769312</t>
  </si>
  <si>
    <t>734999206 SPC</t>
  </si>
  <si>
    <t>D+M Dvou - cestný regulační ventil pro VZT č. 1, DN 10, nastavení 1,7; dp=14,85 kPa - Specifikace dle PD - TNRV-S02</t>
  </si>
  <si>
    <t>581000666</t>
  </si>
  <si>
    <t>734999207 SPC</t>
  </si>
  <si>
    <t>D+M Dvou - cestný regulační ventil pro VZT č. 2, DN 10, nastavení 1,7; dp=14,85 kPa - Specifikace dle PD - TNRV-S03</t>
  </si>
  <si>
    <t>-725773863</t>
  </si>
  <si>
    <t>734999208 SPC</t>
  </si>
  <si>
    <t>D+M Dvou - cestný regulační ventil pro VZT č. 3.1, DN 10, nastavení 1,3; dp=14,68 kPa - Specifikace dle PD - TNRV-S04</t>
  </si>
  <si>
    <t>-420691010</t>
  </si>
  <si>
    <t>734999209 SPC</t>
  </si>
  <si>
    <t>D+M Dvou - cestný regulační ventil pro VZT č. 3, DN 10, nastavení 1,3; dp=14,68 kPa - Specifikace dle PD - TNRV-S05</t>
  </si>
  <si>
    <t>-728139480</t>
  </si>
  <si>
    <t>734999210 SPC</t>
  </si>
  <si>
    <t>D+M Dvou - cestný regulační ventil pro VZT č. 4, DN 10, nastavení 2,2; dp=15,0 kPa - Specifikace dle PD - TNRV-S06</t>
  </si>
  <si>
    <t>287932933</t>
  </si>
  <si>
    <t>734999211 SPC</t>
  </si>
  <si>
    <t>D+M Dvou - cestný regulační ventil pro VZT č. 5, DN 10, nastavení 2,4; dp=15,1 kPa - Specifikace dle PD - TNRV-S07</t>
  </si>
  <si>
    <t>-1226323525</t>
  </si>
  <si>
    <t>734999212 SPC</t>
  </si>
  <si>
    <t>D+M Dvou - cestný regulační ventil pro VZT č. 6, DN 10, nastavení 2,6; dp=15,2 kPa - Specifikace dle PD - TNRV-S08</t>
  </si>
  <si>
    <t>727151118</t>
  </si>
  <si>
    <t>734999213 SPC</t>
  </si>
  <si>
    <t>D+M Dvou - cestný regulační ventil pro VZT č. 7, DN 10, nastavení 1,7; dp=14,85 kPa - Specifikace dle PD - TNRV-S09</t>
  </si>
  <si>
    <t>24580913</t>
  </si>
  <si>
    <t>734999214 SPC</t>
  </si>
  <si>
    <t>D+M Dvou - cestný regulační ventil pro vodní ohřívač, DN 25, nastavení 1,2; dp=17,55 kPa - Specifikace dle PD - TNRV-S10</t>
  </si>
  <si>
    <t>-1706106230</t>
  </si>
  <si>
    <t>998734204</t>
  </si>
  <si>
    <t>Přesun hmot pro armatury stanovený procentní sazbou (%) z ceny vodorovná dopravní vzdálenost do 50 m základní v objektech výšky přes 24 do 36 m</t>
  </si>
  <si>
    <t>-443042251</t>
  </si>
  <si>
    <t>https://podminky.urs.cz/item/CS_URS_2025_01/998734204</t>
  </si>
  <si>
    <t>-1447655726</t>
  </si>
  <si>
    <t>735</t>
  </si>
  <si>
    <t>Ústřední vytápění - Otopná tělesa</t>
  </si>
  <si>
    <t>735128110 RTO</t>
  </si>
  <si>
    <t>Zkoušky těsnosti otopných těles vodou</t>
  </si>
  <si>
    <t>549037742</t>
  </si>
  <si>
    <t>0,69*0,45*6</t>
  </si>
  <si>
    <t>1,81*0,75*14</t>
  </si>
  <si>
    <t>0,40*0,6*9</t>
  </si>
  <si>
    <t>1,0*0,6*2</t>
  </si>
  <si>
    <t>0,9*0,6*147</t>
  </si>
  <si>
    <t>0,6*0,6*3</t>
  </si>
  <si>
    <t>1,2*0,6*9</t>
  </si>
  <si>
    <t>1,4*0,6*1</t>
  </si>
  <si>
    <t>1,6*0,6*1</t>
  </si>
  <si>
    <t>0,3*0,2*4</t>
  </si>
  <si>
    <t>0,15*1,2*23</t>
  </si>
  <si>
    <t>735191903 RTO</t>
  </si>
  <si>
    <t>Vyčištění otopných těles proplachem vodou</t>
  </si>
  <si>
    <t>-1717368853</t>
  </si>
  <si>
    <t>735191905</t>
  </si>
  <si>
    <t>Odvzdušnění otopných těles</t>
  </si>
  <si>
    <t>198123357</t>
  </si>
  <si>
    <t>6+14+9+2+147+3+9+1+1+4+23</t>
  </si>
  <si>
    <t>735191910</t>
  </si>
  <si>
    <t>Napuštění vody do otopných těles</t>
  </si>
  <si>
    <t>237490446</t>
  </si>
  <si>
    <t>735901101 SPC</t>
  </si>
  <si>
    <t>Zkoušky provozní dilatační</t>
  </si>
  <si>
    <t>333444833</t>
  </si>
  <si>
    <t>735901102 SPC</t>
  </si>
  <si>
    <t>Zkoušky provozní topná</t>
  </si>
  <si>
    <t>775370240</t>
  </si>
  <si>
    <t>735901103 SPC</t>
  </si>
  <si>
    <t>Zaregulování, vyvážení, seřízení a vyregulování otopného systému</t>
  </si>
  <si>
    <t>-324461344</t>
  </si>
  <si>
    <t>735999101 SPC</t>
  </si>
  <si>
    <t>D+M Otopné těleso trubkové umožňující spodní středové připojení výška/délka 1810/600 mm - Specifikace dle PD</t>
  </si>
  <si>
    <t>-1962741816</t>
  </si>
  <si>
    <t xml:space="preserve">Poznámka k položce:_x000D_
Součástí dodávky: Konzoly pro uchycení na stěnu, kotvící prvky, odvzdušňovací ventil, patrona  přímé šroubení regulační, termoregulační ventil, zaslepovací zátky,termostatická hlavice a ostatní prvky pro zajištění funkčnosti celku </t>
  </si>
  <si>
    <t>735999102 SPC</t>
  </si>
  <si>
    <t>D+M Otopné těleso trubkové umožňující spodní středové připojení výška/délka 900/600 mm - Specifikace dle PD</t>
  </si>
  <si>
    <t>1700030354</t>
  </si>
  <si>
    <t>735999201 SPC</t>
  </si>
  <si>
    <t>D+M Otopné těleso deskové, typ 22 , délka / výška 600/600 mm - Specifikace dle PD</t>
  </si>
  <si>
    <t>212344914</t>
  </si>
  <si>
    <t>735999202 SPC</t>
  </si>
  <si>
    <t>D+M Otopné těleso deskové, typ 22 , délka / výška 1400/600 mm - Specifikace dle PD</t>
  </si>
  <si>
    <t>39709331</t>
  </si>
  <si>
    <t>735999203 SPC</t>
  </si>
  <si>
    <t>D+M Otopné těleso deskové, typ 22 , délka / výška 1200/600 mm - Specifikace dle PD</t>
  </si>
  <si>
    <t>1537356065</t>
  </si>
  <si>
    <t>" 1.NP " 16</t>
  </si>
  <si>
    <t>" 2.NP " 24</t>
  </si>
  <si>
    <t>" 3.NP " 22</t>
  </si>
  <si>
    <t>" 4.NP " 22</t>
  </si>
  <si>
    <t>" 5.NP " 22</t>
  </si>
  <si>
    <t>" 6.NP " 18</t>
  </si>
  <si>
    <t>" 7.NP " 23</t>
  </si>
  <si>
    <t>735999204 SPC</t>
  </si>
  <si>
    <t>D+M Otopné těleso deskové, typ 22 , délka / výška 600/900 mm - Specifikace dle PD</t>
  </si>
  <si>
    <t>727810307</t>
  </si>
  <si>
    <t>735999205 SPC</t>
  </si>
  <si>
    <t>D+M Otopné těleso deskové, typ 22 ,délka / výška 1000/600 mm - Specifikace dle PD</t>
  </si>
  <si>
    <t>119917416</t>
  </si>
  <si>
    <t>735999206 SPC</t>
  </si>
  <si>
    <t>D+M Otopné těleso deskové, typ 22 , délka / výška 400/600 mm - Specifikace dle PD</t>
  </si>
  <si>
    <t>1294673292</t>
  </si>
  <si>
    <t>735999207 SPC</t>
  </si>
  <si>
    <t>D+M Otopné těleso deskové, typ 22 , délka / výška 800/600 mm - Specifikace dle PD</t>
  </si>
  <si>
    <t>467104080</t>
  </si>
  <si>
    <t>735999208 SPC</t>
  </si>
  <si>
    <t>D+M Otopné těleso deskové, typ 22 , délka / výška 1400/900 mm - Specifikace dle PD</t>
  </si>
  <si>
    <t>-532534058</t>
  </si>
  <si>
    <t>735999209 SPC</t>
  </si>
  <si>
    <t>D+M Otopné těleso deskové, typ 22 , délka / výška 600/300 mm - Specifikace dle PD</t>
  </si>
  <si>
    <t>448973005</t>
  </si>
  <si>
    <t>735999991 SPC</t>
  </si>
  <si>
    <t>D+M Bezpečnostní štítky pro označení zařízení UT - Specifikace dle PD</t>
  </si>
  <si>
    <t>400371742</t>
  </si>
  <si>
    <t>998735204</t>
  </si>
  <si>
    <t>Přesun hmot pro otopná tělesa stanovený procentní sazbou (%) z ceny vodorovná dopravní vzdálenost do 50 m základní v objektech výšky přes 24 do 36 m</t>
  </si>
  <si>
    <t>1720975249</t>
  </si>
  <si>
    <t>https://podminky.urs.cz/item/CS_URS_2025_01/998735204</t>
  </si>
  <si>
    <t>-930535812</t>
  </si>
  <si>
    <t>D.1.2.4.b. - CHLAZENÍ</t>
  </si>
  <si>
    <t xml:space="preserve">      751.1 - Chlazení - Jednotky a příslušenství</t>
  </si>
  <si>
    <t xml:space="preserve">      751.2 - Chlazení - Potrubí</t>
  </si>
  <si>
    <t xml:space="preserve">      751.3 - Chlazení - Armatury</t>
  </si>
  <si>
    <t xml:space="preserve">      751.4 - Chlazení - Ostatní</t>
  </si>
  <si>
    <t>751.1</t>
  </si>
  <si>
    <t>Chlazení - Jednotky a příslušenství</t>
  </si>
  <si>
    <t>D+M Venkovní jednotka - pro chlazení - rozšíření - Specifikace dle PD - S-CHL-01</t>
  </si>
  <si>
    <t>1607184177</t>
  </si>
  <si>
    <t xml:space="preserve">Poznámka k položce:_x000D_
" Venkovní jednotka pro chlazení - rozšíření.
_x000D_
Rozměr 2380x6700x1840 mm. _x000D_
Hmotnost 1762 kg.
Akustický tlak 48 dB(A) v 10m. "_x000D_
" Včetně tlumících podložek pro zabránění přenosu vibrací a hluku, kotvících prvků, čidel, prokabelování, napojení na elektro a veškeré příslušenství dle PD. "_x000D_
" Součástí adaptér pro limitaci akustického tlaku včetně voděodolné plastové krabičky, adaptér pro řízení přepínání režimů chlazení, mechanický přepínač režimů včetně podomítkové krabice. "_x000D_
</t>
  </si>
  <si>
    <t>" 8.NP " (1)</t>
  </si>
  <si>
    <t>D+M Venkovní jednotka - pro chlazení - rozšíření - Specifikace dle PD - S-CHL-02</t>
  </si>
  <si>
    <t>1346266475</t>
  </si>
  <si>
    <t>751999103 SPC</t>
  </si>
  <si>
    <t>D+M Výrobník chladu - Specifikace dle PD - ZCHL-01</t>
  </si>
  <si>
    <t>-1958090855</t>
  </si>
  <si>
    <t>Poznámka k položce:_x000D_
" V ceně chladící kapalina" _x000D_
" Včetně tlumících podložek pro zabránění přenosu vibrací a hluku, kotvících prvků, čidel, prokabelování, napojení na elektro a veškeré příslušenství dle PD. "</t>
  </si>
  <si>
    <t>751999104 SPC</t>
  </si>
  <si>
    <t>D+M Výrobník chladu - Specifikace dle PD - ZCHL-02</t>
  </si>
  <si>
    <t>1072491997</t>
  </si>
  <si>
    <t>751999114 SPC</t>
  </si>
  <si>
    <t>D+M Nosná rámová konstrukce pro osazení venkovní jednotky - S-CHL-01, S-CHL-02</t>
  </si>
  <si>
    <t>287164472</t>
  </si>
  <si>
    <t xml:space="preserve">Poznámka k položce:_x000D_
" V ceně montážní materiál, rámy, podpěry, spojovací prvky, upevňovací a ochranné lišty, zavětrování a veškerý nutný materiál pro provedení nosné konstrukce jednotky. "_x000D_
</t>
  </si>
  <si>
    <t>" 8.NP " (15,84)*2</t>
  </si>
  <si>
    <t>751999115 SPC</t>
  </si>
  <si>
    <t>D+M Nosná rámová konstrukce pro osazení venkovní jednotky - ZCHL-01, ZCHL-02</t>
  </si>
  <si>
    <t>1229661217</t>
  </si>
  <si>
    <t>" 8.NP " (2,43)*2</t>
  </si>
  <si>
    <t>751999116 SPC</t>
  </si>
  <si>
    <t>D+M Nosná rámová konstrukce pro osazení vnitřní jednotky - VZT č. 1 - VZT č.8</t>
  </si>
  <si>
    <t>1991681413</t>
  </si>
  <si>
    <t>" 1.NP - 8.NP " (3,0)*9</t>
  </si>
  <si>
    <t>751999201 SPC</t>
  </si>
  <si>
    <t>D+M Vnitřní podstropní jednotka - Specifikace dle PD - CHL-409</t>
  </si>
  <si>
    <t>127730033</t>
  </si>
  <si>
    <t xml:space="preserve">Poznámka k položce:_x000D_
" Součástí kompletu: 2x vnitřní podstropní jednotka + 1x venkovní."_x000D_
" Včetně kotvících prvků (konzol pro uchycení) , čidel, prokabelování, napojení na elektro a veškerého příslušenství dle PD. "_x000D_
</t>
  </si>
  <si>
    <t xml:space="preserve">" Vnitřní podstropní jednotka " </t>
  </si>
  <si>
    <t>" 1.NP - m.č. 1.08 " (1)</t>
  </si>
  <si>
    <t>751999202 SPC</t>
  </si>
  <si>
    <t>D+M Vnitřní podstropní jednotka - Specifikace dle PD - CHL-RACK 1.NP-3.NP</t>
  </si>
  <si>
    <t>1156028883</t>
  </si>
  <si>
    <t xml:space="preserve">Poznámka k položce:_x000D_
" Součástí kompletu: 3x vnitřní podstropní jednotka + 1x venkovní."_x000D_
" Včetně kotvících prvků (konzol pro uchycení) , čidel, prokabelování, napoejní na elektro a veškerého příslušenství dle PD. "_x000D_
</t>
  </si>
  <si>
    <t>" 2.NP - m.č. 2.10 " (1)</t>
  </si>
  <si>
    <t>751999209 SPC</t>
  </si>
  <si>
    <t>D+M Vnitřní podstropní jednotka - Specifikace dle PD - CHL-RACK 5.NP-7.NP</t>
  </si>
  <si>
    <t>952122665</t>
  </si>
  <si>
    <t xml:space="preserve">Poznámka k položce:_x000D_
" Součástí kompletu: 2x vnitřní podstropní jednotka + 1x venkovní."_x000D_
" Včetně kotvících prvků (konzol pro uchycení) , čidel, prokabelování, napoejní na elektro a veškerého příslušenství dle PD. "_x000D_
</t>
  </si>
  <si>
    <t>" 4.NP - m.č. FMT 4.19 " (1)</t>
  </si>
  <si>
    <t>751999210 SPC</t>
  </si>
  <si>
    <t>D+M Vnitřní podstropní jednotka - Specifikace dle PD - CHL-RACK 1.NP-3.NP REZERVA</t>
  </si>
  <si>
    <t>669407864</t>
  </si>
  <si>
    <t>" 5.NP - m.č. 5.24 " (1)</t>
  </si>
  <si>
    <t>751999211 SPC</t>
  </si>
  <si>
    <t>D+M Vnitřní podstropní jednotka - Specifikace dle PD - CHL-RACK 5.NP-7.NP REZERVA</t>
  </si>
  <si>
    <t>-1422746880</t>
  </si>
  <si>
    <t>" 7.NP - m.č. 7.11 " (1)</t>
  </si>
  <si>
    <t>751999203 SPC</t>
  </si>
  <si>
    <t>D+M Vnitřní podstropní jednotka - FANCOIL - 623 - Specifikace dle PD - I-CHL-623</t>
  </si>
  <si>
    <t>-1049548605</t>
  </si>
  <si>
    <t xml:space="preserve">Poznámka k položce:_x000D_
" Včetně kotvících prvků (konzol pro uchycení) , čidel, prokabelování, napoejní na elektro a veškerého příslušenství dle PD. "_x000D_
</t>
  </si>
  <si>
    <t>" 1.NP " (4)</t>
  </si>
  <si>
    <t>" 2.NP " (12)</t>
  </si>
  <si>
    <t>" 3.NP " (10)</t>
  </si>
  <si>
    <t>" 4.NP " (10)</t>
  </si>
  <si>
    <t>" 5.NP " (10)</t>
  </si>
  <si>
    <t>" 6.NP " (10)</t>
  </si>
  <si>
    <t>" 7.NP " (14)</t>
  </si>
  <si>
    <t>751999206 SPC</t>
  </si>
  <si>
    <t>D+M Vnitřní podstropní jednotka - FANCOIL - 921 - Specifikace dle PD - I-CHL-921</t>
  </si>
  <si>
    <t>-399170927</t>
  </si>
  <si>
    <t>" 5.NP " (3)</t>
  </si>
  <si>
    <t>751999207 SPC</t>
  </si>
  <si>
    <t>D+M Vnitřní podstropní jednotka - FANCOIL - 922 - Specifikace dle PD - I-CHL-922</t>
  </si>
  <si>
    <t>425900542</t>
  </si>
  <si>
    <t>" 1.NP " (3)</t>
  </si>
  <si>
    <t>" 2.NP " (4)</t>
  </si>
  <si>
    <t>" 4.NP " (4)</t>
  </si>
  <si>
    <t>" 6.NP " (2)</t>
  </si>
  <si>
    <t>751999208 SPC</t>
  </si>
  <si>
    <t>D+M Vnitřní podstropní jednotka - FANCOIL - 923 - Specifikace dle PD - I-CHL-923</t>
  </si>
  <si>
    <t>507561355</t>
  </si>
  <si>
    <t>" 1.NP " (10)</t>
  </si>
  <si>
    <t>" 2.NP " (3)</t>
  </si>
  <si>
    <t>" 3.NP " (6)</t>
  </si>
  <si>
    <t>" 4.NP " (7)</t>
  </si>
  <si>
    <t>" 5.NP " (9)</t>
  </si>
  <si>
    <t>" 6.NP " (8)</t>
  </si>
  <si>
    <t>" 7.NP " (11)</t>
  </si>
  <si>
    <t>D+M Oběhové čerpadlo s regulovatelnými otáčkami - Specifikace dle PD - OČ01</t>
  </si>
  <si>
    <t>-52476192</t>
  </si>
  <si>
    <t xml:space="preserve">Poznámka k položce:_x000D_
" Oběhové čerpadlo s regulovatelnými otáčkami pro PRIMÁR, m = 56,8 m3/h, H = 185 kPa, 400 V. "_x000D_
" Včetně prokabelování, regulátor čerpadla, měření a regulace, zprovoznění, napojení a veškerého příslušenství. "_x000D_
</t>
  </si>
  <si>
    <t>" Oběhové čerpadlo s regulovatelnými otáčkami pro PRIMÁR - OČ01 " (2)</t>
  </si>
  <si>
    <t>D+M Oběhové čerpadlo s regulovatelnými otáčkami - Specifikace dle PD - OČ02</t>
  </si>
  <si>
    <t>-1202405740</t>
  </si>
  <si>
    <t xml:space="preserve">Poznámka k položce:_x000D_
" Oběhové čerpadlo s regulovatelnými otáčkami pro SEKUNDÁR, m = 33,35 m3/h, H = 115 kPa, 400 V. "_x000D_
" Včetně prokabelování, regulátor čerpadla, měření a regulace, zprovoznění, napojení a veškerého příslušenství. "_x000D_
</t>
  </si>
  <si>
    <t>" Oběhové čerpadlo s regulovatelnými otáčkami pro SEKUNDÁR - OČ02 " (2)</t>
  </si>
  <si>
    <t>D+M Oběhové čerpadlo s regulovatelnými otáčkami - Specifikace dle PD - OČ03</t>
  </si>
  <si>
    <t>-1376286519</t>
  </si>
  <si>
    <t xml:space="preserve">Poznámka k položce:_x000D_
" Oběhové čerpadlo s regulovatelnými otáčkami pro VĚTVE I, m = 25,41 m3/h, H = 175 kPa, 400 V. "_x000D_
" Včetně prokabelování, regulátor čerpadla, měření a regulace, zprovoznění, napojení a veškerého příslušenství. "_x000D_
</t>
  </si>
  <si>
    <t>" Oběhové čerpadlo s regulovatelnými otáčkami pro VĚTVE I - OČ03 " (1)</t>
  </si>
  <si>
    <t>D+M Oběhové čerpadlo s regulovatelnými otáčkami - Specifikace dle PD - OČ04</t>
  </si>
  <si>
    <t>-666833626</t>
  </si>
  <si>
    <t xml:space="preserve">Poznámka k položce:_x000D_
" Oběhové čerpadlo s regulovatelnými otáčkami pro VĚTVE II, m = 23,75 m3/h, H = 175 kPa, 400 V. "_x000D_
" Včetně prokabelování, regulátor čerpadla, měření a regulace, zprovoznění, napojení a veškerého příslušenství. "_x000D_
</t>
  </si>
  <si>
    <t>" Oběhové čerpadlo s regulovatelnými otáčkami pro VĚTVE II - OČ04 " (1)</t>
  </si>
  <si>
    <t>D+M Oběhové čerpadlo s regulovatelnými otáčkami - Specifikace dle PD - OČ05</t>
  </si>
  <si>
    <t>-1196782941</t>
  </si>
  <si>
    <t xml:space="preserve">Poznámka k položce:_x000D_
" Oběhové čerpadlo s regulovatelnými otáčkami pro VĚTVE III, m = 4,93 m3/h, H = 125 kPa, 400 V. "_x000D_
" Včetně prokabelování, regulátor čerpadla, měření a regulace, zprovoznění, napojení a veškerého příslušenství. "_x000D_
</t>
  </si>
  <si>
    <t>" Oběhové čerpadlo s regulovatelnými otáčkami pro VĚTVE III - OČ05 " (1)</t>
  </si>
  <si>
    <t>731999409 SPC</t>
  </si>
  <si>
    <t>D+M Tepelné čerpadlo - Specifikace dle PD - T</t>
  </si>
  <si>
    <t>235590272</t>
  </si>
  <si>
    <t>Poznámka k položce:_x000D_
" Včetně prokabelování, zprovoznění, napojení a veškerého příslušenství. "</t>
  </si>
  <si>
    <t xml:space="preserve">" Tepelné čerpadlo." </t>
  </si>
  <si>
    <t>" Schéma zapojení " (15)</t>
  </si>
  <si>
    <t>731999401 SPC</t>
  </si>
  <si>
    <t>D+M Dělený Rozdělovač / Sběrač - Specifikace dle PD - R/S</t>
  </si>
  <si>
    <t>489242313</t>
  </si>
  <si>
    <t xml:space="preserve">Poznámka k položce:_x000D_
" V ceně veškeré nutné příslušenství, armatury, šroubení, ... a veškeré práce pro zajištění funkčnosti celku. "_x000D_
</t>
  </si>
  <si>
    <t>" Dělený rozdělovač / sběrač s vnitřní izolací mezi rozdělovací a sběrnou částí. " (1)</t>
  </si>
  <si>
    <t>731999402 SPC</t>
  </si>
  <si>
    <t>D+M Automatické úpravny vody - Specifikace dle PD - AUV</t>
  </si>
  <si>
    <t>-1489056623</t>
  </si>
  <si>
    <t xml:space="preserve">Poznámka k položce:_x000D_
" Včetně: prokabelování, měření a regulace, zprovoznění, napojení, nátrubku, zpětné armatury, membránového ventilu a veškerého příslušenství nutného ke zprovoznění dle PD "_x000D_
</t>
  </si>
  <si>
    <t>" Automatické úpravny vody - 200l." (1)</t>
  </si>
  <si>
    <t>731999403 SPC</t>
  </si>
  <si>
    <t>D+M Automatické zařízení pro doplňování glykolové směsi - Specifikace dle PD - AZGS</t>
  </si>
  <si>
    <t>1472323406</t>
  </si>
  <si>
    <t xml:space="preserve">Poznámka k položce:_x000D_
" Včetně: zprovoznění, napojení a veškerého příslušenství nutného ke zprovoznění dle PD "_x000D_
</t>
  </si>
  <si>
    <t>" Objem: 200l. " (1)</t>
  </si>
  <si>
    <t>731999404 SPC</t>
  </si>
  <si>
    <t>D+M Expanzní automat s membránou pro chladící systémy - Specifikace dle PD - EX1</t>
  </si>
  <si>
    <t>-253819928</t>
  </si>
  <si>
    <t xml:space="preserve">Poznámka k položce:_x000D_
" Včetně: pružné hadice, zprovoznění, napojení a veškerého příslušenství nutného ke zprovoznění dle PD "_x000D_
</t>
  </si>
  <si>
    <t>" Tlaková expanzní nádoba s membránou - 200l, se servopohonem. " (1)</t>
  </si>
  <si>
    <t>731999405 SPC</t>
  </si>
  <si>
    <t>D+M Expanzní nádoba s membránou - tlaková - Specifikace dle PD - EX2</t>
  </si>
  <si>
    <t>670023545</t>
  </si>
  <si>
    <t>" Tlaková expanzní nádoba s membránou - 35l. " (1)</t>
  </si>
  <si>
    <t>731999406 SPC</t>
  </si>
  <si>
    <t>D+M Expanzní automat pro chladící systémy - Specifikace dle PD - EX3</t>
  </si>
  <si>
    <t>1335164027</t>
  </si>
  <si>
    <t>" Tlaková expanzní nádoba s membránou, doplňování pneumatickým sytémem - 80l." (1)</t>
  </si>
  <si>
    <t>731999407 SPC</t>
  </si>
  <si>
    <t>D+M Akumulační nádrž chladící vody - Specifikace dle PD - AN</t>
  </si>
  <si>
    <t>-1421533376</t>
  </si>
  <si>
    <t xml:space="preserve">Poznámka k položce:_x000D_
" Připojovací potrubí DN150 "_x000D_
" Včetně: zprovoznění, napojení a veškerého příslušenství nutného ke zprovoznění dle PD "_x000D_
</t>
  </si>
  <si>
    <t>" Objem: 1500l. " (1)</t>
  </si>
  <si>
    <t>731999408 SPC</t>
  </si>
  <si>
    <t>D+M Vakuové odplyňovací zařízení- Specifikace dle PD - AOP</t>
  </si>
  <si>
    <t>-754174524</t>
  </si>
  <si>
    <t xml:space="preserve">Poznámka k položce:_x000D_
" Včetně: prokabelování, napojení na elektro, měření a regulace, zprovoznění, napojení, izolace a veškerého příslušenství nutného ke zprovoznění dle PD. "_x000D_
</t>
  </si>
  <si>
    <t>" Vakuové odplyňovací zařízení." (1)</t>
  </si>
  <si>
    <t>998751203</t>
  </si>
  <si>
    <t>Přesun hmot pro vzduchotechniku stanovený procentní sazbou (%) z ceny vodorovná dopravní vzdálenost do 50 m základní v objektech výšky přes 24 do 36 m</t>
  </si>
  <si>
    <t>-1551263445</t>
  </si>
  <si>
    <t>https://podminky.urs.cz/item/CS_URS_2025_01/998751203</t>
  </si>
  <si>
    <t>751.2</t>
  </si>
  <si>
    <t>Chlazení - Potrubí</t>
  </si>
  <si>
    <t>713411121</t>
  </si>
  <si>
    <t>Montáž izolace tepelné potrubí a ohybů pásy nebo rohožemi s povrchovou úpravou hliníkovou fólií připevněnými ocelovým drátem potrubí jednovrstvá</t>
  </si>
  <si>
    <t>-1043916477</t>
  </si>
  <si>
    <t>https://podminky.urs.cz/item/CS_URS_2025_01/713411121</t>
  </si>
  <si>
    <t>Poznámka k položce:_x000D_
" Ocelové potrubí "_x000D_
" Potrubí DN 15: Uvažovaný obvod pro izolaci =  2*3,14*(0,0214/2+0,032) = ± 0,268 m._x000D_
" Potrubí DN 20: Uvažovaný obvod pro izolaci =  2*3,14*(0,0269/2+0,032) = ± 0,285 m._x000D_
" Potrubí DN 25: Uvažovaný obvod pro izolaci =  2*3,14*(0,0337/2+0,032) = ± 0,307 m._x000D_
" Potrubí DN 30: Uvažovaný obvod pro izolaci =  2*3,14*(0,039/2+0,032) = ± 0,323 m._x000D_
" Potrubí DN 32: Uvažovaný obvod pro izolaci =  2*3,14*(0,044/2+0,032) = ± 0,339 m._x000D_
" Potrubí DN 40: Uvažovaný obvod pro izolaci =  2*3,14*(0,0483/2+0,032) = ± 0,353 m._x000D_
" Potrubí DN 50: Uvažovaný obvod pro izolaci =  2*3,14*(0,0602/2+0,032) = ± 0,390 m._x000D_
" Potrubí DN 65: Uvažovaný obvod pro izolaci =  2*3,14*(0,076/2+0,032) = ± 0,440 m._x000D_
" Potrubí DN 80: Uvažovaný obvod pro izolaci =  2*3,14*(0,0887/2+0,032) = ± 0,479 m._x000D_
" Potrubí DN 100: Uvažovaný obvod pro izolaci =  2*3,14*(0,1143/2+0,032) = ± 0,560 m._x000D_
" Potrubí DN 125: Uvažovaný obvod pro izolaci =  2*3,14*(0,127/2+0,032) = ± 0,600 m._x000D_
" Potrubí DN 150: Uvažovaný obvod pro izolaci =  2*3,14*(0,159/2+0,032) = ± 0,700 m._x000D_
" Potrubí DN 200: Uvažovaný obvod pro izolaci =  2*3,14*(0,215/2+0,032) = ± 0,876 m._x000D_
" Potrubí DN 400: Uvažovaný obvod pro izolaci =  2*3,14*(0,406/2+0,032) = ± 1,476 m._x000D_
" Měděné potrubí "_x000D_
" Potrubí 6,35 : Uvažovaný obvod pro izolaci =  2*3,14*(0,00635/2+0,009) = ± 0,077 m._x000D_
" Potrubí 9,52 : Uvažovaný obvod pro izolaci =  2*3,14*(0,00952/2+0,019) = ± 0,149 m._x000D_
" Potrubí 12,7 : Uvažovaný obvod pro izolaci =  2*3,14*(0,0127/2+0,019) = ± 0,159 m._x000D_
" Potrubí 15,88 : Uvažovaný obvod pro izolaci =  2*3,14*(0,01588/2+0,025) = ± 0,206 m._x000D_
" Potrubí 19,05 : Uvažovaný obvod pro izolaci =  2*3,14*(0,01905/2+0,025) = ± 0,217 m.</t>
  </si>
  <si>
    <t>" Ocelové potrubí "</t>
  </si>
  <si>
    <t>" DN 15 " (734,82)*0,268</t>
  </si>
  <si>
    <t>" DN 20 " (906,62)*0,285</t>
  </si>
  <si>
    <t>" DN 25 " (145,88)*0,307</t>
  </si>
  <si>
    <t>" DN 30 " (5,7)*0,323</t>
  </si>
  <si>
    <t>" DN 32 " (229,89)*0,339</t>
  </si>
  <si>
    <t>" DN 40 " (285,09)*0,353</t>
  </si>
  <si>
    <t>" DN 50 " (344,93)*0,390</t>
  </si>
  <si>
    <t>" DN 65 " (162,76)*0,440</t>
  </si>
  <si>
    <t>" DN 80 " (7,73)*0,479</t>
  </si>
  <si>
    <t>" DN 100 " (140,49)*0,560</t>
  </si>
  <si>
    <t>" DN 125 " (96,65)*0,600</t>
  </si>
  <si>
    <t>" DN 150 " (24,09)*0,700</t>
  </si>
  <si>
    <t>" DN 200 " (9,97)*0,876</t>
  </si>
  <si>
    <t>" DN 400 " (4,07)*1,476</t>
  </si>
  <si>
    <t>" Měděné potrubí "</t>
  </si>
  <si>
    <t>" D 6,35 " (29,01)*0,077</t>
  </si>
  <si>
    <t>" D 9,52 " (214,44)*0,149</t>
  </si>
  <si>
    <t>" D 12,7 " (56,12)*0,159</t>
  </si>
  <si>
    <t>" D 15,88 " (182,03)*0,206</t>
  </si>
  <si>
    <t>" D 19,05 " (117,89)*0,217</t>
  </si>
  <si>
    <t>27127995 SPC</t>
  </si>
  <si>
    <t>role / pás izolační z kaučuku tl. 9 mm</t>
  </si>
  <si>
    <t>1521378898</t>
  </si>
  <si>
    <t>" Potrubí D 6,35 " (2,234)*1,1</t>
  </si>
  <si>
    <t>27127996 SPC</t>
  </si>
  <si>
    <t>role / pás izolační z kaučuku tl. 19 mm</t>
  </si>
  <si>
    <t>150861493</t>
  </si>
  <si>
    <t>" Potrubí D 9,52 " (31,952)*1,1</t>
  </si>
  <si>
    <t>" Potrubí D 12,7 " (8,923)*1,1</t>
  </si>
  <si>
    <t>27127997 SPC</t>
  </si>
  <si>
    <t>role / pás izolační z kaučuku tl. 20 mm</t>
  </si>
  <si>
    <t>668494036</t>
  </si>
  <si>
    <t>" DN 15 " (196,932)*1,1</t>
  </si>
  <si>
    <t>" DN 20 " (258,387)*1,1</t>
  </si>
  <si>
    <t>" DN 25 " (44,785)*1,1</t>
  </si>
  <si>
    <t>" DN 30 " (1,841)*1,1</t>
  </si>
  <si>
    <t>" DN 40 " (100,637)*1,1</t>
  </si>
  <si>
    <t>" DN 50 " (134,523)*1,1</t>
  </si>
  <si>
    <t>" DN 65 " (71,614)*1,1</t>
  </si>
  <si>
    <t>" DN 80 " (3,703)*1,1</t>
  </si>
  <si>
    <t>" DN 100 " (78,674)*1,1</t>
  </si>
  <si>
    <t>27127998 SPC</t>
  </si>
  <si>
    <t>role / pás izolační z kaučuku tl. 25 mm</t>
  </si>
  <si>
    <t>16205965</t>
  </si>
  <si>
    <t>" Potrubí D 15,88 " (37,498)*1,1</t>
  </si>
  <si>
    <t>41,248*1,1 'Přepočtené koeficientem množství</t>
  </si>
  <si>
    <t>27127999 SPC</t>
  </si>
  <si>
    <t>role / pás izolační z kaučuku tl. 32 mm</t>
  </si>
  <si>
    <t>-1932735399</t>
  </si>
  <si>
    <t>" Potrubí D 19,05 " (25,582)*1,1</t>
  </si>
  <si>
    <t>" Potrubí DN 125 " (57,990)*1,1</t>
  </si>
  <si>
    <t>" Potrubí DN 150 " (16,863)*1,1</t>
  </si>
  <si>
    <t>" Potrubí DN 200 " (8,734)*1,1</t>
  </si>
  <si>
    <t>" Potrubí DN 400 " (6,007)*1,1</t>
  </si>
  <si>
    <t>126,693*1,1 'Přepočtené koeficientem množství</t>
  </si>
  <si>
    <t>713491111</t>
  </si>
  <si>
    <t>Montáž izolace tepelné potrubí a ohybů - doplňky a konstrukční součástí oplechování pevného vnějšího obvodu do 500 mm potrubí</t>
  </si>
  <si>
    <t>1737016131</t>
  </si>
  <si>
    <t>https://podminky.urs.cz/item/CS_URS_2025_01/713491111</t>
  </si>
  <si>
    <t>Poznámka k položce:_x000D_
" Ocelové potrubí "_x000D_
" Potrubí DN 15: Uvažovaný obvod pro izolaci =  2*3,14*(0,0214/2+0,032+0,001) = ± 0,274 m._x000D_
" Potrubí DN 30: Uvažovaný obvod pro izolaci =  2*3,14*(0,039/2+0,032+0,001) = ± 0,330 m._x000D_
" Potrubí DN 50: Uvažovaný obvod pro izolaci =  2*3,14*(0,0602/2+0,032+0,001) = ± 0,396 m._x000D_
" Potrubí DN 65: Uvažovaný obvod pro izolaci =  2*3,14*(0,076/2+0,032+0,001) = ± 0,446 m._x000D_
" Potrubí DN 80: Uvažovaný obvod pro izolaci =  2*3,14*(0,0887/2+0,032+0,001) = ± 0,486 m._x000D_
" Měděné potrubí "_x000D_
" Potrubí 6,35 : Uvažovaný obvod pro izolaci =  2*3,14*(0,00635/2+0,009+0,001) = ± 0,083 m._x000D_
" Potrubí 9,52 : Uvažovaný obvod pro izolaci =  2*3,14*(0,00952/2+0,019+0,001) = ± 0,155 m._x000D_
" Potrubí 12,7 : Uvažovaný obvod pro izolaci =  2*3,14*(0,0127/2+0,019+0,001) = ± 0,166 m._x000D_
" Potrubí 15,88 : Uvažovaný obvod pro izolaci =  2*3,14*(0,01588/2+0,025+0,001) = ± 0,213 m._x000D_
" Potrubí 19,05 : Uvažovaný obvod pro izolaci =  2*3,14*(0,01905/2+0,025+0,001) = ± 0,223 m.</t>
  </si>
  <si>
    <t>" Oplechování venkovního vedení potrubí - 8.NP "</t>
  </si>
  <si>
    <t>" DN 15 " (0,170)*0,274</t>
  </si>
  <si>
    <t>" DN 30 " (0,120)*0,330</t>
  </si>
  <si>
    <t>" DN 50 " (27,190)*0,396</t>
  </si>
  <si>
    <t>" DN 65 " (31,720)*0,446</t>
  </si>
  <si>
    <t>" DN 80 " (1,010)*0,486</t>
  </si>
  <si>
    <t>" D 6,35 " (29,01)*0,083</t>
  </si>
  <si>
    <t>" D 9,52 " (214,44)*0,155</t>
  </si>
  <si>
    <t>" D 12,7 " (56,12)*0,166</t>
  </si>
  <si>
    <t>" D 15,88 " (182,03)*0,213</t>
  </si>
  <si>
    <t>" D 19,05 " (117,89)*0,223</t>
  </si>
  <si>
    <t>713491211</t>
  </si>
  <si>
    <t>Montáž izolace tepelné potrubí a ohybů - doplňky a konstrukční součástí oplechování pevného vnějšího obvodu přes 500 mm potrubí</t>
  </si>
  <si>
    <t>1013790492</t>
  </si>
  <si>
    <t>https://podminky.urs.cz/item/CS_URS_2025_01/713491211</t>
  </si>
  <si>
    <t>Poznámka k položce:_x000D_
" Potrubí DN 100: Uvažovaný obvod pro izolaci =  2*3,14*(0,1143/2+0,032+0,001) = ± 0,566 m._x000D_
" Potrubí DN 125: Uvažovaný obvod pro izolaci =  2*3,14*(0,127/2+0,032+0,001) = ± 0,606 m._x000D_
" Potrubí DN 150: Uvažovaný obvod pro izolaci =  2*3,14*(0,159/2+0,032+0,001) = ± 0,707 m._x000D_
" Potrubí DN 200: Uvažovaný obvod pro izolaci =  2*3,14*(0,215/2+0,032+0,001) = ± 0,882 m._x000D_
" Potrubí DN 400: Uvažovaný obvod pro izolaci =  2*3,14*(0,406/2+0,032+0,001) = ± 1,482 m.</t>
  </si>
  <si>
    <t>" DN 100 " (108,400)*0,566</t>
  </si>
  <si>
    <t>" DN 125 " (96,65)*0,606</t>
  </si>
  <si>
    <t>" DN 150 " (24,090)*0,707</t>
  </si>
  <si>
    <t>" DN 200 " (9,970)*0,882</t>
  </si>
  <si>
    <t>" DN 400 " (4,070)*1,482</t>
  </si>
  <si>
    <t>13756626</t>
  </si>
  <si>
    <t>plech nerezový tl 1mm tabule</t>
  </si>
  <si>
    <t>305233698</t>
  </si>
  <si>
    <t>" 8kg na 1m2 " (((135,515+151,782)*8,0)/1000)*1,1</t>
  </si>
  <si>
    <t>2,528*1,15 'Přepočtené koeficientem množství</t>
  </si>
  <si>
    <t>733121150</t>
  </si>
  <si>
    <t>Potrubí z trubek ocelových hladkých spojovaných svařováním černých bezešvých středotlakých T= nad +115°C Ø 22/2,6</t>
  </si>
  <si>
    <t>-36442710</t>
  </si>
  <si>
    <t>https://podminky.urs.cz/item/CS_URS_2025_01/733121150</t>
  </si>
  <si>
    <t>" DN 15 "</t>
  </si>
  <si>
    <t>" 1.NP " (38,41+3,84)</t>
  </si>
  <si>
    <t>" 2.NP " (144,74+14,47)</t>
  </si>
  <si>
    <t>" 3.NP " (94,69+10,47)</t>
  </si>
  <si>
    <t>" 4.NP " (57,80+5,78)</t>
  </si>
  <si>
    <t>" 5.NP " (93,38+9,34)</t>
  </si>
  <si>
    <t>" 6.NP " (116,40+11,64)</t>
  </si>
  <si>
    <t>" 7.NP " (112,42+11,24)</t>
  </si>
  <si>
    <t>" 8.NP " (0,15+0,02)</t>
  </si>
  <si>
    <t>733121152</t>
  </si>
  <si>
    <t>Potrubí z trubek ocelových hladkých spojovaných svařováním černých bezešvých středotlakých T= nad +115°C Ø 28/2,6</t>
  </si>
  <si>
    <t>-1570727921</t>
  </si>
  <si>
    <t>https://podminky.urs.cz/item/CS_URS_2025_01/733121152</t>
  </si>
  <si>
    <t>" DN 20 "</t>
  </si>
  <si>
    <t>" 1.NP " (121,44+12,14)</t>
  </si>
  <si>
    <t>" 2.NP " (48,84+4,88)</t>
  </si>
  <si>
    <t>" 3.NP " (74,24+7,5)</t>
  </si>
  <si>
    <t>" 4.NP " (177,37+17,74)</t>
  </si>
  <si>
    <t>" 5.NP " (150,67+15,07)</t>
  </si>
  <si>
    <t>" 6.NP " (120,79+12,08)</t>
  </si>
  <si>
    <t>" 7.NP " (133,44+13,01)</t>
  </si>
  <si>
    <t>733121154</t>
  </si>
  <si>
    <t>Potrubí z trubek ocelových hladkých spojovaných svařováním černých bezešvých středotlakých T= nad +115°C Ø 31,8/2,6</t>
  </si>
  <si>
    <t>1443940887</t>
  </si>
  <si>
    <t>https://podminky.urs.cz/item/CS_URS_2025_01/733121154</t>
  </si>
  <si>
    <t>" DN 25 "</t>
  </si>
  <si>
    <t>" 1.NP " (11,17+1,12)</t>
  </si>
  <si>
    <t>" 2.NP " (38,01+2,79)</t>
  </si>
  <si>
    <t>" 3.NP " (65,37+6,8)</t>
  </si>
  <si>
    <t>" 4.NP " (4,93+0,49)</t>
  </si>
  <si>
    <t>" 5.NP " (4,86+0,49)</t>
  </si>
  <si>
    <t>" 6.NP " (4,86+0,49)</t>
  </si>
  <si>
    <t>" 7.NP " (10,96+1,10)</t>
  </si>
  <si>
    <t>733121115 RTO</t>
  </si>
  <si>
    <t>Potrubí z trubek ocelových hladkých spojovaných svařováním černých bezešvých nízkotlakých T= do +115°C Ø 30/2,0</t>
  </si>
  <si>
    <t>1908887344</t>
  </si>
  <si>
    <t>" DN 30 "</t>
  </si>
  <si>
    <t>" 1.NP " (0,53+0,05)</t>
  </si>
  <si>
    <t>" 2.NP " (1,58+0,16)</t>
  </si>
  <si>
    <t>" 3.NP " (0,53+0,07)</t>
  </si>
  <si>
    <t>" 4.NP " (0,11+0,01)</t>
  </si>
  <si>
    <t>" 5.NP " (0,81+0,08)</t>
  </si>
  <si>
    <t>" 6.NP " (0,29+0,03)</t>
  </si>
  <si>
    <t>" 7.NP " (1,02+0,10)</t>
  </si>
  <si>
    <t>" 8.NP " (0,11+0,01)</t>
  </si>
  <si>
    <t>733121155</t>
  </si>
  <si>
    <t>Potrubí z trubek ocelových hladkých spojovaných svařováním černých bezešvých středotlakých T= nad +115°C Ø 38/2,6</t>
  </si>
  <si>
    <t>-1506182808</t>
  </si>
  <si>
    <t>https://podminky.urs.cz/item/CS_URS_2025_01/733121155</t>
  </si>
  <si>
    <t>" DN 32 "</t>
  </si>
  <si>
    <t>" 1.NP " (54,22+5,42)</t>
  </si>
  <si>
    <t>" 2.NP " (11,41+1,49)</t>
  </si>
  <si>
    <t>" 3.NP " (24,36+2,44)</t>
  </si>
  <si>
    <t>" 4.NP " (8,05+0,81)</t>
  </si>
  <si>
    <t>" 5.NP " (11,09+1,11)</t>
  </si>
  <si>
    <t>" 6.NP " (38,28+3,83)</t>
  </si>
  <si>
    <t>" 7.NP " (56,39+5,81)</t>
  </si>
  <si>
    <t>733121156</t>
  </si>
  <si>
    <t>Potrubí z trubek ocelových hladkých spojovaných svařováním černých bezešvých středotlakých T= nad +115°C Ø 44,5/3,2</t>
  </si>
  <si>
    <t>-1774412747</t>
  </si>
  <si>
    <t>https://podminky.urs.cz/item/CS_URS_2025_01/733121156</t>
  </si>
  <si>
    <t>" DN 40 "</t>
  </si>
  <si>
    <t>" 1.NP " (15,78+1,58)</t>
  </si>
  <si>
    <t>" 2.NP " (17,86+2,09)</t>
  </si>
  <si>
    <t>" 3.NP " (21,33+2,1)</t>
  </si>
  <si>
    <t>" 4.NP " (66,28+6,63)</t>
  </si>
  <si>
    <t>" 5.NP " (48,46+4,85)</t>
  </si>
  <si>
    <t>" 6.NP " (51,33+5,13)</t>
  </si>
  <si>
    <t>" 7.NP " (35,01+3,54)</t>
  </si>
  <si>
    <t>733121158</t>
  </si>
  <si>
    <t>Potrubí z trubek ocelových hladkých spojovaných svařováním černých bezešvých středotlakých T= nad +115°C Ø 57/3,2</t>
  </si>
  <si>
    <t>-2124077657</t>
  </si>
  <si>
    <t>https://podminky.urs.cz/item/CS_URS_2025_01/733121158</t>
  </si>
  <si>
    <t>" DN 50 "</t>
  </si>
  <si>
    <t>" 1.NP " (55,04+5,50)</t>
  </si>
  <si>
    <t>" 2.NP " (39,16+3,92)</t>
  </si>
  <si>
    <t>" 3.NP " (58,06+5,81)</t>
  </si>
  <si>
    <t>" 4.NP " (35,47+3,55)</t>
  </si>
  <si>
    <t>" 5.NP " (31,06+3,11)</t>
  </si>
  <si>
    <t>" 6.NP " (27,07+2,71)</t>
  </si>
  <si>
    <t>" 7.NP " (42,79+4,3)</t>
  </si>
  <si>
    <t>" 8.NP " (22,14+2,21)</t>
  </si>
  <si>
    <t>733121162</t>
  </si>
  <si>
    <t>Potrubí z trubek ocelových hladkých spojovaných svařováním černých bezešvých středotlakých T= nad +115°C Ø 76/3,2</t>
  </si>
  <si>
    <t>2099683254</t>
  </si>
  <si>
    <t>https://podminky.urs.cz/item/CS_URS_2025_01/733121162</t>
  </si>
  <si>
    <t>" DN 65 "</t>
  </si>
  <si>
    <t>" 1.NP " (7,78+0,78)</t>
  </si>
  <si>
    <t>" 2.NP " (29,68+2,97)</t>
  </si>
  <si>
    <t>" 3.NP " (6,68+0,67)</t>
  </si>
  <si>
    <t>" 4.NP " (6,17+0,62)</t>
  </si>
  <si>
    <t>" 5.NP " (24,75+2,47)</t>
  </si>
  <si>
    <t>" 6.NP " (13,71+1,37)</t>
  </si>
  <si>
    <t>" 7.NP " (26,91+2,69)</t>
  </si>
  <si>
    <t>" 8.NP " (28,68+2,87)</t>
  </si>
  <si>
    <t>733121165</t>
  </si>
  <si>
    <t>Potrubí z trubek ocelových hladkých spojovaných svařováním černých bezešvých středotlakých T= nad +115°C Ø 89/3,6</t>
  </si>
  <si>
    <t>-682527196</t>
  </si>
  <si>
    <t>https://podminky.urs.cz/item/CS_URS_2025_01/733121165</t>
  </si>
  <si>
    <t>" DN 80 "</t>
  </si>
  <si>
    <t>" 2.NP " (0,43+0,04)</t>
  </si>
  <si>
    <t>" 3.NP " (5,83+0,58)</t>
  </si>
  <si>
    <t>" 8.NP " (0,92+0,09)</t>
  </si>
  <si>
    <t>733121168</t>
  </si>
  <si>
    <t>Potrubí z trubek ocelových hladkých spojovaných svařováním černých bezešvých středotlakých T= nad +115°C Ø 108/4,0</t>
  </si>
  <si>
    <t>-1195546416</t>
  </si>
  <si>
    <t>https://podminky.urs.cz/item/CS_URS_2025_01/733121168</t>
  </si>
  <si>
    <t>" DN 100 "</t>
  </si>
  <si>
    <t>" 3.NP " (0,85+0,09)</t>
  </si>
  <si>
    <t>" 4.NP " (6,90+0,69)</t>
  </si>
  <si>
    <t>" 5.NP " (7,32+0,73)</t>
  </si>
  <si>
    <t>" 6.NP " (7,2+0,72)</t>
  </si>
  <si>
    <t>" 7.NP " (2,87+0,29)</t>
  </si>
  <si>
    <t>" 8.NP " (98,77+9,88)</t>
  </si>
  <si>
    <t>733121172</t>
  </si>
  <si>
    <t>Potrubí z trubek ocelových hladkých spojovaných svařováním černých bezešvých středotlakých T= nad +115°C Ø 133/4,0</t>
  </si>
  <si>
    <t>947882490</t>
  </si>
  <si>
    <t>https://podminky.urs.cz/item/CS_URS_2025_01/733121172</t>
  </si>
  <si>
    <t xml:space="preserve">Poznámka k položce:_x000D_
" V ceně veškeré příslušenství, tvarovky,kotvící a úložné prvky a spojovací materiál. "_x000D_
</t>
  </si>
  <si>
    <t>" DN 125 "</t>
  </si>
  <si>
    <t>" 8.NP " (93,22+9,32)</t>
  </si>
  <si>
    <t>733121175</t>
  </si>
  <si>
    <t>Potrubí z trubek ocelových hladkých spojovaných svařováním černých bezešvých středotlakých T= nad +115°C Ø 159/4,5</t>
  </si>
  <si>
    <t>-379320682</t>
  </si>
  <si>
    <t>https://podminky.urs.cz/item/CS_URS_2025_01/733121175</t>
  </si>
  <si>
    <t>" DN 150 "</t>
  </si>
  <si>
    <t>" 8.NP " (19,98+2,00)</t>
  </si>
  <si>
    <t>733121179</t>
  </si>
  <si>
    <t>Potrubí z trubek ocelových hladkých spojovaných svařováním černých bezešvých středotlakých T= nad +115°C Ø 219/6,3</t>
  </si>
  <si>
    <t>-1205568818</t>
  </si>
  <si>
    <t>https://podminky.urs.cz/item/CS_URS_2025_01/733121179</t>
  </si>
  <si>
    <t>" DN 200 "</t>
  </si>
  <si>
    <t>" 8.NP " (10,81+1,08)</t>
  </si>
  <si>
    <t>733121179 RTO</t>
  </si>
  <si>
    <t>Potrubí z trubek ocelových hladkých spojovaných svařováním černých bezešvých středotlakých T= nad +115°C Ø 457,0/14,0</t>
  </si>
  <si>
    <t>1745789252</t>
  </si>
  <si>
    <t>https://podminky.urs.cz/item/CS_URS_2025_01/733121179 RTO</t>
  </si>
  <si>
    <t xml:space="preserve">" DN 400 " </t>
  </si>
  <si>
    <t>" 8.NP " (3,70+0,37)</t>
  </si>
  <si>
    <t>751902997 SPC</t>
  </si>
  <si>
    <t>544941580</t>
  </si>
  <si>
    <t xml:space="preserve">Poznámka k položce:_x000D_
" Zajištění prostupů potrubí chlazení mezi jednotlivými požárními úseky protipožárními prvky - ucpávkami, tmely, pěny, disky, apod. - požadované požární odolnosti. "_x000D_
" Protipožární ucpávky,, manžety, tmely, apod. pro potrubí do chrániček, prostupů. "_x000D_
</t>
  </si>
  <si>
    <t>733190107</t>
  </si>
  <si>
    <t>Zkoušky těsnosti potrubí, manžety prostupové z trubek ocelových zkoušky těsnosti potrubí (za provozu) z trubek ocelových závitových DN do 40</t>
  </si>
  <si>
    <t>-2116307052</t>
  </si>
  <si>
    <t>(734,82+906,62+145,88+5,7+229,890)</t>
  </si>
  <si>
    <t>733190108</t>
  </si>
  <si>
    <t>Zkoušky těsnosti potrubí, manžety prostupové z trubek ocelových zkoušky těsnosti potrubí (za provozu) z trubek ocelových závitových DN 40 do 50</t>
  </si>
  <si>
    <t>-1241179282</t>
  </si>
  <si>
    <t>(285,09+344,93)</t>
  </si>
  <si>
    <t>733190108 RTO</t>
  </si>
  <si>
    <t>Zkoušky těsnosti potrubí, manžety prostupové z trubek ocelových zkoušky těsnosti potrubí (za provozu) z trubek ocelových závitových DN přes 50 do 100</t>
  </si>
  <si>
    <t>-174407587</t>
  </si>
  <si>
    <t>(162,76+7,73+140,490)</t>
  </si>
  <si>
    <t>733190232</t>
  </si>
  <si>
    <t>Zkoušky těsnosti potrubí, manžety prostupové z trubek ocelových zkoušky těsnosti potrubí (za provozu) z trubek ocelových hladkých Ø přes 89/5,0 do 133/5,0</t>
  </si>
  <si>
    <t>-1102843641</t>
  </si>
  <si>
    <t>https://podminky.urs.cz/item/CS_URS_2025_01/733190232</t>
  </si>
  <si>
    <t>(96,65)</t>
  </si>
  <si>
    <t>733190239</t>
  </si>
  <si>
    <t>Zkoušky těsnosti potrubí, manžety prostupové z trubek ocelových zkoušky těsnosti potrubí (za provozu) z trubek ocelových hladkých Ø přes 159/6,3 do 219/6,3</t>
  </si>
  <si>
    <t>-536939716</t>
  </si>
  <si>
    <t>https://podminky.urs.cz/item/CS_URS_2025_01/733190239</t>
  </si>
  <si>
    <t>(24,09+9,97)</t>
  </si>
  <si>
    <t>733190246 RTO</t>
  </si>
  <si>
    <t>Zkoušky těsnosti potrubí, manžety prostupové z trubek ocelových zkoušky těsnosti potrubí (za provozu) z trubek ocelových hladkých Ø přes 377/9,0</t>
  </si>
  <si>
    <t>853302941</t>
  </si>
  <si>
    <t>(4,07)</t>
  </si>
  <si>
    <t>751791111 RTO</t>
  </si>
  <si>
    <t>Montáž napojovacího potrubí měděného, D mm (" x tl. stěny) 6 (1/4" x 1,0)</t>
  </si>
  <si>
    <t>-1247528612</t>
  </si>
  <si>
    <t xml:space="preserve">Poznámka k položce:_x000D_
" V ceně veškeré příslušenství, tvarovky, systémové kotvící prvky, spojovací a těsnící materiál. "_x000D_
</t>
  </si>
  <si>
    <t>" Potrubí měděné D 6,35 "</t>
  </si>
  <si>
    <t>" 4.NP " (1,75+0,17)</t>
  </si>
  <si>
    <t>" 6.NP " (7,20+0,72)</t>
  </si>
  <si>
    <t>" 7.NP " (17,43+1,74)</t>
  </si>
  <si>
    <t>19632695 RTO</t>
  </si>
  <si>
    <t>měděné potrubí tvrdé 6,35 vč. veškerých tvarovek</t>
  </si>
  <si>
    <t>1790933502</t>
  </si>
  <si>
    <t>" 4.NP " (1,75+0,17)*1,10</t>
  </si>
  <si>
    <t>" 6.NP " (7,20+0,72)*1,10</t>
  </si>
  <si>
    <t>" 7.NP " (17,43+1,74)*1,10</t>
  </si>
  <si>
    <t>751791112 RTO</t>
  </si>
  <si>
    <t>Montáž napojovacího potrubí měděného, D mm (" x tl. stěny) 10 (3/8" x 1,0)</t>
  </si>
  <si>
    <t>375029092</t>
  </si>
  <si>
    <t>" Potrubí měděné D 9,52 "</t>
  </si>
  <si>
    <t>" 1.NP " (16,88+1,69)</t>
  </si>
  <si>
    <t>" 2.NP " (44,44+4,44)</t>
  </si>
  <si>
    <t>" 3.NP " (7,20+0,72)</t>
  </si>
  <si>
    <t>" 4.NP " (15,51+1,55)</t>
  </si>
  <si>
    <t>" 5.NP " (37,23+3,72)</t>
  </si>
  <si>
    <t>" 6.NP " (10,80+1,08)</t>
  </si>
  <si>
    <t>" 7.NP " (18,0+1,8)</t>
  </si>
  <si>
    <t>" 8.NP " (44,89+4,49)</t>
  </si>
  <si>
    <t>19632695 RT1</t>
  </si>
  <si>
    <t xml:space="preserve">měděné potrubí tvrdé 9,52 vč. veškerých tvarovek </t>
  </si>
  <si>
    <t>-2041830306</t>
  </si>
  <si>
    <t>" 1.NP " (16,88+1,69)*1,10</t>
  </si>
  <si>
    <t>" 2.NP " (44,44+4,44)*1,10</t>
  </si>
  <si>
    <t>" 3.NP " (7,20+0,72)*1,10</t>
  </si>
  <si>
    <t>" 4.NP " (15,51+1,55)*1,10</t>
  </si>
  <si>
    <t>" 5.NP " (37,23+3,72)*1,10</t>
  </si>
  <si>
    <t>" 6.NP " (10,80+1,08)*1,10</t>
  </si>
  <si>
    <t>" 7.NP " (18,0+1,8)*1,10</t>
  </si>
  <si>
    <t>" 8.NP " (44,89+4,49)*1,10</t>
  </si>
  <si>
    <t>751791113 RTO</t>
  </si>
  <si>
    <t>Montáž napojovacího potrubí měděného, D mm (" x tl. stěny) 12 (1/2" x 1,0)</t>
  </si>
  <si>
    <t>-1167565367</t>
  </si>
  <si>
    <t xml:space="preserve">" Potrubí měděné D 12,7 " </t>
  </si>
  <si>
    <t>" 1.NP " ()</t>
  </si>
  <si>
    <t>" 2.NP " (8,22+0,82)</t>
  </si>
  <si>
    <t>" 3.NP " ()</t>
  </si>
  <si>
    <t>" 4.NP " ()</t>
  </si>
  <si>
    <t>" 5.NP " ()</t>
  </si>
  <si>
    <t>" 7.NP " (0,04+17,57+1,76)</t>
  </si>
  <si>
    <t>" 8.NP " (17,99+1,8)</t>
  </si>
  <si>
    <t>19632695 RT2</t>
  </si>
  <si>
    <t xml:space="preserve">měděné potrubí tvrdé 12,7 vč. veškerých tvarovek </t>
  </si>
  <si>
    <t>453417291</t>
  </si>
  <si>
    <t>" 2.NP " (8,22+0,82)*1,10</t>
  </si>
  <si>
    <t>" 7.NP " (0,04+17,57+1,76)*1,10</t>
  </si>
  <si>
    <t>" 8.NP " (17,99+1,8)*1,10</t>
  </si>
  <si>
    <t>751791114 RTO</t>
  </si>
  <si>
    <t>Montáž napojovacího potrubí měděného, D mm (" x tl. stěny) 16 (5/8" x 1,0)</t>
  </si>
  <si>
    <t>1059155566</t>
  </si>
  <si>
    <t xml:space="preserve">" Potrubí měděné D 15,88 " </t>
  </si>
  <si>
    <t>" 4.NP " (110,36+1,04)</t>
  </si>
  <si>
    <t>" 5.NP " (23,42+2,34)</t>
  </si>
  <si>
    <t>" 6.NP " (3,60+0,36)</t>
  </si>
  <si>
    <t>" 7.NP " (10,8+1,08)</t>
  </si>
  <si>
    <t>" 8.NP " (9,51+0,95)</t>
  </si>
  <si>
    <t>19632695 RT3</t>
  </si>
  <si>
    <t xml:space="preserve">měděné potrubí tvrdé 15,88 vč. veškerých tvarovek </t>
  </si>
  <si>
    <t>1938516153</t>
  </si>
  <si>
    <t>" 4.NP " (110,36+1,04)*1,10</t>
  </si>
  <si>
    <t>" 5.NP " (23,42+2,34)*1,10</t>
  </si>
  <si>
    <t>" 6.NP " (3,60+0,36)*1,10</t>
  </si>
  <si>
    <t>" 7.NP " (10,8+1,08)*1,10</t>
  </si>
  <si>
    <t>" 8.NP " (9,51+0,95)*1,10</t>
  </si>
  <si>
    <t>751791116 RTO</t>
  </si>
  <si>
    <t>Montáž napojovacího potrubí měděného, D mm (" x tl. stěny) 22 (7/8" x 1,0)</t>
  </si>
  <si>
    <t>1802450989</t>
  </si>
  <si>
    <t xml:space="preserve">" Potrubí měděné D 19,05 " </t>
  </si>
  <si>
    <t>" 2.NP " (52,8+5,28)</t>
  </si>
  <si>
    <t>" 5.NP " (7,20+0,72)</t>
  </si>
  <si>
    <t>" 7.NP " (7,20+0,72)</t>
  </si>
  <si>
    <t>" 8.NP " (18,67+1,87)</t>
  </si>
  <si>
    <t>19632695 RT4</t>
  </si>
  <si>
    <t xml:space="preserve">měděné potrubí tvrdé 19,05 vč. veškerých tvarovek </t>
  </si>
  <si>
    <t>-897466362</t>
  </si>
  <si>
    <t>" 2.NP " (52,8+5,28)*1,10</t>
  </si>
  <si>
    <t>" 4.NP " (6,90+0,69)*1,10</t>
  </si>
  <si>
    <t>" 5.NP " (7,20+0,72)*1,10</t>
  </si>
  <si>
    <t>" 7.NP " (7,20+0,72)*1,10</t>
  </si>
  <si>
    <t>" 8.NP " (18,67+1,87)*1,10</t>
  </si>
  <si>
    <t>D+M Nosná rámová konstrukce pro osazení potrubí na střeše</t>
  </si>
  <si>
    <t>435506202</t>
  </si>
  <si>
    <t xml:space="preserve">Poznámka k položce:_x000D_
" V ceně montážní materiál, rámy, podpěry, spojovací prvky, upevňovací a ochranné lišty, zavětrování a veškerý nutný materiál pro provedení nosné konstrukce potrubí. "_x000D_
</t>
  </si>
  <si>
    <t>" 8.NP " (45,0)</t>
  </si>
  <si>
    <t>751791301</t>
  </si>
  <si>
    <t>Montáž napojovacího potrubí měděného zkouška těsnosti potrubí</t>
  </si>
  <si>
    <t>-1263206808</t>
  </si>
  <si>
    <t>https://podminky.urs.cz/item/CS_URS_2025_01/751791301</t>
  </si>
  <si>
    <t>751791401</t>
  </si>
  <si>
    <t>Montáž napojovacího potrubí měděného vakuování potrubí</t>
  </si>
  <si>
    <t>-1130822575</t>
  </si>
  <si>
    <t>https://podminky.urs.cz/item/CS_URS_2025_01/751791401</t>
  </si>
  <si>
    <t>751793001</t>
  </si>
  <si>
    <t>Doplnění chladiva do systému</t>
  </si>
  <si>
    <t>154925117</t>
  </si>
  <si>
    <t>https://podminky.urs.cz/item/CS_URS_2025_01/751793001</t>
  </si>
  <si>
    <t>" Dodatečná náplň chladiva R32 " (0,21)</t>
  </si>
  <si>
    <t>" Dodatečná náplň chladiva R410A " (9,94)</t>
  </si>
  <si>
    <t>10892004</t>
  </si>
  <si>
    <t>chladivo R32 9kg</t>
  </si>
  <si>
    <t>-1481473866</t>
  </si>
  <si>
    <t>10892003</t>
  </si>
  <si>
    <t>chladivo R410A 10kg</t>
  </si>
  <si>
    <t>1087729989</t>
  </si>
  <si>
    <t>751902998 SPC</t>
  </si>
  <si>
    <t>-1488106077</t>
  </si>
  <si>
    <t xml:space="preserve">Poznámka k položce:_x000D_
" Utěsňovací a vyplňpvací materiál pro vyplnění prostor mezi potrubím a otvorem v konstrukcích pro vyrovnání povrchu pro omítky. "_x000D_
" V ceně veškeré nutné práce a materiál pro utěsnění nepožárních prostupů - např. pěny, izolace, apod.  "_x000D_
</t>
  </si>
  <si>
    <t>985278902</t>
  </si>
  <si>
    <t>HZS3211</t>
  </si>
  <si>
    <t>Hodinové zúčtovací sazby montáží technologických zařízení na stavebních objektech montér vzduchotechniky a chlazení</t>
  </si>
  <si>
    <t>1785675565</t>
  </si>
  <si>
    <t>https://podminky.urs.cz/item/CS_URS_2025_01/HZS3211</t>
  </si>
  <si>
    <t>Poznámka k položce:_x000D_
" Práce HZS musí být odsouhlaseny a vykázány ve stavebním deníku dle skutečnosti. "</t>
  </si>
  <si>
    <t>751.3</t>
  </si>
  <si>
    <t>Chlazení - Armatury</t>
  </si>
  <si>
    <t>722224115 RTO</t>
  </si>
  <si>
    <t>Ventil vypouštěcí G 1/2"</t>
  </si>
  <si>
    <t>-268192593</t>
  </si>
  <si>
    <t xml:space="preserve">" VVT - 15 " </t>
  </si>
  <si>
    <t>" 1.NP " (40)</t>
  </si>
  <si>
    <t>" 2.NP " (43)</t>
  </si>
  <si>
    <t>" 3.NP " (38)</t>
  </si>
  <si>
    <t>" 4.NP " (49)</t>
  </si>
  <si>
    <t>" 5.NP " (51)</t>
  </si>
  <si>
    <t>" 6.NP " (50)</t>
  </si>
  <si>
    <t>" 7.NP " (59)</t>
  </si>
  <si>
    <t>" 8.NP " (6)</t>
  </si>
  <si>
    <t>722224116 RTO</t>
  </si>
  <si>
    <t>Ventil vypouštěcí G 3/4"</t>
  </si>
  <si>
    <t>1493447239</t>
  </si>
  <si>
    <t xml:space="preserve">" VVT - 20 " </t>
  </si>
  <si>
    <t>722224115 RT1</t>
  </si>
  <si>
    <t>Ventil vypouštěcí G 1"</t>
  </si>
  <si>
    <t>1306397157</t>
  </si>
  <si>
    <t xml:space="preserve">" VVT - 25 " </t>
  </si>
  <si>
    <t>" Schéma zapojení " (9)</t>
  </si>
  <si>
    <t>722231072 RTO</t>
  </si>
  <si>
    <t>Zpětný ventil, G 1/2"</t>
  </si>
  <si>
    <t>-981203970</t>
  </si>
  <si>
    <t xml:space="preserve">" D 15 " </t>
  </si>
  <si>
    <t>" 1.NP " (1)</t>
  </si>
  <si>
    <t>" 2.NP " (1)</t>
  </si>
  <si>
    <t>" 3.NP " (2)</t>
  </si>
  <si>
    <t>" 8.NP " (0)</t>
  </si>
  <si>
    <t>722231074 RTO</t>
  </si>
  <si>
    <t>Zpětný ventil, G 1"</t>
  </si>
  <si>
    <t>-355585964</t>
  </si>
  <si>
    <t xml:space="preserve">" D 25 " </t>
  </si>
  <si>
    <t>722232043 RTO</t>
  </si>
  <si>
    <t>Kulové kohouty, přímé vnitřní závit G 1/2"</t>
  </si>
  <si>
    <t>-475079557</t>
  </si>
  <si>
    <t>" 1.NP " (8)</t>
  </si>
  <si>
    <t>" 2.NP " (32)</t>
  </si>
  <si>
    <t>" 3.NP " (21)</t>
  </si>
  <si>
    <t>" 4.NP " (35)</t>
  </si>
  <si>
    <t>" 5.NP " (26)</t>
  </si>
  <si>
    <t>" 6.NP " (24)</t>
  </si>
  <si>
    <t>" 7.NP " (28)</t>
  </si>
  <si>
    <t>722232044 RTO</t>
  </si>
  <si>
    <t>Kulové kohouty, přímé vnitřní závit G 3/4"</t>
  </si>
  <si>
    <t>-434089795</t>
  </si>
  <si>
    <t xml:space="preserve">" D 20 " </t>
  </si>
  <si>
    <t>" 1.NP " (27)</t>
  </si>
  <si>
    <t>" 2.NP " (10)</t>
  </si>
  <si>
    <t>" 3.NP " (15)</t>
  </si>
  <si>
    <t>" 4.NP " (11)</t>
  </si>
  <si>
    <t>" 5.NP " (22)</t>
  </si>
  <si>
    <t>" 6.NP " (22)</t>
  </si>
  <si>
    <t>722232045 RTO</t>
  </si>
  <si>
    <t>Kulové kohouty, přímé vnitřní závit G 1"</t>
  </si>
  <si>
    <t>-1023963238</t>
  </si>
  <si>
    <t>" 3.NP " (4)</t>
  </si>
  <si>
    <t>" 4.NP " (2)</t>
  </si>
  <si>
    <t>" 5.NP " (2)</t>
  </si>
  <si>
    <t>" 7.NP " (2)</t>
  </si>
  <si>
    <t>722232046 RTO</t>
  </si>
  <si>
    <t>Kulové kohouty, přímé vnitřní závit G 5/4"</t>
  </si>
  <si>
    <t>-1447170611</t>
  </si>
  <si>
    <t xml:space="preserve">" D 32 " </t>
  </si>
  <si>
    <t>" 4.NP " (3)</t>
  </si>
  <si>
    <t>" 6.NP " (9)</t>
  </si>
  <si>
    <t>722232047 RTO</t>
  </si>
  <si>
    <t>Kulové kohouty, přímé vnitřní závit G 6/4"</t>
  </si>
  <si>
    <t>1821570189</t>
  </si>
  <si>
    <t xml:space="preserve">" D 40 " </t>
  </si>
  <si>
    <t>" 4.NP " (6)</t>
  </si>
  <si>
    <t>" 5.NP " (6)</t>
  </si>
  <si>
    <t>" 6.NP " (3)</t>
  </si>
  <si>
    <t>" 7.NP " (9)</t>
  </si>
  <si>
    <t>722232049 RTO</t>
  </si>
  <si>
    <t>Kulové kohouty, přímé vnitřní závit G 2 1/2"</t>
  </si>
  <si>
    <t>-1670123891</t>
  </si>
  <si>
    <t xml:space="preserve">" D 65 " </t>
  </si>
  <si>
    <t>" 5.NP " (4)</t>
  </si>
  <si>
    <t>" 6.NP " (4)</t>
  </si>
  <si>
    <t>" 7.NP " (4)</t>
  </si>
  <si>
    <t>" 8.NP " (4)</t>
  </si>
  <si>
    <t>722232051 RTO</t>
  </si>
  <si>
    <t>Kulové kohouty, přímé vnitřní závit G 4"</t>
  </si>
  <si>
    <t>-509015856</t>
  </si>
  <si>
    <t xml:space="preserve">" D 100 " </t>
  </si>
  <si>
    <t>" 8.NP " (8)</t>
  </si>
  <si>
    <t>722212226</t>
  </si>
  <si>
    <t>Armatury přírubové kulové uzávěry těleso tvárná litina, koule mosaz PN 16 do 100°C DN125</t>
  </si>
  <si>
    <t>-1647916244</t>
  </si>
  <si>
    <t>https://podminky.urs.cz/item/CS_URS_2025_01/722212226</t>
  </si>
  <si>
    <t xml:space="preserve">" DN 125 " </t>
  </si>
  <si>
    <t>" 8.NP " (20)</t>
  </si>
  <si>
    <t>722212227</t>
  </si>
  <si>
    <t>Armatury přírubové kulové uzávěry těleso tvárná litina, koule mosaz PN 16 do 100°C DN 150</t>
  </si>
  <si>
    <t>1274341683</t>
  </si>
  <si>
    <t>https://podminky.urs.cz/item/CS_URS_2025_01/722212227</t>
  </si>
  <si>
    <t xml:space="preserve">" D 150 " </t>
  </si>
  <si>
    <t>722212227 RTO</t>
  </si>
  <si>
    <t>Armatury přírubové kulové uzávěry těleso tvárná litina, koule mosaz PN 16 do 100°C DN 200</t>
  </si>
  <si>
    <t>404195140</t>
  </si>
  <si>
    <t xml:space="preserve">" D 200 " </t>
  </si>
  <si>
    <t>" 8.NP " (5)</t>
  </si>
  <si>
    <t>722232302 RT1</t>
  </si>
  <si>
    <t>Kompenzátory gumové, DN 150</t>
  </si>
  <si>
    <t>-452642224</t>
  </si>
  <si>
    <t>" Schéma zapojení " (2)</t>
  </si>
  <si>
    <t>722232302 RTO</t>
  </si>
  <si>
    <t>Kompenzátory gumové, DN 125 "</t>
  </si>
  <si>
    <t>-1502229909</t>
  </si>
  <si>
    <t>" Schéma zapojení " (16)</t>
  </si>
  <si>
    <t>734991302 SPC</t>
  </si>
  <si>
    <t>-2004095436</t>
  </si>
  <si>
    <t>Poznámka k položce:_x000D_
" V ceně osazení, zapojení, zprovoznění."</t>
  </si>
  <si>
    <t xml:space="preserve">" Zpětná klapka závitová - DN 15 " </t>
  </si>
  <si>
    <t>734991304 SPC</t>
  </si>
  <si>
    <t>D+M Zpětná klapka závitová DN 25 - Specifikace dle PD - ZKZ</t>
  </si>
  <si>
    <t>-91969150</t>
  </si>
  <si>
    <t xml:space="preserve">" Zpětná klapka závitová - DN 25 " </t>
  </si>
  <si>
    <t>734991311 SPC</t>
  </si>
  <si>
    <t>D+M Zpětná klapka přírubová DN 65 - Specifikace dle PD - ZKP</t>
  </si>
  <si>
    <t>-661705827</t>
  </si>
  <si>
    <t>" Zpětná klapka přírubová - DN 65 "</t>
  </si>
  <si>
    <t>" Schéma zapojení " (5)</t>
  </si>
  <si>
    <t>734991314 SPC</t>
  </si>
  <si>
    <t>D+M Zpětná klapka závitová DN 100 - Specifikace dle PD - ZKZ</t>
  </si>
  <si>
    <t>1621847761</t>
  </si>
  <si>
    <t>" Zpětná klapka závitová - DN 100 "</t>
  </si>
  <si>
    <t>" 8.NP " (2)</t>
  </si>
  <si>
    <t>734991315 SPC</t>
  </si>
  <si>
    <t>D+M Zpětná klapka závitová DN 125 - Specifikace dle PD - ZKP</t>
  </si>
  <si>
    <t>-2116282936</t>
  </si>
  <si>
    <t>" Zpětná klapka přírubová - DN 125 "</t>
  </si>
  <si>
    <t>734991411 SPC</t>
  </si>
  <si>
    <t>D+M Filtr přírubový DN 65 - Specifikace dle PD - FZ</t>
  </si>
  <si>
    <t>228051628</t>
  </si>
  <si>
    <t xml:space="preserve">" Přírubový filtr - DN 65 " </t>
  </si>
  <si>
    <t>734991413 SPC</t>
  </si>
  <si>
    <t>D+M Filtr přírubový DN 100 - Specifikace dle PD - FZ</t>
  </si>
  <si>
    <t>249864965</t>
  </si>
  <si>
    <t xml:space="preserve">" Přírubový filtr - DN 100 " </t>
  </si>
  <si>
    <t>734991455 SPC</t>
  </si>
  <si>
    <t>D+M Filtr závitový DN 25 + snímač tlakové diference - Specifikace dle PD - FZ + dP</t>
  </si>
  <si>
    <t>1193954307</t>
  </si>
  <si>
    <t xml:space="preserve">Poznámka k položce:_x000D_
" V ceně také snímač tlakové diference vč. prokabelování, napojení na elektro, odzkoušení. "_x000D_
</t>
  </si>
  <si>
    <t xml:space="preserve">" Zavitový filtr se snímačem talkové diference - DN 25 " </t>
  </si>
  <si>
    <t>" Schéma zapojení " (1)</t>
  </si>
  <si>
    <t>734991501 SPC</t>
  </si>
  <si>
    <t>D+M Automatický odvzdušňovací ventil horní se zpětnou klapkou DN 15 - Specifikace dle PD - AOV</t>
  </si>
  <si>
    <t>1129215597</t>
  </si>
  <si>
    <t>" Automatický odvzdušňovací ventil - DN 15 "</t>
  </si>
  <si>
    <t>" Schéma zapojení " (9+18)</t>
  </si>
  <si>
    <t>734991601 SPC</t>
  </si>
  <si>
    <t>1591522552</t>
  </si>
  <si>
    <t>" Teploměr - DN 15 "</t>
  </si>
  <si>
    <t>" Schéma zapojení " (24+9)</t>
  </si>
  <si>
    <t>" Detaily " (24)</t>
  </si>
  <si>
    <t>734991611 SPC</t>
  </si>
  <si>
    <t>-1508590583</t>
  </si>
  <si>
    <t>" Tlakový manometr - DN 15 "</t>
  </si>
  <si>
    <t>" Schéma zapojení " (22+12)</t>
  </si>
  <si>
    <t>734991702 SPC</t>
  </si>
  <si>
    <t>-210998535</t>
  </si>
  <si>
    <t xml:space="preserve">" DN 15 " </t>
  </si>
  <si>
    <t>" 3.NP " (5)</t>
  </si>
  <si>
    <t>" 4.NP " (9)</t>
  </si>
  <si>
    <t>" 7.NP " (3)</t>
  </si>
  <si>
    <t>734991703 SPC</t>
  </si>
  <si>
    <t>-773161829</t>
  </si>
  <si>
    <t xml:space="preserve">" DN 20 " </t>
  </si>
  <si>
    <t>" 2.NP " (2)</t>
  </si>
  <si>
    <t>" 5.NP " (8)</t>
  </si>
  <si>
    <t>" 7.NP " (10)</t>
  </si>
  <si>
    <t>734991704 SPC</t>
  </si>
  <si>
    <t>94021726</t>
  </si>
  <si>
    <t xml:space="preserve">" DN 32 " </t>
  </si>
  <si>
    <t>" Detaily " (7)</t>
  </si>
  <si>
    <t>734991705 SPC</t>
  </si>
  <si>
    <t>D+M Ruční vyvažovací ventil závitový DN 40 - Specifikace dle PD - RVV</t>
  </si>
  <si>
    <t>-1094357847</t>
  </si>
  <si>
    <t xml:space="preserve">" DN 40 " </t>
  </si>
  <si>
    <t>" Detaily " (2)</t>
  </si>
  <si>
    <t>734991706 SPC</t>
  </si>
  <si>
    <t>D+M Ruční vyvažovací ventil závitový DN 65 - Specifikace dle PD - RVV</t>
  </si>
  <si>
    <t>-785852069</t>
  </si>
  <si>
    <t xml:space="preserve">" Ruční vyvažovací ventil - DN 65 " </t>
  </si>
  <si>
    <t>734991707 SPC</t>
  </si>
  <si>
    <t>D+M Ruční vyvažovací ventil závitový DN 100 - Specifikace dle PD - RVV</t>
  </si>
  <si>
    <t>-2092205563</t>
  </si>
  <si>
    <t xml:space="preserve">" Ruční vyvažovací ventil - DN 100 " </t>
  </si>
  <si>
    <t>734991711 SPC</t>
  </si>
  <si>
    <t>D+M Ruční vyvažovací ventil přírubový DN 65 - Specifikace dle PD - RVVP</t>
  </si>
  <si>
    <t>-120475601</t>
  </si>
  <si>
    <t xml:space="preserve">" DN 65 " </t>
  </si>
  <si>
    <t>734991712 SPC</t>
  </si>
  <si>
    <t>D+M Ruční vyvažovací ventil přírubový DN 100 - Specifikace dle PD - RVVP</t>
  </si>
  <si>
    <t>-684339302</t>
  </si>
  <si>
    <t xml:space="preserve">" DN 100 " </t>
  </si>
  <si>
    <t>734991713 SPC</t>
  </si>
  <si>
    <t>D+M Ruční vyvažovací ventil přírubový DN 125 - Specifikace dle PD - RVVP</t>
  </si>
  <si>
    <t>997076080</t>
  </si>
  <si>
    <t>" 1.NP - 7.NP " (4)</t>
  </si>
  <si>
    <t>D+M Potrubní oddělovač DN 25 - Specifikace dle PD - PO</t>
  </si>
  <si>
    <t>1101764002</t>
  </si>
  <si>
    <t>" Potrubní oddělovač - DN 25 "</t>
  </si>
  <si>
    <t>734991901 SPC</t>
  </si>
  <si>
    <t>D+M Přepouštěcí pojistný ventil DN 25 - Specifikace dle PD - PPV</t>
  </si>
  <si>
    <t>-1722500173</t>
  </si>
  <si>
    <t>" Přepouštěcí pojistný ventil - DN 25 "</t>
  </si>
  <si>
    <t>" Schéma zapojení " (3)</t>
  </si>
  <si>
    <t>734991902 SPC</t>
  </si>
  <si>
    <t>D+M Přepouštěcí pojistný ventil DN 32 - Specifikace dle PD - PPV</t>
  </si>
  <si>
    <t>-1687866618</t>
  </si>
  <si>
    <t>" Přepouštěcí pojistný ventil - DN 32 "</t>
  </si>
  <si>
    <t>734992151 SPC</t>
  </si>
  <si>
    <t>D+M Tlakově nezávislý regulační ventil DN 20 se servopohonem - Specifikace dle PD - TNRV01-S</t>
  </si>
  <si>
    <t>-1377876687</t>
  </si>
  <si>
    <t xml:space="preserve">Poznámka k položce:_x000D_
" Nastavení 1,2, dp = 22,2 kPa."_x000D_
" Včetně prokabelování, zprovoznění, napojení a veškerého příslušenství. dle PD "_x000D_
</t>
  </si>
  <si>
    <t>" Tlakově nezávislý regulační ventil - DN 25 " (1,0)</t>
  </si>
  <si>
    <t>734992152 SPC</t>
  </si>
  <si>
    <t>D+M Tlakově nezávislý regulační ventil DN 15 se servopohonem - Specifikace dle PD - TNRV02-S</t>
  </si>
  <si>
    <t>498084657</t>
  </si>
  <si>
    <t xml:space="preserve">Poznámka k položce:_x000D_
" Nastavení 1,3, dp = 22,3 kPa."_x000D_
" Včetně prokabelování, zprovoznění, napojení a veškerého příslušenství. dle PD "_x000D_
</t>
  </si>
  <si>
    <t>" Tlakově nezávislý regulační ventil  - DN 15 " (1,0)</t>
  </si>
  <si>
    <t>734992153 SPC</t>
  </si>
  <si>
    <t>D+M Tlakově nezávislý regulační ventil DN 40 se servopohonem - Specifikace dle PD - TNRV03-S</t>
  </si>
  <si>
    <t>2088598264</t>
  </si>
  <si>
    <t xml:space="preserve">Poznámka k položce:_x000D_
" Nastavení 1,1, dp = 22,2 kPa."_x000D_
" Včetně prokabelování, zprovoznění, napojení a veškerého příslušenství. dle PD "_x000D_
</t>
  </si>
  <si>
    <t>" Tlakově nezávislý regulační ventil - DN 40 " (1,0)</t>
  </si>
  <si>
    <t>734992154 SPC</t>
  </si>
  <si>
    <t>D+M Tlakově nezávislý regulační ventil DN 40 se servopohonem - Specifikace dle PD - TNRV04-S</t>
  </si>
  <si>
    <t>547770174</t>
  </si>
  <si>
    <t xml:space="preserve">Poznámka k položce:_x000D_
" Nastavení 1,0, dp = 22,1 kPa."_x000D_
" Včetně prokabelování, zprovoznění, napojení a veškerého příslušenství. dle PD "_x000D_
</t>
  </si>
  <si>
    <t>734992155 SPC</t>
  </si>
  <si>
    <t>D+M Tlakově nezávislý regulační ventil DN 25 se servopohonem - Specifikace dle PD - TNRV05-S</t>
  </si>
  <si>
    <t>-1848779055</t>
  </si>
  <si>
    <t xml:space="preserve">Poznámka k položce:_x000D_
" Nastavení 1,6, dp = 22,6 kPa."_x000D_
" Včetně prokabelování, zprovoznění, napojení a veškerého příslušenství. dle PD "_x000D_
</t>
  </si>
  <si>
    <t>734992156 SPC</t>
  </si>
  <si>
    <t>D+M Tlakově nezávislý regulační ventil DN 15 se servopohonem - Specifikace dle PD - TNRV06-S</t>
  </si>
  <si>
    <t>-1045986525</t>
  </si>
  <si>
    <t>734992157 SPC</t>
  </si>
  <si>
    <t>D+M Tlakově nezávislý regulační ventil DN 25 se servopohonem - Specifikace dle PD - TNRV07-S</t>
  </si>
  <si>
    <t>606920947</t>
  </si>
  <si>
    <t xml:space="preserve">Poznámka k položce:_x000D_
" Nastavení 1,7, dp = 22,7 kPa."_x000D_
" Včetně prokabelování, zprovoznění, napojení a veškerého příslušenství. dle PD "_x000D_
</t>
  </si>
  <si>
    <t>734992158 SPC</t>
  </si>
  <si>
    <t>D+M Tlakově nezávislý regulační ventil DN 15 se servopohonem - Specifikace dle PD - TNRV08-S</t>
  </si>
  <si>
    <t>-1456033152</t>
  </si>
  <si>
    <t xml:space="preserve">Poznámka k položce:_x000D_
" Nastavení 1,8, dp = 18,7 kPa."_x000D_
" Včetně prokabelování, zprovoznění, napojení a veškerého příslušenství. dle PD "_x000D_
</t>
  </si>
  <si>
    <t>734992159 SPC</t>
  </si>
  <si>
    <t>D+M Tlakově nezávislý regulační ventil DN 15 se servopohonem - Specifikace dle PD - TNRV09-S</t>
  </si>
  <si>
    <t>1392341006</t>
  </si>
  <si>
    <t xml:space="preserve">Poznámka k položce:_x000D_
" Proporciální řízení."_x000D_
" Včetně prokabelování, zprovoznění, napojení a veškerého příslušenství. dle PD "_x000D_
</t>
  </si>
  <si>
    <t>" Tlakově nezávislý regulační ventil - DN 15 " (1,0)</t>
  </si>
  <si>
    <t>734992160 SPC</t>
  </si>
  <si>
    <t>D+M Tlakově nezávislý regulační ventil DN 25 se servopohonem - Specifikace dle PD - TNRV10-S</t>
  </si>
  <si>
    <t>-1751598142</t>
  </si>
  <si>
    <t xml:space="preserve">Poznámka k položce:_x000D_
" Proporciální řízení s ventilem TNRV09-S "_x000D_
" Včetně prokabelování, zprovoznění, napojení a veškerého příslušenství. dle PD "_x000D_
</t>
  </si>
  <si>
    <t>" Tlakově nezávislý regulační ventil  - DN 25 " (1,0)</t>
  </si>
  <si>
    <t>734992161 SPC</t>
  </si>
  <si>
    <t>D+M Tlakově nezávislý regulační ventil DN 15 - Specifikace dle PD - TNRV</t>
  </si>
  <si>
    <t>1660624536</t>
  </si>
  <si>
    <t>Poznámka k položce:_x000D_
" Včetně prokabelování, zprovoznění, napojení a veškerého příslušenství. dle PD "</t>
  </si>
  <si>
    <t>" Tlakově nezávislý regulační ventil  - DN 15 " ()</t>
  </si>
  <si>
    <t>" 2.NP " (8)</t>
  </si>
  <si>
    <t>" 3.NP " (7)</t>
  </si>
  <si>
    <t>" 5.NP " (11)</t>
  </si>
  <si>
    <t>" 7.NP " (12)</t>
  </si>
  <si>
    <t>734992162 SPC</t>
  </si>
  <si>
    <t>D+M Tlakově nezávislý regulační ventil DN 20 - Specifikace dle PD - TNRV</t>
  </si>
  <si>
    <t>-1768109063</t>
  </si>
  <si>
    <t>" Tlakově nezávislý regulační ventil  - DN 20 "</t>
  </si>
  <si>
    <t>" 1.NP " (5)</t>
  </si>
  <si>
    <t>" 2.NP " (9)</t>
  </si>
  <si>
    <t>" 3.NP " (8)</t>
  </si>
  <si>
    <t>734992163 SPC</t>
  </si>
  <si>
    <t>D+M Tlakově nezávislý regulační ventil DN 25 - Specifikace dle PD - TNRV</t>
  </si>
  <si>
    <t>1496002472</t>
  </si>
  <si>
    <t>" Tlakově nezávislý regulační ventil  - DN 25 "</t>
  </si>
  <si>
    <t>" 1.NP " (2)</t>
  </si>
  <si>
    <t>734992164 SPC</t>
  </si>
  <si>
    <t>D+M Tlakově nezávislý regulační ventil DN 32 - Specifikace dle PD - TNRV</t>
  </si>
  <si>
    <t>-1709683283</t>
  </si>
  <si>
    <t>" Tlakově nezávislý regulační ventil  - DN 32 "</t>
  </si>
  <si>
    <t>734992165 SPC</t>
  </si>
  <si>
    <t>D+M Tlakově nezávislý regulační ventil DN 40 - Specifikace dle PD - TNRV</t>
  </si>
  <si>
    <t>-847386179</t>
  </si>
  <si>
    <t>" Tlakově nezávislý regulační ventil  - DN 40 "</t>
  </si>
  <si>
    <t>" 2.NP " ()</t>
  </si>
  <si>
    <t>734992166 SPC</t>
  </si>
  <si>
    <t>D+M Tlakově nezávislý regulační ventil DN 200 - Specifikace dle PD - TNRV</t>
  </si>
  <si>
    <t>-2124579664</t>
  </si>
  <si>
    <t>" Tlakově nezávislý regulační ventil  - DN 200 "</t>
  </si>
  <si>
    <t>734992167 SPC</t>
  </si>
  <si>
    <t>D+M Tlakově nezávislý regulační ventil DN 125 - Specifikace dle PD - TNRV</t>
  </si>
  <si>
    <t>1735001049</t>
  </si>
  <si>
    <t>" Tlakově nezávislý regulační ventil  - DN 125 "</t>
  </si>
  <si>
    <t>751666992 SPC</t>
  </si>
  <si>
    <t>D+M Dvoucestný ventil DN 25 - Specifikace dle PD - DCV01</t>
  </si>
  <si>
    <t>-1978260674</t>
  </si>
  <si>
    <t>Poznámka k položce:_x000D_
" Dvoucestný ventil vč. pohonu."_x000D_
" Včetně prokabelování, zprovoznění, napojení a veškerého příslušenství. dle PD "</t>
  </si>
  <si>
    <t>751666991 SPC</t>
  </si>
  <si>
    <t>D+M Soleidový ventil - Specifikace dle PD - DCV02</t>
  </si>
  <si>
    <t>519511056</t>
  </si>
  <si>
    <t>Poznámka k položce:_x000D_
" Soleidový ventil vč. pohonu. "_x000D_
" Včetně prokabelování, zprovoznění, napojení a veškerého příslušenství. dle PD "</t>
  </si>
  <si>
    <t>751666993 SPC</t>
  </si>
  <si>
    <t>D+M Třícestný ventil DN 65 se servopohonem - Specifikace dle PD - TSV01-65</t>
  </si>
  <si>
    <t>-1471925256</t>
  </si>
  <si>
    <t>751666994 SPC</t>
  </si>
  <si>
    <t>D+M Třícestný ventil DN 65 se servopohonem - Specifikace dle PD - TSV02-65</t>
  </si>
  <si>
    <t>-73568252</t>
  </si>
  <si>
    <t>751666995 SPC</t>
  </si>
  <si>
    <t>D+M Třícestný ventil DN 40 se servopohonem - Specifikace dle PD - TSV03-40</t>
  </si>
  <si>
    <t>981655364</t>
  </si>
  <si>
    <t>751991951 SPC</t>
  </si>
  <si>
    <t>D+M Regulátor diferenčního tlaku s partnerským vyvažovacím ventilem DN 50 - Specifikace dle PD - RTD</t>
  </si>
  <si>
    <t>876366351</t>
  </si>
  <si>
    <t xml:space="preserve">" DN 50 " </t>
  </si>
  <si>
    <t>751992300 SPC</t>
  </si>
  <si>
    <t>D+M Uzavírací klapka s přírubou DN 100 - Specifikace dle PD - KUP</t>
  </si>
  <si>
    <t>-1625485897</t>
  </si>
  <si>
    <t>" Uzavírací klapka DN 100." (4)</t>
  </si>
  <si>
    <t>751992301 SPC</t>
  </si>
  <si>
    <t>D+M Uzavírací klapka s přírubou DN 125 - Specifikace dle PD - KUP</t>
  </si>
  <si>
    <t>-828765601</t>
  </si>
  <si>
    <t>" Uzavírací klapka DN 125." (12)</t>
  </si>
  <si>
    <t>751992302 SPC</t>
  </si>
  <si>
    <t>D+M Uzavírací klapka s přírubou DN 200 - Specifikace dle PD - KUP</t>
  </si>
  <si>
    <t>-375622848</t>
  </si>
  <si>
    <t>" Uzavírací klapka DN 200." (4)</t>
  </si>
  <si>
    <t>751992303 SPC</t>
  </si>
  <si>
    <t>D+M Uzavírací klapka s přírubou se servopohonem DN 125 - Specifikace dle PD - KUP-S</t>
  </si>
  <si>
    <t>772093743</t>
  </si>
  <si>
    <t>" Uzavírací klapka se servopohonem DN 125." (4)</t>
  </si>
  <si>
    <t>-1833434708</t>
  </si>
  <si>
    <t>-978432099</t>
  </si>
  <si>
    <t>751.4</t>
  </si>
  <si>
    <t>Chlazení - Ostatní</t>
  </si>
  <si>
    <t>751999701 SPC</t>
  </si>
  <si>
    <t xml:space="preserve">D+M Instalace, seřízení, zprovoznění systému chlazení - Specifikace dle PD </t>
  </si>
  <si>
    <t>1272819836</t>
  </si>
  <si>
    <t xml:space="preserve">Poznámka k položce:_x000D_
" V ceně veškeré příslušenství a součásti dle PD, dále revize, zkoušky nutné a neuvedené, doplňková regulace a zprovoznění systému tak, aby jednotlivé komponenty plnily funkční celek. Včetně zapojení potrubí, prokabelování (komunikačních linek), napoejní na elektro apod."_x000D_
</t>
  </si>
  <si>
    <t>751999902 SPC</t>
  </si>
  <si>
    <t>D+M Bezpečnostní štítky pro označení zařízení CHLAZENÍ - Specifikace dle PD</t>
  </si>
  <si>
    <t>1205076999</t>
  </si>
  <si>
    <t xml:space="preserve">Poznámka k položce:_x000D_
" Bezpečnostní štítky pro označení armatur, ventilů, druhu média, směru proudění, apod. "_x000D_
</t>
  </si>
  <si>
    <t>751999999 SPC</t>
  </si>
  <si>
    <t>Vyhotovení dílenské dokumentace chlazení - Specifikace dle PD</t>
  </si>
  <si>
    <t>1681612302</t>
  </si>
  <si>
    <t xml:space="preserve">Poznámka k položce:_x000D_
" Vyhotovení dílenské dokumentace chlazení vč. veškerých nutných prací s tím souvisejících. "_x000D_
</t>
  </si>
  <si>
    <t>-482708148</t>
  </si>
  <si>
    <t>1588804907</t>
  </si>
  <si>
    <t>783614601</t>
  </si>
  <si>
    <t>Základní antikorozní nátěr armatur a kovových potrubí jednonásobný armatur do DN 100 mm syntetický standardní</t>
  </si>
  <si>
    <t>-1260628494</t>
  </si>
  <si>
    <t>https://podminky.urs.cz/item/CS_URS_2025_01/783614601</t>
  </si>
  <si>
    <t>(1191,0)</t>
  </si>
  <si>
    <t>783614611</t>
  </si>
  <si>
    <t>Základní antikorozní nátěr armatur a kovových potrubí jednonásobný armatur přes DN 100 do DN 200 mm syntetický standardní</t>
  </si>
  <si>
    <t>1238498496</t>
  </si>
  <si>
    <t>https://podminky.urs.cz/item/CS_URS_2025_01/783614611</t>
  </si>
  <si>
    <t>(77)</t>
  </si>
  <si>
    <t>783614651</t>
  </si>
  <si>
    <t>Základní antikorozní nátěr armatur a kovových potrubí jednonásobný potrubí do DN 50 mm syntetický standardní</t>
  </si>
  <si>
    <t>-639600955</t>
  </si>
  <si>
    <t>https://podminky.urs.cz/item/CS_URS_2025_01/783614651</t>
  </si>
  <si>
    <t>(724,790+906,210+153,440+5,490+224,710+281,970+341,900)*1,1</t>
  </si>
  <si>
    <t>783614661</t>
  </si>
  <si>
    <t>Základní antikorozní nátěr armatur a kovových potrubí jednonásobný potrubí přes DN 50 do DN 100 mm syntetický standardní</t>
  </si>
  <si>
    <t>-1249249077</t>
  </si>
  <si>
    <t>https://podminky.urs.cz/item/CS_URS_2025_01/783614661</t>
  </si>
  <si>
    <t>(158,800+7,890+136,310)*1,1</t>
  </si>
  <si>
    <t>783614671</t>
  </si>
  <si>
    <t>Základní antikorozní nátěr armatur a kovových potrubí jednonásobný potrubí přes DN 100 do DN 150 mm syntetický standardní</t>
  </si>
  <si>
    <t>727878548</t>
  </si>
  <si>
    <t>https://podminky.urs.cz/item/CS_URS_2025_01/783614671</t>
  </si>
  <si>
    <t>(102,540)*1,1</t>
  </si>
  <si>
    <t>783614681</t>
  </si>
  <si>
    <t>Základní antikorozní nátěr armatur a kovových potrubí jednonásobný potrubí přes DN 150 do DN 200 mm syntetický standardní</t>
  </si>
  <si>
    <t>1943205977</t>
  </si>
  <si>
    <t>https://podminky.urs.cz/item/CS_URS_2025_01/783614681</t>
  </si>
  <si>
    <t>(21,980)*1,1</t>
  </si>
  <si>
    <t>783614691</t>
  </si>
  <si>
    <t>Základní antikorozní nátěr armatur a kovových potrubí jednonásobný potrubí přes DN 200 mm syntetický standardní</t>
  </si>
  <si>
    <t>1410270379</t>
  </si>
  <si>
    <t>https://podminky.urs.cz/item/CS_URS_2025_01/783614691</t>
  </si>
  <si>
    <t>((11,890+4,07)*1,2566)*1,1</t>
  </si>
  <si>
    <t>783615501</t>
  </si>
  <si>
    <t>Mezinátěr armatur a kovových potrubí armatur do DN 100 mm syntetický standardní</t>
  </si>
  <si>
    <t>-835240445</t>
  </si>
  <si>
    <t>https://podminky.urs.cz/item/CS_URS_2025_01/783615501</t>
  </si>
  <si>
    <t>783615521</t>
  </si>
  <si>
    <t>Mezinátěr armatur a kovových potrubí armatur přes DN 100 do DN 200 mm syntetický standardní</t>
  </si>
  <si>
    <t>-1399690825</t>
  </si>
  <si>
    <t>https://podminky.urs.cz/item/CS_URS_2025_01/783615521</t>
  </si>
  <si>
    <t>783615551</t>
  </si>
  <si>
    <t>Mezinátěr armatur a kovových potrubí potrubí do DN 50 mm syntetický standardní</t>
  </si>
  <si>
    <t>-1306527302</t>
  </si>
  <si>
    <t>https://podminky.urs.cz/item/CS_URS_2025_01/783615551</t>
  </si>
  <si>
    <t>783615561</t>
  </si>
  <si>
    <t>Mezinátěr armatur a kovových potrubí potrubí přes DN 50 do DN 100 mm syntetický standardní</t>
  </si>
  <si>
    <t>-2053206764</t>
  </si>
  <si>
    <t>https://podminky.urs.cz/item/CS_URS_2025_01/783615561</t>
  </si>
  <si>
    <t>783615571</t>
  </si>
  <si>
    <t>Mezinátěr armatur a kovových potrubí potrubí přes DN 100 do DN 150 mm syntetický standardní</t>
  </si>
  <si>
    <t>1335506977</t>
  </si>
  <si>
    <t>https://podminky.urs.cz/item/CS_URS_2025_01/783615571</t>
  </si>
  <si>
    <t>783615581</t>
  </si>
  <si>
    <t>Mezinátěr armatur a kovových potrubí potrubí přes DN 150 do DN 200 mm syntetický standardní</t>
  </si>
  <si>
    <t>1356501328</t>
  </si>
  <si>
    <t>https://podminky.urs.cz/item/CS_URS_2025_01/783615581</t>
  </si>
  <si>
    <t>783615591</t>
  </si>
  <si>
    <t>Mezinátěr armatur a kovových potrubí potrubí přes DN 200 mm syntetický standardní</t>
  </si>
  <si>
    <t>-1020425613</t>
  </si>
  <si>
    <t>https://podminky.urs.cz/item/CS_URS_2025_01/783615591</t>
  </si>
  <si>
    <t>783617501</t>
  </si>
  <si>
    <t>Krycí nátěr (email) armatur a kovových potrubí armatur do DN 100 mm jednonásobný syntetický standardní</t>
  </si>
  <si>
    <t>629709554</t>
  </si>
  <si>
    <t>https://podminky.urs.cz/item/CS_URS_2025_01/783617501</t>
  </si>
  <si>
    <t>783617521</t>
  </si>
  <si>
    <t>Krycí nátěr (email) armatur a kovových potrubí armatur přes DN 100 do DN 200 mm jednonásobný syntetický standardní</t>
  </si>
  <si>
    <t>1797625357</t>
  </si>
  <si>
    <t>https://podminky.urs.cz/item/CS_URS_2025_01/783617521</t>
  </si>
  <si>
    <t>783617601</t>
  </si>
  <si>
    <t>Krycí nátěr (email) armatur a kovových potrubí potrubí do DN 50 mm jednonásobný syntetický standardní</t>
  </si>
  <si>
    <t>-975007782</t>
  </si>
  <si>
    <t>https://podminky.urs.cz/item/CS_URS_2025_01/783617601</t>
  </si>
  <si>
    <t>783617621</t>
  </si>
  <si>
    <t>Krycí nátěr (email) armatur a kovových potrubí potrubí přes DN 50 do DN 100 mm jednonásobný syntetický standardní</t>
  </si>
  <si>
    <t>1690642975</t>
  </si>
  <si>
    <t>https://podminky.urs.cz/item/CS_URS_2025_01/783617621</t>
  </si>
  <si>
    <t>783617641</t>
  </si>
  <si>
    <t>Krycí nátěr (email) armatur a kovových potrubí potrubí přes DN 100 do DN 150 mm jednonásobný syntetický standardní</t>
  </si>
  <si>
    <t>-606605168</t>
  </si>
  <si>
    <t>https://podminky.urs.cz/item/CS_URS_2025_01/783617641</t>
  </si>
  <si>
    <t>783617661</t>
  </si>
  <si>
    <t>Krycí nátěr (email) armatur a kovových potrubí potrubí přes DN 150 do DN 200 mm jednonásobný syntetický standardní</t>
  </si>
  <si>
    <t>-1433276013</t>
  </si>
  <si>
    <t>https://podminky.urs.cz/item/CS_URS_2025_01/783617661</t>
  </si>
  <si>
    <t>783617681</t>
  </si>
  <si>
    <t>Krycí nátěr (email) armatur a kovových potrubí potrubí přes DN 200 mm jednonásobný syntetický standardní</t>
  </si>
  <si>
    <t>635344400</t>
  </si>
  <si>
    <t>https://podminky.urs.cz/item/CS_URS_2025_01/783617681</t>
  </si>
  <si>
    <t>-1465491004</t>
  </si>
  <si>
    <t>D.1.2.4.c. - VZDUCHOTECHNIKA</t>
  </si>
  <si>
    <t xml:space="preserve">      751 - 1 - Vzduchotechnika - Zařízení - VZT jednotky / Ventilátory</t>
  </si>
  <si>
    <t xml:space="preserve">      751 - 2 - Vzduchotechnika - Potrubí</t>
  </si>
  <si>
    <t xml:space="preserve">      751 - 3 - Vzduchotechnika - Koncové prvky</t>
  </si>
  <si>
    <t xml:space="preserve">      751 - 4 - Vzduchotechnika - Ostatní</t>
  </si>
  <si>
    <t>751 - 1</t>
  </si>
  <si>
    <t>Vzduchotechnika - Zařízení - VZT jednotky / Ventilátory</t>
  </si>
  <si>
    <t>751991101 SPC</t>
  </si>
  <si>
    <t>D+M VZT jednotka - Specifikace dle PD - Z. Č. VZT 1</t>
  </si>
  <si>
    <t>Poznámka k položce:_x000D_
" V ceně veškeré nutné příslušenství a vybavení - např..filtrace vzduchu přívod - F7, odvod - M5, rekuperace pomocí rotačního rekuperátoru, vodní ohřev vzduchu, uzavírací klapky, tlumící komory, ventilátory, čidla CO2 + vlhkosti, elektronické řídící jednotky, ovládacího panelu, servisní vypínače ventilátorů, apod. "_x000D_
" V ceně také veškeré nutné komponenty a práce pro MaR, vč. regulace. "_x000D_
" Včetně kotvících prvků, konstrukce, zprovoznění, odzkoušení, čidel, prokabelování a veškeré příslušenství dle PD. "</t>
  </si>
  <si>
    <t>" VZT jednotka " (1,0)</t>
  </si>
  <si>
    <t>751991102 SPC</t>
  </si>
  <si>
    <t>D+M VZT jednotka - Specifikace dle PD - Z. Č. VZT 2</t>
  </si>
  <si>
    <t>751991103 SPC</t>
  </si>
  <si>
    <t>D+M VZT jednotka - Specifikace dle PD - Z. Č. VZT 3</t>
  </si>
  <si>
    <t>751991104 SPC</t>
  </si>
  <si>
    <t>D+M VZT jednotka - Specifikace dle PD - Z. Č. VZT 4</t>
  </si>
  <si>
    <t>751991105 SPC</t>
  </si>
  <si>
    <t>D+M VZT jednotka - Specifikace dle PD - Z. Č. VZT 5</t>
  </si>
  <si>
    <t>751991106 SPC</t>
  </si>
  <si>
    <t>D+M VZT jednotka - Specifikace dle PD - Z. Č. VZT 6</t>
  </si>
  <si>
    <t>751991107 SPC</t>
  </si>
  <si>
    <t>D+M VZT jednotka - Specifikace dle PD - Z. Č. VZT 7</t>
  </si>
  <si>
    <t>751991108 SPC</t>
  </si>
  <si>
    <t>D+M VZT jednotka - Specifikace dle PD - Z. Č. VZT 3.1 - ČP</t>
  </si>
  <si>
    <t>751911101 SPC</t>
  </si>
  <si>
    <t>D+M Nucený odtah 8340 m3/h, el. příkon 6,5 kW - Specifikace dle PD - Z.Č. NO-S1</t>
  </si>
  <si>
    <t>-1977742476</t>
  </si>
  <si>
    <t xml:space="preserve">Poznámka k položce:_x000D_
" Včetně prokabelování a veškerého příslušenství (čidel, tlačítek, řídící jednotky, apod.), napojení na potrubí, měření a regulace. "_x000D_
</t>
  </si>
  <si>
    <t>751911111 SPC</t>
  </si>
  <si>
    <t>D+M Nucený odtah 160 m3/h, el. příkon 0,6 kW - Specifikace dle PD - Z.Č. NO-S2</t>
  </si>
  <si>
    <t>384072420</t>
  </si>
  <si>
    <t>751911112 SPC</t>
  </si>
  <si>
    <t>D+M Nucený odtah 1500 m3/h, el. příkon 4,5 kW - Specifikace dle PD - Z.Č. NO-S3</t>
  </si>
  <si>
    <t>179102003</t>
  </si>
  <si>
    <t>751911113 SPC</t>
  </si>
  <si>
    <t>D+M Nucený odtah 350 m3/h, el. příkon 0,4 kW - Specifikace dle PD - Z.Č. NO-S4</t>
  </si>
  <si>
    <t>-2071861217</t>
  </si>
  <si>
    <t>751911114 SPC</t>
  </si>
  <si>
    <t>D+M Nucený odtah 162 m3/h, el. příkon 0,75 kW - Specifikace dle PD - Z.Č. NO-S5</t>
  </si>
  <si>
    <t>-2026864103</t>
  </si>
  <si>
    <t>751911115 SPC</t>
  </si>
  <si>
    <t>D+M Nucený odtah 2780 m3/h, el. příkon 2,85 kW - Specifikace dle PD - Z.Č. NO-S6</t>
  </si>
  <si>
    <t>550012950</t>
  </si>
  <si>
    <t>751911116 SPC</t>
  </si>
  <si>
    <t>D+M Nucený odtah 36 m3/h, el. příkon 0,2 kW - Specifikace dle PD - Z.Č. NO-S7</t>
  </si>
  <si>
    <t>1613409787</t>
  </si>
  <si>
    <t>751911117 SPC</t>
  </si>
  <si>
    <t>D+M Nucený odtah 126 m3/h, el. příkon 0,2 kW - Specifikace dle PD - Z.Č. NO-S8</t>
  </si>
  <si>
    <t>234397642</t>
  </si>
  <si>
    <t>751911118 SPC</t>
  </si>
  <si>
    <t>D+M Nucený odtah 5560 m3/h, el. příkon 4,5 kW - Specifikace dle PD - Z.Č. NO-S9</t>
  </si>
  <si>
    <t>167334257</t>
  </si>
  <si>
    <t>751911119 SPC</t>
  </si>
  <si>
    <t>D+M Nucený odtah 90 m3/h, el. příkon 0,2 kW - Specifikace dle PD - Z.Č. NO-S10</t>
  </si>
  <si>
    <t>-230640726</t>
  </si>
  <si>
    <t>751911120 SPC</t>
  </si>
  <si>
    <t>D+M Nucený odtah 6150 m3/h, el. příkon 5,5 kW - Specifikace dle PD - Z.Č. NO-S11</t>
  </si>
  <si>
    <t>1235575923</t>
  </si>
  <si>
    <t>751911121 SPC</t>
  </si>
  <si>
    <t>D+M Nucený odtah 90 m3/h, el. příkon 0,2 kW - Specifikace dle PD - Z.Č. NO-S12</t>
  </si>
  <si>
    <t>-238007041</t>
  </si>
  <si>
    <t>751911122 SPC</t>
  </si>
  <si>
    <t>D+M Nucený odtah 6150 m3/h, el. příkon 5,5 kW - Specifikace dle PD - Z.Č. NO-S13</t>
  </si>
  <si>
    <t>1826248166</t>
  </si>
  <si>
    <t>751911123 SPC</t>
  </si>
  <si>
    <t>D+M Nucený odtah 18 m3/h, el. příkon 0,2 kW - Specifikace dle PD - Z.Č. NO-S14</t>
  </si>
  <si>
    <t>1368311934</t>
  </si>
  <si>
    <t>751911124 SPC</t>
  </si>
  <si>
    <t>D+M Nucený odtah 14195 m3/h, el. příkon 11,0 kW - Specifikace dle PD - Z.Č. NO-T1</t>
  </si>
  <si>
    <t>1675855443</t>
  </si>
  <si>
    <t>751911125 SPC</t>
  </si>
  <si>
    <t>D+M Nucený odtah 216 m3/h, el. příkon 0,2 kW - Specifikace dle PD - Z.Č. NO-T2</t>
  </si>
  <si>
    <t>1277964093</t>
  </si>
  <si>
    <t>751911126 SPC</t>
  </si>
  <si>
    <t>D+M Nucený odtah 2400 m3/h, el. příkon 4,5 kW - Specifikace dle PD - Z.Č. NO-T3</t>
  </si>
  <si>
    <t>373880357</t>
  </si>
  <si>
    <t>751911127 SPC</t>
  </si>
  <si>
    <t>D+M Nucený odtah 100 m3/h, el. příkon 0,2 kW - Specifikace dle PD - Z.Č. NO-T4</t>
  </si>
  <si>
    <t>826124263</t>
  </si>
  <si>
    <t>751911128 SPC</t>
  </si>
  <si>
    <t>D+M Nucený odtah 5560 m3/h, el. příkon 5,0 kW - Specifikace dle PD - Z.Č. NO-T5</t>
  </si>
  <si>
    <t>96563966</t>
  </si>
  <si>
    <t>751911129 SPC</t>
  </si>
  <si>
    <t>D+M Nucený odtah 108 m3/h, el. příkon 0,2 kW - Specifikace dle PD - Z.Č. NO-T6</t>
  </si>
  <si>
    <t>521778475</t>
  </si>
  <si>
    <t>751911201 SPC</t>
  </si>
  <si>
    <t>D+M Nucené větrání 500m3/h - Specifikace dle PD - NV - 1</t>
  </si>
  <si>
    <t>-612928415</t>
  </si>
  <si>
    <t xml:space="preserve">Poznámka k položce:_x000D_
_x000D_
Včetně prokabelování a veškerého příslušenství (čidel, tlačítek, řídící jednotky, apod.), napojení na potrubí, měření a regulace._x000D_
POZN: 1 kus je uvažován jako 1 systém, čili 1 kusy ventilátorů a ZK.  1 ks je uvažován pro přívodní a 1 pro odvodní potrubí._x000D_
</t>
  </si>
  <si>
    <t>751911202 SPC</t>
  </si>
  <si>
    <t>D+M Nucené větrání 1650m3/h - Specifikace dle PD - NV - 2</t>
  </si>
  <si>
    <t>1273363759</t>
  </si>
  <si>
    <t>751911301 SPC</t>
  </si>
  <si>
    <t>D+M Větrání CHÚC - Specifikace dle PD - CHÚC - S.01</t>
  </si>
  <si>
    <t>-1756505326</t>
  </si>
  <si>
    <t xml:space="preserve">Poznámka k položce:_x000D_
Včetně prokabelování a veškerého příslušenství (čidel, tlačítek, apod.), napojení na potrubí, měření a regulace._x000D_
POZN: Uzavírací klapka se servopohonem naceněna v části Vzduchotechnika - Koncové prvky_x000D_
</t>
  </si>
  <si>
    <t>751911302 SPC</t>
  </si>
  <si>
    <t>D+M Větrání CHÚC - Specifikace dle PD - CHÚC - S.02</t>
  </si>
  <si>
    <t>1968320832</t>
  </si>
  <si>
    <t>Poznámka k položce:_x000D_
Včetně prokabelování a veškerého příslušenství (čidel, tlačítek, apod.), napojení na potrubí, měření a regulace._x000D_
POZN: Uzavírací klapka se servopohonem naceněna v části Vzduchotechnika - Koncové prvky</t>
  </si>
  <si>
    <t>751911303 SPC</t>
  </si>
  <si>
    <t>D+M Větrání CHÚC - Specifikace dle PD - Vestibul</t>
  </si>
  <si>
    <t>859340546</t>
  </si>
  <si>
    <t>751991601 SPC</t>
  </si>
  <si>
    <t>D+M Parní zvlhčovač pro VZT jednotku - VZT 1 - Specifikace dle PD - ZVL</t>
  </si>
  <si>
    <t>1512046707</t>
  </si>
  <si>
    <t>Poznámka k položce:_x000D_
" V ceně parní zvlhčovač vč. veškerého nutného příslušenství, zajištění napojení k jednotce, nastavení, naprogramování, prokabelování, napojení na elektro a další veškeré nutné práce a materiál související s provedením a montáží parního zvlhčovače a jeho uvedením do provozu. "</t>
  </si>
  <si>
    <t>" Parní zvlhčovač pro VZT jednotku č. 1. Parní výkon 23,9 kg/h, 17,9 kW/h "</t>
  </si>
  <si>
    <t>751991602 SPC</t>
  </si>
  <si>
    <t>D+M Parní zvlhčovač pro VZT jednotku - VZT 2 - Specifikace dle PD - ZVL</t>
  </si>
  <si>
    <t>-1212842688</t>
  </si>
  <si>
    <t>" Parní zvlhčovač pro VZT jednotku č. 2. Parní výkon 29,2 kg/h, 22,0 kW/h "</t>
  </si>
  <si>
    <t>751991603 SPC</t>
  </si>
  <si>
    <t>D+M Parní zvlhčovač pro VZT jednotku - VZT 3 - Specifikace dle PD - ZVL</t>
  </si>
  <si>
    <t>2020091992</t>
  </si>
  <si>
    <t>" Parní zvlhčovač pro VZT jednotku č. 3. Parní výkon 23,9 kg/h, 17,9 kW/h "</t>
  </si>
  <si>
    <t>751991604 SPC</t>
  </si>
  <si>
    <t>D+M Parní zvlhčovač pro VZT jednotku - VZT 3-ČP - Specifikace dle PD - ZVL</t>
  </si>
  <si>
    <t>837655172</t>
  </si>
  <si>
    <t>" Parní zvlhčovač pro VZT jednotku č. 3 - čisté prostory. Parní výkon 23,9 kg/h, 17,9 kW/h "</t>
  </si>
  <si>
    <t>751991605 SPC</t>
  </si>
  <si>
    <t>D+M Parní zvlhčovač pro VZT jednotku - VZT 4 - Specifikace dle PD - ZVL</t>
  </si>
  <si>
    <t>-720954226</t>
  </si>
  <si>
    <t>" Parní zvlhčovač pro VZT jednotku č. 4. Parní výkon 29,2 kg/h, 22,0 kW/h "</t>
  </si>
  <si>
    <t>751991606 SPC</t>
  </si>
  <si>
    <t>D+M Parní zvlhčovač pro VZT jednotku - VZT 5 - Specifikace dle PD - ZVL</t>
  </si>
  <si>
    <t>1176718258</t>
  </si>
  <si>
    <t>" Parní zvlhčovač pro VZT jednotku č. 5. Parní výkon 29,2 kg/h, 22,0 kW/h "</t>
  </si>
  <si>
    <t>751991607 SPC</t>
  </si>
  <si>
    <t>D+M Parní zvlhčovač pro VZT jednotku - VZT 6 - Specifikace dle PD - ZVL</t>
  </si>
  <si>
    <t>952851067</t>
  </si>
  <si>
    <t>" Parní zvlhčovač pro VZT jednotku č. 6. Parní výkon 29,2 kg/h, 22,0 kW/h "</t>
  </si>
  <si>
    <t>751991608 SPC</t>
  </si>
  <si>
    <t>D+M Parní zvlhčovač pro VZT jednotku - VZT 7 - Specifikace dle PD - ZVL</t>
  </si>
  <si>
    <t>971337248</t>
  </si>
  <si>
    <t>" Parní zvlhčovač pro VZT jednotku č. 7. Parní výkon 29,2 kg/h, 22,0 kW/h "</t>
  </si>
  <si>
    <t>751991701 SPC</t>
  </si>
  <si>
    <t>D+M Zvlhčovací komora vč. veškerého příslušenství a vybavení - Specifikace dle PD</t>
  </si>
  <si>
    <t>-1776983958</t>
  </si>
  <si>
    <t>Poznámka k položce:_x000D_
" V ceně komora vč. veškerého nutného příslušenství (revizních dvířek, záchytné nerezové vany, trysek, trubek, odlučovače kapek, potřebné povrchové úpravy apod), zajištění napojení na veškerá potřebná zařízení a rozvody, případné nastavení, prokabelování, napojení na elektro a další veškeré nutné práce a materiál související s provedením a montáží komory a jejím uvedením do provozu. "</t>
  </si>
  <si>
    <t>" Zvlhčovací komora s revizními dvířkami, vyspádovanou nerezovou vanou a veškerým nutným příslušenstvím. "</t>
  </si>
  <si>
    <t>751 - 2</t>
  </si>
  <si>
    <t>Vzduchotechnika - Potrubí</t>
  </si>
  <si>
    <t>751572031 RTO</t>
  </si>
  <si>
    <t>Závěs kruhového potrubí na montovanou konstrukci z nosníku, kotvenou do konstrukce průměru potrubí do 100 mm</t>
  </si>
  <si>
    <t>1714241739</t>
  </si>
  <si>
    <t>" Uchycení kruhového potrubí VZT do D 100 mm na montovanou konstrukci do konstrukcí vč. montované konstrukce pro uchycení . "</t>
  </si>
  <si>
    <t xml:space="preserve">" Rovné úseky + tvarovky " </t>
  </si>
  <si>
    <t xml:space="preserve">" 1.NP " </t>
  </si>
  <si>
    <t>" Kruhové potrubí D 50 " (0,43+0,108)*1,05</t>
  </si>
  <si>
    <t>" Kruhové potrubí D 71 " (1,97+0,493)*1,05</t>
  </si>
  <si>
    <t>" Kruhové potrubí D 80 " (2,81+0,703)*1,05</t>
  </si>
  <si>
    <t>" Kruhové potrubí D 100 " (33,33+57,31+0,88+22,88)*1,05</t>
  </si>
  <si>
    <t xml:space="preserve">" 2.NP " </t>
  </si>
  <si>
    <t>" Kruhové potrubí D 75 " (1,31+0,328)*1,05</t>
  </si>
  <si>
    <t>" Kruhové potrubí D 100 " (86,39+21,60)*1,05</t>
  </si>
  <si>
    <t>" 3.NP "</t>
  </si>
  <si>
    <t>" Kruhové potrubí D 80 " (0,40+0,1)*1,05</t>
  </si>
  <si>
    <t>" Kruhové potrubí D 100 " (79,60+12,21+22,95)*1,05</t>
  </si>
  <si>
    <t xml:space="preserve">" 4.NP " </t>
  </si>
  <si>
    <t>" Kruhové potrubí D 50 " (11,76+2,94)*1,05</t>
  </si>
  <si>
    <t>" Kruhové potrubí D 71 " (17,35+4,34)*1,05</t>
  </si>
  <si>
    <t>" Kruhové potrubí D 80 " (5,12+1,28)*1,05</t>
  </si>
  <si>
    <t>" Kruhové potrubí D 100 " (65,45+20,26+21,43)*1,05</t>
  </si>
  <si>
    <t xml:space="preserve">" 5.NP " </t>
  </si>
  <si>
    <t>" Kruhové potrubí D 71 " (52,40+13,35)*1,05</t>
  </si>
  <si>
    <t>" Kruhové potrubí D 75 " (2,57+0,64)*1,05</t>
  </si>
  <si>
    <t>" Kruhové potrubí D 80 " (0,38+0,1)*1,05</t>
  </si>
  <si>
    <t>" Kruhové potrubí D 90 " (2,02+0,51)*1,05</t>
  </si>
  <si>
    <t>" Kruhové potrubí D 100 " (47,01+18,07+16,27)*1,05</t>
  </si>
  <si>
    <t xml:space="preserve">" 6.NP " </t>
  </si>
  <si>
    <t>" Kruhové potrubí D 71 " (45,61+11,40)*1,05</t>
  </si>
  <si>
    <t>" Kruhové potrubí D 100 " (42,36+9,55+13,00)*1,05</t>
  </si>
  <si>
    <t xml:space="preserve">" 7.NP " </t>
  </si>
  <si>
    <t>" Kruhové potrubí D 80 " (2,03+0,51)*1,05</t>
  </si>
  <si>
    <t>" Kruhové potrubí D 100 " (65,02+0,35+16,34)*1,05</t>
  </si>
  <si>
    <t xml:space="preserve">" 8.NP " </t>
  </si>
  <si>
    <t>" Kruhové potrubí D 80 " (12,05+3,01)*1,05</t>
  </si>
  <si>
    <t xml:space="preserve">" Plastové potrubí " </t>
  </si>
  <si>
    <t>" Kruhové potrubí D 50 " (28,11+0,43+7,14)*1,05</t>
  </si>
  <si>
    <t>" Kruhové potrubí D 80 " (0,10+0,03)*1,05</t>
  </si>
  <si>
    <t>" Kruhové potrubí D 71 " (1,97+0,49)*1,05</t>
  </si>
  <si>
    <t>" Kruhové potrubí D 100 " (17,21+4,30)*1,05</t>
  </si>
  <si>
    <t>" Kruhové potrubí D 50 " (11,69+2,92)*1,05</t>
  </si>
  <si>
    <t>" Kruhové potrubí D 75 " (3,64+1,31+1,24)*1,05</t>
  </si>
  <si>
    <t>" Kruhové potrubí D 80 " (0,10+0,025)*1,05</t>
  </si>
  <si>
    <t>" Kruhové potrubí D 100 " (3,60+0,9)*1,05</t>
  </si>
  <si>
    <t xml:space="preserve">" 3.NP " </t>
  </si>
  <si>
    <t>" Kruhové potrubí D 50 " (27,10+6,78)*1,05</t>
  </si>
  <si>
    <t>" Kruhové potrubí D 75 " (3,60+0,9)*1,05</t>
  </si>
  <si>
    <t>" Kruhové potrubí D 80 " (0,05+0,013)*1,05</t>
  </si>
  <si>
    <t>" Kruhové potrubí D 100 " (1,73+3,60+1,33)*1,05</t>
  </si>
  <si>
    <t>" 3.NP - nerez " -(1,73+0,43)*1,05</t>
  </si>
  <si>
    <t>" Kruhové potrubí D 50 " (43,12+11,76+13,72)*1,05</t>
  </si>
  <si>
    <t>" Kruhové potrubí D 71 " (16,87+4,22)*1,05</t>
  </si>
  <si>
    <t>" Kruhové potrubí D 75 " (25,87+6,47)*1,05</t>
  </si>
  <si>
    <t>" Kruhové potrubí D 80 " (0,50+3,11+0,90)*1,05</t>
  </si>
  <si>
    <t>" Kruhové potrubí D 100 " (0,13+14,82+3,30+4,56)*1,05</t>
  </si>
  <si>
    <t>" Kruhové potrubí D 50 " (42,18+10,55)*1,05</t>
  </si>
  <si>
    <t>" Kruhové potrubí D 71 " (53,37+13,34)*1,05</t>
  </si>
  <si>
    <t>" Kruhové potrubí D 75 " (20,40+2,57+5,74)*1,05</t>
  </si>
  <si>
    <t>" Kruhové potrubí D 80 " (0,60+0,38+0,25)*1,05</t>
  </si>
  <si>
    <t>" Kruhové potrubí D 90 " (12,38+2,02+3,6)*1,05</t>
  </si>
  <si>
    <t>" Kruhové potrubí D 100 " (1,24+18,07+4,83)*1,05</t>
  </si>
  <si>
    <t>" Kruhové potrubí D 50 " (41,03+10,26)*1,05</t>
  </si>
  <si>
    <t>" Kruhové potrubí D 71 " (18,30+4,58)*1,05</t>
  </si>
  <si>
    <t>" Kruhové potrubí D 75 " (22,89+5,72)*1,05</t>
  </si>
  <si>
    <t>" Kruhové potrubí D 80 " (0,78+0,20)*1,05</t>
  </si>
  <si>
    <t>" Kruhové potrubí D 90 " (10,94+12,65+5,90)*1,05</t>
  </si>
  <si>
    <t>" Kruhové potrubí D 100 " (1,21+2,94+1,04)*1,05</t>
  </si>
  <si>
    <t>" Kruhové potrubí D 50 " (33,53+8,38)*1,05</t>
  </si>
  <si>
    <t>" Kruhové potrubí D 75 " (3,30+0,83)*1,05</t>
  </si>
  <si>
    <t>" Kruhové potrubí D 80 " (0,20+2,03+0,56)*1,05</t>
  </si>
  <si>
    <t>" Kruhové potrubí D 100 " (0,03+0,35+0,1)*1,05</t>
  </si>
  <si>
    <t>" Kruhové potrubí D 80 " (8,75+2,19)*1,05</t>
  </si>
  <si>
    <t>751572032 RTO</t>
  </si>
  <si>
    <t>Závěs kruhového potrubí na montovanou konstrukci z nosníku, kotvenou do konstrukce průměru potrubí přes 100 do 200 mm</t>
  </si>
  <si>
    <t>-1000194204</t>
  </si>
  <si>
    <t>" Uchycení kruhového potrubí VZT přes D 100 mm do D 200 mm na montovanou konstrukci do konstrukcí vč. montované konstrukce pro uchycení . "</t>
  </si>
  <si>
    <t>" Kruhové potrubí D 125 " (0,42+0,11)*1,05</t>
  </si>
  <si>
    <t>" Kruhové potrubí D 140 " (4,68+1,17)*1,05</t>
  </si>
  <si>
    <t>" Kruhové potrubí D 160 " (79,43+12,33+22,94)*1,05</t>
  </si>
  <si>
    <t>" Kruhové potrubí D 180 " (10,61+2,65)*1,05</t>
  </si>
  <si>
    <t>" Kruhové potrubí D 200 " (38,98+18,94+14,48)*1,05</t>
  </si>
  <si>
    <t>" Kruhové potrubí D 125 " (0,67+0,17)*1,05</t>
  </si>
  <si>
    <t>" Kruhové potrubí D 140 " (3,60+0,9)*1,05</t>
  </si>
  <si>
    <t>" Kruhové potrubí D 160 " (38,24+9,56)*1,05</t>
  </si>
  <si>
    <t>" Kruhové potrubí D 180 " (3,60+0,90)*1,05</t>
  </si>
  <si>
    <t>" Kruhové potrubí D 200 " (50,55+12,64)*1,05</t>
  </si>
  <si>
    <t>" Kruhové potrubí D 125 " (0,38+0,10)*1,05</t>
  </si>
  <si>
    <t>" Kruhové potrubí D 160 " (38,07+0,93+9,75)*1,05</t>
  </si>
  <si>
    <t>" Kruhové potrubí D 200 " (46,80+1,25+12,01)*1,05</t>
  </si>
  <si>
    <t>" Kruhové potrubí D 140 " (7,67+4,25+2,98)*1,05</t>
  </si>
  <si>
    <t>" Kruhové potrubí D 160 " (46,34+0,74+11,77)*1,05</t>
  </si>
  <si>
    <t>" Kruhové potrubí D 180 " (9,64+2,71+3,09)*1,05</t>
  </si>
  <si>
    <t>" Kruhové potrubí D 200 " (51,12+12,78)*1,05</t>
  </si>
  <si>
    <t>" Kruhové potrubí D 125 " (8,89+3,17+3,015)*1,05</t>
  </si>
  <si>
    <t>" Kruhové potrubí D 140 " (1,71+0,43)*1,05</t>
  </si>
  <si>
    <t>" Kruhové potrubí D 160 " (46,00+1,03+11,76)*1,05</t>
  </si>
  <si>
    <t>" Kruhové potrubí D 180 " (15,49+3,87)*1,05</t>
  </si>
  <si>
    <t>" Kruhové potrubí D 200 " (19,49+4,87)*1,05</t>
  </si>
  <si>
    <t>" Kruhové potrubí D 125 " (7,02+6,38+3,35)*1,05</t>
  </si>
  <si>
    <t>" Kruhové potrubí D 140 " (5,76+1,44)*1,05</t>
  </si>
  <si>
    <t>" Kruhové potrubí D 160 " (66,84+4,52+17,84)*1,05</t>
  </si>
  <si>
    <t>" Kruhové potrubí D 180 " (3,30+0,83)*1,05</t>
  </si>
  <si>
    <t>" Kruhové potrubí D 200 " (35,07+8,77)*1,05</t>
  </si>
  <si>
    <t>" Kruhové potrubí D 125 " (10,49+2,62)*1,05</t>
  </si>
  <si>
    <t>" Kruhové potrubí D 140 " (3,30+0,83)*1,05</t>
  </si>
  <si>
    <t>" Kruhové potrubí D 160 " (40,68+10,17)*1,05</t>
  </si>
  <si>
    <t>" Kruhové potrubí D 180 " (3,30+0,17+0,87)*1,05</t>
  </si>
  <si>
    <t>" Kruhové potrubí D 200 " (39,43+9,86)*1,05</t>
  </si>
  <si>
    <t>" Kruhové potrubí D 125 " (40,75+10,19)*1,05</t>
  </si>
  <si>
    <t>" Kruhové potrubí D 140 " (32,37+8,09+3,04+0,76)*1,05</t>
  </si>
  <si>
    <t>" Kruhové potrubí D 160 " (3,30+0,83+16,80+4,2)*1,05</t>
  </si>
  <si>
    <t>" Kruhové potrubí D 180 " (16,12+4,03)*1,05</t>
  </si>
  <si>
    <t>" Kruhové potrubí D 140 " (0,88+0,22)*1,05</t>
  </si>
  <si>
    <t>" Kruhové potrubí D 160 " (3,60+0,90)*1,05</t>
  </si>
  <si>
    <t>" 5.NP "</t>
  </si>
  <si>
    <t>" Kruhové potrubí D 125 " (3,17+0,79)*1,05</t>
  </si>
  <si>
    <t>" Kruhové potrubí D 160 " (1,03+0,26)*1,05</t>
  </si>
  <si>
    <t>" Kruhové potrubí D 125 " (3,95+0,99)*1,05</t>
  </si>
  <si>
    <t>" Kruhové potrubí D 140 " (3,30+5,58+2,22)*1,05</t>
  </si>
  <si>
    <t>" Kruhové potrubí D 160 " (3,30+3,95+6,60+3,46)*1,05</t>
  </si>
  <si>
    <t>" Kruhové potrubí D 125 " (9,90+2,48)*1,05</t>
  </si>
  <si>
    <t>" Kruhové potrubí D 140 " (6,60+3,30+2,48)*1,05</t>
  </si>
  <si>
    <t>" Kruhové potrubí D 160 " (3,30+0,83)*1,05</t>
  </si>
  <si>
    <t>" Kruhové potrubí D 125 " (2,51+40,75+10,82)*1,05</t>
  </si>
  <si>
    <t>" Kruhové potrubí D 140 " (43,09+0,49+21,77+16,34)*1,05</t>
  </si>
  <si>
    <t>" Kruhové potrubí D 160 " (3,30+12,50+3,95)*1,05</t>
  </si>
  <si>
    <t>" Kruhové potrubí D 180 " (3,30+6,16+2,37)*1,05</t>
  </si>
  <si>
    <t>751572033 RTO</t>
  </si>
  <si>
    <t>Závěs kruhového potrubí na montovanou konstrukci z nosníku, kotvenou do konstrukce průměru potrubí přes 200 do 300 mm</t>
  </si>
  <si>
    <t>-1873917131</t>
  </si>
  <si>
    <t>" Uchycení kruhového potrubí VZT přes D 200 mm do D 300 mm na montovanou konstrukci do konstrukcí vč. montované konstrukce pro uchycení . "</t>
  </si>
  <si>
    <t>" Kruhové potrubí D 250 " (32,95+8,24)*1,05</t>
  </si>
  <si>
    <t>" Kruhové potrubí D 250 " (11,89+3,20+3,77)*1,05</t>
  </si>
  <si>
    <t>" Kruhové potrubí D 224 " (3,63+0,91+0,88+0,22)*1,05</t>
  </si>
  <si>
    <t>" Kruhové potrubí D 250 " (17,98+21,83+9,95)*1,05</t>
  </si>
  <si>
    <t>" 4.NP "</t>
  </si>
  <si>
    <t>" Kruhové potrubí D 250 " (10,36+72,07+20,61)*1,05</t>
  </si>
  <si>
    <t>" Kruhové potrubí D 250 " (14,55+79,92+23,62)*1,05</t>
  </si>
  <si>
    <t>" Kruhové potrubí D 250 " (7,10+60,30+16,85)*1,05</t>
  </si>
  <si>
    <t>" Kruhové potrubí D 250 " (3,30+31,12+8,61)*1,05</t>
  </si>
  <si>
    <t>" Kruhové potrubí D 250 " (38,56+9,64)*1,05</t>
  </si>
  <si>
    <t>" Kruhové potrubí D 280 " (0,38+0,10)*1,05</t>
  </si>
  <si>
    <t>751572034 RTO</t>
  </si>
  <si>
    <t>Závěs kruhového potrubí na montovanou konstrukci z nosníku, kotvenou do konstrukce průměru potrubí přes 300 do 400 mm</t>
  </si>
  <si>
    <t>686899197</t>
  </si>
  <si>
    <t>" Uchycení kruhového potrubí VZT přes D 300 mm do D 400 mm na montovanou konstrukci do konstrukcí vč. montované konstrukce pro uchycení . "</t>
  </si>
  <si>
    <t>" Kruhové potrubí D 315 " (0,68+13,37+3,51)*1,05</t>
  </si>
  <si>
    <t>" Kruhové potrubí D 355 " (0,17+0,04)*1,05</t>
  </si>
  <si>
    <t>" Kruhové potrubí D 315 " (15,65+3,91)*1,05</t>
  </si>
  <si>
    <t>" Kruhové potrubí D 315 " (13,22+3,31)*1,05</t>
  </si>
  <si>
    <t>" Kruhové potrubí D 355 " (0,26+0,065)*1,05</t>
  </si>
  <si>
    <t>" Kruhové potrubí D 315 " (9,19+2,30+1,23+0,31)*1,05</t>
  </si>
  <si>
    <t>" Kruhové potrubí D 315 " (9,98+2,50)*1,05</t>
  </si>
  <si>
    <t>" Kruhové potrubí D 355 " (0,09+0,02)*1,05</t>
  </si>
  <si>
    <t>" Kruhové potrubí D 315 " (12,07+3,02)*1,05</t>
  </si>
  <si>
    <t>" Kruhové potrubí D 315 " (4,40+4,95+2,34)*1,05</t>
  </si>
  <si>
    <t>" Kruhové potrubí D 355 " (0,26+0,07)*1,05</t>
  </si>
  <si>
    <t>" Kruhové potrubí D 355 " (0,96+0,24)*1,05</t>
  </si>
  <si>
    <t>" Kruhové potrubí D 400 " (1,19+0,30)*1,05</t>
  </si>
  <si>
    <t>751572035 RTO</t>
  </si>
  <si>
    <t>Závěs kruhového potrubí na montovanou konstrukci z nosníku, kotvenou do konstrukce průměru potrubí přes 400 do 500 mm</t>
  </si>
  <si>
    <t>1176006353</t>
  </si>
  <si>
    <t>" Uchycení kruhového potrubí VZT přes D 400 mm do D 500 mm na montovanou konstrukci do konstrukcí vč. montované konstrukce pro uchycení . "</t>
  </si>
  <si>
    <t>" Kruhové potrubí D 450 " (0,16+0,04)*1,05</t>
  </si>
  <si>
    <t>" Kruhové potrubí D 450 " (0,48+0,12)*1,05</t>
  </si>
  <si>
    <t>" Kruhové potrubí D 450 " (0,64+0,16)*1,05</t>
  </si>
  <si>
    <t>" Kruhové potrubí D 500 " (0,95+0,24)*1,05</t>
  </si>
  <si>
    <t>751572038 RTO</t>
  </si>
  <si>
    <t>Závěs kruhového potrubí na montovanou konstrukci z nosníku, kotvenou do konstrukce průměru potrubí přes 700 do 800 mm</t>
  </si>
  <si>
    <t>1723509154</t>
  </si>
  <si>
    <t>" Uchycení kruhového potrubí VZT přes D 700 mm do D 800 mm na montovanou konstrukci do konstrukcí vč. montované konstrukce pro uchycení . "</t>
  </si>
  <si>
    <t>" Kruhové potrubí D 710 " (0,20+0,05)*1,05</t>
  </si>
  <si>
    <t>751510041</t>
  </si>
  <si>
    <t>Vzduchotechnické potrubí z pozinkovaného plechu kruhové, trouba spirálně vinutá bez příruby, průměru do 100 mm</t>
  </si>
  <si>
    <t>-668556407</t>
  </si>
  <si>
    <t>https://podminky.urs.cz/item/CS_URS_2025_01/751510041</t>
  </si>
  <si>
    <t>" Kruhové potrubí VZT do D 100 mm vč. veškerých tvarovek a nutného příslušenství. "</t>
  </si>
  <si>
    <t>" 3.NP - nerez " -(0,26+12,21+3,12)*1,05</t>
  </si>
  <si>
    <t>751510042</t>
  </si>
  <si>
    <t>Vzduchotechnické potrubí z pozinkovaného plechu kruhové, trouba spirálně vinutá bez příruby, průměru přes 100 do 200 mm</t>
  </si>
  <si>
    <t>-376161275</t>
  </si>
  <si>
    <t>https://podminky.urs.cz/item/CS_URS_2025_01/751510042</t>
  </si>
  <si>
    <t>" Kruhové potrubí VZT přes D 100 mm do D 200 mm vč. veškerých tvarovek a nutného příslušenství. "</t>
  </si>
  <si>
    <t>" 1.NP - nerez " -(0,32+12,33+3,16)*1,05</t>
  </si>
  <si>
    <t>" 3.NP - nerez " -(3,83+0,96)*1,05</t>
  </si>
  <si>
    <t>" 4.NP - nerez " -(3,60+0,9)*1,05</t>
  </si>
  <si>
    <t>" 5.NP - nerez " -(3,60+0,9)*1,05</t>
  </si>
  <si>
    <t>" 6.NP - nerez " -(0,40+0,1)*1,05</t>
  </si>
  <si>
    <t>" 7.NP - nerez " -(3,30+0,83)*1,05</t>
  </si>
  <si>
    <t>751510043</t>
  </si>
  <si>
    <t>Vzduchotechnické potrubí z pozinkovaného plechu kruhové, trouba spirálně vinutá bez příruby, průměru přes 200 do 300 mm</t>
  </si>
  <si>
    <t>860513537</t>
  </si>
  <si>
    <t>https://podminky.urs.cz/item/CS_URS_2025_01/751510043</t>
  </si>
  <si>
    <t>" Kruhové potrubí VZT přes D 200 mm do D 300 mm vč. veškerých tvarovek a nutného příslušenství. "</t>
  </si>
  <si>
    <t>" 1.NP - nerez " -(32,95+8,24)*1,05</t>
  </si>
  <si>
    <t>" 2.NP - nerez " -(11,75+3,20+3,74)*1,05</t>
  </si>
  <si>
    <t>" 3.NP - nerez " -(17,98+6,52+6,13)*1,05</t>
  </si>
  <si>
    <t>" 4.NP - nerez " -(10,36+72,07+20,61)*1,05</t>
  </si>
  <si>
    <t>" 5.NP - nerez " -(8,07+79,92+22,00)*1,05</t>
  </si>
  <si>
    <t>" 6.NP - nerez " -(3,48+60,30+15,95)*1,05</t>
  </si>
  <si>
    <t>" 7.NP - nerez " -(31,12+7,78)*1,05</t>
  </si>
  <si>
    <t>" 8.NP - nerez " -(21,63+5,41)*1,05</t>
  </si>
  <si>
    <t>" 8.NP - nerez " -(0,38+0,1)*1,05</t>
  </si>
  <si>
    <t>751510044</t>
  </si>
  <si>
    <t>Vzduchotechnické potrubí z pozinkovaného plechu kruhové, trouba spirálně vinutá bez příruby, průměru přes 300 do 400 mm</t>
  </si>
  <si>
    <t>394487692</t>
  </si>
  <si>
    <t>https://podminky.urs.cz/item/CS_URS_2025_01/751510044</t>
  </si>
  <si>
    <t>" Kruhové potrubí VZT přes D 300 mm do D 400 mm vč. veškerých tvarovek a nutného příslušenství. "</t>
  </si>
  <si>
    <t>" 8.NP - nerez " -(0,96+0,24)*1,05</t>
  </si>
  <si>
    <t>" 8.NP - nerez " -(1,19+0,30)*1,05</t>
  </si>
  <si>
    <t>751510045</t>
  </si>
  <si>
    <t>Vzduchotechnické potrubí z pozinkovaného plechu kruhové, trouba spirálně vinutá bez příruby, průměru přes 400 do 500 mm</t>
  </si>
  <si>
    <t>1004580034</t>
  </si>
  <si>
    <t>https://podminky.urs.cz/item/CS_URS_2025_01/751510045</t>
  </si>
  <si>
    <t>" Kruhové potrubí VZT přes D 400 mm do D 500 mm vč. veškerých tvarovek a nutného příslušenství. "</t>
  </si>
  <si>
    <t>751510141 SPC</t>
  </si>
  <si>
    <t>D+M Potrubí vzduchotecnické nerezové kruhové spirálně vinuté D 100 mm vč. závěsu a konstrukce pro uchycení</t>
  </si>
  <si>
    <t>-787858906</t>
  </si>
  <si>
    <t xml:space="preserve">Poznámka k položce:_x000D_
" V ceně veškeré příslušenství - např. tvarovky, regulační plechy, náběhové plechy, tlumící vložky, závěs a konstrukce pro uchycení, kotvící prvky, spojovací materiál apod. "_x000D_
</t>
  </si>
  <si>
    <t>" Nerezové potrubí pro rozvod VZT "</t>
  </si>
  <si>
    <t>" 3.NP " (1,73+0,26+12,21+3,55)*1,05</t>
  </si>
  <si>
    <t>1003</t>
  </si>
  <si>
    <t>751510142 SPC</t>
  </si>
  <si>
    <t>D+M Potrubí vzduchotecnické nerezové kruhové spirálně vinuté D 160 mm vč. závěsu a konstrukce pro uchycení</t>
  </si>
  <si>
    <t>-903490952</t>
  </si>
  <si>
    <t>Poznámka k položce:_x000D_
" V ceně veškeré příslušenství - např. tvarovky, regulační plechy, náběhové plechy, tlumící vložky, závěs a konstrukce pro uchycení, kotvící prvky, spojovací materiál apod. "</t>
  </si>
  <si>
    <t>" 1.NP " (0,32+12,33+3,16)*1,05</t>
  </si>
  <si>
    <t>" 3.NP " (3,83+0,96)*1,05</t>
  </si>
  <si>
    <t>" 4.NP " (3,60+0,9)*1,05</t>
  </si>
  <si>
    <t>" 5.NP " (3,60+0,9)*1,05</t>
  </si>
  <si>
    <t>" 7.NP " (3,30+0,83)*1,05</t>
  </si>
  <si>
    <t>1004</t>
  </si>
  <si>
    <t>751510143 SPC</t>
  </si>
  <si>
    <t>D+M Potrubí vzduchotecnické nerezové kruhové spirálně vinuté D 200 mm vč. závěsu a konstrukce pro uchycení</t>
  </si>
  <si>
    <t>1518209635</t>
  </si>
  <si>
    <t>" 6.NP " (0,40+0,1)*1,05</t>
  </si>
  <si>
    <t>1005</t>
  </si>
  <si>
    <t>751510144 SPC</t>
  </si>
  <si>
    <t>D+M Potrubí vzduchotecnické nerezové kruhové spirálně vinuté D 250 mm vč. závěsu a konstrukce pro uchycení</t>
  </si>
  <si>
    <t>-1310486989</t>
  </si>
  <si>
    <t>" 1.NP " (32,95+8,24)*1,05</t>
  </si>
  <si>
    <t>" 2.NP " (11,75+3,20+3,74)*1,05</t>
  </si>
  <si>
    <t>" 3.NP " (4,52+17,98+6,52+7,26)*1,05</t>
  </si>
  <si>
    <t>" 4.NP " (2,43+10,36+72,07+21,22)*1,05</t>
  </si>
  <si>
    <t>" 5.NP " (8,07+79,92+22,00)*1,05</t>
  </si>
  <si>
    <t>" 6.NP " (3,48+60,30+15,95)*1,05</t>
  </si>
  <si>
    <t>" 7.NP " (31,12+7,78)*1,05</t>
  </si>
  <si>
    <t>" 8.NP " (21,63+5,41)*1,05</t>
  </si>
  <si>
    <t>1006</t>
  </si>
  <si>
    <t>751510145 SPC</t>
  </si>
  <si>
    <t>D+M Potrubí vzduchotecnické nerezové kruhové spirálně vinuté D 280 mm vč. závěsu a konstrukce pro uchycení</t>
  </si>
  <si>
    <t>1747023197</t>
  </si>
  <si>
    <t>" 8.NP " (0,38+0,1)*1,05</t>
  </si>
  <si>
    <t>1007</t>
  </si>
  <si>
    <t>751510146 SPC</t>
  </si>
  <si>
    <t>D+M Potrubí vzduchotecnické nerezové kruhové spirálně vinuté D 355 mm vč. závěsu a konstrukce pro uchycení</t>
  </si>
  <si>
    <t>-1733526383</t>
  </si>
  <si>
    <t>" 8.NP " (0,96+0,24)*1,05</t>
  </si>
  <si>
    <t>1008</t>
  </si>
  <si>
    <t>751510147 SPC</t>
  </si>
  <si>
    <t>D+M Potrubí vzduchotecnické nerezové kruhové spirálně vinuté D 400 mm vč. závěsu a konstrukce pro uchycení</t>
  </si>
  <si>
    <t>-1226912221</t>
  </si>
  <si>
    <t>" 8.NP " (1,19+0,30)*1,05</t>
  </si>
  <si>
    <t>1009</t>
  </si>
  <si>
    <t>751510148 SPC</t>
  </si>
  <si>
    <t>D+M Potrubí vzduchotecnické nerezové kruhové spirálně vinuté D 710 mm vč. závěsu a konstrukce pro uchycení</t>
  </si>
  <si>
    <t>421378169</t>
  </si>
  <si>
    <t>" 8.NP " (0,20+0,05)*1,05</t>
  </si>
  <si>
    <t>751525081</t>
  </si>
  <si>
    <t>Montáž potrubí plastového kruhového bez příruby, průměru do 100 mm</t>
  </si>
  <si>
    <t>-1790039206</t>
  </si>
  <si>
    <t>https://podminky.urs.cz/item/CS_URS_2025_01/751525081</t>
  </si>
  <si>
    <t>" Kruhové potrubí D 50 " (28,11+0,43+7,14)</t>
  </si>
  <si>
    <t>" Kruhové potrubí D 80 " (0,10+0,03)</t>
  </si>
  <si>
    <t>" Kruhové potrubí D 71 " (1,97+0,49)</t>
  </si>
  <si>
    <t>" Kruhové potrubí D 100 " (17,21+4,30)</t>
  </si>
  <si>
    <t>" Kruhové potrubí D 50 " (11,69+2,92)</t>
  </si>
  <si>
    <t>" Kruhové potrubí D 75 " (3,64+1,31+1,24)</t>
  </si>
  <si>
    <t>" Kruhové potrubí D 80 " (0,10+0,025)</t>
  </si>
  <si>
    <t>" Kruhové potrubí D 100 " (3,60+0,9)</t>
  </si>
  <si>
    <t>" Kruhové potrubí D 50 " (27,10+6,78)</t>
  </si>
  <si>
    <t>" Kruhové potrubí D 75 " (3,60+0,9)</t>
  </si>
  <si>
    <t>" Kruhové potrubí D 80 " (0,05+0,013)</t>
  </si>
  <si>
    <t>" Kruhové potrubí D 100 " (1,73+3,60+1,33)</t>
  </si>
  <si>
    <t>" 3.NP - nerez " -(1,73+0,43)</t>
  </si>
  <si>
    <t>" Kruhové potrubí D 50 " (43,12+11,76+13,72)</t>
  </si>
  <si>
    <t>" Kruhové potrubí D 71 " (16,87+4,22)</t>
  </si>
  <si>
    <t>" Kruhové potrubí D 75 " (25,87+6,47)</t>
  </si>
  <si>
    <t>" Kruhové potrubí D 80 " (0,50+3,11+0,90)</t>
  </si>
  <si>
    <t>" Kruhové potrubí D 100 " (0,13+14,82+3,30+4,56)</t>
  </si>
  <si>
    <t>" Kruhové potrubí D 50 " (42,18+10,55)</t>
  </si>
  <si>
    <t>" Kruhové potrubí D 71 " (53,37+13,34)</t>
  </si>
  <si>
    <t>" Kruhové potrubí D 75 " (20,40+2,57+5,74)</t>
  </si>
  <si>
    <t>" Kruhové potrubí D 80 " (0,60+0,38+0,25)</t>
  </si>
  <si>
    <t>" Kruhové potrubí D 90 " (12,38+2,02+3,6)</t>
  </si>
  <si>
    <t>" Kruhové potrubí D 100 " (1,24+18,07+4,83)</t>
  </si>
  <si>
    <t>" Kruhové potrubí D 50 " (41,03+10,26)</t>
  </si>
  <si>
    <t>" Kruhové potrubí D 71 " (18,30+4,58)</t>
  </si>
  <si>
    <t>" Kruhové potrubí D 75 " (22,89+5,72)</t>
  </si>
  <si>
    <t>" Kruhové potrubí D 80 " (0,78+0,20)</t>
  </si>
  <si>
    <t>" Kruhové potrubí D 90 " (10,94+12,65+5,90)</t>
  </si>
  <si>
    <t>" Kruhové potrubí D 100 " (1,21+2,94+1,04)</t>
  </si>
  <si>
    <t>" Kruhové potrubí D 50 " (33,53+8,38)</t>
  </si>
  <si>
    <t>" Kruhové potrubí D 75 " (3,30+0,83)</t>
  </si>
  <si>
    <t>" Kruhové potrubí D 80 " (0,20+2,03+0,56)</t>
  </si>
  <si>
    <t>" Kruhové potrubí D 100 " (0,03+0,35+0,1)</t>
  </si>
  <si>
    <t>" Kruhové potrubí D 80 " (8,75+2,19)</t>
  </si>
  <si>
    <t>751525082</t>
  </si>
  <si>
    <t>Montáž potrubí plastového kruhového bez příruby, průměru přes 100 do 200 mm</t>
  </si>
  <si>
    <t>862307978</t>
  </si>
  <si>
    <t>https://podminky.urs.cz/item/CS_URS_2025_01/751525082</t>
  </si>
  <si>
    <t>" Kruhové potrubí D 140 " (0,88+0,22)</t>
  </si>
  <si>
    <t>" Kruhové potrubí D 160 " (3,60+0,90)</t>
  </si>
  <si>
    <t>" Kruhové potrubí D 125 " (3,17+0,79)</t>
  </si>
  <si>
    <t>" Kruhové potrubí D 140 " (1,71+0,43)</t>
  </si>
  <si>
    <t>" Kruhové potrubí D 160 " (1,03+0,26)</t>
  </si>
  <si>
    <t>" Kruhové potrubí D 125 " (3,95+0,99)</t>
  </si>
  <si>
    <t>" Kruhové potrubí D 140 " (3,30+5,58+2,22)</t>
  </si>
  <si>
    <t>" Kruhové potrubí D 160 " (3,30+3,95+6,60+3,46)</t>
  </si>
  <si>
    <t>" Kruhové potrubí D 125 " (9,90+2,48)</t>
  </si>
  <si>
    <t>" Kruhové potrubí D 140 " (6,60+3,30+2,48)</t>
  </si>
  <si>
    <t>" Kruhové potrubí D 160 " (3,30+0,83)</t>
  </si>
  <si>
    <t>" Kruhové potrubí D 180 " (3,30+0,17+0,87)</t>
  </si>
  <si>
    <t>" Kruhové potrubí D 125 " (2,51+40,75+10,82)</t>
  </si>
  <si>
    <t>" Kruhové potrubí D 140 " (43,09+0,49+21,77+16,34)</t>
  </si>
  <si>
    <t>" Kruhové potrubí D 160 " (3,30+12,50+3,95)</t>
  </si>
  <si>
    <t>" Kruhové potrubí D 180 " (3,30+6,16+2,37)</t>
  </si>
  <si>
    <t>42981602 SPC</t>
  </si>
  <si>
    <t>potrubí vzduchotechniky PE D 50mm</t>
  </si>
  <si>
    <t>336742509</t>
  </si>
  <si>
    <t>" Kruhové potrubí D 50 " (28,11+0,43+7,14)*1,1</t>
  </si>
  <si>
    <t>" Kruhové potrubí D 50 " (11,69+2,92)*1,1</t>
  </si>
  <si>
    <t>" Kruhové potrubí D 50 " (27,10+6,78)*1,1</t>
  </si>
  <si>
    <t>" Kruhové potrubí D 50 " (43,12+11,76+13,72)*1,1</t>
  </si>
  <si>
    <t>" Kruhové potrubí D 50 " (42,18+10,55)*1,1</t>
  </si>
  <si>
    <t>" Kruhové potrubí D 50 " (41,03+10,26)*1,1</t>
  </si>
  <si>
    <t>" Kruhové potrubí D 50 " (33,53+8,38)*1,1</t>
  </si>
  <si>
    <t>1036</t>
  </si>
  <si>
    <t>42981609 SPC</t>
  </si>
  <si>
    <t>potrubí vzduchotechniky PE D 71mm</t>
  </si>
  <si>
    <t>-546104638</t>
  </si>
  <si>
    <t>" Kruhové potrubí D 71 " (1,97+0,49)*1,1</t>
  </si>
  <si>
    <t>" Kruhové potrubí D 71 " (16,87+4,22)*1,1</t>
  </si>
  <si>
    <t>" Kruhové potrubí D 71 " (53,37+13,34)*1,1</t>
  </si>
  <si>
    <t>" Kruhové potrubí D 71 " (18,30+4,58)*1,1</t>
  </si>
  <si>
    <t>42981606 SPC</t>
  </si>
  <si>
    <t>potrubí vzduchotechniky PE D 75mm</t>
  </si>
  <si>
    <t>790972333</t>
  </si>
  <si>
    <t>" Kruhové potrubí D 75 " (3,64+1,31+1,24)*1,1</t>
  </si>
  <si>
    <t>" Kruhové potrubí D 75 " (3,60+0,9)*1,1</t>
  </si>
  <si>
    <t>" Kruhové potrubí D 75 " (25,87+6,47)*1,1</t>
  </si>
  <si>
    <t>" Kruhové potrubí D 75 " (20,40+2,57+5,74)*1,1</t>
  </si>
  <si>
    <t>" Kruhové potrubí D 75 " (22,89+5,72)*1,1</t>
  </si>
  <si>
    <t>" Kruhové potrubí D 75 " (3,30+0,83)*1,1</t>
  </si>
  <si>
    <t>42981607 SPC</t>
  </si>
  <si>
    <t>potrubí vzduchotechniky PE D 80mm</t>
  </si>
  <si>
    <t>863206049</t>
  </si>
  <si>
    <t>" Kruhové potrubí D 80 " (0,10+0,03)*1,1</t>
  </si>
  <si>
    <t>" Kruhové potrubí D 80 " (0,10+0,025)*1,1</t>
  </si>
  <si>
    <t>" Kruhové potrubí D 80 " (0,05+0,013)*1,1</t>
  </si>
  <si>
    <t>" Kruhové potrubí D 80 " (0,50+3,11+0,90)*1,1</t>
  </si>
  <si>
    <t>" Kruhové potrubí D 80 " (0,60+0,38+0,25)*1,1</t>
  </si>
  <si>
    <t>" Kruhové potrubí D 80 " (0,78+0,20)*1,1</t>
  </si>
  <si>
    <t>" Kruhové potrubí D 80 " (0,20+2,03+0,56)*1,1</t>
  </si>
  <si>
    <t>" Kruhové potrubí D 80 " (8,75+2,19)*1,1</t>
  </si>
  <si>
    <t>1037</t>
  </si>
  <si>
    <t>42981611 SPC</t>
  </si>
  <si>
    <t>potrubí vzduchotechniky PE D 90mm</t>
  </si>
  <si>
    <t>-1977074940</t>
  </si>
  <si>
    <t>" Kruhové potrubí D 90 " (12,38+2,02+3,6)*1,1</t>
  </si>
  <si>
    <t>" Kruhové potrubí D 90 " (10,94+12,65+5,90)*1,1</t>
  </si>
  <si>
    <t>42981608 SPC</t>
  </si>
  <si>
    <t>potrubí vzduchotechniky PE D 100mm</t>
  </si>
  <si>
    <t>-1081495390</t>
  </si>
  <si>
    <t>" Kruhové potrubí D 100 " (17,21+4,30)*1,1</t>
  </si>
  <si>
    <t>" Kruhové potrubí D 100 " (3,60+0,9)*1,1</t>
  </si>
  <si>
    <t>" Kruhové potrubí D 100 " (1,73+3,60+1,33)*1,1</t>
  </si>
  <si>
    <t>" 3.NP - nerez " -(1,73+0,43)*1,1</t>
  </si>
  <si>
    <t>" Kruhové potrubí D 100 " (0,13+14,82+3,30+4,56)*1,1</t>
  </si>
  <si>
    <t>" Kruhové potrubí D 100 " (1,24+18,07+4,83)*1,1</t>
  </si>
  <si>
    <t>" Kruhové potrubí D 100 " (1,21+2,94+1,04)*1,1</t>
  </si>
  <si>
    <t>" Kruhové potrubí D 100 " (0,03+0,35+0,1)*1,1</t>
  </si>
  <si>
    <t>42981603 SPC</t>
  </si>
  <si>
    <t>potrubí vzduchotechniky PE D 125mm</t>
  </si>
  <si>
    <t>981449502</t>
  </si>
  <si>
    <t>" Kruhové potrubí D 125 " (3,17+0,79)*1,1</t>
  </si>
  <si>
    <t>" Kruhové potrubí D 125 " (3,95+0,99)*1,1</t>
  </si>
  <si>
    <t>" Kruhové potrubí D 125 " (9,90+2,48)*1,1</t>
  </si>
  <si>
    <t>" Kruhové potrubí D 125 " (2,51+40,75+10,82)*1,1</t>
  </si>
  <si>
    <t>42981604 SPC</t>
  </si>
  <si>
    <t>potrubí vzduchotechniky PE D 140 mm</t>
  </si>
  <si>
    <t>160367844</t>
  </si>
  <si>
    <t>" Kruhové potrubí D 140 " (0,88+0,22)*1,1</t>
  </si>
  <si>
    <t>" Kruhové potrubí D 140 " (1,71+0,43)*1,1</t>
  </si>
  <si>
    <t>" Kruhové potrubí D 140 " (3,30+5,58+2,22)*1,1</t>
  </si>
  <si>
    <t>" Kruhové potrubí D 140 " (6,60+3,30+2,48)*1,1</t>
  </si>
  <si>
    <t>" Kruhové potrubí D 140 " (43,09+0,49+21,77+16,34)*1,1</t>
  </si>
  <si>
    <t>1038</t>
  </si>
  <si>
    <t>42981610 SPC</t>
  </si>
  <si>
    <t>potrubí vzduchotechniky PE D 160 mm</t>
  </si>
  <si>
    <t>2051431364</t>
  </si>
  <si>
    <t>" Kruhové potrubí D 160 " (3,60+0,90)*1,1</t>
  </si>
  <si>
    <t>" Kruhové potrubí D 160 " (1,03+0,26)*1,1</t>
  </si>
  <si>
    <t>" Kruhové potrubí D 160 " (3,30+3,95+6,60+3,46)*1,1</t>
  </si>
  <si>
    <t>" Kruhové potrubí D 160 " (3,30+0,83)*1,1</t>
  </si>
  <si>
    <t>" Kruhové potrubí D 160 " (3,30+12,50+3,95)*1,1</t>
  </si>
  <si>
    <t>42981605 SPC</t>
  </si>
  <si>
    <t>potrubí vzduchotechniky PE D 180 mm</t>
  </si>
  <si>
    <t>1561884265</t>
  </si>
  <si>
    <t>" Kruhové potrubí D 180 " (3,30+0,17+0,87)*1,1</t>
  </si>
  <si>
    <t>" Kruhové potrubí D 180 " (3,30+6,16+2,37)*1,1</t>
  </si>
  <si>
    <t>1743334611</t>
  </si>
  <si>
    <t>" Montáž izolace z rohoží (pásů) pro kruhové potrubí vzduchotechniky vč. tvarovek "</t>
  </si>
  <si>
    <t>" Tepelná izolace pro kruhové potrubí - tl. 40 mm. "</t>
  </si>
  <si>
    <t>" Montáž TI pro kruhové potrubí D 50 " ((0,565+15,435)/1,05)*0,408</t>
  </si>
  <si>
    <t>" Montáž TI pro kruhové potrubí D 71 " ((2,586+22,775+69,038+59,861)/1,05)*0,474</t>
  </si>
  <si>
    <t>" Montáž TI pro kruhové potrubí D 75 " ((1,72+3,371+3,371)/1,05)*0,487</t>
  </si>
  <si>
    <t>" Montáž TI pro kruhové potrubí D 80 " ((3,689+0,525+6,72+0,504+0,504+2,667+15,813)/1,05)*0,503</t>
  </si>
  <si>
    <t>" Montáž TI pro kruhové potrubí D 90 " ((2,657+2,657)/1,05)*0,534</t>
  </si>
  <si>
    <t>" Montáž TI pro kruhové potrubí D 100 " ((120,120+113,390+120,498-16,370+112,497+85,418+68,156+85,796)/1,05)*0,565</t>
  </si>
  <si>
    <t>" Montáž TI pro kruhové potrubí D 125 " ((0,557+0,882+0,504+0,882+15,829+17,588+13,766+53,487)/1,05)*0,644</t>
  </si>
  <si>
    <t>" Montáž TI pro kruhové potrubí D 140 " ((6,143+4,725+4,725+15,645+2,247+7,56+4,337+46,473)/1,05)*0,691</t>
  </si>
  <si>
    <t>" Montáž TI pro kruhové potrubí D 160 " ((120,435-16,601+50,190+51,188-5,030+61,793-4,725+61,730-4,725+93,660+53,393-4,337+26,387)/1,05)*0,754</t>
  </si>
  <si>
    <t>" Montáž TI pro kruhové potrubí D 180 " ((13,923+4,725+4,725+16,212+20,328+4,337+4,557+21,158)/1,05)*0,817</t>
  </si>
  <si>
    <t>" Montáž TI pro kruhové potrubí D 200 " ((76,02+66,35+63,063+67,095+25,578+46,032-0,525+51,755)/1,05)*0,880</t>
  </si>
  <si>
    <t>" Montáž TI pro kruhové potrubí D 224 " ((5,922)/1,05)*0,955</t>
  </si>
  <si>
    <t>" Montáž TI pro kruhové potrubí D 250 " ((19,803-19,625+52,248-32,162+123,995-115,49+88,463-83,717+45,182-40,845+50,61-28,392)/1,05)*1,037</t>
  </si>
  <si>
    <t>" Montáž TI pro kruhové potrubí D 280 " ((0,504-0,504)/1,05)*1,131</t>
  </si>
  <si>
    <t>" Montáž TI pro kruhové potrubí D 315 " ((18,438+20,538+17,357+13,682+13,104+15,845+12,275)/1,05)*1,241</t>
  </si>
  <si>
    <t>" Montáž TI pro kruhové potrubí D 355 " ((0,221+0,221+0,341+0,221+0,116+0,116+0,347+1,260-1,260)/1,05)*1,367</t>
  </si>
  <si>
    <t>" Montáž TI pro kruhové potrubí D 400 " ((1,565-1,565)/1,05)*1,508</t>
  </si>
  <si>
    <t>" Montáž TI pro kruhové potrubí D 450 " ((0,21+0,63+0,84+0,84)/1,05)*1,665</t>
  </si>
  <si>
    <t>" Montáž TI pro kruhové potrubí D 500 " ((1,25)/1,05)*1,822</t>
  </si>
  <si>
    <t>" Montáž TI pro kruhové potrubí D 710 " ((0,263-0,263)/1,05)*2,482</t>
  </si>
  <si>
    <t xml:space="preserve">" Nerezové potrubí " </t>
  </si>
  <si>
    <t>" Montáž TI pro kruhové potrubí nerezové D 160 " (35,418/1,05)*0,754</t>
  </si>
  <si>
    <t>" Montáž TI pro kruhové potrubí nerezové D 250 " (480,797/1,05)*1,037</t>
  </si>
  <si>
    <t>" Montáž TI pro kruhové potrubí nerezové D 100 " (18,638/1,05)*0,565</t>
  </si>
  <si>
    <t>" Montáž TI pro kruhové potrubí nerezové D 200 " (0,525/1,05)*0,880</t>
  </si>
  <si>
    <t>" Montáž TI pro kruhové potrubí nerezové D 400 " (1,565/1,05)*1,508</t>
  </si>
  <si>
    <t>" Montáž TI pro kruhové potrubí nerezové D 280 " (0,504/1,05)*1,131</t>
  </si>
  <si>
    <t>" Montáž TI pro kruhové potrubí nerezové D 355 " (1,26/1,05)*1,367</t>
  </si>
  <si>
    <t>" Montáž TI pro kruhové potrubí nerezové D 710 " (0,263/1,05)*2,482</t>
  </si>
  <si>
    <t>" Tepelná izolace pro kruhové potrubí - tl. 20 mm. "</t>
  </si>
  <si>
    <t>" Montáž TI pro kruhové potrubí plastové D 50 " (328,570/1,1)*0,408</t>
  </si>
  <si>
    <t>" Montáž TI pro kruhové potrubí plastové D 71 " (124,454/1,1)*0,474</t>
  </si>
  <si>
    <t>" Montáž TI pro kruhové potrubí plastové D 75 " (114,928/1,1)*0,487</t>
  </si>
  <si>
    <t>" Montáž TI pro kruhové potrubí plastové D 80 " (22,845/1,1)*0,503</t>
  </si>
  <si>
    <t>" Montáž TI pro kruhové potrubí plastové D 90 " (52,239/1,1)*0,534</t>
  </si>
  <si>
    <t>" Montáž TI pro kruhové potrubí plastové D 100 " (91,443/1,1)*0,565</t>
  </si>
  <si>
    <t>" Montáž TI pro kruhové potrubí plastové D 125 " (82,896/1,1)*0,644</t>
  </si>
  <si>
    <t>" Montáž TI pro kruhové potrubí plastové D 140 " (119,251/1,1)*0,691</t>
  </si>
  <si>
    <t>" Montáž TI pro kruhové potrubí plastové D 160 " (51,678/1,1)*0,754</t>
  </si>
  <si>
    <t>" Montáž TI pro kruhové potrubí plastové D 180 " (17,787/1,1)*0,817</t>
  </si>
  <si>
    <t>" Montáž TI pro kruhové potrubí plastové D 250 " (0/1,1)*1,037</t>
  </si>
  <si>
    <t>" Tepelná izolace pro kruhové potrubí - tl. 100 mm. "</t>
  </si>
  <si>
    <t>" Předpokládané maximální množství - 329,7 m2 " 329,7</t>
  </si>
  <si>
    <t>" Požární izolace pro kruhové potrubí - tl. 50 mm. "</t>
  </si>
  <si>
    <t>" Předpokládané maximální množství - 475,8 m2 " 475,8</t>
  </si>
  <si>
    <t>" Kaučuková izolace pro kruhové potrubí - tl. 50 mm. "</t>
  </si>
  <si>
    <t>" Předpokládané maximální množství - 387,0 m2 " 387,0</t>
  </si>
  <si>
    <t>27127006 SPC</t>
  </si>
  <si>
    <t xml:space="preserve">role / pás izolační z kaučuku tl. 50 mm </t>
  </si>
  <si>
    <t>-525418020</t>
  </si>
  <si>
    <t>" Předpokládané maximální množství - 387,0 m2 " (387,0)*1,1</t>
  </si>
  <si>
    <t>63141794 RTO</t>
  </si>
  <si>
    <t>rohož protipožární izolační z minerální vlny lamelová s Al fólií tl 50mm</t>
  </si>
  <si>
    <t>-1630419739</t>
  </si>
  <si>
    <t>" Předpokládané maximální množství - 475,8 m2 " (475,8)*1,1</t>
  </si>
  <si>
    <t>63151674</t>
  </si>
  <si>
    <t>rohož izolační z minerální vlny lamelová s Al fólií 50-60kg/m3 tl 100mm</t>
  </si>
  <si>
    <t>-240912693</t>
  </si>
  <si>
    <t>" Předpokládané maximální množství - 329,7 m2 " (329,7)*1,1</t>
  </si>
  <si>
    <t>63151671</t>
  </si>
  <si>
    <t>rohož izolační z minerální vlny lamelová s Al fólií 50-60kg/m3 tl 40mm</t>
  </si>
  <si>
    <t>-1504980251</t>
  </si>
  <si>
    <t>" Dodávka izolace z rohoží (pásů) pro kruhové potrubí vzduchotechniky vč. tvarovek "</t>
  </si>
  <si>
    <t>" Dodávka TI pro kruhové potrubí D 50 " (((0,565+15,435)/1,05)*0,408)*1,1</t>
  </si>
  <si>
    <t>" Dodávka TI pro kruhové potrubí D 71 " (((2,586+22,775+69,038+59,861)/1,05)*0,474)*1,1</t>
  </si>
  <si>
    <t>" Dodávka TI pro kruhové potrubí D 75 " (((1,72+3,371+3,371)/1,05)*0,487)*1,1</t>
  </si>
  <si>
    <t>" Dodávka TI pro kruhové potrubí D 80 " (((3,689+0,525+6,72+0,504+0,504+2,667+15,813)/1,05)*0,503)*1,1</t>
  </si>
  <si>
    <t>" Dodávka TI pro kruhové potrubí D 90 " (((2,657+2,657)/1,05)*0,534)*1,1</t>
  </si>
  <si>
    <t>" Dodávka TI pro kruhové potrubí D 100 " (((120,120+113,390+120,498-16,370+112,497+85,418+68,156+85,796)/1,05)*0,565)*1,1</t>
  </si>
  <si>
    <t>" Dodávka TI pro kruhové potrubí D 125 " (((0,557+0,882+0,504+0,882+15,829+17,588+13,766+53,487)/1,05)*0,644)*1,1</t>
  </si>
  <si>
    <t>" Dodávka TI pro kruhové potrubí D 140 " (((6,143+4,725+4,725+15,645+2,247+7,56+4,337+46,473)/1,05)*0,691)*1,1</t>
  </si>
  <si>
    <t>" Dodávka TI pro kruhové potrubí D 160 " (((120,435-16,601+50,190+51,188-5,030+61,793-4,725+61,730-4,725+93,660+53,393-4,337+26,387)/1,05)*0,754)*1,1</t>
  </si>
  <si>
    <t>" Dodávka TI pro kruhové potrubí D 180 " (((13,923+4,725+4,725+16,212+20,328+4,337+4,557+21,158)/1,05)*0,817)*1,1</t>
  </si>
  <si>
    <t>" Dodávka TI pro kruhové potrubí D 200 " (((76,02+66,35+63,063+67,095+25,578+46,032-0,525+51,755)/1,05)*0,880)*1,1</t>
  </si>
  <si>
    <t>" Dodávka TI pro kruhové potrubí D 224 " (((5,922)/1,05)*0,955)*1,1</t>
  </si>
  <si>
    <t>" Dodávka TI pro kruhové potrubí D 250 " (((19,803-19,625+52,248-32,162+123,995-115,49+88,463-83,717+45,182-40,845+50,61-28,392)/1,05)*1,037)*1,1</t>
  </si>
  <si>
    <t>" Dodávka TI pro kruhové potrubí D 280 " (((0,504-0,504)/1,05)*1,131)*1,1</t>
  </si>
  <si>
    <t>" Dodávka TI pro kruhové potrubí D 315 " (((18,438+20,538+17,357+13,682+13,104+15,845+12,275)/1,05)*1,241)*1,1</t>
  </si>
  <si>
    <t>" Dodávka TI pro kruhové potrubí D 355 " (((0,221+0,221+0,341+0,221+0,116+0,116+0,347+1,260-1,260)/1,05)*1,367)*1,1</t>
  </si>
  <si>
    <t>" Dodávka TI pro kruhové potrubí D 400 " (((1,565-1,565)/1,05)*1,508)*1,1</t>
  </si>
  <si>
    <t>" Dodávka TI pro kruhové potrubí D 450 "( ((0,21+0,63+0,84+0,84)/1,05)*1,665)*1,1</t>
  </si>
  <si>
    <t>" Dodávka TI pro kruhové potrubí D 500 " (((1,25)/1,05)*1,822)*1,1</t>
  </si>
  <si>
    <t>" Dodávka TI pro kruhové potrubí D 710 " (((0,263-0,263)/1,05)*2,482)*1,1</t>
  </si>
  <si>
    <t>" Dodávka TI pro kruhové potrubí nerezové D 160 " ((35,418/1,05)*0,754)*1,1</t>
  </si>
  <si>
    <t>" Dodávka TI pro kruhové potrubí nerezové D 250 " ((480,797/1,05)*1,037)*1,1</t>
  </si>
  <si>
    <t>" Dodávka TI pro kruhové potrubí nerezové D 100 " ((18,638/1,05)*0,565)*1,1</t>
  </si>
  <si>
    <t>" Dodávka TI pro kruhové potrubí nerezové D 200 " ((0,525/1,05)*0,880)*1,1</t>
  </si>
  <si>
    <t>" Dodávka TI pro kruhové potrubí nerezové D 400 " ((1,565/1,05)*1,508)*1,1</t>
  </si>
  <si>
    <t>" Dodávka TI pro kruhové potrubí nerezové D 280 " ((0,504/1,05)*1,131)*1,1</t>
  </si>
  <si>
    <t>" Dodávka TI pro kruhové potrubí nerezové D 355 " ((1,26/1,05)*1,367)*1,1</t>
  </si>
  <si>
    <t>" Dodávka TI pro kruhové potrubí nerezové D 710 " ((0,263/1,05)*2,482)*1,1</t>
  </si>
  <si>
    <t>63141781</t>
  </si>
  <si>
    <t>rohož izolační z minerální vlny lamelová s Al fólií 50-60kg/m3 tl 20mm</t>
  </si>
  <si>
    <t>1200335851</t>
  </si>
  <si>
    <t>" Dodávka TI pro kruhové potrubí plastové D 50 " ((328,570/1,1)*0,408)*1,1</t>
  </si>
  <si>
    <t>" Dodávka TI pro kruhové potrubí plastové D 71 " ((124,454/1,1)*0,474)*1,1</t>
  </si>
  <si>
    <t>" Dodávka TI pro kruhové potrubí plastové D 75 " ((114,928/1,1)*0,487)*1,1</t>
  </si>
  <si>
    <t>" Dodávka TI pro kruhové potrubí plastové D 80 " ((22,845/1,1)*0,503)*1,1</t>
  </si>
  <si>
    <t>" Dodávka TI pro kruhové potrubí plastové D 90 " ((52,239/1,1)*0,534)*1,1</t>
  </si>
  <si>
    <t>" Dodávka TI pro kruhové potrubí plastové D 100 " ((91,443/1,1)*0,565)*1,1</t>
  </si>
  <si>
    <t>" Dodávka TI pro kruhové potrubí plastové D 125 " ((82,896/1,1)*0,644)*1,1</t>
  </si>
  <si>
    <t>" Dodávka TI pro kruhové potrubí plastové D 140 " ((119,251/1,1)*0,691)*1,1</t>
  </si>
  <si>
    <t>" Dodávka TI pro kruhové potrubí plastové D 160 " ((51,678/1,1)*0,754)*1,1</t>
  </si>
  <si>
    <t>" Dodávka TI pro kruhové potrubí plastové D 180 " ((17,787/1,1)*0,817)*1,1</t>
  </si>
  <si>
    <t>" Dodávka TI pro kruhové potrubí plastové D 250 " ((0/1,1)*1,037)*1,1</t>
  </si>
  <si>
    <t>-1766324344</t>
  </si>
  <si>
    <t>" Oplechování pro čtyřhranné potrubí - tl. 100 mm. "</t>
  </si>
  <si>
    <t>" Předpokládané maximální množství - 329,7 m2 " (329,7)</t>
  </si>
  <si>
    <t>-1386010319</t>
  </si>
  <si>
    <t xml:space="preserve"> ((329,7)*(8/1000))*1,15</t>
  </si>
  <si>
    <t>751571033 RTO</t>
  </si>
  <si>
    <t>Závěs čtyřhranného potrubí na montovanou konstrukci z nosníku, kotvenou do konstrukce, průřezu potrubí přes 0,03 do 0,07 m2</t>
  </si>
  <si>
    <t>2056078944</t>
  </si>
  <si>
    <t>" Uchycení čtyřhranného potrubí VZT průřezu přes 0,03 do 0,07 m2 na montovanou konstrukci do konstrukcí vč. montované konstrukce pro uchycení . "</t>
  </si>
  <si>
    <t>" Čtyřhranné potrubí 160x200 mm " (0,01+0,002)*1,05</t>
  </si>
  <si>
    <t>" Čtyřhranné potrubí 200×200 mm " (5,33+2,132)*1,05</t>
  </si>
  <si>
    <t>" Čtyřhranné potrubí 200×250 mm " (0,02+0,007)*1,05</t>
  </si>
  <si>
    <t>" Čtyřhranné potrubí 250×200 mm " (7,98+3,19)*1,05</t>
  </si>
  <si>
    <t>" Čtyřhranné potrubí 315x200 mm " (3,96+1,59)*1,05</t>
  </si>
  <si>
    <t>" Čtyřhranné potrubí 200×200 mm " (10,51+4,20)*1,05</t>
  </si>
  <si>
    <t>" Čtyřhranné potrubí 250×200 mm " (2,43+0,97)*1,05</t>
  </si>
  <si>
    <t>" Čtyřhranné potrubí 250×250 mm " (0,18+0,07)*1,05</t>
  </si>
  <si>
    <t>" Čtyřhranné potrubí 315x200 mm " (11,75+4,70)*1,05</t>
  </si>
  <si>
    <t>" Čtyřhranné potrubí 200×200 mm " (2,08+0,83)*1,05</t>
  </si>
  <si>
    <t>" Čtyřhranné potrubí 250×200 mm " (0,41+0,16)*1,05</t>
  </si>
  <si>
    <t>" Čtyřhranné potrubí 315x200 mm " (0,30+0,12)*1,05</t>
  </si>
  <si>
    <t>" Čtyřhranné potrubí 800x80 mm " (20,10+8,04)*1,05</t>
  </si>
  <si>
    <t>" Čtyřhranné potrubí 200×200 mm " (7,62+3,05)*1,05</t>
  </si>
  <si>
    <t>" Čtyřhranné potrubí 250×200 mm " (11,36+4,54)*1,05</t>
  </si>
  <si>
    <t>" Čtyřhranné potrubí 315x200 mm " (1,47+0,59)*1,05</t>
  </si>
  <si>
    <t>" Čtyřhranné potrubí 250×200 mm " (9,55+3,82)*1,05</t>
  </si>
  <si>
    <t>" Čtyřhranné potrubí 280×200 mm " (5,39+2,15)*1,05</t>
  </si>
  <si>
    <t>" Čtyřhranné potrubí 315x200 mm " (3,45+1,38)*1,05</t>
  </si>
  <si>
    <t>" Čtyřhranné potrubí 160×200 mm " (0,09+0,03)*1,05</t>
  </si>
  <si>
    <t>" Čtyřhranné potrubí 200×200 mm " (7,55+3,02)*1,05</t>
  </si>
  <si>
    <t>" Čtyřhranné potrubí 200×250 mm " (1,15+0,46)*1,05</t>
  </si>
  <si>
    <t>" Čtyřhranné potrubí 250×200 mm " (18,55+7,42)*1,05</t>
  </si>
  <si>
    <t>" Čtyřhranné potrubí 315×200 mm " (15,50+6,20)*1,05</t>
  </si>
  <si>
    <t>" Čtyřhranné potrubí 200×200 mm " (7,64+3,06)*1,05</t>
  </si>
  <si>
    <t>" Čtyřhranné potrubí 250×200 mm " (0,71+0,28)*1,05</t>
  </si>
  <si>
    <t>" Čtyřhranné potrubí 315×200 mm " (11,16+4,46)*1,05</t>
  </si>
  <si>
    <t>751571034 RTO</t>
  </si>
  <si>
    <t>Závěs čtyřhranného potrubí na montovanou konstrukci z nosníku, kotvenou do konstrukce, průřezu potrubí přes 0,07 do 0,13 m2</t>
  </si>
  <si>
    <t>775071468</t>
  </si>
  <si>
    <t>" Uchycení čtyřhranného potrubí VZT průřezu přes 0,07 do 0,13 m2 na montovanou konstrukci do konstrukcí vč. montované konstrukce pro uchycení . "</t>
  </si>
  <si>
    <t>" Čtyřhranné potrubí 355×315 mm " (2,40+0,96)*1,05</t>
  </si>
  <si>
    <t>" Čtyřhranné potrubí 355×200 mm " (1,61+0,65)*1,05</t>
  </si>
  <si>
    <t>" Čtyřhranné potrubí 400×200 mm " (0,90+0,36)*1,05</t>
  </si>
  <si>
    <t>" Čtyřhranné potrubí 450×200 mm " (10,12+4,05)*1,05</t>
  </si>
  <si>
    <t>" Čtyřhranné potrubí 500×200 mm " (1,56+0,62)*1,05</t>
  </si>
  <si>
    <t>" Čtyřhranné potrubí 560×200 mm " (9,83+3,93)*1,05</t>
  </si>
  <si>
    <t>" Čtyřhranné potrubí 355×200 mm " (4,22+1,69)*1,05</t>
  </si>
  <si>
    <t>" Čtyřhranné potrubí 400×200 mm " (1,10+0,44)*1,05</t>
  </si>
  <si>
    <t>" Čtyřhranné potrubí 400×250 mm " (0,90+0,36)*1,05</t>
  </si>
  <si>
    <t>" Čtyřhranné potrubí 450×200 mm " (6,79+2,72)*1,05</t>
  </si>
  <si>
    <t>" Čtyřhranné potrubí 500×200 mm " (13,18+5,27)*1,05</t>
  </si>
  <si>
    <t>" Čtyřhranné potrubí 560×200 mm " (9,17+3,67)*1,05</t>
  </si>
  <si>
    <t>" Čtyřhranné potrubí 630×200 mm " (6,98+2,79)*1,05</t>
  </si>
  <si>
    <t>" Čtyřhranné potrubí 315x400 mm " (0,15+0,06)*1,05</t>
  </si>
  <si>
    <t>" Čtyřhranné potrubí 800×150 mm " (5,50+2,2)*1,05</t>
  </si>
  <si>
    <t>" Čtyřhranné potrubí 315×250 mm " (1,20+0,48)*1,05</t>
  </si>
  <si>
    <t>" Čtyřhranné potrubí 355×200 mm " (20,76+8,30)*1,05</t>
  </si>
  <si>
    <t>" Čtyřhranné potrubí 450×200 mm " (11,85+4,74)*1,05</t>
  </si>
  <si>
    <t>" Čtyřhranné potrubí 500×200 mm " (4,73+1,89)*1,05</t>
  </si>
  <si>
    <t>" Čtyřhranné potrubí 500×250 mm " (13,16+5,26)*1,05</t>
  </si>
  <si>
    <t>" Čtyřhranné potrubí 560×200 mm " (6,53+2,61)*1,05</t>
  </si>
  <si>
    <t>" Čtyřhranné potrubí 400×250 mm " (9,59+3,84)*1,05</t>
  </si>
  <si>
    <t>" Čtyřhranné potrubí 450×250 mm " (6,08+2,43)*1,05</t>
  </si>
  <si>
    <t>" Čtyřhranné potrubí 355×200 mm " (5,14+2,06)*1,05</t>
  </si>
  <si>
    <t>" Čtyřhranné potrubí 400×200 mm " (6,41+2,57)*1,05</t>
  </si>
  <si>
    <t>" Čtyřhranné potrubí 400×250 mm " (8,31+3,32)*1,05</t>
  </si>
  <si>
    <t>" Čtyřhranné potrubí 500×250 mm " (0,29+0,12)*1,05</t>
  </si>
  <si>
    <t>" Čtyřhranné potrubí 560×200 mm " (15,79+6,31)*1,05</t>
  </si>
  <si>
    <t>" Čtyřhranné potrubí 630×200 mm " (7,11+2,84)*1,05</t>
  </si>
  <si>
    <t>" Čtyřhranné potrubí 355×200 mm " (4,97+1,99)*1,05</t>
  </si>
  <si>
    <t>" Čtyřhranné potrubí 355×315 mm " (1,20+0,48)*1,05</t>
  </si>
  <si>
    <t>" Čtyřhranné potrubí 400×200 mm " (2,48+0,99)*1,05</t>
  </si>
  <si>
    <t>" Čtyřhranné potrubí 400×250 mm " (9,91+3,96)*1,05</t>
  </si>
  <si>
    <t>" Čtyřhranné potrubí 450×200 mm " (9,79+3,92)*1,05</t>
  </si>
  <si>
    <t>" Čtyřhranné potrubí 450×250 mm " (9,42+3,77)*1,05</t>
  </si>
  <si>
    <t>" Čtyřhranné potrubí 500×250 mm " (7,72+3,09)*1,05</t>
  </si>
  <si>
    <t>" Čtyřhranné potrubí 355×200 mm " (11,84+4,74)*1,05</t>
  </si>
  <si>
    <t>" Čtyřhranné potrubí 400×200 mm " (0,61+0,24)*1,05</t>
  </si>
  <si>
    <t>" Čtyřhranné potrubí 450×200 mm " (7,73+3,09)*1,05</t>
  </si>
  <si>
    <t>" Čtyřhranné potrubí 500×200 mm " (9,06+3,62)*1,05</t>
  </si>
  <si>
    <t>" Čtyřhranné potrubí 500×250 mm " (2,51+1,00)*1,05</t>
  </si>
  <si>
    <t>" Čtyřhranné potrubí 400x250 mm " (3,30+1,32)*1,05</t>
  </si>
  <si>
    <t>" Čtyřhranné potrubí 560x200 mm " (7,47+2,99)*1,05</t>
  </si>
  <si>
    <t>" Čtyřhranné potrubí 355×200 mm " (3,95+1,58)*1,05</t>
  </si>
  <si>
    <t>" Čtyřhranné potrubí 355×315 mm " (3,60+1,44)*1,05</t>
  </si>
  <si>
    <t>" Čtyřhranné potrubí 400×200 mm " (5,53+2,21)*1,05</t>
  </si>
  <si>
    <t>" Čtyřhranné potrubí 450×200 mm " (5,10+2,04)*1,05</t>
  </si>
  <si>
    <t>" Čtyřhranné potrubí 500×200 mm " (8,02+3,21)*1,05</t>
  </si>
  <si>
    <t>" Čtyřhranné potrubí 560×200 mm " (8,29+3,32)*1,05</t>
  </si>
  <si>
    <t>" Čtyřhranné potrubí 250×400 mm " (0,83+0,33)*1,05</t>
  </si>
  <si>
    <t>" Čtyřhranné potrubí 270×335 mm " (1,98+0,79)*1,05</t>
  </si>
  <si>
    <t>" Čtyřhranné potrubí 280x360 mm " (0,40+0,16)*1,05</t>
  </si>
  <si>
    <t>" Čtyřhranné potrubí 315x315 mm " (1,00+0,40)*1,05</t>
  </si>
  <si>
    <t>" Čtyřhranné potrubí 400x200 mm " (1,75+0,7)*1,05</t>
  </si>
  <si>
    <t>" Čtyřhranné potrubí 400x250 mm " (13,34+5,34)*1,05</t>
  </si>
  <si>
    <t>751571035 RTO</t>
  </si>
  <si>
    <t>Závěs čtyřhranného potrubí na montovanou konstrukci z nosníku, kotvenou do konstrukce, průřezu potrubí přes 0,13 do 0,28 m2</t>
  </si>
  <si>
    <t>962742414</t>
  </si>
  <si>
    <t>" Uchycení čtyřhranného potrubí VZT průřezu přes 0,13 do 0,28 m2 na montovanou konstrukci do konstrukcí vč. montované konstrukce pro uchycení . "</t>
  </si>
  <si>
    <t>" Čtyřhranné potrubí 250x710 mm " (1,07+0,43)*1,05</t>
  </si>
  <si>
    <t>" Čtyřhranné potrubí 400×500 mm " (0,32+0,13)*1,05</t>
  </si>
  <si>
    <t>" Čtyřhranné potrubí 400×600 mm " (0,52+0,21)*1,05</t>
  </si>
  <si>
    <t>" Čtyřhranné potrubí 560x250 mm " (15,72+6,29)*1,05</t>
  </si>
  <si>
    <t>" Čtyřhranné potrubí 600×400 mm " (1,89+0,76)*1,05</t>
  </si>
  <si>
    <t>" Čtyřhranné potrubí 630×250 mm " (3,81+1,52)*1,05</t>
  </si>
  <si>
    <t>" Čtyřhranné potrubí 630×315 mm " (22,10+8,84)*1,05</t>
  </si>
  <si>
    <t>" Čtyřhranné potrubí 710x250 mm " (38,32+15,33)*1,05</t>
  </si>
  <si>
    <t>" Čtyřhranné potrubí 800x250 mm " (1,19+0,48)*1,05</t>
  </si>
  <si>
    <t>" Čtyřhranné potrubí 500×315 mm " (1,51+0,60)*1,05</t>
  </si>
  <si>
    <t>" Čtyřhranné potrubí 500×400 mm " (0,39+0,16)*1,05</t>
  </si>
  <si>
    <t>" Čtyřhranné potrubí 315x630 mm " (1,10+0,44)*1,05</t>
  </si>
  <si>
    <t>" Čtyřhranné potrubí 400×500 mm " (0,86+0,34)*1,05</t>
  </si>
  <si>
    <t>" Čtyřhranné potrubí 600×400 mm " (1,53+0,61)*1,05</t>
  </si>
  <si>
    <t>" Čtyřhranné potrubí 630×315 mm " (24,32+9,73)*1,05</t>
  </si>
  <si>
    <t>" Čtyřhranné potrubí 710x200 mm " (1,65+0,66)*1,05</t>
  </si>
  <si>
    <t>" Čtyřhranné potrubí 710x250 mm " (30,44+12,18)*1,05</t>
  </si>
  <si>
    <t>" Čtyřhranné potrubí 800x250 mm " (0,83+0,33)*1,05</t>
  </si>
  <si>
    <t>" Čtyřhranné potrubí 1000x250 mm " (0,20+0,08)*1,05</t>
  </si>
  <si>
    <t>" Čtyřhranné potrubí 280x900 mm " (1,26+0,50)*1,05</t>
  </si>
  <si>
    <t>" Čtyřhranné potrubí 400×400 mm " (0,39+0,16)*1,05</t>
  </si>
  <si>
    <t>" Čtyřhranné potrubí 400×500 mm " (0,84+0,34)*1,05</t>
  </si>
  <si>
    <t>" Čtyřhranné potrubí 400×600 mm " (2,18+0,87)*1,05</t>
  </si>
  <si>
    <t>" Čtyřhranné potrubí 500×500 mm " (1,04+0,42)*1,05</t>
  </si>
  <si>
    <t>" Čtyřhranné potrubí 560x250 mm " (5,58+2,23)*1,05</t>
  </si>
  <si>
    <t>" Čtyřhranné potrubí 560×280 mm " (0,25+0,1)*1,05</t>
  </si>
  <si>
    <t>" Čtyřhranné potrubí 560×315 mm " (18,88+7,55)*1,05</t>
  </si>
  <si>
    <t>" Čtyřhranné potrubí 630x250 mm " (12,23+4,89)*1,05</t>
  </si>
  <si>
    <t>" Čtyřhranné potrubí 630x400 mm " (2,38+0,95)*1,05</t>
  </si>
  <si>
    <t>" Čtyřhranné potrubí 710×250 mm " (25,57+10,23)*1,05</t>
  </si>
  <si>
    <t>" Čtyřhranné potrubí 900×280 mm " (6,91+2,76)*1,05</t>
  </si>
  <si>
    <t>" Čtyřhranné potrubí 1000×250 mm " (0,51+0,20)*1,05</t>
  </si>
  <si>
    <t>" Čtyřhranné potrubí 400×600 mm " (1,78+0,71)*1,05</t>
  </si>
  <si>
    <t>" Čtyřhranné potrubí 500×315 mm " (3,76+1,50)*1,05</t>
  </si>
  <si>
    <t>" Čtyřhranné potrubí 500×400 mm " (1,16+0,46)*1,05</t>
  </si>
  <si>
    <t>" Čtyřhranné potrubí 560×250 mm " (2,11+0,85)*1,05</t>
  </si>
  <si>
    <t>" Čtyřhranné potrubí 600x400 mm " (0,29+0,12)*1,05</t>
  </si>
  <si>
    <t>" Čtyřhranné potrubí 630x250 mm " (15,25+6,10)*1,05</t>
  </si>
  <si>
    <t>" Čtyřhranné potrubí 630x315 mm " (0,35+0,14)*1,05</t>
  </si>
  <si>
    <t>" Čtyřhranné potrubí 700×400 mm " (0,30+0,12)*1,05</t>
  </si>
  <si>
    <t>" Čtyřhranné potrubí 710×250 mm " (13,52+5,41)*1,05</t>
  </si>
  <si>
    <t>" Čtyřhranné potrubí 710×315 mm " (18,65+7,46)*1,05</t>
  </si>
  <si>
    <t>" Čtyřhranné potrubí 800×250 mm " (13,87+5,55)*1,05</t>
  </si>
  <si>
    <t>" Čtyřhranné potrubí 900×250 mm " (8,48+3,39)*1,05</t>
  </si>
  <si>
    <t>" Čtyřhranné potrubí 400×600 mm " (2,12+0,85)*1,05</t>
  </si>
  <si>
    <t>" Čtyřhranné potrubí 500×315 mm " (7,47+2,99)*1,05</t>
  </si>
  <si>
    <t>" Čtyřhranné potrubí 500×400 mm " (1,84+0,74)*1,05</t>
  </si>
  <si>
    <t>" Čtyřhranné potrubí 560×250 mm " (15,81+6,32)*1,05</t>
  </si>
  <si>
    <t>" Čtyřhranné potrubí 630x250 mm " (10,63+4,25)*1,05</t>
  </si>
  <si>
    <t>" Čtyřhranné potrubí 700×400 mm " (0,40+0,16)*1,05</t>
  </si>
  <si>
    <t>" Čtyřhranné potrubí 710×250 mm " (13,91+5,57)*1,05</t>
  </si>
  <si>
    <t>" Čtyřhranné potrubí 710×315 mm " (19,43+7,77)*1,05</t>
  </si>
  <si>
    <t>" Čtyřhranné potrubí 800×250 mm " (12,63+5,05)*1,05</t>
  </si>
  <si>
    <t>" Čtyřhranné potrubí 900×250 mm " (7,41+2,96)*1,05</t>
  </si>
  <si>
    <t>" Čtyřhranné potrubí 630x315 mm " (3,10+1,24)*1,05</t>
  </si>
  <si>
    <t>" Čtyřhranné potrubí 400×600 mm " (0,63+0,25)*1,05</t>
  </si>
  <si>
    <t>" Čtyřhranné potrubí 500×315 mm " (4,93+1,97)*1,05</t>
  </si>
  <si>
    <t>" Čtyřhranné potrubí 500×400 mm " (4,89+1,96)*1,05</t>
  </si>
  <si>
    <t>" Čtyřhranné potrubí 600×400 mm " (1,75+0,70)*1,05</t>
  </si>
  <si>
    <t>" Čtyřhranné potrubí 630x250 mm " (15,61+6,24)*1,05</t>
  </si>
  <si>
    <t>" Čtyřhranné potrubí 700×400 mm " (2,43+0,97)*1,05</t>
  </si>
  <si>
    <t>" Čtyřhranné potrubí 710×250 mm " (19,24+7,70)*1,05</t>
  </si>
  <si>
    <t>" Čtyřhranné potrubí 710×315 mm " (25,77+10,31)*1,05</t>
  </si>
  <si>
    <t>" Čtyřhranné potrubí 900×250 mm " (2,62+1,05)*1,05</t>
  </si>
  <si>
    <t>" Čtyřhranné potrubí 450x500 mm " (3,14+1,26)*1,05</t>
  </si>
  <si>
    <t>" Čtyřhranné potrubí 500x500 mm " (0,92+0,37)*1,05</t>
  </si>
  <si>
    <t>" Čtyřhranné potrubí 560x450 mm " (2,56+1,02)*1,05</t>
  </si>
  <si>
    <t>" Čtyřhranné potrubí 400×600 mm " (1,17+0,47)*1,05</t>
  </si>
  <si>
    <t>" Čtyřhranné potrubí 560×250 mm " (16,97+6,79)*1,05</t>
  </si>
  <si>
    <t>" Čtyřhranné potrubí 600×400 mm " (1,54+0,62)*1,05</t>
  </si>
  <si>
    <t>" Čtyřhranné potrubí 630x250 mm " (27,25+10,9)*1,05</t>
  </si>
  <si>
    <t>" Čtyřhranné potrubí 630x315 mm " (26,83+10,73)*1,05</t>
  </si>
  <si>
    <t>" Čtyřhranné potrubí 710×250 mm " (7,04+2,81)*1,05</t>
  </si>
  <si>
    <t>" Čtyřhranné potrubí 800×250 mm " (3,50+1,40)*1,05</t>
  </si>
  <si>
    <t>" Čtyřhranné potrubí 500x400 mm " (6,60+2,64)*1,05</t>
  </si>
  <si>
    <t>" Čtyřhranné potrubí 500x500 mm " (3,30+1,32)*1,05</t>
  </si>
  <si>
    <t>" Čtyřhranné potrubí 900x250 mm " (0,40+0,16)*1,05</t>
  </si>
  <si>
    <t>" Čtyřhranné potrubí 400×400 mm " (2,00+0,80)*1,05</t>
  </si>
  <si>
    <t>" Čtyřhranné potrubí 400×630 mm " (3,35+1,34)*1,05</t>
  </si>
  <si>
    <t>" Čtyřhranné potrubí 450×560 mm " (1,70+0,68)*1,05</t>
  </si>
  <si>
    <t>" Čtyřhranné potrubí 500×400 mm " (23,92+9,57)*1,05</t>
  </si>
  <si>
    <t>" Čtyřhranné potrubí 500×500 mm " (4,77+1,91)*1,05</t>
  </si>
  <si>
    <t>" Čtyřhranné potrubí 630×400 mm " (1,26+0,50)*1,05</t>
  </si>
  <si>
    <t>751571036 RTO</t>
  </si>
  <si>
    <t>Závěs čtyřhranného potrubí na montovanou konstrukci z nosníku, kotvenou do konstrukce, průřezu potrubí přes 0,28 do 0,50 m2</t>
  </si>
  <si>
    <t>177244888</t>
  </si>
  <si>
    <t>" Uchycení čtyřhranného potrubí VZT průřezu přes 0,28 do 0,50 m2 na montovanou konstrukci do konstrukcí vč. montované konstrukce pro uchycení . "</t>
  </si>
  <si>
    <t>" Čtyřhranné potrubí 500×600 mm " (1,15+0,46)*1,05</t>
  </si>
  <si>
    <t>" Čtyřhranné potrubí 800×500 mm " (0,11+0,04)*1,05</t>
  </si>
  <si>
    <t>" Čtyřhranné potrubí 500×600 mm " (1,10+0,44)*1,05</t>
  </si>
  <si>
    <t>" Čtyřhranné potrubí 1100×400 mm " (0,02+0,01)*1,05</t>
  </si>
  <si>
    <t>" Čtyřhranné potrubí 400×710 mm " (1,16+0,46)*1,05</t>
  </si>
  <si>
    <t>" Čtyřhranné potrubí 710×400 mm " (0,85+0,34)*1,05</t>
  </si>
  <si>
    <t>" Čtyřhranné potrubí 710×500 mm " (0,82+0,33)*1,05</t>
  </si>
  <si>
    <t>" Čtyřhranné potrubí 500×600 mm " (1,12+0,45)*1,05</t>
  </si>
  <si>
    <t>" Čtyřhranné potrubí 800×500 mm " (0,31+0,124)*1,05</t>
  </si>
  <si>
    <t>" Čtyřhranné potrubí 1100×400 mm " (0,10+0,04)*1,05</t>
  </si>
  <si>
    <t>" Čtyřhranné potrubí 710×400 mm " (0,33+0,13)*1,05</t>
  </si>
  <si>
    <t>" Čtyřhranné potrubí 800×500 mm " (0,42+0,17)*1,05</t>
  </si>
  <si>
    <t>" Čtyřhranné potrubí 630x500 mm " (0,30+0,12)*1,05</t>
  </si>
  <si>
    <t>" Čtyřhranné potrubí 710x630 mm " (0,30+0,12)*1,05</t>
  </si>
  <si>
    <t>" Čtyřhranné potrubí 800×500 mm " (0,43+0,17)*1,05</t>
  </si>
  <si>
    <t>" Čtyřhranné potrubí 630x500 mm " (3,30+1,32)*1,05</t>
  </si>
  <si>
    <t>" Čtyřhranné potrubí 710x630 mm " (3,30+1,32)*1,05</t>
  </si>
  <si>
    <t>" Čtyřhranné potrubí 630x500 mm " (12,11+4,84)*1,05</t>
  </si>
  <si>
    <t>751571037 RTO</t>
  </si>
  <si>
    <t>Závěs čtyřhranného potrubí na montovanou konstrukci z nosníku, kotvenou do konstrukce, průřezu potrubí přes 0,50 do 0,79 m2</t>
  </si>
  <si>
    <t>88114526</t>
  </si>
  <si>
    <t>" Uchycení čtyřhranného potrubí VZT průřezu přes 0,50 do 0,79 m2 na montovanou konstrukci do konstrukcí vč. montované konstrukce pro uchycení . "</t>
  </si>
  <si>
    <t>" Čtyřhranné potrubí 800×710 mm " (0,86+0,34)*1,05</t>
  </si>
  <si>
    <t>" Čtyřhranné potrubí 900x630 mm " (0,30+0,12)*1,05</t>
  </si>
  <si>
    <t>" Čtyřhranné potrubí 500×1250 mm " (1,22+0,49)*1,05</t>
  </si>
  <si>
    <t>" Čtyřhranné potrubí 710×710 mm " (3,61+1,45)*1,05</t>
  </si>
  <si>
    <t>" Čtyřhranné potrubí 800×800 mm " (3,70+1,48)*1,05</t>
  </si>
  <si>
    <t>" Čtyřhranné potrubí 900×630 mm " (6,15+2,46)*1,05</t>
  </si>
  <si>
    <t>751571038 RTO</t>
  </si>
  <si>
    <t>Závěs čtyřhranného potrubí na montovanou konstrukci z nosníku, kotvenou do konstrukce, průřezu potrubí přes 0,79 do 1,13 m2</t>
  </si>
  <si>
    <t>-320350453</t>
  </si>
  <si>
    <t>" Uchycení čtyřhranného potrubí VZT průřezu přes 0,79 do 1,13 m2 na montovanou konstrukci do konstrukcí vč. montované konstrukce pro uchycení . "</t>
  </si>
  <si>
    <t>" Čtyřhranné potrubí 1000×1000 mm " (0,24+0,1)*1,05</t>
  </si>
  <si>
    <t>" Čtyřhranné potrubí 800×1250 mm " (1,18+0,47)*1,05</t>
  </si>
  <si>
    <t>" Čtyřhranné potrubí 900×900 mm " (0,85+0,34)*1,05</t>
  </si>
  <si>
    <t>" Čtyřhranné potrubí 1000×1000 mm " (0,10+0,04)*1,05</t>
  </si>
  <si>
    <t>751571039 RTO</t>
  </si>
  <si>
    <t>Závěs čtyřhranného potrubí na montovanou konstrukci z nosníku, kotvenou do konstrukce, průřezu potrubí přes 1,13 do 1,54 m2</t>
  </si>
  <si>
    <t>-661966513</t>
  </si>
  <si>
    <t>" Uchycení čtyřhranného potrubí VZT průřezu přes 1,13 do 1,54 m2 na montovanou konstrukci do konstrukcí vč. montované konstrukce pro uchycení . "</t>
  </si>
  <si>
    <t>" Čtyřhranné potrubí 1100×1100 mm " (0,08+0,03)*1,05</t>
  </si>
  <si>
    <t>" Čtyřhranné potrubí 1250×1250 mm " (0,10+0,04)*1,05</t>
  </si>
  <si>
    <t>751510012</t>
  </si>
  <si>
    <t>Vzduchotechnické potrubí z pozinkovaného plechu čtyřhranné s přírubou, průřezu přes 0,03 do 0,07 m2</t>
  </si>
  <si>
    <t>1066514649</t>
  </si>
  <si>
    <t>https://podminky.urs.cz/item/CS_URS_2025_01/751510012</t>
  </si>
  <si>
    <t>" Čtyřhranné potrubí VZT průřezu přes 0,03 do 0,07 m2 vč. veškerých tvarovek a nutného příslušenství. "</t>
  </si>
  <si>
    <t>751510013</t>
  </si>
  <si>
    <t>Vzduchotechnické potrubí z pozinkovaného plechu čtyřhranné s přírubou, průřezu přes 0,07 do 0,13 m2</t>
  </si>
  <si>
    <t>-1957112496</t>
  </si>
  <si>
    <t>https://podminky.urs.cz/item/CS_URS_2025_01/751510013</t>
  </si>
  <si>
    <t>" Čtyřhranné potrubí VZT průřezu přes 0,07 do 0,13 m2 vč. veškerých tvarovek a nutného příslušenství. "</t>
  </si>
  <si>
    <t xml:space="preserve">" 400x250mm - nerez " </t>
  </si>
  <si>
    <t>" 2.NP " -(0,90+0,36)*1,05</t>
  </si>
  <si>
    <t>" 3.NP " -(4,05+1,62)*1,05</t>
  </si>
  <si>
    <t>" 4.NP " -(8,31+3,32)*1,05</t>
  </si>
  <si>
    <t>" 5.NP " -(6,24+2,50)*1,05</t>
  </si>
  <si>
    <t>" 6.NP " -(3,30+1,32)*1,05</t>
  </si>
  <si>
    <t>" 7.NP " -(3,30+1,32)*1,05</t>
  </si>
  <si>
    <t>" 8.NP " -(13,34+5,34)*1,05</t>
  </si>
  <si>
    <t xml:space="preserve">" 500x250mm - nerez " </t>
  </si>
  <si>
    <t>" 4.NP " -(0,29+0,12)*1,05</t>
  </si>
  <si>
    <t>" 5.NP " -(2,90+1,16)*1,05</t>
  </si>
  <si>
    <t xml:space="preserve">" 355x200mm - nerez " </t>
  </si>
  <si>
    <t>" 6.NP " -(8,15+3,26)*1,05</t>
  </si>
  <si>
    <t xml:space="preserve">" 250x400mm - nerez " </t>
  </si>
  <si>
    <t>" 8.NP " -(0,83+0,33)*1,05</t>
  </si>
  <si>
    <t xml:space="preserve">" 270x335mm - nerez " </t>
  </si>
  <si>
    <t>" 8.NP " -(1,98+0,79)*1,05</t>
  </si>
  <si>
    <t xml:space="preserve">" 280x360mm - nerez " </t>
  </si>
  <si>
    <t>" 8.NP " -(0,20+0,08)*1,05</t>
  </si>
  <si>
    <t xml:space="preserve">" 315x315mm - nerez " </t>
  </si>
  <si>
    <t>" 8.NP " -(1,0+0,4)*1,05</t>
  </si>
  <si>
    <t>751510014</t>
  </si>
  <si>
    <t>Vzduchotechnické potrubí z pozinkovaného plechu čtyřhranné s přírubou, průřezu přes 0,13 do 0,28 m2</t>
  </si>
  <si>
    <t>1118662475</t>
  </si>
  <si>
    <t>https://podminky.urs.cz/item/CS_URS_2025_01/751510014</t>
  </si>
  <si>
    <t>" Čtyřhranné potrubí VZT průřezu přes 0,13 do 0,28 m2 vč. veškerých tvarovek a nutného příslušenství. "</t>
  </si>
  <si>
    <t xml:space="preserve">" 560x250mm - nerez " </t>
  </si>
  <si>
    <t>" 1.NP " -(1,50+0,60)*1,05</t>
  </si>
  <si>
    <t xml:space="preserve">" 500x315mm - nerez " </t>
  </si>
  <si>
    <t>" 4.NP " -(0,45+0,18)*1,05</t>
  </si>
  <si>
    <t>" 5.NP " -(2,30+0,92)*1,05</t>
  </si>
  <si>
    <t>"630x315mm - nerez "</t>
  </si>
  <si>
    <t>" 4.NP " -(0,35+0,14)*1,05</t>
  </si>
  <si>
    <t>" 5.NP " -(3,10+1,24)*1,05</t>
  </si>
  <si>
    <t>" 500x400mm - nerez "</t>
  </si>
  <si>
    <t>" 5.NP " -(0,30+0,12)*1,05</t>
  </si>
  <si>
    <t>" 6.NP " -(3,35+1,34)*1,05</t>
  </si>
  <si>
    <t>" 7.NP " -(6,60+2,64)*1,05</t>
  </si>
  <si>
    <t>" 8.NP " -(23,92+9,57)*1,05</t>
  </si>
  <si>
    <t xml:space="preserve">" 630x250mm - nerez " </t>
  </si>
  <si>
    <t>" 5.NP " -(0,56+0,22)*1,05</t>
  </si>
  <si>
    <t xml:space="preserve">" 710x250mm - nerez " </t>
  </si>
  <si>
    <t>" 5.NP " -(3,55+1,42)*1,05</t>
  </si>
  <si>
    <t xml:space="preserve">" 560x450mm - nerez " </t>
  </si>
  <si>
    <t>" 6.NP " -(2,56+1,02)*1,05</t>
  </si>
  <si>
    <t xml:space="preserve">" 500x500mm - nerez " </t>
  </si>
  <si>
    <t>" 6.NP " -(0,92+0,37)*1,05</t>
  </si>
  <si>
    <t>" 8.NP " -(4,77+1,91)*1,05</t>
  </si>
  <si>
    <t xml:space="preserve">" 450x500mm - nerez " </t>
  </si>
  <si>
    <t>" 6.NP " -(3,14+1,26)*1,05</t>
  </si>
  <si>
    <t xml:space="preserve">" 900x250mm - nerez " </t>
  </si>
  <si>
    <t>" 7.NP " -(0,40+0,16)*1,05</t>
  </si>
  <si>
    <t xml:space="preserve">" 400x400mm - nerez " </t>
  </si>
  <si>
    <t xml:space="preserve">" 400x630mm - nerez " </t>
  </si>
  <si>
    <t>" 8.NP " -(3,35+1,34)*1,05</t>
  </si>
  <si>
    <t xml:space="preserve">" 450x560mm - nerez " </t>
  </si>
  <si>
    <t>" 8.NP " -(1,70+0,68)*1,05</t>
  </si>
  <si>
    <t xml:space="preserve">" 630x400mm - nerez " </t>
  </si>
  <si>
    <t>" 8.NP " -(1,26+0,50)*1,05</t>
  </si>
  <si>
    <t>751510015</t>
  </si>
  <si>
    <t>Vzduchotechnické potrubí z pozinkovaného plechu čtyřhranné s přírubou, průřezu přes 0,28 do 0,50 m2</t>
  </si>
  <si>
    <t>-922589165</t>
  </si>
  <si>
    <t>https://podminky.urs.cz/item/CS_URS_2025_01/751510015</t>
  </si>
  <si>
    <t>" Čtyřhranné potrubí VZT průřezu přes 0,28 do 0,50 m2 vč. veškerých tvarovek a nutného příslušenství. "</t>
  </si>
  <si>
    <t xml:space="preserve">" 630x500mm - nerez " </t>
  </si>
  <si>
    <t>" 8.NP " -(12,11+4,84)*1,05</t>
  </si>
  <si>
    <t xml:space="preserve">" 710x400mm - nerez " </t>
  </si>
  <si>
    <t>" 5.NP " -(0,33+0,13)*1,05</t>
  </si>
  <si>
    <t xml:space="preserve">" 710x630mm - nerez " </t>
  </si>
  <si>
    <t>751510016</t>
  </si>
  <si>
    <t>Vzduchotechnické potrubí z pozinkovaného plechu čtyřhranné s přírubou, průřezu přes 0,50 do 0,79 m2</t>
  </si>
  <si>
    <t>38854878</t>
  </si>
  <si>
    <t>https://podminky.urs.cz/item/CS_URS_2025_01/751510016</t>
  </si>
  <si>
    <t>" Čtyřhranné potrubí VZT průřezu přes 0,50 do 0,79 m2 vč. veškerých tvarovek a nutného příslušenství. "</t>
  </si>
  <si>
    <t xml:space="preserve">" 900x630mm - nerez " </t>
  </si>
  <si>
    <t>" 7.NP " -(0,30+0,12)*1,05</t>
  </si>
  <si>
    <t>" 8.NP " -(6,15+2,46)*1,05</t>
  </si>
  <si>
    <t xml:space="preserve">" 800x800mm - nerez " </t>
  </si>
  <si>
    <t>" 8.NP " -(2,90+1,16)*1,05</t>
  </si>
  <si>
    <t>751510017</t>
  </si>
  <si>
    <t>Vzduchotechnické potrubí z pozinkovaného plechu čtyřhranné s přírubou, průřezu přes 0,79 do 1,13 m2</t>
  </si>
  <si>
    <t>-1873685702</t>
  </si>
  <si>
    <t>https://podminky.urs.cz/item/CS_URS_2025_01/751510017</t>
  </si>
  <si>
    <t>" Čtyřhranné potrubí VZT průřezu přes 0,79 do 1,13 m2 vč. veškerých tvarovek a nutného příslušenství. "</t>
  </si>
  <si>
    <t>751510018</t>
  </si>
  <si>
    <t>Vzduchotechnické potrubí z pozinkovaného plechu čtyřhranné s přírubou, průřezu přes 1,13 do 1,54 m2</t>
  </si>
  <si>
    <t>-1120065879</t>
  </si>
  <si>
    <t>https://podminky.urs.cz/item/CS_URS_2025_01/751510018</t>
  </si>
  <si>
    <t>" Čtyřhranné potrubí VZT průřezu přes 1,13 do 1,54 m2 vč. veškerých tvarovek a nutného příslušenství. "</t>
  </si>
  <si>
    <t>1010</t>
  </si>
  <si>
    <t>751510110 SPC</t>
  </si>
  <si>
    <t>D+M Potrubí vzduchotecnické nerezové čtyřhranné 250×400 mm vč. závěsu a konstrukce pro uchycení</t>
  </si>
  <si>
    <t>-1153164070</t>
  </si>
  <si>
    <t>" 8.NP " (0,83+0,33)*1,05</t>
  </si>
  <si>
    <t>1011</t>
  </si>
  <si>
    <t>751510111 SPC</t>
  </si>
  <si>
    <t>D+M Potrubí vzduchotecnické nerezové čtyřhranné 270×335 mm vč. závěsu a konstrukce pro uchycení</t>
  </si>
  <si>
    <t>479480877</t>
  </si>
  <si>
    <t>" 8.NP " (1,98+0,79)*1,05</t>
  </si>
  <si>
    <t>1012</t>
  </si>
  <si>
    <t>751510112 SPC</t>
  </si>
  <si>
    <t>D+M Potrubí vzduchotecnické nerezové čtyřhranné 280×360 mm vč. závěsu a konstrukce pro uchycení</t>
  </si>
  <si>
    <t>1991181393</t>
  </si>
  <si>
    <t>" 8.NP " (0,20+0,08)*1,05</t>
  </si>
  <si>
    <t>1013</t>
  </si>
  <si>
    <t>751510113 SPC</t>
  </si>
  <si>
    <t>D+M Potrubí vzduchotecnické nerezové čtyřhranné 315×315 mm vč. závěsu a konstrukce pro uchycení</t>
  </si>
  <si>
    <t>1549158208</t>
  </si>
  <si>
    <t>" 8.NP " (1,0+0,4)*1,05</t>
  </si>
  <si>
    <t>1014</t>
  </si>
  <si>
    <t>751510114 SPC</t>
  </si>
  <si>
    <t>D+M Potrubí vzduchotecnické nerezové čtyřhranné 355×200 mm vč. závěsu a konstrukce pro uchycení</t>
  </si>
  <si>
    <t>1178154457</t>
  </si>
  <si>
    <t>" 6.NP " (8,15+3,26)*1,05</t>
  </si>
  <si>
    <t>1015</t>
  </si>
  <si>
    <t>751510115 SPC</t>
  </si>
  <si>
    <t>D+M Potrubí vzduchotecnické nerezové čtyřhranné 400×250 mm vč. závěsu a konstrukce pro uchycení</t>
  </si>
  <si>
    <t>-220954143</t>
  </si>
  <si>
    <t>" 2.NP " (0,90+0,36)*1,05</t>
  </si>
  <si>
    <t>" 3.NP " (4,05+1,62)*1,05</t>
  </si>
  <si>
    <t>" 4.NP " (8,31+3,32)*1,05</t>
  </si>
  <si>
    <t>" 5.NP " (6,24+2,50)*1,05</t>
  </si>
  <si>
    <t>" 6.NP " (3,30+1,32)*1,05</t>
  </si>
  <si>
    <t>" 7.NP " (3,30+1,32)*1,05</t>
  </si>
  <si>
    <t>" 8.NP " (13,34+5,34)*1,05</t>
  </si>
  <si>
    <t>1016</t>
  </si>
  <si>
    <t>751510116 SPC</t>
  </si>
  <si>
    <t>D+M Potrubí vzduchotecnické nerezové čtyřhranné 400×400 mm vč. závěsu a konstrukce pro uchycení</t>
  </si>
  <si>
    <t>963684735</t>
  </si>
  <si>
    <t>1017</t>
  </si>
  <si>
    <t>751510117 SPC</t>
  </si>
  <si>
    <t>D+M Potrubí vzduchotecnické nerezové čtyřhranné 400×630 mm vč. závěsu a konstrukce pro uchycení</t>
  </si>
  <si>
    <t>411008529</t>
  </si>
  <si>
    <t>" 8.NP " (3,35+1,34)*1,05</t>
  </si>
  <si>
    <t>1018</t>
  </si>
  <si>
    <t>751510118 SPC</t>
  </si>
  <si>
    <t>D+M Potrubí vzduchotecnické nerezové čtyřhranné 450×500 mm vč. závěsu a konstrukce pro uchycení</t>
  </si>
  <si>
    <t>-1882447168</t>
  </si>
  <si>
    <t>" 6.NP " (3,14+1,26)*1,05</t>
  </si>
  <si>
    <t>1019</t>
  </si>
  <si>
    <t>751510119 SPC</t>
  </si>
  <si>
    <t>D+M Potrubí vzduchotecnické nerezové čtyřhranné 450×560 mm vč. závěsu a konstrukce pro uchycení</t>
  </si>
  <si>
    <t>584077906</t>
  </si>
  <si>
    <t>" 8.NP " (1,70+0,68)*1,05</t>
  </si>
  <si>
    <t>1020</t>
  </si>
  <si>
    <t>751510120 SPC</t>
  </si>
  <si>
    <t>D+M Potrubí vzduchotecnické nerezové čtyřhranné 500×250 mm vč. závěsu a konstrukce pro uchycení</t>
  </si>
  <si>
    <t>-561443077</t>
  </si>
  <si>
    <t>" 4.NP " (0,29+0,12)*1,05</t>
  </si>
  <si>
    <t>" 5.NP " (2,90+1,16)*1,05</t>
  </si>
  <si>
    <t>1021</t>
  </si>
  <si>
    <t>751510121 SPC</t>
  </si>
  <si>
    <t>D+M Potrubí vzduchotecnické nerezové čtyřhranné 500×315 mm vč. závěsu a konstrukce pro uchycení</t>
  </si>
  <si>
    <t>-1900006359</t>
  </si>
  <si>
    <t>" 4.NP " (0,45+0,18)*1,05</t>
  </si>
  <si>
    <t>" 5.NP " (2,30+0,92)*1,05</t>
  </si>
  <si>
    <t>1022</t>
  </si>
  <si>
    <t>751510122 SPC</t>
  </si>
  <si>
    <t>D+M Potrubí vzduchotecnické nerezové čtyřhranné 500×400 mm vč. závěsu a konstrukce pro uchycení</t>
  </si>
  <si>
    <t>-953366824</t>
  </si>
  <si>
    <t>" 5.NP " (0,30+0,12)*1,05</t>
  </si>
  <si>
    <t>" 6.NP " (3,35+1,34)*1,05</t>
  </si>
  <si>
    <t>" 7.NP " (6,60+2,64)*1,05</t>
  </si>
  <si>
    <t>" 8.NP " (23,92+9,57)*1,05</t>
  </si>
  <si>
    <t>1023</t>
  </si>
  <si>
    <t>751510123 SPC</t>
  </si>
  <si>
    <t>D+M Potrubí vzduchotecnické nerezové čtyřhranné 500×500 mm vč. závěsu a konstrukce pro uchycení</t>
  </si>
  <si>
    <t>1272400629</t>
  </si>
  <si>
    <t>" 6.NP " (0,92+0,37)*1,05</t>
  </si>
  <si>
    <t>" 8.NP " (4,77+1,91)*1,05</t>
  </si>
  <si>
    <t>751510124 SPC</t>
  </si>
  <si>
    <t>D+M Potrubí vzduchotecnické nerezové čtyřhranné 560×250 mm vč. závěsu a konstrukce pro uchycení</t>
  </si>
  <si>
    <t>-864579396</t>
  </si>
  <si>
    <t>" 1.NP " (1,50+0,60)*1,05</t>
  </si>
  <si>
    <t>1025</t>
  </si>
  <si>
    <t>751510125 SPC</t>
  </si>
  <si>
    <t>D+M Potrubí vzduchotecnické nerezové čtyřhranné 560×450 mm vč. závěsu a konstrukce pro uchycení</t>
  </si>
  <si>
    <t>95942056</t>
  </si>
  <si>
    <t>" 6.NP " (2,56+1,02)*1,05</t>
  </si>
  <si>
    <t>1026</t>
  </si>
  <si>
    <t>751510126 SPC</t>
  </si>
  <si>
    <t>D+M Potrubí vzduchotecnické nerezové čtyřhranné 630×250 mm vč. závěsu a konstrukce pro uchycení</t>
  </si>
  <si>
    <t>1608726115</t>
  </si>
  <si>
    <t>" 5.NP " (0,56+0,22)*1,05</t>
  </si>
  <si>
    <t>1027</t>
  </si>
  <si>
    <t>751510127 SPC</t>
  </si>
  <si>
    <t>D+M Potrubí vzduchotecnické nerezové čtyřhranné 630×315 mm vč. závěsu a konstrukce pro uchycení</t>
  </si>
  <si>
    <t>310480014</t>
  </si>
  <si>
    <t>" 4.NP " (0,35+0,14)*1,05</t>
  </si>
  <si>
    <t>" 5.NP " (3,10+1,24)*1,05</t>
  </si>
  <si>
    <t>1028</t>
  </si>
  <si>
    <t>751510128 SPC</t>
  </si>
  <si>
    <t>D+M Potrubí vzduchotecnické nerezové čtyřhranné 630×400 mm vč. závěsu a konstrukce pro uchycení</t>
  </si>
  <si>
    <t>-1129764891</t>
  </si>
  <si>
    <t>" 8.NP " (1,26+0,50)*1,05</t>
  </si>
  <si>
    <t>1029</t>
  </si>
  <si>
    <t>751510129 SPC</t>
  </si>
  <si>
    <t>D+M Potrubí vzduchotecnické nerezové čtyřhranné 630×500 mm vč. závěsu a konstrukce pro uchycení</t>
  </si>
  <si>
    <t>-226477802</t>
  </si>
  <si>
    <t>" 8.NP " (12,11+4,84)*1,05</t>
  </si>
  <si>
    <t>1030</t>
  </si>
  <si>
    <t>751510130 SPC</t>
  </si>
  <si>
    <t>D+M Potrubí vzduchotecnické nerezové čtyřhranné 710×250 mm vč. závěsu a konstrukce pro uchycení</t>
  </si>
  <si>
    <t>-875108635</t>
  </si>
  <si>
    <t>" 5.NP " (3,55+1,42)*1,05</t>
  </si>
  <si>
    <t>1031</t>
  </si>
  <si>
    <t>751510131 SPC</t>
  </si>
  <si>
    <t>D+M Potrubí vzduchotecnické nerezové čtyřhranné 710×400 mm vč. závěsu a konstrukce pro uchycení</t>
  </si>
  <si>
    <t>-1223829136</t>
  </si>
  <si>
    <t>" 5.NP " (0,33+0,13)*1,05</t>
  </si>
  <si>
    <t>1032</t>
  </si>
  <si>
    <t>751510132 SPC</t>
  </si>
  <si>
    <t>D+M Potrubí vzduchotecnické nerezové čtyřhranné 710×630 mm vč. závěsu a konstrukce pro uchycení</t>
  </si>
  <si>
    <t>-1944955937</t>
  </si>
  <si>
    <t>1033</t>
  </si>
  <si>
    <t>751510133 SPC</t>
  </si>
  <si>
    <t>D+M Potrubí vzduchotecnické nerezové čtyřhranné 800×800 mm vč. závěsu a konstrukce pro uchycení</t>
  </si>
  <si>
    <t>1863999489</t>
  </si>
  <si>
    <t>" 8.NP " (2,90+1,16)*1,05</t>
  </si>
  <si>
    <t>1034</t>
  </si>
  <si>
    <t>751510134 SPC</t>
  </si>
  <si>
    <t>D+M Potrubí vzduchotecnické nerezové čtyřhranné 900×250 mm vč. závěsu a konstrukce pro uchycení</t>
  </si>
  <si>
    <t>756879424</t>
  </si>
  <si>
    <t>" 7.NP " (0,40+0,16)*1,05</t>
  </si>
  <si>
    <t>1035</t>
  </si>
  <si>
    <t>751510135 SPC</t>
  </si>
  <si>
    <t>D+M Potrubí vzduchotecnické nerezové čtyřhranné 900×630 mm vč. závěsu a konstrukce pro uchycení</t>
  </si>
  <si>
    <t>1550755445</t>
  </si>
  <si>
    <t>" 7.NP " (0,30+0,12)*1,05</t>
  </si>
  <si>
    <t>" 8.NP " (6,15+2,46)*1,05</t>
  </si>
  <si>
    <t>-1676495336</t>
  </si>
  <si>
    <t>" Montáž izolace z rohoží (pásů) pro čtyřhranné potrubí vzduchotechniky vč. tvarovek "</t>
  </si>
  <si>
    <t>" Tepelná izolace pro čtyřhranné potrubí - tl. 40 mm. "</t>
  </si>
  <si>
    <t>" Montáž TI pro čtyřhranné potrubí 160×200 mm " ((0,013+0,126)/1,05)*0,88</t>
  </si>
  <si>
    <t>" Montáž TI pro čtyřhranné potrubí 200×200 mm " ((7,835+15,446+3,056+11,204+11,099+11,235)/1,05)*0,96</t>
  </si>
  <si>
    <t>" Montáž TI pro čtyřhranné potrubí 200×250 mm " ((0,028+1,691)/1,05)*1,06</t>
  </si>
  <si>
    <t>" Montáž TI pro čtyřhranné potrubí 250×200 mm " ((11,729+3,570+0,599+16,695+14,039+27,269+1,04)/1,05)*1,06</t>
  </si>
  <si>
    <t>" Montáž TI pro čtyřhranné potrubí 250×250 mm " ((0,263)/1,05)*1,16</t>
  </si>
  <si>
    <t>" Montáž TI pro čtyřhranné potrubí 280×200 mm " ((7,917)/1,05)*1,12</t>
  </si>
  <si>
    <t>" Montáž TI pro čtyřhranné potrubí 315×200 mm " ((5,828+17,273+0,441+2,163+5,072+22,785+16,401)/1,05)*1,19</t>
  </si>
  <si>
    <t>" Montáž TI pro čtyřhranné potrubí 800×80 mm " ((29,547)/1,05)*1,92</t>
  </si>
  <si>
    <t>" Montáž TI pro čtyřhranné potrubí 355×200 mm " ((2,373+6,206+30,513+7,560+7,308+17,409+5,807-11,981)/1,05)*1,27</t>
  </si>
  <si>
    <t>" Montáž TI pro čtyřhranné potrubí 355×315 mm " ((3,528+3,528+3,528+1,764+1,764+5,292)/1,05)*1,5</t>
  </si>
  <si>
    <t>" Montáž TI pro čtyřhranné potrubí 400×200 mm " ((1,323+1,617+9,429+3,644+0,893+8,127+2,573)/1,05)*1,36</t>
  </si>
  <si>
    <t>" Montáž TI pro čtyřhranné potrubí 400×250 mm " ((1,323+14,102+12,212+14,564+4,851+4,851+19,614-57,982)/1,05)*1,46</t>
  </si>
  <si>
    <t>" Montáž TI pro čtyřhranné potrubí 450×200 mm " ((14,879+9,986+17,420+14,396+11,361+7,497)/1,05)*1,46</t>
  </si>
  <si>
    <t>" Montáž TI pro čtyřhranné potrubí 450×250 mm " ((8,936+13,850)/1,05)*1,56</t>
  </si>
  <si>
    <t>" Montáž TI pro čtyřhranné potrubí 500×200 mm " ((2,289+19,373+6,951+13,314+11,792)/1,05)*1,56</t>
  </si>
  <si>
    <t>" Montáž TI pro čtyřhranné potrubí 500×250 mm " ((19,341+0,431+11,351+3,686-0,431-4,263)/1,05)*1,66</t>
  </si>
  <si>
    <t>" Montáž TI pro čtyřhranné potrubí 560×200 mm " ((14,448+13,482+9,597+23,205+10,983+12,191)/1,05)*1,68</t>
  </si>
  <si>
    <t>" Montáž TI pro čtyřhranné potrubí 630×200 mm " ((10,259+10,448)/1,05)*1,82</t>
  </si>
  <si>
    <t>" Montáž TI pro čtyřhranné potrubí 315x250 mm " ((1,764)/1,05)*1,29</t>
  </si>
  <si>
    <t>" Montáž TI pro čtyřhranné potrubí 250x400 mm " ((1,218-1,218)/1,05)*1,46</t>
  </si>
  <si>
    <t>" Montáž TI pro čtyřhranné potrubí 270x335 mm " ((2,909-2,909)/1,05)*1,37</t>
  </si>
  <si>
    <t>" Montáž TI pro čtyřhranné potrubí 280x360 mm " ((0,588-0,294)/1,05)*1,44</t>
  </si>
  <si>
    <t>" Montáž TI pro čtyřhranné potrubí 315x315 mm " ((1,470-1,470)/1,05)*1,42</t>
  </si>
  <si>
    <t>" Montáž TI pro čtyřhranné potrubí 315x400 mm " ((0,221+0,221)/1,05)*1,59</t>
  </si>
  <si>
    <t>" Montáž TI pro čtyřhranné potrubí 800x150 mm " ((8,085+8,085)/1,05)*2,06</t>
  </si>
  <si>
    <t>" Montáž TI pro čtyřhranné potrubí 250×710 mm " ((1,575)/1,05)*2,08</t>
  </si>
  <si>
    <t>" Montáž TI pro čtyřhranné potrubí 315×630 mm " ((1,617)/1,05)*2,05</t>
  </si>
  <si>
    <t>" Montáž TI pro čtyřhranné potrubí 400×500 mm " ((0,473+1,260+1,239)/1,05)*1,96</t>
  </si>
  <si>
    <t>" Montáž TI pro čtyřhranné potrubí 400×600 mm " ((0,767+0,767+3,203+2,615+3,119+0,924+1,722)/1,05)*2,16</t>
  </si>
  <si>
    <t>" Montáž TI pro čtyřhranné potrubí 500×315 mm " ((2,216+5,523+10,983+7,245-0,662-3,381)/1,05)*1,79</t>
  </si>
  <si>
    <t>" Montáž TI pro čtyřhranné potrubí 500×400 mm " ((0,578+1,701+2,709+7,193+9,702+35,165-0,441-4,925-9,702-35,165)/1,05)*1,96</t>
  </si>
  <si>
    <t>" Montáž TI pro čtyřhranné potrubí 560×250 mm " ((23,111+8,201-2,205)/1,05)*1,78</t>
  </si>
  <si>
    <t>" Montáž TI pro čtyřhranné potrubí 600×400 mm " ((2,783+2,247+0,431+2,573+2,268)/1,05)*2,16</t>
  </si>
  <si>
    <t>" Montáž TI pro čtyřhranné potrubí 630×250 mm " ((5,597+17,976+22,418+15,624+22,943+40,058-0,819)/1,05)*1,92</t>
  </si>
  <si>
    <t>" Montáž TI pro čtyřhranné potrubí 630×315 mm " ((32,487+35,753+0,515+4,557+39,438-0,515-4,557)/1,05)*2,05</t>
  </si>
  <si>
    <t>" Montáž TI pro čtyřhranné potrubí 700×400 mm " ((0,441+0,588+3,570)/1,05)*2,36</t>
  </si>
  <si>
    <t>" Montáž TI pro čtyřhranné potrubí 710×200 mm " (2,426/1,05)*1,98</t>
  </si>
  <si>
    <t>" Montáž TI pro čtyřhranné potrubí 710×250 mm " ((56,333+44,751+37,590+19,877+20,454+28,287+10,343-5,219)/1,05)*2,08</t>
  </si>
  <si>
    <t>" Montáž TI pro čtyřhranné potrubí 710×315 mm " ((27,416+28,560+37,884)/1,05)*2,21</t>
  </si>
  <si>
    <t>" Montáž TI pro čtyřhranné potrubí 800×250 mm " ((1,754+1,218+20,391+18,564+5,145)/1,05)*2,26</t>
  </si>
  <si>
    <t>" Montáž TI pro čtyřhranné potrubí 900×250 mm " ((12,464+10,889+3,854+0,588-0,588)/1,05)*2,46</t>
  </si>
  <si>
    <t>" Montáž TI pro čtyřhranné potrubí 1000×250 mm " ((0,294+0,746)/1,05)*2,66</t>
  </si>
  <si>
    <t>" Montáž TI pro čtyřhranné potrubí 280x900 mm " ((1,848)/1,05)*2,52</t>
  </si>
  <si>
    <t>" Montáž TI pro čtyřhranné potrubí 400x400 mm " ((0,578+2,940-1,470)/1,05)*1,76</t>
  </si>
  <si>
    <t>" Montáž TI pro čtyřhranné potrubí 500×500 mm " ((1,533+1,355+4,851+7,014-1,355-4,851-7,014)/1,05)*2,16</t>
  </si>
  <si>
    <t>" Montáž TI pro čtyřhranné potrubí 560x280 mm " ((0,368)/1,05)*1,84</t>
  </si>
  <si>
    <t>" Montáž TI pro čtyřhranné potrubí 560x315 mm " ((27,752)/1,05)*1,91</t>
  </si>
  <si>
    <t>" Montáž TI pro čtyřhranné potrubí 630x400 mm " ((3,497+1,848-1,848)/1,05)*2,22</t>
  </si>
  <si>
    <t>" Montáž TI pro čtyřhranné potrubí 900x280 mm " ((10,154)/1,05)*2,52</t>
  </si>
  <si>
    <t>" Montáž TI pro čtyřhranné potrubí 400x630 mm " ((4,925-4,925)/1,05)*2,22</t>
  </si>
  <si>
    <t>" Montáž TI pro čtyřhranné potrubí 450x560 mm " ((2,499-2,499)/1,05)*2,18</t>
  </si>
  <si>
    <t>" Montáž TI pro čtyřhranné potrubí 560x250 mm " ((3,108+23,237+24,948)/1,05)*1,78</t>
  </si>
  <si>
    <t>" Montáž TI pro čtyřhranné potrubí 450x500 mm " ((4,620-4,620)/1,05)*2,06</t>
  </si>
  <si>
    <t>" Montáž TI pro čtyřhranné potrubí 560x450 mm " ((3,759-3,759)/1,05)*2,18</t>
  </si>
  <si>
    <t>" Montáž TI pro čtyřhranné potrubí 400x710 mm " ((1,701)/1,05)*2,38</t>
  </si>
  <si>
    <t>" Montáž TI pro čtyřhranné potrubí 710x500 mm " ((1,208)/1,05)*2,58</t>
  </si>
  <si>
    <t>" Montáž TI pro čtyřhranné potrubí 630x500 mm " ((0,441+4,851+4,851+17,798-0,441-4,851-4,851-17,798)/1,05)*2,42</t>
  </si>
  <si>
    <t>" Montáž TI pro čtyřhranné potrubí 500x600 mm " ((1,691+1,617+1,649+1,649+1,649+1,617)/1,05)*2,36</t>
  </si>
  <si>
    <t>" Montáž TI pro čtyřhranné potrubí 710×400 mm " ((1,250+0,483-0,483)/1,05)*2,38</t>
  </si>
  <si>
    <t>" Montáž TI pro čtyřhranné potrubí 800×500 mm " ((0,158+0,456+0,620+0,630)/1,05)*2,76</t>
  </si>
  <si>
    <t>" Montáž TI pro čtyřhranné potrubí 1100×400 mm " ((0,032+0,147)/1,05)*3,16</t>
  </si>
  <si>
    <t>" Montáž TI pro čtyřhranné potrubí 710x630 mm " ((0,441+4,851-0,441-4,851)/1,05)*2,84</t>
  </si>
  <si>
    <t>" Montáž TI pro čtyřhranné potrubí 800×710 mm " ((1,260)/1,05)*3,18</t>
  </si>
  <si>
    <t>" Montáž TI pro čtyřhranné potrubí 500×1250 mm " ((1,796)/1,05)*3,66</t>
  </si>
  <si>
    <t>" Montáž TI pro čtyřhranné potrubí 710x710 mm " ((5,313)/1,05)*3,00</t>
  </si>
  <si>
    <t>" Montáž TI pro čtyřhranné potrubí 800x800 mm " ((5,439-4,263)/1,05)*3,36</t>
  </si>
  <si>
    <t>" Montáž TI pro čtyřhranné potrubí 900x630 mm " ((0,441+9,041-0,441-9,041)/1,05)*3,22</t>
  </si>
  <si>
    <t>" Montáž TI pro čtyřhranné potrubí 800x1250 mm " ((1,733)/1,05)*4,26</t>
  </si>
  <si>
    <t>" Montáž TI pro čtyřhranné potrubí 900x900 mm " (1,250/1,05)*3,76</t>
  </si>
  <si>
    <t>" Montáž TI pro čtyřhranné potrubí 1000x1000 mm " ((0,357+0,357+0,147)/1,05)*4,16</t>
  </si>
  <si>
    <t>" Montáž TI pro čtyřhranné potrubí 1100x1100 mm " ((0,116+0,116)/1,05)*4,56</t>
  </si>
  <si>
    <t>" Montáž TI pro čtyřhranné potrubí 1250x1250 mm " (0,147/1,05)*5,16</t>
  </si>
  <si>
    <t>" Montáž TI pro čtyřhranné nerezové potrubí 560x250 mm " ((2,205)/1,05)*1,78</t>
  </si>
  <si>
    <t>" Montáž TI pro čtyřhranné nerezové potrubí 400x250 mm " ((57,982)/1,05)*1,46</t>
  </si>
  <si>
    <t>" Montáž TI pro čtyřhranné nerezové potrubí 500x250 mm " ((4,694)/1,05)*1,66</t>
  </si>
  <si>
    <t>" Montáž TI pro čtyřhranné nerezové potrubí 500x315 mm " ((4,043)/1,05)*1,79</t>
  </si>
  <si>
    <t>" Montáž TI pro čtyřhranné nerezové potrubí 630x315 mm " ((5,072)/1,05)*2,05</t>
  </si>
  <si>
    <t>" Montáž TI pro čtyřhranné nerezové potrubí 500x400 mm " ((50,233)/1,05)*1,96</t>
  </si>
  <si>
    <t>" Montáž TI pro čtyřhranné nerezové potrubí 630x250 mm " ((0,819)/1,05)*1,92</t>
  </si>
  <si>
    <t>" Montáž TI pro čtyřhranné nerezové potrubí 630x500 mm " ((27,941)/1,05)*2,42</t>
  </si>
  <si>
    <t>" Montáž TI pro čtyřhranné nerezové potrubí 710x250 mm " ((5,219)/1,05)*2,08</t>
  </si>
  <si>
    <t>" Montáž TI pro čtyřhranné nerezové potrubí 710x400 mm " ((0,483)/1,05)*2,38</t>
  </si>
  <si>
    <t>" Montáž TI pro čtyřhranné nerezové potrubí 710x630 mm " ((5,292)/1,05)*2,84</t>
  </si>
  <si>
    <t>" Montáž TI pro čtyřhranné nerezové potrubí 560x450 mm " ((3,759)/1,05)*2,18</t>
  </si>
  <si>
    <t>" Montáž TI pro čtyřhranné nerezové potrubí 500x500 mm " ((13,22)/1,05)*2,16</t>
  </si>
  <si>
    <t>" Montáž TI pro čtyřhranné nerezové potrubí 450x500 mm " ((4,62)/1,05)*2,06</t>
  </si>
  <si>
    <t>" Montáž TI pro čtyřhranné nerezové potrubí 355x200 mm " ((11,981)/1,05)*1,27</t>
  </si>
  <si>
    <t>" Montáž TI pro čtyřhranné nerezové potrubí 900x250 mm " ((0,588)/1,05)*2,46</t>
  </si>
  <si>
    <t>" Montáž TI pro čtyřhranné nerezové potrubí 900x630 mm " ((9,482)/1,05)*3,22</t>
  </si>
  <si>
    <t>" Montáž TI pro čtyřhranné nerezové potrubí 250x400 mm " ((1,218)/1,05)*1,46</t>
  </si>
  <si>
    <t>" Montáž TI pro čtyřhranné nerezové potrubí 270x335 mm " ((2,909)/1,05)*1,37</t>
  </si>
  <si>
    <t>" Montáž TI pro čtyřhranné nerezové potrubí 280x360 mm " ((0,294)/1,05)*1,44</t>
  </si>
  <si>
    <t>" Montáž TI pro čtyřhranné nerezové potrubí 315x315mm " ((1,470)/1,05)*1,42</t>
  </si>
  <si>
    <t>" Montáž TI pro čtyřhranné nerezové potrubí 400x400 mm " ((1,470)/1,05)*1,76</t>
  </si>
  <si>
    <t>" Montáž TI pro čtyřhranné nerezové potrubí 400x630 mm " ((4,925)/1,05)*2,22</t>
  </si>
  <si>
    <t>" Montáž TI pro čtyřhranné nerezové potrubí 450x560mm " ((2,499)/1,05)*2,18</t>
  </si>
  <si>
    <t>" Montáž TI pro čtyřhranné nerezové potrubí 630x400 mm " ((1,848)/1,05)*2,22</t>
  </si>
  <si>
    <t>" Montáž TI pro čtyřhranné nerezové potrubí 800x800 mm " ((4,263)/1,05)*3,36</t>
  </si>
  <si>
    <t>" Tepelná izolace pro čtyřhranné potrubí - tl. 100 mm. "</t>
  </si>
  <si>
    <t>" Předpokládané maximální množství - 398,9 m2 " 398,9</t>
  </si>
  <si>
    <t>" Požární izolace pro čtyřhranné potrubí - tl. 50 mm. "</t>
  </si>
  <si>
    <t>" Předpokládané maximální množství - 779,7 m2 " 779,7</t>
  </si>
  <si>
    <t>" Kaučuková izolace pro čtyřhranné potrubí - tl. 50 mm. "</t>
  </si>
  <si>
    <t>" Předpokládané maximální množství - 1145,2 m2 " 1145,2</t>
  </si>
  <si>
    <t>-2096191745</t>
  </si>
  <si>
    <t>" Dodávka izolace z rohoží (pásů) pro čtyřhranné potrubí vzduchotechniky vč. tvarovek "</t>
  </si>
  <si>
    <t>" Dodávka TI pro čtyřhranné potrubí 160×200 mm " (((0,013+0,126)/1,05)*0,88)*1,1</t>
  </si>
  <si>
    <t>" Dodávka TI pro čtyřhranné potrubí 200×200 mm " (((7,835+15,446+3,056+11,204+11,099+11,235)/1,05)*0,96)*1,1</t>
  </si>
  <si>
    <t>" Dodávka TI pro čtyřhranné potrubí 200×250 mm " (((0,028+1,691)/1,05)*1,06)*1,1</t>
  </si>
  <si>
    <t>" Dodávka TI pro čtyřhranné potrubí 250×200 mm " (((11,729+3,570+0,599+16,695+14,039+27,269+1,04)/1,05)*1,06)*1,1</t>
  </si>
  <si>
    <t>" Dodávka TI pro čtyřhranné potrubí 250×250 mm " (((0,263)/1,05)*1,16)*1,1</t>
  </si>
  <si>
    <t>" Dodávka TI pro čtyřhranné potrubí 280×200 mm " (((7,917)/1,05)*1,12)*1,1</t>
  </si>
  <si>
    <t>" Dodávka TI pro čtyřhranné potrubí 315×200 mm " (((5,828+17,273+0,441+2,163+5,072+22,785+16,401)/1,05)*1,19)*1,1</t>
  </si>
  <si>
    <t>" Dodávka TI pro čtyřhranné potrubí 800×80 mm " (((29,547)/1,05)*1,92)*1,1</t>
  </si>
  <si>
    <t>" Dodávka TI pro čtyřhranné potrubí 355×200 mm " (((2,373+6,206+30,513+7,560+7,308+17,409+5,807-11,981)/1,05)*1,27)*1,1</t>
  </si>
  <si>
    <t>" Dodávka TI pro čtyřhranné potrubí 355×315 mm " (((3,528+3,528+3,528+1,764+1,764+5,292)/1,05)*1,5)*1,1</t>
  </si>
  <si>
    <t>" Dodávka TI pro čtyřhranné potrubí 400×200 mm " (((1,323+1,617+9,429+3,644+0,893+8,127+2,573)/1,05)*1,36)*1,1</t>
  </si>
  <si>
    <t>" Dodávka TI pro čtyřhranné potrubí 400×250 mm " (((1,323+14,102+12,212+14,564+4,851+4,851+19,614-57,982)/1,05)*1,46)*1,1</t>
  </si>
  <si>
    <t>" Dodávka TI pro čtyřhranné potrubí 450×200 mm " (((14,879+9,986+17,420+14,396+11,361+7,497)/1,05)*1,46)*1,1</t>
  </si>
  <si>
    <t>" Dodávka TI pro čtyřhranné potrubí 450×250 mm " (((8,936+13,850)/1,05)*1,56)*1,1</t>
  </si>
  <si>
    <t>" Dodávka TI pro čtyřhranné potrubí 500×200 mm " (((2,289+19,373+6,951+13,314+11,792)/1,05)*1,56)*1,1</t>
  </si>
  <si>
    <t>" Dodávka TI pro čtyřhranné potrubí 500×250 mm " (((19,341+0,431+11,351+3,686-0,431-4,263)/1,05)*1,66)*1,1</t>
  </si>
  <si>
    <t>" Dodávka TI pro čtyřhranné potrubí 560×200 mm " (((14,448+13,482+9,597+23,205+10,983+12,191)/1,05)*1,68)*1,1</t>
  </si>
  <si>
    <t>" Dodávka TI pro čtyřhranné potrubí 630×200 mm " (((10,259+10,448)/1,05)*1,82)*1,1</t>
  </si>
  <si>
    <t>" Dodávka TI pro čtyřhranné potrubí 315x250 mm " (((1,764)/1,05)*1,29)*1,1</t>
  </si>
  <si>
    <t>" Dodávka TI pro čtyřhranné potrubí 250x400 mm " (((1,218-1,218)/1,05)*1,46)*1,1</t>
  </si>
  <si>
    <t>" Dodávka TI pro čtyřhranné potrubí 270x335 mm " (((2,909-2,909)/1,05)*1,37)*1,1</t>
  </si>
  <si>
    <t>" Dodávka TI pro čtyřhranné potrubí 280x360 mm " (((0,588-0,294)/1,05)*1,44)*1,1</t>
  </si>
  <si>
    <t>" Dodávka TI pro čtyřhranné potrubí 315x315 mm " (((1,470-1,470)/1,05)*1,42)*1,1</t>
  </si>
  <si>
    <t>" Dodávka TI pro čtyřhranné potrubí 315x400 mm " (((0,221+0,221)/1,05)*1,59)*1,1</t>
  </si>
  <si>
    <t>" Dodávka TI pro čtyřhranné potrubí 800x150 mm " (((8,085+8,085)/1,05)*2,06)*1,1</t>
  </si>
  <si>
    <t>" Dodávka TI pro čtyřhranné potrubí 250×710 mm " (((1,575)/1,05)*2,08)*1,1</t>
  </si>
  <si>
    <t>" Dodávka TI pro čtyřhranné potrubí 315×630 mm " (((1,617)/1,05)*2,05)*1,1</t>
  </si>
  <si>
    <t>" Dodávka TI pro čtyřhranné potrubí 400×500 mm " (((0,473+1,260+1,239)/1,05)*1,96)*1,1</t>
  </si>
  <si>
    <t>" Dodávka TI pro čtyřhranné potrubí 400×600 mm " (((0,767+0,767+3,203+2,615+3,119+0,924+1,722)/1,05)*2,16)*1,1</t>
  </si>
  <si>
    <t>" Dodávka TI pro čtyřhranné potrubí 500×315 mm " (((2,216+5,523+10,983+7,245-0,662-3,381)/1,05)*1,79)*1,1</t>
  </si>
  <si>
    <t>" Dodávka TI pro čtyřhranné potrubí 500×400 mm " (((0,578+1,701+2,709+7,193+9,702+35,165-0,441-4,925-9,702-35,165)/1,05)*1,96)*1,1</t>
  </si>
  <si>
    <t>" Dodávka TI pro čtyřhranné potrubí 560×250 mm " (((23,111+8,201-2,205)/1,05)*1,78)*1,1</t>
  </si>
  <si>
    <t>" Dodávka TI pro čtyřhranné potrubí 600×400 mm " (((2,783+2,247+0,431+2,573+2,268)/1,05)*2,16)*1,1</t>
  </si>
  <si>
    <t>" Dodávka TI pro čtyřhranné potrubí 630×250 mm " (((5,597+17,976+22,418+15,624+22,943+40,058-0,819)/1,05)*1,92)*1,1</t>
  </si>
  <si>
    <t>" Dodávka TI pro čtyřhranné potrubí 630×315 mm " (((32,487+35,753+0,515+4,557+39,438-0,515-4,557)/1,05)*2,05)*1,1</t>
  </si>
  <si>
    <t>" Dodávka TI pro čtyřhranné potrubí 700×400 mm " (((0,441+0,588+3,570)/1,05)*2,36)*1,1</t>
  </si>
  <si>
    <t>" Dodávka TI pro čtyřhranné potrubí 710×200 mm " ((2,426/1,05)*1,98)*1,1</t>
  </si>
  <si>
    <t>" Dodávka TI pro čtyřhranné potrubí 710×250 mm " (((56,333+44,751+37,590+19,877+20,454+28,287+10,343-5,219)/1,05)*2,08)*1,1</t>
  </si>
  <si>
    <t>" Dodávka TI pro čtyřhranné potrubí 710×315 mm " (((27,416+28,560+37,884)/1,05)*2,21)*1,1</t>
  </si>
  <si>
    <t>" Dodávka TI pro čtyřhranné potrubí 800×250 mm " (((1,754+1,218+20,391+18,564+5,145)/1,05)*2,26)*1,1</t>
  </si>
  <si>
    <t>" Dodávka TI pro čtyřhranné potrubí 900×250 mm " (((12,464+10,889+3,854+0,588-0,588)/1,05)*2,46)*1,1</t>
  </si>
  <si>
    <t>" Dodávka TI pro čtyřhranné potrubí 1000×250 mm " (((0,294+0,746)/1,05)*2,66)*1,1</t>
  </si>
  <si>
    <t>" Dodávka TI pro čtyřhranné potrubí 280x900 mm " (((1,848)/1,05)*2,52)*1,1</t>
  </si>
  <si>
    <t>" Dodávka TI pro čtyřhranné potrubí 400x400 mm " (((0,578+2,940-1,470)/1,05)*1,76)*1,1</t>
  </si>
  <si>
    <t>" Dodávka TI pro čtyřhranné potrubí 500×500 mm " (((1,533+1,355+4,851+7,014-1,355-4,851-7,014)/1,05)*2,16)*1,1</t>
  </si>
  <si>
    <t>" Dodávka TI pro čtyřhranné potrubí 560x280 mm " (((0,368)/1,05)*1,84)*1,1</t>
  </si>
  <si>
    <t>" Dodávka TI pro čtyřhranné potrubí 560x315 mm " (((27,752)/1,05)*1,91)*1,1</t>
  </si>
  <si>
    <t>" Dodávka TI pro čtyřhranné potrubí 630x400 mm " (((3,497+1,848-1,848)/1,05)*2,22)*1,1</t>
  </si>
  <si>
    <t>" Dodávka TI pro čtyřhranné potrubí 900x280 mm " (((10,154)/1,05)*2,52)*1,1</t>
  </si>
  <si>
    <t>" Dodávka TI pro čtyřhranné potrubí 400x630 mm " (((4,925-4,925)/1,05)*2,22)*1,1</t>
  </si>
  <si>
    <t>" Dodávka TI pro čtyřhranné potrubí 450x560 mm " (((2,499-2,499)/1,05)*2,18)*1,1</t>
  </si>
  <si>
    <t>" Dodávka TI pro čtyřhranné potrubí 560x250 mm " (((3,108+23,237+24,948)/1,05)*1,78)*1,1</t>
  </si>
  <si>
    <t>" Dodávka TI pro čtyřhranné potrubí 450x500 mm " (((4,620-4,620)/1,05)*2,06)*1,1</t>
  </si>
  <si>
    <t>" Dodávka TI pro čtyřhranné potrubí 560x450 mm " (((3,759-3,759)/1,05)*2,18)*1,1</t>
  </si>
  <si>
    <t>" Dodávka TI pro čtyřhranné potrubí 400x710 mm " (((1,701)/1,05)*2,38)*1,1</t>
  </si>
  <si>
    <t>" Dodávka TI pro čtyřhranné potrubí 710x500 mm " (((1,208)/1,05)*2,58)*1,1</t>
  </si>
  <si>
    <t>" Dodávka TI pro čtyřhranné potrubí 630x500 mm " (((0,441+4,851+4,851+17,798-0,441-4,851-4,851-17,798)/1,05)*2,42)*1,1</t>
  </si>
  <si>
    <t>" Dodávka TI pro čtyřhranné potrubí 500x600 mm " (((1,691+1,617+1,649+1,649+1,649+1,617)/1,05)*2,36)*1,1</t>
  </si>
  <si>
    <t>" Dodávka TI pro čtyřhranné potrubí 710×400 mm " (((1,250+0,483-0,483)/1,05)*2,38)*1,1</t>
  </si>
  <si>
    <t>" Dodávka TI pro čtyřhranné potrubí 800×500 mm " (((0,158+0,456+0,620+0,630)/1,05)*2,76)*1,1</t>
  </si>
  <si>
    <t>" Dodávka TI pro čtyřhranné potrubí 1100×400 mm " (((0,032+0,147)/1,05)*3,16)*1,1</t>
  </si>
  <si>
    <t>" Dodávka TI pro čtyřhranné potrubí 710x630 mm " (((0,441+4,851-0,441-4,851)/1,05)*2,84)*1,1</t>
  </si>
  <si>
    <t>" Dodávka TI pro čtyřhranné potrubí 800×710 mm " (((1,260)/1,05)*3,18)*1,1</t>
  </si>
  <si>
    <t>" Dodávka TI pro čtyřhranné potrubí 500×1250 mm " (((1,796)/1,05)*3,66)*1,1</t>
  </si>
  <si>
    <t>" Dodávka TI pro čtyřhranné potrubí 710x710 mm " (((5,313)/1,05)*3,00)*1,1</t>
  </si>
  <si>
    <t>" Dodávka TI pro čtyřhranné potrubí 800x800 mm " (((5,439-4,263)/1,05)*3,36)*1,1</t>
  </si>
  <si>
    <t>" Dodávka TI pro čtyřhranné potrubí 900x630 mm " (((0,441+9,041-0,441-9,041)/1,05)*3,22)*1,1</t>
  </si>
  <si>
    <t>" Dodávka TI pro čtyřhranné potrubí 800x1250 mm " (((1,733)/1,05)*4,26)*1,1</t>
  </si>
  <si>
    <t>" Dodávka TI pro čtyřhranné potrubí 900x900 mm " ((1,250/1,05)*3,76)*1,1</t>
  </si>
  <si>
    <t>" Dodávka TI pro čtyřhranné potrubí 1000x1000 mm " (((0,357+0,357+0,147)/1,05)*4,16)*1,1</t>
  </si>
  <si>
    <t>" Dodávka TI pro čtyřhranné potrubí 1100x1100 mm " (((0,116+0,116)/1,05)*4,56)*1,1</t>
  </si>
  <si>
    <t>" Dodávka TI pro čtyřhranné potrubí 1250x1250 mm " ((0,147/1,05)*5,16)*1,1</t>
  </si>
  <si>
    <t>" Dodávka TI pro čtyřhranné nerezové potrubí 560x250 mm " (((2,205)/1,05)*1,78)*1,1</t>
  </si>
  <si>
    <t>" Dodávka TI pro čtyřhranné nerezové potrubí 400x250 mm " (((57,982)/1,05)*1,46)*1,1</t>
  </si>
  <si>
    <t>" Dodávka TI pro čtyřhranné nerezové potrubí 500x250 mm " (((4,694)/1,05)*1,66)*1,1</t>
  </si>
  <si>
    <t>" Dodávka TI pro čtyřhranné nerezové potrubí 500x315 mm " (((4,043)/1,05)*1,79)*1,1</t>
  </si>
  <si>
    <t>" Dodávka TI pro čtyřhranné nerezové potrubí 630x315 mm " (((5,072)/1,05)*2,05)*1,1</t>
  </si>
  <si>
    <t>" Dodávka TI pro čtyřhranné nerezové potrubí 500x400 mm " (((50,233)/1,05)*1,96)*1,1</t>
  </si>
  <si>
    <t>" Dodávka TI pro čtyřhranné nerezové potrubí 630x250 mm " (((0,819)/1,05)*1,92)*1,1</t>
  </si>
  <si>
    <t>" Dodávka TI pro čtyřhranné nerezové potrubí 630x500 mm " (((27,941)/1,05)*2,42)*1,1</t>
  </si>
  <si>
    <t>" Dodávka TI pro čtyřhranné nerezové potrubí 710x250 mm " (((5,219)/1,05)*2,08)*1,1</t>
  </si>
  <si>
    <t>" Dodávka TI pro čtyřhranné nerezové potrubí 710x400 mm " (((0,483)/1,05)*2,38)*1,1</t>
  </si>
  <si>
    <t>" Dodávka TI pro čtyřhranné nerezové potrubí 710x630 mm " (((5,292)/1,05)*2,84)*1,1</t>
  </si>
  <si>
    <t>" Dodávka TI pro čtyřhranné nerezové potrubí 560x450 mm " (((3,759)/1,05)*2,18)*1,1</t>
  </si>
  <si>
    <t>" Dodávka TI pro čtyřhranné nerezové potrubí 500x500 mm " (((13,22)/1,05)*2,16)*1,1</t>
  </si>
  <si>
    <t>" Dodávka TI pro čtyřhranné nerezové potrubí 450x500 mm " (((4,62)/1,05)*2,06)*1,1</t>
  </si>
  <si>
    <t>" Dodávka TI pro čtyřhranné nerezové potrubí 355x200 mm " (((11,981)/1,05)*1,27)*1,1</t>
  </si>
  <si>
    <t>" Dodávka TI pro čtyřhranné nerezové potrubí 900x250 mm " (((0,588)/1,05)*2,46)*1,1</t>
  </si>
  <si>
    <t>" Dodávka TI pro čtyřhranné nerezové potrubí 900x630 mm " (((9,482)/1,05)*3,22)*1,1</t>
  </si>
  <si>
    <t>" Dodávka TI pro čtyřhranné nerezové potrubí 250x400 mm " (((1,218)/1,05)*1,46)*1,1</t>
  </si>
  <si>
    <t>" Dodávka TI pro čtyřhranné nerezové potrubí 270x335 mm " (((2,909)/1,05)*1,37)*1,1</t>
  </si>
  <si>
    <t>" Dodávka TI pro čtyřhranné nerezové potrubí 280x360 mm " (((0,294)/1,05)*1,44)*1,1</t>
  </si>
  <si>
    <t>" Dodávka TI pro čtyřhranné nerezové potrubí 315x315mm " (((1,470)/1,05)*1,42)*1,1</t>
  </si>
  <si>
    <t>" Dodávka TI pro čtyřhranné nerezové potrubí 400x400 mm " (((1,470)/1,05)*1,76)*1,1</t>
  </si>
  <si>
    <t>" Dodávka TI pro čtyřhranné nerezové potrubí 400x630 mm " (((4,925)/1,05)*2,22)*1,1</t>
  </si>
  <si>
    <t>" Dodávka TI pro čtyřhranné nerezové potrubí 450x560mm " (((2,499)/1,05)*2,18)*1,1</t>
  </si>
  <si>
    <t>" Dodávka TI pro čtyřhranné nerezové potrubí 630x400 mm " (((1,848)/1,05)*2,22)*1,1</t>
  </si>
  <si>
    <t>" Dodávka TI pro čtyřhranné nerezové potrubí 800x800 mm " (((4,263)/1,05)*3,36)*1,1</t>
  </si>
  <si>
    <t>666699218</t>
  </si>
  <si>
    <t>" Předpokládané maximální množství - 1145,2 m2 " (1145,2)*1,1</t>
  </si>
  <si>
    <t>-1084412320</t>
  </si>
  <si>
    <t>" Předpokládané maximální množství - 779,7 m2 " (779,7)*1,1</t>
  </si>
  <si>
    <t>-761376937</t>
  </si>
  <si>
    <t>" Předpokládané maximální množství - 398,9 m2 " (398,9)*1,1</t>
  </si>
  <si>
    <t>-1591137438</t>
  </si>
  <si>
    <t>" Oplechování pro kruhové potrubí - tl. 100 mm. "</t>
  </si>
  <si>
    <t>141305270</t>
  </si>
  <si>
    <t xml:space="preserve"> ((398,9)*(8/1000))*1,15</t>
  </si>
  <si>
    <t>751 - 3</t>
  </si>
  <si>
    <t>Vzduchotechnika - Koncové prvky</t>
  </si>
  <si>
    <t>751931101 SPC</t>
  </si>
  <si>
    <t>D+M Talířový ventil odvodní D 100 mm - Specifikace dle PD - TVO</t>
  </si>
  <si>
    <t>Poznámka k položce:_x000D_
" V ceně napojení na potrubí, případné zaregulování, veškeré nutné kotvící, těsnící a další prvky a materiál. "</t>
  </si>
  <si>
    <t>" Talířový ventil na potrubí - odvodní "</t>
  </si>
  <si>
    <t>" 1. NP " (11,0)</t>
  </si>
  <si>
    <t>" 2. NP " (9,0)</t>
  </si>
  <si>
    <t>" 3. NP " (11,0)</t>
  </si>
  <si>
    <t>" 4. NP " (11,0)</t>
  </si>
  <si>
    <t>" 5. NP " (11,0)</t>
  </si>
  <si>
    <t>" 6. NP " (11,0)</t>
  </si>
  <si>
    <t>" 7. NP " (11,0)</t>
  </si>
  <si>
    <t>751931104 SPC</t>
  </si>
  <si>
    <t>D+M Talířový ventil odvodní D 160 mm - Specifikace dle PD - TVO</t>
  </si>
  <si>
    <t>751931111 SPC</t>
  </si>
  <si>
    <t>D+M Talířový ventil přívodní D 100 mm - Specifikace dle PD - TVP</t>
  </si>
  <si>
    <t>-547341217</t>
  </si>
  <si>
    <t xml:space="preserve">Poznámka k položce:_x000D_
" V ceně napojení na potrubí, případné zaregulování, veškeré nutné kotvící, těsnící a další prvky a materiál. "_x000D_
</t>
  </si>
  <si>
    <t>" Talířový ventil na potrubí - přívodní "</t>
  </si>
  <si>
    <t>" 3. NP " (3,0)</t>
  </si>
  <si>
    <t>751931201 SPC</t>
  </si>
  <si>
    <t>D+M Stropní difuzor pro kruhové potrubí přívodní / odvodní - RS14 - 125 - Specifikace dle PD - SD</t>
  </si>
  <si>
    <t>-840560262</t>
  </si>
  <si>
    <t>Poznámka k položce:_x000D_
" V ceně box, napojení na potrubí, případné zaregulování, veškeré nutné kotvící, těsnící a další prvky a materiál. "</t>
  </si>
  <si>
    <t>" Stropní difuzor pro kruhové potrubí - RS14 - 125. "</t>
  </si>
  <si>
    <t>" 1. NP " (10,0)</t>
  </si>
  <si>
    <t>" 2. NP " (16,0)</t>
  </si>
  <si>
    <t>" 3. NP " (9,0)</t>
  </si>
  <si>
    <t>" 4. NP " (16,0)</t>
  </si>
  <si>
    <t>" 5. NP " (13,0)</t>
  </si>
  <si>
    <t>" 6. NP " (10,0)</t>
  </si>
  <si>
    <t>" 7. NP " (14,0)</t>
  </si>
  <si>
    <t>751931202 SPC</t>
  </si>
  <si>
    <t>D+M Stropní difuzor pro kruhové potrubí přívodní / odvodní - RS14 - 160 - Specifikace dle PD - SD</t>
  </si>
  <si>
    <t>2072481494</t>
  </si>
  <si>
    <t>" Stropní difuzor pro kruhové potrubí - RS14 - 160. "</t>
  </si>
  <si>
    <t>" 1. NP " (13,0)</t>
  </si>
  <si>
    <t>" 2. NP " (10,0)</t>
  </si>
  <si>
    <t>" 3. NP " (8,0)</t>
  </si>
  <si>
    <t>" 4. NP " (6,0)</t>
  </si>
  <si>
    <t>" 5. NP " (14,0)</t>
  </si>
  <si>
    <t>751931203 SPC</t>
  </si>
  <si>
    <t>D+M Stropní difuzor pro kruhové potrubí přívodní / odvodní - RS14 - 200 - Specifikace dle PD - SD</t>
  </si>
  <si>
    <t>450883721</t>
  </si>
  <si>
    <t>" Stropní difuzor pro kruhové potrubí - RS14 - 200. "</t>
  </si>
  <si>
    <t>751931211 SPC</t>
  </si>
  <si>
    <t>D+M Stropní difuzor pro kruhové potrubí přívodní / odvodní - RS15 - 160 - Specifikace dle PD - SD</t>
  </si>
  <si>
    <t>1973381342</t>
  </si>
  <si>
    <t>" Stropní difuzor pro kruhové potrubí - RS15 - 160. "</t>
  </si>
  <si>
    <t>751931212 SPC</t>
  </si>
  <si>
    <t>D+M Stropní difuzor pro kruhové potrubí přívodní / odvodní - RS15 - 200 - Specifikace dle PD - SD</t>
  </si>
  <si>
    <t>1480313656</t>
  </si>
  <si>
    <t>" Stropní difuzor pro kruhové potrubí - RS15 - 200. "</t>
  </si>
  <si>
    <t>" 2. NP " (4,0)</t>
  </si>
  <si>
    <t>" 4. NP " (10,0)</t>
  </si>
  <si>
    <t>" 5. NP " (8,0)</t>
  </si>
  <si>
    <t>" 6. NP " (8,0)</t>
  </si>
  <si>
    <t>" 7. NP " (8,0)</t>
  </si>
  <si>
    <t>751931301 SPC</t>
  </si>
  <si>
    <t>D+M Mřížová výustka s regulací 100×100 mm - odvodní - Specifikace dle PD - MVO</t>
  </si>
  <si>
    <t>-1852481502</t>
  </si>
  <si>
    <t>Poznámka k položce:_x000D_
" V ceně napojení na potrubí, osazovací rámeček, případné zaregulování, veškeré nutné kotvící, těsnící a další prvky a materiál. "</t>
  </si>
  <si>
    <t>" Mřížová výustka pro potrubí - odvodní "</t>
  </si>
  <si>
    <t>751931302 SPC</t>
  </si>
  <si>
    <t>D+M Mřížová výustka s regulací 150×75 mm - odvodní - Specifikace dle PD - MVO</t>
  </si>
  <si>
    <t>-1959591565</t>
  </si>
  <si>
    <t>751931303 SPC</t>
  </si>
  <si>
    <t>D+M Mřížová výustka s regulací 150×100 mm - odvodní - Specifikace dle PD - MVO</t>
  </si>
  <si>
    <t>-1254315196</t>
  </si>
  <si>
    <t>751931304 SPC</t>
  </si>
  <si>
    <t>D+M Mřížová výustka s regulací 200×100 mm - odvodní - Specifikace dle PD - MVO</t>
  </si>
  <si>
    <t>-713466079</t>
  </si>
  <si>
    <t>" 2. NP " (8,0)</t>
  </si>
  <si>
    <t>" 3. NP " (5,0)</t>
  </si>
  <si>
    <t>" 5. NP " (7,0)</t>
  </si>
  <si>
    <t>751931305 SPC</t>
  </si>
  <si>
    <t>D+M Mřížová výustka s regulací 300×150 mm - odvodní - Specifikace dle PD - MVO</t>
  </si>
  <si>
    <t>-1459432048</t>
  </si>
  <si>
    <t>751931307 SPC</t>
  </si>
  <si>
    <t>D+M Mřížová výustka s regulací 400×200 mm - odvodní - Specifikace dle PD - MVO</t>
  </si>
  <si>
    <t>1782870747</t>
  </si>
  <si>
    <t>" 3. NP " (12,0)</t>
  </si>
  <si>
    <t>751931308 SPC</t>
  </si>
  <si>
    <t>D+M Mřížová výustka s regulací 500×315 mm - odvodní - Specifikace dle PD - MVO</t>
  </si>
  <si>
    <t>1509391669</t>
  </si>
  <si>
    <t>" 8. NP " (2,0)</t>
  </si>
  <si>
    <t>751931351 SPC</t>
  </si>
  <si>
    <t>D+M Mřížová výustka s regulací 100×100 mm - přívodní - Specifikace dle PD - MVP</t>
  </si>
  <si>
    <t>1427582908</t>
  </si>
  <si>
    <t xml:space="preserve">Poznámka k položce:_x000D_
" V ceně napojení na potrubí, osazovací rámeček, případné zaregulování, veškeré nutné kotvící, těsnící a další prvky a materiál. "_x000D_
</t>
  </si>
  <si>
    <t>" Mřížová výustka pro potrubí - přívodní "</t>
  </si>
  <si>
    <t>" 2. NP " (3,0)</t>
  </si>
  <si>
    <t>751931352 SPC</t>
  </si>
  <si>
    <t>D+M Mřížová výustka s regulací 150×75 mm - přívodní - Specifikace dle PD - MVP</t>
  </si>
  <si>
    <t>53994499</t>
  </si>
  <si>
    <t>751931353 SPC</t>
  </si>
  <si>
    <t>D+M Mřížová výustka s regulací 150×100 mm - přívodní - Specifikace dle PD - MVP</t>
  </si>
  <si>
    <t>76570290</t>
  </si>
  <si>
    <t>" 1. NP " (3,0)</t>
  </si>
  <si>
    <t>751931354 SPC</t>
  </si>
  <si>
    <t>D+M Mřížová výustka s regulací 200×150 mm - přívodní - Specifikace dle PD - MVP</t>
  </si>
  <si>
    <t>557780691</t>
  </si>
  <si>
    <t>" 4. NP " (4,0)</t>
  </si>
  <si>
    <t>751931359 SPC</t>
  </si>
  <si>
    <t>D+M Mřížová výustka s regulací 200×315 mm - přívodní - Specifikace dle PD - MVP</t>
  </si>
  <si>
    <t>1876398469</t>
  </si>
  <si>
    <t>751931355 SPC</t>
  </si>
  <si>
    <t>D+M Mřížová výustka s regulací 300×150 mm - přívodní - Specifikace dle PD - MVP</t>
  </si>
  <si>
    <t>-1703202201</t>
  </si>
  <si>
    <t>751931360 SPC</t>
  </si>
  <si>
    <t>D+M Mřížová výustka s regulací 355×250 mm - přívodní - Specifikace dle PD - MVP</t>
  </si>
  <si>
    <t>-323735331</t>
  </si>
  <si>
    <t>751931361 SPC</t>
  </si>
  <si>
    <t>D+M Mřížová výustka s regulací 500×315 mm - přívodní - Specifikace dle PD - MVP</t>
  </si>
  <si>
    <t>1716105968</t>
  </si>
  <si>
    <t>751931357 SPC</t>
  </si>
  <si>
    <t>D+M Mřížová výustka s regulací 500×400 mm - přívodní - Specifikace dle PD - MVP</t>
  </si>
  <si>
    <t>-1788214246</t>
  </si>
  <si>
    <t>751931362 SPC</t>
  </si>
  <si>
    <t>D+M Mřížová výustka s regulací 500×500 mm - přívodní - Specifikace dle PD - MVP</t>
  </si>
  <si>
    <t>1142609932</t>
  </si>
  <si>
    <t>751931358 SPC</t>
  </si>
  <si>
    <t>D+M Mřížová výustka s regulací 600×300 mm - přívodní - Specifikace dle PD - MVP</t>
  </si>
  <si>
    <t>492321035</t>
  </si>
  <si>
    <t>" 7. NP " (3,0)</t>
  </si>
  <si>
    <t>751931363 SPC</t>
  </si>
  <si>
    <t>D+M Mřížová výustka s regulací 1100×1100 mm - přívodní - Specifikace dle PD - MVP</t>
  </si>
  <si>
    <t>685252341</t>
  </si>
  <si>
    <t>751931451 SPC</t>
  </si>
  <si>
    <t>D+M Regulační klapka pro kruhové potrubí D 100 mm, ruční, těsná - Specifikace dle PD - RK</t>
  </si>
  <si>
    <t>1071496443</t>
  </si>
  <si>
    <t>" Regulační klapka pro kruhové potrubí D 100 mm - manuální ovládání. "</t>
  </si>
  <si>
    <t>" 3. NP " (7,0)</t>
  </si>
  <si>
    <t>751931452 SPC</t>
  </si>
  <si>
    <t>D+M Regulační klapka pro kruhové potrubí D 160 mm, ruční, těsná - Specifikace dle PD - RK</t>
  </si>
  <si>
    <t>-132335946</t>
  </si>
  <si>
    <t>" Regulační klapka pro kruhové potrubí D 160 mm - manuální ovládání. "</t>
  </si>
  <si>
    <t>" 4. NP " (4,0+1,0)</t>
  </si>
  <si>
    <t>" 5. NP " (3,0)</t>
  </si>
  <si>
    <t>" 6. NP " (1,0+4,0)</t>
  </si>
  <si>
    <t>751931453 SPC</t>
  </si>
  <si>
    <t>D+M Regulační klapka pro kruhové potrubí D 200 mm, ruční, těsná - Specifikace dle PD - RK</t>
  </si>
  <si>
    <t>15282810</t>
  </si>
  <si>
    <t>" Regulační klapka pro kruhové potrubí D 200 mm - manuální ovládání. "</t>
  </si>
  <si>
    <t>" 1. NP " (6,0)</t>
  </si>
  <si>
    <t>" 3. NP " (6,0)</t>
  </si>
  <si>
    <t>" 4. NP " (2,0+1,0)</t>
  </si>
  <si>
    <t>" 7. NP " (6,0)</t>
  </si>
  <si>
    <t>751931553 SPC</t>
  </si>
  <si>
    <t>D+M Regulátor variabilního průtoku vzduchu pro kruhové potrubí D 160 mm, ovládaní servopohonem - Specifikace dle PD - VAV</t>
  </si>
  <si>
    <t>397324317</t>
  </si>
  <si>
    <t>Poznámka k položce:_x000D_
" V ceně napojení na potrubí, servopohon, případné zaregulování, prokabelování, napojení na elektro a veškeré nutné kotvící, těsnící a další prvky a materiál. "</t>
  </si>
  <si>
    <t>" Regulátor variabilního průtoku vzduchu pro kruhové potrubí D 160 mm. Ovládaní pomocí servopohonu. "</t>
  </si>
  <si>
    <t>751931554 SPC</t>
  </si>
  <si>
    <t>D+M Regulátor variabilního průtoku vzduchu pro kruhové potrubí D 200 mm, ovládaní servopohonem - Specifikace dle PD - VAV</t>
  </si>
  <si>
    <t>-362603559</t>
  </si>
  <si>
    <t>" Regulátor variabilního průtoku vzduchu pro kruhové potrubí D 200 mm. Ovládaní pomocí servopohonu. "</t>
  </si>
  <si>
    <t>751931555 SPC</t>
  </si>
  <si>
    <t>D+M Regulátor variabilního průtoku vzduchu pro kruhové potrubí D 250 mm, ovládaní servopohonem - Specifikace dle PD - VAV</t>
  </si>
  <si>
    <t>-169038874</t>
  </si>
  <si>
    <t>" Regulátor variabilního průtoku vzduchu pro kruhové potrubí D 250 mm. Ovládaní pomocí servopohonu. "</t>
  </si>
  <si>
    <t>" 1. NP " (1,0+1,0)</t>
  </si>
  <si>
    <t>" 5. NP " (12,0)</t>
  </si>
  <si>
    <t>751931570 SPC</t>
  </si>
  <si>
    <t>D+M Regulátor variabilního průtoku vzduchu pro čtyřhranné potrubí 355×200 mm, ovládaní servopohonem - Specifikace dle PD - VAV</t>
  </si>
  <si>
    <t>268577823</t>
  </si>
  <si>
    <t>" Regulátor variabilního průtoku vzduchu pro čtyřhranné potrubí 355×200 mm. Ovládaní pomocí servopohonu. "</t>
  </si>
  <si>
    <t>751931571 SPC</t>
  </si>
  <si>
    <t>D+M Regulátor variabilního průtoku vzduchu pro čtyřhranné potrubí 400×250 mm, ovládaní servopohonem - Specifikace dle PD - VAV</t>
  </si>
  <si>
    <t>101011586</t>
  </si>
  <si>
    <t>" Regulátor variabilního průtoku vzduchu pro čtyřhranné potrubí 400×250 mm. Ovládaní pomocí servopohonu. "</t>
  </si>
  <si>
    <t>751931572 SPC</t>
  </si>
  <si>
    <t>D+M Regulátor variabilního průtoku vzduchu pro čtyřhranné potrubí 560×280 mm, ovládaní servopohonem - Specifikace dle PD - VAV</t>
  </si>
  <si>
    <t>1457952944</t>
  </si>
  <si>
    <t>" Regulátor variabilního průtoku vzduchu pro čtyřhranné potrubí 560×280 mm. Ovládaní pomocí servopohonu. "</t>
  </si>
  <si>
    <t>751931573 SPC</t>
  </si>
  <si>
    <t>D+M Regulátor variabilního průtoku vzduchu pro čtyřhranné potrubí 630×400 mm, ovládaní servopohonem - Specifikace dle PD - VAV</t>
  </si>
  <si>
    <t>1523475603</t>
  </si>
  <si>
    <t>" Regulátor variabilního průtoku vzduchu pro čtyřhranné potrubí 630×400 mm. Ovládaní pomocí servopohonu. "</t>
  </si>
  <si>
    <t>751931601 SPC</t>
  </si>
  <si>
    <t>D+M Požární klapka se servopohonem pro čtyřhranné potrubí 200×200 mm - Specifikace dle PD - PKS</t>
  </si>
  <si>
    <t>-150240481</t>
  </si>
  <si>
    <t>" Požární klapka se servopohonem pro čtyřhranné potrubí 200×200 mm. Ovládaní pomocí servopohonu. "</t>
  </si>
  <si>
    <t>751931602 SPC</t>
  </si>
  <si>
    <t>D+M Požární klapka se servopohonem pro čtyřhranné potrubí 250×200 mm - Specifikace dle PD - PKS</t>
  </si>
  <si>
    <t>-1253624689</t>
  </si>
  <si>
    <t>" Požární klapka se servopohonem pro čtyřhranné potrubí 250×200 mm. Ovládaní pomocí servopohonu. "</t>
  </si>
  <si>
    <t>751931603 SPC</t>
  </si>
  <si>
    <t>D+M Požární klapka se servopohonem pro čtyřhranné potrubí 355×200 mm - Specifikace dle PD - PKS</t>
  </si>
  <si>
    <t>1802061990</t>
  </si>
  <si>
    <t>" Požární klapka se servopohonem pro čtyřhranné potrubí 355×200 mm. Ovládaní pomocí servopohonu. "</t>
  </si>
  <si>
    <t>751931604 SPC</t>
  </si>
  <si>
    <t>D+M Požární klapka se servopohonem pro čtyřhranné potrubí 400×200 mm - Specifikace dle PD - PKS</t>
  </si>
  <si>
    <t>243910273</t>
  </si>
  <si>
    <t>" Požární klapka se servopohonem pro čtyřhranné potrubí 400×200 mm. Ovládaní pomocí servopohonu. "</t>
  </si>
  <si>
    <t>751931605 SPC</t>
  </si>
  <si>
    <t>D+M Požární klapka se servopohonem pro čtyřhranné potrubí 400×600 mm - Specifikace dle PD - PKS</t>
  </si>
  <si>
    <t>686466760</t>
  </si>
  <si>
    <t>" Požární klapka se servopohonem pro čtyřhranné potrubí 400×600 mm. Ovládaní pomocí servopohonu. "</t>
  </si>
  <si>
    <t>751931606 SPC</t>
  </si>
  <si>
    <t>D+M Požární klapka se servopohonem pro čtyřhranné potrubí 450×200 mm - Specifikace dle PD - PKS</t>
  </si>
  <si>
    <t>-533327573</t>
  </si>
  <si>
    <t>" Požární klapka se servopohonem pro čtyřhranné potrubí 450×200 mm. Ovládaní pomocí servopohonu. "</t>
  </si>
  <si>
    <t>751931607 SPC</t>
  </si>
  <si>
    <t>D+M Požární klapka se servopohonem pro čtyřhranné potrubí 560×200 mm - Specifikace dle PD - PKS</t>
  </si>
  <si>
    <t>2144207755</t>
  </si>
  <si>
    <t>" Požární klapka se servopohonem pro čtyřhranné potrubí 560×200 mm. Ovládaní pomocí servopohonu. "</t>
  </si>
  <si>
    <t>751931608 SPC</t>
  </si>
  <si>
    <t>D+M Požární klapka se servopohonem pro čtyřhranné potrubí 560×250 mm - Specifikace dle PD - PKS</t>
  </si>
  <si>
    <t>1624399064</t>
  </si>
  <si>
    <t>" Požární klapka se servopohonem pro čtyřhranné potrubí 560×250 mm. Ovládaní pomocí servopohonu. "</t>
  </si>
  <si>
    <t>751931609 SPC</t>
  </si>
  <si>
    <t>D+M Požární klapka se servopohonem pro čtyřhranné potrubí 630×200 mm - Specifikace dle PD - PKS</t>
  </si>
  <si>
    <t>1914227135</t>
  </si>
  <si>
    <t>" Požární klapka se servopohonem pro čtyřhranné potrubí 630×200 mm. Ovládaní pomocí servopohonu. "</t>
  </si>
  <si>
    <t>751931610 SPC</t>
  </si>
  <si>
    <t>D+M Požární klapka se servopohonem pro čtyřhranné potrubí 630×250 mm - Specifikace dle PD - PKS</t>
  </si>
  <si>
    <t>1761651813</t>
  </si>
  <si>
    <t>" Požární klapka se servopohonem pro čtyřhranné potrubí 630×250 mm. Ovládaní pomocí servopohonu. "</t>
  </si>
  <si>
    <t>751931611 SPC</t>
  </si>
  <si>
    <t>D+M Požární klapka se servopohonem pro čtyřhranné potrubí 630×315 mm - Specifikace dle PD - PKS</t>
  </si>
  <si>
    <t>-1373629891</t>
  </si>
  <si>
    <t>" Požární klapka se servopohonem pro čtyřhranné potrubí 630×315 mm. Ovládaní pomocí servopohonu. "</t>
  </si>
  <si>
    <t>751931612 SPC</t>
  </si>
  <si>
    <t>D+M Požární klapka se servopohonem pro čtyřhranné potrubí 710×250 mm - Specifikace dle PD - PKS</t>
  </si>
  <si>
    <t>724674500</t>
  </si>
  <si>
    <t>" Požární klapka se servopohonem pro čtyřhranné potrubí 710×250 mm. Ovládaní pomocí servopohonu. "</t>
  </si>
  <si>
    <t>751931613 SPC</t>
  </si>
  <si>
    <t>D+M Požární klapka se servopohonem pro čtyřhranné potrubí 710×315 mm - Specifikace dle PD - PKS</t>
  </si>
  <si>
    <t>253496643</t>
  </si>
  <si>
    <t>" Požární klapka se servopohonem pro čtyřhranné potrubí 710×315 mm. Ovládaní pomocí servopohonu. "</t>
  </si>
  <si>
    <t>751931614 SPC</t>
  </si>
  <si>
    <t>D+M Požární klapka se servopohonem pro čtyřhranné potrubí 710×400 mm - Specifikace dle PD - PKS</t>
  </si>
  <si>
    <t>1502273418</t>
  </si>
  <si>
    <t>" Požární klapka se servopohonem pro čtyřhranné potrubí 710×400 mm. Ovládaní pomocí servopohonu. "</t>
  </si>
  <si>
    <t>751931615 SPC</t>
  </si>
  <si>
    <t>D+M Požární klapka se servopohonem pro čtyřhranné potrubí 800×250 mm - Specifikace dle PD - PKS</t>
  </si>
  <si>
    <t>-236020364</t>
  </si>
  <si>
    <t>" Požární klapka se servopohonem pro čtyřhranné potrubí 800×250 mm. Ovládaní pomocí servopohonu. "</t>
  </si>
  <si>
    <t>751931616 SPC</t>
  </si>
  <si>
    <t>D+M Požární klapka se servopohonem pro čtyřhranné potrubí 900×250 mm - Specifikace dle PD - PKS</t>
  </si>
  <si>
    <t>-1277203367</t>
  </si>
  <si>
    <t>" Požární klapka se servopohonem pro čtyřhranné potrubí 900×250 mm. Ovládaní pomocí servopohonu. "</t>
  </si>
  <si>
    <t>751931617 SPC</t>
  </si>
  <si>
    <t>D+M Požární klapka se servopohonem pro čtyřhranné potrubí 900×280 mm - Specifikace dle PD - PKS</t>
  </si>
  <si>
    <t>-535839683</t>
  </si>
  <si>
    <t>" Požární klapka se servopohonem pro čtyřhranné potrubí 900×280 mm. Ovládaní pomocí servopohonu. "</t>
  </si>
  <si>
    <t>751931651 SPC</t>
  </si>
  <si>
    <t>D+M Požární klapka se servopohonem pro kruhové potrubí D 100 mm - Specifikace dle PD - PKS</t>
  </si>
  <si>
    <t>-1788612222</t>
  </si>
  <si>
    <t>" Požární klapka se servopohonem pro kruhové potrubí D 100 mm. Ovládaní pomocí servopohonu. "</t>
  </si>
  <si>
    <t>751931658 SPC</t>
  </si>
  <si>
    <t>D+M Požární klapka se servopohonem pro kruhové potrubí D 125 mm - Specifikace dle PD - PKS</t>
  </si>
  <si>
    <t>1781317627</t>
  </si>
  <si>
    <t>" Požární klapka se servopohonem pro kruhové potrubí D 125 mm. Ovládaní pomocí servopohonu. "</t>
  </si>
  <si>
    <t>751931652 SPC</t>
  </si>
  <si>
    <t>D+M Požární klapka se servopohonem pro kruhové potrubí D 140 mm - Specifikace dle PD - PKS</t>
  </si>
  <si>
    <t>336030129</t>
  </si>
  <si>
    <t>" Požární klapka se servopohonem pro kruhové potrubí D 140 mm. Ovládaní pomocí servopohonu. "</t>
  </si>
  <si>
    <t>751931653 SPC</t>
  </si>
  <si>
    <t>D+M Požární klapka se servopohonem pro kruhové potrubí D 160 mm - Specifikace dle PD - PKS</t>
  </si>
  <si>
    <t>-243480382</t>
  </si>
  <si>
    <t>" Požární klapka se servopohonem pro kruhové potrubí D 160 mm. Ovládaní pomocí servopohonu. "</t>
  </si>
  <si>
    <t>751931654 SPC</t>
  </si>
  <si>
    <t>D+M Požární klapka se servopohonem pro kruhové potrubí D 180 mm - Specifikace dle PD - PKS</t>
  </si>
  <si>
    <t>-233541673</t>
  </si>
  <si>
    <t>" Požární klapka se servopohonem pro kruhové potrubí D 180 mm. Ovládaní pomocí servopohonu. "</t>
  </si>
  <si>
    <t>751931655 SPC</t>
  </si>
  <si>
    <t>D+M Požární klapka se servopohonem pro kruhové potrubí D 200 mm - Specifikace dle PD - PKS</t>
  </si>
  <si>
    <t>-1022669267</t>
  </si>
  <si>
    <t>" Požární klapka se servopohonem pro kruhové potrubí D 200 mm. Ovládaní pomocí servopohonu. "</t>
  </si>
  <si>
    <t>751931656 SPC</t>
  </si>
  <si>
    <t>D+M Požární klapka se servopohonem pro kruhové potrubí D 250 mm - Specifikace dle PD - PKS</t>
  </si>
  <si>
    <t>-1185184088</t>
  </si>
  <si>
    <t>" Požární klapka se servopohonem pro kruhové potrubí D 250 mm. Ovládaní pomocí servopohonu. "</t>
  </si>
  <si>
    <t>" 4. NP " (2,0+7,0)</t>
  </si>
  <si>
    <t>" 7. NP " (2,0)+(1,0)</t>
  </si>
  <si>
    <t>751931657 SPC</t>
  </si>
  <si>
    <t>D+M Požární klapka se servopohonem pro kruhové potrubí D 315 mm - Specifikace dle PD - PKS</t>
  </si>
  <si>
    <t>111234829</t>
  </si>
  <si>
    <t>" Požární klapka se servopohonem pro kruhové potrubí D 315 mm. Ovládaní pomocí servopohonu. "</t>
  </si>
  <si>
    <t>" 4. NP " (8,0)</t>
  </si>
  <si>
    <t>" 5. NP " (9,0)</t>
  </si>
  <si>
    <t>" 6. NP " (9,0)</t>
  </si>
  <si>
    <t>751931752 SPC</t>
  </si>
  <si>
    <t>D+M Zpětná klapka pro kruhové potrubí D 160 mm - samotížná - Specifikace dle PD - ZK</t>
  </si>
  <si>
    <t>2073577218</t>
  </si>
  <si>
    <t>" Zpětná klapka do kruhového potrubí D 160 mm - samotížná "</t>
  </si>
  <si>
    <t>751931753 SPC</t>
  </si>
  <si>
    <t>D+M Zpětná klapka pro kruhové potrubí D 250 mm - samotížná - Specifikace dle PD - ZK</t>
  </si>
  <si>
    <t>1383365519</t>
  </si>
  <si>
    <t>" Zpětná klapka do kruhového potrubí D 250 mm - samotížná "</t>
  </si>
  <si>
    <t>" 4. NP " (7,0)</t>
  </si>
  <si>
    <t>751931801 SPC</t>
  </si>
  <si>
    <t>D+M Uzavírací klapka se servopohonem pro čtyřhranné potrubí 315×315 mm - Specifikace dle PD - UKS</t>
  </si>
  <si>
    <t>446409690</t>
  </si>
  <si>
    <t>" Uzavírací klapka se servopohonem pro čtyřhranné potrubí 315×315 mm. Ovládaní pomocí servopohonu. "</t>
  </si>
  <si>
    <t>751931802 SPC</t>
  </si>
  <si>
    <t>D+M Uzavírací klapka se servopohonem pro čtyřhranné potrubí 400×400 mm - Specifikace dle PD - UKS</t>
  </si>
  <si>
    <t>-919073273</t>
  </si>
  <si>
    <t>" Uzavírací klapka se servopohonem pro čtyřhranné potrubí 400×400 mm. Ovládaní pomocí servopohonu. "</t>
  </si>
  <si>
    <t>" 8. NP " (6,0)</t>
  </si>
  <si>
    <t>751931803 SPC</t>
  </si>
  <si>
    <t>D+M Uzavírací klapka se servopohonem pro čtyřhranné potrubí 450×560 mm - Specifikace dle PD - UKS</t>
  </si>
  <si>
    <t>-1544648055</t>
  </si>
  <si>
    <t>" Uzavírací klapka se servopohonem pro čtyřhranné potrubí 450×560 mm. Ovládaní pomocí servopohonu. "</t>
  </si>
  <si>
    <t>751931804 SPC</t>
  </si>
  <si>
    <t>D+M Uzavírací klapka se servopohonem pro čtyřhranné potrubí 500×400 mm - Specifikace dle PD - UKS</t>
  </si>
  <si>
    <t>-131516359</t>
  </si>
  <si>
    <t>" Uzavírací klapka se servopohonem pro čtyřhranné potrubí 500×400 mm. Ovládaní pomocí servopohonu. "</t>
  </si>
  <si>
    <t>751931805 SPC</t>
  </si>
  <si>
    <t>D+M Uzavírací klapka se servopohonem pro čtyřhranné potrubí 500×500 mm - Specifikace dle PD - UKS</t>
  </si>
  <si>
    <t>-726482006</t>
  </si>
  <si>
    <t>" Uzavírací klapka se servopohonem pro čtyřhranné potrubí 500×500 mm. Ovládaní pomocí servopohonu. "</t>
  </si>
  <si>
    <t>" 8. NP " (4,0+2,0)</t>
  </si>
  <si>
    <t>751931806 SPC</t>
  </si>
  <si>
    <t>D+M Uzavírací klapka se servopohonem pro čtyřhranné potrubí 630×500 mm - Specifikace dle PD - UKS</t>
  </si>
  <si>
    <t>1196667023</t>
  </si>
  <si>
    <t>" Uzavírací klapka se servopohonem pro čtyřhranné potrubí 630×500 mm. Ovládaní pomocí servopohonu. "</t>
  </si>
  <si>
    <t>751931807 SPC</t>
  </si>
  <si>
    <t>D+M Uzavírací klapka se servopohonem pro čtyřhranné potrubí 710×710 mm - Specifikace dle PD - UKS</t>
  </si>
  <si>
    <t>-1204272103</t>
  </si>
  <si>
    <t>" Uzavírací klapka se servopohonem pro čtyřhranné potrubí 710×710 mm. Ovládaní pomocí servopohonu. "</t>
  </si>
  <si>
    <t>" 8. NP " (1,0)</t>
  </si>
  <si>
    <t>751931808 SPC</t>
  </si>
  <si>
    <t>D+M Uzavírací klapka se servopohonem pro čtyřhranné potrubí 800×800 mm - Specifikace dle PD - UKS</t>
  </si>
  <si>
    <t>111357550</t>
  </si>
  <si>
    <t>" Uzavírací klapka se servopohonem pro čtyřhranné potrubí 800×800 mm. Ovládaní pomocí servopohonu. "</t>
  </si>
  <si>
    <t>751931809 SPC</t>
  </si>
  <si>
    <t>D+M Uzavírací klapka se servopohonem pro čtyřhranné potrubí 800×1250 mm - Specifikace dle PD - UKS</t>
  </si>
  <si>
    <t>-1214740117</t>
  </si>
  <si>
    <t>" Uzavírací klapka se servopohonem pro čtyřhranné potrubí 800×1250 mm. Ovládaní pomocí servopohonu. "</t>
  </si>
  <si>
    <t>751931810 SPC</t>
  </si>
  <si>
    <t>D+M Uzavírací klapka se servopohonem pro čtyřhranné potrubí 400×200 mm - Specifikace dle PD - UKS</t>
  </si>
  <si>
    <t>-1484708759</t>
  </si>
  <si>
    <t>" Uzavírací klapka se servopohonem pro čtyřhranné potrubí 400×200 mm. Ovládaní pomocí servopohonu. "</t>
  </si>
  <si>
    <t>751931811 SPC</t>
  </si>
  <si>
    <t>D+M Uzavírací klapka se servopohonem pro čtyřhranné potrubí 1000×1000 mm - Specifikace dle PD - UKS</t>
  </si>
  <si>
    <t>1530898006</t>
  </si>
  <si>
    <t>" Uzavírací klapka se servopohonem pro čtyřhranné potrubí 1000×1000 mm. Ovládaní pomocí servopohonu. "</t>
  </si>
  <si>
    <t>751931851 SPC</t>
  </si>
  <si>
    <t>D+M Uzavírací klapka se servopohonem pro kruhové potrubí D 80 mm - Specifikace dle PD - UKS</t>
  </si>
  <si>
    <t>1437800782</t>
  </si>
  <si>
    <t>" Uzavírací klapka se servopohonem pro kruhové potrubí D 80 mm. Ovládaní pomocí servopohonu. "</t>
  </si>
  <si>
    <t>" 6. NP " (16,0)</t>
  </si>
  <si>
    <t>751931852 SPC</t>
  </si>
  <si>
    <t>D+M Uzavírací klapka se servopohonem pro kruhové potrubí D 100 mm - Specifikace dle PD - UKS</t>
  </si>
  <si>
    <t>706301984</t>
  </si>
  <si>
    <t>" Uzavírací klapka se servopohonem pro kruhové potrubí D 100 mm. Ovládaní pomocí servopohonu. "</t>
  </si>
  <si>
    <t>" 1. NP " (7,0+2,0)</t>
  </si>
  <si>
    <t>" 5. NP " (6,0)</t>
  </si>
  <si>
    <t>" 6. NP " (7,0)</t>
  </si>
  <si>
    <t>751931853 SPC</t>
  </si>
  <si>
    <t>D+M Uzavírací klapka se servopohonem pro kruhové potrubí D 125 mm - Specifikace dle PD - UKS</t>
  </si>
  <si>
    <t>-1307317587</t>
  </si>
  <si>
    <t>" Uzavírací klapka se servopohonem pro kruhové potrubí D 125 mm. Ovládaní pomocí servopohonu. "</t>
  </si>
  <si>
    <t>" 8. NP " (8,0)</t>
  </si>
  <si>
    <t>751931854 SPC</t>
  </si>
  <si>
    <t>D+M Uzavírací klapka se servopohonem pro kruhové potrubí D 140 mm - Specifikace dle PD - UKS</t>
  </si>
  <si>
    <t>471173439</t>
  </si>
  <si>
    <t>" Uzavírací klapka se servopohonem pro kruhové potrubí D 140 mm. Ovládaní pomocí servopohonu. "</t>
  </si>
  <si>
    <t>" 8. NP " (39,0)</t>
  </si>
  <si>
    <t>751931858 SPC</t>
  </si>
  <si>
    <t>D+M Uzavírací klapka se servopohonem pro kruhové potrubí D 200 mm - Specifikace dle PD - UKS</t>
  </si>
  <si>
    <t>-1543755910</t>
  </si>
  <si>
    <t>" Uzavírací klapka se servopohonem pro kruhové potrubí D 200 mm. Ovládaní pomocí servopohonu. "</t>
  </si>
  <si>
    <t>751931855 SPC</t>
  </si>
  <si>
    <t>D+M Uzavírací klapka se servopohonem pro kruhové potrubí D 250 mm - Specifikace dle PD - UKS</t>
  </si>
  <si>
    <t>-2131370166</t>
  </si>
  <si>
    <t>" Uzavírací klapka se servopohonem pro kruhové potrubí D 250 mm. Ovládaní pomocí servopohonu. "</t>
  </si>
  <si>
    <t>751931856 SPC</t>
  </si>
  <si>
    <t>D+M Uzavírací klapka se servopohonem pro kruhové potrubí D 355 mm - Specifikace dle PD - UKS</t>
  </si>
  <si>
    <t>-315833279</t>
  </si>
  <si>
    <t>" Uzavírací klapka se servopohonem pro kruhové potrubí D 355 mm. Ovládaní pomocí servopohonu. "</t>
  </si>
  <si>
    <t>751931857 SPC</t>
  </si>
  <si>
    <t>D+M Uzavírací klapka se servopohonem pro kruhové potrubí D 500 mm - Specifikace dle PD - UKS</t>
  </si>
  <si>
    <t>1223956159</t>
  </si>
  <si>
    <t>" Uzavírací klapka se servopohonem pro kruhové potrubí D 500 mm. Ovládaní pomocí servopohonu. "</t>
  </si>
  <si>
    <t>751931900 SPC</t>
  </si>
  <si>
    <t>D+M Tlumič hluku do kruhového potrubí D 200 mm, s TI tl. 50 mm, délka 600 mm - Specifikace dle PD - TH</t>
  </si>
  <si>
    <t>-564674229</t>
  </si>
  <si>
    <t>Poznámka k položce:_x000D_
" V ceně napojení na potrubí, izolace, veškeré nutné kotvící, těsnící a další prvky a materiál. "</t>
  </si>
  <si>
    <t>" Tlumič hluku do kruhového potrubí D 200 mm vč. TI. "</t>
  </si>
  <si>
    <t>751931905 SPC</t>
  </si>
  <si>
    <t>D+M Tlumič hluku do kruhového potrubí D 200 mm, s TI tl. 50 mm, délka 1 000 mm - Specifikace dle PD - TH</t>
  </si>
  <si>
    <t>1807475331</t>
  </si>
  <si>
    <t>751931906 SPC</t>
  </si>
  <si>
    <t>D+M Tlumič hluku do kruhového potrubí D 200 mm, s TI tl. 50 mm, délka 1 250 mm - Specifikace dle PD - TH</t>
  </si>
  <si>
    <t>644434161</t>
  </si>
  <si>
    <t>751931901 SPC</t>
  </si>
  <si>
    <t>D+M Tlumič hluku do kruhového potrubí D 200 mm, s TI tl. 50 mm, délka 1 500 mm - Specifikace dle PD - TH</t>
  </si>
  <si>
    <t>413162370</t>
  </si>
  <si>
    <t>751931902 SPC</t>
  </si>
  <si>
    <t>D+M Tlumič hluku do kruhového potrubí D 250 mm, s TI tl. 50 mm, délka 1 000 mm - Specifikace dle PD - TH</t>
  </si>
  <si>
    <t>1245081842</t>
  </si>
  <si>
    <t>" Tlumič hluku do kruhového potrubí D 250 mm vč. TI. "</t>
  </si>
  <si>
    <t>751931903 SPC</t>
  </si>
  <si>
    <t>D+M Tlumič hluku do kruhového potrubí D 350 mm, s TI tl. 50 mm, délka 600 mm - Specifikace dle PD - TH</t>
  </si>
  <si>
    <t>-382817277</t>
  </si>
  <si>
    <t>" Tlumič hluku do kruhového potrubí D 350 mm vč. TI. "</t>
  </si>
  <si>
    <t>751931904 SPC</t>
  </si>
  <si>
    <t>D+M Tlumič hluku do kruhového potrubí D 350 mm, s TI tl. 50 mm, délka 1 000 mm - Specifikace dle PD - TH</t>
  </si>
  <si>
    <t>-1548772677</t>
  </si>
  <si>
    <t>751931951 SPC</t>
  </si>
  <si>
    <t>D+M Tlumič hluku do čtyřhranného potrubí 200×200 mm, s TI tl. 50 mm, délka 1 250 mm - Specifikace dle PD - TH</t>
  </si>
  <si>
    <t>1961861892</t>
  </si>
  <si>
    <t>" Tlumič hluku do čtyřhranného potrubí 200×200 mm vč. TI. "</t>
  </si>
  <si>
    <t>751931952 SPC</t>
  </si>
  <si>
    <t>D+M Tlumič hluku do čtyřhranného potrubí 200×200 mm, s TI tl. 50 mm, délka 1 500 mm - Specifikace dle PD - TH</t>
  </si>
  <si>
    <t>1166210786</t>
  </si>
  <si>
    <t>751931953 SPC</t>
  </si>
  <si>
    <t>D+M Tlumič hluku do čtyřhranného potrubí 250×200 mm, s TI tl. 50 mm, délka 1 250 mm - Specifikace dle PD - TH</t>
  </si>
  <si>
    <t>-1306508015</t>
  </si>
  <si>
    <t>" Tlumič hluku do čtyřhranného potrubí 250×200 mm vč. TI. "</t>
  </si>
  <si>
    <t>751931954 SPC</t>
  </si>
  <si>
    <t>D+M Tlumič hluku do čtyřhranného potrubí 250×200 mm, s TI tl. 50 mm, délka 1 500 mm - Specifikace dle PD - TH</t>
  </si>
  <si>
    <t>716049231</t>
  </si>
  <si>
    <t>751931955 SPC</t>
  </si>
  <si>
    <t>D+M Tlumič hluku do čtyřhranného potrubí 250×200 mm, s TI tl. 50 mm, délka 2 000 mm - Specifikace dle PD - TH</t>
  </si>
  <si>
    <t>1243657469</t>
  </si>
  <si>
    <t>751931956 SPC</t>
  </si>
  <si>
    <t>D+M Tlumič hluku do čtyřhranného potrubí 280×900 mm, s TI tl. 50 mm, délka 1 250 mm - Specifikace dle PD - TH</t>
  </si>
  <si>
    <t>-1373338900</t>
  </si>
  <si>
    <t>" Tlumič hluku do čtyřhranného potrubí 280×900 mm vč. TI. "</t>
  </si>
  <si>
    <t>751931957 SPC</t>
  </si>
  <si>
    <t>D+M Tlumič hluku do čtyřhranného potrubí 280×900 mm, s TI tl. 50 mm, délka 1 500 mm - Specifikace dle PD - TH</t>
  </si>
  <si>
    <t>-2105974930</t>
  </si>
  <si>
    <t>751931958 SPC</t>
  </si>
  <si>
    <t>D+M Tlumič hluku do čtyřhranného potrubí 315×200 mm, s TI tl. 50 mm, délka 1 000 mm - Specifikace dle PD - TH</t>
  </si>
  <si>
    <t>1877956393</t>
  </si>
  <si>
    <t>" Tlumič hluku do čtyřhranného potrubí 315×200 mm vč. TI. "</t>
  </si>
  <si>
    <t>751931980 SPC</t>
  </si>
  <si>
    <t>D+M Tlumič hluku do čtyřhranného potrubí 400×200 mm, s TI tl. 50 mm, délka 1 250 mm - Specifikace dle PD - TH</t>
  </si>
  <si>
    <t>1965840988</t>
  </si>
  <si>
    <t>" Tlumič hluku do čtyřhranného potrubí 400×200 mm vč. TI. "</t>
  </si>
  <si>
    <t>751931959 SPC</t>
  </si>
  <si>
    <t>D+M Tlumič hluku do čtyřhranného potrubí 400×500 mm, s TI tl. 50 mm, délka 1 500 mm - Specifikace dle PD - TH</t>
  </si>
  <si>
    <t>1188807536</t>
  </si>
  <si>
    <t>" Tlumič hluku do čtyřhranného potrubí 400×500 mm vč. TI. "</t>
  </si>
  <si>
    <t>751931960 SPC</t>
  </si>
  <si>
    <t>D+M Tlumič hluku do čtyřhranného potrubí 400×600 mm, s TI tl. 50 mm, délka 1 250 mm - Specifikace dle PD - TH</t>
  </si>
  <si>
    <t>1103163852</t>
  </si>
  <si>
    <t>" Tlumič hluku do čtyřhranného potrubí 400×600 mm vč. TI. "</t>
  </si>
  <si>
    <t>751931961 SPC</t>
  </si>
  <si>
    <t>D+M Tlumič hluku do čtyřhranného potrubí 400×600 mm, s TI tl. 50 mm, délka 1 500 mm - Specifikace dle PD - TH</t>
  </si>
  <si>
    <t>-1146139811</t>
  </si>
  <si>
    <t>751931979 SPC</t>
  </si>
  <si>
    <t>D+M Tlumič hluku do čtyřhranného potrubí 500×315 mm, s TI tl. 50 mm, délka 1 000 mm - Specifikace dle PD - TH</t>
  </si>
  <si>
    <t>476099323</t>
  </si>
  <si>
    <t>" Tlumič hluku do čtyřhranného potrubí 500×315 mm vč. TI. "</t>
  </si>
  <si>
    <t>751931962 SPC</t>
  </si>
  <si>
    <t>D+M Tlumič hluku do čtyřhranného potrubí 500×315 mm, s TI tl. 50 mm, délka 1 250 mm - Specifikace dle PD - TH</t>
  </si>
  <si>
    <t>-1938992613</t>
  </si>
  <si>
    <t>" 5. NP " (16,0)</t>
  </si>
  <si>
    <t>751931963 SPC</t>
  </si>
  <si>
    <t>D+M Tlumič hluku do čtyřhranného potrubí 560×315 mm, s TI tl. 50 mm, délka 1 250 mm - Specifikace dle PD - TH</t>
  </si>
  <si>
    <t>602607702</t>
  </si>
  <si>
    <t>" Tlumič hluku do čtyřhranného potrubí 560×315 mm vč. TI. "</t>
  </si>
  <si>
    <t>751931964 SPC</t>
  </si>
  <si>
    <t>D+M Tlumič hluku do čtyřhranného potrubí 560×315 mm, s TI tl. 50 mm, délka 1 500 mm - Specifikace dle PD - TH</t>
  </si>
  <si>
    <t>-436334516</t>
  </si>
  <si>
    <t>751931965 SPC</t>
  </si>
  <si>
    <t>D+M Tlumič hluku do čtyřhranného potrubí 630×315 mm, s TI tl. 50 mm, délka 1 250 mm - Specifikace dle PD - TH</t>
  </si>
  <si>
    <t>48030579</t>
  </si>
  <si>
    <t>" Tlumič hluku do čtyřhranného potrubí 630×315 mm vč. TI. "</t>
  </si>
  <si>
    <t>751931966 SPC</t>
  </si>
  <si>
    <t>D+M Tlumič hluku do čtyřhranného potrubí 630×315 mm, s TI tl. 50 mm, délka 1 500 mm - Specifikace dle PD - TH</t>
  </si>
  <si>
    <t>-1516985211</t>
  </si>
  <si>
    <t>751931967 SPC</t>
  </si>
  <si>
    <t>D+M Tlumič hluku do čtyřhranného potrubí 630×400 mm, s TI tl. 50 mm, délka 1 250 mm - Specifikace dle PD - TH</t>
  </si>
  <si>
    <t>-2084035998</t>
  </si>
  <si>
    <t>" Tlumič hluku do čtyřhranného potrubí 630×400 mm vč. TI. "</t>
  </si>
  <si>
    <t>751931968 SPC</t>
  </si>
  <si>
    <t>D+M Tlumič hluku do čtyřhranného potrubí 710×250 mm, s TI tl. 50 mm, délka 1 250 mm - Specifikace dle PD - TH</t>
  </si>
  <si>
    <t>-43582065</t>
  </si>
  <si>
    <t>" Tlumič hluku do čtyřhranného potrubí 710×250 mm vč. TI. "</t>
  </si>
  <si>
    <t>751931969 SPC</t>
  </si>
  <si>
    <t>D+M Tlumič hluku do čtyřhranného potrubí 710×250 mm, s TI tl. 50 mm, délka 1 500 mm - Specifikace dle PD - TH</t>
  </si>
  <si>
    <t>-1525699883</t>
  </si>
  <si>
    <t>751931970 SPC</t>
  </si>
  <si>
    <t>D+M Tlumič hluku do čtyřhranného potrubí 710×250 mm, s TI tl. 50 mm, délka 2 000 mm - Specifikace dle PD - TH</t>
  </si>
  <si>
    <t>731093749</t>
  </si>
  <si>
    <t>751931971 SPC</t>
  </si>
  <si>
    <t>D+M Tlumič hluku do čtyřhranného potrubí 710×315 mm, s TI tl. 50 mm, délka 1 250 mm - Specifikace dle PD - TH</t>
  </si>
  <si>
    <t>-951074878</t>
  </si>
  <si>
    <t>" Tlumič hluku do čtyřhranného potrubí 710×315 mm vč. TI. "</t>
  </si>
  <si>
    <t>751931972 SPC</t>
  </si>
  <si>
    <t>D+M Tlumič hluku do čtyřhranného potrubí 710×315 mm, s TI tl. 50 mm, délka 1 500 mm - Specifikace dle PD - TH</t>
  </si>
  <si>
    <t>108223567</t>
  </si>
  <si>
    <t>751931973 SPC</t>
  </si>
  <si>
    <t>D+M Tlumič hluku do čtyřhranného potrubí 710×400 mm, s TI tl. 50 mm, délka 1 250 mm - Specifikace dle PD - TH</t>
  </si>
  <si>
    <t>-651174231</t>
  </si>
  <si>
    <t>" Tlumič hluku do čtyřhranného potrubí 710×400 mm vč. TI. "</t>
  </si>
  <si>
    <t>751931974 SPC</t>
  </si>
  <si>
    <t>D+M Tlumič hluku do čtyřhranného potrubí 800×250 mm, s TI tl. 50 mm, délka 1 250 mm - Specifikace dle PD - TH</t>
  </si>
  <si>
    <t>-343996214</t>
  </si>
  <si>
    <t>" Tlumič hluku do čtyřhranného potrubí 800×250 mm vč. TI. "</t>
  </si>
  <si>
    <t>751931975 SPC</t>
  </si>
  <si>
    <t>D+M Tlumič hluku do čtyřhranného potrubí 800×250 mm, s TI tl. 50 mm, délka 2 000 mm - Specifikace dle PD - TH</t>
  </si>
  <si>
    <t>-1106781213</t>
  </si>
  <si>
    <t>751931976 SPC</t>
  </si>
  <si>
    <t>D+M Tlumič hluku do čtyřhranného potrubí 900×250 mm, s TI tl. 50 mm, délka 1 000 mm - Specifikace dle PD - TH</t>
  </si>
  <si>
    <t>790462445</t>
  </si>
  <si>
    <t>" Tlumič hluku do čtyřhranného potrubí 900×250 mm vč. TI. "</t>
  </si>
  <si>
    <t>751931977 SPC</t>
  </si>
  <si>
    <t>D+M Tlumič hluku do čtyřhranného potrubí 900×250 mm, s TI tl. 50 mm, délka 2 000 mm - Specifikace dle PD - TH</t>
  </si>
  <si>
    <t>1520848270</t>
  </si>
  <si>
    <t>751931978 SPC</t>
  </si>
  <si>
    <t>D+M Tlumič hluku do čtyřhranného potrubí 900×280 mm, s TI tl. 50 mm, délka 1 250 mm - Specifikace dle PD - TH</t>
  </si>
  <si>
    <t>1252730648</t>
  </si>
  <si>
    <t>" Tlumič hluku do čtyřhranného potrubí 900×280 mm vč. TI. "</t>
  </si>
  <si>
    <t>751932001 SPC</t>
  </si>
  <si>
    <t>D+M Elektrický ohřívač vzduchu do čtyřhranného potrubí 315×630 mm - Specifikace dle PD - OH</t>
  </si>
  <si>
    <t>1467795589</t>
  </si>
  <si>
    <t xml:space="preserve">Poznámka k položce:_x000D_
" V ceně napojení na potrubí, zprovoznění a další příslušenství vč. případného napojení na elektro a kabeláže (prokabelování). "_x000D_
</t>
  </si>
  <si>
    <t>" Elektrický ohřívač vzduchu. "</t>
  </si>
  <si>
    <t>751932007 SPC</t>
  </si>
  <si>
    <t>D+M Elektrický ohřívač vzduchu do čtyřhranného potrubí 400×200 mm - Specifikace dle PD - OH</t>
  </si>
  <si>
    <t>2092727648</t>
  </si>
  <si>
    <t>751932002 SPC</t>
  </si>
  <si>
    <t>D+M Elektrický ohřívač vzduchu do čtyřhranného potrubí 560×315 mm - Specifikace dle PD - OH</t>
  </si>
  <si>
    <t>-1165989131</t>
  </si>
  <si>
    <t>751932003 SPC</t>
  </si>
  <si>
    <t>D+M Elektrický ohřívač vzduchu do čtyřhranného potrubí 630×315 mm - Specifikace dle PD - OH</t>
  </si>
  <si>
    <t>-857390965</t>
  </si>
  <si>
    <t>751932004 SPC</t>
  </si>
  <si>
    <t>D+M Elektrický ohřívač vzduchu do čtyřhranného potrubí 710×315 mm - Specifikace dle PD - OH</t>
  </si>
  <si>
    <t>-946474091</t>
  </si>
  <si>
    <t>751932005 SPC</t>
  </si>
  <si>
    <t>D+M Elektrický ohřívač vzduchu do čtyřhranného potrubí 740×340 mm - Specifikace dle PD - OH</t>
  </si>
  <si>
    <t>-821006694</t>
  </si>
  <si>
    <t>751932006 SPC</t>
  </si>
  <si>
    <t>D+M Elektrický ohřívač vzduchu do čtyřhranného potrubí 940×540 mm - Specifikace dle PD - OH</t>
  </si>
  <si>
    <t>1374451507</t>
  </si>
  <si>
    <t>" 4. NP " (3,0)</t>
  </si>
  <si>
    <t>751932031 SPC</t>
  </si>
  <si>
    <t>D+M Elektrický ohřívač vzduchu do kruhového potrubí D 200 mm - Specifikace dle PD - OH</t>
  </si>
  <si>
    <t>1719226820</t>
  </si>
  <si>
    <t>751932051 SPC</t>
  </si>
  <si>
    <t>D+M Vodní ohřívač vzduchu do čtyřhranného potrubí 400×200 mm - Specifikace dle PD - OH</t>
  </si>
  <si>
    <t>-217918424</t>
  </si>
  <si>
    <t>" Vodní ohřívač vzduchu. "</t>
  </si>
  <si>
    <t>751932081 SPC</t>
  </si>
  <si>
    <t>D+M Vodní ohřívač vzduchu do kruhového potrubí D 200 mm - Specifikace dle PD - OH</t>
  </si>
  <si>
    <t>1577165185</t>
  </si>
  <si>
    <t>751932101 SPC</t>
  </si>
  <si>
    <t>D+M Filtrační kazeta do čtyřhranného potrubí 400×200 mm - Specifikace dle PD - F</t>
  </si>
  <si>
    <t>1409778670</t>
  </si>
  <si>
    <t>Poznámka k položce:_x000D_
" V ceně napojení na potrubí, zprovoznění, veškeré nutné kotvící, těsnící a další prvky a materiál. "</t>
  </si>
  <si>
    <t>" Filtrační kazeta do čtyřhranného potrubí 400×200 mm. "</t>
  </si>
  <si>
    <t>751932102 SPC</t>
  </si>
  <si>
    <t>D+M Filtrační kazeta do čtyřhranného potrubí 700×400 mm - Specifikace dle PD - F</t>
  </si>
  <si>
    <t>-1594477702</t>
  </si>
  <si>
    <t>" Filtrační kazeta do čtyřhranného potrubí 700×400 mm. "</t>
  </si>
  <si>
    <t>751932110 SPC</t>
  </si>
  <si>
    <t>D+M Kapsový filtr F7 do filtrační kazety do potrubí 400×200 mm - Specifikace dle PD</t>
  </si>
  <si>
    <t>1522125489</t>
  </si>
  <si>
    <t>Poznámka k položce:_x000D_
" V ceně vložení do kazety, případné utěsnění a veškerý nutný materiál a příslušenství. "</t>
  </si>
  <si>
    <t>" Kapsový filtr do filtrační kazety do čtyřhranného potrubí 400×200 mm. "</t>
  </si>
  <si>
    <t>751932111 SPC</t>
  </si>
  <si>
    <t>D+M Kapsový filtr F7 do filtrační kazety do potrubí 700×400 mm - Specifikace dle PD</t>
  </si>
  <si>
    <t>76928572</t>
  </si>
  <si>
    <t>" Kapsový filtr do filtrační kazety do čtyřhranného potrubí 700×400 mm. "</t>
  </si>
  <si>
    <t>751932150 SPC</t>
  </si>
  <si>
    <t>D+M Filtrační kazeta pro kruhové potrubí D 200 mm - Specifikace dle PD - F</t>
  </si>
  <si>
    <t>1699405506</t>
  </si>
  <si>
    <t>" Filtrační kazeta pro kruhové potrubí D 200 mm. "</t>
  </si>
  <si>
    <t>" 1. NP " (2,0+1,0)</t>
  </si>
  <si>
    <t>751932151 SPC</t>
  </si>
  <si>
    <t>D+M Filtrační kazeta pro kruhové potrubí D 355 mm - Specifikace dle PD - F</t>
  </si>
  <si>
    <t>551288982</t>
  </si>
  <si>
    <t>" Filtrační kazeta pro kruhové potrubí D 355 mm. "</t>
  </si>
  <si>
    <t>751932160 SPC</t>
  </si>
  <si>
    <t>D+M Kapsový filtr F7 do filtrační kazety pro potrubí D 200 mm - Specifikace dle PD</t>
  </si>
  <si>
    <t>-107349019</t>
  </si>
  <si>
    <t>" Kapsový filtr do filtrační kazety pro kruhové potrubí D 200 mm. "</t>
  </si>
  <si>
    <t>751932161 SPC</t>
  </si>
  <si>
    <t>D+M Kapsový filtr F7 do filtrační kazety pro potrubí D 355 mm - Specifikace dle PD</t>
  </si>
  <si>
    <t>-547818043</t>
  </si>
  <si>
    <t>" Kapsový filtr do filtrační kazety pro kruhové potrubí D 355 mm. "</t>
  </si>
  <si>
    <t>751932201 SPC</t>
  </si>
  <si>
    <t>D+M Protidešťová žaluzie 200×200 mm - Specifikace dle PD - PDZ</t>
  </si>
  <si>
    <t>-2052200069</t>
  </si>
  <si>
    <t xml:space="preserve">Poznámka k položce:_x000D_
" Protidešťová žaluzie v provedení dle PD, tepelně izolovaná, se síťkou. _x000D_
V ceně osazení a dodání žaluzie, upevňovacího rámečku,síta proti  hmyzu a kotvících prvků,včetně zapravení a utěsnění (tepelně) prostupu. "_x000D_
</t>
  </si>
  <si>
    <t>" Protidešťová žaluzie 200×200 mm. "</t>
  </si>
  <si>
    <t>" 8. NP - výdech " (6,0)</t>
  </si>
  <si>
    <t>751932202 SPC</t>
  </si>
  <si>
    <t>D+M Protidešťová žaluzie 250×250 mm - Specifikace dle PD - PDZ</t>
  </si>
  <si>
    <t>2120896354</t>
  </si>
  <si>
    <t>" Protidešťová žaluzie 250×250 mm. "</t>
  </si>
  <si>
    <t>" 8. NP - výdech " (18,0)</t>
  </si>
  <si>
    <t>751932203 SPC</t>
  </si>
  <si>
    <t>D+M Protidešťová žaluzie 315×315 mm - Specifikace dle PD - PDZ</t>
  </si>
  <si>
    <t>-585119566</t>
  </si>
  <si>
    <t>" Protidešťová žaluzie 315×315 mm. "</t>
  </si>
  <si>
    <t>" 8. NP - výdech " (2,0)</t>
  </si>
  <si>
    <t>751932204 SPC</t>
  </si>
  <si>
    <t>D+M Protidešťová žaluzie 355×250 mm - Specifikace dle PD - PDZ</t>
  </si>
  <si>
    <t>314858228</t>
  </si>
  <si>
    <t>" Protidešťová žaluzie 355×250 mm. "</t>
  </si>
  <si>
    <t>" 1. NP - nádech " (2,0)</t>
  </si>
  <si>
    <t>751932205 SPC</t>
  </si>
  <si>
    <t>D+M Protidešťová žaluzie 400×400 mm - Specifikace dle PD - PDZ</t>
  </si>
  <si>
    <t>1131130133</t>
  </si>
  <si>
    <t>" Protidešťová žaluzie 400×400 mm. "</t>
  </si>
  <si>
    <t>751932206 SPC</t>
  </si>
  <si>
    <t>D+M Protidešťová žaluzie 450×560 mm - Specifikace dle PD - PDZ</t>
  </si>
  <si>
    <t>951061402</t>
  </si>
  <si>
    <t>" Protidešťová žaluzie 500×400 mm. "</t>
  </si>
  <si>
    <t>751932207 SPC</t>
  </si>
  <si>
    <t>D+M Protidešťová žaluzie 500×400 mm - Specifikace dle PD - PDZ</t>
  </si>
  <si>
    <t>-1532031825</t>
  </si>
  <si>
    <t>751932208 SPC</t>
  </si>
  <si>
    <t>D+M Protidešťová žaluzie 630×500 mm - Specifikace dle PD - PDZ</t>
  </si>
  <si>
    <t>-1177818704</t>
  </si>
  <si>
    <t>" Protidešťová žaluzie 630×500 mm. "</t>
  </si>
  <si>
    <t>751932209 SPC</t>
  </si>
  <si>
    <t>D+M Protidešťová žaluzie 800×800 mm - Specifikace dle PD - PDZ</t>
  </si>
  <si>
    <t>828508325</t>
  </si>
  <si>
    <t>" Protidešťová žaluzie 800×800 mm. "</t>
  </si>
  <si>
    <t>" 8. NP - nádech " (2,0)</t>
  </si>
  <si>
    <t>751932210 SPC</t>
  </si>
  <si>
    <t>D+M Protidešťová žaluzie 1000×1000 mm - Specifikace dle PD - PDZ</t>
  </si>
  <si>
    <t>-385868171</t>
  </si>
  <si>
    <t>" Protidešťová žaluzie 1000×1000 mm. "</t>
  </si>
  <si>
    <t>" 2. NP - nádech " (1,0)</t>
  </si>
  <si>
    <t>" 3. NP - nádech " (1,0)</t>
  </si>
  <si>
    <t>" 8. NP - nádech " (1,0)</t>
  </si>
  <si>
    <t>751932301 SPC</t>
  </si>
  <si>
    <t>D+M Čistý nástavec s HEPA filtrem - na kruhové potrubí D 160 - Specifikace dle PD - ČN</t>
  </si>
  <si>
    <t>1178423650</t>
  </si>
  <si>
    <t xml:space="preserve">Poznámka k položce:_x000D_
" V ceně nástevec vč. kazetového HEPA filtru, a veškerého nutného příslušenství - těsnících, kotvících a dalších prvků, mřížky, rámečku apod. a nutných prací - napojení na potrubí apod.. "_x000D_
</t>
  </si>
  <si>
    <t>" Čistý nástev s HEPA filtrem na potrubí D 160 . "</t>
  </si>
  <si>
    <t>751932302 SPC</t>
  </si>
  <si>
    <t>D+M Čistý nástavec s HEPA filtrem - na kruhové potrubí D 250 - Specifikace dle PD - ČN</t>
  </si>
  <si>
    <t>443522406</t>
  </si>
  <si>
    <t>" Čistý nástev s HEPA filtrem na potrubí D 250 . "</t>
  </si>
  <si>
    <t>751 - 4</t>
  </si>
  <si>
    <t>Vzduchotechnika - Ostatní</t>
  </si>
  <si>
    <t>751940101 SPC</t>
  </si>
  <si>
    <t>D+M Bezpečnostní štítky pro označení zařízení VZT - Specifikace dle PD</t>
  </si>
  <si>
    <t>" Bezpečnostní štítky pro označení armatur, ventilů, druhu média, směru proudění apod. " (1,0)</t>
  </si>
  <si>
    <t>751940201 SPC</t>
  </si>
  <si>
    <t>D+M Systém podpory pro potrubí na střeše - Specifikace dle PD</t>
  </si>
  <si>
    <t xml:space="preserve">Poznámka k položce:_x000D_
" Ocelová rámová konstrukce s protikorózní úpravou, systém podpory pro instalace na střeše, zátěžové bloky, pochůzí plošina, zábradlí. "_x000D_
</t>
  </si>
  <si>
    <t xml:space="preserve">" Podpůrný systém pro vedení potrubí VZT na střeše " </t>
  </si>
  <si>
    <t>" 8. NP " (1,5+1,5+1,5+4,6+4,6+1,3+1,0+3,1+1,8+1,8+8,6+1,6+0,9+3,1+12,5+5,0+3,0+6,9+1,0)</t>
  </si>
  <si>
    <t>751940301 SPC</t>
  </si>
  <si>
    <t>Zprovoznění, měření, kontrola, seřízení a zaregulování soustavy</t>
  </si>
  <si>
    <t xml:space="preserve">Poznámka k položce:_x000D_
" V ceně veškeré nutné práce a materiál související se zprovozněním, zregulováním, nastavením a seřízením VZT jako kompletu. Jedná se předevšéím o:_x000D_
 - zaregulování, měření a seřízení průtoku vzduchu; _x000D_
 - měření hlukových parametrů;_x000D_
 - vyzkoušení systému - individuální, funkční a komplexní;_x000D_
 - zkušební provoz;_x000D_
 - sepsání záznamů a vyhotovení závěrečné zprávy ze zkušebního provozu;_x000D_
 - další nutné práce související s provedením uvedení VZT sestavy do provozu vyjma provedení zkoušek těsnosti VZT (uvažiováno jako součást VRN). " _x000D_
</t>
  </si>
  <si>
    <t>" Práce související s uvedením VZT do provozu - zprovoznění, měření, kontrola, … " (1,0)</t>
  </si>
  <si>
    <t>751940401 SPC</t>
  </si>
  <si>
    <t>D+M Tlačítko pro ovládání odvětrání CHÚC</t>
  </si>
  <si>
    <t>Poznámka k položce:_x000D_
" V ceně montáž, zapojení, prokabelování, napojení na elektro. "</t>
  </si>
  <si>
    <t>" Tlačítko pro ovládání odvětrání CHUC. "</t>
  </si>
  <si>
    <t>" 2. NP " (5,0+1,0)</t>
  </si>
  <si>
    <t>" 3. NP " (3,0+1,0)</t>
  </si>
  <si>
    <t>" 4. NP " (1,0+1,0)</t>
  </si>
  <si>
    <t>" 5. NP " (1,0+1,0)</t>
  </si>
  <si>
    <t>" 6. NP " (1,0+1,0)</t>
  </si>
  <si>
    <t>" 7. NP " (1,0+1,0)</t>
  </si>
  <si>
    <t>751940501 SPC</t>
  </si>
  <si>
    <t>Poznámka k položce:_x000D_
" Zajištění prostupů potrubí chlazení mezi jednotlivými požárními úseky protipožárními prvky - ucpávkami, tmely, pěny, disky, apod. - požadované požární odolnosti.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t>
  </si>
  <si>
    <t>" Protipožární ucpávky,, manžety, tmely, apod. pro potrubí do chrániček, prostupů. " (1,0)</t>
  </si>
  <si>
    <t>751940601 SPC</t>
  </si>
  <si>
    <t>D+M Utěsňovací a výplňový materiál</t>
  </si>
  <si>
    <t>343190363</t>
  </si>
  <si>
    <t xml:space="preserve">Poznámka k položce:_x000D_
" V ceně veškeré nutné práce a materiál pro utěsnění nepožárních prostupů - např. pěny, izolace apod.  "_x000D_
</t>
  </si>
  <si>
    <t>" Utěsňovací a vyplňpvací materiál pro vyplnění prostor mezi potrubím a otvorem v konstrukcích pro vyrovnání povrchu pro omítky. "</t>
  </si>
  <si>
    <t>" Utěsňovací a výplňový materiál " (1,0)</t>
  </si>
  <si>
    <t>751940901 SPC</t>
  </si>
  <si>
    <t>Vyhotovení dílenské dokumentace VZT - Specifikace dle PD</t>
  </si>
  <si>
    <t>" Vyhotovení dílenské dokumentace VZT vč. veškerých nutných prací. " (1,0)</t>
  </si>
  <si>
    <t>1131478520</t>
  </si>
  <si>
    <t>" Stavební práce a dodávky spojené s provedením funkčního celku 751 - výpomoce, doplňkové práce a dodávky, kompletace apod. " (20,0)</t>
  </si>
  <si>
    <t>D.1.2.5. - SILNOPROUD</t>
  </si>
  <si>
    <t xml:space="preserve">      741 - 1 - Elektroinstalace silnoproudu - Svítidla</t>
  </si>
  <si>
    <t xml:space="preserve">      741 - 2 - Elektroinstalace silnoproudu - Přístroje</t>
  </si>
  <si>
    <t xml:space="preserve">      741 - 3 - Elektroinstalace silnoproudu - Kabely a vodiče</t>
  </si>
  <si>
    <t xml:space="preserve">      741 - 4 - Elektroinstalace silnoproudu - Rozvaděče</t>
  </si>
  <si>
    <t xml:space="preserve">      741 - 5 - Elektroinstalace silnoproudu - Hromosvod</t>
  </si>
  <si>
    <t xml:space="preserve">      741 - 6 - Elektroinstalace silnoproudu - Zemnění</t>
  </si>
  <si>
    <t xml:space="preserve">      741 - 7 - Elektroinstalace silnoproudu - Ochranné pospojování a uzemnění uvnitř objektu</t>
  </si>
  <si>
    <t xml:space="preserve">      741 - 8 - Elektroinstalace silnoproudu - Ostatní práce a materiály</t>
  </si>
  <si>
    <t>741 - 1</t>
  </si>
  <si>
    <t>Elektroinstalace silnoproudu - Svítidla</t>
  </si>
  <si>
    <t>741991101 SPC</t>
  </si>
  <si>
    <t>D+M LED svítidlo obdélníkové závěsné, příkon 40,5 W - Specifikace dle PD - A</t>
  </si>
  <si>
    <t>-873530137</t>
  </si>
  <si>
    <t xml:space="preserve">Poznámka k položce:_x000D_
" Včetně montáže, zapojení, zdroje, případného závěsu a veškerého příslušenství. "_x000D_
</t>
  </si>
  <si>
    <t>" LED svítidlo závěsné, stmívatelné, IP 66, 40,5 W. Ovládání se systémem DALI. "</t>
  </si>
  <si>
    <t>" 1. NP " (88,0)</t>
  </si>
  <si>
    <t>" 2. NP " (18,0)</t>
  </si>
  <si>
    <t>" 3. NP " (44,0)</t>
  </si>
  <si>
    <t>" 4. NP " (84,0)</t>
  </si>
  <si>
    <t>" 5. NP " (71,0)</t>
  </si>
  <si>
    <t>" 6. NP " (71,0)</t>
  </si>
  <si>
    <t>" 7. NP " (55,0)</t>
  </si>
  <si>
    <t>" 8. NP " (25,0)</t>
  </si>
  <si>
    <t>741991102 SPC</t>
  </si>
  <si>
    <t>D+M LED svítidlo obdélníkové závěsné, příkon 31,9 W - Specifikace dle PD - B</t>
  </si>
  <si>
    <t>2045940961</t>
  </si>
  <si>
    <t xml:space="preserve">Poznámka k položce:_x000D_
" Včetně montáže, zapojení, zdroje, případného závěsu a veškerého příslušenství. "_x000D_
_x000D_
</t>
  </si>
  <si>
    <t>" LED svítidlo závěsné, IP 66, 31,9 W. Ovládání se systémem DALI. "</t>
  </si>
  <si>
    <t>" 8. NP " (5,0)</t>
  </si>
  <si>
    <t>741991103 SPC</t>
  </si>
  <si>
    <t>D+M LED svítidlo obdélníkové závěsné, příkon 37,7 W - Specifikace dle PD - C</t>
  </si>
  <si>
    <t>-1544494501</t>
  </si>
  <si>
    <t xml:space="preserve">Poznámka k položce:_x000D_
" Včetně montáže, zapojení, závěsu, zdroje a veškerého příslušenství. "_x000D_
</t>
  </si>
  <si>
    <t>" LED svítidlo závěsné, stmívatelné, 37,7 W. Ovládání se systémem DALI. "</t>
  </si>
  <si>
    <t>" 2. NP " (19,0)</t>
  </si>
  <si>
    <t>" 4. NP " (24,0)</t>
  </si>
  <si>
    <t>" 5. NP " (32,0)</t>
  </si>
  <si>
    <t>" 6. NP " (40,0)</t>
  </si>
  <si>
    <t>" 7. NP " (56,0)</t>
  </si>
  <si>
    <t>741991104 SPC</t>
  </si>
  <si>
    <t>D+M LED svítidlo obdélníkové závěsné, příkon 46,9 W - Specifikace dle PD - C1</t>
  </si>
  <si>
    <t>-2131090572</t>
  </si>
  <si>
    <t>" LED svítidlo závěsné, stmívatelné, 46,9 W. Ovládání se systémem DALI. "</t>
  </si>
  <si>
    <t>" 2. NP " (57,0)</t>
  </si>
  <si>
    <t>" 3. NP " (19,0)</t>
  </si>
  <si>
    <t>741991105 SPC</t>
  </si>
  <si>
    <t>D+M LED svítidlo kruhové přisazené, příkon 28,2 W - Specifikace dle PD - D</t>
  </si>
  <si>
    <t>-1514362104</t>
  </si>
  <si>
    <t xml:space="preserve">Poznámka k položce:_x000D_
" Včetně montáže, zapojení, zdroje a veškerého příslušenství. "_x000D_
</t>
  </si>
  <si>
    <t>" LED svítidlo kulaté - přisazené (nástěnné / stropní), 28,2 W. "</t>
  </si>
  <si>
    <t>" 1. NP " (12,0)</t>
  </si>
  <si>
    <t>" 2. NP " (12,0)</t>
  </si>
  <si>
    <t>" 4. NP " (12,0)</t>
  </si>
  <si>
    <t>" 6. NP " (12,0)</t>
  </si>
  <si>
    <t>" 7. NP " (7,0)</t>
  </si>
  <si>
    <t>741991106 SPC</t>
  </si>
  <si>
    <t>D+M LED vestavné svítidlo typu Downlight, příkon 13,4 W - Specifikace dle PD - E</t>
  </si>
  <si>
    <t>-2055155613</t>
  </si>
  <si>
    <t>" LED svítidlo vestavné do kazetového podhledu - Downlight, IP44_IP20, 13,4 W. "</t>
  </si>
  <si>
    <t>" 1. NP " (15,0)</t>
  </si>
  <si>
    <t>" 3. NP " (17,0)</t>
  </si>
  <si>
    <t>" 4. NP " (17,0)</t>
  </si>
  <si>
    <t>" 5. NP " (17,0)</t>
  </si>
  <si>
    <t>" 6. NP " (17,0)</t>
  </si>
  <si>
    <t>" 7. NP " (17,0)</t>
  </si>
  <si>
    <t>741991107 SPC</t>
  </si>
  <si>
    <t>D+M LED svítidlo obdélníkové závěsné, příkon 36,1 W - Specifikace dle PD - F</t>
  </si>
  <si>
    <t>-666523603</t>
  </si>
  <si>
    <t>" LED svítidlo závěsné, 36,1 W. "</t>
  </si>
  <si>
    <t>" 1. NP " (27,0)</t>
  </si>
  <si>
    <t>" 2. NP " (15,0)</t>
  </si>
  <si>
    <t>" 4. NP " (22,0)</t>
  </si>
  <si>
    <t>" 5. NP " (22,0)</t>
  </si>
  <si>
    <t>" 6. NP " (22,0)</t>
  </si>
  <si>
    <t>" 7. NP " (24,0)</t>
  </si>
  <si>
    <t>741991108 SPC</t>
  </si>
  <si>
    <t>D+M LED svítidlo obdélníkové vestavné, příkon 26,0 W - Specifikace dle PD - F1</t>
  </si>
  <si>
    <t>178352141</t>
  </si>
  <si>
    <t>" LED svítidlo vestavné 1200×300 mm, 26,0 W. "</t>
  </si>
  <si>
    <t>741991109 SPC</t>
  </si>
  <si>
    <t>D+M LED svítidlo čtvercové vestavné, příkon 26,0 W - Specifikace dle PD - G</t>
  </si>
  <si>
    <t>-518725496</t>
  </si>
  <si>
    <t>" LED svítidlo vestavné 600×600 mm, 26,0 W. "</t>
  </si>
  <si>
    <t>741991110 SPC</t>
  </si>
  <si>
    <t>D+M LED svítidlo čtvercové vestavné, vhodné do čistých prostor, příkon 47,0 W - Specifikace dle PD - G1</t>
  </si>
  <si>
    <t>-1746564801</t>
  </si>
  <si>
    <t>" LED svítidlo vestavné 625×625 mm - vhodné do čistých prostor, 47,0 W. "</t>
  </si>
  <si>
    <t>741991111 SPC</t>
  </si>
  <si>
    <t>D+M LED svítidlo obdélníkové závěsné, příkon 36,3 W - Specifikace dle PD - H</t>
  </si>
  <si>
    <t>-1991481094</t>
  </si>
  <si>
    <t>" LED svítidlo závěsné, 36,3 W. Ovládání se systémem DALI. "</t>
  </si>
  <si>
    <t>" 3. NP " (22,0)</t>
  </si>
  <si>
    <t>741991201 SPC</t>
  </si>
  <si>
    <t>D+M LED nouzové osvětlení - svítidlo přisazené, příkon 2,7 W - Specifikace dle PD - N1</t>
  </si>
  <si>
    <t>1510107669</t>
  </si>
  <si>
    <t>" LED nouzové svítidlo - přisazené, IP 65, 2,7 W "</t>
  </si>
  <si>
    <t>741991202 SPC</t>
  </si>
  <si>
    <t>D+M LED nouzové osvětlení - svítidlo přisazené s piktogramem, příkon 2,7 W - Specifikace dle PD - N2</t>
  </si>
  <si>
    <t>-1818277817</t>
  </si>
  <si>
    <t>" LED nouzové svítidlo - přisazené s pilktogramem, 2,7 W. "</t>
  </si>
  <si>
    <t>" 1. NP " (9,0)</t>
  </si>
  <si>
    <t>" 2. NP " (11,0)</t>
  </si>
  <si>
    <t>741991203 SPC</t>
  </si>
  <si>
    <t>D+M LED nouzové osvětlení - fotoluminiscenšní tabulka - Specifikace dle PD - N3</t>
  </si>
  <si>
    <t>1055236128</t>
  </si>
  <si>
    <t>Poznámka k položce:_x000D_
" V ceně odmaštění a očištění podkladu, veškeré nutné kotvící a další prvky. "</t>
  </si>
  <si>
    <t>" Fotoluminiscenční tabulka "</t>
  </si>
  <si>
    <t>741991204 SPC</t>
  </si>
  <si>
    <t>D+M LED nouzové osvětlení - svítidlo antipanické, přisazené, příkon 3,9 W - Specifikace dle PD - N4</t>
  </si>
  <si>
    <t>-1928759186</t>
  </si>
  <si>
    <t>" LED nouzové svítidlo - antipanické, přisazené, IP 65, 3,9 W. "</t>
  </si>
  <si>
    <t>" 7. NP " (5,0)</t>
  </si>
  <si>
    <t>741991205 SPC</t>
  </si>
  <si>
    <t>D+M LED nouzové osvětlení - svítidlo vestavné, příkon 3,9 W - Specifikace dle PD - N5</t>
  </si>
  <si>
    <t>-2111196985</t>
  </si>
  <si>
    <t>" LED nouzové svítidlo - vestavné, 3,9 W. "</t>
  </si>
  <si>
    <t>741991206 SPC</t>
  </si>
  <si>
    <t>D+M LED nouzové osvětlení - svítidlo vestavné, příkon 3,9 W - Specifikace dle PD - N6</t>
  </si>
  <si>
    <t>-121636770</t>
  </si>
  <si>
    <t>741991207 SPC</t>
  </si>
  <si>
    <t>D+M LED nouzové osvětlení - svítidlo vestavné, příkon 3,9 W - Specifikace dle PD - N7</t>
  </si>
  <si>
    <t>1967847953</t>
  </si>
  <si>
    <t>741991208 SPC</t>
  </si>
  <si>
    <t>D+M LED nouzové osvětlení - svítidlo antipanické, přisazené, příkon 3,9 W - Specifikace dle PD - N8</t>
  </si>
  <si>
    <t>734422670</t>
  </si>
  <si>
    <t>741991209 SPC</t>
  </si>
  <si>
    <t>D+M LED nouzové osvětlení - svítidlo antipanické, přisazené, příkon 3,9 W - Specifikace dle PD - N9</t>
  </si>
  <si>
    <t>1150933287</t>
  </si>
  <si>
    <t>" 1. NP " (7,0)</t>
  </si>
  <si>
    <t>" 2. NP " (5,0)</t>
  </si>
  <si>
    <t>" 6. NP " (6,0)</t>
  </si>
  <si>
    <t>741991210 SPC</t>
  </si>
  <si>
    <t>D+M LED nouzové osvětlení - svítidlo přisazené, příkon 3,9 W - Specifikace dle PD - N10</t>
  </si>
  <si>
    <t>1015267778</t>
  </si>
  <si>
    <t>" LED nouzové svítidlo - přisazené, 3,9 W. "</t>
  </si>
  <si>
    <t>741991211 SPC</t>
  </si>
  <si>
    <t>D+M LED nouzové osvětlení - svítidlo přisazené, příkon 3,9 W - Specifikace dle PD - N11</t>
  </si>
  <si>
    <t>362296050</t>
  </si>
  <si>
    <t>" LED nouzové svítidlo - přisazené, IP 65, 3,9 W. "</t>
  </si>
  <si>
    <t>741 - 2</t>
  </si>
  <si>
    <t>Elektroinstalace silnoproudu - Přístroje</t>
  </si>
  <si>
    <t>741992101 SPC</t>
  </si>
  <si>
    <t>D+M Vypínač řaz. 1 - Specfikace dle PD</t>
  </si>
  <si>
    <t>1640727364</t>
  </si>
  <si>
    <t xml:space="preserve">Poznámka k položce:_x000D_
" Včetně instalace, napojení, rámečku, krytu a instalačních krabic. "_x000D_
</t>
  </si>
  <si>
    <t>" Jednopólový vypínač. "</t>
  </si>
  <si>
    <t>741992102 SPC</t>
  </si>
  <si>
    <t>D+M Vypínač řaz. 1 se stupněm krytí IP 44 - Specfikace dle PD</t>
  </si>
  <si>
    <t>-1278775554</t>
  </si>
  <si>
    <t>" Jednopólový vypínač se stupněm krytí IP 44. "</t>
  </si>
  <si>
    <t>741992113 SPC</t>
  </si>
  <si>
    <t>D+M Tlačítkový vypínač - Specfikace dle PD</t>
  </si>
  <si>
    <t>1500035132</t>
  </si>
  <si>
    <t>" Tlačítkový vypínač - tlačítko. "</t>
  </si>
  <si>
    <t>" 1. NP " (19,0)</t>
  </si>
  <si>
    <t>" 2. NP " (23,0)</t>
  </si>
  <si>
    <t>" 3. NP " (14,0)</t>
  </si>
  <si>
    <t>" 5. NP " (10,0)</t>
  </si>
  <si>
    <t>" 6. NP " (5,0)</t>
  </si>
  <si>
    <t>" 8. NP " (7,0)</t>
  </si>
  <si>
    <t>741992114 SPC</t>
  </si>
  <si>
    <t>D+M Tlačítkový vypínač - dvoupólový - Specfikace dle PD</t>
  </si>
  <si>
    <t>83269989</t>
  </si>
  <si>
    <t>" Tlačítkový vypínač - tlačítko - dvoupólový. "</t>
  </si>
  <si>
    <t>" 1. NP " (8,0-7,)</t>
  </si>
  <si>
    <t>" 2. NP " (10,0-4,0)</t>
  </si>
  <si>
    <t>" 3. NP " (17,0-7,0)</t>
  </si>
  <si>
    <t>" 4. NP " (13,0-6,0)</t>
  </si>
  <si>
    <t>" 5. NP " (19,0-10,0)</t>
  </si>
  <si>
    <t>" 6. NP " (20,0-9,0)</t>
  </si>
  <si>
    <t>" 7. NP " (24,0-9,0)</t>
  </si>
  <si>
    <t>741992201 SPC</t>
  </si>
  <si>
    <t>D+M Zásuvka 230 V / 16 A - stěnová - Specifikace dle PD</t>
  </si>
  <si>
    <t>-650950882</t>
  </si>
  <si>
    <t xml:space="preserve">Poznámka k položce:_x000D_
" Včetně instalace, napojení, rámečku, instalační krabice, záslepky. "_x000D_
</t>
  </si>
  <si>
    <t>" Zásuvka 230 V / 16 A stěnová. "</t>
  </si>
  <si>
    <t>" 1. NP " (91,0)</t>
  </si>
  <si>
    <t>" 3. NP " (51,0)</t>
  </si>
  <si>
    <t>" 4. NP " (55,0)</t>
  </si>
  <si>
    <t>" 5. NP " (57,0)</t>
  </si>
  <si>
    <t>" 6. NP " (43,0)</t>
  </si>
  <si>
    <t>" 8. NP " (9,0)</t>
  </si>
  <si>
    <t>741992202 SPC</t>
  </si>
  <si>
    <t>D+M Zásuvka 230 V / 16 A - stěnová - vypínací (v červeném provedení) - Specifikace dle PD</t>
  </si>
  <si>
    <t>-908636970</t>
  </si>
  <si>
    <t>" Zásuvka 230 V / 16 A stěnová - vypínací v červeném provedení. "</t>
  </si>
  <si>
    <t>741992203 SPC</t>
  </si>
  <si>
    <t>D+M Zásuvka 230 V / 16 A - umístěna na stropě - Specifikace dle PD</t>
  </si>
  <si>
    <t>349824151</t>
  </si>
  <si>
    <t>" Zásuvka 230 V / 16 A umístěna na stropě. "</t>
  </si>
  <si>
    <t>741992221 SPC</t>
  </si>
  <si>
    <t>D+M Dvojzásuvka 230 V / 16 A - Specifikace dle PD</t>
  </si>
  <si>
    <t>980090120</t>
  </si>
  <si>
    <t>Poznámka k položce:_x000D_
" Včetně instalace, napojení, rámečku, instalační krabice, záslepek. "</t>
  </si>
  <si>
    <t>" Dvojzásuvka 230 V / 16 A. "</t>
  </si>
  <si>
    <t>" 1. NP " (90,0)</t>
  </si>
  <si>
    <t>" 2. NP " (102,0)</t>
  </si>
  <si>
    <t>" 3. NP " (90,0)</t>
  </si>
  <si>
    <t>" 4. NP " (102,0)</t>
  </si>
  <si>
    <t>" 5. NP " (145,0)</t>
  </si>
  <si>
    <t>" 6. NP " (138,0)</t>
  </si>
  <si>
    <t>" 7. NP " (128,0)</t>
  </si>
  <si>
    <t>741992222 SPC</t>
  </si>
  <si>
    <t>D+M Dvojzásuvka 230 V / 16 A se stupněm krytí IP 44 - Specifikace dle PD - Specifikace dle PD</t>
  </si>
  <si>
    <t>-1540158225</t>
  </si>
  <si>
    <t>" Dvojzásuvka 230 V / 16 A se stupněm krytí IP 44. "</t>
  </si>
  <si>
    <t>" 2. NP " (7,0)</t>
  </si>
  <si>
    <t>741992231 SPC</t>
  </si>
  <si>
    <t>D+M Zásuvka 400 V - třípólová - Specifikace dle PD</t>
  </si>
  <si>
    <t>1487174272</t>
  </si>
  <si>
    <t>" Zásuvka 400 V - třípólová. "</t>
  </si>
  <si>
    <t>" 1. NP " (48,0)</t>
  </si>
  <si>
    <t>" 4. NP " (31,0)</t>
  </si>
  <si>
    <t>" 5. NP " (20,0)</t>
  </si>
  <si>
    <t>" 6. NP " (19,0)</t>
  </si>
  <si>
    <t>" 8. NP " (3,0)</t>
  </si>
  <si>
    <t>741992251  SPC</t>
  </si>
  <si>
    <t>D+M Sestava zásuvek - trojzásuvka 230 V / 16 A - Specifikace dle PD</t>
  </si>
  <si>
    <t>-568638275</t>
  </si>
  <si>
    <t>Poznámka k položce:_x000D_
" V ceně:_x000D_
 - rámeček pro vložení 3 prvků (zásuvek) vč. montáže;_x000D_
 - 3× zásuvka vč. instalační krabice, záslepky + montáž;_x000D_
 - zajištění napojení; _x000D_
 - ostatní práce a materiál související s provedením sestavy zásuvek do 1 rámečku. "</t>
  </si>
  <si>
    <t>" Sestava zásuvek - trojzásuvka 230 V / 16 A. "</t>
  </si>
  <si>
    <t>" 7. NP " (16,0)</t>
  </si>
  <si>
    <t>741992252 SPC</t>
  </si>
  <si>
    <t>D+M Sestava zásuvek - čtyřzásuvka 230 V / 16 A - Specifikace dle PD</t>
  </si>
  <si>
    <t>-1347907876</t>
  </si>
  <si>
    <t>Poznámka k položce:_x000D_
" V ceně:_x000D_
 - rámeček pro vložení 4 prvků (zásuvek) - čtyřrámeček vč. montáže;_x000D_
 - 4× zásuvka vč. instalační krabice, záslepky + montáž;_x000D_
 - zajištění napojení; _x000D_
 - ostatní práce a materiál související s provedením sestavy zásuvek do 1 rámečku. "</t>
  </si>
  <si>
    <t>" Sestava zásuvek - čtyřzásuvka 230 V / 16 A. "</t>
  </si>
  <si>
    <t>" 3. NP " (29,0)</t>
  </si>
  <si>
    <t>" 6. NP " (20,0)</t>
  </si>
  <si>
    <t>" 7. NP " (31,0)</t>
  </si>
  <si>
    <t>741992253 SPC</t>
  </si>
  <si>
    <t>D+M Sestava zásuvek - pětizásuvka 230 V / 16 A - Specifikace dle PD</t>
  </si>
  <si>
    <t>-2015977746</t>
  </si>
  <si>
    <t xml:space="preserve">Poznámka k položce:_x000D_
" V ceně:_x000D_
 - rámeček pro vložení 5 prvků (zásuvek) - pětirámeček vč. montáže;_x000D_
 - 5× zásuvka vč. instalační krabice, záslepky + montáž;_x000D_
 - zajištění napojení; _x000D_
 - ostatní práce a materiál související s provedením sestavy zásuvek do 1 rámečku. "_x000D_
</t>
  </si>
  <si>
    <t>" Sestava zásuvek - pětizásuvka 230 V / 16 A. "</t>
  </si>
  <si>
    <t>" 1. NP " (16,0)</t>
  </si>
  <si>
    <t>" 4. NP " (41,0)</t>
  </si>
  <si>
    <t>" 7. NP " (26,0)</t>
  </si>
  <si>
    <t>741992261  SPC</t>
  </si>
  <si>
    <t>D+M Sestava zásuvek vypínacích - trojzásuvka 230 V / 16 A - Specifikace dle PD</t>
  </si>
  <si>
    <t>245347175</t>
  </si>
  <si>
    <t>Poznámka k položce:_x000D_
" V ceně:_x000D_
 - rámeček pro vložení 3 prvků (zásuvek) vč. montáže;_x000D_
 - 3× zásuvka vypínací (barevné provedení) vč. instalační krabice, záslepky + montáž;_x000D_
 - zajištění napojení; _x000D_
 - ostatní práce a materiál související s provedením sestavy zásuvek do 1 rámečku. "</t>
  </si>
  <si>
    <t>" Sestava zásuvek - trojzásuvka 230 V / 16 A - vypínací v červeném provedení. "</t>
  </si>
  <si>
    <t>741992301 SPC</t>
  </si>
  <si>
    <t>D+M Kabelový vývod 230 V - Specifikace dle PD</t>
  </si>
  <si>
    <t>1277434489</t>
  </si>
  <si>
    <t>" Kabelový vývod pro 230 V tvořený krabicí pro pozdější napojení prvků  "</t>
  </si>
  <si>
    <t>" 1. NP " (110,0)</t>
  </si>
  <si>
    <t>" 2. NP " (111,0)</t>
  </si>
  <si>
    <t>" 3. NP " (86,0)</t>
  </si>
  <si>
    <t>" 4. NP " (124,0+3,0)</t>
  </si>
  <si>
    <t>" 5. NP " (142,0+2,0)</t>
  </si>
  <si>
    <t>" 6. NP " (127,0)</t>
  </si>
  <si>
    <t>" 7. NP " (140,0)</t>
  </si>
  <si>
    <t>" 8. NP " (14,0)</t>
  </si>
  <si>
    <t>741992302 SPC</t>
  </si>
  <si>
    <t>D+M Kabelový vývod 400 V - Specifikace dle PD</t>
  </si>
  <si>
    <t>-1072593126</t>
  </si>
  <si>
    <t>" Kabelový vývod pro 400 V tvořený krabicí pro pozdější napojení prvků  "</t>
  </si>
  <si>
    <t>741992406 SPC</t>
  </si>
  <si>
    <t>D+M Podlahová krabice modulová se zásuvkami a svorkami - 24 modulová - Specifikace dle PD</t>
  </si>
  <si>
    <t>-1774074058</t>
  </si>
  <si>
    <t xml:space="preserve">Poznámka k položce:_x000D_
" Včetně zásuvek, montáže, zapojení a veškerého nutného příslušenství pro provedení podlahové krabice modulové se zásuvkami. "_x000D_
</t>
  </si>
  <si>
    <t>" Podlahová krabice se zásuvkami "</t>
  </si>
  <si>
    <t>" 1. NP " (2,0+3,0)</t>
  </si>
  <si>
    <t>" 2. NP " (6,0+1,0+9,0)</t>
  </si>
  <si>
    <t>" 3. NP " (7,0+2,0+2,0)</t>
  </si>
  <si>
    <t>741992501 SPC</t>
  </si>
  <si>
    <t>D+M Přítomnostní čidlo - stropní - Specifikace dle PD</t>
  </si>
  <si>
    <t>-232258053</t>
  </si>
  <si>
    <t xml:space="preserve">Poznámka k položce:_x000D_
" Včetně montáže, zapojení a veškerého příslušenství. "_x000D_
</t>
  </si>
  <si>
    <t>" Přítomnostní čidlo - stropní "</t>
  </si>
  <si>
    <t>741992502 SPC</t>
  </si>
  <si>
    <t>D+M Přítomnostní čidlo - nástěnné - Specifikace dle PD</t>
  </si>
  <si>
    <t>-1839093971</t>
  </si>
  <si>
    <t>" Přítomnostní čidlo - nástěnné "</t>
  </si>
  <si>
    <t>" 1. NP " (18,0)</t>
  </si>
  <si>
    <t>" 4. NP " (15,0)</t>
  </si>
  <si>
    <t>" 6. NP " (14,0)</t>
  </si>
  <si>
    <t>741992503 SPC</t>
  </si>
  <si>
    <t>D+M Přítomnostní čidlo - podhledové - Specifikace dle PD</t>
  </si>
  <si>
    <t>985245256</t>
  </si>
  <si>
    <t>" Přítomnostní čidlo - podhledové "</t>
  </si>
  <si>
    <t>" 3. NP " (13,0)</t>
  </si>
  <si>
    <t>" 4. NP " (9,0)</t>
  </si>
  <si>
    <t>" 7. NP " (9,0)</t>
  </si>
  <si>
    <t>741992601 SPC</t>
  </si>
  <si>
    <t>D+M Nouzové tlačítko - nožní a ruční - Specifikace dle PD</t>
  </si>
  <si>
    <t>-126279132</t>
  </si>
  <si>
    <t>" Nouzové tlačítko "</t>
  </si>
  <si>
    <t>741992602 SPC</t>
  </si>
  <si>
    <t>D+M Ovládací tablo - Specifikace dle PD</t>
  </si>
  <si>
    <t>-1742042438</t>
  </si>
  <si>
    <t>" Ovládací tablo "</t>
  </si>
  <si>
    <t>741992603 SPC</t>
  </si>
  <si>
    <t>D+M Infračervené čidlo přítomnostní - přisazené / vestavné - Specifikace dle PD</t>
  </si>
  <si>
    <t>2083489517</t>
  </si>
  <si>
    <t>" Infračervené čidlo přítomnostní (senzor) - vestavné / přisazené "</t>
  </si>
  <si>
    <t>" 1. NP " (8,0)</t>
  </si>
  <si>
    <t>741 - 3</t>
  </si>
  <si>
    <t>Elektroinstalace silnoproudu - Kabely a vodiče</t>
  </si>
  <si>
    <t>741993101 SPC</t>
  </si>
  <si>
    <t>D+M Kabel CXKH-R 3×1,5 mm2</t>
  </si>
  <si>
    <t>-221118711</t>
  </si>
  <si>
    <t xml:space="preserve">Poznámka k položce:_x000D_
" Včetně uložení (montáže a nasunutí do chrániček), zapojení, případného protažení a ukončení "_x000D_
</t>
  </si>
  <si>
    <t>" Kabeláž silnoproudu - kabel bezhalogenový bez funkční schopnosti při požáru "</t>
  </si>
  <si>
    <t>" Kabel 3×1,5 mm2 " (29000,0)</t>
  </si>
  <si>
    <t>741993102 SPC</t>
  </si>
  <si>
    <t>D+M Kabel CXKH-R 3×2,5 mm2</t>
  </si>
  <si>
    <t>482105874</t>
  </si>
  <si>
    <t>" Kabel 3×2,5 mm2 " (62850,0)</t>
  </si>
  <si>
    <t>741993103 SPC</t>
  </si>
  <si>
    <t>D+M Kabel CXKH-R 3×4 mm2</t>
  </si>
  <si>
    <t>885466383</t>
  </si>
  <si>
    <t>" Kabel 3×4 mm2 " (110,0)</t>
  </si>
  <si>
    <t>741993104 SPC</t>
  </si>
  <si>
    <t>D+M Kabel CXKH-R 3×16 mm2</t>
  </si>
  <si>
    <t>1847070483</t>
  </si>
  <si>
    <t>" Kabel 3×16 mm2 " (60,0)</t>
  </si>
  <si>
    <t>741993105 SPC</t>
  </si>
  <si>
    <t>D+M Kabel CXKH-R 3×25 mm2</t>
  </si>
  <si>
    <t>426134584</t>
  </si>
  <si>
    <t>" Kabel 3×25 mm2 " (60,0)</t>
  </si>
  <si>
    <t>741993106 SPC</t>
  </si>
  <si>
    <t>D+M Kabel CXKH-R 3×120+70 mm2</t>
  </si>
  <si>
    <t>-19874683</t>
  </si>
  <si>
    <t>" Kabel 3×120+70 mm2 " (60,0)</t>
  </si>
  <si>
    <t>741993107 SPC</t>
  </si>
  <si>
    <t>D+M Kabel CXKH-R 4×25 mm2</t>
  </si>
  <si>
    <t>724510238</t>
  </si>
  <si>
    <t>" Kabel 4×25 mm2 " (70,0)</t>
  </si>
  <si>
    <t>741993108 SPC</t>
  </si>
  <si>
    <t>D+M Kabel CXKH-R 4×35 mm2</t>
  </si>
  <si>
    <t>72688457</t>
  </si>
  <si>
    <t>" Kabel 4×35 mm2 " (60,0)</t>
  </si>
  <si>
    <t>741993121 SPC</t>
  </si>
  <si>
    <t>D+M Kabel CXKH-R 1×50 mm2</t>
  </si>
  <si>
    <t>-1660494869</t>
  </si>
  <si>
    <t>" Kabel 1×50 mm2 " (500,0)</t>
  </si>
  <si>
    <t>741993122 SPC</t>
  </si>
  <si>
    <t>D+M Kabel CXKH-R 1×70 mm2</t>
  </si>
  <si>
    <t>-191203782</t>
  </si>
  <si>
    <t>" Kabel 1×70 mm2 " (500,0)</t>
  </si>
  <si>
    <t>741993123 SPC</t>
  </si>
  <si>
    <t>D+M Kabel CXKH-R 1×95 mm2</t>
  </si>
  <si>
    <t>-2131934392</t>
  </si>
  <si>
    <t>" Kabel 1×95 mm2 " (400,0)</t>
  </si>
  <si>
    <t>741993151 SPC</t>
  </si>
  <si>
    <t>D+M Kabel CXKH-R 5×1,5 mm2</t>
  </si>
  <si>
    <t>658151141</t>
  </si>
  <si>
    <t>" Kabel 5×1,5 mm2 " (550,0)</t>
  </si>
  <si>
    <t>741993152 SPC</t>
  </si>
  <si>
    <t>D+M Kabel CXKH-R 5×2,5 mm2</t>
  </si>
  <si>
    <t>601392014</t>
  </si>
  <si>
    <t>" Kabel 5×2,5 mm2 " (9550,0)</t>
  </si>
  <si>
    <t>741993153 SPC</t>
  </si>
  <si>
    <t>D+M Kabel CXKH-R 5×4 mm2</t>
  </si>
  <si>
    <t>-1492329292</t>
  </si>
  <si>
    <t>" Kabel 5×4 mm2 " (260,0)</t>
  </si>
  <si>
    <t>741993154 SPC</t>
  </si>
  <si>
    <t>D+M Kabel CXKH-R 5×6 mm2</t>
  </si>
  <si>
    <t>1871812911</t>
  </si>
  <si>
    <t>" Kabel 5×6 mm2 " (460,0)</t>
  </si>
  <si>
    <t>741993155 SPC</t>
  </si>
  <si>
    <t>D+M Kabel CXKH-R 5×10 mm2</t>
  </si>
  <si>
    <t>325262017</t>
  </si>
  <si>
    <t>" Kabel 5×10 mm2 " (700,0)</t>
  </si>
  <si>
    <t>741993156 SPC</t>
  </si>
  <si>
    <t>D+M Kabel CXKH-R 5×16 mm2</t>
  </si>
  <si>
    <t>-1471117346</t>
  </si>
  <si>
    <t>" Kabel 5×16 mm2 " (320,0)</t>
  </si>
  <si>
    <t>741993157 SPC</t>
  </si>
  <si>
    <t>D+M Kabel CXKH-R 5×25 mm2</t>
  </si>
  <si>
    <t>443408426</t>
  </si>
  <si>
    <t>" Kabel 5×25 mm2 " (510,0)</t>
  </si>
  <si>
    <t>741993158 SPC</t>
  </si>
  <si>
    <t>D+M Kabel CXKH-R 5×35 mm2</t>
  </si>
  <si>
    <t>47080965</t>
  </si>
  <si>
    <t>" Kabel 5×35 mm2 " (200,0)</t>
  </si>
  <si>
    <t>741993159 SPC</t>
  </si>
  <si>
    <t>D+M Kabel CXKH-R 5×50 mm2</t>
  </si>
  <si>
    <t>557033869</t>
  </si>
  <si>
    <t>" Kabel 5×50 mm2 " (100,0)</t>
  </si>
  <si>
    <t>741993162 SPC</t>
  </si>
  <si>
    <t>D+M Kabel CXKH-R 5×120 mm2</t>
  </si>
  <si>
    <t>-940017319</t>
  </si>
  <si>
    <t>" Kabel 5×120 mm2 " (80,0)</t>
  </si>
  <si>
    <t>741993201 SPC</t>
  </si>
  <si>
    <t>D+M Kabel CSKH-V 3×1,5 mm2</t>
  </si>
  <si>
    <t>-555036709</t>
  </si>
  <si>
    <t>" Kabeláž silnoproudu - kabel bezhalogenový s funkční schopnosti při požáru "</t>
  </si>
  <si>
    <t>" Kabel 3×1,5 mm2 " (5650,0)</t>
  </si>
  <si>
    <t>741993202 SPC</t>
  </si>
  <si>
    <t>D+M Kabel CSKH-V 3×2,5 mm2</t>
  </si>
  <si>
    <t>368944340</t>
  </si>
  <si>
    <t>" Kabel 3×2,5 mm2 " (400,0)</t>
  </si>
  <si>
    <t>741993203 SPC</t>
  </si>
  <si>
    <t>D+M Kabel CSKH-V 4×6 mm2</t>
  </si>
  <si>
    <t>1769501298</t>
  </si>
  <si>
    <t>" Kabel 4×6 mm2 " (40,0)</t>
  </si>
  <si>
    <t>741993204 SPC</t>
  </si>
  <si>
    <t>D+M Kabel CSKH-V 5×2,5 mm2</t>
  </si>
  <si>
    <t>-1766552862</t>
  </si>
  <si>
    <t>" Kabel 5×2,5 mm2 " (470,0)</t>
  </si>
  <si>
    <t>741993304 SPC</t>
  </si>
  <si>
    <t xml:space="preserve">D+M Vodič H07V-K 1×6 mm2 </t>
  </si>
  <si>
    <t>-638900084</t>
  </si>
  <si>
    <t xml:space="preserve">Poznámka k položce:_x000D_
" Včetně uložení (montáže a nasunutí do chrániček), napojení, případného protažení a ukončení "_x000D_
</t>
  </si>
  <si>
    <t xml:space="preserve">" Kabelový vodič pro provedení uzemnění veškerých konstrukcí a prvků " </t>
  </si>
  <si>
    <t>" Vodič 1×6 mm2 " (25000,0)</t>
  </si>
  <si>
    <t>741993305 SPC</t>
  </si>
  <si>
    <t xml:space="preserve">D+M Vodič H07V-K 1×10 mm2 </t>
  </si>
  <si>
    <t>1056936594</t>
  </si>
  <si>
    <t>" Vodič 1×10 mm2 " (19000,0)</t>
  </si>
  <si>
    <t>741993306 SPC</t>
  </si>
  <si>
    <t xml:space="preserve">D+M Vodič H07V-K 1×16 mm2 </t>
  </si>
  <si>
    <t>436329679</t>
  </si>
  <si>
    <t>" Vodič 1×16 mm2 " (4000,0)</t>
  </si>
  <si>
    <t>741993307 SPC</t>
  </si>
  <si>
    <t xml:space="preserve">D+M Vodič H07V-K 1×25 mm2 </t>
  </si>
  <si>
    <t>-682749724</t>
  </si>
  <si>
    <t>" Vodič 1×25 mm2 " (2500,0)</t>
  </si>
  <si>
    <t>741 - 4</t>
  </si>
  <si>
    <t>Elektroinstalace silnoproudu - Rozvaděče</t>
  </si>
  <si>
    <t>741994101 SPC</t>
  </si>
  <si>
    <t>D+M Rozvaděč RH - hlavní objektový rozvaděč - Specifikace dle PD</t>
  </si>
  <si>
    <t>-296526836</t>
  </si>
  <si>
    <t xml:space="preserve">Poznámka k položce:_x000D_
" Včetně vystrojení, skříně, montážního materiálu, montáže, zapojení a veškerého nutného příslušenství a práce nutného pro správnou funkci. "_x000D_
</t>
  </si>
  <si>
    <t xml:space="preserve">" Nový hlavní rozvaděč - RH " </t>
  </si>
  <si>
    <t>" 1. NP m. 1.14 " (1,0)</t>
  </si>
  <si>
    <t>741994102 SPC</t>
  </si>
  <si>
    <t>D+M Rozvaděč RPO - rozvaděč požární ochrany - Specifikace dle PD</t>
  </si>
  <si>
    <t>2010832130</t>
  </si>
  <si>
    <t xml:space="preserve">" Nový rozvaděč požární ochrany - RPO " </t>
  </si>
  <si>
    <t>741994201 SPC</t>
  </si>
  <si>
    <t>D+M Rozvaděč patrový R1.1 - Specifikace dle PD</t>
  </si>
  <si>
    <t>1189244748</t>
  </si>
  <si>
    <t xml:space="preserve">" Nový patrový rozvaděč - R1.1 " </t>
  </si>
  <si>
    <t>741994202 SPC</t>
  </si>
  <si>
    <t>D+M Rozvaděč patrový R2.1 - Specifikace dle PD</t>
  </si>
  <si>
    <t>1069010588</t>
  </si>
  <si>
    <t>Poznámka k položce:_x000D_
" Včetně vystrojení, skříně, montážního materiálu, montáže, zapojení a veškerého nutného příslušenství a práce nutného pro správnou funkci. "</t>
  </si>
  <si>
    <t xml:space="preserve">" Nový patrový rozvaděč - R2.1 " </t>
  </si>
  <si>
    <t>741994203 SPC</t>
  </si>
  <si>
    <t>D+M Rozvaděč patrový R3.1 - Specifikace dle PD</t>
  </si>
  <si>
    <t>350080665</t>
  </si>
  <si>
    <t xml:space="preserve">" Nový patrový rozvaděč - R3.1 " </t>
  </si>
  <si>
    <t>741994204 SPC</t>
  </si>
  <si>
    <t>D+M Rozvaděč patrový R4.1 - Specifikace dle PD</t>
  </si>
  <si>
    <t>1057645711</t>
  </si>
  <si>
    <t xml:space="preserve">" Nový patrový rozvaděč - R4.1 " </t>
  </si>
  <si>
    <t>741994205 SPC</t>
  </si>
  <si>
    <t>D+M Rozvaděč patrový R5.1 - Specifikace dle PD</t>
  </si>
  <si>
    <t>-110639139</t>
  </si>
  <si>
    <t xml:space="preserve">" Nový patrový rozvaděč - R5.1 " </t>
  </si>
  <si>
    <t>741994206 SPC</t>
  </si>
  <si>
    <t>D+M Rozvaděč patrový R6.1 - Specifikace dle PD</t>
  </si>
  <si>
    <t>-165092223</t>
  </si>
  <si>
    <t xml:space="preserve">" Nový patrový rozvaděč - R6.1 " </t>
  </si>
  <si>
    <t>741994207 SPC</t>
  </si>
  <si>
    <t>D+M Rozvaděč patrový R7.1 - Specifikace dle PD</t>
  </si>
  <si>
    <t>650149607</t>
  </si>
  <si>
    <t xml:space="preserve">" Nový patrový rozvaděč - R7.1 " </t>
  </si>
  <si>
    <t>741994208 SPC</t>
  </si>
  <si>
    <t>D+M Rozvaděč patrový R8.1 - Specifikace dle PD</t>
  </si>
  <si>
    <t>-1566647764</t>
  </si>
  <si>
    <t xml:space="preserve">" Nový patrový rozvaděč - R8.1 " </t>
  </si>
  <si>
    <t>741994301 SPC</t>
  </si>
  <si>
    <t>D+M Rozvaděč místnosti - laboratoře / dílny - R1.1FS1.01 - Specifikace dle PD</t>
  </si>
  <si>
    <t>1675901751</t>
  </si>
  <si>
    <t xml:space="preserve">" Nový rozvaděč místnosti - R1.1FS1.01 " </t>
  </si>
  <si>
    <t>741994302 SPC</t>
  </si>
  <si>
    <t>D+M Rozvaděč místnosti - laboratoře / dílny - R1.1FMT1.02 - Specifikace dle PD</t>
  </si>
  <si>
    <t>1669993393</t>
  </si>
  <si>
    <t xml:space="preserve">" Nový rozvaděč místnosti - R1.1FMT1.02 " </t>
  </si>
  <si>
    <t>741994303 SPC</t>
  </si>
  <si>
    <t>D+M Rozvaděč místnosti - laboratoře / dílny - R1.1FMT1.03 - Specifikace dle PD</t>
  </si>
  <si>
    <t>1303995755</t>
  </si>
  <si>
    <t xml:space="preserve">" Nový rozvaděč místnosti - R1.1FMT1.03 " </t>
  </si>
  <si>
    <t>741994304 SPC</t>
  </si>
  <si>
    <t>D+M Rozvaděč místnosti - laboratoře / dílny - R1.1FMT1.04 - Specifikace dle PD</t>
  </si>
  <si>
    <t>1042452809</t>
  </si>
  <si>
    <t xml:space="preserve">" Nový rozvaděč místnosti - R1.1FMT1.04 " </t>
  </si>
  <si>
    <t>741994305 SPC</t>
  </si>
  <si>
    <t>D+M Rozvaděč místnosti - laboratoře / dílny - R1.1FMT1.06 - Specifikace dle PD</t>
  </si>
  <si>
    <t>690414306</t>
  </si>
  <si>
    <t xml:space="preserve">" Nový rozvaděč místnosti - R1.1FMT1.06 " </t>
  </si>
  <si>
    <t>741994306 SPC</t>
  </si>
  <si>
    <t>D+M Rozvaděč místnosti - laboratoře / dílny - R1.1FMT1.07 - Specifikace dle PD</t>
  </si>
  <si>
    <t>1211321178</t>
  </si>
  <si>
    <t xml:space="preserve">" Nový rozvaděč místnosti - R1.1FMT1.07 " </t>
  </si>
  <si>
    <t>741994307 SPC</t>
  </si>
  <si>
    <t>D+M Rozvaděč místnosti - laboratoře / dílny - R1.1FMT1.10 - Specifikace dle PD</t>
  </si>
  <si>
    <t>1273143387</t>
  </si>
  <si>
    <t xml:space="preserve">" Nový rozvaděč místnosti - R1.1FMT1.10 " </t>
  </si>
  <si>
    <t>741994308 SPC</t>
  </si>
  <si>
    <t>D+M Rozvaděč místnosti - laboratoře / dílny - R1.1FMT1.11 - Specifikace dle PD</t>
  </si>
  <si>
    <t>1833382789</t>
  </si>
  <si>
    <t xml:space="preserve">" Nový rozvaděč místnosti - R1.1FMT1.11 " </t>
  </si>
  <si>
    <t>741994309 SPC</t>
  </si>
  <si>
    <t>D+M Rozvaděč místnosti - laboratoře / dílny - R1.1CNT1.15 - Specifikace dle PD</t>
  </si>
  <si>
    <t>-1682867297</t>
  </si>
  <si>
    <t xml:space="preserve">" Nový rozvaděč místnosti - R1.1CNT1.15 " </t>
  </si>
  <si>
    <t>741994310 SPC</t>
  </si>
  <si>
    <t>D+M Rozvaděč místnosti - laboratoře / dílny - R1.1FMT1.16 - Specifikace dle PD</t>
  </si>
  <si>
    <t>-533863718</t>
  </si>
  <si>
    <t xml:space="preserve">" Nový rozvaděč místnosti - R1.1FMT1.16 " </t>
  </si>
  <si>
    <t>741994311 SPC</t>
  </si>
  <si>
    <t>D+M Rozvaděč místnosti - laboratoře / dílny - R1.1FMT1.16A - Specifikace dle PD</t>
  </si>
  <si>
    <t>1585968532</t>
  </si>
  <si>
    <t xml:space="preserve">" Nový rozvaděč místnosti - R1.1FMT1.16A " </t>
  </si>
  <si>
    <t>741994312 SPC</t>
  </si>
  <si>
    <t>D+M Rozvaděč místnosti - laboratoře / dílny - R2.1FS2.07 - Specifikace dle PD</t>
  </si>
  <si>
    <t>-1705433524</t>
  </si>
  <si>
    <t xml:space="preserve">" Nový rozvaděč místnosti - R2.1FS2.07 " </t>
  </si>
  <si>
    <t>741994313 SPC</t>
  </si>
  <si>
    <t>D+M Rozvaděč místnosti - laboratoře / dílny - R2.1FEI2.11 - Specifikace dle PD</t>
  </si>
  <si>
    <t>343383677</t>
  </si>
  <si>
    <t xml:space="preserve">" Nový rozvaděč místnosti - R2.1FEI2.11 " </t>
  </si>
  <si>
    <t>741994314 SPC</t>
  </si>
  <si>
    <t>D+M Rozvaděč místnosti - laboratoře / dílny - R2.1CNT2.23 - Specifikace dle PD</t>
  </si>
  <si>
    <t>-620464938</t>
  </si>
  <si>
    <t xml:space="preserve">" Nový rozvaděč místnosti - R2.1CNT2.23 " </t>
  </si>
  <si>
    <t>741994315 SPC</t>
  </si>
  <si>
    <t>D+M Rozvaděč místnosti - laboratoře / dílny - R2.1FS2.24 - Specifikace dle PD</t>
  </si>
  <si>
    <t>1648409145</t>
  </si>
  <si>
    <t xml:space="preserve">" Nový rozvaděč místnosti - R2.1FS2.24 " </t>
  </si>
  <si>
    <t>741994316 SPC</t>
  </si>
  <si>
    <t>D+M Rozvaděč místnosti - laboratoře / dílny - R2.1CNT2.25 - Specifikace dle PD</t>
  </si>
  <si>
    <t>830881075</t>
  </si>
  <si>
    <t xml:space="preserve">" Nový rozvaděč místnosti - R2.1CNT2.25 " </t>
  </si>
  <si>
    <t>741994317 SPC</t>
  </si>
  <si>
    <t>D+M Rozvaděč místnosti - laboratoře / dílny - R3.1FEI3.04 - Specifikace dle PD</t>
  </si>
  <si>
    <t>405352512</t>
  </si>
  <si>
    <t xml:space="preserve">" Nový rozvaděč místnosti - R3.1FEI3.04 " </t>
  </si>
  <si>
    <t>741994318 SPC</t>
  </si>
  <si>
    <t>D+M Rozvaděč místnosti - laboratoře / dílny - R3.1FEI3.06 - Specifikace dle PD</t>
  </si>
  <si>
    <t>-1041906081</t>
  </si>
  <si>
    <t xml:space="preserve">" Nový rozvaděč místnosti - R3.1FEI3.06 " </t>
  </si>
  <si>
    <t>741994319 SPC</t>
  </si>
  <si>
    <t>D+M Rozvaděč místnosti - laboratoře / dílny - R3.1FEI3.08 - Specifikace dle PD</t>
  </si>
  <si>
    <t>1803228196</t>
  </si>
  <si>
    <t xml:space="preserve">" Nový rozvaděč místnosti - R3.1FEI3.08 " </t>
  </si>
  <si>
    <t>741994320 SPC</t>
  </si>
  <si>
    <t>D+M Rozvaděč místnosti - laboratoře / dílny - R3.1FEI3.10 - Specifikace dle PD</t>
  </si>
  <si>
    <t>254751086</t>
  </si>
  <si>
    <t xml:space="preserve">" Nový rozvaděč místnosti - R3.1FEI3.10 " </t>
  </si>
  <si>
    <t>741994321 SPC</t>
  </si>
  <si>
    <t>D+M Rozvaděč místnosti - laboratoře / dílny - R3.1FEI3.12 - Specifikace dle PD</t>
  </si>
  <si>
    <t>525914172</t>
  </si>
  <si>
    <t xml:space="preserve">" Nový rozvaděč místnosti - R3.1FEI3.12 " </t>
  </si>
  <si>
    <t>741994322 SPC</t>
  </si>
  <si>
    <t>D+M Rozvaděč místnosti - laboratoře / dílny - R3.1FEI3.13 - Specifikace dle PD</t>
  </si>
  <si>
    <t>-1627678887</t>
  </si>
  <si>
    <t xml:space="preserve">" Nový rozvaděč místnosti - R3.1FEI3.13 " </t>
  </si>
  <si>
    <t>741994323 SPC</t>
  </si>
  <si>
    <t>D+M Rozvaděč místnosti - laboratoře / dílny - R4.1CNT4.01 - Specifikace dle PD</t>
  </si>
  <si>
    <t>-944479882</t>
  </si>
  <si>
    <t xml:space="preserve">" Nový rozvaděč místnosti - R4.1CNT4.01 " </t>
  </si>
  <si>
    <t>741994324 SPC</t>
  </si>
  <si>
    <t>D+M Rozvaděč místnosti - laboratoře / dílny - R4.1FMT4.02 - Specifikace dle PD</t>
  </si>
  <si>
    <t>1119730272</t>
  </si>
  <si>
    <t xml:space="preserve">" Nový rozvaděč místnosti - R4.1FMT4.02 " </t>
  </si>
  <si>
    <t>741994325 SPC</t>
  </si>
  <si>
    <t>D+M Rozvaděč místnosti - laboratoře / dílny - R4.1FMT4.03 - Specifikace dle PD</t>
  </si>
  <si>
    <t>1963303569</t>
  </si>
  <si>
    <t xml:space="preserve">" Nový rozvaděč místnosti - R4.1FMT4.03 " </t>
  </si>
  <si>
    <t>741994326 SPC</t>
  </si>
  <si>
    <t>D+M Rozvaděč místnosti - laboratoře / dílny - R4.1FMT4.04 - Specifikace dle PD</t>
  </si>
  <si>
    <t>-644209059</t>
  </si>
  <si>
    <t xml:space="preserve">" Nový rozvaděč místnosti - R4.1FMT4.04 " </t>
  </si>
  <si>
    <t>741994327 SPC</t>
  </si>
  <si>
    <t>D+M Rozvaděč místnosti - laboratoře / dílny - R4.1FMT4.05 - Specifikace dle PD</t>
  </si>
  <si>
    <t>-1136493032</t>
  </si>
  <si>
    <t xml:space="preserve">" Nový rozvaděč místnosti - R4.1FMT4.05 " </t>
  </si>
  <si>
    <t>741994328 SPC</t>
  </si>
  <si>
    <t>D+M Rozvaděč místnosti - laboratoře / dílny - R4.1FMT4.06 - Specifikace dle PD</t>
  </si>
  <si>
    <t>1943147811</t>
  </si>
  <si>
    <t xml:space="preserve">" Nový rozvaděč místnosti - R4.1FMT4.06 " </t>
  </si>
  <si>
    <t>741994329 SPC</t>
  </si>
  <si>
    <t>D+M Rozvaděč místnosti - laboratoře / dílny - R4.1FMT4.07 - Specifikace dle PD</t>
  </si>
  <si>
    <t>486114229</t>
  </si>
  <si>
    <t xml:space="preserve">" Nový rozvaděč místnosti - R4.1FMT4.07 " </t>
  </si>
  <si>
    <t>741994330 SPC</t>
  </si>
  <si>
    <t>D+M Rozvaděč místnosti - laboratoře / dílny - R4.1FMT4.08 - Specifikace dle PD</t>
  </si>
  <si>
    <t>1779086222</t>
  </si>
  <si>
    <t xml:space="preserve">" Nový rozvaděč místnosti - R4.1FMT4.08 " </t>
  </si>
  <si>
    <t>741994331 SPC</t>
  </si>
  <si>
    <t>D+M Rozvaděč místnosti - laboratoře / dílny - R4.1FMT4.09 - Specifikace dle PD</t>
  </si>
  <si>
    <t>-1748750489</t>
  </si>
  <si>
    <t xml:space="preserve">" Nový rozvaděč místnosti - R4.1FMT4.09 " </t>
  </si>
  <si>
    <t>741994332 SPC</t>
  </si>
  <si>
    <t>D+M Rozvaděč místnosti - laboratoře / dílny - R4.1FMT4.10 - Specifikace dle PD</t>
  </si>
  <si>
    <t>-827751813</t>
  </si>
  <si>
    <t xml:space="preserve">" Nový rozvaděč místnosti - R4.1FMT4.10 " </t>
  </si>
  <si>
    <t>741994333 SPC</t>
  </si>
  <si>
    <t>D+M Rozvaděč místnosti - laboratoře / dílny - R4.1CNT4.17 - Specifikace dle PD</t>
  </si>
  <si>
    <t>254107672</t>
  </si>
  <si>
    <t xml:space="preserve">" Nový rozvaděč místnosti - R4.1CNT4.17 " </t>
  </si>
  <si>
    <t>741994334 SPC</t>
  </si>
  <si>
    <t>D+M Rozvaděč místnosti - laboratoře / dílny - R5.1CNT5.01 - Specifikace dle PD</t>
  </si>
  <si>
    <t>987380505</t>
  </si>
  <si>
    <t xml:space="preserve">" Nový rozvaděč místnosti - R5.1CNT5.01 " </t>
  </si>
  <si>
    <t>741994335 SPC</t>
  </si>
  <si>
    <t>D+M Rozvaděč místnosti - laboratoře / dílny - R5.1CNT5.02 - Specifikace dle PD</t>
  </si>
  <si>
    <t>-1633672324</t>
  </si>
  <si>
    <t xml:space="preserve">" Nový rozvaděč místnosti - R5.1CNT5.02 " </t>
  </si>
  <si>
    <t>741994336 SPC</t>
  </si>
  <si>
    <t>D+M Rozvaděč místnosti - laboratoře / dílny - R5.1CNT5.07 - Specifikace dle PD</t>
  </si>
  <si>
    <t>1117423044</t>
  </si>
  <si>
    <t xml:space="preserve">" Nový rozvaděč místnosti - R5.1CNT5.07 " </t>
  </si>
  <si>
    <t>741994337 SPC</t>
  </si>
  <si>
    <t>D+M Rozvaděč místnosti - laboratoře / dílny - R5.1CNT5.08 - Specifikace dle PD</t>
  </si>
  <si>
    <t>496567979</t>
  </si>
  <si>
    <t xml:space="preserve">" Nový rozvaděč místnosti - R5.1CNT5.08 " </t>
  </si>
  <si>
    <t>741994338 SPC</t>
  </si>
  <si>
    <t>D+M Rozvaděč místnosti - laboratoře / dílny - R5.1CNT5.09 - Specifikace dle PD</t>
  </si>
  <si>
    <t>-405184554</t>
  </si>
  <si>
    <t xml:space="preserve">" Nový rozvaděč místnosti - R5.1CNT5.09 " </t>
  </si>
  <si>
    <t>741994339 SPC</t>
  </si>
  <si>
    <t>D+M Rozvaděč místnosti - laboratoře / dílny - R5.1CNT5.10 - Specifikace dle PD</t>
  </si>
  <si>
    <t>333192695</t>
  </si>
  <si>
    <t xml:space="preserve">" Nový rozvaděč místnosti - R5.1CNT5.10 " </t>
  </si>
  <si>
    <t>741994340 SPC</t>
  </si>
  <si>
    <t>D+M Rozvaděč místnosti - laboratoře / dílny - R5.1CNT5.11 - Specifikace dle PD</t>
  </si>
  <si>
    <t>-163795160</t>
  </si>
  <si>
    <t xml:space="preserve">" Nový rozvaděč místnosti - R5.1CNT5.11 " </t>
  </si>
  <si>
    <t>741994341 SPC</t>
  </si>
  <si>
    <t>D+M Rozvaděč místnosti - laboratoře / dílny - R5.1CNT5.16 - Specifikace dle PD</t>
  </si>
  <si>
    <t>-1539293103</t>
  </si>
  <si>
    <t xml:space="preserve">" Nový rozvaděč místnosti - R5.1CNT5.16 " </t>
  </si>
  <si>
    <t>741994342 SPC</t>
  </si>
  <si>
    <t>D+M Rozvaděč místnosti - laboratoře / dílny - R5.1CNT5.17 - Specifikace dle PD</t>
  </si>
  <si>
    <t>1152756950</t>
  </si>
  <si>
    <t xml:space="preserve">" Nový rozvaděč místnosti - R5.1CNT5.17 " </t>
  </si>
  <si>
    <t>741994343 SPC</t>
  </si>
  <si>
    <t>D+M Rozvaděč místnosti - laboratoře / dílny - R6.1CNT6.01 - Specifikace dle PD</t>
  </si>
  <si>
    <t>1742290966</t>
  </si>
  <si>
    <t xml:space="preserve">" Nový rozvaděč místnosti - R6.1CNT6.01 " </t>
  </si>
  <si>
    <t>741994344 SPC</t>
  </si>
  <si>
    <t>D+M Rozvaděč místnosti - laboratoře / dílny - R6.1CNT6.02 - Specifikace dle PD</t>
  </si>
  <si>
    <t>482358794</t>
  </si>
  <si>
    <t xml:space="preserve">" Nový rozvaděč místnosti - R6.1CNT6.02 " </t>
  </si>
  <si>
    <t>741994345 SPC</t>
  </si>
  <si>
    <t>D+M Rozvaděč místnosti - laboratoře / dílny - R6.1CNT6.07 - Specifikace dle PD</t>
  </si>
  <si>
    <t>245968245</t>
  </si>
  <si>
    <t xml:space="preserve">" Nový rozvaděč místnosti - R6.1CNT6.07 " </t>
  </si>
  <si>
    <t>741994346 SPC</t>
  </si>
  <si>
    <t>D+M Rozvaděč místnosti - laboratoře / dílny - R6.1CNT6.08 - Specifikace dle PD</t>
  </si>
  <si>
    <t>-455332867</t>
  </si>
  <si>
    <t xml:space="preserve">" Nový rozvaděč místnosti - R6.1CNT6.08 " </t>
  </si>
  <si>
    <t>741994347 SPC</t>
  </si>
  <si>
    <t>D+M Rozvaděč místnosti - laboratoře / dílny - R6.1CNT6.11 - Specifikace dle PD</t>
  </si>
  <si>
    <t>467385116</t>
  </si>
  <si>
    <t xml:space="preserve">" Nový rozvaděč místnosti - R6.1CNT6.11 " </t>
  </si>
  <si>
    <t>741994348 SPC</t>
  </si>
  <si>
    <t>D+M Rozvaděč místnosti - laboratoře / dílny - R6.1CNT6.12 - Specifikace dle PD</t>
  </si>
  <si>
    <t>1435663472</t>
  </si>
  <si>
    <t xml:space="preserve">" Nový rozvaděč místnosti - R6.1CNT6.12 " </t>
  </si>
  <si>
    <t>741994349 SPC</t>
  </si>
  <si>
    <t>D+M Rozvaděč místnosti - laboratoře / dílny - R6.1CNT6.19 - Specifikace dle PD</t>
  </si>
  <si>
    <t>1597814216</t>
  </si>
  <si>
    <t xml:space="preserve">" Nový rozvaděč místnosti - R6.1CNT6.19 " </t>
  </si>
  <si>
    <t>741994350 SPC</t>
  </si>
  <si>
    <t>D+M Rozvaděč místnosti - laboratoře / dílny - R7.1FMT7.02 - Specifikace dle PD</t>
  </si>
  <si>
    <t>-1496934731</t>
  </si>
  <si>
    <t xml:space="preserve">" Nový rozvaděč místnosti - R7.1FMT7.02 " </t>
  </si>
  <si>
    <t>741994351 SPC</t>
  </si>
  <si>
    <t>D+M Rozvaděč místnosti - laboratoře / dílny - R7.1CNT7.09 - Specifikace dle PD</t>
  </si>
  <si>
    <t>2128986197</t>
  </si>
  <si>
    <t xml:space="preserve">" Nový rozvaděč místnosti - R7.1CNT7.09 " </t>
  </si>
  <si>
    <t>741994352 SPC</t>
  </si>
  <si>
    <t>D+M Rozvaděč místnosti - laboratoře / dílny - R7.1FMT7.10 - Specifikace dle PD</t>
  </si>
  <si>
    <t>-1736526972</t>
  </si>
  <si>
    <t xml:space="preserve">" Nový rozvaděč místnosti - R7.1FMT7.10 " </t>
  </si>
  <si>
    <t>741994353 SPC</t>
  </si>
  <si>
    <t>D+M Rozvaděč místnosti - laboratoře / dílny - R7.1FMT7.13 - Specifikace dle PD</t>
  </si>
  <si>
    <t>-81950130</t>
  </si>
  <si>
    <t xml:space="preserve">" Nový rozvaděč místnosti - R7.1FMT7.13 " </t>
  </si>
  <si>
    <t>741994401 SPC</t>
  </si>
  <si>
    <t>D+M Rozvaděč místnosti - kanceláře - R2.1CNT2.01 - Specifikace dle PD</t>
  </si>
  <si>
    <t>1420160257</t>
  </si>
  <si>
    <t xml:space="preserve">" Nový rozvaděč místnosti - R2.1CNT2.01 " </t>
  </si>
  <si>
    <t>741994402 SPC</t>
  </si>
  <si>
    <t>D+M Rozvaděč místnosti - kanceláře - R2.1CNT2.02 - Specifikace dle PD</t>
  </si>
  <si>
    <t>1419273083</t>
  </si>
  <si>
    <t xml:space="preserve">" Nový rozvaděč místnosti - R2.1CNT2.02 " </t>
  </si>
  <si>
    <t>741994403 SPC</t>
  </si>
  <si>
    <t>D+M Rozvaděč místnosti - kanceláře - R2.1CNT2.03 - Specifikace dle PD</t>
  </si>
  <si>
    <t>-715764457</t>
  </si>
  <si>
    <t xml:space="preserve">" Nový rozvaděč místnosti - R2.1CNT2.03 " </t>
  </si>
  <si>
    <t>741994404 SPC</t>
  </si>
  <si>
    <t>D+M Rozvaděč místnosti - kanceláře - R2.1CNT2.05 - Specifikace dle PD</t>
  </si>
  <si>
    <t>542321123</t>
  </si>
  <si>
    <t xml:space="preserve">" Nový rozvaděč místnosti - R2.1CNT2.05 " </t>
  </si>
  <si>
    <t>741994405 SPC</t>
  </si>
  <si>
    <t>D+M Rozvaděč místnosti - kanceláře - R2.1FS2.06 - Specifikace dle PD</t>
  </si>
  <si>
    <t>-1831493449</t>
  </si>
  <si>
    <t xml:space="preserve">" Nový rozvaděč místnosti - R2.1FS2.06 " </t>
  </si>
  <si>
    <t>741994406 SPC</t>
  </si>
  <si>
    <t>D+M Rozvaděč místnosti - kanceláře - R2.1FEI2.08 - Specifikace dle PD</t>
  </si>
  <si>
    <t>727802480</t>
  </si>
  <si>
    <t xml:space="preserve">" Nový rozvaděč místnosti - R2.1FEI2.08 " </t>
  </si>
  <si>
    <t>741994407 SPC</t>
  </si>
  <si>
    <t>D+M Rozvaděč místnosti - kanceláře - R2.1FEI2.09 - Specifikace dle PD</t>
  </si>
  <si>
    <t>1849638757</t>
  </si>
  <si>
    <t xml:space="preserve">" Nový rozvaděč místnosti - R2.1FEI2.09 " </t>
  </si>
  <si>
    <t>741994408 SPC</t>
  </si>
  <si>
    <t>D+M Rozvaděč místnosti - kanceláře - R2.1FS2.13 - Specifikace dle PD</t>
  </si>
  <si>
    <t>-194642563</t>
  </si>
  <si>
    <t xml:space="preserve">" Nový rozvaděč místnosti - R2.1FS2.13 " </t>
  </si>
  <si>
    <t>741994409 SPC</t>
  </si>
  <si>
    <t>D+M Rozvaděč místnosti - kanceláře - R2.1CNT2.15 - Specifikace dle PD</t>
  </si>
  <si>
    <t>-1276776107</t>
  </si>
  <si>
    <t xml:space="preserve">" Nový rozvaděč místnosti - R2.1CNT2.15 " </t>
  </si>
  <si>
    <t>741994410 SPC</t>
  </si>
  <si>
    <t>D+M Rozvaděč místnosti - kanceláře - R2.1CNT2.16 - Specifikace dle PD</t>
  </si>
  <si>
    <t>-1394587153</t>
  </si>
  <si>
    <t xml:space="preserve">" Nový rozvaděč místnosti - R2.1CNT2.16 " </t>
  </si>
  <si>
    <t>741994411 SPC</t>
  </si>
  <si>
    <t>D+M Rozvaděč místnosti - kanceláře - R2.1FMT2.21 - Specifikace dle PD</t>
  </si>
  <si>
    <t>-2089369763</t>
  </si>
  <si>
    <t xml:space="preserve">" Nový rozvaděč místnosti - R2.1FMT2.21 " </t>
  </si>
  <si>
    <t>741994412 SPC</t>
  </si>
  <si>
    <t>D+M Rozvaděč místnosti - kanceláře - R2.1CNT2.22 - Specifikace dle PD</t>
  </si>
  <si>
    <t>-1196396391</t>
  </si>
  <si>
    <t xml:space="preserve">" Nový rozvaděč místnosti - R2.1CNT2.22 " </t>
  </si>
  <si>
    <t>741994413 SPC</t>
  </si>
  <si>
    <t>D+M Rozvaděč místnosti - kanceláře - R3.1FEI3.01 - Specifikace dle PD</t>
  </si>
  <si>
    <t>1986100115</t>
  </si>
  <si>
    <t xml:space="preserve">" Nový rozvaděč místnosti - R3.1FEI3.01 " </t>
  </si>
  <si>
    <t>741994414 SPC</t>
  </si>
  <si>
    <t>D+M Rozvaděč místnosti - kanceláře - R3.1FEI3.02 - Specifikace dle PD</t>
  </si>
  <si>
    <t>845722591</t>
  </si>
  <si>
    <t xml:space="preserve">" Nový rozvaděč místnosti - R3.1FEI3.02 " </t>
  </si>
  <si>
    <t>741994415 SPC</t>
  </si>
  <si>
    <t>D+M Rozvaděč místnosti - kanceláře - R3.1FEI3.07 - Specifikace dle PD</t>
  </si>
  <si>
    <t>840127436</t>
  </si>
  <si>
    <t xml:space="preserve">" Nový rozvaděč místnosti - R3.1FEI3.07 " </t>
  </si>
  <si>
    <t>741994416 SPC</t>
  </si>
  <si>
    <t>D+M Rozvaděč místnosti - kanceláře - R3.1CNT3.11 - Specifikace dle PD</t>
  </si>
  <si>
    <t>643451726</t>
  </si>
  <si>
    <t xml:space="preserve">" Nový rozvaděč místnosti - R3.1CNT3.11 " </t>
  </si>
  <si>
    <t>741994417 SPC</t>
  </si>
  <si>
    <t>D+M Rozvaděč místnosti - kanceláře - R3.1FEI3.14 - Specifikace dle PD</t>
  </si>
  <si>
    <t>-1862027579</t>
  </si>
  <si>
    <t xml:space="preserve">" Nový rozvaděč místnosti - R3.1FEI3.14 " </t>
  </si>
  <si>
    <t>741994418 SPC</t>
  </si>
  <si>
    <t>D+M Rozvaděč místnosti - kanceláře - R3.1FEI3.16 - Specifikace dle PD</t>
  </si>
  <si>
    <t>239098174</t>
  </si>
  <si>
    <t xml:space="preserve">" Nový rozvaděč místnosti - R3.1FEI3.16 " </t>
  </si>
  <si>
    <t>741994419 SPC</t>
  </si>
  <si>
    <t>D+M Rozvaděč místnosti - kanceláře - R3.1FEI3.17 - Specifikace dle PD</t>
  </si>
  <si>
    <t>353519516</t>
  </si>
  <si>
    <t xml:space="preserve">" Nový rozvaděč místnosti - R3.1FEI3.17 " </t>
  </si>
  <si>
    <t>741994420 SPC</t>
  </si>
  <si>
    <t>D+M Rozvaděč místnosti - kanceláře - R4.1FMT4.11 - Specifikace dle PD</t>
  </si>
  <si>
    <t>-1648082083</t>
  </si>
  <si>
    <t xml:space="preserve">" Nový rozvaděč místnosti - R4.1FMT4.11 " </t>
  </si>
  <si>
    <t>741994421 SPC</t>
  </si>
  <si>
    <t>D+M Rozvaděč místnosti - kanceláře - R4.1FMT4.12 - Specifikace dle PD</t>
  </si>
  <si>
    <t>-1991297648</t>
  </si>
  <si>
    <t xml:space="preserve">" Nový rozvaděč místnosti - R4.1FMT4.12 " </t>
  </si>
  <si>
    <t>741994422 SPC</t>
  </si>
  <si>
    <t>D+M Rozvaděč místnosti - kanceláře - R4.1FMT4.13 - Specifikace dle PD</t>
  </si>
  <si>
    <t>-944837065</t>
  </si>
  <si>
    <t xml:space="preserve">" Nový rozvaděč místnosti - R4.1FMT4.13 " </t>
  </si>
  <si>
    <t>741994423 SPC</t>
  </si>
  <si>
    <t>D+M Rozvaděč místnosti - kanceláře - R4.1FMT4.14 - Specifikace dle PD</t>
  </si>
  <si>
    <t>455168120</t>
  </si>
  <si>
    <t xml:space="preserve">" Nový rozvaděč místnosti - R4.1FMT4.14 " </t>
  </si>
  <si>
    <t>741994424 SPC</t>
  </si>
  <si>
    <t>D+M Rozvaděč místnosti - kanceláře - R4.1FMT4.15 - Specifikace dle PD</t>
  </si>
  <si>
    <t>-774628289</t>
  </si>
  <si>
    <t xml:space="preserve">" Nový rozvaděč místnosti - R4.1FMT4.15 " </t>
  </si>
  <si>
    <t>741994425 SPC</t>
  </si>
  <si>
    <t>D+M Rozvaděč místnosti - kanceláře - R4.1FMT4.16 - Specifikace dle PD</t>
  </si>
  <si>
    <t>-681003837</t>
  </si>
  <si>
    <t xml:space="preserve">" Nový rozvaděč místnosti - R4.1FMT4.16 " </t>
  </si>
  <si>
    <t>741994426 SPC</t>
  </si>
  <si>
    <t>D+M Rozvaděč místnosti - kanceláře - R5.1CNT5.03 - Specifikace dle PD</t>
  </si>
  <si>
    <t>-93280275</t>
  </si>
  <si>
    <t xml:space="preserve">" Nový rozvaděč místnosti - R5.1CNT5.03 " </t>
  </si>
  <si>
    <t>741994427 SPC</t>
  </si>
  <si>
    <t>D+M Rozvaděč místnosti - kanceláře - R5.1CNT5.04 - Specifikace dle PD</t>
  </si>
  <si>
    <t>-1710529209</t>
  </si>
  <si>
    <t xml:space="preserve">" Nový rozvaděč místnosti - R5.1CNT5.04 " </t>
  </si>
  <si>
    <t>741994428 SPC</t>
  </si>
  <si>
    <t>D+M Rozvaděč místnosti - kanceláře - R5.1CNT5.05 - Specifikace dle PD</t>
  </si>
  <si>
    <t>-53111433</t>
  </si>
  <si>
    <t xml:space="preserve">" Nový rozvaděč místnosti - R5.1CNT5.05 " </t>
  </si>
  <si>
    <t>741994429 SPC</t>
  </si>
  <si>
    <t>D+M Rozvaděč místnosti - kanceláře - R5.1CNT5.06 - Specifikace dle PD</t>
  </si>
  <si>
    <t>-1353959644</t>
  </si>
  <si>
    <t xml:space="preserve">" Nový rozvaděč místnosti - R5.1CNT5.06 " </t>
  </si>
  <si>
    <t>741994430 SPC</t>
  </si>
  <si>
    <t>D+M Rozvaděč místnosti - kanceláře - R5.1CNT5.12 - Specifikace dle PD</t>
  </si>
  <si>
    <t>-467434997</t>
  </si>
  <si>
    <t xml:space="preserve">" Nový rozvaděč místnosti - R5.1CNT5.12 " </t>
  </si>
  <si>
    <t>741994431 SPC</t>
  </si>
  <si>
    <t>D+M Rozvaděč místnosti - kanceláře - R5.1CNT5.13 - Specifikace dle PD</t>
  </si>
  <si>
    <t>-1032809031</t>
  </si>
  <si>
    <t xml:space="preserve">" Nový rozvaděč místnosti - R5.1CNT5.13 " </t>
  </si>
  <si>
    <t>741994432 SPC</t>
  </si>
  <si>
    <t>D+M Rozvaděč místnosti - kanceláře - R5.1CNT5.14 - Specifikace dle PD</t>
  </si>
  <si>
    <t>-956347012</t>
  </si>
  <si>
    <t xml:space="preserve">" Nový rozvaděč místnosti - R5.1CNT5.14 " </t>
  </si>
  <si>
    <t>741994433 SPC</t>
  </si>
  <si>
    <t>D+M Rozvaděč místnosti - kanceláře - R5.1CNT5.15 - Specifikace dle PD</t>
  </si>
  <si>
    <t>430427988</t>
  </si>
  <si>
    <t xml:space="preserve">" Nový rozvaděč místnosti - R5.1CNT5.15 " </t>
  </si>
  <si>
    <t>741994434 SPC</t>
  </si>
  <si>
    <t>D+M Rozvaděč místnosti - kanceláře - R6.1CNT6.03 - Specifikace dle PD</t>
  </si>
  <si>
    <t>1813073036</t>
  </si>
  <si>
    <t xml:space="preserve">" Nový rozvaděč místnosti - R6.1CNT6.03 " </t>
  </si>
  <si>
    <t>741994435 SPC</t>
  </si>
  <si>
    <t>D+M Rozvaděč místnosti - kanceláře - R6.1CNT6.04 - Specifikace dle PD</t>
  </si>
  <si>
    <t>-1832612500</t>
  </si>
  <si>
    <t xml:space="preserve">" Nový rozvaděč místnosti - R6.1CNT6.04 " </t>
  </si>
  <si>
    <t>741994436 SPC</t>
  </si>
  <si>
    <t>D+M Rozvaděč místnosti - kanceláře - R6.1CNT6.05 - Specifikace dle PD</t>
  </si>
  <si>
    <t>-77716681</t>
  </si>
  <si>
    <t xml:space="preserve">" Nový rozvaděč místnosti - R6.1CNT6.05 " </t>
  </si>
  <si>
    <t>741994437 SPC</t>
  </si>
  <si>
    <t>D+M Rozvaděč místnosti - kanceláře - R6.1CNT6.06 - Specifikace dle PD</t>
  </si>
  <si>
    <t>-379746165</t>
  </si>
  <si>
    <t xml:space="preserve">" Nový rozvaděč místnosti - R6.1CNT6.06 " </t>
  </si>
  <si>
    <t>741994438 SPC</t>
  </si>
  <si>
    <t>D+M Rozvaděč místnosti - kanceláře - R6.1CNT6.13 - Specifikace dle PD</t>
  </si>
  <si>
    <t>-901306878</t>
  </si>
  <si>
    <t xml:space="preserve">" Nový rozvaděč místnosti - R6.1CNT6.13 " </t>
  </si>
  <si>
    <t>741994439 SPC</t>
  </si>
  <si>
    <t>D+M Rozvaděč místnosti - kanceláře - R6.1CNT6.14 - Specifikace dle PD</t>
  </si>
  <si>
    <t>-235580456</t>
  </si>
  <si>
    <t xml:space="preserve">" Nový rozvaděč místnosti - R6.1CNT6.14 " </t>
  </si>
  <si>
    <t>741994440 SPC</t>
  </si>
  <si>
    <t>D+M Rozvaděč místnosti - kanceláře - R6.1CNT6.15 - Specifikace dle PD</t>
  </si>
  <si>
    <t>-1377619958</t>
  </si>
  <si>
    <t xml:space="preserve">" Nový rozvaděč místnosti - R6.1CNT6.15 " </t>
  </si>
  <si>
    <t>741994441 SPC</t>
  </si>
  <si>
    <t>D+M Rozvaděč místnosti - kanceláře - R6.1CNT6.16 - Specifikace dle PD</t>
  </si>
  <si>
    <t>1598379252</t>
  </si>
  <si>
    <t xml:space="preserve">" Nový rozvaděč místnosti - R6.1CNT6.16 " </t>
  </si>
  <si>
    <t>741994442 SPC</t>
  </si>
  <si>
    <t>D+M Rozvaděč místnosti - kanceláře - R6.1CNT6.17 - Specifikace dle PD</t>
  </si>
  <si>
    <t>-1775869482</t>
  </si>
  <si>
    <t xml:space="preserve">" Nový rozvaděč místnosti - R6.1CNT6.17 " </t>
  </si>
  <si>
    <t>741994443 SPC</t>
  </si>
  <si>
    <t>D+M Rozvaděč místnosti - kanceláře - R6.1CNT6.18 - Specifikace dle PD</t>
  </si>
  <si>
    <t>1883121697</t>
  </si>
  <si>
    <t xml:space="preserve">" Nový rozvaděč místnosti - R6.1CNT6.18 " </t>
  </si>
  <si>
    <t>741994444 SPC</t>
  </si>
  <si>
    <t>D+M Rozvaděč místnosti - kanceláře - R7.1CNT7.03 - Specifikace dle PD</t>
  </si>
  <si>
    <t>150139941</t>
  </si>
  <si>
    <t xml:space="preserve">" Nový rozvaděč místnosti - R7.1CNT7.03 " </t>
  </si>
  <si>
    <t>741994445 SPC</t>
  </si>
  <si>
    <t>D+M Rozvaděč místnosti - kanceláře - R7.1CNT7.04 - Specifikace dle PD</t>
  </si>
  <si>
    <t>-1296203211</t>
  </si>
  <si>
    <t xml:space="preserve">" Nový rozvaděč místnosti - R7.1CNT7.04 " </t>
  </si>
  <si>
    <t>741994446 SPC</t>
  </si>
  <si>
    <t>D+M Rozvaděč místnosti - kanceláře - R7.1CNT7.05 - Specifikace dle PD</t>
  </si>
  <si>
    <t>-1901750857</t>
  </si>
  <si>
    <t xml:space="preserve">" Nový rozvaděč místnosti - R7.1CNT7.05 " </t>
  </si>
  <si>
    <t>741994447 SPC</t>
  </si>
  <si>
    <t>D+M Rozvaděč místnosti - kanceláře - R7.1CNT7.06 - Specifikace dle PD</t>
  </si>
  <si>
    <t>-608875402</t>
  </si>
  <si>
    <t xml:space="preserve">" Nový rozvaděč místnosti - R7.1CNT7.06 " </t>
  </si>
  <si>
    <t>741994448 SPC</t>
  </si>
  <si>
    <t>D+M Rozvaděč místnosti - kanceláře - R7.1CNT7.07 - Specifikace dle PD</t>
  </si>
  <si>
    <t>-1472795256</t>
  </si>
  <si>
    <t xml:space="preserve">" Nový rozvaděč místnosti - R7.1CNT7.07 " </t>
  </si>
  <si>
    <t>741994449 SPC</t>
  </si>
  <si>
    <t>D+M Rozvaděč místnosti - kanceláře - R7.1CNT7.08 - Specifikace dle PD</t>
  </si>
  <si>
    <t>2016999986</t>
  </si>
  <si>
    <t xml:space="preserve">" Nový rozvaděč místnosti - R7.1CNT7.08 " </t>
  </si>
  <si>
    <t>741994450 SPC</t>
  </si>
  <si>
    <t>D+M Rozvaděč místnosti - kanceláře - R7.1FMT7.14 - Specifikace dle PD</t>
  </si>
  <si>
    <t>-1324936905</t>
  </si>
  <si>
    <t xml:space="preserve">" Nový rozvaděč místnosti - R7.1FMT7.14 " </t>
  </si>
  <si>
    <t>741994451 SPC</t>
  </si>
  <si>
    <t>D+M Rozvaděč místnosti - kanceláře - R7.1FMT7.15 - Specifikace dle PD</t>
  </si>
  <si>
    <t>-449551360</t>
  </si>
  <si>
    <t xml:space="preserve">" Nový rozvaděč místnosti - R7.1FMT7.15 " </t>
  </si>
  <si>
    <t>741994452 SPC</t>
  </si>
  <si>
    <t>D+M Rozvaděč místnosti - kanceláře - R7.1FMT7.16 - Specifikace dle PD</t>
  </si>
  <si>
    <t>309973738</t>
  </si>
  <si>
    <t xml:space="preserve">" Nový rozvaděč místnosti - R7.1FMT7.16 " </t>
  </si>
  <si>
    <t>741994453 SPC</t>
  </si>
  <si>
    <t>D+M Rozvaděč místnosti - kanceláře - R7.1FMT7.17 - Specifikace dle PD</t>
  </si>
  <si>
    <t>-1741520266</t>
  </si>
  <si>
    <t xml:space="preserve">" Nový rozvaděč místnosti - R7.1FMT7.17 " </t>
  </si>
  <si>
    <t>741994454 SPC</t>
  </si>
  <si>
    <t>D+M Rozvaděč místnosti - kanceláře - R7.1FMT7.18 - Specifikace dle PD</t>
  </si>
  <si>
    <t>666420966</t>
  </si>
  <si>
    <t xml:space="preserve">" Nový rozvaděč místnosti - R7.1FMT7.18 " </t>
  </si>
  <si>
    <t>741994455 SPC</t>
  </si>
  <si>
    <t>D+M Rozvaděč místnosti - kanceláře - R7.1FMT7.19 - Specifikace dle PD</t>
  </si>
  <si>
    <t>1534218070</t>
  </si>
  <si>
    <t xml:space="preserve">" Nový rozvaděč místnosti - R7.1FMT7.19 " </t>
  </si>
  <si>
    <t>741994456 SPC</t>
  </si>
  <si>
    <t>D+M Rozvaděč místnosti - kanceláře - R7.1FMT7.20 - Specifikace dle PD</t>
  </si>
  <si>
    <t>-867611803</t>
  </si>
  <si>
    <t xml:space="preserve">" Nový rozvaděč místnosti - R7.1FMT7.20 " </t>
  </si>
  <si>
    <t>741994457 SPC</t>
  </si>
  <si>
    <t>D+M Rozvaděč místnosti - kanceláře - R7.1FMT7.21 - Specifikace dle PD</t>
  </si>
  <si>
    <t>-272869382</t>
  </si>
  <si>
    <t xml:space="preserve">" Nový rozvaděč místnosti - R7.1FMT7.21 " </t>
  </si>
  <si>
    <t>741994501 SPC</t>
  </si>
  <si>
    <t>D+M Rozvaděč místnosti - slaboproudé místnosti - R2.1FEI2.12 - Specifikace dle PD</t>
  </si>
  <si>
    <t>363700528</t>
  </si>
  <si>
    <t xml:space="preserve">" Nový rozvaděč místnosti - R2.1FEI2.12 " </t>
  </si>
  <si>
    <t>741994801 SPC</t>
  </si>
  <si>
    <t>D+M Centrální bateriový systém nouzového osvětlení - Centrální nástěnná jednotka pro napájení a monitorování nouzových svítidel - Specifikace dle PD</t>
  </si>
  <si>
    <t>-1139513723</t>
  </si>
  <si>
    <t xml:space="preserve">Poznámka k položce:_x000D_
" V ceně dodávka, montáž, zapojení, odzkoušení, nastavení, veškerý nutný materiál (kotvící, těsnící, úložnýý, ...) a další veškeré nutné příslušenství a práce související s provedením CBS pro nouzové osvětlení. "_x000D_
</t>
  </si>
  <si>
    <t>" Centrální bateriový systém - Centrální nástěnná jednotka pro napájení a monitorování nouzových svítidel - vč. veškerého příslušenství "</t>
  </si>
  <si>
    <t>741994802 SPC</t>
  </si>
  <si>
    <t>D+M Centrální bateriový systém nouzového osvětlení - Ohnivzdorná substanice pro nouzové osvětlení - Specifikace dle PD</t>
  </si>
  <si>
    <t>-1933737150</t>
  </si>
  <si>
    <t>" Centrální bateriový systém - Ohnivzdorná substanice pro nouzové osvětlení - vč. veškerého příslušenství "</t>
  </si>
  <si>
    <t>741994803 SPC</t>
  </si>
  <si>
    <t>D+M Centrální bateriový systém nouzového osvětlení - Přepínací a bezpečnostní vypínací modul pro napájení podružných rozvaděčů - Specifikace dle PD</t>
  </si>
  <si>
    <t>736542490</t>
  </si>
  <si>
    <t>" Centrální bateriový systém - Přepínací a bezpečnostní vypínací modul pro napájení podružných rozvaděčů - vč. veškerého příslušenství "</t>
  </si>
  <si>
    <t>741994804 SPC</t>
  </si>
  <si>
    <t>D+M Centrální bateriový systém nouzového osvětlení - Dvoubodový modul s obousměrnou komunikací pro až 20 nouzových svítidel pro jejich monitorování - Specifikace dle PD</t>
  </si>
  <si>
    <t>-1386615228</t>
  </si>
  <si>
    <t>Poznámka k položce:_x000D_
" V ceně dodávka, montáž, zapojení, odzkoušení, nastavení, veškerý nutný materiál (kotvící, těsnící, úložnýý, ...) a další veškeré nutné příslušenství a práce související s provedením CBS pro nouzové osvětlení. "</t>
  </si>
  <si>
    <t>" Centrální bateriový systém - Dvoubodový modul s obousměrnou komunikací pro až 20 nouzových svítidel - vč. veškerého příslušenství "</t>
  </si>
  <si>
    <t>741994805 SPC</t>
  </si>
  <si>
    <t>D+M Centrální bateriový systém nouzového osvětlení - Sada baterií pro nouzové osvětlení - 18 ks po 12 V (24 Ah) - Specifikace dle PD</t>
  </si>
  <si>
    <t>-1992920272</t>
  </si>
  <si>
    <t>" Centrální bateriový systém - Sada baterií pro nouzové osvětlení - vč. veškerého příslušenství "</t>
  </si>
  <si>
    <t>741994806 SPC</t>
  </si>
  <si>
    <t>D+M Centrální bateriový systém nouzového osvětlení - Sledovač fází sběrnice se 2 alarmovými vstupy - Specifikace dle PD</t>
  </si>
  <si>
    <t>526639708</t>
  </si>
  <si>
    <t>" Centrální bateriový systém - Sledovač fází sběrnice se 2 alarmovými vstupy - vč. veškerého příslušenství "</t>
  </si>
  <si>
    <t>741994807 SPC</t>
  </si>
  <si>
    <t>D+M Centrální bateriový systém nouzového osvětlení - Rozhraní - vzdálený dispej pro zajištění monitorování nouzových svítidel - Specifikace dle PD</t>
  </si>
  <si>
    <t>725440326</t>
  </si>
  <si>
    <t>" Centrální bateriový systém - Rozhraní - vzdálený dispej pro zajištění monitorování nouzových svítidel - vč. veškerého příslušenství "</t>
  </si>
  <si>
    <t>741994901 SPC</t>
  </si>
  <si>
    <t>D+M Záložní zdroj UPS o výkonu 200 kVA s dobou zálohy 45 min - Specifikace dle PD</t>
  </si>
  <si>
    <t>527407336</t>
  </si>
  <si>
    <t>Poznámka k položce:_x000D_
" Včetně baterií, skříně, montážního materiálu, montáže, zapojení, nastavení, odzkoušení a veškerého nutného příslušenství a práce nutného pro správnou funkci. "_x000D_
_x000D_
" POZN: Součástí UPS je uvažováno:_x000D_
 - záložní zdroj UPS o výkonu 200 kVA / 200 kW - 1 ks;_x000D_
 - baterie 12 V 120 Ah - 40 ks;_x000D_
 - box pro umístění baterií s kabely a pojistkami - 1 ks;_x000D_
 - relóvá karta do UPS - 1 ks;_x000D_
 - instalace baterií do UPS / boxu vč. měřen í a kalibrace nabíjecích proudů;_x000D_
 - instalace a spuštění UPS vč. připojení veškeré kabeláže, zapojení, odzkoušení příslušenství a kompletního systému UPS vč. juvedení do provozu a anstavení požadovaných hodnot a parametrů;_x000D_
 - protokol o uvedení do provozu;_x000D_
 - instalace bateriového boxu vč. propojení a propojovací kabeláže a jištění;_x000D_
 - veškeré další nutné příslušenství a práce související s instalací, napojením, nastavením a uvedením do provozu UPS. "</t>
  </si>
  <si>
    <t>" Záložení zdroj UPS o výkonu 200 kVA s dobou zálohy 45 min vč. baterií "</t>
  </si>
  <si>
    <t>741 - 5</t>
  </si>
  <si>
    <t>Elektroinstalace silnoproudu - Hromosvod</t>
  </si>
  <si>
    <t>741995101 SPC</t>
  </si>
  <si>
    <t>D+M Izolovaný jímací stožár v. 4,0 m - Specifikace dle PD - JT-A</t>
  </si>
  <si>
    <t>1718131114</t>
  </si>
  <si>
    <t>Poznámka k položce:_x000D_
" Včetně veškerého nutného příslušenství. "</t>
  </si>
  <si>
    <t>" Izolovaný jímač 4 m na svislé stěně / konstrukci, vnější vedení vodičů "</t>
  </si>
  <si>
    <t>" Izolovaný jímač " (10,0)</t>
  </si>
  <si>
    <t>741995102 SPC</t>
  </si>
  <si>
    <t xml:space="preserve">D+M Nosič pro montáž jímače na stěnu </t>
  </si>
  <si>
    <t>158008060</t>
  </si>
  <si>
    <t>" Nosič pro montáž jímače na stěnu / konstrukci - uvažovány 2 ks na 1 ks jímače "</t>
  </si>
  <si>
    <t>" Nosič pro montáž jímače " (10,0)*2</t>
  </si>
  <si>
    <t>741995103 SPC</t>
  </si>
  <si>
    <t>D+M Připojovací deska pro propojení 1 vedení s jímací tyčí</t>
  </si>
  <si>
    <t>167359238</t>
  </si>
  <si>
    <t>" Přípojovací deska pro vedení hromosvodu - propojení s jímací tyčí .  Pro průměry 16×8 - 10 mm. "</t>
  </si>
  <si>
    <t>" Připojovací deska " (6,0)</t>
  </si>
  <si>
    <t>741995104 SPC</t>
  </si>
  <si>
    <t>D+M Připojovací deska pro propojení 2 vedení s jímací tyčí</t>
  </si>
  <si>
    <t>225195939</t>
  </si>
  <si>
    <t>" Přípojovací deska pro dvě vedení hromosvodu - propojení s jímací tyčí .  Pro průměry 16×8 - 10 mm. "</t>
  </si>
  <si>
    <t>" Připojovací deska pro vedení hromosvodu " (14,0)</t>
  </si>
  <si>
    <t>741995105 SPC</t>
  </si>
  <si>
    <t>D+M Pásková uzemňovací objímka</t>
  </si>
  <si>
    <t>-814358788</t>
  </si>
  <si>
    <t>" Pásková uzemňovací objímka k eliminaci klouzavých výbojů pro jímací stožár. "</t>
  </si>
  <si>
    <t>" Pásková uzemňovací objímka " (30,0)</t>
  </si>
  <si>
    <t>741995106 SPC</t>
  </si>
  <si>
    <t>D+M Stahovací (vázací) pásek odolný proti UV záření</t>
  </si>
  <si>
    <t>-1808581917</t>
  </si>
  <si>
    <t>" Stahovací (vázací) pásek "</t>
  </si>
  <si>
    <t>" Vázací pásek " (30,0)</t>
  </si>
  <si>
    <t>741995107 SPC</t>
  </si>
  <si>
    <t>D+M Izolovaný jímací stožár v. 4,0 m - Specifikace dle PD - JT-B</t>
  </si>
  <si>
    <t>-473748365</t>
  </si>
  <si>
    <t>" Izolovaný jímací stožár 4 m s trojnohým podstavcem na plochou střechu, vnější vedení vodičů "</t>
  </si>
  <si>
    <t>" Izolovaný jímač " (1,0)</t>
  </si>
  <si>
    <t>741995108 SPC</t>
  </si>
  <si>
    <t>D+M Stojan jímacího stožáru pro izolovaný jímací stožár - Specifikace dle PD - JT-B</t>
  </si>
  <si>
    <t>-2050622254</t>
  </si>
  <si>
    <t>" Stojan jímacího stožáru pro izolovaný jímací stožár 1,25×1,35 m "</t>
  </si>
  <si>
    <t>" Stojan jímacího stožáru " (1,0)</t>
  </si>
  <si>
    <t>741995109 SPC</t>
  </si>
  <si>
    <t>D+M Závitová tyč na dva betonové podstavce</t>
  </si>
  <si>
    <t>-199059793</t>
  </si>
  <si>
    <t>" Závitová tyč pro upevnění stojanu jímacího vedení k podstavci  - 3 ks na 1 stojan "</t>
  </si>
  <si>
    <t>" Závitová tyč pro upevnění stojanu " (1,0)*3</t>
  </si>
  <si>
    <t>741995110 SPC</t>
  </si>
  <si>
    <t>D+M Základna pro betonový podstavec - plastový chránič hran</t>
  </si>
  <si>
    <t>1246821836</t>
  </si>
  <si>
    <t>" Základna (chránič hran) pro betonový podstavec ke stojanu s průchozím otvorem pro závitovou tyč.  "</t>
  </si>
  <si>
    <t>" Plastový chránič hran " (3,0)</t>
  </si>
  <si>
    <t>741995111 SPC</t>
  </si>
  <si>
    <t>D+M Betonový podstavec pro stojan jímacího vedení</t>
  </si>
  <si>
    <t>-641292542</t>
  </si>
  <si>
    <t>" Betonový podstavec pro stojan jímacího vedení s otvorem pro závitovou tyč. Uvažovány 2 ks na 1 nohu stojanu. "</t>
  </si>
  <si>
    <t>" Betonový podstavec " (3,0)*2</t>
  </si>
  <si>
    <t>741995112 SPC</t>
  </si>
  <si>
    <t>-1149763557</t>
  </si>
  <si>
    <t>" Připojovací deska pro vedení hromosvodu " (1,0)</t>
  </si>
  <si>
    <t>741995113 SPC</t>
  </si>
  <si>
    <t>-1005065222</t>
  </si>
  <si>
    <t>741995114 SPC</t>
  </si>
  <si>
    <t>1943093897</t>
  </si>
  <si>
    <t>" Pásková uzemňovací objímka " (2,0)</t>
  </si>
  <si>
    <t>741995115 SPC</t>
  </si>
  <si>
    <t>-1308498531</t>
  </si>
  <si>
    <t>" Vázací pásek " (4,0)</t>
  </si>
  <si>
    <t>741995116 SPC</t>
  </si>
  <si>
    <t>D+M Vysokonapěťově izolovaný svodový vodič - izolovaný svod</t>
  </si>
  <si>
    <t>-1127364932</t>
  </si>
  <si>
    <t>Poznámka k položce:_x000D_
" Včetně veškerého nutného příslušenství.</t>
  </si>
  <si>
    <t>" Vysokonapěťově izolovaný svodový vodič s možností instalace do fasády nebo zeminy, vč.zakončení a upevnění do stavby. "</t>
  </si>
  <si>
    <t>" HVI vodič " (580,0)</t>
  </si>
  <si>
    <t>741995117 SPC</t>
  </si>
  <si>
    <t>D+M Připojovací prvek pro vedení hromosvodu</t>
  </si>
  <si>
    <t>18251492</t>
  </si>
  <si>
    <t>" Připojovací prvek pro vedení hromosvodu vč. smršťovací hadice. "</t>
  </si>
  <si>
    <t>" Připojovací prvek pro vedení hromosvodu " (46,0)</t>
  </si>
  <si>
    <t>741995118 SPC</t>
  </si>
  <si>
    <t>D+M Držák hromosvodového vedení pro montáž na nástavbu / střechu / stěnu</t>
  </si>
  <si>
    <t>-1050062312</t>
  </si>
  <si>
    <t>" Držák hromosvodového vedení s podložkami proti povolení šroubů "</t>
  </si>
  <si>
    <t>" Držák hromosvodového vedení " (510,0+280,0)</t>
  </si>
  <si>
    <t>741995119 SPC</t>
  </si>
  <si>
    <t>D+M Adaptér pro střešní držák vedení</t>
  </si>
  <si>
    <t>-1213916209</t>
  </si>
  <si>
    <t>" Adaptér pro střešní držák vedení na podpěrách. "</t>
  </si>
  <si>
    <t>" Adaptér pro držák vedení " (60,0)</t>
  </si>
  <si>
    <t>741995120 SPC</t>
  </si>
  <si>
    <t>D+M Střešní držáky vedení pro ploché střechy</t>
  </si>
  <si>
    <t>171563676</t>
  </si>
  <si>
    <t>" Střešní držáky vedení pro ploché střechy pro vedení  průměru 8 - 10 mm. "</t>
  </si>
  <si>
    <t>" Střešní držák vedení na plochých střechách " (60,0)</t>
  </si>
  <si>
    <t>741995121 SPC</t>
  </si>
  <si>
    <t>D+M Měřící svorka</t>
  </si>
  <si>
    <t>1993321378</t>
  </si>
  <si>
    <t>" Měřící  a současně přechodová svorka na vývod uzemnění - rozpojovací díl pro průměr 8 - 10 mm. "</t>
  </si>
  <si>
    <t>" Měřící svorka " (10,0)</t>
  </si>
  <si>
    <t>741995999 SPC</t>
  </si>
  <si>
    <t>Proměření + revizní zpráva</t>
  </si>
  <si>
    <t>-315462234</t>
  </si>
  <si>
    <t xml:space="preserve">Poznámka k položce:_x000D_
" V ceně proměření, revize a vyhotovení závěrečbné zprávy. Počet kopií dle předpisů / požadavků investora. "_x000D_
</t>
  </si>
  <si>
    <t>" Proměření a revizní zpráva hromosvodu. "</t>
  </si>
  <si>
    <t>" Proměření a revize " (1,0)</t>
  </si>
  <si>
    <t>741 - 6</t>
  </si>
  <si>
    <t>Elektroinstalace silnoproudu - Zemnění</t>
  </si>
  <si>
    <t>741996101 SPC</t>
  </si>
  <si>
    <t>D+M Pásek FeZn 30×4 mm</t>
  </si>
  <si>
    <t>-1279563481</t>
  </si>
  <si>
    <t xml:space="preserve">Poznámka k položce:_x000D_
" Včetně uložení a napojení "_x000D_
</t>
  </si>
  <si>
    <t>" Zemnící pásek pro zemnění objektu. "</t>
  </si>
  <si>
    <t>" Zemnící pásek " (150,0)*1,1</t>
  </si>
  <si>
    <t>741996102 SPC</t>
  </si>
  <si>
    <t>D+M Zemnící tyč dl. 3,0 m vč. příslušenství a souvisejících prací</t>
  </si>
  <si>
    <t>-340914722</t>
  </si>
  <si>
    <t>Poznámka k položce:_x000D_
" V ceně veškeré nutné práce související s provedením zemnící tyče. Jedná se o:_x000D_
 - vývrty skrze ŽB konstrtukce pro napojení - délka 1 ks vývrtu ± 0,45 m;_x000D_
 - zemnící tyč vč. případné úpravy délky, zajištění napojení apod.;_x000D_
 - úprava otvorů po provedení vývrtů a osazení tyčí - např. utěsnění (pěnou, izolací, těsnícím prvkem apod), zabetonování apod.;_x000D_
 - případné úpravy HI vč. utěsnění prostupů;_x000D_
 - přesun hmot;_x000D_
 - odvoz a likvidace suti;_x000D_
 - další veškerý nutný materiál a práce související s provedením zemnících tyčí, vyvrtání a zparavení otvorů. "</t>
  </si>
  <si>
    <t>" Zemnící tyč jako svislé vedení pod terén vč. souvisejících prací. "</t>
  </si>
  <si>
    <t>" Zemnící tyč " (14,0)</t>
  </si>
  <si>
    <t>741996103 SPC</t>
  </si>
  <si>
    <t>D+M Svorky pro zemnění - SK, SS, SR</t>
  </si>
  <si>
    <t>89796703</t>
  </si>
  <si>
    <t xml:space="preserve">Poznámka k položce:_x000D_
" Včetně uložení, napojení a veškerého nutného příslušenství. "_x000D_
</t>
  </si>
  <si>
    <t>" Nutné svorky pro zemnění - propojení pásků mezi sebou, napojení svislého vedení apod. "</t>
  </si>
  <si>
    <t>" Svorky pro zemnění " (60,0)</t>
  </si>
  <si>
    <t>741996104 SPC</t>
  </si>
  <si>
    <t>D+M Antikorozní ochrana spojů</t>
  </si>
  <si>
    <t>629031060</t>
  </si>
  <si>
    <t>" Antikorozní ochrana spojů - např. petrolátovou páskou. "</t>
  </si>
  <si>
    <t>" Antikorozní ochrana spojů " (5,0)</t>
  </si>
  <si>
    <t>" POZN: Délka 1 ks pásky uvažována 10 m. "</t>
  </si>
  <si>
    <t>741999506 SPC</t>
  </si>
  <si>
    <t>-980603424</t>
  </si>
  <si>
    <t>Poznámka k položce:_x000D_
" V ceně proměření, revize a vyhotovení závěrečbné zprávy. Počet kopií dle předpisů / požadavků investora. "</t>
  </si>
  <si>
    <t>" Revize " (1,0)</t>
  </si>
  <si>
    <t>741 - 7</t>
  </si>
  <si>
    <t>Elektroinstalace silnoproudu - Ochranné pospojování a uzemnění uvnitř objektu</t>
  </si>
  <si>
    <t>741997101 SPC</t>
  </si>
  <si>
    <t>D+M Krabice pro uzemnění - připojení uzemnění jednotlivých výrobků v místnostech</t>
  </si>
  <si>
    <t>983788952</t>
  </si>
  <si>
    <t xml:space="preserve">Poznámka k položce:_x000D_
" V ceně dodávka krabice + samopelky pro označení vč. příslušenství, zajištění napojení, a veškeré další nutné práce a materiál související s napojením uzemnění. "_x000D_
</t>
  </si>
  <si>
    <t xml:space="preserve">" Krabice s ekvipotencionální svorkovnicí pro zemnění jendotlivých částí místností  " </t>
  </si>
  <si>
    <t>" Krabice se zkušební svorkou pro připojení antistatické podlahy / zemnění jednotlivých částí místnosti. "</t>
  </si>
  <si>
    <t>741997201 SPC</t>
  </si>
  <si>
    <t>D+M Uzemňovací zásuvka vč. příslušenství a pásku - sada pro uzemnění podlahy a zkušební bod</t>
  </si>
  <si>
    <t>35147548</t>
  </si>
  <si>
    <t xml:space="preserve">Poznámka k položce:_x000D_
" V ceně dodávka zásuvky vč. příslušenství, zajištění napojení, a veškeré další nutné práce a materiál související s napojením uzemnění. "_x000D_
_x000D_
" POZN: Vodiče (kabeláže) pro ochranné pospojování zdravotnických zařízení uvedeno v položkách vodičů v části "Elektromontážní práce - Kabely a vodiče". "_x000D_
_x000D_
</t>
  </si>
  <si>
    <t>" Uzemňovací zásuvka pro ochranné pospopjování antistatické podlahy vč. příslušenství a samolepícího měděného pásku. "</t>
  </si>
  <si>
    <t>" POZN: Pro každou místnost s antistatickou nášlapnou vrstvou je uvažován 1 ks sady pro uzemnění podlahy. "</t>
  </si>
  <si>
    <t>741997202 SPC</t>
  </si>
  <si>
    <t>D+M Měděný pásek pro vodivé podlahoviny</t>
  </si>
  <si>
    <t>-574594935</t>
  </si>
  <si>
    <t xml:space="preserve">Poznámka k položce:_x000D_
" V ceně dodávka zásuvky vč. příslušenství, zajištění napojení, a veškeré další nutné práce a materiál související s napojením uzemnění. "_x000D_
_x000D_
</t>
  </si>
  <si>
    <t>" Měděný pásek pro vodivé podlahy vč. veškerého příslušenství "</t>
  </si>
  <si>
    <t>" 2. NP " (6,99+11,17+7,01)*1,5</t>
  </si>
  <si>
    <t>" 3. NP " (26,42+2,14+3,0+50,2+15,43+40,93+49,68+47,78)*1,5</t>
  </si>
  <si>
    <t>" 4. NP " (110,12)*1,5</t>
  </si>
  <si>
    <t>" 5. NP " (6,89)*1,5</t>
  </si>
  <si>
    <t>" 7. NP " (6,89)*1,5</t>
  </si>
  <si>
    <t xml:space="preserve">" POZN: Je uvažováno 1,5 m pásku na 1 m2 vodivé podlahy " </t>
  </si>
  <si>
    <t>741997999 SPC</t>
  </si>
  <si>
    <t>1469052302</t>
  </si>
  <si>
    <t>" Proměření a revizní zpráva vnitřního uzemnění a pospojování. "</t>
  </si>
  <si>
    <t>741 - 8</t>
  </si>
  <si>
    <t>Elektroinstalace silnoproudu - Ostatní práce a materiály</t>
  </si>
  <si>
    <t>741998101 SPC</t>
  </si>
  <si>
    <t>D+M Kabelový žlab perforovaný z pozinkované oceli 125×100 mm</t>
  </si>
  <si>
    <t>2103385966</t>
  </si>
  <si>
    <t xml:space="preserve">Poznámka k položce:_x000D_
" Včetně vík, úchytů, spojek, kolen, oblouků, T-kusů, redukčních dílů, přepážek, koncovek, podpěr, konzol, závěsů, kotvících prvků a dalšího příslušenství. "_x000D_
</t>
  </si>
  <si>
    <t xml:space="preserve">" Kabelový žlab perforovaný 125×100 mm z pozinkované oceli - vedlejší trasy v 8. NP. " </t>
  </si>
  <si>
    <t xml:space="preserve">" Žlab " </t>
  </si>
  <si>
    <t>" 8. NP " (11,0)*1,05</t>
  </si>
  <si>
    <t>741998102 SPC</t>
  </si>
  <si>
    <t>D+M Kabelový žlab perforovaný z pozinkované oceli 300×100 mm</t>
  </si>
  <si>
    <t>1428185652</t>
  </si>
  <si>
    <t xml:space="preserve">" Kabelový žlab perforovaný 125×100 mm z pozinkované oceli - vedlejší trasy. " </t>
  </si>
  <si>
    <t>" 1. NP " (4,2+1,0+0,5)*1,05</t>
  </si>
  <si>
    <t>" 2. NP " (2,2*3+8,5+7,1+5,9*2+4,9+4,6)*1,05</t>
  </si>
  <si>
    <t>" 3. NP " (4,2+1,0+0,5)*1,05</t>
  </si>
  <si>
    <t>" 4. NP " (4,2+1,0+0,5)*1,05</t>
  </si>
  <si>
    <t>" 6. NP " (4,2+1,0+0,5)*1,05</t>
  </si>
  <si>
    <t>" 8. NP " (15,2+0,9+0,9+0,8)*1,05</t>
  </si>
  <si>
    <t>741998103 SPC</t>
  </si>
  <si>
    <t>D+M Kabelový žlab perforovaný z pozinkované oceli 500×100 mm</t>
  </si>
  <si>
    <t>-1830027170</t>
  </si>
  <si>
    <t xml:space="preserve">" Kabelový žlab perforovaný 500×100 mm z pozinkované oceli - hlavní trasy. " </t>
  </si>
  <si>
    <t>" 1. NP " (7,9+17,4+7,9+21,9+1,1)*1,05</t>
  </si>
  <si>
    <t>" 2. NP " (7,9+17,4+7,9+0,5+4,2+1,0+0,5+22,1+1,1+3,5)*1,05</t>
  </si>
  <si>
    <t>" 3. NP " (7,9+17,6+7,9+22,1+1,1)*1,05</t>
  </si>
  <si>
    <t>" 4. NP " (7,9+17,4+7,9+21,9+1,1)*1,05</t>
  </si>
  <si>
    <t>" 5. NP " (7,9+17,4+7,9+4,2+1,0+0,5+21,9+1,1)*1,05</t>
  </si>
  <si>
    <t>" 6. NP " (7,9+17,4+7,9+21,9+1,1)*1,05</t>
  </si>
  <si>
    <t>" 7. NP " (7,9+17,4+7,9+21,9+1,1+4,2+1,0+0,5)*1,05</t>
  </si>
  <si>
    <t>741998201 SPC</t>
  </si>
  <si>
    <t>D+M Trubka ohebná jednoplášťová D 21,2 mm</t>
  </si>
  <si>
    <t>-176549979</t>
  </si>
  <si>
    <t xml:space="preserve">Poznámka k položce:_x000D_
" Včetně kotvícího, spojovacího materiálu a veškerého nutného příslušenství. "_x000D_
" POZN: Nasutnutí / uložení kabelu do chrániček je součástí ceny montáže kabeláže. "_x000D_
</t>
  </si>
  <si>
    <t>" Trubka ohebná LPE D 16,0/21,2 mm pro vodiče silnoproudu - předpokládané maximální množství - 4500,0 m " (4500,0)</t>
  </si>
  <si>
    <t>741998202 SPC</t>
  </si>
  <si>
    <t>D+M Trubka ohebná jednoplášťová D 28,5 mm</t>
  </si>
  <si>
    <t>1774510876</t>
  </si>
  <si>
    <t>" Trubka ohebná LPE D 22,9/28,5 mm pro vodiče silnoproudu - předpokládané maximální množství - 1000,0 m " (1000,0)</t>
  </si>
  <si>
    <t>741998203 SPC</t>
  </si>
  <si>
    <t>D+M Trubka ohebná jednoplášťová D 34,5 mm</t>
  </si>
  <si>
    <t>247036218</t>
  </si>
  <si>
    <t>" Trubka ohebná LPE D 28,4/34,5 mm pro kabeláže silnoproudu - předpokládané maximální množství - 17000,0 m " (17000,0)</t>
  </si>
  <si>
    <t>741998301 SPC</t>
  </si>
  <si>
    <t>D+M Trubka ohebná dvouplášťová D 40 mm</t>
  </si>
  <si>
    <t>-1058667155</t>
  </si>
  <si>
    <t>" Trubka ohebná HDPE-LDPE D 32/40 mm pro kabeláže silnoproudu - předpokládané maximální množství - 5500,0 m " (5500,0)</t>
  </si>
  <si>
    <t>741998302 SPC</t>
  </si>
  <si>
    <t>D+M Trubka ohebná dvouplášťová D 50 mm</t>
  </si>
  <si>
    <t>242206621</t>
  </si>
  <si>
    <t>" Trubka ohebná HDPE-LDPE D 40/50 mm pro kabeláže silnoproudu - předpokládané maximální množství - 4500,0 m " (4500,0)</t>
  </si>
  <si>
    <t>741998303 SPC</t>
  </si>
  <si>
    <t>D+M Trubka ohebná dvouplášťová D 63 mm</t>
  </si>
  <si>
    <t>-409350571</t>
  </si>
  <si>
    <t>" Trubka ohebná HDPE-LDPE D 52/63 mm pro kabeláže silnoproudu - předpokládané maximální množství - 2750,0 m " (2750,0)</t>
  </si>
  <si>
    <t>741998304 SPC</t>
  </si>
  <si>
    <t>D+M Trubka ohebná dvouplášťová D 75 mm</t>
  </si>
  <si>
    <t>-1559495331</t>
  </si>
  <si>
    <t>" Trubka ohebná HDPE-LDPE D 61/75 mm pro kabeláže silnoproudu - předpokládané maximální množství - 300,0 m " (300,0)</t>
  </si>
  <si>
    <t>741998701 SPC</t>
  </si>
  <si>
    <t>D+M Pomocný materiál - Specifikace dle PD</t>
  </si>
  <si>
    <t>1081068074</t>
  </si>
  <si>
    <t>Poznámka k položce:_x000D_
" Veškerý pomocný materiál pro zajištění vedení silnoproudu - spojovací a připevňovací materiál, hmoždinky, vruty, sádra, popisové štítky, apod. "_x000D_
" V ceně ochranné trubky, lišty, žlaby, parapetní vedení, a další veškerý materiál nutný pro vedení elektroinstalace vč. veškerého nutného příslušenství - krytů, koncovek, přepážek, apod. "</t>
  </si>
  <si>
    <t>" Pomocný materiál " (1,0)</t>
  </si>
  <si>
    <t>741998751 SPC</t>
  </si>
  <si>
    <t>135237945</t>
  </si>
  <si>
    <t>Poznámka k položce:_x000D_
" V ceně veškeré nutné práce a materiál pro utěsnění nepožárních prostupů - např. pěny, izolace, apod.  "</t>
  </si>
  <si>
    <t>741998801 SPC</t>
  </si>
  <si>
    <t>1411194055</t>
  </si>
  <si>
    <t>" Protipožární ucpávky, manžety, tmely, apod. pro potrubí do chrániček, prostupů. " (1,0)</t>
  </si>
  <si>
    <t>998741204</t>
  </si>
  <si>
    <t>Přesun hmot pro silnoproud stanovený procentní sazbou (%) z ceny vodorovná dopravní vzdálenost do 50 m základní v objektech výšky přes 24 do 36 m</t>
  </si>
  <si>
    <t>-966276777</t>
  </si>
  <si>
    <t>https://podminky.urs.cz/item/CS_URS_2025_01/998741204</t>
  </si>
  <si>
    <t>D.1.2.5.a - FOTOVOLTAIKA</t>
  </si>
  <si>
    <t xml:space="preserve">      741 - 1 - Elektroinstalace - silnoproud - Fotovoltaika</t>
  </si>
  <si>
    <t xml:space="preserve">      741 - 2 - Elektroinstalace - silnoproud - Fotovoltaika - Integrace FVE do DCS systému CEETe</t>
  </si>
  <si>
    <t xml:space="preserve">      741 - 99 - Elektroinstalace - silnoproud - Fotovoltaika - Ostatní práce a materiál</t>
  </si>
  <si>
    <t>Elektroinstalace - silnoproud - Fotovoltaika</t>
  </si>
  <si>
    <t>741901121 SPC</t>
  </si>
  <si>
    <t>D+M FVE panely na fasádě</t>
  </si>
  <si>
    <t>-2088745764</t>
  </si>
  <si>
    <t xml:space="preserve">Poznámka k položce:_x000D_
" V ceně veškeré nutné práce, příslušenství a materiál pro umístění panelů na nosnou konstrukci - kotvící, spojovací, těsnící materiál apod.. "_x000D_
_x000D_
" POZN: Před realizací a objednáním (výrobou) je nutno zaměřit přesné rozměry, aby jednotlivé panely na sebe navazovaly. Je však nutné doržet celkový výkon panelů uvedný v položce. " </t>
  </si>
  <si>
    <t>" Fotovoltaické panely na fasádě "</t>
  </si>
  <si>
    <t>" FVE panely - jihozápadní fasáda " (410,94)</t>
  </si>
  <si>
    <t>" FVE panely - jihovýchodní fasáda " (182,13)</t>
  </si>
  <si>
    <t>" FVE panely - severozápadní fasáda " (182,13)</t>
  </si>
  <si>
    <t xml:space="preserve">" POZN: Panely jsou z důvodu určení přesného rozměru až po realizaci a zaměření a z důvodu možnosti jiného sortimentu uvažovány na m2. " </t>
  </si>
  <si>
    <t>" POZN: Celkový předpokládaný výkon všech panelů je 129 802 Wp = ± 129,8 kW "</t>
  </si>
  <si>
    <t>741901221 SPC</t>
  </si>
  <si>
    <t>D+M Nosná konstrukce pro umístění FVE paneů - na fasádě</t>
  </si>
  <si>
    <t>776372482</t>
  </si>
  <si>
    <t>Poznámka k položce:_x000D_
" V ceně nosná konstrukce a veškeré nutné práce, příslušenství a materiál pro montáž nosné konstrukce panelů na fasádu - kotvící, spojovací, těsnící materiál apod. "_x000D_
" V ceně také práce související s ukotvením do fasády a jejím následným zapravením a další práce související s provedením konstrukce na fasádě pro montáž FVE panelů. " _x000D_
_x000D_
" POZN: Výměra je uvažována na m2 z důvodu uvažování panelů na m2 - zdůvodnění viz poznámka položky "D+M FVE panely na fasádě". "</t>
  </si>
  <si>
    <t>" Nosná konstrukce na fasádu pro umístění FVE paneůvč. veškerého nutného příslušenství, materiálů a prací. "</t>
  </si>
  <si>
    <t>" Nosná konstrukce pro FVE panely - jihozápadní fasáda " (410,94)</t>
  </si>
  <si>
    <t>" Nosná konstrukce pro FVE panely - jihovýchodní fasáda " (182,13)</t>
  </si>
  <si>
    <t>" Nosná konstrukce pro FVE panely - severozápadní fasáda " (182,13)</t>
  </si>
  <si>
    <t>741902101 SPC</t>
  </si>
  <si>
    <t>D+M Optimizér vč. příslušenství</t>
  </si>
  <si>
    <t>-507472924</t>
  </si>
  <si>
    <t>Poznámka k položce:_x000D_
" V ceně veškeré nutné práce, příslušenství a materiál pro provedení optimizéru pro FVE panely - zapojení, nastavení, odzkoušení, zprovoznění apod. "</t>
  </si>
  <si>
    <t>" Optimizéry k FVE panelům pro stabilizaci výkonu a monitoring s bezpečnostní funkcí. "</t>
  </si>
  <si>
    <t>" Optimizéry pro FVE panely " (250,0)</t>
  </si>
  <si>
    <t>" POZN: Je uvažovén 1 ks optimizéru po 2 ks panelů "</t>
  </si>
  <si>
    <t>741902102 SPC</t>
  </si>
  <si>
    <t>D+M Řídící jednotka pro optimizéry</t>
  </si>
  <si>
    <t>-1989406572</t>
  </si>
  <si>
    <t>Poznámka k položce:_x000D_
" V ceně veškeré nutné příslušenství a práce související s provedení řídící jendotky optimizéru - zapojení, nastavení, zprovoznění, prokabelování, odzkoušení apod. "</t>
  </si>
  <si>
    <t>" Řídící jednotka pro optimizéry " (14,0)</t>
  </si>
  <si>
    <t>741902201 SPC</t>
  </si>
  <si>
    <t>D+M Svodič přepětí pro umístění na konstrukci FVE panelů</t>
  </si>
  <si>
    <t>262294778</t>
  </si>
  <si>
    <t>Poznámka k položce:_x000D_
" V ceně veškeré nutné práce, příslušenství a materiál pro provedení svodičů přepětí - zapojení, nastavení, odzkoušení, zprovoznění apod. "</t>
  </si>
  <si>
    <t xml:space="preserve">" Svodič přepětí pro umístění na konsrtrukci FVE panelů v blízkosti svodu stringových vodičů do objektu " </t>
  </si>
  <si>
    <t>" Svodič přepětí " (28,0)</t>
  </si>
  <si>
    <t>741903101 SPC</t>
  </si>
  <si>
    <t>D+M Fotovoltaický střídač 150 kW</t>
  </si>
  <si>
    <t>73414926</t>
  </si>
  <si>
    <t>Poznámka k položce:_x000D_
" V ceně veškeré nutné práce, příslušenství a materiál pro provedení střídače vč. zapojení, odzkoušení, zprovoznění, probabelování apod. "</t>
  </si>
  <si>
    <t>" Fotovoltaický střídač - 150 kW " (1,0)</t>
  </si>
  <si>
    <t>741903102 SPC</t>
  </si>
  <si>
    <t>D+M Zařízení pro bezpečené propojení střídače s akumulátorem</t>
  </si>
  <si>
    <t>1226189815</t>
  </si>
  <si>
    <t>Poznámka k položce:_x000D_
" V ceně veškeré nutné práce, příslušenství a materiál pro zařízení pro propojení střídače s akumulátorem - zapojení, nastavení, odzkoušení, zprovoznění apod. "</t>
  </si>
  <si>
    <t>" Zařízení pro bezpečné propojení střídače s akumulátorem " (1,0)</t>
  </si>
  <si>
    <t>741903201 SPC</t>
  </si>
  <si>
    <t>D+M Rozvaděč R-FVE</t>
  </si>
  <si>
    <t>798136843</t>
  </si>
  <si>
    <t>Poznámka k položce:_x000D_
" Včetně vystrojení, skříně, montážního materiálu, montáže, zapojení a veškerého nutného příslušenství a prácí nutných pro správnou funkci. "</t>
  </si>
  <si>
    <t>" Nový rozvaděč - R-FVE " (1,0)</t>
  </si>
  <si>
    <t>741903301 SPC</t>
  </si>
  <si>
    <t>D+M Rozvaděče el. výrobny - RDC, RAC</t>
  </si>
  <si>
    <t>1252265286</t>
  </si>
  <si>
    <t>" Rozvaděč el. výrobny - RDC + RAC. " (1,0)</t>
  </si>
  <si>
    <t>741904101 SPC</t>
  </si>
  <si>
    <t>D+M Ohebný solární vodič - kabel 6,0 mm2</t>
  </si>
  <si>
    <t>-753589004</t>
  </si>
  <si>
    <t>Poznámka k položce:_x000D_
" Včetně uložení (montáže a nasunutí do chrániček), zapojení, případného protažení a ukončení "</t>
  </si>
  <si>
    <t xml:space="preserve">" Ohebný solární vodič s PU izolací pro zařízení fotovoltaiky " </t>
  </si>
  <si>
    <t>" Kabel fotovoltaický červený průměru 6 mm " (3000,0)*1,2</t>
  </si>
  <si>
    <t>" Kabel fotovoltaický černý průměru 6 mm " (3000,0)*1,2</t>
  </si>
  <si>
    <t>741904201 SPC</t>
  </si>
  <si>
    <t>D+M Kabel CXKH-R 7×1,5 mm2</t>
  </si>
  <si>
    <t>1048087934</t>
  </si>
  <si>
    <t>Poznámka k položce:_x000D_
" Včetně uložení (montáže a nasunutí do chrániček), napojení, případného protažení a ukončení "</t>
  </si>
  <si>
    <t xml:space="preserve">" Kabeláž pro zařízení FVE - kabel bezhalogenový bez funkční schopnosti při požáru " </t>
  </si>
  <si>
    <t>" Kabel CXKH-R 7×1,5 mm2 " (250,0)*1,1</t>
  </si>
  <si>
    <t>741904202 SPC</t>
  </si>
  <si>
    <t>1574295931</t>
  </si>
  <si>
    <t>" Kabel CXKH-R 5×10 mm2 " (10,0)*1,1</t>
  </si>
  <si>
    <t>741904203 SPC</t>
  </si>
  <si>
    <t>-2139291262</t>
  </si>
  <si>
    <t>" Kabel CXKH-R 5×50 mm2 " (10,0)*1,1</t>
  </si>
  <si>
    <t>741904204 SPC</t>
  </si>
  <si>
    <t>D+M Kabel CXKH-R 5×70 mm2</t>
  </si>
  <si>
    <t>2065848863</t>
  </si>
  <si>
    <t>" Kabel CXKH-R 5×70 mm2 " (100,0)*1,1</t>
  </si>
  <si>
    <t>741904301 SPC</t>
  </si>
  <si>
    <t>D+M Kabel CSKH-V 2×1,5 mm2</t>
  </si>
  <si>
    <t>884427790</t>
  </si>
  <si>
    <t>" Kabeláž pro zařízení FVE - kabel bezhalogenový s funkční schopností při požáru "</t>
  </si>
  <si>
    <t>" Kabel CSKH-V 2×1,5 mm2 " (150,0)*1,1</t>
  </si>
  <si>
    <t>741904401 SPC</t>
  </si>
  <si>
    <t>-2083037157</t>
  </si>
  <si>
    <t xml:space="preserve">" Kabelový vodič pro provedení uzemnění veškerých konstrukcí a prvků a zařízení FVE " </t>
  </si>
  <si>
    <t>" Vodič 1×6 mm2 " (10,0)*1,1</t>
  </si>
  <si>
    <t>741904403 SPC</t>
  </si>
  <si>
    <t>-868012296</t>
  </si>
  <si>
    <t>" Vodič 1×16 mm2 " (80,0)*1,1</t>
  </si>
  <si>
    <t>Elektroinstalace - silnoproud - Fotovoltaika - Integrace FVE do DCS systému CEETe</t>
  </si>
  <si>
    <t>741921101 SPC</t>
  </si>
  <si>
    <t>Vytvoření aplikace pro PLC - Parametrizace a programování PLC, sběr DI, ovládání FA6</t>
  </si>
  <si>
    <t>328701231</t>
  </si>
  <si>
    <t>Poznámka k položce:_x000D_
" V ceně veškeré nutné práce a materiál související s vytvořením aplikace pro PLC - parametrizací a programováním PLC, sběrem dat, ovládáním apod. "</t>
  </si>
  <si>
    <t>" Parametrizace a programování PLC, sběr DI, ovládání FA6 " (1,0)</t>
  </si>
  <si>
    <t>741921102 SPC</t>
  </si>
  <si>
    <t>Vytvoření aplikace pro PLC - Integrace elektroměrů</t>
  </si>
  <si>
    <t>-1103909207</t>
  </si>
  <si>
    <t>Poznámka k položce:_x000D_
" V ceně veškeré nutné práce a materiál související s vytvořením aplikace pro PLC - integrací elektroměrů. "</t>
  </si>
  <si>
    <t>" Integrace elektroměrů - předpoklad 2 ks " (2,0)</t>
  </si>
  <si>
    <t>741921201 SPC</t>
  </si>
  <si>
    <t>Integrace do DCS - Integrace do PLC</t>
  </si>
  <si>
    <t>1348804524</t>
  </si>
  <si>
    <t>Poznámka k položce:_x000D_
" V ceně veškeré nutné práce a materiál související s integrací do DCS - integrací do PLC. "</t>
  </si>
  <si>
    <t>" Integrace do PLC " (1,0)</t>
  </si>
  <si>
    <t>741921202 SPC</t>
  </si>
  <si>
    <t>Integrace do DCS - Integrace smartloggeru</t>
  </si>
  <si>
    <t>292744839</t>
  </si>
  <si>
    <t>Poznámka k položce:_x000D_
" V ceně veškeré nutné práce a materiál související s integrací do DCS - integrací smartloggeru. "</t>
  </si>
  <si>
    <t>" Integrace smartloggeru " (1,0)</t>
  </si>
  <si>
    <t>741921203 SPC</t>
  </si>
  <si>
    <t>Integrace do DCS - Integrace elektroměrů</t>
  </si>
  <si>
    <t>808040473</t>
  </si>
  <si>
    <t>Poznámka k položce:_x000D_
" V ceně veškeré nutné práce a materiál související s integrací do DCS - integrací elektroměrů. "</t>
  </si>
  <si>
    <t>741921301 SPC</t>
  </si>
  <si>
    <t>Integrace do Ecostruxure Microgrid Advisor (EMA) - Celková integrace FVE do Ecostruxure Microgrid Advisor (EMA)</t>
  </si>
  <si>
    <t>-1871798150</t>
  </si>
  <si>
    <t>Poznámka k položce:_x000D_
" V ceně veškeré nutné práce a materiál související s integrací do EMA - celkovou integrací FVE do EMA. "</t>
  </si>
  <si>
    <t>" Celková integrace FVE do Ecostruxure Microgrid Advisor (EMA) " (1,0)</t>
  </si>
  <si>
    <t>741921401 SPC</t>
  </si>
  <si>
    <t>Ostatní práce související s integrací FVE do DCCS systému CEETe - Oživení, testy, zaškolení obsluhy, doprava</t>
  </si>
  <si>
    <t>-334940709</t>
  </si>
  <si>
    <t>" ostatní práce souvsiející s integrací - Oživení, testy, zaškolení obsluhy, doprava " (1,0)</t>
  </si>
  <si>
    <t>741 - 99</t>
  </si>
  <si>
    <t>Elektroinstalace - silnoproud - Fotovoltaika - Ostatní práce a materiál</t>
  </si>
  <si>
    <t>741099151 SPC</t>
  </si>
  <si>
    <t>D+M Trubka ocelová pro kabeláže fotovoltaiky D 32,0 mm</t>
  </si>
  <si>
    <t>1791844208</t>
  </si>
  <si>
    <t>Poznámka k položce:_x000D_
" Včetně kotvícího, spojovacího materiálu a veškerého nutného příslušenství "_x000D__x000D_
" POZN: Nasutnutí / uložení kabelu do chrániček je součástí ceny montáže kabeláže. "</t>
  </si>
  <si>
    <t xml:space="preserve">" Trubka oocelová D 29,0/32,0 mm pro kabeláže fotovoltaiky " </t>
  </si>
  <si>
    <t>" Ohebná trubka - předpokládané maximální množství - 50,0 m " (50,0)</t>
  </si>
  <si>
    <t>741099201 SPC</t>
  </si>
  <si>
    <t>D+M Kabelový žlab plný, neděrovaný 300×110 mm</t>
  </si>
  <si>
    <t>1929249085</t>
  </si>
  <si>
    <t>Poznámka k položce:_x000D_
" Včetně vík, úchytů, spojek, kolen, oblouků, T-kusů, redukčních dílů, přepážek, koncovek, podpěr, konzol, podpěr, kotvících prvků a dalšího příslušenství. "</t>
  </si>
  <si>
    <t xml:space="preserve">" Kabelový žlab plný, neděrovaný 300×110 mm s povrchvou úpravou žárově pozuinkovaným ponorem. " </t>
  </si>
  <si>
    <t>" Žlab pro vedení kabeláže FVE na střeše " (27,0)*1,05</t>
  </si>
  <si>
    <t>741099202 SPC</t>
  </si>
  <si>
    <t>D+M Kabelový žlab plný, neděrovaný 100×110 mm</t>
  </si>
  <si>
    <t>-265830934</t>
  </si>
  <si>
    <t xml:space="preserve">" Kabelový žlab plný, neděrovaný 100×110 mm s povrchvou úpravou žárově pozuinkovaným ponorem. " </t>
  </si>
  <si>
    <t>" Žlab pro vedení kabeláže FVE na střeše " (42,0)*1,05</t>
  </si>
  <si>
    <t>741099901 SPC</t>
  </si>
  <si>
    <t>D+M Pomocný materiál</t>
  </si>
  <si>
    <t>-526393455</t>
  </si>
  <si>
    <t>Poznámka k položce:_x000D_
" Veškerý pomocný materiál pro zajištění vedení instalace fotovoltaiky - spojovací a připevňovací materiál, hmoždinky, vruty, sádra, popisové štítky apod. "</t>
  </si>
  <si>
    <t>" Pomocný materiál pro fotovoltaiku. "</t>
  </si>
  <si>
    <t>" Pomocný materiál "  (1,0)</t>
  </si>
  <si>
    <t>741099902 SPC</t>
  </si>
  <si>
    <t>D+M Protipožární prvky prostupy konstrukcemi požárních úseků</t>
  </si>
  <si>
    <t>2083795201</t>
  </si>
  <si>
    <t xml:space="preserve">Poznámka k položce:_x000D_
" Zajištění prostupů kabeláže mezi jednotlivými požárními úseky protipožárními prvky - ucpávkami, tmely, pěny, disky, apod. - požadované požární odolnosti. "_x000D_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"_x000D_
</t>
  </si>
  <si>
    <t>741099903 SPC</t>
  </si>
  <si>
    <t>-892947585</t>
  </si>
  <si>
    <t>Poznámka k položce:_x000D_
" Utěsňovací a vyplňpvací materiál pro vyplnění prostor mezi potrubím či kabeláží a otvorem v konstrukcích pro vyrovnání povrchu pro omítky či malby. "_x000D__x000D_
" V ceně veškeré nutné práce a materiál pro utěsnění nepožárních prostupů - např. pěny, izolace, apod.  "</t>
  </si>
  <si>
    <t>741099991 SPC</t>
  </si>
  <si>
    <t>Vyhotovení dílenské dokumentace fotovoltaiky</t>
  </si>
  <si>
    <t>-1254988760</t>
  </si>
  <si>
    <t>Poznámka k položce:_x000D_
" Vyhotovení dílenské dokumentace fotovoltaiky vč. veškerých nutných prací s tím souvisejících. "</t>
  </si>
  <si>
    <t>" Dílenská dookumentace FVE " (1,0)</t>
  </si>
  <si>
    <t>741099999 SPC</t>
  </si>
  <si>
    <t>Proměření + výchozí revizní zpráva elektroinstalace - fotovoltaiky</t>
  </si>
  <si>
    <t>435521804</t>
  </si>
  <si>
    <t>Poznámka k položce:_x000D_
" V ceně proměření, revize a vyhotovení závěrečbné zprávy. Počet kopií dle předpisů / požadavků investora. "_x000D_</t>
  </si>
  <si>
    <t>" Proměření, výchozí zpráva a revize FVE " (1,0)</t>
  </si>
  <si>
    <t>1292352829</t>
  </si>
  <si>
    <t>" Hydraulická plošina pro montáž fotovoltaiky na fasádě - předpoklad 3 ks na 40 dní " (40)*3</t>
  </si>
  <si>
    <t xml:space="preserve">Přesun hmot pro silnoproud stanovený procentní sazbou (%) z ceny vodorovná dopravní vzdálenost do 50 m základní v objektech výšky přes 24 do 36 m </t>
  </si>
  <si>
    <t>-1785986349</t>
  </si>
  <si>
    <t xml:space="preserve">Poznámka k položce:_x000D_
" POZN: V ceně přesunu hmot nutno zohlednit také přesun hmot pro jednotlivé oddíly. "_x000D_
</t>
  </si>
  <si>
    <t>D.1.2.6. - ELEKTRONICKÉ KOMUNIKACE</t>
  </si>
  <si>
    <t>Soupis:</t>
  </si>
  <si>
    <t>D.1.2.6.-1 - ELEKTRONICKÉ KOMUNIKACE - UNIVERZÁLNÍ KABELÁŽNÍ SYSTÉM (UKS)</t>
  </si>
  <si>
    <t>POZNÁMKA: Veškeré kabelové žlaby jsou dodávkou a montáží profese silnoproud. Společné kabelové žlaby pro profesi silnoproud / slaboproud budou odděleny přepážkou. Pro stoupací vedení bude provedeno odlehčení v tahu - zajistí profese silnoproud. Podlahové krabice pro zásuvky jsou dodávkou profese silnoproud. Dle požadavku investora nejsou datové rozvaděče osazeny ventilační jednotkou.</t>
  </si>
  <si>
    <t xml:space="preserve">      742 - 1 - Elektroinstalace - slaboproud - UKS - Technologie</t>
  </si>
  <si>
    <t xml:space="preserve">      742 - 2 - Elektroinstalace - slaboproud - UKS - Rozvody</t>
  </si>
  <si>
    <t xml:space="preserve">      742 - 3 - Elektroinstalace - slaboproud - UKS - Revize, koordinace, zkoušky</t>
  </si>
  <si>
    <t>742 - 1</t>
  </si>
  <si>
    <t>Elektroinstalace - slaboproud - UKS - Technologie</t>
  </si>
  <si>
    <t>742291101 SPC</t>
  </si>
  <si>
    <t>D+M Datový rozvaděč 19" 42U, 800x800, stojanový, perforované dveře dělené včetně zámku a pantů, šedá RAL7035</t>
  </si>
  <si>
    <t>ks</t>
  </si>
  <si>
    <t>-1794189367</t>
  </si>
  <si>
    <t>742291102 SPC</t>
  </si>
  <si>
    <t>D+M Datový rozvaděč 19" 45U, 800x800, stojanový, perforované dveře dělené včetně zámku a pantů, šedá RAL7035</t>
  </si>
  <si>
    <t>-925321465</t>
  </si>
  <si>
    <t>742291103 SPC</t>
  </si>
  <si>
    <t>D+M Optická vana výsuvná s čelem pro 12x SC Duplex, 19“, 1U</t>
  </si>
  <si>
    <t>211180899</t>
  </si>
  <si>
    <t>742291104 SPC</t>
  </si>
  <si>
    <t>D+M Optická kazeta pro max. 24 svarů s víkem a držáky svarů</t>
  </si>
  <si>
    <t>114723267</t>
  </si>
  <si>
    <t>742291105 SPC</t>
  </si>
  <si>
    <t>D+M Ochrana sváru 60mm</t>
  </si>
  <si>
    <t>931835316</t>
  </si>
  <si>
    <t>742291106 SPC</t>
  </si>
  <si>
    <t>D+M Pigtail SC/APC 9/125 OS, 1,5m</t>
  </si>
  <si>
    <t>-1907124271</t>
  </si>
  <si>
    <t>742291107 SPC</t>
  </si>
  <si>
    <t>D+M Adaptér SC Duplex, OS</t>
  </si>
  <si>
    <t>644418324</t>
  </si>
  <si>
    <t>742291108 SPC</t>
  </si>
  <si>
    <t>D+M Optická vana výsuvná s čelem pro 24x SC Duplex, 19“, 1U</t>
  </si>
  <si>
    <t>1226534574</t>
  </si>
  <si>
    <t>742291109 SPC</t>
  </si>
  <si>
    <t>1392270946</t>
  </si>
  <si>
    <t>742291110 SPC</t>
  </si>
  <si>
    <t>232547503</t>
  </si>
  <si>
    <t>742291111 SPC</t>
  </si>
  <si>
    <t>1486217902</t>
  </si>
  <si>
    <t>742291112 SPC</t>
  </si>
  <si>
    <t>417668179</t>
  </si>
  <si>
    <t>742291113 SPC</t>
  </si>
  <si>
    <t>-725704295</t>
  </si>
  <si>
    <t>742291114 SPC</t>
  </si>
  <si>
    <t>230202870</t>
  </si>
  <si>
    <t>742291115 SPC</t>
  </si>
  <si>
    <t>-1207651445</t>
  </si>
  <si>
    <t>742291116 SPC</t>
  </si>
  <si>
    <t>D+M Pigtail SC/UPC 50/125 OM2, 1,5m</t>
  </si>
  <si>
    <t>-911446092</t>
  </si>
  <si>
    <t>742291117 SPC</t>
  </si>
  <si>
    <t>D+M Adaptér SC Duplex, OM2</t>
  </si>
  <si>
    <t>-7366825</t>
  </si>
  <si>
    <t>742291118 SPC</t>
  </si>
  <si>
    <t>D+M Optická vana výsuvná s čelem pro 12x ST Simplex, 19“, 1U</t>
  </si>
  <si>
    <t>-318312117</t>
  </si>
  <si>
    <t>742291119 SPC</t>
  </si>
  <si>
    <t>-243443975</t>
  </si>
  <si>
    <t>742291120 SPC</t>
  </si>
  <si>
    <t>507240703</t>
  </si>
  <si>
    <t>742291121 SPC</t>
  </si>
  <si>
    <t>D+M Pigtail ST/UPC 62,5/125 OM1, 1,5m</t>
  </si>
  <si>
    <t>-431589755</t>
  </si>
  <si>
    <t>742291122 SPC</t>
  </si>
  <si>
    <t>D+M Adaptér ST simplex, OM1</t>
  </si>
  <si>
    <t>-2142185201</t>
  </si>
  <si>
    <t>742291123 SPC</t>
  </si>
  <si>
    <t>D+M Optická vana výsuvná s čelem pro 72x SC Simplex, 19“, 2U</t>
  </si>
  <si>
    <t>2039531659</t>
  </si>
  <si>
    <t>742291124 SPC</t>
  </si>
  <si>
    <t>D+M Adaptér SC/APC Simplex</t>
  </si>
  <si>
    <t>1478757109</t>
  </si>
  <si>
    <t>742291125 SPC</t>
  </si>
  <si>
    <t>D+M Patch panel 50xRJ45 Cat.3, 1U</t>
  </si>
  <si>
    <t>2082096031</t>
  </si>
  <si>
    <t>742291126 SPC</t>
  </si>
  <si>
    <t>D+M Modulární Patch panel 24xRJ45, neosazený</t>
  </si>
  <si>
    <t>1276138070</t>
  </si>
  <si>
    <t>742291127 SPC</t>
  </si>
  <si>
    <t>D+M Keystone modul 1xRJ45 Cat. 6A STP – 10G (do patch panelů)</t>
  </si>
  <si>
    <t>1142352088</t>
  </si>
  <si>
    <t>742291128 SPC</t>
  </si>
  <si>
    <t>D+M Keystone modul 1xRJ45 Cat. 6A STP – 10G (do datových zásuvek a modulů)</t>
  </si>
  <si>
    <t>480677777</t>
  </si>
  <si>
    <t>742291129 SPC</t>
  </si>
  <si>
    <t>D+M Modul (zásuvka) na DIN lištu 1xRJ45 Cat.6A do rozvaděče SIL/MaR</t>
  </si>
  <si>
    <t>682851036</t>
  </si>
  <si>
    <t>742291130 SPC</t>
  </si>
  <si>
    <t>D+M Vyvazovací panel 1U</t>
  </si>
  <si>
    <t>-30022205</t>
  </si>
  <si>
    <t>742291131 SPC</t>
  </si>
  <si>
    <t>D+M Optický patch kabel LC-SC, APC, duplex, 1m</t>
  </si>
  <si>
    <t>-1462392840</t>
  </si>
  <si>
    <t>742291132 SPC</t>
  </si>
  <si>
    <t>D+M Optický patch kabel LC-SC, APC, duplex, 2m</t>
  </si>
  <si>
    <t>-694221911</t>
  </si>
  <si>
    <t>742291133 SPC</t>
  </si>
  <si>
    <t>D+M Optický patch kabel SC-SC, APC, duplex 100m (délka kabelu bude upřesněna při realizaci)</t>
  </si>
  <si>
    <t>612725116</t>
  </si>
  <si>
    <t>742291134 SPC</t>
  </si>
  <si>
    <t>D+M Patch kabel STP Cat.6A, 0,25m (do datového rozvaděče)</t>
  </si>
  <si>
    <t>742360241</t>
  </si>
  <si>
    <t>742291135 SPC</t>
  </si>
  <si>
    <t>D+M Patch kabel STP Cat.6A, 0,5m (do datového rozvaděče)</t>
  </si>
  <si>
    <t>-1839830010</t>
  </si>
  <si>
    <t>742291136 SPC</t>
  </si>
  <si>
    <t>D+M Patch kabel STP Cat.6A, 1m (do datového rozvaděče)</t>
  </si>
  <si>
    <t>-356388900</t>
  </si>
  <si>
    <t>742291137 SPC</t>
  </si>
  <si>
    <t>D+M Patch kabel STP Cat.6A, 2m (koncové zařízení)</t>
  </si>
  <si>
    <t>1034249310</t>
  </si>
  <si>
    <t>742291138 SPC</t>
  </si>
  <si>
    <t>D+M Patch kabel STP Cat.6A, 3m (koncové zařízení)</t>
  </si>
  <si>
    <t>1126073050</t>
  </si>
  <si>
    <t>742291139 SPC</t>
  </si>
  <si>
    <t>D+M Patch kabel STP Cat.6A, 5m (koncové zařízení)</t>
  </si>
  <si>
    <t>-1921994087</t>
  </si>
  <si>
    <t>742291140 SPC</t>
  </si>
  <si>
    <t>D+M Rozvodný panel 8x230V</t>
  </si>
  <si>
    <t>-1264108573</t>
  </si>
  <si>
    <t>742291141 SPC</t>
  </si>
  <si>
    <t>D+M Datová zásuvka 2xRJ45 do stěny (rámeček, kryt, maska)</t>
  </si>
  <si>
    <t>1386541386</t>
  </si>
  <si>
    <t>742291142 SPC</t>
  </si>
  <si>
    <t>D+M Datová zásuvka 1xRJ45 do stěny (rámeček, kryt, maska)</t>
  </si>
  <si>
    <t>1433294680</t>
  </si>
  <si>
    <t>742291143 SPC</t>
  </si>
  <si>
    <t>D+M Optická zásuvka 2x SC/APC Simplex</t>
  </si>
  <si>
    <t>-867440742</t>
  </si>
  <si>
    <t>742291144 SPC</t>
  </si>
  <si>
    <t>D+M Konektor RJ45 Cat.6A STP</t>
  </si>
  <si>
    <t>2100274257</t>
  </si>
  <si>
    <t>742291145 SPC</t>
  </si>
  <si>
    <t>Demontáž stávající technologie UKS včetně kabelových tras a ekologická likvidace</t>
  </si>
  <si>
    <t>-920997729</t>
  </si>
  <si>
    <t>742291146 SPC</t>
  </si>
  <si>
    <t>Reorganizace a přetažení stávající optické kabeláže (konektivity objektu) do nových pozic</t>
  </si>
  <si>
    <t>668396222</t>
  </si>
  <si>
    <t>742 - 2</t>
  </si>
  <si>
    <t>Elektroinstalace - slaboproud - UKS - Rozvody</t>
  </si>
  <si>
    <t>742291201 SPC</t>
  </si>
  <si>
    <t>D+M Kabel STP Cat.6A, B2cas1d1</t>
  </si>
  <si>
    <t>530912566</t>
  </si>
  <si>
    <t>742291202 SPC</t>
  </si>
  <si>
    <t>D+M Optický kabel SM OS2 9/125, 24 vláken, B2cas1d1</t>
  </si>
  <si>
    <t>1654771453</t>
  </si>
  <si>
    <t>742291203 SPC</t>
  </si>
  <si>
    <t>D+M Optický kabel SM OS2 9/125, 48 vláken, B2cas1d1</t>
  </si>
  <si>
    <t>-1953203042</t>
  </si>
  <si>
    <t>742291204 SPC</t>
  </si>
  <si>
    <t>D+M Kabel SYKFY 50x2x0,5</t>
  </si>
  <si>
    <t>313807235</t>
  </si>
  <si>
    <t>742291205 SPC</t>
  </si>
  <si>
    <t>D+M Trubka PVC 25mm pod omítku / SDK</t>
  </si>
  <si>
    <t>-1203382932</t>
  </si>
  <si>
    <t>742291206 SPC</t>
  </si>
  <si>
    <t>D+M Korugovaná chránička, červená 40/32mm, 450N</t>
  </si>
  <si>
    <t>669526783</t>
  </si>
  <si>
    <t>742291207 SPC</t>
  </si>
  <si>
    <t>D+M HDPE mikrotrubička 10/8mm</t>
  </si>
  <si>
    <t>293407468</t>
  </si>
  <si>
    <t>742291208 SPC</t>
  </si>
  <si>
    <t>D+M Kablová příchytka jednoduchá</t>
  </si>
  <si>
    <t>169530059</t>
  </si>
  <si>
    <t>742291209 SPC</t>
  </si>
  <si>
    <t>D+M Skupinový držák pro vedení kabeláže 60x35mm (kotvení po 500mm)</t>
  </si>
  <si>
    <t>572645953</t>
  </si>
  <si>
    <t>742291210 SPC</t>
  </si>
  <si>
    <t>D+M Kotva pro uchycení příchytky a skupinového držáku</t>
  </si>
  <si>
    <t>-2009434535</t>
  </si>
  <si>
    <t>742291211 SPC</t>
  </si>
  <si>
    <t>D+M Kabelový žlab perforovaný 500/10mm - komplet (žlab, podpěry/výložníky, přepážka) - horizontální i vertikální vedení je součástí dodávky a montáže profese SILNOPROUD</t>
  </si>
  <si>
    <t>813339877</t>
  </si>
  <si>
    <t>742291212 SPC</t>
  </si>
  <si>
    <t>D+M Kabelový žlab perforovaný 300/10mm - komplet (žlab, podpěry/výložníky, přepážka) - horizontální vedení je součástí dodávky a montáže profese SILNOPROUD</t>
  </si>
  <si>
    <t>88949715</t>
  </si>
  <si>
    <t>742291213 SPC</t>
  </si>
  <si>
    <t>D+M Kryt pro vertikální vedení, kryt nahrazuje nutnost vytvoření odlehčení v tahu (kotvení po 3,5m) je součástí dodávky a montáže profese SILNOPROUD</t>
  </si>
  <si>
    <t>-854802665</t>
  </si>
  <si>
    <t>742291214 SPC</t>
  </si>
  <si>
    <t>D+M Krabice univerzální do SDK příčky, kulatá, d=68mm, h=45mm, PVC samozhášivé</t>
  </si>
  <si>
    <t>-318806669</t>
  </si>
  <si>
    <t>742291215 SPC</t>
  </si>
  <si>
    <t>D+M Krabice hluboká do SDK příčky, kulatá, d=76mm, h=70mm, PVC samozhášivé</t>
  </si>
  <si>
    <t>1281209201</t>
  </si>
  <si>
    <t>742291216 SPC</t>
  </si>
  <si>
    <t>D+M Požární ucpávky prostupů kabeláže, požární odolnost 45 minut (z protipožárního tmelu) včetně štítku</t>
  </si>
  <si>
    <t>738201815</t>
  </si>
  <si>
    <t>742291217 SPC</t>
  </si>
  <si>
    <t>D+M Požární ucpávky prostupů hlavních tras od 150mm do 600mm, požární odolnost 45 minut (z protipožární pěny) včetně štítků a označení</t>
  </si>
  <si>
    <t>390554004</t>
  </si>
  <si>
    <t>742291218 SPC</t>
  </si>
  <si>
    <t>D+M Drobný instalační materiál (hmoždinky, šrouby, stahovací pásky, kotvení )</t>
  </si>
  <si>
    <t>2035395912</t>
  </si>
  <si>
    <t>742291219 SPC</t>
  </si>
  <si>
    <t>Průraz zdivem / SDK příčkou, síla zdi do 300mm, otvor do 50x50mm</t>
  </si>
  <si>
    <t>-330257623</t>
  </si>
  <si>
    <t>742 - 3</t>
  </si>
  <si>
    <t>Elektroinstalace - slaboproud - UKS - Revize, koordinace, zkoušky</t>
  </si>
  <si>
    <t>742291301 SPC</t>
  </si>
  <si>
    <t>Pomocné práce: montážní výpomoci, přesun materiálu, koordinační práce</t>
  </si>
  <si>
    <t>-1374837298</t>
  </si>
  <si>
    <t>742291302 SPC</t>
  </si>
  <si>
    <t>Uvedení do trvalého provozu</t>
  </si>
  <si>
    <t>-1161838663</t>
  </si>
  <si>
    <t>742291303 SPC</t>
  </si>
  <si>
    <t>Měření a kontrola metalických vedení vč. měřícího protokolu</t>
  </si>
  <si>
    <t>-480399860</t>
  </si>
  <si>
    <t>742291304 SPC</t>
  </si>
  <si>
    <t>Svařování optických vláken v optických vanách</t>
  </si>
  <si>
    <t>862039140</t>
  </si>
  <si>
    <t>742291305 SPC</t>
  </si>
  <si>
    <t>Kontrola optického vedení vč. měřícího protokolu</t>
  </si>
  <si>
    <t>1718672813</t>
  </si>
  <si>
    <t>742291306 SPC</t>
  </si>
  <si>
    <t>Dokumentace skutečného provedení stavby (tisk 2 paré)</t>
  </si>
  <si>
    <t>-907927389</t>
  </si>
  <si>
    <t>742291307 SPC</t>
  </si>
  <si>
    <t>Výchozí revize</t>
  </si>
  <si>
    <t>-298885174</t>
  </si>
  <si>
    <t>742291308 SPC</t>
  </si>
  <si>
    <t>Ekologická likvidace (obaly materiálů, prořez, prostřih kabeláže)</t>
  </si>
  <si>
    <t>1448589415</t>
  </si>
  <si>
    <t>D.1.2.6.-2 - ELEKTRONICKÉ KOMUNIKACE - AKTIVNÍ PRVKY (AKP)</t>
  </si>
  <si>
    <t>POZNÁMKA: Specifikace aktivních prvků bude probíhat samostatným výběrovým řízením dle přesné specifikace fakulty CIT.</t>
  </si>
  <si>
    <t xml:space="preserve">      742 - 1 - Elektroinstalace - slaboproud - AKP - Technologie</t>
  </si>
  <si>
    <t>Elektroinstalace - slaboproud - AKP - Technologie</t>
  </si>
  <si>
    <t>742292101 SPC</t>
  </si>
  <si>
    <t>D+M Agregační switch 48x10/100/1000, 4xSFP+ (přesná specifikace dle vzorkování)</t>
  </si>
  <si>
    <t>-392036870</t>
  </si>
  <si>
    <t>742292102 SPC</t>
  </si>
  <si>
    <t>D+M Switch 48x10/100/1000, 4xSFP+, PoE+ (přesná specifikace dle vzorkování)</t>
  </si>
  <si>
    <t>-517126106</t>
  </si>
  <si>
    <t>742292103 SPC</t>
  </si>
  <si>
    <t>D+M Switch 48x10/100/1000, 4xSFP, PoE+ (přesná specifikace dle vzorkování)</t>
  </si>
  <si>
    <t>-1264459008</t>
  </si>
  <si>
    <t>742292104 SPC</t>
  </si>
  <si>
    <t>D+M Stackovací modul (modul, kabel)</t>
  </si>
  <si>
    <t>1108385496</t>
  </si>
  <si>
    <t>742292105 SPC</t>
  </si>
  <si>
    <t>D+M Stackovací kabel 3m</t>
  </si>
  <si>
    <t>2089414344</t>
  </si>
  <si>
    <t>742292106 SPC</t>
  </si>
  <si>
    <t>D+M SFP+ modul, 10G-LC, 1 vláknový OEM, pár</t>
  </si>
  <si>
    <t>-733331560</t>
  </si>
  <si>
    <t>742292107 SPC</t>
  </si>
  <si>
    <t>D+M WiFi AccessPoint, 2,4 GHz + 5 GHz dual (přesná specifikace dle vzorkování)</t>
  </si>
  <si>
    <t>-333231175</t>
  </si>
  <si>
    <t>D.1.2.6.-3 - ELEKTRONICKÉ KOMUNIKACE - TELEFONNÍ ÚSTŘEDNA (TEL)</t>
  </si>
  <si>
    <t>POZNÁMKA: Demontáž a převoz ústředny, instalace a zapojení systému v novém místě provede výhradně firma Ixperta s.r.o, která je správcem této ústředny.</t>
  </si>
  <si>
    <t xml:space="preserve">      742 - 1 - Elektroinstalace - slaboproud - TEL - Technologie</t>
  </si>
  <si>
    <t xml:space="preserve">      742 - 3 - Elektroinstalace - slaboproud - TEL - Revize, koordinace, zkoušky</t>
  </si>
  <si>
    <t>Elektroinstalace - slaboproud - TEL - Technologie</t>
  </si>
  <si>
    <t>742293101 SPC</t>
  </si>
  <si>
    <t>Demontáž a převoz ústředny</t>
  </si>
  <si>
    <t>-859822012</t>
  </si>
  <si>
    <t>742293102 SPC</t>
  </si>
  <si>
    <t>Instalace a zapojení systému v novém místě</t>
  </si>
  <si>
    <t>-1466081915</t>
  </si>
  <si>
    <t>742293103 SPC</t>
  </si>
  <si>
    <t>D+M Patch kabely Cat.5e UTP, 0,5m</t>
  </si>
  <si>
    <t>1657996371</t>
  </si>
  <si>
    <t>742293104 SPC</t>
  </si>
  <si>
    <t>D+M Patch kabely Cat.5e UTP, 1m</t>
  </si>
  <si>
    <t>896094458</t>
  </si>
  <si>
    <t>742293105 SPC</t>
  </si>
  <si>
    <t>D+M Optický patch cord ST-SC 62,5/125, 1m</t>
  </si>
  <si>
    <t>303222625</t>
  </si>
  <si>
    <t>742293106 SPC</t>
  </si>
  <si>
    <t>D+M Zdroj do řídícího serveru PBX</t>
  </si>
  <si>
    <t>2018158283</t>
  </si>
  <si>
    <t>742293107 SPC</t>
  </si>
  <si>
    <t>D+M UPS 5PX, 2U, 1/1 fáze, 1,5kVA, výstup 8x zásuvky IEC C13</t>
  </si>
  <si>
    <t>-1739209218</t>
  </si>
  <si>
    <t>742293108 SPC</t>
  </si>
  <si>
    <t>D+M Externí baterie do UPS</t>
  </si>
  <si>
    <t>-1304445344</t>
  </si>
  <si>
    <t>742293109 SPC</t>
  </si>
  <si>
    <t>D+M Komunikační karta - MS Web/SNMP</t>
  </si>
  <si>
    <t>-1734555682</t>
  </si>
  <si>
    <t>742293110 SPC</t>
  </si>
  <si>
    <t>D+M Digitální telefon: grafické zobrazení, 2 řádky (192 * 48 pixelů), černobílé, optická signalizace a stavová LED dioda (červená / zelená / žlutá), klávesnice, 4 volně programovatelná funkční tlačítka s LED (červená / zelená / žlutá), 5 pevných funkčních tlačítek, 3 s LED (červená nebo zelená), čtyřcestný navigátor plus tlačítko OK, 3 zvukové klávesy (Mute / Speaker / Headset) s LED (červená nebo zelená), ovládání hlasitosti +/-</t>
  </si>
  <si>
    <t>950500823</t>
  </si>
  <si>
    <t>742293111 SPC</t>
  </si>
  <si>
    <t>D+M Digitální telefon: grafický displej, 3.7" (240 x 120 pixelů), monochromatický, podsvícený s LED signalizací (bílá), signalizace LED (červená/zelená/oranžová), 4 kontextová softwarová tlačítka s LED (červená/zelená/oranžová), 2 pevná tlačítka funkcí (menu/nepřítomnost), 16 volně programovatelných tlačítek funkcí s LED (červená/zelená/oranžová), 4-cestný navigační prvek plus tlačítko OK, hlasitost +/-, hlasitý příposlech/hlasité telefonování (plně duplexní).</t>
  </si>
  <si>
    <t>1401726511</t>
  </si>
  <si>
    <t>742293112 SPC</t>
  </si>
  <si>
    <t>D+M Analogový telefon: velké ergonomické klávesy, rozměrný displej, vizuální zobrazení hovorů přes LED vpředu, 4 programovatelné klávesy přímé volby (A–D) pro důležitá telefonní čísla, telefonní seznam až na 99 jmen a čísel.</t>
  </si>
  <si>
    <t>1049906287</t>
  </si>
  <si>
    <t>Elektroinstalace - slaboproud - TEL - Revize, koordinace, zkoušky</t>
  </si>
  <si>
    <t>742293301 SPC</t>
  </si>
  <si>
    <t>-1469372383</t>
  </si>
  <si>
    <t>D.1.2.6.-4 - ELEKTRONICKÉ KOMUNIKACE - DOHLEDOVÝ VIDEOSYSTÉM (DVS)</t>
  </si>
  <si>
    <t>POZNÁMKA: Kabelové trasy jsou součástí kapitoly UKS.</t>
  </si>
  <si>
    <t xml:space="preserve">      742 - 1 - Elektroinstalace - slaboproud - DVS - Technologie</t>
  </si>
  <si>
    <t xml:space="preserve">      742 - 2 - Elektroinstalace - slaboproud - DVS - Rozvody</t>
  </si>
  <si>
    <t xml:space="preserve">      742 - 3 - Elektroinstalace - slaboproud - DVS - Revize, koordinace, zkoušky</t>
  </si>
  <si>
    <t>Elektroinstalace - slaboproud - DVS - Technologie</t>
  </si>
  <si>
    <t>742294101 SPC</t>
  </si>
  <si>
    <t>D+M Venkovní bullet IP kamera, rozlišení 4 megapixely, 1/8" Progressive Scan CMOS, komprese H.265+/H.265/H.264+/H.264/MJP, max.rozlišení 2688x1520/25fps, varifokální objektiv 2.7-13.5mm, Citlivost: 0,0005 Lux @(F1.2,AGC ZAP.) IR přísvit až 60 m, DarkFighter 2.0, integrovaný mikrofon, BLC, HLC, 3D DNR, Defog, WDR 130DB, Alarm: 2/2, Audio:1/1, IP67, IK10, Napájení: DC12V, PoE</t>
  </si>
  <si>
    <t>-418624070</t>
  </si>
  <si>
    <t>742294102 SPC</t>
  </si>
  <si>
    <t>D+M Vnitřní dome IP kamera, rozlišení 4 megapixely, 1/8" Progressive Scan CMOS, komprese H.265+/H.265/H.264+/H.264/MJP, max.rozlišení 2688x1520/25fps, varifokální objektiv 2.7-13.5mm, Citlivost: 0,0005 Lux @(F1.2,AGC ZAP.) IR přísvit až 40 m, DarkFighter 2.0, integrovaný mikrofon, BLC, HLC, 3D DNR, Defog, WDR 130DB, Alarm: 2/2, Audio:1/1, IP67, IK10, Napájení: DC12V, PoE</t>
  </si>
  <si>
    <t>1563091791</t>
  </si>
  <si>
    <t>742294103 SPC</t>
  </si>
  <si>
    <t>D+M NVR pro 64 IP kamer, až 32MP, HDMI, bez HDD, možnost připojit 8x SATA HDD s kapacitou až 8x 14TB, podpora RAID (RAID0; RAID1; RAID5; RAID10; RAID6), datová propustnost (In / Out) 400 / 400 Mbps,</t>
  </si>
  <si>
    <t>996521770</t>
  </si>
  <si>
    <t>742294104 SPC</t>
  </si>
  <si>
    <t>D+M 3.5" HDD 8TB vhodný pro NVR, pro provoz 24/7, rozhraní SATA 6Gb/s</t>
  </si>
  <si>
    <t>-387303955</t>
  </si>
  <si>
    <t>742294105 SPC</t>
  </si>
  <si>
    <t>D+M Kamerová licence pro přidání 1 kamery do stávajícího VMS</t>
  </si>
  <si>
    <t>293064417</t>
  </si>
  <si>
    <t>742294106 SPC</t>
  </si>
  <si>
    <t>D+M Servisní poplatek pro aktualizaci stávající verze SW, nebo pro výhodnější upgrade na vyšší verzi SW. Poplatek pro jednu kamerovou (device) licenci s platností dva roky</t>
  </si>
  <si>
    <t>1257105166</t>
  </si>
  <si>
    <t>742294107 SPC</t>
  </si>
  <si>
    <t>D+M Krabice (tubus) do zateplení tloušťky 50-300mm - uchycení kamer</t>
  </si>
  <si>
    <t>-1709074119</t>
  </si>
  <si>
    <t>742294108 SPC</t>
  </si>
  <si>
    <t>D+M Plastová krabice 200x154x79mm, IP56, na omítku vč. DIN lišty</t>
  </si>
  <si>
    <t>1704140894</t>
  </si>
  <si>
    <t>742294109 SPC</t>
  </si>
  <si>
    <t>D+M Přepěťová ochrana pro sítě Ethernet s PoE, Cat.6A, montáž na DIN lištu</t>
  </si>
  <si>
    <t>-713709636</t>
  </si>
  <si>
    <t>742294110 SPC</t>
  </si>
  <si>
    <t>-1396212667</t>
  </si>
  <si>
    <t>742294111 SPC</t>
  </si>
  <si>
    <t>Demontáž stávající technologie DVS včetně kabelových tras a ekologická likvidace</t>
  </si>
  <si>
    <t>681383104</t>
  </si>
  <si>
    <t>Elektroinstalace - slaboproud - DVS - Rozvody</t>
  </si>
  <si>
    <t>742294201 SPC</t>
  </si>
  <si>
    <t>-506083560</t>
  </si>
  <si>
    <t>742294202 SPC</t>
  </si>
  <si>
    <t>D+M Trubka PVC 20mm pod omítku / SDK</t>
  </si>
  <si>
    <t>584985702</t>
  </si>
  <si>
    <t>742294203 SPC</t>
  </si>
  <si>
    <t>539337997</t>
  </si>
  <si>
    <t>742294204 SPC</t>
  </si>
  <si>
    <t>-2105760016</t>
  </si>
  <si>
    <t>Elektroinstalace - slaboproud - DVS - Revize, koordinace, zkoušky</t>
  </si>
  <si>
    <t>742294301 SPC</t>
  </si>
  <si>
    <t>-1621775100</t>
  </si>
  <si>
    <t>742294302 SPC</t>
  </si>
  <si>
    <t>1930008229</t>
  </si>
  <si>
    <t>742294303 SPC</t>
  </si>
  <si>
    <t>Kamerové zkoušky</t>
  </si>
  <si>
    <t>-281940036</t>
  </si>
  <si>
    <t>742294304 SPC</t>
  </si>
  <si>
    <t>Uvedení do trvalého provozu (oživení, nastavení, odzkoušení)</t>
  </si>
  <si>
    <t>-1827561473</t>
  </si>
  <si>
    <t>742294305 SPC</t>
  </si>
  <si>
    <t>Implementace koncových prvků do grafické nádstavby C4 - VŠB-TUO (vizualizace půdorysů a koncových prvků)</t>
  </si>
  <si>
    <t>-1950592767</t>
  </si>
  <si>
    <t>742294306 SPC</t>
  </si>
  <si>
    <t>Seznámení obsluhy s provozem a obsluhou zařízení</t>
  </si>
  <si>
    <t>2073812102</t>
  </si>
  <si>
    <t>742294307 SPC</t>
  </si>
  <si>
    <t>-2036644670</t>
  </si>
  <si>
    <t>742294308 SPC</t>
  </si>
  <si>
    <t>-1449987529</t>
  </si>
  <si>
    <t>D.1.2.6.-5 - ELEKTRONICKÉ KOMUNIKACE - POPLACHOVÝ ZABEZPEČOVACÍ A TÍSŇOVÝ SYSTÉM (PZTS)</t>
  </si>
  <si>
    <t xml:space="preserve">      742 - 1 - Elektroinstalace - slaboproud - PZTS - Technologie</t>
  </si>
  <si>
    <t xml:space="preserve">      742 - 2 - Elektroinstalace - slaboproud - PZTS - Rozvody</t>
  </si>
  <si>
    <t xml:space="preserve">      742 - 3 - Elektroinstalace - slaboproud - PZTS - Revize, koordinace, zkoušky</t>
  </si>
  <si>
    <t>Elektroinstalace - slaboproud - PZTS - Technologie</t>
  </si>
  <si>
    <t>742295101 SPC</t>
  </si>
  <si>
    <t xml:space="preserve">D+M Ústředna PZTS - sestava ústředny, napájecího zdroje ústředny, krytu a přívodního zdroje, prostor pro AKU 28 Ah, (bez licence). 4x sběrnice na každou sběrnici je dle licence možné připojit 40 až 240 modulů. Lze připojit až 10 000 detektorů, ovládat 2000 dveří a v paměti uložit 50 000 uživatelů. </t>
  </si>
  <si>
    <t>-422309168</t>
  </si>
  <si>
    <t>742295102 SPC</t>
  </si>
  <si>
    <t>D+M Licence STANDARD (500 zón, 50 dveří, 500 uživatelů)</t>
  </si>
  <si>
    <t>-1332946112</t>
  </si>
  <si>
    <t>742295103 SPC</t>
  </si>
  <si>
    <t>D+M Akumulátor 12VDC / 28Ah</t>
  </si>
  <si>
    <t>-1809286924</t>
  </si>
  <si>
    <t>742295104 SPC</t>
  </si>
  <si>
    <t>D+M Dotykový ovládací panel, RGBW, černá, 4x vstup, 2x Wiegand, hliníkové provedení, montáž na povrch</t>
  </si>
  <si>
    <t>122721625</t>
  </si>
  <si>
    <t>742295105 SPC</t>
  </si>
  <si>
    <t>D+M Koncentrátor, 8x vstup, 1x výstup 30V/1A, 1x analog IN a OUT</t>
  </si>
  <si>
    <t>-1868317928</t>
  </si>
  <si>
    <t>742295106 SPC</t>
  </si>
  <si>
    <t>D+M Montážní box 220x220x50mm pro 1 modul, montáž na povrch</t>
  </si>
  <si>
    <t>-262391729</t>
  </si>
  <si>
    <t>742295107 SPC</t>
  </si>
  <si>
    <t>D+M Systémový zdroj 12VDC / 10A v boxu, prostor pro AKU 28Ah</t>
  </si>
  <si>
    <t>1181552402</t>
  </si>
  <si>
    <t>742295108 SPC</t>
  </si>
  <si>
    <t>D+M Digitální QUAD PIR detektor pohybu, dosah 15m/85°</t>
  </si>
  <si>
    <t>-882091181</t>
  </si>
  <si>
    <t>742295109 SPC</t>
  </si>
  <si>
    <t>D+M Táhlo a tlačítko nouzového volání</t>
  </si>
  <si>
    <t>1313098720</t>
  </si>
  <si>
    <t>742295110 SPC</t>
  </si>
  <si>
    <t>D+M Optická a akustická signalizace - vícebarevná LED dioda + piezoměnič</t>
  </si>
  <si>
    <t>-1580943558</t>
  </si>
  <si>
    <t>742295111 SPC</t>
  </si>
  <si>
    <t>D+M Nezálohovaná vnitřní siréna</t>
  </si>
  <si>
    <t>-1186333146</t>
  </si>
  <si>
    <t>742295112 SPC</t>
  </si>
  <si>
    <t>-595740427</t>
  </si>
  <si>
    <t>742295113 SPC</t>
  </si>
  <si>
    <t>D+M Komunikační server pro ústřednu - integrace do grafické nadstavby</t>
  </si>
  <si>
    <t>1586224115</t>
  </si>
  <si>
    <t>742295114 SPC</t>
  </si>
  <si>
    <t>Demontáž stávající technologie PZTS včetně kabelových tras a ekologická likvidace</t>
  </si>
  <si>
    <t>-431672651</t>
  </si>
  <si>
    <t>Elektroinstalace - slaboproud - PZTS - Rozvody</t>
  </si>
  <si>
    <t>742295201 SPC</t>
  </si>
  <si>
    <t>D+M Kabel FTP Cat.5e, B2cas1d1</t>
  </si>
  <si>
    <t>1961416845</t>
  </si>
  <si>
    <t>742295202 SPC</t>
  </si>
  <si>
    <t>D+M Kabel 1-CXKH-R-O 2x1,5, B2cas1d1</t>
  </si>
  <si>
    <t>-209551071</t>
  </si>
  <si>
    <t>742295203 SPC</t>
  </si>
  <si>
    <t>553784261</t>
  </si>
  <si>
    <t>742295204 SPC</t>
  </si>
  <si>
    <t>-347516468</t>
  </si>
  <si>
    <t>742295205 SPC</t>
  </si>
  <si>
    <t>-625454727</t>
  </si>
  <si>
    <t>Elektroinstalace - slaboproud - PZTS - Revize, koordinace, zkoušky</t>
  </si>
  <si>
    <t>742295301 SPC</t>
  </si>
  <si>
    <t>1086507303</t>
  </si>
  <si>
    <t>742295302 SPC</t>
  </si>
  <si>
    <t>Měření a kontrola metalických vedení</t>
  </si>
  <si>
    <t>1526280387</t>
  </si>
  <si>
    <t>742295303 SPC</t>
  </si>
  <si>
    <t>623954704</t>
  </si>
  <si>
    <t>742295304 SPC</t>
  </si>
  <si>
    <t>-2083517931</t>
  </si>
  <si>
    <t>742295305 SPC</t>
  </si>
  <si>
    <t>-86446458</t>
  </si>
  <si>
    <t>742295306 SPC</t>
  </si>
  <si>
    <t>-96556738</t>
  </si>
  <si>
    <t>742295307 SPC</t>
  </si>
  <si>
    <t>1123101607</t>
  </si>
  <si>
    <t>742295308 SPC</t>
  </si>
  <si>
    <t>-141622909</t>
  </si>
  <si>
    <t>D.1.2.6.-6 - ELEKTRONICKÉ KOMUNIKACE - ELEKTRONICKÁ KONTROLA VSTUPU - (EKV)</t>
  </si>
  <si>
    <t>POZNÁMKA: Kabelové trasy jsou součástí kapitoly UKS. Dodávka bezkontaktních přístupových karet je v režii investora.</t>
  </si>
  <si>
    <t xml:space="preserve">      742 - 1 - Elektroinstalace - slaboproud - EKV - Technologie</t>
  </si>
  <si>
    <t xml:space="preserve">      742 - 2 - Elektroinstalace - slaboproud - EKV - Rozvody</t>
  </si>
  <si>
    <t xml:space="preserve">      742 - 3 - Elektroinstalace - slaboproud - EKV - Revize, koordinace, zkoušky</t>
  </si>
  <si>
    <t>Elektroinstalace - slaboproud - EKV - Technologie</t>
  </si>
  <si>
    <t>742296101 SPC</t>
  </si>
  <si>
    <t>D+M Řídící dveřní jednotka, možnost připojit až 21 zařízení (čtečky, relé moduly), komunikace: výstup RS485, vstup TCP/IP, napájení 12VDC, implementace do montážní krabice.</t>
  </si>
  <si>
    <t>1988963645</t>
  </si>
  <si>
    <t>742296102 SPC</t>
  </si>
  <si>
    <t>D+M Bezkontaktní čtečka karet 13,56MHz, komunikace RS485, dvoubarevná LED dioda, akustická signalizace, provozní krytí IP40 / IP43 se stříškou, bílá</t>
  </si>
  <si>
    <t>1622020910</t>
  </si>
  <si>
    <t>742296103 SPC</t>
  </si>
  <si>
    <t>D+M Relé modul, ovládání 5 vstupů, RS485</t>
  </si>
  <si>
    <t>-335570419</t>
  </si>
  <si>
    <t>742296104 SPC</t>
  </si>
  <si>
    <t>D+M Montážní box pro řídící jednotku, 240x190x90mm, IP56, na omítku</t>
  </si>
  <si>
    <t>-1201253332</t>
  </si>
  <si>
    <t>742296105 SPC</t>
  </si>
  <si>
    <t>D+M Zálohovaný napájecí zdroj 230VAC/12VDC/10A</t>
  </si>
  <si>
    <t>-260052209</t>
  </si>
  <si>
    <t>742296106 SPC</t>
  </si>
  <si>
    <t>D+M Akumulátor 12VDC / 17Ah</t>
  </si>
  <si>
    <t>1867319051</t>
  </si>
  <si>
    <t>742296107 SPC</t>
  </si>
  <si>
    <t>D+M Odolný IP interkom, hlasová komunikace, 4 tlačítka, 10W reproduktor, krytí IP69K, napájení PoE</t>
  </si>
  <si>
    <t>1955221298</t>
  </si>
  <si>
    <t>742296108 SPC</t>
  </si>
  <si>
    <t>D+M Zápustná krabice pro IP interkom do zdi</t>
  </si>
  <si>
    <t>1384716581</t>
  </si>
  <si>
    <t>742296109 SPC</t>
  </si>
  <si>
    <t>741521142</t>
  </si>
  <si>
    <t>742296110 SPC</t>
  </si>
  <si>
    <t>Elektromechanický zámek 12V, reverzní, protipožární - zapojení zámku profese SLP - Elektromechanické zámky jsou součástí dodávky dveří</t>
  </si>
  <si>
    <t>-1756921190</t>
  </si>
  <si>
    <t>742296111 SPC</t>
  </si>
  <si>
    <t>Elektromagnetický zámek 12V, reverzní - zapojení zámku profese SLP - Elektromagnetické zámky jsou součástí dodávky dveří</t>
  </si>
  <si>
    <t>-2067702679</t>
  </si>
  <si>
    <t>742296112 SPC</t>
  </si>
  <si>
    <t>Demontáž stávající technologie EKV včetně kabelových tras a ekologická likvidace</t>
  </si>
  <si>
    <t>-1158188863</t>
  </si>
  <si>
    <t>Elektroinstalace - slaboproud - EKV - Rozvody</t>
  </si>
  <si>
    <t>742296201 SPC</t>
  </si>
  <si>
    <t>-1044367355</t>
  </si>
  <si>
    <t>742296202 SPC</t>
  </si>
  <si>
    <t>D+M Kabel 1-CXKH-R-O 2x2,5, B2cas1d1</t>
  </si>
  <si>
    <t>1647328497</t>
  </si>
  <si>
    <t>742296203 SPC</t>
  </si>
  <si>
    <t>D+M Kabel SHKFH-R 2x2x0,8, B2cas1d1</t>
  </si>
  <si>
    <t>826598087</t>
  </si>
  <si>
    <t>742296204 SPC</t>
  </si>
  <si>
    <t>351846557</t>
  </si>
  <si>
    <t>742296205 SPC</t>
  </si>
  <si>
    <t>1460670887</t>
  </si>
  <si>
    <t>742296206 SPC</t>
  </si>
  <si>
    <t>1644914262</t>
  </si>
  <si>
    <t>Elektroinstalace - slaboproud - EKV - Revize, koordinace, zkoušky</t>
  </si>
  <si>
    <t>742296301 SPC</t>
  </si>
  <si>
    <t>-694596446</t>
  </si>
  <si>
    <t>742296302 SPC</t>
  </si>
  <si>
    <t>-1366151818</t>
  </si>
  <si>
    <t>742296303 SPC</t>
  </si>
  <si>
    <t>-1182576043</t>
  </si>
  <si>
    <t>742296304 SPC</t>
  </si>
  <si>
    <t>851552534</t>
  </si>
  <si>
    <t>742296305 SPC</t>
  </si>
  <si>
    <t>-424397989</t>
  </si>
  <si>
    <t>742296306 SPC</t>
  </si>
  <si>
    <t>971105582</t>
  </si>
  <si>
    <t>742296307 SPC</t>
  </si>
  <si>
    <t>-1510624459</t>
  </si>
  <si>
    <t>D.1.2.6.-7 - ELEKTRONICKÉ KOMUNIKACE - AUDIOVIZUÁLNÍ TECHNIKA (AVT)</t>
  </si>
  <si>
    <t>POZNÁMKA 1: Audiovizuální technika je přímou dodávkou investora. Profese slaboproud zajistí pouze přípravu ve formě chrániček. Podlahové krabice pro zásuvky jsou dodávkou profese silnoproud.  POZNÁMKA 2: Předpokládané množství zásuvek, pro které je napojení uvažováno, a které je znázorněno ve výkresové části je:  - HDMI zásuvka do stěny → 4 ks;  - HDMI zásuvka do podlahové krabice → 14 ks;  - HDMI zásuvka na strop → 14 ks;  - Audio zásuvka (Jack 3,5mm) do stěny → 2 ks;  - Audio zásuvka (Jack 3,5mm) do podlahové krabice → 2 ks;  - Audio zásuvka (Jack 3,5mm) na strop → 4 ks.  Tyto zásuvky nejsou uvažovány v soupise pro nacenění.</t>
  </si>
  <si>
    <t xml:space="preserve">      742 - 2 - Elektroinstalace - slaboproud - AVT - Rozvody</t>
  </si>
  <si>
    <t>Elektroinstalace - slaboproud - AVT - Rozvody</t>
  </si>
  <si>
    <t>742297201 SPC</t>
  </si>
  <si>
    <t>D+M Korugovaná chránička, červená 40/32mm, 450N - příprava pro rozvody v SDK příčce nebo v podlaze</t>
  </si>
  <si>
    <t>1746613418</t>
  </si>
  <si>
    <t>D.1.2.7. - SYSTÉMY TECHNICKÉ OCHRANY - ELEKTRICKÁ POŽÁRNÍ SIGNALIZACE (EPS)</t>
  </si>
  <si>
    <t>POZNÁMKA.: Projektová dokumentace neobsahuje dokumentaci zdolování požáru (DZP) a systém generálního klíče (SGK).</t>
  </si>
  <si>
    <t xml:space="preserve">      742 - 1 - Elektroinstalace - slaboproud - EPS - Technologie</t>
  </si>
  <si>
    <t xml:space="preserve">      742 - 2 - Elektroinstalace - slaboproud - EPS - Rozvody</t>
  </si>
  <si>
    <t xml:space="preserve">      742 - 3 - Elektroinstalace - slaboproud - EPS - Revize, koordinace, zkoušky</t>
  </si>
  <si>
    <t>Elektroinstalace - slaboproud - EPS - Technologie</t>
  </si>
  <si>
    <t>742210101 SPC</t>
  </si>
  <si>
    <t>D+M Ústředna EPS pro montáž na stěnu, až 4 kruhová vedení, max. 1000 adres. Obsahuje základní desku, zdroj (24VDC/5A), zobrazovací a ovládací panel s barevným dotykovým displejem. Prostor pro 2 akumulátory 12V max. 38Ah.</t>
  </si>
  <si>
    <t>-88816816</t>
  </si>
  <si>
    <t>742210102 SPC</t>
  </si>
  <si>
    <t>D+M Akumulátor 12VDC / 26Ah</t>
  </si>
  <si>
    <t>105830192</t>
  </si>
  <si>
    <t>742210103 SPC</t>
  </si>
  <si>
    <t>D+M Rozšiřující montážní sada pro instalaci síťových karet</t>
  </si>
  <si>
    <t>-276720142</t>
  </si>
  <si>
    <t>742210104 SPC</t>
  </si>
  <si>
    <t>D+M Štítek CZ pro ústředny se skupinovými LED</t>
  </si>
  <si>
    <t>180847952</t>
  </si>
  <si>
    <t>742210105 SPC</t>
  </si>
  <si>
    <t>D+M Karta rozšíření kapacity ústředny o další 4 kruhové vedení</t>
  </si>
  <si>
    <t>-720883250</t>
  </si>
  <si>
    <t>742210106 SPC</t>
  </si>
  <si>
    <t>D+M Slotová síťová karta k síťovému propojení ústředen</t>
  </si>
  <si>
    <t>-295555809</t>
  </si>
  <si>
    <t>742210107 SPC</t>
  </si>
  <si>
    <t>D+M Slotová karta pro připojení OPPO a KTPO k ústředně</t>
  </si>
  <si>
    <t>63688349</t>
  </si>
  <si>
    <t>742210108 SPC</t>
  </si>
  <si>
    <t>D+M Switch do slotu, 5 metalických portů</t>
  </si>
  <si>
    <t>803839596</t>
  </si>
  <si>
    <t>742210109 SPC</t>
  </si>
  <si>
    <t>D+M Síťová deska pro připojení ZDP a grafické nadstavby</t>
  </si>
  <si>
    <t>1768899317</t>
  </si>
  <si>
    <t>742210110 SPC</t>
  </si>
  <si>
    <t>D+M Výstupní prvek pro sirény (hlídaný na přerušení a zkrat)</t>
  </si>
  <si>
    <t>1629596369</t>
  </si>
  <si>
    <t>742210111 SPC</t>
  </si>
  <si>
    <t>D+M Vstupně / výstupní prvek - 4 vstup / 4 výstup</t>
  </si>
  <si>
    <t>1670528197</t>
  </si>
  <si>
    <t>742210112 SPC</t>
  </si>
  <si>
    <t>D+M Montážní krabice pro vstupně/výstupní moduly, na omítku</t>
  </si>
  <si>
    <t>-520626033</t>
  </si>
  <si>
    <t>742210113 SPC</t>
  </si>
  <si>
    <t>D+M Hlásič požáru opticko-kouřový</t>
  </si>
  <si>
    <t>-906805380</t>
  </si>
  <si>
    <t>742210114 SPC</t>
  </si>
  <si>
    <t>D+M Hlásič požáru termodiferenciální</t>
  </si>
  <si>
    <t>-1825410768</t>
  </si>
  <si>
    <t>742210115 SPC</t>
  </si>
  <si>
    <t>D+M Patice pro hlásiče</t>
  </si>
  <si>
    <t>-1218231400</t>
  </si>
  <si>
    <t>742210116 SPC</t>
  </si>
  <si>
    <t>D+M Paralelní optická signalizace</t>
  </si>
  <si>
    <t>1681783483</t>
  </si>
  <si>
    <t>742210117 SPC</t>
  </si>
  <si>
    <t>D+M Tlačítkový hlásič s izolátorem, vnitřní - červený</t>
  </si>
  <si>
    <t>2141951740</t>
  </si>
  <si>
    <t>742210118 SPC</t>
  </si>
  <si>
    <t>D+M Držák popisných štítků včetně popisového štítku hlásiče</t>
  </si>
  <si>
    <t>1989431041</t>
  </si>
  <si>
    <t>742210119 SPC</t>
  </si>
  <si>
    <t>D+M Siréna, nízké provedení, červená</t>
  </si>
  <si>
    <t>1326921248</t>
  </si>
  <si>
    <t>742210120 SPC</t>
  </si>
  <si>
    <t>D+M Pomocný napájecí zdroj 24VDC/5A 17Ah EN 54-4</t>
  </si>
  <si>
    <t>-124920850</t>
  </si>
  <si>
    <t>742210121 SPC</t>
  </si>
  <si>
    <t>2008022456</t>
  </si>
  <si>
    <t>742210122 SPC</t>
  </si>
  <si>
    <t>D+M Obslužné pole požární ochrany (OPPO)</t>
  </si>
  <si>
    <t>-1797879641</t>
  </si>
  <si>
    <t>742210123 SPC</t>
  </si>
  <si>
    <t>D+M Klíčový trezor požární ochrany (KTPO) - klíč pro Moravskoslezský kraj</t>
  </si>
  <si>
    <t>-1075351640</t>
  </si>
  <si>
    <t>742210124 SPC</t>
  </si>
  <si>
    <t>D+M Zábleskový maják, nízké provedení, červený</t>
  </si>
  <si>
    <t>-1714237179</t>
  </si>
  <si>
    <t>742210125 SPC</t>
  </si>
  <si>
    <t>D+M Zařízení dálkového přenosu (ZDP) pro přenos na DPPC HZS MSK</t>
  </si>
  <si>
    <t>851082835</t>
  </si>
  <si>
    <t>742210126 SPC</t>
  </si>
  <si>
    <t>Demontáž stávající technologie EPS včetně kabelových tras a ekologická likvidace</t>
  </si>
  <si>
    <t>-138140053</t>
  </si>
  <si>
    <t>Elektroinstalace - slaboproud - EPS - Rozvody</t>
  </si>
  <si>
    <t>742210201 SPC</t>
  </si>
  <si>
    <t>D+M Kabel SHKFH-R 1x2x0,8, B2cas1d1 - hlásičová linka</t>
  </si>
  <si>
    <t>-1714891307</t>
  </si>
  <si>
    <t>742210202 SPC</t>
  </si>
  <si>
    <t>D+M Kabel SSKFH-V180 1x2x0,8, P60-R, B2cas1d1 - vstupy/výstupy EPS, sirénová linka</t>
  </si>
  <si>
    <t>413916072</t>
  </si>
  <si>
    <t>742210203 SPC</t>
  </si>
  <si>
    <t>D+M Kabel SSKFH-V180 2x2x0,8, P60-R, B2cas1d1 - linka V/V modulů, vstupy/výstupy EPS, zábleskový maják</t>
  </si>
  <si>
    <t>-839834534</t>
  </si>
  <si>
    <t>742210204 SPC</t>
  </si>
  <si>
    <t>D+M Kabel SSKFH-V180 4x2x0,8, P60-R, B2cas1d1 - vstupy/výstupy EPS, KTPO, ZDP</t>
  </si>
  <si>
    <t>1338790509</t>
  </si>
  <si>
    <t>742210205 SPC</t>
  </si>
  <si>
    <t>D+M Kabel SSKFH-V180 10x2x0,8, P60-R, B2cas1d1 - OPPO</t>
  </si>
  <si>
    <t>-1606266906</t>
  </si>
  <si>
    <t>742210206 SPC</t>
  </si>
  <si>
    <t>D+M Kabel STP Cat. 6A, B2cas1d1</t>
  </si>
  <si>
    <t>1732920898</t>
  </si>
  <si>
    <t>742210207 SPC</t>
  </si>
  <si>
    <t>D+M Požární kabelová příchytka - jednoduchá (s funkční schopností při požáru), kotvení po 300mm</t>
  </si>
  <si>
    <t>-1366182267</t>
  </si>
  <si>
    <t>742210208 SPC</t>
  </si>
  <si>
    <t>D+M Požární kabelová příchytka - dvojitá (s funkční schopností při požáru), kotvení po 300mm</t>
  </si>
  <si>
    <t>-1725507649</t>
  </si>
  <si>
    <t>742210209 SPC</t>
  </si>
  <si>
    <t>D+M Požární kotva pro kotvení p.č. 33, 34</t>
  </si>
  <si>
    <t>-1078923230</t>
  </si>
  <si>
    <t>742210210 SPC</t>
  </si>
  <si>
    <t>D+M Kabelový žlab perforovaný 50/60/1,5mm - komplet (žlab, podpěry / výložníky, víko) - horizontální vedení, kotvení po 1200mm</t>
  </si>
  <si>
    <t>-1946661588</t>
  </si>
  <si>
    <t>742210211 SPC</t>
  </si>
  <si>
    <t>D+M Kabelový žlab perforovaný 300/60/1,5mm - komplet (žlab, podpěry / výložníky, víko) - horizontální vedení, kotvení po 1200mm</t>
  </si>
  <si>
    <t>-2121515379</t>
  </si>
  <si>
    <t>742210212 SPC</t>
  </si>
  <si>
    <t>D+M Kabelový žebřík 300/60mm - komplet (žlab, spojky) - vertikální vedení, kotvení po 1200mm</t>
  </si>
  <si>
    <t>496246109</t>
  </si>
  <si>
    <t>742210213 SPC</t>
  </si>
  <si>
    <t>D+M Kovový pásek se zámkem k fixaci kabelů ke žlabu ve vertikálním vedení EPS a NZS, kotvení po 300mm</t>
  </si>
  <si>
    <t>383099259</t>
  </si>
  <si>
    <t>742210214 SPC</t>
  </si>
  <si>
    <t>D+M Kryt pro vertikální vedení s funkční schopností při požáru, kryt nahrazuje nutnost vytvoření odlehčení v tahu, kotvení po 3500mm</t>
  </si>
  <si>
    <t>610192446</t>
  </si>
  <si>
    <t>742210215 SPC</t>
  </si>
  <si>
    <t>D+M Trubka PVC 25mm pod omítku</t>
  </si>
  <si>
    <t>-1195752811</t>
  </si>
  <si>
    <t>742210216 SPC</t>
  </si>
  <si>
    <t>D+M Trubka PVC 32mm pod omítku</t>
  </si>
  <si>
    <t>-1193379155</t>
  </si>
  <si>
    <t>742210217 SPC</t>
  </si>
  <si>
    <t>D+M Plastová trubka pevná 20mm světle šedá včetně příslušenství</t>
  </si>
  <si>
    <t>231693924</t>
  </si>
  <si>
    <t>742210218 SPC</t>
  </si>
  <si>
    <t>D+M Korugovaná chránička 40/32mm</t>
  </si>
  <si>
    <t>-547381599</t>
  </si>
  <si>
    <t>742210219 SPC</t>
  </si>
  <si>
    <t>D+M Požární ucpávky prostupů kabeláže a tras do 50x50mm, požární odolnost 45 minut (z protipožárního tmelu) včetně štítku</t>
  </si>
  <si>
    <t>-1051953203</t>
  </si>
  <si>
    <t>742210220 SPC</t>
  </si>
  <si>
    <t>-359413789</t>
  </si>
  <si>
    <t>742210221 SPC</t>
  </si>
  <si>
    <t>-1206200595</t>
  </si>
  <si>
    <t>742210222 SPC</t>
  </si>
  <si>
    <t>Průraz zdivem / SDK, síla zdi do 300mm, otvor do 50x50mm</t>
  </si>
  <si>
    <t>-1529872373</t>
  </si>
  <si>
    <t>742210223 SPC</t>
  </si>
  <si>
    <t>Vybourání / vyřezání otvoru v příčce pro žlab do 300x100mm</t>
  </si>
  <si>
    <t>755629443</t>
  </si>
  <si>
    <t>Elektroinstalace - slaboproud - EPS - Revize, koordinace, zkoušky</t>
  </si>
  <si>
    <t>742210301 SPC</t>
  </si>
  <si>
    <t>310623722</t>
  </si>
  <si>
    <t>742210302 SPC</t>
  </si>
  <si>
    <t>Zkouška požárního hlásiče</t>
  </si>
  <si>
    <t>583515393</t>
  </si>
  <si>
    <t>742210303 SPC</t>
  </si>
  <si>
    <t>Ústředna EPS (programování, oživení, odzkoušení)</t>
  </si>
  <si>
    <t>-1983469608</t>
  </si>
  <si>
    <t>742210304 SPC</t>
  </si>
  <si>
    <t>Uvedení zařízení EPS do trvalého provozu</t>
  </si>
  <si>
    <t>2040365355</t>
  </si>
  <si>
    <t>742210305 SPC</t>
  </si>
  <si>
    <t>-973193386</t>
  </si>
  <si>
    <t>742210306 SPC</t>
  </si>
  <si>
    <t>1259571792</t>
  </si>
  <si>
    <t>742210307 SPC</t>
  </si>
  <si>
    <t>Provozní kniha EPS</t>
  </si>
  <si>
    <t>131609720</t>
  </si>
  <si>
    <t>742210308 SPC</t>
  </si>
  <si>
    <t>-1891116048</t>
  </si>
  <si>
    <t>742210309 SPC</t>
  </si>
  <si>
    <t>Koordinační funkční zkoušky</t>
  </si>
  <si>
    <t>-669885443</t>
  </si>
  <si>
    <t>742210310 SPC</t>
  </si>
  <si>
    <t>-2114285499</t>
  </si>
  <si>
    <t>742210311 SPC</t>
  </si>
  <si>
    <t>-1713948880</t>
  </si>
  <si>
    <t>742210312 SPC</t>
  </si>
  <si>
    <t>1793964126</t>
  </si>
  <si>
    <t>D.1.2.8. - MĚŘENÍ A REGULACE</t>
  </si>
  <si>
    <t xml:space="preserve">    21-M - Elektromontáže</t>
  </si>
  <si>
    <t xml:space="preserve">      21-M - 1 - Elektromontáže - Měření a regulace - Dodávka rozvaděčů</t>
  </si>
  <si>
    <t xml:space="preserve">        21-M - 1-1 - Elektromontáže - Měření a regulace - Dodávka rozvaděčů - Rozvaděč RMS1</t>
  </si>
  <si>
    <t xml:space="preserve">        21-M - 1-2 - Elektromontáže - Měření a regulace - Dodávka rozvaděčů - Rozvaděč RMS1.13</t>
  </si>
  <si>
    <t xml:space="preserve">        21-M - 1-3 - Elektromontáže - Měření a regulace - Dodávka rozvaděčů - Rozvaděč RMS2</t>
  </si>
  <si>
    <t xml:space="preserve">        21-M - 1-4 - Elektromontáže - Měření a regulace - Dodávka rozvaděčů - Rozvaděč RMS3</t>
  </si>
  <si>
    <t xml:space="preserve">        21-M - 1-5 - Elektromontáže - Měření a regulace - Dodávka rozvaděčů - Rozvaděč RMS4</t>
  </si>
  <si>
    <t xml:space="preserve">        21-M - 1-6 - Elektromontáže - Měření a regulace - Dodávka rozvaděčů - Rozvaděč RMS5</t>
  </si>
  <si>
    <t xml:space="preserve">        21-M - 1-7 - Elektromontáže - Měření a regulace - Dodávka rozvaděčů - Rozvaděč RMS6</t>
  </si>
  <si>
    <t xml:space="preserve">        21-M - 1-8 - Elektromontáže - Měření a regulace - Dodávka rozvaděčů - Rozvaděč RMS7</t>
  </si>
  <si>
    <t xml:space="preserve">        21-M - 1-9 - Elektromontáže - Měření a regulace - Dodávka rozvaděčů - Rozvaděč RMS8</t>
  </si>
  <si>
    <t xml:space="preserve">        21-M - 1-10 - Elektromontáže - Měření a regulace - Dodávka rozvaděčů - Zapojení a osazení rozvaděčů</t>
  </si>
  <si>
    <t xml:space="preserve">      21-M - 2 - Elektromontáže - Měření a regulace - Samostatné řízení místností</t>
  </si>
  <si>
    <t xml:space="preserve">        21-M - 2-1 - Elektromontáže - MaR - SŘM - Doplnění rozvaděčů pro řízení místností</t>
  </si>
  <si>
    <t xml:space="preserve">        21-M - 2-2 - Elektromontáže - MaR - SŘM - Komponenty, řízení místností, SW, Oživení, Vizualizace(1NP)</t>
  </si>
  <si>
    <t xml:space="preserve">        21-M - 2-3 - Elektromontáže - MaR - SŘM - Komponenty, řízení místností, SW, Oživení, Vizualizace(2NP)</t>
  </si>
  <si>
    <t xml:space="preserve">        21-M - 2-4 - Elektromontáže - MaR - SŘM - Komponenty, řízení místností, SW, Oživení, Vizualizace(3NP)</t>
  </si>
  <si>
    <t xml:space="preserve">        21-M - 2-5 - Elektromontáže - MaR - SŘM - Komponenty, řízení místností, SW, Oživení, Vizualizace(4NP)</t>
  </si>
  <si>
    <t xml:space="preserve">        21-M - 2-6 - Elektromontáže - MaR - SŘM - Komponenty, řízení místností, SW, Oživení, Vizualizace(5NP)</t>
  </si>
  <si>
    <t xml:space="preserve">        21-M - 2-7 - Elektromontáže - MaR - SŘM - Komponenty, řízení místností, SW, Oživení, Vizualizace(6NP)</t>
  </si>
  <si>
    <t xml:space="preserve">        21-M - 2-8 - Elektromontáže - MaR - SŘM - Komponenty, řízení místností, SW, Oživení, Vizualizace(7NP)</t>
  </si>
  <si>
    <t xml:space="preserve">        21-M - 2-9 - Elektromontáže - MaR - SŘM - Periferie 8NP</t>
  </si>
  <si>
    <t xml:space="preserve">        21-M - 2-10 - Elektromontáže - MaR - SŘM - Periferie centrálních VZT</t>
  </si>
  <si>
    <t xml:space="preserve">        21-M - 2-11 - Elektromontáže - MaR - SŘM - Doplnění elektroměrů</t>
  </si>
  <si>
    <t xml:space="preserve">      21-M - 3 - Elektromontáže - Měření a regulace - SW práce, Vizualizace Dispečink Energetika VŠB TUO</t>
  </si>
  <si>
    <t xml:space="preserve">        21-M - 3-1 - Elektromontáže - Měření a regulace - SW práce, Vizualizace Dispečink Energetika VŠB TUO - RMS1</t>
  </si>
  <si>
    <t xml:space="preserve">        21-M - 3-2 - Elektromontáže - Měření a regulace - SW práce, Vizualizace Dispečink Energetika VŠB TUO - RMS1.13</t>
  </si>
  <si>
    <t xml:space="preserve">        21-M - 3-3 - Elektromontáže - Měření a regulace - SW práce, Vizualizace Dispečink Energetika VŠB TUO - RMS2</t>
  </si>
  <si>
    <t xml:space="preserve">        21-M - 3-4 - Elektromontáže - Měření a regulace - SW práce, Vizualizace Dispečink Energetika VŠB TUO - RMS3</t>
  </si>
  <si>
    <t xml:space="preserve">        21-M - 3-5 - Elektromontáže - Měření a regulace - SW práce, Vizualizace Dispečink Energetika VŠB TUO - RMS4</t>
  </si>
  <si>
    <t xml:space="preserve">        21-M - 3-6 - Elektromontáže - Měření a regulace - SW práce, Vizualizace Dispečink Energetika VŠB TUO - RMS5</t>
  </si>
  <si>
    <t xml:space="preserve">        21-M - 3-7 - Elektromontáže - Měření a regulace - SW práce, Vizualizace Dispečink Energetika VŠB TUO - RMS6</t>
  </si>
  <si>
    <t xml:space="preserve">        21-M - 3-8 - Elektromontáže - Měření a regulace - SW práce, Vizualizace Dispečink Energetika VŠB TUO - RMS7</t>
  </si>
  <si>
    <t xml:space="preserve">        21-M - 3-9 - Elektromontáže - Měření a regulace - SW práce, Vizualizace Dispečink Energetika VŠB TUO - RMS8</t>
  </si>
  <si>
    <t xml:space="preserve">      21-M - 4 - Elektromontáže - Měření a regulace - Montáže a zapojení komponent</t>
  </si>
  <si>
    <t xml:space="preserve">      21-M - 5 - Elektromontáže - Měření a regulace - Dodávky zbývajících komponent</t>
  </si>
  <si>
    <t xml:space="preserve">      21-M - 6 - Elektromontáže - Měření a regulace - Kabelová trasa</t>
  </si>
  <si>
    <t xml:space="preserve">      21-M - 7 - Elektromontáže - Měření a regulace - Montáž kabelové trasy</t>
  </si>
  <si>
    <t xml:space="preserve">      21-M - 8 - Elektromontáže - Měření a regulace - PC pro Vizualizaci</t>
  </si>
  <si>
    <t xml:space="preserve">      21-M - 9 - Elektromontáže - Měření a regulace - Ostatní</t>
  </si>
  <si>
    <t>21-M</t>
  </si>
  <si>
    <t>Elektromontáže</t>
  </si>
  <si>
    <t>21-M - 1</t>
  </si>
  <si>
    <t>Elektromontáže - Měření a regulace - Dodávka rozvaděčů</t>
  </si>
  <si>
    <t>21-M - 1-1</t>
  </si>
  <si>
    <t>Elektromontáže - Měření a regulace - Dodávka rozvaděčů - Rozvaděč RMS1</t>
  </si>
  <si>
    <t>210911001</t>
  </si>
  <si>
    <t>Rozvaděčová skříň 2000×600×400</t>
  </si>
  <si>
    <t>210911002</t>
  </si>
  <si>
    <t>Vybavení rozvaděčové skříně</t>
  </si>
  <si>
    <t>210911003</t>
  </si>
  <si>
    <t>Modulární automatizační stanice, 200x I/O, Island bus, 2x Modbus RTU/BACnet MS/TP, Modbus TCP, KNX PL-Link; BACnet/IP, včetně integrovaného webservru určený pro tabulkové zobrazení řízených a měřených hodnot. Hodnoty na webovém serveru přístupný v místě rozvaděče přes technologickou Wi-Fi generovanou regulátorem. Komunikace: BACnet Secure Connect support as BACnet/SC hub</t>
  </si>
  <si>
    <t>210911004</t>
  </si>
  <si>
    <t>Univerzální modul, 8x UIO</t>
  </si>
  <si>
    <t>210911005</t>
  </si>
  <si>
    <t>Modul digitálních vstupů, 16x DI</t>
  </si>
  <si>
    <t>210911006</t>
  </si>
  <si>
    <t>Modul digitálních výstupů, 6x DO</t>
  </si>
  <si>
    <t>210911007</t>
  </si>
  <si>
    <t>Napájecí modul, 1200 mA pro periferní moduly</t>
  </si>
  <si>
    <t>210911008</t>
  </si>
  <si>
    <t>Sběrnicový modul</t>
  </si>
  <si>
    <t>210911009</t>
  </si>
  <si>
    <t>Adresovací kolíčky, 1...24, + 2 resetovací</t>
  </si>
  <si>
    <t>210911010</t>
  </si>
  <si>
    <t>Popisné štítky, A4</t>
  </si>
  <si>
    <t>210911011</t>
  </si>
  <si>
    <t>Unmanaged Industrial Ethernet Switch for 10/100 Mbit/s; for setting up small star and line topologies; LED diagnostics, IP20, 24V AC/DC power supply, with 5x 10/100 Mbit/s twisted pair ports with RJ45 sockets;Manual available as a downloa; XB005 - 24V AC/DC</t>
  </si>
  <si>
    <t>210911012</t>
  </si>
  <si>
    <t>Montáž rozvaděče</t>
  </si>
  <si>
    <t>21-M - 1-2</t>
  </si>
  <si>
    <t>Elektromontáže - Měření a regulace - Dodávka rozvaděčů - Rozvaděč RMS1.13</t>
  </si>
  <si>
    <t>210912001</t>
  </si>
  <si>
    <t>210912002</t>
  </si>
  <si>
    <t>210912003</t>
  </si>
  <si>
    <t>210912004</t>
  </si>
  <si>
    <t>210912005</t>
  </si>
  <si>
    <t>210912006</t>
  </si>
  <si>
    <t>210912007</t>
  </si>
  <si>
    <t>210912008</t>
  </si>
  <si>
    <t>210912009</t>
  </si>
  <si>
    <t>210912010</t>
  </si>
  <si>
    <t>210912011</t>
  </si>
  <si>
    <t>Dotykový panel 7", vestavěný BACnet/IP klient, vestavěný webový server HTML5.0</t>
  </si>
  <si>
    <t>210912012</t>
  </si>
  <si>
    <t>MBus / Modbus TCP převodník pro až 20 Mbus slaves</t>
  </si>
  <si>
    <t>210912013</t>
  </si>
  <si>
    <t>Unmanaged Industrial Ethernet Switch for 10/100 Mbit/s; for setting up small star and line topologies; LED diagnostics, IP20, 24V AC/DC power supply, with 5x 10/100 Mbit/s twisted pair ports with RJ45 sockets;Manual available as a downloa</t>
  </si>
  <si>
    <t>210912014</t>
  </si>
  <si>
    <t>21-M - 1-3</t>
  </si>
  <si>
    <t>Elektromontáže - Měření a regulace - Dodávka rozvaděčů - Rozvaděč RMS2</t>
  </si>
  <si>
    <t>210913001</t>
  </si>
  <si>
    <t>210913002</t>
  </si>
  <si>
    <t>210913003</t>
  </si>
  <si>
    <t>210913004</t>
  </si>
  <si>
    <t>210913005</t>
  </si>
  <si>
    <t>210913006</t>
  </si>
  <si>
    <t>210913007</t>
  </si>
  <si>
    <t>210913008</t>
  </si>
  <si>
    <t>210913009</t>
  </si>
  <si>
    <t>210913010</t>
  </si>
  <si>
    <t>210913011</t>
  </si>
  <si>
    <t>210913012</t>
  </si>
  <si>
    <t>21-M - 1-4</t>
  </si>
  <si>
    <t>Elektromontáže - Měření a regulace - Dodávka rozvaděčů - Rozvaděč RMS3</t>
  </si>
  <si>
    <t>210914001</t>
  </si>
  <si>
    <t>210914002</t>
  </si>
  <si>
    <t>210914003</t>
  </si>
  <si>
    <t>Modulární automatizační stanice, 400x I/O, Island bus, 4x Modbus RTU/BACnet MS/TP, Modbus TCP, KNX PL-Link, M-Bus; BACnet/IP; včetně integrovaného webservru určený pro tabulkové zobrazení řízených a měřených hodnot. Hodnoty na webovém serveru přístupný v místě rozvaděče přes technologickou Wi-Fi generovanou regulátorem. Komunikace: BACnet Secure Connect support as BACnet/SC hub</t>
  </si>
  <si>
    <t>210914004</t>
  </si>
  <si>
    <t>210914005</t>
  </si>
  <si>
    <t>210914006</t>
  </si>
  <si>
    <t>210914007</t>
  </si>
  <si>
    <t>210914008</t>
  </si>
  <si>
    <t>210914009</t>
  </si>
  <si>
    <t>210914010</t>
  </si>
  <si>
    <t>210914011</t>
  </si>
  <si>
    <t>210914012</t>
  </si>
  <si>
    <t>21-M - 1-5</t>
  </si>
  <si>
    <t>Elektromontáže - Měření a regulace - Dodávka rozvaděčů - Rozvaděč RMS4</t>
  </si>
  <si>
    <t>210915001</t>
  </si>
  <si>
    <t>210915002</t>
  </si>
  <si>
    <t>210915003</t>
  </si>
  <si>
    <t>210915004</t>
  </si>
  <si>
    <t>210915005</t>
  </si>
  <si>
    <t>210915006</t>
  </si>
  <si>
    <t>210915007</t>
  </si>
  <si>
    <t>210915008</t>
  </si>
  <si>
    <t>210915009</t>
  </si>
  <si>
    <t>210915010</t>
  </si>
  <si>
    <t>210915011</t>
  </si>
  <si>
    <t>210915012</t>
  </si>
  <si>
    <t>21-M - 1-6</t>
  </si>
  <si>
    <t>Elektromontáže - Měření a regulace - Dodávka rozvaděčů - Rozvaděč RMS5</t>
  </si>
  <si>
    <t>210916001</t>
  </si>
  <si>
    <t>210916002</t>
  </si>
  <si>
    <t>210916003</t>
  </si>
  <si>
    <t>210916004</t>
  </si>
  <si>
    <t>210916005</t>
  </si>
  <si>
    <t>210916006</t>
  </si>
  <si>
    <t>210916007</t>
  </si>
  <si>
    <t>210916008</t>
  </si>
  <si>
    <t>210916009</t>
  </si>
  <si>
    <t>210916010</t>
  </si>
  <si>
    <t>210916011</t>
  </si>
  <si>
    <t>210916012</t>
  </si>
  <si>
    <t>21-M - 1-7</t>
  </si>
  <si>
    <t>Elektromontáže - Měření a regulace - Dodávka rozvaděčů - Rozvaděč RMS6</t>
  </si>
  <si>
    <t>210917001</t>
  </si>
  <si>
    <t>210917002</t>
  </si>
  <si>
    <t>210917003</t>
  </si>
  <si>
    <t>210917004</t>
  </si>
  <si>
    <t>210917005</t>
  </si>
  <si>
    <t>210917006</t>
  </si>
  <si>
    <t>210917007</t>
  </si>
  <si>
    <t>210917008</t>
  </si>
  <si>
    <t>210917009</t>
  </si>
  <si>
    <t>210917010</t>
  </si>
  <si>
    <t>210917011</t>
  </si>
  <si>
    <t>210917012</t>
  </si>
  <si>
    <t>21-M - 1-8</t>
  </si>
  <si>
    <t>Elektromontáže - Měření a regulace - Dodávka rozvaděčů - Rozvaděč RMS7</t>
  </si>
  <si>
    <t>210918001</t>
  </si>
  <si>
    <t>210918002</t>
  </si>
  <si>
    <t>210918003</t>
  </si>
  <si>
    <t>210918004</t>
  </si>
  <si>
    <t>210918005</t>
  </si>
  <si>
    <t>210918006</t>
  </si>
  <si>
    <t>210918007</t>
  </si>
  <si>
    <t>210918008</t>
  </si>
  <si>
    <t>210918009</t>
  </si>
  <si>
    <t>210918010</t>
  </si>
  <si>
    <t>210918011</t>
  </si>
  <si>
    <t>210918012</t>
  </si>
  <si>
    <t>21-M - 1-9</t>
  </si>
  <si>
    <t>Elektromontáže - Měření a regulace - Dodávka rozvaděčů - Rozvaděč RMS8</t>
  </si>
  <si>
    <t>210919001</t>
  </si>
  <si>
    <t>Rozvaděčová skříň 2000×800×400</t>
  </si>
  <si>
    <t>210919002</t>
  </si>
  <si>
    <t>210919003</t>
  </si>
  <si>
    <t>210919004</t>
  </si>
  <si>
    <t>Systémový integrační regulátor, Modbus RTU/TCP, BACnet MS/TP, KNX PL-Link, M-Bus; BACnet/IP</t>
  </si>
  <si>
    <t>210919005</t>
  </si>
  <si>
    <t>210919006</t>
  </si>
  <si>
    <t>210919007</t>
  </si>
  <si>
    <t>210919008</t>
  </si>
  <si>
    <t>210919009</t>
  </si>
  <si>
    <t>210919010</t>
  </si>
  <si>
    <t>210919011</t>
  </si>
  <si>
    <t>Adresovací kolíčky, 25...48, + 2 resetovací</t>
  </si>
  <si>
    <t>210919012</t>
  </si>
  <si>
    <t>210919013</t>
  </si>
  <si>
    <t>Dotykový panel 10", vestavěný BACnet/IP klient, vestavěný webový server HTML5.0</t>
  </si>
  <si>
    <t>210919014</t>
  </si>
  <si>
    <t>210919015</t>
  </si>
  <si>
    <t>21-M - 1-10</t>
  </si>
  <si>
    <t>Elektromontáže - Měření a regulace - Dodávka rozvaděčů - Zapojení a osazení rozvaděčů</t>
  </si>
  <si>
    <t>210919101</t>
  </si>
  <si>
    <t>Zapojení a osazení rozvaděče RMS1 na místě stavby, včetně montážního a připojovacího materiálu</t>
  </si>
  <si>
    <t>210919102</t>
  </si>
  <si>
    <t>Zapojení a osazení rozvaděče RMS2 na místě stavby, včetně montážního a připojovacího materiálu</t>
  </si>
  <si>
    <t>210919103</t>
  </si>
  <si>
    <t>Zapojení a osazení rozvaděče RMS3 na místě stavby, včetně montážního a připojovacího materiálu</t>
  </si>
  <si>
    <t>210919104</t>
  </si>
  <si>
    <t>Zapojení a osazení rozvaděče RMS4 na místě stavby, včetně montážního a připojovacího materiálu</t>
  </si>
  <si>
    <t>210919105</t>
  </si>
  <si>
    <t>Zapojení a osazení rozvaděče RMS5 na místě stavby, včetně montážního a připojovacího materiálu</t>
  </si>
  <si>
    <t>210919106</t>
  </si>
  <si>
    <t>Zapojení a osazení rozvaděče RMS6 na místě stavby, včetně montážního a připojovacího materiálu</t>
  </si>
  <si>
    <t>210919107</t>
  </si>
  <si>
    <t>Zapojení a osazení rozvaděče RMS7 na místě stavby, včetně montážního a připojovacího materiálu</t>
  </si>
  <si>
    <t>210919108</t>
  </si>
  <si>
    <t>Zapojení a osazení rozvaděče RMS8 na místě stavby, včetně montážního a připojovacího materiálu</t>
  </si>
  <si>
    <t>210919109</t>
  </si>
  <si>
    <t>Zapojení a osazení rozvaděče RMS1.13 na místě stavby, včetně montážního a připojovacího materiálu</t>
  </si>
  <si>
    <t>210919110</t>
  </si>
  <si>
    <t>Zapojení centrální VZT pro patro 1</t>
  </si>
  <si>
    <t>210919111</t>
  </si>
  <si>
    <t>Zapojení centrální VZT pro patro 2</t>
  </si>
  <si>
    <t>210919112</t>
  </si>
  <si>
    <t>Zapojení centrální VZT pro patro 3</t>
  </si>
  <si>
    <t>210919113</t>
  </si>
  <si>
    <t>Zapojení VZT pro místnost 3.04</t>
  </si>
  <si>
    <t>210919114</t>
  </si>
  <si>
    <t>Zapojení centrální VZT pro patro 4</t>
  </si>
  <si>
    <t>210919115</t>
  </si>
  <si>
    <t>Zapojení centrální VZT pro patro 5</t>
  </si>
  <si>
    <t>210919116</t>
  </si>
  <si>
    <t>Zapojení centrální VZT pro patro 6</t>
  </si>
  <si>
    <t>210919117</t>
  </si>
  <si>
    <t>Zapojení centrální VZT pro patro 7</t>
  </si>
  <si>
    <t>21-M - 2</t>
  </si>
  <si>
    <t>Elektromontáže - Měření a regulace - Samostatné řízení místností</t>
  </si>
  <si>
    <t>21-M - 2-1</t>
  </si>
  <si>
    <t>Elektromontáže - MaR - SŘM - Doplnění rozvaděčů pro řízení místností</t>
  </si>
  <si>
    <t>210921001</t>
  </si>
  <si>
    <t>Pomocný montážní a instalační materiál rozvaděčů pro 1.NP (11 rozvaděčů)</t>
  </si>
  <si>
    <t>210921002</t>
  </si>
  <si>
    <t>Pomocný montážní a instalační materiál rozvaděčů pro 2.NP (17 rozvaděčů)</t>
  </si>
  <si>
    <t>210921003</t>
  </si>
  <si>
    <t>Pomocný montážní a instalační materiál rozvaděčů pro 3.NP (13 rozvaděčů)</t>
  </si>
  <si>
    <t>210921004</t>
  </si>
  <si>
    <t>Pomocný montážní a instalační materiál rozvaděčů pro 4.NP (17 rozvaděčů)</t>
  </si>
  <si>
    <t>210921005</t>
  </si>
  <si>
    <t>Pomocný montážní a instalační materiál rozvaděčů pro 5.NP (17 rozvaděčů)</t>
  </si>
  <si>
    <t>210921006</t>
  </si>
  <si>
    <t>Pomocný montážní a instalační materiál rozvaděčů pro 6.NP (18 rozvaděčů)</t>
  </si>
  <si>
    <t>210921007</t>
  </si>
  <si>
    <t>Pomocný montážní a instalační materiál rozvaděčů pro 7.NP (18 rozvaděčů)</t>
  </si>
  <si>
    <t>210921008</t>
  </si>
  <si>
    <t>Doplnění rozvaděčů pro 1.NP (11 rozvaděčů)</t>
  </si>
  <si>
    <t>210921009</t>
  </si>
  <si>
    <t>Doplnění rozvaděčů pro 2.NP (17 rozvaděčů)</t>
  </si>
  <si>
    <t>210921010</t>
  </si>
  <si>
    <t>Doplnění rozvaděčů pro 3.NP (12 rozvaděčů)</t>
  </si>
  <si>
    <t>210921011</t>
  </si>
  <si>
    <t>Doplnění rozvaděčů pro 4.NP (17 rozvaděčů)</t>
  </si>
  <si>
    <t>210921012</t>
  </si>
  <si>
    <t>Doplnění rozvaděčů pro 5.NP (17 rozvaděčů)</t>
  </si>
  <si>
    <t>210921013</t>
  </si>
  <si>
    <t>Doplnění rozvaděčů pro 6.NP (18 rozvaděčů)</t>
  </si>
  <si>
    <t>210921014</t>
  </si>
  <si>
    <t>Doplnění rozvaděčů pro 7.NP (18 rozvaděčů)</t>
  </si>
  <si>
    <t>210921015</t>
  </si>
  <si>
    <t>Montáž elektroměrů do rozvaděčů SIL (124 rozvaděčů)</t>
  </si>
  <si>
    <t>21-M - 2-2</t>
  </si>
  <si>
    <t>Elektromontáže - MaR - SŘM - Komponenty, řízení místností, SW, Oživení, Vizualizace(1NP)</t>
  </si>
  <si>
    <t>210922001</t>
  </si>
  <si>
    <t>Kompaktní automatizační stanice pro místnosti, BACnet/IP, 18x I/O, 24 V</t>
  </si>
  <si>
    <t>210922002</t>
  </si>
  <si>
    <t>Kryt svorek pro DXR..110mm, 2 ks</t>
  </si>
  <si>
    <t>210922003</t>
  </si>
  <si>
    <t>Modulární podstanice pro místnosti, BACnet/IP, 140x I/O, KNX/PL-Link</t>
  </si>
  <si>
    <t>210922004</t>
  </si>
  <si>
    <t>210922005</t>
  </si>
  <si>
    <t>Rozšířený univerzální modul, 8x UIO</t>
  </si>
  <si>
    <t>210922006</t>
  </si>
  <si>
    <t>210922007</t>
  </si>
  <si>
    <t>210922008</t>
  </si>
  <si>
    <t>Modul digitálních vstupů, 8x DI</t>
  </si>
  <si>
    <t>210922009</t>
  </si>
  <si>
    <t>210922010</t>
  </si>
  <si>
    <t>210922011</t>
  </si>
  <si>
    <t>210922012</t>
  </si>
  <si>
    <t>Adresovací kolíčky, 1...12, + 2 resetovací</t>
  </si>
  <si>
    <t>210922013</t>
  </si>
  <si>
    <t>Elektrotermický pohon 2b, AC/DC24V, NC, 6,5 mm, 1m kabel</t>
  </si>
  <si>
    <t>210922014</t>
  </si>
  <si>
    <t>Žaluziový akční člen KNX, 2x pohon 230 V AC / 6 A, RL provedení</t>
  </si>
  <si>
    <t>210922015</t>
  </si>
  <si>
    <t>Prostorový přístroj KNX, teplota, relativní vlhkost, CO2, displej pro regulaci HVAC</t>
  </si>
  <si>
    <t>210922016</t>
  </si>
  <si>
    <t>Prostorový přístroj KNX, teplota, relativní vlhkost, CO2 vč. LED indikace</t>
  </si>
  <si>
    <t>210922017</t>
  </si>
  <si>
    <t>Diferenční tlakový spínač 50...500 Pa</t>
  </si>
  <si>
    <t>210922018</t>
  </si>
  <si>
    <t>Kanálové teplotní čidlo LG-Ni1000 - 0,4 m, -50…+80°C</t>
  </si>
  <si>
    <t>210922019</t>
  </si>
  <si>
    <t>Rámeček DELTA line 80x80 mm, titanově bílá</t>
  </si>
  <si>
    <t>210922020</t>
  </si>
  <si>
    <t>Tlačítkový přístroj KNX, 1 dvoutlačítko, Delta style, titanově bílá, bez stavových LED</t>
  </si>
  <si>
    <t>210922021</t>
  </si>
  <si>
    <t>Čidlo diferenčního tlaku pro vzduch, 0…10 V, 0…1000 / 0…1500 / 0…3000 Pa, lineární char.</t>
  </si>
  <si>
    <t>210922022</t>
  </si>
  <si>
    <t>O2, elektrochemický senzor, výstup 4-20mA/lineární, rozsah 15-25%obj. O2 (0-25%obj. O2), Al pouzdro, niklovaná mosazná hlavice senzoru, napájení 24Vss</t>
  </si>
  <si>
    <t>210922023</t>
  </si>
  <si>
    <t>Prvotní kalibrace + vystavení kalibračního protokolu</t>
  </si>
  <si>
    <t>210922024</t>
  </si>
  <si>
    <t>CO2 - oxid uhličitý, IR senzor, výstup 4-20mA/lineární, rozsah 0-5%obj. CO2, Al pouzdro, niklovaná mosazná průchodka, 24Vss</t>
  </si>
  <si>
    <t>210922025</t>
  </si>
  <si>
    <t>210922026</t>
  </si>
  <si>
    <t>Zpracování uživatelských programů, oživení a provedení zkoušek</t>
  </si>
  <si>
    <t>210922027</t>
  </si>
  <si>
    <t>SW modul vizualizačního systému - rozšíření stávající vizualizace VŠB (Dispečink Energetika VŠB TUO) o 1 podstanici , 18x I/O (základ, bez dodatečných rozšíření)</t>
  </si>
  <si>
    <t>210922028</t>
  </si>
  <si>
    <t>SW modul vizualizačního systému - rozšíření stávající vizualizace VŠB (Dispečink Energetika VŠB TUO) o 1 podstanici , 140x I/O (základ, bez dodatečných rozšíření)</t>
  </si>
  <si>
    <t>210922029</t>
  </si>
  <si>
    <t>SW práce, UDP, Konfigurace prostorového přístroje KNX</t>
  </si>
  <si>
    <t>210922030</t>
  </si>
  <si>
    <t>Zpracování Grafiky na dotykovém panelu 7", vestavěný BACnet/IP klient, vestavěný webový server HTML5.0</t>
  </si>
  <si>
    <t>210922031</t>
  </si>
  <si>
    <t>SW práce, UDP Konfigurace odpojení silových přívodů na patře</t>
  </si>
  <si>
    <t>21-M - 2-3</t>
  </si>
  <si>
    <t>Elektromontáže - MaR - SŘM - Komponenty, řízení místností, SW, Oživení, Vizualizace(2NP)</t>
  </si>
  <si>
    <t>210923001</t>
  </si>
  <si>
    <t>354</t>
  </si>
  <si>
    <t>210923002</t>
  </si>
  <si>
    <t>356</t>
  </si>
  <si>
    <t>210923003</t>
  </si>
  <si>
    <t>358</t>
  </si>
  <si>
    <t>210923004</t>
  </si>
  <si>
    <t>360</t>
  </si>
  <si>
    <t>210923005</t>
  </si>
  <si>
    <t>362</t>
  </si>
  <si>
    <t>210923006</t>
  </si>
  <si>
    <t>364</t>
  </si>
  <si>
    <t>210923007</t>
  </si>
  <si>
    <t>366</t>
  </si>
  <si>
    <t>210923008</t>
  </si>
  <si>
    <t>368</t>
  </si>
  <si>
    <t>210923009</t>
  </si>
  <si>
    <t>370</t>
  </si>
  <si>
    <t>210923010</t>
  </si>
  <si>
    <t>372</t>
  </si>
  <si>
    <t>210923011</t>
  </si>
  <si>
    <t>374</t>
  </si>
  <si>
    <t>210923012</t>
  </si>
  <si>
    <t>376</t>
  </si>
  <si>
    <t>210923013</t>
  </si>
  <si>
    <t>378</t>
  </si>
  <si>
    <t>210923014</t>
  </si>
  <si>
    <t>380</t>
  </si>
  <si>
    <t>210923015</t>
  </si>
  <si>
    <t>382</t>
  </si>
  <si>
    <t>210923016</t>
  </si>
  <si>
    <t>384</t>
  </si>
  <si>
    <t>210923017</t>
  </si>
  <si>
    <t>386</t>
  </si>
  <si>
    <t>210923018</t>
  </si>
  <si>
    <t>388</t>
  </si>
  <si>
    <t>210923019</t>
  </si>
  <si>
    <t>390</t>
  </si>
  <si>
    <t>210923020</t>
  </si>
  <si>
    <t>392</t>
  </si>
  <si>
    <t>210923021</t>
  </si>
  <si>
    <t>394</t>
  </si>
  <si>
    <t>210923022</t>
  </si>
  <si>
    <t>396</t>
  </si>
  <si>
    <t>210923023</t>
  </si>
  <si>
    <t>398</t>
  </si>
  <si>
    <t>210923024</t>
  </si>
  <si>
    <t>400</t>
  </si>
  <si>
    <t>210923025</t>
  </si>
  <si>
    <t>402</t>
  </si>
  <si>
    <t>210923026</t>
  </si>
  <si>
    <t>404</t>
  </si>
  <si>
    <t>210923027</t>
  </si>
  <si>
    <t>406</t>
  </si>
  <si>
    <t>21-M - 2-4</t>
  </si>
  <si>
    <t>Elektromontáže - MaR - SŘM - Komponenty, řízení místností, SW, Oživení, Vizualizace(3NP)</t>
  </si>
  <si>
    <t>210924001</t>
  </si>
  <si>
    <t>408</t>
  </si>
  <si>
    <t>210924002</t>
  </si>
  <si>
    <t>410</t>
  </si>
  <si>
    <t>210924004</t>
  </si>
  <si>
    <t>412</t>
  </si>
  <si>
    <t>210924005</t>
  </si>
  <si>
    <t>414</t>
  </si>
  <si>
    <t>210924006</t>
  </si>
  <si>
    <t>416</t>
  </si>
  <si>
    <t>210924007</t>
  </si>
  <si>
    <t>418</t>
  </si>
  <si>
    <t>210924008</t>
  </si>
  <si>
    <t>420</t>
  </si>
  <si>
    <t>210924009</t>
  </si>
  <si>
    <t>422</t>
  </si>
  <si>
    <t>210924010</t>
  </si>
  <si>
    <t>424</t>
  </si>
  <si>
    <t>210924011</t>
  </si>
  <si>
    <t>426</t>
  </si>
  <si>
    <t>210924012</t>
  </si>
  <si>
    <t>428</t>
  </si>
  <si>
    <t>210924013</t>
  </si>
  <si>
    <t>430</t>
  </si>
  <si>
    <t>210924014</t>
  </si>
  <si>
    <t>432</t>
  </si>
  <si>
    <t>210924015</t>
  </si>
  <si>
    <t>434</t>
  </si>
  <si>
    <t>210924016</t>
  </si>
  <si>
    <t>436</t>
  </si>
  <si>
    <t>210924017</t>
  </si>
  <si>
    <t>438</t>
  </si>
  <si>
    <t>210924018</t>
  </si>
  <si>
    <t>440</t>
  </si>
  <si>
    <t>210924019</t>
  </si>
  <si>
    <t>442</t>
  </si>
  <si>
    <t>210924020</t>
  </si>
  <si>
    <t>444</t>
  </si>
  <si>
    <t>210924021</t>
  </si>
  <si>
    <t>446</t>
  </si>
  <si>
    <t>210924022</t>
  </si>
  <si>
    <t>448</t>
  </si>
  <si>
    <t>210924023</t>
  </si>
  <si>
    <t>450</t>
  </si>
  <si>
    <t>210924024</t>
  </si>
  <si>
    <t>Čidlo diferenčního tlaku pro vzduch, 0…10 V, -50…+50 / -100…+100 / 0…100 Pa, lineární char</t>
  </si>
  <si>
    <t>452</t>
  </si>
  <si>
    <t>210924025</t>
  </si>
  <si>
    <t>Kanálové čidlo rel. vlhkosti a teploty 2x 0-10 V</t>
  </si>
  <si>
    <t>454</t>
  </si>
  <si>
    <t>210924026</t>
  </si>
  <si>
    <t>Kanálový hygrostat 15..95% rv, nastav. Vně</t>
  </si>
  <si>
    <t>456</t>
  </si>
  <si>
    <t>210924027</t>
  </si>
  <si>
    <t>458</t>
  </si>
  <si>
    <t>210924028</t>
  </si>
  <si>
    <t>460</t>
  </si>
  <si>
    <t>210924030</t>
  </si>
  <si>
    <t>462</t>
  </si>
  <si>
    <t>210924031</t>
  </si>
  <si>
    <t>464</t>
  </si>
  <si>
    <t>210924032</t>
  </si>
  <si>
    <t>466</t>
  </si>
  <si>
    <t>21-M - 2-5</t>
  </si>
  <si>
    <t>Elektromontáže - MaR - SŘM - Komponenty, řízení místností, SW, Oživení, Vizualizace(4NP)</t>
  </si>
  <si>
    <t>210925001</t>
  </si>
  <si>
    <t>468</t>
  </si>
  <si>
    <t>210925002</t>
  </si>
  <si>
    <t>470</t>
  </si>
  <si>
    <t>210925003</t>
  </si>
  <si>
    <t>472</t>
  </si>
  <si>
    <t>210925004</t>
  </si>
  <si>
    <t>474</t>
  </si>
  <si>
    <t>210925005</t>
  </si>
  <si>
    <t>476</t>
  </si>
  <si>
    <t>210925006</t>
  </si>
  <si>
    <t>478</t>
  </si>
  <si>
    <t>210925007</t>
  </si>
  <si>
    <t>480</t>
  </si>
  <si>
    <t>210925008</t>
  </si>
  <si>
    <t>482</t>
  </si>
  <si>
    <t>210925009</t>
  </si>
  <si>
    <t>484</t>
  </si>
  <si>
    <t>210925010</t>
  </si>
  <si>
    <t>486</t>
  </si>
  <si>
    <t>210925011</t>
  </si>
  <si>
    <t>488</t>
  </si>
  <si>
    <t>210925012</t>
  </si>
  <si>
    <t>490</t>
  </si>
  <si>
    <t>210925013</t>
  </si>
  <si>
    <t>492</t>
  </si>
  <si>
    <t>210925014</t>
  </si>
  <si>
    <t>494</t>
  </si>
  <si>
    <t>210925015</t>
  </si>
  <si>
    <t>496</t>
  </si>
  <si>
    <t>210925016</t>
  </si>
  <si>
    <t>498</t>
  </si>
  <si>
    <t>210925017</t>
  </si>
  <si>
    <t>500</t>
  </si>
  <si>
    <t>210925018</t>
  </si>
  <si>
    <t>502</t>
  </si>
  <si>
    <t>210925019</t>
  </si>
  <si>
    <t>504</t>
  </si>
  <si>
    <t>210925020</t>
  </si>
  <si>
    <t>506</t>
  </si>
  <si>
    <t>210925021</t>
  </si>
  <si>
    <t>508</t>
  </si>
  <si>
    <t>210925022</t>
  </si>
  <si>
    <t>510</t>
  </si>
  <si>
    <t>210925023</t>
  </si>
  <si>
    <t>210925024</t>
  </si>
  <si>
    <t>514</t>
  </si>
  <si>
    <t>210925025</t>
  </si>
  <si>
    <t>516</t>
  </si>
  <si>
    <t>210925026</t>
  </si>
  <si>
    <t>518</t>
  </si>
  <si>
    <t>210925027</t>
  </si>
  <si>
    <t>520</t>
  </si>
  <si>
    <t>210925028</t>
  </si>
  <si>
    <t>522</t>
  </si>
  <si>
    <t>210925029</t>
  </si>
  <si>
    <t>524</t>
  </si>
  <si>
    <t>21-M - 2-6</t>
  </si>
  <si>
    <t>Elektromontáže - MaR - SŘM - Komponenty, řízení místností, SW, Oživení, Vizualizace(5NP)</t>
  </si>
  <si>
    <t>210926001</t>
  </si>
  <si>
    <t>526</t>
  </si>
  <si>
    <t>210926002</t>
  </si>
  <si>
    <t>528</t>
  </si>
  <si>
    <t>210926003</t>
  </si>
  <si>
    <t>530</t>
  </si>
  <si>
    <t>210926004</t>
  </si>
  <si>
    <t>532</t>
  </si>
  <si>
    <t>210926005</t>
  </si>
  <si>
    <t>534</t>
  </si>
  <si>
    <t>210926006</t>
  </si>
  <si>
    <t>536</t>
  </si>
  <si>
    <t>210926007</t>
  </si>
  <si>
    <t>538</t>
  </si>
  <si>
    <t>210926008</t>
  </si>
  <si>
    <t>540</t>
  </si>
  <si>
    <t>210926009</t>
  </si>
  <si>
    <t>542</t>
  </si>
  <si>
    <t>210926010</t>
  </si>
  <si>
    <t>544</t>
  </si>
  <si>
    <t>210926011</t>
  </si>
  <si>
    <t>546</t>
  </si>
  <si>
    <t>210926012</t>
  </si>
  <si>
    <t>548</t>
  </si>
  <si>
    <t>210926013</t>
  </si>
  <si>
    <t>550</t>
  </si>
  <si>
    <t>210926014</t>
  </si>
  <si>
    <t>552</t>
  </si>
  <si>
    <t>210926015</t>
  </si>
  <si>
    <t>554</t>
  </si>
  <si>
    <t>210926016</t>
  </si>
  <si>
    <t>556</t>
  </si>
  <si>
    <t>210926017</t>
  </si>
  <si>
    <t>558</t>
  </si>
  <si>
    <t>210926018</t>
  </si>
  <si>
    <t>560</t>
  </si>
  <si>
    <t>210926019</t>
  </si>
  <si>
    <t>562</t>
  </si>
  <si>
    <t>210926020</t>
  </si>
  <si>
    <t>564</t>
  </si>
  <si>
    <t>210926021</t>
  </si>
  <si>
    <t>566</t>
  </si>
  <si>
    <t>210926022</t>
  </si>
  <si>
    <t>568</t>
  </si>
  <si>
    <t>210926023</t>
  </si>
  <si>
    <t>570</t>
  </si>
  <si>
    <t>210926024</t>
  </si>
  <si>
    <t>572</t>
  </si>
  <si>
    <t>210926025</t>
  </si>
  <si>
    <t>574</t>
  </si>
  <si>
    <t>210926026</t>
  </si>
  <si>
    <t>576</t>
  </si>
  <si>
    <t>210926027</t>
  </si>
  <si>
    <t>578</t>
  </si>
  <si>
    <t>210926028</t>
  </si>
  <si>
    <t>580</t>
  </si>
  <si>
    <t>210926029</t>
  </si>
  <si>
    <t>582</t>
  </si>
  <si>
    <t>21-M - 2-7</t>
  </si>
  <si>
    <t>Elektromontáže - MaR - SŘM - Komponenty, řízení místností, SW, Oživení, Vizualizace(6NP)</t>
  </si>
  <si>
    <t>210927001</t>
  </si>
  <si>
    <t>584</t>
  </si>
  <si>
    <t>210927002</t>
  </si>
  <si>
    <t>586</t>
  </si>
  <si>
    <t>210927003</t>
  </si>
  <si>
    <t>588</t>
  </si>
  <si>
    <t>210927004</t>
  </si>
  <si>
    <t>590</t>
  </si>
  <si>
    <t>210927005</t>
  </si>
  <si>
    <t>592</t>
  </si>
  <si>
    <t>210927006</t>
  </si>
  <si>
    <t>594</t>
  </si>
  <si>
    <t>210927007</t>
  </si>
  <si>
    <t>596</t>
  </si>
  <si>
    <t>210927008</t>
  </si>
  <si>
    <t>598</t>
  </si>
  <si>
    <t>210927009</t>
  </si>
  <si>
    <t>600</t>
  </si>
  <si>
    <t>210927010</t>
  </si>
  <si>
    <t>602</t>
  </si>
  <si>
    <t>210927011</t>
  </si>
  <si>
    <t>604</t>
  </si>
  <si>
    <t>210927012</t>
  </si>
  <si>
    <t>606</t>
  </si>
  <si>
    <t>210927013</t>
  </si>
  <si>
    <t>608</t>
  </si>
  <si>
    <t>210927014</t>
  </si>
  <si>
    <t>610</t>
  </si>
  <si>
    <t>210927015</t>
  </si>
  <si>
    <t>612</t>
  </si>
  <si>
    <t>210927016</t>
  </si>
  <si>
    <t>614</t>
  </si>
  <si>
    <t>210927017</t>
  </si>
  <si>
    <t>616</t>
  </si>
  <si>
    <t>210927018</t>
  </si>
  <si>
    <t>618</t>
  </si>
  <si>
    <t>210927019</t>
  </si>
  <si>
    <t>620</t>
  </si>
  <si>
    <t>210927020</t>
  </si>
  <si>
    <t>622</t>
  </si>
  <si>
    <t>210927021</t>
  </si>
  <si>
    <t>624</t>
  </si>
  <si>
    <t>210927022</t>
  </si>
  <si>
    <t>626</t>
  </si>
  <si>
    <t>210927023</t>
  </si>
  <si>
    <t>628</t>
  </si>
  <si>
    <t>210927024</t>
  </si>
  <si>
    <t>630</t>
  </si>
  <si>
    <t>210927025</t>
  </si>
  <si>
    <t>632</t>
  </si>
  <si>
    <t>210927026</t>
  </si>
  <si>
    <t>Detektor plynu pro acetylen</t>
  </si>
  <si>
    <t>634</t>
  </si>
  <si>
    <t>210927027</t>
  </si>
  <si>
    <t>636</t>
  </si>
  <si>
    <t>210927028</t>
  </si>
  <si>
    <t>NH3, elektrochemický senzor, výstup 4-20mA/lineární, Al pouzdro, niklovaná mosazná hlavice senzoru, napájení 24Vss</t>
  </si>
  <si>
    <t>638</t>
  </si>
  <si>
    <t>210927029</t>
  </si>
  <si>
    <t>640</t>
  </si>
  <si>
    <t>210927030</t>
  </si>
  <si>
    <t>Detektor LPG - Detektor hořlavých plynů s dvěma spínacími rélé, digitální komunikací ModBus RS485 a dvěma analogovými výstupy 4-20mA/0-10V. Krytí IP65. Napájení 230V</t>
  </si>
  <si>
    <t>642</t>
  </si>
  <si>
    <t>210927031</t>
  </si>
  <si>
    <t>644</t>
  </si>
  <si>
    <t>210927032</t>
  </si>
  <si>
    <t>646</t>
  </si>
  <si>
    <t>210927033</t>
  </si>
  <si>
    <t>648</t>
  </si>
  <si>
    <t>210927034</t>
  </si>
  <si>
    <t>650</t>
  </si>
  <si>
    <t>210927035</t>
  </si>
  <si>
    <t>652</t>
  </si>
  <si>
    <t>210927036</t>
  </si>
  <si>
    <t>654</t>
  </si>
  <si>
    <t>210927037</t>
  </si>
  <si>
    <t>656</t>
  </si>
  <si>
    <t>21-M - 2-8</t>
  </si>
  <si>
    <t>Elektromontáže - MaR - SŘM - Komponenty, řízení místností, SW, Oživení, Vizualizace(7NP)</t>
  </si>
  <si>
    <t>210928001</t>
  </si>
  <si>
    <t>658</t>
  </si>
  <si>
    <t>210928002</t>
  </si>
  <si>
    <t>660</t>
  </si>
  <si>
    <t>210928003</t>
  </si>
  <si>
    <t>662</t>
  </si>
  <si>
    <t>210928004</t>
  </si>
  <si>
    <t>664</t>
  </si>
  <si>
    <t>210928005</t>
  </si>
  <si>
    <t>666</t>
  </si>
  <si>
    <t>210928006</t>
  </si>
  <si>
    <t>668</t>
  </si>
  <si>
    <t>210928007</t>
  </si>
  <si>
    <t>670</t>
  </si>
  <si>
    <t>210928008</t>
  </si>
  <si>
    <t>672</t>
  </si>
  <si>
    <t>210928009</t>
  </si>
  <si>
    <t>674</t>
  </si>
  <si>
    <t>210928010</t>
  </si>
  <si>
    <t>676</t>
  </si>
  <si>
    <t>210928011</t>
  </si>
  <si>
    <t>678</t>
  </si>
  <si>
    <t>210928012</t>
  </si>
  <si>
    <t>680</t>
  </si>
  <si>
    <t>210928013</t>
  </si>
  <si>
    <t>682</t>
  </si>
  <si>
    <t>210928014</t>
  </si>
  <si>
    <t>684</t>
  </si>
  <si>
    <t>210928015</t>
  </si>
  <si>
    <t>686</t>
  </si>
  <si>
    <t>210928016</t>
  </si>
  <si>
    <t>688</t>
  </si>
  <si>
    <t>210928017</t>
  </si>
  <si>
    <t>690</t>
  </si>
  <si>
    <t>210928018</t>
  </si>
  <si>
    <t>692</t>
  </si>
  <si>
    <t>210928019</t>
  </si>
  <si>
    <t>694</t>
  </si>
  <si>
    <t>210928020</t>
  </si>
  <si>
    <t>696</t>
  </si>
  <si>
    <t>210928021</t>
  </si>
  <si>
    <t>698</t>
  </si>
  <si>
    <t>210928022</t>
  </si>
  <si>
    <t>700</t>
  </si>
  <si>
    <t>210928023</t>
  </si>
  <si>
    <t>702</t>
  </si>
  <si>
    <t>210928024</t>
  </si>
  <si>
    <t>Hořlavé plyny, katalytický senzor, výstup 4-20mA/lineární, AL pouzdro, niklovaná mosazná hlavice senzoru, napájení 24Vss</t>
  </si>
  <si>
    <t>704</t>
  </si>
  <si>
    <t>353</t>
  </si>
  <si>
    <t>210928025</t>
  </si>
  <si>
    <t>706</t>
  </si>
  <si>
    <t>210928026</t>
  </si>
  <si>
    <t>708</t>
  </si>
  <si>
    <t>355</t>
  </si>
  <si>
    <t>210928027</t>
  </si>
  <si>
    <t>710</t>
  </si>
  <si>
    <t>210928028</t>
  </si>
  <si>
    <t>357</t>
  </si>
  <si>
    <t>210928029</t>
  </si>
  <si>
    <t>210928030</t>
  </si>
  <si>
    <t>716</t>
  </si>
  <si>
    <t>359</t>
  </si>
  <si>
    <t>210928031</t>
  </si>
  <si>
    <t>718</t>
  </si>
  <si>
    <t>210928032</t>
  </si>
  <si>
    <t>720</t>
  </si>
  <si>
    <t>361</t>
  </si>
  <si>
    <t>210928033</t>
  </si>
  <si>
    <t>210928034</t>
  </si>
  <si>
    <t>Hořlavé plyny(H2), katalytický senzor, výstup 4-20mA/lineární, AL pouzdro, niklovaná mosazná hlavice senzoru, napájení 24Vss</t>
  </si>
  <si>
    <t>724</t>
  </si>
  <si>
    <t>363</t>
  </si>
  <si>
    <t>210928035</t>
  </si>
  <si>
    <t>726</t>
  </si>
  <si>
    <t>210928036</t>
  </si>
  <si>
    <t>728</t>
  </si>
  <si>
    <t>365</t>
  </si>
  <si>
    <t>210928037</t>
  </si>
  <si>
    <t>730</t>
  </si>
  <si>
    <t>210928038</t>
  </si>
  <si>
    <t>732</t>
  </si>
  <si>
    <t>367</t>
  </si>
  <si>
    <t>210928039</t>
  </si>
  <si>
    <t>210928040</t>
  </si>
  <si>
    <t>736</t>
  </si>
  <si>
    <t>369</t>
  </si>
  <si>
    <t>210928041</t>
  </si>
  <si>
    <t>738</t>
  </si>
  <si>
    <t>21-M - 2-9</t>
  </si>
  <si>
    <t>Elektromontáže - MaR - SŘM - Periferie 8NP</t>
  </si>
  <si>
    <t>210929001</t>
  </si>
  <si>
    <t>740</t>
  </si>
  <si>
    <t>371</t>
  </si>
  <si>
    <t>210929002</t>
  </si>
  <si>
    <t>210929003</t>
  </si>
  <si>
    <t>Snímač rychlosti proudění vzduchu, 0 - 15 m/s, provedení do náročných podmínek</t>
  </si>
  <si>
    <t>744</t>
  </si>
  <si>
    <t>373</t>
  </si>
  <si>
    <t>210929004</t>
  </si>
  <si>
    <t>746</t>
  </si>
  <si>
    <t>210929005</t>
  </si>
  <si>
    <t>Čidlo tlaku 0…10 bar, 0…10 V</t>
  </si>
  <si>
    <t>748</t>
  </si>
  <si>
    <t>375</t>
  </si>
  <si>
    <t>210929006</t>
  </si>
  <si>
    <t>Tlakový spínač -0,3 až 7 bar, 16 A / AC 230 V</t>
  </si>
  <si>
    <t>750</t>
  </si>
  <si>
    <t>210929007</t>
  </si>
  <si>
    <t>Ponorné teplotní čidlo LG-Ni1000 - s jímkou 150 mm, -30…+130°C</t>
  </si>
  <si>
    <t>752</t>
  </si>
  <si>
    <t>377</t>
  </si>
  <si>
    <t>210929008</t>
  </si>
  <si>
    <t>Ponorné teplotní čidlo LG-Ni1000 - s jímkou 100 mm, -30…+130°C</t>
  </si>
  <si>
    <t>754</t>
  </si>
  <si>
    <t>210929009</t>
  </si>
  <si>
    <t>Příložné teplotní čidlo LG-Ni1000, -30…+130°C</t>
  </si>
  <si>
    <t>756</t>
  </si>
  <si>
    <t>379</t>
  </si>
  <si>
    <t>210929010</t>
  </si>
  <si>
    <t>Venkovní teplotní čidlo LG-Ni1000, -50…+70°C</t>
  </si>
  <si>
    <t>758</t>
  </si>
  <si>
    <t>210929011</t>
  </si>
  <si>
    <t>Prostorové teplotní čidlo LG-Ni1000, 0…+50°C</t>
  </si>
  <si>
    <t>760</t>
  </si>
  <si>
    <t>381</t>
  </si>
  <si>
    <t>210929012</t>
  </si>
  <si>
    <t>Klapkový pohon 24V, toč. 2-bod, 7 Nm, havar. Fce</t>
  </si>
  <si>
    <t>21-M - 2-10</t>
  </si>
  <si>
    <t>Elektromontáže - MaR - SŘM - Periferie centrálních VZT</t>
  </si>
  <si>
    <t>210920001</t>
  </si>
  <si>
    <t>383</t>
  </si>
  <si>
    <t>210920002</t>
  </si>
  <si>
    <t>Kanálový hygrostat 15..95% rv, nastav. vně</t>
  </si>
  <si>
    <t>210920003</t>
  </si>
  <si>
    <t>768</t>
  </si>
  <si>
    <t>385</t>
  </si>
  <si>
    <t>210920004</t>
  </si>
  <si>
    <t>770</t>
  </si>
  <si>
    <t>210920005</t>
  </si>
  <si>
    <t>onorné teplotní čidlo LG-Ni1000 - s jímkou 150 mm, -30…+130°C</t>
  </si>
  <si>
    <t>387</t>
  </si>
  <si>
    <t>210920006</t>
  </si>
  <si>
    <t>774</t>
  </si>
  <si>
    <t>210920007</t>
  </si>
  <si>
    <t>389</t>
  </si>
  <si>
    <t>210920008</t>
  </si>
  <si>
    <t>778</t>
  </si>
  <si>
    <t>210920009</t>
  </si>
  <si>
    <t>780</t>
  </si>
  <si>
    <t>391</t>
  </si>
  <si>
    <t>210920010</t>
  </si>
  <si>
    <t>782</t>
  </si>
  <si>
    <t>21-M - 2-11</t>
  </si>
  <si>
    <t>Elektromontáže - MaR - SŘM - Doplnění elektroměrů</t>
  </si>
  <si>
    <t>210921101</t>
  </si>
  <si>
    <t>Elektroměr pro hlavní rozvaděč u paty objektu, včetně adaptéru, měření pomocí měřících transformátorů - s barevným TFT displejem - třída přesnosti CLASS 0,2S - měření elektrické enrgie ve čtyřech kvadrantech - komunikační rozhraní ModBUS TCP, včetně Webserveru - s možností stanovení 1/4hod hodnot</t>
  </si>
  <si>
    <t>393</t>
  </si>
  <si>
    <t>210921101.1</t>
  </si>
  <si>
    <t>Elektroměr pro podružné rozvaděče, měření pomocí měřících transformátorů - třída přesnosti CLASS1 - měření elektrické enrgie ve čtyřech kvadrantech - komunikační rozhraní ModBUS TCP, včetně Webserveru - s možností stanovení 1/4hod hodnoty poslední dokončené periody - dodávka i do rozvaděčů MaR (není součástí ceny za vybavení rozvaděčů MaR)</t>
  </si>
  <si>
    <t>210921101.2</t>
  </si>
  <si>
    <t>Měřící transformátor - měřící rozsah dle instalovaného příkonu daného rozvaděče - s děleným jádrem</t>
  </si>
  <si>
    <t>788</t>
  </si>
  <si>
    <t>395</t>
  </si>
  <si>
    <t>210921102</t>
  </si>
  <si>
    <t>Blok svorek pro transformátory proudu a napětí; 6,00 mm²; Vícebarevné</t>
  </si>
  <si>
    <t>21-M - 3</t>
  </si>
  <si>
    <t>Elektromontáže - Měření a regulace - SW práce, Vizualizace Dispečink Energetika VŠB TUO</t>
  </si>
  <si>
    <t>21-M - 3-1</t>
  </si>
  <si>
    <t>Elektromontáže - Měření a regulace - SW práce, Vizualizace Dispečink Energetika VŠB TUO - RMS1</t>
  </si>
  <si>
    <t>210931001</t>
  </si>
  <si>
    <t>792</t>
  </si>
  <si>
    <t>397</t>
  </si>
  <si>
    <t>210931002</t>
  </si>
  <si>
    <t>SW modul vizualizačního systému - rozšíření stávající vizualizace VŠB (Dispečink Energetika VŠB TUO) o 1 podstanici, 200x I/O (základ, bez dodatečných rozšíření)</t>
  </si>
  <si>
    <t>794</t>
  </si>
  <si>
    <t>210931003</t>
  </si>
  <si>
    <t>SW práce, UDP - Integrace Elektroměry</t>
  </si>
  <si>
    <t>796</t>
  </si>
  <si>
    <t>21-M - 3-2</t>
  </si>
  <si>
    <t>Elektromontáže - Měření a regulace - SW práce, Vizualizace Dispečink Energetika VŠB TUO - RMS1.13</t>
  </si>
  <si>
    <t>399</t>
  </si>
  <si>
    <t>210932001</t>
  </si>
  <si>
    <t>798</t>
  </si>
  <si>
    <t>210932002</t>
  </si>
  <si>
    <t>Zpracování Grafiky na panelu rozvaděče</t>
  </si>
  <si>
    <t>800</t>
  </si>
  <si>
    <t>401</t>
  </si>
  <si>
    <t>210932003</t>
  </si>
  <si>
    <t>802</t>
  </si>
  <si>
    <t>210932004</t>
  </si>
  <si>
    <t>SW práce, UDP - Integrace Vyčítání vodoměru</t>
  </si>
  <si>
    <t>804</t>
  </si>
  <si>
    <t>403</t>
  </si>
  <si>
    <t>210932005</t>
  </si>
  <si>
    <t>806</t>
  </si>
  <si>
    <t>210932006</t>
  </si>
  <si>
    <t>SW práce, UDP - Integrace Expanzní automat systému TUV(ModBus)</t>
  </si>
  <si>
    <t>808</t>
  </si>
  <si>
    <t>405</t>
  </si>
  <si>
    <t>210932007</t>
  </si>
  <si>
    <t>SW práce, UDP - Integrace Expanzní automat systému Teplé vody ve II. tlakovém pásmu TUV</t>
  </si>
  <si>
    <t>810</t>
  </si>
  <si>
    <t>210932008</t>
  </si>
  <si>
    <t>SW práce, UDP - IntegraceExpanzní automat systému Teplé vody v I. tlakovém pásmu TUV</t>
  </si>
  <si>
    <t>812</t>
  </si>
  <si>
    <t>21-M - 3-3</t>
  </si>
  <si>
    <t>Elektromontáže - Měření a regulace - SW práce, Vizualizace Dispečink Energetika VŠB TUO - RMS2</t>
  </si>
  <si>
    <t>407</t>
  </si>
  <si>
    <t>210933001</t>
  </si>
  <si>
    <t>814</t>
  </si>
  <si>
    <t>210933002</t>
  </si>
  <si>
    <t>816</t>
  </si>
  <si>
    <t>409</t>
  </si>
  <si>
    <t>210933003</t>
  </si>
  <si>
    <t>818</t>
  </si>
  <si>
    <t>21-M - 3-4</t>
  </si>
  <si>
    <t>Elektromontáže - Měření a regulace - SW práce, Vizualizace Dispečink Energetika VŠB TUO - RMS3</t>
  </si>
  <si>
    <t>210934001</t>
  </si>
  <si>
    <t>820</t>
  </si>
  <si>
    <t>411</t>
  </si>
  <si>
    <t>210934002</t>
  </si>
  <si>
    <t>SW modul vizualizačního systému - rozšíření stávající vizualizace VŠB (Dispečink Energetika VŠB TUO) o 1 podstanici, 400x I/O (základ, bez dodatečných rozšíření)</t>
  </si>
  <si>
    <t>822</t>
  </si>
  <si>
    <t>210934003</t>
  </si>
  <si>
    <t>824</t>
  </si>
  <si>
    <t>21-M - 3-5</t>
  </si>
  <si>
    <t>Elektromontáže - Měření a regulace - SW práce, Vizualizace Dispečink Energetika VŠB TUO - RMS4</t>
  </si>
  <si>
    <t>413</t>
  </si>
  <si>
    <t>210935001</t>
  </si>
  <si>
    <t>826</t>
  </si>
  <si>
    <t>210935002</t>
  </si>
  <si>
    <t>828</t>
  </si>
  <si>
    <t>415</t>
  </si>
  <si>
    <t>210935003</t>
  </si>
  <si>
    <t>830</t>
  </si>
  <si>
    <t>21-M - 3-6</t>
  </si>
  <si>
    <t>Elektromontáže - Měření a regulace - SW práce, Vizualizace Dispečink Energetika VŠB TUO - RMS5</t>
  </si>
  <si>
    <t>210936001</t>
  </si>
  <si>
    <t>832</t>
  </si>
  <si>
    <t>417</t>
  </si>
  <si>
    <t>210936002</t>
  </si>
  <si>
    <t>834</t>
  </si>
  <si>
    <t>210936003</t>
  </si>
  <si>
    <t>836</t>
  </si>
  <si>
    <t>21-M - 3-7</t>
  </si>
  <si>
    <t>Elektromontáže - Měření a regulace - SW práce, Vizualizace Dispečink Energetika VŠB TUO - RMS6</t>
  </si>
  <si>
    <t>419</t>
  </si>
  <si>
    <t>210937001</t>
  </si>
  <si>
    <t>838</t>
  </si>
  <si>
    <t>210937002</t>
  </si>
  <si>
    <t>840</t>
  </si>
  <si>
    <t>421</t>
  </si>
  <si>
    <t>210937003</t>
  </si>
  <si>
    <t>842</t>
  </si>
  <si>
    <t>21-M - 3-8</t>
  </si>
  <si>
    <t>Elektromontáže - Měření a regulace - SW práce, Vizualizace Dispečink Energetika VŠB TUO - RMS7</t>
  </si>
  <si>
    <t>210938001</t>
  </si>
  <si>
    <t>844</t>
  </si>
  <si>
    <t>423</t>
  </si>
  <si>
    <t>210938002</t>
  </si>
  <si>
    <t>846</t>
  </si>
  <si>
    <t>210938003</t>
  </si>
  <si>
    <t>848</t>
  </si>
  <si>
    <t>21-M - 3-9</t>
  </si>
  <si>
    <t>Elektromontáže - Měření a regulace - SW práce, Vizualizace Dispečink Energetika VŠB TUO - RMS8</t>
  </si>
  <si>
    <t>425</t>
  </si>
  <si>
    <t>210939001</t>
  </si>
  <si>
    <t>850</t>
  </si>
  <si>
    <t>210939002</t>
  </si>
  <si>
    <t>852</t>
  </si>
  <si>
    <t>427</t>
  </si>
  <si>
    <t>210939003</t>
  </si>
  <si>
    <t>854</t>
  </si>
  <si>
    <t>210939004</t>
  </si>
  <si>
    <t>SW modul vizualizačního systému - rozšíření stávající vizualizace VŠB (Dispečink Energetika VŠB TUO) o 1 podstanici pro integrace (základ, bez dodatečných rozšíření)</t>
  </si>
  <si>
    <t>856</t>
  </si>
  <si>
    <t>429</t>
  </si>
  <si>
    <t>210939005</t>
  </si>
  <si>
    <t>858</t>
  </si>
  <si>
    <t>210939006</t>
  </si>
  <si>
    <t>SW práce, UDP - Integrace Měřiče množství chladu</t>
  </si>
  <si>
    <t>860</t>
  </si>
  <si>
    <t>431</t>
  </si>
  <si>
    <t>210939007</t>
  </si>
  <si>
    <t>862</t>
  </si>
  <si>
    <t>210939008</t>
  </si>
  <si>
    <t>SW práce - Integrace Úpravna vody (ModBus)</t>
  </si>
  <si>
    <t>864</t>
  </si>
  <si>
    <t>433</t>
  </si>
  <si>
    <t>210939009</t>
  </si>
  <si>
    <t>SW práce - Integrace Glykolová stanice (ModBus)</t>
  </si>
  <si>
    <t>866</t>
  </si>
  <si>
    <t>210939010</t>
  </si>
  <si>
    <t>SW práce - Integrace Expanzní automat 1 (ModBus)</t>
  </si>
  <si>
    <t>868</t>
  </si>
  <si>
    <t>435</t>
  </si>
  <si>
    <t>210939011</t>
  </si>
  <si>
    <t>SW práce - Integrace Expanzní automat 2 (ModBus)</t>
  </si>
  <si>
    <t>870</t>
  </si>
  <si>
    <t>210939012</t>
  </si>
  <si>
    <t>SW práce - Integrace Chladící jednotka 1 (ModBUS)</t>
  </si>
  <si>
    <t>872</t>
  </si>
  <si>
    <t>437</t>
  </si>
  <si>
    <t>210939013</t>
  </si>
  <si>
    <t>SW práce - Integrace Chladící jednotka 2 (ModBUS)</t>
  </si>
  <si>
    <t>874</t>
  </si>
  <si>
    <t>210939014</t>
  </si>
  <si>
    <t>SW práce - Integrace Odplyňvací automat (ModBUS)</t>
  </si>
  <si>
    <t>876</t>
  </si>
  <si>
    <t>21-M - 4</t>
  </si>
  <si>
    <t>Elektromontáže - Měření a regulace - Montáže a zapojení komponent</t>
  </si>
  <si>
    <t>439</t>
  </si>
  <si>
    <t>210941001</t>
  </si>
  <si>
    <t>Montáž a zapojení bezpečnostní tabulky</t>
  </si>
  <si>
    <t>878</t>
  </si>
  <si>
    <t>210941002</t>
  </si>
  <si>
    <t>Montáž a zapojení čidla koncentrace plynu</t>
  </si>
  <si>
    <t>880</t>
  </si>
  <si>
    <t>441</t>
  </si>
  <si>
    <t>210941003</t>
  </si>
  <si>
    <t>Montáž a zapojení diferenčního čidla pro vzduch</t>
  </si>
  <si>
    <t>882</t>
  </si>
  <si>
    <t>210941004</t>
  </si>
  <si>
    <t>Montáž a zapojení čidla rychlosti vzduchu</t>
  </si>
  <si>
    <t>884</t>
  </si>
  <si>
    <t>443</t>
  </si>
  <si>
    <t>210941005</t>
  </si>
  <si>
    <t>Montáž a zapojení čidla tlaku</t>
  </si>
  <si>
    <t>886</t>
  </si>
  <si>
    <t>210941006</t>
  </si>
  <si>
    <t>Montáž a zapojení čidla zaplavení</t>
  </si>
  <si>
    <t>888</t>
  </si>
  <si>
    <t>445</t>
  </si>
  <si>
    <t>210941007</t>
  </si>
  <si>
    <t>Montáž a zapojení diferečního tlakového spínače</t>
  </si>
  <si>
    <t>890</t>
  </si>
  <si>
    <t>210941008</t>
  </si>
  <si>
    <t>Montáž a zapojení dotykového panelu na zeď místnosti</t>
  </si>
  <si>
    <t>892</t>
  </si>
  <si>
    <t>447</t>
  </si>
  <si>
    <t>210941009</t>
  </si>
  <si>
    <t>Montáž a zapojení HMI ovladače/teplotního čidla, vč. Dodávky instalační krabice</t>
  </si>
  <si>
    <t>894</t>
  </si>
  <si>
    <t>210941010</t>
  </si>
  <si>
    <t>Montáž a zapojení žaluziového aktuátoru, vč. Dodávky instalační krabice</t>
  </si>
  <si>
    <t>896</t>
  </si>
  <si>
    <t>449</t>
  </si>
  <si>
    <t>210941011</t>
  </si>
  <si>
    <t>Montáž a zapojení okenních kontaktů, vč. dodávky instalační krabice</t>
  </si>
  <si>
    <t>898</t>
  </si>
  <si>
    <t>210941012</t>
  </si>
  <si>
    <t>Montáž a zapojení vypínače pro ovládání žaluzií, vč. Dodávky instalační krabice</t>
  </si>
  <si>
    <t>900</t>
  </si>
  <si>
    <t>451</t>
  </si>
  <si>
    <t>210941013</t>
  </si>
  <si>
    <t>Zapojení fancoilové jednotky</t>
  </si>
  <si>
    <t>902</t>
  </si>
  <si>
    <t>210941014</t>
  </si>
  <si>
    <t>Montáž a zapojení termického pohonu, vč. Dodávky instalační krabice</t>
  </si>
  <si>
    <t>904</t>
  </si>
  <si>
    <t>453</t>
  </si>
  <si>
    <t>210941015</t>
  </si>
  <si>
    <t>Zapojení požární klapky, vč. Dodávky instalační krabice</t>
  </si>
  <si>
    <t>906</t>
  </si>
  <si>
    <t>210941016</t>
  </si>
  <si>
    <t>Zapojení elektrického ohřívače (silové i řídící části)</t>
  </si>
  <si>
    <t>908</t>
  </si>
  <si>
    <t>455</t>
  </si>
  <si>
    <t>210941017</t>
  </si>
  <si>
    <t>Zapojení ventilátoru (silové i řídící části)</t>
  </si>
  <si>
    <t>910</t>
  </si>
  <si>
    <t>210941018</t>
  </si>
  <si>
    <t>Montáž a zapojení potrubního teplotního čidla</t>
  </si>
  <si>
    <t>912</t>
  </si>
  <si>
    <t>457</t>
  </si>
  <si>
    <t>210941019</t>
  </si>
  <si>
    <t>Zapojení regulátoru průtoku, vč. Dodávky instalační krabice</t>
  </si>
  <si>
    <t>914</t>
  </si>
  <si>
    <t>210941020</t>
  </si>
  <si>
    <t>Zapojení signálů z digestoře</t>
  </si>
  <si>
    <t>916</t>
  </si>
  <si>
    <t>459</t>
  </si>
  <si>
    <t>210941021</t>
  </si>
  <si>
    <t>Montáž a zapojení majáku</t>
  </si>
  <si>
    <t>918</t>
  </si>
  <si>
    <t>210941022</t>
  </si>
  <si>
    <t>Zapojení čerpadla</t>
  </si>
  <si>
    <t>920</t>
  </si>
  <si>
    <t>461</t>
  </si>
  <si>
    <t>210941023</t>
  </si>
  <si>
    <t>Zapojení kalolimetru</t>
  </si>
  <si>
    <t>922</t>
  </si>
  <si>
    <t>210941024</t>
  </si>
  <si>
    <t>Zapojení vodoměru</t>
  </si>
  <si>
    <t>924</t>
  </si>
  <si>
    <t>463</t>
  </si>
  <si>
    <t>210941025</t>
  </si>
  <si>
    <t>Montáž a zapojení hlavního vypínače předávací stanice</t>
  </si>
  <si>
    <t>926</t>
  </si>
  <si>
    <t>210941026</t>
  </si>
  <si>
    <t>Montáž a zapojení povrchové zásuvky v prostorech předávací stanice a strojovny chladu, vč. dodávky instalační krabice</t>
  </si>
  <si>
    <t>928</t>
  </si>
  <si>
    <t>465</t>
  </si>
  <si>
    <t>210941027</t>
  </si>
  <si>
    <t>Montáž a zapojení servopohonu vodního okruhu, vč. dodávky instalační krabice</t>
  </si>
  <si>
    <t>930</t>
  </si>
  <si>
    <t>210941028</t>
  </si>
  <si>
    <t>Montáž a zapojení servopohonu na VZT klapce, vč. dodávky instalační krabice</t>
  </si>
  <si>
    <t>932</t>
  </si>
  <si>
    <t>467</t>
  </si>
  <si>
    <t>210941029</t>
  </si>
  <si>
    <t>Montáž a zapojení hygrostatu</t>
  </si>
  <si>
    <t>934</t>
  </si>
  <si>
    <t>210941030</t>
  </si>
  <si>
    <t>Zapojení zvlhčovače</t>
  </si>
  <si>
    <t>936</t>
  </si>
  <si>
    <t>21-M - 5</t>
  </si>
  <si>
    <t>Elektromontáže - Měření a regulace - Dodávky zbývajících komponent</t>
  </si>
  <si>
    <t>469</t>
  </si>
  <si>
    <t>210951001</t>
  </si>
  <si>
    <t>Maják signalizační se červenou barvou LED, svítící a blikající režim, 2x akustická signalizace, oválný tvar – průměr 40 x 60 mm, napájení 24 V AC/DC</t>
  </si>
  <si>
    <t>938</t>
  </si>
  <si>
    <t>210951002</t>
  </si>
  <si>
    <t>Bezepečnostní tabulka "NEVSTUPOVAT", napájení 24VAC, barva rudá</t>
  </si>
  <si>
    <t>940</t>
  </si>
  <si>
    <t>471</t>
  </si>
  <si>
    <t>210951003</t>
  </si>
  <si>
    <t>Nouzový Vypínač, DPST-NC, Šroub, 10 A, 500 V, 500 V</t>
  </si>
  <si>
    <t>942</t>
  </si>
  <si>
    <t>210951004</t>
  </si>
  <si>
    <t>944</t>
  </si>
  <si>
    <t>473</t>
  </si>
  <si>
    <t>210951005</t>
  </si>
  <si>
    <t>946</t>
  </si>
  <si>
    <t>210951006</t>
  </si>
  <si>
    <t>Dodávka a montáž měřicího přístroje s třídou přesnosti měření činné energie CLASS 1. Měření elektrické energie ve čtyřech kvadrantech, včetně komunikačním rozhraním Modbus TCP, včetně web serverem pro současnou komunikaci s třemi nadřazenými systémy. Přístroj napájen z měřeného jednofázového nebo třífázového obvodu. Měřené hodnoty napětí, proudy, výkony (činné, jalové, zdánlivé), činnou a jalovou energii (import/export) a zdánlivou energii. Hodiny přístroje synchronizovány přes SNTP. Měřicí přístroj stanovuje čtvrthodinové hodnoty poslední dokončené periody. Přístroj určen pro montáž na lištu DIN. K měření proudu využity měřicí transformátory proudu.</t>
  </si>
  <si>
    <t>948</t>
  </si>
  <si>
    <t>21-M - 6</t>
  </si>
  <si>
    <t>Elektromontáže - Měření a regulace - Kabelová trasa</t>
  </si>
  <si>
    <t>475</t>
  </si>
  <si>
    <t>210961001</t>
  </si>
  <si>
    <t>Připojovací a ovládací kabel; U0/U: 300/500 V; HFFR; Flexibilní; Bezhalogenový 2×1</t>
  </si>
  <si>
    <t>950</t>
  </si>
  <si>
    <t>210961002</t>
  </si>
  <si>
    <t>Připojovací a ovládací kabel; U0/U: 300/500 V; HFFR; Flexibilní; Bezhalogenový 3G1,5</t>
  </si>
  <si>
    <t>952</t>
  </si>
  <si>
    <t>477</t>
  </si>
  <si>
    <t>210961003</t>
  </si>
  <si>
    <t>Připojovací a ovládací kabel; U0/U: 300/500 V; HFFR; Flexibilní; Bezhalogenový 4×1</t>
  </si>
  <si>
    <t>954</t>
  </si>
  <si>
    <t>210961004</t>
  </si>
  <si>
    <t>Připojovací a ovládací kabel; U0/U: 300/500 V; HFFR; Flexibilní; Bezhalogenový 7×1</t>
  </si>
  <si>
    <t>956</t>
  </si>
  <si>
    <t>479</t>
  </si>
  <si>
    <t>210961005</t>
  </si>
  <si>
    <t>Připojovací a ovládací kabel stíněný; U0/U: 300/500 V; HFFR; Flexibilní; Bezhalogenový 4×1</t>
  </si>
  <si>
    <t>958</t>
  </si>
  <si>
    <t>210961006</t>
  </si>
  <si>
    <t>Připojovací a ovládací kabel; U0/U: 450/750 V; HFFR; Identifikace žil: Barvy; Flexibilní, Bezhalogenový 3G1,5</t>
  </si>
  <si>
    <t>960</t>
  </si>
  <si>
    <t>481</t>
  </si>
  <si>
    <t>210961007</t>
  </si>
  <si>
    <t>Připojovací a ovládací kabel; U0/U: 450/750 V; HFFR; Identifikace žil: Barvy; Flexibilní, Bezhalogenový 4G1,5</t>
  </si>
  <si>
    <t>962</t>
  </si>
  <si>
    <t>210961008</t>
  </si>
  <si>
    <t>Ethernetový kabel pro pevné uložení; Cat.7A; S/FTP; Bez halogenů; žlutá 4x2xAWG23</t>
  </si>
  <si>
    <t>964</t>
  </si>
  <si>
    <t>483</t>
  </si>
  <si>
    <t>210961009</t>
  </si>
  <si>
    <t>Připojovací a ovládací kabel; U0/U: 300/500 V; HFFR; Flexibilní; Bezhalogenový 3G2,5</t>
  </si>
  <si>
    <t>966</t>
  </si>
  <si>
    <t>210961010</t>
  </si>
  <si>
    <t>Připojovací a ovládací kabel; U0/U: 300/500 V; HFFR; Flexibilní; Bezhalogenový 4G1,5</t>
  </si>
  <si>
    <t>968</t>
  </si>
  <si>
    <t>485</t>
  </si>
  <si>
    <t>210961011</t>
  </si>
  <si>
    <t>Připojovací a ovládací kabel; U0/U: 300/500 V; HFFR; Flexibilní; Bezhalogenový 4G2,5</t>
  </si>
  <si>
    <t>970</t>
  </si>
  <si>
    <t>210961012</t>
  </si>
  <si>
    <t>Připojovací a ovládací kabel; U0/U: 300/500 V; HFFR; Flexibilní; Bezhalogenový 4G6</t>
  </si>
  <si>
    <t>972</t>
  </si>
  <si>
    <t>487</t>
  </si>
  <si>
    <t>210961013</t>
  </si>
  <si>
    <t>Připojovací a ovládací kabel; U0/U: 300/500 V; HFFR; Flexibilní; Bezhalogenový 5G50</t>
  </si>
  <si>
    <t>974</t>
  </si>
  <si>
    <t>210961014</t>
  </si>
  <si>
    <t>Žlab KZI 60X75X0.55_S s integrovanou spojkou, vč. přepážky, víka, a tvarovek</t>
  </si>
  <si>
    <t>976</t>
  </si>
  <si>
    <t>489</t>
  </si>
  <si>
    <t>210961015</t>
  </si>
  <si>
    <t>Žlab KZI 110X200X0.75_ZM kabelový s integrovanou spojkou, vč. přepážky, víka, a tvarovek</t>
  </si>
  <si>
    <t>978</t>
  </si>
  <si>
    <t>210961016</t>
  </si>
  <si>
    <t>Trubka pevná 4020HF_KA pevná ø20 750N</t>
  </si>
  <si>
    <t>980</t>
  </si>
  <si>
    <t>491</t>
  </si>
  <si>
    <t>210961017</t>
  </si>
  <si>
    <t>Trubka ohebná Trubka 2323/LPE-2_H100</t>
  </si>
  <si>
    <t>982</t>
  </si>
  <si>
    <t>210961018</t>
  </si>
  <si>
    <t>Pomocný instalační materiál a další komponenty nutné pro kabelovou trasu</t>
  </si>
  <si>
    <t>984</t>
  </si>
  <si>
    <t>493</t>
  </si>
  <si>
    <t>210961019</t>
  </si>
  <si>
    <t>Krabice KSK 80_KA světle šedá IP66</t>
  </si>
  <si>
    <t>986</t>
  </si>
  <si>
    <t>210961020</t>
  </si>
  <si>
    <t>Krabice KU 68-45/HF_HA univerzální bílá</t>
  </si>
  <si>
    <t>988</t>
  </si>
  <si>
    <t>21-M - 7</t>
  </si>
  <si>
    <t>Elektromontáže - Měření a regulace - Montáž kabelové trasy</t>
  </si>
  <si>
    <t>495</t>
  </si>
  <si>
    <t>210971001</t>
  </si>
  <si>
    <t>Montáž silového kabelu do průřezu 2,5</t>
  </si>
  <si>
    <t>990</t>
  </si>
  <si>
    <t>210971002</t>
  </si>
  <si>
    <t>Montáž silového kabelu průřezu 6 a více</t>
  </si>
  <si>
    <t>992</t>
  </si>
  <si>
    <t>497</t>
  </si>
  <si>
    <t>210971003</t>
  </si>
  <si>
    <t>Montáž kabelu MaR</t>
  </si>
  <si>
    <t>994</t>
  </si>
  <si>
    <t>210971004</t>
  </si>
  <si>
    <t>Montáž kabelové trasy</t>
  </si>
  <si>
    <t>996</t>
  </si>
  <si>
    <t>499</t>
  </si>
  <si>
    <t>210971005</t>
  </si>
  <si>
    <t>Montáž pomocného instalačního materiálu a dalších komponent nutných pro kabelovou trasu</t>
  </si>
  <si>
    <t>21-M - 8</t>
  </si>
  <si>
    <t>Elektromontáže - Měření a regulace - PC pro Vizualizaci</t>
  </si>
  <si>
    <t>210981001</t>
  </si>
  <si>
    <t>Pracovní stanice, PC, Stolní PC nebo All-in-One, minimální požadavky, procesor i9, RAM 32Gb, SSD disk 1TB, 2x monitor min 32", klávesnice, myš, OP: Windows 11 Pro</t>
  </si>
  <si>
    <t>1000</t>
  </si>
  <si>
    <t>21-M - 9</t>
  </si>
  <si>
    <t>Elektromontáže - Měření a regulace - Ostatní</t>
  </si>
  <si>
    <t>501</t>
  </si>
  <si>
    <t>210991001</t>
  </si>
  <si>
    <t>Dílenská dokumentace, Dokumentace skutečního stavu, Doplnění modelu BIM pro Skutečný stav (4×tisk, 1×digitálně) MaR</t>
  </si>
  <si>
    <t>210991002</t>
  </si>
  <si>
    <t>cRSP – Platforma pro vzdálené (šifrovaná komunikace; vzdálené zásahy do SW) připojení k technologiím budov - hardware včetně oživení</t>
  </si>
  <si>
    <t>503</t>
  </si>
  <si>
    <t>210991003</t>
  </si>
  <si>
    <t>Zaškolení obsluhy pro systémy MaR</t>
  </si>
  <si>
    <t>210991004</t>
  </si>
  <si>
    <t>Komunikace a koordinace řízených technologií projektovým manažerem</t>
  </si>
  <si>
    <t>505</t>
  </si>
  <si>
    <t>210991005</t>
  </si>
  <si>
    <t>Revize rozvaděčů + jejich tras a vybavení</t>
  </si>
  <si>
    <t>210991006</t>
  </si>
  <si>
    <t>Protipožární prvky prostupy konstrukcemi požárních úseků - ucpávky,, manžety, tmely, apod.</t>
  </si>
  <si>
    <t>D.1.2.9. - ROZVOD STLAČENÉHO VZDUCHU</t>
  </si>
  <si>
    <t xml:space="preserve">      21-M - 1 - Elektromontáže - Rozvod stlačeného vzduchu - Trasa rozvodu SV</t>
  </si>
  <si>
    <t xml:space="preserve">      21-M - 2 - Elektromontáže - Rozvod stlačeného vzduchu - Kompresorová stanice 8 bar</t>
  </si>
  <si>
    <t xml:space="preserve">      21-M - 3 - Elektromontáže - Rozvod stlačeného vzduchu - Montáže, revize, zkoušky, ... - 9 bar</t>
  </si>
  <si>
    <t>Elektromontáže - Rozvod stlačeného vzduchu - Trasa rozvodu SV</t>
  </si>
  <si>
    <t>210230101 SPC</t>
  </si>
  <si>
    <t xml:space="preserve">D+M Al potrubí DN 20, modré dodávané v délce 6 m - 20,1x2,6 </t>
  </si>
  <si>
    <t>1823425194</t>
  </si>
  <si>
    <t xml:space="preserve">Poznámka k položce:_x000D_
" V ceně veškeré nutné práce, příslušenství a materiál. " </t>
  </si>
  <si>
    <t>" Potrubí stlačeného vzduchu DN 20 - Maximální pracovní přetlak 16 bar " (534,0)</t>
  </si>
  <si>
    <t>210230102 SPC</t>
  </si>
  <si>
    <t xml:space="preserve">D+M Al potrubí DN 25, modré dodávané v délce 6 m - 25,1x2,6 </t>
  </si>
  <si>
    <t>-1263248997</t>
  </si>
  <si>
    <t>" Potrubí stlačeného vzduchu DN 25 - Maximální pracovní přetlak 16 bar " (280,0)</t>
  </si>
  <si>
    <t>210230103 SPC</t>
  </si>
  <si>
    <t>D+M Al potrubí DN 50, modré dodávané v délce 6 m - 50,1x4,4</t>
  </si>
  <si>
    <t>1868165540</t>
  </si>
  <si>
    <t>" Potrubí stlačeného vzduchu DN 50 - Maximální pracovní přetlak 16 bar " (43,0)</t>
  </si>
  <si>
    <t>210230104 SPC</t>
  </si>
  <si>
    <t>D+M Přímá spojka DN 20 pro Al potrubí</t>
  </si>
  <si>
    <t>838606048</t>
  </si>
  <si>
    <t>" Přímá spojka DN 20 pro Al potrubí - Maximální pracovní přetlak 16 bar, NBR těsnění. " (4,0)</t>
  </si>
  <si>
    <t>210230105 SPC</t>
  </si>
  <si>
    <t>D+M Přímá spojka DN 25 pro Al potrubí</t>
  </si>
  <si>
    <t>-1444392417</t>
  </si>
  <si>
    <t>" Přímá spojka DN 25 pro Al potrubí - Maximální pracovní přetlak 16 bar, NBR těsnění. " (15,0)</t>
  </si>
  <si>
    <t>210230106 SPC</t>
  </si>
  <si>
    <t>D+M Přímá spojka DN 50 pro Al potrubí</t>
  </si>
  <si>
    <t>-181482833</t>
  </si>
  <si>
    <t>" Přímá spojka DN 50 pro Al potrubí - Maximální pracovní přetlak 16 bar, NBR těsnění. " (2,0)</t>
  </si>
  <si>
    <t>210230107 SPC</t>
  </si>
  <si>
    <t>D+M Oblouk 90° DN 20 pro Al potrubí</t>
  </si>
  <si>
    <t>1693753740</t>
  </si>
  <si>
    <t>" Oblouk 90° DN 20 pro Al potrubí - Maximální pracovní přetlak 16 bar, NBR těsnění. " (220,0)</t>
  </si>
  <si>
    <t>210230108 SPC</t>
  </si>
  <si>
    <t>D+M Oblouk 90° DN 25 pro Al potrubí</t>
  </si>
  <si>
    <t>510853167</t>
  </si>
  <si>
    <t>" Oblouk 90° DN 25 pro Al potrubí - Maximální pracovní přetlak 16 bar, NBR těsnění. " (30,0)</t>
  </si>
  <si>
    <t>210230109 SPC</t>
  </si>
  <si>
    <t>D+M Oblouk 90° DN 50 pro Al potrubí</t>
  </si>
  <si>
    <t>-611679525</t>
  </si>
  <si>
    <t>" Oblouk 90° DN 50 pro Al potrubí - Maximální pracovní přetlak 16 bar, NBR těsnění. " (15,0)</t>
  </si>
  <si>
    <t>210230110 SPC</t>
  </si>
  <si>
    <t>D+M T-spojka DN 20-20-20 pro Al potrubí</t>
  </si>
  <si>
    <t>-1157009951</t>
  </si>
  <si>
    <t>" T-spojka DN 20-20-20 pro Al potrubí - Maximální pracovní přetlak 16 bar, NBR těsnění. " (59,0)</t>
  </si>
  <si>
    <t>210230111 SPC</t>
  </si>
  <si>
    <t>D+M T-spojka DN 25-25-25 pro Al potrubí</t>
  </si>
  <si>
    <t>922403803</t>
  </si>
  <si>
    <t>" T-spojka DN 25-25-25 pro Al potrubí - Maximální pracovní přetlak 16 bar, NBR těsnění. " (31,0)</t>
  </si>
  <si>
    <t>210230112 SPC</t>
  </si>
  <si>
    <t>D+M T-spojka DN 50-50-50 pro Al potrubí</t>
  </si>
  <si>
    <t>88987975</t>
  </si>
  <si>
    <t>" T-spojka DN 50-50-50 pro Al potrubí - Maximální pracovní přetlak 16 bar, NBR těsnění. " (11,0)</t>
  </si>
  <si>
    <t>210230113 SPC</t>
  </si>
  <si>
    <t>D+M Redukce DN 25-20 pro Al potrubí</t>
  </si>
  <si>
    <t>1832804922</t>
  </si>
  <si>
    <t>" Redukce DN 25-20 pro Al potrubí - Maximální pracovní přetlak 16 bar, NBR těsnění. " (31,0)</t>
  </si>
  <si>
    <t>210230114 SPC</t>
  </si>
  <si>
    <t>D+M Redukce DN 50-20 pro Al potrubí</t>
  </si>
  <si>
    <t>1966373872</t>
  </si>
  <si>
    <t>" Redukce DN 50-20 pro Al potrubí - Maximální pracovní přetlak 16 bar, NBR těsnění. " (2,0)</t>
  </si>
  <si>
    <t>210230115 SPC</t>
  </si>
  <si>
    <t>D+M Redukce DN 50-25 pro Al potrubí</t>
  </si>
  <si>
    <t>-1001919063</t>
  </si>
  <si>
    <t>" Redukce DN 50-25 pro Al potrubí - Maximální pracovní přetlak 16 bar, NBR těsnění. " (9,0)</t>
  </si>
  <si>
    <t>210230116 SPC</t>
  </si>
  <si>
    <t>D+M Uzavírací kulový kohout DN 20 pro Al potrubí</t>
  </si>
  <si>
    <t>-1079728262</t>
  </si>
  <si>
    <t>" Uzavírací kulový kohout DN 20 pro Al potrubí - Maximální pracovní přetlak 16 bar, vč. spojek na potrubí. " (40,0)</t>
  </si>
  <si>
    <t>210230117 SPC</t>
  </si>
  <si>
    <t>D+M Uzavírací kulový kohout DN 25 pro Al potrubí</t>
  </si>
  <si>
    <t>-1318311887</t>
  </si>
  <si>
    <t>" Uzavírací kulový kohout DN 25 pro Al potrubí - Maximální pracovní přetlak 16 bar, vč. spojek na potrubí. " (16,0)</t>
  </si>
  <si>
    <t>210230118 SPC</t>
  </si>
  <si>
    <t>D+M Uzavírací kulový kohout DN 50 pro Al potrubí</t>
  </si>
  <si>
    <t>-1692679977</t>
  </si>
  <si>
    <t>" Uzavírací kulový kohout DN 50 pro Al potrubí - Maximální pracovní přetlak 16 bar, vč. spojek na potrubí. " (6,0)</t>
  </si>
  <si>
    <t>210230119 SPC</t>
  </si>
  <si>
    <t>D+M Ukončovací krabice rozvodu stlačeného vzduchu</t>
  </si>
  <si>
    <t>1550422645</t>
  </si>
  <si>
    <t xml:space="preserve">Poznámka k položce:_x000D_
Ukončovací krabice rozvodu stlačeného vzduchu_x000D_
. 1x ventil DN 20_x000D_
. Ukončovací krabice_x000D_
. 3x rychlospojka pro připojení stlačeného vzduchu_x000D_
_x000D_
" V ceně veškeré nutné práce, příslušenství a materiál. " </t>
  </si>
  <si>
    <t>" Ukončovací krabice rozvodu stlačeného vzduchu - 1x ventil DN 20, ukončovací krabice, 3x rychlospojka pro připojení stlačeného vzduchu. " (50,0)</t>
  </si>
  <si>
    <t>210230120 SPC</t>
  </si>
  <si>
    <t xml:space="preserve">D+M Kotvení potrubí DN 20 </t>
  </si>
  <si>
    <t>-2003928758</t>
  </si>
  <si>
    <t>" Kotvení potrubí DN 20 - kombi-šroub, hmoždinka, objímka " (270,0)</t>
  </si>
  <si>
    <t>210230121 SPC</t>
  </si>
  <si>
    <t>D+M Kotvení potrubí DN 25</t>
  </si>
  <si>
    <t>700609112</t>
  </si>
  <si>
    <t>" Kotvení potrubí DN 25 - kombi-šroub, hmoždinka, objímka " (150,0)</t>
  </si>
  <si>
    <t>210230122 SPC</t>
  </si>
  <si>
    <t>D+M Kotvení potrubí DN 50</t>
  </si>
  <si>
    <t>1034356299</t>
  </si>
  <si>
    <t>" Kotvení potrubí DN 50 - kombi-šroub, hmoždinka, objímka " (25,0)</t>
  </si>
  <si>
    <t>210230123 SPC</t>
  </si>
  <si>
    <t xml:space="preserve">Ostatní montážní materiál </t>
  </si>
  <si>
    <t>-367313125</t>
  </si>
  <si>
    <t>" Ostatní montážní materiál " (1,0)</t>
  </si>
  <si>
    <t>210230124 SPC</t>
  </si>
  <si>
    <t>Tlaková zkouška rozvodu stlačeného vzduchu</t>
  </si>
  <si>
    <t>593459684</t>
  </si>
  <si>
    <t>Poznámka k položce:_x000D_
" V ceně provedení tlakové zkoušky vč. prací a materiálu nutných pro provedení zkoušky, provedení vyhodnocení zápisu a další nutné práce a materiál související s provedením tlakové zkoušky.</t>
  </si>
  <si>
    <t>" Tlaková zkouška rozvodu stlačeného vzduchu " (1,0)</t>
  </si>
  <si>
    <t>Elektromontáže - Rozvod stlačeného vzduchu - Kompresorová stanice 8 bar</t>
  </si>
  <si>
    <t>210230201 SPC</t>
  </si>
  <si>
    <t xml:space="preserve">D+M Šroubový olejem mazaný kompresor </t>
  </si>
  <si>
    <t>-676204943</t>
  </si>
  <si>
    <t>Poznámka k položce:_x000D_
Šroubový olejem mazaný kompresor _x000D_
- o výkonu 79 m3/hod, _x000D_
- při dodávaném přetlaku 8 bar_x000D_
- příkon kompresoru 7,5 kW_x000D_
_x000D_
" V ceně kompresor, veškeré nutné příslušenství a materiál vč. zajištění napojení, prokobalování, odzkoušení a další veškeré nutné práce a materiál související s dodávkou a montáží kompresoru a uvedením do provozu. "</t>
  </si>
  <si>
    <t>" Šroubový olejem mazaný kompresor  " (1,0)</t>
  </si>
  <si>
    <t>210230202 SPC</t>
  </si>
  <si>
    <t xml:space="preserve">D+M Šroubový olejem mazaný kompresor včetně frekvenčního měniče </t>
  </si>
  <si>
    <t>-164419305</t>
  </si>
  <si>
    <t>Poznámka k položce:_x000D_
Šroubový olejem mazaný kompresor včetně frekvenčního měniče_x000D_
 - max. výkon 79 m3/hod, _x000D_
 - při dodávaném přetlaku 8 bar_x000D_
 - příkon kompresoru 7,5 kW_x000D_
_x000D_
" V ceně kompresor s frekvenčním měničem, veškeré nutné příslušenství a materiál vč. zajištění napojení, prokobalování, odzkoušení a další veškeré nutné práce a materiál související s dodávkou a montáží kompresoru + měniče a uvedením do provozu. "</t>
  </si>
  <si>
    <t>" Šroubový olejem mazaný kompresor včetně frekvenčního měniče " (1,0)</t>
  </si>
  <si>
    <t>210230203 SPC</t>
  </si>
  <si>
    <t>D+M Hadice pro připojení kompresoru DN 15 délka 1,5 m</t>
  </si>
  <si>
    <t>1128269645</t>
  </si>
  <si>
    <t>" Hadice pro připojení kompresoru DN 15 délka 1,5 m " (2,0)</t>
  </si>
  <si>
    <t>210230204 SPC</t>
  </si>
  <si>
    <t>D+M Kondenzační sušička stlačeného vzduchu</t>
  </si>
  <si>
    <t>909345026</t>
  </si>
  <si>
    <t>Poznámka k položce:_x000D_
" V ceně sušička, veškeré nutné příslušenství a materiál vč. zajištění napojení, prokobalování, odzkoušení a další veškeré nutné práce a materiál související s dodávkou a montáží sušičky a uvedením do provozu. "</t>
  </si>
  <si>
    <t>" Kondenzační sušička stlačeného vzduchu o sušící kapacitě 156 m3/hod " (2,0)</t>
  </si>
  <si>
    <t>210230205 SPC</t>
  </si>
  <si>
    <t>D+M Sada filtrů - mikrofiltr, uhlíkový filtr</t>
  </si>
  <si>
    <t>-736366422</t>
  </si>
  <si>
    <t>" Sada filtrů - mikrofiltr, uhlíkový filtr " (1,0)</t>
  </si>
  <si>
    <t>210230206 SPC</t>
  </si>
  <si>
    <t xml:space="preserve">D+M Zásobník stlačeného vzduchu </t>
  </si>
  <si>
    <t>-29396993</t>
  </si>
  <si>
    <t>Poznámka k položce:_x000D_
Zásobník stlačeného vzduchu _x000D_
 - o kapacitě 1 m3, _x000D_
 - pracovní přetlak 11 bar, _x000D_
 - včetně povinné výbavy a odvaděče kondenzátu_x000D_
_x000D_
_x000D_
" V ceně zásobník SV, veškeré nutné příslušenství a materiál vč. zajištění napojení, prokobalování, odzkoušení a další veškeré nutné práce a materiál související s dodávkou a montáží zásobníku SV a uvedením do provozu. "</t>
  </si>
  <si>
    <t>" Zásobník stlačeného vzduchu  " (1,0)</t>
  </si>
  <si>
    <t>210230207 SPC</t>
  </si>
  <si>
    <t>D+M Separátor olej – voda</t>
  </si>
  <si>
    <t>493429221</t>
  </si>
  <si>
    <t>Poznámka k položce:_x000D_
Separátor olej voda_x000D_
 - separační výkon 252 m3/hod stlačeného vzduchu_x000D_
 - včetně propojení_x000D_
_x000D_
_x000D_
" V ceně separátor, veškeré nutné příslušenství a materiál vč. zajištění napojení, prokobalování, odzkoušení a další veškeré nutné práce a materiál související s dodávkou a montáží separátoru a uvedením do provozu. "</t>
  </si>
  <si>
    <t>" Separátor olej voda vč. propojení " (1,0)</t>
  </si>
  <si>
    <t>210230208 SPC</t>
  </si>
  <si>
    <t>Elektrické zapojení zdroje</t>
  </si>
  <si>
    <t>-280212608</t>
  </si>
  <si>
    <t>" Elektrické zapojení zdroje " (1,0)</t>
  </si>
  <si>
    <t>210230209 SPC</t>
  </si>
  <si>
    <t>Ostatní montážní materiál</t>
  </si>
  <si>
    <t>192789492</t>
  </si>
  <si>
    <t>" Ostatní montážní materiál  " (1,0)</t>
  </si>
  <si>
    <t>Elektromontáže - Rozvod stlačeného vzduchu - Montáže, revize, zkoušky, ... - 9 bar</t>
  </si>
  <si>
    <t>210230301 SPC</t>
  </si>
  <si>
    <t xml:space="preserve">D+M Protipožární prvky prostupy konstrukcemi požárních úseků </t>
  </si>
  <si>
    <t>1930388446</t>
  </si>
  <si>
    <t xml:space="preserve">Poznámka k položce:_x000D_
" Zajištění prostupů potrubí chlazení mezi jednotlivými požárními úseky protipožárními prvky - ucpávkami, tmely, pěny, disky, apod. - požadované požární odolnosti. "_x000D_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"_x000D_
</t>
  </si>
  <si>
    <t>210230302 SPC</t>
  </si>
  <si>
    <t>Vedení montážních prací</t>
  </si>
  <si>
    <t>1159687399</t>
  </si>
  <si>
    <t>" Vedení montážních prací " (1,0)</t>
  </si>
  <si>
    <t>210230303 SPC</t>
  </si>
  <si>
    <t>Zaškolení obsluhy</t>
  </si>
  <si>
    <t>1587413507</t>
  </si>
  <si>
    <t>Poznámka k položce:_x000D_
" Zaškolení obsluhy pro ovládání věcí rozvodu stlačeného vzduchu. "</t>
  </si>
  <si>
    <t>" Zaškolení obsluhy " (1,0)</t>
  </si>
  <si>
    <t>210230304 SPC</t>
  </si>
  <si>
    <t>Dokumentace skutečného stavu</t>
  </si>
  <si>
    <t>1734941751</t>
  </si>
  <si>
    <t>" Dokumentace skutečného stavu " (1,0)</t>
  </si>
  <si>
    <t>210230305 SPC</t>
  </si>
  <si>
    <t>Doprava, doprava materiálu, ubytování</t>
  </si>
  <si>
    <t>-1668808356</t>
  </si>
  <si>
    <t>" Doprava, doprava materiálu, ubytování " (1,0)</t>
  </si>
  <si>
    <t>D.1.4.10.1. - SADOVÉ ÚPRAVY, VENKOVNÍ VYBAVENÍ, OPLOCENÍ</t>
  </si>
  <si>
    <t>D.1.4.10.1.-1 - SADOVÉ ÚPRAVY, VENKOVNÍ VYBAVENÍ, OPLOCENÍ - SADOVÉ ÚPRAVY</t>
  </si>
  <si>
    <t>111151103</t>
  </si>
  <si>
    <t>Odstranění travin a rákosu strojně travin, při celkové ploše přes 500 m2</t>
  </si>
  <si>
    <t>935916234</t>
  </si>
  <si>
    <t>https://podminky.urs.cz/item/CS_URS_2025_01/111151103</t>
  </si>
  <si>
    <t>" Odstranění travin v areálu. "</t>
  </si>
  <si>
    <t>" Odstranění původních travin a zeleně z plochy sklonu do 1:5 " (111,0+2449,1+619,3)-(182,6)</t>
  </si>
  <si>
    <t>" Odstranění původních travin a zeleně z plochy sklonu od 1:5 do 1:2 " (257,62)</t>
  </si>
  <si>
    <t>111211101</t>
  </si>
  <si>
    <t>Odstranění křovin a stromů s odstraněním kořenů ručně průměru kmene do 100 mm jakékoliv plochy v rovině nebo ve svahu o sklonu do 1:5</t>
  </si>
  <si>
    <t>1376667580</t>
  </si>
  <si>
    <t>https://podminky.urs.cz/item/CS_URS_2025_01/111211101</t>
  </si>
  <si>
    <t xml:space="preserve">Poznámka k položce:_x000D_
" V ceně také odstranění kořenů vč případných zemních prací pro přístup k nim. "_x000D_
" V ceně zahrnut i zásyp po vybourání kořenových částí, vyrovnání povrchu. "_x000D_
_x000D_
" POZN: Uvažována půdorysná plocha stromu s ozn. 9 → 20,0 m2, stromu s ozn. 10 → 15,0 m2. "_x000D_
</t>
  </si>
  <si>
    <t>" Odstranění keřů a stromů do Ø 100 mm nutných pro provedení prací "</t>
  </si>
  <si>
    <t>" Odstranění skupiny keřů, stromů - ozn. 11 " (274,5)</t>
  </si>
  <si>
    <t>" Odstranění skupiny keřů, stromů - ozn. 12 " (25,1)</t>
  </si>
  <si>
    <t>" Případné odstranění stromů do průměru kmene 100 mm "</t>
  </si>
  <si>
    <t>" Odstranění stromů - ozn. 9 " (20,0)</t>
  </si>
  <si>
    <t>" Odstranění stromů - ozn. 10 " (15,0)</t>
  </si>
  <si>
    <t>112101101</t>
  </si>
  <si>
    <t>Odstranění stromů s odřezáním kmene a s odvětvením listnatých, průměru kmene přes 100 do 300 mm</t>
  </si>
  <si>
    <t>672798937</t>
  </si>
  <si>
    <t>https://podminky.urs.cz/item/CS_URS_2025_01/112101101</t>
  </si>
  <si>
    <t xml:space="preserve">Poznámka k položce:_x000D_
" V ceně obsaženo kácení, odvětvení a uložení dřevin na skládku k přípravě na likvidaci "_x000D_
</t>
  </si>
  <si>
    <t>" Kácení stromů nutných pro provedení prací "</t>
  </si>
  <si>
    <t>" Kácení stromů - ozn. 3, 4, 7 " (1,0)+(1,0)+(1,0)</t>
  </si>
  <si>
    <t>112101102</t>
  </si>
  <si>
    <t>Odstranění stromů s odřezáním kmene a s odvětvením listnatých, průměru kmene přes 300 do 500 mm</t>
  </si>
  <si>
    <t>-1958577730</t>
  </si>
  <si>
    <t>https://podminky.urs.cz/item/CS_URS_2025_01/112101102</t>
  </si>
  <si>
    <t>" Kácení stromů - ozn. 1 (2 kmeny), 2, 5, 6 " (2,0)+(1,0)+(1,0)+(1,0)</t>
  </si>
  <si>
    <t>112101121</t>
  </si>
  <si>
    <t>Odstranění stromů s odřezáním kmene a s odvětvením jehličnatých bez odkornění, průměru kmene přes 100 do 300 mm</t>
  </si>
  <si>
    <t>-1307738748</t>
  </si>
  <si>
    <t>https://podminky.urs.cz/item/CS_URS_2025_01/112101121</t>
  </si>
  <si>
    <t>" Kácení stromů - ozn. 8 " (1,0)</t>
  </si>
  <si>
    <t>112251101</t>
  </si>
  <si>
    <t>Odstranění pařezů strojně s jejich vykopáním nebo vytrháním průměru přes 100 do 300 mm</t>
  </si>
  <si>
    <t>655897029</t>
  </si>
  <si>
    <t>https://podminky.urs.cz/item/CS_URS_2025_01/112251101</t>
  </si>
  <si>
    <t>Poznámka k položce:_x000D_
" V ceně obsaženo vykopání a uložení pařezů na skládku k přípravě na likvidaci "_x000D_
_x000D_
" POZN: Průměr odstranění pařezů kácených stromů byl zjištěn dle výpočtů z ceníku dle vzorce_x000D_
_x000D_
 y = 1,364 × x_x000D_
_x000D_
 kde_x000D_
 x ..... průměr kmene v prsí výšce - uvažováno měření průměru či obvodu stromu_x000D_
 y ..... průměr kmene v místě pařezu. "</t>
  </si>
  <si>
    <t>" Odstranění pařezů kácených stromů. "</t>
  </si>
  <si>
    <t xml:space="preserve">" Ostranění pařezů kácených stromů listnatých " </t>
  </si>
  <si>
    <t>" Odstranění pařezu stromu - ozn. 4 " (1,0)</t>
  </si>
  <si>
    <t>" Odstranění pařezu stromu - ozn. 7 " (1,0)</t>
  </si>
  <si>
    <t>112251102</t>
  </si>
  <si>
    <t>Odstranění pařezů strojně s jejich vykopáním nebo vytrháním průměru přes 300 do 500 mm</t>
  </si>
  <si>
    <t>923626459</t>
  </si>
  <si>
    <t>https://podminky.urs.cz/item/CS_URS_2025_01/112251102</t>
  </si>
  <si>
    <t>" Odstranění pařezu stromu - ozn. 2 " (1,0)</t>
  </si>
  <si>
    <t>" Odstranění pařezu stromu - ozn. 3 " (1,0)</t>
  </si>
  <si>
    <t>" Odstranění pařezu stromu - ozn. 5 " (1,0)</t>
  </si>
  <si>
    <t>" Odstranění pařezu stromu - ozn. 6 " (1,0)</t>
  </si>
  <si>
    <t xml:space="preserve">" Ostranění pařezů kácených stromů jehličnatých " </t>
  </si>
  <si>
    <t>" Odstranění pařezu stromu - ozn. 8 " (1,0)</t>
  </si>
  <si>
    <t>112251103</t>
  </si>
  <si>
    <t>Odstranění pařezů strojně s jejich vykopáním nebo vytrháním průměru přes 500 do 700 mm</t>
  </si>
  <si>
    <t>155545412</t>
  </si>
  <si>
    <t>https://podminky.urs.cz/item/CS_URS_2025_01/112251103</t>
  </si>
  <si>
    <t>Poznámka k položce:_x000D_
" V ceně obsaženo vykopání a uložení pařezů na skládku k přípravě na likvidaci "_x000D_
" POZN: Pařez D 500 až 700 mm je pro potřeby rozpočtu předpokládán u dtomu s ozn 1 - dvojkmenů. "</t>
  </si>
  <si>
    <t>" Odstranění pařezu stromu - ozn. 1 - uvažován pro dvojkmen pařez do D 700 mm " (1,0)</t>
  </si>
  <si>
    <t>121151113</t>
  </si>
  <si>
    <t>Sejmutí ornice strojně při souvislé ploše přes 100 do 500 m2, tl. vrstvy do 200 mm</t>
  </si>
  <si>
    <t>1220487569</t>
  </si>
  <si>
    <t>https://podminky.urs.cz/item/CS_URS_2025_01/121151113</t>
  </si>
  <si>
    <t>" Sejmutí ornice strojně při souvislé ploše přes 100 m2 do 500 m2 "</t>
  </si>
  <si>
    <t>" Sejmutí ornice z plochy sklonu do 1:5 " (111,0)</t>
  </si>
  <si>
    <t>121151123</t>
  </si>
  <si>
    <t>Sejmutí ornice strojně při souvislé ploše přes 500 m2, tl. vrstvy do 200 mm</t>
  </si>
  <si>
    <t>-1354981545</t>
  </si>
  <si>
    <t>https://podminky.urs.cz/item/CS_URS_2025_01/121151123</t>
  </si>
  <si>
    <t>" Sejmutí ornice strojně při souvislé ploše přes 500 m2 "</t>
  </si>
  <si>
    <t>" Sejmutí ornice z plochy sklonu do 1:5 " (619,3)+(2449,1-182,6)</t>
  </si>
  <si>
    <t>" Sejmutí ornice z plochy sklonu do 1:2 " (257,62)</t>
  </si>
  <si>
    <t>174251201</t>
  </si>
  <si>
    <t>Zásyp jam po pařezech strojně výkopkem z horniny získané při dobývání pařezů s hrubým urovnáním povrchu zasypávky průměru pařezu přes 100 do 300 mm</t>
  </si>
  <si>
    <t>1618721502</t>
  </si>
  <si>
    <t>https://podminky.urs.cz/item/CS_URS_2025_01/174251201</t>
  </si>
  <si>
    <t>" Zásyp jam po odstraněných pařezech kácených stromů. "</t>
  </si>
  <si>
    <t>" Zásyp jam po odstraněných pařezech kácených stromů. " (4,0)</t>
  </si>
  <si>
    <t>174251202</t>
  </si>
  <si>
    <t>Zásyp jam po pařezech strojně výkopkem z horniny získané při dobývání pařezů s hrubým urovnáním povrchu zasypávky průměru pařezu přes 300 do 500 mm</t>
  </si>
  <si>
    <t>-298492977</t>
  </si>
  <si>
    <t>https://podminky.urs.cz/item/CS_URS_2025_01/174251202</t>
  </si>
  <si>
    <t>" Zásyp jam po odstraněných pařezech kácených stromů. " (3,0)</t>
  </si>
  <si>
    <t>174251203</t>
  </si>
  <si>
    <t>Zásyp jam po pařezech strojně výkopkem z horniny získané při dobývání pařezů s hrubým urovnáním povrchu zasypávky průměru pařezu přes 500 do 700 mm</t>
  </si>
  <si>
    <t>-172819913</t>
  </si>
  <si>
    <t>https://podminky.urs.cz/item/CS_URS_2025_01/174251203</t>
  </si>
  <si>
    <t>" Zásyp jam po odstraněných pařezech kácených stromů. " (1,0)</t>
  </si>
  <si>
    <t>181111121</t>
  </si>
  <si>
    <t>Plošná úprava terénu v zemině skupiny 1 až 4 s urovnáním povrchu bez doplnění ornice souvislé plochy do 500 m2 při nerovnostech terénu přes 100 do 150 mm v rovině nebo na svahu do 1:5</t>
  </si>
  <si>
    <t>542257825</t>
  </si>
  <si>
    <t>https://podminky.urs.cz/item/CS_URS_2025_01/181111121</t>
  </si>
  <si>
    <t>" Úprava ploch před realizací sadových úprav - pro zatravněné plochy " (111,0)</t>
  </si>
  <si>
    <t>181111122</t>
  </si>
  <si>
    <t>Plošná úprava terénu v zemině skupiny 1 až 4 s urovnáním povrchu bez doplnění ornice souvislé plochy do 500 m2 při nerovnostech terénu přes 100 do 150 mm na svahu přes 1:5 do 1:2</t>
  </si>
  <si>
    <t>1159961518</t>
  </si>
  <si>
    <t>https://podminky.urs.cz/item/CS_URS_2025_01/181111122</t>
  </si>
  <si>
    <t>" Úprava ploch před realizací sadových úprav - pro zatravněné plochy " (257,62)</t>
  </si>
  <si>
    <t>181151311</t>
  </si>
  <si>
    <t>Plošná úprava terénu v zemině skupiny 1 až 4 s urovnáním povrchu bez doplnění ornice souvislé plochy přes 500 m2 při nerovnostech terénu přes 50 do 100 mm v rovině nebo na svahu do 1:5</t>
  </si>
  <si>
    <t>1040676815</t>
  </si>
  <si>
    <t>https://podminky.urs.cz/item/CS_URS_2025_01/181151311</t>
  </si>
  <si>
    <t>" Úprava ploch před realizací sadových úprav - pro zatravněné plochy " (614,9+2445,1)</t>
  </si>
  <si>
    <t>" Odečet ploch pro sklon přes 1:5 do 1:2 " -(182,6)</t>
  </si>
  <si>
    <t>181351103</t>
  </si>
  <si>
    <t>Rozprostření a urovnání ornice v rovině nebo ve svahu sklonu do 1:5 strojně při souvislé ploše přes 100 do 500 m2, tl. vrstvy do 200 mm</t>
  </si>
  <si>
    <t>1303091084</t>
  </si>
  <si>
    <t>https://podminky.urs.cz/item/CS_URS_2025_01/181351103</t>
  </si>
  <si>
    <t>" Rozprostření ornice při souvislé ploše přes 100 do 500 m2 v rovině nebo svahu sklonu do 1:5. "</t>
  </si>
  <si>
    <t>" Zpětné rozprostření sejmuté ornice v tl. 150 mm - před výsadbou " (111,0)</t>
  </si>
  <si>
    <t>181351113</t>
  </si>
  <si>
    <t>Rozprostření a urovnání ornice v rovině nebo ve svahu sklonu do 1:5 strojně při souvislé ploše přes 500 m2, tl. vrstvy do 200 mm</t>
  </si>
  <si>
    <t>1537656102</t>
  </si>
  <si>
    <t>https://podminky.urs.cz/item/CS_URS_2025_01/181351113</t>
  </si>
  <si>
    <t>" Rozprostření ornice při souvislé ploše přes 500 m2 v rovině nebo svahu sklonu do 1:5. "</t>
  </si>
  <si>
    <t>" Zpětné rozprostření sejmuté ornice v tl. 150 mm - před výsadbou "  (614,9+2445,1)</t>
  </si>
  <si>
    <t>" Odečet plochy pro sklon přes 1:5 do 1:2 " -(182,6)</t>
  </si>
  <si>
    <t>182351123</t>
  </si>
  <si>
    <t>Rozprostření a urovnání ornice ve svahu sklonu přes 1:5 strojně při souvislé ploše přes 100 do 500 m2, tl. vrstvy do 200 mm</t>
  </si>
  <si>
    <t>1802744406</t>
  </si>
  <si>
    <t>https://podminky.urs.cz/item/CS_URS_2025_01/182351123</t>
  </si>
  <si>
    <t>" Rozprostření ornice při souvislé ploše přes 100 do 500 m2 ve svahu sklonu přes 1:5 do 1:2. "</t>
  </si>
  <si>
    <t>" Zpětné rozprostření sejmuté ornice v tl. 150 mm - před výsadbou "  (257,62)</t>
  </si>
  <si>
    <t>181411131</t>
  </si>
  <si>
    <t>Založení trávníku na půdě předem připravené plochy do 1000 m2 výsevem včetně utažení parkového v rovině nebo na svahu do 1:5</t>
  </si>
  <si>
    <t>1711858582</t>
  </si>
  <si>
    <t>https://podminky.urs.cz/item/CS_URS_2025_01/181411131</t>
  </si>
  <si>
    <t>" Založení trávníku při souvislé ploše do 1 000 m2 v rovině nebo svahu sklonu do 1:5. "</t>
  </si>
  <si>
    <t>" Založení parkového trávníku - výsev - zatravněné plochy " (614,9+111,0)</t>
  </si>
  <si>
    <t>181411132</t>
  </si>
  <si>
    <t>Založení trávníku na půdě předem připravené plochy do 1000 m2 výsevem včetně utažení parkového na svahu přes 1:5 do 1:2</t>
  </si>
  <si>
    <t>-1080736655</t>
  </si>
  <si>
    <t>https://podminky.urs.cz/item/CS_URS_2025_01/181411132</t>
  </si>
  <si>
    <t>" Založení trávníku při souvislé ploše do 1 000 m2 ve svahu sklonu přes 1:5 do 1:2. "</t>
  </si>
  <si>
    <t>" Založení parkového trávníku - výsev - zatravněné plochy " (257,62)</t>
  </si>
  <si>
    <t>181451131</t>
  </si>
  <si>
    <t>Založení trávníku na půdě předem připravené plochy přes 1000 m2 výsevem včetně utažení parkového v rovině nebo na svahu do 1:5</t>
  </si>
  <si>
    <t>-1596046199</t>
  </si>
  <si>
    <t>https://podminky.urs.cz/item/CS_URS_2025_01/181451131</t>
  </si>
  <si>
    <t>" Založení trávníku při souvislé ploše přes 1 000 m2 v rovině nebo svahu sklonu do 1:5. "</t>
  </si>
  <si>
    <t>" Založení parkového trávníku - výsev - zatravněné plochy " (2445,1)</t>
  </si>
  <si>
    <t>00572410</t>
  </si>
  <si>
    <t>osivo směs travní parková</t>
  </si>
  <si>
    <t>-862227237</t>
  </si>
  <si>
    <t>" Osivo pro založení parkového trávníku - uvažována spotřeba 25 g/m2 " (725,9+257,62+2262,5)*0,025</t>
  </si>
  <si>
    <t>182251101</t>
  </si>
  <si>
    <t>Svahování trvalých svahů do projektovaných profilů strojně s potřebným přemístěním výkopku při svahování násypů v jakékoliv hornině</t>
  </si>
  <si>
    <t>-665769921</t>
  </si>
  <si>
    <t>https://podminky.urs.cz/item/CS_URS_2025_01/182251101</t>
  </si>
  <si>
    <t>" Svahování terénu "</t>
  </si>
  <si>
    <t>" Úprava terénu - sklon do 1:2 " (257,62)</t>
  </si>
  <si>
    <t>183403113</t>
  </si>
  <si>
    <t>Obdělání půdy frézováním v rovině nebo na svahu do 1:5</t>
  </si>
  <si>
    <t>1133321874</t>
  </si>
  <si>
    <t>https://podminky.urs.cz/item/CS_URS_2025_01/183403113</t>
  </si>
  <si>
    <t>" Příprava zeminy před výsevem nového trávníku - zatravněná plocha - 2x  " (111,0+614,9+(2445,1-182,6))*2</t>
  </si>
  <si>
    <t>183403152</t>
  </si>
  <si>
    <t>Obdělání půdy vláčením v rovině nebo na svahu do 1:5</t>
  </si>
  <si>
    <t>1650496670</t>
  </si>
  <si>
    <t>https://podminky.urs.cz/item/CS_URS_2025_01/183403152</t>
  </si>
  <si>
    <t>183403153</t>
  </si>
  <si>
    <t>Obdělání půdy hrabáním v rovině nebo na svahu do 1:5</t>
  </si>
  <si>
    <t>1749552511</t>
  </si>
  <si>
    <t>https://podminky.urs.cz/item/CS_URS_2025_01/183403153</t>
  </si>
  <si>
    <t>" Příprava zeminy před realizací sadových úprav -1x  " (111,0+614,9+(2445,1-182,6))*1</t>
  </si>
  <si>
    <t>183403161</t>
  </si>
  <si>
    <t>Obdělání půdy válením v rovině nebo na svahu do 1:5</t>
  </si>
  <si>
    <t>1954910127</t>
  </si>
  <si>
    <t>https://podminky.urs.cz/item/CS_URS_2025_01/183403161</t>
  </si>
  <si>
    <t>" Příprava zeminy po výsevu nového trávníku - zatravněná plocha - 1x  " (111,0+614,9+(2445,1-182,6))*1</t>
  </si>
  <si>
    <t>183403213</t>
  </si>
  <si>
    <t>Obdělání půdy frézováním na svahu přes 1:5 do 1:2</t>
  </si>
  <si>
    <t>-194388230</t>
  </si>
  <si>
    <t>https://podminky.urs.cz/item/CS_URS_2025_01/183403213</t>
  </si>
  <si>
    <t>" Příprava zeminy před výsevem nového trávníku - zatravněná plocha - 2x  " (257,62)*2</t>
  </si>
  <si>
    <t>183403252</t>
  </si>
  <si>
    <t>Obdělání půdy vláčením na svahu přes 1:5 do 1:2</t>
  </si>
  <si>
    <t>323907606</t>
  </si>
  <si>
    <t>https://podminky.urs.cz/item/CS_URS_2025_01/183403252</t>
  </si>
  <si>
    <t>183403253</t>
  </si>
  <si>
    <t>Obdělání půdy hrabáním na svahu přes 1:5 do 1:2</t>
  </si>
  <si>
    <t>-1247675721</t>
  </si>
  <si>
    <t>https://podminky.urs.cz/item/CS_URS_2025_01/183403253</t>
  </si>
  <si>
    <t>" Příprava zeminy před realizací sadových úprav -1x  " (257,62)*1</t>
  </si>
  <si>
    <t>183403261</t>
  </si>
  <si>
    <t>Obdělání půdy válením na svahu přes 1:5 do 1:2</t>
  </si>
  <si>
    <t>-740542712</t>
  </si>
  <si>
    <t>https://podminky.urs.cz/item/CS_URS_2025_01/183403261</t>
  </si>
  <si>
    <t>" Příprava zeminy po výsevu nového trávníku - zatravněná plocha - 1x  " (257,62)*1</t>
  </si>
  <si>
    <t>183451511</t>
  </si>
  <si>
    <t>Zapískování travnatých ploch vrstvou písku, tl. do 20 mm souvislé plochy do 1000 m2 v rovině nebo na svahu do 1:5</t>
  </si>
  <si>
    <t>-1332351197</t>
  </si>
  <si>
    <t>https://podminky.urs.cz/item/CS_URS_2025_01/183451511</t>
  </si>
  <si>
    <t>" Provedení zapískování při souviselé ploše do 1000 m2 v rovině nebo svahu sklonu do 1:5. "</t>
  </si>
  <si>
    <t>" Provedení zapískování trávníku vrstvou písku - zatravněné plochy " (111,0+614,9)</t>
  </si>
  <si>
    <t>183451512</t>
  </si>
  <si>
    <t>Zapískování travnatých ploch vrstvou písku, tl. do 20 mm souvislé plochy do 1000 m2 ve svahu přes 1:5 do 1:2</t>
  </si>
  <si>
    <t>-514056629</t>
  </si>
  <si>
    <t>https://podminky.urs.cz/item/CS_URS_2025_01/183451512</t>
  </si>
  <si>
    <t>" Provedení zapískování při souviselé ploše do 1000 m2 ve svahu sklonu přes 1:5 do 1:2. "</t>
  </si>
  <si>
    <t>" Provedení zapískování trávníku vrstvou písku - zatravněné plochy " (257,62)</t>
  </si>
  <si>
    <t>183451515</t>
  </si>
  <si>
    <t>Zapískování travnatých ploch vrstvou písku, tl. do 20 mm souvislé plochy přes 1000 m2 v rovině nebo na svahu do 1:5</t>
  </si>
  <si>
    <t>343813640</t>
  </si>
  <si>
    <t>https://podminky.urs.cz/item/CS_URS_2025_01/183451515</t>
  </si>
  <si>
    <t>" Provedení zapískování při souviselé ploše přes 1000 m2 v rovině nebo svahu sklonu do 1:5. "</t>
  </si>
  <si>
    <t>" Provedení zapískování trávníku vrstvou písku - zatravněné plochy " (2445,1)</t>
  </si>
  <si>
    <t>58154421 RTO</t>
  </si>
  <si>
    <t>písek křemičitý sušený pytlovaný 0,25 - 2mm</t>
  </si>
  <si>
    <t>973746152</t>
  </si>
  <si>
    <t>" Písek pro zapískování trávníku - uvažována spotřeba 9,8 kg/m2 " (725,9+257,62+2262,5)*0,0098</t>
  </si>
  <si>
    <t>183911901 SPC</t>
  </si>
  <si>
    <t>Dvojnásobný postřik trávníku přípravkem podporující růst a zakořenění</t>
  </si>
  <si>
    <t>-1716875609</t>
  </si>
  <si>
    <t xml:space="preserve">Poznámka k položce:_x000D_
" V ceně i dodávka vody " _x000D_
</t>
  </si>
  <si>
    <t>" Dvojnásobný postřik trávníku přípravkem podporující zakořenění a růst - zatravněné plochy  " (111,0+614,9+(2445,1-182,6)+257,62)</t>
  </si>
  <si>
    <t>25099911 SPC</t>
  </si>
  <si>
    <t>stimulátor zakořenění a růstu trávníku</t>
  </si>
  <si>
    <t>l</t>
  </si>
  <si>
    <t>-1831144571</t>
  </si>
  <si>
    <t>" Spotřeba - 1 200 ml / 10 000 m2 =&gt; 0,00012 l / 1 m2 " (0,00012*(3246,02))*2</t>
  </si>
  <si>
    <t>184806101 SPC</t>
  </si>
  <si>
    <t>Odborná údržba ponechaných stávajících stromů</t>
  </si>
  <si>
    <t>-51556992</t>
  </si>
  <si>
    <t>Poznámka k položce:_x000D_
" V ceně řezy stromů - tvarovací, odlehčovací , zdravotní , bezpečnostní, redukční, apod. "_x000D_
_x000D_
" V ceně také nakládání s biologickým odpadem vzniklým při prořezu - odvoz a likvidace vč. poplatů za uložení. "</t>
  </si>
  <si>
    <t>" Odborná údržba ponechaných stromů - prořezání apod. "</t>
  </si>
  <si>
    <t>" Odborná údržba stávajících stromů - ponechaných a chráněných proti poškození " (2,0)</t>
  </si>
  <si>
    <t>" POZN: Uvažována s ochranou stromů s ozn. 15 a 16 "</t>
  </si>
  <si>
    <t>184813511</t>
  </si>
  <si>
    <t>Chemické odplevelení půdy před založením kultury, trávníku nebo zpevněných ploch ručně o jakékoli výměře postřikem na široko v rovině nebo na svahu do 1:5</t>
  </si>
  <si>
    <t>-642070598</t>
  </si>
  <si>
    <t>https://podminky.urs.cz/item/CS_URS_2025_01/184813511</t>
  </si>
  <si>
    <t>" Dvojnásobné odplevelení před realizací sadových úprav. " (111,0+614,9+(2445,1-182,6))*2</t>
  </si>
  <si>
    <t>184813512</t>
  </si>
  <si>
    <t>Chemické odplevelení půdy před založením kultury, trávníku nebo zpevněných ploch ručně o jakékoli výměře postřikem na široko na svahu přes 1:5 do 1:2</t>
  </si>
  <si>
    <t>1289116359</t>
  </si>
  <si>
    <t>https://podminky.urs.cz/item/CS_URS_2025_01/184813512</t>
  </si>
  <si>
    <t>" Dvojnásobné odplevelení před realizací sadových úprav. " (257,62)*2</t>
  </si>
  <si>
    <t>184818241</t>
  </si>
  <si>
    <t>Ochrana kmene bedněním před poškozením stavebním provozem zřízení včetně odstranění výšky bednění přes 2 do 3 m průměru kmene do 300 mm</t>
  </si>
  <si>
    <t>-1297888312</t>
  </si>
  <si>
    <t>https://podminky.urs.cz/item/CS_URS_2025_01/184818241</t>
  </si>
  <si>
    <t>Poznámka k položce:_x000D_
" POZN: 7 ks uvažováno jako ochrana 7 kmenů pro strom s ozn. 13. "</t>
  </si>
  <si>
    <t>" Ochrana stávajících stromů během stavebních prací. "</t>
  </si>
  <si>
    <t>" Ochrana stávajících stromů " (7,0)</t>
  </si>
  <si>
    <t>184818242</t>
  </si>
  <si>
    <t>Ochrana kmene bedněním před poškozením stavebním provozem zřízení včetně odstranění výšky bednění přes 2 do 3 m průměru kmene přes 300 do 500 mm</t>
  </si>
  <si>
    <t>-805421452</t>
  </si>
  <si>
    <t>https://podminky.urs.cz/item/CS_URS_2025_01/184818242</t>
  </si>
  <si>
    <t>" Ochrana stávajících stromů " (4,0)</t>
  </si>
  <si>
    <t>185802113</t>
  </si>
  <si>
    <t>Hnojení půdy nebo trávníku v rovině nebo na svahu do 1:5 umělým hnojivem na široko</t>
  </si>
  <si>
    <t>-1021488318</t>
  </si>
  <si>
    <t>https://podminky.urs.cz/item/CS_URS_2025_01/185802113</t>
  </si>
  <si>
    <t>" Hnojení půdy v rovině nebo svahu sklonu do 1:5. "</t>
  </si>
  <si>
    <t>" Hnojení půdy travnatých ploch hnojivy " ((111,0+614,9+(2445,1-182,6))*0,02)/1000</t>
  </si>
  <si>
    <t>185802123</t>
  </si>
  <si>
    <t>Hnojení půdy nebo trávníku na svahu přes 1:5 do 1:2 umělým hnojivem na široko</t>
  </si>
  <si>
    <t>-872067433</t>
  </si>
  <si>
    <t>https://podminky.urs.cz/item/CS_URS_2025_01/185802123</t>
  </si>
  <si>
    <t>" Hnojení půdy  ve svahu sklonu přes 1:5 do 1:2. "</t>
  </si>
  <si>
    <t>" Hnojení půdy travnatých ploch hnojivy " ((257,62)*0,02)/1000</t>
  </si>
  <si>
    <t>25191155</t>
  </si>
  <si>
    <t>hnojivo průmyslové</t>
  </si>
  <si>
    <t>825898147</t>
  </si>
  <si>
    <t>" Hnojivo pro hnojení travnatých ploch - spotřeba 20 g/m2 " ((111,0+614,9+(2445,1-182,6))+(257,62))*0,02</t>
  </si>
  <si>
    <t>185803111</t>
  </si>
  <si>
    <t>Ošetření trávníku jednorázové v rovině nebo na svahu do 1:5</t>
  </si>
  <si>
    <t>413287541</t>
  </si>
  <si>
    <t>https://podminky.urs.cz/item/CS_URS_2025_01/185803111</t>
  </si>
  <si>
    <t>" Ošetření trávníku " (111,0+614,9+(2445,1-182,6))</t>
  </si>
  <si>
    <t>185803112</t>
  </si>
  <si>
    <t>Ošetření trávníku jednorázové na svahu přes 1:5 do 1:2</t>
  </si>
  <si>
    <t>1598446780</t>
  </si>
  <si>
    <t>https://podminky.urs.cz/item/CS_URS_2025_01/185803112</t>
  </si>
  <si>
    <t>" Ošetření trávníku " (257,62)</t>
  </si>
  <si>
    <t>185804312</t>
  </si>
  <si>
    <t>Zalití rostlin vodou plochy záhonů jednotlivě přes 20 m2</t>
  </si>
  <si>
    <t>-1502914465</t>
  </si>
  <si>
    <t>https://podminky.urs.cz/item/CS_URS_2025_01/185804312</t>
  </si>
  <si>
    <t>" Zalití travnatých ploch po výsadbě - 15 l na 1 m2 " (2988,4+257,62)*0,015</t>
  </si>
  <si>
    <t>-970158504</t>
  </si>
  <si>
    <t xml:space="preserve">" Naložení pro odvoz zeminy na meziskládku a z meziskládky - ornice " </t>
  </si>
  <si>
    <t>" Odvoz ornice - na meziskládku před zpětným přemístěním " ((2988,4+257,62)*0,15)</t>
  </si>
  <si>
    <t>" Odvoz ornice - z meziskládky pro zpětné použití " ((2988,4+257,62)*0,15)</t>
  </si>
  <si>
    <t xml:space="preserve">" Naložení pro odvoz zeminy na trvalou skládku - ornice " </t>
  </si>
  <si>
    <t>" Odvoz ornice " ((111,0+3143,42)*0,2)-486,903</t>
  </si>
  <si>
    <t>517627986</t>
  </si>
  <si>
    <t xml:space="preserve">" Vodorovné přemístění vytěžené zeminy - ornice - na meziskládku a z meziskládku do 500 m " </t>
  </si>
  <si>
    <t>-911166442</t>
  </si>
  <si>
    <t>" Uložení ornice na meziskládce " ((2988,4+257,62)*0,15)</t>
  </si>
  <si>
    <t>852050824</t>
  </si>
  <si>
    <t xml:space="preserve">" Vodorovné přemístění ornice na skládku do 10 000 m " </t>
  </si>
  <si>
    <t>" Odvoz ornice na skládku " ((111,0+3143,42)*0,2)</t>
  </si>
  <si>
    <t>" Odečet za ornici potřebnou pro zpětné rozprostření " -(486,903)</t>
  </si>
  <si>
    <t>-2027117459</t>
  </si>
  <si>
    <t>" Příplatek k přemístění ornice na skládku přes 10 km - uvažována skládka ve vzdálenosti do 30 km. "</t>
  </si>
  <si>
    <t>" Odvoz ornice na skládku " (163,981)*20</t>
  </si>
  <si>
    <t>-1845384677</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</si>
  <si>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zeminy / sypaniny / výkopku. "_x000D_
</t>
  </si>
  <si>
    <t>" Poplatek za uložení ornice na skládce " (163,981)*1,7</t>
  </si>
  <si>
    <t>" POZN: Množství ze poplatek násobeno vzhledem k MJ koeficientem 1,7 =&gt; 1 m3 = ± 1,7 t. "</t>
  </si>
  <si>
    <t>997231611 SPC</t>
  </si>
  <si>
    <t>Nakládání biologického odpadu na dopravní prostředky pro vodorovnou dopravu</t>
  </si>
  <si>
    <t>1840740594</t>
  </si>
  <si>
    <t>" Náklady spojené s odstranění stávajících stromů, keřů, travin - předpokládaná hmotnost - cca 10,0 t "</t>
  </si>
  <si>
    <t>" Odvoz biologického odpadu " (10,0)</t>
  </si>
  <si>
    <t>997231561 SPC</t>
  </si>
  <si>
    <t>Vodorovná doprava biologického odpadu do 1 km se složením a hrubým urovnáním.</t>
  </si>
  <si>
    <t>744320910</t>
  </si>
  <si>
    <t xml:space="preserve">" Vodorovné přemístění biologického odpadu na skládku do 10 000 m " </t>
  </si>
  <si>
    <t>997231569 SPC</t>
  </si>
  <si>
    <t>Příplatek ZKD 1 km u vodorovné dopravy biologického odpadu - uvažována skládka ve vzdálenosti do 20 km</t>
  </si>
  <si>
    <t>1336718396</t>
  </si>
  <si>
    <t xml:space="preserve">" Příplatek ZKD 1 km u vodorovné dopravy biologického odpadu - uvažována skládka ve vzdálenosti do 20 km " </t>
  </si>
  <si>
    <t>" Odvoz biologického odpadu " (10,0)*19</t>
  </si>
  <si>
    <t>997231901 SPC</t>
  </si>
  <si>
    <t>Poplatek za uložení na skládce (skládkovné) / do kompostáren odpadu biologického rozložitelného kód odpadu 20 02 01</t>
  </si>
  <si>
    <t>-930005663</t>
  </si>
  <si>
    <t xml:space="preserve">Poznámka k položce:_x000D_
"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</si>
  <si>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Poplatek za uložení biologického odpadu na skládce " (10,0)</t>
  </si>
  <si>
    <t>" POZN: Odpad zatříděn dle katalogu o odpadech do skupiny 20 02 01 - Biologicky rozložitelný odpad. "</t>
  </si>
  <si>
    <t>998231311</t>
  </si>
  <si>
    <t>Přesun hmot pro sadovnické a krajinářské úpravy strojně dopravní vzdálenost do 5000 m</t>
  </si>
  <si>
    <t>-929375480</t>
  </si>
  <si>
    <t>https://podminky.urs.cz/item/CS_URS_2025_01/998231311</t>
  </si>
  <si>
    <t>" Přesun hmot pro krajinářské a sadovnické úpravy. " (32,22)</t>
  </si>
  <si>
    <t>-1239021622</t>
  </si>
  <si>
    <t xml:space="preserve">Poznámka k položce:_x000D_
" Stavební práce a dodávky spojené s provedením funkčního celku HSV - výpomoce, doplňkové práce a dodávky,kompletace apod. - např. odstranění nevhodných příměsí a kamenů při sejmutí ornice. "_x000D_
</t>
  </si>
  <si>
    <t>" HZS - pomocné práce při provádění sadových úprav " (5,0)</t>
  </si>
  <si>
    <t>D.1.4.10.1.-2 - SADOVÉ ÚPRAVY, VENKOVNÍ VYBAVENÍ, OPLOCENÍ - NÁHRADNÍ VÝSADBA</t>
  </si>
  <si>
    <t>183106615 SPC</t>
  </si>
  <si>
    <t>D+M Protikořenová fólie z PP proti škodám způsobeným kořeny stromů</t>
  </si>
  <si>
    <t>-106468108</t>
  </si>
  <si>
    <t>Poznámka k položce:_x000D_
" V ceně dodávka druhu fólie dle potřeby, veškeré nutné kotvící a spojovací materiál a další veškeré nutné práce a materiál související s ochranou inženýrských sítí a kořenů nově vysázených stromů. "</t>
  </si>
  <si>
    <t>" Protikořenová fólie pro usměrnění růstů kořenů stromů či jako ochrana inženýrských sítí proti poškození kořeny stromů "</t>
  </si>
  <si>
    <t>" Protikořenová fólie - uvažováno maximální množství 45 m2 " (45,0)</t>
  </si>
  <si>
    <t>184215133</t>
  </si>
  <si>
    <t>Ukotvení dřeviny kůly v rovině nebo na svahu do 1:5 třemi kůly, délky přes 2 do 3 m</t>
  </si>
  <si>
    <t>-1867044616</t>
  </si>
  <si>
    <t>https://podminky.urs.cz/item/CS_URS_2025_01/184215133</t>
  </si>
  <si>
    <t xml:space="preserve">" Ukotvení vysázených dřevin třemi kůly vč. úvazku a provedení, ukotvení a nařezání příčníků mezi kůly. " </t>
  </si>
  <si>
    <t>" Dřevina - Prunus cerasifera „Nigra“ " (3,0)</t>
  </si>
  <si>
    <t>" Dřevina - Platanus acerifolia „Tremonia“ " (5,0)</t>
  </si>
  <si>
    <t>60591257</t>
  </si>
  <si>
    <t>kůl vyvazovací dřevěný impregnovaný D 8cm dl 3m</t>
  </si>
  <si>
    <t>-385420749</t>
  </si>
  <si>
    <t>" Dodávka kůlů pro vysázené stromy náhradní výsadby. "</t>
  </si>
  <si>
    <t>" Dřevina - Prunus cerasifera „Nigra“ " ((3,0)*3)</t>
  </si>
  <si>
    <t>" Dřevina - Platanus acerifolia „Tremonia“ " ((5,0)*3)</t>
  </si>
  <si>
    <t>60591251</t>
  </si>
  <si>
    <t>kůl vyvazovací dřevěný impregnovaný D 8cm dl 1,5m</t>
  </si>
  <si>
    <t>-209481650</t>
  </si>
  <si>
    <t>" Kůl pro provedení přičníků - spoje mezi kůly - uvažovány 3 ks dl. 0,5 m pro 1 strom =&gt; uvažován 1 ks dl. 1,5 m na strom "</t>
  </si>
  <si>
    <t>" Dřevina - Prunus cerasifera „Nigra“ " (3,0)*1</t>
  </si>
  <si>
    <t>" Dřevina - Platanus acerifolia „Tremonia“ " (5,0)*1</t>
  </si>
  <si>
    <t>184911421</t>
  </si>
  <si>
    <t>Mulčování vysazených rostlin mulčovací kůrou, tl. do 100 mm v rovině nebo na svahu do 1:5</t>
  </si>
  <si>
    <t>-535132749</t>
  </si>
  <si>
    <t>https://podminky.urs.cz/item/CS_URS_2025_01/184911421</t>
  </si>
  <si>
    <t xml:space="preserve">Poznámka k položce:_x000D_
" V ceně urovnání, uhrabání, ošetření povrchu s kůrou " _x000D_
</t>
  </si>
  <si>
    <t>" Mulčování kolem nově vysázených stromů a keřů mulčovací kůrou. "</t>
  </si>
  <si>
    <t xml:space="preserve">" Mulčování kolem nově vysázených stromů - uvažována plocha pro 1 strom - 1,2×1,2 m, předpokládaná tl. mulče 10 cm. " </t>
  </si>
  <si>
    <t>" Dřevina - Prunus cerasifera „Nigra“ " (1,2*1,2)*3</t>
  </si>
  <si>
    <t>" Dřevina - Platanus acerifolia „Tremonia“ " (1,2*1,2)*5</t>
  </si>
  <si>
    <t>10391100</t>
  </si>
  <si>
    <t>kůra mulčovací VL</t>
  </si>
  <si>
    <t>-940520024</t>
  </si>
  <si>
    <t>Poznámka k položce:_x000D_
" POZN: Předpokládá se mulčování modřínovou mulčovací štěpkou. "</t>
  </si>
  <si>
    <t xml:space="preserve">" Mulčovací kůra kolem nově vysázených stromů " </t>
  </si>
  <si>
    <t>" Dřevina - Prunus cerasifera „Nigra“ " (((1,2*1,2)*3)*0,1)*1,1</t>
  </si>
  <si>
    <t>" Dřevina - Platanus acerifolia „Tremonia“ " (((1,2*1,2)*5)*0,1)*1,1</t>
  </si>
  <si>
    <t>1465976347</t>
  </si>
  <si>
    <t xml:space="preserve">" Prvotní zalití stromů po výsadbě - 100 l / ks " </t>
  </si>
  <si>
    <t>" Dřevina - Prunus cerasifera „Nigra“ " (3,0)*0,1</t>
  </si>
  <si>
    <t>" Dřevina - Platanus acerifolia „Tremonia“ " (5,0)*0,1</t>
  </si>
  <si>
    <t>185901101 SPC</t>
  </si>
  <si>
    <t>D+M Výsadba sazenic stromů listnatých v jutovém obalu do jam s balem - SLIVOŇ MYROBALÁN "Nigra" (Prunus cerasifera „Nigra“) - Specifikace dle PD</t>
  </si>
  <si>
    <t>1803870866</t>
  </si>
  <si>
    <t>Poznámka k položce:_x000D_
" V ceně:_x000D_
 - zemní práce - vytvoření jámy pro osazení stromu vč. nakládání se zeminou - odvoz na meziskládku / trvalou skládku vč. poplatu za skládku;_x000D_
 - dodávka a usazení stromu - obvod kmínku min 16 - 18 cm, koruna zavětvená ve výšce min. 220 cm nad zemí, strom dodán v ochranném balu s pletivem či v kontejneru;_x000D_
 - doplnění jámy ohumusovanou zeminou - substrátem obohaceným o půdní kondicionér v dávce 1,5 kg/m3 substrátu;_x000D_
 - tabletové hnojivo pro umístění do jámy - uvažováno 10 tablet / strom;_x000D_
 - provedení ochrany spodní části kmene - pletivem, nátěrem apod.;_x000D_
 - ošetření koruny - komparativní řez dle platných norem;_x000D_
 - přesun hmot;_x000D_
 - další nutné práce a materiál související s vysázením dřeviny a jejím upravením nespecifikované. "</t>
  </si>
  <si>
    <t>" Výsadba nových stromů - listnaté stromy. "</t>
  </si>
  <si>
    <t>" Výsadba platanu " (3,0)</t>
  </si>
  <si>
    <t>185901102 SPC</t>
  </si>
  <si>
    <t>D+M Výsadba sazenic stromů listnatých v jutovém obalu do jam s balem - PLATAN JAVOROLISTÝ "Tremonia" (Platanus acerifolia „Tremonia“) - Specifikace dle PD</t>
  </si>
  <si>
    <t>380205769</t>
  </si>
  <si>
    <t xml:space="preserve">Poznámka k položce:_x000D_
" V ceně:_x000D_
 - zemní práce - vytvoření jámy pro osazení stromu vč. nakládání se zeminou - odvoz na meziskládku / trvalou skládku vč. poplatu za skládku;_x000D_
 - dodávka a usazení stromu - obvod kmínku min 16 - 18 cm, koruna zavětvená ve výšce min. 220 cm nad zemí, strom dodán v ochranném balu s pletivem či v kontejneru;_x000D_
 - doplnění jámy ohumusovanou zeminou - substrátem obohaceným o půdní kondicionér v dávce 1,5 kg/m3 substrátu;_x000D_
 - tabletové hnojivo pro umístění do jámy - uvažováno 10 tablet / strom;_x000D_
 - provedení ochrany spodní části kmene - pletivem, nátěrem apod.;_x000D_
 - ošetření koruny - komparativní řez dle platných norem;_x000D_
 - přesun hmot;_x000D_
 - další nutné práce a materiál související s vysázením dřeviny a jejím upravením nespecifikované. "_x000D_
</t>
  </si>
  <si>
    <t>" Výsadba platanu " (5,0)</t>
  </si>
  <si>
    <t>-568638748</t>
  </si>
  <si>
    <t>" Přesun hmot pro krajinářské a sadovnické úpravy. " (0,473)</t>
  </si>
  <si>
    <t>D.1.4.10.1.-3 - SADOVÉ ÚPRAVY, VENKOVNÍ VYBAVENÍ, OPLOCENÍ - POREALIZAČNÍ PÉČE</t>
  </si>
  <si>
    <t>184215141 SPC</t>
  </si>
  <si>
    <t>Kontrola a případná úprava / výměna / doplnění stávajícího kotvení stromů - kůlů - vč. potřebného materiálu</t>
  </si>
  <si>
    <t>-1402572908</t>
  </si>
  <si>
    <t>Poznámka k položce:_x000D_
" V ceně:_x000D_
 - provedení kontroly ukotvení stromů - ochranných kůlů;_x000D_
 - odstranění případných poškozených částí;_x000D_
 - dodání a doplnění kůlů - navrácení do původního stavu;_x000D_
 - úprava a doplnění příčníků pro kotvení;_x000D_
 - veškerý nutný materiál - kůly, kotvící materiál apod.;_x000D_
 - odvoz a likvidace poškozených čístí ukotvení;_x000D_
 - přesun hmot;_x000D_
 - další nutné práce a materiál související s kontrolou a případnou úpravou ukotvení stromů kůly - vyjma úvazků. "_x000D_
_x000D_
" POZN: Výměna úvazků je zohledněna v samostatné položce týkající se pouze uvázání. "</t>
  </si>
  <si>
    <t>" Kontrola kotvení stávajících stromů vč. případné opravy / výměny poškozených částí  - uvažováno 1× ročně. "</t>
  </si>
  <si>
    <t>" Kontrola a výměna stávajícího kotvení stromů - kůlů  - vč. dodávky nových kůlů a odvozu poškozených - 1. rok péče "</t>
  </si>
  <si>
    <t>" Dřevina - Prunus cerasifera „Nigra“ " (3)</t>
  </si>
  <si>
    <t>" Dřevina - Platanus acerifolia „Tremonia“ " (5)</t>
  </si>
  <si>
    <t>" Kontrola a výměna stávajícího kotvení stromů - kůlů  - vč. dodávky nových kůlů a odvozu poškozených - 2. rok péče "</t>
  </si>
  <si>
    <t>" Kontrola a výměna stávajícího kotvení stromů - kůlů  - vč. dodávky nových kůlů a odvozu poškozených - 3. rok péče "</t>
  </si>
  <si>
    <t>" POZN: Porealizační péče uvažována po dobu 3 let od doby výsadby. "</t>
  </si>
  <si>
    <t>184215173</t>
  </si>
  <si>
    <t>Odstranění ukotvení dřeviny kůly třemi kůly, délky přes 2 do 3 m</t>
  </si>
  <si>
    <t>-713933775</t>
  </si>
  <si>
    <t>https://podminky.urs.cz/item/CS_URS_2025_01/184215173</t>
  </si>
  <si>
    <t>" Odstranění stávajícího ukotvení dřevin kůly - uvažováno na konci 3. roku porealizační péče. "</t>
  </si>
  <si>
    <t>184801121</t>
  </si>
  <si>
    <t>Ošetření vysazených dřevin solitérních v rovině nebo na svahu do 1:5</t>
  </si>
  <si>
    <t>1301391543</t>
  </si>
  <si>
    <t>https://podminky.urs.cz/item/CS_URS_2025_01/184801121</t>
  </si>
  <si>
    <t xml:space="preserve">Poznámka k položce:_x000D_
" POZN: V ceně jsou započteny i náklady na odplevelení s nakypřením nebo vypletí, odstranění poškozených částí dřeviny s případným složením odpadu na hromady. " </t>
  </si>
  <si>
    <t>" Ošetření vysázených stromů - odplevelení, vypletí, ... - uvažováno 1× ročně "</t>
  </si>
  <si>
    <t>" Provedení ošetření vysázených stromů - 1. rok péče "</t>
  </si>
  <si>
    <t>" Dřevina - Prunus cerasifera „Nigra“ " (3)*1</t>
  </si>
  <si>
    <t>" Dřevina - Platanus acerifolia „Tremonia“ " (5)*1</t>
  </si>
  <si>
    <t>" Provedení ošetření vysázených stromů - 2. rok péče "</t>
  </si>
  <si>
    <t>" Provedení ošetření vysázených stromů - 3. rok péče "</t>
  </si>
  <si>
    <t>184801125 SPC</t>
  </si>
  <si>
    <t>Kontrola zálivkové mísy vč. potřebných úprava doplnění</t>
  </si>
  <si>
    <t>-2018677246</t>
  </si>
  <si>
    <t>Poznámka k položce:_x000D_
" V ceně:_x000D_
 - provedení vizuální kontroly zálivkové mísy;_x000D_
 - případná oprava zálivkové mísy - odplevelení, odstranění távy, úprava velikosti , ...;_x000D_
 - případné odstranění a odvoz nevhodné mulče - hnijící, napadné apod;_x000D_
 - další veškeré nutné práce související s provedneím a opravou zálivkové mísy okolo stromu, vyjma doplnění mulče. "_x000D_
_x000D_
" POZN: Doplnění mulče je uvažováno samostatnými položkami - na práci a dodávku mulče. "</t>
  </si>
  <si>
    <t>" Kontrola zálivkové mísy stromů vč. potřebných úprava doplnění - uvažováno 1× ročně "</t>
  </si>
  <si>
    <t>" Provedení kontroly, úprav a doplnění zálivkové mísy vysázených stromů - 1. rok péče "</t>
  </si>
  <si>
    <t>" Provedení kontroly, úprav a doplnění zálivkové mísy vysázených stromů - 2. rok péče "</t>
  </si>
  <si>
    <t>" Provedení kontroly, úprav a doplnění zálivkové mísy vysázených stromů - 3. rok péče "</t>
  </si>
  <si>
    <t>184813119 SPC</t>
  </si>
  <si>
    <t>Kontrola a případná výměna ochrany stromu proti okusu, mrazu, mechanickému poškození, ...</t>
  </si>
  <si>
    <t>-1467101325</t>
  </si>
  <si>
    <t xml:space="preserve">Poznámka k položce:_x000D_
" V ceně přesun hmot, veškeré nutné příslušenství pro případnou opravu (provedení) ochrany vč. odvozu a likvidace poškozené ochrany. "_x000D_
</t>
  </si>
  <si>
    <t>" Kontrola ochrany stromu proti vlivům vč. případného doplnění, výměny a odstranění stávající, poškozené - uvažováno 1× ročně pro strom. "</t>
  </si>
  <si>
    <t>" Kontrola ochrany stromu vč. doplnění a výměny - 1. rok péče "</t>
  </si>
  <si>
    <t>" Kontrola ochrany stromu vč. doplnění a výměny - 2. rok péče "</t>
  </si>
  <si>
    <t>" Kontrola ochrany stromu vč. doplnění a výměny - 3. rok péče "</t>
  </si>
  <si>
    <t>184852321</t>
  </si>
  <si>
    <t>Řez stromů prováděný lezeckou technikou výchovný (S-RV) špičáky a keřové stromy, výšky do 4 m</t>
  </si>
  <si>
    <t>-1239813274</t>
  </si>
  <si>
    <t>https://podminky.urs.cz/item/CS_URS_2025_01/184852321</t>
  </si>
  <si>
    <t>" Provedení výchovného řezu vysázených stromů - uvažován 1× ročně "</t>
  </si>
  <si>
    <t>" Provedení výchovného řezu stromů - 1. rok péče "</t>
  </si>
  <si>
    <t>" Provedení výchovného řezu stromů- 2. rok péče "</t>
  </si>
  <si>
    <t>" Provedení výchovného řezu stromů - 3. rok péče "</t>
  </si>
  <si>
    <t>184911111</t>
  </si>
  <si>
    <t>Znovuuvázání dřeviny jedním úvazkem ke stávajícímu kůlu</t>
  </si>
  <si>
    <t>733532856</t>
  </si>
  <si>
    <t>https://podminky.urs.cz/item/CS_URS_2025_01/184911111</t>
  </si>
  <si>
    <t>Poznámka k položce:_x000D_
" V ceně také kotvící materiál, úvazek, odstranění a likvidace poškozenéího či chybějícího. "</t>
  </si>
  <si>
    <t xml:space="preserve">" Případné znovuuvázání dřeviny - uvažováno 1× ročně  - uvažovány všechny 3  úvazky pro strom. " </t>
  </si>
  <si>
    <t>" Znovuuvázání dřeviny - 1. rok péče "</t>
  </si>
  <si>
    <t>" Dřevina - Prunus cerasifera „Nigra“ " ((3)*3)*1</t>
  </si>
  <si>
    <t>" Dřevina - Platanus acerifolia „Tremonia“ " ((5)*3)*1</t>
  </si>
  <si>
    <t>" Znovuuvázání dřeviny - 2. rok péče "</t>
  </si>
  <si>
    <t>" Znovuuvázání dřeviny - 3. rok péče "</t>
  </si>
  <si>
    <t>-1788066454</t>
  </si>
  <si>
    <t>" Doplnění mulčovací vrstvy kolem stromů - předpoklad 1× ročně - uvažována původní plocha - 1,2×1,2 m kolem stromu - tl. 10 cm. "</t>
  </si>
  <si>
    <t>" Doplnění mulčovací vrstvy kolem stromů - 1. rok péče "</t>
  </si>
  <si>
    <t>" Doplnění mulčovací vrstvy kolem stromů - 2. rok péče "</t>
  </si>
  <si>
    <t>" Doplnění mulčovací vrstvy kolem stromů - 3. rok péče "</t>
  </si>
  <si>
    <t>281023565</t>
  </si>
  <si>
    <t>" Mulčovací kůra pro doplnění  kolem stromů - předpoklad 1× ročně - uvažována plocha - 1,2×1,2 m kolem stromu a doplnění 25 % původní kubatury "</t>
  </si>
  <si>
    <t>" Kůra pro doplnění mulčovací vrstvy kolem stromů - 1. rok péče "</t>
  </si>
  <si>
    <t>" Dřevina - Prunus cerasifera „Nigra“ " ((((1,2*1,2)*3)*0,1)*1,1)*0,25</t>
  </si>
  <si>
    <t>" Dřevina - Platanus acerifolia „Tremonia“ " ((((1,2*1,2)*5)*0,1)*1,1)*0,25</t>
  </si>
  <si>
    <t>" Kůra pro doplnění mulčovací vrstvy kolem stromů - 2. rok péče "</t>
  </si>
  <si>
    <t>" Kůra pro doplnění mulčovací vrstvy kolem stromů - 3. rok péče "</t>
  </si>
  <si>
    <t>185804311</t>
  </si>
  <si>
    <t>Zalití rostlin vodou plochy záhonů jednotlivě do 20 m2</t>
  </si>
  <si>
    <t>-1248433409</t>
  </si>
  <si>
    <t>https://podminky.urs.cz/item/CS_URS_2025_01/185804311</t>
  </si>
  <si>
    <t xml:space="preserve">" Zálivka vysázených stromů - předpoklad co 14 dní v období květen - září - uvažováno 12 × ročně se zálivkou 100 l na 1 zalití " </t>
  </si>
  <si>
    <t>" Zalití stromů - 1. rok péče "</t>
  </si>
  <si>
    <t>" Dřevina - Prunus cerasifera „Nigra“ " ((3*12)*(100/1000))</t>
  </si>
  <si>
    <t>" Dřevina - Platanus acerifolia „Tremonia“ " ((5*12)*(100/1000))</t>
  </si>
  <si>
    <t>" Zalití stromů - 2. rok péče "</t>
  </si>
  <si>
    <t>" Zalití stromů - 3. rok péče "</t>
  </si>
  <si>
    <t>185811111</t>
  </si>
  <si>
    <t>Shrabání listí ručně nebo strojně souvislé plochy do 1000 m2 bez pokryvných rostlin v rovině nebo na svahu do 1:5, ve vrstvě do 50 mm</t>
  </si>
  <si>
    <t>-1728159796</t>
  </si>
  <si>
    <t>https://podminky.urs.cz/item/CS_URS_2025_01/185811111</t>
  </si>
  <si>
    <t xml:space="preserve">" Úklid spadaného listí kolem nově vysázených stromů - předpoklad 1× za rok - na podzím " </t>
  </si>
  <si>
    <t xml:space="preserve">" Uvažována průměrná plocha pro shrabání listí 3,0×3,0 m pro strom. " </t>
  </si>
  <si>
    <t>" Úklid spadlého listí - 1. rok péče "</t>
  </si>
  <si>
    <t>" Dřevina - Prunus cerasifera „Nigra“ " ((3,0*3,0)*3)*1</t>
  </si>
  <si>
    <t>" Dřevina - Platanus acerifolia „Tremonia“ " ((3,0*3,0)*5)*1</t>
  </si>
  <si>
    <t>" Úklid spadlého listí - 2. rok péče "</t>
  </si>
  <si>
    <t>" Úklid spadlého listí - 3. rok péče "</t>
  </si>
  <si>
    <t>1540270530</t>
  </si>
  <si>
    <t>" Náklady spojené s odstranění biologického odpadu během porealizační péče - uvažován 1× ročně "</t>
  </si>
  <si>
    <t>" Náklady spojené s odstranění biologického odpadu během porealizační péče - 1. rok péče "</t>
  </si>
  <si>
    <t>" Odvoz biologického odpadu - předpokládaná hmotnost - 0,1 t " (0,1)</t>
  </si>
  <si>
    <t>" Náklady spojené s odstranění biologického odpadu během porealizační péče- 2. rok péče "</t>
  </si>
  <si>
    <t>" Náklady spojené s odstranění biologického odpadu během porealizační péče - 3. rok péče "</t>
  </si>
  <si>
    <t>" Odvoz biologického odpadu - předpokládaná hmotnost - 0,3 t " (0,3)</t>
  </si>
  <si>
    <t>901096641</t>
  </si>
  <si>
    <t>" Vodorovné přemístění biologického odpadu na skládku do 10 000 m - uvažován 1× ročně "</t>
  </si>
  <si>
    <t>" Vodorovné přemístění biologického odpadu na skládku do 10 000 m - 1. rok péče "</t>
  </si>
  <si>
    <t>" Vodorovné přemístění biologického odpadu na skládku do 10 000 m - 2. rok péče "</t>
  </si>
  <si>
    <t>" Vodorovné přemístění biologického odpadu na skládku do 10 000 m - 3. rok péče "</t>
  </si>
  <si>
    <t>974555677</t>
  </si>
  <si>
    <t>" Příplatek ZKD 1 km u vodorovné dopravy biologického odpadu - uvažována skládka ve vzdálenosti do 20 km - uvažován 1× ročně "</t>
  </si>
  <si>
    <t>" Příplatek ZKD 1 km u vodorovné dopravy biologického odpadu - uvažována skládka ve vzdálenosti do 20 km - 1. rok péče "</t>
  </si>
  <si>
    <t>" Odvoz biologického odpadu - předpokládaná hmotnost - 0,1 t " (0,1)*19</t>
  </si>
  <si>
    <t>" Příplatek ZKD 1 km u vodorovné dopravy biologického odpadu - uvažována skládka ve vzdálenosti do 20 km - 2. rok péče "</t>
  </si>
  <si>
    <t>" Příplatek ZKD 1 km u vodorovné dopravy biologického odpadu - uvažována skládka ve vzdálenosti do 20 km - 3. rok péče "</t>
  </si>
  <si>
    <t>" Odvoz biologického odpadu - předpokládaná hmotnost - 0,3 t " (0,3)*19</t>
  </si>
  <si>
    <t>281541957</t>
  </si>
  <si>
    <t>" Poplatek za uložení biologického odpadu na skládce - 1. rok péče "</t>
  </si>
  <si>
    <t>" Poplatek za uložení biologického odpadu " (0,1)</t>
  </si>
  <si>
    <t>" Poplatek za uložení biologického odpadu na skládce - 2. rok péče "</t>
  </si>
  <si>
    <t>" Poplatek za uložení biologického odpadu na skládce - 3. rok péče "</t>
  </si>
  <si>
    <t>" Poplatek za uložení biologického odpadu " (0,3)</t>
  </si>
  <si>
    <t>830148562</t>
  </si>
  <si>
    <t>" Přesun hmot pro sadovnické úpravy - porealizační péči " (0,192)</t>
  </si>
  <si>
    <t>D.1.4.10.2. - ZPEVNĚNÉ PLOCHY A KOMUNIKACE</t>
  </si>
  <si>
    <t>Technico Opava s.r.o.</t>
  </si>
  <si>
    <t xml:space="preserve">    5 - Komunikace pozemní</t>
  </si>
  <si>
    <t xml:space="preserve">      5 - 1 - Areálové pojízdná komunikace - Nová konstrukce s krytem ze zámkové dlažby</t>
  </si>
  <si>
    <t xml:space="preserve">      5 - 2 - Areálová pochůzí komunikace - Areálový a okapový chodník ze zámkové dlažby tl. 60 mm</t>
  </si>
  <si>
    <t xml:space="preserve">      5 - 3 - Areálová pochůzí komunikace - Navrácení rozebrané a očištěné zámkové dlažby</t>
  </si>
  <si>
    <t xml:space="preserve">      5 - 5 - Areálová komunikace - Vyspravení stávající asfaltové komunikace</t>
  </si>
  <si>
    <t xml:space="preserve">      5 - 6 - Plocha pod ocelovými schodišti - Prané říční kamenivo</t>
  </si>
  <si>
    <t xml:space="preserve">      5 - 7 - Zvýšení únosnosti podloží - sanace pláně</t>
  </si>
  <si>
    <t>113106121</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</si>
  <si>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</si>
  <si>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1340293136</t>
  </si>
  <si>
    <t>https://podminky.urs.cz/item/CS_URS_2025_01/113106121</t>
  </si>
  <si>
    <t>" Rozebrání pochůzí betonové dlažby ručně "</t>
  </si>
  <si>
    <t>" Rozebrání betonové dlažby - na jižní straně " (4,7)</t>
  </si>
  <si>
    <t>" Rozebrání betonové dlažby - na JV straně " (15,0)</t>
  </si>
  <si>
    <t>113106123</t>
  </si>
  <si>
    <t>Rozebrání dlažeb komunikací pro pěší s přemístěním hmot na skládku na vzdálenost do 3 m nebo s naložením na dopravní prostředek s ložem z kameniva nebo živice a s jakoukoliv výplní spár ručně ze zámkové dlažby</t>
  </si>
  <si>
    <t>1288603543</t>
  </si>
  <si>
    <t>https://podminky.urs.cz/item/CS_URS_2025_01/113106123</t>
  </si>
  <si>
    <t>" Rozebrání pochůzí zámkové dlažby ručně. "</t>
  </si>
  <si>
    <t>" Rozebrání zámkové dlažby chodníku - pro zpětné použití " (18,4)</t>
  </si>
  <si>
    <t>113107163</t>
  </si>
  <si>
    <t>Odstranění podkladů nebo krytů strojně plochy jednotlivě přes 50 m2 do 200 m2 s přemístěním hmot na skládku na vzdálenost do 20 m nebo s naložením na dopravní prostředek z kameniva hrubého drceného, o tl. vrstvy přes 200 do 300 mm</t>
  </si>
  <si>
    <t>1532986111</t>
  </si>
  <si>
    <t>https://podminky.urs.cz/item/CS_URS_2025_01/113107163</t>
  </si>
  <si>
    <t>" Odstranění podkladních vrstev strojně pro jednotlivé plochy přes 50 do 200 m2. "</t>
  </si>
  <si>
    <t>" Odstranění podkladních vrstev pod asfaltovou komunikací pro vyspravení - na jižní straně " (121,0)</t>
  </si>
  <si>
    <t>113107183</t>
  </si>
  <si>
    <t>Odstranění podkladů nebo krytů strojně plochy jednotlivě přes 50 m2 do 200 m2 s přemístěním hmot na skládku na vzdálenost do 20 m nebo s naložením na dopravní prostředek živičných, o tl. vrstvy přes 100 do 150 mm</t>
  </si>
  <si>
    <t>949479940</t>
  </si>
  <si>
    <t>https://podminky.urs.cz/item/CS_URS_2025_01/113107183</t>
  </si>
  <si>
    <t>" Odstranění živičné vrstvy asfaltové komunikace strojně pro jednotlivé plochy přes 50 do 200 m2. "</t>
  </si>
  <si>
    <t>" Odstranění asfaltové komunikace pro vyspravení - na jižní straně " (121,0)</t>
  </si>
  <si>
    <t>113107322</t>
  </si>
  <si>
    <t>Odstranění podkladů nebo krytů strojně plochy jednotlivě do 50 m2 s přemístěním hmot na skládku na vzdálenost do 3 m nebo s naložením na dopravní prostředek z kameniva hrubého drceného, o tl. vrstvy přes 100 do 200 mm</t>
  </si>
  <si>
    <t>1981324791</t>
  </si>
  <si>
    <t>https://podminky.urs.cz/item/CS_URS_2025_01/113107322</t>
  </si>
  <si>
    <t>" Odstranění podkladních vrstev strojně pro jednotlivé plochy do 50 m2. "</t>
  </si>
  <si>
    <t>" Odstranění podkladních vrstev pod betonovou dlažbou - na jižní straně " (4,7)</t>
  </si>
  <si>
    <t>" Odstranění podkladních vrstev pod betonovou dlažbou - na JV straně " (15,0)</t>
  </si>
  <si>
    <t>113107323</t>
  </si>
  <si>
    <t>Odstranění podkladů nebo krytů strojně plochy jednotlivě do 50 m2 s přemístěním hmot na skládku na vzdálenost do 3 m nebo s naložením na dopravní prostředek z kameniva hrubého drceného, o tl. vrstvy přes 200 do 300 mm</t>
  </si>
  <si>
    <t>-699707991</t>
  </si>
  <si>
    <t>https://podminky.urs.cz/item/CS_URS_2025_01/113107323</t>
  </si>
  <si>
    <t>" Odstranění podkladních vrstev pod zámkovou dlažbou pro pěší " (18,4)</t>
  </si>
  <si>
    <t>" Odstranění podkladních vrstev pod asfaltovou komunikací pro pěší pro vyspravení - na západní straně " (18,6)</t>
  </si>
  <si>
    <t>" Odstranění podkladních vrstev pod asfaltovou komunikací pro pěší pro vyspravení - uvažován chodník na JZ straně " (17,1)</t>
  </si>
  <si>
    <t>113107343</t>
  </si>
  <si>
    <t>Odstranění podkladů nebo krytů strojně plochy jednotlivě do 50 m2 s přemístěním hmot na skládku na vzdálenost do 3 m nebo s naložením na dopravní prostředek živičných, o tl. vrstvy přes 100 do 150 mm</t>
  </si>
  <si>
    <t>1318759486</t>
  </si>
  <si>
    <t>https://podminky.urs.cz/item/CS_URS_2025_01/113107343</t>
  </si>
  <si>
    <t>" Odstranění živičné vrstvy asfaltové komunikace strojně pro jednotlivé plochy do 50 m2. "</t>
  </si>
  <si>
    <t>" Odstranění asfaltové komunikace pro pěší pro vyspravení - na západní straně " (18,6)</t>
  </si>
  <si>
    <t>" Odstranění asfaltové komunikace - uvažován chodník na JZ straně " (17,1)</t>
  </si>
  <si>
    <t>113202111</t>
  </si>
  <si>
    <t>Vytrhání obrub s vybouráním lože, s přemístěním hmot na skládku na vzdálenost do 3 m nebo s naložením na dopravní prostředek z krajníků nebo obrubníků stojatých</t>
  </si>
  <si>
    <t>-848317780</t>
  </si>
  <si>
    <t>https://podminky.urs.cz/item/CS_URS_2025_01/113202111</t>
  </si>
  <si>
    <t>" Vytrhání stojatých obrub "</t>
  </si>
  <si>
    <t>" Silničních / chodníkových - případné vytrhání podél vyspravované asfaltové komunikace - jižní strana " (35,0+35,0)</t>
  </si>
  <si>
    <t>" Silničních / chodníkových - případné vytrhání podél vyspravované asfaltové komunikace - západní strana " (15,0)</t>
  </si>
  <si>
    <t>113204111</t>
  </si>
  <si>
    <t>Vytrhání obrub s vybouráním lože, s přemístěním hmot na skládku na vzdálenost do 3 m nebo s naložením na dopravní prostředek záhonových</t>
  </si>
  <si>
    <t>-1237399957</t>
  </si>
  <si>
    <t>https://podminky.urs.cz/item/CS_URS_2025_01/113204111</t>
  </si>
  <si>
    <t xml:space="preserve">" Vytrhání obrub záhonových / parkových " </t>
  </si>
  <si>
    <t>" Vytrhání obrub - uvažováno kolem okapového chodníku na jižní straně " (17,0)+(10,6)</t>
  </si>
  <si>
    <t>-1669502507</t>
  </si>
  <si>
    <t>" Případné čerpání vody během provádění prací " (56,0)</t>
  </si>
  <si>
    <t>-910155955</t>
  </si>
  <si>
    <t>" Pohotovost čerpací soustavy pro případné čerpání vody " (7,0)</t>
  </si>
  <si>
    <t>1165835466</t>
  </si>
  <si>
    <t>-1391572316</t>
  </si>
  <si>
    <t>-64201706</t>
  </si>
  <si>
    <t>-515217466</t>
  </si>
  <si>
    <t>" Případné dočasné zajištění kabelů během provádění prací " (5,0)</t>
  </si>
  <si>
    <t>DMTŽ+ zpětná MTŽ / Ochrana, zajištění stávajících prvků při provádění a bourání zpevněných ploch - kusových</t>
  </si>
  <si>
    <t>-1134090621</t>
  </si>
  <si>
    <t>Poznámka k položce:_x000D_
" Ochrana / zajištění stávajících šachet (ZTI i kabelových), podzemních hydrantů, vpustí, mobiliáře (košů, laviček, …), skříní (elektro, plyn, …), sloupů VO, dopravních značek, informačních panelů, kamenného pomníku, atd. při provádění a bourání zpevněných ploch. "_x000D_
" V ceně veškeré nutné příslušenství související s ochranou a zajištěním stávajících šachet, vpustí, podzemních hydrantů a dalších věcí související s provedením a bouráním zpevněných ploch.  V ceně také přesun hmot. "</t>
  </si>
  <si>
    <t xml:space="preserve">" Ochrana stávajících prvků během prací " </t>
  </si>
  <si>
    <t>" Ochrana stávajících sloupů VO " (2,0)</t>
  </si>
  <si>
    <t>" Ochrana stávajících prvků ZTI - šachet, podzemních hydrantů, teleskopických souprav, vpustí, ... " (3,0)</t>
  </si>
  <si>
    <t>" Rezerva za nespecifikované prvky - 3 ks " (2,0)</t>
  </si>
  <si>
    <t>119999902 SPC</t>
  </si>
  <si>
    <t>DMTŽ+ zpětná MTŽ / Ochrana, zajištění stávajících prvků při provádění a bourání zpevněných ploch - liniových</t>
  </si>
  <si>
    <t>1790561574</t>
  </si>
  <si>
    <t>Poznámka k položce:_x000D_
" Demontáž a uskladnění vč. dočasného ucpání a zpětná montáž / ochrana  liniových prvků z důvodu provádění a bourání zpevněných ploch. "_x000D_
_x000D_
" V ceně veškerý nutný úložný, kotvící zaslepovací / ochranný materiál a práce související se demontáž a zpětnou montáží / ochranou liniového odvodňovacího žlabu._x000D_
V ceně také přesun hmot, případný odvoz a likvidace suti. "</t>
  </si>
  <si>
    <t xml:space="preserve">" DMTŽ, uskladnění + zpětná MTŽ / Ochrana stávajících prvků během prací - liniových " </t>
  </si>
  <si>
    <t>" Liniový odvodňovací žlab " (18,4)+(13,3+1,6)</t>
  </si>
  <si>
    <t>122211101</t>
  </si>
  <si>
    <t>Odkopávky a prokopávky ručně zapažené i nezapažené v hornině třídy těžitelnosti I skupiny 3</t>
  </si>
  <si>
    <t>53445665</t>
  </si>
  <si>
    <t>https://podminky.urs.cz/item/CS_URS_2025_01/122211101</t>
  </si>
  <si>
    <t>" Odkopávky pro zpevněné plochy - 5 % z celkového objemu. "</t>
  </si>
  <si>
    <t>" Odkopávka pro zpevněné plochy - areálová pojízdná komunikace ze zámkové dlažby - nová " ((79,1)*0,39)*0,05</t>
  </si>
  <si>
    <t>" Odkopávka pro zpevněné plochy - areálový a okapový chodník ze zámkové dlažby - nová " ((37,7)*0,24)*0,05</t>
  </si>
  <si>
    <t>" Odkopávka pro zpevněné plochy - areálová pochůzí komunikace ze zámkové dlažby - navrácení " ((18,4)*0,37)*0,05</t>
  </si>
  <si>
    <t>" Odkopávka pro zpevněné plochy - areálová asfaltová komunikace - vyspravení  " ((18,6+121,0)*0,25)*0,05</t>
  </si>
  <si>
    <t>" Odkopávka pro zpevněné plochy - vrstva z kačírku pod schodišti " ((2,0)*0,15)*0,05</t>
  </si>
  <si>
    <t>" Odkopávka pro zpevněné plochy - sanace pláně " ((79,1+37,7+18,4+(18,6+121,0))*0,3)*0,05</t>
  </si>
  <si>
    <t>122251104</t>
  </si>
  <si>
    <t>Odkopávky a prokopávky nezapažené strojně v hornině třídy těžitelnosti I skupiny 3 přes 100 do 500 m3</t>
  </si>
  <si>
    <t>-2137901062</t>
  </si>
  <si>
    <t>https://podminky.urs.cz/item/CS_URS_2025_01/122251104</t>
  </si>
  <si>
    <t>" Odkopávky pro zpevněné plochy - 70 % z celkového objemu. "</t>
  </si>
  <si>
    <t>" Odkopávka pro zpevněné plochy - areálová pojízdná komunikace ze zámkové dlažby - nová " ((79,1)*0,39)*0,7</t>
  </si>
  <si>
    <t>" Odkopávka pro zpevněné plochy - areálový a okapový chodník ze zámkové dlažby - nová " ((37,7)*0,24)*0,7</t>
  </si>
  <si>
    <t>" Odkopávka pro zpevněné plochy - areálová pochůzí komunikace ze zámkové dlažby - navrácení " ((18,4)*0,37)*0,7</t>
  </si>
  <si>
    <t>" Odkopávka pro zpevněné plochy - areálová asfaltová komunikace - vyspravení  " ((18,6+121,0)*0,25)*0,7</t>
  </si>
  <si>
    <t>" Odkopávka pro zpevněné plochy - vrstva z kačírku pod schodišti " ((2,0)*0,15)*0,7</t>
  </si>
  <si>
    <t>" Odkopávka pro zpevněné plochy - sanace pláně " ((79,1+37,7+18,4+(18,6+121,0))*0,3)*0,7</t>
  </si>
  <si>
    <t>122311101</t>
  </si>
  <si>
    <t>Odkopávky a prokopávky ručně zapažené i nezapažené v hornině třídy těžitelnosti II skupiny 4</t>
  </si>
  <si>
    <t>-233817968</t>
  </si>
  <si>
    <t>https://podminky.urs.cz/item/CS_URS_2025_01/122311101</t>
  </si>
  <si>
    <t>122351102</t>
  </si>
  <si>
    <t>Odkopávky a prokopávky nezapažené strojně v hornině třídy těžitelnosti II skupiny 4 přes 20 do 50 m3</t>
  </si>
  <si>
    <t>556185195</t>
  </si>
  <si>
    <t>https://podminky.urs.cz/item/CS_URS_2025_01/122351102</t>
  </si>
  <si>
    <t>" Odkopávky pro zpevněné plochy - 20 % z celkového objemu. "</t>
  </si>
  <si>
    <t>" Odkopávka pro zpevněné plochy - areálová pojízdná komunikace ze zámkové dlažby - nová " ((79,1)*0,39)*0,2</t>
  </si>
  <si>
    <t>" Odkopávka pro zpevněné plochy - areálový a okapový chodník ze zámkové dlažby - nová " ((37,7)*0,24)*0,2</t>
  </si>
  <si>
    <t>" Odkopávka pro zpevněné plochy - areálová pochůzí komunikace ze zámkové dlažby - navrácení " ((18,4)*0,37)*0,2</t>
  </si>
  <si>
    <t>" Odkopávka pro zpevněné plochy - areálová asfaltová komunikace - vyspravení  " ((18,6+121,0)*0,25)*0,2</t>
  </si>
  <si>
    <t>" Odkopávka pro zpevněné plochy - vrstva z kačírku pod schodišti " ((2,0)*0,15)*0,2</t>
  </si>
  <si>
    <t>" Odkopávka pro zpevněné plochy - sanace pláně " ((79,1+37,7+18,4+(18,6+121,0))*0,3)*0,2</t>
  </si>
  <si>
    <t>129001101</t>
  </si>
  <si>
    <t>Příplatek k cenám vykopávek za ztížení vykopávky v blízkosti podzemního vedení nebo výbušnin v horninách jakékoliv třídy</t>
  </si>
  <si>
    <t>1867201778</t>
  </si>
  <si>
    <t>https://podminky.urs.cz/item/CS_URS_2025_01/129001101</t>
  </si>
  <si>
    <t>" Příplatek - 2 % " ((8,216+115,042)+(8,216+32,87))*0,02</t>
  </si>
  <si>
    <t>-553350242</t>
  </si>
  <si>
    <t>" Hutnění podloží před realizací zpevněných ploch " (79,1)+(37,7)+(18,4)+(18,6+121,0)+(2,0)</t>
  </si>
  <si>
    <t>797595929</t>
  </si>
  <si>
    <t>" Úprava ploch před realizací zpevněných ploch - souvislé plochy do 500 m2. " (79,1)+(37,7)+(18,4)+(18,6+121,0)+(2,0)</t>
  </si>
  <si>
    <t>181111199 SPC</t>
  </si>
  <si>
    <t>Dočasné terénní úpravy pro potřeby staveniště s uvedením do původního stavu vč. veškerých souvisejících prací</t>
  </si>
  <si>
    <t>-79815016</t>
  </si>
  <si>
    <t>Poznámka k položce:_x000D_
V ceně veškeré práce a materiál související s dočasnými terénními úpravy pro potřeby staveniště a vrácením do původního stavu- Jedná se např. o:_x000D_
 - provedení zemních prací pro dosačení požadovaného sklonu po pojezd vč. nakládání se zeminou (odvozy na a z meziskládky, ...);_x000D_
 - provedení svahování;_x000D_
 - plastové pojezdové bloky vč. jejich pozdějšího odstranění;_x000D_
 - uvedení plochy do původního stavu po provedení prací;_x000D_
 - přesun hmot;_x000D_
 - další veškeré nutné prcáe a materiál související s provedením dočasných terénních úprav pro potřeby staveniště - pojezdy automobily přes travnaté plochy. "</t>
  </si>
  <si>
    <t>" Dočasné terénní úpravy pro potřeby staveniště - pojezdu po travnatých plochách kolem objektu - vč. uvedení do původního stavu. " (127,6)</t>
  </si>
  <si>
    <t>" POZN: Výměra vztažena na půdorysnou plochu vč. bočních svahů. "</t>
  </si>
  <si>
    <t>-252219916</t>
  </si>
  <si>
    <t>" Naložení pro odvoz nepotřebné zeminy " (8,216+115,042)</t>
  </si>
  <si>
    <t>-1088981851</t>
  </si>
  <si>
    <t>" Naložení pro odvoz nepotřebné zeminy " (8,216+32,87)</t>
  </si>
  <si>
    <t>-2062070719</t>
  </si>
  <si>
    <t>" Odvoz nepotřebné zeminy na trvalou skládku " (8,216+115,042)</t>
  </si>
  <si>
    <t>-273260905</t>
  </si>
  <si>
    <t>" Odvoz nepotřebné zeminy na trvalou skládku " (8,216+115,042)*10</t>
  </si>
  <si>
    <t>-550764606</t>
  </si>
  <si>
    <t>" Odvoz nepotřebné zeminy na trvalou skládku " (8,216+32,87)</t>
  </si>
  <si>
    <t>-1703768975</t>
  </si>
  <si>
    <t>" Odvoz nepotřebné zeminy na trvalou skládku " (8,216+32,87)*10</t>
  </si>
  <si>
    <t>1025161947</t>
  </si>
  <si>
    <t>" Poplatek za uložení zeminy na skládce " (123,258+41,086)*2,0</t>
  </si>
  <si>
    <t>Komunikace pozemní</t>
  </si>
  <si>
    <t>5 - 1</t>
  </si>
  <si>
    <t>Areálové pojízdná komunikace - Nová konstrukce s krytem ze zámkové dlažby</t>
  </si>
  <si>
    <t>596212322</t>
  </si>
  <si>
    <t>Kladení dlažby z betonových zámkových dlaždic pozemních komunikací ručně s ložem z kameniva těženého nebo drceného tl. do 50 mm, s vyplněním spár, s dvojitým hutněním vibrováním a se smetením přebytečného materiálu na krajnici tl. 100 mm skupiny B, pro plochy do 300 m2</t>
  </si>
  <si>
    <t>-2029328487</t>
  </si>
  <si>
    <t>https://podminky.urs.cz/item/CS_URS_2025_01/596212322</t>
  </si>
  <si>
    <t xml:space="preserve">" Kladení zámkové dlažby tvaru I 200×165 mm tl. 100 mm areálové pojízdné komunikace " </t>
  </si>
  <si>
    <t>" Kladení zámkové dlažby - tl. 100 mm " (79,1)</t>
  </si>
  <si>
    <t>59245296 RTO</t>
  </si>
  <si>
    <t>dlažba zámková betonová tvaru I 200x165mm tl 100mm přírodní vč. doplňujících tvarovek</t>
  </si>
  <si>
    <t>1463932932</t>
  </si>
  <si>
    <t xml:space="preserve">Poznámka k položce:_x000D_
" POZN: V ceně nutno zohlednit veškeré nutné prvky a doplňující tvarovky - ukončující, půlky apod. "_x000D_
</t>
  </si>
  <si>
    <t>" Dodávka nové zámkové dlažby tvaru I 200×165 mm, tl. 100 mm vč. doplňujících tvarovek pro novou pojízdnou areálovou komunikaci. "</t>
  </si>
  <si>
    <t>" Dodávka zámkové dlažby " (79,1)*1,1</t>
  </si>
  <si>
    <t>564871011</t>
  </si>
  <si>
    <t>Podklad ze štěrkodrti ŠD s rozprostřením a zhutněním plochy jednotlivě do 100 m2, po zhutnění tl. 250 mm</t>
  </si>
  <si>
    <t>-699253285</t>
  </si>
  <si>
    <t>https://podminky.urs.cz/item/CS_URS_2025_01/564871011</t>
  </si>
  <si>
    <t xml:space="preserve">" Podkladní vrstva ze štěrkodrti ŠD-B frakce 0-32 mm pod areálovou pojízdnou komunikaci ze zámkové dlažby " </t>
  </si>
  <si>
    <t>" Podklad pod areálovou pojízdnou plochu ze zámkové dlažby " (79,1)*1,05</t>
  </si>
  <si>
    <t>5 - 2</t>
  </si>
  <si>
    <t>Areálová pochůzí komunikace - Areálový a okapový chodník ze zámkové dlažby tl. 60 mm</t>
  </si>
  <si>
    <t>596211121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</si>
  <si>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přes 50 do 100 m2</t>
  </si>
  <si>
    <t>453810230</t>
  </si>
  <si>
    <t>https://podminky.urs.cz/item/CS_URS_2025_01/596211121</t>
  </si>
  <si>
    <t xml:space="preserve">" Kladení zámkové dlažby 200×100×60 mm nového areálového a okapového chodníku " </t>
  </si>
  <si>
    <t>" Kladení zámkové dlažby " (18,3+5,0+7,8+6,6)</t>
  </si>
  <si>
    <t>59245018</t>
  </si>
  <si>
    <t>dlažba skladebná betonová 200x100mm tl 60mm přírodní</t>
  </si>
  <si>
    <t>267031009</t>
  </si>
  <si>
    <t>Poznámka k položce:_x000D_
" POZN: V ceně nutno zohlednit veškeré nutné prvky a doplňující tvarovky - ukončující apod. "</t>
  </si>
  <si>
    <t xml:space="preserve">" Dodávka zámkové dlažby 200×100×60 mm. " </t>
  </si>
  <si>
    <t>" Dodávka zámkové dlažby " (18,3+5,0+7,8+6,6)*1,1</t>
  </si>
  <si>
    <t>564851011</t>
  </si>
  <si>
    <t>Podklad ze štěrkodrti ŠD s rozprostřením a zhutněním plochy jednotlivě do 100 m2, po zhutnění tl. 150 mm</t>
  </si>
  <si>
    <t>324535441</t>
  </si>
  <si>
    <t>https://podminky.urs.cz/item/CS_URS_2025_01/564851011</t>
  </si>
  <si>
    <t xml:space="preserve">" Podkladní vrstva ze štěrkodrti ŠD-B frakce 0-32 mm pod areálový a okapový chodník ze zámkové dlažby " </t>
  </si>
  <si>
    <t>" Podklad pod areálový chodník ze zámkové dlažby " (18,3+5,0+7,8+6,6)*1,05</t>
  </si>
  <si>
    <t>5 - 3</t>
  </si>
  <si>
    <t>Areálová pochůzí komunikace - Navrácení rozebrané a očištěné zámkové dlažby</t>
  </si>
  <si>
    <t>596211220</t>
  </si>
  <si>
    <t>Kladení dlažby z betonových zámkových dlaždic komunikací pro pěší ručně s ložem z kameniva těženého nebo drceného tl. do 40 mm, s vyplněním spár s dvojitým hutněním, vibrováním a se smetením přebytečného materiálu na krajnici tl. 80 mm skupiny B, pro plochy do 50 m2</t>
  </si>
  <si>
    <t>-2046578299</t>
  </si>
  <si>
    <t>https://podminky.urs.cz/item/CS_URS_2025_01/596211220</t>
  </si>
  <si>
    <t xml:space="preserve">" Kladení původní očištění zámkové dlažby areálové pochůzí komunikace " </t>
  </si>
  <si>
    <t>" Zpětná pokládka očištěné zámkové dlažby " (18,4)</t>
  </si>
  <si>
    <t>59245020</t>
  </si>
  <si>
    <t>dlažba skladebná betonová 200x100mm tl 80mm přírodní</t>
  </si>
  <si>
    <t>-284242638</t>
  </si>
  <si>
    <t>" Dodávka dlažby jako rezerva za poškozené vybourané a očištěné pro navrácení - uvažován rozměr 200×100×80 mm. "</t>
  </si>
  <si>
    <t>" Dodávka zámkové dlažba - uvažována rezerva 15 % z plochy " (18,4)*0,15</t>
  </si>
  <si>
    <t>-1244010370</t>
  </si>
  <si>
    <t xml:space="preserve">" Podkladní vrstva ze štěrkodrti ŠD-B frakce 0-32 mm pod areálovou pochůzí komunikaci ze zámkové dlažby - navrácenou " </t>
  </si>
  <si>
    <t>" Podklad pod areálovou pochůzí plochu ze zámkové dlažby - navrácené " (18,4)*1,05</t>
  </si>
  <si>
    <t>5 - 5</t>
  </si>
  <si>
    <t>Areálová komunikace - Vyspravení stávající asfaltové komunikace</t>
  </si>
  <si>
    <t>577133121</t>
  </si>
  <si>
    <t>Asfaltový beton vrstva obrusná ACO 8 (ABJ) s rozprostřením a se zhutněním z nemodifikovaného asfaltu v pruhu šířky přes 3 m, po zhutnění tl. 40 mm</t>
  </si>
  <si>
    <t>-666711958</t>
  </si>
  <si>
    <t>https://podminky.urs.cz/item/CS_URS_2025_01/577133121</t>
  </si>
  <si>
    <t>" Obrusná vrstva z asfaltového betonu ACO 8 pro vyspravení stávající areálové komunikace. "</t>
  </si>
  <si>
    <t>" Vyspravení komunikace na jižní straně - uvažována š. komunikace 3,5 m " (121,0)*1,03</t>
  </si>
  <si>
    <t>577133111</t>
  </si>
  <si>
    <t>Asfaltový beton vrstva obrusná ACO 8 (ABJ) s rozprostřením a se zhutněním z nemodifikovaného asfaltu v pruhu šířky do 3 m, po zhutnění tl. 40 mm</t>
  </si>
  <si>
    <t>-1665008955</t>
  </si>
  <si>
    <t>https://podminky.urs.cz/item/CS_URS_2025_01/577133111</t>
  </si>
  <si>
    <t>" Vyspravení komunikace na západní straně - uvažována š. komunikace 1,2 m " (18,6)*1,03</t>
  </si>
  <si>
    <t>573231111</t>
  </si>
  <si>
    <t>Postřik spojovací PS bez posypu kamenivem ze silniční emulze, v množství 0,70 kg/m2</t>
  </si>
  <si>
    <t>-39664843</t>
  </si>
  <si>
    <t>https://podminky.urs.cz/item/CS_URS_2025_01/573231111</t>
  </si>
  <si>
    <t xml:space="preserve">" Spojovací postřik PS-E 0,7 kg/m2  pro novou vyspravení stávající areálové asfaltové komunikace " </t>
  </si>
  <si>
    <t>" Spojovací postřik - mezi obrusnou vrstvou z ACO 8 a podkladem z recyklátu - jižní strana " (121,0)*1,03</t>
  </si>
  <si>
    <t>" Spojovací postřik - mezi obrusnou vrstvou z ACO 8 a podkladem z recyklátu - západní strana " (18,6)*1,03</t>
  </si>
  <si>
    <t>564921311</t>
  </si>
  <si>
    <t>Podklad nebo podsyp z betonového recyklátu s rozprostřením a zhutněním plochy přes 100 m2, po zhutnění tl. 60 mm</t>
  </si>
  <si>
    <t>-585199312</t>
  </si>
  <si>
    <t>https://podminky.urs.cz/item/CS_URS_2025_01/564921311</t>
  </si>
  <si>
    <t>" Podkladní vrstva z recyklátu frakce 0-32 mm pod vyspravenou areálovou asfaltovou komunikaci. "</t>
  </si>
  <si>
    <t>" Podklad pod vyspravenou areálovou asflatovou komunikaci - jižní strana " (121,0)*1,05</t>
  </si>
  <si>
    <t>" Podklad pod vyspravenou areálovou asflatovou komunikaci - západní strana " (18,6)*1,05</t>
  </si>
  <si>
    <t>564851111</t>
  </si>
  <si>
    <t>Podklad ze štěrkodrti ŠD s rozprostřením a zhutněním plochy přes 100 m2, po zhutnění tl. 150 mm</t>
  </si>
  <si>
    <t>-612593446</t>
  </si>
  <si>
    <t>https://podminky.urs.cz/item/CS_URS_2025_01/564851111</t>
  </si>
  <si>
    <t>" Podkladní vrstva ze štěrkodrti ŠD-B frakce 0-32 mm pod vyspravenou areálovou asfaltovou komunikaci. "</t>
  </si>
  <si>
    <t>5 - 6</t>
  </si>
  <si>
    <t>Plocha pod ocelovými schodišti - Prané říční kamenivo</t>
  </si>
  <si>
    <t>637121112</t>
  </si>
  <si>
    <t>Okapový chodník z kameniva s udusáním a urovnáním povrchu z kačírku tl. 150 mm</t>
  </si>
  <si>
    <t>877221341</t>
  </si>
  <si>
    <t>https://podminky.urs.cz/item/CS_URS_2025_01/637121112</t>
  </si>
  <si>
    <t>" Plocha pod ocelovými schodišti - Okapový chodník z kačírku vč. udusání "</t>
  </si>
  <si>
    <t>" Plocha pod ocelovými schodišti " (2,0)*1,05</t>
  </si>
  <si>
    <t>919726901 SPC</t>
  </si>
  <si>
    <t>D+M Černá separační zahradní tkaná geotextílie 90 g/m2</t>
  </si>
  <si>
    <t>-1288754931</t>
  </si>
  <si>
    <t>Poznámka k položce:_x000D_
" V ceně veškeré případně nutné uchyvovací a kotvící prvky. "</t>
  </si>
  <si>
    <t>" Černá zahradní tkaná geotextílie jako podkladní vrstva pod kačírek "</t>
  </si>
  <si>
    <t>" Zahradní textílie pod kačírek - pod ocelovým schodištěm " (2,0)*1,15</t>
  </si>
  <si>
    <t>5 - 7</t>
  </si>
  <si>
    <t>Zvýšení únosnosti podloží - sanace pláně</t>
  </si>
  <si>
    <t>773343862</t>
  </si>
  <si>
    <t xml:space="preserve">Poznámka k položce:_x000D_
" POZN: Pro štěrkodrť jako sanace v tl. 300 mm je uvažováno 2×150 mm. Z tohoto důvodu je množství dvojnásobné. " _x000D_
</t>
  </si>
  <si>
    <t>" Štěrkodrť frakce 0-63 mm - tl. 300 mm (2×150 mm) - pro sanaci pod ZP "</t>
  </si>
  <si>
    <t>" Sanace pláně - stěrkodrť - areálová pojízdná komunikace ze zámkové dlažby - nová " ((79,1)*2)*1,05</t>
  </si>
  <si>
    <t>" Sanace pláně - stěrkodrť - areálový a okapový chodník ze zámkové dlažby - nová " ((37,7)*2)*1,05</t>
  </si>
  <si>
    <t>" Sanace pláně - stěrkodrť - areálová pochůzí komunikace ze zámkové dlažby - navrácení " ((18,4)*2)*1,05</t>
  </si>
  <si>
    <t>" Sanace pláně - stěrkodrť - areálová asfaltová komunikace - vyspravení " ((18,6+121,0)*2)*1,05</t>
  </si>
  <si>
    <t>919726123</t>
  </si>
  <si>
    <t>Geotextilie netkaná pro ochranu, separaci nebo filtraci měrná hmotnost přes 300 do 500 g/m2</t>
  </si>
  <si>
    <t>1603925925</t>
  </si>
  <si>
    <t>https://podminky.urs.cz/item/CS_URS_2025_01/919726123</t>
  </si>
  <si>
    <t xml:space="preserve">Poznámka k položce:_x000D_
" POZN: Čistá plocha geotextílie navýšena o 10 % z celkové plochy za případné provedení geotextílie i na svislé / šikmé části odkopávek. " _x000D_
</t>
  </si>
  <si>
    <t>" Separační geotextílie netkaná 500 g/m2 - pro sanaci pod ZP. "</t>
  </si>
  <si>
    <t>" Sanace pláně - geotextílie - areálová pojízdná komunikace ze zámkové dlažby - nová " ((79,1)*1,1)*1,15</t>
  </si>
  <si>
    <t>" Sanace pláně - geotextílie - areálový a okapový chodník ze zámkové dlažby - nová " ((37,7)*1,1)*1,15</t>
  </si>
  <si>
    <t>" Sanace pláně - geotextílie - areálová pochůzí komunikace ze zámkové dlažby - navrácení " ((18,4)*1,1)*1,15</t>
  </si>
  <si>
    <t>" Sanace pláně - geotextílie- areálová asfaltová komunikace - vyspravení " ((18,6+121,0)*1,1)*1,15</t>
  </si>
  <si>
    <t>916131213</t>
  </si>
  <si>
    <t>Osazení silničního obrubníku betonového se zřízením lože, s vyplněním a zatřením spár cementovou maltou stojatého s boční opěrou z betonu prostého, do lože z betonu prostého</t>
  </si>
  <si>
    <t>-1098622245</t>
  </si>
  <si>
    <t>https://podminky.urs.cz/item/CS_URS_2025_01/916131213</t>
  </si>
  <si>
    <t>" Osazení silničního obrubníku 1000×150×250 mm. "</t>
  </si>
  <si>
    <t>" Osazení silničních obrub - obruby podél vyspravované asfaltové komunikace - jižní strana " (35,0+35,0)</t>
  </si>
  <si>
    <t>" Osazení silničních obrub - obruby podél vyspravované asfaltové komunikace a nové dlážděné plochy - západní strana " (15,0)</t>
  </si>
  <si>
    <t>59217031</t>
  </si>
  <si>
    <t>obrubník silniční betonový 1000x150x250mm</t>
  </si>
  <si>
    <t>-685400191</t>
  </si>
  <si>
    <t>Poznámka k položce:_x000D_
" POZN: V ceně a množství zahrnuty i speciální druhy - snížené, náběhové, obloukové, rohové apod. "_x000D_</t>
  </si>
  <si>
    <t>" Dodávka silničního obrubníku 1000×150×250 mm. "</t>
  </si>
  <si>
    <t>" Sliniční obrubník - podél vyspravované asfaltové komunikace - jižní strana " (35,0+35,0)*1,05</t>
  </si>
  <si>
    <t>" Sliniční obrubník - podél vyspravované asfaltové komunikace  a nové dlážděné plochy - západní strana " (15,0)*1,05</t>
  </si>
  <si>
    <t>916331112</t>
  </si>
  <si>
    <t>Osazení zahradního obrubníku betonového s ložem tl. od 50 do 100 mm z betonu prostého tř. C 12/15 s boční opěrou z betonu prostého tř. C 12/15</t>
  </si>
  <si>
    <t>-1876816294</t>
  </si>
  <si>
    <t>https://podminky.urs.cz/item/CS_URS_2025_01/916331112</t>
  </si>
  <si>
    <t>" Osazení zahradního obrubníku 1000×50×200 mm. "</t>
  </si>
  <si>
    <t>" Osazení zahradních obrub - mezi chodník a terén / okapový chodník a terén " (1,0)+(16,5)+(11,0)+(26,4)</t>
  </si>
  <si>
    <t>" Osazení zahradních obrub - mezi vyspravený asfalt a terén - na západní straně " (14,6)</t>
  </si>
  <si>
    <t>59217002</t>
  </si>
  <si>
    <t>obrubník zahradní betonový šedý 1000x50x200mm</t>
  </si>
  <si>
    <t>1493151878</t>
  </si>
  <si>
    <t>" Dodávka zahradního obrubníku 1000×50×200 mm. "</t>
  </si>
  <si>
    <t>" Zahradní obruba - mezi chodník a terén / okapový chodník a terén " ((1,0)+(16,5)+(11,0)+(26,4))*1,05</t>
  </si>
  <si>
    <t>" Zahradní obruba - mezi vyspravený asfalt a terén - na západní straně " (14,6)*1,05</t>
  </si>
  <si>
    <t>919735113</t>
  </si>
  <si>
    <t>Řezání stávajícího živičného krytu nebo podkladu hloubky přes 100 do 150 mm</t>
  </si>
  <si>
    <t>1575190746</t>
  </si>
  <si>
    <t>https://podminky.urs.cz/item/CS_URS_2025_01/919735113</t>
  </si>
  <si>
    <t>" Řezání stávajícícho krytu - pro vybourání částí asfaltové plochy "</t>
  </si>
  <si>
    <t>" Řezání stávajícícho krytu u ČS v místě budoucí dlažby "  (6,4)</t>
  </si>
  <si>
    <t>971999901 SPC</t>
  </si>
  <si>
    <t>D+M Řezání a výškové napojení nové skladby na stávající zpevněné plochy - asfaltových a betonových ploch</t>
  </si>
  <si>
    <t>-905924675</t>
  </si>
  <si>
    <t>Poznámka k položce:_x000D_
" V ceně:_x000D_
 - řezání asfaltového / betonového krytu; _x000D_
 - frézování;_x000D_
 - zarovnání styčných ploch;_x000D_
 - úprava čela betonového / asfaltového krytu;_x000D_
 - spojovací penetrační postřik;_x000D_
 - zpětná zálivka spar / předláždění stávající plochy;_x000D_
 - odvoz a uložení vybouraných hmot;_x000D_
 - další nutné práce a materiál související s provedením napojení nových ploch na stávající. "  _x000D_
_x000D_
"  Včetně naložení, svislého a vodorovného přesunu suti, odvoz stavební suti. _x000D_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odpadu. "</t>
  </si>
  <si>
    <t xml:space="preserve">" Řezání a výškové napojení asfaltových ploch na stávající komunikaci " </t>
  </si>
  <si>
    <t>" Řezání a výškové napojení asfaltu v areálu pro vyspravení - jižní strana "  (6,3)</t>
  </si>
  <si>
    <t>971999911 SPC</t>
  </si>
  <si>
    <t>D+M Řezání a výškové napojení nové skladby na stávající zpevněné plochy - dlážděných ploch</t>
  </si>
  <si>
    <t>958376654</t>
  </si>
  <si>
    <t xml:space="preserve">Poznámka k položce:_x000D_
" V ceně: _x000D_
 - případné řezání krytu / dlažby; _x000D_
 - zarovnání styčných ploch; _x000D_
 - úprava čela krytu / napojení dlažby; _x000D_
 - předláždění stávající plochy; _x000D_
 - odvoz a uložení vybouraných hmot; _x000D_
 - další nutné práce a materiál související s provedením napojení nových ploch na stávající.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</si>
  <si>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xml:space="preserve">" Řezání a výškové napojení dlážděných ploch na stávající komunikaci " </t>
  </si>
  <si>
    <t>" Případné řezání a napojení dlažby v areálu na stávající - u hlavního vstupu " (18,4)</t>
  </si>
  <si>
    <t>971999912 SPC</t>
  </si>
  <si>
    <t>D+M Výškové napojení nové skladby na stávající zpevněné plochy - dlážděných ploch</t>
  </si>
  <si>
    <t>474572822</t>
  </si>
  <si>
    <t xml:space="preserve">Poznámka k položce:_x000D_
" V ceně:_x000D_
 - zarovnání styčných ploch;_x000D_
 - úprava čela krytu / napojení dlažby;_x000D_
 - předláždění stávající plochy;_x000D_
 - odvoz a uložení vybouraných hmot;_x000D_
 - další nutné práce a materiál související s provedením napojení nových ploch na stávající. "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</si>
  <si>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xml:space="preserve">" Výškové napojení dlážděných ploch na stávající komunikaci " </t>
  </si>
  <si>
    <t>" Napojení dlažby na stávající konstrukce - náhrada za asfalt - u ČS " (6,4)</t>
  </si>
  <si>
    <t>979054451</t>
  </si>
  <si>
    <t>Očištění vybouraných prvků komunikací od spojovacího materiálu s odklizením a uložením očištěných hmot a spojovacího materiálu na skládku na vzdálenost do 10 m zámkových dlaždic s vyplněním spár kamenivem</t>
  </si>
  <si>
    <t>266648478</t>
  </si>
  <si>
    <t>https://podminky.urs.cz/item/CS_URS_2025_01/979054451</t>
  </si>
  <si>
    <t>" Očištění vybouraných zámkových dlaždic před navrácením - zpětnou pokládkou "</t>
  </si>
  <si>
    <t>" Očištění dlažby - plocha nutná pro navrácení - areálová pochůzí komunikace " (18,4)</t>
  </si>
  <si>
    <t>997221611</t>
  </si>
  <si>
    <t>Nakládání na dopravní prostředky pro vodorovnou dopravu suti</t>
  </si>
  <si>
    <t>444230956</t>
  </si>
  <si>
    <t>https://podminky.urs.cz/item/CS_URS_2025_01/997221611</t>
  </si>
  <si>
    <t xml:space="preserve">" Nakládání suti na dopravní prostředky pro vodorovnou dopravu - v případně nutnosti " </t>
  </si>
  <si>
    <t>" Sypké materiály "</t>
  </si>
  <si>
    <t>" Lože pod komunikacemi, štěrk " (53,24+5,713+23,804)</t>
  </si>
  <si>
    <t>997221551</t>
  </si>
  <si>
    <t>Vodorovná doprava suti bez naložení, ale se složením a s hrubým urovnáním ze sypkých materiálů, na vzdálenost do 1 km</t>
  </si>
  <si>
    <t>-314766035</t>
  </si>
  <si>
    <t>https://podminky.urs.cz/item/CS_URS_2025_01/997221551</t>
  </si>
  <si>
    <t xml:space="preserve">" Vodorovná doprava suti ze sypkých materiálů do 1 km se složením a hrubým urovnáním " </t>
  </si>
  <si>
    <t>997221559</t>
  </si>
  <si>
    <t>Vodorovná doprava suti bez naložení, ale se složením a s hrubým urovnáním Příplatek k ceně za každý další započatý 1 km přes 1 km</t>
  </si>
  <si>
    <t>92803879</t>
  </si>
  <si>
    <t>https://podminky.urs.cz/item/CS_URS_2025_01/997221559</t>
  </si>
  <si>
    <t xml:space="preserve">" Příplatek ZKD 1 km u vodorovné dopravy suti ze sypkých materiálů - uvažována skládka ve vzdálenosti do 20 km " </t>
  </si>
  <si>
    <t>" Lože pod komunikacemi, štěrk " (53,24+5,713+23,804)*19</t>
  </si>
  <si>
    <t>997221873</t>
  </si>
  <si>
    <t>876897879</t>
  </si>
  <si>
    <t>https://podminky.urs.cz/item/CS_URS_2025_01/997221873</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</si>
  <si>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zeminy / sypaniny / výkopku. "_x000D_
</t>
  </si>
  <si>
    <t>" Lože pod komunikacemi, štěrk " (82,757)</t>
  </si>
  <si>
    <t>1491652204</t>
  </si>
  <si>
    <t>" Kusové materiály "</t>
  </si>
  <si>
    <t>" Asfalt, živice " (38,236+11,281)</t>
  </si>
  <si>
    <t>" Dlažba " (5,024+0,718)</t>
  </si>
  <si>
    <t>" Obrubníky vč. lože " (17,425+1,104)</t>
  </si>
  <si>
    <t>997221561</t>
  </si>
  <si>
    <t>Vodorovná doprava suti bez naložení, ale se složením a s hrubým urovnáním z kusových materiálů, na vzdálenost do 1 km</t>
  </si>
  <si>
    <t>-694829257</t>
  </si>
  <si>
    <t>https://podminky.urs.cz/item/CS_URS_2025_01/997221561</t>
  </si>
  <si>
    <t xml:space="preserve">" Vodorovná doprava suti z kusových materiálů do 1 km se složením a hrubým urovnáním " </t>
  </si>
  <si>
    <t>997221569</t>
  </si>
  <si>
    <t>-1816909023</t>
  </si>
  <si>
    <t>https://podminky.urs.cz/item/CS_URS_2025_01/997221569</t>
  </si>
  <si>
    <t xml:space="preserve">" Příplatek ZKD 1 km u vodorovné dopravy suti z kusových materiálů - uvažována skládka ve vzdálenosti do 20 km " </t>
  </si>
  <si>
    <t>" Asfalt, živice " (38,236+11,281)*19</t>
  </si>
  <si>
    <t>" Dlažba " (5,024+0,718)*19</t>
  </si>
  <si>
    <t>" Obrubníky vč. lože " (17,425+1,104)*19</t>
  </si>
  <si>
    <t>997221875</t>
  </si>
  <si>
    <t>Poplatek za uložení stavebního odpadu na recyklační skládce (skládkovné) asfaltového bez obsahu dehtu zatříděného do Katalogu odpadů pod kódem 17 03 02</t>
  </si>
  <si>
    <t>1335000375</t>
  </si>
  <si>
    <t>https://podminky.urs.cz/item/CS_URS_2025_01/997221875</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</si>
  <si>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odpadu. "_x000D_
</t>
  </si>
  <si>
    <t>" Poplatek za uložení odpadu na skládce "</t>
  </si>
  <si>
    <t>997221862 RTO</t>
  </si>
  <si>
    <t>Poplatek za uložení stavebního odpadu na recyklační skládce (skládkovné) z armovaného betonu / prostého betonu zatříděného do Katalogu odpadů pod kódem 17 01 01</t>
  </si>
  <si>
    <t>1186142576</t>
  </si>
  <si>
    <t>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odpadu. "</t>
  </si>
  <si>
    <t>998223011</t>
  </si>
  <si>
    <t>Přesun hmot pro pozemní komunikace s krytem dlážděným dopravní vzdálenost do 200 m jakékoliv délky objektu</t>
  </si>
  <si>
    <t>-194778620</t>
  </si>
  <si>
    <t>https://podminky.urs.cz/item/CS_URS_2025_01/998223011</t>
  </si>
  <si>
    <t>Poznámka k položce:_x000D_
" POZN: V přesunu hmot není uvažováno s tonáží materiálŮ, u kterých se předpokládá zabudování přímo v místě vykládky - jedná se o položky podkladů pro jednotlivé skladby. "</t>
  </si>
  <si>
    <t>" Přesun hmot pro skladby s horní vrstvou z dlažby. "  (421,837)-((82,297)+(101,14+0,122)+(14,323+7,14))</t>
  </si>
  <si>
    <t>998225111</t>
  </si>
  <si>
    <t>Přesun hmot pro komunikace s krytem z kameniva, monolitickým betonovým nebo živičným dopravní vzdálenost do 200 m jakékoliv délky objektu</t>
  </si>
  <si>
    <t>93075757</t>
  </si>
  <si>
    <t>https://podminky.urs.cz/item/CS_URS_2025_01/998225111</t>
  </si>
  <si>
    <t>" Přesun hmot pro skladby s horní vrstvou z asfaltu " (82,297)+(101,14+0,122)+(14,323+7,14)</t>
  </si>
  <si>
    <t>1200610088</t>
  </si>
  <si>
    <t>" Stavební práce a dodávky spojené s provedením funkčního celku HSV - výpomoce, doplňkové práce a dodávky, kompletace apod. "</t>
  </si>
  <si>
    <t>" HZS - pomocné práce při provádění zpevněných ploch " (10,0)</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</si>
  <si>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</si>
  <si>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</si>
  <si>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</si>
  <si>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</si>
  <si>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</si>
  <si>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</si>
  <si>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</si>
  <si>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</si>
  <si>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</si>
  <si>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</si>
  <si>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</si>
  <si>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</si>
  <si>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</si>
  <si>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</si>
  <si>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</si>
  <si>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</si>
  <si>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</si>
  <si>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</si>
  <si>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</si>
  <si>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Ostatní</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</si>
  <si>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</si>
  <si>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</si>
  <si>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</si>
  <si>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</si>
  <si>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</si>
  <si>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</si>
  <si>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</si>
  <si>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</si>
  <si>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</si>
  <si>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</si>
  <si>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</si>
  <si>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</si>
  <si>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</si>
  <si>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</si>
  <si>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</si>
  <si>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</si>
  <si>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</si>
  <si>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</si>
  <si>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</si>
  <si>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</si>
  <si>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</si>
  <si>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</si>
  <si>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</si>
  <si>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</si>
  <si>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</si>
  <si>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</si>
  <si>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</si>
  <si>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</si>
  <si>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</si>
  <si>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</si>
  <si>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</si>
  <si>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</si>
  <si>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</si>
  <si>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</si>
  <si>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</si>
  <si>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</si>
  <si>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</si>
  <si>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</si>
  <si>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</si>
  <si>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</si>
  <si>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</si>
  <si>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</si>
  <si>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</si>
  <si>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</si>
  <si>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</si>
  <si>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</si>
  <si>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</si>
  <si>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</si>
  <si>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</si>
  <si>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</si>
  <si>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</si>
  <si>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</si>
  <si>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</si>
  <si>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</si>
  <si>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</si>
  <si>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</si>
  <si>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</si>
  <si>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</si>
  <si>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</si>
  <si>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</si>
  <si>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</si>
  <si>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</si>
  <si>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</si>
  <si>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</si>
  <si>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</si>
  <si>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</si>
  <si>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</si>
  <si>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</si>
  <si>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</si>
  <si>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</si>
  <si>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</si>
  <si>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</si>
  <si>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</si>
  <si>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</si>
  <si>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</si>
  <si>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</si>
  <si>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</si>
  <si>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</si>
  <si>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</si>
  <si>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</si>
  <si>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</si>
  <si>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</si>
  <si>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</si>
  <si>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</si>
  <si>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</si>
  <si>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</si>
  <si>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</si>
  <si>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</si>
  <si>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</si>
  <si>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</si>
  <si>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</si>
  <si>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</si>
  <si>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</si>
  <si>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</si>
  <si>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</si>
  <si>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</si>
  <si>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</si>
  <si>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</si>
  <si>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</si>
  <si>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</si>
  <si>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</si>
  <si>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</si>
  <si>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</si>
  <si>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</si>
  <si>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</si>
  <si>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</si>
  <si>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</si>
  <si>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</si>
  <si>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</si>
  <si>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</si>
  <si>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</si>
  <si>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</si>
  <si>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</si>
  <si>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</si>
  <si>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</si>
  <si>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</si>
  <si>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</si>
  <si>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</si>
  <si>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</si>
  <si>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</si>
  <si>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</si>
  <si>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</si>
  <si>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</si>
  <si>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</si>
  <si>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</si>
  <si>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</si>
  <si>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</si>
  <si>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</si>
  <si>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</si>
  <si>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</si>
  <si>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</si>
  <si>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</si>
  <si>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</si>
  <si>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</si>
  <si>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</si>
  <si>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</si>
  <si>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</si>
  <si>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</si>
  <si>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</si>
  <si>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</si>
  <si>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</si>
  <si>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</si>
  <si>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</si>
  <si>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</si>
  <si>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</si>
  <si>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</si>
  <si>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</si>
  <si>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</si>
  <si>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</si>
  <si>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</si>
  <si>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</si>
  <si>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</si>
  <si>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</si>
  <si>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</si>
  <si>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</si>
  <si>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</si>
  <si>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</si>
  <si>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</si>
  <si>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</si>
  <si>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</si>
  <si>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</si>
  <si>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</si>
  <si>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</si>
  <si>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</si>
  <si>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</si>
  <si>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</si>
  <si>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Poznámky k soupisu prací</t>
  </si>
  <si>
    <t>1. Procentuální (%) přesun hmot pro části PSV</t>
  </si>
  <si>
    <t>U položek s % podílem přesunu hmot je nutno vyplnit prázdná pole uchazečem dle svých výpočtů a to jak to sloupce s množství, tak i s jednotkovou cenou.
Přesunu hmot pro u jednotlivých hlavních oddílu dělených na pododdíly (skladby podlah, výpisy, VZT, silnoproud...) je nutno pro pododdíly nacenit v přesunu hlavního oddílu - ostatní práce.</t>
  </si>
  <si>
    <t>2. VZT - Protipožární izolace, zkoušky</t>
  </si>
  <si>
    <t>Protipožární izolace na potrubí VZT je uvažována s požární odolností při obousměrném působení požáru - pro obousměrnou orientaci.
Zkoušky VZT potrubí jsou zohledněny pro nacenění v části "VRN".</t>
  </si>
  <si>
    <t>3. Specifikace jednotlivých výrobků z výpisů</t>
  </si>
  <si>
    <t>Veškerá specifikace jednotlivých výrobků pro výpisy je zohledněna v PD dle názvu části (listu), ve které se daný prvek nachází.</t>
  </si>
  <si>
    <t>4. Výpis klempířských výrobků - podkladní plech</t>
  </si>
  <si>
    <t>Pro potřeby soupisu prací jsou pro jednotlivé požadované prvky (hlavně oplechování atiky) naceněny místo příponek podkladní plechy z vhodných materiálů.</t>
  </si>
  <si>
    <t>5. Nakládání se zeminou a sutí</t>
  </si>
  <si>
    <t xml:space="preserve">Veškerou možnou suť a vytěženou zeminu (alespoň ze 70 %) je nutno odvážet na recyklační sklády / do sběru / do spalovny k možnému zpětnému využití.
Zhotovitel je povinen nakládat se vzniklými odpady v souladu se zákonem č. 541/2020 Sb. O odpadech vč. správného začlenění dle přílohy č. 1 vyhlášky č. 8/2021 o Katalogu odpadů a posuzování vlastností odpadů (Katalog odpadů). </t>
  </si>
  <si>
    <t>6. Napojení nové ŽB konstrukce ke stávajícím konstrukcim</t>
  </si>
  <si>
    <t>Napojení nových ŽB konstrukcí na stávající konstrukce je řešeno pomocí trnů. Pro tyto případy jsou v soupisech uvedeny samostatné položky. Pro napojení v částech, pro které nejsou položky na trny uvedeny v soupise samostatně (např. vytažení výztuže ŽB stěn skrze dutiny stropu) je výztuž již zohledněna v tonáži výztuže pro tyto konstrukce. Práce a případný drobný a pomocný materiál související s vytažením výztuže je nutno zohlednit v jednotkové ceně výztuže.</t>
  </si>
  <si>
    <t>7. Poznámka ke stanovení cen s vlastní cenovou soustavou</t>
  </si>
  <si>
    <t>Vlastní CS, zde s označením "vlastní" se v soupise objevuje u položek ve dvou případech:
 1. Nachází se u položek, které jsou softwarové, ale došlo u nich k úpravě textu položky (odstranění specifikace, doplnění a drobná úprava popisku apod). Takové položky mají za kódem označení "RT".
 2. Nachází se u položek vlastních, ale tvořených 
     a) sloučením více položek - např. montáží položek dle software a materiálem, který se v CS nenachází a je např. dle internetu, poptávek apod.
     b) na základě cenové nabídky (u položek, u kterých montáž není v software, či se CN skládá z více věcí a komponentů), již realizovaných staveb, zkušeností, odborného odhadu a vlastního rozdělení vzhledem k  předpokládané velikosti objektu, prací apod.
Takové položky mají za kódem označení "SPC".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</si>
</sst>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6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i/>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
      <sz val="8"/>
      <name val="Arial CE"/>
      <family val="2"/>
    </font>
    <font>
      <sz val="8"/>
      <name val="Trebuchet MS"/>
      <family val="2"/>
      <charset val="238"/>
    </font>
    <font>
      <b/>
      <sz val="16"/>
      <name val="Trebuchet MS"/>
      <family val="2"/>
      <charset val="238"/>
    </font>
    <font>
      <b/>
      <sz val="10"/>
      <color rgb="FFFF0000"/>
      <name val="Arial CE"/>
      <family val="2"/>
      <charset val="238"/>
    </font>
    <font>
      <b/>
      <sz val="11"/>
      <name val="Trebuchet MS"/>
      <family val="2"/>
      <charset val="238"/>
    </font>
    <font>
      <b/>
      <sz val="9"/>
      <name val="Arial CE"/>
      <family val="2"/>
    </font>
    <font>
      <b/>
      <sz val="9"/>
      <name val="Trebuchet MS"/>
      <family val="2"/>
      <charset val="238"/>
    </font>
    <font>
      <b/>
      <sz val="10"/>
      <name val="Arial CE"/>
      <family val="2"/>
    </font>
    <font>
      <sz val="9"/>
      <name val="Trebuchet MS"/>
      <family val="2"/>
      <charset val="238"/>
    </font>
    <font>
      <sz val="8"/>
      <name val="Arial CE"/>
      <family val="2"/>
      <charset val="238"/>
    </font>
    <font>
      <sz val="9"/>
      <name val="Arial CE"/>
      <family val="2"/>
      <charset val="238"/>
    </font>
    <font>
      <sz val="10"/>
      <name val="Trebuchet MS"/>
      <family val="2"/>
      <charset val="238"/>
    </font>
  </fonts>
  <fills count="6">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rgb="FFFFD274"/>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53" fillId="0" borderId="0" applyNumberFormat="0" applyFill="0" applyBorder="0" applyAlignment="0" applyProtection="0"/>
    <xf numFmtId="0" fontId="55" fillId="0" borderId="1"/>
  </cellStyleXfs>
  <cellXfs count="38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0" fillId="0" borderId="0" xfId="0" applyAlignment="1">
      <alignment horizontal="center" vertical="center"/>
    </xf>
    <xf numFmtId="0" fontId="14" fillId="0" borderId="0" xfId="0" applyFont="1" applyAlignment="1">
      <alignment horizontal="left" vertical="center"/>
    </xf>
    <xf numFmtId="0" fontId="0" fillId="0" borderId="0" xfId="0" applyAlignment="1">
      <alignment horizontal="left" vertical="center"/>
    </xf>
    <xf numFmtId="0" fontId="0" fillId="0" borderId="2" xfId="0" applyBorder="1"/>
    <xf numFmtId="0" fontId="0" fillId="0" borderId="3" xfId="0" applyBorder="1"/>
    <xf numFmtId="0" fontId="0" fillId="0" borderId="4" xfId="0" applyBorder="1"/>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5" xfId="0" applyBorder="1"/>
    <xf numFmtId="0" fontId="0" fillId="0" borderId="4" xfId="0" applyBorder="1" applyAlignment="1">
      <alignment vertical="center"/>
    </xf>
    <xf numFmtId="0" fontId="19" fillId="0" borderId="6" xfId="0" applyFont="1" applyBorder="1" applyAlignment="1">
      <alignment horizontal="left" vertical="center"/>
    </xf>
    <xf numFmtId="0" fontId="0" fillId="0" borderId="6" xfId="0" applyBorder="1" applyAlignment="1">
      <alignment vertical="center"/>
    </xf>
    <xf numFmtId="0" fontId="1" fillId="0" borderId="0" xfId="0" applyFont="1" applyAlignment="1">
      <alignment horizontal="right" vertical="center"/>
    </xf>
    <xf numFmtId="0" fontId="1" fillId="0" borderId="4" xfId="0" applyFont="1" applyBorder="1" applyAlignment="1">
      <alignment vertical="center"/>
    </xf>
    <xf numFmtId="0" fontId="0" fillId="3" borderId="0" xfId="0" applyFill="1" applyAlignment="1">
      <alignment vertical="center"/>
    </xf>
    <xf numFmtId="0" fontId="4" fillId="3" borderId="7" xfId="0" applyFont="1" applyFill="1" applyBorder="1" applyAlignment="1">
      <alignment horizontal="left" vertical="center"/>
    </xf>
    <xf numFmtId="0" fontId="0" fillId="3" borderId="8" xfId="0" applyFill="1" applyBorder="1" applyAlignment="1">
      <alignment vertical="center"/>
    </xf>
    <xf numFmtId="0" fontId="4" fillId="3" borderId="8" xfId="0"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2" fillId="0" borderId="4" xfId="0" applyFont="1" applyBorder="1" applyAlignment="1">
      <alignment vertical="center"/>
    </xf>
    <xf numFmtId="0" fontId="3" fillId="0" borderId="4" xfId="0" applyFont="1" applyBorder="1" applyAlignment="1">
      <alignment vertical="center"/>
    </xf>
    <xf numFmtId="0" fontId="3" fillId="0" borderId="0" xfId="0" applyFont="1" applyAlignment="1">
      <alignment horizontal="left" vertical="center"/>
    </xf>
    <xf numFmtId="0" fontId="19" fillId="0" borderId="0" xfId="0" applyFont="1" applyAlignment="1">
      <alignment vertical="center"/>
    </xf>
    <xf numFmtId="165" fontId="2" fillId="0" borderId="0" xfId="0" applyNumberFormat="1" applyFont="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0" xfId="0" applyFont="1" applyAlignment="1">
      <alignment horizontal="left" vertical="center"/>
    </xf>
    <xf numFmtId="0" fontId="0" fillId="0" borderId="16" xfId="0" applyBorder="1" applyAlignment="1">
      <alignment vertical="center"/>
    </xf>
    <xf numFmtId="0" fontId="0" fillId="4" borderId="8" xfId="0" applyFill="1" applyBorder="1" applyAlignment="1">
      <alignment vertical="center"/>
    </xf>
    <xf numFmtId="0" fontId="23" fillId="4" borderId="9" xfId="0" applyFont="1" applyFill="1" applyBorder="1" applyAlignment="1">
      <alignment horizontal="center" vertical="center"/>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0" fillId="0" borderId="12" xfId="0" applyBorder="1" applyAlignment="1">
      <alignment vertical="center"/>
    </xf>
    <xf numFmtId="0" fontId="4" fillId="0" borderId="4"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5"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6"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4"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5"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6" xfId="0" applyNumberFormat="1" applyFont="1" applyBorder="1" applyAlignment="1">
      <alignment vertical="center"/>
    </xf>
    <xf numFmtId="0" fontId="5" fillId="0" borderId="0" xfId="0" applyFont="1" applyAlignment="1">
      <alignment horizontal="left" vertical="center"/>
    </xf>
    <xf numFmtId="0" fontId="2" fillId="0" borderId="0" xfId="0" applyFont="1" applyAlignment="1">
      <alignment horizontal="center" vertical="center"/>
    </xf>
    <xf numFmtId="4" fontId="1" fillId="0" borderId="15"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6" xfId="0" applyNumberFormat="1" applyFont="1" applyBorder="1" applyAlignment="1">
      <alignment vertical="center"/>
    </xf>
    <xf numFmtId="4" fontId="30" fillId="0" borderId="20" xfId="0" applyNumberFormat="1" applyFont="1" applyBorder="1" applyAlignment="1">
      <alignment vertical="center"/>
    </xf>
    <xf numFmtId="4" fontId="30" fillId="0" borderId="21" xfId="0" applyNumberFormat="1" applyFont="1" applyBorder="1" applyAlignment="1">
      <alignment vertical="center"/>
    </xf>
    <xf numFmtId="166" fontId="30" fillId="0" borderId="21" xfId="0" applyNumberFormat="1" applyFont="1" applyBorder="1" applyAlignment="1">
      <alignment vertical="center"/>
    </xf>
    <xf numFmtId="4" fontId="30" fillId="0" borderId="22" xfId="0" applyNumberFormat="1" applyFont="1" applyBorder="1" applyAlignment="1">
      <alignment vertical="center"/>
    </xf>
    <xf numFmtId="0" fontId="32" fillId="0" borderId="0" xfId="0" applyFont="1" applyAlignment="1">
      <alignment horizontal="left" vertical="center"/>
    </xf>
    <xf numFmtId="0" fontId="0" fillId="0" borderId="4" xfId="0" applyBorder="1" applyAlignment="1">
      <alignment vertical="center" wrapText="1"/>
    </xf>
    <xf numFmtId="0" fontId="19"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7" xfId="0" applyFont="1" applyFill="1" applyBorder="1" applyAlignment="1">
      <alignment horizontal="lef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ill="1" applyBorder="1" applyAlignment="1">
      <alignment vertical="center"/>
    </xf>
    <xf numFmtId="0" fontId="23" fillId="4" borderId="0" xfId="0" applyFont="1" applyFill="1" applyAlignment="1">
      <alignment horizontal="left" vertical="center"/>
    </xf>
    <xf numFmtId="0" fontId="23" fillId="4" borderId="0" xfId="0" applyFont="1" applyFill="1" applyAlignment="1">
      <alignment horizontal="right" vertical="center"/>
    </xf>
    <xf numFmtId="0" fontId="33" fillId="0" borderId="0" xfId="0" applyFont="1" applyAlignment="1">
      <alignment horizontal="left" vertical="center"/>
    </xf>
    <xf numFmtId="0" fontId="6" fillId="0" borderId="4" xfId="0" applyFont="1" applyBorder="1" applyAlignment="1">
      <alignment vertical="center"/>
    </xf>
    <xf numFmtId="0" fontId="6" fillId="0" borderId="21" xfId="0" applyFont="1" applyBorder="1" applyAlignment="1">
      <alignment horizontal="left" vertical="center"/>
    </xf>
    <xf numFmtId="0" fontId="6" fillId="0" borderId="21" xfId="0" applyFont="1" applyBorder="1" applyAlignment="1">
      <alignment vertical="center"/>
    </xf>
    <xf numFmtId="4" fontId="6" fillId="0" borderId="21" xfId="0" applyNumberFormat="1" applyFont="1" applyBorder="1" applyAlignment="1">
      <alignment vertical="center"/>
    </xf>
    <xf numFmtId="0" fontId="7" fillId="0" borderId="4" xfId="0" applyFont="1" applyBorder="1" applyAlignment="1">
      <alignment vertical="center"/>
    </xf>
    <xf numFmtId="0" fontId="7" fillId="0" borderId="21" xfId="0" applyFont="1" applyBorder="1" applyAlignment="1">
      <alignment horizontal="left" vertical="center"/>
    </xf>
    <xf numFmtId="0" fontId="7" fillId="0" borderId="21" xfId="0" applyFont="1" applyBorder="1" applyAlignment="1">
      <alignment vertical="center"/>
    </xf>
    <xf numFmtId="4" fontId="7" fillId="0" borderId="21" xfId="0" applyNumberFormat="1" applyFont="1" applyBorder="1" applyAlignment="1">
      <alignment vertical="center"/>
    </xf>
    <xf numFmtId="0" fontId="0" fillId="0" borderId="4" xfId="0"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4" fontId="25" fillId="0" borderId="0" xfId="0" applyNumberFormat="1" applyFont="1"/>
    <xf numFmtId="166" fontId="34" fillId="0" borderId="13" xfId="0" applyNumberFormat="1" applyFont="1" applyBorder="1"/>
    <xf numFmtId="166" fontId="34" fillId="0" borderId="14" xfId="0" applyNumberFormat="1" applyFont="1" applyBorder="1"/>
    <xf numFmtId="4" fontId="35" fillId="0" borderId="0" xfId="0" applyNumberFormat="1" applyFont="1" applyAlignment="1">
      <alignment vertical="center"/>
    </xf>
    <xf numFmtId="0" fontId="8" fillId="0" borderId="4"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5" xfId="0" applyFont="1" applyBorder="1"/>
    <xf numFmtId="166" fontId="8" fillId="0" borderId="0" xfId="0" applyNumberFormat="1" applyFont="1"/>
    <xf numFmtId="166" fontId="8" fillId="0" borderId="16"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3" fillId="0" borderId="23" xfId="0" applyFont="1" applyBorder="1" applyAlignment="1">
      <alignment horizontal="center" vertical="center"/>
    </xf>
    <xf numFmtId="49" fontId="23" fillId="0" borderId="23" xfId="0" applyNumberFormat="1" applyFont="1" applyBorder="1" applyAlignment="1">
      <alignment horizontal="left" vertical="center" wrapText="1"/>
    </xf>
    <xf numFmtId="0" fontId="23" fillId="0" borderId="23" xfId="0" applyFont="1" applyBorder="1" applyAlignment="1">
      <alignment horizontal="left" vertical="center" wrapText="1"/>
    </xf>
    <xf numFmtId="0" fontId="23" fillId="0" borderId="23" xfId="0" applyFont="1" applyBorder="1" applyAlignment="1">
      <alignment horizontal="center" vertical="center" wrapText="1"/>
    </xf>
    <xf numFmtId="167" fontId="23" fillId="0" borderId="23" xfId="0" applyNumberFormat="1" applyFont="1" applyBorder="1" applyAlignment="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lignment vertical="center"/>
    </xf>
    <xf numFmtId="0" fontId="24" fillId="2" borderId="15"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6"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1" applyFont="1" applyAlignment="1" applyProtection="1">
      <alignment vertical="center" wrapText="1"/>
    </xf>
    <xf numFmtId="0" fontId="0" fillId="0" borderId="0" xfId="0" applyAlignment="1" applyProtection="1">
      <alignment vertical="center"/>
      <protection locked="0"/>
    </xf>
    <xf numFmtId="0" fontId="0" fillId="0" borderId="15" xfId="0" applyBorder="1" applyAlignment="1">
      <alignment vertical="center"/>
    </xf>
    <xf numFmtId="0" fontId="38" fillId="0" borderId="0" xfId="0" applyFont="1" applyAlignment="1">
      <alignment horizontal="left" vertical="center"/>
    </xf>
    <xf numFmtId="0" fontId="39" fillId="0" borderId="0" xfId="0" applyFont="1" applyAlignment="1">
      <alignment vertical="center" wrapText="1"/>
    </xf>
    <xf numFmtId="0" fontId="9" fillId="0" borderId="4"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5" xfId="0" applyFont="1" applyBorder="1" applyAlignment="1">
      <alignment vertical="center"/>
    </xf>
    <xf numFmtId="0" fontId="9" fillId="0" borderId="16" xfId="0" applyFont="1" applyBorder="1" applyAlignment="1">
      <alignment vertical="center"/>
    </xf>
    <xf numFmtId="0" fontId="10" fillId="0" borderId="4"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5" xfId="0" applyFont="1" applyBorder="1" applyAlignment="1">
      <alignment vertical="center"/>
    </xf>
    <xf numFmtId="0" fontId="10" fillId="0" borderId="16" xfId="0" applyFont="1" applyBorder="1" applyAlignment="1">
      <alignment vertical="center"/>
    </xf>
    <xf numFmtId="0" fontId="23" fillId="5" borderId="23" xfId="0" applyFont="1" applyFill="1" applyBorder="1" applyAlignment="1">
      <alignment horizontal="center" vertical="center"/>
    </xf>
    <xf numFmtId="0" fontId="10" fillId="0" borderId="20" xfId="0" applyFont="1" applyBorder="1" applyAlignment="1">
      <alignment vertical="center"/>
    </xf>
    <xf numFmtId="0" fontId="10" fillId="0" borderId="21" xfId="0" applyFont="1" applyBorder="1" applyAlignment="1">
      <alignment vertical="center"/>
    </xf>
    <xf numFmtId="0" fontId="10" fillId="0" borderId="22" xfId="0" applyFont="1" applyBorder="1" applyAlignment="1">
      <alignment vertical="center"/>
    </xf>
    <xf numFmtId="0" fontId="11" fillId="0" borderId="4"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pplyProtection="1">
      <alignment vertical="center"/>
      <protection locked="0"/>
    </xf>
    <xf numFmtId="0" fontId="11" fillId="0" borderId="15" xfId="0" applyFont="1" applyBorder="1" applyAlignment="1">
      <alignment vertical="center"/>
    </xf>
    <xf numFmtId="0" fontId="11" fillId="0" borderId="16" xfId="0" applyFont="1" applyBorder="1" applyAlignment="1">
      <alignment vertical="center"/>
    </xf>
    <xf numFmtId="0" fontId="12" fillId="0" borderId="4"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5" xfId="0" applyFont="1" applyBorder="1" applyAlignment="1">
      <alignment vertical="center"/>
    </xf>
    <xf numFmtId="0" fontId="12" fillId="0" borderId="16"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1" fillId="0" borderId="22" xfId="0" applyFont="1" applyBorder="1" applyAlignment="1">
      <alignment vertical="center"/>
    </xf>
    <xf numFmtId="0" fontId="40" fillId="0" borderId="23" xfId="0" applyFont="1" applyBorder="1" applyAlignment="1">
      <alignment horizontal="center" vertical="center"/>
    </xf>
    <xf numFmtId="49" fontId="40" fillId="0" borderId="23" xfId="0" applyNumberFormat="1" applyFont="1" applyBorder="1" applyAlignment="1">
      <alignment horizontal="left" vertical="center" wrapText="1"/>
    </xf>
    <xf numFmtId="0" fontId="40" fillId="0" borderId="23" xfId="0" applyFont="1" applyBorder="1" applyAlignment="1">
      <alignment horizontal="left" vertical="center" wrapText="1"/>
    </xf>
    <xf numFmtId="0" fontId="40" fillId="0" borderId="23" xfId="0" applyFont="1" applyBorder="1" applyAlignment="1">
      <alignment horizontal="center" vertical="center" wrapText="1"/>
    </xf>
    <xf numFmtId="167" fontId="40" fillId="0" borderId="23" xfId="0" applyNumberFormat="1" applyFont="1" applyBorder="1" applyAlignment="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Alignment="1">
      <alignment horizontal="center" vertical="center"/>
    </xf>
    <xf numFmtId="167" fontId="23" fillId="2" borderId="23" xfId="0" applyNumberFormat="1" applyFont="1" applyFill="1" applyBorder="1" applyAlignment="1" applyProtection="1">
      <alignment vertical="center"/>
      <protection locked="0"/>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40" fillId="5" borderId="23" xfId="0" applyFont="1" applyFill="1" applyBorder="1" applyAlignment="1">
      <alignment horizontal="center" vertical="center"/>
    </xf>
    <xf numFmtId="0" fontId="24" fillId="2" borderId="20" xfId="0" applyFont="1" applyFill="1" applyBorder="1" applyAlignment="1" applyProtection="1">
      <alignment horizontal="left" vertical="center"/>
      <protection locked="0"/>
    </xf>
    <xf numFmtId="0" fontId="24" fillId="0" borderId="21" xfId="0" applyFont="1" applyBorder="1" applyAlignment="1">
      <alignment horizontal="center" vertical="center"/>
    </xf>
    <xf numFmtId="166" fontId="24" fillId="0" borderId="21" xfId="0" applyNumberFormat="1" applyFont="1" applyBorder="1" applyAlignment="1">
      <alignment vertical="center"/>
    </xf>
    <xf numFmtId="166" fontId="24" fillId="0" borderId="22" xfId="0" applyNumberFormat="1" applyFont="1" applyBorder="1" applyAlignment="1">
      <alignment vertical="center"/>
    </xf>
    <xf numFmtId="0" fontId="13" fillId="0" borderId="4" xfId="0" applyFont="1" applyBorder="1"/>
    <xf numFmtId="0" fontId="13" fillId="0" borderId="0" xfId="0" applyFont="1" applyAlignment="1">
      <alignment horizontal="left"/>
    </xf>
    <xf numFmtId="0" fontId="13" fillId="0" borderId="0" xfId="0" applyFont="1" applyProtection="1">
      <protection locked="0"/>
    </xf>
    <xf numFmtId="4" fontId="13" fillId="0" borderId="0" xfId="0" applyNumberFormat="1" applyFont="1"/>
    <xf numFmtId="0" fontId="13" fillId="0" borderId="15" xfId="0" applyFont="1" applyBorder="1"/>
    <xf numFmtId="166" fontId="13" fillId="0" borderId="0" xfId="0" applyNumberFormat="1" applyFont="1"/>
    <xf numFmtId="166" fontId="13" fillId="0" borderId="16"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lignment horizontal="left" vertical="center"/>
    </xf>
    <xf numFmtId="0" fontId="52" fillId="0" borderId="1" xfId="0" applyFont="1" applyBorder="1" applyAlignment="1">
      <alignment vertical="top"/>
    </xf>
    <xf numFmtId="0" fontId="52" fillId="0" borderId="1" xfId="0" applyFont="1" applyBorder="1" applyAlignment="1">
      <alignment horizontal="left" vertical="center"/>
    </xf>
    <xf numFmtId="0" fontId="52" fillId="0" borderId="1" xfId="0" applyFont="1" applyBorder="1" applyAlignment="1">
      <alignment horizontal="center" vertical="center"/>
    </xf>
    <xf numFmtId="49" fontId="52" fillId="0" borderId="1" xfId="0" applyNumberFormat="1" applyFont="1" applyBorder="1" applyAlignment="1">
      <alignment horizontal="left" vertical="center"/>
    </xf>
    <xf numFmtId="0" fontId="51" fillId="0" borderId="28" xfId="0" applyFont="1" applyBorder="1" applyAlignment="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xf numFmtId="0" fontId="55" fillId="0" borderId="1" xfId="2"/>
    <xf numFmtId="0" fontId="56" fillId="0" borderId="24" xfId="2" applyFont="1" applyBorder="1" applyAlignment="1">
      <alignment vertical="center" wrapText="1"/>
    </xf>
    <xf numFmtId="0" fontId="56" fillId="0" borderId="25" xfId="2" applyFont="1" applyBorder="1" applyAlignment="1">
      <alignment vertical="center" wrapText="1"/>
    </xf>
    <xf numFmtId="0" fontId="56" fillId="0" borderId="26" xfId="2" applyFont="1" applyBorder="1" applyAlignment="1">
      <alignment vertical="center" wrapText="1"/>
    </xf>
    <xf numFmtId="0" fontId="55" fillId="0" borderId="1" xfId="2" applyAlignment="1">
      <alignment horizontal="center" vertical="center"/>
    </xf>
    <xf numFmtId="0" fontId="56" fillId="0" borderId="27" xfId="2" applyFont="1" applyBorder="1" applyAlignment="1">
      <alignment horizontal="center" vertical="center" wrapText="1"/>
    </xf>
    <xf numFmtId="0" fontId="56" fillId="0" borderId="28" xfId="2" applyFont="1" applyBorder="1" applyAlignment="1">
      <alignment horizontal="center" vertical="center" wrapText="1"/>
    </xf>
    <xf numFmtId="0" fontId="58" fillId="0" borderId="1" xfId="2" applyFont="1" applyAlignment="1">
      <alignment horizontal="center" vertical="center"/>
    </xf>
    <xf numFmtId="0" fontId="56" fillId="0" borderId="27" xfId="2" applyFont="1" applyBorder="1" applyAlignment="1">
      <alignment vertical="center" wrapText="1"/>
    </xf>
    <xf numFmtId="0" fontId="59" fillId="0" borderId="1" xfId="2" applyFont="1" applyAlignment="1">
      <alignment horizontal="left" vertical="center" wrapText="1"/>
    </xf>
    <xf numFmtId="0" fontId="56" fillId="0" borderId="28" xfId="2" applyFont="1" applyBorder="1" applyAlignment="1">
      <alignment vertical="center" wrapText="1"/>
    </xf>
    <xf numFmtId="0" fontId="60" fillId="0" borderId="1" xfId="2" applyFont="1"/>
    <xf numFmtId="0" fontId="61" fillId="0" borderId="27" xfId="2" applyFont="1" applyBorder="1" applyAlignment="1">
      <alignment vertical="center" wrapText="1"/>
    </xf>
    <xf numFmtId="0" fontId="61" fillId="0" borderId="28" xfId="2" applyFont="1" applyBorder="1" applyAlignment="1">
      <alignment vertical="center" wrapText="1"/>
    </xf>
    <xf numFmtId="0" fontId="62" fillId="0" borderId="1" xfId="2" applyFont="1" applyAlignment="1">
      <alignment horizontal="center" vertical="center"/>
    </xf>
    <xf numFmtId="0" fontId="63" fillId="0" borderId="27" xfId="2" applyFont="1" applyBorder="1" applyAlignment="1">
      <alignment vertical="center" wrapText="1"/>
    </xf>
    <xf numFmtId="0" fontId="64" fillId="0" borderId="1" xfId="2" applyFont="1" applyAlignment="1">
      <alignment horizontal="left" vertical="center" wrapText="1"/>
    </xf>
    <xf numFmtId="0" fontId="65" fillId="0" borderId="1" xfId="2" applyFont="1" applyAlignment="1">
      <alignment horizontal="left" vertical="center" wrapText="1"/>
    </xf>
    <xf numFmtId="0" fontId="64" fillId="0" borderId="1" xfId="2" applyFont="1" applyAlignment="1">
      <alignment vertical="center" wrapText="1"/>
    </xf>
    <xf numFmtId="0" fontId="56" fillId="0" borderId="30" xfId="2" applyFont="1" applyBorder="1" applyAlignment="1">
      <alignment vertical="center" wrapText="1"/>
    </xf>
    <xf numFmtId="0" fontId="66" fillId="0" borderId="29" xfId="2" applyFont="1" applyBorder="1" applyAlignment="1">
      <alignment vertical="center" wrapText="1"/>
    </xf>
    <xf numFmtId="0" fontId="56" fillId="0" borderId="31" xfId="2" applyFont="1" applyBorder="1" applyAlignment="1">
      <alignment vertical="center" wrapText="1"/>
    </xf>
    <xf numFmtId="0" fontId="56" fillId="0" borderId="1" xfId="2" applyFont="1" applyAlignment="1">
      <alignment vertical="top"/>
    </xf>
    <xf numFmtId="0" fontId="55" fillId="0" borderId="1" xfId="2" applyAlignment="1">
      <alignment vertical="top"/>
    </xf>
    <xf numFmtId="164" fontId="1" fillId="0" borderId="0" xfId="0" applyNumberFormat="1" applyFont="1" applyAlignment="1">
      <alignment horizontal="left" vertical="center"/>
    </xf>
    <xf numFmtId="0" fontId="1" fillId="0" borderId="0" xfId="0" applyFont="1" applyAlignment="1">
      <alignment vertical="center"/>
    </xf>
    <xf numFmtId="4" fontId="20" fillId="0" borderId="0" xfId="0" applyNumberFormat="1" applyFont="1" applyAlignment="1">
      <alignment vertical="center"/>
    </xf>
    <xf numFmtId="4" fontId="19" fillId="0" borderId="6" xfId="0" applyNumberFormat="1" applyFont="1" applyBorder="1" applyAlignment="1">
      <alignment vertical="center"/>
    </xf>
    <xf numFmtId="0" fontId="0" fillId="0" borderId="6" xfId="0" applyBorder="1" applyAlignment="1">
      <alignment vertical="center"/>
    </xf>
    <xf numFmtId="0" fontId="1" fillId="0" borderId="0" xfId="0" applyFont="1" applyAlignment="1">
      <alignment horizontal="right" vertical="center"/>
    </xf>
    <xf numFmtId="0" fontId="0" fillId="0" borderId="0" xfId="0"/>
    <xf numFmtId="4" fontId="29" fillId="0" borderId="0" xfId="0" applyNumberFormat="1" applyFont="1" applyAlignment="1">
      <alignment vertical="center"/>
    </xf>
    <xf numFmtId="0" fontId="29" fillId="0" borderId="0" xfId="0" applyFont="1" applyAlignment="1">
      <alignment vertical="center"/>
    </xf>
    <xf numFmtId="0" fontId="2" fillId="0" borderId="0" xfId="0" applyFont="1" applyAlignment="1">
      <alignment vertical="center" wrapText="1"/>
    </xf>
    <xf numFmtId="0" fontId="2" fillId="0" borderId="0" xfId="0" applyFont="1" applyAlignment="1">
      <alignment vertical="center"/>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22" fillId="0" borderId="15" xfId="0" applyFont="1" applyBorder="1" applyAlignment="1">
      <alignment horizontal="left" vertical="center"/>
    </xf>
    <xf numFmtId="0" fontId="22" fillId="0" borderId="0" xfId="0" applyFont="1" applyAlignment="1">
      <alignment horizontal="left" vertical="center"/>
    </xf>
    <xf numFmtId="0" fontId="23" fillId="4" borderId="8" xfId="0" applyFont="1" applyFill="1" applyBorder="1" applyAlignment="1">
      <alignment horizontal="center" vertical="center"/>
    </xf>
    <xf numFmtId="0" fontId="23" fillId="4" borderId="8" xfId="0" applyFont="1" applyFill="1" applyBorder="1" applyAlignment="1">
      <alignment horizontal="left" vertical="center"/>
    </xf>
    <xf numFmtId="0" fontId="23" fillId="4" borderId="8" xfId="0" applyFont="1" applyFill="1" applyBorder="1" applyAlignment="1">
      <alignment horizontal="right" vertical="center"/>
    </xf>
    <xf numFmtId="0" fontId="18" fillId="0" borderId="0" xfId="0" applyFont="1" applyAlignment="1">
      <alignment horizontal="left" vertical="top" wrapText="1"/>
    </xf>
    <xf numFmtId="0" fontId="18" fillId="0" borderId="0" xfId="0" applyFont="1" applyAlignment="1">
      <alignment horizontal="left" vertical="center"/>
    </xf>
    <xf numFmtId="0" fontId="20"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4" fillId="3" borderId="8" xfId="0" applyNumberFormat="1" applyFont="1"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4" fillId="3" borderId="8" xfId="0" applyFont="1" applyFill="1" applyBorder="1" applyAlignment="1">
      <alignment horizontal="left" vertical="center"/>
    </xf>
    <xf numFmtId="4" fontId="29" fillId="0" borderId="0" xfId="0" applyNumberFormat="1" applyFont="1" applyAlignment="1">
      <alignment horizontal="right" vertical="center"/>
    </xf>
    <xf numFmtId="4" fontId="7" fillId="0" borderId="0" xfId="0" applyNumberFormat="1" applyFont="1" applyAlignment="1">
      <alignment vertical="center"/>
    </xf>
    <xf numFmtId="0" fontId="7" fillId="0" borderId="0" xfId="0" applyFont="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0" fontId="23" fillId="4" borderId="7" xfId="0" applyFont="1" applyFill="1" applyBorder="1" applyAlignment="1">
      <alignment horizontal="center" vertical="center"/>
    </xf>
    <xf numFmtId="0" fontId="28" fillId="0" borderId="0" xfId="0" applyFont="1" applyAlignment="1">
      <alignment horizontal="left" vertical="center" wrapText="1"/>
    </xf>
    <xf numFmtId="165" fontId="2" fillId="0" borderId="0" xfId="0" applyNumberFormat="1" applyFont="1" applyAlignment="1">
      <alignment horizontal="lef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31" fillId="0" borderId="0" xfId="0" applyFont="1" applyAlignment="1">
      <alignment horizontal="left" vertical="center" wrapText="1"/>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0" fontId="45" fillId="0" borderId="1" xfId="0" applyFont="1" applyBorder="1" applyAlignment="1">
      <alignment horizontal="left" vertical="center" wrapText="1"/>
    </xf>
    <xf numFmtId="0" fontId="44" fillId="0" borderId="29" xfId="0" applyFont="1" applyBorder="1" applyAlignment="1">
      <alignment horizontal="left" wrapText="1"/>
    </xf>
    <xf numFmtId="0" fontId="43" fillId="0" borderId="1" xfId="0" applyFont="1" applyBorder="1" applyAlignment="1">
      <alignment horizontal="center" vertical="center" wrapText="1"/>
    </xf>
    <xf numFmtId="49" fontId="45" fillId="0" borderId="1" xfId="0" applyNumberFormat="1" applyFont="1" applyBorder="1" applyAlignment="1">
      <alignment horizontal="left" vertical="center" wrapText="1"/>
    </xf>
    <xf numFmtId="0" fontId="43" fillId="0" borderId="1" xfId="0" applyFont="1" applyBorder="1" applyAlignment="1">
      <alignment horizontal="center" vertical="center"/>
    </xf>
    <xf numFmtId="0" fontId="44" fillId="0" borderId="29" xfId="0" applyFont="1" applyBorder="1" applyAlignment="1">
      <alignment horizontal="left"/>
    </xf>
    <xf numFmtId="0" fontId="45" fillId="0" borderId="1" xfId="0" applyFont="1" applyBorder="1" applyAlignment="1">
      <alignment horizontal="left" vertical="center"/>
    </xf>
    <xf numFmtId="0" fontId="45" fillId="0" borderId="1" xfId="0" applyFont="1" applyBorder="1" applyAlignment="1">
      <alignment horizontal="left" vertical="top"/>
    </xf>
    <xf numFmtId="0" fontId="64" fillId="0" borderId="1" xfId="2" applyFont="1" applyAlignment="1">
      <alignment horizontal="left" vertical="center" wrapText="1"/>
    </xf>
    <xf numFmtId="0" fontId="57" fillId="0" borderId="1" xfId="2" applyFont="1" applyAlignment="1">
      <alignment horizontal="center" vertical="center" wrapText="1"/>
    </xf>
    <xf numFmtId="0" fontId="58" fillId="0" borderId="1" xfId="2" applyFont="1" applyAlignment="1">
      <alignment horizontal="left" vertical="center" wrapText="1"/>
    </xf>
    <xf numFmtId="0" fontId="65" fillId="0" borderId="1" xfId="2" applyFont="1" applyAlignment="1">
      <alignment horizontal="left" vertical="center" wrapText="1"/>
    </xf>
  </cellXfs>
  <cellStyles count="3">
    <cellStyle name="Hypertextový odkaz" xfId="1" builtinId="8"/>
    <cellStyle name="Normální" xfId="0" builtinId="0" customBuiltin="1"/>
    <cellStyle name="Normální 2" xfId="2" xr:uid="{D062C6A7-42C6-4CC8-AB9E-B0CC82FF22BF}"/>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podminky.urs.cz/item/CS_URS_2025_01/762361321" TargetMode="External"/><Relationship Id="rId7" Type="http://schemas.openxmlformats.org/officeDocument/2006/relationships/hyperlink" Target="https://podminky.urs.cz/item/CS_URS_2025_01/HZS2151" TargetMode="External"/><Relationship Id="rId2" Type="http://schemas.openxmlformats.org/officeDocument/2006/relationships/hyperlink" Target="https://podminky.urs.cz/item/CS_URS_2025_01/764244409" TargetMode="External"/><Relationship Id="rId1" Type="http://schemas.openxmlformats.org/officeDocument/2006/relationships/hyperlink" Target="https://podminky.urs.cz/item/CS_URS_2025_01/764518421" TargetMode="External"/><Relationship Id="rId6" Type="http://schemas.openxmlformats.org/officeDocument/2006/relationships/hyperlink" Target="https://podminky.urs.cz/item/CS_URS_2025_01/998764204" TargetMode="External"/><Relationship Id="rId5" Type="http://schemas.openxmlformats.org/officeDocument/2006/relationships/hyperlink" Target="https://podminky.urs.cz/item/CS_URS_2025_01/712771613" TargetMode="External"/><Relationship Id="rId4" Type="http://schemas.openxmlformats.org/officeDocument/2006/relationships/hyperlink" Target="https://podminky.urs.cz/item/CS_URS_2025_01/764246344"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https://podminky.urs.cz/item/CS_URS_2025_01/767531121" TargetMode="External"/><Relationship Id="rId7" Type="http://schemas.openxmlformats.org/officeDocument/2006/relationships/drawing" Target="../drawings/drawing11.xml"/><Relationship Id="rId2" Type="http://schemas.openxmlformats.org/officeDocument/2006/relationships/hyperlink" Target="https://podminky.urs.cz/item/CS_URS_2025_01/763412124" TargetMode="External"/><Relationship Id="rId1" Type="http://schemas.openxmlformats.org/officeDocument/2006/relationships/hyperlink" Target="https://podminky.urs.cz/item/CS_URS_2025_01/763412114" TargetMode="External"/><Relationship Id="rId6" Type="http://schemas.openxmlformats.org/officeDocument/2006/relationships/printerSettings" Target="../printerSettings/printerSettings11.bin"/><Relationship Id="rId5" Type="http://schemas.openxmlformats.org/officeDocument/2006/relationships/hyperlink" Target="https://podminky.urs.cz/item/CS_URS_2025_01/HZS2492" TargetMode="External"/><Relationship Id="rId4" Type="http://schemas.openxmlformats.org/officeDocument/2006/relationships/hyperlink" Target="https://podminky.urs.cz/item/CS_URS_2025_01/767531215"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podminky.urs.cz/item/CS_URS_2025_01/721175212" TargetMode="External"/><Relationship Id="rId21" Type="http://schemas.openxmlformats.org/officeDocument/2006/relationships/hyperlink" Target="https://podminky.urs.cz/item/CS_URS_2025_01/721174042" TargetMode="External"/><Relationship Id="rId34" Type="http://schemas.openxmlformats.org/officeDocument/2006/relationships/hyperlink" Target="https://podminky.urs.cz/item/CS_URS_2025_01/722130232" TargetMode="External"/><Relationship Id="rId42" Type="http://schemas.openxmlformats.org/officeDocument/2006/relationships/hyperlink" Target="https://podminky.urs.cz/item/CS_URS_2025_01/722175006" TargetMode="External"/><Relationship Id="rId47" Type="http://schemas.openxmlformats.org/officeDocument/2006/relationships/hyperlink" Target="https://podminky.urs.cz/item/CS_URS_2025_01/722232045" TargetMode="External"/><Relationship Id="rId50" Type="http://schemas.openxmlformats.org/officeDocument/2006/relationships/hyperlink" Target="https://podminky.urs.cz/item/CS_URS_2025_01/722232048" TargetMode="External"/><Relationship Id="rId55" Type="http://schemas.openxmlformats.org/officeDocument/2006/relationships/hyperlink" Target="https://podminky.urs.cz/item/CS_URS_2025_01/722290246" TargetMode="External"/><Relationship Id="rId63" Type="http://schemas.openxmlformats.org/officeDocument/2006/relationships/hyperlink" Target="https://podminky.urs.cz/item/CS_URS_2025_01/763172411" TargetMode="External"/><Relationship Id="rId7" Type="http://schemas.openxmlformats.org/officeDocument/2006/relationships/hyperlink" Target="https://podminky.urs.cz/item/CS_URS_2025_01/132255104" TargetMode="External"/><Relationship Id="rId2" Type="http://schemas.openxmlformats.org/officeDocument/2006/relationships/hyperlink" Target="https://podminky.urs.cz/item/CS_URS_2025_01/115101301" TargetMode="External"/><Relationship Id="rId16" Type="http://schemas.openxmlformats.org/officeDocument/2006/relationships/hyperlink" Target="https://podminky.urs.cz/item/CS_URS_2025_01/998276101" TargetMode="External"/><Relationship Id="rId29" Type="http://schemas.openxmlformats.org/officeDocument/2006/relationships/hyperlink" Target="https://podminky.urs.cz/item/CS_URS_2025_01/721211422" TargetMode="External"/><Relationship Id="rId11" Type="http://schemas.openxmlformats.org/officeDocument/2006/relationships/hyperlink" Target="https://podminky.urs.cz/item/CS_URS_2025_01/167151101" TargetMode="External"/><Relationship Id="rId24" Type="http://schemas.openxmlformats.org/officeDocument/2006/relationships/hyperlink" Target="https://podminky.urs.cz/item/CS_URS_2025_01/721174045" TargetMode="External"/><Relationship Id="rId32" Type="http://schemas.openxmlformats.org/officeDocument/2006/relationships/hyperlink" Target="https://podminky.urs.cz/item/CS_URS_2025_01/713463211" TargetMode="External"/><Relationship Id="rId37" Type="http://schemas.openxmlformats.org/officeDocument/2006/relationships/hyperlink" Target="https://podminky.urs.cz/item/CS_URS_2025_01/722175001" TargetMode="External"/><Relationship Id="rId40" Type="http://schemas.openxmlformats.org/officeDocument/2006/relationships/hyperlink" Target="https://podminky.urs.cz/item/CS_URS_2025_01/722175004" TargetMode="External"/><Relationship Id="rId45" Type="http://schemas.openxmlformats.org/officeDocument/2006/relationships/hyperlink" Target="https://podminky.urs.cz/item/CS_URS_2025_01/722181223" TargetMode="External"/><Relationship Id="rId53" Type="http://schemas.openxmlformats.org/officeDocument/2006/relationships/hyperlink" Target="https://podminky.urs.cz/item/CS_URS_2025_01/722232062" TargetMode="External"/><Relationship Id="rId58" Type="http://schemas.openxmlformats.org/officeDocument/2006/relationships/hyperlink" Target="https://podminky.urs.cz/item/CS_URS_2025_01/HZS2211" TargetMode="External"/><Relationship Id="rId66" Type="http://schemas.openxmlformats.org/officeDocument/2006/relationships/drawing" Target="../drawings/drawing12.xml"/><Relationship Id="rId5" Type="http://schemas.openxmlformats.org/officeDocument/2006/relationships/hyperlink" Target="https://podminky.urs.cz/item/CS_URS_2025_01/119001412" TargetMode="External"/><Relationship Id="rId61" Type="http://schemas.openxmlformats.org/officeDocument/2006/relationships/hyperlink" Target="https://podminky.urs.cz/item/CS_URS_2025_01/763121911" TargetMode="External"/><Relationship Id="rId19" Type="http://schemas.openxmlformats.org/officeDocument/2006/relationships/hyperlink" Target="https://podminky.urs.cz/item/CS_URS_2025_01/721173402" TargetMode="External"/><Relationship Id="rId14" Type="http://schemas.openxmlformats.org/officeDocument/2006/relationships/hyperlink" Target="https://podminky.urs.cz/item/CS_URS_2025_01/175111101" TargetMode="External"/><Relationship Id="rId22" Type="http://schemas.openxmlformats.org/officeDocument/2006/relationships/hyperlink" Target="https://podminky.urs.cz/item/CS_URS_2025_01/721174043" TargetMode="External"/><Relationship Id="rId27" Type="http://schemas.openxmlformats.org/officeDocument/2006/relationships/hyperlink" Target="https://podminky.urs.cz/item/CS_URS_2025_01/721175213" TargetMode="External"/><Relationship Id="rId30" Type="http://schemas.openxmlformats.org/officeDocument/2006/relationships/hyperlink" Target="https://podminky.urs.cz/item/CS_URS_2025_01/998721204" TargetMode="External"/><Relationship Id="rId35" Type="http://schemas.openxmlformats.org/officeDocument/2006/relationships/hyperlink" Target="https://podminky.urs.cz/item/CS_URS_2025_01/722130233" TargetMode="External"/><Relationship Id="rId43" Type="http://schemas.openxmlformats.org/officeDocument/2006/relationships/hyperlink" Target="https://podminky.urs.cz/item/CS_URS_2025_01/722175007" TargetMode="External"/><Relationship Id="rId48" Type="http://schemas.openxmlformats.org/officeDocument/2006/relationships/hyperlink" Target="https://podminky.urs.cz/item/CS_URS_2025_01/722232046" TargetMode="External"/><Relationship Id="rId56" Type="http://schemas.openxmlformats.org/officeDocument/2006/relationships/hyperlink" Target="https://podminky.urs.cz/item/CS_URS_2025_01/722290249" TargetMode="External"/><Relationship Id="rId64" Type="http://schemas.openxmlformats.org/officeDocument/2006/relationships/hyperlink" Target="https://podminky.urs.cz/item/CS_URS_2025_01/998763414" TargetMode="External"/><Relationship Id="rId8" Type="http://schemas.openxmlformats.org/officeDocument/2006/relationships/hyperlink" Target="https://podminky.urs.cz/item/CS_URS_2025_01/139001101" TargetMode="External"/><Relationship Id="rId51" Type="http://schemas.openxmlformats.org/officeDocument/2006/relationships/hyperlink" Target="https://podminky.urs.cz/item/CS_URS_2025_01/722232049" TargetMode="External"/><Relationship Id="rId3" Type="http://schemas.openxmlformats.org/officeDocument/2006/relationships/hyperlink" Target="https://podminky.urs.cz/item/CS_URS_2025_01/119001402" TargetMode="External"/><Relationship Id="rId12" Type="http://schemas.openxmlformats.org/officeDocument/2006/relationships/hyperlink" Target="https://podminky.urs.cz/item/CS_URS_2025_01/171201221" TargetMode="External"/><Relationship Id="rId17" Type="http://schemas.openxmlformats.org/officeDocument/2006/relationships/hyperlink" Target="https://podminky.urs.cz/item/CS_URS_2025_01/HZS1291" TargetMode="External"/><Relationship Id="rId25" Type="http://schemas.openxmlformats.org/officeDocument/2006/relationships/hyperlink" Target="https://podminky.urs.cz/item/CS_URS_2025_01/721175211" TargetMode="External"/><Relationship Id="rId33" Type="http://schemas.openxmlformats.org/officeDocument/2006/relationships/hyperlink" Target="https://podminky.urs.cz/item/CS_URS_2025_01/713463212" TargetMode="External"/><Relationship Id="rId38" Type="http://schemas.openxmlformats.org/officeDocument/2006/relationships/hyperlink" Target="https://podminky.urs.cz/item/CS_URS_2025_01/722175002" TargetMode="External"/><Relationship Id="rId46" Type="http://schemas.openxmlformats.org/officeDocument/2006/relationships/hyperlink" Target="https://podminky.urs.cz/item/CS_URS_2025_01/722232044" TargetMode="External"/><Relationship Id="rId59" Type="http://schemas.openxmlformats.org/officeDocument/2006/relationships/hyperlink" Target="https://podminky.urs.cz/item/CS_URS_2025_01/998725204" TargetMode="External"/><Relationship Id="rId20" Type="http://schemas.openxmlformats.org/officeDocument/2006/relationships/hyperlink" Target="https://podminky.urs.cz/item/CS_URS_2025_01/721173403" TargetMode="External"/><Relationship Id="rId41" Type="http://schemas.openxmlformats.org/officeDocument/2006/relationships/hyperlink" Target="https://podminky.urs.cz/item/CS_URS_2025_01/722175005" TargetMode="External"/><Relationship Id="rId54" Type="http://schemas.openxmlformats.org/officeDocument/2006/relationships/hyperlink" Target="https://podminky.urs.cz/item/CS_URS_2025_01/722290226" TargetMode="External"/><Relationship Id="rId62" Type="http://schemas.openxmlformats.org/officeDocument/2006/relationships/hyperlink" Target="https://podminky.urs.cz/item/CS_URS_2025_01/763172321"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19001422" TargetMode="External"/><Relationship Id="rId15" Type="http://schemas.openxmlformats.org/officeDocument/2006/relationships/hyperlink" Target="https://podminky.urs.cz/item/CS_URS_2025_01/451573111" TargetMode="External"/><Relationship Id="rId23" Type="http://schemas.openxmlformats.org/officeDocument/2006/relationships/hyperlink" Target="https://podminky.urs.cz/item/CS_URS_2025_01/721174044" TargetMode="External"/><Relationship Id="rId28" Type="http://schemas.openxmlformats.org/officeDocument/2006/relationships/hyperlink" Target="https://podminky.urs.cz/item/CS_URS_2025_01/721211421" TargetMode="External"/><Relationship Id="rId36" Type="http://schemas.openxmlformats.org/officeDocument/2006/relationships/hyperlink" Target="https://podminky.urs.cz/item/CS_URS_2025_01/722130234" TargetMode="External"/><Relationship Id="rId49" Type="http://schemas.openxmlformats.org/officeDocument/2006/relationships/hyperlink" Target="https://podminky.urs.cz/item/CS_URS_2025_01/722232047" TargetMode="External"/><Relationship Id="rId57" Type="http://schemas.openxmlformats.org/officeDocument/2006/relationships/hyperlink" Target="https://podminky.urs.cz/item/CS_URS_2025_01/998722204" TargetMode="External"/><Relationship Id="rId10" Type="http://schemas.openxmlformats.org/officeDocument/2006/relationships/hyperlink" Target="https://podminky.urs.cz/item/CS_URS_2025_01/162751119" TargetMode="External"/><Relationship Id="rId31" Type="http://schemas.openxmlformats.org/officeDocument/2006/relationships/hyperlink" Target="https://podminky.urs.cz/item/CS_URS_2025_01/HZS2211" TargetMode="External"/><Relationship Id="rId44" Type="http://schemas.openxmlformats.org/officeDocument/2006/relationships/hyperlink" Target="https://podminky.urs.cz/item/CS_URS_2025_01/722181222" TargetMode="External"/><Relationship Id="rId52" Type="http://schemas.openxmlformats.org/officeDocument/2006/relationships/hyperlink" Target="https://podminky.urs.cz/item/CS_URS_2025_01/722232050" TargetMode="External"/><Relationship Id="rId60" Type="http://schemas.openxmlformats.org/officeDocument/2006/relationships/hyperlink" Target="https://podminky.urs.cz/item/CS_URS_2025_01/HZS2492" TargetMode="External"/><Relationship Id="rId65" Type="http://schemas.openxmlformats.org/officeDocument/2006/relationships/printerSettings" Target="../printerSettings/printerSettings12.bin"/><Relationship Id="rId4" Type="http://schemas.openxmlformats.org/officeDocument/2006/relationships/hyperlink" Target="https://podminky.urs.cz/item/CS_URS_2025_01/119001406" TargetMode="External"/><Relationship Id="rId9" Type="http://schemas.openxmlformats.org/officeDocument/2006/relationships/hyperlink" Target="https://podminky.urs.cz/item/CS_URS_2025_01/162751117" TargetMode="External"/><Relationship Id="rId13" Type="http://schemas.openxmlformats.org/officeDocument/2006/relationships/hyperlink" Target="https://podminky.urs.cz/item/CS_URS_2025_01/174151101" TargetMode="External"/><Relationship Id="rId18" Type="http://schemas.openxmlformats.org/officeDocument/2006/relationships/hyperlink" Target="https://podminky.urs.cz/item/CS_URS_2025_01/721173401" TargetMode="External"/><Relationship Id="rId39" Type="http://schemas.openxmlformats.org/officeDocument/2006/relationships/hyperlink" Target="https://podminky.urs.cz/item/CS_URS_2025_01/722175003"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odminky.urs.cz/item/CS_URS_2025_01/151101102" TargetMode="External"/><Relationship Id="rId13" Type="http://schemas.openxmlformats.org/officeDocument/2006/relationships/hyperlink" Target="https://podminky.urs.cz/item/CS_URS_2025_01/167151101" TargetMode="External"/><Relationship Id="rId18" Type="http://schemas.openxmlformats.org/officeDocument/2006/relationships/hyperlink" Target="https://podminky.urs.cz/item/CS_URS_2025_01/162751117" TargetMode="External"/><Relationship Id="rId26" Type="http://schemas.openxmlformats.org/officeDocument/2006/relationships/hyperlink" Target="https://podminky.urs.cz/item/CS_URS_2025_01/892372111" TargetMode="External"/><Relationship Id="rId3" Type="http://schemas.openxmlformats.org/officeDocument/2006/relationships/hyperlink" Target="https://podminky.urs.cz/item/CS_URS_2025_01/132212222" TargetMode="External"/><Relationship Id="rId21" Type="http://schemas.openxmlformats.org/officeDocument/2006/relationships/hyperlink" Target="https://podminky.urs.cz/item/CS_URS_2025_01/162751139" TargetMode="External"/><Relationship Id="rId7" Type="http://schemas.openxmlformats.org/officeDocument/2006/relationships/hyperlink" Target="https://podminky.urs.cz/item/CS_URS_2025_01/139001101" TargetMode="External"/><Relationship Id="rId12" Type="http://schemas.openxmlformats.org/officeDocument/2006/relationships/hyperlink" Target="https://podminky.urs.cz/item/CS_URS_2025_01/175111101" TargetMode="External"/><Relationship Id="rId17" Type="http://schemas.openxmlformats.org/officeDocument/2006/relationships/hyperlink" Target="https://podminky.urs.cz/item/CS_URS_2025_01/171251201" TargetMode="External"/><Relationship Id="rId25" Type="http://schemas.openxmlformats.org/officeDocument/2006/relationships/hyperlink" Target="https://podminky.urs.cz/item/CS_URS_2025_01/892351111" TargetMode="External"/><Relationship Id="rId2" Type="http://schemas.openxmlformats.org/officeDocument/2006/relationships/hyperlink" Target="https://podminky.urs.cz/item/CS_URS_2025_01/115101301" TargetMode="External"/><Relationship Id="rId16" Type="http://schemas.openxmlformats.org/officeDocument/2006/relationships/hyperlink" Target="https://podminky.urs.cz/item/CS_URS_2025_01/162351123" TargetMode="External"/><Relationship Id="rId20" Type="http://schemas.openxmlformats.org/officeDocument/2006/relationships/hyperlink" Target="https://podminky.urs.cz/item/CS_URS_2025_01/162751137" TargetMode="External"/><Relationship Id="rId29" Type="http://schemas.openxmlformats.org/officeDocument/2006/relationships/hyperlink" Target="https://podminky.urs.cz/item/CS_URS_2025_01/998276101"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32354201" TargetMode="External"/><Relationship Id="rId11" Type="http://schemas.openxmlformats.org/officeDocument/2006/relationships/hyperlink" Target="https://podminky.urs.cz/item/CS_URS_2025_01/174151101" TargetMode="External"/><Relationship Id="rId24" Type="http://schemas.openxmlformats.org/officeDocument/2006/relationships/hyperlink" Target="https://podminky.urs.cz/item/CS_URS_2025_01/871313121" TargetMode="External"/><Relationship Id="rId32" Type="http://schemas.openxmlformats.org/officeDocument/2006/relationships/drawing" Target="../drawings/drawing13.xml"/><Relationship Id="rId5" Type="http://schemas.openxmlformats.org/officeDocument/2006/relationships/hyperlink" Target="https://podminky.urs.cz/item/CS_URS_2025_01/132312222" TargetMode="External"/><Relationship Id="rId15" Type="http://schemas.openxmlformats.org/officeDocument/2006/relationships/hyperlink" Target="https://podminky.urs.cz/item/CS_URS_2025_01/162351103" TargetMode="External"/><Relationship Id="rId23" Type="http://schemas.openxmlformats.org/officeDocument/2006/relationships/hyperlink" Target="https://podminky.urs.cz/item/CS_URS_2025_01/451573111" TargetMode="External"/><Relationship Id="rId28" Type="http://schemas.openxmlformats.org/officeDocument/2006/relationships/hyperlink" Target="https://podminky.urs.cz/item/CS_URS_2025_01/899722114" TargetMode="External"/><Relationship Id="rId10" Type="http://schemas.openxmlformats.org/officeDocument/2006/relationships/hyperlink" Target="https://podminky.urs.cz/item/CS_URS_2025_01/171152501" TargetMode="External"/><Relationship Id="rId19" Type="http://schemas.openxmlformats.org/officeDocument/2006/relationships/hyperlink" Target="https://podminky.urs.cz/item/CS_URS_2025_01/162751119" TargetMode="External"/><Relationship Id="rId31" Type="http://schemas.openxmlformats.org/officeDocument/2006/relationships/printerSettings" Target="../printerSettings/printerSettings13.bin"/><Relationship Id="rId4" Type="http://schemas.openxmlformats.org/officeDocument/2006/relationships/hyperlink" Target="https://podminky.urs.cz/item/CS_URS_2025_01/132254202" TargetMode="External"/><Relationship Id="rId9" Type="http://schemas.openxmlformats.org/officeDocument/2006/relationships/hyperlink" Target="https://podminky.urs.cz/item/CS_URS_2025_01/151101112" TargetMode="External"/><Relationship Id="rId14" Type="http://schemas.openxmlformats.org/officeDocument/2006/relationships/hyperlink" Target="https://podminky.urs.cz/item/CS_URS_2025_01/167151102" TargetMode="External"/><Relationship Id="rId22" Type="http://schemas.openxmlformats.org/officeDocument/2006/relationships/hyperlink" Target="https://podminky.urs.cz/item/CS_URS_2025_01/171201231" TargetMode="External"/><Relationship Id="rId27" Type="http://schemas.openxmlformats.org/officeDocument/2006/relationships/hyperlink" Target="https://podminky.urs.cz/item/CS_URS_2025_01/899721111" TargetMode="External"/><Relationship Id="rId30" Type="http://schemas.openxmlformats.org/officeDocument/2006/relationships/hyperlink" Target="https://podminky.urs.cz/item/CS_URS_2025_01/HZS129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podminky.urs.cz/item/CS_URS_2025_01/151101101" TargetMode="External"/><Relationship Id="rId13" Type="http://schemas.openxmlformats.org/officeDocument/2006/relationships/hyperlink" Target="https://podminky.urs.cz/item/CS_URS_2025_01/167151102" TargetMode="External"/><Relationship Id="rId18" Type="http://schemas.openxmlformats.org/officeDocument/2006/relationships/hyperlink" Target="https://podminky.urs.cz/item/CS_URS_2025_01/162751139" TargetMode="External"/><Relationship Id="rId26" Type="http://schemas.openxmlformats.org/officeDocument/2006/relationships/hyperlink" Target="https://podminky.urs.cz/item/CS_URS_2025_01/899722114" TargetMode="External"/><Relationship Id="rId3" Type="http://schemas.openxmlformats.org/officeDocument/2006/relationships/hyperlink" Target="https://podminky.urs.cz/item/CS_URS_2025_01/132212222" TargetMode="External"/><Relationship Id="rId21" Type="http://schemas.openxmlformats.org/officeDocument/2006/relationships/hyperlink" Target="https://podminky.urs.cz/item/CS_URS_2025_01/871181211" TargetMode="External"/><Relationship Id="rId7" Type="http://schemas.openxmlformats.org/officeDocument/2006/relationships/hyperlink" Target="https://podminky.urs.cz/item/CS_URS_2025_01/139001101" TargetMode="External"/><Relationship Id="rId12" Type="http://schemas.openxmlformats.org/officeDocument/2006/relationships/hyperlink" Target="https://podminky.urs.cz/item/CS_URS_2025_01/167151101" TargetMode="External"/><Relationship Id="rId17" Type="http://schemas.openxmlformats.org/officeDocument/2006/relationships/hyperlink" Target="https://podminky.urs.cz/item/CS_URS_2025_01/162751137" TargetMode="External"/><Relationship Id="rId25" Type="http://schemas.openxmlformats.org/officeDocument/2006/relationships/hyperlink" Target="https://podminky.urs.cz/item/CS_URS_2025_01/899721111" TargetMode="External"/><Relationship Id="rId2" Type="http://schemas.openxmlformats.org/officeDocument/2006/relationships/hyperlink" Target="https://podminky.urs.cz/item/CS_URS_2025_01/115101301" TargetMode="External"/><Relationship Id="rId16" Type="http://schemas.openxmlformats.org/officeDocument/2006/relationships/hyperlink" Target="https://podminky.urs.cz/item/CS_URS_2025_01/162751119" TargetMode="External"/><Relationship Id="rId20" Type="http://schemas.openxmlformats.org/officeDocument/2006/relationships/hyperlink" Target="https://podminky.urs.cz/item/CS_URS_2025_01/451573111" TargetMode="External"/><Relationship Id="rId29" Type="http://schemas.openxmlformats.org/officeDocument/2006/relationships/printerSettings" Target="../printerSettings/printerSettings14.bin"/><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32354201" TargetMode="External"/><Relationship Id="rId11" Type="http://schemas.openxmlformats.org/officeDocument/2006/relationships/hyperlink" Target="https://podminky.urs.cz/item/CS_URS_2025_01/175111101" TargetMode="External"/><Relationship Id="rId24" Type="http://schemas.openxmlformats.org/officeDocument/2006/relationships/hyperlink" Target="https://podminky.urs.cz/item/CS_URS_2025_01/892372111" TargetMode="External"/><Relationship Id="rId5" Type="http://schemas.openxmlformats.org/officeDocument/2006/relationships/hyperlink" Target="https://podminky.urs.cz/item/CS_URS_2025_01/132312222" TargetMode="External"/><Relationship Id="rId15" Type="http://schemas.openxmlformats.org/officeDocument/2006/relationships/hyperlink" Target="https://podminky.urs.cz/item/CS_URS_2025_01/162751117" TargetMode="External"/><Relationship Id="rId23" Type="http://schemas.openxmlformats.org/officeDocument/2006/relationships/hyperlink" Target="https://podminky.urs.cz/item/CS_URS_2025_01/892241111" TargetMode="External"/><Relationship Id="rId28" Type="http://schemas.openxmlformats.org/officeDocument/2006/relationships/hyperlink" Target="https://podminky.urs.cz/item/CS_URS_2025_01/HZS1291" TargetMode="External"/><Relationship Id="rId10" Type="http://schemas.openxmlformats.org/officeDocument/2006/relationships/hyperlink" Target="https://podminky.urs.cz/item/CS_URS_2025_01/174151101" TargetMode="External"/><Relationship Id="rId19" Type="http://schemas.openxmlformats.org/officeDocument/2006/relationships/hyperlink" Target="https://podminky.urs.cz/item/CS_URS_2025_01/171201231" TargetMode="External"/><Relationship Id="rId4" Type="http://schemas.openxmlformats.org/officeDocument/2006/relationships/hyperlink" Target="https://podminky.urs.cz/item/CS_URS_2025_01/132254202" TargetMode="External"/><Relationship Id="rId9" Type="http://schemas.openxmlformats.org/officeDocument/2006/relationships/hyperlink" Target="https://podminky.urs.cz/item/CS_URS_2025_01/151101111" TargetMode="External"/><Relationship Id="rId14" Type="http://schemas.openxmlformats.org/officeDocument/2006/relationships/hyperlink" Target="https://podminky.urs.cz/item/CS_URS_2025_01/162351103" TargetMode="External"/><Relationship Id="rId22" Type="http://schemas.openxmlformats.org/officeDocument/2006/relationships/hyperlink" Target="https://podminky.urs.cz/item/CS_URS_2025_01/892233122" TargetMode="External"/><Relationship Id="rId27" Type="http://schemas.openxmlformats.org/officeDocument/2006/relationships/hyperlink" Target="https://podminky.urs.cz/item/CS_URS_2025_01/998276101" TargetMode="External"/><Relationship Id="rId30"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hyperlink" Target="https://podminky.urs.cz/item/CS_URS_2025_01/733223210" TargetMode="External"/><Relationship Id="rId18" Type="http://schemas.openxmlformats.org/officeDocument/2006/relationships/hyperlink" Target="https://podminky.urs.cz/item/CS_URS_2025_01/HZS2221" TargetMode="External"/><Relationship Id="rId26" Type="http://schemas.openxmlformats.org/officeDocument/2006/relationships/hyperlink" Target="https://podminky.urs.cz/item/CS_URS_2025_01/734292717" TargetMode="External"/><Relationship Id="rId3" Type="http://schemas.openxmlformats.org/officeDocument/2006/relationships/hyperlink" Target="https://podminky.urs.cz/item/CS_URS_2025_01/713463211" TargetMode="External"/><Relationship Id="rId21" Type="http://schemas.openxmlformats.org/officeDocument/2006/relationships/hyperlink" Target="https://podminky.urs.cz/item/CS_URS_2025_01/734292712" TargetMode="External"/><Relationship Id="rId7" Type="http://schemas.openxmlformats.org/officeDocument/2006/relationships/hyperlink" Target="https://podminky.urs.cz/item/CS_URS_2025_01/733222103" TargetMode="External"/><Relationship Id="rId12" Type="http://schemas.openxmlformats.org/officeDocument/2006/relationships/hyperlink" Target="https://podminky.urs.cz/item/CS_URS_2025_01/733223208" TargetMode="External"/><Relationship Id="rId17" Type="http://schemas.openxmlformats.org/officeDocument/2006/relationships/hyperlink" Target="https://podminky.urs.cz/item/CS_URS_2025_01/998733204" TargetMode="External"/><Relationship Id="rId25" Type="http://schemas.openxmlformats.org/officeDocument/2006/relationships/hyperlink" Target="https://podminky.urs.cz/item/CS_URS_2025_01/734292716" TargetMode="External"/><Relationship Id="rId33" Type="http://schemas.openxmlformats.org/officeDocument/2006/relationships/drawing" Target="../drawings/drawing15.xml"/><Relationship Id="rId2" Type="http://schemas.openxmlformats.org/officeDocument/2006/relationships/hyperlink" Target="https://podminky.urs.cz/item/CS_URS_2025_01/HZS2221" TargetMode="External"/><Relationship Id="rId16" Type="http://schemas.openxmlformats.org/officeDocument/2006/relationships/hyperlink" Target="https://podminky.urs.cz/item/CS_URS_2025_01/733291103" TargetMode="External"/><Relationship Id="rId20" Type="http://schemas.openxmlformats.org/officeDocument/2006/relationships/hyperlink" Target="https://podminky.urs.cz/item/CS_URS_2025_01/734211120" TargetMode="External"/><Relationship Id="rId29" Type="http://schemas.openxmlformats.org/officeDocument/2006/relationships/hyperlink" Target="https://podminky.urs.cz/item/CS_URS_2025_01/HZS2221" TargetMode="External"/><Relationship Id="rId1" Type="http://schemas.openxmlformats.org/officeDocument/2006/relationships/hyperlink" Target="https://podminky.urs.cz/item/CS_URS_2025_01/998731202" TargetMode="External"/><Relationship Id="rId6" Type="http://schemas.openxmlformats.org/officeDocument/2006/relationships/hyperlink" Target="https://podminky.urs.cz/item/CS_URS_2025_01/733222102" TargetMode="External"/><Relationship Id="rId11" Type="http://schemas.openxmlformats.org/officeDocument/2006/relationships/hyperlink" Target="https://podminky.urs.cz/item/CS_URS_2025_01/733223207" TargetMode="External"/><Relationship Id="rId24" Type="http://schemas.openxmlformats.org/officeDocument/2006/relationships/hyperlink" Target="https://podminky.urs.cz/item/CS_URS_2025_01/734292715" TargetMode="External"/><Relationship Id="rId32" Type="http://schemas.openxmlformats.org/officeDocument/2006/relationships/printerSettings" Target="../printerSettings/printerSettings15.bin"/><Relationship Id="rId5" Type="http://schemas.openxmlformats.org/officeDocument/2006/relationships/hyperlink" Target="https://podminky.urs.cz/item/CS_URS_2025_01/733222101" TargetMode="External"/><Relationship Id="rId15" Type="http://schemas.openxmlformats.org/officeDocument/2006/relationships/hyperlink" Target="https://podminky.urs.cz/item/CS_URS_2025_01/733291102" TargetMode="External"/><Relationship Id="rId23" Type="http://schemas.openxmlformats.org/officeDocument/2006/relationships/hyperlink" Target="https://podminky.urs.cz/item/CS_URS_2025_01/734292714" TargetMode="External"/><Relationship Id="rId28" Type="http://schemas.openxmlformats.org/officeDocument/2006/relationships/hyperlink" Target="https://podminky.urs.cz/item/CS_URS_2025_01/998734204" TargetMode="External"/><Relationship Id="rId10" Type="http://schemas.openxmlformats.org/officeDocument/2006/relationships/hyperlink" Target="https://podminky.urs.cz/item/CS_URS_2025_01/733223206" TargetMode="External"/><Relationship Id="rId19" Type="http://schemas.openxmlformats.org/officeDocument/2006/relationships/hyperlink" Target="https://podminky.urs.cz/item/CS_URS_2025_01/734192316" TargetMode="External"/><Relationship Id="rId31" Type="http://schemas.openxmlformats.org/officeDocument/2006/relationships/hyperlink" Target="https://podminky.urs.cz/item/CS_URS_2025_01/HZS2221" TargetMode="External"/><Relationship Id="rId4" Type="http://schemas.openxmlformats.org/officeDocument/2006/relationships/hyperlink" Target="https://podminky.urs.cz/item/CS_URS_2025_01/713463212" TargetMode="External"/><Relationship Id="rId9" Type="http://schemas.openxmlformats.org/officeDocument/2006/relationships/hyperlink" Target="https://podminky.urs.cz/item/CS_URS_2025_01/733223105" TargetMode="External"/><Relationship Id="rId14" Type="http://schemas.openxmlformats.org/officeDocument/2006/relationships/hyperlink" Target="https://podminky.urs.cz/item/CS_URS_2025_01/733291101" TargetMode="External"/><Relationship Id="rId22" Type="http://schemas.openxmlformats.org/officeDocument/2006/relationships/hyperlink" Target="https://podminky.urs.cz/item/CS_URS_2025_01/734292713" TargetMode="External"/><Relationship Id="rId27" Type="http://schemas.openxmlformats.org/officeDocument/2006/relationships/hyperlink" Target="https://podminky.urs.cz/item/CS_URS_2025_01/734292718" TargetMode="External"/><Relationship Id="rId30" Type="http://schemas.openxmlformats.org/officeDocument/2006/relationships/hyperlink" Target="https://podminky.urs.cz/item/CS_URS_2025_01/998735204" TargetMode="External"/><Relationship Id="rId8" Type="http://schemas.openxmlformats.org/officeDocument/2006/relationships/hyperlink" Target="https://podminky.urs.cz/item/CS_URS_2025_01/733222104"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podminky.urs.cz/item/CS_URS_2025_01/733121168" TargetMode="External"/><Relationship Id="rId18" Type="http://schemas.openxmlformats.org/officeDocument/2006/relationships/hyperlink" Target="https://podminky.urs.cz/item/CS_URS_2025_01/733190232" TargetMode="External"/><Relationship Id="rId26" Type="http://schemas.openxmlformats.org/officeDocument/2006/relationships/hyperlink" Target="https://podminky.urs.cz/item/CS_URS_2025_01/722212227" TargetMode="External"/><Relationship Id="rId39" Type="http://schemas.openxmlformats.org/officeDocument/2006/relationships/hyperlink" Target="https://podminky.urs.cz/item/CS_URS_2025_01/783615521" TargetMode="External"/><Relationship Id="rId21" Type="http://schemas.openxmlformats.org/officeDocument/2006/relationships/hyperlink" Target="https://podminky.urs.cz/item/CS_URS_2025_01/751791401" TargetMode="External"/><Relationship Id="rId34" Type="http://schemas.openxmlformats.org/officeDocument/2006/relationships/hyperlink" Target="https://podminky.urs.cz/item/CS_URS_2025_01/783614661" TargetMode="External"/><Relationship Id="rId42" Type="http://schemas.openxmlformats.org/officeDocument/2006/relationships/hyperlink" Target="https://podminky.urs.cz/item/CS_URS_2025_01/783615571" TargetMode="External"/><Relationship Id="rId47" Type="http://schemas.openxmlformats.org/officeDocument/2006/relationships/hyperlink" Target="https://podminky.urs.cz/item/CS_URS_2025_01/783617601" TargetMode="External"/><Relationship Id="rId50" Type="http://schemas.openxmlformats.org/officeDocument/2006/relationships/hyperlink" Target="https://podminky.urs.cz/item/CS_URS_2025_01/783617661" TargetMode="External"/><Relationship Id="rId7" Type="http://schemas.openxmlformats.org/officeDocument/2006/relationships/hyperlink" Target="https://podminky.urs.cz/item/CS_URS_2025_01/733121154" TargetMode="External"/><Relationship Id="rId2" Type="http://schemas.openxmlformats.org/officeDocument/2006/relationships/hyperlink" Target="https://podminky.urs.cz/item/CS_URS_2025_01/713411121" TargetMode="External"/><Relationship Id="rId16" Type="http://schemas.openxmlformats.org/officeDocument/2006/relationships/hyperlink" Target="https://podminky.urs.cz/item/CS_URS_2025_01/733121179" TargetMode="External"/><Relationship Id="rId29" Type="http://schemas.openxmlformats.org/officeDocument/2006/relationships/hyperlink" Target="https://podminky.urs.cz/item/CS_URS_2025_01/998751203" TargetMode="External"/><Relationship Id="rId11" Type="http://schemas.openxmlformats.org/officeDocument/2006/relationships/hyperlink" Target="https://podminky.urs.cz/item/CS_URS_2025_01/733121162" TargetMode="External"/><Relationship Id="rId24" Type="http://schemas.openxmlformats.org/officeDocument/2006/relationships/hyperlink" Target="https://podminky.urs.cz/item/CS_URS_2025_01/HZS3211" TargetMode="External"/><Relationship Id="rId32" Type="http://schemas.openxmlformats.org/officeDocument/2006/relationships/hyperlink" Target="https://podminky.urs.cz/item/CS_URS_2025_01/783614611" TargetMode="External"/><Relationship Id="rId37" Type="http://schemas.openxmlformats.org/officeDocument/2006/relationships/hyperlink" Target="https://podminky.urs.cz/item/CS_URS_2025_01/783614691" TargetMode="External"/><Relationship Id="rId40" Type="http://schemas.openxmlformats.org/officeDocument/2006/relationships/hyperlink" Target="https://podminky.urs.cz/item/CS_URS_2025_01/783615551" TargetMode="External"/><Relationship Id="rId45" Type="http://schemas.openxmlformats.org/officeDocument/2006/relationships/hyperlink" Target="https://podminky.urs.cz/item/CS_URS_2025_01/783617501" TargetMode="External"/><Relationship Id="rId53" Type="http://schemas.openxmlformats.org/officeDocument/2006/relationships/printerSettings" Target="../printerSettings/printerSettings16.bin"/><Relationship Id="rId5" Type="http://schemas.openxmlformats.org/officeDocument/2006/relationships/hyperlink" Target="https://podminky.urs.cz/item/CS_URS_2025_01/733121150" TargetMode="External"/><Relationship Id="rId10" Type="http://schemas.openxmlformats.org/officeDocument/2006/relationships/hyperlink" Target="https://podminky.urs.cz/item/CS_URS_2025_01/733121158" TargetMode="External"/><Relationship Id="rId19" Type="http://schemas.openxmlformats.org/officeDocument/2006/relationships/hyperlink" Target="https://podminky.urs.cz/item/CS_URS_2025_01/733190239" TargetMode="External"/><Relationship Id="rId31" Type="http://schemas.openxmlformats.org/officeDocument/2006/relationships/hyperlink" Target="https://podminky.urs.cz/item/CS_URS_2025_01/783614601" TargetMode="External"/><Relationship Id="rId44" Type="http://schemas.openxmlformats.org/officeDocument/2006/relationships/hyperlink" Target="https://podminky.urs.cz/item/CS_URS_2025_01/783615591" TargetMode="External"/><Relationship Id="rId52" Type="http://schemas.openxmlformats.org/officeDocument/2006/relationships/hyperlink" Target="https://podminky.urs.cz/item/CS_URS_2025_01/HZS2311" TargetMode="External"/><Relationship Id="rId4" Type="http://schemas.openxmlformats.org/officeDocument/2006/relationships/hyperlink" Target="https://podminky.urs.cz/item/CS_URS_2025_01/713491211" TargetMode="External"/><Relationship Id="rId9" Type="http://schemas.openxmlformats.org/officeDocument/2006/relationships/hyperlink" Target="https://podminky.urs.cz/item/CS_URS_2025_01/733121156" TargetMode="External"/><Relationship Id="rId14" Type="http://schemas.openxmlformats.org/officeDocument/2006/relationships/hyperlink" Target="https://podminky.urs.cz/item/CS_URS_2025_01/733121172" TargetMode="External"/><Relationship Id="rId22" Type="http://schemas.openxmlformats.org/officeDocument/2006/relationships/hyperlink" Target="https://podminky.urs.cz/item/CS_URS_2025_01/751793001" TargetMode="External"/><Relationship Id="rId27" Type="http://schemas.openxmlformats.org/officeDocument/2006/relationships/hyperlink" Target="https://podminky.urs.cz/item/CS_URS_2025_01/998751203" TargetMode="External"/><Relationship Id="rId30" Type="http://schemas.openxmlformats.org/officeDocument/2006/relationships/hyperlink" Target="https://podminky.urs.cz/item/CS_URS_2025_01/HZS3211" TargetMode="External"/><Relationship Id="rId35" Type="http://schemas.openxmlformats.org/officeDocument/2006/relationships/hyperlink" Target="https://podminky.urs.cz/item/CS_URS_2025_01/783614671" TargetMode="External"/><Relationship Id="rId43" Type="http://schemas.openxmlformats.org/officeDocument/2006/relationships/hyperlink" Target="https://podminky.urs.cz/item/CS_URS_2025_01/783615581" TargetMode="External"/><Relationship Id="rId48" Type="http://schemas.openxmlformats.org/officeDocument/2006/relationships/hyperlink" Target="https://podminky.urs.cz/item/CS_URS_2025_01/783617621" TargetMode="External"/><Relationship Id="rId8" Type="http://schemas.openxmlformats.org/officeDocument/2006/relationships/hyperlink" Target="https://podminky.urs.cz/item/CS_URS_2025_01/733121155" TargetMode="External"/><Relationship Id="rId51" Type="http://schemas.openxmlformats.org/officeDocument/2006/relationships/hyperlink" Target="https://podminky.urs.cz/item/CS_URS_2025_01/783617681" TargetMode="External"/><Relationship Id="rId3" Type="http://schemas.openxmlformats.org/officeDocument/2006/relationships/hyperlink" Target="https://podminky.urs.cz/item/CS_URS_2025_01/713491111" TargetMode="External"/><Relationship Id="rId12" Type="http://schemas.openxmlformats.org/officeDocument/2006/relationships/hyperlink" Target="https://podminky.urs.cz/item/CS_URS_2025_01/733121165" TargetMode="External"/><Relationship Id="rId17" Type="http://schemas.openxmlformats.org/officeDocument/2006/relationships/hyperlink" Target="https://podminky.urs.cz/item/CS_URS_2025_01/733121179%20RTO" TargetMode="External"/><Relationship Id="rId25" Type="http://schemas.openxmlformats.org/officeDocument/2006/relationships/hyperlink" Target="https://podminky.urs.cz/item/CS_URS_2025_01/722212226" TargetMode="External"/><Relationship Id="rId33" Type="http://schemas.openxmlformats.org/officeDocument/2006/relationships/hyperlink" Target="https://podminky.urs.cz/item/CS_URS_2025_01/783614651" TargetMode="External"/><Relationship Id="rId38" Type="http://schemas.openxmlformats.org/officeDocument/2006/relationships/hyperlink" Target="https://podminky.urs.cz/item/CS_URS_2025_01/783615501" TargetMode="External"/><Relationship Id="rId46" Type="http://schemas.openxmlformats.org/officeDocument/2006/relationships/hyperlink" Target="https://podminky.urs.cz/item/CS_URS_2025_01/783617521" TargetMode="External"/><Relationship Id="rId20" Type="http://schemas.openxmlformats.org/officeDocument/2006/relationships/hyperlink" Target="https://podminky.urs.cz/item/CS_URS_2025_01/751791301" TargetMode="External"/><Relationship Id="rId41" Type="http://schemas.openxmlformats.org/officeDocument/2006/relationships/hyperlink" Target="https://podminky.urs.cz/item/CS_URS_2025_01/783615561" TargetMode="External"/><Relationship Id="rId54" Type="http://schemas.openxmlformats.org/officeDocument/2006/relationships/drawing" Target="../drawings/drawing16.xml"/><Relationship Id="rId1" Type="http://schemas.openxmlformats.org/officeDocument/2006/relationships/hyperlink" Target="https://podminky.urs.cz/item/CS_URS_2025_01/998751203" TargetMode="External"/><Relationship Id="rId6" Type="http://schemas.openxmlformats.org/officeDocument/2006/relationships/hyperlink" Target="https://podminky.urs.cz/item/CS_URS_2025_01/733121152" TargetMode="External"/><Relationship Id="rId15" Type="http://schemas.openxmlformats.org/officeDocument/2006/relationships/hyperlink" Target="https://podminky.urs.cz/item/CS_URS_2025_01/733121175" TargetMode="External"/><Relationship Id="rId23" Type="http://schemas.openxmlformats.org/officeDocument/2006/relationships/hyperlink" Target="https://podminky.urs.cz/item/CS_URS_2025_01/998751203" TargetMode="External"/><Relationship Id="rId28" Type="http://schemas.openxmlformats.org/officeDocument/2006/relationships/hyperlink" Target="https://podminky.urs.cz/item/CS_URS_2025_01/HZS3211" TargetMode="External"/><Relationship Id="rId36" Type="http://schemas.openxmlformats.org/officeDocument/2006/relationships/hyperlink" Target="https://podminky.urs.cz/item/CS_URS_2025_01/783614681" TargetMode="External"/><Relationship Id="rId49" Type="http://schemas.openxmlformats.org/officeDocument/2006/relationships/hyperlink" Target="https://podminky.urs.cz/item/CS_URS_2025_01/78361764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podminky.urs.cz/item/CS_URS_2025_01/713411121" TargetMode="External"/><Relationship Id="rId13" Type="http://schemas.openxmlformats.org/officeDocument/2006/relationships/hyperlink" Target="https://podminky.urs.cz/item/CS_URS_2025_01/751510015" TargetMode="External"/><Relationship Id="rId18" Type="http://schemas.openxmlformats.org/officeDocument/2006/relationships/hyperlink" Target="https://podminky.urs.cz/item/CS_URS_2025_01/713491211" TargetMode="External"/><Relationship Id="rId3" Type="http://schemas.openxmlformats.org/officeDocument/2006/relationships/hyperlink" Target="https://podminky.urs.cz/item/CS_URS_2025_01/751510043" TargetMode="External"/><Relationship Id="rId21" Type="http://schemas.openxmlformats.org/officeDocument/2006/relationships/printerSettings" Target="../printerSettings/printerSettings17.bin"/><Relationship Id="rId7" Type="http://schemas.openxmlformats.org/officeDocument/2006/relationships/hyperlink" Target="https://podminky.urs.cz/item/CS_URS_2025_01/751525082" TargetMode="External"/><Relationship Id="rId12" Type="http://schemas.openxmlformats.org/officeDocument/2006/relationships/hyperlink" Target="https://podminky.urs.cz/item/CS_URS_2025_01/751510014" TargetMode="External"/><Relationship Id="rId17" Type="http://schemas.openxmlformats.org/officeDocument/2006/relationships/hyperlink" Target="https://podminky.urs.cz/item/CS_URS_2025_01/713411121" TargetMode="External"/><Relationship Id="rId2" Type="http://schemas.openxmlformats.org/officeDocument/2006/relationships/hyperlink" Target="https://podminky.urs.cz/item/CS_URS_2025_01/751510042" TargetMode="External"/><Relationship Id="rId16" Type="http://schemas.openxmlformats.org/officeDocument/2006/relationships/hyperlink" Target="https://podminky.urs.cz/item/CS_URS_2025_01/751510018" TargetMode="External"/><Relationship Id="rId20" Type="http://schemas.openxmlformats.org/officeDocument/2006/relationships/hyperlink" Target="https://podminky.urs.cz/item/CS_URS_2025_01/HZS3211" TargetMode="External"/><Relationship Id="rId1" Type="http://schemas.openxmlformats.org/officeDocument/2006/relationships/hyperlink" Target="https://podminky.urs.cz/item/CS_URS_2025_01/751510041" TargetMode="External"/><Relationship Id="rId6" Type="http://schemas.openxmlformats.org/officeDocument/2006/relationships/hyperlink" Target="https://podminky.urs.cz/item/CS_URS_2025_01/751525081" TargetMode="External"/><Relationship Id="rId11" Type="http://schemas.openxmlformats.org/officeDocument/2006/relationships/hyperlink" Target="https://podminky.urs.cz/item/CS_URS_2025_01/751510013" TargetMode="External"/><Relationship Id="rId5" Type="http://schemas.openxmlformats.org/officeDocument/2006/relationships/hyperlink" Target="https://podminky.urs.cz/item/CS_URS_2025_01/751510045" TargetMode="External"/><Relationship Id="rId15" Type="http://schemas.openxmlformats.org/officeDocument/2006/relationships/hyperlink" Target="https://podminky.urs.cz/item/CS_URS_2025_01/751510017" TargetMode="External"/><Relationship Id="rId10" Type="http://schemas.openxmlformats.org/officeDocument/2006/relationships/hyperlink" Target="https://podminky.urs.cz/item/CS_URS_2025_01/751510012" TargetMode="External"/><Relationship Id="rId19" Type="http://schemas.openxmlformats.org/officeDocument/2006/relationships/hyperlink" Target="https://podminky.urs.cz/item/CS_URS_2025_01/998751203" TargetMode="External"/><Relationship Id="rId4" Type="http://schemas.openxmlformats.org/officeDocument/2006/relationships/hyperlink" Target="https://podminky.urs.cz/item/CS_URS_2025_01/751510044" TargetMode="External"/><Relationship Id="rId9" Type="http://schemas.openxmlformats.org/officeDocument/2006/relationships/hyperlink" Target="https://podminky.urs.cz/item/CS_URS_2025_01/713491211" TargetMode="External"/><Relationship Id="rId14" Type="http://schemas.openxmlformats.org/officeDocument/2006/relationships/hyperlink" Target="https://podminky.urs.cz/item/CS_URS_2025_01/751510016" TargetMode="External"/><Relationship Id="rId2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podminky.urs.cz/item/CS_URS_2025_01/998741204"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podminky.urs.cz/item/CS_URS_2025_01/998741204" TargetMode="External"/><Relationship Id="rId1" Type="http://schemas.openxmlformats.org/officeDocument/2006/relationships/hyperlink" Target="https://podminky.urs.cz/item/CS_URS_2025_01/945412113"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https://podminky.urs.cz/item/CS_URS_2025_01/090001000" TargetMode="External"/><Relationship Id="rId3" Type="http://schemas.openxmlformats.org/officeDocument/2006/relationships/hyperlink" Target="https://podminky.urs.cz/item/CS_URS_2025_01/013254000" TargetMode="External"/><Relationship Id="rId7" Type="http://schemas.openxmlformats.org/officeDocument/2006/relationships/hyperlink" Target="https://podminky.urs.cz/item/CS_URS_2025_01/070001000" TargetMode="External"/><Relationship Id="rId12" Type="http://schemas.openxmlformats.org/officeDocument/2006/relationships/drawing" Target="../drawings/drawing2.xml"/><Relationship Id="rId2" Type="http://schemas.openxmlformats.org/officeDocument/2006/relationships/hyperlink" Target="https://podminky.urs.cz/item/CS_URS_2025_01/012164000" TargetMode="External"/><Relationship Id="rId1" Type="http://schemas.openxmlformats.org/officeDocument/2006/relationships/hyperlink" Target="https://podminky.urs.cz/item/CS_URS_2025_01/012002000" TargetMode="External"/><Relationship Id="rId6" Type="http://schemas.openxmlformats.org/officeDocument/2006/relationships/hyperlink" Target="https://podminky.urs.cz/item/CS_URS_2025_01/045002000" TargetMode="External"/><Relationship Id="rId11" Type="http://schemas.openxmlformats.org/officeDocument/2006/relationships/printerSettings" Target="../printerSettings/printerSettings2.bin"/><Relationship Id="rId5" Type="http://schemas.openxmlformats.org/officeDocument/2006/relationships/hyperlink" Target="https://podminky.urs.cz/item/CS_URS_2025_01/041403000" TargetMode="External"/><Relationship Id="rId10" Type="http://schemas.openxmlformats.org/officeDocument/2006/relationships/hyperlink" Target="https://podminky.urs.cz/item/CS_URS_2025_01/092203000" TargetMode="External"/><Relationship Id="rId4" Type="http://schemas.openxmlformats.org/officeDocument/2006/relationships/hyperlink" Target="https://podminky.urs.cz/item/CS_URS_2025_01/020001000" TargetMode="External"/><Relationship Id="rId9" Type="http://schemas.openxmlformats.org/officeDocument/2006/relationships/hyperlink" Target="https://podminky.urs.cz/item/CS_URS_2025_01/092103000"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5_01/725210821" TargetMode="External"/><Relationship Id="rId21" Type="http://schemas.openxmlformats.org/officeDocument/2006/relationships/hyperlink" Target="https://podminky.urs.cz/item/CS_URS_2025_01/944711212" TargetMode="External"/><Relationship Id="rId42" Type="http://schemas.openxmlformats.org/officeDocument/2006/relationships/hyperlink" Target="https://podminky.urs.cz/item/CS_URS_2025_01/963051113" TargetMode="External"/><Relationship Id="rId63" Type="http://schemas.openxmlformats.org/officeDocument/2006/relationships/hyperlink" Target="https://podminky.urs.cz/item/CS_URS_2025_01/977151129" TargetMode="External"/><Relationship Id="rId84" Type="http://schemas.openxmlformats.org/officeDocument/2006/relationships/hyperlink" Target="https://podminky.urs.cz/item/CS_URS_2025_01/997013821" TargetMode="External"/><Relationship Id="rId138" Type="http://schemas.openxmlformats.org/officeDocument/2006/relationships/hyperlink" Target="https://podminky.urs.cz/item/CS_URS_2025_01/764002871" TargetMode="External"/><Relationship Id="rId159" Type="http://schemas.openxmlformats.org/officeDocument/2006/relationships/hyperlink" Target="https://podminky.urs.cz/item/CS_URS_2025_01/767492801" TargetMode="External"/><Relationship Id="rId170" Type="http://schemas.openxmlformats.org/officeDocument/2006/relationships/hyperlink" Target="https://podminky.urs.cz/item/CS_URS_2025_01/767996701" TargetMode="External"/><Relationship Id="rId191" Type="http://schemas.openxmlformats.org/officeDocument/2006/relationships/hyperlink" Target="https://podminky.urs.cz/item/CS_URS_2025_01/787700804" TargetMode="External"/><Relationship Id="rId107" Type="http://schemas.openxmlformats.org/officeDocument/2006/relationships/hyperlink" Target="https://podminky.urs.cz/item/CS_URS_2025_01/713140812" TargetMode="External"/><Relationship Id="rId11" Type="http://schemas.openxmlformats.org/officeDocument/2006/relationships/hyperlink" Target="https://podminky.urs.cz/item/CS_URS_2025_01/162751117" TargetMode="External"/><Relationship Id="rId32" Type="http://schemas.openxmlformats.org/officeDocument/2006/relationships/hyperlink" Target="https://podminky.urs.cz/item/CS_URS_2025_01/962031132" TargetMode="External"/><Relationship Id="rId53" Type="http://schemas.openxmlformats.org/officeDocument/2006/relationships/hyperlink" Target="https://podminky.urs.cz/item/CS_URS_2025_01/975111341" TargetMode="External"/><Relationship Id="rId74" Type="http://schemas.openxmlformats.org/officeDocument/2006/relationships/hyperlink" Target="https://podminky.urs.cz/item/CS_URS_2025_01/993211111" TargetMode="External"/><Relationship Id="rId128" Type="http://schemas.openxmlformats.org/officeDocument/2006/relationships/hyperlink" Target="https://podminky.urs.cz/item/CS_URS_2025_01/762341832" TargetMode="External"/><Relationship Id="rId149" Type="http://schemas.openxmlformats.org/officeDocument/2006/relationships/hyperlink" Target="https://podminky.urs.cz/item/CS_URS_2025_01/766812840" TargetMode="External"/><Relationship Id="rId5" Type="http://schemas.openxmlformats.org/officeDocument/2006/relationships/hyperlink" Target="https://podminky.urs.cz/item/CS_URS_2025_01/139711111" TargetMode="External"/><Relationship Id="rId95" Type="http://schemas.openxmlformats.org/officeDocument/2006/relationships/hyperlink" Target="https://podminky.urs.cz/item/CS_URS_2025_01/712840862" TargetMode="External"/><Relationship Id="rId160" Type="http://schemas.openxmlformats.org/officeDocument/2006/relationships/hyperlink" Target="https://podminky.urs.cz/item/CS_URS_2025_01/767531811" TargetMode="External"/><Relationship Id="rId181" Type="http://schemas.openxmlformats.org/officeDocument/2006/relationships/hyperlink" Target="https://podminky.urs.cz/item/CS_URS_2025_01/776301812" TargetMode="External"/><Relationship Id="rId22" Type="http://schemas.openxmlformats.org/officeDocument/2006/relationships/hyperlink" Target="https://podminky.urs.cz/item/CS_URS_2025_01/944711812" TargetMode="External"/><Relationship Id="rId43" Type="http://schemas.openxmlformats.org/officeDocument/2006/relationships/hyperlink" Target="https://podminky.urs.cz/item/CS_URS_2025_01/964053111" TargetMode="External"/><Relationship Id="rId64" Type="http://schemas.openxmlformats.org/officeDocument/2006/relationships/hyperlink" Target="https://podminky.urs.cz/item/CS_URS_2025_01/977211112" TargetMode="External"/><Relationship Id="rId118" Type="http://schemas.openxmlformats.org/officeDocument/2006/relationships/hyperlink" Target="https://podminky.urs.cz/item/CS_URS_2025_01/725240812" TargetMode="External"/><Relationship Id="rId139" Type="http://schemas.openxmlformats.org/officeDocument/2006/relationships/hyperlink" Target="https://podminky.urs.cz/item/CS_URS_2025_01/764002881" TargetMode="External"/><Relationship Id="rId85" Type="http://schemas.openxmlformats.org/officeDocument/2006/relationships/hyperlink" Target="https://podminky.urs.cz/item/CS_URS_2025_01/998012111" TargetMode="External"/><Relationship Id="rId150" Type="http://schemas.openxmlformats.org/officeDocument/2006/relationships/hyperlink" Target="https://podminky.urs.cz/item/CS_URS_2025_01/767112812" TargetMode="External"/><Relationship Id="rId171" Type="http://schemas.openxmlformats.org/officeDocument/2006/relationships/hyperlink" Target="https://podminky.urs.cz/item/CS_URS_2025_01/767996702" TargetMode="External"/><Relationship Id="rId192" Type="http://schemas.openxmlformats.org/officeDocument/2006/relationships/hyperlink" Target="https://podminky.urs.cz/item/CS_URS_2025_01/HZS1292" TargetMode="External"/><Relationship Id="rId12" Type="http://schemas.openxmlformats.org/officeDocument/2006/relationships/hyperlink" Target="https://podminky.urs.cz/item/CS_URS_2025_01/162751119" TargetMode="External"/><Relationship Id="rId33" Type="http://schemas.openxmlformats.org/officeDocument/2006/relationships/hyperlink" Target="https://podminky.urs.cz/item/CS_URS_2025_01/962031133" TargetMode="External"/><Relationship Id="rId108" Type="http://schemas.openxmlformats.org/officeDocument/2006/relationships/hyperlink" Target="https://podminky.urs.cz/item/CS_URS_2025_01/713140822" TargetMode="External"/><Relationship Id="rId129" Type="http://schemas.openxmlformats.org/officeDocument/2006/relationships/hyperlink" Target="https://podminky.urs.cz/item/CS_URS_2025_01/762511847" TargetMode="External"/><Relationship Id="rId54" Type="http://schemas.openxmlformats.org/officeDocument/2006/relationships/hyperlink" Target="https://podminky.urs.cz/item/CS_URS_2025_01/975111342" TargetMode="External"/><Relationship Id="rId75" Type="http://schemas.openxmlformats.org/officeDocument/2006/relationships/hyperlink" Target="https://podminky.urs.cz/item/CS_URS_2025_01/993211119" TargetMode="External"/><Relationship Id="rId96" Type="http://schemas.openxmlformats.org/officeDocument/2006/relationships/hyperlink" Target="https://podminky.urs.cz/item/CS_URS_2025_01/712840863" TargetMode="External"/><Relationship Id="rId140" Type="http://schemas.openxmlformats.org/officeDocument/2006/relationships/hyperlink" Target="https://podminky.urs.cz/item/CS_URS_2025_01/764003801" TargetMode="External"/><Relationship Id="rId161" Type="http://schemas.openxmlformats.org/officeDocument/2006/relationships/hyperlink" Target="https://podminky.urs.cz/item/CS_URS_2025_01/767531821" TargetMode="External"/><Relationship Id="rId182" Type="http://schemas.openxmlformats.org/officeDocument/2006/relationships/hyperlink" Target="https://podminky.urs.cz/item/CS_URS_2025_01/776410811" TargetMode="External"/><Relationship Id="rId6" Type="http://schemas.openxmlformats.org/officeDocument/2006/relationships/hyperlink" Target="https://podminky.urs.cz/item/CS_URS_2025_01/162211201" TargetMode="External"/><Relationship Id="rId23" Type="http://schemas.openxmlformats.org/officeDocument/2006/relationships/hyperlink" Target="https://podminky.urs.cz/item/CS_URS_2025_01/945412113" TargetMode="External"/><Relationship Id="rId119" Type="http://schemas.openxmlformats.org/officeDocument/2006/relationships/hyperlink" Target="https://podminky.urs.cz/item/CS_URS_2025_01/725310823" TargetMode="External"/><Relationship Id="rId44" Type="http://schemas.openxmlformats.org/officeDocument/2006/relationships/hyperlink" Target="https://podminky.urs.cz/item/CS_URS_2025_01/964073441" TargetMode="External"/><Relationship Id="rId65" Type="http://schemas.openxmlformats.org/officeDocument/2006/relationships/hyperlink" Target="https://podminky.urs.cz/item/CS_URS_2025_01/977212111" TargetMode="External"/><Relationship Id="rId86" Type="http://schemas.openxmlformats.org/officeDocument/2006/relationships/hyperlink" Target="https://podminky.urs.cz/item/CS_URS_2025_01/711141821" TargetMode="External"/><Relationship Id="rId130" Type="http://schemas.openxmlformats.org/officeDocument/2006/relationships/hyperlink" Target="https://podminky.urs.cz/item/CS_URS_2025_01/763431802" TargetMode="External"/><Relationship Id="rId151" Type="http://schemas.openxmlformats.org/officeDocument/2006/relationships/hyperlink" Target="https://podminky.urs.cz/item/CS_URS_2025_01/767122811" TargetMode="External"/><Relationship Id="rId172" Type="http://schemas.openxmlformats.org/officeDocument/2006/relationships/hyperlink" Target="https://podminky.urs.cz/item/CS_URS_2025_01/767996703" TargetMode="External"/><Relationship Id="rId193" Type="http://schemas.openxmlformats.org/officeDocument/2006/relationships/hyperlink" Target="https://podminky.urs.cz/item/CS_URS_2025_01/HZS2492" TargetMode="External"/><Relationship Id="rId13" Type="http://schemas.openxmlformats.org/officeDocument/2006/relationships/hyperlink" Target="https://podminky.urs.cz/item/CS_URS_2025_01/171201231" TargetMode="External"/><Relationship Id="rId109" Type="http://schemas.openxmlformats.org/officeDocument/2006/relationships/hyperlink" Target="https://podminky.urs.cz/item/CS_URS_2025_01/713140862" TargetMode="External"/><Relationship Id="rId34" Type="http://schemas.openxmlformats.org/officeDocument/2006/relationships/hyperlink" Target="https://podminky.urs.cz/item/CS_URS_2025_01/962032182" TargetMode="External"/><Relationship Id="rId50" Type="http://schemas.openxmlformats.org/officeDocument/2006/relationships/hyperlink" Target="https://podminky.urs.cz/item/CS_URS_2025_01/966080115" TargetMode="External"/><Relationship Id="rId55" Type="http://schemas.openxmlformats.org/officeDocument/2006/relationships/hyperlink" Target="https://podminky.urs.cz/item/CS_URS_2025_01/975111343" TargetMode="External"/><Relationship Id="rId76" Type="http://schemas.openxmlformats.org/officeDocument/2006/relationships/hyperlink" Target="https://podminky.urs.cz/item/CS_URS_2025_01/997013120" TargetMode="External"/><Relationship Id="rId97" Type="http://schemas.openxmlformats.org/officeDocument/2006/relationships/hyperlink" Target="https://podminky.urs.cz/item/CS_URS_2025_01/712840864" TargetMode="External"/><Relationship Id="rId104" Type="http://schemas.openxmlformats.org/officeDocument/2006/relationships/hyperlink" Target="https://podminky.urs.cz/item/CS_URS_2025_01/713110844" TargetMode="External"/><Relationship Id="rId120" Type="http://schemas.openxmlformats.org/officeDocument/2006/relationships/hyperlink" Target="https://podminky.urs.cz/item/CS_URS_2025_01/725330820" TargetMode="External"/><Relationship Id="rId125" Type="http://schemas.openxmlformats.org/officeDocument/2006/relationships/hyperlink" Target="https://podminky.urs.cz/item/CS_URS_2025_01/725840860" TargetMode="External"/><Relationship Id="rId141" Type="http://schemas.openxmlformats.org/officeDocument/2006/relationships/hyperlink" Target="https://podminky.urs.cz/item/CS_URS_2025_01/764004801" TargetMode="External"/><Relationship Id="rId146" Type="http://schemas.openxmlformats.org/officeDocument/2006/relationships/hyperlink" Target="https://podminky.urs.cz/item/CS_URS_2025_01/766491851" TargetMode="External"/><Relationship Id="rId167" Type="http://schemas.openxmlformats.org/officeDocument/2006/relationships/hyperlink" Target="https://podminky.urs.cz/item/CS_URS_2025_01/767833802" TargetMode="External"/><Relationship Id="rId188" Type="http://schemas.openxmlformats.org/officeDocument/2006/relationships/hyperlink" Target="https://podminky.urs.cz/item/CS_URS_2025_01/787600831" TargetMode="External"/><Relationship Id="rId7" Type="http://schemas.openxmlformats.org/officeDocument/2006/relationships/hyperlink" Target="https://podminky.urs.cz/item/CS_URS_2025_01/162211209" TargetMode="External"/><Relationship Id="rId71" Type="http://schemas.openxmlformats.org/officeDocument/2006/relationships/hyperlink" Target="https://podminky.urs.cz/item/CS_URS_2025_01/978059361" TargetMode="External"/><Relationship Id="rId92" Type="http://schemas.openxmlformats.org/officeDocument/2006/relationships/hyperlink" Target="https://podminky.urs.cz/item/CS_URS_2025_01/712361804" TargetMode="External"/><Relationship Id="rId162" Type="http://schemas.openxmlformats.org/officeDocument/2006/relationships/hyperlink" Target="https://podminky.urs.cz/item/CS_URS_2025_01/767581802" TargetMode="External"/><Relationship Id="rId183" Type="http://schemas.openxmlformats.org/officeDocument/2006/relationships/hyperlink" Target="https://podminky.urs.cz/item/CS_URS_2025_01/776430811" TargetMode="External"/><Relationship Id="rId2" Type="http://schemas.openxmlformats.org/officeDocument/2006/relationships/hyperlink" Target="https://podminky.urs.cz/item/CS_URS_2025_01/115101301" TargetMode="External"/><Relationship Id="rId29" Type="http://schemas.openxmlformats.org/officeDocument/2006/relationships/hyperlink" Target="https://podminky.urs.cz/item/CS_URS_2025_01/961055111" TargetMode="External"/><Relationship Id="rId24" Type="http://schemas.openxmlformats.org/officeDocument/2006/relationships/hyperlink" Target="https://podminky.urs.cz/item/CS_URS_2025_01/949101111" TargetMode="External"/><Relationship Id="rId40" Type="http://schemas.openxmlformats.org/officeDocument/2006/relationships/hyperlink" Target="https://podminky.urs.cz/item/CS_URS_2025_01/962086110" TargetMode="External"/><Relationship Id="rId45" Type="http://schemas.openxmlformats.org/officeDocument/2006/relationships/hyperlink" Target="https://podminky.urs.cz/item/CS_URS_2025_01/965042141" TargetMode="External"/><Relationship Id="rId66" Type="http://schemas.openxmlformats.org/officeDocument/2006/relationships/hyperlink" Target="https://podminky.urs.cz/item/CS_URS_2025_01/978011191" TargetMode="External"/><Relationship Id="rId87" Type="http://schemas.openxmlformats.org/officeDocument/2006/relationships/hyperlink" Target="https://podminky.urs.cz/item/CS_URS_2025_01/711142821" TargetMode="External"/><Relationship Id="rId110" Type="http://schemas.openxmlformats.org/officeDocument/2006/relationships/hyperlink" Target="https://podminky.urs.cz/item/CS_URS_2025_01/713190821" TargetMode="External"/><Relationship Id="rId115" Type="http://schemas.openxmlformats.org/officeDocument/2006/relationships/hyperlink" Target="https://podminky.urs.cz/item/CS_URS_2025_01/725110811" TargetMode="External"/><Relationship Id="rId131" Type="http://schemas.openxmlformats.org/officeDocument/2006/relationships/hyperlink" Target="https://podminky.urs.cz/item/CS_URS_2025_01/764001801" TargetMode="External"/><Relationship Id="rId136" Type="http://schemas.openxmlformats.org/officeDocument/2006/relationships/hyperlink" Target="https://podminky.urs.cz/item/CS_URS_2025_01/764002841" TargetMode="External"/><Relationship Id="rId157" Type="http://schemas.openxmlformats.org/officeDocument/2006/relationships/hyperlink" Target="https://podminky.urs.cz/item/CS_URS_2025_01/767392801" TargetMode="External"/><Relationship Id="rId178" Type="http://schemas.openxmlformats.org/officeDocument/2006/relationships/hyperlink" Target="https://podminky.urs.cz/item/CS_URS_2025_01/775411820" TargetMode="External"/><Relationship Id="rId61" Type="http://schemas.openxmlformats.org/officeDocument/2006/relationships/hyperlink" Target="https://podminky.urs.cz/item/CS_URS_2025_01/976085311" TargetMode="External"/><Relationship Id="rId82" Type="http://schemas.openxmlformats.org/officeDocument/2006/relationships/hyperlink" Target="https://podminky.urs.cz/item/CS_URS_2025_01/997013645" TargetMode="External"/><Relationship Id="rId152" Type="http://schemas.openxmlformats.org/officeDocument/2006/relationships/hyperlink" Target="https://podminky.urs.cz/item/CS_URS_2025_01/767141800" TargetMode="External"/><Relationship Id="rId173" Type="http://schemas.openxmlformats.org/officeDocument/2006/relationships/hyperlink" Target="https://podminky.urs.cz/item/CS_URS_2025_01/767996704" TargetMode="External"/><Relationship Id="rId194" Type="http://schemas.openxmlformats.org/officeDocument/2006/relationships/printerSettings" Target="../printerSettings/printerSettings3.bin"/><Relationship Id="rId19" Type="http://schemas.openxmlformats.org/officeDocument/2006/relationships/hyperlink" Target="https://podminky.urs.cz/item/CS_URS_2025_01/944511811" TargetMode="External"/><Relationship Id="rId14" Type="http://schemas.openxmlformats.org/officeDocument/2006/relationships/hyperlink" Target="https://podminky.urs.cz/item/CS_URS_2025_01/941311113" TargetMode="External"/><Relationship Id="rId30" Type="http://schemas.openxmlformats.org/officeDocument/2006/relationships/hyperlink" Target="https://podminky.urs.cz/item/CS_URS_2025_01/962031011" TargetMode="External"/><Relationship Id="rId35" Type="http://schemas.openxmlformats.org/officeDocument/2006/relationships/hyperlink" Target="https://podminky.urs.cz/item/CS_URS_2025_01/962032231" TargetMode="External"/><Relationship Id="rId56" Type="http://schemas.openxmlformats.org/officeDocument/2006/relationships/hyperlink" Target="https://podminky.urs.cz/item/CS_URS_2025_01/976047331" TargetMode="External"/><Relationship Id="rId77" Type="http://schemas.openxmlformats.org/officeDocument/2006/relationships/hyperlink" Target="https://podminky.urs.cz/item/CS_URS_2025_01/997013160" TargetMode="External"/><Relationship Id="rId100" Type="http://schemas.openxmlformats.org/officeDocument/2006/relationships/hyperlink" Target="https://podminky.urs.cz/item/CS_URS_2025_01/713110852" TargetMode="External"/><Relationship Id="rId105" Type="http://schemas.openxmlformats.org/officeDocument/2006/relationships/hyperlink" Target="https://podminky.urs.cz/item/CS_URS_2025_01/713130851" TargetMode="External"/><Relationship Id="rId126" Type="http://schemas.openxmlformats.org/officeDocument/2006/relationships/hyperlink" Target="https://podminky.urs.cz/item/CS_URS_2025_01/725850800" TargetMode="External"/><Relationship Id="rId147" Type="http://schemas.openxmlformats.org/officeDocument/2006/relationships/hyperlink" Target="https://podminky.urs.cz/item/CS_URS_2025_01/766491853" TargetMode="External"/><Relationship Id="rId168" Type="http://schemas.openxmlformats.org/officeDocument/2006/relationships/hyperlink" Target="https://podminky.urs.cz/item/CS_URS_2025_01/767893816" TargetMode="External"/><Relationship Id="rId8" Type="http://schemas.openxmlformats.org/officeDocument/2006/relationships/hyperlink" Target="https://podminky.urs.cz/item/CS_URS_2025_01/167151111" TargetMode="External"/><Relationship Id="rId51" Type="http://schemas.openxmlformats.org/officeDocument/2006/relationships/hyperlink" Target="https://podminky.urs.cz/item/CS_URS_2025_01/971042651" TargetMode="External"/><Relationship Id="rId72" Type="http://schemas.openxmlformats.org/officeDocument/2006/relationships/hyperlink" Target="https://podminky.urs.cz/item/CS_URS_2025_01/978059541" TargetMode="External"/><Relationship Id="rId93" Type="http://schemas.openxmlformats.org/officeDocument/2006/relationships/hyperlink" Target="https://podminky.urs.cz/item/CS_URS_2025_01/712540853" TargetMode="External"/><Relationship Id="rId98" Type="http://schemas.openxmlformats.org/officeDocument/2006/relationships/hyperlink" Target="https://podminky.urs.cz/item/CS_URS_2025_01/712861804" TargetMode="External"/><Relationship Id="rId121" Type="http://schemas.openxmlformats.org/officeDocument/2006/relationships/hyperlink" Target="https://podminky.urs.cz/item/CS_URS_2025_01/725706811" TargetMode="External"/><Relationship Id="rId142" Type="http://schemas.openxmlformats.org/officeDocument/2006/relationships/hyperlink" Target="https://podminky.urs.cz/item/CS_URS_2025_01/764004841" TargetMode="External"/><Relationship Id="rId163" Type="http://schemas.openxmlformats.org/officeDocument/2006/relationships/hyperlink" Target="https://podminky.urs.cz/item/CS_URS_2025_01/767582800" TargetMode="External"/><Relationship Id="rId184" Type="http://schemas.openxmlformats.org/officeDocument/2006/relationships/hyperlink" Target="https://podminky.urs.cz/item/CS_URS_2025_01/781471810" TargetMode="External"/><Relationship Id="rId189" Type="http://schemas.openxmlformats.org/officeDocument/2006/relationships/hyperlink" Target="https://podminky.urs.cz/item/CS_URS_2025_01/787600833" TargetMode="External"/><Relationship Id="rId3" Type="http://schemas.openxmlformats.org/officeDocument/2006/relationships/hyperlink" Target="https://podminky.urs.cz/item/CS_URS_2025_01/131253104" TargetMode="External"/><Relationship Id="rId25" Type="http://schemas.openxmlformats.org/officeDocument/2006/relationships/hyperlink" Target="https://podminky.urs.cz/item/CS_URS_2025_01/949321114" TargetMode="External"/><Relationship Id="rId46" Type="http://schemas.openxmlformats.org/officeDocument/2006/relationships/hyperlink" Target="https://podminky.urs.cz/item/CS_URS_2025_01/965043341" TargetMode="External"/><Relationship Id="rId67" Type="http://schemas.openxmlformats.org/officeDocument/2006/relationships/hyperlink" Target="https://podminky.urs.cz/item/CS_URS_2025_01/978013191" TargetMode="External"/><Relationship Id="rId116" Type="http://schemas.openxmlformats.org/officeDocument/2006/relationships/hyperlink" Target="https://podminky.urs.cz/item/CS_URS_2025_01/725122813" TargetMode="External"/><Relationship Id="rId137" Type="http://schemas.openxmlformats.org/officeDocument/2006/relationships/hyperlink" Target="https://podminky.urs.cz/item/CS_URS_2025_01/764002851" TargetMode="External"/><Relationship Id="rId158" Type="http://schemas.openxmlformats.org/officeDocument/2006/relationships/hyperlink" Target="https://podminky.urs.cz/item/CS_URS_2025_01/767392802" TargetMode="External"/><Relationship Id="rId20" Type="http://schemas.openxmlformats.org/officeDocument/2006/relationships/hyperlink" Target="https://podminky.urs.cz/item/CS_URS_2025_01/944711112" TargetMode="External"/><Relationship Id="rId41" Type="http://schemas.openxmlformats.org/officeDocument/2006/relationships/hyperlink" Target="https://podminky.urs.cz/item/CS_URS_2025_01/963012520" TargetMode="External"/><Relationship Id="rId62" Type="http://schemas.openxmlformats.org/officeDocument/2006/relationships/hyperlink" Target="https://podminky.urs.cz/item/CS_URS_2025_01/976085411" TargetMode="External"/><Relationship Id="rId83" Type="http://schemas.openxmlformats.org/officeDocument/2006/relationships/hyperlink" Target="https://podminky.urs.cz/item/CS_URS_2025_01/997013847" TargetMode="External"/><Relationship Id="rId88" Type="http://schemas.openxmlformats.org/officeDocument/2006/relationships/hyperlink" Target="https://podminky.urs.cz/item/CS_URS_2025_01/712340831" TargetMode="External"/><Relationship Id="rId111" Type="http://schemas.openxmlformats.org/officeDocument/2006/relationships/hyperlink" Target="https://podminky.urs.cz/item/CS_URS_2025_01/713190833" TargetMode="External"/><Relationship Id="rId132" Type="http://schemas.openxmlformats.org/officeDocument/2006/relationships/hyperlink" Target="https://podminky.urs.cz/item/CS_URS_2025_01/764001811" TargetMode="External"/><Relationship Id="rId153" Type="http://schemas.openxmlformats.org/officeDocument/2006/relationships/hyperlink" Target="https://podminky.urs.cz/item/CS_URS_2025_01/767161814" TargetMode="External"/><Relationship Id="rId174" Type="http://schemas.openxmlformats.org/officeDocument/2006/relationships/hyperlink" Target="https://podminky.urs.cz/item/CS_URS_2025_01/771473810" TargetMode="External"/><Relationship Id="rId179" Type="http://schemas.openxmlformats.org/officeDocument/2006/relationships/hyperlink" Target="https://podminky.urs.cz/item/CS_URS_2025_01/776201812" TargetMode="External"/><Relationship Id="rId195" Type="http://schemas.openxmlformats.org/officeDocument/2006/relationships/drawing" Target="../drawings/drawing3.xml"/><Relationship Id="rId190" Type="http://schemas.openxmlformats.org/officeDocument/2006/relationships/hyperlink" Target="https://podminky.urs.cz/item/CS_URS_2025_01/787700803" TargetMode="External"/><Relationship Id="rId15" Type="http://schemas.openxmlformats.org/officeDocument/2006/relationships/hyperlink" Target="https://podminky.urs.cz/item/CS_URS_2025_01/941311213" TargetMode="External"/><Relationship Id="rId36" Type="http://schemas.openxmlformats.org/officeDocument/2006/relationships/hyperlink" Target="https://podminky.urs.cz/item/CS_URS_2025_01/962032432" TargetMode="External"/><Relationship Id="rId57" Type="http://schemas.openxmlformats.org/officeDocument/2006/relationships/hyperlink" Target="https://podminky.urs.cz/item/CS_URS_2025_01/976075211" TargetMode="External"/><Relationship Id="rId106" Type="http://schemas.openxmlformats.org/officeDocument/2006/relationships/hyperlink" Target="https://podminky.urs.cz/item/CS_URS_2025_01/713130853" TargetMode="External"/><Relationship Id="rId127" Type="http://schemas.openxmlformats.org/officeDocument/2006/relationships/hyperlink" Target="https://podminky.urs.cz/item/CS_URS_2025_01/725860811" TargetMode="External"/><Relationship Id="rId10" Type="http://schemas.openxmlformats.org/officeDocument/2006/relationships/hyperlink" Target="https://podminky.urs.cz/item/CS_URS_2025_01/171251201" TargetMode="External"/><Relationship Id="rId31" Type="http://schemas.openxmlformats.org/officeDocument/2006/relationships/hyperlink" Target="https://podminky.urs.cz/item/CS_URS_2025_01/962031013" TargetMode="External"/><Relationship Id="rId52" Type="http://schemas.openxmlformats.org/officeDocument/2006/relationships/hyperlink" Target="https://podminky.urs.cz/item/CS_URS_2025_01/975063161" TargetMode="External"/><Relationship Id="rId73" Type="http://schemas.openxmlformats.org/officeDocument/2006/relationships/hyperlink" Target="https://podminky.urs.cz/item/CS_URS_2025_01/978059641" TargetMode="External"/><Relationship Id="rId78" Type="http://schemas.openxmlformats.org/officeDocument/2006/relationships/hyperlink" Target="https://podminky.urs.cz/item/CS_URS_2025_01/997013501" TargetMode="External"/><Relationship Id="rId94" Type="http://schemas.openxmlformats.org/officeDocument/2006/relationships/hyperlink" Target="https://podminky.urs.cz/item/CS_URS_2025_01/712840861" TargetMode="External"/><Relationship Id="rId99" Type="http://schemas.openxmlformats.org/officeDocument/2006/relationships/hyperlink" Target="https://podminky.urs.cz/item/CS_URS_2025_01/713110844" TargetMode="External"/><Relationship Id="rId101" Type="http://schemas.openxmlformats.org/officeDocument/2006/relationships/hyperlink" Target="https://podminky.urs.cz/item/CS_URS_2025_01/713120822" TargetMode="External"/><Relationship Id="rId122" Type="http://schemas.openxmlformats.org/officeDocument/2006/relationships/hyperlink" Target="https://podminky.urs.cz/item/CS_URS_2025_01/725820801" TargetMode="External"/><Relationship Id="rId143" Type="http://schemas.openxmlformats.org/officeDocument/2006/relationships/hyperlink" Target="https://podminky.urs.cz/item/CS_URS_2025_01/764004861" TargetMode="External"/><Relationship Id="rId148" Type="http://schemas.openxmlformats.org/officeDocument/2006/relationships/hyperlink" Target="https://podminky.urs.cz/item/CS_URS_2025_01/766674812" TargetMode="External"/><Relationship Id="rId164" Type="http://schemas.openxmlformats.org/officeDocument/2006/relationships/hyperlink" Target="https://podminky.urs.cz/item/CS_URS_2025_01/767661811" TargetMode="External"/><Relationship Id="rId169" Type="http://schemas.openxmlformats.org/officeDocument/2006/relationships/hyperlink" Target="https://podminky.urs.cz/item/CS_URS_2025_01/767896810" TargetMode="External"/><Relationship Id="rId185" Type="http://schemas.openxmlformats.org/officeDocument/2006/relationships/hyperlink" Target="https://podminky.urs.cz/item/CS_URS_2025_01/781491815" TargetMode="External"/><Relationship Id="rId4" Type="http://schemas.openxmlformats.org/officeDocument/2006/relationships/hyperlink" Target="https://podminky.urs.cz/item/CS_URS_2025_01/139001101" TargetMode="External"/><Relationship Id="rId9" Type="http://schemas.openxmlformats.org/officeDocument/2006/relationships/hyperlink" Target="https://podminky.urs.cz/item/CS_URS_2025_01/162351103" TargetMode="External"/><Relationship Id="rId180" Type="http://schemas.openxmlformats.org/officeDocument/2006/relationships/hyperlink" Target="https://podminky.urs.cz/item/CS_URS_2025_01/776201814" TargetMode="External"/><Relationship Id="rId26" Type="http://schemas.openxmlformats.org/officeDocument/2006/relationships/hyperlink" Target="https://podminky.urs.cz/item/CS_URS_2025_01/949321214" TargetMode="External"/><Relationship Id="rId47" Type="http://schemas.openxmlformats.org/officeDocument/2006/relationships/hyperlink" Target="https://podminky.urs.cz/item/CS_URS_2025_01/965049111" TargetMode="External"/><Relationship Id="rId68" Type="http://schemas.openxmlformats.org/officeDocument/2006/relationships/hyperlink" Target="https://podminky.urs.cz/item/CS_URS_2025_01/978015391" TargetMode="External"/><Relationship Id="rId89" Type="http://schemas.openxmlformats.org/officeDocument/2006/relationships/hyperlink" Target="https://podminky.urs.cz/item/CS_URS_2025_01/712340832" TargetMode="External"/><Relationship Id="rId112" Type="http://schemas.openxmlformats.org/officeDocument/2006/relationships/hyperlink" Target="https://podminky.urs.cz/item/CS_URS_2025_01/714120801" TargetMode="External"/><Relationship Id="rId133" Type="http://schemas.openxmlformats.org/officeDocument/2006/relationships/hyperlink" Target="https://podminky.urs.cz/item/CS_URS_2025_01/764002801" TargetMode="External"/><Relationship Id="rId154" Type="http://schemas.openxmlformats.org/officeDocument/2006/relationships/hyperlink" Target="https://podminky.urs.cz/item/CS_URS_2025_01/767161824" TargetMode="External"/><Relationship Id="rId175" Type="http://schemas.openxmlformats.org/officeDocument/2006/relationships/hyperlink" Target="https://podminky.urs.cz/item/CS_URS_2025_01/771551810" TargetMode="External"/><Relationship Id="rId16" Type="http://schemas.openxmlformats.org/officeDocument/2006/relationships/hyperlink" Target="https://podminky.urs.cz/item/CS_URS_2025_01/941311813" TargetMode="External"/><Relationship Id="rId37" Type="http://schemas.openxmlformats.org/officeDocument/2006/relationships/hyperlink" Target="https://podminky.urs.cz/item/CS_URS_2025_01/962052211" TargetMode="External"/><Relationship Id="rId58" Type="http://schemas.openxmlformats.org/officeDocument/2006/relationships/hyperlink" Target="https://podminky.urs.cz/item/CS_URS_2025_01/976082131" TargetMode="External"/><Relationship Id="rId79" Type="http://schemas.openxmlformats.org/officeDocument/2006/relationships/hyperlink" Target="https://podminky.urs.cz/item/CS_URS_2025_01/997013509" TargetMode="External"/><Relationship Id="rId102" Type="http://schemas.openxmlformats.org/officeDocument/2006/relationships/hyperlink" Target="https://podminky.urs.cz/item/CS_URS_2025_01/713130841" TargetMode="External"/><Relationship Id="rId123" Type="http://schemas.openxmlformats.org/officeDocument/2006/relationships/hyperlink" Target="https://podminky.urs.cz/item/CS_URS_2025_01/725820802" TargetMode="External"/><Relationship Id="rId144" Type="http://schemas.openxmlformats.org/officeDocument/2006/relationships/hyperlink" Target="https://podminky.urs.cz/item/CS_URS_2025_01/764004871" TargetMode="External"/><Relationship Id="rId90" Type="http://schemas.openxmlformats.org/officeDocument/2006/relationships/hyperlink" Target="https://podminky.urs.cz/item/CS_URS_2025_01/712340833" TargetMode="External"/><Relationship Id="rId165" Type="http://schemas.openxmlformats.org/officeDocument/2006/relationships/hyperlink" Target="https://podminky.urs.cz/item/CS_URS_2025_01/767810811" TargetMode="External"/><Relationship Id="rId186" Type="http://schemas.openxmlformats.org/officeDocument/2006/relationships/hyperlink" Target="https://podminky.urs.cz/item/CS_URS_2025_01/787200802" TargetMode="External"/><Relationship Id="rId27" Type="http://schemas.openxmlformats.org/officeDocument/2006/relationships/hyperlink" Target="https://podminky.urs.cz/item/CS_URS_2025_01/949321814" TargetMode="External"/><Relationship Id="rId48" Type="http://schemas.openxmlformats.org/officeDocument/2006/relationships/hyperlink" Target="https://podminky.urs.cz/item/CS_URS_2025_01/965081333" TargetMode="External"/><Relationship Id="rId69" Type="http://schemas.openxmlformats.org/officeDocument/2006/relationships/hyperlink" Target="https://podminky.urs.cz/item/CS_URS_2025_01/978036191" TargetMode="External"/><Relationship Id="rId113" Type="http://schemas.openxmlformats.org/officeDocument/2006/relationships/hyperlink" Target="https://podminky.urs.cz/item/CS_URS_2025_01/714120811" TargetMode="External"/><Relationship Id="rId134" Type="http://schemas.openxmlformats.org/officeDocument/2006/relationships/hyperlink" Target="https://podminky.urs.cz/item/CS_URS_2025_01/764002821" TargetMode="External"/><Relationship Id="rId80" Type="http://schemas.openxmlformats.org/officeDocument/2006/relationships/hyperlink" Target="https://podminky.urs.cz/item/CS_URS_2025_01/997013871" TargetMode="External"/><Relationship Id="rId155" Type="http://schemas.openxmlformats.org/officeDocument/2006/relationships/hyperlink" Target="https://podminky.urs.cz/item/CS_URS_2025_01/767162811" TargetMode="External"/><Relationship Id="rId176" Type="http://schemas.openxmlformats.org/officeDocument/2006/relationships/hyperlink" Target="https://podminky.urs.cz/item/CS_URS_2025_01/771571810" TargetMode="External"/><Relationship Id="rId17" Type="http://schemas.openxmlformats.org/officeDocument/2006/relationships/hyperlink" Target="https://podminky.urs.cz/item/CS_URS_2025_01/944511111" TargetMode="External"/><Relationship Id="rId38" Type="http://schemas.openxmlformats.org/officeDocument/2006/relationships/hyperlink" Target="https://podminky.urs.cz/item/CS_URS_2025_01/962081131" TargetMode="External"/><Relationship Id="rId59" Type="http://schemas.openxmlformats.org/officeDocument/2006/relationships/hyperlink" Target="https://podminky.urs.cz/item/CS_URS_2025_01/976084111" TargetMode="External"/><Relationship Id="rId103" Type="http://schemas.openxmlformats.org/officeDocument/2006/relationships/hyperlink" Target="https://podminky.urs.cz/item/CS_URS_2025_01/713130843" TargetMode="External"/><Relationship Id="rId124" Type="http://schemas.openxmlformats.org/officeDocument/2006/relationships/hyperlink" Target="https://podminky.urs.cz/item/CS_URS_2025_01/725840850" TargetMode="External"/><Relationship Id="rId70" Type="http://schemas.openxmlformats.org/officeDocument/2006/relationships/hyperlink" Target="https://podminky.urs.cz/item/CS_URS_2025_01/978059241" TargetMode="External"/><Relationship Id="rId91" Type="http://schemas.openxmlformats.org/officeDocument/2006/relationships/hyperlink" Target="https://podminky.urs.cz/item/CS_URS_2025_01/712340834" TargetMode="External"/><Relationship Id="rId145" Type="http://schemas.openxmlformats.org/officeDocument/2006/relationships/hyperlink" Target="https://podminky.urs.cz/item/CS_URS_2025_01/766231814" TargetMode="External"/><Relationship Id="rId166" Type="http://schemas.openxmlformats.org/officeDocument/2006/relationships/hyperlink" Target="https://podminky.urs.cz/item/CS_URS_2025_01/767833801" TargetMode="External"/><Relationship Id="rId187" Type="http://schemas.openxmlformats.org/officeDocument/2006/relationships/hyperlink" Target="https://podminky.urs.cz/item/CS_URS_2025_01/787300801" TargetMode="External"/><Relationship Id="rId1" Type="http://schemas.openxmlformats.org/officeDocument/2006/relationships/hyperlink" Target="https://podminky.urs.cz/item/CS_URS_2025_01/115101201" TargetMode="External"/><Relationship Id="rId28" Type="http://schemas.openxmlformats.org/officeDocument/2006/relationships/hyperlink" Target="https://podminky.urs.cz/item/CS_URS_2025_01/961044111" TargetMode="External"/><Relationship Id="rId49" Type="http://schemas.openxmlformats.org/officeDocument/2006/relationships/hyperlink" Target="https://podminky.urs.cz/item/CS_URS_2025_01/965082933" TargetMode="External"/><Relationship Id="rId114" Type="http://schemas.openxmlformats.org/officeDocument/2006/relationships/hyperlink" Target="https://podminky.urs.cz/item/CS_URS_2025_01/714180801" TargetMode="External"/><Relationship Id="rId60" Type="http://schemas.openxmlformats.org/officeDocument/2006/relationships/hyperlink" Target="https://podminky.urs.cz/item/CS_URS_2025_01/976085211" TargetMode="External"/><Relationship Id="rId81" Type="http://schemas.openxmlformats.org/officeDocument/2006/relationships/hyperlink" Target="https://podminky.urs.cz/item/CS_URS_2025_01/997013814" TargetMode="External"/><Relationship Id="rId135" Type="http://schemas.openxmlformats.org/officeDocument/2006/relationships/hyperlink" Target="https://podminky.urs.cz/item/CS_URS_2025_01/764002825" TargetMode="External"/><Relationship Id="rId156" Type="http://schemas.openxmlformats.org/officeDocument/2006/relationships/hyperlink" Target="https://podminky.urs.cz/item/CS_URS_2025_01/767311830" TargetMode="External"/><Relationship Id="rId177" Type="http://schemas.openxmlformats.org/officeDocument/2006/relationships/hyperlink" Target="https://podminky.urs.cz/item/CS_URS_2025_01/772522811" TargetMode="External"/><Relationship Id="rId18" Type="http://schemas.openxmlformats.org/officeDocument/2006/relationships/hyperlink" Target="https://podminky.urs.cz/item/CS_URS_2025_01/944511211" TargetMode="External"/><Relationship Id="rId39" Type="http://schemas.openxmlformats.org/officeDocument/2006/relationships/hyperlink" Target="https://podminky.urs.cz/item/CS_URS_2025_01/962081141" TargetMode="External"/></Relationships>
</file>

<file path=xl/worksheets/_rels/sheet30.xml.rels><?xml version="1.0" encoding="UTF-8" standalone="yes"?>
<Relationships xmlns="http://schemas.openxmlformats.org/package/2006/relationships"><Relationship Id="rId13" Type="http://schemas.openxmlformats.org/officeDocument/2006/relationships/hyperlink" Target="https://podminky.urs.cz/item/CS_URS_2025_01/174251203" TargetMode="External"/><Relationship Id="rId18" Type="http://schemas.openxmlformats.org/officeDocument/2006/relationships/hyperlink" Target="https://podminky.urs.cz/item/CS_URS_2025_01/181351113" TargetMode="External"/><Relationship Id="rId26" Type="http://schemas.openxmlformats.org/officeDocument/2006/relationships/hyperlink" Target="https://podminky.urs.cz/item/CS_URS_2025_01/183403153" TargetMode="External"/><Relationship Id="rId39" Type="http://schemas.openxmlformats.org/officeDocument/2006/relationships/hyperlink" Target="https://podminky.urs.cz/item/CS_URS_2025_01/185802113" TargetMode="External"/><Relationship Id="rId21" Type="http://schemas.openxmlformats.org/officeDocument/2006/relationships/hyperlink" Target="https://podminky.urs.cz/item/CS_URS_2025_01/181411132" TargetMode="External"/><Relationship Id="rId34" Type="http://schemas.openxmlformats.org/officeDocument/2006/relationships/hyperlink" Target="https://podminky.urs.cz/item/CS_URS_2025_01/183451515" TargetMode="External"/><Relationship Id="rId42" Type="http://schemas.openxmlformats.org/officeDocument/2006/relationships/hyperlink" Target="https://podminky.urs.cz/item/CS_URS_2025_01/185803112" TargetMode="External"/><Relationship Id="rId47" Type="http://schemas.openxmlformats.org/officeDocument/2006/relationships/hyperlink" Target="https://podminky.urs.cz/item/CS_URS_2025_01/162751117" TargetMode="External"/><Relationship Id="rId50" Type="http://schemas.openxmlformats.org/officeDocument/2006/relationships/hyperlink" Target="https://podminky.urs.cz/item/CS_URS_2025_01/998231311" TargetMode="External"/><Relationship Id="rId7" Type="http://schemas.openxmlformats.org/officeDocument/2006/relationships/hyperlink" Target="https://podminky.urs.cz/item/CS_URS_2025_01/112251102" TargetMode="External"/><Relationship Id="rId2" Type="http://schemas.openxmlformats.org/officeDocument/2006/relationships/hyperlink" Target="https://podminky.urs.cz/item/CS_URS_2025_01/111211101" TargetMode="External"/><Relationship Id="rId16" Type="http://schemas.openxmlformats.org/officeDocument/2006/relationships/hyperlink" Target="https://podminky.urs.cz/item/CS_URS_2025_01/181151311" TargetMode="External"/><Relationship Id="rId29" Type="http://schemas.openxmlformats.org/officeDocument/2006/relationships/hyperlink" Target="https://podminky.urs.cz/item/CS_URS_2025_01/183403252" TargetMode="External"/><Relationship Id="rId11" Type="http://schemas.openxmlformats.org/officeDocument/2006/relationships/hyperlink" Target="https://podminky.urs.cz/item/CS_URS_2025_01/174251201" TargetMode="External"/><Relationship Id="rId24" Type="http://schemas.openxmlformats.org/officeDocument/2006/relationships/hyperlink" Target="https://podminky.urs.cz/item/CS_URS_2025_01/183403113" TargetMode="External"/><Relationship Id="rId32" Type="http://schemas.openxmlformats.org/officeDocument/2006/relationships/hyperlink" Target="https://podminky.urs.cz/item/CS_URS_2025_01/183451511" TargetMode="External"/><Relationship Id="rId37" Type="http://schemas.openxmlformats.org/officeDocument/2006/relationships/hyperlink" Target="https://podminky.urs.cz/item/CS_URS_2025_01/184818241" TargetMode="External"/><Relationship Id="rId40" Type="http://schemas.openxmlformats.org/officeDocument/2006/relationships/hyperlink" Target="https://podminky.urs.cz/item/CS_URS_2025_01/185802123" TargetMode="External"/><Relationship Id="rId45" Type="http://schemas.openxmlformats.org/officeDocument/2006/relationships/hyperlink" Target="https://podminky.urs.cz/item/CS_URS_2025_01/162351103" TargetMode="External"/><Relationship Id="rId53" Type="http://schemas.openxmlformats.org/officeDocument/2006/relationships/drawing" Target="../drawings/drawing30.xml"/><Relationship Id="rId5" Type="http://schemas.openxmlformats.org/officeDocument/2006/relationships/hyperlink" Target="https://podminky.urs.cz/item/CS_URS_2025_01/112101121" TargetMode="External"/><Relationship Id="rId10" Type="http://schemas.openxmlformats.org/officeDocument/2006/relationships/hyperlink" Target="https://podminky.urs.cz/item/CS_URS_2025_01/121151123" TargetMode="External"/><Relationship Id="rId19" Type="http://schemas.openxmlformats.org/officeDocument/2006/relationships/hyperlink" Target="https://podminky.urs.cz/item/CS_URS_2025_01/182351123" TargetMode="External"/><Relationship Id="rId31" Type="http://schemas.openxmlformats.org/officeDocument/2006/relationships/hyperlink" Target="https://podminky.urs.cz/item/CS_URS_2025_01/183403261" TargetMode="External"/><Relationship Id="rId44" Type="http://schemas.openxmlformats.org/officeDocument/2006/relationships/hyperlink" Target="https://podminky.urs.cz/item/CS_URS_2025_01/167151111" TargetMode="External"/><Relationship Id="rId52" Type="http://schemas.openxmlformats.org/officeDocument/2006/relationships/printerSettings" Target="../printerSettings/printerSettings30.bin"/><Relationship Id="rId4" Type="http://schemas.openxmlformats.org/officeDocument/2006/relationships/hyperlink" Target="https://podminky.urs.cz/item/CS_URS_2025_01/112101102" TargetMode="External"/><Relationship Id="rId9" Type="http://schemas.openxmlformats.org/officeDocument/2006/relationships/hyperlink" Target="https://podminky.urs.cz/item/CS_URS_2025_01/121151113" TargetMode="External"/><Relationship Id="rId14" Type="http://schemas.openxmlformats.org/officeDocument/2006/relationships/hyperlink" Target="https://podminky.urs.cz/item/CS_URS_2025_01/181111121" TargetMode="External"/><Relationship Id="rId22" Type="http://schemas.openxmlformats.org/officeDocument/2006/relationships/hyperlink" Target="https://podminky.urs.cz/item/CS_URS_2025_01/181451131" TargetMode="External"/><Relationship Id="rId27" Type="http://schemas.openxmlformats.org/officeDocument/2006/relationships/hyperlink" Target="https://podminky.urs.cz/item/CS_URS_2025_01/183403161" TargetMode="External"/><Relationship Id="rId30" Type="http://schemas.openxmlformats.org/officeDocument/2006/relationships/hyperlink" Target="https://podminky.urs.cz/item/CS_URS_2025_01/183403253" TargetMode="External"/><Relationship Id="rId35" Type="http://schemas.openxmlformats.org/officeDocument/2006/relationships/hyperlink" Target="https://podminky.urs.cz/item/CS_URS_2025_01/184813511" TargetMode="External"/><Relationship Id="rId43" Type="http://schemas.openxmlformats.org/officeDocument/2006/relationships/hyperlink" Target="https://podminky.urs.cz/item/CS_URS_2025_01/185804312" TargetMode="External"/><Relationship Id="rId48" Type="http://schemas.openxmlformats.org/officeDocument/2006/relationships/hyperlink" Target="https://podminky.urs.cz/item/CS_URS_2025_01/162751119" TargetMode="External"/><Relationship Id="rId8" Type="http://schemas.openxmlformats.org/officeDocument/2006/relationships/hyperlink" Target="https://podminky.urs.cz/item/CS_URS_2025_01/112251103" TargetMode="External"/><Relationship Id="rId51" Type="http://schemas.openxmlformats.org/officeDocument/2006/relationships/hyperlink" Target="https://podminky.urs.cz/item/CS_URS_2025_01/HZS1291" TargetMode="External"/><Relationship Id="rId3" Type="http://schemas.openxmlformats.org/officeDocument/2006/relationships/hyperlink" Target="https://podminky.urs.cz/item/CS_URS_2025_01/112101101" TargetMode="External"/><Relationship Id="rId12" Type="http://schemas.openxmlformats.org/officeDocument/2006/relationships/hyperlink" Target="https://podminky.urs.cz/item/CS_URS_2025_01/174251202" TargetMode="External"/><Relationship Id="rId17" Type="http://schemas.openxmlformats.org/officeDocument/2006/relationships/hyperlink" Target="https://podminky.urs.cz/item/CS_URS_2025_01/181351103" TargetMode="External"/><Relationship Id="rId25" Type="http://schemas.openxmlformats.org/officeDocument/2006/relationships/hyperlink" Target="https://podminky.urs.cz/item/CS_URS_2025_01/183403152" TargetMode="External"/><Relationship Id="rId33" Type="http://schemas.openxmlformats.org/officeDocument/2006/relationships/hyperlink" Target="https://podminky.urs.cz/item/CS_URS_2025_01/183451512" TargetMode="External"/><Relationship Id="rId38" Type="http://schemas.openxmlformats.org/officeDocument/2006/relationships/hyperlink" Target="https://podminky.urs.cz/item/CS_URS_2025_01/184818242" TargetMode="External"/><Relationship Id="rId46" Type="http://schemas.openxmlformats.org/officeDocument/2006/relationships/hyperlink" Target="https://podminky.urs.cz/item/CS_URS_2025_01/171251201" TargetMode="External"/><Relationship Id="rId20" Type="http://schemas.openxmlformats.org/officeDocument/2006/relationships/hyperlink" Target="https://podminky.urs.cz/item/CS_URS_2025_01/181411131" TargetMode="External"/><Relationship Id="rId41" Type="http://schemas.openxmlformats.org/officeDocument/2006/relationships/hyperlink" Target="https://podminky.urs.cz/item/CS_URS_2025_01/185803111" TargetMode="External"/><Relationship Id="rId1" Type="http://schemas.openxmlformats.org/officeDocument/2006/relationships/hyperlink" Target="https://podminky.urs.cz/item/CS_URS_2025_01/111151103" TargetMode="External"/><Relationship Id="rId6" Type="http://schemas.openxmlformats.org/officeDocument/2006/relationships/hyperlink" Target="https://podminky.urs.cz/item/CS_URS_2025_01/112251101" TargetMode="External"/><Relationship Id="rId15" Type="http://schemas.openxmlformats.org/officeDocument/2006/relationships/hyperlink" Target="https://podminky.urs.cz/item/CS_URS_2025_01/181111122" TargetMode="External"/><Relationship Id="rId23" Type="http://schemas.openxmlformats.org/officeDocument/2006/relationships/hyperlink" Target="https://podminky.urs.cz/item/CS_URS_2025_01/182251101" TargetMode="External"/><Relationship Id="rId28" Type="http://schemas.openxmlformats.org/officeDocument/2006/relationships/hyperlink" Target="https://podminky.urs.cz/item/CS_URS_2025_01/183403213" TargetMode="External"/><Relationship Id="rId36" Type="http://schemas.openxmlformats.org/officeDocument/2006/relationships/hyperlink" Target="https://podminky.urs.cz/item/CS_URS_2025_01/184813512" TargetMode="External"/><Relationship Id="rId49" Type="http://schemas.openxmlformats.org/officeDocument/2006/relationships/hyperlink" Target="https://podminky.urs.cz/item/CS_URS_2025_01/171201231"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podminky.urs.cz/item/CS_URS_2025_01/185804312" TargetMode="External"/><Relationship Id="rId2" Type="http://schemas.openxmlformats.org/officeDocument/2006/relationships/hyperlink" Target="https://podminky.urs.cz/item/CS_URS_2025_01/184911421" TargetMode="External"/><Relationship Id="rId1" Type="http://schemas.openxmlformats.org/officeDocument/2006/relationships/hyperlink" Target="https://podminky.urs.cz/item/CS_URS_2025_01/184215133" TargetMode="External"/><Relationship Id="rId6" Type="http://schemas.openxmlformats.org/officeDocument/2006/relationships/drawing" Target="../drawings/drawing31.xml"/><Relationship Id="rId5" Type="http://schemas.openxmlformats.org/officeDocument/2006/relationships/printerSettings" Target="../printerSettings/printerSettings31.bin"/><Relationship Id="rId4" Type="http://schemas.openxmlformats.org/officeDocument/2006/relationships/hyperlink" Target="https://podminky.urs.cz/item/CS_URS_2025_01/998231311"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podminky.urs.cz/item/CS_URS_2025_01/998231311" TargetMode="External"/><Relationship Id="rId3" Type="http://schemas.openxmlformats.org/officeDocument/2006/relationships/hyperlink" Target="https://podminky.urs.cz/item/CS_URS_2025_01/184852321" TargetMode="External"/><Relationship Id="rId7" Type="http://schemas.openxmlformats.org/officeDocument/2006/relationships/hyperlink" Target="https://podminky.urs.cz/item/CS_URS_2025_01/185811111" TargetMode="External"/><Relationship Id="rId2" Type="http://schemas.openxmlformats.org/officeDocument/2006/relationships/hyperlink" Target="https://podminky.urs.cz/item/CS_URS_2025_01/184801121" TargetMode="External"/><Relationship Id="rId1" Type="http://schemas.openxmlformats.org/officeDocument/2006/relationships/hyperlink" Target="https://podminky.urs.cz/item/CS_URS_2025_01/184215173" TargetMode="External"/><Relationship Id="rId6" Type="http://schemas.openxmlformats.org/officeDocument/2006/relationships/hyperlink" Target="https://podminky.urs.cz/item/CS_URS_2025_01/185804311" TargetMode="External"/><Relationship Id="rId5" Type="http://schemas.openxmlformats.org/officeDocument/2006/relationships/hyperlink" Target="https://podminky.urs.cz/item/CS_URS_2025_01/184911421" TargetMode="External"/><Relationship Id="rId10" Type="http://schemas.openxmlformats.org/officeDocument/2006/relationships/drawing" Target="../drawings/drawing32.xml"/><Relationship Id="rId4" Type="http://schemas.openxmlformats.org/officeDocument/2006/relationships/hyperlink" Target="https://podminky.urs.cz/item/CS_URS_2025_01/184911111" TargetMode="External"/><Relationship Id="rId9"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3" Type="http://schemas.openxmlformats.org/officeDocument/2006/relationships/hyperlink" Target="https://podminky.urs.cz/item/CS_URS_2025_01/122251104" TargetMode="External"/><Relationship Id="rId18" Type="http://schemas.openxmlformats.org/officeDocument/2006/relationships/hyperlink" Target="https://podminky.urs.cz/item/CS_URS_2025_01/181111121" TargetMode="External"/><Relationship Id="rId26" Type="http://schemas.openxmlformats.org/officeDocument/2006/relationships/hyperlink" Target="https://podminky.urs.cz/item/CS_URS_2025_01/596212322" TargetMode="External"/><Relationship Id="rId39" Type="http://schemas.openxmlformats.org/officeDocument/2006/relationships/hyperlink" Target="https://podminky.urs.cz/item/CS_URS_2025_01/919726123" TargetMode="External"/><Relationship Id="rId21" Type="http://schemas.openxmlformats.org/officeDocument/2006/relationships/hyperlink" Target="https://podminky.urs.cz/item/CS_URS_2025_01/162751117" TargetMode="External"/><Relationship Id="rId34" Type="http://schemas.openxmlformats.org/officeDocument/2006/relationships/hyperlink" Target="https://podminky.urs.cz/item/CS_URS_2025_01/573231111" TargetMode="External"/><Relationship Id="rId42" Type="http://schemas.openxmlformats.org/officeDocument/2006/relationships/hyperlink" Target="https://podminky.urs.cz/item/CS_URS_2025_01/919735113" TargetMode="External"/><Relationship Id="rId47" Type="http://schemas.openxmlformats.org/officeDocument/2006/relationships/hyperlink" Target="https://podminky.urs.cz/item/CS_URS_2025_01/997221873" TargetMode="External"/><Relationship Id="rId50" Type="http://schemas.openxmlformats.org/officeDocument/2006/relationships/hyperlink" Target="https://podminky.urs.cz/item/CS_URS_2025_01/997221569" TargetMode="External"/><Relationship Id="rId55" Type="http://schemas.openxmlformats.org/officeDocument/2006/relationships/printerSettings" Target="../printerSettings/printerSettings33.bin"/><Relationship Id="rId7" Type="http://schemas.openxmlformats.org/officeDocument/2006/relationships/hyperlink" Target="https://podminky.urs.cz/item/CS_URS_2025_01/113107343" TargetMode="External"/><Relationship Id="rId2" Type="http://schemas.openxmlformats.org/officeDocument/2006/relationships/hyperlink" Target="https://podminky.urs.cz/item/CS_URS_2025_01/113106123" TargetMode="External"/><Relationship Id="rId16" Type="http://schemas.openxmlformats.org/officeDocument/2006/relationships/hyperlink" Target="https://podminky.urs.cz/item/CS_URS_2025_01/129001101" TargetMode="External"/><Relationship Id="rId29" Type="http://schemas.openxmlformats.org/officeDocument/2006/relationships/hyperlink" Target="https://podminky.urs.cz/item/CS_URS_2025_01/564851011" TargetMode="External"/><Relationship Id="rId11" Type="http://schemas.openxmlformats.org/officeDocument/2006/relationships/hyperlink" Target="https://podminky.urs.cz/item/CS_URS_2025_01/115101301" TargetMode="External"/><Relationship Id="rId24" Type="http://schemas.openxmlformats.org/officeDocument/2006/relationships/hyperlink" Target="https://podminky.urs.cz/item/CS_URS_2025_01/162751139" TargetMode="External"/><Relationship Id="rId32" Type="http://schemas.openxmlformats.org/officeDocument/2006/relationships/hyperlink" Target="https://podminky.urs.cz/item/CS_URS_2025_01/577133121" TargetMode="External"/><Relationship Id="rId37" Type="http://schemas.openxmlformats.org/officeDocument/2006/relationships/hyperlink" Target="https://podminky.urs.cz/item/CS_URS_2025_01/637121112" TargetMode="External"/><Relationship Id="rId40" Type="http://schemas.openxmlformats.org/officeDocument/2006/relationships/hyperlink" Target="https://podminky.urs.cz/item/CS_URS_2025_01/916131213" TargetMode="External"/><Relationship Id="rId45" Type="http://schemas.openxmlformats.org/officeDocument/2006/relationships/hyperlink" Target="https://podminky.urs.cz/item/CS_URS_2025_01/997221551" TargetMode="External"/><Relationship Id="rId53" Type="http://schemas.openxmlformats.org/officeDocument/2006/relationships/hyperlink" Target="https://podminky.urs.cz/item/CS_URS_2025_01/998225111" TargetMode="External"/><Relationship Id="rId5" Type="http://schemas.openxmlformats.org/officeDocument/2006/relationships/hyperlink" Target="https://podminky.urs.cz/item/CS_URS_2025_01/113107322" TargetMode="External"/><Relationship Id="rId10" Type="http://schemas.openxmlformats.org/officeDocument/2006/relationships/hyperlink" Target="https://podminky.urs.cz/item/CS_URS_2025_01/115101201" TargetMode="External"/><Relationship Id="rId19" Type="http://schemas.openxmlformats.org/officeDocument/2006/relationships/hyperlink" Target="https://podminky.urs.cz/item/CS_URS_2025_01/167151111" TargetMode="External"/><Relationship Id="rId31" Type="http://schemas.openxmlformats.org/officeDocument/2006/relationships/hyperlink" Target="https://podminky.urs.cz/item/CS_URS_2025_01/564871011" TargetMode="External"/><Relationship Id="rId44" Type="http://schemas.openxmlformats.org/officeDocument/2006/relationships/hyperlink" Target="https://podminky.urs.cz/item/CS_URS_2025_01/997221611" TargetMode="External"/><Relationship Id="rId52" Type="http://schemas.openxmlformats.org/officeDocument/2006/relationships/hyperlink" Target="https://podminky.urs.cz/item/CS_URS_2025_01/998223011" TargetMode="External"/><Relationship Id="rId4" Type="http://schemas.openxmlformats.org/officeDocument/2006/relationships/hyperlink" Target="https://podminky.urs.cz/item/CS_URS_2025_01/113107183" TargetMode="External"/><Relationship Id="rId9" Type="http://schemas.openxmlformats.org/officeDocument/2006/relationships/hyperlink" Target="https://podminky.urs.cz/item/CS_URS_2025_01/113204111" TargetMode="External"/><Relationship Id="rId14" Type="http://schemas.openxmlformats.org/officeDocument/2006/relationships/hyperlink" Target="https://podminky.urs.cz/item/CS_URS_2025_01/122311101" TargetMode="External"/><Relationship Id="rId22" Type="http://schemas.openxmlformats.org/officeDocument/2006/relationships/hyperlink" Target="https://podminky.urs.cz/item/CS_URS_2025_01/162751119" TargetMode="External"/><Relationship Id="rId27" Type="http://schemas.openxmlformats.org/officeDocument/2006/relationships/hyperlink" Target="https://podminky.urs.cz/item/CS_URS_2025_01/564871011" TargetMode="External"/><Relationship Id="rId30" Type="http://schemas.openxmlformats.org/officeDocument/2006/relationships/hyperlink" Target="https://podminky.urs.cz/item/CS_URS_2025_01/596211220" TargetMode="External"/><Relationship Id="rId35" Type="http://schemas.openxmlformats.org/officeDocument/2006/relationships/hyperlink" Target="https://podminky.urs.cz/item/CS_URS_2025_01/564921311" TargetMode="External"/><Relationship Id="rId43" Type="http://schemas.openxmlformats.org/officeDocument/2006/relationships/hyperlink" Target="https://podminky.urs.cz/item/CS_URS_2025_01/979054451" TargetMode="External"/><Relationship Id="rId48" Type="http://schemas.openxmlformats.org/officeDocument/2006/relationships/hyperlink" Target="https://podminky.urs.cz/item/CS_URS_2025_01/997221611" TargetMode="External"/><Relationship Id="rId56" Type="http://schemas.openxmlformats.org/officeDocument/2006/relationships/drawing" Target="../drawings/drawing33.xml"/><Relationship Id="rId8" Type="http://schemas.openxmlformats.org/officeDocument/2006/relationships/hyperlink" Target="https://podminky.urs.cz/item/CS_URS_2025_01/113202111" TargetMode="External"/><Relationship Id="rId51" Type="http://schemas.openxmlformats.org/officeDocument/2006/relationships/hyperlink" Target="https://podminky.urs.cz/item/CS_URS_2025_01/997221875" TargetMode="External"/><Relationship Id="rId3" Type="http://schemas.openxmlformats.org/officeDocument/2006/relationships/hyperlink" Target="https://podminky.urs.cz/item/CS_URS_2025_01/113107163" TargetMode="External"/><Relationship Id="rId12" Type="http://schemas.openxmlformats.org/officeDocument/2006/relationships/hyperlink" Target="https://podminky.urs.cz/item/CS_URS_2025_01/122211101" TargetMode="External"/><Relationship Id="rId17" Type="http://schemas.openxmlformats.org/officeDocument/2006/relationships/hyperlink" Target="https://podminky.urs.cz/item/CS_URS_2025_01/171152501" TargetMode="External"/><Relationship Id="rId25" Type="http://schemas.openxmlformats.org/officeDocument/2006/relationships/hyperlink" Target="https://podminky.urs.cz/item/CS_URS_2025_01/171201231" TargetMode="External"/><Relationship Id="rId33" Type="http://schemas.openxmlformats.org/officeDocument/2006/relationships/hyperlink" Target="https://podminky.urs.cz/item/CS_URS_2025_01/577133111" TargetMode="External"/><Relationship Id="rId38" Type="http://schemas.openxmlformats.org/officeDocument/2006/relationships/hyperlink" Target="https://podminky.urs.cz/item/CS_URS_2025_01/564851111" TargetMode="External"/><Relationship Id="rId46" Type="http://schemas.openxmlformats.org/officeDocument/2006/relationships/hyperlink" Target="https://podminky.urs.cz/item/CS_URS_2025_01/997221559" TargetMode="External"/><Relationship Id="rId20" Type="http://schemas.openxmlformats.org/officeDocument/2006/relationships/hyperlink" Target="https://podminky.urs.cz/item/CS_URS_2025_01/167151102" TargetMode="External"/><Relationship Id="rId41" Type="http://schemas.openxmlformats.org/officeDocument/2006/relationships/hyperlink" Target="https://podminky.urs.cz/item/CS_URS_2025_01/916331112" TargetMode="External"/><Relationship Id="rId54" Type="http://schemas.openxmlformats.org/officeDocument/2006/relationships/hyperlink" Target="https://podminky.urs.cz/item/CS_URS_2025_01/HZS1291" TargetMode="External"/><Relationship Id="rId1" Type="http://schemas.openxmlformats.org/officeDocument/2006/relationships/hyperlink" Target="https://podminky.urs.cz/item/CS_URS_2025_01/113106121" TargetMode="External"/><Relationship Id="rId6" Type="http://schemas.openxmlformats.org/officeDocument/2006/relationships/hyperlink" Target="https://podminky.urs.cz/item/CS_URS_2025_01/113107323" TargetMode="External"/><Relationship Id="rId15" Type="http://schemas.openxmlformats.org/officeDocument/2006/relationships/hyperlink" Target="https://podminky.urs.cz/item/CS_URS_2025_01/122351102" TargetMode="External"/><Relationship Id="rId23" Type="http://schemas.openxmlformats.org/officeDocument/2006/relationships/hyperlink" Target="https://podminky.urs.cz/item/CS_URS_2025_01/162751137" TargetMode="External"/><Relationship Id="rId28" Type="http://schemas.openxmlformats.org/officeDocument/2006/relationships/hyperlink" Target="https://podminky.urs.cz/item/CS_URS_2025_01/596211121" TargetMode="External"/><Relationship Id="rId36" Type="http://schemas.openxmlformats.org/officeDocument/2006/relationships/hyperlink" Target="https://podminky.urs.cz/item/CS_URS_2025_01/564851111" TargetMode="External"/><Relationship Id="rId49" Type="http://schemas.openxmlformats.org/officeDocument/2006/relationships/hyperlink" Target="https://podminky.urs.cz/item/CS_URS_2025_01/997221561"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17" Type="http://schemas.openxmlformats.org/officeDocument/2006/relationships/hyperlink" Target="https://podminky.urs.cz/item/CS_URS_2025_01/977151125" TargetMode="External"/><Relationship Id="rId21" Type="http://schemas.openxmlformats.org/officeDocument/2006/relationships/hyperlink" Target="https://podminky.urs.cz/item/CS_URS_2025_01/274351122" TargetMode="External"/><Relationship Id="rId63" Type="http://schemas.openxmlformats.org/officeDocument/2006/relationships/hyperlink" Target="https://podminky.urs.cz/item/CS_URS_2025_01/434351141" TargetMode="External"/><Relationship Id="rId159" Type="http://schemas.openxmlformats.org/officeDocument/2006/relationships/hyperlink" Target="https://podminky.urs.cz/item/CS_URS_2025_01/985312111" TargetMode="External"/><Relationship Id="rId170" Type="http://schemas.openxmlformats.org/officeDocument/2006/relationships/hyperlink" Target="https://podminky.urs.cz/item/CS_URS_2025_01/997013501" TargetMode="External"/><Relationship Id="rId191" Type="http://schemas.openxmlformats.org/officeDocument/2006/relationships/hyperlink" Target="https://podminky.urs.cz/item/CS_URS_2025_01/763101862" TargetMode="External"/><Relationship Id="rId205" Type="http://schemas.openxmlformats.org/officeDocument/2006/relationships/hyperlink" Target="https://podminky.urs.cz/item/CS_URS_2025_01/763111912" TargetMode="External"/><Relationship Id="rId226" Type="http://schemas.openxmlformats.org/officeDocument/2006/relationships/hyperlink" Target="https://podminky.urs.cz/item/CS_URS_2025_01/763131911" TargetMode="External"/><Relationship Id="rId247" Type="http://schemas.openxmlformats.org/officeDocument/2006/relationships/hyperlink" Target="https://podminky.urs.cz/item/CS_URS_2025_01/784171121" TargetMode="External"/><Relationship Id="rId107" Type="http://schemas.openxmlformats.org/officeDocument/2006/relationships/hyperlink" Target="https://podminky.urs.cz/item/CS_URS_2025_01/977151112" TargetMode="External"/><Relationship Id="rId11" Type="http://schemas.openxmlformats.org/officeDocument/2006/relationships/hyperlink" Target="https://podminky.urs.cz/item/CS_URS_2025_01/162751117" TargetMode="External"/><Relationship Id="rId32" Type="http://schemas.openxmlformats.org/officeDocument/2006/relationships/hyperlink" Target="https://podminky.urs.cz/item/CS_URS_2025_01/311351122" TargetMode="External"/><Relationship Id="rId53" Type="http://schemas.openxmlformats.org/officeDocument/2006/relationships/hyperlink" Target="https://podminky.urs.cz/item/CS_URS_2025_01/413352111" TargetMode="External"/><Relationship Id="rId74" Type="http://schemas.openxmlformats.org/officeDocument/2006/relationships/hyperlink" Target="https://podminky.urs.cz/item/CS_URS_2025_01/612135101" TargetMode="External"/><Relationship Id="rId128" Type="http://schemas.openxmlformats.org/officeDocument/2006/relationships/hyperlink" Target="https://podminky.urs.cz/item/CS_URS_2025_01/977151222" TargetMode="External"/><Relationship Id="rId149" Type="http://schemas.openxmlformats.org/officeDocument/2006/relationships/hyperlink" Target="https://podminky.urs.cz/item/CS_URS_2025_01/985341101" TargetMode="External"/><Relationship Id="rId5" Type="http://schemas.openxmlformats.org/officeDocument/2006/relationships/hyperlink" Target="https://podminky.urs.cz/item/CS_URS_2025_01/139001101" TargetMode="External"/><Relationship Id="rId95" Type="http://schemas.openxmlformats.org/officeDocument/2006/relationships/hyperlink" Target="https://podminky.urs.cz/item/CS_URS_2025_01/952901114" TargetMode="External"/><Relationship Id="rId160" Type="http://schemas.openxmlformats.org/officeDocument/2006/relationships/hyperlink" Target="https://podminky.urs.cz/item/CS_URS_2025_01/985131311" TargetMode="External"/><Relationship Id="rId181" Type="http://schemas.openxmlformats.org/officeDocument/2006/relationships/hyperlink" Target="https://podminky.urs.cz/item/CS_URS_2025_01/998714204" TargetMode="External"/><Relationship Id="rId216" Type="http://schemas.openxmlformats.org/officeDocument/2006/relationships/hyperlink" Target="https://podminky.urs.cz/item/CS_URS_2025_01/763121912" TargetMode="External"/><Relationship Id="rId237" Type="http://schemas.openxmlformats.org/officeDocument/2006/relationships/hyperlink" Target="https://podminky.urs.cz/item/CS_URS_2025_01/781111011" TargetMode="External"/><Relationship Id="rId258" Type="http://schemas.openxmlformats.org/officeDocument/2006/relationships/hyperlink" Target="https://podminky.urs.cz/item/CS_URS_2025_01/HZS2311" TargetMode="External"/><Relationship Id="rId22" Type="http://schemas.openxmlformats.org/officeDocument/2006/relationships/hyperlink" Target="https://podminky.urs.cz/item/CS_URS_2025_01/274361821" TargetMode="External"/><Relationship Id="rId43" Type="http://schemas.openxmlformats.org/officeDocument/2006/relationships/hyperlink" Target="https://podminky.urs.cz/item/CS_URS_2025_01/411322424" TargetMode="External"/><Relationship Id="rId64" Type="http://schemas.openxmlformats.org/officeDocument/2006/relationships/hyperlink" Target="https://podminky.urs.cz/item/CS_URS_2025_01/434351142" TargetMode="External"/><Relationship Id="rId118" Type="http://schemas.openxmlformats.org/officeDocument/2006/relationships/hyperlink" Target="https://podminky.urs.cz/item/CS_URS_2025_01/977151127" TargetMode="External"/><Relationship Id="rId139" Type="http://schemas.openxmlformats.org/officeDocument/2006/relationships/hyperlink" Target="https://podminky.urs.cz/item/CS_URS_2025_01/985311313" TargetMode="External"/><Relationship Id="rId85" Type="http://schemas.openxmlformats.org/officeDocument/2006/relationships/hyperlink" Target="https://podminky.urs.cz/item/CS_URS_2025_01/944511111" TargetMode="External"/><Relationship Id="rId150" Type="http://schemas.openxmlformats.org/officeDocument/2006/relationships/hyperlink" Target="https://podminky.urs.cz/item/CS_URS_2025_01/985341301" TargetMode="External"/><Relationship Id="rId171" Type="http://schemas.openxmlformats.org/officeDocument/2006/relationships/hyperlink" Target="https://podminky.urs.cz/item/CS_URS_2025_01/997013509" TargetMode="External"/><Relationship Id="rId192" Type="http://schemas.openxmlformats.org/officeDocument/2006/relationships/hyperlink" Target="https://podminky.urs.cz/item/CS_URS_2025_01/763101863" TargetMode="External"/><Relationship Id="rId206" Type="http://schemas.openxmlformats.org/officeDocument/2006/relationships/hyperlink" Target="https://podminky.urs.cz/item/CS_URS_2025_01/763111921" TargetMode="External"/><Relationship Id="rId227" Type="http://schemas.openxmlformats.org/officeDocument/2006/relationships/hyperlink" Target="https://podminky.urs.cz/item/CS_URS_2025_01/763131913" TargetMode="External"/><Relationship Id="rId248" Type="http://schemas.openxmlformats.org/officeDocument/2006/relationships/hyperlink" Target="https://podminky.urs.cz/item/CS_URS_2025_01/784181102" TargetMode="External"/><Relationship Id="rId12" Type="http://schemas.openxmlformats.org/officeDocument/2006/relationships/hyperlink" Target="https://podminky.urs.cz/item/CS_URS_2025_01/162751119" TargetMode="External"/><Relationship Id="rId33" Type="http://schemas.openxmlformats.org/officeDocument/2006/relationships/hyperlink" Target="https://podminky.urs.cz/item/CS_URS_2025_01/311351911" TargetMode="External"/><Relationship Id="rId108" Type="http://schemas.openxmlformats.org/officeDocument/2006/relationships/hyperlink" Target="https://podminky.urs.cz/item/CS_URS_2025_01/977151113" TargetMode="External"/><Relationship Id="rId129" Type="http://schemas.openxmlformats.org/officeDocument/2006/relationships/hyperlink" Target="https://podminky.urs.cz/item/CS_URS_2025_01/977211111" TargetMode="External"/><Relationship Id="rId54" Type="http://schemas.openxmlformats.org/officeDocument/2006/relationships/hyperlink" Target="https://podminky.urs.cz/item/CS_URS_2025_01/413352112" TargetMode="External"/><Relationship Id="rId75" Type="http://schemas.openxmlformats.org/officeDocument/2006/relationships/hyperlink" Target="https://podminky.urs.cz/item/CS_URS_2025_01/612142001" TargetMode="External"/><Relationship Id="rId96" Type="http://schemas.openxmlformats.org/officeDocument/2006/relationships/hyperlink" Target="https://podminky.urs.cz/item/CS_URS_2025_01/953312113" TargetMode="External"/><Relationship Id="rId140" Type="http://schemas.openxmlformats.org/officeDocument/2006/relationships/hyperlink" Target="https://podminky.urs.cz/item/CS_URS_2025_01/985311314" TargetMode="External"/><Relationship Id="rId161" Type="http://schemas.openxmlformats.org/officeDocument/2006/relationships/hyperlink" Target="https://podminky.urs.cz/item/CS_URS_2025_01/985139112" TargetMode="External"/><Relationship Id="rId182" Type="http://schemas.openxmlformats.org/officeDocument/2006/relationships/hyperlink" Target="https://podminky.urs.cz/item/CS_URS_2025_01/998755204" TargetMode="External"/><Relationship Id="rId217" Type="http://schemas.openxmlformats.org/officeDocument/2006/relationships/hyperlink" Target="https://podminky.urs.cz/item/CS_URS_2025_01/763121913" TargetMode="External"/><Relationship Id="rId6" Type="http://schemas.openxmlformats.org/officeDocument/2006/relationships/hyperlink" Target="https://podminky.urs.cz/item/CS_URS_2025_01/171152501" TargetMode="External"/><Relationship Id="rId238" Type="http://schemas.openxmlformats.org/officeDocument/2006/relationships/hyperlink" Target="https://podminky.urs.cz/item/CS_URS_2025_01/781121011" TargetMode="External"/><Relationship Id="rId259" Type="http://schemas.openxmlformats.org/officeDocument/2006/relationships/hyperlink" Target="https://podminky.urs.cz/item/CS_URS_2025_01/HZS2321" TargetMode="External"/><Relationship Id="rId23" Type="http://schemas.openxmlformats.org/officeDocument/2006/relationships/hyperlink" Target="https://podminky.urs.cz/item/CS_URS_2025_01/311270361" TargetMode="External"/><Relationship Id="rId119" Type="http://schemas.openxmlformats.org/officeDocument/2006/relationships/hyperlink" Target="https://podminky.urs.cz/item/CS_URS_2025_01/977151128" TargetMode="External"/><Relationship Id="rId44" Type="http://schemas.openxmlformats.org/officeDocument/2006/relationships/hyperlink" Target="https://podminky.urs.cz/item/CS_URS_2025_01/411351011" TargetMode="External"/><Relationship Id="rId65" Type="http://schemas.openxmlformats.org/officeDocument/2006/relationships/hyperlink" Target="https://podminky.urs.cz/item/CS_URS_2025_01/451315114" TargetMode="External"/><Relationship Id="rId86" Type="http://schemas.openxmlformats.org/officeDocument/2006/relationships/hyperlink" Target="https://podminky.urs.cz/item/CS_URS_2025_01/944511211" TargetMode="External"/><Relationship Id="rId130" Type="http://schemas.openxmlformats.org/officeDocument/2006/relationships/hyperlink" Target="https://podminky.urs.cz/item/CS_URS_2025_01/977211112" TargetMode="External"/><Relationship Id="rId151" Type="http://schemas.openxmlformats.org/officeDocument/2006/relationships/hyperlink" Target="https://podminky.urs.cz/item/CS_URS_2025_01/985312112" TargetMode="External"/><Relationship Id="rId172" Type="http://schemas.openxmlformats.org/officeDocument/2006/relationships/hyperlink" Target="https://podminky.urs.cz/item/CS_URS_2025_01/997013871" TargetMode="External"/><Relationship Id="rId193" Type="http://schemas.openxmlformats.org/officeDocument/2006/relationships/hyperlink" Target="https://podminky.urs.cz/item/CS_URS_2025_01/763111354" TargetMode="External"/><Relationship Id="rId207" Type="http://schemas.openxmlformats.org/officeDocument/2006/relationships/hyperlink" Target="https://podminky.urs.cz/item/CS_URS_2025_01/763111922" TargetMode="External"/><Relationship Id="rId228" Type="http://schemas.openxmlformats.org/officeDocument/2006/relationships/hyperlink" Target="https://podminky.urs.cz/item/CS_URS_2025_01/763132112" TargetMode="External"/><Relationship Id="rId249" Type="http://schemas.openxmlformats.org/officeDocument/2006/relationships/hyperlink" Target="https://podminky.urs.cz/item/CS_URS_2025_01/784181108" TargetMode="External"/><Relationship Id="rId13" Type="http://schemas.openxmlformats.org/officeDocument/2006/relationships/hyperlink" Target="https://podminky.urs.cz/item/CS_URS_2025_01/171201231" TargetMode="External"/><Relationship Id="rId109" Type="http://schemas.openxmlformats.org/officeDocument/2006/relationships/hyperlink" Target="https://podminky.urs.cz/item/CS_URS_2025_01/977151114" TargetMode="External"/><Relationship Id="rId260" Type="http://schemas.openxmlformats.org/officeDocument/2006/relationships/hyperlink" Target="https://podminky.urs.cz/item/CS_URS_2025_01/HZS2492" TargetMode="External"/><Relationship Id="rId34" Type="http://schemas.openxmlformats.org/officeDocument/2006/relationships/hyperlink" Target="https://podminky.urs.cz/item/CS_URS_2025_01/311361821" TargetMode="External"/><Relationship Id="rId55" Type="http://schemas.openxmlformats.org/officeDocument/2006/relationships/hyperlink" Target="https://podminky.urs.cz/item/CS_URS_2025_01/413361821" TargetMode="External"/><Relationship Id="rId76" Type="http://schemas.openxmlformats.org/officeDocument/2006/relationships/hyperlink" Target="https://podminky.urs.cz/item/CS_URS_2025_01/612341121" TargetMode="External"/><Relationship Id="rId97" Type="http://schemas.openxmlformats.org/officeDocument/2006/relationships/hyperlink" Target="https://podminky.urs.cz/item/CS_URS_2025_01/971052331" TargetMode="External"/><Relationship Id="rId120" Type="http://schemas.openxmlformats.org/officeDocument/2006/relationships/hyperlink" Target="https://podminky.urs.cz/item/CS_URS_2025_01/977151129" TargetMode="External"/><Relationship Id="rId141" Type="http://schemas.openxmlformats.org/officeDocument/2006/relationships/hyperlink" Target="https://podminky.urs.cz/item/CS_URS_2025_01/985312112" TargetMode="External"/><Relationship Id="rId7" Type="http://schemas.openxmlformats.org/officeDocument/2006/relationships/hyperlink" Target="https://podminky.urs.cz/item/CS_URS_2025_01/174151101" TargetMode="External"/><Relationship Id="rId162" Type="http://schemas.openxmlformats.org/officeDocument/2006/relationships/hyperlink" Target="https://podminky.urs.cz/item/CS_URS_2025_01/985311113" TargetMode="External"/><Relationship Id="rId183" Type="http://schemas.openxmlformats.org/officeDocument/2006/relationships/hyperlink" Target="https://podminky.urs.cz/item/CS_URS_2025_01/763101821" TargetMode="External"/><Relationship Id="rId218" Type="http://schemas.openxmlformats.org/officeDocument/2006/relationships/hyperlink" Target="https://podminky.urs.cz/item/CS_URS_2025_01/763121921" TargetMode="External"/><Relationship Id="rId239" Type="http://schemas.openxmlformats.org/officeDocument/2006/relationships/hyperlink" Target="https://podminky.urs.cz/item/CS_URS_2025_01/781131112" TargetMode="External"/><Relationship Id="rId250" Type="http://schemas.openxmlformats.org/officeDocument/2006/relationships/hyperlink" Target="https://podminky.urs.cz/item/CS_URS_2025_01/784211101" TargetMode="External"/><Relationship Id="rId24" Type="http://schemas.openxmlformats.org/officeDocument/2006/relationships/hyperlink" Target="https://podminky.urs.cz/item/CS_URS_2025_01/311270561" TargetMode="External"/><Relationship Id="rId45" Type="http://schemas.openxmlformats.org/officeDocument/2006/relationships/hyperlink" Target="https://podminky.urs.cz/item/CS_URS_2025_01/411351012" TargetMode="External"/><Relationship Id="rId66" Type="http://schemas.openxmlformats.org/officeDocument/2006/relationships/hyperlink" Target="https://podminky.urs.cz/item/CS_URS_2025_01/451315115" TargetMode="External"/><Relationship Id="rId87" Type="http://schemas.openxmlformats.org/officeDocument/2006/relationships/hyperlink" Target="https://podminky.urs.cz/item/CS_URS_2025_01/944511811" TargetMode="External"/><Relationship Id="rId110" Type="http://schemas.openxmlformats.org/officeDocument/2006/relationships/hyperlink" Target="https://podminky.urs.cz/item/CS_URS_2025_01/977151116" TargetMode="External"/><Relationship Id="rId131" Type="http://schemas.openxmlformats.org/officeDocument/2006/relationships/hyperlink" Target="https://podminky.urs.cz/item/CS_URS_2025_01/985131111" TargetMode="External"/><Relationship Id="rId152" Type="http://schemas.openxmlformats.org/officeDocument/2006/relationships/hyperlink" Target="https://podminky.urs.cz/item/CS_URS_2025_01/985312122" TargetMode="External"/><Relationship Id="rId173" Type="http://schemas.openxmlformats.org/officeDocument/2006/relationships/hyperlink" Target="https://podminky.urs.cz/item/CS_URS_2025_01/998012104" TargetMode="External"/><Relationship Id="rId194" Type="http://schemas.openxmlformats.org/officeDocument/2006/relationships/hyperlink" Target="https://podminky.urs.cz/item/CS_URS_2025_01/763111477" TargetMode="External"/><Relationship Id="rId208" Type="http://schemas.openxmlformats.org/officeDocument/2006/relationships/hyperlink" Target="https://podminky.urs.cz/item/CS_URS_2025_01/763111925" TargetMode="External"/><Relationship Id="rId229" Type="http://schemas.openxmlformats.org/officeDocument/2006/relationships/hyperlink" Target="https://podminky.urs.cz/item/CS_URS_2025_01/763181422" TargetMode="External"/><Relationship Id="rId240" Type="http://schemas.openxmlformats.org/officeDocument/2006/relationships/hyperlink" Target="https://podminky.urs.cz/item/CS_URS_2025_01/781151031" TargetMode="External"/><Relationship Id="rId261" Type="http://schemas.openxmlformats.org/officeDocument/2006/relationships/hyperlink" Target="https://podminky.urs.cz/item/CS_URS_2025_01/HZS3121" TargetMode="External"/><Relationship Id="rId14" Type="http://schemas.openxmlformats.org/officeDocument/2006/relationships/hyperlink" Target="https://podminky.urs.cz/item/CS_URS_2025_01/213311151" TargetMode="External"/><Relationship Id="rId35" Type="http://schemas.openxmlformats.org/officeDocument/2006/relationships/hyperlink" Target="https://podminky.urs.cz/item/CS_URS_2025_01/317278022" TargetMode="External"/><Relationship Id="rId56" Type="http://schemas.openxmlformats.org/officeDocument/2006/relationships/hyperlink" Target="https://podminky.urs.cz/item/CS_URS_2025_01/417321515" TargetMode="External"/><Relationship Id="rId77" Type="http://schemas.openxmlformats.org/officeDocument/2006/relationships/hyperlink" Target="https://podminky.urs.cz/item/CS_URS_2025_01/612341191" TargetMode="External"/><Relationship Id="rId100" Type="http://schemas.openxmlformats.org/officeDocument/2006/relationships/hyperlink" Target="https://podminky.urs.cz/item/CS_URS_2025_01/971052531" TargetMode="External"/><Relationship Id="rId8" Type="http://schemas.openxmlformats.org/officeDocument/2006/relationships/hyperlink" Target="https://podminky.urs.cz/item/CS_URS_2025_01/167151111" TargetMode="External"/><Relationship Id="rId98" Type="http://schemas.openxmlformats.org/officeDocument/2006/relationships/hyperlink" Target="https://podminky.urs.cz/item/CS_URS_2025_01/971052431" TargetMode="External"/><Relationship Id="rId121" Type="http://schemas.openxmlformats.org/officeDocument/2006/relationships/hyperlink" Target="https://podminky.urs.cz/item/CS_URS_2025_01/977151211" TargetMode="External"/><Relationship Id="rId142" Type="http://schemas.openxmlformats.org/officeDocument/2006/relationships/hyperlink" Target="https://podminky.urs.cz/item/CS_URS_2025_01/985312132" TargetMode="External"/><Relationship Id="rId163" Type="http://schemas.openxmlformats.org/officeDocument/2006/relationships/hyperlink" Target="https://podminky.urs.cz/item/CS_URS_2025_01/985312112" TargetMode="External"/><Relationship Id="rId184" Type="http://schemas.openxmlformats.org/officeDocument/2006/relationships/hyperlink" Target="https://podminky.urs.cz/item/CS_URS_2025_01/763101822" TargetMode="External"/><Relationship Id="rId219" Type="http://schemas.openxmlformats.org/officeDocument/2006/relationships/hyperlink" Target="https://podminky.urs.cz/item/CS_URS_2025_01/763121922" TargetMode="External"/><Relationship Id="rId230" Type="http://schemas.openxmlformats.org/officeDocument/2006/relationships/hyperlink" Target="https://podminky.urs.cz/item/CS_URS_2025_01/763431002" TargetMode="External"/><Relationship Id="rId251" Type="http://schemas.openxmlformats.org/officeDocument/2006/relationships/hyperlink" Target="https://podminky.urs.cz/item/CS_URS_2025_01/784211107" TargetMode="External"/><Relationship Id="rId25" Type="http://schemas.openxmlformats.org/officeDocument/2006/relationships/hyperlink" Target="https://podminky.urs.cz/item/CS_URS_2025_01/311270841" TargetMode="External"/><Relationship Id="rId46" Type="http://schemas.openxmlformats.org/officeDocument/2006/relationships/hyperlink" Target="https://podminky.urs.cz/item/CS_URS_2025_01/411354311" TargetMode="External"/><Relationship Id="rId67" Type="http://schemas.openxmlformats.org/officeDocument/2006/relationships/hyperlink" Target="https://podminky.urs.cz/item/CS_URS_2025_01/611131121" TargetMode="External"/><Relationship Id="rId88" Type="http://schemas.openxmlformats.org/officeDocument/2006/relationships/hyperlink" Target="https://podminky.urs.cz/item/CS_URS_2025_01/944711112" TargetMode="External"/><Relationship Id="rId111" Type="http://schemas.openxmlformats.org/officeDocument/2006/relationships/hyperlink" Target="https://podminky.urs.cz/item/CS_URS_2025_01/977151117" TargetMode="External"/><Relationship Id="rId132" Type="http://schemas.openxmlformats.org/officeDocument/2006/relationships/hyperlink" Target="https://podminky.urs.cz/item/CS_URS_2025_01/985131311" TargetMode="External"/><Relationship Id="rId153" Type="http://schemas.openxmlformats.org/officeDocument/2006/relationships/hyperlink" Target="https://podminky.urs.cz/item/CS_URS_2025_01/985131311" TargetMode="External"/><Relationship Id="rId174" Type="http://schemas.openxmlformats.org/officeDocument/2006/relationships/hyperlink" Target="https://podminky.urs.cz/item/CS_URS_2025_01/998012111" TargetMode="External"/><Relationship Id="rId195" Type="http://schemas.openxmlformats.org/officeDocument/2006/relationships/hyperlink" Target="https://podminky.urs.cz/item/CS_URS_2025_01/763111479" TargetMode="External"/><Relationship Id="rId209" Type="http://schemas.openxmlformats.org/officeDocument/2006/relationships/hyperlink" Target="https://podminky.urs.cz/item/CS_URS_2025_01/763111926" TargetMode="External"/><Relationship Id="rId220" Type="http://schemas.openxmlformats.org/officeDocument/2006/relationships/hyperlink" Target="https://podminky.urs.cz/item/CS_URS_2025_01/763121923" TargetMode="External"/><Relationship Id="rId241" Type="http://schemas.openxmlformats.org/officeDocument/2006/relationships/hyperlink" Target="https://podminky.urs.cz/item/CS_URS_2025_01/781472214" TargetMode="External"/><Relationship Id="rId15" Type="http://schemas.openxmlformats.org/officeDocument/2006/relationships/hyperlink" Target="https://podminky.urs.cz/item/CS_URS_2025_01/273311511" TargetMode="External"/><Relationship Id="rId36" Type="http://schemas.openxmlformats.org/officeDocument/2006/relationships/hyperlink" Target="https://podminky.urs.cz/item/CS_URS_2025_01/342272225" TargetMode="External"/><Relationship Id="rId57" Type="http://schemas.openxmlformats.org/officeDocument/2006/relationships/hyperlink" Target="https://podminky.urs.cz/item/CS_URS_2025_01/417351115" TargetMode="External"/><Relationship Id="rId262" Type="http://schemas.openxmlformats.org/officeDocument/2006/relationships/hyperlink" Target="https://podminky.urs.cz/item/CS_URS_2025_01/HZS3241" TargetMode="External"/><Relationship Id="rId78" Type="http://schemas.openxmlformats.org/officeDocument/2006/relationships/hyperlink" Target="https://podminky.urs.cz/item/CS_URS_2025_01/613131121" TargetMode="External"/><Relationship Id="rId99" Type="http://schemas.openxmlformats.org/officeDocument/2006/relationships/hyperlink" Target="https://podminky.urs.cz/item/CS_URS_2025_01/971052441" TargetMode="External"/><Relationship Id="rId101" Type="http://schemas.openxmlformats.org/officeDocument/2006/relationships/hyperlink" Target="https://podminky.urs.cz/item/CS_URS_2025_01/971052551" TargetMode="External"/><Relationship Id="rId122" Type="http://schemas.openxmlformats.org/officeDocument/2006/relationships/hyperlink" Target="https://podminky.urs.cz/item/CS_URS_2025_01/977151212" TargetMode="External"/><Relationship Id="rId143" Type="http://schemas.openxmlformats.org/officeDocument/2006/relationships/hyperlink" Target="https://podminky.urs.cz/item/CS_URS_2025_01/985324111" TargetMode="External"/><Relationship Id="rId164" Type="http://schemas.openxmlformats.org/officeDocument/2006/relationships/hyperlink" Target="https://podminky.urs.cz/item/CS_URS_2025_01/622142001" TargetMode="External"/><Relationship Id="rId185" Type="http://schemas.openxmlformats.org/officeDocument/2006/relationships/hyperlink" Target="https://podminky.urs.cz/item/CS_URS_2025_01/763101823" TargetMode="External"/><Relationship Id="rId9" Type="http://schemas.openxmlformats.org/officeDocument/2006/relationships/hyperlink" Target="https://podminky.urs.cz/item/CS_URS_2025_01/162351103" TargetMode="External"/><Relationship Id="rId210" Type="http://schemas.openxmlformats.org/officeDocument/2006/relationships/hyperlink" Target="https://podminky.urs.cz/item/CS_URS_2025_01/763113351" TargetMode="External"/><Relationship Id="rId26" Type="http://schemas.openxmlformats.org/officeDocument/2006/relationships/hyperlink" Target="https://podminky.urs.cz/item/CS_URS_2025_01/311273953" TargetMode="External"/><Relationship Id="rId231" Type="http://schemas.openxmlformats.org/officeDocument/2006/relationships/hyperlink" Target="https://podminky.urs.cz/item/CS_URS_2025_01/763431012" TargetMode="External"/><Relationship Id="rId252" Type="http://schemas.openxmlformats.org/officeDocument/2006/relationships/hyperlink" Target="https://podminky.urs.cz/item/CS_URS_2025_01/998787204" TargetMode="External"/><Relationship Id="rId47" Type="http://schemas.openxmlformats.org/officeDocument/2006/relationships/hyperlink" Target="https://podminky.urs.cz/item/CS_URS_2025_01/411354312" TargetMode="External"/><Relationship Id="rId68" Type="http://schemas.openxmlformats.org/officeDocument/2006/relationships/hyperlink" Target="https://podminky.urs.cz/item/CS_URS_2025_01/611341121" TargetMode="External"/><Relationship Id="rId89" Type="http://schemas.openxmlformats.org/officeDocument/2006/relationships/hyperlink" Target="https://podminky.urs.cz/item/CS_URS_2025_01/944711212" TargetMode="External"/><Relationship Id="rId112" Type="http://schemas.openxmlformats.org/officeDocument/2006/relationships/hyperlink" Target="https://podminky.urs.cz/item/CS_URS_2025_01/977151118" TargetMode="External"/><Relationship Id="rId133" Type="http://schemas.openxmlformats.org/officeDocument/2006/relationships/hyperlink" Target="https://podminky.urs.cz/item/CS_URS_2025_01/985311111" TargetMode="External"/><Relationship Id="rId154" Type="http://schemas.openxmlformats.org/officeDocument/2006/relationships/hyperlink" Target="https://podminky.urs.cz/item/CS_URS_2025_01/985139112" TargetMode="External"/><Relationship Id="rId175" Type="http://schemas.openxmlformats.org/officeDocument/2006/relationships/hyperlink" Target="https://podminky.urs.cz/item/CS_URS_2025_01/711111001" TargetMode="External"/><Relationship Id="rId196" Type="http://schemas.openxmlformats.org/officeDocument/2006/relationships/hyperlink" Target="https://podminky.urs.cz/item/CS_URS_2025_01/763111481" TargetMode="External"/><Relationship Id="rId200" Type="http://schemas.openxmlformats.org/officeDocument/2006/relationships/hyperlink" Target="https://podminky.urs.cz/item/CS_URS_2025_01/763111714" TargetMode="External"/><Relationship Id="rId16" Type="http://schemas.openxmlformats.org/officeDocument/2006/relationships/hyperlink" Target="https://podminky.urs.cz/item/CS_URS_2025_01/273322511" TargetMode="External"/><Relationship Id="rId221" Type="http://schemas.openxmlformats.org/officeDocument/2006/relationships/hyperlink" Target="https://podminky.urs.cz/item/CS_URS_2025_01/763122421" TargetMode="External"/><Relationship Id="rId242" Type="http://schemas.openxmlformats.org/officeDocument/2006/relationships/hyperlink" Target="https://podminky.urs.cz/item/CS_URS_2025_01/998781204" TargetMode="External"/><Relationship Id="rId263" Type="http://schemas.openxmlformats.org/officeDocument/2006/relationships/printerSettings" Target="../printerSettings/printerSettings4.bin"/><Relationship Id="rId37" Type="http://schemas.openxmlformats.org/officeDocument/2006/relationships/hyperlink" Target="https://podminky.urs.cz/item/CS_URS_2025_01/342272245" TargetMode="External"/><Relationship Id="rId58" Type="http://schemas.openxmlformats.org/officeDocument/2006/relationships/hyperlink" Target="https://podminky.urs.cz/item/CS_URS_2025_01/417351116" TargetMode="External"/><Relationship Id="rId79" Type="http://schemas.openxmlformats.org/officeDocument/2006/relationships/hyperlink" Target="https://podminky.urs.cz/item/CS_URS_2025_01/613341121" TargetMode="External"/><Relationship Id="rId102" Type="http://schemas.openxmlformats.org/officeDocument/2006/relationships/hyperlink" Target="https://podminky.urs.cz/item/CS_URS_2025_01/974031121" TargetMode="External"/><Relationship Id="rId123" Type="http://schemas.openxmlformats.org/officeDocument/2006/relationships/hyperlink" Target="https://podminky.urs.cz/item/CS_URS_2025_01/977151213" TargetMode="External"/><Relationship Id="rId144" Type="http://schemas.openxmlformats.org/officeDocument/2006/relationships/hyperlink" Target="https://podminky.urs.cz/item/CS_URS_2025_01/985131311" TargetMode="External"/><Relationship Id="rId90" Type="http://schemas.openxmlformats.org/officeDocument/2006/relationships/hyperlink" Target="https://podminky.urs.cz/item/CS_URS_2025_01/944711812" TargetMode="External"/><Relationship Id="rId165" Type="http://schemas.openxmlformats.org/officeDocument/2006/relationships/hyperlink" Target="https://podminky.urs.cz/item/CS_URS_2025_01/622325109" TargetMode="External"/><Relationship Id="rId186" Type="http://schemas.openxmlformats.org/officeDocument/2006/relationships/hyperlink" Target="https://podminky.urs.cz/item/CS_URS_2025_01/763101824" TargetMode="External"/><Relationship Id="rId211" Type="http://schemas.openxmlformats.org/officeDocument/2006/relationships/hyperlink" Target="https://podminky.urs.cz/item/CS_URS_2025_01/763121465" TargetMode="External"/><Relationship Id="rId232" Type="http://schemas.openxmlformats.org/officeDocument/2006/relationships/hyperlink" Target="https://podminky.urs.cz/item/CS_URS_2025_01/763431031" TargetMode="External"/><Relationship Id="rId253" Type="http://schemas.openxmlformats.org/officeDocument/2006/relationships/hyperlink" Target="https://podminky.urs.cz/item/CS_URS_2025_01/HZS1292" TargetMode="External"/><Relationship Id="rId27" Type="http://schemas.openxmlformats.org/officeDocument/2006/relationships/hyperlink" Target="https://podminky.urs.cz/item/CS_URS_2025_01/311279121" TargetMode="External"/><Relationship Id="rId48" Type="http://schemas.openxmlformats.org/officeDocument/2006/relationships/hyperlink" Target="https://podminky.urs.cz/item/CS_URS_2025_01/411361821" TargetMode="External"/><Relationship Id="rId69" Type="http://schemas.openxmlformats.org/officeDocument/2006/relationships/hyperlink" Target="https://podminky.urs.cz/item/CS_URS_2025_01/611341191" TargetMode="External"/><Relationship Id="rId113" Type="http://schemas.openxmlformats.org/officeDocument/2006/relationships/hyperlink" Target="https://podminky.urs.cz/item/CS_URS_2025_01/977151121" TargetMode="External"/><Relationship Id="rId134" Type="http://schemas.openxmlformats.org/officeDocument/2006/relationships/hyperlink" Target="https://podminky.urs.cz/item/CS_URS_2025_01/985311112" TargetMode="External"/><Relationship Id="rId80" Type="http://schemas.openxmlformats.org/officeDocument/2006/relationships/hyperlink" Target="https://podminky.urs.cz/item/CS_URS_2025_01/613341191" TargetMode="External"/><Relationship Id="rId155" Type="http://schemas.openxmlformats.org/officeDocument/2006/relationships/hyperlink" Target="https://podminky.urs.cz/item/CS_URS_2025_01/985312131" TargetMode="External"/><Relationship Id="rId176" Type="http://schemas.openxmlformats.org/officeDocument/2006/relationships/hyperlink" Target="https://podminky.urs.cz/item/CS_URS_2025_01/711112001" TargetMode="External"/><Relationship Id="rId197" Type="http://schemas.openxmlformats.org/officeDocument/2006/relationships/hyperlink" Target="https://podminky.urs.cz/item/CS_URS_2025_01/763111622" TargetMode="External"/><Relationship Id="rId201" Type="http://schemas.openxmlformats.org/officeDocument/2006/relationships/hyperlink" Target="https://podminky.urs.cz/item/CS_URS_2025_01/763111717" TargetMode="External"/><Relationship Id="rId222" Type="http://schemas.openxmlformats.org/officeDocument/2006/relationships/hyperlink" Target="https://podminky.urs.cz/item/CS_URS_2025_01/763131414" TargetMode="External"/><Relationship Id="rId243" Type="http://schemas.openxmlformats.org/officeDocument/2006/relationships/hyperlink" Target="https://podminky.urs.cz/item/CS_URS_2025_01/784111001" TargetMode="External"/><Relationship Id="rId264" Type="http://schemas.openxmlformats.org/officeDocument/2006/relationships/drawing" Target="../drawings/drawing4.xml"/><Relationship Id="rId17" Type="http://schemas.openxmlformats.org/officeDocument/2006/relationships/hyperlink" Target="https://podminky.urs.cz/item/CS_URS_2025_01/273351121" TargetMode="External"/><Relationship Id="rId38" Type="http://schemas.openxmlformats.org/officeDocument/2006/relationships/hyperlink" Target="https://podminky.urs.cz/item/CS_URS_2025_01/342291111" TargetMode="External"/><Relationship Id="rId59" Type="http://schemas.openxmlformats.org/officeDocument/2006/relationships/hyperlink" Target="https://podminky.urs.cz/item/CS_URS_2025_01/417361821" TargetMode="External"/><Relationship Id="rId103" Type="http://schemas.openxmlformats.org/officeDocument/2006/relationships/hyperlink" Target="https://podminky.urs.cz/item/CS_URS_2025_01/974031122" TargetMode="External"/><Relationship Id="rId124" Type="http://schemas.openxmlformats.org/officeDocument/2006/relationships/hyperlink" Target="https://podminky.urs.cz/item/CS_URS_2025_01/977151214" TargetMode="External"/><Relationship Id="rId70" Type="http://schemas.openxmlformats.org/officeDocument/2006/relationships/hyperlink" Target="https://podminky.urs.cz/item/CS_URS_2025_01/611131125" TargetMode="External"/><Relationship Id="rId91" Type="http://schemas.openxmlformats.org/officeDocument/2006/relationships/hyperlink" Target="https://podminky.urs.cz/item/CS_URS_2025_01/945412113" TargetMode="External"/><Relationship Id="rId145" Type="http://schemas.openxmlformats.org/officeDocument/2006/relationships/hyperlink" Target="https://podminky.urs.cz/item/CS_URS_2025_01/985132311" TargetMode="External"/><Relationship Id="rId166" Type="http://schemas.openxmlformats.org/officeDocument/2006/relationships/hyperlink" Target="https://podminky.urs.cz/item/CS_URS_2025_01/783823135" TargetMode="External"/><Relationship Id="rId187" Type="http://schemas.openxmlformats.org/officeDocument/2006/relationships/hyperlink" Target="https://podminky.urs.cz/item/CS_URS_2025_01/763101851" TargetMode="External"/><Relationship Id="rId1" Type="http://schemas.openxmlformats.org/officeDocument/2006/relationships/hyperlink" Target="https://podminky.urs.cz/item/CS_URS_2025_01/115101201" TargetMode="External"/><Relationship Id="rId212" Type="http://schemas.openxmlformats.org/officeDocument/2006/relationships/hyperlink" Target="https://podminky.urs.cz/item/CS_URS_2025_01/763121466" TargetMode="External"/><Relationship Id="rId233" Type="http://schemas.openxmlformats.org/officeDocument/2006/relationships/hyperlink" Target="https://podminky.urs.cz/item/CS_URS_2025_01/763431041" TargetMode="External"/><Relationship Id="rId254" Type="http://schemas.openxmlformats.org/officeDocument/2006/relationships/hyperlink" Target="https://podminky.urs.cz/item/CS_URS_2025_01/HZS2131" TargetMode="External"/><Relationship Id="rId28" Type="http://schemas.openxmlformats.org/officeDocument/2006/relationships/hyperlink" Target="https://podminky.urs.cz/item/CS_URS_2025_01/311279122" TargetMode="External"/><Relationship Id="rId49" Type="http://schemas.openxmlformats.org/officeDocument/2006/relationships/hyperlink" Target="https://podminky.urs.cz/item/CS_URS_2025_01/411362021" TargetMode="External"/><Relationship Id="rId114" Type="http://schemas.openxmlformats.org/officeDocument/2006/relationships/hyperlink" Target="https://podminky.urs.cz/item/CS_URS_2025_01/977151122" TargetMode="External"/><Relationship Id="rId60" Type="http://schemas.openxmlformats.org/officeDocument/2006/relationships/hyperlink" Target="https://podminky.urs.cz/item/CS_URS_2025_01/430321414" TargetMode="External"/><Relationship Id="rId81" Type="http://schemas.openxmlformats.org/officeDocument/2006/relationships/hyperlink" Target="https://podminky.urs.cz/item/CS_URS_2025_01/629991011" TargetMode="External"/><Relationship Id="rId135" Type="http://schemas.openxmlformats.org/officeDocument/2006/relationships/hyperlink" Target="https://podminky.urs.cz/item/CS_URS_2025_01/985311113" TargetMode="External"/><Relationship Id="rId156" Type="http://schemas.openxmlformats.org/officeDocument/2006/relationships/hyperlink" Target="https://podminky.urs.cz/item/CS_URS_2025_01/985131311" TargetMode="External"/><Relationship Id="rId177" Type="http://schemas.openxmlformats.org/officeDocument/2006/relationships/hyperlink" Target="https://podminky.urs.cz/item/CS_URS_2025_01/711141559" TargetMode="External"/><Relationship Id="rId198" Type="http://schemas.openxmlformats.org/officeDocument/2006/relationships/hyperlink" Target="https://podminky.urs.cz/item/CS_URS_2025_01/763111624" TargetMode="External"/><Relationship Id="rId202" Type="http://schemas.openxmlformats.org/officeDocument/2006/relationships/hyperlink" Target="https://podminky.urs.cz/item/CS_URS_2025_01/763111718" TargetMode="External"/><Relationship Id="rId223" Type="http://schemas.openxmlformats.org/officeDocument/2006/relationships/hyperlink" Target="https://podminky.urs.cz/item/CS_URS_2025_01/763131541" TargetMode="External"/><Relationship Id="rId244" Type="http://schemas.openxmlformats.org/officeDocument/2006/relationships/hyperlink" Target="https://podminky.urs.cz/item/CS_URS_2025_01/784111007" TargetMode="External"/><Relationship Id="rId18" Type="http://schemas.openxmlformats.org/officeDocument/2006/relationships/hyperlink" Target="https://podminky.urs.cz/item/CS_URS_2025_01/273351122" TargetMode="External"/><Relationship Id="rId39" Type="http://schemas.openxmlformats.org/officeDocument/2006/relationships/hyperlink" Target="https://podminky.urs.cz/item/CS_URS_2025_01/342291112" TargetMode="External"/><Relationship Id="rId50" Type="http://schemas.openxmlformats.org/officeDocument/2006/relationships/hyperlink" Target="https://podminky.urs.cz/item/CS_URS_2025_01/413321414" TargetMode="External"/><Relationship Id="rId104" Type="http://schemas.openxmlformats.org/officeDocument/2006/relationships/hyperlink" Target="https://podminky.urs.cz/item/CS_URS_2025_01/974032121" TargetMode="External"/><Relationship Id="rId125" Type="http://schemas.openxmlformats.org/officeDocument/2006/relationships/hyperlink" Target="https://podminky.urs.cz/item/CS_URS_2025_01/977151216" TargetMode="External"/><Relationship Id="rId146" Type="http://schemas.openxmlformats.org/officeDocument/2006/relationships/hyperlink" Target="https://podminky.urs.cz/item/CS_URS_2025_01/985311113" TargetMode="External"/><Relationship Id="rId167" Type="http://schemas.openxmlformats.org/officeDocument/2006/relationships/hyperlink" Target="https://podminky.urs.cz/item/CS_URS_2025_01/783826615" TargetMode="External"/><Relationship Id="rId188" Type="http://schemas.openxmlformats.org/officeDocument/2006/relationships/hyperlink" Target="https://podminky.urs.cz/item/CS_URS_2025_01/763101852" TargetMode="External"/><Relationship Id="rId71" Type="http://schemas.openxmlformats.org/officeDocument/2006/relationships/hyperlink" Target="https://podminky.urs.cz/item/CS_URS_2025_01/611341125" TargetMode="External"/><Relationship Id="rId92" Type="http://schemas.openxmlformats.org/officeDocument/2006/relationships/hyperlink" Target="https://podminky.urs.cz/item/CS_URS_2025_01/949101111" TargetMode="External"/><Relationship Id="rId213" Type="http://schemas.openxmlformats.org/officeDocument/2006/relationships/hyperlink" Target="https://podminky.urs.cz/item/CS_URS_2025_01/763121467" TargetMode="External"/><Relationship Id="rId234" Type="http://schemas.openxmlformats.org/officeDocument/2006/relationships/hyperlink" Target="https://podminky.urs.cz/item/CS_URS_2025_01/763431201" TargetMode="External"/><Relationship Id="rId2" Type="http://schemas.openxmlformats.org/officeDocument/2006/relationships/hyperlink" Target="https://podminky.urs.cz/item/CS_URS_2025_01/115101301" TargetMode="External"/><Relationship Id="rId29" Type="http://schemas.openxmlformats.org/officeDocument/2006/relationships/hyperlink" Target="https://podminky.urs.cz/item/CS_URS_2025_01/311272131" TargetMode="External"/><Relationship Id="rId255" Type="http://schemas.openxmlformats.org/officeDocument/2006/relationships/hyperlink" Target="https://podminky.urs.cz/item/CS_URS_2025_01/HZS2161" TargetMode="External"/><Relationship Id="rId40" Type="http://schemas.openxmlformats.org/officeDocument/2006/relationships/hyperlink" Target="https://podminky.urs.cz/item/CS_URS_2025_01/342291121" TargetMode="External"/><Relationship Id="rId115" Type="http://schemas.openxmlformats.org/officeDocument/2006/relationships/hyperlink" Target="https://podminky.urs.cz/item/CS_URS_2025_01/977151123" TargetMode="External"/><Relationship Id="rId136" Type="http://schemas.openxmlformats.org/officeDocument/2006/relationships/hyperlink" Target="https://podminky.urs.cz/item/CS_URS_2025_01/985311114" TargetMode="External"/><Relationship Id="rId157" Type="http://schemas.openxmlformats.org/officeDocument/2006/relationships/hyperlink" Target="https://podminky.urs.cz/item/CS_URS_2025_01/985139112" TargetMode="External"/><Relationship Id="rId178" Type="http://schemas.openxmlformats.org/officeDocument/2006/relationships/hyperlink" Target="https://podminky.urs.cz/item/CS_URS_2025_01/711142559" TargetMode="External"/><Relationship Id="rId61" Type="http://schemas.openxmlformats.org/officeDocument/2006/relationships/hyperlink" Target="https://podminky.urs.cz/item/CS_URS_2025_01/430361821" TargetMode="External"/><Relationship Id="rId82" Type="http://schemas.openxmlformats.org/officeDocument/2006/relationships/hyperlink" Target="https://podminky.urs.cz/item/CS_URS_2025_01/941311113" TargetMode="External"/><Relationship Id="rId199" Type="http://schemas.openxmlformats.org/officeDocument/2006/relationships/hyperlink" Target="https://podminky.urs.cz/item/CS_URS_2025_01/763111713" TargetMode="External"/><Relationship Id="rId203" Type="http://schemas.openxmlformats.org/officeDocument/2006/relationships/hyperlink" Target="https://podminky.urs.cz/item/CS_URS_2025_01/763111720" TargetMode="External"/><Relationship Id="rId19" Type="http://schemas.openxmlformats.org/officeDocument/2006/relationships/hyperlink" Target="https://podminky.urs.cz/item/CS_URS_2025_01/273362021" TargetMode="External"/><Relationship Id="rId224" Type="http://schemas.openxmlformats.org/officeDocument/2006/relationships/hyperlink" Target="https://podminky.urs.cz/item/CS_URS_2025_01/763131714" TargetMode="External"/><Relationship Id="rId245" Type="http://schemas.openxmlformats.org/officeDocument/2006/relationships/hyperlink" Target="https://podminky.urs.cz/item/CS_URS_2025_01/784171001" TargetMode="External"/><Relationship Id="rId30" Type="http://schemas.openxmlformats.org/officeDocument/2006/relationships/hyperlink" Target="https://podminky.urs.cz/item/CS_URS_2025_01/311321411" TargetMode="External"/><Relationship Id="rId105" Type="http://schemas.openxmlformats.org/officeDocument/2006/relationships/hyperlink" Target="https://podminky.urs.cz/item/CS_URS_2025_01/974032122" TargetMode="External"/><Relationship Id="rId126" Type="http://schemas.openxmlformats.org/officeDocument/2006/relationships/hyperlink" Target="https://podminky.urs.cz/item/CS_URS_2025_01/977151217" TargetMode="External"/><Relationship Id="rId147" Type="http://schemas.openxmlformats.org/officeDocument/2006/relationships/hyperlink" Target="https://podminky.urs.cz/item/CS_URS_2025_01/985311213" TargetMode="External"/><Relationship Id="rId168" Type="http://schemas.openxmlformats.org/officeDocument/2006/relationships/hyperlink" Target="https://podminky.urs.cz/item/CS_URS_2025_01/997013120" TargetMode="External"/><Relationship Id="rId51" Type="http://schemas.openxmlformats.org/officeDocument/2006/relationships/hyperlink" Target="https://podminky.urs.cz/item/CS_URS_2025_01/413351111" TargetMode="External"/><Relationship Id="rId72" Type="http://schemas.openxmlformats.org/officeDocument/2006/relationships/hyperlink" Target="https://podminky.urs.cz/item/CS_URS_2025_01/611341195" TargetMode="External"/><Relationship Id="rId93" Type="http://schemas.openxmlformats.org/officeDocument/2006/relationships/hyperlink" Target="https://podminky.urs.cz/item/CS_URS_2025_01/949101112" TargetMode="External"/><Relationship Id="rId189" Type="http://schemas.openxmlformats.org/officeDocument/2006/relationships/hyperlink" Target="https://podminky.urs.cz/item/CS_URS_2025_01/763101853" TargetMode="External"/><Relationship Id="rId3" Type="http://schemas.openxmlformats.org/officeDocument/2006/relationships/hyperlink" Target="https://podminky.urs.cz/item/CS_URS_2025_01/131213702" TargetMode="External"/><Relationship Id="rId214" Type="http://schemas.openxmlformats.org/officeDocument/2006/relationships/hyperlink" Target="https://podminky.urs.cz/item/CS_URS_2025_01/763121623" TargetMode="External"/><Relationship Id="rId235" Type="http://schemas.openxmlformats.org/officeDocument/2006/relationships/hyperlink" Target="https://podminky.urs.cz/item/CS_URS_2025_01/998763404" TargetMode="External"/><Relationship Id="rId256" Type="http://schemas.openxmlformats.org/officeDocument/2006/relationships/hyperlink" Target="https://podminky.urs.cz/item/CS_URS_2025_01/HZS2171" TargetMode="External"/><Relationship Id="rId116" Type="http://schemas.openxmlformats.org/officeDocument/2006/relationships/hyperlink" Target="https://podminky.urs.cz/item/CS_URS_2025_01/977151124" TargetMode="External"/><Relationship Id="rId137" Type="http://schemas.openxmlformats.org/officeDocument/2006/relationships/hyperlink" Target="https://podminky.urs.cz/item/CS_URS_2025_01/985311311" TargetMode="External"/><Relationship Id="rId158" Type="http://schemas.openxmlformats.org/officeDocument/2006/relationships/hyperlink" Target="https://podminky.urs.cz/item/CS_URS_2025_01/985341101" TargetMode="External"/><Relationship Id="rId20" Type="http://schemas.openxmlformats.org/officeDocument/2006/relationships/hyperlink" Target="https://podminky.urs.cz/item/CS_URS_2025_01/274351121" TargetMode="External"/><Relationship Id="rId41" Type="http://schemas.openxmlformats.org/officeDocument/2006/relationships/hyperlink" Target="https://podminky.urs.cz/item/CS_URS_2025_01/342291131" TargetMode="External"/><Relationship Id="rId62" Type="http://schemas.openxmlformats.org/officeDocument/2006/relationships/hyperlink" Target="https://podminky.urs.cz/item/CS_URS_2025_01/430362021" TargetMode="External"/><Relationship Id="rId83" Type="http://schemas.openxmlformats.org/officeDocument/2006/relationships/hyperlink" Target="https://podminky.urs.cz/item/CS_URS_2025_01/941311213" TargetMode="External"/><Relationship Id="rId179" Type="http://schemas.openxmlformats.org/officeDocument/2006/relationships/hyperlink" Target="https://podminky.urs.cz/item/CS_URS_2025_01/998711203" TargetMode="External"/><Relationship Id="rId190" Type="http://schemas.openxmlformats.org/officeDocument/2006/relationships/hyperlink" Target="https://podminky.urs.cz/item/CS_URS_2025_01/763101861" TargetMode="External"/><Relationship Id="rId204" Type="http://schemas.openxmlformats.org/officeDocument/2006/relationships/hyperlink" Target="https://podminky.urs.cz/item/CS_URS_2025_01/763111911" TargetMode="External"/><Relationship Id="rId225" Type="http://schemas.openxmlformats.org/officeDocument/2006/relationships/hyperlink" Target="https://podminky.urs.cz/item/CS_URS_2025_01/763131766" TargetMode="External"/><Relationship Id="rId246" Type="http://schemas.openxmlformats.org/officeDocument/2006/relationships/hyperlink" Target="https://podminky.urs.cz/item/CS_URS_2025_01/784171111" TargetMode="External"/><Relationship Id="rId106" Type="http://schemas.openxmlformats.org/officeDocument/2006/relationships/hyperlink" Target="https://podminky.urs.cz/item/CS_URS_2025_01/977151111" TargetMode="External"/><Relationship Id="rId127" Type="http://schemas.openxmlformats.org/officeDocument/2006/relationships/hyperlink" Target="https://podminky.urs.cz/item/CS_URS_2025_01/977151218" TargetMode="External"/><Relationship Id="rId10" Type="http://schemas.openxmlformats.org/officeDocument/2006/relationships/hyperlink" Target="https://podminky.urs.cz/item/CS_URS_2025_01/171251201" TargetMode="External"/><Relationship Id="rId31" Type="http://schemas.openxmlformats.org/officeDocument/2006/relationships/hyperlink" Target="https://podminky.urs.cz/item/CS_URS_2025_01/311351121" TargetMode="External"/><Relationship Id="rId52" Type="http://schemas.openxmlformats.org/officeDocument/2006/relationships/hyperlink" Target="https://podminky.urs.cz/item/CS_URS_2025_01/413351112" TargetMode="External"/><Relationship Id="rId73" Type="http://schemas.openxmlformats.org/officeDocument/2006/relationships/hyperlink" Target="https://podminky.urs.cz/item/CS_URS_2025_01/612131121" TargetMode="External"/><Relationship Id="rId94" Type="http://schemas.openxmlformats.org/officeDocument/2006/relationships/hyperlink" Target="https://podminky.urs.cz/item/CS_URS_2025_01/952901111" TargetMode="External"/><Relationship Id="rId148" Type="http://schemas.openxmlformats.org/officeDocument/2006/relationships/hyperlink" Target="https://podminky.urs.cz/item/CS_URS_2025_01/985311913" TargetMode="External"/><Relationship Id="rId169" Type="http://schemas.openxmlformats.org/officeDocument/2006/relationships/hyperlink" Target="https://podminky.urs.cz/item/CS_URS_2025_01/997013160" TargetMode="External"/><Relationship Id="rId4" Type="http://schemas.openxmlformats.org/officeDocument/2006/relationships/hyperlink" Target="https://podminky.urs.cz/item/CS_URS_2025_01/131251104" TargetMode="External"/><Relationship Id="rId180" Type="http://schemas.openxmlformats.org/officeDocument/2006/relationships/hyperlink" Target="https://podminky.urs.cz/item/CS_URS_2025_01/714451001" TargetMode="External"/><Relationship Id="rId215" Type="http://schemas.openxmlformats.org/officeDocument/2006/relationships/hyperlink" Target="https://podminky.urs.cz/item/CS_URS_2025_01/763121911" TargetMode="External"/><Relationship Id="rId236" Type="http://schemas.openxmlformats.org/officeDocument/2006/relationships/hyperlink" Target="https://podminky.urs.cz/item/CS_URS_2025_01/998767204" TargetMode="External"/><Relationship Id="rId257" Type="http://schemas.openxmlformats.org/officeDocument/2006/relationships/hyperlink" Target="https://podminky.urs.cz/item/CS_URS_2025_01/HZS2181" TargetMode="External"/><Relationship Id="rId42" Type="http://schemas.openxmlformats.org/officeDocument/2006/relationships/hyperlink" Target="https://podminky.urs.cz/item/CS_URS_2025_01/411121232" TargetMode="External"/><Relationship Id="rId84" Type="http://schemas.openxmlformats.org/officeDocument/2006/relationships/hyperlink" Target="https://podminky.urs.cz/item/CS_URS_2025_01/941311813" TargetMode="External"/><Relationship Id="rId138" Type="http://schemas.openxmlformats.org/officeDocument/2006/relationships/hyperlink" Target="https://podminky.urs.cz/item/CS_URS_2025_01/985311312"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podminky.urs.cz/item/CS_URS_2025_01/998767204" TargetMode="External"/><Relationship Id="rId1" Type="http://schemas.openxmlformats.org/officeDocument/2006/relationships/hyperlink" Target="https://podminky.urs.cz/item/CS_URS_2025_01/998766204"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podminky.urs.cz/item/CS_URS_2025_01/998786204" TargetMode="External"/><Relationship Id="rId2" Type="http://schemas.openxmlformats.org/officeDocument/2006/relationships/hyperlink" Target="https://podminky.urs.cz/item/CS_URS_2025_01/HZS2131" TargetMode="External"/><Relationship Id="rId1" Type="http://schemas.openxmlformats.org/officeDocument/2006/relationships/hyperlink" Target="https://podminky.urs.cz/item/CS_URS_2025_01/998767204"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podminky.urs.cz/item/CS_URS_2025_01/771591112" TargetMode="External"/><Relationship Id="rId21" Type="http://schemas.openxmlformats.org/officeDocument/2006/relationships/hyperlink" Target="https://podminky.urs.cz/item/CS_URS_2025_01/712311101" TargetMode="External"/><Relationship Id="rId42" Type="http://schemas.openxmlformats.org/officeDocument/2006/relationships/hyperlink" Target="https://podminky.urs.cz/item/CS_URS_2025_01/711491272" TargetMode="External"/><Relationship Id="rId63" Type="http://schemas.openxmlformats.org/officeDocument/2006/relationships/hyperlink" Target="https://podminky.urs.cz/item/CS_URS_2025_01/622381012" TargetMode="External"/><Relationship Id="rId84" Type="http://schemas.openxmlformats.org/officeDocument/2006/relationships/hyperlink" Target="https://podminky.urs.cz/item/CS_URS_2025_01/998713204" TargetMode="External"/><Relationship Id="rId138" Type="http://schemas.openxmlformats.org/officeDocument/2006/relationships/hyperlink" Target="https://podminky.urs.cz/item/CS_URS_2025_01/713121111" TargetMode="External"/><Relationship Id="rId159" Type="http://schemas.openxmlformats.org/officeDocument/2006/relationships/hyperlink" Target="https://podminky.urs.cz/item/CS_URS_2025_01/776421711" TargetMode="External"/><Relationship Id="rId170" Type="http://schemas.openxmlformats.org/officeDocument/2006/relationships/hyperlink" Target="https://podminky.urs.cz/item/CS_URS_2025_01/632481213" TargetMode="External"/><Relationship Id="rId191" Type="http://schemas.openxmlformats.org/officeDocument/2006/relationships/hyperlink" Target="https://podminky.urs.cz/item/CS_URS_2025_01/632451105" TargetMode="External"/><Relationship Id="rId205" Type="http://schemas.openxmlformats.org/officeDocument/2006/relationships/hyperlink" Target="https://podminky.urs.cz/item/CS_URS_2025_01/HZS2161" TargetMode="External"/><Relationship Id="rId107" Type="http://schemas.openxmlformats.org/officeDocument/2006/relationships/hyperlink" Target="https://podminky.urs.cz/item/CS_URS_2025_01/632451293" TargetMode="External"/><Relationship Id="rId11" Type="http://schemas.openxmlformats.org/officeDocument/2006/relationships/hyperlink" Target="https://podminky.urs.cz/item/CS_URS_2025_01/712341559" TargetMode="External"/><Relationship Id="rId32" Type="http://schemas.openxmlformats.org/officeDocument/2006/relationships/hyperlink" Target="https://podminky.urs.cz/item/CS_URS_2025_01/622381012" TargetMode="External"/><Relationship Id="rId53" Type="http://schemas.openxmlformats.org/officeDocument/2006/relationships/hyperlink" Target="https://podminky.urs.cz/item/CS_URS_2025_01/712811102" TargetMode="External"/><Relationship Id="rId74" Type="http://schemas.openxmlformats.org/officeDocument/2006/relationships/hyperlink" Target="https://podminky.urs.cz/item/CS_URS_2025_01/783823135" TargetMode="External"/><Relationship Id="rId128" Type="http://schemas.openxmlformats.org/officeDocument/2006/relationships/hyperlink" Target="https://podminky.urs.cz/item/CS_URS_2025_01/632451254" TargetMode="External"/><Relationship Id="rId149" Type="http://schemas.openxmlformats.org/officeDocument/2006/relationships/hyperlink" Target="https://podminky.urs.cz/item/CS_URS_2025_01/713121111" TargetMode="External"/><Relationship Id="rId5" Type="http://schemas.openxmlformats.org/officeDocument/2006/relationships/hyperlink" Target="https://podminky.urs.cz/item/CS_URS_2025_01/712771101" TargetMode="External"/><Relationship Id="rId95" Type="http://schemas.openxmlformats.org/officeDocument/2006/relationships/hyperlink" Target="https://podminky.urs.cz/item/CS_URS_2025_01/632451254" TargetMode="External"/><Relationship Id="rId160" Type="http://schemas.openxmlformats.org/officeDocument/2006/relationships/hyperlink" Target="https://podminky.urs.cz/item/CS_URS_2025_01/776111311" TargetMode="External"/><Relationship Id="rId181" Type="http://schemas.openxmlformats.org/officeDocument/2006/relationships/hyperlink" Target="https://podminky.urs.cz/item/CS_URS_2025_01/777511145" TargetMode="External"/><Relationship Id="rId22" Type="http://schemas.openxmlformats.org/officeDocument/2006/relationships/hyperlink" Target="https://podminky.urs.cz/item/CS_URS_2025_01/712341559" TargetMode="External"/><Relationship Id="rId43" Type="http://schemas.openxmlformats.org/officeDocument/2006/relationships/hyperlink" Target="https://podminky.urs.cz/item/CS_URS_2025_01/711161215" TargetMode="External"/><Relationship Id="rId64" Type="http://schemas.openxmlformats.org/officeDocument/2006/relationships/hyperlink" Target="https://podminky.urs.cz/item/CS_URS_2025_01/622151001" TargetMode="External"/><Relationship Id="rId118" Type="http://schemas.openxmlformats.org/officeDocument/2006/relationships/hyperlink" Target="https://podminky.urs.cz/item/CS_URS_2025_01/771592011" TargetMode="External"/><Relationship Id="rId139" Type="http://schemas.openxmlformats.org/officeDocument/2006/relationships/hyperlink" Target="https://podminky.urs.cz/item/CS_URS_2025_01/632451105" TargetMode="External"/><Relationship Id="rId85" Type="http://schemas.openxmlformats.org/officeDocument/2006/relationships/hyperlink" Target="https://podminky.urs.cz/item/CS_URS_2025_01/998767204" TargetMode="External"/><Relationship Id="rId150" Type="http://schemas.openxmlformats.org/officeDocument/2006/relationships/hyperlink" Target="https://podminky.urs.cz/item/CS_URS_2025_01/632451254" TargetMode="External"/><Relationship Id="rId171" Type="http://schemas.openxmlformats.org/officeDocument/2006/relationships/hyperlink" Target="https://podminky.urs.cz/item/CS_URS_2025_01/713121111" TargetMode="External"/><Relationship Id="rId192" Type="http://schemas.openxmlformats.org/officeDocument/2006/relationships/hyperlink" Target="https://podminky.urs.cz/item/CS_URS_2025_01/777511125" TargetMode="External"/><Relationship Id="rId206" Type="http://schemas.openxmlformats.org/officeDocument/2006/relationships/hyperlink" Target="https://podminky.urs.cz/item/CS_URS_2025_01/HZS2311" TargetMode="External"/><Relationship Id="rId12" Type="http://schemas.openxmlformats.org/officeDocument/2006/relationships/hyperlink" Target="https://podminky.urs.cz/item/CS_URS_2025_01/712311101" TargetMode="External"/><Relationship Id="rId33" Type="http://schemas.openxmlformats.org/officeDocument/2006/relationships/hyperlink" Target="https://podminky.urs.cz/item/CS_URS_2025_01/622151001" TargetMode="External"/><Relationship Id="rId108" Type="http://schemas.openxmlformats.org/officeDocument/2006/relationships/hyperlink" Target="https://podminky.urs.cz/item/CS_URS_2025_01/632481213" TargetMode="External"/><Relationship Id="rId129" Type="http://schemas.openxmlformats.org/officeDocument/2006/relationships/hyperlink" Target="https://podminky.urs.cz/item/CS_URS_2025_01/632451293" TargetMode="External"/><Relationship Id="rId54" Type="http://schemas.openxmlformats.org/officeDocument/2006/relationships/hyperlink" Target="https://podminky.urs.cz/item/CS_URS_2025_01/762430012" TargetMode="External"/><Relationship Id="rId75" Type="http://schemas.openxmlformats.org/officeDocument/2006/relationships/hyperlink" Target="https://podminky.urs.cz/item/CS_URS_2025_01/713111127" TargetMode="External"/><Relationship Id="rId96" Type="http://schemas.openxmlformats.org/officeDocument/2006/relationships/hyperlink" Target="https://podminky.urs.cz/item/CS_URS_2025_01/632451293" TargetMode="External"/><Relationship Id="rId140" Type="http://schemas.openxmlformats.org/officeDocument/2006/relationships/hyperlink" Target="https://podminky.urs.cz/item/CS_URS_2025_01/632451254" TargetMode="External"/><Relationship Id="rId161" Type="http://schemas.openxmlformats.org/officeDocument/2006/relationships/hyperlink" Target="https://podminky.urs.cz/item/CS_URS_2025_01/776111323" TargetMode="External"/><Relationship Id="rId182" Type="http://schemas.openxmlformats.org/officeDocument/2006/relationships/hyperlink" Target="https://podminky.urs.cz/item/CS_URS_2025_01/777131101" TargetMode="External"/><Relationship Id="rId6" Type="http://schemas.openxmlformats.org/officeDocument/2006/relationships/hyperlink" Target="https://podminky.urs.cz/item/CS_URS_2025_01/713191132" TargetMode="External"/><Relationship Id="rId23" Type="http://schemas.openxmlformats.org/officeDocument/2006/relationships/hyperlink" Target="https://podminky.urs.cz/item/CS_URS_2025_01/712331111" TargetMode="External"/><Relationship Id="rId119" Type="http://schemas.openxmlformats.org/officeDocument/2006/relationships/hyperlink" Target="https://podminky.urs.cz/item/CS_URS_2025_01/998771204" TargetMode="External"/><Relationship Id="rId44" Type="http://schemas.openxmlformats.org/officeDocument/2006/relationships/hyperlink" Target="https://podminky.urs.cz/item/CS_URS_2025_01/712841559" TargetMode="External"/><Relationship Id="rId65" Type="http://schemas.openxmlformats.org/officeDocument/2006/relationships/hyperlink" Target="https://podminky.urs.cz/item/CS_URS_2025_01/622251201" TargetMode="External"/><Relationship Id="rId86" Type="http://schemas.openxmlformats.org/officeDocument/2006/relationships/hyperlink" Target="https://podminky.urs.cz/item/CS_URS_2025_01/771574413" TargetMode="External"/><Relationship Id="rId130" Type="http://schemas.openxmlformats.org/officeDocument/2006/relationships/hyperlink" Target="https://podminky.urs.cz/item/CS_URS_2025_01/632481213" TargetMode="External"/><Relationship Id="rId151" Type="http://schemas.openxmlformats.org/officeDocument/2006/relationships/hyperlink" Target="https://podminky.urs.cz/item/CS_URS_2025_01/632451293" TargetMode="External"/><Relationship Id="rId172" Type="http://schemas.openxmlformats.org/officeDocument/2006/relationships/hyperlink" Target="https://podminky.urs.cz/item/CS_URS_2025_01/777511145" TargetMode="External"/><Relationship Id="rId193" Type="http://schemas.openxmlformats.org/officeDocument/2006/relationships/hyperlink" Target="https://podminky.urs.cz/item/CS_URS_2025_01/777131101" TargetMode="External"/><Relationship Id="rId207" Type="http://schemas.openxmlformats.org/officeDocument/2006/relationships/hyperlink" Target="https://podminky.urs.cz/item/CS_URS_2025_01/HZS2331" TargetMode="External"/><Relationship Id="rId13" Type="http://schemas.openxmlformats.org/officeDocument/2006/relationships/hyperlink" Target="https://podminky.urs.cz/item/CS_URS_2025_01/712771601" TargetMode="External"/><Relationship Id="rId109" Type="http://schemas.openxmlformats.org/officeDocument/2006/relationships/hyperlink" Target="https://podminky.urs.cz/item/CS_URS_2025_01/713121111" TargetMode="External"/><Relationship Id="rId34" Type="http://schemas.openxmlformats.org/officeDocument/2006/relationships/hyperlink" Target="https://podminky.urs.cz/item/CS_URS_2025_01/622251201" TargetMode="External"/><Relationship Id="rId55" Type="http://schemas.openxmlformats.org/officeDocument/2006/relationships/hyperlink" Target="https://podminky.urs.cz/item/CS_URS_2025_01/783823135" TargetMode="External"/><Relationship Id="rId76" Type="http://schemas.openxmlformats.org/officeDocument/2006/relationships/hyperlink" Target="https://podminky.urs.cz/item/CS_URS_2025_01/713131141" TargetMode="External"/><Relationship Id="rId97" Type="http://schemas.openxmlformats.org/officeDocument/2006/relationships/hyperlink" Target="https://podminky.urs.cz/item/CS_URS_2025_01/632481213" TargetMode="External"/><Relationship Id="rId120" Type="http://schemas.openxmlformats.org/officeDocument/2006/relationships/hyperlink" Target="https://podminky.urs.cz/item/CS_URS_2025_01/773511260" TargetMode="External"/><Relationship Id="rId141" Type="http://schemas.openxmlformats.org/officeDocument/2006/relationships/hyperlink" Target="https://podminky.urs.cz/item/CS_URS_2025_01/632451293" TargetMode="External"/><Relationship Id="rId7" Type="http://schemas.openxmlformats.org/officeDocument/2006/relationships/hyperlink" Target="https://podminky.urs.cz/item/CS_URS_2025_01/712341559" TargetMode="External"/><Relationship Id="rId162" Type="http://schemas.openxmlformats.org/officeDocument/2006/relationships/hyperlink" Target="https://podminky.urs.cz/item/CS_URS_2025_01/776121112" TargetMode="External"/><Relationship Id="rId183" Type="http://schemas.openxmlformats.org/officeDocument/2006/relationships/hyperlink" Target="https://podminky.urs.cz/item/CS_URS_2025_01/632451105" TargetMode="External"/><Relationship Id="rId24" Type="http://schemas.openxmlformats.org/officeDocument/2006/relationships/hyperlink" Target="https://podminky.urs.cz/item/CS_URS_2025_01/713141336" TargetMode="External"/><Relationship Id="rId45" Type="http://schemas.openxmlformats.org/officeDocument/2006/relationships/hyperlink" Target="https://podminky.urs.cz/item/CS_URS_2025_01/713131621" TargetMode="External"/><Relationship Id="rId66" Type="http://schemas.openxmlformats.org/officeDocument/2006/relationships/hyperlink" Target="https://podminky.urs.cz/item/CS_URS_2025_01/622251211" TargetMode="External"/><Relationship Id="rId87" Type="http://schemas.openxmlformats.org/officeDocument/2006/relationships/hyperlink" Target="https://podminky.urs.cz/item/CS_URS_2025_01/771574416" TargetMode="External"/><Relationship Id="rId110" Type="http://schemas.openxmlformats.org/officeDocument/2006/relationships/hyperlink" Target="https://podminky.urs.cz/item/CS_URS_2025_01/713121211" TargetMode="External"/><Relationship Id="rId131" Type="http://schemas.openxmlformats.org/officeDocument/2006/relationships/hyperlink" Target="https://podminky.urs.cz/item/CS_URS_2025_01/713121111" TargetMode="External"/><Relationship Id="rId61" Type="http://schemas.openxmlformats.org/officeDocument/2006/relationships/hyperlink" Target="https://podminky.urs.cz/item/CS_URS_2025_01/622221021" TargetMode="External"/><Relationship Id="rId82" Type="http://schemas.openxmlformats.org/officeDocument/2006/relationships/hyperlink" Target="https://podminky.urs.cz/item/CS_URS_2025_01/711161383" TargetMode="External"/><Relationship Id="rId152" Type="http://schemas.openxmlformats.org/officeDocument/2006/relationships/hyperlink" Target="https://podminky.urs.cz/item/CS_URS_2025_01/632481213" TargetMode="External"/><Relationship Id="rId173" Type="http://schemas.openxmlformats.org/officeDocument/2006/relationships/hyperlink" Target="https://podminky.urs.cz/item/CS_URS_2025_01/777131101" TargetMode="External"/><Relationship Id="rId194" Type="http://schemas.openxmlformats.org/officeDocument/2006/relationships/hyperlink" Target="https://podminky.urs.cz/item/CS_URS_2025_01/632451103" TargetMode="External"/><Relationship Id="rId199" Type="http://schemas.openxmlformats.org/officeDocument/2006/relationships/hyperlink" Target="https://podminky.urs.cz/item/CS_URS_2025_01/634112126" TargetMode="External"/><Relationship Id="rId203" Type="http://schemas.openxmlformats.org/officeDocument/2006/relationships/hyperlink" Target="https://podminky.urs.cz/item/CS_URS_2025_01/632481213" TargetMode="External"/><Relationship Id="rId208" Type="http://schemas.openxmlformats.org/officeDocument/2006/relationships/printerSettings" Target="../printerSettings/printerSettings7.bin"/><Relationship Id="rId19" Type="http://schemas.openxmlformats.org/officeDocument/2006/relationships/hyperlink" Target="https://podminky.urs.cz/item/CS_URS_2025_01/713141151" TargetMode="External"/><Relationship Id="rId14" Type="http://schemas.openxmlformats.org/officeDocument/2006/relationships/hyperlink" Target="https://podminky.urs.cz/item/CS_URS_2025_01/712771271" TargetMode="External"/><Relationship Id="rId30" Type="http://schemas.openxmlformats.org/officeDocument/2006/relationships/hyperlink" Target="https://podminky.urs.cz/item/CS_URS_2025_01/998712204" TargetMode="External"/><Relationship Id="rId35" Type="http://schemas.openxmlformats.org/officeDocument/2006/relationships/hyperlink" Target="https://podminky.urs.cz/item/CS_URS_2025_01/622251211" TargetMode="External"/><Relationship Id="rId56" Type="http://schemas.openxmlformats.org/officeDocument/2006/relationships/hyperlink" Target="https://podminky.urs.cz/item/CS_URS_2025_01/623381012" TargetMode="External"/><Relationship Id="rId77" Type="http://schemas.openxmlformats.org/officeDocument/2006/relationships/hyperlink" Target="https://podminky.urs.cz/item/CS_URS_2025_01/621221051" TargetMode="External"/><Relationship Id="rId100" Type="http://schemas.openxmlformats.org/officeDocument/2006/relationships/hyperlink" Target="https://podminky.urs.cz/item/CS_URS_2025_01/771574416" TargetMode="External"/><Relationship Id="rId105" Type="http://schemas.openxmlformats.org/officeDocument/2006/relationships/hyperlink" Target="https://podminky.urs.cz/item/CS_URS_2025_01/771574413" TargetMode="External"/><Relationship Id="rId126" Type="http://schemas.openxmlformats.org/officeDocument/2006/relationships/hyperlink" Target="https://podminky.urs.cz/item/CS_URS_2025_01/773413200" TargetMode="External"/><Relationship Id="rId147" Type="http://schemas.openxmlformats.org/officeDocument/2006/relationships/hyperlink" Target="https://podminky.urs.cz/item/CS_URS_2025_01/632451293" TargetMode="External"/><Relationship Id="rId168" Type="http://schemas.openxmlformats.org/officeDocument/2006/relationships/hyperlink" Target="https://podminky.urs.cz/item/CS_URS_2025_01/632451254" TargetMode="External"/><Relationship Id="rId8" Type="http://schemas.openxmlformats.org/officeDocument/2006/relationships/hyperlink" Target="https://podminky.urs.cz/item/CS_URS_2025_01/712331111" TargetMode="External"/><Relationship Id="rId51" Type="http://schemas.openxmlformats.org/officeDocument/2006/relationships/hyperlink" Target="https://podminky.urs.cz/item/CS_URS_2025_01/713131621" TargetMode="External"/><Relationship Id="rId72" Type="http://schemas.openxmlformats.org/officeDocument/2006/relationships/hyperlink" Target="https://podminky.urs.cz/item/CS_URS_2025_01/621151001" TargetMode="External"/><Relationship Id="rId93" Type="http://schemas.openxmlformats.org/officeDocument/2006/relationships/hyperlink" Target="https://podminky.urs.cz/item/CS_URS_2025_01/632451251" TargetMode="External"/><Relationship Id="rId98" Type="http://schemas.openxmlformats.org/officeDocument/2006/relationships/hyperlink" Target="https://podminky.urs.cz/item/CS_URS_2025_01/713121111" TargetMode="External"/><Relationship Id="rId121" Type="http://schemas.openxmlformats.org/officeDocument/2006/relationships/hyperlink" Target="https://podminky.urs.cz/item/CS_URS_2025_01/632451254" TargetMode="External"/><Relationship Id="rId142" Type="http://schemas.openxmlformats.org/officeDocument/2006/relationships/hyperlink" Target="https://podminky.urs.cz/item/CS_URS_2025_01/632481213" TargetMode="External"/><Relationship Id="rId163" Type="http://schemas.openxmlformats.org/officeDocument/2006/relationships/hyperlink" Target="https://podminky.urs.cz/item/CS_URS_2025_01/776121113" TargetMode="External"/><Relationship Id="rId184" Type="http://schemas.openxmlformats.org/officeDocument/2006/relationships/hyperlink" Target="https://podminky.urs.cz/item/CS_URS_2025_01/777511125" TargetMode="External"/><Relationship Id="rId189" Type="http://schemas.openxmlformats.org/officeDocument/2006/relationships/hyperlink" Target="https://podminky.urs.cz/item/CS_URS_2025_01/777511145" TargetMode="External"/><Relationship Id="rId3" Type="http://schemas.openxmlformats.org/officeDocument/2006/relationships/hyperlink" Target="https://podminky.urs.cz/item/CS_URS_2025_01/712771271" TargetMode="External"/><Relationship Id="rId25" Type="http://schemas.openxmlformats.org/officeDocument/2006/relationships/hyperlink" Target="https://podminky.urs.cz/item/CS_URS_2025_01/713141151" TargetMode="External"/><Relationship Id="rId46" Type="http://schemas.openxmlformats.org/officeDocument/2006/relationships/hyperlink" Target="https://podminky.urs.cz/item/CS_URS_2025_01/712841559" TargetMode="External"/><Relationship Id="rId67" Type="http://schemas.openxmlformats.org/officeDocument/2006/relationships/hyperlink" Target="https://podminky.urs.cz/item/CS_URS_2025_01/622213011" TargetMode="External"/><Relationship Id="rId116" Type="http://schemas.openxmlformats.org/officeDocument/2006/relationships/hyperlink" Target="https://podminky.urs.cz/item/CS_URS_2025_01/771577211" TargetMode="External"/><Relationship Id="rId137" Type="http://schemas.openxmlformats.org/officeDocument/2006/relationships/hyperlink" Target="https://podminky.urs.cz/item/CS_URS_2025_01/632481213" TargetMode="External"/><Relationship Id="rId158" Type="http://schemas.openxmlformats.org/officeDocument/2006/relationships/hyperlink" Target="https://podminky.urs.cz/item/CS_URS_2025_01/776421111" TargetMode="External"/><Relationship Id="rId20" Type="http://schemas.openxmlformats.org/officeDocument/2006/relationships/hyperlink" Target="https://podminky.urs.cz/item/CS_URS_2025_01/712341559" TargetMode="External"/><Relationship Id="rId41" Type="http://schemas.openxmlformats.org/officeDocument/2006/relationships/hyperlink" Target="https://podminky.urs.cz/item/CS_URS_2025_01/622251211" TargetMode="External"/><Relationship Id="rId62" Type="http://schemas.openxmlformats.org/officeDocument/2006/relationships/hyperlink" Target="https://podminky.urs.cz/item/CS_URS_2025_01/783823135" TargetMode="External"/><Relationship Id="rId83" Type="http://schemas.openxmlformats.org/officeDocument/2006/relationships/hyperlink" Target="https://podminky.urs.cz/item/CS_URS_2025_01/713141212" TargetMode="External"/><Relationship Id="rId88" Type="http://schemas.openxmlformats.org/officeDocument/2006/relationships/hyperlink" Target="https://podminky.urs.cz/item/CS_URS_2025_01/632451254" TargetMode="External"/><Relationship Id="rId111" Type="http://schemas.openxmlformats.org/officeDocument/2006/relationships/hyperlink" Target="https://podminky.urs.cz/item/CS_URS_2025_01/634112123" TargetMode="External"/><Relationship Id="rId132" Type="http://schemas.openxmlformats.org/officeDocument/2006/relationships/hyperlink" Target="https://podminky.urs.cz/item/CS_URS_2025_01/632451254" TargetMode="External"/><Relationship Id="rId153" Type="http://schemas.openxmlformats.org/officeDocument/2006/relationships/hyperlink" Target="https://podminky.urs.cz/item/CS_URS_2025_01/713121111" TargetMode="External"/><Relationship Id="rId174" Type="http://schemas.openxmlformats.org/officeDocument/2006/relationships/hyperlink" Target="https://podminky.urs.cz/item/CS_URS_2025_01/632451254" TargetMode="External"/><Relationship Id="rId179" Type="http://schemas.openxmlformats.org/officeDocument/2006/relationships/hyperlink" Target="https://podminky.urs.cz/item/CS_URS_2025_01/777131101" TargetMode="External"/><Relationship Id="rId195" Type="http://schemas.openxmlformats.org/officeDocument/2006/relationships/hyperlink" Target="https://podminky.urs.cz/item/CS_URS_2025_01/777511125" TargetMode="External"/><Relationship Id="rId209" Type="http://schemas.openxmlformats.org/officeDocument/2006/relationships/drawing" Target="../drawings/drawing7.xml"/><Relationship Id="rId190" Type="http://schemas.openxmlformats.org/officeDocument/2006/relationships/hyperlink" Target="https://podminky.urs.cz/item/CS_URS_2025_01/777131101" TargetMode="External"/><Relationship Id="rId204" Type="http://schemas.openxmlformats.org/officeDocument/2006/relationships/hyperlink" Target="https://podminky.urs.cz/item/CS_URS_2025_01/713121111" TargetMode="External"/><Relationship Id="rId15" Type="http://schemas.openxmlformats.org/officeDocument/2006/relationships/hyperlink" Target="https://podminky.urs.cz/item/CS_URS_2025_01/712771101" TargetMode="External"/><Relationship Id="rId36" Type="http://schemas.openxmlformats.org/officeDocument/2006/relationships/hyperlink" Target="https://podminky.urs.cz/item/CS_URS_2025_01/622251105" TargetMode="External"/><Relationship Id="rId57" Type="http://schemas.openxmlformats.org/officeDocument/2006/relationships/hyperlink" Target="https://podminky.urs.cz/item/CS_URS_2025_01/623151001" TargetMode="External"/><Relationship Id="rId106" Type="http://schemas.openxmlformats.org/officeDocument/2006/relationships/hyperlink" Target="https://podminky.urs.cz/item/CS_URS_2025_01/632451254" TargetMode="External"/><Relationship Id="rId127" Type="http://schemas.openxmlformats.org/officeDocument/2006/relationships/hyperlink" Target="https://podminky.urs.cz/item/CS_URS_2025_01/998773204" TargetMode="External"/><Relationship Id="rId10" Type="http://schemas.openxmlformats.org/officeDocument/2006/relationships/hyperlink" Target="https://podminky.urs.cz/item/CS_URS_2025_01/713141151" TargetMode="External"/><Relationship Id="rId31" Type="http://schemas.openxmlformats.org/officeDocument/2006/relationships/hyperlink" Target="https://podminky.urs.cz/item/CS_URS_2025_01/783823135" TargetMode="External"/><Relationship Id="rId52" Type="http://schemas.openxmlformats.org/officeDocument/2006/relationships/hyperlink" Target="https://podminky.urs.cz/item/CS_URS_2025_01/712841559" TargetMode="External"/><Relationship Id="rId73" Type="http://schemas.openxmlformats.org/officeDocument/2006/relationships/hyperlink" Target="https://podminky.urs.cz/item/CS_URS_2025_01/621381012" TargetMode="External"/><Relationship Id="rId78" Type="http://schemas.openxmlformats.org/officeDocument/2006/relationships/hyperlink" Target="https://podminky.urs.cz/item/CS_URS_2025_01/621251105" TargetMode="External"/><Relationship Id="rId94" Type="http://schemas.openxmlformats.org/officeDocument/2006/relationships/hyperlink" Target="https://podminky.urs.cz/item/CS_URS_2025_01/771574413" TargetMode="External"/><Relationship Id="rId99" Type="http://schemas.openxmlformats.org/officeDocument/2006/relationships/hyperlink" Target="https://podminky.urs.cz/item/CS_URS_2025_01/771574413" TargetMode="External"/><Relationship Id="rId101" Type="http://schemas.openxmlformats.org/officeDocument/2006/relationships/hyperlink" Target="https://podminky.urs.cz/item/CS_URS_2025_01/632451254" TargetMode="External"/><Relationship Id="rId122" Type="http://schemas.openxmlformats.org/officeDocument/2006/relationships/hyperlink" Target="https://podminky.urs.cz/item/CS_URS_2025_01/632481213" TargetMode="External"/><Relationship Id="rId143" Type="http://schemas.openxmlformats.org/officeDocument/2006/relationships/hyperlink" Target="https://podminky.urs.cz/item/CS_URS_2025_01/713121111" TargetMode="External"/><Relationship Id="rId148" Type="http://schemas.openxmlformats.org/officeDocument/2006/relationships/hyperlink" Target="https://podminky.urs.cz/item/CS_URS_2025_01/632481213" TargetMode="External"/><Relationship Id="rId164" Type="http://schemas.openxmlformats.org/officeDocument/2006/relationships/hyperlink" Target="https://podminky.urs.cz/item/CS_URS_2025_01/776991121" TargetMode="External"/><Relationship Id="rId169" Type="http://schemas.openxmlformats.org/officeDocument/2006/relationships/hyperlink" Target="https://podminky.urs.cz/item/CS_URS_2025_01/632451293" TargetMode="External"/><Relationship Id="rId185" Type="http://schemas.openxmlformats.org/officeDocument/2006/relationships/hyperlink" Target="https://podminky.urs.cz/item/CS_URS_2025_01/777131101" TargetMode="External"/><Relationship Id="rId4" Type="http://schemas.openxmlformats.org/officeDocument/2006/relationships/hyperlink" Target="https://podminky.urs.cz/item/CS_URS_2025_01/712771223" TargetMode="External"/><Relationship Id="rId9" Type="http://schemas.openxmlformats.org/officeDocument/2006/relationships/hyperlink" Target="https://podminky.urs.cz/item/CS_URS_2025_01/713141336" TargetMode="External"/><Relationship Id="rId180" Type="http://schemas.openxmlformats.org/officeDocument/2006/relationships/hyperlink" Target="https://podminky.urs.cz/item/CS_URS_2025_01/632451103" TargetMode="External"/><Relationship Id="rId26" Type="http://schemas.openxmlformats.org/officeDocument/2006/relationships/hyperlink" Target="https://podminky.urs.cz/item/CS_URS_2025_01/712331111" TargetMode="External"/><Relationship Id="rId47" Type="http://schemas.openxmlformats.org/officeDocument/2006/relationships/hyperlink" Target="https://podminky.urs.cz/item/CS_URS_2025_01/712811102" TargetMode="External"/><Relationship Id="rId68" Type="http://schemas.openxmlformats.org/officeDocument/2006/relationships/hyperlink" Target="https://podminky.urs.cz/item/CS_URS_2025_01/621221041" TargetMode="External"/><Relationship Id="rId89" Type="http://schemas.openxmlformats.org/officeDocument/2006/relationships/hyperlink" Target="https://podminky.urs.cz/item/CS_URS_2025_01/632451293" TargetMode="External"/><Relationship Id="rId112" Type="http://schemas.openxmlformats.org/officeDocument/2006/relationships/hyperlink" Target="https://podminky.urs.cz/item/CS_URS_2025_01/634112126" TargetMode="External"/><Relationship Id="rId133" Type="http://schemas.openxmlformats.org/officeDocument/2006/relationships/hyperlink" Target="https://podminky.urs.cz/item/CS_URS_2025_01/632451293" TargetMode="External"/><Relationship Id="rId154" Type="http://schemas.openxmlformats.org/officeDocument/2006/relationships/hyperlink" Target="https://podminky.urs.cz/item/CS_URS_2025_01/713121211" TargetMode="External"/><Relationship Id="rId175" Type="http://schemas.openxmlformats.org/officeDocument/2006/relationships/hyperlink" Target="https://podminky.urs.cz/item/CS_URS_2025_01/632451293" TargetMode="External"/><Relationship Id="rId196" Type="http://schemas.openxmlformats.org/officeDocument/2006/relationships/hyperlink" Target="https://podminky.urs.cz/item/CS_URS_2025_01/777131201" TargetMode="External"/><Relationship Id="rId200" Type="http://schemas.openxmlformats.org/officeDocument/2006/relationships/hyperlink" Target="https://podminky.urs.cz/item/CS_URS_2025_01/998777204" TargetMode="External"/><Relationship Id="rId16" Type="http://schemas.openxmlformats.org/officeDocument/2006/relationships/hyperlink" Target="https://podminky.urs.cz/item/CS_URS_2025_01/712341559" TargetMode="External"/><Relationship Id="rId37" Type="http://schemas.openxmlformats.org/officeDocument/2006/relationships/hyperlink" Target="https://podminky.urs.cz/item/CS_URS_2025_01/783823135" TargetMode="External"/><Relationship Id="rId58" Type="http://schemas.openxmlformats.org/officeDocument/2006/relationships/hyperlink" Target="https://podminky.urs.cz/item/CS_URS_2025_01/622251201" TargetMode="External"/><Relationship Id="rId79" Type="http://schemas.openxmlformats.org/officeDocument/2006/relationships/hyperlink" Target="https://podminky.urs.cz/item/CS_URS_2025_01/621221031" TargetMode="External"/><Relationship Id="rId102" Type="http://schemas.openxmlformats.org/officeDocument/2006/relationships/hyperlink" Target="https://podminky.urs.cz/item/CS_URS_2025_01/632451293" TargetMode="External"/><Relationship Id="rId123" Type="http://schemas.openxmlformats.org/officeDocument/2006/relationships/hyperlink" Target="https://podminky.urs.cz/item/CS_URS_2025_01/713121111" TargetMode="External"/><Relationship Id="rId144" Type="http://schemas.openxmlformats.org/officeDocument/2006/relationships/hyperlink" Target="https://podminky.urs.cz/item/CS_URS_2025_01/632451105" TargetMode="External"/><Relationship Id="rId90" Type="http://schemas.openxmlformats.org/officeDocument/2006/relationships/hyperlink" Target="https://podminky.urs.cz/item/CS_URS_2025_01/632481213" TargetMode="External"/><Relationship Id="rId165" Type="http://schemas.openxmlformats.org/officeDocument/2006/relationships/hyperlink" Target="https://podminky.urs.cz/item/CS_URS_2025_01/998776214" TargetMode="External"/><Relationship Id="rId186" Type="http://schemas.openxmlformats.org/officeDocument/2006/relationships/hyperlink" Target="https://podminky.urs.cz/item/CS_URS_2025_01/632451254" TargetMode="External"/><Relationship Id="rId27" Type="http://schemas.openxmlformats.org/officeDocument/2006/relationships/hyperlink" Target="https://podminky.urs.cz/item/CS_URS_2025_01/712341559" TargetMode="External"/><Relationship Id="rId48" Type="http://schemas.openxmlformats.org/officeDocument/2006/relationships/hyperlink" Target="https://podminky.urs.cz/item/CS_URS_2025_01/762430012" TargetMode="External"/><Relationship Id="rId69" Type="http://schemas.openxmlformats.org/officeDocument/2006/relationships/hyperlink" Target="https://podminky.urs.cz/item/CS_URS_2025_01/621251105" TargetMode="External"/><Relationship Id="rId113" Type="http://schemas.openxmlformats.org/officeDocument/2006/relationships/hyperlink" Target="https://podminky.urs.cz/item/CS_URS_2025_01/771474113" TargetMode="External"/><Relationship Id="rId134" Type="http://schemas.openxmlformats.org/officeDocument/2006/relationships/hyperlink" Target="https://podminky.urs.cz/item/CS_URS_2025_01/632481213" TargetMode="External"/><Relationship Id="rId80" Type="http://schemas.openxmlformats.org/officeDocument/2006/relationships/hyperlink" Target="https://podminky.urs.cz/item/CS_URS_2025_01/621251105" TargetMode="External"/><Relationship Id="rId155" Type="http://schemas.openxmlformats.org/officeDocument/2006/relationships/hyperlink" Target="https://podminky.urs.cz/item/CS_URS_2025_01/634112123" TargetMode="External"/><Relationship Id="rId176" Type="http://schemas.openxmlformats.org/officeDocument/2006/relationships/hyperlink" Target="https://podminky.urs.cz/item/CS_URS_2025_01/632481213" TargetMode="External"/><Relationship Id="rId197" Type="http://schemas.openxmlformats.org/officeDocument/2006/relationships/hyperlink" Target="https://podminky.urs.cz/item/CS_URS_2025_01/713121211" TargetMode="External"/><Relationship Id="rId201" Type="http://schemas.openxmlformats.org/officeDocument/2006/relationships/hyperlink" Target="https://podminky.urs.cz/item/CS_URS_2025_01/632451254" TargetMode="External"/><Relationship Id="rId17" Type="http://schemas.openxmlformats.org/officeDocument/2006/relationships/hyperlink" Target="https://podminky.urs.cz/item/CS_URS_2025_01/712331111" TargetMode="External"/><Relationship Id="rId38" Type="http://schemas.openxmlformats.org/officeDocument/2006/relationships/hyperlink" Target="https://podminky.urs.cz/item/CS_URS_2025_01/622381012" TargetMode="External"/><Relationship Id="rId59" Type="http://schemas.openxmlformats.org/officeDocument/2006/relationships/hyperlink" Target="https://podminky.urs.cz/item/CS_URS_2025_01/622251211" TargetMode="External"/><Relationship Id="rId103" Type="http://schemas.openxmlformats.org/officeDocument/2006/relationships/hyperlink" Target="https://podminky.urs.cz/item/CS_URS_2025_01/632481213" TargetMode="External"/><Relationship Id="rId124" Type="http://schemas.openxmlformats.org/officeDocument/2006/relationships/hyperlink" Target="https://podminky.urs.cz/item/CS_URS_2025_01/713121211" TargetMode="External"/><Relationship Id="rId70" Type="http://schemas.openxmlformats.org/officeDocument/2006/relationships/hyperlink" Target="https://podminky.urs.cz/item/CS_URS_2025_01/622251201" TargetMode="External"/><Relationship Id="rId91" Type="http://schemas.openxmlformats.org/officeDocument/2006/relationships/hyperlink" Target="https://podminky.urs.cz/item/CS_URS_2025_01/713121111" TargetMode="External"/><Relationship Id="rId145" Type="http://schemas.openxmlformats.org/officeDocument/2006/relationships/hyperlink" Target="https://podminky.urs.cz/item/CS_URS_2025_01/776211211" TargetMode="External"/><Relationship Id="rId166" Type="http://schemas.openxmlformats.org/officeDocument/2006/relationships/hyperlink" Target="https://podminky.urs.cz/item/CS_URS_2025_01/777511125" TargetMode="External"/><Relationship Id="rId187" Type="http://schemas.openxmlformats.org/officeDocument/2006/relationships/hyperlink" Target="https://podminky.urs.cz/item/CS_URS_2025_01/632451293" TargetMode="External"/><Relationship Id="rId1" Type="http://schemas.openxmlformats.org/officeDocument/2006/relationships/hyperlink" Target="https://podminky.urs.cz/item/CS_URS_2025_01/712771521" TargetMode="External"/><Relationship Id="rId28" Type="http://schemas.openxmlformats.org/officeDocument/2006/relationships/hyperlink" Target="https://podminky.urs.cz/item/CS_URS_2025_01/712331111" TargetMode="External"/><Relationship Id="rId49" Type="http://schemas.openxmlformats.org/officeDocument/2006/relationships/hyperlink" Target="https://podminky.urs.cz/item/CS_URS_2025_01/713131151" TargetMode="External"/><Relationship Id="rId114" Type="http://schemas.openxmlformats.org/officeDocument/2006/relationships/hyperlink" Target="https://podminky.urs.cz/item/CS_URS_2025_01/771111011" TargetMode="External"/><Relationship Id="rId60" Type="http://schemas.openxmlformats.org/officeDocument/2006/relationships/hyperlink" Target="https://podminky.urs.cz/item/CS_URS_2025_01/622251105" TargetMode="External"/><Relationship Id="rId81" Type="http://schemas.openxmlformats.org/officeDocument/2006/relationships/hyperlink" Target="https://podminky.urs.cz/item/CS_URS_2025_01/622252001" TargetMode="External"/><Relationship Id="rId135" Type="http://schemas.openxmlformats.org/officeDocument/2006/relationships/hyperlink" Target="https://podminky.urs.cz/item/CS_URS_2025_01/632451254" TargetMode="External"/><Relationship Id="rId156" Type="http://schemas.openxmlformats.org/officeDocument/2006/relationships/hyperlink" Target="https://podminky.urs.cz/item/CS_URS_2025_01/634112126" TargetMode="External"/><Relationship Id="rId177" Type="http://schemas.openxmlformats.org/officeDocument/2006/relationships/hyperlink" Target="https://podminky.urs.cz/item/CS_URS_2025_01/713121111" TargetMode="External"/><Relationship Id="rId198" Type="http://schemas.openxmlformats.org/officeDocument/2006/relationships/hyperlink" Target="https://podminky.urs.cz/item/CS_URS_2025_01/634112123" TargetMode="External"/><Relationship Id="rId202" Type="http://schemas.openxmlformats.org/officeDocument/2006/relationships/hyperlink" Target="https://podminky.urs.cz/item/CS_URS_2025_01/632451293" TargetMode="External"/><Relationship Id="rId18" Type="http://schemas.openxmlformats.org/officeDocument/2006/relationships/hyperlink" Target="https://podminky.urs.cz/item/CS_URS_2025_01/713141336" TargetMode="External"/><Relationship Id="rId39" Type="http://schemas.openxmlformats.org/officeDocument/2006/relationships/hyperlink" Target="https://podminky.urs.cz/item/CS_URS_2025_01/622151001" TargetMode="External"/><Relationship Id="rId50" Type="http://schemas.openxmlformats.org/officeDocument/2006/relationships/hyperlink" Target="https://podminky.urs.cz/item/CS_URS_2025_01/712841559" TargetMode="External"/><Relationship Id="rId104" Type="http://schemas.openxmlformats.org/officeDocument/2006/relationships/hyperlink" Target="https://podminky.urs.cz/item/CS_URS_2025_01/713121111" TargetMode="External"/><Relationship Id="rId125" Type="http://schemas.openxmlformats.org/officeDocument/2006/relationships/hyperlink" Target="https://podminky.urs.cz/item/CS_URS_2025_01/634112123" TargetMode="External"/><Relationship Id="rId146" Type="http://schemas.openxmlformats.org/officeDocument/2006/relationships/hyperlink" Target="https://podminky.urs.cz/item/CS_URS_2025_01/632451254" TargetMode="External"/><Relationship Id="rId167" Type="http://schemas.openxmlformats.org/officeDocument/2006/relationships/hyperlink" Target="https://podminky.urs.cz/item/CS_URS_2025_01/777131101" TargetMode="External"/><Relationship Id="rId188" Type="http://schemas.openxmlformats.org/officeDocument/2006/relationships/hyperlink" Target="https://podminky.urs.cz/item/CS_URS_2025_01/632481213" TargetMode="External"/><Relationship Id="rId71" Type="http://schemas.openxmlformats.org/officeDocument/2006/relationships/hyperlink" Target="https://podminky.urs.cz/item/CS_URS_2025_01/621251211" TargetMode="External"/><Relationship Id="rId92" Type="http://schemas.openxmlformats.org/officeDocument/2006/relationships/hyperlink" Target="https://podminky.urs.cz/item/CS_URS_2025_01/771574416" TargetMode="External"/><Relationship Id="rId2" Type="http://schemas.openxmlformats.org/officeDocument/2006/relationships/hyperlink" Target="https://podminky.urs.cz/item/CS_URS_2025_01/712771401" TargetMode="External"/><Relationship Id="rId29" Type="http://schemas.openxmlformats.org/officeDocument/2006/relationships/hyperlink" Target="https://podminky.urs.cz/item/CS_URS_2025_01/712841559" TargetMode="External"/><Relationship Id="rId40" Type="http://schemas.openxmlformats.org/officeDocument/2006/relationships/hyperlink" Target="https://podminky.urs.cz/item/CS_URS_2025_01/622251201" TargetMode="External"/><Relationship Id="rId115" Type="http://schemas.openxmlformats.org/officeDocument/2006/relationships/hyperlink" Target="https://podminky.urs.cz/item/CS_URS_2025_01/771121011" TargetMode="External"/><Relationship Id="rId136" Type="http://schemas.openxmlformats.org/officeDocument/2006/relationships/hyperlink" Target="https://podminky.urs.cz/item/CS_URS_2025_01/632451293" TargetMode="External"/><Relationship Id="rId157" Type="http://schemas.openxmlformats.org/officeDocument/2006/relationships/hyperlink" Target="https://podminky.urs.cz/item/CS_URS_2025_01/776411222" TargetMode="External"/><Relationship Id="rId178" Type="http://schemas.openxmlformats.org/officeDocument/2006/relationships/hyperlink" Target="https://podminky.urs.cz/item/CS_URS_2025_01/777511125"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podminky.urs.cz/item/CS_URS_2025_01/HZS2121" TargetMode="External"/><Relationship Id="rId1" Type="http://schemas.openxmlformats.org/officeDocument/2006/relationships/hyperlink" Target="https://podminky.urs.cz/item/CS_URS_2025_01/998766204"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podminky.urs.cz/item/CS_URS_2025_01/HZS2131" TargetMode="External"/><Relationship Id="rId1" Type="http://schemas.openxmlformats.org/officeDocument/2006/relationships/hyperlink" Target="https://podminky.urs.cz/item/CS_URS_2025_01/998767204"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90"/>
  <sheetViews>
    <sheetView showGridLines="0" tabSelected="1" workbookViewId="0">
      <selection activeCell="E14" sqref="E14:AJ14"/>
    </sheetView>
  </sheetViews>
  <sheetFormatPr defaultRowHeight="11.2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c r="A1" s="18" t="s">
        <v>0</v>
      </c>
      <c r="AZ1" s="18" t="s">
        <v>1</v>
      </c>
      <c r="BA1" s="18" t="s">
        <v>2</v>
      </c>
      <c r="BB1" s="18" t="s">
        <v>3</v>
      </c>
      <c r="BT1" s="18" t="s">
        <v>4</v>
      </c>
      <c r="BU1" s="18" t="s">
        <v>4</v>
      </c>
      <c r="BV1" s="18" t="s">
        <v>5</v>
      </c>
    </row>
    <row r="2" spans="1:74" ht="36.950000000000003" customHeight="1">
      <c r="AR2" s="329"/>
      <c r="AS2" s="329"/>
      <c r="AT2" s="329"/>
      <c r="AU2" s="329"/>
      <c r="AV2" s="329"/>
      <c r="AW2" s="329"/>
      <c r="AX2" s="329"/>
      <c r="AY2" s="329"/>
      <c r="AZ2" s="329"/>
      <c r="BA2" s="329"/>
      <c r="BB2" s="329"/>
      <c r="BC2" s="329"/>
      <c r="BD2" s="329"/>
      <c r="BE2" s="329"/>
      <c r="BS2" s="19" t="s">
        <v>6</v>
      </c>
      <c r="BT2" s="19" t="s">
        <v>7</v>
      </c>
    </row>
    <row r="3" spans="1:74" ht="6.95"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pans="1:74" ht="24.95" customHeight="1">
      <c r="B4" s="22"/>
      <c r="D4" s="23" t="s">
        <v>9</v>
      </c>
      <c r="AR4" s="22"/>
      <c r="AS4" s="24" t="s">
        <v>10</v>
      </c>
      <c r="BE4" s="25" t="s">
        <v>11</v>
      </c>
      <c r="BS4" s="19" t="s">
        <v>12</v>
      </c>
    </row>
    <row r="5" spans="1:74" ht="12" customHeight="1">
      <c r="B5" s="22"/>
      <c r="D5" s="26" t="s">
        <v>13</v>
      </c>
      <c r="K5" s="344" t="s">
        <v>14</v>
      </c>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R5" s="22"/>
      <c r="BE5" s="341" t="s">
        <v>15</v>
      </c>
      <c r="BS5" s="19" t="s">
        <v>6</v>
      </c>
    </row>
    <row r="6" spans="1:74" ht="36.950000000000003" customHeight="1">
      <c r="B6" s="22"/>
      <c r="D6" s="28" t="s">
        <v>16</v>
      </c>
      <c r="K6" s="345" t="s">
        <v>17</v>
      </c>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R6" s="22"/>
      <c r="BE6" s="342"/>
      <c r="BS6" s="19" t="s">
        <v>6</v>
      </c>
    </row>
    <row r="7" spans="1:74" ht="12" customHeight="1">
      <c r="B7" s="22"/>
      <c r="D7" s="29" t="s">
        <v>18</v>
      </c>
      <c r="K7" s="27" t="s">
        <v>19</v>
      </c>
      <c r="AK7" s="29" t="s">
        <v>20</v>
      </c>
      <c r="AN7" s="27" t="s">
        <v>19</v>
      </c>
      <c r="AR7" s="22"/>
      <c r="BE7" s="342"/>
      <c r="BS7" s="19" t="s">
        <v>6</v>
      </c>
    </row>
    <row r="8" spans="1:74" ht="12" customHeight="1">
      <c r="B8" s="22"/>
      <c r="D8" s="29" t="s">
        <v>21</v>
      </c>
      <c r="K8" s="27" t="s">
        <v>22</v>
      </c>
      <c r="AK8" s="29" t="s">
        <v>23</v>
      </c>
      <c r="AN8" s="30" t="s">
        <v>24</v>
      </c>
      <c r="AR8" s="22"/>
      <c r="BE8" s="342"/>
      <c r="BS8" s="19" t="s">
        <v>6</v>
      </c>
    </row>
    <row r="9" spans="1:74" ht="14.45" customHeight="1">
      <c r="B9" s="22"/>
      <c r="AR9" s="22"/>
      <c r="BE9" s="342"/>
      <c r="BS9" s="19" t="s">
        <v>6</v>
      </c>
    </row>
    <row r="10" spans="1:74" ht="12" customHeight="1">
      <c r="B10" s="22"/>
      <c r="D10" s="29" t="s">
        <v>25</v>
      </c>
      <c r="AK10" s="29" t="s">
        <v>26</v>
      </c>
      <c r="AN10" s="27" t="s">
        <v>19</v>
      </c>
      <c r="AR10" s="22"/>
      <c r="BE10" s="342"/>
      <c r="BS10" s="19" t="s">
        <v>6</v>
      </c>
    </row>
    <row r="11" spans="1:74" ht="18.399999999999999" customHeight="1">
      <c r="B11" s="22"/>
      <c r="E11" s="27" t="s">
        <v>22</v>
      </c>
      <c r="AK11" s="29" t="s">
        <v>27</v>
      </c>
      <c r="AN11" s="27" t="s">
        <v>19</v>
      </c>
      <c r="AR11" s="22"/>
      <c r="BE11" s="342"/>
      <c r="BS11" s="19" t="s">
        <v>6</v>
      </c>
    </row>
    <row r="12" spans="1:74" ht="6.95" customHeight="1">
      <c r="B12" s="22"/>
      <c r="AR12" s="22"/>
      <c r="BE12" s="342"/>
      <c r="BS12" s="19" t="s">
        <v>6</v>
      </c>
    </row>
    <row r="13" spans="1:74" ht="12" customHeight="1">
      <c r="B13" s="22"/>
      <c r="D13" s="29" t="s">
        <v>28</v>
      </c>
      <c r="AK13" s="29" t="s">
        <v>26</v>
      </c>
      <c r="AN13" s="31" t="s">
        <v>29</v>
      </c>
      <c r="AR13" s="22"/>
      <c r="BE13" s="342"/>
      <c r="BS13" s="19" t="s">
        <v>6</v>
      </c>
    </row>
    <row r="14" spans="1:74" ht="12.75">
      <c r="B14" s="22"/>
      <c r="E14" s="346" t="s">
        <v>29</v>
      </c>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29" t="s">
        <v>27</v>
      </c>
      <c r="AN14" s="31" t="s">
        <v>29</v>
      </c>
      <c r="AR14" s="22"/>
      <c r="BE14" s="342"/>
      <c r="BS14" s="19" t="s">
        <v>6</v>
      </c>
    </row>
    <row r="15" spans="1:74" ht="6.95" customHeight="1">
      <c r="B15" s="22"/>
      <c r="AR15" s="22"/>
      <c r="BE15" s="342"/>
      <c r="BS15" s="19" t="s">
        <v>4</v>
      </c>
    </row>
    <row r="16" spans="1:74" ht="12" customHeight="1">
      <c r="B16" s="22"/>
      <c r="D16" s="29" t="s">
        <v>30</v>
      </c>
      <c r="AK16" s="29" t="s">
        <v>26</v>
      </c>
      <c r="AN16" s="27" t="s">
        <v>19</v>
      </c>
      <c r="AR16" s="22"/>
      <c r="BE16" s="342"/>
      <c r="BS16" s="19" t="s">
        <v>4</v>
      </c>
    </row>
    <row r="17" spans="2:71" ht="18.399999999999999" customHeight="1">
      <c r="B17" s="22"/>
      <c r="E17" s="27" t="s">
        <v>22</v>
      </c>
      <c r="AK17" s="29" t="s">
        <v>27</v>
      </c>
      <c r="AN17" s="27" t="s">
        <v>19</v>
      </c>
      <c r="AR17" s="22"/>
      <c r="BE17" s="342"/>
      <c r="BS17" s="19" t="s">
        <v>31</v>
      </c>
    </row>
    <row r="18" spans="2:71" ht="6.95" customHeight="1">
      <c r="B18" s="22"/>
      <c r="AR18" s="22"/>
      <c r="BE18" s="342"/>
      <c r="BS18" s="19" t="s">
        <v>6</v>
      </c>
    </row>
    <row r="19" spans="2:71" ht="12" customHeight="1">
      <c r="B19" s="22"/>
      <c r="D19" s="29" t="s">
        <v>32</v>
      </c>
      <c r="AK19" s="29" t="s">
        <v>26</v>
      </c>
      <c r="AN19" s="27" t="s">
        <v>19</v>
      </c>
      <c r="AR19" s="22"/>
      <c r="BE19" s="342"/>
      <c r="BS19" s="19" t="s">
        <v>6</v>
      </c>
    </row>
    <row r="20" spans="2:71" ht="18.399999999999999" customHeight="1">
      <c r="B20" s="22"/>
      <c r="E20" s="27" t="s">
        <v>22</v>
      </c>
      <c r="AK20" s="29" t="s">
        <v>27</v>
      </c>
      <c r="AN20" s="27" t="s">
        <v>19</v>
      </c>
      <c r="AR20" s="22"/>
      <c r="BE20" s="342"/>
      <c r="BS20" s="19" t="s">
        <v>4</v>
      </c>
    </row>
    <row r="21" spans="2:71" ht="6.95" customHeight="1">
      <c r="B21" s="22"/>
      <c r="AR21" s="22"/>
      <c r="BE21" s="342"/>
    </row>
    <row r="22" spans="2:71" ht="12" customHeight="1">
      <c r="B22" s="22"/>
      <c r="D22" s="29" t="s">
        <v>33</v>
      </c>
      <c r="AR22" s="22"/>
      <c r="BE22" s="342"/>
    </row>
    <row r="23" spans="2:71" ht="47.25" customHeight="1">
      <c r="B23" s="22"/>
      <c r="E23" s="348" t="s">
        <v>34</v>
      </c>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R23" s="22"/>
      <c r="BE23" s="342"/>
    </row>
    <row r="24" spans="2:71" ht="6.95" customHeight="1">
      <c r="B24" s="22"/>
      <c r="AR24" s="22"/>
      <c r="BE24" s="342"/>
    </row>
    <row r="25" spans="2:71" ht="6.95" customHeight="1">
      <c r="B25" s="22"/>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R25" s="22"/>
      <c r="BE25" s="342"/>
    </row>
    <row r="26" spans="2:71" s="1" customFormat="1" ht="25.9" customHeight="1">
      <c r="B26" s="34"/>
      <c r="D26" s="35" t="s">
        <v>35</v>
      </c>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26">
        <f>ROUND(AG54,2)</f>
        <v>0</v>
      </c>
      <c r="AL26" s="327"/>
      <c r="AM26" s="327"/>
      <c r="AN26" s="327"/>
      <c r="AO26" s="327"/>
      <c r="AR26" s="34"/>
      <c r="BE26" s="342"/>
    </row>
    <row r="27" spans="2:71" s="1" customFormat="1" ht="6.95" customHeight="1">
      <c r="B27" s="34"/>
      <c r="AR27" s="34"/>
      <c r="BE27" s="342"/>
    </row>
    <row r="28" spans="2:71" s="1" customFormat="1" ht="12.75">
      <c r="B28" s="34"/>
      <c r="L28" s="328" t="s">
        <v>36</v>
      </c>
      <c r="M28" s="328"/>
      <c r="N28" s="328"/>
      <c r="O28" s="328"/>
      <c r="P28" s="328"/>
      <c r="W28" s="328" t="s">
        <v>37</v>
      </c>
      <c r="X28" s="328"/>
      <c r="Y28" s="328"/>
      <c r="Z28" s="328"/>
      <c r="AA28" s="328"/>
      <c r="AB28" s="328"/>
      <c r="AC28" s="328"/>
      <c r="AD28" s="328"/>
      <c r="AE28" s="328"/>
      <c r="AK28" s="328" t="s">
        <v>38</v>
      </c>
      <c r="AL28" s="328"/>
      <c r="AM28" s="328"/>
      <c r="AN28" s="328"/>
      <c r="AO28" s="328"/>
      <c r="AR28" s="34"/>
      <c r="BE28" s="342"/>
    </row>
    <row r="29" spans="2:71" s="2" customFormat="1" ht="14.45" customHeight="1">
      <c r="B29" s="38"/>
      <c r="D29" s="29" t="s">
        <v>39</v>
      </c>
      <c r="F29" s="29" t="s">
        <v>40</v>
      </c>
      <c r="L29" s="323">
        <v>0.21</v>
      </c>
      <c r="M29" s="324"/>
      <c r="N29" s="324"/>
      <c r="O29" s="324"/>
      <c r="P29" s="324"/>
      <c r="W29" s="325">
        <f>ROUND(AZ54, 2)</f>
        <v>0</v>
      </c>
      <c r="X29" s="324"/>
      <c r="Y29" s="324"/>
      <c r="Z29" s="324"/>
      <c r="AA29" s="324"/>
      <c r="AB29" s="324"/>
      <c r="AC29" s="324"/>
      <c r="AD29" s="324"/>
      <c r="AE29" s="324"/>
      <c r="AK29" s="325">
        <f>ROUND(AV54, 2)</f>
        <v>0</v>
      </c>
      <c r="AL29" s="324"/>
      <c r="AM29" s="324"/>
      <c r="AN29" s="324"/>
      <c r="AO29" s="324"/>
      <c r="AR29" s="38"/>
      <c r="BE29" s="343"/>
    </row>
    <row r="30" spans="2:71" s="2" customFormat="1" ht="14.45" customHeight="1">
      <c r="B30" s="38"/>
      <c r="F30" s="29" t="s">
        <v>41</v>
      </c>
      <c r="L30" s="323">
        <v>0.12</v>
      </c>
      <c r="M30" s="324"/>
      <c r="N30" s="324"/>
      <c r="O30" s="324"/>
      <c r="P30" s="324"/>
      <c r="W30" s="325">
        <f>ROUND(BA54, 2)</f>
        <v>0</v>
      </c>
      <c r="X30" s="324"/>
      <c r="Y30" s="324"/>
      <c r="Z30" s="324"/>
      <c r="AA30" s="324"/>
      <c r="AB30" s="324"/>
      <c r="AC30" s="324"/>
      <c r="AD30" s="324"/>
      <c r="AE30" s="324"/>
      <c r="AK30" s="325">
        <f>ROUND(AW54, 2)</f>
        <v>0</v>
      </c>
      <c r="AL30" s="324"/>
      <c r="AM30" s="324"/>
      <c r="AN30" s="324"/>
      <c r="AO30" s="324"/>
      <c r="AR30" s="38"/>
      <c r="BE30" s="343"/>
    </row>
    <row r="31" spans="2:71" s="2" customFormat="1" ht="14.45" hidden="1" customHeight="1">
      <c r="B31" s="38"/>
      <c r="F31" s="29" t="s">
        <v>42</v>
      </c>
      <c r="L31" s="323">
        <v>0.21</v>
      </c>
      <c r="M31" s="324"/>
      <c r="N31" s="324"/>
      <c r="O31" s="324"/>
      <c r="P31" s="324"/>
      <c r="W31" s="325">
        <f>ROUND(BB54, 2)</f>
        <v>0</v>
      </c>
      <c r="X31" s="324"/>
      <c r="Y31" s="324"/>
      <c r="Z31" s="324"/>
      <c r="AA31" s="324"/>
      <c r="AB31" s="324"/>
      <c r="AC31" s="324"/>
      <c r="AD31" s="324"/>
      <c r="AE31" s="324"/>
      <c r="AK31" s="325">
        <v>0</v>
      </c>
      <c r="AL31" s="324"/>
      <c r="AM31" s="324"/>
      <c r="AN31" s="324"/>
      <c r="AO31" s="324"/>
      <c r="AR31" s="38"/>
      <c r="BE31" s="343"/>
    </row>
    <row r="32" spans="2:71" s="2" customFormat="1" ht="14.45" hidden="1" customHeight="1">
      <c r="B32" s="38"/>
      <c r="F32" s="29" t="s">
        <v>43</v>
      </c>
      <c r="L32" s="323">
        <v>0.12</v>
      </c>
      <c r="M32" s="324"/>
      <c r="N32" s="324"/>
      <c r="O32" s="324"/>
      <c r="P32" s="324"/>
      <c r="W32" s="325">
        <f>ROUND(BC54, 2)</f>
        <v>0</v>
      </c>
      <c r="X32" s="324"/>
      <c r="Y32" s="324"/>
      <c r="Z32" s="324"/>
      <c r="AA32" s="324"/>
      <c r="AB32" s="324"/>
      <c r="AC32" s="324"/>
      <c r="AD32" s="324"/>
      <c r="AE32" s="324"/>
      <c r="AK32" s="325">
        <v>0</v>
      </c>
      <c r="AL32" s="324"/>
      <c r="AM32" s="324"/>
      <c r="AN32" s="324"/>
      <c r="AO32" s="324"/>
      <c r="AR32" s="38"/>
      <c r="BE32" s="343"/>
    </row>
    <row r="33" spans="2:44" s="2" customFormat="1" ht="14.45" hidden="1" customHeight="1">
      <c r="B33" s="38"/>
      <c r="F33" s="29" t="s">
        <v>44</v>
      </c>
      <c r="L33" s="323">
        <v>0</v>
      </c>
      <c r="M33" s="324"/>
      <c r="N33" s="324"/>
      <c r="O33" s="324"/>
      <c r="P33" s="324"/>
      <c r="W33" s="325">
        <f>ROUND(BD54, 2)</f>
        <v>0</v>
      </c>
      <c r="X33" s="324"/>
      <c r="Y33" s="324"/>
      <c r="Z33" s="324"/>
      <c r="AA33" s="324"/>
      <c r="AB33" s="324"/>
      <c r="AC33" s="324"/>
      <c r="AD33" s="324"/>
      <c r="AE33" s="324"/>
      <c r="AK33" s="325">
        <v>0</v>
      </c>
      <c r="AL33" s="324"/>
      <c r="AM33" s="324"/>
      <c r="AN33" s="324"/>
      <c r="AO33" s="324"/>
      <c r="AR33" s="38"/>
    </row>
    <row r="34" spans="2:44" s="1" customFormat="1" ht="6.95" customHeight="1">
      <c r="B34" s="34"/>
      <c r="AR34" s="34"/>
    </row>
    <row r="35" spans="2:44" s="1" customFormat="1" ht="25.9" customHeight="1">
      <c r="B35" s="34"/>
      <c r="C35" s="39"/>
      <c r="D35" s="40" t="s">
        <v>45</v>
      </c>
      <c r="E35" s="41"/>
      <c r="F35" s="41"/>
      <c r="G35" s="41"/>
      <c r="H35" s="41"/>
      <c r="I35" s="41"/>
      <c r="J35" s="41"/>
      <c r="K35" s="41"/>
      <c r="L35" s="41"/>
      <c r="M35" s="41"/>
      <c r="N35" s="41"/>
      <c r="O35" s="41"/>
      <c r="P35" s="41"/>
      <c r="Q35" s="41"/>
      <c r="R35" s="41"/>
      <c r="S35" s="41"/>
      <c r="T35" s="42" t="s">
        <v>46</v>
      </c>
      <c r="U35" s="41"/>
      <c r="V35" s="41"/>
      <c r="W35" s="41"/>
      <c r="X35" s="352" t="s">
        <v>47</v>
      </c>
      <c r="Y35" s="350"/>
      <c r="Z35" s="350"/>
      <c r="AA35" s="350"/>
      <c r="AB35" s="350"/>
      <c r="AC35" s="41"/>
      <c r="AD35" s="41"/>
      <c r="AE35" s="41"/>
      <c r="AF35" s="41"/>
      <c r="AG35" s="41"/>
      <c r="AH35" s="41"/>
      <c r="AI35" s="41"/>
      <c r="AJ35" s="41"/>
      <c r="AK35" s="349">
        <f>SUM(AK26:AK33)</f>
        <v>0</v>
      </c>
      <c r="AL35" s="350"/>
      <c r="AM35" s="350"/>
      <c r="AN35" s="350"/>
      <c r="AO35" s="351"/>
      <c r="AP35" s="39"/>
      <c r="AQ35" s="39"/>
      <c r="AR35" s="34"/>
    </row>
    <row r="36" spans="2:44" s="1" customFormat="1" ht="6.95" customHeight="1">
      <c r="B36" s="34"/>
      <c r="AR36" s="34"/>
    </row>
    <row r="37" spans="2:44" s="1" customFormat="1" ht="6.95" customHeight="1">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34"/>
    </row>
    <row r="41" spans="2:44" s="1" customFormat="1" ht="6.95" customHeight="1">
      <c r="B41" s="45"/>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34"/>
    </row>
    <row r="42" spans="2:44" s="1" customFormat="1" ht="24.95" customHeight="1">
      <c r="B42" s="34"/>
      <c r="C42" s="23" t="s">
        <v>48</v>
      </c>
      <c r="AR42" s="34"/>
    </row>
    <row r="43" spans="2:44" s="1" customFormat="1" ht="6.95" customHeight="1">
      <c r="B43" s="34"/>
      <c r="AR43" s="34"/>
    </row>
    <row r="44" spans="2:44" s="3" customFormat="1" ht="12" customHeight="1">
      <c r="B44" s="47"/>
      <c r="C44" s="29" t="s">
        <v>13</v>
      </c>
      <c r="L44" s="3" t="str">
        <f>K5</f>
        <v>628-DI-rev_a</v>
      </c>
      <c r="AR44" s="47"/>
    </row>
    <row r="45" spans="2:44" s="4" customFormat="1" ht="36.950000000000003" customHeight="1">
      <c r="B45" s="48"/>
      <c r="C45" s="49" t="s">
        <v>16</v>
      </c>
      <c r="L45" s="356" t="str">
        <f>K6</f>
        <v>Stavební úpravy budovy N (CEETe II) v areálu VŠB-TUO - Úpravy po DI - rev_a</v>
      </c>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R45" s="48"/>
    </row>
    <row r="46" spans="2:44" s="1" customFormat="1" ht="6.95" customHeight="1">
      <c r="B46" s="34"/>
      <c r="AR46" s="34"/>
    </row>
    <row r="47" spans="2:44" s="1" customFormat="1" ht="12" customHeight="1">
      <c r="B47" s="34"/>
      <c r="C47" s="29" t="s">
        <v>21</v>
      </c>
      <c r="L47" s="50" t="str">
        <f>IF(K8="","",K8)</f>
        <v xml:space="preserve"> </v>
      </c>
      <c r="AI47" s="29" t="s">
        <v>23</v>
      </c>
      <c r="AM47" s="360" t="str">
        <f>IF(AN8= "","",AN8)</f>
        <v>1. 10. 2025</v>
      </c>
      <c r="AN47" s="360"/>
      <c r="AR47" s="34"/>
    </row>
    <row r="48" spans="2:44" s="1" customFormat="1" ht="6.95" customHeight="1">
      <c r="B48" s="34"/>
      <c r="AR48" s="34"/>
    </row>
    <row r="49" spans="1:91" s="1" customFormat="1" ht="15.2" customHeight="1">
      <c r="B49" s="34"/>
      <c r="C49" s="29" t="s">
        <v>25</v>
      </c>
      <c r="L49" s="3" t="str">
        <f>IF(E11= "","",E11)</f>
        <v xml:space="preserve"> </v>
      </c>
      <c r="AI49" s="29" t="s">
        <v>30</v>
      </c>
      <c r="AM49" s="332" t="str">
        <f>IF(E17="","",E17)</f>
        <v xml:space="preserve"> </v>
      </c>
      <c r="AN49" s="333"/>
      <c r="AO49" s="333"/>
      <c r="AP49" s="333"/>
      <c r="AR49" s="34"/>
      <c r="AS49" s="334" t="s">
        <v>49</v>
      </c>
      <c r="AT49" s="335"/>
      <c r="AU49" s="52"/>
      <c r="AV49" s="52"/>
      <c r="AW49" s="52"/>
      <c r="AX49" s="52"/>
      <c r="AY49" s="52"/>
      <c r="AZ49" s="52"/>
      <c r="BA49" s="52"/>
      <c r="BB49" s="52"/>
      <c r="BC49" s="52"/>
      <c r="BD49" s="53"/>
    </row>
    <row r="50" spans="1:91" s="1" customFormat="1" ht="15.2" customHeight="1">
      <c r="B50" s="34"/>
      <c r="C50" s="29" t="s">
        <v>28</v>
      </c>
      <c r="L50" s="3" t="str">
        <f>IF(E14= "Vyplň údaj","",E14)</f>
        <v/>
      </c>
      <c r="AI50" s="29" t="s">
        <v>32</v>
      </c>
      <c r="AM50" s="332" t="str">
        <f>IF(E20="","",E20)</f>
        <v xml:space="preserve"> </v>
      </c>
      <c r="AN50" s="333"/>
      <c r="AO50" s="333"/>
      <c r="AP50" s="333"/>
      <c r="AR50" s="34"/>
      <c r="AS50" s="336"/>
      <c r="AT50" s="337"/>
      <c r="BD50" s="55"/>
    </row>
    <row r="51" spans="1:91" s="1" customFormat="1" ht="10.9" customHeight="1">
      <c r="B51" s="34"/>
      <c r="AR51" s="34"/>
      <c r="AS51" s="336"/>
      <c r="AT51" s="337"/>
      <c r="BD51" s="55"/>
    </row>
    <row r="52" spans="1:91" s="1" customFormat="1" ht="29.25" customHeight="1">
      <c r="B52" s="34"/>
      <c r="C52" s="358" t="s">
        <v>50</v>
      </c>
      <c r="D52" s="339"/>
      <c r="E52" s="339"/>
      <c r="F52" s="339"/>
      <c r="G52" s="339"/>
      <c r="H52" s="56"/>
      <c r="I52" s="338" t="s">
        <v>51</v>
      </c>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40" t="s">
        <v>52</v>
      </c>
      <c r="AH52" s="339"/>
      <c r="AI52" s="339"/>
      <c r="AJ52" s="339"/>
      <c r="AK52" s="339"/>
      <c r="AL52" s="339"/>
      <c r="AM52" s="339"/>
      <c r="AN52" s="338" t="s">
        <v>53</v>
      </c>
      <c r="AO52" s="339"/>
      <c r="AP52" s="339"/>
      <c r="AQ52" s="57" t="s">
        <v>54</v>
      </c>
      <c r="AR52" s="34"/>
      <c r="AS52" s="58" t="s">
        <v>55</v>
      </c>
      <c r="AT52" s="59" t="s">
        <v>56</v>
      </c>
      <c r="AU52" s="59" t="s">
        <v>57</v>
      </c>
      <c r="AV52" s="59" t="s">
        <v>58</v>
      </c>
      <c r="AW52" s="59" t="s">
        <v>59</v>
      </c>
      <c r="AX52" s="59" t="s">
        <v>60</v>
      </c>
      <c r="AY52" s="59" t="s">
        <v>61</v>
      </c>
      <c r="AZ52" s="59" t="s">
        <v>62</v>
      </c>
      <c r="BA52" s="59" t="s">
        <v>63</v>
      </c>
      <c r="BB52" s="59" t="s">
        <v>64</v>
      </c>
      <c r="BC52" s="59" t="s">
        <v>65</v>
      </c>
      <c r="BD52" s="60" t="s">
        <v>66</v>
      </c>
    </row>
    <row r="53" spans="1:91" s="1" customFormat="1" ht="10.9" customHeight="1">
      <c r="B53" s="34"/>
      <c r="AR53" s="34"/>
      <c r="AS53" s="61"/>
      <c r="AT53" s="52"/>
      <c r="AU53" s="52"/>
      <c r="AV53" s="52"/>
      <c r="AW53" s="52"/>
      <c r="AX53" s="52"/>
      <c r="AY53" s="52"/>
      <c r="AZ53" s="52"/>
      <c r="BA53" s="52"/>
      <c r="BB53" s="52"/>
      <c r="BC53" s="52"/>
      <c r="BD53" s="53"/>
    </row>
    <row r="54" spans="1:91" s="5" customFormat="1" ht="32.450000000000003" customHeight="1">
      <c r="B54" s="62"/>
      <c r="C54" s="63" t="s">
        <v>67</v>
      </c>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361">
        <f>ROUND(AG55+SUM(AG56:AG73)+SUM(AG81:AG84)+AG88,2)</f>
        <v>0</v>
      </c>
      <c r="AH54" s="361"/>
      <c r="AI54" s="361"/>
      <c r="AJ54" s="361"/>
      <c r="AK54" s="361"/>
      <c r="AL54" s="361"/>
      <c r="AM54" s="361"/>
      <c r="AN54" s="362">
        <f t="shared" ref="AN54:AN88" si="0">SUM(AG54,AT54)</f>
        <v>0</v>
      </c>
      <c r="AO54" s="362"/>
      <c r="AP54" s="362"/>
      <c r="AQ54" s="66" t="s">
        <v>19</v>
      </c>
      <c r="AR54" s="62"/>
      <c r="AS54" s="67">
        <f>ROUND(AS55+SUM(AS56:AS73)+SUM(AS81:AS84)+AS88,2)</f>
        <v>0</v>
      </c>
      <c r="AT54" s="68">
        <f t="shared" ref="AT54:AT88" si="1">ROUND(SUM(AV54:AW54),2)</f>
        <v>0</v>
      </c>
      <c r="AU54" s="69">
        <f>ROUND(AU55+SUM(AU56:AU73)+SUM(AU81:AU84)+AU88,5)</f>
        <v>0</v>
      </c>
      <c r="AV54" s="68">
        <f>ROUND(AZ54*L29,2)</f>
        <v>0</v>
      </c>
      <c r="AW54" s="68">
        <f>ROUND(BA54*L30,2)</f>
        <v>0</v>
      </c>
      <c r="AX54" s="68">
        <f>ROUND(BB54*L29,2)</f>
        <v>0</v>
      </c>
      <c r="AY54" s="68">
        <f>ROUND(BC54*L30,2)</f>
        <v>0</v>
      </c>
      <c r="AZ54" s="68">
        <f>ROUND(AZ55+SUM(AZ56:AZ73)+SUM(AZ81:AZ84)+AZ88,2)</f>
        <v>0</v>
      </c>
      <c r="BA54" s="68">
        <f>ROUND(BA55+SUM(BA56:BA73)+SUM(BA81:BA84)+BA88,2)</f>
        <v>0</v>
      </c>
      <c r="BB54" s="68">
        <f>ROUND(BB55+SUM(BB56:BB73)+SUM(BB81:BB84)+BB88,2)</f>
        <v>0</v>
      </c>
      <c r="BC54" s="68">
        <f>ROUND(BC55+SUM(BC56:BC73)+SUM(BC81:BC84)+BC88,2)</f>
        <v>0</v>
      </c>
      <c r="BD54" s="70">
        <f>ROUND(BD55+SUM(BD56:BD73)+SUM(BD81:BD84)+BD88,2)</f>
        <v>0</v>
      </c>
      <c r="BS54" s="71" t="s">
        <v>68</v>
      </c>
      <c r="BT54" s="71" t="s">
        <v>69</v>
      </c>
      <c r="BU54" s="72" t="s">
        <v>70</v>
      </c>
      <c r="BV54" s="71" t="s">
        <v>71</v>
      </c>
      <c r="BW54" s="71" t="s">
        <v>5</v>
      </c>
      <c r="BX54" s="71" t="s">
        <v>72</v>
      </c>
      <c r="CL54" s="71" t="s">
        <v>19</v>
      </c>
    </row>
    <row r="55" spans="1:91" s="6" customFormat="1" ht="16.5" customHeight="1">
      <c r="A55" s="73" t="s">
        <v>73</v>
      </c>
      <c r="B55" s="74"/>
      <c r="C55" s="75"/>
      <c r="D55" s="359" t="s">
        <v>74</v>
      </c>
      <c r="E55" s="359"/>
      <c r="F55" s="359"/>
      <c r="G55" s="359"/>
      <c r="H55" s="359"/>
      <c r="I55" s="76"/>
      <c r="J55" s="359" t="s">
        <v>75</v>
      </c>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30">
        <f>'00 - VRN'!J30</f>
        <v>0</v>
      </c>
      <c r="AH55" s="331"/>
      <c r="AI55" s="331"/>
      <c r="AJ55" s="331"/>
      <c r="AK55" s="331"/>
      <c r="AL55" s="331"/>
      <c r="AM55" s="331"/>
      <c r="AN55" s="330">
        <f t="shared" si="0"/>
        <v>0</v>
      </c>
      <c r="AO55" s="331"/>
      <c r="AP55" s="331"/>
      <c r="AQ55" s="77" t="s">
        <v>76</v>
      </c>
      <c r="AR55" s="74"/>
      <c r="AS55" s="78">
        <v>0</v>
      </c>
      <c r="AT55" s="79">
        <f t="shared" si="1"/>
        <v>0</v>
      </c>
      <c r="AU55" s="80">
        <f>'00 - VRN'!P86</f>
        <v>0</v>
      </c>
      <c r="AV55" s="79">
        <f>'00 - VRN'!J33</f>
        <v>0</v>
      </c>
      <c r="AW55" s="79">
        <f>'00 - VRN'!J34</f>
        <v>0</v>
      </c>
      <c r="AX55" s="79">
        <f>'00 - VRN'!J35</f>
        <v>0</v>
      </c>
      <c r="AY55" s="79">
        <f>'00 - VRN'!J36</f>
        <v>0</v>
      </c>
      <c r="AZ55" s="79">
        <f>'00 - VRN'!F33</f>
        <v>0</v>
      </c>
      <c r="BA55" s="79">
        <f>'00 - VRN'!F34</f>
        <v>0</v>
      </c>
      <c r="BB55" s="79">
        <f>'00 - VRN'!F35</f>
        <v>0</v>
      </c>
      <c r="BC55" s="79">
        <f>'00 - VRN'!F36</f>
        <v>0</v>
      </c>
      <c r="BD55" s="81">
        <f>'00 - VRN'!F37</f>
        <v>0</v>
      </c>
      <c r="BT55" s="82" t="s">
        <v>77</v>
      </c>
      <c r="BV55" s="82" t="s">
        <v>71</v>
      </c>
      <c r="BW55" s="82" t="s">
        <v>78</v>
      </c>
      <c r="BX55" s="82" t="s">
        <v>5</v>
      </c>
      <c r="CL55" s="82" t="s">
        <v>19</v>
      </c>
      <c r="CM55" s="82" t="s">
        <v>79</v>
      </c>
    </row>
    <row r="56" spans="1:91" s="6" customFormat="1" ht="24.75" customHeight="1">
      <c r="A56" s="73" t="s">
        <v>73</v>
      </c>
      <c r="B56" s="74"/>
      <c r="C56" s="75"/>
      <c r="D56" s="359" t="s">
        <v>80</v>
      </c>
      <c r="E56" s="359"/>
      <c r="F56" s="359"/>
      <c r="G56" s="359"/>
      <c r="H56" s="359"/>
      <c r="I56" s="76"/>
      <c r="J56" s="359" t="s">
        <v>81</v>
      </c>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30">
        <f>'D.1.1.3.1.a - ASŘ - BOURA...'!J30</f>
        <v>0</v>
      </c>
      <c r="AH56" s="331"/>
      <c r="AI56" s="331"/>
      <c r="AJ56" s="331"/>
      <c r="AK56" s="331"/>
      <c r="AL56" s="331"/>
      <c r="AM56" s="331"/>
      <c r="AN56" s="330">
        <f t="shared" si="0"/>
        <v>0</v>
      </c>
      <c r="AO56" s="331"/>
      <c r="AP56" s="331"/>
      <c r="AQ56" s="77" t="s">
        <v>76</v>
      </c>
      <c r="AR56" s="74"/>
      <c r="AS56" s="78">
        <v>0</v>
      </c>
      <c r="AT56" s="79">
        <f t="shared" si="1"/>
        <v>0</v>
      </c>
      <c r="AU56" s="80">
        <f>'D.1.1.3.1.a - ASŘ - BOURA...'!P110</f>
        <v>0</v>
      </c>
      <c r="AV56" s="79">
        <f>'D.1.1.3.1.a - ASŘ - BOURA...'!J33</f>
        <v>0</v>
      </c>
      <c r="AW56" s="79">
        <f>'D.1.1.3.1.a - ASŘ - BOURA...'!J34</f>
        <v>0</v>
      </c>
      <c r="AX56" s="79">
        <f>'D.1.1.3.1.a - ASŘ - BOURA...'!J35</f>
        <v>0</v>
      </c>
      <c r="AY56" s="79">
        <f>'D.1.1.3.1.a - ASŘ - BOURA...'!J36</f>
        <v>0</v>
      </c>
      <c r="AZ56" s="79">
        <f>'D.1.1.3.1.a - ASŘ - BOURA...'!F33</f>
        <v>0</v>
      </c>
      <c r="BA56" s="79">
        <f>'D.1.1.3.1.a - ASŘ - BOURA...'!F34</f>
        <v>0</v>
      </c>
      <c r="BB56" s="79">
        <f>'D.1.1.3.1.a - ASŘ - BOURA...'!F35</f>
        <v>0</v>
      </c>
      <c r="BC56" s="79">
        <f>'D.1.1.3.1.a - ASŘ - BOURA...'!F36</f>
        <v>0</v>
      </c>
      <c r="BD56" s="81">
        <f>'D.1.1.3.1.a - ASŘ - BOURA...'!F37</f>
        <v>0</v>
      </c>
      <c r="BT56" s="82" t="s">
        <v>77</v>
      </c>
      <c r="BV56" s="82" t="s">
        <v>71</v>
      </c>
      <c r="BW56" s="82" t="s">
        <v>82</v>
      </c>
      <c r="BX56" s="82" t="s">
        <v>5</v>
      </c>
      <c r="CL56" s="82" t="s">
        <v>19</v>
      </c>
      <c r="CM56" s="82" t="s">
        <v>79</v>
      </c>
    </row>
    <row r="57" spans="1:91" s="6" customFormat="1" ht="24.75" customHeight="1">
      <c r="A57" s="73" t="s">
        <v>73</v>
      </c>
      <c r="B57" s="74"/>
      <c r="C57" s="75"/>
      <c r="D57" s="359" t="s">
        <v>83</v>
      </c>
      <c r="E57" s="359"/>
      <c r="F57" s="359"/>
      <c r="G57" s="359"/>
      <c r="H57" s="359"/>
      <c r="I57" s="76"/>
      <c r="J57" s="359" t="s">
        <v>84</v>
      </c>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30">
        <f>'D.1.1.3.1.b. - ASŘ - NOVÝ...'!J30</f>
        <v>0</v>
      </c>
      <c r="AH57" s="331"/>
      <c r="AI57" s="331"/>
      <c r="AJ57" s="331"/>
      <c r="AK57" s="331"/>
      <c r="AL57" s="331"/>
      <c r="AM57" s="331"/>
      <c r="AN57" s="330">
        <f t="shared" si="0"/>
        <v>0</v>
      </c>
      <c r="AO57" s="331"/>
      <c r="AP57" s="331"/>
      <c r="AQ57" s="77" t="s">
        <v>76</v>
      </c>
      <c r="AR57" s="74"/>
      <c r="AS57" s="78">
        <v>0</v>
      </c>
      <c r="AT57" s="79">
        <f t="shared" si="1"/>
        <v>0</v>
      </c>
      <c r="AU57" s="80">
        <f>'D.1.1.3.1.b. - ASŘ - NOVÝ...'!P107</f>
        <v>0</v>
      </c>
      <c r="AV57" s="79">
        <f>'D.1.1.3.1.b. - ASŘ - NOVÝ...'!J33</f>
        <v>0</v>
      </c>
      <c r="AW57" s="79">
        <f>'D.1.1.3.1.b. - ASŘ - NOVÝ...'!J34</f>
        <v>0</v>
      </c>
      <c r="AX57" s="79">
        <f>'D.1.1.3.1.b. - ASŘ - NOVÝ...'!J35</f>
        <v>0</v>
      </c>
      <c r="AY57" s="79">
        <f>'D.1.1.3.1.b. - ASŘ - NOVÝ...'!J36</f>
        <v>0</v>
      </c>
      <c r="AZ57" s="79">
        <f>'D.1.1.3.1.b. - ASŘ - NOVÝ...'!F33</f>
        <v>0</v>
      </c>
      <c r="BA57" s="79">
        <f>'D.1.1.3.1.b. - ASŘ - NOVÝ...'!F34</f>
        <v>0</v>
      </c>
      <c r="BB57" s="79">
        <f>'D.1.1.3.1.b. - ASŘ - NOVÝ...'!F35</f>
        <v>0</v>
      </c>
      <c r="BC57" s="79">
        <f>'D.1.1.3.1.b. - ASŘ - NOVÝ...'!F36</f>
        <v>0</v>
      </c>
      <c r="BD57" s="81">
        <f>'D.1.1.3.1.b. - ASŘ - NOVÝ...'!F37</f>
        <v>0</v>
      </c>
      <c r="BT57" s="82" t="s">
        <v>77</v>
      </c>
      <c r="BV57" s="82" t="s">
        <v>71</v>
      </c>
      <c r="BW57" s="82" t="s">
        <v>85</v>
      </c>
      <c r="BX57" s="82" t="s">
        <v>5</v>
      </c>
      <c r="CL57" s="82" t="s">
        <v>19</v>
      </c>
      <c r="CM57" s="82" t="s">
        <v>79</v>
      </c>
    </row>
    <row r="58" spans="1:91" s="6" customFormat="1" ht="24.75" customHeight="1">
      <c r="A58" s="73" t="s">
        <v>73</v>
      </c>
      <c r="B58" s="74"/>
      <c r="C58" s="75"/>
      <c r="D58" s="359" t="s">
        <v>86</v>
      </c>
      <c r="E58" s="359"/>
      <c r="F58" s="359"/>
      <c r="G58" s="359"/>
      <c r="H58" s="359"/>
      <c r="I58" s="76"/>
      <c r="J58" s="359" t="s">
        <v>87</v>
      </c>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30">
        <f>'D.1.1.3.2.01. - VÝPIS DVEŘÍ'!J30</f>
        <v>0</v>
      </c>
      <c r="AH58" s="331"/>
      <c r="AI58" s="331"/>
      <c r="AJ58" s="331"/>
      <c r="AK58" s="331"/>
      <c r="AL58" s="331"/>
      <c r="AM58" s="331"/>
      <c r="AN58" s="330">
        <f t="shared" si="0"/>
        <v>0</v>
      </c>
      <c r="AO58" s="331"/>
      <c r="AP58" s="331"/>
      <c r="AQ58" s="77" t="s">
        <v>76</v>
      </c>
      <c r="AR58" s="74"/>
      <c r="AS58" s="78">
        <v>0</v>
      </c>
      <c r="AT58" s="79">
        <f t="shared" si="1"/>
        <v>0</v>
      </c>
      <c r="AU58" s="80">
        <f>'D.1.1.3.2.01. - VÝPIS DVEŘÍ'!P82</f>
        <v>0</v>
      </c>
      <c r="AV58" s="79">
        <f>'D.1.1.3.2.01. - VÝPIS DVEŘÍ'!J33</f>
        <v>0</v>
      </c>
      <c r="AW58" s="79">
        <f>'D.1.1.3.2.01. - VÝPIS DVEŘÍ'!J34</f>
        <v>0</v>
      </c>
      <c r="AX58" s="79">
        <f>'D.1.1.3.2.01. - VÝPIS DVEŘÍ'!J35</f>
        <v>0</v>
      </c>
      <c r="AY58" s="79">
        <f>'D.1.1.3.2.01. - VÝPIS DVEŘÍ'!J36</f>
        <v>0</v>
      </c>
      <c r="AZ58" s="79">
        <f>'D.1.1.3.2.01. - VÝPIS DVEŘÍ'!F33</f>
        <v>0</v>
      </c>
      <c r="BA58" s="79">
        <f>'D.1.1.3.2.01. - VÝPIS DVEŘÍ'!F34</f>
        <v>0</v>
      </c>
      <c r="BB58" s="79">
        <f>'D.1.1.3.2.01. - VÝPIS DVEŘÍ'!F35</f>
        <v>0</v>
      </c>
      <c r="BC58" s="79">
        <f>'D.1.1.3.2.01. - VÝPIS DVEŘÍ'!F36</f>
        <v>0</v>
      </c>
      <c r="BD58" s="81">
        <f>'D.1.1.3.2.01. - VÝPIS DVEŘÍ'!F37</f>
        <v>0</v>
      </c>
      <c r="BT58" s="82" t="s">
        <v>77</v>
      </c>
      <c r="BV58" s="82" t="s">
        <v>71</v>
      </c>
      <c r="BW58" s="82" t="s">
        <v>88</v>
      </c>
      <c r="BX58" s="82" t="s">
        <v>5</v>
      </c>
      <c r="CL58" s="82" t="s">
        <v>19</v>
      </c>
      <c r="CM58" s="82" t="s">
        <v>79</v>
      </c>
    </row>
    <row r="59" spans="1:91" s="6" customFormat="1" ht="24.75" customHeight="1">
      <c r="A59" s="73" t="s">
        <v>73</v>
      </c>
      <c r="B59" s="74"/>
      <c r="C59" s="75"/>
      <c r="D59" s="359" t="s">
        <v>89</v>
      </c>
      <c r="E59" s="359"/>
      <c r="F59" s="359"/>
      <c r="G59" s="359"/>
      <c r="H59" s="359"/>
      <c r="I59" s="76"/>
      <c r="J59" s="359" t="s">
        <v>90</v>
      </c>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30">
        <f>'D.1.1.3.2.02. - VÝPIS OKEN'!J30</f>
        <v>0</v>
      </c>
      <c r="AH59" s="331"/>
      <c r="AI59" s="331"/>
      <c r="AJ59" s="331"/>
      <c r="AK59" s="331"/>
      <c r="AL59" s="331"/>
      <c r="AM59" s="331"/>
      <c r="AN59" s="330">
        <f t="shared" si="0"/>
        <v>0</v>
      </c>
      <c r="AO59" s="331"/>
      <c r="AP59" s="331"/>
      <c r="AQ59" s="77" t="s">
        <v>76</v>
      </c>
      <c r="AR59" s="74"/>
      <c r="AS59" s="78">
        <v>0</v>
      </c>
      <c r="AT59" s="79">
        <f t="shared" si="1"/>
        <v>0</v>
      </c>
      <c r="AU59" s="80">
        <f>'D.1.1.3.2.02. - VÝPIS OKEN'!P82</f>
        <v>0</v>
      </c>
      <c r="AV59" s="79">
        <f>'D.1.1.3.2.02. - VÝPIS OKEN'!J33</f>
        <v>0</v>
      </c>
      <c r="AW59" s="79">
        <f>'D.1.1.3.2.02. - VÝPIS OKEN'!J34</f>
        <v>0</v>
      </c>
      <c r="AX59" s="79">
        <f>'D.1.1.3.2.02. - VÝPIS OKEN'!J35</f>
        <v>0</v>
      </c>
      <c r="AY59" s="79">
        <f>'D.1.1.3.2.02. - VÝPIS OKEN'!J36</f>
        <v>0</v>
      </c>
      <c r="AZ59" s="79">
        <f>'D.1.1.3.2.02. - VÝPIS OKEN'!F33</f>
        <v>0</v>
      </c>
      <c r="BA59" s="79">
        <f>'D.1.1.3.2.02. - VÝPIS OKEN'!F34</f>
        <v>0</v>
      </c>
      <c r="BB59" s="79">
        <f>'D.1.1.3.2.02. - VÝPIS OKEN'!F35</f>
        <v>0</v>
      </c>
      <c r="BC59" s="79">
        <f>'D.1.1.3.2.02. - VÝPIS OKEN'!F36</f>
        <v>0</v>
      </c>
      <c r="BD59" s="81">
        <f>'D.1.1.3.2.02. - VÝPIS OKEN'!F37</f>
        <v>0</v>
      </c>
      <c r="BT59" s="82" t="s">
        <v>77</v>
      </c>
      <c r="BV59" s="82" t="s">
        <v>71</v>
      </c>
      <c r="BW59" s="82" t="s">
        <v>91</v>
      </c>
      <c r="BX59" s="82" t="s">
        <v>5</v>
      </c>
      <c r="CL59" s="82" t="s">
        <v>19</v>
      </c>
      <c r="CM59" s="82" t="s">
        <v>79</v>
      </c>
    </row>
    <row r="60" spans="1:91" s="6" customFormat="1" ht="24.75" customHeight="1">
      <c r="A60" s="73" t="s">
        <v>73</v>
      </c>
      <c r="B60" s="74"/>
      <c r="C60" s="75"/>
      <c r="D60" s="359" t="s">
        <v>92</v>
      </c>
      <c r="E60" s="359"/>
      <c r="F60" s="359"/>
      <c r="G60" s="359"/>
      <c r="H60" s="359"/>
      <c r="I60" s="76"/>
      <c r="J60" s="359" t="s">
        <v>93</v>
      </c>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30">
        <f>'D.1.1.3.2.03. - VÝPIS SKL...'!J30</f>
        <v>0</v>
      </c>
      <c r="AH60" s="331"/>
      <c r="AI60" s="331"/>
      <c r="AJ60" s="331"/>
      <c r="AK60" s="331"/>
      <c r="AL60" s="331"/>
      <c r="AM60" s="331"/>
      <c r="AN60" s="330">
        <f t="shared" si="0"/>
        <v>0</v>
      </c>
      <c r="AO60" s="331"/>
      <c r="AP60" s="331"/>
      <c r="AQ60" s="77" t="s">
        <v>76</v>
      </c>
      <c r="AR60" s="74"/>
      <c r="AS60" s="78">
        <v>0</v>
      </c>
      <c r="AT60" s="79">
        <f t="shared" si="1"/>
        <v>0</v>
      </c>
      <c r="AU60" s="80">
        <f>'D.1.1.3.2.03. - VÝPIS SKL...'!P142</f>
        <v>0</v>
      </c>
      <c r="AV60" s="79">
        <f>'D.1.1.3.2.03. - VÝPIS SKL...'!J33</f>
        <v>0</v>
      </c>
      <c r="AW60" s="79">
        <f>'D.1.1.3.2.03. - VÝPIS SKL...'!J34</f>
        <v>0</v>
      </c>
      <c r="AX60" s="79">
        <f>'D.1.1.3.2.03. - VÝPIS SKL...'!J35</f>
        <v>0</v>
      </c>
      <c r="AY60" s="79">
        <f>'D.1.1.3.2.03. - VÝPIS SKL...'!J36</f>
        <v>0</v>
      </c>
      <c r="AZ60" s="79">
        <f>'D.1.1.3.2.03. - VÝPIS SKL...'!F33</f>
        <v>0</v>
      </c>
      <c r="BA60" s="79">
        <f>'D.1.1.3.2.03. - VÝPIS SKL...'!F34</f>
        <v>0</v>
      </c>
      <c r="BB60" s="79">
        <f>'D.1.1.3.2.03. - VÝPIS SKL...'!F35</f>
        <v>0</v>
      </c>
      <c r="BC60" s="79">
        <f>'D.1.1.3.2.03. - VÝPIS SKL...'!F36</f>
        <v>0</v>
      </c>
      <c r="BD60" s="81">
        <f>'D.1.1.3.2.03. - VÝPIS SKL...'!F37</f>
        <v>0</v>
      </c>
      <c r="BT60" s="82" t="s">
        <v>77</v>
      </c>
      <c r="BV60" s="82" t="s">
        <v>71</v>
      </c>
      <c r="BW60" s="82" t="s">
        <v>94</v>
      </c>
      <c r="BX60" s="82" t="s">
        <v>5</v>
      </c>
      <c r="CL60" s="82" t="s">
        <v>19</v>
      </c>
      <c r="CM60" s="82" t="s">
        <v>79</v>
      </c>
    </row>
    <row r="61" spans="1:91" s="6" customFormat="1" ht="24.75" customHeight="1">
      <c r="A61" s="73" t="s">
        <v>73</v>
      </c>
      <c r="B61" s="74"/>
      <c r="C61" s="75"/>
      <c r="D61" s="359" t="s">
        <v>95</v>
      </c>
      <c r="E61" s="359"/>
      <c r="F61" s="359"/>
      <c r="G61" s="359"/>
      <c r="H61" s="359"/>
      <c r="I61" s="76"/>
      <c r="J61" s="359" t="s">
        <v>96</v>
      </c>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30">
        <f>'D.1.1.3.2.04. - VÝPIS TRU...'!J30</f>
        <v>0</v>
      </c>
      <c r="AH61" s="331"/>
      <c r="AI61" s="331"/>
      <c r="AJ61" s="331"/>
      <c r="AK61" s="331"/>
      <c r="AL61" s="331"/>
      <c r="AM61" s="331"/>
      <c r="AN61" s="330">
        <f t="shared" si="0"/>
        <v>0</v>
      </c>
      <c r="AO61" s="331"/>
      <c r="AP61" s="331"/>
      <c r="AQ61" s="77" t="s">
        <v>76</v>
      </c>
      <c r="AR61" s="74"/>
      <c r="AS61" s="78">
        <v>0</v>
      </c>
      <c r="AT61" s="79">
        <f t="shared" si="1"/>
        <v>0</v>
      </c>
      <c r="AU61" s="80">
        <f>'D.1.1.3.2.04. - VÝPIS TRU...'!P82</f>
        <v>0</v>
      </c>
      <c r="AV61" s="79">
        <f>'D.1.1.3.2.04. - VÝPIS TRU...'!J33</f>
        <v>0</v>
      </c>
      <c r="AW61" s="79">
        <f>'D.1.1.3.2.04. - VÝPIS TRU...'!J34</f>
        <v>0</v>
      </c>
      <c r="AX61" s="79">
        <f>'D.1.1.3.2.04. - VÝPIS TRU...'!J35</f>
        <v>0</v>
      </c>
      <c r="AY61" s="79">
        <f>'D.1.1.3.2.04. - VÝPIS TRU...'!J36</f>
        <v>0</v>
      </c>
      <c r="AZ61" s="79">
        <f>'D.1.1.3.2.04. - VÝPIS TRU...'!F33</f>
        <v>0</v>
      </c>
      <c r="BA61" s="79">
        <f>'D.1.1.3.2.04. - VÝPIS TRU...'!F34</f>
        <v>0</v>
      </c>
      <c r="BB61" s="79">
        <f>'D.1.1.3.2.04. - VÝPIS TRU...'!F35</f>
        <v>0</v>
      </c>
      <c r="BC61" s="79">
        <f>'D.1.1.3.2.04. - VÝPIS TRU...'!F36</f>
        <v>0</v>
      </c>
      <c r="BD61" s="81">
        <f>'D.1.1.3.2.04. - VÝPIS TRU...'!F37</f>
        <v>0</v>
      </c>
      <c r="BT61" s="82" t="s">
        <v>77</v>
      </c>
      <c r="BV61" s="82" t="s">
        <v>71</v>
      </c>
      <c r="BW61" s="82" t="s">
        <v>97</v>
      </c>
      <c r="BX61" s="82" t="s">
        <v>5</v>
      </c>
      <c r="CL61" s="82" t="s">
        <v>19</v>
      </c>
      <c r="CM61" s="82" t="s">
        <v>79</v>
      </c>
    </row>
    <row r="62" spans="1:91" s="6" customFormat="1" ht="24.75" customHeight="1">
      <c r="A62" s="73" t="s">
        <v>73</v>
      </c>
      <c r="B62" s="74"/>
      <c r="C62" s="75"/>
      <c r="D62" s="359" t="s">
        <v>98</v>
      </c>
      <c r="E62" s="359"/>
      <c r="F62" s="359"/>
      <c r="G62" s="359"/>
      <c r="H62" s="359"/>
      <c r="I62" s="76"/>
      <c r="J62" s="359" t="s">
        <v>99</v>
      </c>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30">
        <f>'D.1.1.3.2.05. - VÝPIS ZÁM...'!J30</f>
        <v>0</v>
      </c>
      <c r="AH62" s="331"/>
      <c r="AI62" s="331"/>
      <c r="AJ62" s="331"/>
      <c r="AK62" s="331"/>
      <c r="AL62" s="331"/>
      <c r="AM62" s="331"/>
      <c r="AN62" s="330">
        <f t="shared" si="0"/>
        <v>0</v>
      </c>
      <c r="AO62" s="331"/>
      <c r="AP62" s="331"/>
      <c r="AQ62" s="77" t="s">
        <v>76</v>
      </c>
      <c r="AR62" s="74"/>
      <c r="AS62" s="78">
        <v>0</v>
      </c>
      <c r="AT62" s="79">
        <f t="shared" si="1"/>
        <v>0</v>
      </c>
      <c r="AU62" s="80">
        <f>'D.1.1.3.2.05. - VÝPIS ZÁM...'!P81</f>
        <v>0</v>
      </c>
      <c r="AV62" s="79">
        <f>'D.1.1.3.2.05. - VÝPIS ZÁM...'!J33</f>
        <v>0</v>
      </c>
      <c r="AW62" s="79">
        <f>'D.1.1.3.2.05. - VÝPIS ZÁM...'!J34</f>
        <v>0</v>
      </c>
      <c r="AX62" s="79">
        <f>'D.1.1.3.2.05. - VÝPIS ZÁM...'!J35</f>
        <v>0</v>
      </c>
      <c r="AY62" s="79">
        <f>'D.1.1.3.2.05. - VÝPIS ZÁM...'!J36</f>
        <v>0</v>
      </c>
      <c r="AZ62" s="79">
        <f>'D.1.1.3.2.05. - VÝPIS ZÁM...'!F33</f>
        <v>0</v>
      </c>
      <c r="BA62" s="79">
        <f>'D.1.1.3.2.05. - VÝPIS ZÁM...'!F34</f>
        <v>0</v>
      </c>
      <c r="BB62" s="79">
        <f>'D.1.1.3.2.05. - VÝPIS ZÁM...'!F35</f>
        <v>0</v>
      </c>
      <c r="BC62" s="79">
        <f>'D.1.1.3.2.05. - VÝPIS ZÁM...'!F36</f>
        <v>0</v>
      </c>
      <c r="BD62" s="81">
        <f>'D.1.1.3.2.05. - VÝPIS ZÁM...'!F37</f>
        <v>0</v>
      </c>
      <c r="BT62" s="82" t="s">
        <v>77</v>
      </c>
      <c r="BV62" s="82" t="s">
        <v>71</v>
      </c>
      <c r="BW62" s="82" t="s">
        <v>100</v>
      </c>
      <c r="BX62" s="82" t="s">
        <v>5</v>
      </c>
      <c r="CL62" s="82" t="s">
        <v>19</v>
      </c>
      <c r="CM62" s="82" t="s">
        <v>79</v>
      </c>
    </row>
    <row r="63" spans="1:91" s="6" customFormat="1" ht="24.75" customHeight="1">
      <c r="A63" s="73" t="s">
        <v>73</v>
      </c>
      <c r="B63" s="74"/>
      <c r="C63" s="75"/>
      <c r="D63" s="359" t="s">
        <v>101</v>
      </c>
      <c r="E63" s="359"/>
      <c r="F63" s="359"/>
      <c r="G63" s="359"/>
      <c r="H63" s="359"/>
      <c r="I63" s="76"/>
      <c r="J63" s="359" t="s">
        <v>102</v>
      </c>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30">
        <f>'D.1.1.3.2.06. - VÝPIS KLE...'!J30</f>
        <v>0</v>
      </c>
      <c r="AH63" s="331"/>
      <c r="AI63" s="331"/>
      <c r="AJ63" s="331"/>
      <c r="AK63" s="331"/>
      <c r="AL63" s="331"/>
      <c r="AM63" s="331"/>
      <c r="AN63" s="330">
        <f t="shared" si="0"/>
        <v>0</v>
      </c>
      <c r="AO63" s="331"/>
      <c r="AP63" s="331"/>
      <c r="AQ63" s="77" t="s">
        <v>76</v>
      </c>
      <c r="AR63" s="74"/>
      <c r="AS63" s="78">
        <v>0</v>
      </c>
      <c r="AT63" s="79">
        <f t="shared" si="1"/>
        <v>0</v>
      </c>
      <c r="AU63" s="80">
        <f>'D.1.1.3.2.06. - VÝPIS KLE...'!P82</f>
        <v>0</v>
      </c>
      <c r="AV63" s="79">
        <f>'D.1.1.3.2.06. - VÝPIS KLE...'!J33</f>
        <v>0</v>
      </c>
      <c r="AW63" s="79">
        <f>'D.1.1.3.2.06. - VÝPIS KLE...'!J34</f>
        <v>0</v>
      </c>
      <c r="AX63" s="79">
        <f>'D.1.1.3.2.06. - VÝPIS KLE...'!J35</f>
        <v>0</v>
      </c>
      <c r="AY63" s="79">
        <f>'D.1.1.3.2.06. - VÝPIS KLE...'!J36</f>
        <v>0</v>
      </c>
      <c r="AZ63" s="79">
        <f>'D.1.1.3.2.06. - VÝPIS KLE...'!F33</f>
        <v>0</v>
      </c>
      <c r="BA63" s="79">
        <f>'D.1.1.3.2.06. - VÝPIS KLE...'!F34</f>
        <v>0</v>
      </c>
      <c r="BB63" s="79">
        <f>'D.1.1.3.2.06. - VÝPIS KLE...'!F35</f>
        <v>0</v>
      </c>
      <c r="BC63" s="79">
        <f>'D.1.1.3.2.06. - VÝPIS KLE...'!F36</f>
        <v>0</v>
      </c>
      <c r="BD63" s="81">
        <f>'D.1.1.3.2.06. - VÝPIS KLE...'!F37</f>
        <v>0</v>
      </c>
      <c r="BT63" s="82" t="s">
        <v>77</v>
      </c>
      <c r="BV63" s="82" t="s">
        <v>71</v>
      </c>
      <c r="BW63" s="82" t="s">
        <v>103</v>
      </c>
      <c r="BX63" s="82" t="s">
        <v>5</v>
      </c>
      <c r="CL63" s="82" t="s">
        <v>19</v>
      </c>
      <c r="CM63" s="82" t="s">
        <v>79</v>
      </c>
    </row>
    <row r="64" spans="1:91" s="6" customFormat="1" ht="24.75" customHeight="1">
      <c r="A64" s="73" t="s">
        <v>73</v>
      </c>
      <c r="B64" s="74"/>
      <c r="C64" s="75"/>
      <c r="D64" s="359" t="s">
        <v>104</v>
      </c>
      <c r="E64" s="359"/>
      <c r="F64" s="359"/>
      <c r="G64" s="359"/>
      <c r="H64" s="359"/>
      <c r="I64" s="76"/>
      <c r="J64" s="359" t="s">
        <v>105</v>
      </c>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30">
        <f>'D.1.1.3.2.07. - VÝPIS OST...'!J30</f>
        <v>0</v>
      </c>
      <c r="AH64" s="331"/>
      <c r="AI64" s="331"/>
      <c r="AJ64" s="331"/>
      <c r="AK64" s="331"/>
      <c r="AL64" s="331"/>
      <c r="AM64" s="331"/>
      <c r="AN64" s="330">
        <f t="shared" si="0"/>
        <v>0</v>
      </c>
      <c r="AO64" s="331"/>
      <c r="AP64" s="331"/>
      <c r="AQ64" s="77" t="s">
        <v>76</v>
      </c>
      <c r="AR64" s="74"/>
      <c r="AS64" s="78">
        <v>0</v>
      </c>
      <c r="AT64" s="79">
        <f t="shared" si="1"/>
        <v>0</v>
      </c>
      <c r="AU64" s="80">
        <f>'D.1.1.3.2.07. - VÝPIS OST...'!P81</f>
        <v>0</v>
      </c>
      <c r="AV64" s="79">
        <f>'D.1.1.3.2.07. - VÝPIS OST...'!J33</f>
        <v>0</v>
      </c>
      <c r="AW64" s="79">
        <f>'D.1.1.3.2.07. - VÝPIS OST...'!J34</f>
        <v>0</v>
      </c>
      <c r="AX64" s="79">
        <f>'D.1.1.3.2.07. - VÝPIS OST...'!J35</f>
        <v>0</v>
      </c>
      <c r="AY64" s="79">
        <f>'D.1.1.3.2.07. - VÝPIS OST...'!J36</f>
        <v>0</v>
      </c>
      <c r="AZ64" s="79">
        <f>'D.1.1.3.2.07. - VÝPIS OST...'!F33</f>
        <v>0</v>
      </c>
      <c r="BA64" s="79">
        <f>'D.1.1.3.2.07. - VÝPIS OST...'!F34</f>
        <v>0</v>
      </c>
      <c r="BB64" s="79">
        <f>'D.1.1.3.2.07. - VÝPIS OST...'!F35</f>
        <v>0</v>
      </c>
      <c r="BC64" s="79">
        <f>'D.1.1.3.2.07. - VÝPIS OST...'!F36</f>
        <v>0</v>
      </c>
      <c r="BD64" s="81">
        <f>'D.1.1.3.2.07. - VÝPIS OST...'!F37</f>
        <v>0</v>
      </c>
      <c r="BT64" s="82" t="s">
        <v>77</v>
      </c>
      <c r="BV64" s="82" t="s">
        <v>71</v>
      </c>
      <c r="BW64" s="82" t="s">
        <v>106</v>
      </c>
      <c r="BX64" s="82" t="s">
        <v>5</v>
      </c>
      <c r="CL64" s="82" t="s">
        <v>19</v>
      </c>
      <c r="CM64" s="82" t="s">
        <v>79</v>
      </c>
    </row>
    <row r="65" spans="1:91" s="6" customFormat="1" ht="16.5" customHeight="1">
      <c r="A65" s="73" t="s">
        <v>73</v>
      </c>
      <c r="B65" s="74"/>
      <c r="C65" s="75"/>
      <c r="D65" s="359" t="s">
        <v>107</v>
      </c>
      <c r="E65" s="359"/>
      <c r="F65" s="359"/>
      <c r="G65" s="359"/>
      <c r="H65" s="359"/>
      <c r="I65" s="76"/>
      <c r="J65" s="359" t="s">
        <v>108</v>
      </c>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30">
        <f>'D.1.2.2. - ZTI'!J30</f>
        <v>0</v>
      </c>
      <c r="AH65" s="331"/>
      <c r="AI65" s="331"/>
      <c r="AJ65" s="331"/>
      <c r="AK65" s="331"/>
      <c r="AL65" s="331"/>
      <c r="AM65" s="331"/>
      <c r="AN65" s="330">
        <f t="shared" si="0"/>
        <v>0</v>
      </c>
      <c r="AO65" s="331"/>
      <c r="AP65" s="331"/>
      <c r="AQ65" s="77" t="s">
        <v>76</v>
      </c>
      <c r="AR65" s="74"/>
      <c r="AS65" s="78">
        <v>0</v>
      </c>
      <c r="AT65" s="79">
        <f t="shared" si="1"/>
        <v>0</v>
      </c>
      <c r="AU65" s="80">
        <f>'D.1.2.2. - ZTI'!P89</f>
        <v>0</v>
      </c>
      <c r="AV65" s="79">
        <f>'D.1.2.2. - ZTI'!J33</f>
        <v>0</v>
      </c>
      <c r="AW65" s="79">
        <f>'D.1.2.2. - ZTI'!J34</f>
        <v>0</v>
      </c>
      <c r="AX65" s="79">
        <f>'D.1.2.2. - ZTI'!J35</f>
        <v>0</v>
      </c>
      <c r="AY65" s="79">
        <f>'D.1.2.2. - ZTI'!J36</f>
        <v>0</v>
      </c>
      <c r="AZ65" s="79">
        <f>'D.1.2.2. - ZTI'!F33</f>
        <v>0</v>
      </c>
      <c r="BA65" s="79">
        <f>'D.1.2.2. - ZTI'!F34</f>
        <v>0</v>
      </c>
      <c r="BB65" s="79">
        <f>'D.1.2.2. - ZTI'!F35</f>
        <v>0</v>
      </c>
      <c r="BC65" s="79">
        <f>'D.1.2.2. - ZTI'!F36</f>
        <v>0</v>
      </c>
      <c r="BD65" s="81">
        <f>'D.1.2.2. - ZTI'!F37</f>
        <v>0</v>
      </c>
      <c r="BT65" s="82" t="s">
        <v>77</v>
      </c>
      <c r="BV65" s="82" t="s">
        <v>71</v>
      </c>
      <c r="BW65" s="82" t="s">
        <v>109</v>
      </c>
      <c r="BX65" s="82" t="s">
        <v>5</v>
      </c>
      <c r="CL65" s="82" t="s">
        <v>19</v>
      </c>
      <c r="CM65" s="82" t="s">
        <v>79</v>
      </c>
    </row>
    <row r="66" spans="1:91" s="6" customFormat="1" ht="24.75" customHeight="1">
      <c r="A66" s="73" t="s">
        <v>73</v>
      </c>
      <c r="B66" s="74"/>
      <c r="C66" s="75"/>
      <c r="D66" s="359" t="s">
        <v>110</v>
      </c>
      <c r="E66" s="359"/>
      <c r="F66" s="359"/>
      <c r="G66" s="359"/>
      <c r="H66" s="359"/>
      <c r="I66" s="76"/>
      <c r="J66" s="359" t="s">
        <v>111</v>
      </c>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30">
        <f>'D.1.2.2.1.19. - ZTI - ARE...'!J30</f>
        <v>0</v>
      </c>
      <c r="AH66" s="331"/>
      <c r="AI66" s="331"/>
      <c r="AJ66" s="331"/>
      <c r="AK66" s="331"/>
      <c r="AL66" s="331"/>
      <c r="AM66" s="331"/>
      <c r="AN66" s="330">
        <f t="shared" si="0"/>
        <v>0</v>
      </c>
      <c r="AO66" s="331"/>
      <c r="AP66" s="331"/>
      <c r="AQ66" s="77" t="s">
        <v>76</v>
      </c>
      <c r="AR66" s="74"/>
      <c r="AS66" s="78">
        <v>0</v>
      </c>
      <c r="AT66" s="79">
        <f t="shared" si="1"/>
        <v>0</v>
      </c>
      <c r="AU66" s="80">
        <f>'D.1.2.2.1.19. - ZTI - ARE...'!P85</f>
        <v>0</v>
      </c>
      <c r="AV66" s="79">
        <f>'D.1.2.2.1.19. - ZTI - ARE...'!J33</f>
        <v>0</v>
      </c>
      <c r="AW66" s="79">
        <f>'D.1.2.2.1.19. - ZTI - ARE...'!J34</f>
        <v>0</v>
      </c>
      <c r="AX66" s="79">
        <f>'D.1.2.2.1.19. - ZTI - ARE...'!J35</f>
        <v>0</v>
      </c>
      <c r="AY66" s="79">
        <f>'D.1.2.2.1.19. - ZTI - ARE...'!J36</f>
        <v>0</v>
      </c>
      <c r="AZ66" s="79">
        <f>'D.1.2.2.1.19. - ZTI - ARE...'!F33</f>
        <v>0</v>
      </c>
      <c r="BA66" s="79">
        <f>'D.1.2.2.1.19. - ZTI - ARE...'!F34</f>
        <v>0</v>
      </c>
      <c r="BB66" s="79">
        <f>'D.1.2.2.1.19. - ZTI - ARE...'!F35</f>
        <v>0</v>
      </c>
      <c r="BC66" s="79">
        <f>'D.1.2.2.1.19. - ZTI - ARE...'!F36</f>
        <v>0</v>
      </c>
      <c r="BD66" s="81">
        <f>'D.1.2.2.1.19. - ZTI - ARE...'!F37</f>
        <v>0</v>
      </c>
      <c r="BT66" s="82" t="s">
        <v>77</v>
      </c>
      <c r="BV66" s="82" t="s">
        <v>71</v>
      </c>
      <c r="BW66" s="82" t="s">
        <v>112</v>
      </c>
      <c r="BX66" s="82" t="s">
        <v>5</v>
      </c>
      <c r="CL66" s="82" t="s">
        <v>19</v>
      </c>
      <c r="CM66" s="82" t="s">
        <v>79</v>
      </c>
    </row>
    <row r="67" spans="1:91" s="6" customFormat="1" ht="24.75" customHeight="1">
      <c r="A67" s="73" t="s">
        <v>73</v>
      </c>
      <c r="B67" s="74"/>
      <c r="C67" s="75"/>
      <c r="D67" s="359" t="s">
        <v>113</v>
      </c>
      <c r="E67" s="359"/>
      <c r="F67" s="359"/>
      <c r="G67" s="359"/>
      <c r="H67" s="359"/>
      <c r="I67" s="76"/>
      <c r="J67" s="359" t="s">
        <v>114</v>
      </c>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30">
        <f>'D.1.2.2.1.19.-2 - ZTI - A...'!J30</f>
        <v>0</v>
      </c>
      <c r="AH67" s="331"/>
      <c r="AI67" s="331"/>
      <c r="AJ67" s="331"/>
      <c r="AK67" s="331"/>
      <c r="AL67" s="331"/>
      <c r="AM67" s="331"/>
      <c r="AN67" s="330">
        <f t="shared" si="0"/>
        <v>0</v>
      </c>
      <c r="AO67" s="331"/>
      <c r="AP67" s="331"/>
      <c r="AQ67" s="77" t="s">
        <v>76</v>
      </c>
      <c r="AR67" s="74"/>
      <c r="AS67" s="78">
        <v>0</v>
      </c>
      <c r="AT67" s="79">
        <f t="shared" si="1"/>
        <v>0</v>
      </c>
      <c r="AU67" s="80">
        <f>'D.1.2.2.1.19.-2 - ZTI - A...'!P85</f>
        <v>0</v>
      </c>
      <c r="AV67" s="79">
        <f>'D.1.2.2.1.19.-2 - ZTI - A...'!J33</f>
        <v>0</v>
      </c>
      <c r="AW67" s="79">
        <f>'D.1.2.2.1.19.-2 - ZTI - A...'!J34</f>
        <v>0</v>
      </c>
      <c r="AX67" s="79">
        <f>'D.1.2.2.1.19.-2 - ZTI - A...'!J35</f>
        <v>0</v>
      </c>
      <c r="AY67" s="79">
        <f>'D.1.2.2.1.19.-2 - ZTI - A...'!J36</f>
        <v>0</v>
      </c>
      <c r="AZ67" s="79">
        <f>'D.1.2.2.1.19.-2 - ZTI - A...'!F33</f>
        <v>0</v>
      </c>
      <c r="BA67" s="79">
        <f>'D.1.2.2.1.19.-2 - ZTI - A...'!F34</f>
        <v>0</v>
      </c>
      <c r="BB67" s="79">
        <f>'D.1.2.2.1.19.-2 - ZTI - A...'!F35</f>
        <v>0</v>
      </c>
      <c r="BC67" s="79">
        <f>'D.1.2.2.1.19.-2 - ZTI - A...'!F36</f>
        <v>0</v>
      </c>
      <c r="BD67" s="81">
        <f>'D.1.2.2.1.19.-2 - ZTI - A...'!F37</f>
        <v>0</v>
      </c>
      <c r="BT67" s="82" t="s">
        <v>77</v>
      </c>
      <c r="BV67" s="82" t="s">
        <v>71</v>
      </c>
      <c r="BW67" s="82" t="s">
        <v>115</v>
      </c>
      <c r="BX67" s="82" t="s">
        <v>5</v>
      </c>
      <c r="CL67" s="82" t="s">
        <v>19</v>
      </c>
      <c r="CM67" s="82" t="s">
        <v>79</v>
      </c>
    </row>
    <row r="68" spans="1:91" s="6" customFormat="1" ht="24.75" customHeight="1">
      <c r="A68" s="73" t="s">
        <v>73</v>
      </c>
      <c r="B68" s="74"/>
      <c r="C68" s="75"/>
      <c r="D68" s="359" t="s">
        <v>116</v>
      </c>
      <c r="E68" s="359"/>
      <c r="F68" s="359"/>
      <c r="G68" s="359"/>
      <c r="H68" s="359"/>
      <c r="I68" s="76"/>
      <c r="J68" s="359" t="s">
        <v>117</v>
      </c>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30">
        <f>'D.1.2.4.a - VYTÁPĚNÍ'!J30</f>
        <v>0</v>
      </c>
      <c r="AH68" s="331"/>
      <c r="AI68" s="331"/>
      <c r="AJ68" s="331"/>
      <c r="AK68" s="331"/>
      <c r="AL68" s="331"/>
      <c r="AM68" s="331"/>
      <c r="AN68" s="330">
        <f t="shared" si="0"/>
        <v>0</v>
      </c>
      <c r="AO68" s="331"/>
      <c r="AP68" s="331"/>
      <c r="AQ68" s="77" t="s">
        <v>76</v>
      </c>
      <c r="AR68" s="74"/>
      <c r="AS68" s="78">
        <v>0</v>
      </c>
      <c r="AT68" s="79">
        <f t="shared" si="1"/>
        <v>0</v>
      </c>
      <c r="AU68" s="80">
        <f>'D.1.2.4.a - VYTÁPĚNÍ'!P84</f>
        <v>0</v>
      </c>
      <c r="AV68" s="79">
        <f>'D.1.2.4.a - VYTÁPĚNÍ'!J33</f>
        <v>0</v>
      </c>
      <c r="AW68" s="79">
        <f>'D.1.2.4.a - VYTÁPĚNÍ'!J34</f>
        <v>0</v>
      </c>
      <c r="AX68" s="79">
        <f>'D.1.2.4.a - VYTÁPĚNÍ'!J35</f>
        <v>0</v>
      </c>
      <c r="AY68" s="79">
        <f>'D.1.2.4.a - VYTÁPĚNÍ'!J36</f>
        <v>0</v>
      </c>
      <c r="AZ68" s="79">
        <f>'D.1.2.4.a - VYTÁPĚNÍ'!F33</f>
        <v>0</v>
      </c>
      <c r="BA68" s="79">
        <f>'D.1.2.4.a - VYTÁPĚNÍ'!F34</f>
        <v>0</v>
      </c>
      <c r="BB68" s="79">
        <f>'D.1.2.4.a - VYTÁPĚNÍ'!F35</f>
        <v>0</v>
      </c>
      <c r="BC68" s="79">
        <f>'D.1.2.4.a - VYTÁPĚNÍ'!F36</f>
        <v>0</v>
      </c>
      <c r="BD68" s="81">
        <f>'D.1.2.4.a - VYTÁPĚNÍ'!F37</f>
        <v>0</v>
      </c>
      <c r="BT68" s="82" t="s">
        <v>77</v>
      </c>
      <c r="BV68" s="82" t="s">
        <v>71</v>
      </c>
      <c r="BW68" s="82" t="s">
        <v>118</v>
      </c>
      <c r="BX68" s="82" t="s">
        <v>5</v>
      </c>
      <c r="CL68" s="82" t="s">
        <v>19</v>
      </c>
      <c r="CM68" s="82" t="s">
        <v>79</v>
      </c>
    </row>
    <row r="69" spans="1:91" s="6" customFormat="1" ht="24.75" customHeight="1">
      <c r="A69" s="73" t="s">
        <v>73</v>
      </c>
      <c r="B69" s="74"/>
      <c r="C69" s="75"/>
      <c r="D69" s="359" t="s">
        <v>119</v>
      </c>
      <c r="E69" s="359"/>
      <c r="F69" s="359"/>
      <c r="G69" s="359"/>
      <c r="H69" s="359"/>
      <c r="I69" s="76"/>
      <c r="J69" s="359" t="s">
        <v>120</v>
      </c>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30">
        <f>'D.1.2.4.b. - CHLAZENÍ'!J30</f>
        <v>0</v>
      </c>
      <c r="AH69" s="331"/>
      <c r="AI69" s="331"/>
      <c r="AJ69" s="331"/>
      <c r="AK69" s="331"/>
      <c r="AL69" s="331"/>
      <c r="AM69" s="331"/>
      <c r="AN69" s="330">
        <f t="shared" si="0"/>
        <v>0</v>
      </c>
      <c r="AO69" s="331"/>
      <c r="AP69" s="331"/>
      <c r="AQ69" s="77" t="s">
        <v>76</v>
      </c>
      <c r="AR69" s="74"/>
      <c r="AS69" s="78">
        <v>0</v>
      </c>
      <c r="AT69" s="79">
        <f t="shared" si="1"/>
        <v>0</v>
      </c>
      <c r="AU69" s="80">
        <f>'D.1.2.4.b. - CHLAZENÍ'!P86</f>
        <v>0</v>
      </c>
      <c r="AV69" s="79">
        <f>'D.1.2.4.b. - CHLAZENÍ'!J33</f>
        <v>0</v>
      </c>
      <c r="AW69" s="79">
        <f>'D.1.2.4.b. - CHLAZENÍ'!J34</f>
        <v>0</v>
      </c>
      <c r="AX69" s="79">
        <f>'D.1.2.4.b. - CHLAZENÍ'!J35</f>
        <v>0</v>
      </c>
      <c r="AY69" s="79">
        <f>'D.1.2.4.b. - CHLAZENÍ'!J36</f>
        <v>0</v>
      </c>
      <c r="AZ69" s="79">
        <f>'D.1.2.4.b. - CHLAZENÍ'!F33</f>
        <v>0</v>
      </c>
      <c r="BA69" s="79">
        <f>'D.1.2.4.b. - CHLAZENÍ'!F34</f>
        <v>0</v>
      </c>
      <c r="BB69" s="79">
        <f>'D.1.2.4.b. - CHLAZENÍ'!F35</f>
        <v>0</v>
      </c>
      <c r="BC69" s="79">
        <f>'D.1.2.4.b. - CHLAZENÍ'!F36</f>
        <v>0</v>
      </c>
      <c r="BD69" s="81">
        <f>'D.1.2.4.b. - CHLAZENÍ'!F37</f>
        <v>0</v>
      </c>
      <c r="BT69" s="82" t="s">
        <v>77</v>
      </c>
      <c r="BV69" s="82" t="s">
        <v>71</v>
      </c>
      <c r="BW69" s="82" t="s">
        <v>121</v>
      </c>
      <c r="BX69" s="82" t="s">
        <v>5</v>
      </c>
      <c r="CL69" s="82" t="s">
        <v>19</v>
      </c>
      <c r="CM69" s="82" t="s">
        <v>79</v>
      </c>
    </row>
    <row r="70" spans="1:91" s="6" customFormat="1" ht="24.75" customHeight="1">
      <c r="A70" s="73" t="s">
        <v>73</v>
      </c>
      <c r="B70" s="74"/>
      <c r="C70" s="75"/>
      <c r="D70" s="359" t="s">
        <v>122</v>
      </c>
      <c r="E70" s="359"/>
      <c r="F70" s="359"/>
      <c r="G70" s="359"/>
      <c r="H70" s="359"/>
      <c r="I70" s="76"/>
      <c r="J70" s="359" t="s">
        <v>123</v>
      </c>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30">
        <f>'D.1.2.4.c. - VZDUCHOTECHNIKA'!J30</f>
        <v>0</v>
      </c>
      <c r="AH70" s="331"/>
      <c r="AI70" s="331"/>
      <c r="AJ70" s="331"/>
      <c r="AK70" s="331"/>
      <c r="AL70" s="331"/>
      <c r="AM70" s="331"/>
      <c r="AN70" s="330">
        <f t="shared" si="0"/>
        <v>0</v>
      </c>
      <c r="AO70" s="331"/>
      <c r="AP70" s="331"/>
      <c r="AQ70" s="77" t="s">
        <v>76</v>
      </c>
      <c r="AR70" s="74"/>
      <c r="AS70" s="78">
        <v>0</v>
      </c>
      <c r="AT70" s="79">
        <f t="shared" si="1"/>
        <v>0</v>
      </c>
      <c r="AU70" s="80">
        <f>'D.1.2.4.c. - VZDUCHOTECHNIKA'!P86</f>
        <v>0</v>
      </c>
      <c r="AV70" s="79">
        <f>'D.1.2.4.c. - VZDUCHOTECHNIKA'!J33</f>
        <v>0</v>
      </c>
      <c r="AW70" s="79">
        <f>'D.1.2.4.c. - VZDUCHOTECHNIKA'!J34</f>
        <v>0</v>
      </c>
      <c r="AX70" s="79">
        <f>'D.1.2.4.c. - VZDUCHOTECHNIKA'!J35</f>
        <v>0</v>
      </c>
      <c r="AY70" s="79">
        <f>'D.1.2.4.c. - VZDUCHOTECHNIKA'!J36</f>
        <v>0</v>
      </c>
      <c r="AZ70" s="79">
        <f>'D.1.2.4.c. - VZDUCHOTECHNIKA'!F33</f>
        <v>0</v>
      </c>
      <c r="BA70" s="79">
        <f>'D.1.2.4.c. - VZDUCHOTECHNIKA'!F34</f>
        <v>0</v>
      </c>
      <c r="BB70" s="79">
        <f>'D.1.2.4.c. - VZDUCHOTECHNIKA'!F35</f>
        <v>0</v>
      </c>
      <c r="BC70" s="79">
        <f>'D.1.2.4.c. - VZDUCHOTECHNIKA'!F36</f>
        <v>0</v>
      </c>
      <c r="BD70" s="81">
        <f>'D.1.2.4.c. - VZDUCHOTECHNIKA'!F37</f>
        <v>0</v>
      </c>
      <c r="BT70" s="82" t="s">
        <v>77</v>
      </c>
      <c r="BV70" s="82" t="s">
        <v>71</v>
      </c>
      <c r="BW70" s="82" t="s">
        <v>124</v>
      </c>
      <c r="BX70" s="82" t="s">
        <v>5</v>
      </c>
      <c r="CL70" s="82" t="s">
        <v>19</v>
      </c>
      <c r="CM70" s="82" t="s">
        <v>79</v>
      </c>
    </row>
    <row r="71" spans="1:91" s="6" customFormat="1" ht="16.5" customHeight="1">
      <c r="A71" s="73" t="s">
        <v>73</v>
      </c>
      <c r="B71" s="74"/>
      <c r="C71" s="75"/>
      <c r="D71" s="359" t="s">
        <v>125</v>
      </c>
      <c r="E71" s="359"/>
      <c r="F71" s="359"/>
      <c r="G71" s="359"/>
      <c r="H71" s="359"/>
      <c r="I71" s="76"/>
      <c r="J71" s="359" t="s">
        <v>126</v>
      </c>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30">
        <f>'D.1.2.5. - SILNOPROUD'!J30</f>
        <v>0</v>
      </c>
      <c r="AH71" s="331"/>
      <c r="AI71" s="331"/>
      <c r="AJ71" s="331"/>
      <c r="AK71" s="331"/>
      <c r="AL71" s="331"/>
      <c r="AM71" s="331"/>
      <c r="AN71" s="330">
        <f t="shared" si="0"/>
        <v>0</v>
      </c>
      <c r="AO71" s="331"/>
      <c r="AP71" s="331"/>
      <c r="AQ71" s="77" t="s">
        <v>76</v>
      </c>
      <c r="AR71" s="74"/>
      <c r="AS71" s="78">
        <v>0</v>
      </c>
      <c r="AT71" s="79">
        <f t="shared" si="1"/>
        <v>0</v>
      </c>
      <c r="AU71" s="80">
        <f>'D.1.2.5. - SILNOPROUD'!P89</f>
        <v>0</v>
      </c>
      <c r="AV71" s="79">
        <f>'D.1.2.5. - SILNOPROUD'!J33</f>
        <v>0</v>
      </c>
      <c r="AW71" s="79">
        <f>'D.1.2.5. - SILNOPROUD'!J34</f>
        <v>0</v>
      </c>
      <c r="AX71" s="79">
        <f>'D.1.2.5. - SILNOPROUD'!J35</f>
        <v>0</v>
      </c>
      <c r="AY71" s="79">
        <f>'D.1.2.5. - SILNOPROUD'!J36</f>
        <v>0</v>
      </c>
      <c r="AZ71" s="79">
        <f>'D.1.2.5. - SILNOPROUD'!F33</f>
        <v>0</v>
      </c>
      <c r="BA71" s="79">
        <f>'D.1.2.5. - SILNOPROUD'!F34</f>
        <v>0</v>
      </c>
      <c r="BB71" s="79">
        <f>'D.1.2.5. - SILNOPROUD'!F35</f>
        <v>0</v>
      </c>
      <c r="BC71" s="79">
        <f>'D.1.2.5. - SILNOPROUD'!F36</f>
        <v>0</v>
      </c>
      <c r="BD71" s="81">
        <f>'D.1.2.5. - SILNOPROUD'!F37</f>
        <v>0</v>
      </c>
      <c r="BT71" s="82" t="s">
        <v>77</v>
      </c>
      <c r="BV71" s="82" t="s">
        <v>71</v>
      </c>
      <c r="BW71" s="82" t="s">
        <v>127</v>
      </c>
      <c r="BX71" s="82" t="s">
        <v>5</v>
      </c>
      <c r="CL71" s="82" t="s">
        <v>19</v>
      </c>
      <c r="CM71" s="82" t="s">
        <v>79</v>
      </c>
    </row>
    <row r="72" spans="1:91" s="6" customFormat="1" ht="24.75" customHeight="1">
      <c r="A72" s="73" t="s">
        <v>73</v>
      </c>
      <c r="B72" s="74"/>
      <c r="C72" s="75"/>
      <c r="D72" s="359" t="s">
        <v>128</v>
      </c>
      <c r="E72" s="359"/>
      <c r="F72" s="359"/>
      <c r="G72" s="359"/>
      <c r="H72" s="359"/>
      <c r="I72" s="76"/>
      <c r="J72" s="359" t="s">
        <v>129</v>
      </c>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30">
        <f>'D.1.2.5.a - FOTOVOLTAIKA'!J30</f>
        <v>0</v>
      </c>
      <c r="AH72" s="331"/>
      <c r="AI72" s="331"/>
      <c r="AJ72" s="331"/>
      <c r="AK72" s="331"/>
      <c r="AL72" s="331"/>
      <c r="AM72" s="331"/>
      <c r="AN72" s="330">
        <f t="shared" si="0"/>
        <v>0</v>
      </c>
      <c r="AO72" s="331"/>
      <c r="AP72" s="331"/>
      <c r="AQ72" s="77" t="s">
        <v>76</v>
      </c>
      <c r="AR72" s="74"/>
      <c r="AS72" s="78">
        <v>0</v>
      </c>
      <c r="AT72" s="79">
        <f t="shared" si="1"/>
        <v>0</v>
      </c>
      <c r="AU72" s="80">
        <f>'D.1.2.5.a - FOTOVOLTAIKA'!P84</f>
        <v>0</v>
      </c>
      <c r="AV72" s="79">
        <f>'D.1.2.5.a - FOTOVOLTAIKA'!J33</f>
        <v>0</v>
      </c>
      <c r="AW72" s="79">
        <f>'D.1.2.5.a - FOTOVOLTAIKA'!J34</f>
        <v>0</v>
      </c>
      <c r="AX72" s="79">
        <f>'D.1.2.5.a - FOTOVOLTAIKA'!J35</f>
        <v>0</v>
      </c>
      <c r="AY72" s="79">
        <f>'D.1.2.5.a - FOTOVOLTAIKA'!J36</f>
        <v>0</v>
      </c>
      <c r="AZ72" s="79">
        <f>'D.1.2.5.a - FOTOVOLTAIKA'!F33</f>
        <v>0</v>
      </c>
      <c r="BA72" s="79">
        <f>'D.1.2.5.a - FOTOVOLTAIKA'!F34</f>
        <v>0</v>
      </c>
      <c r="BB72" s="79">
        <f>'D.1.2.5.a - FOTOVOLTAIKA'!F35</f>
        <v>0</v>
      </c>
      <c r="BC72" s="79">
        <f>'D.1.2.5.a - FOTOVOLTAIKA'!F36</f>
        <v>0</v>
      </c>
      <c r="BD72" s="81">
        <f>'D.1.2.5.a - FOTOVOLTAIKA'!F37</f>
        <v>0</v>
      </c>
      <c r="BT72" s="82" t="s">
        <v>77</v>
      </c>
      <c r="BV72" s="82" t="s">
        <v>71</v>
      </c>
      <c r="BW72" s="82" t="s">
        <v>130</v>
      </c>
      <c r="BX72" s="82" t="s">
        <v>5</v>
      </c>
      <c r="CL72" s="82" t="s">
        <v>19</v>
      </c>
      <c r="CM72" s="82" t="s">
        <v>79</v>
      </c>
    </row>
    <row r="73" spans="1:91" s="6" customFormat="1" ht="16.5" customHeight="1">
      <c r="B73" s="74"/>
      <c r="C73" s="75"/>
      <c r="D73" s="359" t="s">
        <v>131</v>
      </c>
      <c r="E73" s="359"/>
      <c r="F73" s="359"/>
      <c r="G73" s="359"/>
      <c r="H73" s="359"/>
      <c r="I73" s="76"/>
      <c r="J73" s="359" t="s">
        <v>132</v>
      </c>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3">
        <f>ROUND(SUM(AG74:AG80),2)</f>
        <v>0</v>
      </c>
      <c r="AH73" s="331"/>
      <c r="AI73" s="331"/>
      <c r="AJ73" s="331"/>
      <c r="AK73" s="331"/>
      <c r="AL73" s="331"/>
      <c r="AM73" s="331"/>
      <c r="AN73" s="330">
        <f t="shared" si="0"/>
        <v>0</v>
      </c>
      <c r="AO73" s="331"/>
      <c r="AP73" s="331"/>
      <c r="AQ73" s="77" t="s">
        <v>76</v>
      </c>
      <c r="AR73" s="74"/>
      <c r="AS73" s="78">
        <f>ROUND(SUM(AS74:AS80),2)</f>
        <v>0</v>
      </c>
      <c r="AT73" s="79">
        <f t="shared" si="1"/>
        <v>0</v>
      </c>
      <c r="AU73" s="80">
        <f>ROUND(SUM(AU74:AU80),5)</f>
        <v>0</v>
      </c>
      <c r="AV73" s="79">
        <f>ROUND(AZ73*L29,2)</f>
        <v>0</v>
      </c>
      <c r="AW73" s="79">
        <f>ROUND(BA73*L30,2)</f>
        <v>0</v>
      </c>
      <c r="AX73" s="79">
        <f>ROUND(BB73*L29,2)</f>
        <v>0</v>
      </c>
      <c r="AY73" s="79">
        <f>ROUND(BC73*L30,2)</f>
        <v>0</v>
      </c>
      <c r="AZ73" s="79">
        <f>ROUND(SUM(AZ74:AZ80),2)</f>
        <v>0</v>
      </c>
      <c r="BA73" s="79">
        <f>ROUND(SUM(BA74:BA80),2)</f>
        <v>0</v>
      </c>
      <c r="BB73" s="79">
        <f>ROUND(SUM(BB74:BB80),2)</f>
        <v>0</v>
      </c>
      <c r="BC73" s="79">
        <f>ROUND(SUM(BC74:BC80),2)</f>
        <v>0</v>
      </c>
      <c r="BD73" s="81">
        <f>ROUND(SUM(BD74:BD80),2)</f>
        <v>0</v>
      </c>
      <c r="BS73" s="82" t="s">
        <v>68</v>
      </c>
      <c r="BT73" s="82" t="s">
        <v>77</v>
      </c>
      <c r="BU73" s="82" t="s">
        <v>70</v>
      </c>
      <c r="BV73" s="82" t="s">
        <v>71</v>
      </c>
      <c r="BW73" s="82" t="s">
        <v>133</v>
      </c>
      <c r="BX73" s="82" t="s">
        <v>5</v>
      </c>
      <c r="CL73" s="82" t="s">
        <v>19</v>
      </c>
      <c r="CM73" s="82" t="s">
        <v>79</v>
      </c>
    </row>
    <row r="74" spans="1:91" s="3" customFormat="1" ht="23.25" customHeight="1">
      <c r="A74" s="73" t="s">
        <v>73</v>
      </c>
      <c r="B74" s="47"/>
      <c r="C74" s="9"/>
      <c r="D74" s="9"/>
      <c r="E74" s="363" t="s">
        <v>134</v>
      </c>
      <c r="F74" s="363"/>
      <c r="G74" s="363"/>
      <c r="H74" s="363"/>
      <c r="I74" s="363"/>
      <c r="J74" s="9"/>
      <c r="K74" s="363" t="s">
        <v>135</v>
      </c>
      <c r="L74" s="363"/>
      <c r="M74" s="363"/>
      <c r="N74" s="363"/>
      <c r="O74" s="363"/>
      <c r="P74" s="363"/>
      <c r="Q74" s="363"/>
      <c r="R74" s="363"/>
      <c r="S74" s="363"/>
      <c r="T74" s="363"/>
      <c r="U74" s="363"/>
      <c r="V74" s="363"/>
      <c r="W74" s="363"/>
      <c r="X74" s="363"/>
      <c r="Y74" s="363"/>
      <c r="Z74" s="363"/>
      <c r="AA74" s="363"/>
      <c r="AB74" s="363"/>
      <c r="AC74" s="363"/>
      <c r="AD74" s="363"/>
      <c r="AE74" s="363"/>
      <c r="AF74" s="363"/>
      <c r="AG74" s="354">
        <f>'D.1.2.6.-1 - ELEKTRONICKÉ...'!J32</f>
        <v>0</v>
      </c>
      <c r="AH74" s="355"/>
      <c r="AI74" s="355"/>
      <c r="AJ74" s="355"/>
      <c r="AK74" s="355"/>
      <c r="AL74" s="355"/>
      <c r="AM74" s="355"/>
      <c r="AN74" s="354">
        <f t="shared" si="0"/>
        <v>0</v>
      </c>
      <c r="AO74" s="355"/>
      <c r="AP74" s="355"/>
      <c r="AQ74" s="83" t="s">
        <v>136</v>
      </c>
      <c r="AR74" s="47"/>
      <c r="AS74" s="84">
        <v>0</v>
      </c>
      <c r="AT74" s="85">
        <f t="shared" si="1"/>
        <v>0</v>
      </c>
      <c r="AU74" s="86">
        <f>'D.1.2.6.-1 - ELEKTRONICKÉ...'!P90</f>
        <v>0</v>
      </c>
      <c r="AV74" s="85">
        <f>'D.1.2.6.-1 - ELEKTRONICKÉ...'!J35</f>
        <v>0</v>
      </c>
      <c r="AW74" s="85">
        <f>'D.1.2.6.-1 - ELEKTRONICKÉ...'!J36</f>
        <v>0</v>
      </c>
      <c r="AX74" s="85">
        <f>'D.1.2.6.-1 - ELEKTRONICKÉ...'!J37</f>
        <v>0</v>
      </c>
      <c r="AY74" s="85">
        <f>'D.1.2.6.-1 - ELEKTRONICKÉ...'!J38</f>
        <v>0</v>
      </c>
      <c r="AZ74" s="85">
        <f>'D.1.2.6.-1 - ELEKTRONICKÉ...'!F35</f>
        <v>0</v>
      </c>
      <c r="BA74" s="85">
        <f>'D.1.2.6.-1 - ELEKTRONICKÉ...'!F36</f>
        <v>0</v>
      </c>
      <c r="BB74" s="85">
        <f>'D.1.2.6.-1 - ELEKTRONICKÉ...'!F37</f>
        <v>0</v>
      </c>
      <c r="BC74" s="85">
        <f>'D.1.2.6.-1 - ELEKTRONICKÉ...'!F38</f>
        <v>0</v>
      </c>
      <c r="BD74" s="87">
        <f>'D.1.2.6.-1 - ELEKTRONICKÉ...'!F39</f>
        <v>0</v>
      </c>
      <c r="BT74" s="27" t="s">
        <v>79</v>
      </c>
      <c r="BV74" s="27" t="s">
        <v>71</v>
      </c>
      <c r="BW74" s="27" t="s">
        <v>137</v>
      </c>
      <c r="BX74" s="27" t="s">
        <v>133</v>
      </c>
      <c r="CL74" s="27" t="s">
        <v>19</v>
      </c>
    </row>
    <row r="75" spans="1:91" s="3" customFormat="1" ht="23.25" customHeight="1">
      <c r="A75" s="73" t="s">
        <v>73</v>
      </c>
      <c r="B75" s="47"/>
      <c r="C75" s="9"/>
      <c r="D75" s="9"/>
      <c r="E75" s="363" t="s">
        <v>138</v>
      </c>
      <c r="F75" s="363"/>
      <c r="G75" s="363"/>
      <c r="H75" s="363"/>
      <c r="I75" s="363"/>
      <c r="J75" s="9"/>
      <c r="K75" s="363" t="s">
        <v>139</v>
      </c>
      <c r="L75" s="363"/>
      <c r="M75" s="363"/>
      <c r="N75" s="363"/>
      <c r="O75" s="363"/>
      <c r="P75" s="363"/>
      <c r="Q75" s="363"/>
      <c r="R75" s="363"/>
      <c r="S75" s="363"/>
      <c r="T75" s="363"/>
      <c r="U75" s="363"/>
      <c r="V75" s="363"/>
      <c r="W75" s="363"/>
      <c r="X75" s="363"/>
      <c r="Y75" s="363"/>
      <c r="Z75" s="363"/>
      <c r="AA75" s="363"/>
      <c r="AB75" s="363"/>
      <c r="AC75" s="363"/>
      <c r="AD75" s="363"/>
      <c r="AE75" s="363"/>
      <c r="AF75" s="363"/>
      <c r="AG75" s="354">
        <f>'D.1.2.6.-2 - ELEKTRONICKÉ...'!J32</f>
        <v>0</v>
      </c>
      <c r="AH75" s="355"/>
      <c r="AI75" s="355"/>
      <c r="AJ75" s="355"/>
      <c r="AK75" s="355"/>
      <c r="AL75" s="355"/>
      <c r="AM75" s="355"/>
      <c r="AN75" s="354">
        <f t="shared" si="0"/>
        <v>0</v>
      </c>
      <c r="AO75" s="355"/>
      <c r="AP75" s="355"/>
      <c r="AQ75" s="83" t="s">
        <v>136</v>
      </c>
      <c r="AR75" s="47"/>
      <c r="AS75" s="84">
        <v>0</v>
      </c>
      <c r="AT75" s="85">
        <f t="shared" si="1"/>
        <v>0</v>
      </c>
      <c r="AU75" s="86">
        <f>'D.1.2.6.-2 - ELEKTRONICKÉ...'!P88</f>
        <v>0</v>
      </c>
      <c r="AV75" s="85">
        <f>'D.1.2.6.-2 - ELEKTRONICKÉ...'!J35</f>
        <v>0</v>
      </c>
      <c r="AW75" s="85">
        <f>'D.1.2.6.-2 - ELEKTRONICKÉ...'!J36</f>
        <v>0</v>
      </c>
      <c r="AX75" s="85">
        <f>'D.1.2.6.-2 - ELEKTRONICKÉ...'!J37</f>
        <v>0</v>
      </c>
      <c r="AY75" s="85">
        <f>'D.1.2.6.-2 - ELEKTRONICKÉ...'!J38</f>
        <v>0</v>
      </c>
      <c r="AZ75" s="85">
        <f>'D.1.2.6.-2 - ELEKTRONICKÉ...'!F35</f>
        <v>0</v>
      </c>
      <c r="BA75" s="85">
        <f>'D.1.2.6.-2 - ELEKTRONICKÉ...'!F36</f>
        <v>0</v>
      </c>
      <c r="BB75" s="85">
        <f>'D.1.2.6.-2 - ELEKTRONICKÉ...'!F37</f>
        <v>0</v>
      </c>
      <c r="BC75" s="85">
        <f>'D.1.2.6.-2 - ELEKTRONICKÉ...'!F38</f>
        <v>0</v>
      </c>
      <c r="BD75" s="87">
        <f>'D.1.2.6.-2 - ELEKTRONICKÉ...'!F39</f>
        <v>0</v>
      </c>
      <c r="BT75" s="27" t="s">
        <v>79</v>
      </c>
      <c r="BV75" s="27" t="s">
        <v>71</v>
      </c>
      <c r="BW75" s="27" t="s">
        <v>140</v>
      </c>
      <c r="BX75" s="27" t="s">
        <v>133</v>
      </c>
      <c r="CL75" s="27" t="s">
        <v>19</v>
      </c>
    </row>
    <row r="76" spans="1:91" s="3" customFormat="1" ht="23.25" customHeight="1">
      <c r="A76" s="73" t="s">
        <v>73</v>
      </c>
      <c r="B76" s="47"/>
      <c r="C76" s="9"/>
      <c r="D76" s="9"/>
      <c r="E76" s="363" t="s">
        <v>141</v>
      </c>
      <c r="F76" s="363"/>
      <c r="G76" s="363"/>
      <c r="H76" s="363"/>
      <c r="I76" s="363"/>
      <c r="J76" s="9"/>
      <c r="K76" s="363" t="s">
        <v>142</v>
      </c>
      <c r="L76" s="363"/>
      <c r="M76" s="363"/>
      <c r="N76" s="363"/>
      <c r="O76" s="363"/>
      <c r="P76" s="363"/>
      <c r="Q76" s="363"/>
      <c r="R76" s="363"/>
      <c r="S76" s="363"/>
      <c r="T76" s="363"/>
      <c r="U76" s="363"/>
      <c r="V76" s="363"/>
      <c r="W76" s="363"/>
      <c r="X76" s="363"/>
      <c r="Y76" s="363"/>
      <c r="Z76" s="363"/>
      <c r="AA76" s="363"/>
      <c r="AB76" s="363"/>
      <c r="AC76" s="363"/>
      <c r="AD76" s="363"/>
      <c r="AE76" s="363"/>
      <c r="AF76" s="363"/>
      <c r="AG76" s="354">
        <f>'D.1.2.6.-3 - ELEKTRONICKÉ...'!J32</f>
        <v>0</v>
      </c>
      <c r="AH76" s="355"/>
      <c r="AI76" s="355"/>
      <c r="AJ76" s="355"/>
      <c r="AK76" s="355"/>
      <c r="AL76" s="355"/>
      <c r="AM76" s="355"/>
      <c r="AN76" s="354">
        <f t="shared" si="0"/>
        <v>0</v>
      </c>
      <c r="AO76" s="355"/>
      <c r="AP76" s="355"/>
      <c r="AQ76" s="83" t="s">
        <v>136</v>
      </c>
      <c r="AR76" s="47"/>
      <c r="AS76" s="84">
        <v>0</v>
      </c>
      <c r="AT76" s="85">
        <f t="shared" si="1"/>
        <v>0</v>
      </c>
      <c r="AU76" s="86">
        <f>'D.1.2.6.-3 - ELEKTRONICKÉ...'!P89</f>
        <v>0</v>
      </c>
      <c r="AV76" s="85">
        <f>'D.1.2.6.-3 - ELEKTRONICKÉ...'!J35</f>
        <v>0</v>
      </c>
      <c r="AW76" s="85">
        <f>'D.1.2.6.-3 - ELEKTRONICKÉ...'!J36</f>
        <v>0</v>
      </c>
      <c r="AX76" s="85">
        <f>'D.1.2.6.-3 - ELEKTRONICKÉ...'!J37</f>
        <v>0</v>
      </c>
      <c r="AY76" s="85">
        <f>'D.1.2.6.-3 - ELEKTRONICKÉ...'!J38</f>
        <v>0</v>
      </c>
      <c r="AZ76" s="85">
        <f>'D.1.2.6.-3 - ELEKTRONICKÉ...'!F35</f>
        <v>0</v>
      </c>
      <c r="BA76" s="85">
        <f>'D.1.2.6.-3 - ELEKTRONICKÉ...'!F36</f>
        <v>0</v>
      </c>
      <c r="BB76" s="85">
        <f>'D.1.2.6.-3 - ELEKTRONICKÉ...'!F37</f>
        <v>0</v>
      </c>
      <c r="BC76" s="85">
        <f>'D.1.2.6.-3 - ELEKTRONICKÉ...'!F38</f>
        <v>0</v>
      </c>
      <c r="BD76" s="87">
        <f>'D.1.2.6.-3 - ELEKTRONICKÉ...'!F39</f>
        <v>0</v>
      </c>
      <c r="BT76" s="27" t="s">
        <v>79</v>
      </c>
      <c r="BV76" s="27" t="s">
        <v>71</v>
      </c>
      <c r="BW76" s="27" t="s">
        <v>143</v>
      </c>
      <c r="BX76" s="27" t="s">
        <v>133</v>
      </c>
      <c r="CL76" s="27" t="s">
        <v>19</v>
      </c>
    </row>
    <row r="77" spans="1:91" s="3" customFormat="1" ht="23.25" customHeight="1">
      <c r="A77" s="73" t="s">
        <v>73</v>
      </c>
      <c r="B77" s="47"/>
      <c r="C77" s="9"/>
      <c r="D77" s="9"/>
      <c r="E77" s="363" t="s">
        <v>144</v>
      </c>
      <c r="F77" s="363"/>
      <c r="G77" s="363"/>
      <c r="H77" s="363"/>
      <c r="I77" s="363"/>
      <c r="J77" s="9"/>
      <c r="K77" s="363" t="s">
        <v>145</v>
      </c>
      <c r="L77" s="363"/>
      <c r="M77" s="363"/>
      <c r="N77" s="363"/>
      <c r="O77" s="363"/>
      <c r="P77" s="363"/>
      <c r="Q77" s="363"/>
      <c r="R77" s="363"/>
      <c r="S77" s="363"/>
      <c r="T77" s="363"/>
      <c r="U77" s="363"/>
      <c r="V77" s="363"/>
      <c r="W77" s="363"/>
      <c r="X77" s="363"/>
      <c r="Y77" s="363"/>
      <c r="Z77" s="363"/>
      <c r="AA77" s="363"/>
      <c r="AB77" s="363"/>
      <c r="AC77" s="363"/>
      <c r="AD77" s="363"/>
      <c r="AE77" s="363"/>
      <c r="AF77" s="363"/>
      <c r="AG77" s="354">
        <f>'D.1.2.6.-4 - ELEKTRONICKÉ...'!J32</f>
        <v>0</v>
      </c>
      <c r="AH77" s="355"/>
      <c r="AI77" s="355"/>
      <c r="AJ77" s="355"/>
      <c r="AK77" s="355"/>
      <c r="AL77" s="355"/>
      <c r="AM77" s="355"/>
      <c r="AN77" s="354">
        <f t="shared" si="0"/>
        <v>0</v>
      </c>
      <c r="AO77" s="355"/>
      <c r="AP77" s="355"/>
      <c r="AQ77" s="83" t="s">
        <v>136</v>
      </c>
      <c r="AR77" s="47"/>
      <c r="AS77" s="84">
        <v>0</v>
      </c>
      <c r="AT77" s="85">
        <f t="shared" si="1"/>
        <v>0</v>
      </c>
      <c r="AU77" s="86">
        <f>'D.1.2.6.-4 - ELEKTRONICKÉ...'!P90</f>
        <v>0</v>
      </c>
      <c r="AV77" s="85">
        <f>'D.1.2.6.-4 - ELEKTRONICKÉ...'!J35</f>
        <v>0</v>
      </c>
      <c r="AW77" s="85">
        <f>'D.1.2.6.-4 - ELEKTRONICKÉ...'!J36</f>
        <v>0</v>
      </c>
      <c r="AX77" s="85">
        <f>'D.1.2.6.-4 - ELEKTRONICKÉ...'!J37</f>
        <v>0</v>
      </c>
      <c r="AY77" s="85">
        <f>'D.1.2.6.-4 - ELEKTRONICKÉ...'!J38</f>
        <v>0</v>
      </c>
      <c r="AZ77" s="85">
        <f>'D.1.2.6.-4 - ELEKTRONICKÉ...'!F35</f>
        <v>0</v>
      </c>
      <c r="BA77" s="85">
        <f>'D.1.2.6.-4 - ELEKTRONICKÉ...'!F36</f>
        <v>0</v>
      </c>
      <c r="BB77" s="85">
        <f>'D.1.2.6.-4 - ELEKTRONICKÉ...'!F37</f>
        <v>0</v>
      </c>
      <c r="BC77" s="85">
        <f>'D.1.2.6.-4 - ELEKTRONICKÉ...'!F38</f>
        <v>0</v>
      </c>
      <c r="BD77" s="87">
        <f>'D.1.2.6.-4 - ELEKTRONICKÉ...'!F39</f>
        <v>0</v>
      </c>
      <c r="BT77" s="27" t="s">
        <v>79</v>
      </c>
      <c r="BV77" s="27" t="s">
        <v>71</v>
      </c>
      <c r="BW77" s="27" t="s">
        <v>146</v>
      </c>
      <c r="BX77" s="27" t="s">
        <v>133</v>
      </c>
      <c r="CL77" s="27" t="s">
        <v>19</v>
      </c>
    </row>
    <row r="78" spans="1:91" s="3" customFormat="1" ht="35.25" customHeight="1">
      <c r="A78" s="73" t="s">
        <v>73</v>
      </c>
      <c r="B78" s="47"/>
      <c r="C78" s="9"/>
      <c r="D78" s="9"/>
      <c r="E78" s="363" t="s">
        <v>147</v>
      </c>
      <c r="F78" s="363"/>
      <c r="G78" s="363"/>
      <c r="H78" s="363"/>
      <c r="I78" s="363"/>
      <c r="J78" s="9"/>
      <c r="K78" s="363" t="s">
        <v>148</v>
      </c>
      <c r="L78" s="363"/>
      <c r="M78" s="363"/>
      <c r="N78" s="363"/>
      <c r="O78" s="363"/>
      <c r="P78" s="363"/>
      <c r="Q78" s="363"/>
      <c r="R78" s="363"/>
      <c r="S78" s="363"/>
      <c r="T78" s="363"/>
      <c r="U78" s="363"/>
      <c r="V78" s="363"/>
      <c r="W78" s="363"/>
      <c r="X78" s="363"/>
      <c r="Y78" s="363"/>
      <c r="Z78" s="363"/>
      <c r="AA78" s="363"/>
      <c r="AB78" s="363"/>
      <c r="AC78" s="363"/>
      <c r="AD78" s="363"/>
      <c r="AE78" s="363"/>
      <c r="AF78" s="363"/>
      <c r="AG78" s="354">
        <f>'D.1.2.6.-5 - ELEKTRONICKÉ...'!J32</f>
        <v>0</v>
      </c>
      <c r="AH78" s="355"/>
      <c r="AI78" s="355"/>
      <c r="AJ78" s="355"/>
      <c r="AK78" s="355"/>
      <c r="AL78" s="355"/>
      <c r="AM78" s="355"/>
      <c r="AN78" s="354">
        <f t="shared" si="0"/>
        <v>0</v>
      </c>
      <c r="AO78" s="355"/>
      <c r="AP78" s="355"/>
      <c r="AQ78" s="83" t="s">
        <v>136</v>
      </c>
      <c r="AR78" s="47"/>
      <c r="AS78" s="84">
        <v>0</v>
      </c>
      <c r="AT78" s="85">
        <f t="shared" si="1"/>
        <v>0</v>
      </c>
      <c r="AU78" s="86">
        <f>'D.1.2.6.-5 - ELEKTRONICKÉ...'!P90</f>
        <v>0</v>
      </c>
      <c r="AV78" s="85">
        <f>'D.1.2.6.-5 - ELEKTRONICKÉ...'!J35</f>
        <v>0</v>
      </c>
      <c r="AW78" s="85">
        <f>'D.1.2.6.-5 - ELEKTRONICKÉ...'!J36</f>
        <v>0</v>
      </c>
      <c r="AX78" s="85">
        <f>'D.1.2.6.-5 - ELEKTRONICKÉ...'!J37</f>
        <v>0</v>
      </c>
      <c r="AY78" s="85">
        <f>'D.1.2.6.-5 - ELEKTRONICKÉ...'!J38</f>
        <v>0</v>
      </c>
      <c r="AZ78" s="85">
        <f>'D.1.2.6.-5 - ELEKTRONICKÉ...'!F35</f>
        <v>0</v>
      </c>
      <c r="BA78" s="85">
        <f>'D.1.2.6.-5 - ELEKTRONICKÉ...'!F36</f>
        <v>0</v>
      </c>
      <c r="BB78" s="85">
        <f>'D.1.2.6.-5 - ELEKTRONICKÉ...'!F37</f>
        <v>0</v>
      </c>
      <c r="BC78" s="85">
        <f>'D.1.2.6.-5 - ELEKTRONICKÉ...'!F38</f>
        <v>0</v>
      </c>
      <c r="BD78" s="87">
        <f>'D.1.2.6.-5 - ELEKTRONICKÉ...'!F39</f>
        <v>0</v>
      </c>
      <c r="BT78" s="27" t="s">
        <v>79</v>
      </c>
      <c r="BV78" s="27" t="s">
        <v>71</v>
      </c>
      <c r="BW78" s="27" t="s">
        <v>149</v>
      </c>
      <c r="BX78" s="27" t="s">
        <v>133</v>
      </c>
      <c r="CL78" s="27" t="s">
        <v>19</v>
      </c>
    </row>
    <row r="79" spans="1:91" s="3" customFormat="1" ht="35.25" customHeight="1">
      <c r="A79" s="73" t="s">
        <v>73</v>
      </c>
      <c r="B79" s="47"/>
      <c r="C79" s="9"/>
      <c r="D79" s="9"/>
      <c r="E79" s="363" t="s">
        <v>150</v>
      </c>
      <c r="F79" s="363"/>
      <c r="G79" s="363"/>
      <c r="H79" s="363"/>
      <c r="I79" s="363"/>
      <c r="J79" s="9"/>
      <c r="K79" s="363" t="s">
        <v>151</v>
      </c>
      <c r="L79" s="363"/>
      <c r="M79" s="363"/>
      <c r="N79" s="363"/>
      <c r="O79" s="363"/>
      <c r="P79" s="363"/>
      <c r="Q79" s="363"/>
      <c r="R79" s="363"/>
      <c r="S79" s="363"/>
      <c r="T79" s="363"/>
      <c r="U79" s="363"/>
      <c r="V79" s="363"/>
      <c r="W79" s="363"/>
      <c r="X79" s="363"/>
      <c r="Y79" s="363"/>
      <c r="Z79" s="363"/>
      <c r="AA79" s="363"/>
      <c r="AB79" s="363"/>
      <c r="AC79" s="363"/>
      <c r="AD79" s="363"/>
      <c r="AE79" s="363"/>
      <c r="AF79" s="363"/>
      <c r="AG79" s="354">
        <f>'D.1.2.6.-6 - ELEKTRONICKÉ...'!J32</f>
        <v>0</v>
      </c>
      <c r="AH79" s="355"/>
      <c r="AI79" s="355"/>
      <c r="AJ79" s="355"/>
      <c r="AK79" s="355"/>
      <c r="AL79" s="355"/>
      <c r="AM79" s="355"/>
      <c r="AN79" s="354">
        <f t="shared" si="0"/>
        <v>0</v>
      </c>
      <c r="AO79" s="355"/>
      <c r="AP79" s="355"/>
      <c r="AQ79" s="83" t="s">
        <v>136</v>
      </c>
      <c r="AR79" s="47"/>
      <c r="AS79" s="84">
        <v>0</v>
      </c>
      <c r="AT79" s="85">
        <f t="shared" si="1"/>
        <v>0</v>
      </c>
      <c r="AU79" s="86">
        <f>'D.1.2.6.-6 - ELEKTRONICKÉ...'!P90</f>
        <v>0</v>
      </c>
      <c r="AV79" s="85">
        <f>'D.1.2.6.-6 - ELEKTRONICKÉ...'!J35</f>
        <v>0</v>
      </c>
      <c r="AW79" s="85">
        <f>'D.1.2.6.-6 - ELEKTRONICKÉ...'!J36</f>
        <v>0</v>
      </c>
      <c r="AX79" s="85">
        <f>'D.1.2.6.-6 - ELEKTRONICKÉ...'!J37</f>
        <v>0</v>
      </c>
      <c r="AY79" s="85">
        <f>'D.1.2.6.-6 - ELEKTRONICKÉ...'!J38</f>
        <v>0</v>
      </c>
      <c r="AZ79" s="85">
        <f>'D.1.2.6.-6 - ELEKTRONICKÉ...'!F35</f>
        <v>0</v>
      </c>
      <c r="BA79" s="85">
        <f>'D.1.2.6.-6 - ELEKTRONICKÉ...'!F36</f>
        <v>0</v>
      </c>
      <c r="BB79" s="85">
        <f>'D.1.2.6.-6 - ELEKTRONICKÉ...'!F37</f>
        <v>0</v>
      </c>
      <c r="BC79" s="85">
        <f>'D.1.2.6.-6 - ELEKTRONICKÉ...'!F38</f>
        <v>0</v>
      </c>
      <c r="BD79" s="87">
        <f>'D.1.2.6.-6 - ELEKTRONICKÉ...'!F39</f>
        <v>0</v>
      </c>
      <c r="BT79" s="27" t="s">
        <v>79</v>
      </c>
      <c r="BV79" s="27" t="s">
        <v>71</v>
      </c>
      <c r="BW79" s="27" t="s">
        <v>152</v>
      </c>
      <c r="BX79" s="27" t="s">
        <v>133</v>
      </c>
      <c r="CL79" s="27" t="s">
        <v>19</v>
      </c>
    </row>
    <row r="80" spans="1:91" s="3" customFormat="1" ht="23.25" customHeight="1">
      <c r="A80" s="73" t="s">
        <v>73</v>
      </c>
      <c r="B80" s="47"/>
      <c r="C80" s="9"/>
      <c r="D80" s="9"/>
      <c r="E80" s="363" t="s">
        <v>153</v>
      </c>
      <c r="F80" s="363"/>
      <c r="G80" s="363"/>
      <c r="H80" s="363"/>
      <c r="I80" s="363"/>
      <c r="J80" s="9"/>
      <c r="K80" s="363" t="s">
        <v>154</v>
      </c>
      <c r="L80" s="363"/>
      <c r="M80" s="363"/>
      <c r="N80" s="363"/>
      <c r="O80" s="363"/>
      <c r="P80" s="363"/>
      <c r="Q80" s="363"/>
      <c r="R80" s="363"/>
      <c r="S80" s="363"/>
      <c r="T80" s="363"/>
      <c r="U80" s="363"/>
      <c r="V80" s="363"/>
      <c r="W80" s="363"/>
      <c r="X80" s="363"/>
      <c r="Y80" s="363"/>
      <c r="Z80" s="363"/>
      <c r="AA80" s="363"/>
      <c r="AB80" s="363"/>
      <c r="AC80" s="363"/>
      <c r="AD80" s="363"/>
      <c r="AE80" s="363"/>
      <c r="AF80" s="363"/>
      <c r="AG80" s="354">
        <f>'D.1.2.6.-7 - ELEKTRONICKÉ...'!J32</f>
        <v>0</v>
      </c>
      <c r="AH80" s="355"/>
      <c r="AI80" s="355"/>
      <c r="AJ80" s="355"/>
      <c r="AK80" s="355"/>
      <c r="AL80" s="355"/>
      <c r="AM80" s="355"/>
      <c r="AN80" s="354">
        <f t="shared" si="0"/>
        <v>0</v>
      </c>
      <c r="AO80" s="355"/>
      <c r="AP80" s="355"/>
      <c r="AQ80" s="83" t="s">
        <v>136</v>
      </c>
      <c r="AR80" s="47"/>
      <c r="AS80" s="84">
        <v>0</v>
      </c>
      <c r="AT80" s="85">
        <f t="shared" si="1"/>
        <v>0</v>
      </c>
      <c r="AU80" s="86">
        <f>'D.1.2.6.-7 - ELEKTRONICKÉ...'!P88</f>
        <v>0</v>
      </c>
      <c r="AV80" s="85">
        <f>'D.1.2.6.-7 - ELEKTRONICKÉ...'!J35</f>
        <v>0</v>
      </c>
      <c r="AW80" s="85">
        <f>'D.1.2.6.-7 - ELEKTRONICKÉ...'!J36</f>
        <v>0</v>
      </c>
      <c r="AX80" s="85">
        <f>'D.1.2.6.-7 - ELEKTRONICKÉ...'!J37</f>
        <v>0</v>
      </c>
      <c r="AY80" s="85">
        <f>'D.1.2.6.-7 - ELEKTRONICKÉ...'!J38</f>
        <v>0</v>
      </c>
      <c r="AZ80" s="85">
        <f>'D.1.2.6.-7 - ELEKTRONICKÉ...'!F35</f>
        <v>0</v>
      </c>
      <c r="BA80" s="85">
        <f>'D.1.2.6.-7 - ELEKTRONICKÉ...'!F36</f>
        <v>0</v>
      </c>
      <c r="BB80" s="85">
        <f>'D.1.2.6.-7 - ELEKTRONICKÉ...'!F37</f>
        <v>0</v>
      </c>
      <c r="BC80" s="85">
        <f>'D.1.2.6.-7 - ELEKTRONICKÉ...'!F38</f>
        <v>0</v>
      </c>
      <c r="BD80" s="87">
        <f>'D.1.2.6.-7 - ELEKTRONICKÉ...'!F39</f>
        <v>0</v>
      </c>
      <c r="BT80" s="27" t="s">
        <v>79</v>
      </c>
      <c r="BV80" s="27" t="s">
        <v>71</v>
      </c>
      <c r="BW80" s="27" t="s">
        <v>155</v>
      </c>
      <c r="BX80" s="27" t="s">
        <v>133</v>
      </c>
      <c r="CL80" s="27" t="s">
        <v>19</v>
      </c>
    </row>
    <row r="81" spans="1:91" s="6" customFormat="1" ht="37.5" customHeight="1">
      <c r="A81" s="73" t="s">
        <v>73</v>
      </c>
      <c r="B81" s="74"/>
      <c r="C81" s="75"/>
      <c r="D81" s="359" t="s">
        <v>156</v>
      </c>
      <c r="E81" s="359"/>
      <c r="F81" s="359"/>
      <c r="G81" s="359"/>
      <c r="H81" s="359"/>
      <c r="I81" s="76"/>
      <c r="J81" s="359" t="s">
        <v>157</v>
      </c>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30">
        <f>'D.1.2.7. - SYSTÉMY TECHNI...'!J30</f>
        <v>0</v>
      </c>
      <c r="AH81" s="331"/>
      <c r="AI81" s="331"/>
      <c r="AJ81" s="331"/>
      <c r="AK81" s="331"/>
      <c r="AL81" s="331"/>
      <c r="AM81" s="331"/>
      <c r="AN81" s="330">
        <f t="shared" si="0"/>
        <v>0</v>
      </c>
      <c r="AO81" s="331"/>
      <c r="AP81" s="331"/>
      <c r="AQ81" s="77" t="s">
        <v>76</v>
      </c>
      <c r="AR81" s="74"/>
      <c r="AS81" s="78">
        <v>0</v>
      </c>
      <c r="AT81" s="79">
        <f t="shared" si="1"/>
        <v>0</v>
      </c>
      <c r="AU81" s="80">
        <f>'D.1.2.7. - SYSTÉMY TECHNI...'!P84</f>
        <v>0</v>
      </c>
      <c r="AV81" s="79">
        <f>'D.1.2.7. - SYSTÉMY TECHNI...'!J33</f>
        <v>0</v>
      </c>
      <c r="AW81" s="79">
        <f>'D.1.2.7. - SYSTÉMY TECHNI...'!J34</f>
        <v>0</v>
      </c>
      <c r="AX81" s="79">
        <f>'D.1.2.7. - SYSTÉMY TECHNI...'!J35</f>
        <v>0</v>
      </c>
      <c r="AY81" s="79">
        <f>'D.1.2.7. - SYSTÉMY TECHNI...'!J36</f>
        <v>0</v>
      </c>
      <c r="AZ81" s="79">
        <f>'D.1.2.7. - SYSTÉMY TECHNI...'!F33</f>
        <v>0</v>
      </c>
      <c r="BA81" s="79">
        <f>'D.1.2.7. - SYSTÉMY TECHNI...'!F34</f>
        <v>0</v>
      </c>
      <c r="BB81" s="79">
        <f>'D.1.2.7. - SYSTÉMY TECHNI...'!F35</f>
        <v>0</v>
      </c>
      <c r="BC81" s="79">
        <f>'D.1.2.7. - SYSTÉMY TECHNI...'!F36</f>
        <v>0</v>
      </c>
      <c r="BD81" s="81">
        <f>'D.1.2.7. - SYSTÉMY TECHNI...'!F37</f>
        <v>0</v>
      </c>
      <c r="BT81" s="82" t="s">
        <v>77</v>
      </c>
      <c r="BV81" s="82" t="s">
        <v>71</v>
      </c>
      <c r="BW81" s="82" t="s">
        <v>158</v>
      </c>
      <c r="BX81" s="82" t="s">
        <v>5</v>
      </c>
      <c r="CL81" s="82" t="s">
        <v>19</v>
      </c>
      <c r="CM81" s="82" t="s">
        <v>79</v>
      </c>
    </row>
    <row r="82" spans="1:91" s="6" customFormat="1" ht="16.5" customHeight="1">
      <c r="A82" s="73" t="s">
        <v>73</v>
      </c>
      <c r="B82" s="74"/>
      <c r="C82" s="75"/>
      <c r="D82" s="359" t="s">
        <v>159</v>
      </c>
      <c r="E82" s="359"/>
      <c r="F82" s="359"/>
      <c r="G82" s="359"/>
      <c r="H82" s="359"/>
      <c r="I82" s="76"/>
      <c r="J82" s="359" t="s">
        <v>160</v>
      </c>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30">
        <f>'D.1.2.8. - MĚŘENÍ A REGULACE'!J30</f>
        <v>0</v>
      </c>
      <c r="AH82" s="331"/>
      <c r="AI82" s="331"/>
      <c r="AJ82" s="331"/>
      <c r="AK82" s="331"/>
      <c r="AL82" s="331"/>
      <c r="AM82" s="331"/>
      <c r="AN82" s="330">
        <f t="shared" si="0"/>
        <v>0</v>
      </c>
      <c r="AO82" s="331"/>
      <c r="AP82" s="331"/>
      <c r="AQ82" s="77" t="s">
        <v>76</v>
      </c>
      <c r="AR82" s="74"/>
      <c r="AS82" s="78">
        <v>0</v>
      </c>
      <c r="AT82" s="79">
        <f t="shared" si="1"/>
        <v>0</v>
      </c>
      <c r="AU82" s="80">
        <f>'D.1.2.8. - MĚŘENÍ A REGULACE'!P120</f>
        <v>0</v>
      </c>
      <c r="AV82" s="79">
        <f>'D.1.2.8. - MĚŘENÍ A REGULACE'!J33</f>
        <v>0</v>
      </c>
      <c r="AW82" s="79">
        <f>'D.1.2.8. - MĚŘENÍ A REGULACE'!J34</f>
        <v>0</v>
      </c>
      <c r="AX82" s="79">
        <f>'D.1.2.8. - MĚŘENÍ A REGULACE'!J35</f>
        <v>0</v>
      </c>
      <c r="AY82" s="79">
        <f>'D.1.2.8. - MĚŘENÍ A REGULACE'!J36</f>
        <v>0</v>
      </c>
      <c r="AZ82" s="79">
        <f>'D.1.2.8. - MĚŘENÍ A REGULACE'!F33</f>
        <v>0</v>
      </c>
      <c r="BA82" s="79">
        <f>'D.1.2.8. - MĚŘENÍ A REGULACE'!F34</f>
        <v>0</v>
      </c>
      <c r="BB82" s="79">
        <f>'D.1.2.8. - MĚŘENÍ A REGULACE'!F35</f>
        <v>0</v>
      </c>
      <c r="BC82" s="79">
        <f>'D.1.2.8. - MĚŘENÍ A REGULACE'!F36</f>
        <v>0</v>
      </c>
      <c r="BD82" s="81">
        <f>'D.1.2.8. - MĚŘENÍ A REGULACE'!F37</f>
        <v>0</v>
      </c>
      <c r="BT82" s="82" t="s">
        <v>77</v>
      </c>
      <c r="BV82" s="82" t="s">
        <v>71</v>
      </c>
      <c r="BW82" s="82" t="s">
        <v>161</v>
      </c>
      <c r="BX82" s="82" t="s">
        <v>5</v>
      </c>
      <c r="CL82" s="82" t="s">
        <v>19</v>
      </c>
      <c r="CM82" s="82" t="s">
        <v>79</v>
      </c>
    </row>
    <row r="83" spans="1:91" s="6" customFormat="1" ht="16.5" customHeight="1">
      <c r="A83" s="73" t="s">
        <v>73</v>
      </c>
      <c r="B83" s="74"/>
      <c r="C83" s="75"/>
      <c r="D83" s="359" t="s">
        <v>162</v>
      </c>
      <c r="E83" s="359"/>
      <c r="F83" s="359"/>
      <c r="G83" s="359"/>
      <c r="H83" s="359"/>
      <c r="I83" s="76"/>
      <c r="J83" s="359" t="s">
        <v>163</v>
      </c>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30">
        <f>'D.1.2.9. - ROZVOD STLAČEN...'!J30</f>
        <v>0</v>
      </c>
      <c r="AH83" s="331"/>
      <c r="AI83" s="331"/>
      <c r="AJ83" s="331"/>
      <c r="AK83" s="331"/>
      <c r="AL83" s="331"/>
      <c r="AM83" s="331"/>
      <c r="AN83" s="330">
        <f t="shared" si="0"/>
        <v>0</v>
      </c>
      <c r="AO83" s="331"/>
      <c r="AP83" s="331"/>
      <c r="AQ83" s="77" t="s">
        <v>76</v>
      </c>
      <c r="AR83" s="74"/>
      <c r="AS83" s="78">
        <v>0</v>
      </c>
      <c r="AT83" s="79">
        <f t="shared" si="1"/>
        <v>0</v>
      </c>
      <c r="AU83" s="80">
        <f>'D.1.2.9. - ROZVOD STLAČEN...'!P84</f>
        <v>0</v>
      </c>
      <c r="AV83" s="79">
        <f>'D.1.2.9. - ROZVOD STLAČEN...'!J33</f>
        <v>0</v>
      </c>
      <c r="AW83" s="79">
        <f>'D.1.2.9. - ROZVOD STLAČEN...'!J34</f>
        <v>0</v>
      </c>
      <c r="AX83" s="79">
        <f>'D.1.2.9. - ROZVOD STLAČEN...'!J35</f>
        <v>0</v>
      </c>
      <c r="AY83" s="79">
        <f>'D.1.2.9. - ROZVOD STLAČEN...'!J36</f>
        <v>0</v>
      </c>
      <c r="AZ83" s="79">
        <f>'D.1.2.9. - ROZVOD STLAČEN...'!F33</f>
        <v>0</v>
      </c>
      <c r="BA83" s="79">
        <f>'D.1.2.9. - ROZVOD STLAČEN...'!F34</f>
        <v>0</v>
      </c>
      <c r="BB83" s="79">
        <f>'D.1.2.9. - ROZVOD STLAČEN...'!F35</f>
        <v>0</v>
      </c>
      <c r="BC83" s="79">
        <f>'D.1.2.9. - ROZVOD STLAČEN...'!F36</f>
        <v>0</v>
      </c>
      <c r="BD83" s="81">
        <f>'D.1.2.9. - ROZVOD STLAČEN...'!F37</f>
        <v>0</v>
      </c>
      <c r="BT83" s="82" t="s">
        <v>77</v>
      </c>
      <c r="BV83" s="82" t="s">
        <v>71</v>
      </c>
      <c r="BW83" s="82" t="s">
        <v>164</v>
      </c>
      <c r="BX83" s="82" t="s">
        <v>5</v>
      </c>
      <c r="CL83" s="82" t="s">
        <v>19</v>
      </c>
      <c r="CM83" s="82" t="s">
        <v>79</v>
      </c>
    </row>
    <row r="84" spans="1:91" s="6" customFormat="1" ht="24.75" customHeight="1">
      <c r="B84" s="74"/>
      <c r="C84" s="75"/>
      <c r="D84" s="359" t="s">
        <v>165</v>
      </c>
      <c r="E84" s="359"/>
      <c r="F84" s="359"/>
      <c r="G84" s="359"/>
      <c r="H84" s="359"/>
      <c r="I84" s="76"/>
      <c r="J84" s="359" t="s">
        <v>166</v>
      </c>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3">
        <f>ROUND(SUM(AG85:AG87),2)</f>
        <v>0</v>
      </c>
      <c r="AH84" s="331"/>
      <c r="AI84" s="331"/>
      <c r="AJ84" s="331"/>
      <c r="AK84" s="331"/>
      <c r="AL84" s="331"/>
      <c r="AM84" s="331"/>
      <c r="AN84" s="330">
        <f t="shared" si="0"/>
        <v>0</v>
      </c>
      <c r="AO84" s="331"/>
      <c r="AP84" s="331"/>
      <c r="AQ84" s="77" t="s">
        <v>76</v>
      </c>
      <c r="AR84" s="74"/>
      <c r="AS84" s="78">
        <f>ROUND(SUM(AS85:AS87),2)</f>
        <v>0</v>
      </c>
      <c r="AT84" s="79">
        <f t="shared" si="1"/>
        <v>0</v>
      </c>
      <c r="AU84" s="80">
        <f>ROUND(SUM(AU85:AU87),5)</f>
        <v>0</v>
      </c>
      <c r="AV84" s="79">
        <f>ROUND(AZ84*L29,2)</f>
        <v>0</v>
      </c>
      <c r="AW84" s="79">
        <f>ROUND(BA84*L30,2)</f>
        <v>0</v>
      </c>
      <c r="AX84" s="79">
        <f>ROUND(BB84*L29,2)</f>
        <v>0</v>
      </c>
      <c r="AY84" s="79">
        <f>ROUND(BC84*L30,2)</f>
        <v>0</v>
      </c>
      <c r="AZ84" s="79">
        <f>ROUND(SUM(AZ85:AZ87),2)</f>
        <v>0</v>
      </c>
      <c r="BA84" s="79">
        <f>ROUND(SUM(BA85:BA87),2)</f>
        <v>0</v>
      </c>
      <c r="BB84" s="79">
        <f>ROUND(SUM(BB85:BB87),2)</f>
        <v>0</v>
      </c>
      <c r="BC84" s="79">
        <f>ROUND(SUM(BC85:BC87),2)</f>
        <v>0</v>
      </c>
      <c r="BD84" s="81">
        <f>ROUND(SUM(BD85:BD87),2)</f>
        <v>0</v>
      </c>
      <c r="BS84" s="82" t="s">
        <v>68</v>
      </c>
      <c r="BT84" s="82" t="s">
        <v>77</v>
      </c>
      <c r="BU84" s="82" t="s">
        <v>70</v>
      </c>
      <c r="BV84" s="82" t="s">
        <v>71</v>
      </c>
      <c r="BW84" s="82" t="s">
        <v>167</v>
      </c>
      <c r="BX84" s="82" t="s">
        <v>5</v>
      </c>
      <c r="CL84" s="82" t="s">
        <v>19</v>
      </c>
      <c r="CM84" s="82" t="s">
        <v>79</v>
      </c>
    </row>
    <row r="85" spans="1:91" s="3" customFormat="1" ht="35.25" customHeight="1">
      <c r="A85" s="73" t="s">
        <v>73</v>
      </c>
      <c r="B85" s="47"/>
      <c r="C85" s="9"/>
      <c r="D85" s="9"/>
      <c r="E85" s="363" t="s">
        <v>168</v>
      </c>
      <c r="F85" s="363"/>
      <c r="G85" s="363"/>
      <c r="H85" s="363"/>
      <c r="I85" s="363"/>
      <c r="J85" s="9"/>
      <c r="K85" s="363" t="s">
        <v>169</v>
      </c>
      <c r="L85" s="363"/>
      <c r="M85" s="363"/>
      <c r="N85" s="363"/>
      <c r="O85" s="363"/>
      <c r="P85" s="363"/>
      <c r="Q85" s="363"/>
      <c r="R85" s="363"/>
      <c r="S85" s="363"/>
      <c r="T85" s="363"/>
      <c r="U85" s="363"/>
      <c r="V85" s="363"/>
      <c r="W85" s="363"/>
      <c r="X85" s="363"/>
      <c r="Y85" s="363"/>
      <c r="Z85" s="363"/>
      <c r="AA85" s="363"/>
      <c r="AB85" s="363"/>
      <c r="AC85" s="363"/>
      <c r="AD85" s="363"/>
      <c r="AE85" s="363"/>
      <c r="AF85" s="363"/>
      <c r="AG85" s="354">
        <f>'D.1.4.10.1.-1 - SADOVÉ ÚP...'!J32</f>
        <v>0</v>
      </c>
      <c r="AH85" s="355"/>
      <c r="AI85" s="355"/>
      <c r="AJ85" s="355"/>
      <c r="AK85" s="355"/>
      <c r="AL85" s="355"/>
      <c r="AM85" s="355"/>
      <c r="AN85" s="354">
        <f t="shared" si="0"/>
        <v>0</v>
      </c>
      <c r="AO85" s="355"/>
      <c r="AP85" s="355"/>
      <c r="AQ85" s="83" t="s">
        <v>136</v>
      </c>
      <c r="AR85" s="47"/>
      <c r="AS85" s="84">
        <v>0</v>
      </c>
      <c r="AT85" s="85">
        <f t="shared" si="1"/>
        <v>0</v>
      </c>
      <c r="AU85" s="86">
        <f>'D.1.4.10.1.-1 - SADOVÉ ÚP...'!P90</f>
        <v>0</v>
      </c>
      <c r="AV85" s="85">
        <f>'D.1.4.10.1.-1 - SADOVÉ ÚP...'!J35</f>
        <v>0</v>
      </c>
      <c r="AW85" s="85">
        <f>'D.1.4.10.1.-1 - SADOVÉ ÚP...'!J36</f>
        <v>0</v>
      </c>
      <c r="AX85" s="85">
        <f>'D.1.4.10.1.-1 - SADOVÉ ÚP...'!J37</f>
        <v>0</v>
      </c>
      <c r="AY85" s="85">
        <f>'D.1.4.10.1.-1 - SADOVÉ ÚP...'!J38</f>
        <v>0</v>
      </c>
      <c r="AZ85" s="85">
        <f>'D.1.4.10.1.-1 - SADOVÉ ÚP...'!F35</f>
        <v>0</v>
      </c>
      <c r="BA85" s="85">
        <f>'D.1.4.10.1.-1 - SADOVÉ ÚP...'!F36</f>
        <v>0</v>
      </c>
      <c r="BB85" s="85">
        <f>'D.1.4.10.1.-1 - SADOVÉ ÚP...'!F37</f>
        <v>0</v>
      </c>
      <c r="BC85" s="85">
        <f>'D.1.4.10.1.-1 - SADOVÉ ÚP...'!F38</f>
        <v>0</v>
      </c>
      <c r="BD85" s="87">
        <f>'D.1.4.10.1.-1 - SADOVÉ ÚP...'!F39</f>
        <v>0</v>
      </c>
      <c r="BT85" s="27" t="s">
        <v>79</v>
      </c>
      <c r="BV85" s="27" t="s">
        <v>71</v>
      </c>
      <c r="BW85" s="27" t="s">
        <v>170</v>
      </c>
      <c r="BX85" s="27" t="s">
        <v>167</v>
      </c>
      <c r="CL85" s="27" t="s">
        <v>19</v>
      </c>
    </row>
    <row r="86" spans="1:91" s="3" customFormat="1" ht="35.25" customHeight="1">
      <c r="A86" s="73" t="s">
        <v>73</v>
      </c>
      <c r="B86" s="47"/>
      <c r="C86" s="9"/>
      <c r="D86" s="9"/>
      <c r="E86" s="363" t="s">
        <v>171</v>
      </c>
      <c r="F86" s="363"/>
      <c r="G86" s="363"/>
      <c r="H86" s="363"/>
      <c r="I86" s="363"/>
      <c r="J86" s="9"/>
      <c r="K86" s="363" t="s">
        <v>172</v>
      </c>
      <c r="L86" s="363"/>
      <c r="M86" s="363"/>
      <c r="N86" s="363"/>
      <c r="O86" s="363"/>
      <c r="P86" s="363"/>
      <c r="Q86" s="363"/>
      <c r="R86" s="363"/>
      <c r="S86" s="363"/>
      <c r="T86" s="363"/>
      <c r="U86" s="363"/>
      <c r="V86" s="363"/>
      <c r="W86" s="363"/>
      <c r="X86" s="363"/>
      <c r="Y86" s="363"/>
      <c r="Z86" s="363"/>
      <c r="AA86" s="363"/>
      <c r="AB86" s="363"/>
      <c r="AC86" s="363"/>
      <c r="AD86" s="363"/>
      <c r="AE86" s="363"/>
      <c r="AF86" s="363"/>
      <c r="AG86" s="354">
        <f>'D.1.4.10.1.-2 - SADOVÉ ÚP...'!J32</f>
        <v>0</v>
      </c>
      <c r="AH86" s="355"/>
      <c r="AI86" s="355"/>
      <c r="AJ86" s="355"/>
      <c r="AK86" s="355"/>
      <c r="AL86" s="355"/>
      <c r="AM86" s="355"/>
      <c r="AN86" s="354">
        <f t="shared" si="0"/>
        <v>0</v>
      </c>
      <c r="AO86" s="355"/>
      <c r="AP86" s="355"/>
      <c r="AQ86" s="83" t="s">
        <v>136</v>
      </c>
      <c r="AR86" s="47"/>
      <c r="AS86" s="84">
        <v>0</v>
      </c>
      <c r="AT86" s="85">
        <f t="shared" si="1"/>
        <v>0</v>
      </c>
      <c r="AU86" s="86">
        <f>'D.1.4.10.1.-2 - SADOVÉ ÚP...'!P88</f>
        <v>0</v>
      </c>
      <c r="AV86" s="85">
        <f>'D.1.4.10.1.-2 - SADOVÉ ÚP...'!J35</f>
        <v>0</v>
      </c>
      <c r="AW86" s="85">
        <f>'D.1.4.10.1.-2 - SADOVÉ ÚP...'!J36</f>
        <v>0</v>
      </c>
      <c r="AX86" s="85">
        <f>'D.1.4.10.1.-2 - SADOVÉ ÚP...'!J37</f>
        <v>0</v>
      </c>
      <c r="AY86" s="85">
        <f>'D.1.4.10.1.-2 - SADOVÉ ÚP...'!J38</f>
        <v>0</v>
      </c>
      <c r="AZ86" s="85">
        <f>'D.1.4.10.1.-2 - SADOVÉ ÚP...'!F35</f>
        <v>0</v>
      </c>
      <c r="BA86" s="85">
        <f>'D.1.4.10.1.-2 - SADOVÉ ÚP...'!F36</f>
        <v>0</v>
      </c>
      <c r="BB86" s="85">
        <f>'D.1.4.10.1.-2 - SADOVÉ ÚP...'!F37</f>
        <v>0</v>
      </c>
      <c r="BC86" s="85">
        <f>'D.1.4.10.1.-2 - SADOVÉ ÚP...'!F38</f>
        <v>0</v>
      </c>
      <c r="BD86" s="87">
        <f>'D.1.4.10.1.-2 - SADOVÉ ÚP...'!F39</f>
        <v>0</v>
      </c>
      <c r="BT86" s="27" t="s">
        <v>79</v>
      </c>
      <c r="BV86" s="27" t="s">
        <v>71</v>
      </c>
      <c r="BW86" s="27" t="s">
        <v>173</v>
      </c>
      <c r="BX86" s="27" t="s">
        <v>167</v>
      </c>
      <c r="CL86" s="27" t="s">
        <v>19</v>
      </c>
    </row>
    <row r="87" spans="1:91" s="3" customFormat="1" ht="35.25" customHeight="1">
      <c r="A87" s="73" t="s">
        <v>73</v>
      </c>
      <c r="B87" s="47"/>
      <c r="C87" s="9"/>
      <c r="D87" s="9"/>
      <c r="E87" s="363" t="s">
        <v>174</v>
      </c>
      <c r="F87" s="363"/>
      <c r="G87" s="363"/>
      <c r="H87" s="363"/>
      <c r="I87" s="363"/>
      <c r="J87" s="9"/>
      <c r="K87" s="363" t="s">
        <v>175</v>
      </c>
      <c r="L87" s="363"/>
      <c r="M87" s="363"/>
      <c r="N87" s="363"/>
      <c r="O87" s="363"/>
      <c r="P87" s="363"/>
      <c r="Q87" s="363"/>
      <c r="R87" s="363"/>
      <c r="S87" s="363"/>
      <c r="T87" s="363"/>
      <c r="U87" s="363"/>
      <c r="V87" s="363"/>
      <c r="W87" s="363"/>
      <c r="X87" s="363"/>
      <c r="Y87" s="363"/>
      <c r="Z87" s="363"/>
      <c r="AA87" s="363"/>
      <c r="AB87" s="363"/>
      <c r="AC87" s="363"/>
      <c r="AD87" s="363"/>
      <c r="AE87" s="363"/>
      <c r="AF87" s="363"/>
      <c r="AG87" s="354">
        <f>'D.1.4.10.1.-3 - SADOVÉ ÚP...'!J32</f>
        <v>0</v>
      </c>
      <c r="AH87" s="355"/>
      <c r="AI87" s="355"/>
      <c r="AJ87" s="355"/>
      <c r="AK87" s="355"/>
      <c r="AL87" s="355"/>
      <c r="AM87" s="355"/>
      <c r="AN87" s="354">
        <f t="shared" si="0"/>
        <v>0</v>
      </c>
      <c r="AO87" s="355"/>
      <c r="AP87" s="355"/>
      <c r="AQ87" s="83" t="s">
        <v>136</v>
      </c>
      <c r="AR87" s="47"/>
      <c r="AS87" s="84">
        <v>0</v>
      </c>
      <c r="AT87" s="85">
        <f t="shared" si="1"/>
        <v>0</v>
      </c>
      <c r="AU87" s="86">
        <f>'D.1.4.10.1.-3 - SADOVÉ ÚP...'!P89</f>
        <v>0</v>
      </c>
      <c r="AV87" s="85">
        <f>'D.1.4.10.1.-3 - SADOVÉ ÚP...'!J35</f>
        <v>0</v>
      </c>
      <c r="AW87" s="85">
        <f>'D.1.4.10.1.-3 - SADOVÉ ÚP...'!J36</f>
        <v>0</v>
      </c>
      <c r="AX87" s="85">
        <f>'D.1.4.10.1.-3 - SADOVÉ ÚP...'!J37</f>
        <v>0</v>
      </c>
      <c r="AY87" s="85">
        <f>'D.1.4.10.1.-3 - SADOVÉ ÚP...'!J38</f>
        <v>0</v>
      </c>
      <c r="AZ87" s="85">
        <f>'D.1.4.10.1.-3 - SADOVÉ ÚP...'!F35</f>
        <v>0</v>
      </c>
      <c r="BA87" s="85">
        <f>'D.1.4.10.1.-3 - SADOVÉ ÚP...'!F36</f>
        <v>0</v>
      </c>
      <c r="BB87" s="85">
        <f>'D.1.4.10.1.-3 - SADOVÉ ÚP...'!F37</f>
        <v>0</v>
      </c>
      <c r="BC87" s="85">
        <f>'D.1.4.10.1.-3 - SADOVÉ ÚP...'!F38</f>
        <v>0</v>
      </c>
      <c r="BD87" s="87">
        <f>'D.1.4.10.1.-3 - SADOVÉ ÚP...'!F39</f>
        <v>0</v>
      </c>
      <c r="BT87" s="27" t="s">
        <v>79</v>
      </c>
      <c r="BV87" s="27" t="s">
        <v>71</v>
      </c>
      <c r="BW87" s="27" t="s">
        <v>176</v>
      </c>
      <c r="BX87" s="27" t="s">
        <v>167</v>
      </c>
      <c r="CL87" s="27" t="s">
        <v>19</v>
      </c>
    </row>
    <row r="88" spans="1:91" s="6" customFormat="1" ht="24.75" customHeight="1">
      <c r="A88" s="73" t="s">
        <v>73</v>
      </c>
      <c r="B88" s="74"/>
      <c r="C88" s="75"/>
      <c r="D88" s="359" t="s">
        <v>177</v>
      </c>
      <c r="E88" s="359"/>
      <c r="F88" s="359"/>
      <c r="G88" s="359"/>
      <c r="H88" s="359"/>
      <c r="I88" s="76"/>
      <c r="J88" s="359" t="s">
        <v>178</v>
      </c>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30">
        <f>'D.1.4.10.2. - ZPEVNĚNÉ PL...'!J30</f>
        <v>0</v>
      </c>
      <c r="AH88" s="331"/>
      <c r="AI88" s="331"/>
      <c r="AJ88" s="331"/>
      <c r="AK88" s="331"/>
      <c r="AL88" s="331"/>
      <c r="AM88" s="331"/>
      <c r="AN88" s="330">
        <f t="shared" si="0"/>
        <v>0</v>
      </c>
      <c r="AO88" s="331"/>
      <c r="AP88" s="331"/>
      <c r="AQ88" s="77" t="s">
        <v>76</v>
      </c>
      <c r="AR88" s="74"/>
      <c r="AS88" s="88">
        <v>0</v>
      </c>
      <c r="AT88" s="89">
        <f t="shared" si="1"/>
        <v>0</v>
      </c>
      <c r="AU88" s="90">
        <f>'D.1.4.10.2. - ZPEVNĚNÉ PL...'!P92</f>
        <v>0</v>
      </c>
      <c r="AV88" s="89">
        <f>'D.1.4.10.2. - ZPEVNĚNÉ PL...'!J33</f>
        <v>0</v>
      </c>
      <c r="AW88" s="89">
        <f>'D.1.4.10.2. - ZPEVNĚNÉ PL...'!J34</f>
        <v>0</v>
      </c>
      <c r="AX88" s="89">
        <f>'D.1.4.10.2. - ZPEVNĚNÉ PL...'!J35</f>
        <v>0</v>
      </c>
      <c r="AY88" s="89">
        <f>'D.1.4.10.2. - ZPEVNĚNÉ PL...'!J36</f>
        <v>0</v>
      </c>
      <c r="AZ88" s="89">
        <f>'D.1.4.10.2. - ZPEVNĚNÉ PL...'!F33</f>
        <v>0</v>
      </c>
      <c r="BA88" s="89">
        <f>'D.1.4.10.2. - ZPEVNĚNÉ PL...'!F34</f>
        <v>0</v>
      </c>
      <c r="BB88" s="89">
        <f>'D.1.4.10.2. - ZPEVNĚNÉ PL...'!F35</f>
        <v>0</v>
      </c>
      <c r="BC88" s="89">
        <f>'D.1.4.10.2. - ZPEVNĚNÉ PL...'!F36</f>
        <v>0</v>
      </c>
      <c r="BD88" s="91">
        <f>'D.1.4.10.2. - ZPEVNĚNÉ PL...'!F37</f>
        <v>0</v>
      </c>
      <c r="BT88" s="82" t="s">
        <v>77</v>
      </c>
      <c r="BV88" s="82" t="s">
        <v>71</v>
      </c>
      <c r="BW88" s="82" t="s">
        <v>179</v>
      </c>
      <c r="BX88" s="82" t="s">
        <v>5</v>
      </c>
      <c r="CL88" s="82" t="s">
        <v>19</v>
      </c>
      <c r="CM88" s="82" t="s">
        <v>79</v>
      </c>
    </row>
    <row r="89" spans="1:91" s="1" customFormat="1" ht="30" customHeight="1">
      <c r="B89" s="34"/>
      <c r="AR89" s="34"/>
    </row>
    <row r="90" spans="1:91" s="1" customFormat="1" ht="6.95" customHeight="1">
      <c r="B90" s="43"/>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34"/>
    </row>
  </sheetData>
  <sheetProtection algorithmName="SHA-512" hashValue="05GnmXGSRHaAMjnfreWqlZK7Q1jiy3boUgAMKTeFZfJsWlDhPNc/51lDPtEPgBiiGpAkysQ9U4BPtm6GpvomOw==" saltValue="tmV+aQNT0PGlyYveJFCWqkhSUExI52E9ktG1Q8/62Z241d4g2sj/IlGf1QResiDE9mhfuIojVS12/aRuu9Prfw==" spinCount="100000" sheet="1" objects="1" scenarios="1" formatColumns="0" formatRows="0"/>
  <mergeCells count="174">
    <mergeCell ref="E86:I86"/>
    <mergeCell ref="K86:AF86"/>
    <mergeCell ref="E87:I87"/>
    <mergeCell ref="K87:AF87"/>
    <mergeCell ref="D88:H88"/>
    <mergeCell ref="J88:AF88"/>
    <mergeCell ref="D81:H81"/>
    <mergeCell ref="J81:AF81"/>
    <mergeCell ref="D82:H82"/>
    <mergeCell ref="J82:AF82"/>
    <mergeCell ref="D83:H83"/>
    <mergeCell ref="J83:AF83"/>
    <mergeCell ref="D84:H84"/>
    <mergeCell ref="J84:AF84"/>
    <mergeCell ref="E85:I85"/>
    <mergeCell ref="K85:AF85"/>
    <mergeCell ref="E76:I76"/>
    <mergeCell ref="K76:AF76"/>
    <mergeCell ref="K77:AF77"/>
    <mergeCell ref="E77:I77"/>
    <mergeCell ref="K78:AF78"/>
    <mergeCell ref="E78:I78"/>
    <mergeCell ref="E79:I79"/>
    <mergeCell ref="K79:AF79"/>
    <mergeCell ref="E80:I80"/>
    <mergeCell ref="K80:AF80"/>
    <mergeCell ref="D71:H71"/>
    <mergeCell ref="J71:AF71"/>
    <mergeCell ref="D72:H72"/>
    <mergeCell ref="J72:AF72"/>
    <mergeCell ref="D73:H73"/>
    <mergeCell ref="J73:AF73"/>
    <mergeCell ref="E74:I74"/>
    <mergeCell ref="K74:AF74"/>
    <mergeCell ref="E75:I75"/>
    <mergeCell ref="K75:AF75"/>
    <mergeCell ref="D66:H66"/>
    <mergeCell ref="J66:AF66"/>
    <mergeCell ref="D67:H67"/>
    <mergeCell ref="J67:AF67"/>
    <mergeCell ref="D68:H68"/>
    <mergeCell ref="J68:AF68"/>
    <mergeCell ref="J69:AF69"/>
    <mergeCell ref="D69:H69"/>
    <mergeCell ref="J70:AF70"/>
    <mergeCell ref="D70:H70"/>
    <mergeCell ref="D64:H64"/>
    <mergeCell ref="D65:H65"/>
    <mergeCell ref="J65:AF65"/>
    <mergeCell ref="AN63:AP63"/>
    <mergeCell ref="AG63:AM63"/>
    <mergeCell ref="AN64:AP64"/>
    <mergeCell ref="AG64:AM64"/>
    <mergeCell ref="AN65:AP65"/>
    <mergeCell ref="AG65:AM65"/>
    <mergeCell ref="AN88:AP88"/>
    <mergeCell ref="AG88:AM88"/>
    <mergeCell ref="L45:AO45"/>
    <mergeCell ref="I52:AF52"/>
    <mergeCell ref="C52:G52"/>
    <mergeCell ref="D55:H55"/>
    <mergeCell ref="J55:AF55"/>
    <mergeCell ref="J56:AF56"/>
    <mergeCell ref="D56:H56"/>
    <mergeCell ref="J57:AF57"/>
    <mergeCell ref="D57:H57"/>
    <mergeCell ref="J58:AF58"/>
    <mergeCell ref="D58:H58"/>
    <mergeCell ref="J59:AF59"/>
    <mergeCell ref="D59:H59"/>
    <mergeCell ref="D60:H60"/>
    <mergeCell ref="J60:AF60"/>
    <mergeCell ref="D61:H61"/>
    <mergeCell ref="J61:AF61"/>
    <mergeCell ref="D62:H62"/>
    <mergeCell ref="J62:AF62"/>
    <mergeCell ref="D63:H63"/>
    <mergeCell ref="J63:AF63"/>
    <mergeCell ref="AM47:AN47"/>
    <mergeCell ref="AN83:AP83"/>
    <mergeCell ref="AG83:AM83"/>
    <mergeCell ref="AN84:AP84"/>
    <mergeCell ref="AG84:AM84"/>
    <mergeCell ref="AN85:AP85"/>
    <mergeCell ref="AG85:AM85"/>
    <mergeCell ref="AN86:AP86"/>
    <mergeCell ref="AG86:AM86"/>
    <mergeCell ref="AN87:AP87"/>
    <mergeCell ref="AG87:AM87"/>
    <mergeCell ref="AN78:AP78"/>
    <mergeCell ref="AG78:AM78"/>
    <mergeCell ref="AN79:AP79"/>
    <mergeCell ref="AG79:AM79"/>
    <mergeCell ref="AN80:AP80"/>
    <mergeCell ref="AG80:AM80"/>
    <mergeCell ref="AG81:AM81"/>
    <mergeCell ref="AN81:AP81"/>
    <mergeCell ref="AN82:AP82"/>
    <mergeCell ref="AG82:AM82"/>
    <mergeCell ref="AG73:AM73"/>
    <mergeCell ref="AN73:AP73"/>
    <mergeCell ref="AN74:AP74"/>
    <mergeCell ref="AG74:AM74"/>
    <mergeCell ref="AG75:AM75"/>
    <mergeCell ref="AN75:AP75"/>
    <mergeCell ref="AN76:AP76"/>
    <mergeCell ref="AG76:AM76"/>
    <mergeCell ref="AN77:AP77"/>
    <mergeCell ref="AG77:AM77"/>
    <mergeCell ref="AG68:AM68"/>
    <mergeCell ref="AN68:AP68"/>
    <mergeCell ref="AG69:AM69"/>
    <mergeCell ref="AN69:AP69"/>
    <mergeCell ref="AN70:AP70"/>
    <mergeCell ref="AG70:AM70"/>
    <mergeCell ref="AN71:AP71"/>
    <mergeCell ref="AG71:AM71"/>
    <mergeCell ref="AG72:AM72"/>
    <mergeCell ref="AN72:AP72"/>
    <mergeCell ref="AN66:AP66"/>
    <mergeCell ref="AG66:AM66"/>
    <mergeCell ref="AN67:AP67"/>
    <mergeCell ref="AG67:AM67"/>
    <mergeCell ref="AK33:AO33"/>
    <mergeCell ref="L33:P33"/>
    <mergeCell ref="W33:AE33"/>
    <mergeCell ref="AK35:AO35"/>
    <mergeCell ref="X35:AB35"/>
    <mergeCell ref="AN59:AP59"/>
    <mergeCell ref="AN60:AP60"/>
    <mergeCell ref="AG60:AM60"/>
    <mergeCell ref="AG54:AM54"/>
    <mergeCell ref="AN54:AP54"/>
    <mergeCell ref="J64:AF64"/>
    <mergeCell ref="AR2:BE2"/>
    <mergeCell ref="AG61:AM61"/>
    <mergeCell ref="AN61:AP61"/>
    <mergeCell ref="AN62:AP62"/>
    <mergeCell ref="AG62:AM62"/>
    <mergeCell ref="AM49:AP49"/>
    <mergeCell ref="AS49:AT51"/>
    <mergeCell ref="AM50:AP50"/>
    <mergeCell ref="AN52:AP52"/>
    <mergeCell ref="AG52:AM52"/>
    <mergeCell ref="AN55:AP55"/>
    <mergeCell ref="AG55:AM55"/>
    <mergeCell ref="AN56:AP56"/>
    <mergeCell ref="AG56:AM56"/>
    <mergeCell ref="AN57:AP57"/>
    <mergeCell ref="AG57:AM57"/>
    <mergeCell ref="AN58:AP58"/>
    <mergeCell ref="AG58:AM58"/>
    <mergeCell ref="AG59:AM59"/>
    <mergeCell ref="BE5:BE32"/>
    <mergeCell ref="K5:AO5"/>
    <mergeCell ref="K6:AO6"/>
    <mergeCell ref="E14:AJ14"/>
    <mergeCell ref="E23:AN23"/>
    <mergeCell ref="L31:P31"/>
    <mergeCell ref="W31:AE31"/>
    <mergeCell ref="AK31:AO31"/>
    <mergeCell ref="AK32:AO32"/>
    <mergeCell ref="L32:P32"/>
    <mergeCell ref="W32:AE32"/>
    <mergeCell ref="AK26:AO26"/>
    <mergeCell ref="L28:P28"/>
    <mergeCell ref="W28:AE28"/>
    <mergeCell ref="AK28:AO28"/>
    <mergeCell ref="W29:AE29"/>
    <mergeCell ref="L29:P29"/>
    <mergeCell ref="AK29:AO29"/>
    <mergeCell ref="AK30:AO30"/>
    <mergeCell ref="L30:P30"/>
    <mergeCell ref="W30:AE30"/>
  </mergeCells>
  <hyperlinks>
    <hyperlink ref="A55" location="'00 - VRN'!C2" display="/" xr:uid="{00000000-0004-0000-0000-000000000000}"/>
    <hyperlink ref="A56" location="'D.1.1.3.1.a - ASŘ - BOURA...'!C2" display="/" xr:uid="{00000000-0004-0000-0000-000001000000}"/>
    <hyperlink ref="A57" location="'D.1.1.3.1.b. - ASŘ - NOVÝ...'!C2" display="/" xr:uid="{00000000-0004-0000-0000-000002000000}"/>
    <hyperlink ref="A58" location="'D.1.1.3.2.01. - VÝPIS DVEŘÍ'!C2" display="/" xr:uid="{00000000-0004-0000-0000-000003000000}"/>
    <hyperlink ref="A59" location="'D.1.1.3.2.02. - VÝPIS OKEN'!C2" display="/" xr:uid="{00000000-0004-0000-0000-000004000000}"/>
    <hyperlink ref="A60" location="'D.1.1.3.2.03. - VÝPIS SKL...'!C2" display="/" xr:uid="{00000000-0004-0000-0000-000005000000}"/>
    <hyperlink ref="A61" location="'D.1.1.3.2.04. - VÝPIS TRU...'!C2" display="/" xr:uid="{00000000-0004-0000-0000-000006000000}"/>
    <hyperlink ref="A62" location="'D.1.1.3.2.05. - VÝPIS ZÁM...'!C2" display="/" xr:uid="{00000000-0004-0000-0000-000007000000}"/>
    <hyperlink ref="A63" location="'D.1.1.3.2.06. - VÝPIS KLE...'!C2" display="/" xr:uid="{00000000-0004-0000-0000-000008000000}"/>
    <hyperlink ref="A64" location="'D.1.1.3.2.07. - VÝPIS OST...'!C2" display="/" xr:uid="{00000000-0004-0000-0000-000009000000}"/>
    <hyperlink ref="A65" location="'D.1.2.2. - ZTI'!C2" display="/" xr:uid="{00000000-0004-0000-0000-00000A000000}"/>
    <hyperlink ref="A66" location="'D.1.2.2.1.19. - ZTI - ARE...'!C2" display="/" xr:uid="{00000000-0004-0000-0000-00000B000000}"/>
    <hyperlink ref="A67" location="'D.1.2.2.1.19.-2 - ZTI - A...'!C2" display="/" xr:uid="{00000000-0004-0000-0000-00000C000000}"/>
    <hyperlink ref="A68" location="'D.1.2.4.a - VYTÁPĚNÍ'!C2" display="/" xr:uid="{00000000-0004-0000-0000-00000D000000}"/>
    <hyperlink ref="A69" location="'D.1.2.4.b. - CHLAZENÍ'!C2" display="/" xr:uid="{00000000-0004-0000-0000-00000E000000}"/>
    <hyperlink ref="A70" location="'D.1.2.4.c. - VZDUCHOTECHNIKA'!C2" display="/" xr:uid="{00000000-0004-0000-0000-00000F000000}"/>
    <hyperlink ref="A71" location="'D.1.2.5. - SILNOPROUD'!C2" display="/" xr:uid="{00000000-0004-0000-0000-000010000000}"/>
    <hyperlink ref="A72" location="'D.1.2.5.a - FOTOVOLTAIKA'!C2" display="/" xr:uid="{00000000-0004-0000-0000-000011000000}"/>
    <hyperlink ref="A74" location="'D.1.2.6.-1 - ELEKTRONICKÉ...'!C2" display="/" xr:uid="{00000000-0004-0000-0000-000012000000}"/>
    <hyperlink ref="A75" location="'D.1.2.6.-2 - ELEKTRONICKÉ...'!C2" display="/" xr:uid="{00000000-0004-0000-0000-000013000000}"/>
    <hyperlink ref="A76" location="'D.1.2.6.-3 - ELEKTRONICKÉ...'!C2" display="/" xr:uid="{00000000-0004-0000-0000-000014000000}"/>
    <hyperlink ref="A77" location="'D.1.2.6.-4 - ELEKTRONICKÉ...'!C2" display="/" xr:uid="{00000000-0004-0000-0000-000015000000}"/>
    <hyperlink ref="A78" location="'D.1.2.6.-5 - ELEKTRONICKÉ...'!C2" display="/" xr:uid="{00000000-0004-0000-0000-000016000000}"/>
    <hyperlink ref="A79" location="'D.1.2.6.-6 - ELEKTRONICKÉ...'!C2" display="/" xr:uid="{00000000-0004-0000-0000-000017000000}"/>
    <hyperlink ref="A80" location="'D.1.2.6.-7 - ELEKTRONICKÉ...'!C2" display="/" xr:uid="{00000000-0004-0000-0000-000018000000}"/>
    <hyperlink ref="A81" location="'D.1.2.7. - SYSTÉMY TECHNI...'!C2" display="/" xr:uid="{00000000-0004-0000-0000-000019000000}"/>
    <hyperlink ref="A82" location="'D.1.2.8. - MĚŘENÍ A REGULACE'!C2" display="/" xr:uid="{00000000-0004-0000-0000-00001A000000}"/>
    <hyperlink ref="A83" location="'D.1.2.9. - ROZVOD STLAČEN...'!C2" display="/" xr:uid="{00000000-0004-0000-0000-00001B000000}"/>
    <hyperlink ref="A85" location="'D.1.4.10.1.-1 - SADOVÉ ÚP...'!C2" display="/" xr:uid="{00000000-0004-0000-0000-00001C000000}"/>
    <hyperlink ref="A86" location="'D.1.4.10.1.-2 - SADOVÉ ÚP...'!C2" display="/" xr:uid="{00000000-0004-0000-0000-00001D000000}"/>
    <hyperlink ref="A87" location="'D.1.4.10.1.-3 - SADOVÉ ÚP...'!C2" display="/" xr:uid="{00000000-0004-0000-0000-00001E000000}"/>
    <hyperlink ref="A88" location="'D.1.4.10.2. - ZPEVNĚNÉ PL...'!C2" display="/" xr:uid="{00000000-0004-0000-0000-00001F000000}"/>
  </hyperlinks>
  <pageMargins left="0.39374999999999999" right="0.39374999999999999" top="0.39374999999999999" bottom="0.39374999999999999" header="0" footer="0"/>
  <pageSetup paperSize="9" scale="9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11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103</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8775</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ROUND((SUM(BE82:BE114)),  2)</f>
        <v>0</v>
      </c>
      <c r="I33" s="95">
        <v>0.21</v>
      </c>
      <c r="J33" s="85">
        <f>ROUND(((SUM(BE82:BE114))*I33),  2)</f>
        <v>0</v>
      </c>
      <c r="L33" s="34"/>
    </row>
    <row r="34" spans="2:12" s="1" customFormat="1" ht="14.45" customHeight="1">
      <c r="B34" s="34"/>
      <c r="E34" s="29" t="s">
        <v>41</v>
      </c>
      <c r="F34" s="85">
        <f>ROUND((SUM(BF82:BF114)),  2)</f>
        <v>0</v>
      </c>
      <c r="I34" s="95">
        <v>0.12</v>
      </c>
      <c r="J34" s="85">
        <f>ROUND(((SUM(BF82:BF114))*I34),  2)</f>
        <v>0</v>
      </c>
      <c r="L34" s="34"/>
    </row>
    <row r="35" spans="2:12" s="1" customFormat="1" ht="14.45" hidden="1" customHeight="1">
      <c r="B35" s="34"/>
      <c r="E35" s="29" t="s">
        <v>42</v>
      </c>
      <c r="F35" s="85">
        <f>ROUND((SUM(BG82:BG114)),  2)</f>
        <v>0</v>
      </c>
      <c r="I35" s="95">
        <v>0.21</v>
      </c>
      <c r="J35" s="85">
        <f>0</f>
        <v>0</v>
      </c>
      <c r="L35" s="34"/>
    </row>
    <row r="36" spans="2:12" s="1" customFormat="1" ht="14.45" hidden="1" customHeight="1">
      <c r="B36" s="34"/>
      <c r="E36" s="29" t="s">
        <v>43</v>
      </c>
      <c r="F36" s="85">
        <f>ROUND((SUM(BH82:BH114)),  2)</f>
        <v>0</v>
      </c>
      <c r="I36" s="95">
        <v>0.12</v>
      </c>
      <c r="J36" s="85">
        <f>0</f>
        <v>0</v>
      </c>
      <c r="L36" s="34"/>
    </row>
    <row r="37" spans="2:12" s="1" customFormat="1" ht="14.45" hidden="1" customHeight="1">
      <c r="B37" s="34"/>
      <c r="E37" s="29" t="s">
        <v>44</v>
      </c>
      <c r="F37" s="85">
        <f>ROUND((SUM(BI82:BI114)),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D.1.1.3.2.06. - VÝPIS KLEMPÍŘSKÝCH VÝROBKŮ</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J82</f>
        <v>0</v>
      </c>
      <c r="L59" s="34"/>
      <c r="AU59" s="19" t="s">
        <v>189</v>
      </c>
    </row>
    <row r="60" spans="2:47" s="8" customFormat="1" ht="24.95" customHeight="1">
      <c r="B60" s="105"/>
      <c r="D60" s="106" t="s">
        <v>377</v>
      </c>
      <c r="E60" s="107"/>
      <c r="F60" s="107"/>
      <c r="G60" s="107"/>
      <c r="H60" s="107"/>
      <c r="I60" s="107"/>
      <c r="J60" s="108">
        <f>J83</f>
        <v>0</v>
      </c>
      <c r="L60" s="105"/>
    </row>
    <row r="61" spans="2:47" s="9" customFormat="1" ht="19.899999999999999" customHeight="1">
      <c r="B61" s="109"/>
      <c r="D61" s="110" t="s">
        <v>393</v>
      </c>
      <c r="E61" s="111"/>
      <c r="F61" s="111"/>
      <c r="G61" s="111"/>
      <c r="H61" s="111"/>
      <c r="I61" s="111"/>
      <c r="J61" s="112">
        <f>J84</f>
        <v>0</v>
      </c>
      <c r="L61" s="109"/>
    </row>
    <row r="62" spans="2:47" s="8" customFormat="1" ht="24.95" customHeight="1">
      <c r="B62" s="105"/>
      <c r="D62" s="106" t="s">
        <v>402</v>
      </c>
      <c r="E62" s="107"/>
      <c r="F62" s="107"/>
      <c r="G62" s="107"/>
      <c r="H62" s="107"/>
      <c r="I62" s="107"/>
      <c r="J62" s="108">
        <f>J111</f>
        <v>0</v>
      </c>
      <c r="L62" s="105"/>
    </row>
    <row r="63" spans="2:47" s="1" customFormat="1" ht="21.75" customHeight="1">
      <c r="B63" s="34"/>
      <c r="L63" s="34"/>
    </row>
    <row r="64" spans="2:47" s="1" customFormat="1" ht="6.95" customHeight="1">
      <c r="B64" s="43"/>
      <c r="C64" s="44"/>
      <c r="D64" s="44"/>
      <c r="E64" s="44"/>
      <c r="F64" s="44"/>
      <c r="G64" s="44"/>
      <c r="H64" s="44"/>
      <c r="I64" s="44"/>
      <c r="J64" s="44"/>
      <c r="K64" s="44"/>
      <c r="L64" s="34"/>
    </row>
    <row r="68" spans="2:12" s="1" customFormat="1" ht="6.95" customHeight="1">
      <c r="B68" s="45"/>
      <c r="C68" s="46"/>
      <c r="D68" s="46"/>
      <c r="E68" s="46"/>
      <c r="F68" s="46"/>
      <c r="G68" s="46"/>
      <c r="H68" s="46"/>
      <c r="I68" s="46"/>
      <c r="J68" s="46"/>
      <c r="K68" s="46"/>
      <c r="L68" s="34"/>
    </row>
    <row r="69" spans="2:12" s="1" customFormat="1" ht="24.95" customHeight="1">
      <c r="B69" s="34"/>
      <c r="C69" s="23" t="s">
        <v>197</v>
      </c>
      <c r="L69" s="34"/>
    </row>
    <row r="70" spans="2:12" s="1" customFormat="1" ht="6.95" customHeight="1">
      <c r="B70" s="34"/>
      <c r="L70" s="34"/>
    </row>
    <row r="71" spans="2:12" s="1" customFormat="1" ht="12" customHeight="1">
      <c r="B71" s="34"/>
      <c r="C71" s="29" t="s">
        <v>16</v>
      </c>
      <c r="L71" s="34"/>
    </row>
    <row r="72" spans="2:12" s="1" customFormat="1" ht="16.5" customHeight="1">
      <c r="B72" s="34"/>
      <c r="E72" s="365" t="str">
        <f>E7</f>
        <v>Stavební úpravy budovy N (CEETe II) v areálu VŠB-TUO - Úpravy po DI - rev_a</v>
      </c>
      <c r="F72" s="366"/>
      <c r="G72" s="366"/>
      <c r="H72" s="366"/>
      <c r="L72" s="34"/>
    </row>
    <row r="73" spans="2:12" s="1" customFormat="1" ht="12" customHeight="1">
      <c r="B73" s="34"/>
      <c r="C73" s="29" t="s">
        <v>181</v>
      </c>
      <c r="L73" s="34"/>
    </row>
    <row r="74" spans="2:12" s="1" customFormat="1" ht="16.5" customHeight="1">
      <c r="B74" s="34"/>
      <c r="E74" s="356" t="str">
        <f>E9</f>
        <v>D.1.1.3.2.06. - VÝPIS KLEMPÍŘSKÝCH VÝROBKŮ</v>
      </c>
      <c r="F74" s="364"/>
      <c r="G74" s="364"/>
      <c r="H74" s="364"/>
      <c r="L74" s="34"/>
    </row>
    <row r="75" spans="2:12" s="1" customFormat="1" ht="6.95" customHeight="1">
      <c r="B75" s="34"/>
      <c r="L75" s="34"/>
    </row>
    <row r="76" spans="2:12" s="1" customFormat="1" ht="12" customHeight="1">
      <c r="B76" s="34"/>
      <c r="C76" s="29" t="s">
        <v>21</v>
      </c>
      <c r="F76" s="27" t="str">
        <f>F12</f>
        <v xml:space="preserve"> </v>
      </c>
      <c r="I76" s="29" t="s">
        <v>23</v>
      </c>
      <c r="J76" s="51" t="str">
        <f>IF(J12="","",J12)</f>
        <v>1. 10. 2025</v>
      </c>
      <c r="L76" s="34"/>
    </row>
    <row r="77" spans="2:12" s="1" customFormat="1" ht="6.95" customHeight="1">
      <c r="B77" s="34"/>
      <c r="L77" s="34"/>
    </row>
    <row r="78" spans="2:12" s="1" customFormat="1" ht="15.2" customHeight="1">
      <c r="B78" s="34"/>
      <c r="C78" s="29" t="s">
        <v>25</v>
      </c>
      <c r="F78" s="27" t="str">
        <f>E15</f>
        <v xml:space="preserve"> </v>
      </c>
      <c r="I78" s="29" t="s">
        <v>30</v>
      </c>
      <c r="J78" s="32" t="str">
        <f>E21</f>
        <v xml:space="preserve"> </v>
      </c>
      <c r="L78" s="34"/>
    </row>
    <row r="79" spans="2:12" s="1" customFormat="1" ht="15.2" customHeight="1">
      <c r="B79" s="34"/>
      <c r="C79" s="29" t="s">
        <v>28</v>
      </c>
      <c r="F79" s="27" t="str">
        <f>IF(E18="","",E18)</f>
        <v>Vyplň údaj</v>
      </c>
      <c r="I79" s="29" t="s">
        <v>32</v>
      </c>
      <c r="J79" s="32" t="str">
        <f>E24</f>
        <v xml:space="preserve"> </v>
      </c>
      <c r="L79" s="34"/>
    </row>
    <row r="80" spans="2:12" s="1" customFormat="1" ht="10.35" customHeight="1">
      <c r="B80" s="34"/>
      <c r="L80" s="34"/>
    </row>
    <row r="81" spans="2:65" s="10" customFormat="1" ht="29.25" customHeight="1">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c r="B82" s="34"/>
      <c r="C82" s="63" t="s">
        <v>209</v>
      </c>
      <c r="J82" s="117">
        <f>BK82</f>
        <v>0</v>
      </c>
      <c r="L82" s="34"/>
      <c r="M82" s="61"/>
      <c r="N82" s="52"/>
      <c r="O82" s="52"/>
      <c r="P82" s="118">
        <f>P83+P111</f>
        <v>0</v>
      </c>
      <c r="Q82" s="52"/>
      <c r="R82" s="118">
        <f>R83+R111</f>
        <v>3.599675149999999</v>
      </c>
      <c r="S82" s="52"/>
      <c r="T82" s="119">
        <f>T83+T111</f>
        <v>0</v>
      </c>
      <c r="AT82" s="19" t="s">
        <v>68</v>
      </c>
      <c r="AU82" s="19" t="s">
        <v>189</v>
      </c>
      <c r="BK82" s="120">
        <f>BK83+BK111</f>
        <v>0</v>
      </c>
    </row>
    <row r="83" spans="2:65" s="11" customFormat="1" ht="25.9" customHeight="1">
      <c r="B83" s="121"/>
      <c r="D83" s="122" t="s">
        <v>68</v>
      </c>
      <c r="E83" s="123" t="s">
        <v>1379</v>
      </c>
      <c r="F83" s="123" t="s">
        <v>1380</v>
      </c>
      <c r="I83" s="124"/>
      <c r="J83" s="125">
        <f>BK83</f>
        <v>0</v>
      </c>
      <c r="L83" s="121"/>
      <c r="M83" s="126"/>
      <c r="P83" s="127">
        <f>P84</f>
        <v>0</v>
      </c>
      <c r="R83" s="127">
        <f>R84</f>
        <v>3.599675149999999</v>
      </c>
      <c r="T83" s="128">
        <f>T84</f>
        <v>0</v>
      </c>
      <c r="AR83" s="122" t="s">
        <v>79</v>
      </c>
      <c r="AT83" s="129" t="s">
        <v>68</v>
      </c>
      <c r="AU83" s="129" t="s">
        <v>69</v>
      </c>
      <c r="AY83" s="122" t="s">
        <v>212</v>
      </c>
      <c r="BK83" s="130">
        <f>BK84</f>
        <v>0</v>
      </c>
    </row>
    <row r="84" spans="2:65" s="11" customFormat="1" ht="22.9" customHeight="1">
      <c r="B84" s="121"/>
      <c r="D84" s="122" t="s">
        <v>68</v>
      </c>
      <c r="E84" s="131" t="s">
        <v>2023</v>
      </c>
      <c r="F84" s="131" t="s">
        <v>2024</v>
      </c>
      <c r="I84" s="124"/>
      <c r="J84" s="132">
        <f>BK84</f>
        <v>0</v>
      </c>
      <c r="L84" s="121"/>
      <c r="M84" s="126"/>
      <c r="P84" s="127">
        <f>SUM(P85:P110)</f>
        <v>0</v>
      </c>
      <c r="R84" s="127">
        <f>SUM(R85:R110)</f>
        <v>3.599675149999999</v>
      </c>
      <c r="T84" s="128">
        <f>SUM(T85:T110)</f>
        <v>0</v>
      </c>
      <c r="AR84" s="122" t="s">
        <v>79</v>
      </c>
      <c r="AT84" s="129" t="s">
        <v>68</v>
      </c>
      <c r="AU84" s="129" t="s">
        <v>77</v>
      </c>
      <c r="AY84" s="122" t="s">
        <v>212</v>
      </c>
      <c r="BK84" s="130">
        <f>SUM(BK85:BK110)</f>
        <v>0</v>
      </c>
    </row>
    <row r="85" spans="2:65" s="1" customFormat="1" ht="16.5" customHeight="1">
      <c r="B85" s="34"/>
      <c r="C85" s="133" t="s">
        <v>77</v>
      </c>
      <c r="D85" s="133" t="s">
        <v>215</v>
      </c>
      <c r="E85" s="134" t="s">
        <v>8776</v>
      </c>
      <c r="F85" s="135" t="s">
        <v>8777</v>
      </c>
      <c r="G85" s="136" t="s">
        <v>536</v>
      </c>
      <c r="H85" s="137">
        <v>20.399999999999999</v>
      </c>
      <c r="I85" s="138"/>
      <c r="J85" s="139">
        <f>ROUND(I85*H85,2)</f>
        <v>0</v>
      </c>
      <c r="K85" s="135" t="s">
        <v>219</v>
      </c>
      <c r="L85" s="34"/>
      <c r="M85" s="140" t="s">
        <v>19</v>
      </c>
      <c r="N85" s="141" t="s">
        <v>40</v>
      </c>
      <c r="P85" s="142">
        <f>O85*H85</f>
        <v>0</v>
      </c>
      <c r="Q85" s="142">
        <v>2.5899999999999999E-3</v>
      </c>
      <c r="R85" s="142">
        <f>Q85*H85</f>
        <v>5.2835999999999994E-2</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8778</v>
      </c>
    </row>
    <row r="86" spans="2:65" s="1" customFormat="1">
      <c r="B86" s="34"/>
      <c r="D86" s="146" t="s">
        <v>222</v>
      </c>
      <c r="F86" s="147" t="s">
        <v>8779</v>
      </c>
      <c r="I86" s="148"/>
      <c r="L86" s="34"/>
      <c r="M86" s="149"/>
      <c r="T86" s="55"/>
      <c r="AT86" s="19" t="s">
        <v>222</v>
      </c>
      <c r="AU86" s="19" t="s">
        <v>79</v>
      </c>
    </row>
    <row r="87" spans="2:65" s="12" customFormat="1">
      <c r="B87" s="152"/>
      <c r="D87" s="150" t="s">
        <v>226</v>
      </c>
      <c r="E87" s="153" t="s">
        <v>19</v>
      </c>
      <c r="F87" s="154" t="s">
        <v>8780</v>
      </c>
      <c r="H87" s="155">
        <v>20.399999999999999</v>
      </c>
      <c r="I87" s="156"/>
      <c r="L87" s="152"/>
      <c r="M87" s="157"/>
      <c r="T87" s="158"/>
      <c r="AT87" s="153" t="s">
        <v>226</v>
      </c>
      <c r="AU87" s="153" t="s">
        <v>79</v>
      </c>
      <c r="AV87" s="12" t="s">
        <v>79</v>
      </c>
      <c r="AW87" s="12" t="s">
        <v>31</v>
      </c>
      <c r="AX87" s="12" t="s">
        <v>77</v>
      </c>
      <c r="AY87" s="153" t="s">
        <v>212</v>
      </c>
    </row>
    <row r="88" spans="2:65" s="1" customFormat="1" ht="16.5" customHeight="1">
      <c r="B88" s="34"/>
      <c r="C88" s="133" t="s">
        <v>79</v>
      </c>
      <c r="D88" s="133" t="s">
        <v>215</v>
      </c>
      <c r="E88" s="134" t="s">
        <v>8781</v>
      </c>
      <c r="F88" s="135" t="s">
        <v>8782</v>
      </c>
      <c r="G88" s="136" t="s">
        <v>495</v>
      </c>
      <c r="H88" s="137">
        <v>88.820999999999998</v>
      </c>
      <c r="I88" s="138"/>
      <c r="J88" s="139">
        <f>ROUND(I88*H88,2)</f>
        <v>0</v>
      </c>
      <c r="K88" s="135" t="s">
        <v>5488</v>
      </c>
      <c r="L88" s="34"/>
      <c r="M88" s="140" t="s">
        <v>19</v>
      </c>
      <c r="N88" s="141" t="s">
        <v>40</v>
      </c>
      <c r="P88" s="142">
        <f>O88*H88</f>
        <v>0</v>
      </c>
      <c r="Q88" s="142">
        <v>6.0899999999999999E-3</v>
      </c>
      <c r="R88" s="142">
        <f>Q88*H88</f>
        <v>0.54091988999999996</v>
      </c>
      <c r="S88" s="142">
        <v>0</v>
      </c>
      <c r="T88" s="143">
        <f>S88*H88</f>
        <v>0</v>
      </c>
      <c r="AR88" s="144" t="s">
        <v>316</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316</v>
      </c>
      <c r="BM88" s="144" t="s">
        <v>8783</v>
      </c>
    </row>
    <row r="89" spans="2:65" s="12" customFormat="1">
      <c r="B89" s="152"/>
      <c r="D89" s="150" t="s">
        <v>226</v>
      </c>
      <c r="E89" s="153" t="s">
        <v>19</v>
      </c>
      <c r="F89" s="154" t="s">
        <v>8784</v>
      </c>
      <c r="H89" s="155">
        <v>88.820999999999998</v>
      </c>
      <c r="I89" s="156"/>
      <c r="L89" s="152"/>
      <c r="M89" s="157"/>
      <c r="T89" s="158"/>
      <c r="AT89" s="153" t="s">
        <v>226</v>
      </c>
      <c r="AU89" s="153" t="s">
        <v>79</v>
      </c>
      <c r="AV89" s="12" t="s">
        <v>79</v>
      </c>
      <c r="AW89" s="12" t="s">
        <v>31</v>
      </c>
      <c r="AX89" s="12" t="s">
        <v>77</v>
      </c>
      <c r="AY89" s="153" t="s">
        <v>212</v>
      </c>
    </row>
    <row r="90" spans="2:65" s="1" customFormat="1" ht="24.2" customHeight="1">
      <c r="B90" s="34"/>
      <c r="C90" s="133" t="s">
        <v>236</v>
      </c>
      <c r="D90" s="133" t="s">
        <v>215</v>
      </c>
      <c r="E90" s="134" t="s">
        <v>8785</v>
      </c>
      <c r="F90" s="135" t="s">
        <v>8786</v>
      </c>
      <c r="G90" s="136" t="s">
        <v>536</v>
      </c>
      <c r="H90" s="137">
        <v>127.8</v>
      </c>
      <c r="I90" s="138"/>
      <c r="J90" s="139">
        <f>ROUND(I90*H90,2)</f>
        <v>0</v>
      </c>
      <c r="K90" s="135" t="s">
        <v>219</v>
      </c>
      <c r="L90" s="34"/>
      <c r="M90" s="140" t="s">
        <v>19</v>
      </c>
      <c r="N90" s="141" t="s">
        <v>40</v>
      </c>
      <c r="P90" s="142">
        <f>O90*H90</f>
        <v>0</v>
      </c>
      <c r="Q90" s="142">
        <v>4.79E-3</v>
      </c>
      <c r="R90" s="142">
        <f>Q90*H90</f>
        <v>0.61216199999999998</v>
      </c>
      <c r="S90" s="142">
        <v>0</v>
      </c>
      <c r="T90" s="143">
        <f>S90*H90</f>
        <v>0</v>
      </c>
      <c r="AR90" s="144" t="s">
        <v>316</v>
      </c>
      <c r="AT90" s="144" t="s">
        <v>215</v>
      </c>
      <c r="AU90" s="144" t="s">
        <v>79</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8787</v>
      </c>
    </row>
    <row r="91" spans="2:65" s="1" customFormat="1">
      <c r="B91" s="34"/>
      <c r="D91" s="146" t="s">
        <v>222</v>
      </c>
      <c r="F91" s="147" t="s">
        <v>8788</v>
      </c>
      <c r="I91" s="148"/>
      <c r="L91" s="34"/>
      <c r="M91" s="149"/>
      <c r="T91" s="55"/>
      <c r="AT91" s="19" t="s">
        <v>222</v>
      </c>
      <c r="AU91" s="19" t="s">
        <v>79</v>
      </c>
    </row>
    <row r="92" spans="2:65" s="12" customFormat="1">
      <c r="B92" s="152"/>
      <c r="D92" s="150" t="s">
        <v>226</v>
      </c>
      <c r="E92" s="153" t="s">
        <v>19</v>
      </c>
      <c r="F92" s="154" t="s">
        <v>8789</v>
      </c>
      <c r="H92" s="155">
        <v>127.8</v>
      </c>
      <c r="I92" s="156"/>
      <c r="L92" s="152"/>
      <c r="M92" s="157"/>
      <c r="T92" s="158"/>
      <c r="AT92" s="153" t="s">
        <v>226</v>
      </c>
      <c r="AU92" s="153" t="s">
        <v>79</v>
      </c>
      <c r="AV92" s="12" t="s">
        <v>79</v>
      </c>
      <c r="AW92" s="12" t="s">
        <v>31</v>
      </c>
      <c r="AX92" s="12" t="s">
        <v>77</v>
      </c>
      <c r="AY92" s="153" t="s">
        <v>212</v>
      </c>
    </row>
    <row r="93" spans="2:65" s="1" customFormat="1" ht="24.2" customHeight="1">
      <c r="B93" s="34"/>
      <c r="C93" s="133" t="s">
        <v>229</v>
      </c>
      <c r="D93" s="133" t="s">
        <v>215</v>
      </c>
      <c r="E93" s="134" t="s">
        <v>8790</v>
      </c>
      <c r="F93" s="135" t="s">
        <v>8791</v>
      </c>
      <c r="G93" s="136" t="s">
        <v>495</v>
      </c>
      <c r="H93" s="137">
        <v>65.816999999999993</v>
      </c>
      <c r="I93" s="138"/>
      <c r="J93" s="139">
        <f>ROUND(I93*H93,2)</f>
        <v>0</v>
      </c>
      <c r="K93" s="135" t="s">
        <v>219</v>
      </c>
      <c r="L93" s="34"/>
      <c r="M93" s="140" t="s">
        <v>19</v>
      </c>
      <c r="N93" s="141" t="s">
        <v>40</v>
      </c>
      <c r="P93" s="142">
        <f>O93*H93</f>
        <v>0</v>
      </c>
      <c r="Q93" s="142">
        <v>2.7779999999999999E-2</v>
      </c>
      <c r="R93" s="142">
        <f>Q93*H93</f>
        <v>1.8283962599999997</v>
      </c>
      <c r="S93" s="142">
        <v>0</v>
      </c>
      <c r="T93" s="143">
        <f>S93*H93</f>
        <v>0</v>
      </c>
      <c r="AR93" s="144" t="s">
        <v>316</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8792</v>
      </c>
    </row>
    <row r="94" spans="2:65" s="1" customFormat="1">
      <c r="B94" s="34"/>
      <c r="D94" s="146" t="s">
        <v>222</v>
      </c>
      <c r="F94" s="147" t="s">
        <v>8793</v>
      </c>
      <c r="I94" s="148"/>
      <c r="L94" s="34"/>
      <c r="M94" s="149"/>
      <c r="T94" s="55"/>
      <c r="AT94" s="19" t="s">
        <v>222</v>
      </c>
      <c r="AU94" s="19" t="s">
        <v>79</v>
      </c>
    </row>
    <row r="95" spans="2:65" s="12" customFormat="1">
      <c r="B95" s="152"/>
      <c r="D95" s="150" t="s">
        <v>226</v>
      </c>
      <c r="E95" s="153" t="s">
        <v>19</v>
      </c>
      <c r="F95" s="154" t="s">
        <v>8794</v>
      </c>
      <c r="H95" s="155">
        <v>65.816999999999993</v>
      </c>
      <c r="I95" s="156"/>
      <c r="L95" s="152"/>
      <c r="M95" s="157"/>
      <c r="T95" s="158"/>
      <c r="AT95" s="153" t="s">
        <v>226</v>
      </c>
      <c r="AU95" s="153" t="s">
        <v>79</v>
      </c>
      <c r="AV95" s="12" t="s">
        <v>79</v>
      </c>
      <c r="AW95" s="12" t="s">
        <v>31</v>
      </c>
      <c r="AX95" s="12" t="s">
        <v>69</v>
      </c>
      <c r="AY95" s="153" t="s">
        <v>212</v>
      </c>
    </row>
    <row r="96" spans="2:65" s="13" customFormat="1">
      <c r="B96" s="159"/>
      <c r="D96" s="150" t="s">
        <v>226</v>
      </c>
      <c r="E96" s="160" t="s">
        <v>19</v>
      </c>
      <c r="F96" s="161" t="s">
        <v>228</v>
      </c>
      <c r="H96" s="162">
        <v>65.816999999999993</v>
      </c>
      <c r="I96" s="163"/>
      <c r="L96" s="159"/>
      <c r="M96" s="164"/>
      <c r="T96" s="165"/>
      <c r="AT96" s="160" t="s">
        <v>226</v>
      </c>
      <c r="AU96" s="160" t="s">
        <v>79</v>
      </c>
      <c r="AV96" s="13" t="s">
        <v>229</v>
      </c>
      <c r="AW96" s="13" t="s">
        <v>31</v>
      </c>
      <c r="AX96" s="13" t="s">
        <v>77</v>
      </c>
      <c r="AY96" s="160" t="s">
        <v>212</v>
      </c>
    </row>
    <row r="97" spans="2:65" s="1" customFormat="1" ht="24.2" customHeight="1">
      <c r="B97" s="34"/>
      <c r="C97" s="133" t="s">
        <v>211</v>
      </c>
      <c r="D97" s="133" t="s">
        <v>215</v>
      </c>
      <c r="E97" s="134" t="s">
        <v>8795</v>
      </c>
      <c r="F97" s="135" t="s">
        <v>8796</v>
      </c>
      <c r="G97" s="136" t="s">
        <v>536</v>
      </c>
      <c r="H97" s="137">
        <v>105.5</v>
      </c>
      <c r="I97" s="138"/>
      <c r="J97" s="139">
        <f>ROUND(I97*H97,2)</f>
        <v>0</v>
      </c>
      <c r="K97" s="135" t="s">
        <v>219</v>
      </c>
      <c r="L97" s="34"/>
      <c r="M97" s="140" t="s">
        <v>19</v>
      </c>
      <c r="N97" s="141" t="s">
        <v>40</v>
      </c>
      <c r="P97" s="142">
        <f>O97*H97</f>
        <v>0</v>
      </c>
      <c r="Q97" s="142">
        <v>2.6800000000000001E-3</v>
      </c>
      <c r="R97" s="142">
        <f>Q97*H97</f>
        <v>0.28273999999999999</v>
      </c>
      <c r="S97" s="142">
        <v>0</v>
      </c>
      <c r="T97" s="143">
        <f>S97*H97</f>
        <v>0</v>
      </c>
      <c r="AR97" s="144" t="s">
        <v>316</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316</v>
      </c>
      <c r="BM97" s="144" t="s">
        <v>8797</v>
      </c>
    </row>
    <row r="98" spans="2:65" s="1" customFormat="1">
      <c r="B98" s="34"/>
      <c r="D98" s="146" t="s">
        <v>222</v>
      </c>
      <c r="F98" s="147" t="s">
        <v>8798</v>
      </c>
      <c r="I98" s="148"/>
      <c r="L98" s="34"/>
      <c r="M98" s="149"/>
      <c r="T98" s="55"/>
      <c r="AT98" s="19" t="s">
        <v>222</v>
      </c>
      <c r="AU98" s="19" t="s">
        <v>79</v>
      </c>
    </row>
    <row r="99" spans="2:65" s="12" customFormat="1">
      <c r="B99" s="152"/>
      <c r="D99" s="150" t="s">
        <v>226</v>
      </c>
      <c r="E99" s="153" t="s">
        <v>19</v>
      </c>
      <c r="F99" s="154" t="s">
        <v>8799</v>
      </c>
      <c r="H99" s="155">
        <v>105.5</v>
      </c>
      <c r="I99" s="156"/>
      <c r="L99" s="152"/>
      <c r="M99" s="157"/>
      <c r="T99" s="158"/>
      <c r="AT99" s="153" t="s">
        <v>226</v>
      </c>
      <c r="AU99" s="153" t="s">
        <v>79</v>
      </c>
      <c r="AV99" s="12" t="s">
        <v>79</v>
      </c>
      <c r="AW99" s="12" t="s">
        <v>31</v>
      </c>
      <c r="AX99" s="12" t="s">
        <v>77</v>
      </c>
      <c r="AY99" s="153" t="s">
        <v>212</v>
      </c>
    </row>
    <row r="100" spans="2:65" s="1" customFormat="1" ht="21.75" customHeight="1">
      <c r="B100" s="34"/>
      <c r="C100" s="133" t="s">
        <v>253</v>
      </c>
      <c r="D100" s="133" t="s">
        <v>215</v>
      </c>
      <c r="E100" s="134" t="s">
        <v>8800</v>
      </c>
      <c r="F100" s="135" t="s">
        <v>8801</v>
      </c>
      <c r="G100" s="136" t="s">
        <v>536</v>
      </c>
      <c r="H100" s="137">
        <v>195.5</v>
      </c>
      <c r="I100" s="138"/>
      <c r="J100" s="139">
        <f>ROUND(I100*H100,2)</f>
        <v>0</v>
      </c>
      <c r="K100" s="135" t="s">
        <v>219</v>
      </c>
      <c r="L100" s="34"/>
      <c r="M100" s="140" t="s">
        <v>19</v>
      </c>
      <c r="N100" s="141" t="s">
        <v>40</v>
      </c>
      <c r="P100" s="142">
        <f>O100*H100</f>
        <v>0</v>
      </c>
      <c r="Q100" s="142">
        <v>2.0000000000000002E-5</v>
      </c>
      <c r="R100" s="142">
        <f>Q100*H100</f>
        <v>3.9100000000000003E-3</v>
      </c>
      <c r="S100" s="142">
        <v>0</v>
      </c>
      <c r="T100" s="143">
        <f>S100*H100</f>
        <v>0</v>
      </c>
      <c r="AR100" s="144" t="s">
        <v>316</v>
      </c>
      <c r="AT100" s="144" t="s">
        <v>215</v>
      </c>
      <c r="AU100" s="144" t="s">
        <v>79</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316</v>
      </c>
      <c r="BM100" s="144" t="s">
        <v>8802</v>
      </c>
    </row>
    <row r="101" spans="2:65" s="1" customFormat="1">
      <c r="B101" s="34"/>
      <c r="D101" s="146" t="s">
        <v>222</v>
      </c>
      <c r="F101" s="147" t="s">
        <v>8803</v>
      </c>
      <c r="I101" s="148"/>
      <c r="L101" s="34"/>
      <c r="M101" s="149"/>
      <c r="T101" s="55"/>
      <c r="AT101" s="19" t="s">
        <v>222</v>
      </c>
      <c r="AU101" s="19" t="s">
        <v>79</v>
      </c>
    </row>
    <row r="102" spans="2:65" s="12" customFormat="1">
      <c r="B102" s="152"/>
      <c r="D102" s="150" t="s">
        <v>226</v>
      </c>
      <c r="E102" s="153" t="s">
        <v>19</v>
      </c>
      <c r="F102" s="154" t="s">
        <v>8804</v>
      </c>
      <c r="H102" s="155">
        <v>195.5</v>
      </c>
      <c r="I102" s="156"/>
      <c r="L102" s="152"/>
      <c r="M102" s="157"/>
      <c r="T102" s="158"/>
      <c r="AT102" s="153" t="s">
        <v>226</v>
      </c>
      <c r="AU102" s="153" t="s">
        <v>79</v>
      </c>
      <c r="AV102" s="12" t="s">
        <v>79</v>
      </c>
      <c r="AW102" s="12" t="s">
        <v>31</v>
      </c>
      <c r="AX102" s="12" t="s">
        <v>77</v>
      </c>
      <c r="AY102" s="153" t="s">
        <v>212</v>
      </c>
    </row>
    <row r="103" spans="2:65" s="1" customFormat="1" ht="16.5" customHeight="1">
      <c r="B103" s="34"/>
      <c r="C103" s="186" t="s">
        <v>259</v>
      </c>
      <c r="D103" s="186" t="s">
        <v>3107</v>
      </c>
      <c r="E103" s="187" t="s">
        <v>8805</v>
      </c>
      <c r="F103" s="188" t="s">
        <v>8806</v>
      </c>
      <c r="G103" s="189" t="s">
        <v>536</v>
      </c>
      <c r="H103" s="190">
        <v>215.05</v>
      </c>
      <c r="I103" s="191"/>
      <c r="J103" s="192">
        <f>ROUND(I103*H103,2)</f>
        <v>0</v>
      </c>
      <c r="K103" s="188" t="s">
        <v>5488</v>
      </c>
      <c r="L103" s="193"/>
      <c r="M103" s="194" t="s">
        <v>19</v>
      </c>
      <c r="N103" s="195" t="s">
        <v>40</v>
      </c>
      <c r="P103" s="142">
        <f>O103*H103</f>
        <v>0</v>
      </c>
      <c r="Q103" s="142">
        <v>5.0000000000000001E-4</v>
      </c>
      <c r="R103" s="142">
        <f>Q103*H103</f>
        <v>0.10752500000000001</v>
      </c>
      <c r="S103" s="142">
        <v>0</v>
      </c>
      <c r="T103" s="143">
        <f>S103*H103</f>
        <v>0</v>
      </c>
      <c r="AR103" s="144" t="s">
        <v>631</v>
      </c>
      <c r="AT103" s="144" t="s">
        <v>3107</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8807</v>
      </c>
    </row>
    <row r="104" spans="2:65" s="12" customFormat="1">
      <c r="B104" s="152"/>
      <c r="D104" s="150" t="s">
        <v>226</v>
      </c>
      <c r="E104" s="153" t="s">
        <v>19</v>
      </c>
      <c r="F104" s="154" t="s">
        <v>8808</v>
      </c>
      <c r="H104" s="155">
        <v>215.05</v>
      </c>
      <c r="I104" s="156"/>
      <c r="L104" s="152"/>
      <c r="M104" s="157"/>
      <c r="T104" s="158"/>
      <c r="AT104" s="153" t="s">
        <v>226</v>
      </c>
      <c r="AU104" s="153" t="s">
        <v>79</v>
      </c>
      <c r="AV104" s="12" t="s">
        <v>79</v>
      </c>
      <c r="AW104" s="12" t="s">
        <v>31</v>
      </c>
      <c r="AX104" s="12" t="s">
        <v>77</v>
      </c>
      <c r="AY104" s="153" t="s">
        <v>212</v>
      </c>
    </row>
    <row r="105" spans="2:65" s="1" customFormat="1" ht="16.5" customHeight="1">
      <c r="B105" s="34"/>
      <c r="C105" s="133" t="s">
        <v>267</v>
      </c>
      <c r="D105" s="133" t="s">
        <v>215</v>
      </c>
      <c r="E105" s="134" t="s">
        <v>8809</v>
      </c>
      <c r="F105" s="135" t="s">
        <v>8810</v>
      </c>
      <c r="G105" s="136" t="s">
        <v>536</v>
      </c>
      <c r="H105" s="137">
        <v>129</v>
      </c>
      <c r="I105" s="138"/>
      <c r="J105" s="139">
        <f>ROUND(I105*H105,2)</f>
        <v>0</v>
      </c>
      <c r="K105" s="135" t="s">
        <v>5488</v>
      </c>
      <c r="L105" s="34"/>
      <c r="M105" s="140" t="s">
        <v>19</v>
      </c>
      <c r="N105" s="141" t="s">
        <v>40</v>
      </c>
      <c r="P105" s="142">
        <f>O105*H105</f>
        <v>0</v>
      </c>
      <c r="Q105" s="142">
        <v>1.23E-3</v>
      </c>
      <c r="R105" s="142">
        <f>Q105*H105</f>
        <v>0.15867000000000001</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8811</v>
      </c>
    </row>
    <row r="106" spans="2:65" s="12" customFormat="1">
      <c r="B106" s="152"/>
      <c r="D106" s="150" t="s">
        <v>226</v>
      </c>
      <c r="E106" s="153" t="s">
        <v>19</v>
      </c>
      <c r="F106" s="154" t="s">
        <v>8812</v>
      </c>
      <c r="H106" s="155">
        <v>129</v>
      </c>
      <c r="I106" s="156"/>
      <c r="L106" s="152"/>
      <c r="M106" s="157"/>
      <c r="T106" s="158"/>
      <c r="AT106" s="153" t="s">
        <v>226</v>
      </c>
      <c r="AU106" s="153" t="s">
        <v>79</v>
      </c>
      <c r="AV106" s="12" t="s">
        <v>79</v>
      </c>
      <c r="AW106" s="12" t="s">
        <v>31</v>
      </c>
      <c r="AX106" s="12" t="s">
        <v>77</v>
      </c>
      <c r="AY106" s="153" t="s">
        <v>212</v>
      </c>
    </row>
    <row r="107" spans="2:65" s="1" customFormat="1" ht="16.5" customHeight="1">
      <c r="B107" s="34"/>
      <c r="C107" s="133" t="s">
        <v>275</v>
      </c>
      <c r="D107" s="133" t="s">
        <v>215</v>
      </c>
      <c r="E107" s="134" t="s">
        <v>8813</v>
      </c>
      <c r="F107" s="135" t="s">
        <v>8814</v>
      </c>
      <c r="G107" s="136" t="s">
        <v>536</v>
      </c>
      <c r="H107" s="137">
        <v>4.2</v>
      </c>
      <c r="I107" s="138"/>
      <c r="J107" s="139">
        <f>ROUND(I107*H107,2)</f>
        <v>0</v>
      </c>
      <c r="K107" s="135" t="s">
        <v>5488</v>
      </c>
      <c r="L107" s="34"/>
      <c r="M107" s="140" t="s">
        <v>19</v>
      </c>
      <c r="N107" s="141" t="s">
        <v>40</v>
      </c>
      <c r="P107" s="142">
        <f>O107*H107</f>
        <v>0</v>
      </c>
      <c r="Q107" s="142">
        <v>2.98E-3</v>
      </c>
      <c r="R107" s="142">
        <f>Q107*H107</f>
        <v>1.2516000000000001E-2</v>
      </c>
      <c r="S107" s="142">
        <v>0</v>
      </c>
      <c r="T107" s="143">
        <f>S107*H107</f>
        <v>0</v>
      </c>
      <c r="AR107" s="144" t="s">
        <v>316</v>
      </c>
      <c r="AT107" s="144" t="s">
        <v>215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316</v>
      </c>
      <c r="BM107" s="144" t="s">
        <v>8815</v>
      </c>
    </row>
    <row r="108" spans="2:65" s="12" customFormat="1">
      <c r="B108" s="152"/>
      <c r="D108" s="150" t="s">
        <v>226</v>
      </c>
      <c r="E108" s="153" t="s">
        <v>19</v>
      </c>
      <c r="F108" s="154" t="s">
        <v>8816</v>
      </c>
      <c r="H108" s="155">
        <v>4.2</v>
      </c>
      <c r="I108" s="156"/>
      <c r="L108" s="152"/>
      <c r="M108" s="157"/>
      <c r="T108" s="158"/>
      <c r="AT108" s="153" t="s">
        <v>226</v>
      </c>
      <c r="AU108" s="153" t="s">
        <v>79</v>
      </c>
      <c r="AV108" s="12" t="s">
        <v>79</v>
      </c>
      <c r="AW108" s="12" t="s">
        <v>31</v>
      </c>
      <c r="AX108" s="12" t="s">
        <v>77</v>
      </c>
      <c r="AY108" s="153" t="s">
        <v>212</v>
      </c>
    </row>
    <row r="109" spans="2:65" s="1" customFormat="1" ht="24.2" customHeight="1">
      <c r="B109" s="34"/>
      <c r="C109" s="133" t="s">
        <v>281</v>
      </c>
      <c r="D109" s="133" t="s">
        <v>215</v>
      </c>
      <c r="E109" s="134" t="s">
        <v>8817</v>
      </c>
      <c r="F109" s="135" t="s">
        <v>8818</v>
      </c>
      <c r="G109" s="136" t="s">
        <v>4232</v>
      </c>
      <c r="H109" s="196"/>
      <c r="I109" s="138"/>
      <c r="J109" s="139">
        <f>ROUND(I109*H109,2)</f>
        <v>0</v>
      </c>
      <c r="K109" s="135" t="s">
        <v>219</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8819</v>
      </c>
    </row>
    <row r="110" spans="2:65" s="1" customFormat="1">
      <c r="B110" s="34"/>
      <c r="D110" s="146" t="s">
        <v>222</v>
      </c>
      <c r="F110" s="147" t="s">
        <v>8820</v>
      </c>
      <c r="I110" s="148"/>
      <c r="L110" s="34"/>
      <c r="M110" s="149"/>
      <c r="T110" s="55"/>
      <c r="AT110" s="19" t="s">
        <v>222</v>
      </c>
      <c r="AU110" s="19" t="s">
        <v>79</v>
      </c>
    </row>
    <row r="111" spans="2:65" s="11" customFormat="1" ht="25.9" customHeight="1">
      <c r="B111" s="121"/>
      <c r="D111" s="122" t="s">
        <v>68</v>
      </c>
      <c r="E111" s="123" t="s">
        <v>2630</v>
      </c>
      <c r="F111" s="123" t="s">
        <v>2631</v>
      </c>
      <c r="I111" s="124"/>
      <c r="J111" s="125">
        <f>BK111</f>
        <v>0</v>
      </c>
      <c r="L111" s="121"/>
      <c r="M111" s="126"/>
      <c r="P111" s="127">
        <f>SUM(P112:P114)</f>
        <v>0</v>
      </c>
      <c r="R111" s="127">
        <f>SUM(R112:R114)</f>
        <v>0</v>
      </c>
      <c r="T111" s="128">
        <f>SUM(T112:T114)</f>
        <v>0</v>
      </c>
      <c r="AR111" s="122" t="s">
        <v>229</v>
      </c>
      <c r="AT111" s="129" t="s">
        <v>68</v>
      </c>
      <c r="AU111" s="129" t="s">
        <v>69</v>
      </c>
      <c r="AY111" s="122" t="s">
        <v>212</v>
      </c>
      <c r="BK111" s="130">
        <f>SUM(BK112:BK114)</f>
        <v>0</v>
      </c>
    </row>
    <row r="112" spans="2:65" s="1" customFormat="1" ht="16.5" customHeight="1">
      <c r="B112" s="34"/>
      <c r="C112" s="133" t="s">
        <v>287</v>
      </c>
      <c r="D112" s="133" t="s">
        <v>215</v>
      </c>
      <c r="E112" s="134" t="s">
        <v>8821</v>
      </c>
      <c r="F112" s="135" t="s">
        <v>8822</v>
      </c>
      <c r="G112" s="136" t="s">
        <v>408</v>
      </c>
      <c r="H112" s="137">
        <v>8</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2635</v>
      </c>
      <c r="AT112" s="144" t="s">
        <v>215</v>
      </c>
      <c r="AU112" s="144" t="s">
        <v>77</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2635</v>
      </c>
      <c r="BM112" s="144" t="s">
        <v>8823</v>
      </c>
    </row>
    <row r="113" spans="2:47" s="1" customFormat="1">
      <c r="B113" s="34"/>
      <c r="D113" s="146" t="s">
        <v>222</v>
      </c>
      <c r="F113" s="147" t="s">
        <v>8824</v>
      </c>
      <c r="I113" s="148"/>
      <c r="L113" s="34"/>
      <c r="M113" s="149"/>
      <c r="T113" s="55"/>
      <c r="AT113" s="19" t="s">
        <v>222</v>
      </c>
      <c r="AU113" s="19" t="s">
        <v>77</v>
      </c>
    </row>
    <row r="114" spans="2:47" s="1" customFormat="1" ht="29.25">
      <c r="B114" s="34"/>
      <c r="D114" s="150" t="s">
        <v>224</v>
      </c>
      <c r="F114" s="151" t="s">
        <v>6435</v>
      </c>
      <c r="I114" s="148"/>
      <c r="L114" s="34"/>
      <c r="M114" s="197"/>
      <c r="N114" s="198"/>
      <c r="O114" s="198"/>
      <c r="P114" s="198"/>
      <c r="Q114" s="198"/>
      <c r="R114" s="198"/>
      <c r="S114" s="198"/>
      <c r="T114" s="199"/>
      <c r="AT114" s="19" t="s">
        <v>224</v>
      </c>
      <c r="AU114" s="19" t="s">
        <v>77</v>
      </c>
    </row>
    <row r="115" spans="2:47" s="1" customFormat="1" ht="6.95" customHeight="1">
      <c r="B115" s="43"/>
      <c r="C115" s="44"/>
      <c r="D115" s="44"/>
      <c r="E115" s="44"/>
      <c r="F115" s="44"/>
      <c r="G115" s="44"/>
      <c r="H115" s="44"/>
      <c r="I115" s="44"/>
      <c r="J115" s="44"/>
      <c r="K115" s="44"/>
      <c r="L115" s="34"/>
    </row>
  </sheetData>
  <sheetProtection algorithmName="SHA-512" hashValue="aS3o19n9Uw3DF0Nc+A3pNdMFNSXGt14Gis4uL2I7edUyp6npZ5tVFHV9BDtBUlQXemC4C4PbYW9sHoH4QLvtcw==" saltValue="WxWaGdP5SnUVdWQgBtHABu3gjeEL5S7E4UDs+ZdubH0xocZNlvsvey16vVAraq0b1XSvCFnMx350Q/zHqT75Gw==" spinCount="100000" sheet="1" objects="1" scenarios="1" formatColumns="0" formatRows="0" autoFilter="0"/>
  <autoFilter ref="C81:K114" xr:uid="{00000000-0009-0000-0000-000009000000}"/>
  <mergeCells count="9">
    <mergeCell ref="E50:H50"/>
    <mergeCell ref="E72:H72"/>
    <mergeCell ref="E74:H74"/>
    <mergeCell ref="L2:V2"/>
    <mergeCell ref="E7:H7"/>
    <mergeCell ref="E9:H9"/>
    <mergeCell ref="E18:H18"/>
    <mergeCell ref="E27:H27"/>
    <mergeCell ref="E48:H48"/>
  </mergeCells>
  <hyperlinks>
    <hyperlink ref="F86" r:id="rId1" xr:uid="{00000000-0004-0000-0900-000000000000}"/>
    <hyperlink ref="F91" r:id="rId2" xr:uid="{00000000-0004-0000-0900-000001000000}"/>
    <hyperlink ref="F94" r:id="rId3" xr:uid="{00000000-0004-0000-0900-000002000000}"/>
    <hyperlink ref="F98" r:id="rId4" xr:uid="{00000000-0004-0000-0900-000003000000}"/>
    <hyperlink ref="F101" r:id="rId5" xr:uid="{00000000-0004-0000-0900-000004000000}"/>
    <hyperlink ref="F110" r:id="rId6" xr:uid="{00000000-0004-0000-0900-000005000000}"/>
    <hyperlink ref="F113" r:id="rId7" xr:uid="{00000000-0004-0000-0900-000006000000}"/>
  </hyperlinks>
  <pageMargins left="0.39374999999999999" right="0.39374999999999999" top="0.39374999999999999" bottom="0.39374999999999999" header="0" footer="0"/>
  <pageSetup paperSize="9" scale="84" fitToHeight="100" orientation="landscape" blackAndWhite="1" r:id="rId8"/>
  <headerFooter>
    <oddFooter>&amp;CStrana &amp;P z &amp;N</oddFooter>
  </headerFooter>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440"/>
  <sheetViews>
    <sheetView showGridLines="0" topLeftCell="A388"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106</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8825</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ROUND(J81,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ROUND((SUM(BE81:BE439)),  2)</f>
        <v>0</v>
      </c>
      <c r="I33" s="95">
        <v>0.21</v>
      </c>
      <c r="J33" s="85">
        <f>ROUND(((SUM(BE81:BE439))*I33),  2)</f>
        <v>0</v>
      </c>
      <c r="L33" s="34"/>
    </row>
    <row r="34" spans="2:12" s="1" customFormat="1" ht="14.45" customHeight="1">
      <c r="B34" s="34"/>
      <c r="E34" s="29" t="s">
        <v>41</v>
      </c>
      <c r="F34" s="85">
        <f>ROUND((SUM(BF81:BF439)),  2)</f>
        <v>0</v>
      </c>
      <c r="I34" s="95">
        <v>0.12</v>
      </c>
      <c r="J34" s="85">
        <f>ROUND(((SUM(BF81:BF439))*I34),  2)</f>
        <v>0</v>
      </c>
      <c r="L34" s="34"/>
    </row>
    <row r="35" spans="2:12" s="1" customFormat="1" ht="14.45" hidden="1" customHeight="1">
      <c r="B35" s="34"/>
      <c r="E35" s="29" t="s">
        <v>42</v>
      </c>
      <c r="F35" s="85">
        <f>ROUND((SUM(BG81:BG439)),  2)</f>
        <v>0</v>
      </c>
      <c r="I35" s="95">
        <v>0.21</v>
      </c>
      <c r="J35" s="85">
        <f>0</f>
        <v>0</v>
      </c>
      <c r="L35" s="34"/>
    </row>
    <row r="36" spans="2:12" s="1" customFormat="1" ht="14.45" hidden="1" customHeight="1">
      <c r="B36" s="34"/>
      <c r="E36" s="29" t="s">
        <v>43</v>
      </c>
      <c r="F36" s="85">
        <f>ROUND((SUM(BH81:BH439)),  2)</f>
        <v>0</v>
      </c>
      <c r="I36" s="95">
        <v>0.12</v>
      </c>
      <c r="J36" s="85">
        <f>0</f>
        <v>0</v>
      </c>
      <c r="L36" s="34"/>
    </row>
    <row r="37" spans="2:12" s="1" customFormat="1" ht="14.45" hidden="1" customHeight="1">
      <c r="B37" s="34"/>
      <c r="E37" s="29" t="s">
        <v>44</v>
      </c>
      <c r="F37" s="85">
        <f>ROUND((SUM(BI81:BI439)),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D.1.1.3.2.07. - VÝPIS OSTATNÍCH VÝROBKŮ</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J81</f>
        <v>0</v>
      </c>
      <c r="L59" s="34"/>
      <c r="AU59" s="19" t="s">
        <v>189</v>
      </c>
    </row>
    <row r="60" spans="2:47" s="8" customFormat="1" ht="24.95" customHeight="1">
      <c r="B60" s="105"/>
      <c r="D60" s="106" t="s">
        <v>377</v>
      </c>
      <c r="E60" s="107"/>
      <c r="F60" s="107"/>
      <c r="G60" s="107"/>
      <c r="H60" s="107"/>
      <c r="I60" s="107"/>
      <c r="J60" s="108">
        <f>J82</f>
        <v>0</v>
      </c>
      <c r="L60" s="105"/>
    </row>
    <row r="61" spans="2:47" s="9" customFormat="1" ht="19.899999999999999" customHeight="1">
      <c r="B61" s="109"/>
      <c r="D61" s="110" t="s">
        <v>2658</v>
      </c>
      <c r="E61" s="111"/>
      <c r="F61" s="111"/>
      <c r="G61" s="111"/>
      <c r="H61" s="111"/>
      <c r="I61" s="111"/>
      <c r="J61" s="112">
        <f>J83</f>
        <v>0</v>
      </c>
      <c r="L61" s="109"/>
    </row>
    <row r="62" spans="2:47" s="1" customFormat="1" ht="21.75" customHeight="1">
      <c r="B62" s="34"/>
      <c r="L62" s="34"/>
    </row>
    <row r="63" spans="2:47" s="1" customFormat="1" ht="6.95" customHeight="1">
      <c r="B63" s="43"/>
      <c r="C63" s="44"/>
      <c r="D63" s="44"/>
      <c r="E63" s="44"/>
      <c r="F63" s="44"/>
      <c r="G63" s="44"/>
      <c r="H63" s="44"/>
      <c r="I63" s="44"/>
      <c r="J63" s="44"/>
      <c r="K63" s="44"/>
      <c r="L63" s="34"/>
    </row>
    <row r="67" spans="2:20" s="1" customFormat="1" ht="6.95" customHeight="1">
      <c r="B67" s="45"/>
      <c r="C67" s="46"/>
      <c r="D67" s="46"/>
      <c r="E67" s="46"/>
      <c r="F67" s="46"/>
      <c r="G67" s="46"/>
      <c r="H67" s="46"/>
      <c r="I67" s="46"/>
      <c r="J67" s="46"/>
      <c r="K67" s="46"/>
      <c r="L67" s="34"/>
    </row>
    <row r="68" spans="2:20" s="1" customFormat="1" ht="24.95" customHeight="1">
      <c r="B68" s="34"/>
      <c r="C68" s="23" t="s">
        <v>197</v>
      </c>
      <c r="L68" s="34"/>
    </row>
    <row r="69" spans="2:20" s="1" customFormat="1" ht="6.95" customHeight="1">
      <c r="B69" s="34"/>
      <c r="L69" s="34"/>
    </row>
    <row r="70" spans="2:20" s="1" customFormat="1" ht="12" customHeight="1">
      <c r="B70" s="34"/>
      <c r="C70" s="29" t="s">
        <v>16</v>
      </c>
      <c r="L70" s="34"/>
    </row>
    <row r="71" spans="2:20" s="1" customFormat="1" ht="16.5" customHeight="1">
      <c r="B71" s="34"/>
      <c r="E71" s="365" t="str">
        <f>E7</f>
        <v>Stavební úpravy budovy N (CEETe II) v areálu VŠB-TUO - Úpravy po DI - rev_a</v>
      </c>
      <c r="F71" s="366"/>
      <c r="G71" s="366"/>
      <c r="H71" s="366"/>
      <c r="L71" s="34"/>
    </row>
    <row r="72" spans="2:20" s="1" customFormat="1" ht="12" customHeight="1">
      <c r="B72" s="34"/>
      <c r="C72" s="29" t="s">
        <v>181</v>
      </c>
      <c r="L72" s="34"/>
    </row>
    <row r="73" spans="2:20" s="1" customFormat="1" ht="16.5" customHeight="1">
      <c r="B73" s="34"/>
      <c r="E73" s="356" t="str">
        <f>E9</f>
        <v>D.1.1.3.2.07. - VÝPIS OSTATNÍCH VÝROBKŮ</v>
      </c>
      <c r="F73" s="364"/>
      <c r="G73" s="364"/>
      <c r="H73" s="364"/>
      <c r="L73" s="34"/>
    </row>
    <row r="74" spans="2:20" s="1" customFormat="1" ht="6.95" customHeight="1">
      <c r="B74" s="34"/>
      <c r="L74" s="34"/>
    </row>
    <row r="75" spans="2:20" s="1" customFormat="1" ht="12" customHeight="1">
      <c r="B75" s="34"/>
      <c r="C75" s="29" t="s">
        <v>21</v>
      </c>
      <c r="F75" s="27" t="str">
        <f>F12</f>
        <v xml:space="preserve"> </v>
      </c>
      <c r="I75" s="29" t="s">
        <v>23</v>
      </c>
      <c r="J75" s="51" t="str">
        <f>IF(J12="","",J12)</f>
        <v>1. 10. 2025</v>
      </c>
      <c r="L75" s="34"/>
    </row>
    <row r="76" spans="2:20" s="1" customFormat="1" ht="6.95" customHeight="1">
      <c r="B76" s="34"/>
      <c r="L76" s="34"/>
    </row>
    <row r="77" spans="2:20" s="1" customFormat="1" ht="15.2" customHeight="1">
      <c r="B77" s="34"/>
      <c r="C77" s="29" t="s">
        <v>25</v>
      </c>
      <c r="F77" s="27" t="str">
        <f>E15</f>
        <v xml:space="preserve"> </v>
      </c>
      <c r="I77" s="29" t="s">
        <v>30</v>
      </c>
      <c r="J77" s="32" t="str">
        <f>E21</f>
        <v xml:space="preserve"> </v>
      </c>
      <c r="L77" s="34"/>
    </row>
    <row r="78" spans="2:20" s="1" customFormat="1" ht="15.2" customHeight="1">
      <c r="B78" s="34"/>
      <c r="C78" s="29" t="s">
        <v>28</v>
      </c>
      <c r="F78" s="27" t="str">
        <f>IF(E18="","",E18)</f>
        <v>Vyplň údaj</v>
      </c>
      <c r="I78" s="29" t="s">
        <v>32</v>
      </c>
      <c r="J78" s="32" t="str">
        <f>E24</f>
        <v xml:space="preserve"> </v>
      </c>
      <c r="L78" s="34"/>
    </row>
    <row r="79" spans="2:20" s="1" customFormat="1" ht="10.35" customHeight="1">
      <c r="B79" s="34"/>
      <c r="L79" s="34"/>
    </row>
    <row r="80" spans="2:20" s="10" customFormat="1" ht="29.25" customHeight="1">
      <c r="B80" s="113"/>
      <c r="C80" s="114" t="s">
        <v>198</v>
      </c>
      <c r="D80" s="115" t="s">
        <v>54</v>
      </c>
      <c r="E80" s="115" t="s">
        <v>50</v>
      </c>
      <c r="F80" s="115" t="s">
        <v>51</v>
      </c>
      <c r="G80" s="115" t="s">
        <v>199</v>
      </c>
      <c r="H80" s="115" t="s">
        <v>200</v>
      </c>
      <c r="I80" s="115" t="s">
        <v>201</v>
      </c>
      <c r="J80" s="115" t="s">
        <v>188</v>
      </c>
      <c r="K80" s="116" t="s">
        <v>202</v>
      </c>
      <c r="L80" s="113"/>
      <c r="M80" s="58" t="s">
        <v>19</v>
      </c>
      <c r="N80" s="59" t="s">
        <v>39</v>
      </c>
      <c r="O80" s="59" t="s">
        <v>203</v>
      </c>
      <c r="P80" s="59" t="s">
        <v>204</v>
      </c>
      <c r="Q80" s="59" t="s">
        <v>205</v>
      </c>
      <c r="R80" s="59" t="s">
        <v>206</v>
      </c>
      <c r="S80" s="59" t="s">
        <v>207</v>
      </c>
      <c r="T80" s="60" t="s">
        <v>208</v>
      </c>
    </row>
    <row r="81" spans="2:65" s="1" customFormat="1" ht="22.9" customHeight="1">
      <c r="B81" s="34"/>
      <c r="C81" s="63" t="s">
        <v>209</v>
      </c>
      <c r="J81" s="117">
        <f>BK81</f>
        <v>0</v>
      </c>
      <c r="L81" s="34"/>
      <c r="M81" s="61"/>
      <c r="N81" s="52"/>
      <c r="O81" s="52"/>
      <c r="P81" s="118">
        <f>P82</f>
        <v>0</v>
      </c>
      <c r="Q81" s="52"/>
      <c r="R81" s="118">
        <f>R82</f>
        <v>7.6360568300000002</v>
      </c>
      <c r="S81" s="52"/>
      <c r="T81" s="119">
        <f>T82</f>
        <v>0</v>
      </c>
      <c r="AT81" s="19" t="s">
        <v>68</v>
      </c>
      <c r="AU81" s="19" t="s">
        <v>189</v>
      </c>
      <c r="BK81" s="120">
        <f>BK82</f>
        <v>0</v>
      </c>
    </row>
    <row r="82" spans="2:65" s="11" customFormat="1" ht="25.9" customHeight="1">
      <c r="B82" s="121"/>
      <c r="D82" s="122" t="s">
        <v>68</v>
      </c>
      <c r="E82" s="123" t="s">
        <v>1379</v>
      </c>
      <c r="F82" s="123" t="s">
        <v>1380</v>
      </c>
      <c r="I82" s="124"/>
      <c r="J82" s="125">
        <f>BK82</f>
        <v>0</v>
      </c>
      <c r="L82" s="121"/>
      <c r="M82" s="126"/>
      <c r="P82" s="127">
        <f>P83</f>
        <v>0</v>
      </c>
      <c r="R82" s="127">
        <f>R83</f>
        <v>7.6360568300000002</v>
      </c>
      <c r="T82" s="128">
        <f>T83</f>
        <v>0</v>
      </c>
      <c r="AR82" s="122" t="s">
        <v>77</v>
      </c>
      <c r="AT82" s="129" t="s">
        <v>68</v>
      </c>
      <c r="AU82" s="129" t="s">
        <v>69</v>
      </c>
      <c r="AY82" s="122" t="s">
        <v>212</v>
      </c>
      <c r="BK82" s="130">
        <f>BK83</f>
        <v>0</v>
      </c>
    </row>
    <row r="83" spans="2:65" s="11" customFormat="1" ht="22.9" customHeight="1">
      <c r="B83" s="121"/>
      <c r="D83" s="122" t="s">
        <v>68</v>
      </c>
      <c r="E83" s="131" t="s">
        <v>5326</v>
      </c>
      <c r="F83" s="131" t="s">
        <v>5327</v>
      </c>
      <c r="I83" s="124"/>
      <c r="J83" s="132">
        <f>BK83</f>
        <v>0</v>
      </c>
      <c r="L83" s="121"/>
      <c r="M83" s="126"/>
      <c r="P83" s="127">
        <f>SUM(P84:P439)</f>
        <v>0</v>
      </c>
      <c r="R83" s="127">
        <f>SUM(R84:R439)</f>
        <v>7.6360568300000002</v>
      </c>
      <c r="T83" s="128">
        <f>SUM(T84:T439)</f>
        <v>0</v>
      </c>
      <c r="AR83" s="122" t="s">
        <v>77</v>
      </c>
      <c r="AT83" s="129" t="s">
        <v>68</v>
      </c>
      <c r="AU83" s="129" t="s">
        <v>77</v>
      </c>
      <c r="AY83" s="122" t="s">
        <v>212</v>
      </c>
      <c r="BK83" s="130">
        <f>SUM(BK84:BK439)</f>
        <v>0</v>
      </c>
    </row>
    <row r="84" spans="2:65" s="1" customFormat="1" ht="21.75" customHeight="1">
      <c r="B84" s="34"/>
      <c r="C84" s="133" t="s">
        <v>77</v>
      </c>
      <c r="D84" s="133" t="s">
        <v>215</v>
      </c>
      <c r="E84" s="134" t="s">
        <v>8826</v>
      </c>
      <c r="F84" s="135" t="s">
        <v>8827</v>
      </c>
      <c r="G84" s="136" t="s">
        <v>495</v>
      </c>
      <c r="H84" s="137">
        <v>105.54300000000001</v>
      </c>
      <c r="I84" s="138"/>
      <c r="J84" s="139">
        <f>ROUND(I84*H84,2)</f>
        <v>0</v>
      </c>
      <c r="K84" s="135" t="s">
        <v>219</v>
      </c>
      <c r="L84" s="34"/>
      <c r="M84" s="140" t="s">
        <v>19</v>
      </c>
      <c r="N84" s="141" t="s">
        <v>40</v>
      </c>
      <c r="P84" s="142">
        <f>O84*H84</f>
        <v>0</v>
      </c>
      <c r="Q84" s="142">
        <v>5.4010000000000002E-2</v>
      </c>
      <c r="R84" s="142">
        <f>Q84*H84</f>
        <v>5.7003774300000005</v>
      </c>
      <c r="S84" s="142">
        <v>0</v>
      </c>
      <c r="T84" s="143">
        <f>S84*H84</f>
        <v>0</v>
      </c>
      <c r="AR84" s="144" t="s">
        <v>316</v>
      </c>
      <c r="AT84" s="144" t="s">
        <v>215</v>
      </c>
      <c r="AU84" s="144" t="s">
        <v>79</v>
      </c>
      <c r="AY84" s="19" t="s">
        <v>212</v>
      </c>
      <c r="BE84" s="145">
        <f>IF(N84="základní",J84,0)</f>
        <v>0</v>
      </c>
      <c r="BF84" s="145">
        <f>IF(N84="snížená",J84,0)</f>
        <v>0</v>
      </c>
      <c r="BG84" s="145">
        <f>IF(N84="zákl. přenesená",J84,0)</f>
        <v>0</v>
      </c>
      <c r="BH84" s="145">
        <f>IF(N84="sníž. přenesená",J84,0)</f>
        <v>0</v>
      </c>
      <c r="BI84" s="145">
        <f>IF(N84="nulová",J84,0)</f>
        <v>0</v>
      </c>
      <c r="BJ84" s="19" t="s">
        <v>77</v>
      </c>
      <c r="BK84" s="145">
        <f>ROUND(I84*H84,2)</f>
        <v>0</v>
      </c>
      <c r="BL84" s="19" t="s">
        <v>316</v>
      </c>
      <c r="BM84" s="144" t="s">
        <v>8828</v>
      </c>
    </row>
    <row r="85" spans="2:65" s="1" customFormat="1">
      <c r="B85" s="34"/>
      <c r="D85" s="146" t="s">
        <v>222</v>
      </c>
      <c r="F85" s="147" t="s">
        <v>8829</v>
      </c>
      <c r="I85" s="148"/>
      <c r="L85" s="34"/>
      <c r="M85" s="149"/>
      <c r="T85" s="55"/>
      <c r="AT85" s="19" t="s">
        <v>222</v>
      </c>
      <c r="AU85" s="19" t="s">
        <v>79</v>
      </c>
    </row>
    <row r="86" spans="2:65" s="12" customFormat="1">
      <c r="B86" s="152"/>
      <c r="D86" s="150" t="s">
        <v>226</v>
      </c>
      <c r="E86" s="153" t="s">
        <v>19</v>
      </c>
      <c r="F86" s="154" t="s">
        <v>8830</v>
      </c>
      <c r="H86" s="155">
        <v>66.692999999999998</v>
      </c>
      <c r="I86" s="156"/>
      <c r="L86" s="152"/>
      <c r="M86" s="157"/>
      <c r="T86" s="158"/>
      <c r="AT86" s="153" t="s">
        <v>226</v>
      </c>
      <c r="AU86" s="153" t="s">
        <v>79</v>
      </c>
      <c r="AV86" s="12" t="s">
        <v>79</v>
      </c>
      <c r="AW86" s="12" t="s">
        <v>31</v>
      </c>
      <c r="AX86" s="12" t="s">
        <v>69</v>
      </c>
      <c r="AY86" s="153" t="s">
        <v>212</v>
      </c>
    </row>
    <row r="87" spans="2:65" s="12" customFormat="1">
      <c r="B87" s="152"/>
      <c r="D87" s="150" t="s">
        <v>226</v>
      </c>
      <c r="E87" s="153" t="s">
        <v>19</v>
      </c>
      <c r="F87" s="154" t="s">
        <v>8831</v>
      </c>
      <c r="H87" s="155">
        <v>38.85</v>
      </c>
      <c r="I87" s="156"/>
      <c r="L87" s="152"/>
      <c r="M87" s="157"/>
      <c r="T87" s="158"/>
      <c r="AT87" s="153" t="s">
        <v>226</v>
      </c>
      <c r="AU87" s="153" t="s">
        <v>79</v>
      </c>
      <c r="AV87" s="12" t="s">
        <v>79</v>
      </c>
      <c r="AW87" s="12" t="s">
        <v>31</v>
      </c>
      <c r="AX87" s="12" t="s">
        <v>69</v>
      </c>
      <c r="AY87" s="153" t="s">
        <v>212</v>
      </c>
    </row>
    <row r="88" spans="2:65" s="13" customFormat="1">
      <c r="B88" s="159"/>
      <c r="D88" s="150" t="s">
        <v>226</v>
      </c>
      <c r="E88" s="160" t="s">
        <v>19</v>
      </c>
      <c r="F88" s="161" t="s">
        <v>228</v>
      </c>
      <c r="H88" s="162">
        <v>105.54300000000001</v>
      </c>
      <c r="I88" s="163"/>
      <c r="L88" s="159"/>
      <c r="M88" s="164"/>
      <c r="T88" s="165"/>
      <c r="AT88" s="160" t="s">
        <v>226</v>
      </c>
      <c r="AU88" s="160" t="s">
        <v>79</v>
      </c>
      <c r="AV88" s="13" t="s">
        <v>229</v>
      </c>
      <c r="AW88" s="13" t="s">
        <v>31</v>
      </c>
      <c r="AX88" s="13" t="s">
        <v>77</v>
      </c>
      <c r="AY88" s="160" t="s">
        <v>212</v>
      </c>
    </row>
    <row r="89" spans="2:65" s="1" customFormat="1" ht="33" customHeight="1">
      <c r="B89" s="34"/>
      <c r="C89" s="133" t="s">
        <v>79</v>
      </c>
      <c r="D89" s="133" t="s">
        <v>215</v>
      </c>
      <c r="E89" s="134" t="s">
        <v>8832</v>
      </c>
      <c r="F89" s="135" t="s">
        <v>8833</v>
      </c>
      <c r="G89" s="136" t="s">
        <v>624</v>
      </c>
      <c r="H89" s="137">
        <v>35</v>
      </c>
      <c r="I89" s="138"/>
      <c r="J89" s="139">
        <f>ROUND(I89*H89,2)</f>
        <v>0</v>
      </c>
      <c r="K89" s="135" t="s">
        <v>219</v>
      </c>
      <c r="L89" s="34"/>
      <c r="M89" s="140" t="s">
        <v>19</v>
      </c>
      <c r="N89" s="141" t="s">
        <v>40</v>
      </c>
      <c r="P89" s="142">
        <f>O89*H89</f>
        <v>0</v>
      </c>
      <c r="Q89" s="142">
        <v>5.4149999999999997E-2</v>
      </c>
      <c r="R89" s="142">
        <f>Q89*H89</f>
        <v>1.8952499999999999</v>
      </c>
      <c r="S89" s="142">
        <v>0</v>
      </c>
      <c r="T89" s="143">
        <f>S89*H89</f>
        <v>0</v>
      </c>
      <c r="AR89" s="144" t="s">
        <v>316</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316</v>
      </c>
      <c r="BM89" s="144" t="s">
        <v>8834</v>
      </c>
    </row>
    <row r="90" spans="2:65" s="1" customFormat="1">
      <c r="B90" s="34"/>
      <c r="D90" s="146" t="s">
        <v>222</v>
      </c>
      <c r="F90" s="147" t="s">
        <v>8835</v>
      </c>
      <c r="I90" s="148"/>
      <c r="L90" s="34"/>
      <c r="M90" s="149"/>
      <c r="T90" s="55"/>
      <c r="AT90" s="19" t="s">
        <v>222</v>
      </c>
      <c r="AU90" s="19" t="s">
        <v>79</v>
      </c>
    </row>
    <row r="91" spans="2:65" s="12" customFormat="1">
      <c r="B91" s="152"/>
      <c r="D91" s="150" t="s">
        <v>226</v>
      </c>
      <c r="E91" s="153" t="s">
        <v>19</v>
      </c>
      <c r="F91" s="154" t="s">
        <v>8836</v>
      </c>
      <c r="H91" s="155">
        <v>21</v>
      </c>
      <c r="I91" s="156"/>
      <c r="L91" s="152"/>
      <c r="M91" s="157"/>
      <c r="T91" s="158"/>
      <c r="AT91" s="153" t="s">
        <v>226</v>
      </c>
      <c r="AU91" s="153" t="s">
        <v>79</v>
      </c>
      <c r="AV91" s="12" t="s">
        <v>79</v>
      </c>
      <c r="AW91" s="12" t="s">
        <v>31</v>
      </c>
      <c r="AX91" s="12" t="s">
        <v>69</v>
      </c>
      <c r="AY91" s="153" t="s">
        <v>212</v>
      </c>
    </row>
    <row r="92" spans="2:65" s="12" customFormat="1">
      <c r="B92" s="152"/>
      <c r="D92" s="150" t="s">
        <v>226</v>
      </c>
      <c r="E92" s="153" t="s">
        <v>19</v>
      </c>
      <c r="F92" s="154" t="s">
        <v>8837</v>
      </c>
      <c r="H92" s="155">
        <v>14</v>
      </c>
      <c r="I92" s="156"/>
      <c r="L92" s="152"/>
      <c r="M92" s="157"/>
      <c r="T92" s="158"/>
      <c r="AT92" s="153" t="s">
        <v>226</v>
      </c>
      <c r="AU92" s="153" t="s">
        <v>79</v>
      </c>
      <c r="AV92" s="12" t="s">
        <v>79</v>
      </c>
      <c r="AW92" s="12" t="s">
        <v>31</v>
      </c>
      <c r="AX92" s="12" t="s">
        <v>69</v>
      </c>
      <c r="AY92" s="153" t="s">
        <v>212</v>
      </c>
    </row>
    <row r="93" spans="2:65" s="13" customFormat="1">
      <c r="B93" s="159"/>
      <c r="D93" s="150" t="s">
        <v>226</v>
      </c>
      <c r="E93" s="160" t="s">
        <v>19</v>
      </c>
      <c r="F93" s="161" t="s">
        <v>228</v>
      </c>
      <c r="H93" s="162">
        <v>35</v>
      </c>
      <c r="I93" s="163"/>
      <c r="L93" s="159"/>
      <c r="M93" s="164"/>
      <c r="T93" s="165"/>
      <c r="AT93" s="160" t="s">
        <v>226</v>
      </c>
      <c r="AU93" s="160" t="s">
        <v>79</v>
      </c>
      <c r="AV93" s="13" t="s">
        <v>229</v>
      </c>
      <c r="AW93" s="13" t="s">
        <v>31</v>
      </c>
      <c r="AX93" s="13" t="s">
        <v>77</v>
      </c>
      <c r="AY93" s="160" t="s">
        <v>212</v>
      </c>
    </row>
    <row r="94" spans="2:65" s="1" customFormat="1" ht="16.5" customHeight="1">
      <c r="B94" s="34"/>
      <c r="C94" s="133" t="s">
        <v>236</v>
      </c>
      <c r="D94" s="133" t="s">
        <v>215</v>
      </c>
      <c r="E94" s="134" t="s">
        <v>8838</v>
      </c>
      <c r="F94" s="135" t="s">
        <v>8839</v>
      </c>
      <c r="G94" s="136" t="s">
        <v>624</v>
      </c>
      <c r="H94" s="137">
        <v>7</v>
      </c>
      <c r="I94" s="138"/>
      <c r="J94" s="139">
        <f>ROUND(I94*H94,2)</f>
        <v>0</v>
      </c>
      <c r="K94" s="135" t="s">
        <v>5488</v>
      </c>
      <c r="L94" s="34"/>
      <c r="M94" s="140" t="s">
        <v>19</v>
      </c>
      <c r="N94" s="141" t="s">
        <v>40</v>
      </c>
      <c r="P94" s="142">
        <f>O94*H94</f>
        <v>0</v>
      </c>
      <c r="Q94" s="142">
        <v>0</v>
      </c>
      <c r="R94" s="142">
        <f>Q94*H94</f>
        <v>0</v>
      </c>
      <c r="S94" s="142">
        <v>0</v>
      </c>
      <c r="T94" s="143">
        <f>S94*H94</f>
        <v>0</v>
      </c>
      <c r="AR94" s="144" t="s">
        <v>229</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229</v>
      </c>
      <c r="BM94" s="144" t="s">
        <v>8840</v>
      </c>
    </row>
    <row r="95" spans="2:65" s="12" customFormat="1">
      <c r="B95" s="152"/>
      <c r="D95" s="150" t="s">
        <v>226</v>
      </c>
      <c r="E95" s="153" t="s">
        <v>19</v>
      </c>
      <c r="F95" s="154" t="s">
        <v>5490</v>
      </c>
      <c r="H95" s="155">
        <v>1</v>
      </c>
      <c r="I95" s="156"/>
      <c r="L95" s="152"/>
      <c r="M95" s="157"/>
      <c r="T95" s="158"/>
      <c r="AT95" s="153" t="s">
        <v>226</v>
      </c>
      <c r="AU95" s="153" t="s">
        <v>79</v>
      </c>
      <c r="AV95" s="12" t="s">
        <v>79</v>
      </c>
      <c r="AW95" s="12" t="s">
        <v>31</v>
      </c>
      <c r="AX95" s="12" t="s">
        <v>69</v>
      </c>
      <c r="AY95" s="153" t="s">
        <v>212</v>
      </c>
    </row>
    <row r="96" spans="2:65" s="12" customFormat="1">
      <c r="B96" s="152"/>
      <c r="D96" s="150" t="s">
        <v>226</v>
      </c>
      <c r="E96" s="153" t="s">
        <v>19</v>
      </c>
      <c r="F96" s="154" t="s">
        <v>5581</v>
      </c>
      <c r="H96" s="155">
        <v>1</v>
      </c>
      <c r="I96" s="156"/>
      <c r="L96" s="152"/>
      <c r="M96" s="157"/>
      <c r="T96" s="158"/>
      <c r="AT96" s="153" t="s">
        <v>226</v>
      </c>
      <c r="AU96" s="153" t="s">
        <v>79</v>
      </c>
      <c r="AV96" s="12" t="s">
        <v>79</v>
      </c>
      <c r="AW96" s="12" t="s">
        <v>31</v>
      </c>
      <c r="AX96" s="12" t="s">
        <v>69</v>
      </c>
      <c r="AY96" s="153" t="s">
        <v>212</v>
      </c>
    </row>
    <row r="97" spans="2:65" s="12" customFormat="1">
      <c r="B97" s="152"/>
      <c r="D97" s="150" t="s">
        <v>226</v>
      </c>
      <c r="E97" s="153" t="s">
        <v>19</v>
      </c>
      <c r="F97" s="154" t="s">
        <v>5669</v>
      </c>
      <c r="H97" s="155">
        <v>1</v>
      </c>
      <c r="I97" s="156"/>
      <c r="L97" s="152"/>
      <c r="M97" s="157"/>
      <c r="T97" s="158"/>
      <c r="AT97" s="153" t="s">
        <v>226</v>
      </c>
      <c r="AU97" s="153" t="s">
        <v>79</v>
      </c>
      <c r="AV97" s="12" t="s">
        <v>79</v>
      </c>
      <c r="AW97" s="12" t="s">
        <v>31</v>
      </c>
      <c r="AX97" s="12" t="s">
        <v>69</v>
      </c>
      <c r="AY97" s="153" t="s">
        <v>212</v>
      </c>
    </row>
    <row r="98" spans="2:65" s="12" customFormat="1">
      <c r="B98" s="152"/>
      <c r="D98" s="150" t="s">
        <v>226</v>
      </c>
      <c r="E98" s="153" t="s">
        <v>19</v>
      </c>
      <c r="F98" s="154" t="s">
        <v>5754</v>
      </c>
      <c r="H98" s="155">
        <v>1</v>
      </c>
      <c r="I98" s="156"/>
      <c r="L98" s="152"/>
      <c r="M98" s="157"/>
      <c r="T98" s="158"/>
      <c r="AT98" s="153" t="s">
        <v>226</v>
      </c>
      <c r="AU98" s="153" t="s">
        <v>79</v>
      </c>
      <c r="AV98" s="12" t="s">
        <v>79</v>
      </c>
      <c r="AW98" s="12" t="s">
        <v>31</v>
      </c>
      <c r="AX98" s="12" t="s">
        <v>69</v>
      </c>
      <c r="AY98" s="153" t="s">
        <v>212</v>
      </c>
    </row>
    <row r="99" spans="2:65" s="12" customFormat="1">
      <c r="B99" s="152"/>
      <c r="D99" s="150" t="s">
        <v>226</v>
      </c>
      <c r="E99" s="153" t="s">
        <v>19</v>
      </c>
      <c r="F99" s="154" t="s">
        <v>5836</v>
      </c>
      <c r="H99" s="155">
        <v>1</v>
      </c>
      <c r="I99" s="156"/>
      <c r="L99" s="152"/>
      <c r="M99" s="157"/>
      <c r="T99" s="158"/>
      <c r="AT99" s="153" t="s">
        <v>226</v>
      </c>
      <c r="AU99" s="153" t="s">
        <v>79</v>
      </c>
      <c r="AV99" s="12" t="s">
        <v>79</v>
      </c>
      <c r="AW99" s="12" t="s">
        <v>31</v>
      </c>
      <c r="AX99" s="12" t="s">
        <v>69</v>
      </c>
      <c r="AY99" s="153" t="s">
        <v>212</v>
      </c>
    </row>
    <row r="100" spans="2:65" s="12" customFormat="1">
      <c r="B100" s="152"/>
      <c r="D100" s="150" t="s">
        <v>226</v>
      </c>
      <c r="E100" s="153" t="s">
        <v>19</v>
      </c>
      <c r="F100" s="154" t="s">
        <v>5921</v>
      </c>
      <c r="H100" s="155">
        <v>1</v>
      </c>
      <c r="I100" s="156"/>
      <c r="L100" s="152"/>
      <c r="M100" s="157"/>
      <c r="T100" s="158"/>
      <c r="AT100" s="153" t="s">
        <v>226</v>
      </c>
      <c r="AU100" s="153" t="s">
        <v>79</v>
      </c>
      <c r="AV100" s="12" t="s">
        <v>79</v>
      </c>
      <c r="AW100" s="12" t="s">
        <v>31</v>
      </c>
      <c r="AX100" s="12" t="s">
        <v>69</v>
      </c>
      <c r="AY100" s="153" t="s">
        <v>212</v>
      </c>
    </row>
    <row r="101" spans="2:65" s="12" customFormat="1">
      <c r="B101" s="152"/>
      <c r="D101" s="150" t="s">
        <v>226</v>
      </c>
      <c r="E101" s="153" t="s">
        <v>19</v>
      </c>
      <c r="F101" s="154" t="s">
        <v>6006</v>
      </c>
      <c r="H101" s="155">
        <v>1</v>
      </c>
      <c r="I101" s="156"/>
      <c r="L101" s="152"/>
      <c r="M101" s="157"/>
      <c r="T101" s="158"/>
      <c r="AT101" s="153" t="s">
        <v>226</v>
      </c>
      <c r="AU101" s="153" t="s">
        <v>79</v>
      </c>
      <c r="AV101" s="12" t="s">
        <v>79</v>
      </c>
      <c r="AW101" s="12" t="s">
        <v>31</v>
      </c>
      <c r="AX101" s="12" t="s">
        <v>69</v>
      </c>
      <c r="AY101" s="153" t="s">
        <v>212</v>
      </c>
    </row>
    <row r="102" spans="2:65" s="13" customFormat="1">
      <c r="B102" s="159"/>
      <c r="D102" s="150" t="s">
        <v>226</v>
      </c>
      <c r="E102" s="160" t="s">
        <v>19</v>
      </c>
      <c r="F102" s="161" t="s">
        <v>228</v>
      </c>
      <c r="H102" s="162">
        <v>7</v>
      </c>
      <c r="I102" s="163"/>
      <c r="L102" s="159"/>
      <c r="M102" s="164"/>
      <c r="T102" s="165"/>
      <c r="AT102" s="160" t="s">
        <v>226</v>
      </c>
      <c r="AU102" s="160" t="s">
        <v>79</v>
      </c>
      <c r="AV102" s="13" t="s">
        <v>229</v>
      </c>
      <c r="AW102" s="13" t="s">
        <v>31</v>
      </c>
      <c r="AX102" s="13" t="s">
        <v>77</v>
      </c>
      <c r="AY102" s="160" t="s">
        <v>212</v>
      </c>
    </row>
    <row r="103" spans="2:65" s="1" customFormat="1" ht="21.75" customHeight="1">
      <c r="B103" s="34"/>
      <c r="C103" s="133" t="s">
        <v>229</v>
      </c>
      <c r="D103" s="133" t="s">
        <v>215</v>
      </c>
      <c r="E103" s="134" t="s">
        <v>8841</v>
      </c>
      <c r="F103" s="135" t="s">
        <v>8842</v>
      </c>
      <c r="G103" s="136" t="s">
        <v>536</v>
      </c>
      <c r="H103" s="137">
        <v>14</v>
      </c>
      <c r="I103" s="138"/>
      <c r="J103" s="139">
        <f>ROUND(I103*H103,2)</f>
        <v>0</v>
      </c>
      <c r="K103" s="135" t="s">
        <v>219</v>
      </c>
      <c r="L103" s="34"/>
      <c r="M103" s="140" t="s">
        <v>19</v>
      </c>
      <c r="N103" s="141" t="s">
        <v>40</v>
      </c>
      <c r="P103" s="142">
        <f>O103*H103</f>
        <v>0</v>
      </c>
      <c r="Q103" s="142">
        <v>0</v>
      </c>
      <c r="R103" s="142">
        <f>Q103*H103</f>
        <v>0</v>
      </c>
      <c r="S103" s="142">
        <v>0</v>
      </c>
      <c r="T103" s="143">
        <f>S103*H103</f>
        <v>0</v>
      </c>
      <c r="AR103" s="144" t="s">
        <v>316</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8843</v>
      </c>
    </row>
    <row r="104" spans="2:65" s="1" customFormat="1">
      <c r="B104" s="34"/>
      <c r="D104" s="146" t="s">
        <v>222</v>
      </c>
      <c r="F104" s="147" t="s">
        <v>8844</v>
      </c>
      <c r="I104" s="148"/>
      <c r="L104" s="34"/>
      <c r="M104" s="149"/>
      <c r="T104" s="55"/>
      <c r="AT104" s="19" t="s">
        <v>222</v>
      </c>
      <c r="AU104" s="19" t="s">
        <v>79</v>
      </c>
    </row>
    <row r="105" spans="2:65" s="12" customFormat="1">
      <c r="B105" s="152"/>
      <c r="D105" s="150" t="s">
        <v>226</v>
      </c>
      <c r="E105" s="153" t="s">
        <v>19</v>
      </c>
      <c r="F105" s="154" t="s">
        <v>8845</v>
      </c>
      <c r="H105" s="155">
        <v>14</v>
      </c>
      <c r="I105" s="156"/>
      <c r="L105" s="152"/>
      <c r="M105" s="157"/>
      <c r="T105" s="158"/>
      <c r="AT105" s="153" t="s">
        <v>226</v>
      </c>
      <c r="AU105" s="153" t="s">
        <v>79</v>
      </c>
      <c r="AV105" s="12" t="s">
        <v>79</v>
      </c>
      <c r="AW105" s="12" t="s">
        <v>31</v>
      </c>
      <c r="AX105" s="12" t="s">
        <v>77</v>
      </c>
      <c r="AY105" s="153" t="s">
        <v>212</v>
      </c>
    </row>
    <row r="106" spans="2:65" s="1" customFormat="1" ht="16.5" customHeight="1">
      <c r="B106" s="34"/>
      <c r="C106" s="186" t="s">
        <v>211</v>
      </c>
      <c r="D106" s="186" t="s">
        <v>3107</v>
      </c>
      <c r="E106" s="187" t="s">
        <v>8846</v>
      </c>
      <c r="F106" s="188" t="s">
        <v>8847</v>
      </c>
      <c r="G106" s="189" t="s">
        <v>536</v>
      </c>
      <c r="H106" s="190">
        <v>15.4</v>
      </c>
      <c r="I106" s="191"/>
      <c r="J106" s="192">
        <f>ROUND(I106*H106,2)</f>
        <v>0</v>
      </c>
      <c r="K106" s="188" t="s">
        <v>5488</v>
      </c>
      <c r="L106" s="193"/>
      <c r="M106" s="194" t="s">
        <v>19</v>
      </c>
      <c r="N106" s="195" t="s">
        <v>40</v>
      </c>
      <c r="P106" s="142">
        <f>O106*H106</f>
        <v>0</v>
      </c>
      <c r="Q106" s="142">
        <v>0</v>
      </c>
      <c r="R106" s="142">
        <f>Q106*H106</f>
        <v>0</v>
      </c>
      <c r="S106" s="142">
        <v>0</v>
      </c>
      <c r="T106" s="143">
        <f>S106*H106</f>
        <v>0</v>
      </c>
      <c r="AR106" s="144" t="s">
        <v>631</v>
      </c>
      <c r="AT106" s="144" t="s">
        <v>3107</v>
      </c>
      <c r="AU106" s="144" t="s">
        <v>79</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8848</v>
      </c>
    </row>
    <row r="107" spans="2:65" s="12" customFormat="1">
      <c r="B107" s="152"/>
      <c r="D107" s="150" t="s">
        <v>226</v>
      </c>
      <c r="E107" s="153" t="s">
        <v>19</v>
      </c>
      <c r="F107" s="154" t="s">
        <v>8849</v>
      </c>
      <c r="H107" s="155">
        <v>15.4</v>
      </c>
      <c r="I107" s="156"/>
      <c r="L107" s="152"/>
      <c r="M107" s="157"/>
      <c r="T107" s="158"/>
      <c r="AT107" s="153" t="s">
        <v>226</v>
      </c>
      <c r="AU107" s="153" t="s">
        <v>79</v>
      </c>
      <c r="AV107" s="12" t="s">
        <v>79</v>
      </c>
      <c r="AW107" s="12" t="s">
        <v>31</v>
      </c>
      <c r="AX107" s="12" t="s">
        <v>77</v>
      </c>
      <c r="AY107" s="153" t="s">
        <v>212</v>
      </c>
    </row>
    <row r="108" spans="2:65" s="1" customFormat="1" ht="16.5" customHeight="1">
      <c r="B108" s="34"/>
      <c r="C108" s="133" t="s">
        <v>253</v>
      </c>
      <c r="D108" s="133" t="s">
        <v>215</v>
      </c>
      <c r="E108" s="134" t="s">
        <v>8850</v>
      </c>
      <c r="F108" s="135" t="s">
        <v>8851</v>
      </c>
      <c r="G108" s="136" t="s">
        <v>495</v>
      </c>
      <c r="H108" s="137">
        <v>10.81</v>
      </c>
      <c r="I108" s="138"/>
      <c r="J108" s="139">
        <f>ROUND(I108*H108,2)</f>
        <v>0</v>
      </c>
      <c r="K108" s="135" t="s">
        <v>219</v>
      </c>
      <c r="L108" s="34"/>
      <c r="M108" s="140" t="s">
        <v>19</v>
      </c>
      <c r="N108" s="141" t="s">
        <v>40</v>
      </c>
      <c r="P108" s="142">
        <f>O108*H108</f>
        <v>0</v>
      </c>
      <c r="Q108" s="142">
        <v>0</v>
      </c>
      <c r="R108" s="142">
        <f>Q108*H108</f>
        <v>0</v>
      </c>
      <c r="S108" s="142">
        <v>0</v>
      </c>
      <c r="T108" s="143">
        <f>S108*H108</f>
        <v>0</v>
      </c>
      <c r="AR108" s="144" t="s">
        <v>316</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316</v>
      </c>
      <c r="BM108" s="144" t="s">
        <v>8852</v>
      </c>
    </row>
    <row r="109" spans="2:65" s="1" customFormat="1">
      <c r="B109" s="34"/>
      <c r="D109" s="146" t="s">
        <v>222</v>
      </c>
      <c r="F109" s="147" t="s">
        <v>8853</v>
      </c>
      <c r="I109" s="148"/>
      <c r="L109" s="34"/>
      <c r="M109" s="149"/>
      <c r="T109" s="55"/>
      <c r="AT109" s="19" t="s">
        <v>222</v>
      </c>
      <c r="AU109" s="19" t="s">
        <v>79</v>
      </c>
    </row>
    <row r="110" spans="2:65" s="12" customFormat="1">
      <c r="B110" s="152"/>
      <c r="D110" s="150" t="s">
        <v>226</v>
      </c>
      <c r="E110" s="153" t="s">
        <v>19</v>
      </c>
      <c r="F110" s="154" t="s">
        <v>8854</v>
      </c>
      <c r="H110" s="155">
        <v>10.81</v>
      </c>
      <c r="I110" s="156"/>
      <c r="L110" s="152"/>
      <c r="M110" s="157"/>
      <c r="T110" s="158"/>
      <c r="AT110" s="153" t="s">
        <v>226</v>
      </c>
      <c r="AU110" s="153" t="s">
        <v>79</v>
      </c>
      <c r="AV110" s="12" t="s">
        <v>79</v>
      </c>
      <c r="AW110" s="12" t="s">
        <v>31</v>
      </c>
      <c r="AX110" s="12" t="s">
        <v>77</v>
      </c>
      <c r="AY110" s="153" t="s">
        <v>212</v>
      </c>
    </row>
    <row r="111" spans="2:65" s="1" customFormat="1" ht="16.5" customHeight="1">
      <c r="B111" s="34"/>
      <c r="C111" s="186" t="s">
        <v>259</v>
      </c>
      <c r="D111" s="186" t="s">
        <v>3107</v>
      </c>
      <c r="E111" s="187" t="s">
        <v>8855</v>
      </c>
      <c r="F111" s="188" t="s">
        <v>8856</v>
      </c>
      <c r="G111" s="189" t="s">
        <v>495</v>
      </c>
      <c r="H111" s="190">
        <v>11.891</v>
      </c>
      <c r="I111" s="191"/>
      <c r="J111" s="192">
        <f>ROUND(I111*H111,2)</f>
        <v>0</v>
      </c>
      <c r="K111" s="188" t="s">
        <v>219</v>
      </c>
      <c r="L111" s="193"/>
      <c r="M111" s="194" t="s">
        <v>19</v>
      </c>
      <c r="N111" s="195" t="s">
        <v>40</v>
      </c>
      <c r="P111" s="142">
        <f>O111*H111</f>
        <v>0</v>
      </c>
      <c r="Q111" s="142">
        <v>3.3999999999999998E-3</v>
      </c>
      <c r="R111" s="142">
        <f>Q111*H111</f>
        <v>4.0429399999999997E-2</v>
      </c>
      <c r="S111" s="142">
        <v>0</v>
      </c>
      <c r="T111" s="143">
        <f>S111*H111</f>
        <v>0</v>
      </c>
      <c r="AR111" s="144" t="s">
        <v>631</v>
      </c>
      <c r="AT111" s="144" t="s">
        <v>3107</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8857</v>
      </c>
    </row>
    <row r="112" spans="2:65" s="12" customFormat="1">
      <c r="B112" s="152"/>
      <c r="D112" s="150" t="s">
        <v>226</v>
      </c>
      <c r="E112" s="153" t="s">
        <v>19</v>
      </c>
      <c r="F112" s="154" t="s">
        <v>8858</v>
      </c>
      <c r="H112" s="155">
        <v>11.891</v>
      </c>
      <c r="I112" s="156"/>
      <c r="L112" s="152"/>
      <c r="M112" s="157"/>
      <c r="T112" s="158"/>
      <c r="AT112" s="153" t="s">
        <v>226</v>
      </c>
      <c r="AU112" s="153" t="s">
        <v>79</v>
      </c>
      <c r="AV112" s="12" t="s">
        <v>79</v>
      </c>
      <c r="AW112" s="12" t="s">
        <v>31</v>
      </c>
      <c r="AX112" s="12" t="s">
        <v>77</v>
      </c>
      <c r="AY112" s="153" t="s">
        <v>212</v>
      </c>
    </row>
    <row r="113" spans="2:65" s="1" customFormat="1" ht="16.5" customHeight="1">
      <c r="B113" s="34"/>
      <c r="C113" s="133" t="s">
        <v>267</v>
      </c>
      <c r="D113" s="133" t="s">
        <v>215</v>
      </c>
      <c r="E113" s="134" t="s">
        <v>8859</v>
      </c>
      <c r="F113" s="135" t="s">
        <v>8860</v>
      </c>
      <c r="G113" s="136" t="s">
        <v>624</v>
      </c>
      <c r="H113" s="137">
        <v>42</v>
      </c>
      <c r="I113" s="138"/>
      <c r="J113" s="139">
        <f>ROUND(I113*H113,2)</f>
        <v>0</v>
      </c>
      <c r="K113" s="135" t="s">
        <v>5488</v>
      </c>
      <c r="L113" s="34"/>
      <c r="M113" s="140" t="s">
        <v>19</v>
      </c>
      <c r="N113" s="141" t="s">
        <v>40</v>
      </c>
      <c r="P113" s="142">
        <f>O113*H113</f>
        <v>0</v>
      </c>
      <c r="Q113" s="142">
        <v>0</v>
      </c>
      <c r="R113" s="142">
        <f>Q113*H113</f>
        <v>0</v>
      </c>
      <c r="S113" s="142">
        <v>0</v>
      </c>
      <c r="T113" s="143">
        <f>S113*H113</f>
        <v>0</v>
      </c>
      <c r="AR113" s="144" t="s">
        <v>229</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229</v>
      </c>
      <c r="BM113" s="144" t="s">
        <v>8861</v>
      </c>
    </row>
    <row r="114" spans="2:65" s="12" customFormat="1">
      <c r="B114" s="152"/>
      <c r="D114" s="150" t="s">
        <v>226</v>
      </c>
      <c r="E114" s="153" t="s">
        <v>19</v>
      </c>
      <c r="F114" s="154" t="s">
        <v>6309</v>
      </c>
      <c r="H114" s="155">
        <v>4</v>
      </c>
      <c r="I114" s="156"/>
      <c r="L114" s="152"/>
      <c r="M114" s="157"/>
      <c r="T114" s="158"/>
      <c r="AT114" s="153" t="s">
        <v>226</v>
      </c>
      <c r="AU114" s="153" t="s">
        <v>79</v>
      </c>
      <c r="AV114" s="12" t="s">
        <v>79</v>
      </c>
      <c r="AW114" s="12" t="s">
        <v>31</v>
      </c>
      <c r="AX114" s="12" t="s">
        <v>69</v>
      </c>
      <c r="AY114" s="153" t="s">
        <v>212</v>
      </c>
    </row>
    <row r="115" spans="2:65" s="12" customFormat="1">
      <c r="B115" s="152"/>
      <c r="D115" s="150" t="s">
        <v>226</v>
      </c>
      <c r="E115" s="153" t="s">
        <v>19</v>
      </c>
      <c r="F115" s="154" t="s">
        <v>8862</v>
      </c>
      <c r="H115" s="155">
        <v>4</v>
      </c>
      <c r="I115" s="156"/>
      <c r="L115" s="152"/>
      <c r="M115" s="157"/>
      <c r="T115" s="158"/>
      <c r="AT115" s="153" t="s">
        <v>226</v>
      </c>
      <c r="AU115" s="153" t="s">
        <v>79</v>
      </c>
      <c r="AV115" s="12" t="s">
        <v>79</v>
      </c>
      <c r="AW115" s="12" t="s">
        <v>31</v>
      </c>
      <c r="AX115" s="12" t="s">
        <v>69</v>
      </c>
      <c r="AY115" s="153" t="s">
        <v>212</v>
      </c>
    </row>
    <row r="116" spans="2:65" s="12" customFormat="1">
      <c r="B116" s="152"/>
      <c r="D116" s="150" t="s">
        <v>226</v>
      </c>
      <c r="E116" s="153" t="s">
        <v>19</v>
      </c>
      <c r="F116" s="154" t="s">
        <v>6337</v>
      </c>
      <c r="H116" s="155">
        <v>4</v>
      </c>
      <c r="I116" s="156"/>
      <c r="L116" s="152"/>
      <c r="M116" s="157"/>
      <c r="T116" s="158"/>
      <c r="AT116" s="153" t="s">
        <v>226</v>
      </c>
      <c r="AU116" s="153" t="s">
        <v>79</v>
      </c>
      <c r="AV116" s="12" t="s">
        <v>79</v>
      </c>
      <c r="AW116" s="12" t="s">
        <v>31</v>
      </c>
      <c r="AX116" s="12" t="s">
        <v>69</v>
      </c>
      <c r="AY116" s="153" t="s">
        <v>212</v>
      </c>
    </row>
    <row r="117" spans="2:65" s="12" customFormat="1">
      <c r="B117" s="152"/>
      <c r="D117" s="150" t="s">
        <v>226</v>
      </c>
      <c r="E117" s="153" t="s">
        <v>19</v>
      </c>
      <c r="F117" s="154" t="s">
        <v>6365</v>
      </c>
      <c r="H117" s="155">
        <v>8</v>
      </c>
      <c r="I117" s="156"/>
      <c r="L117" s="152"/>
      <c r="M117" s="157"/>
      <c r="T117" s="158"/>
      <c r="AT117" s="153" t="s">
        <v>226</v>
      </c>
      <c r="AU117" s="153" t="s">
        <v>79</v>
      </c>
      <c r="AV117" s="12" t="s">
        <v>79</v>
      </c>
      <c r="AW117" s="12" t="s">
        <v>31</v>
      </c>
      <c r="AX117" s="12" t="s">
        <v>69</v>
      </c>
      <c r="AY117" s="153" t="s">
        <v>212</v>
      </c>
    </row>
    <row r="118" spans="2:65" s="12" customFormat="1">
      <c r="B118" s="152"/>
      <c r="D118" s="150" t="s">
        <v>226</v>
      </c>
      <c r="E118" s="153" t="s">
        <v>19</v>
      </c>
      <c r="F118" s="154" t="s">
        <v>8523</v>
      </c>
      <c r="H118" s="155">
        <v>4</v>
      </c>
      <c r="I118" s="156"/>
      <c r="L118" s="152"/>
      <c r="M118" s="157"/>
      <c r="T118" s="158"/>
      <c r="AT118" s="153" t="s">
        <v>226</v>
      </c>
      <c r="AU118" s="153" t="s">
        <v>79</v>
      </c>
      <c r="AV118" s="12" t="s">
        <v>79</v>
      </c>
      <c r="AW118" s="12" t="s">
        <v>31</v>
      </c>
      <c r="AX118" s="12" t="s">
        <v>69</v>
      </c>
      <c r="AY118" s="153" t="s">
        <v>212</v>
      </c>
    </row>
    <row r="119" spans="2:65" s="12" customFormat="1">
      <c r="B119" s="152"/>
      <c r="D119" s="150" t="s">
        <v>226</v>
      </c>
      <c r="E119" s="153" t="s">
        <v>19</v>
      </c>
      <c r="F119" s="154" t="s">
        <v>8863</v>
      </c>
      <c r="H119" s="155">
        <v>7</v>
      </c>
      <c r="I119" s="156"/>
      <c r="L119" s="152"/>
      <c r="M119" s="157"/>
      <c r="T119" s="158"/>
      <c r="AT119" s="153" t="s">
        <v>226</v>
      </c>
      <c r="AU119" s="153" t="s">
        <v>79</v>
      </c>
      <c r="AV119" s="12" t="s">
        <v>79</v>
      </c>
      <c r="AW119" s="12" t="s">
        <v>31</v>
      </c>
      <c r="AX119" s="12" t="s">
        <v>69</v>
      </c>
      <c r="AY119" s="153" t="s">
        <v>212</v>
      </c>
    </row>
    <row r="120" spans="2:65" s="12" customFormat="1">
      <c r="B120" s="152"/>
      <c r="D120" s="150" t="s">
        <v>226</v>
      </c>
      <c r="E120" s="153" t="s">
        <v>19</v>
      </c>
      <c r="F120" s="154" t="s">
        <v>8864</v>
      </c>
      <c r="H120" s="155">
        <v>6</v>
      </c>
      <c r="I120" s="156"/>
      <c r="L120" s="152"/>
      <c r="M120" s="157"/>
      <c r="T120" s="158"/>
      <c r="AT120" s="153" t="s">
        <v>226</v>
      </c>
      <c r="AU120" s="153" t="s">
        <v>79</v>
      </c>
      <c r="AV120" s="12" t="s">
        <v>79</v>
      </c>
      <c r="AW120" s="12" t="s">
        <v>31</v>
      </c>
      <c r="AX120" s="12" t="s">
        <v>69</v>
      </c>
      <c r="AY120" s="153" t="s">
        <v>212</v>
      </c>
    </row>
    <row r="121" spans="2:65" s="12" customFormat="1">
      <c r="B121" s="152"/>
      <c r="D121" s="150" t="s">
        <v>226</v>
      </c>
      <c r="E121" s="153" t="s">
        <v>19</v>
      </c>
      <c r="F121" s="154" t="s">
        <v>8865</v>
      </c>
      <c r="H121" s="155">
        <v>5</v>
      </c>
      <c r="I121" s="156"/>
      <c r="L121" s="152"/>
      <c r="M121" s="157"/>
      <c r="T121" s="158"/>
      <c r="AT121" s="153" t="s">
        <v>226</v>
      </c>
      <c r="AU121" s="153" t="s">
        <v>79</v>
      </c>
      <c r="AV121" s="12" t="s">
        <v>79</v>
      </c>
      <c r="AW121" s="12" t="s">
        <v>31</v>
      </c>
      <c r="AX121" s="12" t="s">
        <v>69</v>
      </c>
      <c r="AY121" s="153" t="s">
        <v>212</v>
      </c>
    </row>
    <row r="122" spans="2:65" s="13" customFormat="1">
      <c r="B122" s="159"/>
      <c r="D122" s="150" t="s">
        <v>226</v>
      </c>
      <c r="E122" s="160" t="s">
        <v>19</v>
      </c>
      <c r="F122" s="161" t="s">
        <v>228</v>
      </c>
      <c r="H122" s="162">
        <v>42</v>
      </c>
      <c r="I122" s="163"/>
      <c r="L122" s="159"/>
      <c r="M122" s="164"/>
      <c r="T122" s="165"/>
      <c r="AT122" s="160" t="s">
        <v>226</v>
      </c>
      <c r="AU122" s="160" t="s">
        <v>79</v>
      </c>
      <c r="AV122" s="13" t="s">
        <v>229</v>
      </c>
      <c r="AW122" s="13" t="s">
        <v>31</v>
      </c>
      <c r="AX122" s="13" t="s">
        <v>77</v>
      </c>
      <c r="AY122" s="160" t="s">
        <v>212</v>
      </c>
    </row>
    <row r="123" spans="2:65" s="1" customFormat="1" ht="16.5" customHeight="1">
      <c r="B123" s="34"/>
      <c r="C123" s="133" t="s">
        <v>275</v>
      </c>
      <c r="D123" s="133" t="s">
        <v>215</v>
      </c>
      <c r="E123" s="134" t="s">
        <v>8866</v>
      </c>
      <c r="F123" s="135" t="s">
        <v>8867</v>
      </c>
      <c r="G123" s="136" t="s">
        <v>624</v>
      </c>
      <c r="H123" s="137">
        <v>2</v>
      </c>
      <c r="I123" s="138"/>
      <c r="J123" s="139">
        <f>ROUND(I123*H123,2)</f>
        <v>0</v>
      </c>
      <c r="K123" s="135" t="s">
        <v>5488</v>
      </c>
      <c r="L123" s="34"/>
      <c r="M123" s="140" t="s">
        <v>19</v>
      </c>
      <c r="N123" s="141" t="s">
        <v>40</v>
      </c>
      <c r="P123" s="142">
        <f>O123*H123</f>
        <v>0</v>
      </c>
      <c r="Q123" s="142">
        <v>0</v>
      </c>
      <c r="R123" s="142">
        <f>Q123*H123</f>
        <v>0</v>
      </c>
      <c r="S123" s="142">
        <v>0</v>
      </c>
      <c r="T123" s="143">
        <f>S123*H123</f>
        <v>0</v>
      </c>
      <c r="AR123" s="144" t="s">
        <v>229</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229</v>
      </c>
      <c r="BM123" s="144" t="s">
        <v>8868</v>
      </c>
    </row>
    <row r="124" spans="2:65" s="12" customFormat="1">
      <c r="B124" s="152"/>
      <c r="D124" s="150" t="s">
        <v>226</v>
      </c>
      <c r="E124" s="153" t="s">
        <v>19</v>
      </c>
      <c r="F124" s="154" t="s">
        <v>8465</v>
      </c>
      <c r="H124" s="155">
        <v>2</v>
      </c>
      <c r="I124" s="156"/>
      <c r="L124" s="152"/>
      <c r="M124" s="157"/>
      <c r="T124" s="158"/>
      <c r="AT124" s="153" t="s">
        <v>226</v>
      </c>
      <c r="AU124" s="153" t="s">
        <v>79</v>
      </c>
      <c r="AV124" s="12" t="s">
        <v>79</v>
      </c>
      <c r="AW124" s="12" t="s">
        <v>31</v>
      </c>
      <c r="AX124" s="12" t="s">
        <v>77</v>
      </c>
      <c r="AY124" s="153" t="s">
        <v>212</v>
      </c>
    </row>
    <row r="125" spans="2:65" s="1" customFormat="1" ht="16.5" customHeight="1">
      <c r="B125" s="34"/>
      <c r="C125" s="133" t="s">
        <v>281</v>
      </c>
      <c r="D125" s="133" t="s">
        <v>215</v>
      </c>
      <c r="E125" s="134" t="s">
        <v>5329</v>
      </c>
      <c r="F125" s="135" t="s">
        <v>8869</v>
      </c>
      <c r="G125" s="136" t="s">
        <v>624</v>
      </c>
      <c r="H125" s="137">
        <v>6</v>
      </c>
      <c r="I125" s="138"/>
      <c r="J125" s="139">
        <f>ROUND(I125*H125,2)</f>
        <v>0</v>
      </c>
      <c r="K125" s="135" t="s">
        <v>5488</v>
      </c>
      <c r="L125" s="34"/>
      <c r="M125" s="140" t="s">
        <v>19</v>
      </c>
      <c r="N125" s="141" t="s">
        <v>40</v>
      </c>
      <c r="P125" s="142">
        <f>O125*H125</f>
        <v>0</v>
      </c>
      <c r="Q125" s="142">
        <v>0</v>
      </c>
      <c r="R125" s="142">
        <f>Q125*H125</f>
        <v>0</v>
      </c>
      <c r="S125" s="142">
        <v>0</v>
      </c>
      <c r="T125" s="143">
        <f>S125*H125</f>
        <v>0</v>
      </c>
      <c r="AR125" s="144" t="s">
        <v>229</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229</v>
      </c>
      <c r="BM125" s="144" t="s">
        <v>8870</v>
      </c>
    </row>
    <row r="126" spans="2:65" s="12" customFormat="1">
      <c r="B126" s="152"/>
      <c r="D126" s="150" t="s">
        <v>226</v>
      </c>
      <c r="E126" s="153" t="s">
        <v>19</v>
      </c>
      <c r="F126" s="154" t="s">
        <v>8465</v>
      </c>
      <c r="H126" s="155">
        <v>2</v>
      </c>
      <c r="I126" s="156"/>
      <c r="L126" s="152"/>
      <c r="M126" s="157"/>
      <c r="T126" s="158"/>
      <c r="AT126" s="153" t="s">
        <v>226</v>
      </c>
      <c r="AU126" s="153" t="s">
        <v>79</v>
      </c>
      <c r="AV126" s="12" t="s">
        <v>79</v>
      </c>
      <c r="AW126" s="12" t="s">
        <v>31</v>
      </c>
      <c r="AX126" s="12" t="s">
        <v>69</v>
      </c>
      <c r="AY126" s="153" t="s">
        <v>212</v>
      </c>
    </row>
    <row r="127" spans="2:65" s="12" customFormat="1">
      <c r="B127" s="152"/>
      <c r="D127" s="150" t="s">
        <v>226</v>
      </c>
      <c r="E127" s="153" t="s">
        <v>19</v>
      </c>
      <c r="F127" s="154" t="s">
        <v>8871</v>
      </c>
      <c r="H127" s="155">
        <v>2</v>
      </c>
      <c r="I127" s="156"/>
      <c r="L127" s="152"/>
      <c r="M127" s="157"/>
      <c r="T127" s="158"/>
      <c r="AT127" s="153" t="s">
        <v>226</v>
      </c>
      <c r="AU127" s="153" t="s">
        <v>79</v>
      </c>
      <c r="AV127" s="12" t="s">
        <v>79</v>
      </c>
      <c r="AW127" s="12" t="s">
        <v>31</v>
      </c>
      <c r="AX127" s="12" t="s">
        <v>69</v>
      </c>
      <c r="AY127" s="153" t="s">
        <v>212</v>
      </c>
    </row>
    <row r="128" spans="2:65" s="12" customFormat="1">
      <c r="B128" s="152"/>
      <c r="D128" s="150" t="s">
        <v>226</v>
      </c>
      <c r="E128" s="153" t="s">
        <v>19</v>
      </c>
      <c r="F128" s="154" t="s">
        <v>5836</v>
      </c>
      <c r="H128" s="155">
        <v>1</v>
      </c>
      <c r="I128" s="156"/>
      <c r="L128" s="152"/>
      <c r="M128" s="157"/>
      <c r="T128" s="158"/>
      <c r="AT128" s="153" t="s">
        <v>226</v>
      </c>
      <c r="AU128" s="153" t="s">
        <v>79</v>
      </c>
      <c r="AV128" s="12" t="s">
        <v>79</v>
      </c>
      <c r="AW128" s="12" t="s">
        <v>31</v>
      </c>
      <c r="AX128" s="12" t="s">
        <v>69</v>
      </c>
      <c r="AY128" s="153" t="s">
        <v>212</v>
      </c>
    </row>
    <row r="129" spans="2:65" s="12" customFormat="1">
      <c r="B129" s="152"/>
      <c r="D129" s="150" t="s">
        <v>226</v>
      </c>
      <c r="E129" s="153" t="s">
        <v>19</v>
      </c>
      <c r="F129" s="154" t="s">
        <v>6006</v>
      </c>
      <c r="H129" s="155">
        <v>1</v>
      </c>
      <c r="I129" s="156"/>
      <c r="L129" s="152"/>
      <c r="M129" s="157"/>
      <c r="T129" s="158"/>
      <c r="AT129" s="153" t="s">
        <v>226</v>
      </c>
      <c r="AU129" s="153" t="s">
        <v>79</v>
      </c>
      <c r="AV129" s="12" t="s">
        <v>79</v>
      </c>
      <c r="AW129" s="12" t="s">
        <v>31</v>
      </c>
      <c r="AX129" s="12" t="s">
        <v>69</v>
      </c>
      <c r="AY129" s="153" t="s">
        <v>212</v>
      </c>
    </row>
    <row r="130" spans="2:65" s="13" customFormat="1">
      <c r="B130" s="159"/>
      <c r="D130" s="150" t="s">
        <v>226</v>
      </c>
      <c r="E130" s="160" t="s">
        <v>19</v>
      </c>
      <c r="F130" s="161" t="s">
        <v>228</v>
      </c>
      <c r="H130" s="162">
        <v>6</v>
      </c>
      <c r="I130" s="163"/>
      <c r="L130" s="159"/>
      <c r="M130" s="164"/>
      <c r="T130" s="165"/>
      <c r="AT130" s="160" t="s">
        <v>226</v>
      </c>
      <c r="AU130" s="160" t="s">
        <v>79</v>
      </c>
      <c r="AV130" s="13" t="s">
        <v>229</v>
      </c>
      <c r="AW130" s="13" t="s">
        <v>31</v>
      </c>
      <c r="AX130" s="13" t="s">
        <v>77</v>
      </c>
      <c r="AY130" s="160" t="s">
        <v>212</v>
      </c>
    </row>
    <row r="131" spans="2:65" s="1" customFormat="1" ht="21.75" customHeight="1">
      <c r="B131" s="34"/>
      <c r="C131" s="133" t="s">
        <v>287</v>
      </c>
      <c r="D131" s="133" t="s">
        <v>215</v>
      </c>
      <c r="E131" s="134" t="s">
        <v>8872</v>
      </c>
      <c r="F131" s="135" t="s">
        <v>8873</v>
      </c>
      <c r="G131" s="136" t="s">
        <v>624</v>
      </c>
      <c r="H131" s="137">
        <v>14</v>
      </c>
      <c r="I131" s="138"/>
      <c r="J131" s="139">
        <f>ROUND(I131*H131,2)</f>
        <v>0</v>
      </c>
      <c r="K131" s="135" t="s">
        <v>5488</v>
      </c>
      <c r="L131" s="34"/>
      <c r="M131" s="140" t="s">
        <v>19</v>
      </c>
      <c r="N131" s="141" t="s">
        <v>40</v>
      </c>
      <c r="P131" s="142">
        <f>O131*H131</f>
        <v>0</v>
      </c>
      <c r="Q131" s="142">
        <v>0</v>
      </c>
      <c r="R131" s="142">
        <f>Q131*H131</f>
        <v>0</v>
      </c>
      <c r="S131" s="142">
        <v>0</v>
      </c>
      <c r="T131" s="143">
        <f>S131*H131</f>
        <v>0</v>
      </c>
      <c r="AR131" s="144" t="s">
        <v>229</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229</v>
      </c>
      <c r="BM131" s="144" t="s">
        <v>8874</v>
      </c>
    </row>
    <row r="132" spans="2:65" s="12" customFormat="1">
      <c r="B132" s="152"/>
      <c r="D132" s="150" t="s">
        <v>226</v>
      </c>
      <c r="E132" s="153" t="s">
        <v>19</v>
      </c>
      <c r="F132" s="154" t="s">
        <v>8465</v>
      </c>
      <c r="H132" s="155">
        <v>2</v>
      </c>
      <c r="I132" s="156"/>
      <c r="L132" s="152"/>
      <c r="M132" s="157"/>
      <c r="T132" s="158"/>
      <c r="AT132" s="153" t="s">
        <v>226</v>
      </c>
      <c r="AU132" s="153" t="s">
        <v>79</v>
      </c>
      <c r="AV132" s="12" t="s">
        <v>79</v>
      </c>
      <c r="AW132" s="12" t="s">
        <v>31</v>
      </c>
      <c r="AX132" s="12" t="s">
        <v>69</v>
      </c>
      <c r="AY132" s="153" t="s">
        <v>212</v>
      </c>
    </row>
    <row r="133" spans="2:65" s="12" customFormat="1">
      <c r="B133" s="152"/>
      <c r="D133" s="150" t="s">
        <v>226</v>
      </c>
      <c r="E133" s="153" t="s">
        <v>19</v>
      </c>
      <c r="F133" s="154" t="s">
        <v>8871</v>
      </c>
      <c r="H133" s="155">
        <v>2</v>
      </c>
      <c r="I133" s="156"/>
      <c r="L133" s="152"/>
      <c r="M133" s="157"/>
      <c r="T133" s="158"/>
      <c r="AT133" s="153" t="s">
        <v>226</v>
      </c>
      <c r="AU133" s="153" t="s">
        <v>79</v>
      </c>
      <c r="AV133" s="12" t="s">
        <v>79</v>
      </c>
      <c r="AW133" s="12" t="s">
        <v>31</v>
      </c>
      <c r="AX133" s="12" t="s">
        <v>69</v>
      </c>
      <c r="AY133" s="153" t="s">
        <v>212</v>
      </c>
    </row>
    <row r="134" spans="2:65" s="12" customFormat="1">
      <c r="B134" s="152"/>
      <c r="D134" s="150" t="s">
        <v>226</v>
      </c>
      <c r="E134" s="153" t="s">
        <v>19</v>
      </c>
      <c r="F134" s="154" t="s">
        <v>8875</v>
      </c>
      <c r="H134" s="155">
        <v>2</v>
      </c>
      <c r="I134" s="156"/>
      <c r="L134" s="152"/>
      <c r="M134" s="157"/>
      <c r="T134" s="158"/>
      <c r="AT134" s="153" t="s">
        <v>226</v>
      </c>
      <c r="AU134" s="153" t="s">
        <v>79</v>
      </c>
      <c r="AV134" s="12" t="s">
        <v>79</v>
      </c>
      <c r="AW134" s="12" t="s">
        <v>31</v>
      </c>
      <c r="AX134" s="12" t="s">
        <v>69</v>
      </c>
      <c r="AY134" s="153" t="s">
        <v>212</v>
      </c>
    </row>
    <row r="135" spans="2:65" s="12" customFormat="1">
      <c r="B135" s="152"/>
      <c r="D135" s="150" t="s">
        <v>226</v>
      </c>
      <c r="E135" s="153" t="s">
        <v>19</v>
      </c>
      <c r="F135" s="154" t="s">
        <v>8876</v>
      </c>
      <c r="H135" s="155">
        <v>2</v>
      </c>
      <c r="I135" s="156"/>
      <c r="L135" s="152"/>
      <c r="M135" s="157"/>
      <c r="T135" s="158"/>
      <c r="AT135" s="153" t="s">
        <v>226</v>
      </c>
      <c r="AU135" s="153" t="s">
        <v>79</v>
      </c>
      <c r="AV135" s="12" t="s">
        <v>79</v>
      </c>
      <c r="AW135" s="12" t="s">
        <v>31</v>
      </c>
      <c r="AX135" s="12" t="s">
        <v>69</v>
      </c>
      <c r="AY135" s="153" t="s">
        <v>212</v>
      </c>
    </row>
    <row r="136" spans="2:65" s="12" customFormat="1">
      <c r="B136" s="152"/>
      <c r="D136" s="150" t="s">
        <v>226</v>
      </c>
      <c r="E136" s="153" t="s">
        <v>19</v>
      </c>
      <c r="F136" s="154" t="s">
        <v>6397</v>
      </c>
      <c r="H136" s="155">
        <v>2</v>
      </c>
      <c r="I136" s="156"/>
      <c r="L136" s="152"/>
      <c r="M136" s="157"/>
      <c r="T136" s="158"/>
      <c r="AT136" s="153" t="s">
        <v>226</v>
      </c>
      <c r="AU136" s="153" t="s">
        <v>79</v>
      </c>
      <c r="AV136" s="12" t="s">
        <v>79</v>
      </c>
      <c r="AW136" s="12" t="s">
        <v>31</v>
      </c>
      <c r="AX136" s="12" t="s">
        <v>69</v>
      </c>
      <c r="AY136" s="153" t="s">
        <v>212</v>
      </c>
    </row>
    <row r="137" spans="2:65" s="12" customFormat="1">
      <c r="B137" s="152"/>
      <c r="D137" s="150" t="s">
        <v>226</v>
      </c>
      <c r="E137" s="153" t="s">
        <v>19</v>
      </c>
      <c r="F137" s="154" t="s">
        <v>8877</v>
      </c>
      <c r="H137" s="155">
        <v>2</v>
      </c>
      <c r="I137" s="156"/>
      <c r="L137" s="152"/>
      <c r="M137" s="157"/>
      <c r="T137" s="158"/>
      <c r="AT137" s="153" t="s">
        <v>226</v>
      </c>
      <c r="AU137" s="153" t="s">
        <v>79</v>
      </c>
      <c r="AV137" s="12" t="s">
        <v>79</v>
      </c>
      <c r="AW137" s="12" t="s">
        <v>31</v>
      </c>
      <c r="AX137" s="12" t="s">
        <v>69</v>
      </c>
      <c r="AY137" s="153" t="s">
        <v>212</v>
      </c>
    </row>
    <row r="138" spans="2:65" s="12" customFormat="1">
      <c r="B138" s="152"/>
      <c r="D138" s="150" t="s">
        <v>226</v>
      </c>
      <c r="E138" s="153" t="s">
        <v>19</v>
      </c>
      <c r="F138" s="154" t="s">
        <v>8524</v>
      </c>
      <c r="H138" s="155">
        <v>2</v>
      </c>
      <c r="I138" s="156"/>
      <c r="L138" s="152"/>
      <c r="M138" s="157"/>
      <c r="T138" s="158"/>
      <c r="AT138" s="153" t="s">
        <v>226</v>
      </c>
      <c r="AU138" s="153" t="s">
        <v>79</v>
      </c>
      <c r="AV138" s="12" t="s">
        <v>79</v>
      </c>
      <c r="AW138" s="12" t="s">
        <v>31</v>
      </c>
      <c r="AX138" s="12" t="s">
        <v>69</v>
      </c>
      <c r="AY138" s="153" t="s">
        <v>212</v>
      </c>
    </row>
    <row r="139" spans="2:65" s="13" customFormat="1">
      <c r="B139" s="159"/>
      <c r="D139" s="150" t="s">
        <v>226</v>
      </c>
      <c r="E139" s="160" t="s">
        <v>19</v>
      </c>
      <c r="F139" s="161" t="s">
        <v>228</v>
      </c>
      <c r="H139" s="162">
        <v>14</v>
      </c>
      <c r="I139" s="163"/>
      <c r="L139" s="159"/>
      <c r="M139" s="164"/>
      <c r="T139" s="165"/>
      <c r="AT139" s="160" t="s">
        <v>226</v>
      </c>
      <c r="AU139" s="160" t="s">
        <v>79</v>
      </c>
      <c r="AV139" s="13" t="s">
        <v>229</v>
      </c>
      <c r="AW139" s="13" t="s">
        <v>31</v>
      </c>
      <c r="AX139" s="13" t="s">
        <v>77</v>
      </c>
      <c r="AY139" s="160" t="s">
        <v>212</v>
      </c>
    </row>
    <row r="140" spans="2:65" s="1" customFormat="1" ht="16.5" customHeight="1">
      <c r="B140" s="34"/>
      <c r="C140" s="133" t="s">
        <v>8</v>
      </c>
      <c r="D140" s="133" t="s">
        <v>215</v>
      </c>
      <c r="E140" s="134" t="s">
        <v>8878</v>
      </c>
      <c r="F140" s="135" t="s">
        <v>8879</v>
      </c>
      <c r="G140" s="136" t="s">
        <v>624</v>
      </c>
      <c r="H140" s="137">
        <v>15</v>
      </c>
      <c r="I140" s="138"/>
      <c r="J140" s="139">
        <f>ROUND(I140*H140,2)</f>
        <v>0</v>
      </c>
      <c r="K140" s="135" t="s">
        <v>5488</v>
      </c>
      <c r="L140" s="34"/>
      <c r="M140" s="140" t="s">
        <v>19</v>
      </c>
      <c r="N140" s="141" t="s">
        <v>40</v>
      </c>
      <c r="P140" s="142">
        <f>O140*H140</f>
        <v>0</v>
      </c>
      <c r="Q140" s="142">
        <v>0</v>
      </c>
      <c r="R140" s="142">
        <f>Q140*H140</f>
        <v>0</v>
      </c>
      <c r="S140" s="142">
        <v>0</v>
      </c>
      <c r="T140" s="143">
        <f>S140*H140</f>
        <v>0</v>
      </c>
      <c r="AR140" s="144" t="s">
        <v>229</v>
      </c>
      <c r="AT140" s="144" t="s">
        <v>215</v>
      </c>
      <c r="AU140" s="144" t="s">
        <v>79</v>
      </c>
      <c r="AY140" s="19" t="s">
        <v>212</v>
      </c>
      <c r="BE140" s="145">
        <f>IF(N140="základní",J140,0)</f>
        <v>0</v>
      </c>
      <c r="BF140" s="145">
        <f>IF(N140="snížená",J140,0)</f>
        <v>0</v>
      </c>
      <c r="BG140" s="145">
        <f>IF(N140="zákl. přenesená",J140,0)</f>
        <v>0</v>
      </c>
      <c r="BH140" s="145">
        <f>IF(N140="sníž. přenesená",J140,0)</f>
        <v>0</v>
      </c>
      <c r="BI140" s="145">
        <f>IF(N140="nulová",J140,0)</f>
        <v>0</v>
      </c>
      <c r="BJ140" s="19" t="s">
        <v>77</v>
      </c>
      <c r="BK140" s="145">
        <f>ROUND(I140*H140,2)</f>
        <v>0</v>
      </c>
      <c r="BL140" s="19" t="s">
        <v>229</v>
      </c>
      <c r="BM140" s="144" t="s">
        <v>8880</v>
      </c>
    </row>
    <row r="141" spans="2:65" s="12" customFormat="1">
      <c r="B141" s="152"/>
      <c r="D141" s="150" t="s">
        <v>226</v>
      </c>
      <c r="E141" s="153" t="s">
        <v>19</v>
      </c>
      <c r="F141" s="154" t="s">
        <v>8465</v>
      </c>
      <c r="H141" s="155">
        <v>2</v>
      </c>
      <c r="I141" s="156"/>
      <c r="L141" s="152"/>
      <c r="M141" s="157"/>
      <c r="T141" s="158"/>
      <c r="AT141" s="153" t="s">
        <v>226</v>
      </c>
      <c r="AU141" s="153" t="s">
        <v>79</v>
      </c>
      <c r="AV141" s="12" t="s">
        <v>79</v>
      </c>
      <c r="AW141" s="12" t="s">
        <v>31</v>
      </c>
      <c r="AX141" s="12" t="s">
        <v>69</v>
      </c>
      <c r="AY141" s="153" t="s">
        <v>212</v>
      </c>
    </row>
    <row r="142" spans="2:65" s="12" customFormat="1">
      <c r="B142" s="152"/>
      <c r="D142" s="150" t="s">
        <v>226</v>
      </c>
      <c r="E142" s="153" t="s">
        <v>19</v>
      </c>
      <c r="F142" s="154" t="s">
        <v>8871</v>
      </c>
      <c r="H142" s="155">
        <v>2</v>
      </c>
      <c r="I142" s="156"/>
      <c r="L142" s="152"/>
      <c r="M142" s="157"/>
      <c r="T142" s="158"/>
      <c r="AT142" s="153" t="s">
        <v>226</v>
      </c>
      <c r="AU142" s="153" t="s">
        <v>79</v>
      </c>
      <c r="AV142" s="12" t="s">
        <v>79</v>
      </c>
      <c r="AW142" s="12" t="s">
        <v>31</v>
      </c>
      <c r="AX142" s="12" t="s">
        <v>69</v>
      </c>
      <c r="AY142" s="153" t="s">
        <v>212</v>
      </c>
    </row>
    <row r="143" spans="2:65" s="12" customFormat="1">
      <c r="B143" s="152"/>
      <c r="D143" s="150" t="s">
        <v>226</v>
      </c>
      <c r="E143" s="153" t="s">
        <v>19</v>
      </c>
      <c r="F143" s="154" t="s">
        <v>8875</v>
      </c>
      <c r="H143" s="155">
        <v>2</v>
      </c>
      <c r="I143" s="156"/>
      <c r="L143" s="152"/>
      <c r="M143" s="157"/>
      <c r="T143" s="158"/>
      <c r="AT143" s="153" t="s">
        <v>226</v>
      </c>
      <c r="AU143" s="153" t="s">
        <v>79</v>
      </c>
      <c r="AV143" s="12" t="s">
        <v>79</v>
      </c>
      <c r="AW143" s="12" t="s">
        <v>31</v>
      </c>
      <c r="AX143" s="12" t="s">
        <v>69</v>
      </c>
      <c r="AY143" s="153" t="s">
        <v>212</v>
      </c>
    </row>
    <row r="144" spans="2:65" s="12" customFormat="1">
      <c r="B144" s="152"/>
      <c r="D144" s="150" t="s">
        <v>226</v>
      </c>
      <c r="E144" s="153" t="s">
        <v>19</v>
      </c>
      <c r="F144" s="154" t="s">
        <v>8876</v>
      </c>
      <c r="H144" s="155">
        <v>2</v>
      </c>
      <c r="I144" s="156"/>
      <c r="L144" s="152"/>
      <c r="M144" s="157"/>
      <c r="T144" s="158"/>
      <c r="AT144" s="153" t="s">
        <v>226</v>
      </c>
      <c r="AU144" s="153" t="s">
        <v>79</v>
      </c>
      <c r="AV144" s="12" t="s">
        <v>79</v>
      </c>
      <c r="AW144" s="12" t="s">
        <v>31</v>
      </c>
      <c r="AX144" s="12" t="s">
        <v>69</v>
      </c>
      <c r="AY144" s="153" t="s">
        <v>212</v>
      </c>
    </row>
    <row r="145" spans="2:65" s="12" customFormat="1">
      <c r="B145" s="152"/>
      <c r="D145" s="150" t="s">
        <v>226</v>
      </c>
      <c r="E145" s="153" t="s">
        <v>19</v>
      </c>
      <c r="F145" s="154" t="s">
        <v>6397</v>
      </c>
      <c r="H145" s="155">
        <v>2</v>
      </c>
      <c r="I145" s="156"/>
      <c r="L145" s="152"/>
      <c r="M145" s="157"/>
      <c r="T145" s="158"/>
      <c r="AT145" s="153" t="s">
        <v>226</v>
      </c>
      <c r="AU145" s="153" t="s">
        <v>79</v>
      </c>
      <c r="AV145" s="12" t="s">
        <v>79</v>
      </c>
      <c r="AW145" s="12" t="s">
        <v>31</v>
      </c>
      <c r="AX145" s="12" t="s">
        <v>69</v>
      </c>
      <c r="AY145" s="153" t="s">
        <v>212</v>
      </c>
    </row>
    <row r="146" spans="2:65" s="12" customFormat="1">
      <c r="B146" s="152"/>
      <c r="D146" s="150" t="s">
        <v>226</v>
      </c>
      <c r="E146" s="153" t="s">
        <v>19</v>
      </c>
      <c r="F146" s="154" t="s">
        <v>8877</v>
      </c>
      <c r="H146" s="155">
        <v>2</v>
      </c>
      <c r="I146" s="156"/>
      <c r="L146" s="152"/>
      <c r="M146" s="157"/>
      <c r="T146" s="158"/>
      <c r="AT146" s="153" t="s">
        <v>226</v>
      </c>
      <c r="AU146" s="153" t="s">
        <v>79</v>
      </c>
      <c r="AV146" s="12" t="s">
        <v>79</v>
      </c>
      <c r="AW146" s="12" t="s">
        <v>31</v>
      </c>
      <c r="AX146" s="12" t="s">
        <v>69</v>
      </c>
      <c r="AY146" s="153" t="s">
        <v>212</v>
      </c>
    </row>
    <row r="147" spans="2:65" s="12" customFormat="1">
      <c r="B147" s="152"/>
      <c r="D147" s="150" t="s">
        <v>226</v>
      </c>
      <c r="E147" s="153" t="s">
        <v>19</v>
      </c>
      <c r="F147" s="154" t="s">
        <v>8524</v>
      </c>
      <c r="H147" s="155">
        <v>2</v>
      </c>
      <c r="I147" s="156"/>
      <c r="L147" s="152"/>
      <c r="M147" s="157"/>
      <c r="T147" s="158"/>
      <c r="AT147" s="153" t="s">
        <v>226</v>
      </c>
      <c r="AU147" s="153" t="s">
        <v>79</v>
      </c>
      <c r="AV147" s="12" t="s">
        <v>79</v>
      </c>
      <c r="AW147" s="12" t="s">
        <v>31</v>
      </c>
      <c r="AX147" s="12" t="s">
        <v>69</v>
      </c>
      <c r="AY147" s="153" t="s">
        <v>212</v>
      </c>
    </row>
    <row r="148" spans="2:65" s="12" customFormat="1">
      <c r="B148" s="152"/>
      <c r="D148" s="150" t="s">
        <v>226</v>
      </c>
      <c r="E148" s="153" t="s">
        <v>19</v>
      </c>
      <c r="F148" s="154" t="s">
        <v>6100</v>
      </c>
      <c r="H148" s="155">
        <v>1</v>
      </c>
      <c r="I148" s="156"/>
      <c r="L148" s="152"/>
      <c r="M148" s="157"/>
      <c r="T148" s="158"/>
      <c r="AT148" s="153" t="s">
        <v>226</v>
      </c>
      <c r="AU148" s="153" t="s">
        <v>79</v>
      </c>
      <c r="AV148" s="12" t="s">
        <v>79</v>
      </c>
      <c r="AW148" s="12" t="s">
        <v>31</v>
      </c>
      <c r="AX148" s="12" t="s">
        <v>69</v>
      </c>
      <c r="AY148" s="153" t="s">
        <v>212</v>
      </c>
    </row>
    <row r="149" spans="2:65" s="13" customFormat="1">
      <c r="B149" s="159"/>
      <c r="D149" s="150" t="s">
        <v>226</v>
      </c>
      <c r="E149" s="160" t="s">
        <v>19</v>
      </c>
      <c r="F149" s="161" t="s">
        <v>228</v>
      </c>
      <c r="H149" s="162">
        <v>15</v>
      </c>
      <c r="I149" s="163"/>
      <c r="L149" s="159"/>
      <c r="M149" s="164"/>
      <c r="T149" s="165"/>
      <c r="AT149" s="160" t="s">
        <v>226</v>
      </c>
      <c r="AU149" s="160" t="s">
        <v>79</v>
      </c>
      <c r="AV149" s="13" t="s">
        <v>229</v>
      </c>
      <c r="AW149" s="13" t="s">
        <v>31</v>
      </c>
      <c r="AX149" s="13" t="s">
        <v>77</v>
      </c>
      <c r="AY149" s="160" t="s">
        <v>212</v>
      </c>
    </row>
    <row r="150" spans="2:65" s="1" customFormat="1" ht="16.5" customHeight="1">
      <c r="B150" s="34"/>
      <c r="C150" s="133" t="s">
        <v>301</v>
      </c>
      <c r="D150" s="133" t="s">
        <v>215</v>
      </c>
      <c r="E150" s="134" t="s">
        <v>8881</v>
      </c>
      <c r="F150" s="135" t="s">
        <v>8882</v>
      </c>
      <c r="G150" s="136" t="s">
        <v>624</v>
      </c>
      <c r="H150" s="137">
        <v>1</v>
      </c>
      <c r="I150" s="138"/>
      <c r="J150" s="139">
        <f>ROUND(I150*H150,2)</f>
        <v>0</v>
      </c>
      <c r="K150" s="135" t="s">
        <v>5488</v>
      </c>
      <c r="L150" s="34"/>
      <c r="M150" s="140" t="s">
        <v>19</v>
      </c>
      <c r="N150" s="141" t="s">
        <v>40</v>
      </c>
      <c r="P150" s="142">
        <f>O150*H150</f>
        <v>0</v>
      </c>
      <c r="Q150" s="142">
        <v>0</v>
      </c>
      <c r="R150" s="142">
        <f>Q150*H150</f>
        <v>0</v>
      </c>
      <c r="S150" s="142">
        <v>0</v>
      </c>
      <c r="T150" s="143">
        <f>S150*H150</f>
        <v>0</v>
      </c>
      <c r="AR150" s="144" t="s">
        <v>229</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229</v>
      </c>
      <c r="BM150" s="144" t="s">
        <v>8883</v>
      </c>
    </row>
    <row r="151" spans="2:65" s="12" customFormat="1">
      <c r="B151" s="152"/>
      <c r="D151" s="150" t="s">
        <v>226</v>
      </c>
      <c r="E151" s="153" t="s">
        <v>19</v>
      </c>
      <c r="F151" s="154" t="s">
        <v>5581</v>
      </c>
      <c r="H151" s="155">
        <v>1</v>
      </c>
      <c r="I151" s="156"/>
      <c r="L151" s="152"/>
      <c r="M151" s="157"/>
      <c r="T151" s="158"/>
      <c r="AT151" s="153" t="s">
        <v>226</v>
      </c>
      <c r="AU151" s="153" t="s">
        <v>79</v>
      </c>
      <c r="AV151" s="12" t="s">
        <v>79</v>
      </c>
      <c r="AW151" s="12" t="s">
        <v>31</v>
      </c>
      <c r="AX151" s="12" t="s">
        <v>77</v>
      </c>
      <c r="AY151" s="153" t="s">
        <v>212</v>
      </c>
    </row>
    <row r="152" spans="2:65" s="1" customFormat="1" ht="21.75" customHeight="1">
      <c r="B152" s="34"/>
      <c r="C152" s="133" t="s">
        <v>306</v>
      </c>
      <c r="D152" s="133" t="s">
        <v>215</v>
      </c>
      <c r="E152" s="134" t="s">
        <v>8884</v>
      </c>
      <c r="F152" s="135" t="s">
        <v>8885</v>
      </c>
      <c r="G152" s="136" t="s">
        <v>624</v>
      </c>
      <c r="H152" s="137">
        <v>14</v>
      </c>
      <c r="I152" s="138"/>
      <c r="J152" s="139">
        <f>ROUND(I152*H152,2)</f>
        <v>0</v>
      </c>
      <c r="K152" s="135" t="s">
        <v>5488</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8886</v>
      </c>
    </row>
    <row r="153" spans="2:65" s="12" customFormat="1">
      <c r="B153" s="152"/>
      <c r="D153" s="150" t="s">
        <v>226</v>
      </c>
      <c r="E153" s="153" t="s">
        <v>19</v>
      </c>
      <c r="F153" s="154" t="s">
        <v>8465</v>
      </c>
      <c r="H153" s="155">
        <v>2</v>
      </c>
      <c r="I153" s="156"/>
      <c r="L153" s="152"/>
      <c r="M153" s="157"/>
      <c r="T153" s="158"/>
      <c r="AT153" s="153" t="s">
        <v>226</v>
      </c>
      <c r="AU153" s="153" t="s">
        <v>79</v>
      </c>
      <c r="AV153" s="12" t="s">
        <v>79</v>
      </c>
      <c r="AW153" s="12" t="s">
        <v>31</v>
      </c>
      <c r="AX153" s="12" t="s">
        <v>69</v>
      </c>
      <c r="AY153" s="153" t="s">
        <v>212</v>
      </c>
    </row>
    <row r="154" spans="2:65" s="12" customFormat="1">
      <c r="B154" s="152"/>
      <c r="D154" s="150" t="s">
        <v>226</v>
      </c>
      <c r="E154" s="153" t="s">
        <v>19</v>
      </c>
      <c r="F154" s="154" t="s">
        <v>8871</v>
      </c>
      <c r="H154" s="155">
        <v>2</v>
      </c>
      <c r="I154" s="156"/>
      <c r="L154" s="152"/>
      <c r="M154" s="157"/>
      <c r="T154" s="158"/>
      <c r="AT154" s="153" t="s">
        <v>226</v>
      </c>
      <c r="AU154" s="153" t="s">
        <v>79</v>
      </c>
      <c r="AV154" s="12" t="s">
        <v>79</v>
      </c>
      <c r="AW154" s="12" t="s">
        <v>31</v>
      </c>
      <c r="AX154" s="12" t="s">
        <v>69</v>
      </c>
      <c r="AY154" s="153" t="s">
        <v>212</v>
      </c>
    </row>
    <row r="155" spans="2:65" s="12" customFormat="1">
      <c r="B155" s="152"/>
      <c r="D155" s="150" t="s">
        <v>226</v>
      </c>
      <c r="E155" s="153" t="s">
        <v>19</v>
      </c>
      <c r="F155" s="154" t="s">
        <v>8875</v>
      </c>
      <c r="H155" s="155">
        <v>2</v>
      </c>
      <c r="I155" s="156"/>
      <c r="L155" s="152"/>
      <c r="M155" s="157"/>
      <c r="T155" s="158"/>
      <c r="AT155" s="153" t="s">
        <v>226</v>
      </c>
      <c r="AU155" s="153" t="s">
        <v>79</v>
      </c>
      <c r="AV155" s="12" t="s">
        <v>79</v>
      </c>
      <c r="AW155" s="12" t="s">
        <v>31</v>
      </c>
      <c r="AX155" s="12" t="s">
        <v>69</v>
      </c>
      <c r="AY155" s="153" t="s">
        <v>212</v>
      </c>
    </row>
    <row r="156" spans="2:65" s="12" customFormat="1">
      <c r="B156" s="152"/>
      <c r="D156" s="150" t="s">
        <v>226</v>
      </c>
      <c r="E156" s="153" t="s">
        <v>19</v>
      </c>
      <c r="F156" s="154" t="s">
        <v>8876</v>
      </c>
      <c r="H156" s="155">
        <v>2</v>
      </c>
      <c r="I156" s="156"/>
      <c r="L156" s="152"/>
      <c r="M156" s="157"/>
      <c r="T156" s="158"/>
      <c r="AT156" s="153" t="s">
        <v>226</v>
      </c>
      <c r="AU156" s="153" t="s">
        <v>79</v>
      </c>
      <c r="AV156" s="12" t="s">
        <v>79</v>
      </c>
      <c r="AW156" s="12" t="s">
        <v>31</v>
      </c>
      <c r="AX156" s="12" t="s">
        <v>69</v>
      </c>
      <c r="AY156" s="153" t="s">
        <v>212</v>
      </c>
    </row>
    <row r="157" spans="2:65" s="12" customFormat="1">
      <c r="B157" s="152"/>
      <c r="D157" s="150" t="s">
        <v>226</v>
      </c>
      <c r="E157" s="153" t="s">
        <v>19</v>
      </c>
      <c r="F157" s="154" t="s">
        <v>6397</v>
      </c>
      <c r="H157" s="155">
        <v>2</v>
      </c>
      <c r="I157" s="156"/>
      <c r="L157" s="152"/>
      <c r="M157" s="157"/>
      <c r="T157" s="158"/>
      <c r="AT157" s="153" t="s">
        <v>226</v>
      </c>
      <c r="AU157" s="153" t="s">
        <v>79</v>
      </c>
      <c r="AV157" s="12" t="s">
        <v>79</v>
      </c>
      <c r="AW157" s="12" t="s">
        <v>31</v>
      </c>
      <c r="AX157" s="12" t="s">
        <v>69</v>
      </c>
      <c r="AY157" s="153" t="s">
        <v>212</v>
      </c>
    </row>
    <row r="158" spans="2:65" s="12" customFormat="1">
      <c r="B158" s="152"/>
      <c r="D158" s="150" t="s">
        <v>226</v>
      </c>
      <c r="E158" s="153" t="s">
        <v>19</v>
      </c>
      <c r="F158" s="154" t="s">
        <v>8877</v>
      </c>
      <c r="H158" s="155">
        <v>2</v>
      </c>
      <c r="I158" s="156"/>
      <c r="L158" s="152"/>
      <c r="M158" s="157"/>
      <c r="T158" s="158"/>
      <c r="AT158" s="153" t="s">
        <v>226</v>
      </c>
      <c r="AU158" s="153" t="s">
        <v>79</v>
      </c>
      <c r="AV158" s="12" t="s">
        <v>79</v>
      </c>
      <c r="AW158" s="12" t="s">
        <v>31</v>
      </c>
      <c r="AX158" s="12" t="s">
        <v>69</v>
      </c>
      <c r="AY158" s="153" t="s">
        <v>212</v>
      </c>
    </row>
    <row r="159" spans="2:65" s="12" customFormat="1">
      <c r="B159" s="152"/>
      <c r="D159" s="150" t="s">
        <v>226</v>
      </c>
      <c r="E159" s="153" t="s">
        <v>19</v>
      </c>
      <c r="F159" s="154" t="s">
        <v>8524</v>
      </c>
      <c r="H159" s="155">
        <v>2</v>
      </c>
      <c r="I159" s="156"/>
      <c r="L159" s="152"/>
      <c r="M159" s="157"/>
      <c r="T159" s="158"/>
      <c r="AT159" s="153" t="s">
        <v>226</v>
      </c>
      <c r="AU159" s="153" t="s">
        <v>79</v>
      </c>
      <c r="AV159" s="12" t="s">
        <v>79</v>
      </c>
      <c r="AW159" s="12" t="s">
        <v>31</v>
      </c>
      <c r="AX159" s="12" t="s">
        <v>69</v>
      </c>
      <c r="AY159" s="153" t="s">
        <v>212</v>
      </c>
    </row>
    <row r="160" spans="2:65" s="13" customFormat="1">
      <c r="B160" s="159"/>
      <c r="D160" s="150" t="s">
        <v>226</v>
      </c>
      <c r="E160" s="160" t="s">
        <v>19</v>
      </c>
      <c r="F160" s="161" t="s">
        <v>228</v>
      </c>
      <c r="H160" s="162">
        <v>14</v>
      </c>
      <c r="I160" s="163"/>
      <c r="L160" s="159"/>
      <c r="M160" s="164"/>
      <c r="T160" s="165"/>
      <c r="AT160" s="160" t="s">
        <v>226</v>
      </c>
      <c r="AU160" s="160" t="s">
        <v>79</v>
      </c>
      <c r="AV160" s="13" t="s">
        <v>229</v>
      </c>
      <c r="AW160" s="13" t="s">
        <v>31</v>
      </c>
      <c r="AX160" s="13" t="s">
        <v>77</v>
      </c>
      <c r="AY160" s="160" t="s">
        <v>212</v>
      </c>
    </row>
    <row r="161" spans="2:65" s="1" customFormat="1" ht="16.5" customHeight="1">
      <c r="B161" s="34"/>
      <c r="C161" s="133" t="s">
        <v>311</v>
      </c>
      <c r="D161" s="133" t="s">
        <v>215</v>
      </c>
      <c r="E161" s="134" t="s">
        <v>8887</v>
      </c>
      <c r="F161" s="135" t="s">
        <v>8888</v>
      </c>
      <c r="G161" s="136" t="s">
        <v>624</v>
      </c>
      <c r="H161" s="137">
        <v>3</v>
      </c>
      <c r="I161" s="138"/>
      <c r="J161" s="139">
        <f>ROUND(I161*H161,2)</f>
        <v>0</v>
      </c>
      <c r="K161" s="135" t="s">
        <v>5488</v>
      </c>
      <c r="L161" s="34"/>
      <c r="M161" s="140" t="s">
        <v>19</v>
      </c>
      <c r="N161" s="141" t="s">
        <v>40</v>
      </c>
      <c r="P161" s="142">
        <f>O161*H161</f>
        <v>0</v>
      </c>
      <c r="Q161" s="142">
        <v>0</v>
      </c>
      <c r="R161" s="142">
        <f>Q161*H161</f>
        <v>0</v>
      </c>
      <c r="S161" s="142">
        <v>0</v>
      </c>
      <c r="T161" s="143">
        <f>S161*H161</f>
        <v>0</v>
      </c>
      <c r="AR161" s="144" t="s">
        <v>229</v>
      </c>
      <c r="AT161" s="144" t="s">
        <v>215</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229</v>
      </c>
      <c r="BM161" s="144" t="s">
        <v>8889</v>
      </c>
    </row>
    <row r="162" spans="2:65" s="12" customFormat="1">
      <c r="B162" s="152"/>
      <c r="D162" s="150" t="s">
        <v>226</v>
      </c>
      <c r="E162" s="153" t="s">
        <v>19</v>
      </c>
      <c r="F162" s="154" t="s">
        <v>8890</v>
      </c>
      <c r="H162" s="155">
        <v>3</v>
      </c>
      <c r="I162" s="156"/>
      <c r="L162" s="152"/>
      <c r="M162" s="157"/>
      <c r="T162" s="158"/>
      <c r="AT162" s="153" t="s">
        <v>226</v>
      </c>
      <c r="AU162" s="153" t="s">
        <v>79</v>
      </c>
      <c r="AV162" s="12" t="s">
        <v>79</v>
      </c>
      <c r="AW162" s="12" t="s">
        <v>31</v>
      </c>
      <c r="AX162" s="12" t="s">
        <v>77</v>
      </c>
      <c r="AY162" s="153" t="s">
        <v>212</v>
      </c>
    </row>
    <row r="163" spans="2:65" s="1" customFormat="1" ht="16.5" customHeight="1">
      <c r="B163" s="34"/>
      <c r="C163" s="133" t="s">
        <v>316</v>
      </c>
      <c r="D163" s="133" t="s">
        <v>215</v>
      </c>
      <c r="E163" s="134" t="s">
        <v>8891</v>
      </c>
      <c r="F163" s="135" t="s">
        <v>8892</v>
      </c>
      <c r="G163" s="136" t="s">
        <v>624</v>
      </c>
      <c r="H163" s="137">
        <v>1</v>
      </c>
      <c r="I163" s="138"/>
      <c r="J163" s="139">
        <f>ROUND(I163*H163,2)</f>
        <v>0</v>
      </c>
      <c r="K163" s="135" t="s">
        <v>5488</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8893</v>
      </c>
    </row>
    <row r="164" spans="2:65" s="12" customFormat="1">
      <c r="B164" s="152"/>
      <c r="D164" s="150" t="s">
        <v>226</v>
      </c>
      <c r="E164" s="153" t="s">
        <v>19</v>
      </c>
      <c r="F164" s="154" t="s">
        <v>8894</v>
      </c>
      <c r="H164" s="155">
        <v>1</v>
      </c>
      <c r="I164" s="156"/>
      <c r="L164" s="152"/>
      <c r="M164" s="157"/>
      <c r="T164" s="158"/>
      <c r="AT164" s="153" t="s">
        <v>226</v>
      </c>
      <c r="AU164" s="153" t="s">
        <v>79</v>
      </c>
      <c r="AV164" s="12" t="s">
        <v>79</v>
      </c>
      <c r="AW164" s="12" t="s">
        <v>31</v>
      </c>
      <c r="AX164" s="12" t="s">
        <v>77</v>
      </c>
      <c r="AY164" s="153" t="s">
        <v>212</v>
      </c>
    </row>
    <row r="165" spans="2:65" s="1" customFormat="1" ht="16.5" customHeight="1">
      <c r="B165" s="34"/>
      <c r="C165" s="133" t="s">
        <v>323</v>
      </c>
      <c r="D165" s="133" t="s">
        <v>215</v>
      </c>
      <c r="E165" s="134" t="s">
        <v>5343</v>
      </c>
      <c r="F165" s="135" t="s">
        <v>8895</v>
      </c>
      <c r="G165" s="136" t="s">
        <v>536</v>
      </c>
      <c r="H165" s="137">
        <v>1</v>
      </c>
      <c r="I165" s="138"/>
      <c r="J165" s="139">
        <f>ROUND(I165*H165,2)</f>
        <v>0</v>
      </c>
      <c r="K165" s="135" t="s">
        <v>5488</v>
      </c>
      <c r="L165" s="34"/>
      <c r="M165" s="140" t="s">
        <v>19</v>
      </c>
      <c r="N165" s="141" t="s">
        <v>40</v>
      </c>
      <c r="P165" s="142">
        <f>O165*H165</f>
        <v>0</v>
      </c>
      <c r="Q165" s="142">
        <v>0</v>
      </c>
      <c r="R165" s="142">
        <f>Q165*H165</f>
        <v>0</v>
      </c>
      <c r="S165" s="142">
        <v>0</v>
      </c>
      <c r="T165" s="143">
        <f>S165*H165</f>
        <v>0</v>
      </c>
      <c r="AR165" s="144" t="s">
        <v>229</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229</v>
      </c>
      <c r="BM165" s="144" t="s">
        <v>8896</v>
      </c>
    </row>
    <row r="166" spans="2:65" s="12" customFormat="1">
      <c r="B166" s="152"/>
      <c r="D166" s="150" t="s">
        <v>226</v>
      </c>
      <c r="E166" s="153" t="s">
        <v>19</v>
      </c>
      <c r="F166" s="154" t="s">
        <v>8894</v>
      </c>
      <c r="H166" s="155">
        <v>1</v>
      </c>
      <c r="I166" s="156"/>
      <c r="L166" s="152"/>
      <c r="M166" s="157"/>
      <c r="T166" s="158"/>
      <c r="AT166" s="153" t="s">
        <v>226</v>
      </c>
      <c r="AU166" s="153" t="s">
        <v>79</v>
      </c>
      <c r="AV166" s="12" t="s">
        <v>79</v>
      </c>
      <c r="AW166" s="12" t="s">
        <v>31</v>
      </c>
      <c r="AX166" s="12" t="s">
        <v>77</v>
      </c>
      <c r="AY166" s="153" t="s">
        <v>212</v>
      </c>
    </row>
    <row r="167" spans="2:65" s="1" customFormat="1" ht="16.5" customHeight="1">
      <c r="B167" s="34"/>
      <c r="C167" s="133" t="s">
        <v>330</v>
      </c>
      <c r="D167" s="133" t="s">
        <v>215</v>
      </c>
      <c r="E167" s="134" t="s">
        <v>8897</v>
      </c>
      <c r="F167" s="135" t="s">
        <v>8898</v>
      </c>
      <c r="G167" s="136" t="s">
        <v>624</v>
      </c>
      <c r="H167" s="137">
        <v>1</v>
      </c>
      <c r="I167" s="138"/>
      <c r="J167" s="139">
        <f>ROUND(I167*H167,2)</f>
        <v>0</v>
      </c>
      <c r="K167" s="135" t="s">
        <v>5488</v>
      </c>
      <c r="L167" s="34"/>
      <c r="M167" s="140" t="s">
        <v>19</v>
      </c>
      <c r="N167" s="141" t="s">
        <v>40</v>
      </c>
      <c r="P167" s="142">
        <f>O167*H167</f>
        <v>0</v>
      </c>
      <c r="Q167" s="142">
        <v>0</v>
      </c>
      <c r="R167" s="142">
        <f>Q167*H167</f>
        <v>0</v>
      </c>
      <c r="S167" s="142">
        <v>0</v>
      </c>
      <c r="T167" s="143">
        <f>S167*H167</f>
        <v>0</v>
      </c>
      <c r="AR167" s="144" t="s">
        <v>229</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229</v>
      </c>
      <c r="BM167" s="144" t="s">
        <v>8899</v>
      </c>
    </row>
    <row r="168" spans="2:65" s="12" customFormat="1">
      <c r="B168" s="152"/>
      <c r="D168" s="150" t="s">
        <v>226</v>
      </c>
      <c r="E168" s="153" t="s">
        <v>19</v>
      </c>
      <c r="F168" s="154" t="s">
        <v>5581</v>
      </c>
      <c r="H168" s="155">
        <v>1</v>
      </c>
      <c r="I168" s="156"/>
      <c r="L168" s="152"/>
      <c r="M168" s="157"/>
      <c r="T168" s="158"/>
      <c r="AT168" s="153" t="s">
        <v>226</v>
      </c>
      <c r="AU168" s="153" t="s">
        <v>79</v>
      </c>
      <c r="AV168" s="12" t="s">
        <v>79</v>
      </c>
      <c r="AW168" s="12" t="s">
        <v>31</v>
      </c>
      <c r="AX168" s="12" t="s">
        <v>77</v>
      </c>
      <c r="AY168" s="153" t="s">
        <v>212</v>
      </c>
    </row>
    <row r="169" spans="2:65" s="1" customFormat="1" ht="16.5" customHeight="1">
      <c r="B169" s="34"/>
      <c r="C169" s="133" t="s">
        <v>338</v>
      </c>
      <c r="D169" s="133" t="s">
        <v>215</v>
      </c>
      <c r="E169" s="134" t="s">
        <v>8900</v>
      </c>
      <c r="F169" s="135" t="s">
        <v>8901</v>
      </c>
      <c r="G169" s="136" t="s">
        <v>624</v>
      </c>
      <c r="H169" s="137">
        <v>20</v>
      </c>
      <c r="I169" s="138"/>
      <c r="J169" s="139">
        <f>ROUND(I169*H169,2)</f>
        <v>0</v>
      </c>
      <c r="K169" s="135" t="s">
        <v>5488</v>
      </c>
      <c r="L169" s="34"/>
      <c r="M169" s="140" t="s">
        <v>19</v>
      </c>
      <c r="N169" s="141" t="s">
        <v>40</v>
      </c>
      <c r="P169" s="142">
        <f>O169*H169</f>
        <v>0</v>
      </c>
      <c r="Q169" s="142">
        <v>0</v>
      </c>
      <c r="R169" s="142">
        <f>Q169*H169</f>
        <v>0</v>
      </c>
      <c r="S169" s="142">
        <v>0</v>
      </c>
      <c r="T169" s="143">
        <f>S169*H169</f>
        <v>0</v>
      </c>
      <c r="AR169" s="144" t="s">
        <v>229</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229</v>
      </c>
      <c r="BM169" s="144" t="s">
        <v>8902</v>
      </c>
    </row>
    <row r="170" spans="2:65" s="1" customFormat="1" ht="29.25">
      <c r="B170" s="34"/>
      <c r="D170" s="150" t="s">
        <v>224</v>
      </c>
      <c r="F170" s="151" t="s">
        <v>8903</v>
      </c>
      <c r="I170" s="148"/>
      <c r="L170" s="34"/>
      <c r="M170" s="149"/>
      <c r="T170" s="55"/>
      <c r="AT170" s="19" t="s">
        <v>224</v>
      </c>
      <c r="AU170" s="19" t="s">
        <v>79</v>
      </c>
    </row>
    <row r="171" spans="2:65" s="12" customFormat="1">
      <c r="B171" s="152"/>
      <c r="D171" s="150" t="s">
        <v>226</v>
      </c>
      <c r="E171" s="153" t="s">
        <v>19</v>
      </c>
      <c r="F171" s="154" t="s">
        <v>8465</v>
      </c>
      <c r="H171" s="155">
        <v>2</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8871</v>
      </c>
      <c r="H172" s="155">
        <v>2</v>
      </c>
      <c r="I172" s="156"/>
      <c r="L172" s="152"/>
      <c r="M172" s="157"/>
      <c r="T172" s="158"/>
      <c r="AT172" s="153" t="s">
        <v>226</v>
      </c>
      <c r="AU172" s="153" t="s">
        <v>79</v>
      </c>
      <c r="AV172" s="12" t="s">
        <v>79</v>
      </c>
      <c r="AW172" s="12" t="s">
        <v>31</v>
      </c>
      <c r="AX172" s="12" t="s">
        <v>69</v>
      </c>
      <c r="AY172" s="153" t="s">
        <v>212</v>
      </c>
    </row>
    <row r="173" spans="2:65" s="12" customFormat="1">
      <c r="B173" s="152"/>
      <c r="D173" s="150" t="s">
        <v>226</v>
      </c>
      <c r="E173" s="153" t="s">
        <v>19</v>
      </c>
      <c r="F173" s="154" t="s">
        <v>8875</v>
      </c>
      <c r="H173" s="155">
        <v>2</v>
      </c>
      <c r="I173" s="156"/>
      <c r="L173" s="152"/>
      <c r="M173" s="157"/>
      <c r="T173" s="158"/>
      <c r="AT173" s="153" t="s">
        <v>226</v>
      </c>
      <c r="AU173" s="153" t="s">
        <v>79</v>
      </c>
      <c r="AV173" s="12" t="s">
        <v>79</v>
      </c>
      <c r="AW173" s="12" t="s">
        <v>31</v>
      </c>
      <c r="AX173" s="12" t="s">
        <v>69</v>
      </c>
      <c r="AY173" s="153" t="s">
        <v>212</v>
      </c>
    </row>
    <row r="174" spans="2:65" s="12" customFormat="1">
      <c r="B174" s="152"/>
      <c r="D174" s="150" t="s">
        <v>226</v>
      </c>
      <c r="E174" s="153" t="s">
        <v>19</v>
      </c>
      <c r="F174" s="154" t="s">
        <v>8876</v>
      </c>
      <c r="H174" s="155">
        <v>2</v>
      </c>
      <c r="I174" s="156"/>
      <c r="L174" s="152"/>
      <c r="M174" s="157"/>
      <c r="T174" s="158"/>
      <c r="AT174" s="153" t="s">
        <v>226</v>
      </c>
      <c r="AU174" s="153" t="s">
        <v>79</v>
      </c>
      <c r="AV174" s="12" t="s">
        <v>79</v>
      </c>
      <c r="AW174" s="12" t="s">
        <v>31</v>
      </c>
      <c r="AX174" s="12" t="s">
        <v>69</v>
      </c>
      <c r="AY174" s="153" t="s">
        <v>212</v>
      </c>
    </row>
    <row r="175" spans="2:65" s="12" customFormat="1">
      <c r="B175" s="152"/>
      <c r="D175" s="150" t="s">
        <v>226</v>
      </c>
      <c r="E175" s="153" t="s">
        <v>19</v>
      </c>
      <c r="F175" s="154" t="s">
        <v>6397</v>
      </c>
      <c r="H175" s="155">
        <v>2</v>
      </c>
      <c r="I175" s="156"/>
      <c r="L175" s="152"/>
      <c r="M175" s="157"/>
      <c r="T175" s="158"/>
      <c r="AT175" s="153" t="s">
        <v>226</v>
      </c>
      <c r="AU175" s="153" t="s">
        <v>79</v>
      </c>
      <c r="AV175" s="12" t="s">
        <v>79</v>
      </c>
      <c r="AW175" s="12" t="s">
        <v>31</v>
      </c>
      <c r="AX175" s="12" t="s">
        <v>69</v>
      </c>
      <c r="AY175" s="153" t="s">
        <v>212</v>
      </c>
    </row>
    <row r="176" spans="2:65" s="12" customFormat="1">
      <c r="B176" s="152"/>
      <c r="D176" s="150" t="s">
        <v>226</v>
      </c>
      <c r="E176" s="153" t="s">
        <v>19</v>
      </c>
      <c r="F176" s="154" t="s">
        <v>8877</v>
      </c>
      <c r="H176" s="155">
        <v>2</v>
      </c>
      <c r="I176" s="156"/>
      <c r="L176" s="152"/>
      <c r="M176" s="157"/>
      <c r="T176" s="158"/>
      <c r="AT176" s="153" t="s">
        <v>226</v>
      </c>
      <c r="AU176" s="153" t="s">
        <v>79</v>
      </c>
      <c r="AV176" s="12" t="s">
        <v>79</v>
      </c>
      <c r="AW176" s="12" t="s">
        <v>31</v>
      </c>
      <c r="AX176" s="12" t="s">
        <v>69</v>
      </c>
      <c r="AY176" s="153" t="s">
        <v>212</v>
      </c>
    </row>
    <row r="177" spans="2:65" s="12" customFormat="1">
      <c r="B177" s="152"/>
      <c r="D177" s="150" t="s">
        <v>226</v>
      </c>
      <c r="E177" s="153" t="s">
        <v>19</v>
      </c>
      <c r="F177" s="154" t="s">
        <v>8524</v>
      </c>
      <c r="H177" s="155">
        <v>2</v>
      </c>
      <c r="I177" s="156"/>
      <c r="L177" s="152"/>
      <c r="M177" s="157"/>
      <c r="T177" s="158"/>
      <c r="AT177" s="153" t="s">
        <v>226</v>
      </c>
      <c r="AU177" s="153" t="s">
        <v>79</v>
      </c>
      <c r="AV177" s="12" t="s">
        <v>79</v>
      </c>
      <c r="AW177" s="12" t="s">
        <v>31</v>
      </c>
      <c r="AX177" s="12" t="s">
        <v>69</v>
      </c>
      <c r="AY177" s="153" t="s">
        <v>212</v>
      </c>
    </row>
    <row r="178" spans="2:65" s="12" customFormat="1">
      <c r="B178" s="152"/>
      <c r="D178" s="150" t="s">
        <v>226</v>
      </c>
      <c r="E178" s="153" t="s">
        <v>19</v>
      </c>
      <c r="F178" s="154" t="s">
        <v>8904</v>
      </c>
      <c r="H178" s="155">
        <v>6</v>
      </c>
      <c r="I178" s="156"/>
      <c r="L178" s="152"/>
      <c r="M178" s="157"/>
      <c r="T178" s="158"/>
      <c r="AT178" s="153" t="s">
        <v>226</v>
      </c>
      <c r="AU178" s="153" t="s">
        <v>79</v>
      </c>
      <c r="AV178" s="12" t="s">
        <v>79</v>
      </c>
      <c r="AW178" s="12" t="s">
        <v>31</v>
      </c>
      <c r="AX178" s="12" t="s">
        <v>69</v>
      </c>
      <c r="AY178" s="153" t="s">
        <v>212</v>
      </c>
    </row>
    <row r="179" spans="2:65" s="13" customFormat="1">
      <c r="B179" s="159"/>
      <c r="D179" s="150" t="s">
        <v>226</v>
      </c>
      <c r="E179" s="160" t="s">
        <v>19</v>
      </c>
      <c r="F179" s="161" t="s">
        <v>228</v>
      </c>
      <c r="H179" s="162">
        <v>20</v>
      </c>
      <c r="I179" s="163"/>
      <c r="L179" s="159"/>
      <c r="M179" s="164"/>
      <c r="T179" s="165"/>
      <c r="AT179" s="160" t="s">
        <v>226</v>
      </c>
      <c r="AU179" s="160" t="s">
        <v>79</v>
      </c>
      <c r="AV179" s="13" t="s">
        <v>229</v>
      </c>
      <c r="AW179" s="13" t="s">
        <v>31</v>
      </c>
      <c r="AX179" s="13" t="s">
        <v>77</v>
      </c>
      <c r="AY179" s="160" t="s">
        <v>212</v>
      </c>
    </row>
    <row r="180" spans="2:65" s="1" customFormat="1" ht="16.5" customHeight="1">
      <c r="B180" s="34"/>
      <c r="C180" s="133" t="s">
        <v>343</v>
      </c>
      <c r="D180" s="133" t="s">
        <v>215</v>
      </c>
      <c r="E180" s="134" t="s">
        <v>8905</v>
      </c>
      <c r="F180" s="135" t="s">
        <v>8906</v>
      </c>
      <c r="G180" s="136" t="s">
        <v>624</v>
      </c>
      <c r="H180" s="137">
        <v>7</v>
      </c>
      <c r="I180" s="138"/>
      <c r="J180" s="139">
        <f>ROUND(I180*H180,2)</f>
        <v>0</v>
      </c>
      <c r="K180" s="135" t="s">
        <v>5488</v>
      </c>
      <c r="L180" s="34"/>
      <c r="M180" s="140" t="s">
        <v>19</v>
      </c>
      <c r="N180" s="141" t="s">
        <v>40</v>
      </c>
      <c r="P180" s="142">
        <f>O180*H180</f>
        <v>0</v>
      </c>
      <c r="Q180" s="142">
        <v>0</v>
      </c>
      <c r="R180" s="142">
        <f>Q180*H180</f>
        <v>0</v>
      </c>
      <c r="S180" s="142">
        <v>0</v>
      </c>
      <c r="T180" s="143">
        <f>S180*H180</f>
        <v>0</v>
      </c>
      <c r="AR180" s="144" t="s">
        <v>229</v>
      </c>
      <c r="AT180" s="144" t="s">
        <v>215</v>
      </c>
      <c r="AU180" s="144" t="s">
        <v>79</v>
      </c>
      <c r="AY180" s="19" t="s">
        <v>212</v>
      </c>
      <c r="BE180" s="145">
        <f>IF(N180="základní",J180,0)</f>
        <v>0</v>
      </c>
      <c r="BF180" s="145">
        <f>IF(N180="snížená",J180,0)</f>
        <v>0</v>
      </c>
      <c r="BG180" s="145">
        <f>IF(N180="zákl. přenesená",J180,0)</f>
        <v>0</v>
      </c>
      <c r="BH180" s="145">
        <f>IF(N180="sníž. přenesená",J180,0)</f>
        <v>0</v>
      </c>
      <c r="BI180" s="145">
        <f>IF(N180="nulová",J180,0)</f>
        <v>0</v>
      </c>
      <c r="BJ180" s="19" t="s">
        <v>77</v>
      </c>
      <c r="BK180" s="145">
        <f>ROUND(I180*H180,2)</f>
        <v>0</v>
      </c>
      <c r="BL180" s="19" t="s">
        <v>229</v>
      </c>
      <c r="BM180" s="144" t="s">
        <v>8907</v>
      </c>
    </row>
    <row r="181" spans="2:65" s="1" customFormat="1" ht="29.25">
      <c r="B181" s="34"/>
      <c r="D181" s="150" t="s">
        <v>224</v>
      </c>
      <c r="F181" s="151" t="s">
        <v>8903</v>
      </c>
      <c r="I181" s="148"/>
      <c r="L181" s="34"/>
      <c r="M181" s="149"/>
      <c r="T181" s="55"/>
      <c r="AT181" s="19" t="s">
        <v>224</v>
      </c>
      <c r="AU181" s="19" t="s">
        <v>79</v>
      </c>
    </row>
    <row r="182" spans="2:65" s="12" customFormat="1">
      <c r="B182" s="152"/>
      <c r="D182" s="150" t="s">
        <v>226</v>
      </c>
      <c r="E182" s="153" t="s">
        <v>19</v>
      </c>
      <c r="F182" s="154" t="s">
        <v>5490</v>
      </c>
      <c r="H182" s="155">
        <v>1</v>
      </c>
      <c r="I182" s="156"/>
      <c r="L182" s="152"/>
      <c r="M182" s="157"/>
      <c r="T182" s="158"/>
      <c r="AT182" s="153" t="s">
        <v>226</v>
      </c>
      <c r="AU182" s="153" t="s">
        <v>79</v>
      </c>
      <c r="AV182" s="12" t="s">
        <v>79</v>
      </c>
      <c r="AW182" s="12" t="s">
        <v>31</v>
      </c>
      <c r="AX182" s="12" t="s">
        <v>69</v>
      </c>
      <c r="AY182" s="153" t="s">
        <v>212</v>
      </c>
    </row>
    <row r="183" spans="2:65" s="12" customFormat="1">
      <c r="B183" s="152"/>
      <c r="D183" s="150" t="s">
        <v>226</v>
      </c>
      <c r="E183" s="153" t="s">
        <v>19</v>
      </c>
      <c r="F183" s="154" t="s">
        <v>5581</v>
      </c>
      <c r="H183" s="155">
        <v>1</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5669</v>
      </c>
      <c r="H184" s="155">
        <v>1</v>
      </c>
      <c r="I184" s="156"/>
      <c r="L184" s="152"/>
      <c r="M184" s="157"/>
      <c r="T184" s="158"/>
      <c r="AT184" s="153" t="s">
        <v>226</v>
      </c>
      <c r="AU184" s="153" t="s">
        <v>79</v>
      </c>
      <c r="AV184" s="12" t="s">
        <v>79</v>
      </c>
      <c r="AW184" s="12" t="s">
        <v>31</v>
      </c>
      <c r="AX184" s="12" t="s">
        <v>69</v>
      </c>
      <c r="AY184" s="153" t="s">
        <v>212</v>
      </c>
    </row>
    <row r="185" spans="2:65" s="12" customFormat="1">
      <c r="B185" s="152"/>
      <c r="D185" s="150" t="s">
        <v>226</v>
      </c>
      <c r="E185" s="153" t="s">
        <v>19</v>
      </c>
      <c r="F185" s="154" t="s">
        <v>5754</v>
      </c>
      <c r="H185" s="155">
        <v>1</v>
      </c>
      <c r="I185" s="156"/>
      <c r="L185" s="152"/>
      <c r="M185" s="157"/>
      <c r="T185" s="158"/>
      <c r="AT185" s="153" t="s">
        <v>226</v>
      </c>
      <c r="AU185" s="153" t="s">
        <v>79</v>
      </c>
      <c r="AV185" s="12" t="s">
        <v>79</v>
      </c>
      <c r="AW185" s="12" t="s">
        <v>31</v>
      </c>
      <c r="AX185" s="12" t="s">
        <v>69</v>
      </c>
      <c r="AY185" s="153" t="s">
        <v>212</v>
      </c>
    </row>
    <row r="186" spans="2:65" s="12" customFormat="1">
      <c r="B186" s="152"/>
      <c r="D186" s="150" t="s">
        <v>226</v>
      </c>
      <c r="E186" s="153" t="s">
        <v>19</v>
      </c>
      <c r="F186" s="154" t="s">
        <v>5836</v>
      </c>
      <c r="H186" s="155">
        <v>1</v>
      </c>
      <c r="I186" s="156"/>
      <c r="L186" s="152"/>
      <c r="M186" s="157"/>
      <c r="T186" s="158"/>
      <c r="AT186" s="153" t="s">
        <v>226</v>
      </c>
      <c r="AU186" s="153" t="s">
        <v>79</v>
      </c>
      <c r="AV186" s="12" t="s">
        <v>79</v>
      </c>
      <c r="AW186" s="12" t="s">
        <v>31</v>
      </c>
      <c r="AX186" s="12" t="s">
        <v>69</v>
      </c>
      <c r="AY186" s="153" t="s">
        <v>212</v>
      </c>
    </row>
    <row r="187" spans="2:65" s="12" customFormat="1">
      <c r="B187" s="152"/>
      <c r="D187" s="150" t="s">
        <v>226</v>
      </c>
      <c r="E187" s="153" t="s">
        <v>19</v>
      </c>
      <c r="F187" s="154" t="s">
        <v>5921</v>
      </c>
      <c r="H187" s="155">
        <v>1</v>
      </c>
      <c r="I187" s="156"/>
      <c r="L187" s="152"/>
      <c r="M187" s="157"/>
      <c r="T187" s="158"/>
      <c r="AT187" s="153" t="s">
        <v>226</v>
      </c>
      <c r="AU187" s="153" t="s">
        <v>79</v>
      </c>
      <c r="AV187" s="12" t="s">
        <v>79</v>
      </c>
      <c r="AW187" s="12" t="s">
        <v>31</v>
      </c>
      <c r="AX187" s="12" t="s">
        <v>69</v>
      </c>
      <c r="AY187" s="153" t="s">
        <v>212</v>
      </c>
    </row>
    <row r="188" spans="2:65" s="12" customFormat="1">
      <c r="B188" s="152"/>
      <c r="D188" s="150" t="s">
        <v>226</v>
      </c>
      <c r="E188" s="153" t="s">
        <v>19</v>
      </c>
      <c r="F188" s="154" t="s">
        <v>6006</v>
      </c>
      <c r="H188" s="155">
        <v>1</v>
      </c>
      <c r="I188" s="156"/>
      <c r="L188" s="152"/>
      <c r="M188" s="157"/>
      <c r="T188" s="158"/>
      <c r="AT188" s="153" t="s">
        <v>226</v>
      </c>
      <c r="AU188" s="153" t="s">
        <v>79</v>
      </c>
      <c r="AV188" s="12" t="s">
        <v>79</v>
      </c>
      <c r="AW188" s="12" t="s">
        <v>31</v>
      </c>
      <c r="AX188" s="12" t="s">
        <v>69</v>
      </c>
      <c r="AY188" s="153" t="s">
        <v>212</v>
      </c>
    </row>
    <row r="189" spans="2:65" s="13" customFormat="1">
      <c r="B189" s="159"/>
      <c r="D189" s="150" t="s">
        <v>226</v>
      </c>
      <c r="E189" s="160" t="s">
        <v>19</v>
      </c>
      <c r="F189" s="161" t="s">
        <v>228</v>
      </c>
      <c r="H189" s="162">
        <v>7</v>
      </c>
      <c r="I189" s="163"/>
      <c r="L189" s="159"/>
      <c r="M189" s="164"/>
      <c r="T189" s="165"/>
      <c r="AT189" s="160" t="s">
        <v>226</v>
      </c>
      <c r="AU189" s="160" t="s">
        <v>79</v>
      </c>
      <c r="AV189" s="13" t="s">
        <v>229</v>
      </c>
      <c r="AW189" s="13" t="s">
        <v>31</v>
      </c>
      <c r="AX189" s="13" t="s">
        <v>77</v>
      </c>
      <c r="AY189" s="160" t="s">
        <v>212</v>
      </c>
    </row>
    <row r="190" spans="2:65" s="1" customFormat="1" ht="16.5" customHeight="1">
      <c r="B190" s="34"/>
      <c r="C190" s="133" t="s">
        <v>7</v>
      </c>
      <c r="D190" s="133" t="s">
        <v>215</v>
      </c>
      <c r="E190" s="134" t="s">
        <v>8908</v>
      </c>
      <c r="F190" s="135" t="s">
        <v>8909</v>
      </c>
      <c r="G190" s="136" t="s">
        <v>536</v>
      </c>
      <c r="H190" s="137">
        <v>374.4</v>
      </c>
      <c r="I190" s="138"/>
      <c r="J190" s="139">
        <f>ROUND(I190*H190,2)</f>
        <v>0</v>
      </c>
      <c r="K190" s="135" t="s">
        <v>5488</v>
      </c>
      <c r="L190" s="34"/>
      <c r="M190" s="140" t="s">
        <v>19</v>
      </c>
      <c r="N190" s="141" t="s">
        <v>40</v>
      </c>
      <c r="P190" s="142">
        <f>O190*H190</f>
        <v>0</v>
      </c>
      <c r="Q190" s="142">
        <v>0</v>
      </c>
      <c r="R190" s="142">
        <f>Q190*H190</f>
        <v>0</v>
      </c>
      <c r="S190" s="142">
        <v>0</v>
      </c>
      <c r="T190" s="143">
        <f>S190*H190</f>
        <v>0</v>
      </c>
      <c r="AR190" s="144" t="s">
        <v>229</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229</v>
      </c>
      <c r="BM190" s="144" t="s">
        <v>8910</v>
      </c>
    </row>
    <row r="191" spans="2:65" s="12" customFormat="1">
      <c r="B191" s="152"/>
      <c r="D191" s="150" t="s">
        <v>226</v>
      </c>
      <c r="E191" s="153" t="s">
        <v>19</v>
      </c>
      <c r="F191" s="154" t="s">
        <v>8911</v>
      </c>
      <c r="H191" s="155">
        <v>57.6</v>
      </c>
      <c r="I191" s="156"/>
      <c r="L191" s="152"/>
      <c r="M191" s="157"/>
      <c r="T191" s="158"/>
      <c r="AT191" s="153" t="s">
        <v>226</v>
      </c>
      <c r="AU191" s="153" t="s">
        <v>79</v>
      </c>
      <c r="AV191" s="12" t="s">
        <v>79</v>
      </c>
      <c r="AW191" s="12" t="s">
        <v>31</v>
      </c>
      <c r="AX191" s="12" t="s">
        <v>69</v>
      </c>
      <c r="AY191" s="153" t="s">
        <v>212</v>
      </c>
    </row>
    <row r="192" spans="2:65" s="12" customFormat="1">
      <c r="B192" s="152"/>
      <c r="D192" s="150" t="s">
        <v>226</v>
      </c>
      <c r="E192" s="153" t="s">
        <v>19</v>
      </c>
      <c r="F192" s="154" t="s">
        <v>8912</v>
      </c>
      <c r="H192" s="155">
        <v>57.6</v>
      </c>
      <c r="I192" s="156"/>
      <c r="L192" s="152"/>
      <c r="M192" s="157"/>
      <c r="T192" s="158"/>
      <c r="AT192" s="153" t="s">
        <v>226</v>
      </c>
      <c r="AU192" s="153" t="s">
        <v>79</v>
      </c>
      <c r="AV192" s="12" t="s">
        <v>79</v>
      </c>
      <c r="AW192" s="12" t="s">
        <v>31</v>
      </c>
      <c r="AX192" s="12" t="s">
        <v>69</v>
      </c>
      <c r="AY192" s="153" t="s">
        <v>212</v>
      </c>
    </row>
    <row r="193" spans="2:65" s="12" customFormat="1">
      <c r="B193" s="152"/>
      <c r="D193" s="150" t="s">
        <v>226</v>
      </c>
      <c r="E193" s="153" t="s">
        <v>19</v>
      </c>
      <c r="F193" s="154" t="s">
        <v>8913</v>
      </c>
      <c r="H193" s="155">
        <v>57.6</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8914</v>
      </c>
      <c r="H194" s="155">
        <v>57.6</v>
      </c>
      <c r="I194" s="156"/>
      <c r="L194" s="152"/>
      <c r="M194" s="157"/>
      <c r="T194" s="158"/>
      <c r="AT194" s="153" t="s">
        <v>226</v>
      </c>
      <c r="AU194" s="153" t="s">
        <v>79</v>
      </c>
      <c r="AV194" s="12" t="s">
        <v>79</v>
      </c>
      <c r="AW194" s="12" t="s">
        <v>31</v>
      </c>
      <c r="AX194" s="12" t="s">
        <v>69</v>
      </c>
      <c r="AY194" s="153" t="s">
        <v>212</v>
      </c>
    </row>
    <row r="195" spans="2:65" s="12" customFormat="1">
      <c r="B195" s="152"/>
      <c r="D195" s="150" t="s">
        <v>226</v>
      </c>
      <c r="E195" s="153" t="s">
        <v>19</v>
      </c>
      <c r="F195" s="154" t="s">
        <v>8915</v>
      </c>
      <c r="H195" s="155">
        <v>57.6</v>
      </c>
      <c r="I195" s="156"/>
      <c r="L195" s="152"/>
      <c r="M195" s="157"/>
      <c r="T195" s="158"/>
      <c r="AT195" s="153" t="s">
        <v>226</v>
      </c>
      <c r="AU195" s="153" t="s">
        <v>79</v>
      </c>
      <c r="AV195" s="12" t="s">
        <v>79</v>
      </c>
      <c r="AW195" s="12" t="s">
        <v>31</v>
      </c>
      <c r="AX195" s="12" t="s">
        <v>69</v>
      </c>
      <c r="AY195" s="153" t="s">
        <v>212</v>
      </c>
    </row>
    <row r="196" spans="2:65" s="12" customFormat="1">
      <c r="B196" s="152"/>
      <c r="D196" s="150" t="s">
        <v>226</v>
      </c>
      <c r="E196" s="153" t="s">
        <v>19</v>
      </c>
      <c r="F196" s="154" t="s">
        <v>8916</v>
      </c>
      <c r="H196" s="155">
        <v>57.6</v>
      </c>
      <c r="I196" s="156"/>
      <c r="L196" s="152"/>
      <c r="M196" s="157"/>
      <c r="T196" s="158"/>
      <c r="AT196" s="153" t="s">
        <v>226</v>
      </c>
      <c r="AU196" s="153" t="s">
        <v>79</v>
      </c>
      <c r="AV196" s="12" t="s">
        <v>79</v>
      </c>
      <c r="AW196" s="12" t="s">
        <v>31</v>
      </c>
      <c r="AX196" s="12" t="s">
        <v>69</v>
      </c>
      <c r="AY196" s="153" t="s">
        <v>212</v>
      </c>
    </row>
    <row r="197" spans="2:65" s="12" customFormat="1">
      <c r="B197" s="152"/>
      <c r="D197" s="150" t="s">
        <v>226</v>
      </c>
      <c r="E197" s="153" t="s">
        <v>19</v>
      </c>
      <c r="F197" s="154" t="s">
        <v>8917</v>
      </c>
      <c r="H197" s="155">
        <v>28.8</v>
      </c>
      <c r="I197" s="156"/>
      <c r="L197" s="152"/>
      <c r="M197" s="157"/>
      <c r="T197" s="158"/>
      <c r="AT197" s="153" t="s">
        <v>226</v>
      </c>
      <c r="AU197" s="153" t="s">
        <v>79</v>
      </c>
      <c r="AV197" s="12" t="s">
        <v>79</v>
      </c>
      <c r="AW197" s="12" t="s">
        <v>31</v>
      </c>
      <c r="AX197" s="12" t="s">
        <v>69</v>
      </c>
      <c r="AY197" s="153" t="s">
        <v>212</v>
      </c>
    </row>
    <row r="198" spans="2:65" s="13" customFormat="1">
      <c r="B198" s="159"/>
      <c r="D198" s="150" t="s">
        <v>226</v>
      </c>
      <c r="E198" s="160" t="s">
        <v>19</v>
      </c>
      <c r="F198" s="161" t="s">
        <v>228</v>
      </c>
      <c r="H198" s="162">
        <v>374.4</v>
      </c>
      <c r="I198" s="163"/>
      <c r="L198" s="159"/>
      <c r="M198" s="164"/>
      <c r="T198" s="165"/>
      <c r="AT198" s="160" t="s">
        <v>226</v>
      </c>
      <c r="AU198" s="160" t="s">
        <v>79</v>
      </c>
      <c r="AV198" s="13" t="s">
        <v>229</v>
      </c>
      <c r="AW198" s="13" t="s">
        <v>31</v>
      </c>
      <c r="AX198" s="13" t="s">
        <v>77</v>
      </c>
      <c r="AY198" s="160" t="s">
        <v>212</v>
      </c>
    </row>
    <row r="199" spans="2:65" s="1" customFormat="1" ht="16.5" customHeight="1">
      <c r="B199" s="34"/>
      <c r="C199" s="133" t="s">
        <v>354</v>
      </c>
      <c r="D199" s="133" t="s">
        <v>215</v>
      </c>
      <c r="E199" s="134" t="s">
        <v>8918</v>
      </c>
      <c r="F199" s="135" t="s">
        <v>8919</v>
      </c>
      <c r="G199" s="136" t="s">
        <v>536</v>
      </c>
      <c r="H199" s="137">
        <v>374.4</v>
      </c>
      <c r="I199" s="138"/>
      <c r="J199" s="139">
        <f>ROUND(I199*H199,2)</f>
        <v>0</v>
      </c>
      <c r="K199" s="135" t="s">
        <v>5488</v>
      </c>
      <c r="L199" s="34"/>
      <c r="M199" s="140" t="s">
        <v>19</v>
      </c>
      <c r="N199" s="141" t="s">
        <v>40</v>
      </c>
      <c r="P199" s="142">
        <f>O199*H199</f>
        <v>0</v>
      </c>
      <c r="Q199" s="142">
        <v>0</v>
      </c>
      <c r="R199" s="142">
        <f>Q199*H199</f>
        <v>0</v>
      </c>
      <c r="S199" s="142">
        <v>0</v>
      </c>
      <c r="T199" s="143">
        <f>S199*H199</f>
        <v>0</v>
      </c>
      <c r="AR199" s="144" t="s">
        <v>229</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229</v>
      </c>
      <c r="BM199" s="144" t="s">
        <v>8920</v>
      </c>
    </row>
    <row r="200" spans="2:65" s="12" customFormat="1">
      <c r="B200" s="152"/>
      <c r="D200" s="150" t="s">
        <v>226</v>
      </c>
      <c r="E200" s="153" t="s">
        <v>19</v>
      </c>
      <c r="F200" s="154" t="s">
        <v>8911</v>
      </c>
      <c r="H200" s="155">
        <v>57.6</v>
      </c>
      <c r="I200" s="156"/>
      <c r="L200" s="152"/>
      <c r="M200" s="157"/>
      <c r="T200" s="158"/>
      <c r="AT200" s="153" t="s">
        <v>226</v>
      </c>
      <c r="AU200" s="153" t="s">
        <v>79</v>
      </c>
      <c r="AV200" s="12" t="s">
        <v>79</v>
      </c>
      <c r="AW200" s="12" t="s">
        <v>31</v>
      </c>
      <c r="AX200" s="12" t="s">
        <v>69</v>
      </c>
      <c r="AY200" s="153" t="s">
        <v>212</v>
      </c>
    </row>
    <row r="201" spans="2:65" s="12" customFormat="1">
      <c r="B201" s="152"/>
      <c r="D201" s="150" t="s">
        <v>226</v>
      </c>
      <c r="E201" s="153" t="s">
        <v>19</v>
      </c>
      <c r="F201" s="154" t="s">
        <v>8912</v>
      </c>
      <c r="H201" s="155">
        <v>57.6</v>
      </c>
      <c r="I201" s="156"/>
      <c r="L201" s="152"/>
      <c r="M201" s="157"/>
      <c r="T201" s="158"/>
      <c r="AT201" s="153" t="s">
        <v>226</v>
      </c>
      <c r="AU201" s="153" t="s">
        <v>79</v>
      </c>
      <c r="AV201" s="12" t="s">
        <v>79</v>
      </c>
      <c r="AW201" s="12" t="s">
        <v>31</v>
      </c>
      <c r="AX201" s="12" t="s">
        <v>69</v>
      </c>
      <c r="AY201" s="153" t="s">
        <v>212</v>
      </c>
    </row>
    <row r="202" spans="2:65" s="12" customFormat="1">
      <c r="B202" s="152"/>
      <c r="D202" s="150" t="s">
        <v>226</v>
      </c>
      <c r="E202" s="153" t="s">
        <v>19</v>
      </c>
      <c r="F202" s="154" t="s">
        <v>8913</v>
      </c>
      <c r="H202" s="155">
        <v>57.6</v>
      </c>
      <c r="I202" s="156"/>
      <c r="L202" s="152"/>
      <c r="M202" s="157"/>
      <c r="T202" s="158"/>
      <c r="AT202" s="153" t="s">
        <v>226</v>
      </c>
      <c r="AU202" s="153" t="s">
        <v>79</v>
      </c>
      <c r="AV202" s="12" t="s">
        <v>79</v>
      </c>
      <c r="AW202" s="12" t="s">
        <v>31</v>
      </c>
      <c r="AX202" s="12" t="s">
        <v>69</v>
      </c>
      <c r="AY202" s="153" t="s">
        <v>212</v>
      </c>
    </row>
    <row r="203" spans="2:65" s="12" customFormat="1">
      <c r="B203" s="152"/>
      <c r="D203" s="150" t="s">
        <v>226</v>
      </c>
      <c r="E203" s="153" t="s">
        <v>19</v>
      </c>
      <c r="F203" s="154" t="s">
        <v>8914</v>
      </c>
      <c r="H203" s="155">
        <v>57.6</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8915</v>
      </c>
      <c r="H204" s="155">
        <v>57.6</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8916</v>
      </c>
      <c r="H205" s="155">
        <v>57.6</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8917</v>
      </c>
      <c r="H206" s="155">
        <v>28.8</v>
      </c>
      <c r="I206" s="156"/>
      <c r="L206" s="152"/>
      <c r="M206" s="157"/>
      <c r="T206" s="158"/>
      <c r="AT206" s="153" t="s">
        <v>226</v>
      </c>
      <c r="AU206" s="153" t="s">
        <v>79</v>
      </c>
      <c r="AV206" s="12" t="s">
        <v>79</v>
      </c>
      <c r="AW206" s="12" t="s">
        <v>31</v>
      </c>
      <c r="AX206" s="12" t="s">
        <v>69</v>
      </c>
      <c r="AY206" s="153" t="s">
        <v>212</v>
      </c>
    </row>
    <row r="207" spans="2:65" s="13" customFormat="1">
      <c r="B207" s="159"/>
      <c r="D207" s="150" t="s">
        <v>226</v>
      </c>
      <c r="E207" s="160" t="s">
        <v>19</v>
      </c>
      <c r="F207" s="161" t="s">
        <v>228</v>
      </c>
      <c r="H207" s="162">
        <v>374.4</v>
      </c>
      <c r="I207" s="163"/>
      <c r="L207" s="159"/>
      <c r="M207" s="164"/>
      <c r="T207" s="165"/>
      <c r="AT207" s="160" t="s">
        <v>226</v>
      </c>
      <c r="AU207" s="160" t="s">
        <v>79</v>
      </c>
      <c r="AV207" s="13" t="s">
        <v>229</v>
      </c>
      <c r="AW207" s="13" t="s">
        <v>31</v>
      </c>
      <c r="AX207" s="13" t="s">
        <v>77</v>
      </c>
      <c r="AY207" s="160" t="s">
        <v>212</v>
      </c>
    </row>
    <row r="208" spans="2:65" s="1" customFormat="1" ht="16.5" customHeight="1">
      <c r="B208" s="34"/>
      <c r="C208" s="133" t="s">
        <v>359</v>
      </c>
      <c r="D208" s="133" t="s">
        <v>215</v>
      </c>
      <c r="E208" s="134" t="s">
        <v>8921</v>
      </c>
      <c r="F208" s="135" t="s">
        <v>8922</v>
      </c>
      <c r="G208" s="136" t="s">
        <v>624</v>
      </c>
      <c r="H208" s="137">
        <v>1</v>
      </c>
      <c r="I208" s="138"/>
      <c r="J208" s="139">
        <f>ROUND(I208*H208,2)</f>
        <v>0</v>
      </c>
      <c r="K208" s="135" t="s">
        <v>5488</v>
      </c>
      <c r="L208" s="34"/>
      <c r="M208" s="140" t="s">
        <v>19</v>
      </c>
      <c r="N208" s="141" t="s">
        <v>40</v>
      </c>
      <c r="P208" s="142">
        <f>O208*H208</f>
        <v>0</v>
      </c>
      <c r="Q208" s="142">
        <v>0</v>
      </c>
      <c r="R208" s="142">
        <f>Q208*H208</f>
        <v>0</v>
      </c>
      <c r="S208" s="142">
        <v>0</v>
      </c>
      <c r="T208" s="143">
        <f>S208*H208</f>
        <v>0</v>
      </c>
      <c r="AR208" s="144" t="s">
        <v>229</v>
      </c>
      <c r="AT208" s="144" t="s">
        <v>215</v>
      </c>
      <c r="AU208" s="144" t="s">
        <v>79</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229</v>
      </c>
      <c r="BM208" s="144" t="s">
        <v>8923</v>
      </c>
    </row>
    <row r="209" spans="2:65" s="12" customFormat="1">
      <c r="B209" s="152"/>
      <c r="D209" s="150" t="s">
        <v>226</v>
      </c>
      <c r="E209" s="153" t="s">
        <v>19</v>
      </c>
      <c r="F209" s="154" t="s">
        <v>6006</v>
      </c>
      <c r="H209" s="155">
        <v>1</v>
      </c>
      <c r="I209" s="156"/>
      <c r="L209" s="152"/>
      <c r="M209" s="157"/>
      <c r="T209" s="158"/>
      <c r="AT209" s="153" t="s">
        <v>226</v>
      </c>
      <c r="AU209" s="153" t="s">
        <v>79</v>
      </c>
      <c r="AV209" s="12" t="s">
        <v>79</v>
      </c>
      <c r="AW209" s="12" t="s">
        <v>31</v>
      </c>
      <c r="AX209" s="12" t="s">
        <v>77</v>
      </c>
      <c r="AY209" s="153" t="s">
        <v>212</v>
      </c>
    </row>
    <row r="210" spans="2:65" s="1" customFormat="1" ht="16.5" customHeight="1">
      <c r="B210" s="34"/>
      <c r="C210" s="133" t="s">
        <v>364</v>
      </c>
      <c r="D210" s="133" t="s">
        <v>215</v>
      </c>
      <c r="E210" s="134" t="s">
        <v>8924</v>
      </c>
      <c r="F210" s="135" t="s">
        <v>8925</v>
      </c>
      <c r="G210" s="136" t="s">
        <v>624</v>
      </c>
      <c r="H210" s="137">
        <v>6</v>
      </c>
      <c r="I210" s="138"/>
      <c r="J210" s="139">
        <f>ROUND(I210*H210,2)</f>
        <v>0</v>
      </c>
      <c r="K210" s="135" t="s">
        <v>5488</v>
      </c>
      <c r="L210" s="34"/>
      <c r="M210" s="140" t="s">
        <v>19</v>
      </c>
      <c r="N210" s="141" t="s">
        <v>40</v>
      </c>
      <c r="P210" s="142">
        <f>O210*H210</f>
        <v>0</v>
      </c>
      <c r="Q210" s="142">
        <v>0</v>
      </c>
      <c r="R210" s="142">
        <f>Q210*H210</f>
        <v>0</v>
      </c>
      <c r="S210" s="142">
        <v>0</v>
      </c>
      <c r="T210" s="143">
        <f>S210*H210</f>
        <v>0</v>
      </c>
      <c r="AR210" s="144" t="s">
        <v>229</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229</v>
      </c>
      <c r="BM210" s="144" t="s">
        <v>8926</v>
      </c>
    </row>
    <row r="211" spans="2:65" s="12" customFormat="1">
      <c r="B211" s="152"/>
      <c r="D211" s="150" t="s">
        <v>226</v>
      </c>
      <c r="E211" s="153" t="s">
        <v>19</v>
      </c>
      <c r="F211" s="154" t="s">
        <v>5490</v>
      </c>
      <c r="H211" s="155">
        <v>1</v>
      </c>
      <c r="I211" s="156"/>
      <c r="L211" s="152"/>
      <c r="M211" s="157"/>
      <c r="T211" s="158"/>
      <c r="AT211" s="153" t="s">
        <v>226</v>
      </c>
      <c r="AU211" s="153" t="s">
        <v>79</v>
      </c>
      <c r="AV211" s="12" t="s">
        <v>79</v>
      </c>
      <c r="AW211" s="12" t="s">
        <v>31</v>
      </c>
      <c r="AX211" s="12" t="s">
        <v>69</v>
      </c>
      <c r="AY211" s="153" t="s">
        <v>212</v>
      </c>
    </row>
    <row r="212" spans="2:65" s="12" customFormat="1">
      <c r="B212" s="152"/>
      <c r="D212" s="150" t="s">
        <v>226</v>
      </c>
      <c r="E212" s="153" t="s">
        <v>19</v>
      </c>
      <c r="F212" s="154" t="s">
        <v>5669</v>
      </c>
      <c r="H212" s="155">
        <v>1</v>
      </c>
      <c r="I212" s="156"/>
      <c r="L212" s="152"/>
      <c r="M212" s="157"/>
      <c r="T212" s="158"/>
      <c r="AT212" s="153" t="s">
        <v>226</v>
      </c>
      <c r="AU212" s="153" t="s">
        <v>79</v>
      </c>
      <c r="AV212" s="12" t="s">
        <v>79</v>
      </c>
      <c r="AW212" s="12" t="s">
        <v>31</v>
      </c>
      <c r="AX212" s="12" t="s">
        <v>69</v>
      </c>
      <c r="AY212" s="153" t="s">
        <v>212</v>
      </c>
    </row>
    <row r="213" spans="2:65" s="12" customFormat="1">
      <c r="B213" s="152"/>
      <c r="D213" s="150" t="s">
        <v>226</v>
      </c>
      <c r="E213" s="153" t="s">
        <v>19</v>
      </c>
      <c r="F213" s="154" t="s">
        <v>5754</v>
      </c>
      <c r="H213" s="155">
        <v>1</v>
      </c>
      <c r="I213" s="156"/>
      <c r="L213" s="152"/>
      <c r="M213" s="157"/>
      <c r="T213" s="158"/>
      <c r="AT213" s="153" t="s">
        <v>226</v>
      </c>
      <c r="AU213" s="153" t="s">
        <v>79</v>
      </c>
      <c r="AV213" s="12" t="s">
        <v>79</v>
      </c>
      <c r="AW213" s="12" t="s">
        <v>31</v>
      </c>
      <c r="AX213" s="12" t="s">
        <v>69</v>
      </c>
      <c r="AY213" s="153" t="s">
        <v>212</v>
      </c>
    </row>
    <row r="214" spans="2:65" s="12" customFormat="1">
      <c r="B214" s="152"/>
      <c r="D214" s="150" t="s">
        <v>226</v>
      </c>
      <c r="E214" s="153" t="s">
        <v>19</v>
      </c>
      <c r="F214" s="154" t="s">
        <v>5836</v>
      </c>
      <c r="H214" s="155">
        <v>1</v>
      </c>
      <c r="I214" s="156"/>
      <c r="L214" s="152"/>
      <c r="M214" s="157"/>
      <c r="T214" s="158"/>
      <c r="AT214" s="153" t="s">
        <v>226</v>
      </c>
      <c r="AU214" s="153" t="s">
        <v>79</v>
      </c>
      <c r="AV214" s="12" t="s">
        <v>79</v>
      </c>
      <c r="AW214" s="12" t="s">
        <v>31</v>
      </c>
      <c r="AX214" s="12" t="s">
        <v>69</v>
      </c>
      <c r="AY214" s="153" t="s">
        <v>212</v>
      </c>
    </row>
    <row r="215" spans="2:65" s="12" customFormat="1">
      <c r="B215" s="152"/>
      <c r="D215" s="150" t="s">
        <v>226</v>
      </c>
      <c r="E215" s="153" t="s">
        <v>19</v>
      </c>
      <c r="F215" s="154" t="s">
        <v>5921</v>
      </c>
      <c r="H215" s="155">
        <v>1</v>
      </c>
      <c r="I215" s="156"/>
      <c r="L215" s="152"/>
      <c r="M215" s="157"/>
      <c r="T215" s="158"/>
      <c r="AT215" s="153" t="s">
        <v>226</v>
      </c>
      <c r="AU215" s="153" t="s">
        <v>79</v>
      </c>
      <c r="AV215" s="12" t="s">
        <v>79</v>
      </c>
      <c r="AW215" s="12" t="s">
        <v>31</v>
      </c>
      <c r="AX215" s="12" t="s">
        <v>69</v>
      </c>
      <c r="AY215" s="153" t="s">
        <v>212</v>
      </c>
    </row>
    <row r="216" spans="2:65" s="12" customFormat="1">
      <c r="B216" s="152"/>
      <c r="D216" s="150" t="s">
        <v>226</v>
      </c>
      <c r="E216" s="153" t="s">
        <v>19</v>
      </c>
      <c r="F216" s="154" t="s">
        <v>6006</v>
      </c>
      <c r="H216" s="155">
        <v>1</v>
      </c>
      <c r="I216" s="156"/>
      <c r="L216" s="152"/>
      <c r="M216" s="157"/>
      <c r="T216" s="158"/>
      <c r="AT216" s="153" t="s">
        <v>226</v>
      </c>
      <c r="AU216" s="153" t="s">
        <v>79</v>
      </c>
      <c r="AV216" s="12" t="s">
        <v>79</v>
      </c>
      <c r="AW216" s="12" t="s">
        <v>31</v>
      </c>
      <c r="AX216" s="12" t="s">
        <v>69</v>
      </c>
      <c r="AY216" s="153" t="s">
        <v>212</v>
      </c>
    </row>
    <row r="217" spans="2:65" s="13" customFormat="1">
      <c r="B217" s="159"/>
      <c r="D217" s="150" t="s">
        <v>226</v>
      </c>
      <c r="E217" s="160" t="s">
        <v>19</v>
      </c>
      <c r="F217" s="161" t="s">
        <v>228</v>
      </c>
      <c r="H217" s="162">
        <v>6</v>
      </c>
      <c r="I217" s="163"/>
      <c r="L217" s="159"/>
      <c r="M217" s="164"/>
      <c r="T217" s="165"/>
      <c r="AT217" s="160" t="s">
        <v>226</v>
      </c>
      <c r="AU217" s="160" t="s">
        <v>79</v>
      </c>
      <c r="AV217" s="13" t="s">
        <v>229</v>
      </c>
      <c r="AW217" s="13" t="s">
        <v>31</v>
      </c>
      <c r="AX217" s="13" t="s">
        <v>77</v>
      </c>
      <c r="AY217" s="160" t="s">
        <v>212</v>
      </c>
    </row>
    <row r="218" spans="2:65" s="1" customFormat="1" ht="16.5" customHeight="1">
      <c r="B218" s="34"/>
      <c r="C218" s="133" t="s">
        <v>586</v>
      </c>
      <c r="D218" s="133" t="s">
        <v>215</v>
      </c>
      <c r="E218" s="134" t="s">
        <v>8927</v>
      </c>
      <c r="F218" s="135" t="s">
        <v>8928</v>
      </c>
      <c r="G218" s="136" t="s">
        <v>624</v>
      </c>
      <c r="H218" s="137">
        <v>6</v>
      </c>
      <c r="I218" s="138"/>
      <c r="J218" s="139">
        <f>ROUND(I218*H218,2)</f>
        <v>0</v>
      </c>
      <c r="K218" s="135" t="s">
        <v>5488</v>
      </c>
      <c r="L218" s="34"/>
      <c r="M218" s="140" t="s">
        <v>19</v>
      </c>
      <c r="N218" s="141" t="s">
        <v>40</v>
      </c>
      <c r="P218" s="142">
        <f>O218*H218</f>
        <v>0</v>
      </c>
      <c r="Q218" s="142">
        <v>0</v>
      </c>
      <c r="R218" s="142">
        <f>Q218*H218</f>
        <v>0</v>
      </c>
      <c r="S218" s="142">
        <v>0</v>
      </c>
      <c r="T218" s="143">
        <f>S218*H218</f>
        <v>0</v>
      </c>
      <c r="AR218" s="144" t="s">
        <v>229</v>
      </c>
      <c r="AT218" s="144" t="s">
        <v>215</v>
      </c>
      <c r="AU218" s="144" t="s">
        <v>79</v>
      </c>
      <c r="AY218" s="19" t="s">
        <v>212</v>
      </c>
      <c r="BE218" s="145">
        <f>IF(N218="základní",J218,0)</f>
        <v>0</v>
      </c>
      <c r="BF218" s="145">
        <f>IF(N218="snížená",J218,0)</f>
        <v>0</v>
      </c>
      <c r="BG218" s="145">
        <f>IF(N218="zákl. přenesená",J218,0)</f>
        <v>0</v>
      </c>
      <c r="BH218" s="145">
        <f>IF(N218="sníž. přenesená",J218,0)</f>
        <v>0</v>
      </c>
      <c r="BI218" s="145">
        <f>IF(N218="nulová",J218,0)</f>
        <v>0</v>
      </c>
      <c r="BJ218" s="19" t="s">
        <v>77</v>
      </c>
      <c r="BK218" s="145">
        <f>ROUND(I218*H218,2)</f>
        <v>0</v>
      </c>
      <c r="BL218" s="19" t="s">
        <v>229</v>
      </c>
      <c r="BM218" s="144" t="s">
        <v>8929</v>
      </c>
    </row>
    <row r="219" spans="2:65" s="12" customFormat="1">
      <c r="B219" s="152"/>
      <c r="D219" s="150" t="s">
        <v>226</v>
      </c>
      <c r="E219" s="153" t="s">
        <v>19</v>
      </c>
      <c r="F219" s="154" t="s">
        <v>5490</v>
      </c>
      <c r="H219" s="155">
        <v>1</v>
      </c>
      <c r="I219" s="156"/>
      <c r="L219" s="152"/>
      <c r="M219" s="157"/>
      <c r="T219" s="158"/>
      <c r="AT219" s="153" t="s">
        <v>226</v>
      </c>
      <c r="AU219" s="153" t="s">
        <v>79</v>
      </c>
      <c r="AV219" s="12" t="s">
        <v>79</v>
      </c>
      <c r="AW219" s="12" t="s">
        <v>31</v>
      </c>
      <c r="AX219" s="12" t="s">
        <v>69</v>
      </c>
      <c r="AY219" s="153" t="s">
        <v>212</v>
      </c>
    </row>
    <row r="220" spans="2:65" s="12" customFormat="1">
      <c r="B220" s="152"/>
      <c r="D220" s="150" t="s">
        <v>226</v>
      </c>
      <c r="E220" s="153" t="s">
        <v>19</v>
      </c>
      <c r="F220" s="154" t="s">
        <v>5669</v>
      </c>
      <c r="H220" s="155">
        <v>1</v>
      </c>
      <c r="I220" s="156"/>
      <c r="L220" s="152"/>
      <c r="M220" s="157"/>
      <c r="T220" s="158"/>
      <c r="AT220" s="153" t="s">
        <v>226</v>
      </c>
      <c r="AU220" s="153" t="s">
        <v>79</v>
      </c>
      <c r="AV220" s="12" t="s">
        <v>79</v>
      </c>
      <c r="AW220" s="12" t="s">
        <v>31</v>
      </c>
      <c r="AX220" s="12" t="s">
        <v>69</v>
      </c>
      <c r="AY220" s="153" t="s">
        <v>212</v>
      </c>
    </row>
    <row r="221" spans="2:65" s="12" customFormat="1">
      <c r="B221" s="152"/>
      <c r="D221" s="150" t="s">
        <v>226</v>
      </c>
      <c r="E221" s="153" t="s">
        <v>19</v>
      </c>
      <c r="F221" s="154" t="s">
        <v>5754</v>
      </c>
      <c r="H221" s="155">
        <v>1</v>
      </c>
      <c r="I221" s="156"/>
      <c r="L221" s="152"/>
      <c r="M221" s="157"/>
      <c r="T221" s="158"/>
      <c r="AT221" s="153" t="s">
        <v>226</v>
      </c>
      <c r="AU221" s="153" t="s">
        <v>79</v>
      </c>
      <c r="AV221" s="12" t="s">
        <v>79</v>
      </c>
      <c r="AW221" s="12" t="s">
        <v>31</v>
      </c>
      <c r="AX221" s="12" t="s">
        <v>69</v>
      </c>
      <c r="AY221" s="153" t="s">
        <v>212</v>
      </c>
    </row>
    <row r="222" spans="2:65" s="12" customFormat="1">
      <c r="B222" s="152"/>
      <c r="D222" s="150" t="s">
        <v>226</v>
      </c>
      <c r="E222" s="153" t="s">
        <v>19</v>
      </c>
      <c r="F222" s="154" t="s">
        <v>5836</v>
      </c>
      <c r="H222" s="155">
        <v>1</v>
      </c>
      <c r="I222" s="156"/>
      <c r="L222" s="152"/>
      <c r="M222" s="157"/>
      <c r="T222" s="158"/>
      <c r="AT222" s="153" t="s">
        <v>226</v>
      </c>
      <c r="AU222" s="153" t="s">
        <v>79</v>
      </c>
      <c r="AV222" s="12" t="s">
        <v>79</v>
      </c>
      <c r="AW222" s="12" t="s">
        <v>31</v>
      </c>
      <c r="AX222" s="12" t="s">
        <v>69</v>
      </c>
      <c r="AY222" s="153" t="s">
        <v>212</v>
      </c>
    </row>
    <row r="223" spans="2:65" s="12" customFormat="1">
      <c r="B223" s="152"/>
      <c r="D223" s="150" t="s">
        <v>226</v>
      </c>
      <c r="E223" s="153" t="s">
        <v>19</v>
      </c>
      <c r="F223" s="154" t="s">
        <v>5921</v>
      </c>
      <c r="H223" s="155">
        <v>1</v>
      </c>
      <c r="I223" s="156"/>
      <c r="L223" s="152"/>
      <c r="M223" s="157"/>
      <c r="T223" s="158"/>
      <c r="AT223" s="153" t="s">
        <v>226</v>
      </c>
      <c r="AU223" s="153" t="s">
        <v>79</v>
      </c>
      <c r="AV223" s="12" t="s">
        <v>79</v>
      </c>
      <c r="AW223" s="12" t="s">
        <v>31</v>
      </c>
      <c r="AX223" s="12" t="s">
        <v>69</v>
      </c>
      <c r="AY223" s="153" t="s">
        <v>212</v>
      </c>
    </row>
    <row r="224" spans="2:65" s="12" customFormat="1">
      <c r="B224" s="152"/>
      <c r="D224" s="150" t="s">
        <v>226</v>
      </c>
      <c r="E224" s="153" t="s">
        <v>19</v>
      </c>
      <c r="F224" s="154" t="s">
        <v>6006</v>
      </c>
      <c r="H224" s="155">
        <v>1</v>
      </c>
      <c r="I224" s="156"/>
      <c r="L224" s="152"/>
      <c r="M224" s="157"/>
      <c r="T224" s="158"/>
      <c r="AT224" s="153" t="s">
        <v>226</v>
      </c>
      <c r="AU224" s="153" t="s">
        <v>79</v>
      </c>
      <c r="AV224" s="12" t="s">
        <v>79</v>
      </c>
      <c r="AW224" s="12" t="s">
        <v>31</v>
      </c>
      <c r="AX224" s="12" t="s">
        <v>69</v>
      </c>
      <c r="AY224" s="153" t="s">
        <v>212</v>
      </c>
    </row>
    <row r="225" spans="2:65" s="13" customFormat="1">
      <c r="B225" s="159"/>
      <c r="D225" s="150" t="s">
        <v>226</v>
      </c>
      <c r="E225" s="160" t="s">
        <v>19</v>
      </c>
      <c r="F225" s="161" t="s">
        <v>228</v>
      </c>
      <c r="H225" s="162">
        <v>6</v>
      </c>
      <c r="I225" s="163"/>
      <c r="L225" s="159"/>
      <c r="M225" s="164"/>
      <c r="T225" s="165"/>
      <c r="AT225" s="160" t="s">
        <v>226</v>
      </c>
      <c r="AU225" s="160" t="s">
        <v>79</v>
      </c>
      <c r="AV225" s="13" t="s">
        <v>229</v>
      </c>
      <c r="AW225" s="13" t="s">
        <v>31</v>
      </c>
      <c r="AX225" s="13" t="s">
        <v>77</v>
      </c>
      <c r="AY225" s="160" t="s">
        <v>212</v>
      </c>
    </row>
    <row r="226" spans="2:65" s="1" customFormat="1" ht="16.5" customHeight="1">
      <c r="B226" s="34"/>
      <c r="C226" s="133" t="s">
        <v>593</v>
      </c>
      <c r="D226" s="133" t="s">
        <v>215</v>
      </c>
      <c r="E226" s="134" t="s">
        <v>8930</v>
      </c>
      <c r="F226" s="135" t="s">
        <v>8931</v>
      </c>
      <c r="G226" s="136" t="s">
        <v>624</v>
      </c>
      <c r="H226" s="137">
        <v>6</v>
      </c>
      <c r="I226" s="138"/>
      <c r="J226" s="139">
        <f>ROUND(I226*H226,2)</f>
        <v>0</v>
      </c>
      <c r="K226" s="135" t="s">
        <v>5488</v>
      </c>
      <c r="L226" s="34"/>
      <c r="M226" s="140" t="s">
        <v>19</v>
      </c>
      <c r="N226" s="141" t="s">
        <v>40</v>
      </c>
      <c r="P226" s="142">
        <f>O226*H226</f>
        <v>0</v>
      </c>
      <c r="Q226" s="142">
        <v>0</v>
      </c>
      <c r="R226" s="142">
        <f>Q226*H226</f>
        <v>0</v>
      </c>
      <c r="S226" s="142">
        <v>0</v>
      </c>
      <c r="T226" s="143">
        <f>S226*H226</f>
        <v>0</v>
      </c>
      <c r="AR226" s="144" t="s">
        <v>229</v>
      </c>
      <c r="AT226" s="144" t="s">
        <v>215</v>
      </c>
      <c r="AU226" s="144" t="s">
        <v>79</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229</v>
      </c>
      <c r="BM226" s="144" t="s">
        <v>8932</v>
      </c>
    </row>
    <row r="227" spans="2:65" s="12" customFormat="1">
      <c r="B227" s="152"/>
      <c r="D227" s="150" t="s">
        <v>226</v>
      </c>
      <c r="E227" s="153" t="s">
        <v>19</v>
      </c>
      <c r="F227" s="154" t="s">
        <v>5490</v>
      </c>
      <c r="H227" s="155">
        <v>1</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5669</v>
      </c>
      <c r="H228" s="155">
        <v>1</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5754</v>
      </c>
      <c r="H229" s="155">
        <v>1</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5836</v>
      </c>
      <c r="H230" s="155">
        <v>1</v>
      </c>
      <c r="I230" s="156"/>
      <c r="L230" s="152"/>
      <c r="M230" s="157"/>
      <c r="T230" s="158"/>
      <c r="AT230" s="153" t="s">
        <v>226</v>
      </c>
      <c r="AU230" s="153" t="s">
        <v>79</v>
      </c>
      <c r="AV230" s="12" t="s">
        <v>79</v>
      </c>
      <c r="AW230" s="12" t="s">
        <v>31</v>
      </c>
      <c r="AX230" s="12" t="s">
        <v>69</v>
      </c>
      <c r="AY230" s="153" t="s">
        <v>212</v>
      </c>
    </row>
    <row r="231" spans="2:65" s="12" customFormat="1">
      <c r="B231" s="152"/>
      <c r="D231" s="150" t="s">
        <v>226</v>
      </c>
      <c r="E231" s="153" t="s">
        <v>19</v>
      </c>
      <c r="F231" s="154" t="s">
        <v>5921</v>
      </c>
      <c r="H231" s="155">
        <v>1</v>
      </c>
      <c r="I231" s="156"/>
      <c r="L231" s="152"/>
      <c r="M231" s="157"/>
      <c r="T231" s="158"/>
      <c r="AT231" s="153" t="s">
        <v>226</v>
      </c>
      <c r="AU231" s="153" t="s">
        <v>79</v>
      </c>
      <c r="AV231" s="12" t="s">
        <v>79</v>
      </c>
      <c r="AW231" s="12" t="s">
        <v>31</v>
      </c>
      <c r="AX231" s="12" t="s">
        <v>69</v>
      </c>
      <c r="AY231" s="153" t="s">
        <v>212</v>
      </c>
    </row>
    <row r="232" spans="2:65" s="12" customFormat="1">
      <c r="B232" s="152"/>
      <c r="D232" s="150" t="s">
        <v>226</v>
      </c>
      <c r="E232" s="153" t="s">
        <v>19</v>
      </c>
      <c r="F232" s="154" t="s">
        <v>6006</v>
      </c>
      <c r="H232" s="155">
        <v>1</v>
      </c>
      <c r="I232" s="156"/>
      <c r="L232" s="152"/>
      <c r="M232" s="157"/>
      <c r="T232" s="158"/>
      <c r="AT232" s="153" t="s">
        <v>226</v>
      </c>
      <c r="AU232" s="153" t="s">
        <v>79</v>
      </c>
      <c r="AV232" s="12" t="s">
        <v>79</v>
      </c>
      <c r="AW232" s="12" t="s">
        <v>31</v>
      </c>
      <c r="AX232" s="12" t="s">
        <v>69</v>
      </c>
      <c r="AY232" s="153" t="s">
        <v>212</v>
      </c>
    </row>
    <row r="233" spans="2:65" s="13" customFormat="1">
      <c r="B233" s="159"/>
      <c r="D233" s="150" t="s">
        <v>226</v>
      </c>
      <c r="E233" s="160" t="s">
        <v>19</v>
      </c>
      <c r="F233" s="161" t="s">
        <v>228</v>
      </c>
      <c r="H233" s="162">
        <v>6</v>
      </c>
      <c r="I233" s="163"/>
      <c r="L233" s="159"/>
      <c r="M233" s="164"/>
      <c r="T233" s="165"/>
      <c r="AT233" s="160" t="s">
        <v>226</v>
      </c>
      <c r="AU233" s="160" t="s">
        <v>79</v>
      </c>
      <c r="AV233" s="13" t="s">
        <v>229</v>
      </c>
      <c r="AW233" s="13" t="s">
        <v>31</v>
      </c>
      <c r="AX233" s="13" t="s">
        <v>77</v>
      </c>
      <c r="AY233" s="160" t="s">
        <v>212</v>
      </c>
    </row>
    <row r="234" spans="2:65" s="1" customFormat="1" ht="16.5" customHeight="1">
      <c r="B234" s="34"/>
      <c r="C234" s="133" t="s">
        <v>598</v>
      </c>
      <c r="D234" s="133" t="s">
        <v>215</v>
      </c>
      <c r="E234" s="134" t="s">
        <v>8933</v>
      </c>
      <c r="F234" s="135" t="s">
        <v>8934</v>
      </c>
      <c r="G234" s="136" t="s">
        <v>624</v>
      </c>
      <c r="H234" s="137">
        <v>40</v>
      </c>
      <c r="I234" s="138"/>
      <c r="J234" s="139">
        <f>ROUND(I234*H234,2)</f>
        <v>0</v>
      </c>
      <c r="K234" s="135" t="s">
        <v>5488</v>
      </c>
      <c r="L234" s="34"/>
      <c r="M234" s="140" t="s">
        <v>19</v>
      </c>
      <c r="N234" s="141" t="s">
        <v>40</v>
      </c>
      <c r="P234" s="142">
        <f>O234*H234</f>
        <v>0</v>
      </c>
      <c r="Q234" s="142">
        <v>0</v>
      </c>
      <c r="R234" s="142">
        <f>Q234*H234</f>
        <v>0</v>
      </c>
      <c r="S234" s="142">
        <v>0</v>
      </c>
      <c r="T234" s="143">
        <f>S234*H234</f>
        <v>0</v>
      </c>
      <c r="AR234" s="144" t="s">
        <v>229</v>
      </c>
      <c r="AT234" s="144" t="s">
        <v>215</v>
      </c>
      <c r="AU234" s="144" t="s">
        <v>79</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229</v>
      </c>
      <c r="BM234" s="144" t="s">
        <v>8935</v>
      </c>
    </row>
    <row r="235" spans="2:65" s="12" customFormat="1">
      <c r="B235" s="152"/>
      <c r="D235" s="150" t="s">
        <v>226</v>
      </c>
      <c r="E235" s="153" t="s">
        <v>19</v>
      </c>
      <c r="F235" s="154" t="s">
        <v>8936</v>
      </c>
      <c r="H235" s="155">
        <v>6</v>
      </c>
      <c r="I235" s="156"/>
      <c r="L235" s="152"/>
      <c r="M235" s="157"/>
      <c r="T235" s="158"/>
      <c r="AT235" s="153" t="s">
        <v>226</v>
      </c>
      <c r="AU235" s="153" t="s">
        <v>79</v>
      </c>
      <c r="AV235" s="12" t="s">
        <v>79</v>
      </c>
      <c r="AW235" s="12" t="s">
        <v>31</v>
      </c>
      <c r="AX235" s="12" t="s">
        <v>69</v>
      </c>
      <c r="AY235" s="153" t="s">
        <v>212</v>
      </c>
    </row>
    <row r="236" spans="2:65" s="12" customFormat="1">
      <c r="B236" s="152"/>
      <c r="D236" s="150" t="s">
        <v>226</v>
      </c>
      <c r="E236" s="153" t="s">
        <v>19</v>
      </c>
      <c r="F236" s="154" t="s">
        <v>8862</v>
      </c>
      <c r="H236" s="155">
        <v>4</v>
      </c>
      <c r="I236" s="156"/>
      <c r="L236" s="152"/>
      <c r="M236" s="157"/>
      <c r="T236" s="158"/>
      <c r="AT236" s="153" t="s">
        <v>226</v>
      </c>
      <c r="AU236" s="153" t="s">
        <v>79</v>
      </c>
      <c r="AV236" s="12" t="s">
        <v>79</v>
      </c>
      <c r="AW236" s="12" t="s">
        <v>31</v>
      </c>
      <c r="AX236" s="12" t="s">
        <v>69</v>
      </c>
      <c r="AY236" s="153" t="s">
        <v>212</v>
      </c>
    </row>
    <row r="237" spans="2:65" s="12" customFormat="1">
      <c r="B237" s="152"/>
      <c r="D237" s="150" t="s">
        <v>226</v>
      </c>
      <c r="E237" s="153" t="s">
        <v>19</v>
      </c>
      <c r="F237" s="154" t="s">
        <v>8937</v>
      </c>
      <c r="H237" s="155">
        <v>6</v>
      </c>
      <c r="I237" s="156"/>
      <c r="L237" s="152"/>
      <c r="M237" s="157"/>
      <c r="T237" s="158"/>
      <c r="AT237" s="153" t="s">
        <v>226</v>
      </c>
      <c r="AU237" s="153" t="s">
        <v>79</v>
      </c>
      <c r="AV237" s="12" t="s">
        <v>79</v>
      </c>
      <c r="AW237" s="12" t="s">
        <v>31</v>
      </c>
      <c r="AX237" s="12" t="s">
        <v>69</v>
      </c>
      <c r="AY237" s="153" t="s">
        <v>212</v>
      </c>
    </row>
    <row r="238" spans="2:65" s="12" customFormat="1">
      <c r="B238" s="152"/>
      <c r="D238" s="150" t="s">
        <v>226</v>
      </c>
      <c r="E238" s="153" t="s">
        <v>19</v>
      </c>
      <c r="F238" s="154" t="s">
        <v>8479</v>
      </c>
      <c r="H238" s="155">
        <v>6</v>
      </c>
      <c r="I238" s="156"/>
      <c r="L238" s="152"/>
      <c r="M238" s="157"/>
      <c r="T238" s="158"/>
      <c r="AT238" s="153" t="s">
        <v>226</v>
      </c>
      <c r="AU238" s="153" t="s">
        <v>79</v>
      </c>
      <c r="AV238" s="12" t="s">
        <v>79</v>
      </c>
      <c r="AW238" s="12" t="s">
        <v>31</v>
      </c>
      <c r="AX238" s="12" t="s">
        <v>69</v>
      </c>
      <c r="AY238" s="153" t="s">
        <v>212</v>
      </c>
    </row>
    <row r="239" spans="2:65" s="12" customFormat="1">
      <c r="B239" s="152"/>
      <c r="D239" s="150" t="s">
        <v>226</v>
      </c>
      <c r="E239" s="153" t="s">
        <v>19</v>
      </c>
      <c r="F239" s="154" t="s">
        <v>8938</v>
      </c>
      <c r="H239" s="155">
        <v>6</v>
      </c>
      <c r="I239" s="156"/>
      <c r="L239" s="152"/>
      <c r="M239" s="157"/>
      <c r="T239" s="158"/>
      <c r="AT239" s="153" t="s">
        <v>226</v>
      </c>
      <c r="AU239" s="153" t="s">
        <v>79</v>
      </c>
      <c r="AV239" s="12" t="s">
        <v>79</v>
      </c>
      <c r="AW239" s="12" t="s">
        <v>31</v>
      </c>
      <c r="AX239" s="12" t="s">
        <v>69</v>
      </c>
      <c r="AY239" s="153" t="s">
        <v>212</v>
      </c>
    </row>
    <row r="240" spans="2:65" s="12" customFormat="1">
      <c r="B240" s="152"/>
      <c r="D240" s="150" t="s">
        <v>226</v>
      </c>
      <c r="E240" s="153" t="s">
        <v>19</v>
      </c>
      <c r="F240" s="154" t="s">
        <v>8939</v>
      </c>
      <c r="H240" s="155">
        <v>6</v>
      </c>
      <c r="I240" s="156"/>
      <c r="L240" s="152"/>
      <c r="M240" s="157"/>
      <c r="T240" s="158"/>
      <c r="AT240" s="153" t="s">
        <v>226</v>
      </c>
      <c r="AU240" s="153" t="s">
        <v>79</v>
      </c>
      <c r="AV240" s="12" t="s">
        <v>79</v>
      </c>
      <c r="AW240" s="12" t="s">
        <v>31</v>
      </c>
      <c r="AX240" s="12" t="s">
        <v>69</v>
      </c>
      <c r="AY240" s="153" t="s">
        <v>212</v>
      </c>
    </row>
    <row r="241" spans="2:65" s="12" customFormat="1">
      <c r="B241" s="152"/>
      <c r="D241" s="150" t="s">
        <v>226</v>
      </c>
      <c r="E241" s="153" t="s">
        <v>19</v>
      </c>
      <c r="F241" s="154" t="s">
        <v>8864</v>
      </c>
      <c r="H241" s="155">
        <v>6</v>
      </c>
      <c r="I241" s="156"/>
      <c r="L241" s="152"/>
      <c r="M241" s="157"/>
      <c r="T241" s="158"/>
      <c r="AT241" s="153" t="s">
        <v>226</v>
      </c>
      <c r="AU241" s="153" t="s">
        <v>79</v>
      </c>
      <c r="AV241" s="12" t="s">
        <v>79</v>
      </c>
      <c r="AW241" s="12" t="s">
        <v>31</v>
      </c>
      <c r="AX241" s="12" t="s">
        <v>69</v>
      </c>
      <c r="AY241" s="153" t="s">
        <v>212</v>
      </c>
    </row>
    <row r="242" spans="2:65" s="13" customFormat="1">
      <c r="B242" s="159"/>
      <c r="D242" s="150" t="s">
        <v>226</v>
      </c>
      <c r="E242" s="160" t="s">
        <v>19</v>
      </c>
      <c r="F242" s="161" t="s">
        <v>228</v>
      </c>
      <c r="H242" s="162">
        <v>40</v>
      </c>
      <c r="I242" s="163"/>
      <c r="L242" s="159"/>
      <c r="M242" s="164"/>
      <c r="T242" s="165"/>
      <c r="AT242" s="160" t="s">
        <v>226</v>
      </c>
      <c r="AU242" s="160" t="s">
        <v>79</v>
      </c>
      <c r="AV242" s="13" t="s">
        <v>229</v>
      </c>
      <c r="AW242" s="13" t="s">
        <v>31</v>
      </c>
      <c r="AX242" s="13" t="s">
        <v>77</v>
      </c>
      <c r="AY242" s="160" t="s">
        <v>212</v>
      </c>
    </row>
    <row r="243" spans="2:65" s="1" customFormat="1" ht="16.5" customHeight="1">
      <c r="B243" s="34"/>
      <c r="C243" s="133" t="s">
        <v>605</v>
      </c>
      <c r="D243" s="133" t="s">
        <v>215</v>
      </c>
      <c r="E243" s="134" t="s">
        <v>8940</v>
      </c>
      <c r="F243" s="135" t="s">
        <v>8941</v>
      </c>
      <c r="G243" s="136" t="s">
        <v>624</v>
      </c>
      <c r="H243" s="137">
        <v>59</v>
      </c>
      <c r="I243" s="138"/>
      <c r="J243" s="139">
        <f>ROUND(I243*H243,2)</f>
        <v>0</v>
      </c>
      <c r="K243" s="135" t="s">
        <v>5488</v>
      </c>
      <c r="L243" s="34"/>
      <c r="M243" s="140" t="s">
        <v>19</v>
      </c>
      <c r="N243" s="141" t="s">
        <v>40</v>
      </c>
      <c r="P243" s="142">
        <f>O243*H243</f>
        <v>0</v>
      </c>
      <c r="Q243" s="142">
        <v>0</v>
      </c>
      <c r="R243" s="142">
        <f>Q243*H243</f>
        <v>0</v>
      </c>
      <c r="S243" s="142">
        <v>0</v>
      </c>
      <c r="T243" s="143">
        <f>S243*H243</f>
        <v>0</v>
      </c>
      <c r="AR243" s="144" t="s">
        <v>229</v>
      </c>
      <c r="AT243" s="144" t="s">
        <v>215</v>
      </c>
      <c r="AU243" s="144" t="s">
        <v>79</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229</v>
      </c>
      <c r="BM243" s="144" t="s">
        <v>8942</v>
      </c>
    </row>
    <row r="244" spans="2:65" s="12" customFormat="1">
      <c r="B244" s="152"/>
      <c r="D244" s="150" t="s">
        <v>226</v>
      </c>
      <c r="E244" s="153" t="s">
        <v>19</v>
      </c>
      <c r="F244" s="154" t="s">
        <v>8943</v>
      </c>
      <c r="H244" s="155">
        <v>9</v>
      </c>
      <c r="I244" s="156"/>
      <c r="L244" s="152"/>
      <c r="M244" s="157"/>
      <c r="T244" s="158"/>
      <c r="AT244" s="153" t="s">
        <v>226</v>
      </c>
      <c r="AU244" s="153" t="s">
        <v>79</v>
      </c>
      <c r="AV244" s="12" t="s">
        <v>79</v>
      </c>
      <c r="AW244" s="12" t="s">
        <v>31</v>
      </c>
      <c r="AX244" s="12" t="s">
        <v>69</v>
      </c>
      <c r="AY244" s="153" t="s">
        <v>212</v>
      </c>
    </row>
    <row r="245" spans="2:65" s="12" customFormat="1">
      <c r="B245" s="152"/>
      <c r="D245" s="150" t="s">
        <v>226</v>
      </c>
      <c r="E245" s="153" t="s">
        <v>19</v>
      </c>
      <c r="F245" s="154" t="s">
        <v>8862</v>
      </c>
      <c r="H245" s="155">
        <v>4</v>
      </c>
      <c r="I245" s="156"/>
      <c r="L245" s="152"/>
      <c r="M245" s="157"/>
      <c r="T245" s="158"/>
      <c r="AT245" s="153" t="s">
        <v>226</v>
      </c>
      <c r="AU245" s="153" t="s">
        <v>79</v>
      </c>
      <c r="AV245" s="12" t="s">
        <v>79</v>
      </c>
      <c r="AW245" s="12" t="s">
        <v>31</v>
      </c>
      <c r="AX245" s="12" t="s">
        <v>69</v>
      </c>
      <c r="AY245" s="153" t="s">
        <v>212</v>
      </c>
    </row>
    <row r="246" spans="2:65" s="12" customFormat="1">
      <c r="B246" s="152"/>
      <c r="D246" s="150" t="s">
        <v>226</v>
      </c>
      <c r="E246" s="153" t="s">
        <v>19</v>
      </c>
      <c r="F246" s="154" t="s">
        <v>8944</v>
      </c>
      <c r="H246" s="155">
        <v>9</v>
      </c>
      <c r="I246" s="156"/>
      <c r="L246" s="152"/>
      <c r="M246" s="157"/>
      <c r="T246" s="158"/>
      <c r="AT246" s="153" t="s">
        <v>226</v>
      </c>
      <c r="AU246" s="153" t="s">
        <v>79</v>
      </c>
      <c r="AV246" s="12" t="s">
        <v>79</v>
      </c>
      <c r="AW246" s="12" t="s">
        <v>31</v>
      </c>
      <c r="AX246" s="12" t="s">
        <v>69</v>
      </c>
      <c r="AY246" s="153" t="s">
        <v>212</v>
      </c>
    </row>
    <row r="247" spans="2:65" s="12" customFormat="1">
      <c r="B247" s="152"/>
      <c r="D247" s="150" t="s">
        <v>226</v>
      </c>
      <c r="E247" s="153" t="s">
        <v>19</v>
      </c>
      <c r="F247" s="154" t="s">
        <v>6373</v>
      </c>
      <c r="H247" s="155">
        <v>14</v>
      </c>
      <c r="I247" s="156"/>
      <c r="L247" s="152"/>
      <c r="M247" s="157"/>
      <c r="T247" s="158"/>
      <c r="AT247" s="153" t="s">
        <v>226</v>
      </c>
      <c r="AU247" s="153" t="s">
        <v>79</v>
      </c>
      <c r="AV247" s="12" t="s">
        <v>79</v>
      </c>
      <c r="AW247" s="12" t="s">
        <v>31</v>
      </c>
      <c r="AX247" s="12" t="s">
        <v>69</v>
      </c>
      <c r="AY247" s="153" t="s">
        <v>212</v>
      </c>
    </row>
    <row r="248" spans="2:65" s="12" customFormat="1">
      <c r="B248" s="152"/>
      <c r="D248" s="150" t="s">
        <v>226</v>
      </c>
      <c r="E248" s="153" t="s">
        <v>19</v>
      </c>
      <c r="F248" s="154" t="s">
        <v>8945</v>
      </c>
      <c r="H248" s="155">
        <v>8</v>
      </c>
      <c r="I248" s="156"/>
      <c r="L248" s="152"/>
      <c r="M248" s="157"/>
      <c r="T248" s="158"/>
      <c r="AT248" s="153" t="s">
        <v>226</v>
      </c>
      <c r="AU248" s="153" t="s">
        <v>79</v>
      </c>
      <c r="AV248" s="12" t="s">
        <v>79</v>
      </c>
      <c r="AW248" s="12" t="s">
        <v>31</v>
      </c>
      <c r="AX248" s="12" t="s">
        <v>69</v>
      </c>
      <c r="AY248" s="153" t="s">
        <v>212</v>
      </c>
    </row>
    <row r="249" spans="2:65" s="12" customFormat="1">
      <c r="B249" s="152"/>
      <c r="D249" s="150" t="s">
        <v>226</v>
      </c>
      <c r="E249" s="153" t="s">
        <v>19</v>
      </c>
      <c r="F249" s="154" t="s">
        <v>6409</v>
      </c>
      <c r="H249" s="155">
        <v>9</v>
      </c>
      <c r="I249" s="156"/>
      <c r="L249" s="152"/>
      <c r="M249" s="157"/>
      <c r="T249" s="158"/>
      <c r="AT249" s="153" t="s">
        <v>226</v>
      </c>
      <c r="AU249" s="153" t="s">
        <v>79</v>
      </c>
      <c r="AV249" s="12" t="s">
        <v>79</v>
      </c>
      <c r="AW249" s="12" t="s">
        <v>31</v>
      </c>
      <c r="AX249" s="12" t="s">
        <v>69</v>
      </c>
      <c r="AY249" s="153" t="s">
        <v>212</v>
      </c>
    </row>
    <row r="250" spans="2:65" s="12" customFormat="1">
      <c r="B250" s="152"/>
      <c r="D250" s="150" t="s">
        <v>226</v>
      </c>
      <c r="E250" s="153" t="s">
        <v>19</v>
      </c>
      <c r="F250" s="154" t="s">
        <v>8864</v>
      </c>
      <c r="H250" s="155">
        <v>6</v>
      </c>
      <c r="I250" s="156"/>
      <c r="L250" s="152"/>
      <c r="M250" s="157"/>
      <c r="T250" s="158"/>
      <c r="AT250" s="153" t="s">
        <v>226</v>
      </c>
      <c r="AU250" s="153" t="s">
        <v>79</v>
      </c>
      <c r="AV250" s="12" t="s">
        <v>79</v>
      </c>
      <c r="AW250" s="12" t="s">
        <v>31</v>
      </c>
      <c r="AX250" s="12" t="s">
        <v>69</v>
      </c>
      <c r="AY250" s="153" t="s">
        <v>212</v>
      </c>
    </row>
    <row r="251" spans="2:65" s="13" customFormat="1">
      <c r="B251" s="159"/>
      <c r="D251" s="150" t="s">
        <v>226</v>
      </c>
      <c r="E251" s="160" t="s">
        <v>19</v>
      </c>
      <c r="F251" s="161" t="s">
        <v>228</v>
      </c>
      <c r="H251" s="162">
        <v>59</v>
      </c>
      <c r="I251" s="163"/>
      <c r="L251" s="159"/>
      <c r="M251" s="164"/>
      <c r="T251" s="165"/>
      <c r="AT251" s="160" t="s">
        <v>226</v>
      </c>
      <c r="AU251" s="160" t="s">
        <v>79</v>
      </c>
      <c r="AV251" s="13" t="s">
        <v>229</v>
      </c>
      <c r="AW251" s="13" t="s">
        <v>31</v>
      </c>
      <c r="AX251" s="13" t="s">
        <v>77</v>
      </c>
      <c r="AY251" s="160" t="s">
        <v>212</v>
      </c>
    </row>
    <row r="252" spans="2:65" s="1" customFormat="1" ht="16.5" customHeight="1">
      <c r="B252" s="34"/>
      <c r="C252" s="133" t="s">
        <v>610</v>
      </c>
      <c r="D252" s="133" t="s">
        <v>215</v>
      </c>
      <c r="E252" s="134" t="s">
        <v>8946</v>
      </c>
      <c r="F252" s="135" t="s">
        <v>8947</v>
      </c>
      <c r="G252" s="136" t="s">
        <v>624</v>
      </c>
      <c r="H252" s="137">
        <v>59</v>
      </c>
      <c r="I252" s="138"/>
      <c r="J252" s="139">
        <f>ROUND(I252*H252,2)</f>
        <v>0</v>
      </c>
      <c r="K252" s="135" t="s">
        <v>5488</v>
      </c>
      <c r="L252" s="34"/>
      <c r="M252" s="140" t="s">
        <v>19</v>
      </c>
      <c r="N252" s="141" t="s">
        <v>40</v>
      </c>
      <c r="P252" s="142">
        <f>O252*H252</f>
        <v>0</v>
      </c>
      <c r="Q252" s="142">
        <v>0</v>
      </c>
      <c r="R252" s="142">
        <f>Q252*H252</f>
        <v>0</v>
      </c>
      <c r="S252" s="142">
        <v>0</v>
      </c>
      <c r="T252" s="143">
        <f>S252*H252</f>
        <v>0</v>
      </c>
      <c r="AR252" s="144" t="s">
        <v>229</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229</v>
      </c>
      <c r="BM252" s="144" t="s">
        <v>8948</v>
      </c>
    </row>
    <row r="253" spans="2:65" s="12" customFormat="1">
      <c r="B253" s="152"/>
      <c r="D253" s="150" t="s">
        <v>226</v>
      </c>
      <c r="E253" s="153" t="s">
        <v>19</v>
      </c>
      <c r="F253" s="154" t="s">
        <v>8943</v>
      </c>
      <c r="H253" s="155">
        <v>9</v>
      </c>
      <c r="I253" s="156"/>
      <c r="L253" s="152"/>
      <c r="M253" s="157"/>
      <c r="T253" s="158"/>
      <c r="AT253" s="153" t="s">
        <v>226</v>
      </c>
      <c r="AU253" s="153" t="s">
        <v>79</v>
      </c>
      <c r="AV253" s="12" t="s">
        <v>79</v>
      </c>
      <c r="AW253" s="12" t="s">
        <v>31</v>
      </c>
      <c r="AX253" s="12" t="s">
        <v>69</v>
      </c>
      <c r="AY253" s="153" t="s">
        <v>212</v>
      </c>
    </row>
    <row r="254" spans="2:65" s="12" customFormat="1">
      <c r="B254" s="152"/>
      <c r="D254" s="150" t="s">
        <v>226</v>
      </c>
      <c r="E254" s="153" t="s">
        <v>19</v>
      </c>
      <c r="F254" s="154" t="s">
        <v>8862</v>
      </c>
      <c r="H254" s="155">
        <v>4</v>
      </c>
      <c r="I254" s="156"/>
      <c r="L254" s="152"/>
      <c r="M254" s="157"/>
      <c r="T254" s="158"/>
      <c r="AT254" s="153" t="s">
        <v>226</v>
      </c>
      <c r="AU254" s="153" t="s">
        <v>79</v>
      </c>
      <c r="AV254" s="12" t="s">
        <v>79</v>
      </c>
      <c r="AW254" s="12" t="s">
        <v>31</v>
      </c>
      <c r="AX254" s="12" t="s">
        <v>69</v>
      </c>
      <c r="AY254" s="153" t="s">
        <v>212</v>
      </c>
    </row>
    <row r="255" spans="2:65" s="12" customFormat="1">
      <c r="B255" s="152"/>
      <c r="D255" s="150" t="s">
        <v>226</v>
      </c>
      <c r="E255" s="153" t="s">
        <v>19</v>
      </c>
      <c r="F255" s="154" t="s">
        <v>8944</v>
      </c>
      <c r="H255" s="155">
        <v>9</v>
      </c>
      <c r="I255" s="156"/>
      <c r="L255" s="152"/>
      <c r="M255" s="157"/>
      <c r="T255" s="158"/>
      <c r="AT255" s="153" t="s">
        <v>226</v>
      </c>
      <c r="AU255" s="153" t="s">
        <v>79</v>
      </c>
      <c r="AV255" s="12" t="s">
        <v>79</v>
      </c>
      <c r="AW255" s="12" t="s">
        <v>31</v>
      </c>
      <c r="AX255" s="12" t="s">
        <v>69</v>
      </c>
      <c r="AY255" s="153" t="s">
        <v>212</v>
      </c>
    </row>
    <row r="256" spans="2:65" s="12" customFormat="1">
      <c r="B256" s="152"/>
      <c r="D256" s="150" t="s">
        <v>226</v>
      </c>
      <c r="E256" s="153" t="s">
        <v>19</v>
      </c>
      <c r="F256" s="154" t="s">
        <v>6373</v>
      </c>
      <c r="H256" s="155">
        <v>14</v>
      </c>
      <c r="I256" s="156"/>
      <c r="L256" s="152"/>
      <c r="M256" s="157"/>
      <c r="T256" s="158"/>
      <c r="AT256" s="153" t="s">
        <v>226</v>
      </c>
      <c r="AU256" s="153" t="s">
        <v>79</v>
      </c>
      <c r="AV256" s="12" t="s">
        <v>79</v>
      </c>
      <c r="AW256" s="12" t="s">
        <v>31</v>
      </c>
      <c r="AX256" s="12" t="s">
        <v>69</v>
      </c>
      <c r="AY256" s="153" t="s">
        <v>212</v>
      </c>
    </row>
    <row r="257" spans="2:65" s="12" customFormat="1">
      <c r="B257" s="152"/>
      <c r="D257" s="150" t="s">
        <v>226</v>
      </c>
      <c r="E257" s="153" t="s">
        <v>19</v>
      </c>
      <c r="F257" s="154" t="s">
        <v>8945</v>
      </c>
      <c r="H257" s="155">
        <v>8</v>
      </c>
      <c r="I257" s="156"/>
      <c r="L257" s="152"/>
      <c r="M257" s="157"/>
      <c r="T257" s="158"/>
      <c r="AT257" s="153" t="s">
        <v>226</v>
      </c>
      <c r="AU257" s="153" t="s">
        <v>79</v>
      </c>
      <c r="AV257" s="12" t="s">
        <v>79</v>
      </c>
      <c r="AW257" s="12" t="s">
        <v>31</v>
      </c>
      <c r="AX257" s="12" t="s">
        <v>69</v>
      </c>
      <c r="AY257" s="153" t="s">
        <v>212</v>
      </c>
    </row>
    <row r="258" spans="2:65" s="12" customFormat="1">
      <c r="B258" s="152"/>
      <c r="D258" s="150" t="s">
        <v>226</v>
      </c>
      <c r="E258" s="153" t="s">
        <v>19</v>
      </c>
      <c r="F258" s="154" t="s">
        <v>6409</v>
      </c>
      <c r="H258" s="155">
        <v>9</v>
      </c>
      <c r="I258" s="156"/>
      <c r="L258" s="152"/>
      <c r="M258" s="157"/>
      <c r="T258" s="158"/>
      <c r="AT258" s="153" t="s">
        <v>226</v>
      </c>
      <c r="AU258" s="153" t="s">
        <v>79</v>
      </c>
      <c r="AV258" s="12" t="s">
        <v>79</v>
      </c>
      <c r="AW258" s="12" t="s">
        <v>31</v>
      </c>
      <c r="AX258" s="12" t="s">
        <v>69</v>
      </c>
      <c r="AY258" s="153" t="s">
        <v>212</v>
      </c>
    </row>
    <row r="259" spans="2:65" s="12" customFormat="1">
      <c r="B259" s="152"/>
      <c r="D259" s="150" t="s">
        <v>226</v>
      </c>
      <c r="E259" s="153" t="s">
        <v>19</v>
      </c>
      <c r="F259" s="154" t="s">
        <v>8864</v>
      </c>
      <c r="H259" s="155">
        <v>6</v>
      </c>
      <c r="I259" s="156"/>
      <c r="L259" s="152"/>
      <c r="M259" s="157"/>
      <c r="T259" s="158"/>
      <c r="AT259" s="153" t="s">
        <v>226</v>
      </c>
      <c r="AU259" s="153" t="s">
        <v>79</v>
      </c>
      <c r="AV259" s="12" t="s">
        <v>79</v>
      </c>
      <c r="AW259" s="12" t="s">
        <v>31</v>
      </c>
      <c r="AX259" s="12" t="s">
        <v>69</v>
      </c>
      <c r="AY259" s="153" t="s">
        <v>212</v>
      </c>
    </row>
    <row r="260" spans="2:65" s="13" customFormat="1">
      <c r="B260" s="159"/>
      <c r="D260" s="150" t="s">
        <v>226</v>
      </c>
      <c r="E260" s="160" t="s">
        <v>19</v>
      </c>
      <c r="F260" s="161" t="s">
        <v>228</v>
      </c>
      <c r="H260" s="162">
        <v>59</v>
      </c>
      <c r="I260" s="163"/>
      <c r="L260" s="159"/>
      <c r="M260" s="164"/>
      <c r="T260" s="165"/>
      <c r="AT260" s="160" t="s">
        <v>226</v>
      </c>
      <c r="AU260" s="160" t="s">
        <v>79</v>
      </c>
      <c r="AV260" s="13" t="s">
        <v>229</v>
      </c>
      <c r="AW260" s="13" t="s">
        <v>31</v>
      </c>
      <c r="AX260" s="13" t="s">
        <v>77</v>
      </c>
      <c r="AY260" s="160" t="s">
        <v>212</v>
      </c>
    </row>
    <row r="261" spans="2:65" s="1" customFormat="1" ht="16.5" customHeight="1">
      <c r="B261" s="34"/>
      <c r="C261" s="133" t="s">
        <v>616</v>
      </c>
      <c r="D261" s="133" t="s">
        <v>215</v>
      </c>
      <c r="E261" s="134" t="s">
        <v>8949</v>
      </c>
      <c r="F261" s="135" t="s">
        <v>8950</v>
      </c>
      <c r="G261" s="136" t="s">
        <v>624</v>
      </c>
      <c r="H261" s="137">
        <v>59</v>
      </c>
      <c r="I261" s="138"/>
      <c r="J261" s="139">
        <f>ROUND(I261*H261,2)</f>
        <v>0</v>
      </c>
      <c r="K261" s="135" t="s">
        <v>5488</v>
      </c>
      <c r="L261" s="34"/>
      <c r="M261" s="140" t="s">
        <v>19</v>
      </c>
      <c r="N261" s="141" t="s">
        <v>40</v>
      </c>
      <c r="P261" s="142">
        <f>O261*H261</f>
        <v>0</v>
      </c>
      <c r="Q261" s="142">
        <v>0</v>
      </c>
      <c r="R261" s="142">
        <f>Q261*H261</f>
        <v>0</v>
      </c>
      <c r="S261" s="142">
        <v>0</v>
      </c>
      <c r="T261" s="143">
        <f>S261*H261</f>
        <v>0</v>
      </c>
      <c r="AR261" s="144" t="s">
        <v>229</v>
      </c>
      <c r="AT261" s="144" t="s">
        <v>215</v>
      </c>
      <c r="AU261" s="144" t="s">
        <v>79</v>
      </c>
      <c r="AY261" s="19" t="s">
        <v>212</v>
      </c>
      <c r="BE261" s="145">
        <f>IF(N261="základní",J261,0)</f>
        <v>0</v>
      </c>
      <c r="BF261" s="145">
        <f>IF(N261="snížená",J261,0)</f>
        <v>0</v>
      </c>
      <c r="BG261" s="145">
        <f>IF(N261="zákl. přenesená",J261,0)</f>
        <v>0</v>
      </c>
      <c r="BH261" s="145">
        <f>IF(N261="sníž. přenesená",J261,0)</f>
        <v>0</v>
      </c>
      <c r="BI261" s="145">
        <f>IF(N261="nulová",J261,0)</f>
        <v>0</v>
      </c>
      <c r="BJ261" s="19" t="s">
        <v>77</v>
      </c>
      <c r="BK261" s="145">
        <f>ROUND(I261*H261,2)</f>
        <v>0</v>
      </c>
      <c r="BL261" s="19" t="s">
        <v>229</v>
      </c>
      <c r="BM261" s="144" t="s">
        <v>8951</v>
      </c>
    </row>
    <row r="262" spans="2:65" s="12" customFormat="1">
      <c r="B262" s="152"/>
      <c r="D262" s="150" t="s">
        <v>226</v>
      </c>
      <c r="E262" s="153" t="s">
        <v>19</v>
      </c>
      <c r="F262" s="154" t="s">
        <v>8943</v>
      </c>
      <c r="H262" s="155">
        <v>9</v>
      </c>
      <c r="I262" s="156"/>
      <c r="L262" s="152"/>
      <c r="M262" s="157"/>
      <c r="T262" s="158"/>
      <c r="AT262" s="153" t="s">
        <v>226</v>
      </c>
      <c r="AU262" s="153" t="s">
        <v>79</v>
      </c>
      <c r="AV262" s="12" t="s">
        <v>79</v>
      </c>
      <c r="AW262" s="12" t="s">
        <v>31</v>
      </c>
      <c r="AX262" s="12" t="s">
        <v>69</v>
      </c>
      <c r="AY262" s="153" t="s">
        <v>212</v>
      </c>
    </row>
    <row r="263" spans="2:65" s="12" customFormat="1">
      <c r="B263" s="152"/>
      <c r="D263" s="150" t="s">
        <v>226</v>
      </c>
      <c r="E263" s="153" t="s">
        <v>19</v>
      </c>
      <c r="F263" s="154" t="s">
        <v>8862</v>
      </c>
      <c r="H263" s="155">
        <v>4</v>
      </c>
      <c r="I263" s="156"/>
      <c r="L263" s="152"/>
      <c r="M263" s="157"/>
      <c r="T263" s="158"/>
      <c r="AT263" s="153" t="s">
        <v>226</v>
      </c>
      <c r="AU263" s="153" t="s">
        <v>79</v>
      </c>
      <c r="AV263" s="12" t="s">
        <v>79</v>
      </c>
      <c r="AW263" s="12" t="s">
        <v>31</v>
      </c>
      <c r="AX263" s="12" t="s">
        <v>69</v>
      </c>
      <c r="AY263" s="153" t="s">
        <v>212</v>
      </c>
    </row>
    <row r="264" spans="2:65" s="12" customFormat="1">
      <c r="B264" s="152"/>
      <c r="D264" s="150" t="s">
        <v>226</v>
      </c>
      <c r="E264" s="153" t="s">
        <v>19</v>
      </c>
      <c r="F264" s="154" t="s">
        <v>8944</v>
      </c>
      <c r="H264" s="155">
        <v>9</v>
      </c>
      <c r="I264" s="156"/>
      <c r="L264" s="152"/>
      <c r="M264" s="157"/>
      <c r="T264" s="158"/>
      <c r="AT264" s="153" t="s">
        <v>226</v>
      </c>
      <c r="AU264" s="153" t="s">
        <v>79</v>
      </c>
      <c r="AV264" s="12" t="s">
        <v>79</v>
      </c>
      <c r="AW264" s="12" t="s">
        <v>31</v>
      </c>
      <c r="AX264" s="12" t="s">
        <v>69</v>
      </c>
      <c r="AY264" s="153" t="s">
        <v>212</v>
      </c>
    </row>
    <row r="265" spans="2:65" s="12" customFormat="1">
      <c r="B265" s="152"/>
      <c r="D265" s="150" t="s">
        <v>226</v>
      </c>
      <c r="E265" s="153" t="s">
        <v>19</v>
      </c>
      <c r="F265" s="154" t="s">
        <v>6373</v>
      </c>
      <c r="H265" s="155">
        <v>14</v>
      </c>
      <c r="I265" s="156"/>
      <c r="L265" s="152"/>
      <c r="M265" s="157"/>
      <c r="T265" s="158"/>
      <c r="AT265" s="153" t="s">
        <v>226</v>
      </c>
      <c r="AU265" s="153" t="s">
        <v>79</v>
      </c>
      <c r="AV265" s="12" t="s">
        <v>79</v>
      </c>
      <c r="AW265" s="12" t="s">
        <v>31</v>
      </c>
      <c r="AX265" s="12" t="s">
        <v>69</v>
      </c>
      <c r="AY265" s="153" t="s">
        <v>212</v>
      </c>
    </row>
    <row r="266" spans="2:65" s="12" customFormat="1">
      <c r="B266" s="152"/>
      <c r="D266" s="150" t="s">
        <v>226</v>
      </c>
      <c r="E266" s="153" t="s">
        <v>19</v>
      </c>
      <c r="F266" s="154" t="s">
        <v>8945</v>
      </c>
      <c r="H266" s="155">
        <v>8</v>
      </c>
      <c r="I266" s="156"/>
      <c r="L266" s="152"/>
      <c r="M266" s="157"/>
      <c r="T266" s="158"/>
      <c r="AT266" s="153" t="s">
        <v>226</v>
      </c>
      <c r="AU266" s="153" t="s">
        <v>79</v>
      </c>
      <c r="AV266" s="12" t="s">
        <v>79</v>
      </c>
      <c r="AW266" s="12" t="s">
        <v>31</v>
      </c>
      <c r="AX266" s="12" t="s">
        <v>69</v>
      </c>
      <c r="AY266" s="153" t="s">
        <v>212</v>
      </c>
    </row>
    <row r="267" spans="2:65" s="12" customFormat="1">
      <c r="B267" s="152"/>
      <c r="D267" s="150" t="s">
        <v>226</v>
      </c>
      <c r="E267" s="153" t="s">
        <v>19</v>
      </c>
      <c r="F267" s="154" t="s">
        <v>6409</v>
      </c>
      <c r="H267" s="155">
        <v>9</v>
      </c>
      <c r="I267" s="156"/>
      <c r="L267" s="152"/>
      <c r="M267" s="157"/>
      <c r="T267" s="158"/>
      <c r="AT267" s="153" t="s">
        <v>226</v>
      </c>
      <c r="AU267" s="153" t="s">
        <v>79</v>
      </c>
      <c r="AV267" s="12" t="s">
        <v>79</v>
      </c>
      <c r="AW267" s="12" t="s">
        <v>31</v>
      </c>
      <c r="AX267" s="12" t="s">
        <v>69</v>
      </c>
      <c r="AY267" s="153" t="s">
        <v>212</v>
      </c>
    </row>
    <row r="268" spans="2:65" s="12" customFormat="1">
      <c r="B268" s="152"/>
      <c r="D268" s="150" t="s">
        <v>226</v>
      </c>
      <c r="E268" s="153" t="s">
        <v>19</v>
      </c>
      <c r="F268" s="154" t="s">
        <v>8864</v>
      </c>
      <c r="H268" s="155">
        <v>6</v>
      </c>
      <c r="I268" s="156"/>
      <c r="L268" s="152"/>
      <c r="M268" s="157"/>
      <c r="T268" s="158"/>
      <c r="AT268" s="153" t="s">
        <v>226</v>
      </c>
      <c r="AU268" s="153" t="s">
        <v>79</v>
      </c>
      <c r="AV268" s="12" t="s">
        <v>79</v>
      </c>
      <c r="AW268" s="12" t="s">
        <v>31</v>
      </c>
      <c r="AX268" s="12" t="s">
        <v>69</v>
      </c>
      <c r="AY268" s="153" t="s">
        <v>212</v>
      </c>
    </row>
    <row r="269" spans="2:65" s="13" customFormat="1">
      <c r="B269" s="159"/>
      <c r="D269" s="150" t="s">
        <v>226</v>
      </c>
      <c r="E269" s="160" t="s">
        <v>19</v>
      </c>
      <c r="F269" s="161" t="s">
        <v>228</v>
      </c>
      <c r="H269" s="162">
        <v>59</v>
      </c>
      <c r="I269" s="163"/>
      <c r="L269" s="159"/>
      <c r="M269" s="164"/>
      <c r="T269" s="165"/>
      <c r="AT269" s="160" t="s">
        <v>226</v>
      </c>
      <c r="AU269" s="160" t="s">
        <v>79</v>
      </c>
      <c r="AV269" s="13" t="s">
        <v>229</v>
      </c>
      <c r="AW269" s="13" t="s">
        <v>31</v>
      </c>
      <c r="AX269" s="13" t="s">
        <v>77</v>
      </c>
      <c r="AY269" s="160" t="s">
        <v>212</v>
      </c>
    </row>
    <row r="270" spans="2:65" s="1" customFormat="1" ht="16.5" customHeight="1">
      <c r="B270" s="34"/>
      <c r="C270" s="133" t="s">
        <v>621</v>
      </c>
      <c r="D270" s="133" t="s">
        <v>215</v>
      </c>
      <c r="E270" s="134" t="s">
        <v>8952</v>
      </c>
      <c r="F270" s="135" t="s">
        <v>8953</v>
      </c>
      <c r="G270" s="136" t="s">
        <v>624</v>
      </c>
      <c r="H270" s="137">
        <v>41</v>
      </c>
      <c r="I270" s="138"/>
      <c r="J270" s="139">
        <f>ROUND(I270*H270,2)</f>
        <v>0</v>
      </c>
      <c r="K270" s="135" t="s">
        <v>5488</v>
      </c>
      <c r="L270" s="34"/>
      <c r="M270" s="140" t="s">
        <v>19</v>
      </c>
      <c r="N270" s="141" t="s">
        <v>40</v>
      </c>
      <c r="P270" s="142">
        <f>O270*H270</f>
        <v>0</v>
      </c>
      <c r="Q270" s="142">
        <v>0</v>
      </c>
      <c r="R270" s="142">
        <f>Q270*H270</f>
        <v>0</v>
      </c>
      <c r="S270" s="142">
        <v>0</v>
      </c>
      <c r="T270" s="143">
        <f>S270*H270</f>
        <v>0</v>
      </c>
      <c r="AR270" s="144" t="s">
        <v>229</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229</v>
      </c>
      <c r="BM270" s="144" t="s">
        <v>8954</v>
      </c>
    </row>
    <row r="271" spans="2:65" s="12" customFormat="1">
      <c r="B271" s="152"/>
      <c r="D271" s="150" t="s">
        <v>226</v>
      </c>
      <c r="E271" s="153" t="s">
        <v>19</v>
      </c>
      <c r="F271" s="154" t="s">
        <v>8936</v>
      </c>
      <c r="H271" s="155">
        <v>6</v>
      </c>
      <c r="I271" s="156"/>
      <c r="L271" s="152"/>
      <c r="M271" s="157"/>
      <c r="T271" s="158"/>
      <c r="AT271" s="153" t="s">
        <v>226</v>
      </c>
      <c r="AU271" s="153" t="s">
        <v>79</v>
      </c>
      <c r="AV271" s="12" t="s">
        <v>79</v>
      </c>
      <c r="AW271" s="12" t="s">
        <v>31</v>
      </c>
      <c r="AX271" s="12" t="s">
        <v>69</v>
      </c>
      <c r="AY271" s="153" t="s">
        <v>212</v>
      </c>
    </row>
    <row r="272" spans="2:65" s="12" customFormat="1">
      <c r="B272" s="152"/>
      <c r="D272" s="150" t="s">
        <v>226</v>
      </c>
      <c r="E272" s="153" t="s">
        <v>19</v>
      </c>
      <c r="F272" s="154" t="s">
        <v>8955</v>
      </c>
      <c r="H272" s="155">
        <v>5</v>
      </c>
      <c r="I272" s="156"/>
      <c r="L272" s="152"/>
      <c r="M272" s="157"/>
      <c r="T272" s="158"/>
      <c r="AT272" s="153" t="s">
        <v>226</v>
      </c>
      <c r="AU272" s="153" t="s">
        <v>79</v>
      </c>
      <c r="AV272" s="12" t="s">
        <v>79</v>
      </c>
      <c r="AW272" s="12" t="s">
        <v>31</v>
      </c>
      <c r="AX272" s="12" t="s">
        <v>69</v>
      </c>
      <c r="AY272" s="153" t="s">
        <v>212</v>
      </c>
    </row>
    <row r="273" spans="2:65" s="12" customFormat="1">
      <c r="B273" s="152"/>
      <c r="D273" s="150" t="s">
        <v>226</v>
      </c>
      <c r="E273" s="153" t="s">
        <v>19</v>
      </c>
      <c r="F273" s="154" t="s">
        <v>8937</v>
      </c>
      <c r="H273" s="155">
        <v>6</v>
      </c>
      <c r="I273" s="156"/>
      <c r="L273" s="152"/>
      <c r="M273" s="157"/>
      <c r="T273" s="158"/>
      <c r="AT273" s="153" t="s">
        <v>226</v>
      </c>
      <c r="AU273" s="153" t="s">
        <v>79</v>
      </c>
      <c r="AV273" s="12" t="s">
        <v>79</v>
      </c>
      <c r="AW273" s="12" t="s">
        <v>31</v>
      </c>
      <c r="AX273" s="12" t="s">
        <v>69</v>
      </c>
      <c r="AY273" s="153" t="s">
        <v>212</v>
      </c>
    </row>
    <row r="274" spans="2:65" s="12" customFormat="1">
      <c r="B274" s="152"/>
      <c r="D274" s="150" t="s">
        <v>226</v>
      </c>
      <c r="E274" s="153" t="s">
        <v>19</v>
      </c>
      <c r="F274" s="154" t="s">
        <v>8479</v>
      </c>
      <c r="H274" s="155">
        <v>6</v>
      </c>
      <c r="I274" s="156"/>
      <c r="L274" s="152"/>
      <c r="M274" s="157"/>
      <c r="T274" s="158"/>
      <c r="AT274" s="153" t="s">
        <v>226</v>
      </c>
      <c r="AU274" s="153" t="s">
        <v>79</v>
      </c>
      <c r="AV274" s="12" t="s">
        <v>79</v>
      </c>
      <c r="AW274" s="12" t="s">
        <v>31</v>
      </c>
      <c r="AX274" s="12" t="s">
        <v>69</v>
      </c>
      <c r="AY274" s="153" t="s">
        <v>212</v>
      </c>
    </row>
    <row r="275" spans="2:65" s="12" customFormat="1">
      <c r="B275" s="152"/>
      <c r="D275" s="150" t="s">
        <v>226</v>
      </c>
      <c r="E275" s="153" t="s">
        <v>19</v>
      </c>
      <c r="F275" s="154" t="s">
        <v>8938</v>
      </c>
      <c r="H275" s="155">
        <v>6</v>
      </c>
      <c r="I275" s="156"/>
      <c r="L275" s="152"/>
      <c r="M275" s="157"/>
      <c r="T275" s="158"/>
      <c r="AT275" s="153" t="s">
        <v>226</v>
      </c>
      <c r="AU275" s="153" t="s">
        <v>79</v>
      </c>
      <c r="AV275" s="12" t="s">
        <v>79</v>
      </c>
      <c r="AW275" s="12" t="s">
        <v>31</v>
      </c>
      <c r="AX275" s="12" t="s">
        <v>69</v>
      </c>
      <c r="AY275" s="153" t="s">
        <v>212</v>
      </c>
    </row>
    <row r="276" spans="2:65" s="12" customFormat="1">
      <c r="B276" s="152"/>
      <c r="D276" s="150" t="s">
        <v>226</v>
      </c>
      <c r="E276" s="153" t="s">
        <v>19</v>
      </c>
      <c r="F276" s="154" t="s">
        <v>8939</v>
      </c>
      <c r="H276" s="155">
        <v>6</v>
      </c>
      <c r="I276" s="156"/>
      <c r="L276" s="152"/>
      <c r="M276" s="157"/>
      <c r="T276" s="158"/>
      <c r="AT276" s="153" t="s">
        <v>226</v>
      </c>
      <c r="AU276" s="153" t="s">
        <v>79</v>
      </c>
      <c r="AV276" s="12" t="s">
        <v>79</v>
      </c>
      <c r="AW276" s="12" t="s">
        <v>31</v>
      </c>
      <c r="AX276" s="12" t="s">
        <v>69</v>
      </c>
      <c r="AY276" s="153" t="s">
        <v>212</v>
      </c>
    </row>
    <row r="277" spans="2:65" s="12" customFormat="1">
      <c r="B277" s="152"/>
      <c r="D277" s="150" t="s">
        <v>226</v>
      </c>
      <c r="E277" s="153" t="s">
        <v>19</v>
      </c>
      <c r="F277" s="154" t="s">
        <v>8864</v>
      </c>
      <c r="H277" s="155">
        <v>6</v>
      </c>
      <c r="I277" s="156"/>
      <c r="L277" s="152"/>
      <c r="M277" s="157"/>
      <c r="T277" s="158"/>
      <c r="AT277" s="153" t="s">
        <v>226</v>
      </c>
      <c r="AU277" s="153" t="s">
        <v>79</v>
      </c>
      <c r="AV277" s="12" t="s">
        <v>79</v>
      </c>
      <c r="AW277" s="12" t="s">
        <v>31</v>
      </c>
      <c r="AX277" s="12" t="s">
        <v>69</v>
      </c>
      <c r="AY277" s="153" t="s">
        <v>212</v>
      </c>
    </row>
    <row r="278" spans="2:65" s="13" customFormat="1">
      <c r="B278" s="159"/>
      <c r="D278" s="150" t="s">
        <v>226</v>
      </c>
      <c r="E278" s="160" t="s">
        <v>19</v>
      </c>
      <c r="F278" s="161" t="s">
        <v>228</v>
      </c>
      <c r="H278" s="162">
        <v>41</v>
      </c>
      <c r="I278" s="163"/>
      <c r="L278" s="159"/>
      <c r="M278" s="164"/>
      <c r="T278" s="165"/>
      <c r="AT278" s="160" t="s">
        <v>226</v>
      </c>
      <c r="AU278" s="160" t="s">
        <v>79</v>
      </c>
      <c r="AV278" s="13" t="s">
        <v>229</v>
      </c>
      <c r="AW278" s="13" t="s">
        <v>31</v>
      </c>
      <c r="AX278" s="13" t="s">
        <v>77</v>
      </c>
      <c r="AY278" s="160" t="s">
        <v>212</v>
      </c>
    </row>
    <row r="279" spans="2:65" s="1" customFormat="1" ht="16.5" customHeight="1">
      <c r="B279" s="34"/>
      <c r="C279" s="133" t="s">
        <v>631</v>
      </c>
      <c r="D279" s="133" t="s">
        <v>215</v>
      </c>
      <c r="E279" s="134" t="s">
        <v>8956</v>
      </c>
      <c r="F279" s="135" t="s">
        <v>8957</v>
      </c>
      <c r="G279" s="136" t="s">
        <v>624</v>
      </c>
      <c r="H279" s="137">
        <v>41</v>
      </c>
      <c r="I279" s="138"/>
      <c r="J279" s="139">
        <f>ROUND(I279*H279,2)</f>
        <v>0</v>
      </c>
      <c r="K279" s="135" t="s">
        <v>5488</v>
      </c>
      <c r="L279" s="34"/>
      <c r="M279" s="140" t="s">
        <v>19</v>
      </c>
      <c r="N279" s="141" t="s">
        <v>40</v>
      </c>
      <c r="P279" s="142">
        <f>O279*H279</f>
        <v>0</v>
      </c>
      <c r="Q279" s="142">
        <v>0</v>
      </c>
      <c r="R279" s="142">
        <f>Q279*H279</f>
        <v>0</v>
      </c>
      <c r="S279" s="142">
        <v>0</v>
      </c>
      <c r="T279" s="143">
        <f>S279*H279</f>
        <v>0</v>
      </c>
      <c r="AR279" s="144" t="s">
        <v>229</v>
      </c>
      <c r="AT279" s="144" t="s">
        <v>215</v>
      </c>
      <c r="AU279" s="144" t="s">
        <v>79</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229</v>
      </c>
      <c r="BM279" s="144" t="s">
        <v>8958</v>
      </c>
    </row>
    <row r="280" spans="2:65" s="12" customFormat="1">
      <c r="B280" s="152"/>
      <c r="D280" s="150" t="s">
        <v>226</v>
      </c>
      <c r="E280" s="153" t="s">
        <v>19</v>
      </c>
      <c r="F280" s="154" t="s">
        <v>8936</v>
      </c>
      <c r="H280" s="155">
        <v>6</v>
      </c>
      <c r="I280" s="156"/>
      <c r="L280" s="152"/>
      <c r="M280" s="157"/>
      <c r="T280" s="158"/>
      <c r="AT280" s="153" t="s">
        <v>226</v>
      </c>
      <c r="AU280" s="153" t="s">
        <v>79</v>
      </c>
      <c r="AV280" s="12" t="s">
        <v>79</v>
      </c>
      <c r="AW280" s="12" t="s">
        <v>31</v>
      </c>
      <c r="AX280" s="12" t="s">
        <v>69</v>
      </c>
      <c r="AY280" s="153" t="s">
        <v>212</v>
      </c>
    </row>
    <row r="281" spans="2:65" s="12" customFormat="1">
      <c r="B281" s="152"/>
      <c r="D281" s="150" t="s">
        <v>226</v>
      </c>
      <c r="E281" s="153" t="s">
        <v>19</v>
      </c>
      <c r="F281" s="154" t="s">
        <v>8955</v>
      </c>
      <c r="H281" s="155">
        <v>5</v>
      </c>
      <c r="I281" s="156"/>
      <c r="L281" s="152"/>
      <c r="M281" s="157"/>
      <c r="T281" s="158"/>
      <c r="AT281" s="153" t="s">
        <v>226</v>
      </c>
      <c r="AU281" s="153" t="s">
        <v>79</v>
      </c>
      <c r="AV281" s="12" t="s">
        <v>79</v>
      </c>
      <c r="AW281" s="12" t="s">
        <v>31</v>
      </c>
      <c r="AX281" s="12" t="s">
        <v>69</v>
      </c>
      <c r="AY281" s="153" t="s">
        <v>212</v>
      </c>
    </row>
    <row r="282" spans="2:65" s="12" customFormat="1">
      <c r="B282" s="152"/>
      <c r="D282" s="150" t="s">
        <v>226</v>
      </c>
      <c r="E282" s="153" t="s">
        <v>19</v>
      </c>
      <c r="F282" s="154" t="s">
        <v>8937</v>
      </c>
      <c r="H282" s="155">
        <v>6</v>
      </c>
      <c r="I282" s="156"/>
      <c r="L282" s="152"/>
      <c r="M282" s="157"/>
      <c r="T282" s="158"/>
      <c r="AT282" s="153" t="s">
        <v>226</v>
      </c>
      <c r="AU282" s="153" t="s">
        <v>79</v>
      </c>
      <c r="AV282" s="12" t="s">
        <v>79</v>
      </c>
      <c r="AW282" s="12" t="s">
        <v>31</v>
      </c>
      <c r="AX282" s="12" t="s">
        <v>69</v>
      </c>
      <c r="AY282" s="153" t="s">
        <v>212</v>
      </c>
    </row>
    <row r="283" spans="2:65" s="12" customFormat="1">
      <c r="B283" s="152"/>
      <c r="D283" s="150" t="s">
        <v>226</v>
      </c>
      <c r="E283" s="153" t="s">
        <v>19</v>
      </c>
      <c r="F283" s="154" t="s">
        <v>8479</v>
      </c>
      <c r="H283" s="155">
        <v>6</v>
      </c>
      <c r="I283" s="156"/>
      <c r="L283" s="152"/>
      <c r="M283" s="157"/>
      <c r="T283" s="158"/>
      <c r="AT283" s="153" t="s">
        <v>226</v>
      </c>
      <c r="AU283" s="153" t="s">
        <v>79</v>
      </c>
      <c r="AV283" s="12" t="s">
        <v>79</v>
      </c>
      <c r="AW283" s="12" t="s">
        <v>31</v>
      </c>
      <c r="AX283" s="12" t="s">
        <v>69</v>
      </c>
      <c r="AY283" s="153" t="s">
        <v>212</v>
      </c>
    </row>
    <row r="284" spans="2:65" s="12" customFormat="1">
      <c r="B284" s="152"/>
      <c r="D284" s="150" t="s">
        <v>226</v>
      </c>
      <c r="E284" s="153" t="s">
        <v>19</v>
      </c>
      <c r="F284" s="154" t="s">
        <v>8938</v>
      </c>
      <c r="H284" s="155">
        <v>6</v>
      </c>
      <c r="I284" s="156"/>
      <c r="L284" s="152"/>
      <c r="M284" s="157"/>
      <c r="T284" s="158"/>
      <c r="AT284" s="153" t="s">
        <v>226</v>
      </c>
      <c r="AU284" s="153" t="s">
        <v>79</v>
      </c>
      <c r="AV284" s="12" t="s">
        <v>79</v>
      </c>
      <c r="AW284" s="12" t="s">
        <v>31</v>
      </c>
      <c r="AX284" s="12" t="s">
        <v>69</v>
      </c>
      <c r="AY284" s="153" t="s">
        <v>212</v>
      </c>
    </row>
    <row r="285" spans="2:65" s="12" customFormat="1">
      <c r="B285" s="152"/>
      <c r="D285" s="150" t="s">
        <v>226</v>
      </c>
      <c r="E285" s="153" t="s">
        <v>19</v>
      </c>
      <c r="F285" s="154" t="s">
        <v>8939</v>
      </c>
      <c r="H285" s="155">
        <v>6</v>
      </c>
      <c r="I285" s="156"/>
      <c r="L285" s="152"/>
      <c r="M285" s="157"/>
      <c r="T285" s="158"/>
      <c r="AT285" s="153" t="s">
        <v>226</v>
      </c>
      <c r="AU285" s="153" t="s">
        <v>79</v>
      </c>
      <c r="AV285" s="12" t="s">
        <v>79</v>
      </c>
      <c r="AW285" s="12" t="s">
        <v>31</v>
      </c>
      <c r="AX285" s="12" t="s">
        <v>69</v>
      </c>
      <c r="AY285" s="153" t="s">
        <v>212</v>
      </c>
    </row>
    <row r="286" spans="2:65" s="12" customFormat="1">
      <c r="B286" s="152"/>
      <c r="D286" s="150" t="s">
        <v>226</v>
      </c>
      <c r="E286" s="153" t="s">
        <v>19</v>
      </c>
      <c r="F286" s="154" t="s">
        <v>8864</v>
      </c>
      <c r="H286" s="155">
        <v>6</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41</v>
      </c>
      <c r="I287" s="163"/>
      <c r="L287" s="159"/>
      <c r="M287" s="164"/>
      <c r="T287" s="165"/>
      <c r="AT287" s="160" t="s">
        <v>226</v>
      </c>
      <c r="AU287" s="160" t="s">
        <v>79</v>
      </c>
      <c r="AV287" s="13" t="s">
        <v>229</v>
      </c>
      <c r="AW287" s="13" t="s">
        <v>31</v>
      </c>
      <c r="AX287" s="13" t="s">
        <v>77</v>
      </c>
      <c r="AY287" s="160" t="s">
        <v>212</v>
      </c>
    </row>
    <row r="288" spans="2:65" s="1" customFormat="1" ht="16.5" customHeight="1">
      <c r="B288" s="34"/>
      <c r="C288" s="133" t="s">
        <v>643</v>
      </c>
      <c r="D288" s="133" t="s">
        <v>215</v>
      </c>
      <c r="E288" s="134" t="s">
        <v>8959</v>
      </c>
      <c r="F288" s="135" t="s">
        <v>8960</v>
      </c>
      <c r="G288" s="136" t="s">
        <v>624</v>
      </c>
      <c r="H288" s="137">
        <v>41</v>
      </c>
      <c r="I288" s="138"/>
      <c r="J288" s="139">
        <f>ROUND(I288*H288,2)</f>
        <v>0</v>
      </c>
      <c r="K288" s="135" t="s">
        <v>5488</v>
      </c>
      <c r="L288" s="34"/>
      <c r="M288" s="140" t="s">
        <v>19</v>
      </c>
      <c r="N288" s="141" t="s">
        <v>40</v>
      </c>
      <c r="P288" s="142">
        <f>O288*H288</f>
        <v>0</v>
      </c>
      <c r="Q288" s="142">
        <v>0</v>
      </c>
      <c r="R288" s="142">
        <f>Q288*H288</f>
        <v>0</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8961</v>
      </c>
    </row>
    <row r="289" spans="2:65" s="12" customFormat="1">
      <c r="B289" s="152"/>
      <c r="D289" s="150" t="s">
        <v>226</v>
      </c>
      <c r="E289" s="153" t="s">
        <v>19</v>
      </c>
      <c r="F289" s="154" t="s">
        <v>8936</v>
      </c>
      <c r="H289" s="155">
        <v>6</v>
      </c>
      <c r="I289" s="156"/>
      <c r="L289" s="152"/>
      <c r="M289" s="157"/>
      <c r="T289" s="158"/>
      <c r="AT289" s="153" t="s">
        <v>226</v>
      </c>
      <c r="AU289" s="153" t="s">
        <v>79</v>
      </c>
      <c r="AV289" s="12" t="s">
        <v>79</v>
      </c>
      <c r="AW289" s="12" t="s">
        <v>31</v>
      </c>
      <c r="AX289" s="12" t="s">
        <v>69</v>
      </c>
      <c r="AY289" s="153" t="s">
        <v>212</v>
      </c>
    </row>
    <row r="290" spans="2:65" s="12" customFormat="1">
      <c r="B290" s="152"/>
      <c r="D290" s="150" t="s">
        <v>226</v>
      </c>
      <c r="E290" s="153" t="s">
        <v>19</v>
      </c>
      <c r="F290" s="154" t="s">
        <v>8955</v>
      </c>
      <c r="H290" s="155">
        <v>5</v>
      </c>
      <c r="I290" s="156"/>
      <c r="L290" s="152"/>
      <c r="M290" s="157"/>
      <c r="T290" s="158"/>
      <c r="AT290" s="153" t="s">
        <v>226</v>
      </c>
      <c r="AU290" s="153" t="s">
        <v>79</v>
      </c>
      <c r="AV290" s="12" t="s">
        <v>79</v>
      </c>
      <c r="AW290" s="12" t="s">
        <v>31</v>
      </c>
      <c r="AX290" s="12" t="s">
        <v>69</v>
      </c>
      <c r="AY290" s="153" t="s">
        <v>212</v>
      </c>
    </row>
    <row r="291" spans="2:65" s="12" customFormat="1">
      <c r="B291" s="152"/>
      <c r="D291" s="150" t="s">
        <v>226</v>
      </c>
      <c r="E291" s="153" t="s">
        <v>19</v>
      </c>
      <c r="F291" s="154" t="s">
        <v>8937</v>
      </c>
      <c r="H291" s="155">
        <v>6</v>
      </c>
      <c r="I291" s="156"/>
      <c r="L291" s="152"/>
      <c r="M291" s="157"/>
      <c r="T291" s="158"/>
      <c r="AT291" s="153" t="s">
        <v>226</v>
      </c>
      <c r="AU291" s="153" t="s">
        <v>79</v>
      </c>
      <c r="AV291" s="12" t="s">
        <v>79</v>
      </c>
      <c r="AW291" s="12" t="s">
        <v>31</v>
      </c>
      <c r="AX291" s="12" t="s">
        <v>69</v>
      </c>
      <c r="AY291" s="153" t="s">
        <v>212</v>
      </c>
    </row>
    <row r="292" spans="2:65" s="12" customFormat="1">
      <c r="B292" s="152"/>
      <c r="D292" s="150" t="s">
        <v>226</v>
      </c>
      <c r="E292" s="153" t="s">
        <v>19</v>
      </c>
      <c r="F292" s="154" t="s">
        <v>8479</v>
      </c>
      <c r="H292" s="155">
        <v>6</v>
      </c>
      <c r="I292" s="156"/>
      <c r="L292" s="152"/>
      <c r="M292" s="157"/>
      <c r="T292" s="158"/>
      <c r="AT292" s="153" t="s">
        <v>226</v>
      </c>
      <c r="AU292" s="153" t="s">
        <v>79</v>
      </c>
      <c r="AV292" s="12" t="s">
        <v>79</v>
      </c>
      <c r="AW292" s="12" t="s">
        <v>31</v>
      </c>
      <c r="AX292" s="12" t="s">
        <v>69</v>
      </c>
      <c r="AY292" s="153" t="s">
        <v>212</v>
      </c>
    </row>
    <row r="293" spans="2:65" s="12" customFormat="1">
      <c r="B293" s="152"/>
      <c r="D293" s="150" t="s">
        <v>226</v>
      </c>
      <c r="E293" s="153" t="s">
        <v>19</v>
      </c>
      <c r="F293" s="154" t="s">
        <v>8938</v>
      </c>
      <c r="H293" s="155">
        <v>6</v>
      </c>
      <c r="I293" s="156"/>
      <c r="L293" s="152"/>
      <c r="M293" s="157"/>
      <c r="T293" s="158"/>
      <c r="AT293" s="153" t="s">
        <v>226</v>
      </c>
      <c r="AU293" s="153" t="s">
        <v>79</v>
      </c>
      <c r="AV293" s="12" t="s">
        <v>79</v>
      </c>
      <c r="AW293" s="12" t="s">
        <v>31</v>
      </c>
      <c r="AX293" s="12" t="s">
        <v>69</v>
      </c>
      <c r="AY293" s="153" t="s">
        <v>212</v>
      </c>
    </row>
    <row r="294" spans="2:65" s="12" customFormat="1">
      <c r="B294" s="152"/>
      <c r="D294" s="150" t="s">
        <v>226</v>
      </c>
      <c r="E294" s="153" t="s">
        <v>19</v>
      </c>
      <c r="F294" s="154" t="s">
        <v>8939</v>
      </c>
      <c r="H294" s="155">
        <v>6</v>
      </c>
      <c r="I294" s="156"/>
      <c r="L294" s="152"/>
      <c r="M294" s="157"/>
      <c r="T294" s="158"/>
      <c r="AT294" s="153" t="s">
        <v>226</v>
      </c>
      <c r="AU294" s="153" t="s">
        <v>79</v>
      </c>
      <c r="AV294" s="12" t="s">
        <v>79</v>
      </c>
      <c r="AW294" s="12" t="s">
        <v>31</v>
      </c>
      <c r="AX294" s="12" t="s">
        <v>69</v>
      </c>
      <c r="AY294" s="153" t="s">
        <v>212</v>
      </c>
    </row>
    <row r="295" spans="2:65" s="12" customFormat="1">
      <c r="B295" s="152"/>
      <c r="D295" s="150" t="s">
        <v>226</v>
      </c>
      <c r="E295" s="153" t="s">
        <v>19</v>
      </c>
      <c r="F295" s="154" t="s">
        <v>8864</v>
      </c>
      <c r="H295" s="155">
        <v>6</v>
      </c>
      <c r="I295" s="156"/>
      <c r="L295" s="152"/>
      <c r="M295" s="157"/>
      <c r="T295" s="158"/>
      <c r="AT295" s="153" t="s">
        <v>226</v>
      </c>
      <c r="AU295" s="153" t="s">
        <v>79</v>
      </c>
      <c r="AV295" s="12" t="s">
        <v>79</v>
      </c>
      <c r="AW295" s="12" t="s">
        <v>31</v>
      </c>
      <c r="AX295" s="12" t="s">
        <v>69</v>
      </c>
      <c r="AY295" s="153" t="s">
        <v>212</v>
      </c>
    </row>
    <row r="296" spans="2:65" s="13" customFormat="1">
      <c r="B296" s="159"/>
      <c r="D296" s="150" t="s">
        <v>226</v>
      </c>
      <c r="E296" s="160" t="s">
        <v>19</v>
      </c>
      <c r="F296" s="161" t="s">
        <v>228</v>
      </c>
      <c r="H296" s="162">
        <v>41</v>
      </c>
      <c r="I296" s="163"/>
      <c r="L296" s="159"/>
      <c r="M296" s="164"/>
      <c r="T296" s="165"/>
      <c r="AT296" s="160" t="s">
        <v>226</v>
      </c>
      <c r="AU296" s="160" t="s">
        <v>79</v>
      </c>
      <c r="AV296" s="13" t="s">
        <v>229</v>
      </c>
      <c r="AW296" s="13" t="s">
        <v>31</v>
      </c>
      <c r="AX296" s="13" t="s">
        <v>77</v>
      </c>
      <c r="AY296" s="160" t="s">
        <v>212</v>
      </c>
    </row>
    <row r="297" spans="2:65" s="1" customFormat="1" ht="16.5" customHeight="1">
      <c r="B297" s="34"/>
      <c r="C297" s="133" t="s">
        <v>651</v>
      </c>
      <c r="D297" s="133" t="s">
        <v>215</v>
      </c>
      <c r="E297" s="134" t="s">
        <v>8962</v>
      </c>
      <c r="F297" s="135" t="s">
        <v>8963</v>
      </c>
      <c r="G297" s="136" t="s">
        <v>624</v>
      </c>
      <c r="H297" s="137">
        <v>27</v>
      </c>
      <c r="I297" s="138"/>
      <c r="J297" s="139">
        <f>ROUND(I297*H297,2)</f>
        <v>0</v>
      </c>
      <c r="K297" s="135" t="s">
        <v>5488</v>
      </c>
      <c r="L297" s="34"/>
      <c r="M297" s="140" t="s">
        <v>19</v>
      </c>
      <c r="N297" s="141" t="s">
        <v>40</v>
      </c>
      <c r="P297" s="142">
        <f>O297*H297</f>
        <v>0</v>
      </c>
      <c r="Q297" s="142">
        <v>0</v>
      </c>
      <c r="R297" s="142">
        <f>Q297*H297</f>
        <v>0</v>
      </c>
      <c r="S297" s="142">
        <v>0</v>
      </c>
      <c r="T297" s="143">
        <f>S297*H297</f>
        <v>0</v>
      </c>
      <c r="AR297" s="144" t="s">
        <v>229</v>
      </c>
      <c r="AT297" s="144" t="s">
        <v>215</v>
      </c>
      <c r="AU297" s="144" t="s">
        <v>79</v>
      </c>
      <c r="AY297" s="19" t="s">
        <v>212</v>
      </c>
      <c r="BE297" s="145">
        <f>IF(N297="základní",J297,0)</f>
        <v>0</v>
      </c>
      <c r="BF297" s="145">
        <f>IF(N297="snížená",J297,0)</f>
        <v>0</v>
      </c>
      <c r="BG297" s="145">
        <f>IF(N297="zákl. přenesená",J297,0)</f>
        <v>0</v>
      </c>
      <c r="BH297" s="145">
        <f>IF(N297="sníž. přenesená",J297,0)</f>
        <v>0</v>
      </c>
      <c r="BI297" s="145">
        <f>IF(N297="nulová",J297,0)</f>
        <v>0</v>
      </c>
      <c r="BJ297" s="19" t="s">
        <v>77</v>
      </c>
      <c r="BK297" s="145">
        <f>ROUND(I297*H297,2)</f>
        <v>0</v>
      </c>
      <c r="BL297" s="19" t="s">
        <v>229</v>
      </c>
      <c r="BM297" s="144" t="s">
        <v>8964</v>
      </c>
    </row>
    <row r="298" spans="2:65" s="12" customFormat="1">
      <c r="B298" s="152"/>
      <c r="D298" s="150" t="s">
        <v>226</v>
      </c>
      <c r="E298" s="153" t="s">
        <v>19</v>
      </c>
      <c r="F298" s="154" t="s">
        <v>6309</v>
      </c>
      <c r="H298" s="155">
        <v>4</v>
      </c>
      <c r="I298" s="156"/>
      <c r="L298" s="152"/>
      <c r="M298" s="157"/>
      <c r="T298" s="158"/>
      <c r="AT298" s="153" t="s">
        <v>226</v>
      </c>
      <c r="AU298" s="153" t="s">
        <v>79</v>
      </c>
      <c r="AV298" s="12" t="s">
        <v>79</v>
      </c>
      <c r="AW298" s="12" t="s">
        <v>31</v>
      </c>
      <c r="AX298" s="12" t="s">
        <v>69</v>
      </c>
      <c r="AY298" s="153" t="s">
        <v>212</v>
      </c>
    </row>
    <row r="299" spans="2:65" s="12" customFormat="1">
      <c r="B299" s="152"/>
      <c r="D299" s="150" t="s">
        <v>226</v>
      </c>
      <c r="E299" s="153" t="s">
        <v>19</v>
      </c>
      <c r="F299" s="154" t="s">
        <v>8965</v>
      </c>
      <c r="H299" s="155">
        <v>3</v>
      </c>
      <c r="I299" s="156"/>
      <c r="L299" s="152"/>
      <c r="M299" s="157"/>
      <c r="T299" s="158"/>
      <c r="AT299" s="153" t="s">
        <v>226</v>
      </c>
      <c r="AU299" s="153" t="s">
        <v>79</v>
      </c>
      <c r="AV299" s="12" t="s">
        <v>79</v>
      </c>
      <c r="AW299" s="12" t="s">
        <v>31</v>
      </c>
      <c r="AX299" s="12" t="s">
        <v>69</v>
      </c>
      <c r="AY299" s="153" t="s">
        <v>212</v>
      </c>
    </row>
    <row r="300" spans="2:65" s="12" customFormat="1">
      <c r="B300" s="152"/>
      <c r="D300" s="150" t="s">
        <v>226</v>
      </c>
      <c r="E300" s="153" t="s">
        <v>19</v>
      </c>
      <c r="F300" s="154" t="s">
        <v>6337</v>
      </c>
      <c r="H300" s="155">
        <v>4</v>
      </c>
      <c r="I300" s="156"/>
      <c r="L300" s="152"/>
      <c r="M300" s="157"/>
      <c r="T300" s="158"/>
      <c r="AT300" s="153" t="s">
        <v>226</v>
      </c>
      <c r="AU300" s="153" t="s">
        <v>79</v>
      </c>
      <c r="AV300" s="12" t="s">
        <v>79</v>
      </c>
      <c r="AW300" s="12" t="s">
        <v>31</v>
      </c>
      <c r="AX300" s="12" t="s">
        <v>69</v>
      </c>
      <c r="AY300" s="153" t="s">
        <v>212</v>
      </c>
    </row>
    <row r="301" spans="2:65" s="12" customFormat="1">
      <c r="B301" s="152"/>
      <c r="D301" s="150" t="s">
        <v>226</v>
      </c>
      <c r="E301" s="153" t="s">
        <v>19</v>
      </c>
      <c r="F301" s="154" t="s">
        <v>8522</v>
      </c>
      <c r="H301" s="155">
        <v>4</v>
      </c>
      <c r="I301" s="156"/>
      <c r="L301" s="152"/>
      <c r="M301" s="157"/>
      <c r="T301" s="158"/>
      <c r="AT301" s="153" t="s">
        <v>226</v>
      </c>
      <c r="AU301" s="153" t="s">
        <v>79</v>
      </c>
      <c r="AV301" s="12" t="s">
        <v>79</v>
      </c>
      <c r="AW301" s="12" t="s">
        <v>31</v>
      </c>
      <c r="AX301" s="12" t="s">
        <v>69</v>
      </c>
      <c r="AY301" s="153" t="s">
        <v>212</v>
      </c>
    </row>
    <row r="302" spans="2:65" s="12" customFormat="1">
      <c r="B302" s="152"/>
      <c r="D302" s="150" t="s">
        <v>226</v>
      </c>
      <c r="E302" s="153" t="s">
        <v>19</v>
      </c>
      <c r="F302" s="154" t="s">
        <v>8523</v>
      </c>
      <c r="H302" s="155">
        <v>4</v>
      </c>
      <c r="I302" s="156"/>
      <c r="L302" s="152"/>
      <c r="M302" s="157"/>
      <c r="T302" s="158"/>
      <c r="AT302" s="153" t="s">
        <v>226</v>
      </c>
      <c r="AU302" s="153" t="s">
        <v>79</v>
      </c>
      <c r="AV302" s="12" t="s">
        <v>79</v>
      </c>
      <c r="AW302" s="12" t="s">
        <v>31</v>
      </c>
      <c r="AX302" s="12" t="s">
        <v>69</v>
      </c>
      <c r="AY302" s="153" t="s">
        <v>212</v>
      </c>
    </row>
    <row r="303" spans="2:65" s="12" customFormat="1">
      <c r="B303" s="152"/>
      <c r="D303" s="150" t="s">
        <v>226</v>
      </c>
      <c r="E303" s="153" t="s">
        <v>19</v>
      </c>
      <c r="F303" s="154" t="s">
        <v>8533</v>
      </c>
      <c r="H303" s="155">
        <v>4</v>
      </c>
      <c r="I303" s="156"/>
      <c r="L303" s="152"/>
      <c r="M303" s="157"/>
      <c r="T303" s="158"/>
      <c r="AT303" s="153" t="s">
        <v>226</v>
      </c>
      <c r="AU303" s="153" t="s">
        <v>79</v>
      </c>
      <c r="AV303" s="12" t="s">
        <v>79</v>
      </c>
      <c r="AW303" s="12" t="s">
        <v>31</v>
      </c>
      <c r="AX303" s="12" t="s">
        <v>69</v>
      </c>
      <c r="AY303" s="153" t="s">
        <v>212</v>
      </c>
    </row>
    <row r="304" spans="2:65" s="12" customFormat="1">
      <c r="B304" s="152"/>
      <c r="D304" s="150" t="s">
        <v>226</v>
      </c>
      <c r="E304" s="153" t="s">
        <v>19</v>
      </c>
      <c r="F304" s="154" t="s">
        <v>6432</v>
      </c>
      <c r="H304" s="155">
        <v>4</v>
      </c>
      <c r="I304" s="156"/>
      <c r="L304" s="152"/>
      <c r="M304" s="157"/>
      <c r="T304" s="158"/>
      <c r="AT304" s="153" t="s">
        <v>226</v>
      </c>
      <c r="AU304" s="153" t="s">
        <v>79</v>
      </c>
      <c r="AV304" s="12" t="s">
        <v>79</v>
      </c>
      <c r="AW304" s="12" t="s">
        <v>31</v>
      </c>
      <c r="AX304" s="12" t="s">
        <v>69</v>
      </c>
      <c r="AY304" s="153" t="s">
        <v>212</v>
      </c>
    </row>
    <row r="305" spans="2:65" s="13" customFormat="1">
      <c r="B305" s="159"/>
      <c r="D305" s="150" t="s">
        <v>226</v>
      </c>
      <c r="E305" s="160" t="s">
        <v>19</v>
      </c>
      <c r="F305" s="161" t="s">
        <v>228</v>
      </c>
      <c r="H305" s="162">
        <v>27</v>
      </c>
      <c r="I305" s="163"/>
      <c r="L305" s="159"/>
      <c r="M305" s="164"/>
      <c r="T305" s="165"/>
      <c r="AT305" s="160" t="s">
        <v>226</v>
      </c>
      <c r="AU305" s="160" t="s">
        <v>79</v>
      </c>
      <c r="AV305" s="13" t="s">
        <v>229</v>
      </c>
      <c r="AW305" s="13" t="s">
        <v>31</v>
      </c>
      <c r="AX305" s="13" t="s">
        <v>77</v>
      </c>
      <c r="AY305" s="160" t="s">
        <v>212</v>
      </c>
    </row>
    <row r="306" spans="2:65" s="1" customFormat="1" ht="16.5" customHeight="1">
      <c r="B306" s="34"/>
      <c r="C306" s="133" t="s">
        <v>670</v>
      </c>
      <c r="D306" s="133" t="s">
        <v>215</v>
      </c>
      <c r="E306" s="134" t="s">
        <v>8966</v>
      </c>
      <c r="F306" s="135" t="s">
        <v>8967</v>
      </c>
      <c r="G306" s="136" t="s">
        <v>8579</v>
      </c>
      <c r="H306" s="137">
        <v>14</v>
      </c>
      <c r="I306" s="138"/>
      <c r="J306" s="139">
        <f>ROUND(I306*H306,2)</f>
        <v>0</v>
      </c>
      <c r="K306" s="135" t="s">
        <v>5488</v>
      </c>
      <c r="L306" s="34"/>
      <c r="M306" s="140" t="s">
        <v>19</v>
      </c>
      <c r="N306" s="141" t="s">
        <v>40</v>
      </c>
      <c r="P306" s="142">
        <f>O306*H306</f>
        <v>0</v>
      </c>
      <c r="Q306" s="142">
        <v>0</v>
      </c>
      <c r="R306" s="142">
        <f>Q306*H306</f>
        <v>0</v>
      </c>
      <c r="S306" s="142">
        <v>0</v>
      </c>
      <c r="T306" s="143">
        <f>S306*H306</f>
        <v>0</v>
      </c>
      <c r="AR306" s="144" t="s">
        <v>229</v>
      </c>
      <c r="AT306" s="144" t="s">
        <v>215</v>
      </c>
      <c r="AU306" s="144" t="s">
        <v>79</v>
      </c>
      <c r="AY306" s="19" t="s">
        <v>212</v>
      </c>
      <c r="BE306" s="145">
        <f>IF(N306="základní",J306,0)</f>
        <v>0</v>
      </c>
      <c r="BF306" s="145">
        <f>IF(N306="snížená",J306,0)</f>
        <v>0</v>
      </c>
      <c r="BG306" s="145">
        <f>IF(N306="zákl. přenesená",J306,0)</f>
        <v>0</v>
      </c>
      <c r="BH306" s="145">
        <f>IF(N306="sníž. přenesená",J306,0)</f>
        <v>0</v>
      </c>
      <c r="BI306" s="145">
        <f>IF(N306="nulová",J306,0)</f>
        <v>0</v>
      </c>
      <c r="BJ306" s="19" t="s">
        <v>77</v>
      </c>
      <c r="BK306" s="145">
        <f>ROUND(I306*H306,2)</f>
        <v>0</v>
      </c>
      <c r="BL306" s="19" t="s">
        <v>229</v>
      </c>
      <c r="BM306" s="144" t="s">
        <v>8968</v>
      </c>
    </row>
    <row r="307" spans="2:65" s="12" customFormat="1">
      <c r="B307" s="152"/>
      <c r="D307" s="150" t="s">
        <v>226</v>
      </c>
      <c r="E307" s="153" t="s">
        <v>19</v>
      </c>
      <c r="F307" s="154" t="s">
        <v>8465</v>
      </c>
      <c r="H307" s="155">
        <v>2</v>
      </c>
      <c r="I307" s="156"/>
      <c r="L307" s="152"/>
      <c r="M307" s="157"/>
      <c r="T307" s="158"/>
      <c r="AT307" s="153" t="s">
        <v>226</v>
      </c>
      <c r="AU307" s="153" t="s">
        <v>79</v>
      </c>
      <c r="AV307" s="12" t="s">
        <v>79</v>
      </c>
      <c r="AW307" s="12" t="s">
        <v>31</v>
      </c>
      <c r="AX307" s="12" t="s">
        <v>69</v>
      </c>
      <c r="AY307" s="153" t="s">
        <v>212</v>
      </c>
    </row>
    <row r="308" spans="2:65" s="12" customFormat="1">
      <c r="B308" s="152"/>
      <c r="D308" s="150" t="s">
        <v>226</v>
      </c>
      <c r="E308" s="153" t="s">
        <v>19</v>
      </c>
      <c r="F308" s="154" t="s">
        <v>8871</v>
      </c>
      <c r="H308" s="155">
        <v>2</v>
      </c>
      <c r="I308" s="156"/>
      <c r="L308" s="152"/>
      <c r="M308" s="157"/>
      <c r="T308" s="158"/>
      <c r="AT308" s="153" t="s">
        <v>226</v>
      </c>
      <c r="AU308" s="153" t="s">
        <v>79</v>
      </c>
      <c r="AV308" s="12" t="s">
        <v>79</v>
      </c>
      <c r="AW308" s="12" t="s">
        <v>31</v>
      </c>
      <c r="AX308" s="12" t="s">
        <v>69</v>
      </c>
      <c r="AY308" s="153" t="s">
        <v>212</v>
      </c>
    </row>
    <row r="309" spans="2:65" s="12" customFormat="1">
      <c r="B309" s="152"/>
      <c r="D309" s="150" t="s">
        <v>226</v>
      </c>
      <c r="E309" s="153" t="s">
        <v>19</v>
      </c>
      <c r="F309" s="154" t="s">
        <v>8875</v>
      </c>
      <c r="H309" s="155">
        <v>2</v>
      </c>
      <c r="I309" s="156"/>
      <c r="L309" s="152"/>
      <c r="M309" s="157"/>
      <c r="T309" s="158"/>
      <c r="AT309" s="153" t="s">
        <v>226</v>
      </c>
      <c r="AU309" s="153" t="s">
        <v>79</v>
      </c>
      <c r="AV309" s="12" t="s">
        <v>79</v>
      </c>
      <c r="AW309" s="12" t="s">
        <v>31</v>
      </c>
      <c r="AX309" s="12" t="s">
        <v>69</v>
      </c>
      <c r="AY309" s="153" t="s">
        <v>212</v>
      </c>
    </row>
    <row r="310" spans="2:65" s="12" customFormat="1">
      <c r="B310" s="152"/>
      <c r="D310" s="150" t="s">
        <v>226</v>
      </c>
      <c r="E310" s="153" t="s">
        <v>19</v>
      </c>
      <c r="F310" s="154" t="s">
        <v>8876</v>
      </c>
      <c r="H310" s="155">
        <v>2</v>
      </c>
      <c r="I310" s="156"/>
      <c r="L310" s="152"/>
      <c r="M310" s="157"/>
      <c r="T310" s="158"/>
      <c r="AT310" s="153" t="s">
        <v>226</v>
      </c>
      <c r="AU310" s="153" t="s">
        <v>79</v>
      </c>
      <c r="AV310" s="12" t="s">
        <v>79</v>
      </c>
      <c r="AW310" s="12" t="s">
        <v>31</v>
      </c>
      <c r="AX310" s="12" t="s">
        <v>69</v>
      </c>
      <c r="AY310" s="153" t="s">
        <v>212</v>
      </c>
    </row>
    <row r="311" spans="2:65" s="12" customFormat="1">
      <c r="B311" s="152"/>
      <c r="D311" s="150" t="s">
        <v>226</v>
      </c>
      <c r="E311" s="153" t="s">
        <v>19</v>
      </c>
      <c r="F311" s="154" t="s">
        <v>6397</v>
      </c>
      <c r="H311" s="155">
        <v>2</v>
      </c>
      <c r="I311" s="156"/>
      <c r="L311" s="152"/>
      <c r="M311" s="157"/>
      <c r="T311" s="158"/>
      <c r="AT311" s="153" t="s">
        <v>226</v>
      </c>
      <c r="AU311" s="153" t="s">
        <v>79</v>
      </c>
      <c r="AV311" s="12" t="s">
        <v>79</v>
      </c>
      <c r="AW311" s="12" t="s">
        <v>31</v>
      </c>
      <c r="AX311" s="12" t="s">
        <v>69</v>
      </c>
      <c r="AY311" s="153" t="s">
        <v>212</v>
      </c>
    </row>
    <row r="312" spans="2:65" s="12" customFormat="1">
      <c r="B312" s="152"/>
      <c r="D312" s="150" t="s">
        <v>226</v>
      </c>
      <c r="E312" s="153" t="s">
        <v>19</v>
      </c>
      <c r="F312" s="154" t="s">
        <v>8877</v>
      </c>
      <c r="H312" s="155">
        <v>2</v>
      </c>
      <c r="I312" s="156"/>
      <c r="L312" s="152"/>
      <c r="M312" s="157"/>
      <c r="T312" s="158"/>
      <c r="AT312" s="153" t="s">
        <v>226</v>
      </c>
      <c r="AU312" s="153" t="s">
        <v>79</v>
      </c>
      <c r="AV312" s="12" t="s">
        <v>79</v>
      </c>
      <c r="AW312" s="12" t="s">
        <v>31</v>
      </c>
      <c r="AX312" s="12" t="s">
        <v>69</v>
      </c>
      <c r="AY312" s="153" t="s">
        <v>212</v>
      </c>
    </row>
    <row r="313" spans="2:65" s="12" customFormat="1">
      <c r="B313" s="152"/>
      <c r="D313" s="150" t="s">
        <v>226</v>
      </c>
      <c r="E313" s="153" t="s">
        <v>19</v>
      </c>
      <c r="F313" s="154" t="s">
        <v>8524</v>
      </c>
      <c r="H313" s="155">
        <v>2</v>
      </c>
      <c r="I313" s="156"/>
      <c r="L313" s="152"/>
      <c r="M313" s="157"/>
      <c r="T313" s="158"/>
      <c r="AT313" s="153" t="s">
        <v>226</v>
      </c>
      <c r="AU313" s="153" t="s">
        <v>79</v>
      </c>
      <c r="AV313" s="12" t="s">
        <v>79</v>
      </c>
      <c r="AW313" s="12" t="s">
        <v>31</v>
      </c>
      <c r="AX313" s="12" t="s">
        <v>69</v>
      </c>
      <c r="AY313" s="153" t="s">
        <v>212</v>
      </c>
    </row>
    <row r="314" spans="2:65" s="13" customFormat="1">
      <c r="B314" s="159"/>
      <c r="D314" s="150" t="s">
        <v>226</v>
      </c>
      <c r="E314" s="160" t="s">
        <v>19</v>
      </c>
      <c r="F314" s="161" t="s">
        <v>228</v>
      </c>
      <c r="H314" s="162">
        <v>14</v>
      </c>
      <c r="I314" s="163"/>
      <c r="L314" s="159"/>
      <c r="M314" s="164"/>
      <c r="T314" s="165"/>
      <c r="AT314" s="160" t="s">
        <v>226</v>
      </c>
      <c r="AU314" s="160" t="s">
        <v>79</v>
      </c>
      <c r="AV314" s="13" t="s">
        <v>229</v>
      </c>
      <c r="AW314" s="13" t="s">
        <v>31</v>
      </c>
      <c r="AX314" s="13" t="s">
        <v>77</v>
      </c>
      <c r="AY314" s="160" t="s">
        <v>212</v>
      </c>
    </row>
    <row r="315" spans="2:65" s="1" customFormat="1" ht="16.5" customHeight="1">
      <c r="B315" s="34"/>
      <c r="C315" s="133" t="s">
        <v>693</v>
      </c>
      <c r="D315" s="133" t="s">
        <v>215</v>
      </c>
      <c r="E315" s="134" t="s">
        <v>8969</v>
      </c>
      <c r="F315" s="135" t="s">
        <v>8970</v>
      </c>
      <c r="G315" s="136" t="s">
        <v>624</v>
      </c>
      <c r="H315" s="137">
        <v>6</v>
      </c>
      <c r="I315" s="138"/>
      <c r="J315" s="139">
        <f>ROUND(I315*H315,2)</f>
        <v>0</v>
      </c>
      <c r="K315" s="135" t="s">
        <v>5488</v>
      </c>
      <c r="L315" s="34"/>
      <c r="M315" s="140" t="s">
        <v>19</v>
      </c>
      <c r="N315" s="141" t="s">
        <v>40</v>
      </c>
      <c r="P315" s="142">
        <f>O315*H315</f>
        <v>0</v>
      </c>
      <c r="Q315" s="142">
        <v>0</v>
      </c>
      <c r="R315" s="142">
        <f>Q315*H315</f>
        <v>0</v>
      </c>
      <c r="S315" s="142">
        <v>0</v>
      </c>
      <c r="T315" s="143">
        <f>S315*H315</f>
        <v>0</v>
      </c>
      <c r="AR315" s="144" t="s">
        <v>229</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229</v>
      </c>
      <c r="BM315" s="144" t="s">
        <v>8971</v>
      </c>
    </row>
    <row r="316" spans="2:65" s="12" customFormat="1">
      <c r="B316" s="152"/>
      <c r="D316" s="150" t="s">
        <v>226</v>
      </c>
      <c r="E316" s="153" t="s">
        <v>19</v>
      </c>
      <c r="F316" s="154" t="s">
        <v>5490</v>
      </c>
      <c r="H316" s="155">
        <v>1</v>
      </c>
      <c r="I316" s="156"/>
      <c r="L316" s="152"/>
      <c r="M316" s="157"/>
      <c r="T316" s="158"/>
      <c r="AT316" s="153" t="s">
        <v>226</v>
      </c>
      <c r="AU316" s="153" t="s">
        <v>79</v>
      </c>
      <c r="AV316" s="12" t="s">
        <v>79</v>
      </c>
      <c r="AW316" s="12" t="s">
        <v>31</v>
      </c>
      <c r="AX316" s="12" t="s">
        <v>69</v>
      </c>
      <c r="AY316" s="153" t="s">
        <v>212</v>
      </c>
    </row>
    <row r="317" spans="2:65" s="12" customFormat="1">
      <c r="B317" s="152"/>
      <c r="D317" s="150" t="s">
        <v>226</v>
      </c>
      <c r="E317" s="153" t="s">
        <v>19</v>
      </c>
      <c r="F317" s="154" t="s">
        <v>5669</v>
      </c>
      <c r="H317" s="155">
        <v>1</v>
      </c>
      <c r="I317" s="156"/>
      <c r="L317" s="152"/>
      <c r="M317" s="157"/>
      <c r="T317" s="158"/>
      <c r="AT317" s="153" t="s">
        <v>226</v>
      </c>
      <c r="AU317" s="153" t="s">
        <v>79</v>
      </c>
      <c r="AV317" s="12" t="s">
        <v>79</v>
      </c>
      <c r="AW317" s="12" t="s">
        <v>31</v>
      </c>
      <c r="AX317" s="12" t="s">
        <v>69</v>
      </c>
      <c r="AY317" s="153" t="s">
        <v>212</v>
      </c>
    </row>
    <row r="318" spans="2:65" s="12" customFormat="1">
      <c r="B318" s="152"/>
      <c r="D318" s="150" t="s">
        <v>226</v>
      </c>
      <c r="E318" s="153" t="s">
        <v>19</v>
      </c>
      <c r="F318" s="154" t="s">
        <v>5754</v>
      </c>
      <c r="H318" s="155">
        <v>1</v>
      </c>
      <c r="I318" s="156"/>
      <c r="L318" s="152"/>
      <c r="M318" s="157"/>
      <c r="T318" s="158"/>
      <c r="AT318" s="153" t="s">
        <v>226</v>
      </c>
      <c r="AU318" s="153" t="s">
        <v>79</v>
      </c>
      <c r="AV318" s="12" t="s">
        <v>79</v>
      </c>
      <c r="AW318" s="12" t="s">
        <v>31</v>
      </c>
      <c r="AX318" s="12" t="s">
        <v>69</v>
      </c>
      <c r="AY318" s="153" t="s">
        <v>212</v>
      </c>
    </row>
    <row r="319" spans="2:65" s="12" customFormat="1">
      <c r="B319" s="152"/>
      <c r="D319" s="150" t="s">
        <v>226</v>
      </c>
      <c r="E319" s="153" t="s">
        <v>19</v>
      </c>
      <c r="F319" s="154" t="s">
        <v>5836</v>
      </c>
      <c r="H319" s="155">
        <v>1</v>
      </c>
      <c r="I319" s="156"/>
      <c r="L319" s="152"/>
      <c r="M319" s="157"/>
      <c r="T319" s="158"/>
      <c r="AT319" s="153" t="s">
        <v>226</v>
      </c>
      <c r="AU319" s="153" t="s">
        <v>79</v>
      </c>
      <c r="AV319" s="12" t="s">
        <v>79</v>
      </c>
      <c r="AW319" s="12" t="s">
        <v>31</v>
      </c>
      <c r="AX319" s="12" t="s">
        <v>69</v>
      </c>
      <c r="AY319" s="153" t="s">
        <v>212</v>
      </c>
    </row>
    <row r="320" spans="2:65" s="12" customFormat="1">
      <c r="B320" s="152"/>
      <c r="D320" s="150" t="s">
        <v>226</v>
      </c>
      <c r="E320" s="153" t="s">
        <v>19</v>
      </c>
      <c r="F320" s="154" t="s">
        <v>5921</v>
      </c>
      <c r="H320" s="155">
        <v>1</v>
      </c>
      <c r="I320" s="156"/>
      <c r="L320" s="152"/>
      <c r="M320" s="157"/>
      <c r="T320" s="158"/>
      <c r="AT320" s="153" t="s">
        <v>226</v>
      </c>
      <c r="AU320" s="153" t="s">
        <v>79</v>
      </c>
      <c r="AV320" s="12" t="s">
        <v>79</v>
      </c>
      <c r="AW320" s="12" t="s">
        <v>31</v>
      </c>
      <c r="AX320" s="12" t="s">
        <v>69</v>
      </c>
      <c r="AY320" s="153" t="s">
        <v>212</v>
      </c>
    </row>
    <row r="321" spans="2:65" s="12" customFormat="1">
      <c r="B321" s="152"/>
      <c r="D321" s="150" t="s">
        <v>226</v>
      </c>
      <c r="E321" s="153" t="s">
        <v>19</v>
      </c>
      <c r="F321" s="154" t="s">
        <v>6006</v>
      </c>
      <c r="H321" s="155">
        <v>1</v>
      </c>
      <c r="I321" s="156"/>
      <c r="L321" s="152"/>
      <c r="M321" s="157"/>
      <c r="T321" s="158"/>
      <c r="AT321" s="153" t="s">
        <v>226</v>
      </c>
      <c r="AU321" s="153" t="s">
        <v>79</v>
      </c>
      <c r="AV321" s="12" t="s">
        <v>79</v>
      </c>
      <c r="AW321" s="12" t="s">
        <v>31</v>
      </c>
      <c r="AX321" s="12" t="s">
        <v>69</v>
      </c>
      <c r="AY321" s="153" t="s">
        <v>212</v>
      </c>
    </row>
    <row r="322" spans="2:65" s="13" customFormat="1">
      <c r="B322" s="159"/>
      <c r="D322" s="150" t="s">
        <v>226</v>
      </c>
      <c r="E322" s="160" t="s">
        <v>19</v>
      </c>
      <c r="F322" s="161" t="s">
        <v>228</v>
      </c>
      <c r="H322" s="162">
        <v>6</v>
      </c>
      <c r="I322" s="163"/>
      <c r="L322" s="159"/>
      <c r="M322" s="164"/>
      <c r="T322" s="165"/>
      <c r="AT322" s="160" t="s">
        <v>226</v>
      </c>
      <c r="AU322" s="160" t="s">
        <v>79</v>
      </c>
      <c r="AV322" s="13" t="s">
        <v>229</v>
      </c>
      <c r="AW322" s="13" t="s">
        <v>31</v>
      </c>
      <c r="AX322" s="13" t="s">
        <v>77</v>
      </c>
      <c r="AY322" s="160" t="s">
        <v>212</v>
      </c>
    </row>
    <row r="323" spans="2:65" s="1" customFormat="1" ht="16.5" customHeight="1">
      <c r="B323" s="34"/>
      <c r="C323" s="133" t="s">
        <v>699</v>
      </c>
      <c r="D323" s="133" t="s">
        <v>215</v>
      </c>
      <c r="E323" s="134" t="s">
        <v>8972</v>
      </c>
      <c r="F323" s="135" t="s">
        <v>8973</v>
      </c>
      <c r="G323" s="136" t="s">
        <v>624</v>
      </c>
      <c r="H323" s="137">
        <v>14</v>
      </c>
      <c r="I323" s="138"/>
      <c r="J323" s="139">
        <f>ROUND(I323*H323,2)</f>
        <v>0</v>
      </c>
      <c r="K323" s="135" t="s">
        <v>5488</v>
      </c>
      <c r="L323" s="34"/>
      <c r="M323" s="140" t="s">
        <v>19</v>
      </c>
      <c r="N323" s="141" t="s">
        <v>40</v>
      </c>
      <c r="P323" s="142">
        <f>O323*H323</f>
        <v>0</v>
      </c>
      <c r="Q323" s="142">
        <v>0</v>
      </c>
      <c r="R323" s="142">
        <f>Q323*H323</f>
        <v>0</v>
      </c>
      <c r="S323" s="142">
        <v>0</v>
      </c>
      <c r="T323" s="143">
        <f>S323*H323</f>
        <v>0</v>
      </c>
      <c r="AR323" s="144" t="s">
        <v>229</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229</v>
      </c>
      <c r="BM323" s="144" t="s">
        <v>8974</v>
      </c>
    </row>
    <row r="324" spans="2:65" s="12" customFormat="1">
      <c r="B324" s="152"/>
      <c r="D324" s="150" t="s">
        <v>226</v>
      </c>
      <c r="E324" s="153" t="s">
        <v>19</v>
      </c>
      <c r="F324" s="154" t="s">
        <v>8465</v>
      </c>
      <c r="H324" s="155">
        <v>2</v>
      </c>
      <c r="I324" s="156"/>
      <c r="L324" s="152"/>
      <c r="M324" s="157"/>
      <c r="T324" s="158"/>
      <c r="AT324" s="153" t="s">
        <v>226</v>
      </c>
      <c r="AU324" s="153" t="s">
        <v>79</v>
      </c>
      <c r="AV324" s="12" t="s">
        <v>79</v>
      </c>
      <c r="AW324" s="12" t="s">
        <v>31</v>
      </c>
      <c r="AX324" s="12" t="s">
        <v>69</v>
      </c>
      <c r="AY324" s="153" t="s">
        <v>212</v>
      </c>
    </row>
    <row r="325" spans="2:65" s="12" customFormat="1">
      <c r="B325" s="152"/>
      <c r="D325" s="150" t="s">
        <v>226</v>
      </c>
      <c r="E325" s="153" t="s">
        <v>19</v>
      </c>
      <c r="F325" s="154" t="s">
        <v>8871</v>
      </c>
      <c r="H325" s="155">
        <v>2</v>
      </c>
      <c r="I325" s="156"/>
      <c r="L325" s="152"/>
      <c r="M325" s="157"/>
      <c r="T325" s="158"/>
      <c r="AT325" s="153" t="s">
        <v>226</v>
      </c>
      <c r="AU325" s="153" t="s">
        <v>79</v>
      </c>
      <c r="AV325" s="12" t="s">
        <v>79</v>
      </c>
      <c r="AW325" s="12" t="s">
        <v>31</v>
      </c>
      <c r="AX325" s="12" t="s">
        <v>69</v>
      </c>
      <c r="AY325" s="153" t="s">
        <v>212</v>
      </c>
    </row>
    <row r="326" spans="2:65" s="12" customFormat="1">
      <c r="B326" s="152"/>
      <c r="D326" s="150" t="s">
        <v>226</v>
      </c>
      <c r="E326" s="153" t="s">
        <v>19</v>
      </c>
      <c r="F326" s="154" t="s">
        <v>8875</v>
      </c>
      <c r="H326" s="155">
        <v>2</v>
      </c>
      <c r="I326" s="156"/>
      <c r="L326" s="152"/>
      <c r="M326" s="157"/>
      <c r="T326" s="158"/>
      <c r="AT326" s="153" t="s">
        <v>226</v>
      </c>
      <c r="AU326" s="153" t="s">
        <v>79</v>
      </c>
      <c r="AV326" s="12" t="s">
        <v>79</v>
      </c>
      <c r="AW326" s="12" t="s">
        <v>31</v>
      </c>
      <c r="AX326" s="12" t="s">
        <v>69</v>
      </c>
      <c r="AY326" s="153" t="s">
        <v>212</v>
      </c>
    </row>
    <row r="327" spans="2:65" s="12" customFormat="1">
      <c r="B327" s="152"/>
      <c r="D327" s="150" t="s">
        <v>226</v>
      </c>
      <c r="E327" s="153" t="s">
        <v>19</v>
      </c>
      <c r="F327" s="154" t="s">
        <v>8876</v>
      </c>
      <c r="H327" s="155">
        <v>2</v>
      </c>
      <c r="I327" s="156"/>
      <c r="L327" s="152"/>
      <c r="M327" s="157"/>
      <c r="T327" s="158"/>
      <c r="AT327" s="153" t="s">
        <v>226</v>
      </c>
      <c r="AU327" s="153" t="s">
        <v>79</v>
      </c>
      <c r="AV327" s="12" t="s">
        <v>79</v>
      </c>
      <c r="AW327" s="12" t="s">
        <v>31</v>
      </c>
      <c r="AX327" s="12" t="s">
        <v>69</v>
      </c>
      <c r="AY327" s="153" t="s">
        <v>212</v>
      </c>
    </row>
    <row r="328" spans="2:65" s="12" customFormat="1">
      <c r="B328" s="152"/>
      <c r="D328" s="150" t="s">
        <v>226</v>
      </c>
      <c r="E328" s="153" t="s">
        <v>19</v>
      </c>
      <c r="F328" s="154" t="s">
        <v>6397</v>
      </c>
      <c r="H328" s="155">
        <v>2</v>
      </c>
      <c r="I328" s="156"/>
      <c r="L328" s="152"/>
      <c r="M328" s="157"/>
      <c r="T328" s="158"/>
      <c r="AT328" s="153" t="s">
        <v>226</v>
      </c>
      <c r="AU328" s="153" t="s">
        <v>79</v>
      </c>
      <c r="AV328" s="12" t="s">
        <v>79</v>
      </c>
      <c r="AW328" s="12" t="s">
        <v>31</v>
      </c>
      <c r="AX328" s="12" t="s">
        <v>69</v>
      </c>
      <c r="AY328" s="153" t="s">
        <v>212</v>
      </c>
    </row>
    <row r="329" spans="2:65" s="12" customFormat="1">
      <c r="B329" s="152"/>
      <c r="D329" s="150" t="s">
        <v>226</v>
      </c>
      <c r="E329" s="153" t="s">
        <v>19</v>
      </c>
      <c r="F329" s="154" t="s">
        <v>8877</v>
      </c>
      <c r="H329" s="155">
        <v>2</v>
      </c>
      <c r="I329" s="156"/>
      <c r="L329" s="152"/>
      <c r="M329" s="157"/>
      <c r="T329" s="158"/>
      <c r="AT329" s="153" t="s">
        <v>226</v>
      </c>
      <c r="AU329" s="153" t="s">
        <v>79</v>
      </c>
      <c r="AV329" s="12" t="s">
        <v>79</v>
      </c>
      <c r="AW329" s="12" t="s">
        <v>31</v>
      </c>
      <c r="AX329" s="12" t="s">
        <v>69</v>
      </c>
      <c r="AY329" s="153" t="s">
        <v>212</v>
      </c>
    </row>
    <row r="330" spans="2:65" s="12" customFormat="1">
      <c r="B330" s="152"/>
      <c r="D330" s="150" t="s">
        <v>226</v>
      </c>
      <c r="E330" s="153" t="s">
        <v>19</v>
      </c>
      <c r="F330" s="154" t="s">
        <v>8524</v>
      </c>
      <c r="H330" s="155">
        <v>2</v>
      </c>
      <c r="I330" s="156"/>
      <c r="L330" s="152"/>
      <c r="M330" s="157"/>
      <c r="T330" s="158"/>
      <c r="AT330" s="153" t="s">
        <v>226</v>
      </c>
      <c r="AU330" s="153" t="s">
        <v>79</v>
      </c>
      <c r="AV330" s="12" t="s">
        <v>79</v>
      </c>
      <c r="AW330" s="12" t="s">
        <v>31</v>
      </c>
      <c r="AX330" s="12" t="s">
        <v>69</v>
      </c>
      <c r="AY330" s="153" t="s">
        <v>212</v>
      </c>
    </row>
    <row r="331" spans="2:65" s="13" customFormat="1">
      <c r="B331" s="159"/>
      <c r="D331" s="150" t="s">
        <v>226</v>
      </c>
      <c r="E331" s="160" t="s">
        <v>19</v>
      </c>
      <c r="F331" s="161" t="s">
        <v>228</v>
      </c>
      <c r="H331" s="162">
        <v>14</v>
      </c>
      <c r="I331" s="163"/>
      <c r="L331" s="159"/>
      <c r="M331" s="164"/>
      <c r="T331" s="165"/>
      <c r="AT331" s="160" t="s">
        <v>226</v>
      </c>
      <c r="AU331" s="160" t="s">
        <v>79</v>
      </c>
      <c r="AV331" s="13" t="s">
        <v>229</v>
      </c>
      <c r="AW331" s="13" t="s">
        <v>31</v>
      </c>
      <c r="AX331" s="13" t="s">
        <v>77</v>
      </c>
      <c r="AY331" s="160" t="s">
        <v>212</v>
      </c>
    </row>
    <row r="332" spans="2:65" s="1" customFormat="1" ht="16.5" customHeight="1">
      <c r="B332" s="34"/>
      <c r="C332" s="133" t="s">
        <v>704</v>
      </c>
      <c r="D332" s="133" t="s">
        <v>215</v>
      </c>
      <c r="E332" s="134" t="s">
        <v>8975</v>
      </c>
      <c r="F332" s="135" t="s">
        <v>8976</v>
      </c>
      <c r="G332" s="136" t="s">
        <v>624</v>
      </c>
      <c r="H332" s="137">
        <v>14</v>
      </c>
      <c r="I332" s="138"/>
      <c r="J332" s="139">
        <f>ROUND(I332*H332,2)</f>
        <v>0</v>
      </c>
      <c r="K332" s="135" t="s">
        <v>5488</v>
      </c>
      <c r="L332" s="34"/>
      <c r="M332" s="140" t="s">
        <v>19</v>
      </c>
      <c r="N332" s="141" t="s">
        <v>40</v>
      </c>
      <c r="P332" s="142">
        <f>O332*H332</f>
        <v>0</v>
      </c>
      <c r="Q332" s="142">
        <v>0</v>
      </c>
      <c r="R332" s="142">
        <f>Q332*H332</f>
        <v>0</v>
      </c>
      <c r="S332" s="142">
        <v>0</v>
      </c>
      <c r="T332" s="143">
        <f>S332*H332</f>
        <v>0</v>
      </c>
      <c r="AR332" s="144" t="s">
        <v>229</v>
      </c>
      <c r="AT332" s="144" t="s">
        <v>215</v>
      </c>
      <c r="AU332" s="144" t="s">
        <v>79</v>
      </c>
      <c r="AY332" s="19" t="s">
        <v>212</v>
      </c>
      <c r="BE332" s="145">
        <f>IF(N332="základní",J332,0)</f>
        <v>0</v>
      </c>
      <c r="BF332" s="145">
        <f>IF(N332="snížená",J332,0)</f>
        <v>0</v>
      </c>
      <c r="BG332" s="145">
        <f>IF(N332="zákl. přenesená",J332,0)</f>
        <v>0</v>
      </c>
      <c r="BH332" s="145">
        <f>IF(N332="sníž. přenesená",J332,0)</f>
        <v>0</v>
      </c>
      <c r="BI332" s="145">
        <f>IF(N332="nulová",J332,0)</f>
        <v>0</v>
      </c>
      <c r="BJ332" s="19" t="s">
        <v>77</v>
      </c>
      <c r="BK332" s="145">
        <f>ROUND(I332*H332,2)</f>
        <v>0</v>
      </c>
      <c r="BL332" s="19" t="s">
        <v>229</v>
      </c>
      <c r="BM332" s="144" t="s">
        <v>8977</v>
      </c>
    </row>
    <row r="333" spans="2:65" s="12" customFormat="1">
      <c r="B333" s="152"/>
      <c r="D333" s="150" t="s">
        <v>226</v>
      </c>
      <c r="E333" s="153" t="s">
        <v>19</v>
      </c>
      <c r="F333" s="154" t="s">
        <v>8465</v>
      </c>
      <c r="H333" s="155">
        <v>2</v>
      </c>
      <c r="I333" s="156"/>
      <c r="L333" s="152"/>
      <c r="M333" s="157"/>
      <c r="T333" s="158"/>
      <c r="AT333" s="153" t="s">
        <v>226</v>
      </c>
      <c r="AU333" s="153" t="s">
        <v>79</v>
      </c>
      <c r="AV333" s="12" t="s">
        <v>79</v>
      </c>
      <c r="AW333" s="12" t="s">
        <v>31</v>
      </c>
      <c r="AX333" s="12" t="s">
        <v>69</v>
      </c>
      <c r="AY333" s="153" t="s">
        <v>212</v>
      </c>
    </row>
    <row r="334" spans="2:65" s="12" customFormat="1">
      <c r="B334" s="152"/>
      <c r="D334" s="150" t="s">
        <v>226</v>
      </c>
      <c r="E334" s="153" t="s">
        <v>19</v>
      </c>
      <c r="F334" s="154" t="s">
        <v>8871</v>
      </c>
      <c r="H334" s="155">
        <v>2</v>
      </c>
      <c r="I334" s="156"/>
      <c r="L334" s="152"/>
      <c r="M334" s="157"/>
      <c r="T334" s="158"/>
      <c r="AT334" s="153" t="s">
        <v>226</v>
      </c>
      <c r="AU334" s="153" t="s">
        <v>79</v>
      </c>
      <c r="AV334" s="12" t="s">
        <v>79</v>
      </c>
      <c r="AW334" s="12" t="s">
        <v>31</v>
      </c>
      <c r="AX334" s="12" t="s">
        <v>69</v>
      </c>
      <c r="AY334" s="153" t="s">
        <v>212</v>
      </c>
    </row>
    <row r="335" spans="2:65" s="12" customFormat="1">
      <c r="B335" s="152"/>
      <c r="D335" s="150" t="s">
        <v>226</v>
      </c>
      <c r="E335" s="153" t="s">
        <v>19</v>
      </c>
      <c r="F335" s="154" t="s">
        <v>8875</v>
      </c>
      <c r="H335" s="155">
        <v>2</v>
      </c>
      <c r="I335" s="156"/>
      <c r="L335" s="152"/>
      <c r="M335" s="157"/>
      <c r="T335" s="158"/>
      <c r="AT335" s="153" t="s">
        <v>226</v>
      </c>
      <c r="AU335" s="153" t="s">
        <v>79</v>
      </c>
      <c r="AV335" s="12" t="s">
        <v>79</v>
      </c>
      <c r="AW335" s="12" t="s">
        <v>31</v>
      </c>
      <c r="AX335" s="12" t="s">
        <v>69</v>
      </c>
      <c r="AY335" s="153" t="s">
        <v>212</v>
      </c>
    </row>
    <row r="336" spans="2:65" s="12" customFormat="1">
      <c r="B336" s="152"/>
      <c r="D336" s="150" t="s">
        <v>226</v>
      </c>
      <c r="E336" s="153" t="s">
        <v>19</v>
      </c>
      <c r="F336" s="154" t="s">
        <v>8876</v>
      </c>
      <c r="H336" s="155">
        <v>2</v>
      </c>
      <c r="I336" s="156"/>
      <c r="L336" s="152"/>
      <c r="M336" s="157"/>
      <c r="T336" s="158"/>
      <c r="AT336" s="153" t="s">
        <v>226</v>
      </c>
      <c r="AU336" s="153" t="s">
        <v>79</v>
      </c>
      <c r="AV336" s="12" t="s">
        <v>79</v>
      </c>
      <c r="AW336" s="12" t="s">
        <v>31</v>
      </c>
      <c r="AX336" s="12" t="s">
        <v>69</v>
      </c>
      <c r="AY336" s="153" t="s">
        <v>212</v>
      </c>
    </row>
    <row r="337" spans="2:65" s="12" customFormat="1">
      <c r="B337" s="152"/>
      <c r="D337" s="150" t="s">
        <v>226</v>
      </c>
      <c r="E337" s="153" t="s">
        <v>19</v>
      </c>
      <c r="F337" s="154" t="s">
        <v>6397</v>
      </c>
      <c r="H337" s="155">
        <v>2</v>
      </c>
      <c r="I337" s="156"/>
      <c r="L337" s="152"/>
      <c r="M337" s="157"/>
      <c r="T337" s="158"/>
      <c r="AT337" s="153" t="s">
        <v>226</v>
      </c>
      <c r="AU337" s="153" t="s">
        <v>79</v>
      </c>
      <c r="AV337" s="12" t="s">
        <v>79</v>
      </c>
      <c r="AW337" s="12" t="s">
        <v>31</v>
      </c>
      <c r="AX337" s="12" t="s">
        <v>69</v>
      </c>
      <c r="AY337" s="153" t="s">
        <v>212</v>
      </c>
    </row>
    <row r="338" spans="2:65" s="12" customFormat="1">
      <c r="B338" s="152"/>
      <c r="D338" s="150" t="s">
        <v>226</v>
      </c>
      <c r="E338" s="153" t="s">
        <v>19</v>
      </c>
      <c r="F338" s="154" t="s">
        <v>8877</v>
      </c>
      <c r="H338" s="155">
        <v>2</v>
      </c>
      <c r="I338" s="156"/>
      <c r="L338" s="152"/>
      <c r="M338" s="157"/>
      <c r="T338" s="158"/>
      <c r="AT338" s="153" t="s">
        <v>226</v>
      </c>
      <c r="AU338" s="153" t="s">
        <v>79</v>
      </c>
      <c r="AV338" s="12" t="s">
        <v>79</v>
      </c>
      <c r="AW338" s="12" t="s">
        <v>31</v>
      </c>
      <c r="AX338" s="12" t="s">
        <v>69</v>
      </c>
      <c r="AY338" s="153" t="s">
        <v>212</v>
      </c>
    </row>
    <row r="339" spans="2:65" s="12" customFormat="1">
      <c r="B339" s="152"/>
      <c r="D339" s="150" t="s">
        <v>226</v>
      </c>
      <c r="E339" s="153" t="s">
        <v>19</v>
      </c>
      <c r="F339" s="154" t="s">
        <v>8524</v>
      </c>
      <c r="H339" s="155">
        <v>2</v>
      </c>
      <c r="I339" s="156"/>
      <c r="L339" s="152"/>
      <c r="M339" s="157"/>
      <c r="T339" s="158"/>
      <c r="AT339" s="153" t="s">
        <v>226</v>
      </c>
      <c r="AU339" s="153" t="s">
        <v>79</v>
      </c>
      <c r="AV339" s="12" t="s">
        <v>79</v>
      </c>
      <c r="AW339" s="12" t="s">
        <v>31</v>
      </c>
      <c r="AX339" s="12" t="s">
        <v>69</v>
      </c>
      <c r="AY339" s="153" t="s">
        <v>212</v>
      </c>
    </row>
    <row r="340" spans="2:65" s="13" customFormat="1">
      <c r="B340" s="159"/>
      <c r="D340" s="150" t="s">
        <v>226</v>
      </c>
      <c r="E340" s="160" t="s">
        <v>19</v>
      </c>
      <c r="F340" s="161" t="s">
        <v>228</v>
      </c>
      <c r="H340" s="162">
        <v>14</v>
      </c>
      <c r="I340" s="163"/>
      <c r="L340" s="159"/>
      <c r="M340" s="164"/>
      <c r="T340" s="165"/>
      <c r="AT340" s="160" t="s">
        <v>226</v>
      </c>
      <c r="AU340" s="160" t="s">
        <v>79</v>
      </c>
      <c r="AV340" s="13" t="s">
        <v>229</v>
      </c>
      <c r="AW340" s="13" t="s">
        <v>31</v>
      </c>
      <c r="AX340" s="13" t="s">
        <v>77</v>
      </c>
      <c r="AY340" s="160" t="s">
        <v>212</v>
      </c>
    </row>
    <row r="341" spans="2:65" s="1" customFormat="1" ht="16.5" customHeight="1">
      <c r="B341" s="34"/>
      <c r="C341" s="133" t="s">
        <v>725</v>
      </c>
      <c r="D341" s="133" t="s">
        <v>215</v>
      </c>
      <c r="E341" s="134" t="s">
        <v>8978</v>
      </c>
      <c r="F341" s="135" t="s">
        <v>8979</v>
      </c>
      <c r="G341" s="136" t="s">
        <v>624</v>
      </c>
      <c r="H341" s="137">
        <v>6</v>
      </c>
      <c r="I341" s="138"/>
      <c r="J341" s="139">
        <f>ROUND(I341*H341,2)</f>
        <v>0</v>
      </c>
      <c r="K341" s="135" t="s">
        <v>5488</v>
      </c>
      <c r="L341" s="34"/>
      <c r="M341" s="140" t="s">
        <v>19</v>
      </c>
      <c r="N341" s="141" t="s">
        <v>40</v>
      </c>
      <c r="P341" s="142">
        <f>O341*H341</f>
        <v>0</v>
      </c>
      <c r="Q341" s="142">
        <v>0</v>
      </c>
      <c r="R341" s="142">
        <f>Q341*H341</f>
        <v>0</v>
      </c>
      <c r="S341" s="142">
        <v>0</v>
      </c>
      <c r="T341" s="143">
        <f>S341*H341</f>
        <v>0</v>
      </c>
      <c r="AR341" s="144" t="s">
        <v>229</v>
      </c>
      <c r="AT341" s="144" t="s">
        <v>215</v>
      </c>
      <c r="AU341" s="144" t="s">
        <v>79</v>
      </c>
      <c r="AY341" s="19" t="s">
        <v>212</v>
      </c>
      <c r="BE341" s="145">
        <f>IF(N341="základní",J341,0)</f>
        <v>0</v>
      </c>
      <c r="BF341" s="145">
        <f>IF(N341="snížená",J341,0)</f>
        <v>0</v>
      </c>
      <c r="BG341" s="145">
        <f>IF(N341="zákl. přenesená",J341,0)</f>
        <v>0</v>
      </c>
      <c r="BH341" s="145">
        <f>IF(N341="sníž. přenesená",J341,0)</f>
        <v>0</v>
      </c>
      <c r="BI341" s="145">
        <f>IF(N341="nulová",J341,0)</f>
        <v>0</v>
      </c>
      <c r="BJ341" s="19" t="s">
        <v>77</v>
      </c>
      <c r="BK341" s="145">
        <f>ROUND(I341*H341,2)</f>
        <v>0</v>
      </c>
      <c r="BL341" s="19" t="s">
        <v>229</v>
      </c>
      <c r="BM341" s="144" t="s">
        <v>8980</v>
      </c>
    </row>
    <row r="342" spans="2:65" s="12" customFormat="1">
      <c r="B342" s="152"/>
      <c r="D342" s="150" t="s">
        <v>226</v>
      </c>
      <c r="E342" s="153" t="s">
        <v>19</v>
      </c>
      <c r="F342" s="154" t="s">
        <v>5490</v>
      </c>
      <c r="H342" s="155">
        <v>1</v>
      </c>
      <c r="I342" s="156"/>
      <c r="L342" s="152"/>
      <c r="M342" s="157"/>
      <c r="T342" s="158"/>
      <c r="AT342" s="153" t="s">
        <v>226</v>
      </c>
      <c r="AU342" s="153" t="s">
        <v>79</v>
      </c>
      <c r="AV342" s="12" t="s">
        <v>79</v>
      </c>
      <c r="AW342" s="12" t="s">
        <v>31</v>
      </c>
      <c r="AX342" s="12" t="s">
        <v>69</v>
      </c>
      <c r="AY342" s="153" t="s">
        <v>212</v>
      </c>
    </row>
    <row r="343" spans="2:65" s="12" customFormat="1">
      <c r="B343" s="152"/>
      <c r="D343" s="150" t="s">
        <v>226</v>
      </c>
      <c r="E343" s="153" t="s">
        <v>19</v>
      </c>
      <c r="F343" s="154" t="s">
        <v>5669</v>
      </c>
      <c r="H343" s="155">
        <v>1</v>
      </c>
      <c r="I343" s="156"/>
      <c r="L343" s="152"/>
      <c r="M343" s="157"/>
      <c r="T343" s="158"/>
      <c r="AT343" s="153" t="s">
        <v>226</v>
      </c>
      <c r="AU343" s="153" t="s">
        <v>79</v>
      </c>
      <c r="AV343" s="12" t="s">
        <v>79</v>
      </c>
      <c r="AW343" s="12" t="s">
        <v>31</v>
      </c>
      <c r="AX343" s="12" t="s">
        <v>69</v>
      </c>
      <c r="AY343" s="153" t="s">
        <v>212</v>
      </c>
    </row>
    <row r="344" spans="2:65" s="12" customFormat="1">
      <c r="B344" s="152"/>
      <c r="D344" s="150" t="s">
        <v>226</v>
      </c>
      <c r="E344" s="153" t="s">
        <v>19</v>
      </c>
      <c r="F344" s="154" t="s">
        <v>5754</v>
      </c>
      <c r="H344" s="155">
        <v>1</v>
      </c>
      <c r="I344" s="156"/>
      <c r="L344" s="152"/>
      <c r="M344" s="157"/>
      <c r="T344" s="158"/>
      <c r="AT344" s="153" t="s">
        <v>226</v>
      </c>
      <c r="AU344" s="153" t="s">
        <v>79</v>
      </c>
      <c r="AV344" s="12" t="s">
        <v>79</v>
      </c>
      <c r="AW344" s="12" t="s">
        <v>31</v>
      </c>
      <c r="AX344" s="12" t="s">
        <v>69</v>
      </c>
      <c r="AY344" s="153" t="s">
        <v>212</v>
      </c>
    </row>
    <row r="345" spans="2:65" s="12" customFormat="1">
      <c r="B345" s="152"/>
      <c r="D345" s="150" t="s">
        <v>226</v>
      </c>
      <c r="E345" s="153" t="s">
        <v>19</v>
      </c>
      <c r="F345" s="154" t="s">
        <v>5836</v>
      </c>
      <c r="H345" s="155">
        <v>1</v>
      </c>
      <c r="I345" s="156"/>
      <c r="L345" s="152"/>
      <c r="M345" s="157"/>
      <c r="T345" s="158"/>
      <c r="AT345" s="153" t="s">
        <v>226</v>
      </c>
      <c r="AU345" s="153" t="s">
        <v>79</v>
      </c>
      <c r="AV345" s="12" t="s">
        <v>79</v>
      </c>
      <c r="AW345" s="12" t="s">
        <v>31</v>
      </c>
      <c r="AX345" s="12" t="s">
        <v>69</v>
      </c>
      <c r="AY345" s="153" t="s">
        <v>212</v>
      </c>
    </row>
    <row r="346" spans="2:65" s="12" customFormat="1">
      <c r="B346" s="152"/>
      <c r="D346" s="150" t="s">
        <v>226</v>
      </c>
      <c r="E346" s="153" t="s">
        <v>19</v>
      </c>
      <c r="F346" s="154" t="s">
        <v>5921</v>
      </c>
      <c r="H346" s="155">
        <v>1</v>
      </c>
      <c r="I346" s="156"/>
      <c r="L346" s="152"/>
      <c r="M346" s="157"/>
      <c r="T346" s="158"/>
      <c r="AT346" s="153" t="s">
        <v>226</v>
      </c>
      <c r="AU346" s="153" t="s">
        <v>79</v>
      </c>
      <c r="AV346" s="12" t="s">
        <v>79</v>
      </c>
      <c r="AW346" s="12" t="s">
        <v>31</v>
      </c>
      <c r="AX346" s="12" t="s">
        <v>69</v>
      </c>
      <c r="AY346" s="153" t="s">
        <v>212</v>
      </c>
    </row>
    <row r="347" spans="2:65" s="12" customFormat="1">
      <c r="B347" s="152"/>
      <c r="D347" s="150" t="s">
        <v>226</v>
      </c>
      <c r="E347" s="153" t="s">
        <v>19</v>
      </c>
      <c r="F347" s="154" t="s">
        <v>6006</v>
      </c>
      <c r="H347" s="155">
        <v>1</v>
      </c>
      <c r="I347" s="156"/>
      <c r="L347" s="152"/>
      <c r="M347" s="157"/>
      <c r="T347" s="158"/>
      <c r="AT347" s="153" t="s">
        <v>226</v>
      </c>
      <c r="AU347" s="153" t="s">
        <v>79</v>
      </c>
      <c r="AV347" s="12" t="s">
        <v>79</v>
      </c>
      <c r="AW347" s="12" t="s">
        <v>31</v>
      </c>
      <c r="AX347" s="12" t="s">
        <v>69</v>
      </c>
      <c r="AY347" s="153" t="s">
        <v>212</v>
      </c>
    </row>
    <row r="348" spans="2:65" s="13" customFormat="1">
      <c r="B348" s="159"/>
      <c r="D348" s="150" t="s">
        <v>226</v>
      </c>
      <c r="E348" s="160" t="s">
        <v>19</v>
      </c>
      <c r="F348" s="161" t="s">
        <v>228</v>
      </c>
      <c r="H348" s="162">
        <v>6</v>
      </c>
      <c r="I348" s="163"/>
      <c r="L348" s="159"/>
      <c r="M348" s="164"/>
      <c r="T348" s="165"/>
      <c r="AT348" s="160" t="s">
        <v>226</v>
      </c>
      <c r="AU348" s="160" t="s">
        <v>79</v>
      </c>
      <c r="AV348" s="13" t="s">
        <v>229</v>
      </c>
      <c r="AW348" s="13" t="s">
        <v>31</v>
      </c>
      <c r="AX348" s="13" t="s">
        <v>77</v>
      </c>
      <c r="AY348" s="160" t="s">
        <v>212</v>
      </c>
    </row>
    <row r="349" spans="2:65" s="1" customFormat="1" ht="16.5" customHeight="1">
      <c r="B349" s="34"/>
      <c r="C349" s="133" t="s">
        <v>744</v>
      </c>
      <c r="D349" s="133" t="s">
        <v>215</v>
      </c>
      <c r="E349" s="134" t="s">
        <v>8981</v>
      </c>
      <c r="F349" s="135" t="s">
        <v>8982</v>
      </c>
      <c r="G349" s="136" t="s">
        <v>624</v>
      </c>
      <c r="H349" s="137">
        <v>6</v>
      </c>
      <c r="I349" s="138"/>
      <c r="J349" s="139">
        <f>ROUND(I349*H349,2)</f>
        <v>0</v>
      </c>
      <c r="K349" s="135" t="s">
        <v>5488</v>
      </c>
      <c r="L349" s="34"/>
      <c r="M349" s="140" t="s">
        <v>19</v>
      </c>
      <c r="N349" s="141" t="s">
        <v>40</v>
      </c>
      <c r="P349" s="142">
        <f>O349*H349</f>
        <v>0</v>
      </c>
      <c r="Q349" s="142">
        <v>0</v>
      </c>
      <c r="R349" s="142">
        <f>Q349*H349</f>
        <v>0</v>
      </c>
      <c r="S349" s="142">
        <v>0</v>
      </c>
      <c r="T349" s="143">
        <f>S349*H349</f>
        <v>0</v>
      </c>
      <c r="AR349" s="144" t="s">
        <v>229</v>
      </c>
      <c r="AT349" s="144" t="s">
        <v>215</v>
      </c>
      <c r="AU349" s="144" t="s">
        <v>79</v>
      </c>
      <c r="AY349" s="19" t="s">
        <v>212</v>
      </c>
      <c r="BE349" s="145">
        <f>IF(N349="základní",J349,0)</f>
        <v>0</v>
      </c>
      <c r="BF349" s="145">
        <f>IF(N349="snížená",J349,0)</f>
        <v>0</v>
      </c>
      <c r="BG349" s="145">
        <f>IF(N349="zákl. přenesená",J349,0)</f>
        <v>0</v>
      </c>
      <c r="BH349" s="145">
        <f>IF(N349="sníž. přenesená",J349,0)</f>
        <v>0</v>
      </c>
      <c r="BI349" s="145">
        <f>IF(N349="nulová",J349,0)</f>
        <v>0</v>
      </c>
      <c r="BJ349" s="19" t="s">
        <v>77</v>
      </c>
      <c r="BK349" s="145">
        <f>ROUND(I349*H349,2)</f>
        <v>0</v>
      </c>
      <c r="BL349" s="19" t="s">
        <v>229</v>
      </c>
      <c r="BM349" s="144" t="s">
        <v>8983</v>
      </c>
    </row>
    <row r="350" spans="2:65" s="12" customFormat="1">
      <c r="B350" s="152"/>
      <c r="D350" s="150" t="s">
        <v>226</v>
      </c>
      <c r="E350" s="153" t="s">
        <v>19</v>
      </c>
      <c r="F350" s="154" t="s">
        <v>5490</v>
      </c>
      <c r="H350" s="155">
        <v>1</v>
      </c>
      <c r="I350" s="156"/>
      <c r="L350" s="152"/>
      <c r="M350" s="157"/>
      <c r="T350" s="158"/>
      <c r="AT350" s="153" t="s">
        <v>226</v>
      </c>
      <c r="AU350" s="153" t="s">
        <v>79</v>
      </c>
      <c r="AV350" s="12" t="s">
        <v>79</v>
      </c>
      <c r="AW350" s="12" t="s">
        <v>31</v>
      </c>
      <c r="AX350" s="12" t="s">
        <v>69</v>
      </c>
      <c r="AY350" s="153" t="s">
        <v>212</v>
      </c>
    </row>
    <row r="351" spans="2:65" s="12" customFormat="1">
      <c r="B351" s="152"/>
      <c r="D351" s="150" t="s">
        <v>226</v>
      </c>
      <c r="E351" s="153" t="s">
        <v>19</v>
      </c>
      <c r="F351" s="154" t="s">
        <v>5669</v>
      </c>
      <c r="H351" s="155">
        <v>1</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5754</v>
      </c>
      <c r="H352" s="155">
        <v>1</v>
      </c>
      <c r="I352" s="156"/>
      <c r="L352" s="152"/>
      <c r="M352" s="157"/>
      <c r="T352" s="158"/>
      <c r="AT352" s="153" t="s">
        <v>226</v>
      </c>
      <c r="AU352" s="153" t="s">
        <v>79</v>
      </c>
      <c r="AV352" s="12" t="s">
        <v>79</v>
      </c>
      <c r="AW352" s="12" t="s">
        <v>31</v>
      </c>
      <c r="AX352" s="12" t="s">
        <v>69</v>
      </c>
      <c r="AY352" s="153" t="s">
        <v>212</v>
      </c>
    </row>
    <row r="353" spans="2:65" s="12" customFormat="1">
      <c r="B353" s="152"/>
      <c r="D353" s="150" t="s">
        <v>226</v>
      </c>
      <c r="E353" s="153" t="s">
        <v>19</v>
      </c>
      <c r="F353" s="154" t="s">
        <v>5836</v>
      </c>
      <c r="H353" s="155">
        <v>1</v>
      </c>
      <c r="I353" s="156"/>
      <c r="L353" s="152"/>
      <c r="M353" s="157"/>
      <c r="T353" s="158"/>
      <c r="AT353" s="153" t="s">
        <v>226</v>
      </c>
      <c r="AU353" s="153" t="s">
        <v>79</v>
      </c>
      <c r="AV353" s="12" t="s">
        <v>79</v>
      </c>
      <c r="AW353" s="12" t="s">
        <v>31</v>
      </c>
      <c r="AX353" s="12" t="s">
        <v>69</v>
      </c>
      <c r="AY353" s="153" t="s">
        <v>212</v>
      </c>
    </row>
    <row r="354" spans="2:65" s="12" customFormat="1">
      <c r="B354" s="152"/>
      <c r="D354" s="150" t="s">
        <v>226</v>
      </c>
      <c r="E354" s="153" t="s">
        <v>19</v>
      </c>
      <c r="F354" s="154" t="s">
        <v>5921</v>
      </c>
      <c r="H354" s="155">
        <v>1</v>
      </c>
      <c r="I354" s="156"/>
      <c r="L354" s="152"/>
      <c r="M354" s="157"/>
      <c r="T354" s="158"/>
      <c r="AT354" s="153" t="s">
        <v>226</v>
      </c>
      <c r="AU354" s="153" t="s">
        <v>79</v>
      </c>
      <c r="AV354" s="12" t="s">
        <v>79</v>
      </c>
      <c r="AW354" s="12" t="s">
        <v>31</v>
      </c>
      <c r="AX354" s="12" t="s">
        <v>69</v>
      </c>
      <c r="AY354" s="153" t="s">
        <v>212</v>
      </c>
    </row>
    <row r="355" spans="2:65" s="12" customFormat="1">
      <c r="B355" s="152"/>
      <c r="D355" s="150" t="s">
        <v>226</v>
      </c>
      <c r="E355" s="153" t="s">
        <v>19</v>
      </c>
      <c r="F355" s="154" t="s">
        <v>6006</v>
      </c>
      <c r="H355" s="155">
        <v>1</v>
      </c>
      <c r="I355" s="156"/>
      <c r="L355" s="152"/>
      <c r="M355" s="157"/>
      <c r="T355" s="158"/>
      <c r="AT355" s="153" t="s">
        <v>226</v>
      </c>
      <c r="AU355" s="153" t="s">
        <v>79</v>
      </c>
      <c r="AV355" s="12" t="s">
        <v>79</v>
      </c>
      <c r="AW355" s="12" t="s">
        <v>31</v>
      </c>
      <c r="AX355" s="12" t="s">
        <v>69</v>
      </c>
      <c r="AY355" s="153" t="s">
        <v>212</v>
      </c>
    </row>
    <row r="356" spans="2:65" s="13" customFormat="1">
      <c r="B356" s="159"/>
      <c r="D356" s="150" t="s">
        <v>226</v>
      </c>
      <c r="E356" s="160" t="s">
        <v>19</v>
      </c>
      <c r="F356" s="161" t="s">
        <v>228</v>
      </c>
      <c r="H356" s="162">
        <v>6</v>
      </c>
      <c r="I356" s="163"/>
      <c r="L356" s="159"/>
      <c r="M356" s="164"/>
      <c r="T356" s="165"/>
      <c r="AT356" s="160" t="s">
        <v>226</v>
      </c>
      <c r="AU356" s="160" t="s">
        <v>79</v>
      </c>
      <c r="AV356" s="13" t="s">
        <v>229</v>
      </c>
      <c r="AW356" s="13" t="s">
        <v>31</v>
      </c>
      <c r="AX356" s="13" t="s">
        <v>77</v>
      </c>
      <c r="AY356" s="160" t="s">
        <v>212</v>
      </c>
    </row>
    <row r="357" spans="2:65" s="1" customFormat="1" ht="16.5" customHeight="1">
      <c r="B357" s="34"/>
      <c r="C357" s="133" t="s">
        <v>750</v>
      </c>
      <c r="D357" s="133" t="s">
        <v>215</v>
      </c>
      <c r="E357" s="134" t="s">
        <v>8984</v>
      </c>
      <c r="F357" s="135" t="s">
        <v>8985</v>
      </c>
      <c r="G357" s="136" t="s">
        <v>624</v>
      </c>
      <c r="H357" s="137">
        <v>6</v>
      </c>
      <c r="I357" s="138"/>
      <c r="J357" s="139">
        <f>ROUND(I357*H357,2)</f>
        <v>0</v>
      </c>
      <c r="K357" s="135" t="s">
        <v>5488</v>
      </c>
      <c r="L357" s="34"/>
      <c r="M357" s="140" t="s">
        <v>19</v>
      </c>
      <c r="N357" s="141" t="s">
        <v>40</v>
      </c>
      <c r="P357" s="142">
        <f>O357*H357</f>
        <v>0</v>
      </c>
      <c r="Q357" s="142">
        <v>0</v>
      </c>
      <c r="R357" s="142">
        <f>Q357*H357</f>
        <v>0</v>
      </c>
      <c r="S357" s="142">
        <v>0</v>
      </c>
      <c r="T357" s="143">
        <f>S357*H357</f>
        <v>0</v>
      </c>
      <c r="AR357" s="144" t="s">
        <v>229</v>
      </c>
      <c r="AT357" s="144" t="s">
        <v>215</v>
      </c>
      <c r="AU357" s="144" t="s">
        <v>79</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229</v>
      </c>
      <c r="BM357" s="144" t="s">
        <v>8986</v>
      </c>
    </row>
    <row r="358" spans="2:65" s="12" customFormat="1">
      <c r="B358" s="152"/>
      <c r="D358" s="150" t="s">
        <v>226</v>
      </c>
      <c r="E358" s="153" t="s">
        <v>19</v>
      </c>
      <c r="F358" s="154" t="s">
        <v>5490</v>
      </c>
      <c r="H358" s="155">
        <v>1</v>
      </c>
      <c r="I358" s="156"/>
      <c r="L358" s="152"/>
      <c r="M358" s="157"/>
      <c r="T358" s="158"/>
      <c r="AT358" s="153" t="s">
        <v>226</v>
      </c>
      <c r="AU358" s="153" t="s">
        <v>79</v>
      </c>
      <c r="AV358" s="12" t="s">
        <v>79</v>
      </c>
      <c r="AW358" s="12" t="s">
        <v>31</v>
      </c>
      <c r="AX358" s="12" t="s">
        <v>69</v>
      </c>
      <c r="AY358" s="153" t="s">
        <v>212</v>
      </c>
    </row>
    <row r="359" spans="2:65" s="12" customFormat="1">
      <c r="B359" s="152"/>
      <c r="D359" s="150" t="s">
        <v>226</v>
      </c>
      <c r="E359" s="153" t="s">
        <v>19</v>
      </c>
      <c r="F359" s="154" t="s">
        <v>5669</v>
      </c>
      <c r="H359" s="155">
        <v>1</v>
      </c>
      <c r="I359" s="156"/>
      <c r="L359" s="152"/>
      <c r="M359" s="157"/>
      <c r="T359" s="158"/>
      <c r="AT359" s="153" t="s">
        <v>226</v>
      </c>
      <c r="AU359" s="153" t="s">
        <v>79</v>
      </c>
      <c r="AV359" s="12" t="s">
        <v>79</v>
      </c>
      <c r="AW359" s="12" t="s">
        <v>31</v>
      </c>
      <c r="AX359" s="12" t="s">
        <v>69</v>
      </c>
      <c r="AY359" s="153" t="s">
        <v>212</v>
      </c>
    </row>
    <row r="360" spans="2:65" s="12" customFormat="1">
      <c r="B360" s="152"/>
      <c r="D360" s="150" t="s">
        <v>226</v>
      </c>
      <c r="E360" s="153" t="s">
        <v>19</v>
      </c>
      <c r="F360" s="154" t="s">
        <v>5754</v>
      </c>
      <c r="H360" s="155">
        <v>1</v>
      </c>
      <c r="I360" s="156"/>
      <c r="L360" s="152"/>
      <c r="M360" s="157"/>
      <c r="T360" s="158"/>
      <c r="AT360" s="153" t="s">
        <v>226</v>
      </c>
      <c r="AU360" s="153" t="s">
        <v>79</v>
      </c>
      <c r="AV360" s="12" t="s">
        <v>79</v>
      </c>
      <c r="AW360" s="12" t="s">
        <v>31</v>
      </c>
      <c r="AX360" s="12" t="s">
        <v>69</v>
      </c>
      <c r="AY360" s="153" t="s">
        <v>212</v>
      </c>
    </row>
    <row r="361" spans="2:65" s="12" customFormat="1">
      <c r="B361" s="152"/>
      <c r="D361" s="150" t="s">
        <v>226</v>
      </c>
      <c r="E361" s="153" t="s">
        <v>19</v>
      </c>
      <c r="F361" s="154" t="s">
        <v>5836</v>
      </c>
      <c r="H361" s="155">
        <v>1</v>
      </c>
      <c r="I361" s="156"/>
      <c r="L361" s="152"/>
      <c r="M361" s="157"/>
      <c r="T361" s="158"/>
      <c r="AT361" s="153" t="s">
        <v>226</v>
      </c>
      <c r="AU361" s="153" t="s">
        <v>79</v>
      </c>
      <c r="AV361" s="12" t="s">
        <v>79</v>
      </c>
      <c r="AW361" s="12" t="s">
        <v>31</v>
      </c>
      <c r="AX361" s="12" t="s">
        <v>69</v>
      </c>
      <c r="AY361" s="153" t="s">
        <v>212</v>
      </c>
    </row>
    <row r="362" spans="2:65" s="12" customFormat="1">
      <c r="B362" s="152"/>
      <c r="D362" s="150" t="s">
        <v>226</v>
      </c>
      <c r="E362" s="153" t="s">
        <v>19</v>
      </c>
      <c r="F362" s="154" t="s">
        <v>5921</v>
      </c>
      <c r="H362" s="155">
        <v>1</v>
      </c>
      <c r="I362" s="156"/>
      <c r="L362" s="152"/>
      <c r="M362" s="157"/>
      <c r="T362" s="158"/>
      <c r="AT362" s="153" t="s">
        <v>226</v>
      </c>
      <c r="AU362" s="153" t="s">
        <v>79</v>
      </c>
      <c r="AV362" s="12" t="s">
        <v>79</v>
      </c>
      <c r="AW362" s="12" t="s">
        <v>31</v>
      </c>
      <c r="AX362" s="12" t="s">
        <v>69</v>
      </c>
      <c r="AY362" s="153" t="s">
        <v>212</v>
      </c>
    </row>
    <row r="363" spans="2:65" s="12" customFormat="1">
      <c r="B363" s="152"/>
      <c r="D363" s="150" t="s">
        <v>226</v>
      </c>
      <c r="E363" s="153" t="s">
        <v>19</v>
      </c>
      <c r="F363" s="154" t="s">
        <v>6006</v>
      </c>
      <c r="H363" s="155">
        <v>1</v>
      </c>
      <c r="I363" s="156"/>
      <c r="L363" s="152"/>
      <c r="M363" s="157"/>
      <c r="T363" s="158"/>
      <c r="AT363" s="153" t="s">
        <v>226</v>
      </c>
      <c r="AU363" s="153" t="s">
        <v>79</v>
      </c>
      <c r="AV363" s="12" t="s">
        <v>79</v>
      </c>
      <c r="AW363" s="12" t="s">
        <v>31</v>
      </c>
      <c r="AX363" s="12" t="s">
        <v>69</v>
      </c>
      <c r="AY363" s="153" t="s">
        <v>212</v>
      </c>
    </row>
    <row r="364" spans="2:65" s="13" customFormat="1">
      <c r="B364" s="159"/>
      <c r="D364" s="150" t="s">
        <v>226</v>
      </c>
      <c r="E364" s="160" t="s">
        <v>19</v>
      </c>
      <c r="F364" s="161" t="s">
        <v>228</v>
      </c>
      <c r="H364" s="162">
        <v>6</v>
      </c>
      <c r="I364" s="163"/>
      <c r="L364" s="159"/>
      <c r="M364" s="164"/>
      <c r="T364" s="165"/>
      <c r="AT364" s="160" t="s">
        <v>226</v>
      </c>
      <c r="AU364" s="160" t="s">
        <v>79</v>
      </c>
      <c r="AV364" s="13" t="s">
        <v>229</v>
      </c>
      <c r="AW364" s="13" t="s">
        <v>31</v>
      </c>
      <c r="AX364" s="13" t="s">
        <v>77</v>
      </c>
      <c r="AY364" s="160" t="s">
        <v>212</v>
      </c>
    </row>
    <row r="365" spans="2:65" s="1" customFormat="1" ht="16.5" customHeight="1">
      <c r="B365" s="34"/>
      <c r="C365" s="133" t="s">
        <v>762</v>
      </c>
      <c r="D365" s="133" t="s">
        <v>215</v>
      </c>
      <c r="E365" s="134" t="s">
        <v>8987</v>
      </c>
      <c r="F365" s="135" t="s">
        <v>8988</v>
      </c>
      <c r="G365" s="136" t="s">
        <v>624</v>
      </c>
      <c r="H365" s="137">
        <v>6</v>
      </c>
      <c r="I365" s="138"/>
      <c r="J365" s="139">
        <f>ROUND(I365*H365,2)</f>
        <v>0</v>
      </c>
      <c r="K365" s="135" t="s">
        <v>5488</v>
      </c>
      <c r="L365" s="34"/>
      <c r="M365" s="140" t="s">
        <v>19</v>
      </c>
      <c r="N365" s="141" t="s">
        <v>40</v>
      </c>
      <c r="P365" s="142">
        <f>O365*H365</f>
        <v>0</v>
      </c>
      <c r="Q365" s="142">
        <v>0</v>
      </c>
      <c r="R365" s="142">
        <f>Q365*H365</f>
        <v>0</v>
      </c>
      <c r="S365" s="142">
        <v>0</v>
      </c>
      <c r="T365" s="143">
        <f>S365*H365</f>
        <v>0</v>
      </c>
      <c r="AR365" s="144" t="s">
        <v>229</v>
      </c>
      <c r="AT365" s="144" t="s">
        <v>215</v>
      </c>
      <c r="AU365" s="144" t="s">
        <v>79</v>
      </c>
      <c r="AY365" s="19" t="s">
        <v>212</v>
      </c>
      <c r="BE365" s="145">
        <f>IF(N365="základní",J365,0)</f>
        <v>0</v>
      </c>
      <c r="BF365" s="145">
        <f>IF(N365="snížená",J365,0)</f>
        <v>0</v>
      </c>
      <c r="BG365" s="145">
        <f>IF(N365="zákl. přenesená",J365,0)</f>
        <v>0</v>
      </c>
      <c r="BH365" s="145">
        <f>IF(N365="sníž. přenesená",J365,0)</f>
        <v>0</v>
      </c>
      <c r="BI365" s="145">
        <f>IF(N365="nulová",J365,0)</f>
        <v>0</v>
      </c>
      <c r="BJ365" s="19" t="s">
        <v>77</v>
      </c>
      <c r="BK365" s="145">
        <f>ROUND(I365*H365,2)</f>
        <v>0</v>
      </c>
      <c r="BL365" s="19" t="s">
        <v>229</v>
      </c>
      <c r="BM365" s="144" t="s">
        <v>8989</v>
      </c>
    </row>
    <row r="366" spans="2:65" s="12" customFormat="1">
      <c r="B366" s="152"/>
      <c r="D366" s="150" t="s">
        <v>226</v>
      </c>
      <c r="E366" s="153" t="s">
        <v>19</v>
      </c>
      <c r="F366" s="154" t="s">
        <v>5490</v>
      </c>
      <c r="H366" s="155">
        <v>1</v>
      </c>
      <c r="I366" s="156"/>
      <c r="L366" s="152"/>
      <c r="M366" s="157"/>
      <c r="T366" s="158"/>
      <c r="AT366" s="153" t="s">
        <v>226</v>
      </c>
      <c r="AU366" s="153" t="s">
        <v>79</v>
      </c>
      <c r="AV366" s="12" t="s">
        <v>79</v>
      </c>
      <c r="AW366" s="12" t="s">
        <v>31</v>
      </c>
      <c r="AX366" s="12" t="s">
        <v>69</v>
      </c>
      <c r="AY366" s="153" t="s">
        <v>212</v>
      </c>
    </row>
    <row r="367" spans="2:65" s="12" customFormat="1">
      <c r="B367" s="152"/>
      <c r="D367" s="150" t="s">
        <v>226</v>
      </c>
      <c r="E367" s="153" t="s">
        <v>19</v>
      </c>
      <c r="F367" s="154" t="s">
        <v>5669</v>
      </c>
      <c r="H367" s="155">
        <v>1</v>
      </c>
      <c r="I367" s="156"/>
      <c r="L367" s="152"/>
      <c r="M367" s="157"/>
      <c r="T367" s="158"/>
      <c r="AT367" s="153" t="s">
        <v>226</v>
      </c>
      <c r="AU367" s="153" t="s">
        <v>79</v>
      </c>
      <c r="AV367" s="12" t="s">
        <v>79</v>
      </c>
      <c r="AW367" s="12" t="s">
        <v>31</v>
      </c>
      <c r="AX367" s="12" t="s">
        <v>69</v>
      </c>
      <c r="AY367" s="153" t="s">
        <v>212</v>
      </c>
    </row>
    <row r="368" spans="2:65" s="12" customFormat="1">
      <c r="B368" s="152"/>
      <c r="D368" s="150" t="s">
        <v>226</v>
      </c>
      <c r="E368" s="153" t="s">
        <v>19</v>
      </c>
      <c r="F368" s="154" t="s">
        <v>5754</v>
      </c>
      <c r="H368" s="155">
        <v>1</v>
      </c>
      <c r="I368" s="156"/>
      <c r="L368" s="152"/>
      <c r="M368" s="157"/>
      <c r="T368" s="158"/>
      <c r="AT368" s="153" t="s">
        <v>226</v>
      </c>
      <c r="AU368" s="153" t="s">
        <v>79</v>
      </c>
      <c r="AV368" s="12" t="s">
        <v>79</v>
      </c>
      <c r="AW368" s="12" t="s">
        <v>31</v>
      </c>
      <c r="AX368" s="12" t="s">
        <v>69</v>
      </c>
      <c r="AY368" s="153" t="s">
        <v>212</v>
      </c>
    </row>
    <row r="369" spans="2:65" s="12" customFormat="1">
      <c r="B369" s="152"/>
      <c r="D369" s="150" t="s">
        <v>226</v>
      </c>
      <c r="E369" s="153" t="s">
        <v>19</v>
      </c>
      <c r="F369" s="154" t="s">
        <v>5836</v>
      </c>
      <c r="H369" s="155">
        <v>1</v>
      </c>
      <c r="I369" s="156"/>
      <c r="L369" s="152"/>
      <c r="M369" s="157"/>
      <c r="T369" s="158"/>
      <c r="AT369" s="153" t="s">
        <v>226</v>
      </c>
      <c r="AU369" s="153" t="s">
        <v>79</v>
      </c>
      <c r="AV369" s="12" t="s">
        <v>79</v>
      </c>
      <c r="AW369" s="12" t="s">
        <v>31</v>
      </c>
      <c r="AX369" s="12" t="s">
        <v>69</v>
      </c>
      <c r="AY369" s="153" t="s">
        <v>212</v>
      </c>
    </row>
    <row r="370" spans="2:65" s="12" customFormat="1">
      <c r="B370" s="152"/>
      <c r="D370" s="150" t="s">
        <v>226</v>
      </c>
      <c r="E370" s="153" t="s">
        <v>19</v>
      </c>
      <c r="F370" s="154" t="s">
        <v>5921</v>
      </c>
      <c r="H370" s="155">
        <v>1</v>
      </c>
      <c r="I370" s="156"/>
      <c r="L370" s="152"/>
      <c r="M370" s="157"/>
      <c r="T370" s="158"/>
      <c r="AT370" s="153" t="s">
        <v>226</v>
      </c>
      <c r="AU370" s="153" t="s">
        <v>79</v>
      </c>
      <c r="AV370" s="12" t="s">
        <v>79</v>
      </c>
      <c r="AW370" s="12" t="s">
        <v>31</v>
      </c>
      <c r="AX370" s="12" t="s">
        <v>69</v>
      </c>
      <c r="AY370" s="153" t="s">
        <v>212</v>
      </c>
    </row>
    <row r="371" spans="2:65" s="12" customFormat="1">
      <c r="B371" s="152"/>
      <c r="D371" s="150" t="s">
        <v>226</v>
      </c>
      <c r="E371" s="153" t="s">
        <v>19</v>
      </c>
      <c r="F371" s="154" t="s">
        <v>6006</v>
      </c>
      <c r="H371" s="155">
        <v>1</v>
      </c>
      <c r="I371" s="156"/>
      <c r="L371" s="152"/>
      <c r="M371" s="157"/>
      <c r="T371" s="158"/>
      <c r="AT371" s="153" t="s">
        <v>226</v>
      </c>
      <c r="AU371" s="153" t="s">
        <v>79</v>
      </c>
      <c r="AV371" s="12" t="s">
        <v>79</v>
      </c>
      <c r="AW371" s="12" t="s">
        <v>31</v>
      </c>
      <c r="AX371" s="12" t="s">
        <v>69</v>
      </c>
      <c r="AY371" s="153" t="s">
        <v>212</v>
      </c>
    </row>
    <row r="372" spans="2:65" s="13" customFormat="1">
      <c r="B372" s="159"/>
      <c r="D372" s="150" t="s">
        <v>226</v>
      </c>
      <c r="E372" s="160" t="s">
        <v>19</v>
      </c>
      <c r="F372" s="161" t="s">
        <v>228</v>
      </c>
      <c r="H372" s="162">
        <v>6</v>
      </c>
      <c r="I372" s="163"/>
      <c r="L372" s="159"/>
      <c r="M372" s="164"/>
      <c r="T372" s="165"/>
      <c r="AT372" s="160" t="s">
        <v>226</v>
      </c>
      <c r="AU372" s="160" t="s">
        <v>79</v>
      </c>
      <c r="AV372" s="13" t="s">
        <v>229</v>
      </c>
      <c r="AW372" s="13" t="s">
        <v>31</v>
      </c>
      <c r="AX372" s="13" t="s">
        <v>77</v>
      </c>
      <c r="AY372" s="160" t="s">
        <v>212</v>
      </c>
    </row>
    <row r="373" spans="2:65" s="1" customFormat="1" ht="16.5" customHeight="1">
      <c r="B373" s="34"/>
      <c r="C373" s="133" t="s">
        <v>769</v>
      </c>
      <c r="D373" s="133" t="s">
        <v>215</v>
      </c>
      <c r="E373" s="134" t="s">
        <v>8990</v>
      </c>
      <c r="F373" s="135" t="s">
        <v>8991</v>
      </c>
      <c r="G373" s="136" t="s">
        <v>624</v>
      </c>
      <c r="H373" s="137">
        <v>217</v>
      </c>
      <c r="I373" s="138"/>
      <c r="J373" s="139">
        <f>ROUND(I373*H373,2)</f>
        <v>0</v>
      </c>
      <c r="K373" s="135" t="s">
        <v>5488</v>
      </c>
      <c r="L373" s="34"/>
      <c r="M373" s="140" t="s">
        <v>19</v>
      </c>
      <c r="N373" s="141" t="s">
        <v>40</v>
      </c>
      <c r="P373" s="142">
        <f>O373*H373</f>
        <v>0</v>
      </c>
      <c r="Q373" s="142">
        <v>0</v>
      </c>
      <c r="R373" s="142">
        <f>Q373*H373</f>
        <v>0</v>
      </c>
      <c r="S373" s="142">
        <v>0</v>
      </c>
      <c r="T373" s="143">
        <f>S373*H373</f>
        <v>0</v>
      </c>
      <c r="AR373" s="144" t="s">
        <v>229</v>
      </c>
      <c r="AT373" s="144" t="s">
        <v>215</v>
      </c>
      <c r="AU373" s="144" t="s">
        <v>79</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229</v>
      </c>
      <c r="BM373" s="144" t="s">
        <v>8992</v>
      </c>
    </row>
    <row r="374" spans="2:65" s="12" customFormat="1">
      <c r="B374" s="152"/>
      <c r="D374" s="150" t="s">
        <v>226</v>
      </c>
      <c r="E374" s="153" t="s">
        <v>19</v>
      </c>
      <c r="F374" s="154" t="s">
        <v>8993</v>
      </c>
      <c r="H374" s="155">
        <v>40</v>
      </c>
      <c r="I374" s="156"/>
      <c r="L374" s="152"/>
      <c r="M374" s="157"/>
      <c r="T374" s="158"/>
      <c r="AT374" s="153" t="s">
        <v>226</v>
      </c>
      <c r="AU374" s="153" t="s">
        <v>79</v>
      </c>
      <c r="AV374" s="12" t="s">
        <v>79</v>
      </c>
      <c r="AW374" s="12" t="s">
        <v>31</v>
      </c>
      <c r="AX374" s="12" t="s">
        <v>69</v>
      </c>
      <c r="AY374" s="153" t="s">
        <v>212</v>
      </c>
    </row>
    <row r="375" spans="2:65" s="12" customFormat="1">
      <c r="B375" s="152"/>
      <c r="D375" s="150" t="s">
        <v>226</v>
      </c>
      <c r="E375" s="153" t="s">
        <v>19</v>
      </c>
      <c r="F375" s="154" t="s">
        <v>8994</v>
      </c>
      <c r="H375" s="155">
        <v>23</v>
      </c>
      <c r="I375" s="156"/>
      <c r="L375" s="152"/>
      <c r="M375" s="157"/>
      <c r="T375" s="158"/>
      <c r="AT375" s="153" t="s">
        <v>226</v>
      </c>
      <c r="AU375" s="153" t="s">
        <v>79</v>
      </c>
      <c r="AV375" s="12" t="s">
        <v>79</v>
      </c>
      <c r="AW375" s="12" t="s">
        <v>31</v>
      </c>
      <c r="AX375" s="12" t="s">
        <v>69</v>
      </c>
      <c r="AY375" s="153" t="s">
        <v>212</v>
      </c>
    </row>
    <row r="376" spans="2:65" s="12" customFormat="1">
      <c r="B376" s="152"/>
      <c r="D376" s="150" t="s">
        <v>226</v>
      </c>
      <c r="E376" s="153" t="s">
        <v>19</v>
      </c>
      <c r="F376" s="154" t="s">
        <v>8995</v>
      </c>
      <c r="H376" s="155">
        <v>30</v>
      </c>
      <c r="I376" s="156"/>
      <c r="L376" s="152"/>
      <c r="M376" s="157"/>
      <c r="T376" s="158"/>
      <c r="AT376" s="153" t="s">
        <v>226</v>
      </c>
      <c r="AU376" s="153" t="s">
        <v>79</v>
      </c>
      <c r="AV376" s="12" t="s">
        <v>79</v>
      </c>
      <c r="AW376" s="12" t="s">
        <v>31</v>
      </c>
      <c r="AX376" s="12" t="s">
        <v>69</v>
      </c>
      <c r="AY376" s="153" t="s">
        <v>212</v>
      </c>
    </row>
    <row r="377" spans="2:65" s="12" customFormat="1">
      <c r="B377" s="152"/>
      <c r="D377" s="150" t="s">
        <v>226</v>
      </c>
      <c r="E377" s="153" t="s">
        <v>19</v>
      </c>
      <c r="F377" s="154" t="s">
        <v>8996</v>
      </c>
      <c r="H377" s="155">
        <v>28</v>
      </c>
      <c r="I377" s="156"/>
      <c r="L377" s="152"/>
      <c r="M377" s="157"/>
      <c r="T377" s="158"/>
      <c r="AT377" s="153" t="s">
        <v>226</v>
      </c>
      <c r="AU377" s="153" t="s">
        <v>79</v>
      </c>
      <c r="AV377" s="12" t="s">
        <v>79</v>
      </c>
      <c r="AW377" s="12" t="s">
        <v>31</v>
      </c>
      <c r="AX377" s="12" t="s">
        <v>69</v>
      </c>
      <c r="AY377" s="153" t="s">
        <v>212</v>
      </c>
    </row>
    <row r="378" spans="2:65" s="12" customFormat="1">
      <c r="B378" s="152"/>
      <c r="D378" s="150" t="s">
        <v>226</v>
      </c>
      <c r="E378" s="153" t="s">
        <v>19</v>
      </c>
      <c r="F378" s="154" t="s">
        <v>8997</v>
      </c>
      <c r="H378" s="155">
        <v>26</v>
      </c>
      <c r="I378" s="156"/>
      <c r="L378" s="152"/>
      <c r="M378" s="157"/>
      <c r="T378" s="158"/>
      <c r="AT378" s="153" t="s">
        <v>226</v>
      </c>
      <c r="AU378" s="153" t="s">
        <v>79</v>
      </c>
      <c r="AV378" s="12" t="s">
        <v>79</v>
      </c>
      <c r="AW378" s="12" t="s">
        <v>31</v>
      </c>
      <c r="AX378" s="12" t="s">
        <v>69</v>
      </c>
      <c r="AY378" s="153" t="s">
        <v>212</v>
      </c>
    </row>
    <row r="379" spans="2:65" s="12" customFormat="1">
      <c r="B379" s="152"/>
      <c r="D379" s="150" t="s">
        <v>226</v>
      </c>
      <c r="E379" s="153" t="s">
        <v>19</v>
      </c>
      <c r="F379" s="154" t="s">
        <v>8998</v>
      </c>
      <c r="H379" s="155">
        <v>30</v>
      </c>
      <c r="I379" s="156"/>
      <c r="L379" s="152"/>
      <c r="M379" s="157"/>
      <c r="T379" s="158"/>
      <c r="AT379" s="153" t="s">
        <v>226</v>
      </c>
      <c r="AU379" s="153" t="s">
        <v>79</v>
      </c>
      <c r="AV379" s="12" t="s">
        <v>79</v>
      </c>
      <c r="AW379" s="12" t="s">
        <v>31</v>
      </c>
      <c r="AX379" s="12" t="s">
        <v>69</v>
      </c>
      <c r="AY379" s="153" t="s">
        <v>212</v>
      </c>
    </row>
    <row r="380" spans="2:65" s="12" customFormat="1">
      <c r="B380" s="152"/>
      <c r="D380" s="150" t="s">
        <v>226</v>
      </c>
      <c r="E380" s="153" t="s">
        <v>19</v>
      </c>
      <c r="F380" s="154" t="s">
        <v>8999</v>
      </c>
      <c r="H380" s="155">
        <v>32</v>
      </c>
      <c r="I380" s="156"/>
      <c r="L380" s="152"/>
      <c r="M380" s="157"/>
      <c r="T380" s="158"/>
      <c r="AT380" s="153" t="s">
        <v>226</v>
      </c>
      <c r="AU380" s="153" t="s">
        <v>79</v>
      </c>
      <c r="AV380" s="12" t="s">
        <v>79</v>
      </c>
      <c r="AW380" s="12" t="s">
        <v>31</v>
      </c>
      <c r="AX380" s="12" t="s">
        <v>69</v>
      </c>
      <c r="AY380" s="153" t="s">
        <v>212</v>
      </c>
    </row>
    <row r="381" spans="2:65" s="12" customFormat="1">
      <c r="B381" s="152"/>
      <c r="D381" s="150" t="s">
        <v>226</v>
      </c>
      <c r="E381" s="153" t="s">
        <v>19</v>
      </c>
      <c r="F381" s="154" t="s">
        <v>9000</v>
      </c>
      <c r="H381" s="155">
        <v>8</v>
      </c>
      <c r="I381" s="156"/>
      <c r="L381" s="152"/>
      <c r="M381" s="157"/>
      <c r="T381" s="158"/>
      <c r="AT381" s="153" t="s">
        <v>226</v>
      </c>
      <c r="AU381" s="153" t="s">
        <v>79</v>
      </c>
      <c r="AV381" s="12" t="s">
        <v>79</v>
      </c>
      <c r="AW381" s="12" t="s">
        <v>31</v>
      </c>
      <c r="AX381" s="12" t="s">
        <v>69</v>
      </c>
      <c r="AY381" s="153" t="s">
        <v>212</v>
      </c>
    </row>
    <row r="382" spans="2:65" s="13" customFormat="1">
      <c r="B382" s="159"/>
      <c r="D382" s="150" t="s">
        <v>226</v>
      </c>
      <c r="E382" s="160" t="s">
        <v>19</v>
      </c>
      <c r="F382" s="161" t="s">
        <v>228</v>
      </c>
      <c r="H382" s="162">
        <v>217</v>
      </c>
      <c r="I382" s="163"/>
      <c r="L382" s="159"/>
      <c r="M382" s="164"/>
      <c r="T382" s="165"/>
      <c r="AT382" s="160" t="s">
        <v>226</v>
      </c>
      <c r="AU382" s="160" t="s">
        <v>79</v>
      </c>
      <c r="AV382" s="13" t="s">
        <v>229</v>
      </c>
      <c r="AW382" s="13" t="s">
        <v>31</v>
      </c>
      <c r="AX382" s="13" t="s">
        <v>77</v>
      </c>
      <c r="AY382" s="160" t="s">
        <v>212</v>
      </c>
    </row>
    <row r="383" spans="2:65" s="1" customFormat="1" ht="16.5" customHeight="1">
      <c r="B383" s="34"/>
      <c r="C383" s="133" t="s">
        <v>775</v>
      </c>
      <c r="D383" s="133" t="s">
        <v>215</v>
      </c>
      <c r="E383" s="134" t="s">
        <v>9001</v>
      </c>
      <c r="F383" s="135" t="s">
        <v>9002</v>
      </c>
      <c r="G383" s="136" t="s">
        <v>624</v>
      </c>
      <c r="H383" s="137">
        <v>1</v>
      </c>
      <c r="I383" s="138"/>
      <c r="J383" s="139">
        <f>ROUND(I383*H383,2)</f>
        <v>0</v>
      </c>
      <c r="K383" s="135" t="s">
        <v>5488</v>
      </c>
      <c r="L383" s="34"/>
      <c r="M383" s="140" t="s">
        <v>19</v>
      </c>
      <c r="N383" s="141" t="s">
        <v>40</v>
      </c>
      <c r="P383" s="142">
        <f>O383*H383</f>
        <v>0</v>
      </c>
      <c r="Q383" s="142">
        <v>0</v>
      </c>
      <c r="R383" s="142">
        <f>Q383*H383</f>
        <v>0</v>
      </c>
      <c r="S383" s="142">
        <v>0</v>
      </c>
      <c r="T383" s="143">
        <f>S383*H383</f>
        <v>0</v>
      </c>
      <c r="AR383" s="144" t="s">
        <v>229</v>
      </c>
      <c r="AT383" s="144" t="s">
        <v>215</v>
      </c>
      <c r="AU383" s="144" t="s">
        <v>79</v>
      </c>
      <c r="AY383" s="19" t="s">
        <v>212</v>
      </c>
      <c r="BE383" s="145">
        <f>IF(N383="základní",J383,0)</f>
        <v>0</v>
      </c>
      <c r="BF383" s="145">
        <f>IF(N383="snížená",J383,0)</f>
        <v>0</v>
      </c>
      <c r="BG383" s="145">
        <f>IF(N383="zákl. přenesená",J383,0)</f>
        <v>0</v>
      </c>
      <c r="BH383" s="145">
        <f>IF(N383="sníž. přenesená",J383,0)</f>
        <v>0</v>
      </c>
      <c r="BI383" s="145">
        <f>IF(N383="nulová",J383,0)</f>
        <v>0</v>
      </c>
      <c r="BJ383" s="19" t="s">
        <v>77</v>
      </c>
      <c r="BK383" s="145">
        <f>ROUND(I383*H383,2)</f>
        <v>0</v>
      </c>
      <c r="BL383" s="19" t="s">
        <v>229</v>
      </c>
      <c r="BM383" s="144" t="s">
        <v>9003</v>
      </c>
    </row>
    <row r="384" spans="2:65" s="12" customFormat="1">
      <c r="B384" s="152"/>
      <c r="D384" s="150" t="s">
        <v>226</v>
      </c>
      <c r="E384" s="153" t="s">
        <v>19</v>
      </c>
      <c r="F384" s="154" t="s">
        <v>5581</v>
      </c>
      <c r="H384" s="155">
        <v>1</v>
      </c>
      <c r="I384" s="156"/>
      <c r="L384" s="152"/>
      <c r="M384" s="157"/>
      <c r="T384" s="158"/>
      <c r="AT384" s="153" t="s">
        <v>226</v>
      </c>
      <c r="AU384" s="153" t="s">
        <v>79</v>
      </c>
      <c r="AV384" s="12" t="s">
        <v>79</v>
      </c>
      <c r="AW384" s="12" t="s">
        <v>31</v>
      </c>
      <c r="AX384" s="12" t="s">
        <v>77</v>
      </c>
      <c r="AY384" s="153" t="s">
        <v>212</v>
      </c>
    </row>
    <row r="385" spans="2:65" s="1" customFormat="1" ht="21.75" customHeight="1">
      <c r="B385" s="34"/>
      <c r="C385" s="133" t="s">
        <v>782</v>
      </c>
      <c r="D385" s="133" t="s">
        <v>215</v>
      </c>
      <c r="E385" s="134" t="s">
        <v>9004</v>
      </c>
      <c r="F385" s="135" t="s">
        <v>9005</v>
      </c>
      <c r="G385" s="136" t="s">
        <v>624</v>
      </c>
      <c r="H385" s="137">
        <v>7</v>
      </c>
      <c r="I385" s="138"/>
      <c r="J385" s="139">
        <f>ROUND(I385*H385,2)</f>
        <v>0</v>
      </c>
      <c r="K385" s="135" t="s">
        <v>5488</v>
      </c>
      <c r="L385" s="34"/>
      <c r="M385" s="140" t="s">
        <v>19</v>
      </c>
      <c r="N385" s="141" t="s">
        <v>40</v>
      </c>
      <c r="P385" s="142">
        <f>O385*H385</f>
        <v>0</v>
      </c>
      <c r="Q385" s="142">
        <v>0</v>
      </c>
      <c r="R385" s="142">
        <f>Q385*H385</f>
        <v>0</v>
      </c>
      <c r="S385" s="142">
        <v>0</v>
      </c>
      <c r="T385" s="143">
        <f>S385*H385</f>
        <v>0</v>
      </c>
      <c r="AR385" s="144" t="s">
        <v>229</v>
      </c>
      <c r="AT385" s="144" t="s">
        <v>215</v>
      </c>
      <c r="AU385" s="144" t="s">
        <v>79</v>
      </c>
      <c r="AY385" s="19" t="s">
        <v>212</v>
      </c>
      <c r="BE385" s="145">
        <f>IF(N385="základní",J385,0)</f>
        <v>0</v>
      </c>
      <c r="BF385" s="145">
        <f>IF(N385="snížená",J385,0)</f>
        <v>0</v>
      </c>
      <c r="BG385" s="145">
        <f>IF(N385="zákl. přenesená",J385,0)</f>
        <v>0</v>
      </c>
      <c r="BH385" s="145">
        <f>IF(N385="sníž. přenesená",J385,0)</f>
        <v>0</v>
      </c>
      <c r="BI385" s="145">
        <f>IF(N385="nulová",J385,0)</f>
        <v>0</v>
      </c>
      <c r="BJ385" s="19" t="s">
        <v>77</v>
      </c>
      <c r="BK385" s="145">
        <f>ROUND(I385*H385,2)</f>
        <v>0</v>
      </c>
      <c r="BL385" s="19" t="s">
        <v>229</v>
      </c>
      <c r="BM385" s="144" t="s">
        <v>9006</v>
      </c>
    </row>
    <row r="386" spans="2:65" s="12" customFormat="1">
      <c r="B386" s="152"/>
      <c r="D386" s="150" t="s">
        <v>226</v>
      </c>
      <c r="E386" s="153" t="s">
        <v>19</v>
      </c>
      <c r="F386" s="154" t="s">
        <v>5490</v>
      </c>
      <c r="H386" s="155">
        <v>1</v>
      </c>
      <c r="I386" s="156"/>
      <c r="L386" s="152"/>
      <c r="M386" s="157"/>
      <c r="T386" s="158"/>
      <c r="AT386" s="153" t="s">
        <v>226</v>
      </c>
      <c r="AU386" s="153" t="s">
        <v>79</v>
      </c>
      <c r="AV386" s="12" t="s">
        <v>79</v>
      </c>
      <c r="AW386" s="12" t="s">
        <v>31</v>
      </c>
      <c r="AX386" s="12" t="s">
        <v>69</v>
      </c>
      <c r="AY386" s="153" t="s">
        <v>212</v>
      </c>
    </row>
    <row r="387" spans="2:65" s="12" customFormat="1">
      <c r="B387" s="152"/>
      <c r="D387" s="150" t="s">
        <v>226</v>
      </c>
      <c r="E387" s="153" t="s">
        <v>19</v>
      </c>
      <c r="F387" s="154" t="s">
        <v>5581</v>
      </c>
      <c r="H387" s="155">
        <v>1</v>
      </c>
      <c r="I387" s="156"/>
      <c r="L387" s="152"/>
      <c r="M387" s="157"/>
      <c r="T387" s="158"/>
      <c r="AT387" s="153" t="s">
        <v>226</v>
      </c>
      <c r="AU387" s="153" t="s">
        <v>79</v>
      </c>
      <c r="AV387" s="12" t="s">
        <v>79</v>
      </c>
      <c r="AW387" s="12" t="s">
        <v>31</v>
      </c>
      <c r="AX387" s="12" t="s">
        <v>69</v>
      </c>
      <c r="AY387" s="153" t="s">
        <v>212</v>
      </c>
    </row>
    <row r="388" spans="2:65" s="12" customFormat="1">
      <c r="B388" s="152"/>
      <c r="D388" s="150" t="s">
        <v>226</v>
      </c>
      <c r="E388" s="153" t="s">
        <v>19</v>
      </c>
      <c r="F388" s="154" t="s">
        <v>5669</v>
      </c>
      <c r="H388" s="155">
        <v>1</v>
      </c>
      <c r="I388" s="156"/>
      <c r="L388" s="152"/>
      <c r="M388" s="157"/>
      <c r="T388" s="158"/>
      <c r="AT388" s="153" t="s">
        <v>226</v>
      </c>
      <c r="AU388" s="153" t="s">
        <v>79</v>
      </c>
      <c r="AV388" s="12" t="s">
        <v>79</v>
      </c>
      <c r="AW388" s="12" t="s">
        <v>31</v>
      </c>
      <c r="AX388" s="12" t="s">
        <v>69</v>
      </c>
      <c r="AY388" s="153" t="s">
        <v>212</v>
      </c>
    </row>
    <row r="389" spans="2:65" s="12" customFormat="1">
      <c r="B389" s="152"/>
      <c r="D389" s="150" t="s">
        <v>226</v>
      </c>
      <c r="E389" s="153" t="s">
        <v>19</v>
      </c>
      <c r="F389" s="154" t="s">
        <v>5754</v>
      </c>
      <c r="H389" s="155">
        <v>1</v>
      </c>
      <c r="I389" s="156"/>
      <c r="L389" s="152"/>
      <c r="M389" s="157"/>
      <c r="T389" s="158"/>
      <c r="AT389" s="153" t="s">
        <v>226</v>
      </c>
      <c r="AU389" s="153" t="s">
        <v>79</v>
      </c>
      <c r="AV389" s="12" t="s">
        <v>79</v>
      </c>
      <c r="AW389" s="12" t="s">
        <v>31</v>
      </c>
      <c r="AX389" s="12" t="s">
        <v>69</v>
      </c>
      <c r="AY389" s="153" t="s">
        <v>212</v>
      </c>
    </row>
    <row r="390" spans="2:65" s="12" customFormat="1">
      <c r="B390" s="152"/>
      <c r="D390" s="150" t="s">
        <v>226</v>
      </c>
      <c r="E390" s="153" t="s">
        <v>19</v>
      </c>
      <c r="F390" s="154" t="s">
        <v>5836</v>
      </c>
      <c r="H390" s="155">
        <v>1</v>
      </c>
      <c r="I390" s="156"/>
      <c r="L390" s="152"/>
      <c r="M390" s="157"/>
      <c r="T390" s="158"/>
      <c r="AT390" s="153" t="s">
        <v>226</v>
      </c>
      <c r="AU390" s="153" t="s">
        <v>79</v>
      </c>
      <c r="AV390" s="12" t="s">
        <v>79</v>
      </c>
      <c r="AW390" s="12" t="s">
        <v>31</v>
      </c>
      <c r="AX390" s="12" t="s">
        <v>69</v>
      </c>
      <c r="AY390" s="153" t="s">
        <v>212</v>
      </c>
    </row>
    <row r="391" spans="2:65" s="12" customFormat="1">
      <c r="B391" s="152"/>
      <c r="D391" s="150" t="s">
        <v>226</v>
      </c>
      <c r="E391" s="153" t="s">
        <v>19</v>
      </c>
      <c r="F391" s="154" t="s">
        <v>5921</v>
      </c>
      <c r="H391" s="155">
        <v>1</v>
      </c>
      <c r="I391" s="156"/>
      <c r="L391" s="152"/>
      <c r="M391" s="157"/>
      <c r="T391" s="158"/>
      <c r="AT391" s="153" t="s">
        <v>226</v>
      </c>
      <c r="AU391" s="153" t="s">
        <v>79</v>
      </c>
      <c r="AV391" s="12" t="s">
        <v>79</v>
      </c>
      <c r="AW391" s="12" t="s">
        <v>31</v>
      </c>
      <c r="AX391" s="12" t="s">
        <v>69</v>
      </c>
      <c r="AY391" s="153" t="s">
        <v>212</v>
      </c>
    </row>
    <row r="392" spans="2:65" s="12" customFormat="1">
      <c r="B392" s="152"/>
      <c r="D392" s="150" t="s">
        <v>226</v>
      </c>
      <c r="E392" s="153" t="s">
        <v>19</v>
      </c>
      <c r="F392" s="154" t="s">
        <v>6006</v>
      </c>
      <c r="H392" s="155">
        <v>1</v>
      </c>
      <c r="I392" s="156"/>
      <c r="L392" s="152"/>
      <c r="M392" s="157"/>
      <c r="T392" s="158"/>
      <c r="AT392" s="153" t="s">
        <v>226</v>
      </c>
      <c r="AU392" s="153" t="s">
        <v>79</v>
      </c>
      <c r="AV392" s="12" t="s">
        <v>79</v>
      </c>
      <c r="AW392" s="12" t="s">
        <v>31</v>
      </c>
      <c r="AX392" s="12" t="s">
        <v>69</v>
      </c>
      <c r="AY392" s="153" t="s">
        <v>212</v>
      </c>
    </row>
    <row r="393" spans="2:65" s="13" customFormat="1">
      <c r="B393" s="159"/>
      <c r="D393" s="150" t="s">
        <v>226</v>
      </c>
      <c r="E393" s="160" t="s">
        <v>19</v>
      </c>
      <c r="F393" s="161" t="s">
        <v>228</v>
      </c>
      <c r="H393" s="162">
        <v>7</v>
      </c>
      <c r="I393" s="163"/>
      <c r="L393" s="159"/>
      <c r="M393" s="164"/>
      <c r="T393" s="165"/>
      <c r="AT393" s="160" t="s">
        <v>226</v>
      </c>
      <c r="AU393" s="160" t="s">
        <v>79</v>
      </c>
      <c r="AV393" s="13" t="s">
        <v>229</v>
      </c>
      <c r="AW393" s="13" t="s">
        <v>31</v>
      </c>
      <c r="AX393" s="13" t="s">
        <v>77</v>
      </c>
      <c r="AY393" s="160" t="s">
        <v>212</v>
      </c>
    </row>
    <row r="394" spans="2:65" s="1" customFormat="1" ht="21.75" customHeight="1">
      <c r="B394" s="34"/>
      <c r="C394" s="133" t="s">
        <v>795</v>
      </c>
      <c r="D394" s="133" t="s">
        <v>215</v>
      </c>
      <c r="E394" s="134" t="s">
        <v>9007</v>
      </c>
      <c r="F394" s="135" t="s">
        <v>9008</v>
      </c>
      <c r="G394" s="136" t="s">
        <v>624</v>
      </c>
      <c r="H394" s="137">
        <v>7</v>
      </c>
      <c r="I394" s="138"/>
      <c r="J394" s="139">
        <f>ROUND(I394*H394,2)</f>
        <v>0</v>
      </c>
      <c r="K394" s="135" t="s">
        <v>5488</v>
      </c>
      <c r="L394" s="34"/>
      <c r="M394" s="140" t="s">
        <v>19</v>
      </c>
      <c r="N394" s="141" t="s">
        <v>40</v>
      </c>
      <c r="P394" s="142">
        <f>O394*H394</f>
        <v>0</v>
      </c>
      <c r="Q394" s="142">
        <v>0</v>
      </c>
      <c r="R394" s="142">
        <f>Q394*H394</f>
        <v>0</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9009</v>
      </c>
    </row>
    <row r="395" spans="2:65" s="12" customFormat="1">
      <c r="B395" s="152"/>
      <c r="D395" s="150" t="s">
        <v>226</v>
      </c>
      <c r="E395" s="153" t="s">
        <v>19</v>
      </c>
      <c r="F395" s="154" t="s">
        <v>5490</v>
      </c>
      <c r="H395" s="155">
        <v>1</v>
      </c>
      <c r="I395" s="156"/>
      <c r="L395" s="152"/>
      <c r="M395" s="157"/>
      <c r="T395" s="158"/>
      <c r="AT395" s="153" t="s">
        <v>226</v>
      </c>
      <c r="AU395" s="153" t="s">
        <v>79</v>
      </c>
      <c r="AV395" s="12" t="s">
        <v>79</v>
      </c>
      <c r="AW395" s="12" t="s">
        <v>31</v>
      </c>
      <c r="AX395" s="12" t="s">
        <v>69</v>
      </c>
      <c r="AY395" s="153" t="s">
        <v>212</v>
      </c>
    </row>
    <row r="396" spans="2:65" s="12" customFormat="1">
      <c r="B396" s="152"/>
      <c r="D396" s="150" t="s">
        <v>226</v>
      </c>
      <c r="E396" s="153" t="s">
        <v>19</v>
      </c>
      <c r="F396" s="154" t="s">
        <v>5581</v>
      </c>
      <c r="H396" s="155">
        <v>1</v>
      </c>
      <c r="I396" s="156"/>
      <c r="L396" s="152"/>
      <c r="M396" s="157"/>
      <c r="T396" s="158"/>
      <c r="AT396" s="153" t="s">
        <v>226</v>
      </c>
      <c r="AU396" s="153" t="s">
        <v>79</v>
      </c>
      <c r="AV396" s="12" t="s">
        <v>79</v>
      </c>
      <c r="AW396" s="12" t="s">
        <v>31</v>
      </c>
      <c r="AX396" s="12" t="s">
        <v>69</v>
      </c>
      <c r="AY396" s="153" t="s">
        <v>212</v>
      </c>
    </row>
    <row r="397" spans="2:65" s="12" customFormat="1">
      <c r="B397" s="152"/>
      <c r="D397" s="150" t="s">
        <v>226</v>
      </c>
      <c r="E397" s="153" t="s">
        <v>19</v>
      </c>
      <c r="F397" s="154" t="s">
        <v>5669</v>
      </c>
      <c r="H397" s="155">
        <v>1</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5754</v>
      </c>
      <c r="H398" s="155">
        <v>1</v>
      </c>
      <c r="I398" s="156"/>
      <c r="L398" s="152"/>
      <c r="M398" s="157"/>
      <c r="T398" s="158"/>
      <c r="AT398" s="153" t="s">
        <v>226</v>
      </c>
      <c r="AU398" s="153" t="s">
        <v>79</v>
      </c>
      <c r="AV398" s="12" t="s">
        <v>79</v>
      </c>
      <c r="AW398" s="12" t="s">
        <v>31</v>
      </c>
      <c r="AX398" s="12" t="s">
        <v>69</v>
      </c>
      <c r="AY398" s="153" t="s">
        <v>212</v>
      </c>
    </row>
    <row r="399" spans="2:65" s="12" customFormat="1">
      <c r="B399" s="152"/>
      <c r="D399" s="150" t="s">
        <v>226</v>
      </c>
      <c r="E399" s="153" t="s">
        <v>19</v>
      </c>
      <c r="F399" s="154" t="s">
        <v>5836</v>
      </c>
      <c r="H399" s="155">
        <v>1</v>
      </c>
      <c r="I399" s="156"/>
      <c r="L399" s="152"/>
      <c r="M399" s="157"/>
      <c r="T399" s="158"/>
      <c r="AT399" s="153" t="s">
        <v>226</v>
      </c>
      <c r="AU399" s="153" t="s">
        <v>79</v>
      </c>
      <c r="AV399" s="12" t="s">
        <v>79</v>
      </c>
      <c r="AW399" s="12" t="s">
        <v>31</v>
      </c>
      <c r="AX399" s="12" t="s">
        <v>69</v>
      </c>
      <c r="AY399" s="153" t="s">
        <v>212</v>
      </c>
    </row>
    <row r="400" spans="2:65" s="12" customFormat="1">
      <c r="B400" s="152"/>
      <c r="D400" s="150" t="s">
        <v>226</v>
      </c>
      <c r="E400" s="153" t="s">
        <v>19</v>
      </c>
      <c r="F400" s="154" t="s">
        <v>5921</v>
      </c>
      <c r="H400" s="155">
        <v>1</v>
      </c>
      <c r="I400" s="156"/>
      <c r="L400" s="152"/>
      <c r="M400" s="157"/>
      <c r="T400" s="158"/>
      <c r="AT400" s="153" t="s">
        <v>226</v>
      </c>
      <c r="AU400" s="153" t="s">
        <v>79</v>
      </c>
      <c r="AV400" s="12" t="s">
        <v>79</v>
      </c>
      <c r="AW400" s="12" t="s">
        <v>31</v>
      </c>
      <c r="AX400" s="12" t="s">
        <v>69</v>
      </c>
      <c r="AY400" s="153" t="s">
        <v>212</v>
      </c>
    </row>
    <row r="401" spans="2:65" s="12" customFormat="1">
      <c r="B401" s="152"/>
      <c r="D401" s="150" t="s">
        <v>226</v>
      </c>
      <c r="E401" s="153" t="s">
        <v>19</v>
      </c>
      <c r="F401" s="154" t="s">
        <v>6006</v>
      </c>
      <c r="H401" s="155">
        <v>1</v>
      </c>
      <c r="I401" s="156"/>
      <c r="L401" s="152"/>
      <c r="M401" s="157"/>
      <c r="T401" s="158"/>
      <c r="AT401" s="153" t="s">
        <v>226</v>
      </c>
      <c r="AU401" s="153" t="s">
        <v>79</v>
      </c>
      <c r="AV401" s="12" t="s">
        <v>79</v>
      </c>
      <c r="AW401" s="12" t="s">
        <v>31</v>
      </c>
      <c r="AX401" s="12" t="s">
        <v>69</v>
      </c>
      <c r="AY401" s="153" t="s">
        <v>212</v>
      </c>
    </row>
    <row r="402" spans="2:65" s="13" customFormat="1">
      <c r="B402" s="159"/>
      <c r="D402" s="150" t="s">
        <v>226</v>
      </c>
      <c r="E402" s="160" t="s">
        <v>19</v>
      </c>
      <c r="F402" s="161" t="s">
        <v>228</v>
      </c>
      <c r="H402" s="162">
        <v>7</v>
      </c>
      <c r="I402" s="163"/>
      <c r="L402" s="159"/>
      <c r="M402" s="164"/>
      <c r="T402" s="165"/>
      <c r="AT402" s="160" t="s">
        <v>226</v>
      </c>
      <c r="AU402" s="160" t="s">
        <v>79</v>
      </c>
      <c r="AV402" s="13" t="s">
        <v>229</v>
      </c>
      <c r="AW402" s="13" t="s">
        <v>31</v>
      </c>
      <c r="AX402" s="13" t="s">
        <v>77</v>
      </c>
      <c r="AY402" s="160" t="s">
        <v>212</v>
      </c>
    </row>
    <row r="403" spans="2:65" s="1" customFormat="1" ht="24.2" customHeight="1">
      <c r="B403" s="34"/>
      <c r="C403" s="133" t="s">
        <v>804</v>
      </c>
      <c r="D403" s="166" t="s">
        <v>215</v>
      </c>
      <c r="E403" s="134" t="s">
        <v>9010</v>
      </c>
      <c r="F403" s="135" t="s">
        <v>9011</v>
      </c>
      <c r="G403" s="136" t="s">
        <v>495</v>
      </c>
      <c r="H403" s="137">
        <v>81.5</v>
      </c>
      <c r="I403" s="138"/>
      <c r="J403" s="139">
        <f>ROUND(I403*H403,2)</f>
        <v>0</v>
      </c>
      <c r="K403" s="135" t="s">
        <v>5488</v>
      </c>
      <c r="L403" s="34"/>
      <c r="M403" s="140" t="s">
        <v>19</v>
      </c>
      <c r="N403" s="141" t="s">
        <v>40</v>
      </c>
      <c r="P403" s="142">
        <f>O403*H403</f>
        <v>0</v>
      </c>
      <c r="Q403" s="142">
        <v>0</v>
      </c>
      <c r="R403" s="142">
        <f>Q403*H403</f>
        <v>0</v>
      </c>
      <c r="S403" s="142">
        <v>0</v>
      </c>
      <c r="T403" s="143">
        <f>S403*H403</f>
        <v>0</v>
      </c>
      <c r="AR403" s="144" t="s">
        <v>229</v>
      </c>
      <c r="AT403" s="144" t="s">
        <v>215</v>
      </c>
      <c r="AU403" s="144" t="s">
        <v>79</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229</v>
      </c>
      <c r="BM403" s="144" t="s">
        <v>9012</v>
      </c>
    </row>
    <row r="404" spans="2:65" s="12" customFormat="1">
      <c r="B404" s="152"/>
      <c r="D404" s="150" t="s">
        <v>226</v>
      </c>
      <c r="E404" s="153" t="s">
        <v>19</v>
      </c>
      <c r="F404" s="154" t="s">
        <v>9013</v>
      </c>
      <c r="H404" s="155">
        <v>81.5</v>
      </c>
      <c r="I404" s="156"/>
      <c r="L404" s="152"/>
      <c r="M404" s="157"/>
      <c r="T404" s="158"/>
      <c r="AT404" s="153" t="s">
        <v>226</v>
      </c>
      <c r="AU404" s="153" t="s">
        <v>79</v>
      </c>
      <c r="AV404" s="12" t="s">
        <v>79</v>
      </c>
      <c r="AW404" s="12" t="s">
        <v>31</v>
      </c>
      <c r="AX404" s="12" t="s">
        <v>69</v>
      </c>
      <c r="AY404" s="153" t="s">
        <v>212</v>
      </c>
    </row>
    <row r="405" spans="2:65" s="13" customFormat="1">
      <c r="B405" s="159"/>
      <c r="D405" s="150" t="s">
        <v>226</v>
      </c>
      <c r="E405" s="160" t="s">
        <v>19</v>
      </c>
      <c r="F405" s="161" t="s">
        <v>228</v>
      </c>
      <c r="H405" s="162">
        <v>81.5</v>
      </c>
      <c r="I405" s="163"/>
      <c r="L405" s="159"/>
      <c r="M405" s="164"/>
      <c r="T405" s="165"/>
      <c r="AT405" s="160" t="s">
        <v>226</v>
      </c>
      <c r="AU405" s="160" t="s">
        <v>79</v>
      </c>
      <c r="AV405" s="13" t="s">
        <v>229</v>
      </c>
      <c r="AW405" s="13" t="s">
        <v>31</v>
      </c>
      <c r="AX405" s="13" t="s">
        <v>77</v>
      </c>
      <c r="AY405" s="160" t="s">
        <v>212</v>
      </c>
    </row>
    <row r="406" spans="2:65" s="1" customFormat="1" ht="24.2" customHeight="1">
      <c r="B406" s="34"/>
      <c r="C406" s="133" t="s">
        <v>815</v>
      </c>
      <c r="D406" s="166" t="s">
        <v>215</v>
      </c>
      <c r="E406" s="134" t="s">
        <v>9014</v>
      </c>
      <c r="F406" s="135" t="s">
        <v>9015</v>
      </c>
      <c r="G406" s="136" t="s">
        <v>536</v>
      </c>
      <c r="H406" s="137">
        <v>50.4</v>
      </c>
      <c r="I406" s="138"/>
      <c r="J406" s="139">
        <f>ROUND(I406*H406,2)</f>
        <v>0</v>
      </c>
      <c r="K406" s="135" t="s">
        <v>5488</v>
      </c>
      <c r="L406" s="34"/>
      <c r="M406" s="140" t="s">
        <v>19</v>
      </c>
      <c r="N406" s="141" t="s">
        <v>40</v>
      </c>
      <c r="P406" s="142">
        <f>O406*H406</f>
        <v>0</v>
      </c>
      <c r="Q406" s="142">
        <v>0</v>
      </c>
      <c r="R406" s="142">
        <f>Q406*H406</f>
        <v>0</v>
      </c>
      <c r="S406" s="142">
        <v>0</v>
      </c>
      <c r="T406" s="143">
        <f>S406*H406</f>
        <v>0</v>
      </c>
      <c r="AR406" s="144" t="s">
        <v>229</v>
      </c>
      <c r="AT406" s="144" t="s">
        <v>215</v>
      </c>
      <c r="AU406" s="144" t="s">
        <v>79</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229</v>
      </c>
      <c r="BM406" s="144" t="s">
        <v>9016</v>
      </c>
    </row>
    <row r="407" spans="2:65" s="12" customFormat="1">
      <c r="B407" s="152"/>
      <c r="D407" s="150" t="s">
        <v>226</v>
      </c>
      <c r="E407" s="153" t="s">
        <v>19</v>
      </c>
      <c r="F407" s="154" t="s">
        <v>9017</v>
      </c>
      <c r="H407" s="155">
        <v>50.4</v>
      </c>
      <c r="I407" s="156"/>
      <c r="L407" s="152"/>
      <c r="M407" s="157"/>
      <c r="T407" s="158"/>
      <c r="AT407" s="153" t="s">
        <v>226</v>
      </c>
      <c r="AU407" s="153" t="s">
        <v>79</v>
      </c>
      <c r="AV407" s="12" t="s">
        <v>79</v>
      </c>
      <c r="AW407" s="12" t="s">
        <v>31</v>
      </c>
      <c r="AX407" s="12" t="s">
        <v>69</v>
      </c>
      <c r="AY407" s="153" t="s">
        <v>212</v>
      </c>
    </row>
    <row r="408" spans="2:65" s="13" customFormat="1">
      <c r="B408" s="159"/>
      <c r="D408" s="150" t="s">
        <v>226</v>
      </c>
      <c r="E408" s="160" t="s">
        <v>19</v>
      </c>
      <c r="F408" s="161" t="s">
        <v>228</v>
      </c>
      <c r="H408" s="162">
        <v>50.4</v>
      </c>
      <c r="I408" s="163"/>
      <c r="L408" s="159"/>
      <c r="M408" s="164"/>
      <c r="T408" s="165"/>
      <c r="AT408" s="160" t="s">
        <v>226</v>
      </c>
      <c r="AU408" s="160" t="s">
        <v>79</v>
      </c>
      <c r="AV408" s="13" t="s">
        <v>229</v>
      </c>
      <c r="AW408" s="13" t="s">
        <v>31</v>
      </c>
      <c r="AX408" s="13" t="s">
        <v>77</v>
      </c>
      <c r="AY408" s="160" t="s">
        <v>212</v>
      </c>
    </row>
    <row r="409" spans="2:65" s="1" customFormat="1" ht="24.2" customHeight="1">
      <c r="B409" s="34"/>
      <c r="C409" s="133" t="s">
        <v>824</v>
      </c>
      <c r="D409" s="166" t="s">
        <v>215</v>
      </c>
      <c r="E409" s="134" t="s">
        <v>9018</v>
      </c>
      <c r="F409" s="135" t="s">
        <v>9019</v>
      </c>
      <c r="G409" s="136" t="s">
        <v>536</v>
      </c>
      <c r="H409" s="137">
        <v>33.6</v>
      </c>
      <c r="I409" s="138"/>
      <c r="J409" s="139">
        <f>ROUND(I409*H409,2)</f>
        <v>0</v>
      </c>
      <c r="K409" s="135" t="s">
        <v>5488</v>
      </c>
      <c r="L409" s="34"/>
      <c r="M409" s="140" t="s">
        <v>19</v>
      </c>
      <c r="N409" s="141" t="s">
        <v>40</v>
      </c>
      <c r="P409" s="142">
        <f>O409*H409</f>
        <v>0</v>
      </c>
      <c r="Q409" s="142">
        <v>0</v>
      </c>
      <c r="R409" s="142">
        <f>Q409*H409</f>
        <v>0</v>
      </c>
      <c r="S409" s="142">
        <v>0</v>
      </c>
      <c r="T409" s="143">
        <f>S409*H409</f>
        <v>0</v>
      </c>
      <c r="AR409" s="144" t="s">
        <v>229</v>
      </c>
      <c r="AT409" s="144" t="s">
        <v>215</v>
      </c>
      <c r="AU409" s="144" t="s">
        <v>79</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229</v>
      </c>
      <c r="BM409" s="144" t="s">
        <v>9020</v>
      </c>
    </row>
    <row r="410" spans="2:65" s="12" customFormat="1">
      <c r="B410" s="152"/>
      <c r="D410" s="150" t="s">
        <v>226</v>
      </c>
      <c r="E410" s="153" t="s">
        <v>19</v>
      </c>
      <c r="F410" s="154" t="s">
        <v>9021</v>
      </c>
      <c r="H410" s="155">
        <v>33.6</v>
      </c>
      <c r="I410" s="156"/>
      <c r="L410" s="152"/>
      <c r="M410" s="157"/>
      <c r="T410" s="158"/>
      <c r="AT410" s="153" t="s">
        <v>226</v>
      </c>
      <c r="AU410" s="153" t="s">
        <v>79</v>
      </c>
      <c r="AV410" s="12" t="s">
        <v>79</v>
      </c>
      <c r="AW410" s="12" t="s">
        <v>31</v>
      </c>
      <c r="AX410" s="12" t="s">
        <v>69</v>
      </c>
      <c r="AY410" s="153" t="s">
        <v>212</v>
      </c>
    </row>
    <row r="411" spans="2:65" s="13" customFormat="1">
      <c r="B411" s="159"/>
      <c r="D411" s="150" t="s">
        <v>226</v>
      </c>
      <c r="E411" s="160" t="s">
        <v>19</v>
      </c>
      <c r="F411" s="161" t="s">
        <v>228</v>
      </c>
      <c r="H411" s="162">
        <v>33.6</v>
      </c>
      <c r="I411" s="163"/>
      <c r="L411" s="159"/>
      <c r="M411" s="164"/>
      <c r="T411" s="165"/>
      <c r="AT411" s="160" t="s">
        <v>226</v>
      </c>
      <c r="AU411" s="160" t="s">
        <v>79</v>
      </c>
      <c r="AV411" s="13" t="s">
        <v>229</v>
      </c>
      <c r="AW411" s="13" t="s">
        <v>31</v>
      </c>
      <c r="AX411" s="13" t="s">
        <v>77</v>
      </c>
      <c r="AY411" s="160" t="s">
        <v>212</v>
      </c>
    </row>
    <row r="412" spans="2:65" s="1" customFormat="1" ht="21.75" customHeight="1">
      <c r="B412" s="34"/>
      <c r="C412" s="133" t="s">
        <v>832</v>
      </c>
      <c r="D412" s="166" t="s">
        <v>215</v>
      </c>
      <c r="E412" s="134" t="s">
        <v>9022</v>
      </c>
      <c r="F412" s="135" t="s">
        <v>9023</v>
      </c>
      <c r="G412" s="136" t="s">
        <v>495</v>
      </c>
      <c r="H412" s="137">
        <v>7.4</v>
      </c>
      <c r="I412" s="138"/>
      <c r="J412" s="139">
        <f>ROUND(I412*H412,2)</f>
        <v>0</v>
      </c>
      <c r="K412" s="135" t="s">
        <v>5488</v>
      </c>
      <c r="L412" s="34"/>
      <c r="M412" s="140" t="s">
        <v>19</v>
      </c>
      <c r="N412" s="141" t="s">
        <v>40</v>
      </c>
      <c r="P412" s="142">
        <f>O412*H412</f>
        <v>0</v>
      </c>
      <c r="Q412" s="142">
        <v>0</v>
      </c>
      <c r="R412" s="142">
        <f>Q412*H412</f>
        <v>0</v>
      </c>
      <c r="S412" s="142">
        <v>0</v>
      </c>
      <c r="T412" s="143">
        <f>S412*H412</f>
        <v>0</v>
      </c>
      <c r="AR412" s="144" t="s">
        <v>229</v>
      </c>
      <c r="AT412" s="144" t="s">
        <v>215</v>
      </c>
      <c r="AU412" s="144" t="s">
        <v>79</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229</v>
      </c>
      <c r="BM412" s="144" t="s">
        <v>9024</v>
      </c>
    </row>
    <row r="413" spans="2:65" s="12" customFormat="1">
      <c r="B413" s="152"/>
      <c r="D413" s="150" t="s">
        <v>226</v>
      </c>
      <c r="E413" s="153" t="s">
        <v>19</v>
      </c>
      <c r="F413" s="154" t="s">
        <v>9025</v>
      </c>
      <c r="H413" s="155">
        <v>7.4</v>
      </c>
      <c r="I413" s="156"/>
      <c r="L413" s="152"/>
      <c r="M413" s="157"/>
      <c r="T413" s="158"/>
      <c r="AT413" s="153" t="s">
        <v>226</v>
      </c>
      <c r="AU413" s="153" t="s">
        <v>79</v>
      </c>
      <c r="AV413" s="12" t="s">
        <v>79</v>
      </c>
      <c r="AW413" s="12" t="s">
        <v>31</v>
      </c>
      <c r="AX413" s="12" t="s">
        <v>69</v>
      </c>
      <c r="AY413" s="153" t="s">
        <v>212</v>
      </c>
    </row>
    <row r="414" spans="2:65" s="13" customFormat="1">
      <c r="B414" s="159"/>
      <c r="D414" s="150" t="s">
        <v>226</v>
      </c>
      <c r="E414" s="160" t="s">
        <v>19</v>
      </c>
      <c r="F414" s="161" t="s">
        <v>228</v>
      </c>
      <c r="H414" s="162">
        <v>7.4</v>
      </c>
      <c r="I414" s="163"/>
      <c r="L414" s="159"/>
      <c r="M414" s="164"/>
      <c r="T414" s="165"/>
      <c r="AT414" s="160" t="s">
        <v>226</v>
      </c>
      <c r="AU414" s="160" t="s">
        <v>79</v>
      </c>
      <c r="AV414" s="13" t="s">
        <v>229</v>
      </c>
      <c r="AW414" s="13" t="s">
        <v>31</v>
      </c>
      <c r="AX414" s="13" t="s">
        <v>77</v>
      </c>
      <c r="AY414" s="160" t="s">
        <v>212</v>
      </c>
    </row>
    <row r="415" spans="2:65" s="1" customFormat="1" ht="21.75" customHeight="1">
      <c r="B415" s="34"/>
      <c r="C415" s="133" t="s">
        <v>839</v>
      </c>
      <c r="D415" s="166" t="s">
        <v>215</v>
      </c>
      <c r="E415" s="134" t="s">
        <v>9026</v>
      </c>
      <c r="F415" s="135" t="s">
        <v>9027</v>
      </c>
      <c r="G415" s="136" t="s">
        <v>495</v>
      </c>
      <c r="H415" s="137">
        <v>1</v>
      </c>
      <c r="I415" s="138"/>
      <c r="J415" s="139">
        <f>ROUND(I415*H415,2)</f>
        <v>0</v>
      </c>
      <c r="K415" s="135" t="s">
        <v>5488</v>
      </c>
      <c r="L415" s="34"/>
      <c r="M415" s="140" t="s">
        <v>19</v>
      </c>
      <c r="N415" s="141" t="s">
        <v>40</v>
      </c>
      <c r="P415" s="142">
        <f>O415*H415</f>
        <v>0</v>
      </c>
      <c r="Q415" s="142">
        <v>0</v>
      </c>
      <c r="R415" s="142">
        <f>Q415*H415</f>
        <v>0</v>
      </c>
      <c r="S415" s="142">
        <v>0</v>
      </c>
      <c r="T415" s="143">
        <f>S415*H415</f>
        <v>0</v>
      </c>
      <c r="AR415" s="144" t="s">
        <v>229</v>
      </c>
      <c r="AT415" s="144" t="s">
        <v>215</v>
      </c>
      <c r="AU415" s="144" t="s">
        <v>79</v>
      </c>
      <c r="AY415" s="19" t="s">
        <v>212</v>
      </c>
      <c r="BE415" s="145">
        <f>IF(N415="základní",J415,0)</f>
        <v>0</v>
      </c>
      <c r="BF415" s="145">
        <f>IF(N415="snížená",J415,0)</f>
        <v>0</v>
      </c>
      <c r="BG415" s="145">
        <f>IF(N415="zákl. přenesená",J415,0)</f>
        <v>0</v>
      </c>
      <c r="BH415" s="145">
        <f>IF(N415="sníž. přenesená",J415,0)</f>
        <v>0</v>
      </c>
      <c r="BI415" s="145">
        <f>IF(N415="nulová",J415,0)</f>
        <v>0</v>
      </c>
      <c r="BJ415" s="19" t="s">
        <v>77</v>
      </c>
      <c r="BK415" s="145">
        <f>ROUND(I415*H415,2)</f>
        <v>0</v>
      </c>
      <c r="BL415" s="19" t="s">
        <v>229</v>
      </c>
      <c r="BM415" s="144" t="s">
        <v>9028</v>
      </c>
    </row>
    <row r="416" spans="2:65" s="12" customFormat="1">
      <c r="B416" s="152"/>
      <c r="D416" s="150" t="s">
        <v>226</v>
      </c>
      <c r="E416" s="153" t="s">
        <v>19</v>
      </c>
      <c r="F416" s="154" t="s">
        <v>9029</v>
      </c>
      <c r="H416" s="155">
        <v>1</v>
      </c>
      <c r="I416" s="156"/>
      <c r="L416" s="152"/>
      <c r="M416" s="157"/>
      <c r="T416" s="158"/>
      <c r="AT416" s="153" t="s">
        <v>226</v>
      </c>
      <c r="AU416" s="153" t="s">
        <v>79</v>
      </c>
      <c r="AV416" s="12" t="s">
        <v>79</v>
      </c>
      <c r="AW416" s="12" t="s">
        <v>31</v>
      </c>
      <c r="AX416" s="12" t="s">
        <v>69</v>
      </c>
      <c r="AY416" s="153" t="s">
        <v>212</v>
      </c>
    </row>
    <row r="417" spans="2:65" s="13" customFormat="1">
      <c r="B417" s="159"/>
      <c r="D417" s="150" t="s">
        <v>226</v>
      </c>
      <c r="E417" s="160" t="s">
        <v>19</v>
      </c>
      <c r="F417" s="161" t="s">
        <v>228</v>
      </c>
      <c r="H417" s="162">
        <v>1</v>
      </c>
      <c r="I417" s="163"/>
      <c r="L417" s="159"/>
      <c r="M417" s="164"/>
      <c r="T417" s="165"/>
      <c r="AT417" s="160" t="s">
        <v>226</v>
      </c>
      <c r="AU417" s="160" t="s">
        <v>79</v>
      </c>
      <c r="AV417" s="13" t="s">
        <v>229</v>
      </c>
      <c r="AW417" s="13" t="s">
        <v>31</v>
      </c>
      <c r="AX417" s="13" t="s">
        <v>77</v>
      </c>
      <c r="AY417" s="160" t="s">
        <v>212</v>
      </c>
    </row>
    <row r="418" spans="2:65" s="1" customFormat="1" ht="24.2" customHeight="1">
      <c r="B418" s="34"/>
      <c r="C418" s="133" t="s">
        <v>847</v>
      </c>
      <c r="D418" s="166" t="s">
        <v>215</v>
      </c>
      <c r="E418" s="134" t="s">
        <v>9030</v>
      </c>
      <c r="F418" s="135" t="s">
        <v>9031</v>
      </c>
      <c r="G418" s="136" t="s">
        <v>8579</v>
      </c>
      <c r="H418" s="137">
        <v>6</v>
      </c>
      <c r="I418" s="138"/>
      <c r="J418" s="139">
        <f>ROUND(I418*H418,2)</f>
        <v>0</v>
      </c>
      <c r="K418" s="135" t="s">
        <v>5488</v>
      </c>
      <c r="L418" s="34"/>
      <c r="M418" s="140" t="s">
        <v>19</v>
      </c>
      <c r="N418" s="141" t="s">
        <v>40</v>
      </c>
      <c r="P418" s="142">
        <f>O418*H418</f>
        <v>0</v>
      </c>
      <c r="Q418" s="142">
        <v>0</v>
      </c>
      <c r="R418" s="142">
        <f>Q418*H418</f>
        <v>0</v>
      </c>
      <c r="S418" s="142">
        <v>0</v>
      </c>
      <c r="T418" s="143">
        <f>S418*H418</f>
        <v>0</v>
      </c>
      <c r="AR418" s="144" t="s">
        <v>229</v>
      </c>
      <c r="AT418" s="144" t="s">
        <v>215</v>
      </c>
      <c r="AU418" s="144" t="s">
        <v>79</v>
      </c>
      <c r="AY418" s="19" t="s">
        <v>212</v>
      </c>
      <c r="BE418" s="145">
        <f>IF(N418="základní",J418,0)</f>
        <v>0</v>
      </c>
      <c r="BF418" s="145">
        <f>IF(N418="snížená",J418,0)</f>
        <v>0</v>
      </c>
      <c r="BG418" s="145">
        <f>IF(N418="zákl. přenesená",J418,0)</f>
        <v>0</v>
      </c>
      <c r="BH418" s="145">
        <f>IF(N418="sníž. přenesená",J418,0)</f>
        <v>0</v>
      </c>
      <c r="BI418" s="145">
        <f>IF(N418="nulová",J418,0)</f>
        <v>0</v>
      </c>
      <c r="BJ418" s="19" t="s">
        <v>77</v>
      </c>
      <c r="BK418" s="145">
        <f>ROUND(I418*H418,2)</f>
        <v>0</v>
      </c>
      <c r="BL418" s="19" t="s">
        <v>229</v>
      </c>
      <c r="BM418" s="144" t="s">
        <v>9032</v>
      </c>
    </row>
    <row r="419" spans="2:65" s="12" customFormat="1">
      <c r="B419" s="152"/>
      <c r="D419" s="150" t="s">
        <v>226</v>
      </c>
      <c r="E419" s="153" t="s">
        <v>19</v>
      </c>
      <c r="F419" s="154" t="s">
        <v>8937</v>
      </c>
      <c r="H419" s="155">
        <v>6</v>
      </c>
      <c r="I419" s="156"/>
      <c r="L419" s="152"/>
      <c r="M419" s="157"/>
      <c r="T419" s="158"/>
      <c r="AT419" s="153" t="s">
        <v>226</v>
      </c>
      <c r="AU419" s="153" t="s">
        <v>79</v>
      </c>
      <c r="AV419" s="12" t="s">
        <v>79</v>
      </c>
      <c r="AW419" s="12" t="s">
        <v>31</v>
      </c>
      <c r="AX419" s="12" t="s">
        <v>69</v>
      </c>
      <c r="AY419" s="153" t="s">
        <v>212</v>
      </c>
    </row>
    <row r="420" spans="2:65" s="13" customFormat="1">
      <c r="B420" s="159"/>
      <c r="D420" s="150" t="s">
        <v>226</v>
      </c>
      <c r="E420" s="160" t="s">
        <v>19</v>
      </c>
      <c r="F420" s="161" t="s">
        <v>228</v>
      </c>
      <c r="H420" s="162">
        <v>6</v>
      </c>
      <c r="I420" s="163"/>
      <c r="L420" s="159"/>
      <c r="M420" s="164"/>
      <c r="T420" s="165"/>
      <c r="AT420" s="160" t="s">
        <v>226</v>
      </c>
      <c r="AU420" s="160" t="s">
        <v>79</v>
      </c>
      <c r="AV420" s="13" t="s">
        <v>229</v>
      </c>
      <c r="AW420" s="13" t="s">
        <v>31</v>
      </c>
      <c r="AX420" s="13" t="s">
        <v>77</v>
      </c>
      <c r="AY420" s="160" t="s">
        <v>212</v>
      </c>
    </row>
    <row r="421" spans="2:65" s="1" customFormat="1" ht="16.5" customHeight="1">
      <c r="B421" s="34"/>
      <c r="C421" s="133" t="s">
        <v>853</v>
      </c>
      <c r="D421" s="166" t="s">
        <v>215</v>
      </c>
      <c r="E421" s="134" t="s">
        <v>9033</v>
      </c>
      <c r="F421" s="135" t="s">
        <v>9034</v>
      </c>
      <c r="G421" s="136" t="s">
        <v>624</v>
      </c>
      <c r="H421" s="137">
        <v>11</v>
      </c>
      <c r="I421" s="138"/>
      <c r="J421" s="139">
        <f>ROUND(I421*H421,2)</f>
        <v>0</v>
      </c>
      <c r="K421" s="135" t="s">
        <v>5488</v>
      </c>
      <c r="L421" s="34"/>
      <c r="M421" s="140" t="s">
        <v>19</v>
      </c>
      <c r="N421" s="141" t="s">
        <v>40</v>
      </c>
      <c r="P421" s="142">
        <f>O421*H421</f>
        <v>0</v>
      </c>
      <c r="Q421" s="142">
        <v>0</v>
      </c>
      <c r="R421" s="142">
        <f>Q421*H421</f>
        <v>0</v>
      </c>
      <c r="S421" s="142">
        <v>0</v>
      </c>
      <c r="T421" s="143">
        <f>S421*H421</f>
        <v>0</v>
      </c>
      <c r="AR421" s="144" t="s">
        <v>229</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229</v>
      </c>
      <c r="BM421" s="144" t="s">
        <v>9035</v>
      </c>
    </row>
    <row r="422" spans="2:65" s="12" customFormat="1">
      <c r="B422" s="152"/>
      <c r="D422" s="150" t="s">
        <v>226</v>
      </c>
      <c r="E422" s="153" t="s">
        <v>19</v>
      </c>
      <c r="F422" s="154" t="s">
        <v>9036</v>
      </c>
      <c r="H422" s="155">
        <v>11</v>
      </c>
      <c r="I422" s="156"/>
      <c r="L422" s="152"/>
      <c r="M422" s="157"/>
      <c r="T422" s="158"/>
      <c r="AT422" s="153" t="s">
        <v>226</v>
      </c>
      <c r="AU422" s="153" t="s">
        <v>79</v>
      </c>
      <c r="AV422" s="12" t="s">
        <v>79</v>
      </c>
      <c r="AW422" s="12" t="s">
        <v>31</v>
      </c>
      <c r="AX422" s="12" t="s">
        <v>69</v>
      </c>
      <c r="AY422" s="153" t="s">
        <v>212</v>
      </c>
    </row>
    <row r="423" spans="2:65" s="13" customFormat="1">
      <c r="B423" s="159"/>
      <c r="D423" s="150" t="s">
        <v>226</v>
      </c>
      <c r="E423" s="160" t="s">
        <v>19</v>
      </c>
      <c r="F423" s="161" t="s">
        <v>228</v>
      </c>
      <c r="H423" s="162">
        <v>11</v>
      </c>
      <c r="I423" s="163"/>
      <c r="L423" s="159"/>
      <c r="M423" s="164"/>
      <c r="T423" s="165"/>
      <c r="AT423" s="160" t="s">
        <v>226</v>
      </c>
      <c r="AU423" s="160" t="s">
        <v>79</v>
      </c>
      <c r="AV423" s="13" t="s">
        <v>229</v>
      </c>
      <c r="AW423" s="13" t="s">
        <v>31</v>
      </c>
      <c r="AX423" s="13" t="s">
        <v>77</v>
      </c>
      <c r="AY423" s="160" t="s">
        <v>212</v>
      </c>
    </row>
    <row r="424" spans="2:65" s="1" customFormat="1" ht="16.5" customHeight="1">
      <c r="B424" s="34"/>
      <c r="C424" s="133" t="s">
        <v>858</v>
      </c>
      <c r="D424" s="166" t="s">
        <v>215</v>
      </c>
      <c r="E424" s="134" t="s">
        <v>9037</v>
      </c>
      <c r="F424" s="135" t="s">
        <v>9038</v>
      </c>
      <c r="G424" s="136" t="s">
        <v>8579</v>
      </c>
      <c r="H424" s="137">
        <v>1</v>
      </c>
      <c r="I424" s="138"/>
      <c r="J424" s="139">
        <f>ROUND(I424*H424,2)</f>
        <v>0</v>
      </c>
      <c r="K424" s="135" t="s">
        <v>5488</v>
      </c>
      <c r="L424" s="34"/>
      <c r="M424" s="140" t="s">
        <v>19</v>
      </c>
      <c r="N424" s="141" t="s">
        <v>40</v>
      </c>
      <c r="P424" s="142">
        <f>O424*H424</f>
        <v>0</v>
      </c>
      <c r="Q424" s="142">
        <v>0</v>
      </c>
      <c r="R424" s="142">
        <f>Q424*H424</f>
        <v>0</v>
      </c>
      <c r="S424" s="142">
        <v>0</v>
      </c>
      <c r="T424" s="143">
        <f>S424*H424</f>
        <v>0</v>
      </c>
      <c r="AR424" s="144" t="s">
        <v>229</v>
      </c>
      <c r="AT424" s="144" t="s">
        <v>215</v>
      </c>
      <c r="AU424" s="144" t="s">
        <v>79</v>
      </c>
      <c r="AY424" s="19" t="s">
        <v>212</v>
      </c>
      <c r="BE424" s="145">
        <f>IF(N424="základní",J424,0)</f>
        <v>0</v>
      </c>
      <c r="BF424" s="145">
        <f>IF(N424="snížená",J424,0)</f>
        <v>0</v>
      </c>
      <c r="BG424" s="145">
        <f>IF(N424="zákl. přenesená",J424,0)</f>
        <v>0</v>
      </c>
      <c r="BH424" s="145">
        <f>IF(N424="sníž. přenesená",J424,0)</f>
        <v>0</v>
      </c>
      <c r="BI424" s="145">
        <f>IF(N424="nulová",J424,0)</f>
        <v>0</v>
      </c>
      <c r="BJ424" s="19" t="s">
        <v>77</v>
      </c>
      <c r="BK424" s="145">
        <f>ROUND(I424*H424,2)</f>
        <v>0</v>
      </c>
      <c r="BL424" s="19" t="s">
        <v>229</v>
      </c>
      <c r="BM424" s="144" t="s">
        <v>9039</v>
      </c>
    </row>
    <row r="425" spans="2:65" s="12" customFormat="1">
      <c r="B425" s="152"/>
      <c r="D425" s="150" t="s">
        <v>226</v>
      </c>
      <c r="E425" s="153" t="s">
        <v>19</v>
      </c>
      <c r="F425" s="154" t="s">
        <v>5669</v>
      </c>
      <c r="H425" s="155">
        <v>1</v>
      </c>
      <c r="I425" s="156"/>
      <c r="L425" s="152"/>
      <c r="M425" s="157"/>
      <c r="T425" s="158"/>
      <c r="AT425" s="153" t="s">
        <v>226</v>
      </c>
      <c r="AU425" s="153" t="s">
        <v>79</v>
      </c>
      <c r="AV425" s="12" t="s">
        <v>79</v>
      </c>
      <c r="AW425" s="12" t="s">
        <v>31</v>
      </c>
      <c r="AX425" s="12" t="s">
        <v>69</v>
      </c>
      <c r="AY425" s="153" t="s">
        <v>212</v>
      </c>
    </row>
    <row r="426" spans="2:65" s="13" customFormat="1">
      <c r="B426" s="159"/>
      <c r="D426" s="150" t="s">
        <v>226</v>
      </c>
      <c r="E426" s="160" t="s">
        <v>19</v>
      </c>
      <c r="F426" s="161" t="s">
        <v>228</v>
      </c>
      <c r="H426" s="162">
        <v>1</v>
      </c>
      <c r="I426" s="163"/>
      <c r="L426" s="159"/>
      <c r="M426" s="164"/>
      <c r="T426" s="165"/>
      <c r="AT426" s="160" t="s">
        <v>226</v>
      </c>
      <c r="AU426" s="160" t="s">
        <v>79</v>
      </c>
      <c r="AV426" s="13" t="s">
        <v>229</v>
      </c>
      <c r="AW426" s="13" t="s">
        <v>31</v>
      </c>
      <c r="AX426" s="13" t="s">
        <v>77</v>
      </c>
      <c r="AY426" s="160" t="s">
        <v>212</v>
      </c>
    </row>
    <row r="427" spans="2:65" s="1" customFormat="1" ht="21.75" customHeight="1">
      <c r="B427" s="34"/>
      <c r="C427" s="133" t="s">
        <v>9040</v>
      </c>
      <c r="D427" s="166" t="s">
        <v>215</v>
      </c>
      <c r="E427" s="134" t="s">
        <v>9041</v>
      </c>
      <c r="F427" s="135" t="s">
        <v>9042</v>
      </c>
      <c r="G427" s="136" t="s">
        <v>495</v>
      </c>
      <c r="H427" s="137">
        <v>31.7</v>
      </c>
      <c r="I427" s="138"/>
      <c r="J427" s="139">
        <f>ROUND(I427*H427,2)</f>
        <v>0</v>
      </c>
      <c r="K427" s="135" t="s">
        <v>5488</v>
      </c>
      <c r="L427" s="34"/>
      <c r="M427" s="140" t="s">
        <v>19</v>
      </c>
      <c r="N427" s="141" t="s">
        <v>40</v>
      </c>
      <c r="P427" s="142">
        <f>O427*H427</f>
        <v>0</v>
      </c>
      <c r="Q427" s="142">
        <v>0</v>
      </c>
      <c r="R427" s="142">
        <f>Q427*H427</f>
        <v>0</v>
      </c>
      <c r="S427" s="142">
        <v>0</v>
      </c>
      <c r="T427" s="143">
        <f>S427*H427</f>
        <v>0</v>
      </c>
      <c r="AR427" s="144" t="s">
        <v>229</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229</v>
      </c>
      <c r="BM427" s="144" t="s">
        <v>9043</v>
      </c>
    </row>
    <row r="428" spans="2:65" s="14" customFormat="1">
      <c r="B428" s="170"/>
      <c r="D428" s="150" t="s">
        <v>226</v>
      </c>
      <c r="E428" s="171" t="s">
        <v>19</v>
      </c>
      <c r="F428" s="172" t="s">
        <v>9044</v>
      </c>
      <c r="H428" s="171" t="s">
        <v>19</v>
      </c>
      <c r="I428" s="173"/>
      <c r="L428" s="170"/>
      <c r="M428" s="174"/>
      <c r="T428" s="175"/>
      <c r="AT428" s="171" t="s">
        <v>226</v>
      </c>
      <c r="AU428" s="171" t="s">
        <v>79</v>
      </c>
      <c r="AV428" s="14" t="s">
        <v>77</v>
      </c>
      <c r="AW428" s="14" t="s">
        <v>31</v>
      </c>
      <c r="AX428" s="14" t="s">
        <v>69</v>
      </c>
      <c r="AY428" s="171" t="s">
        <v>212</v>
      </c>
    </row>
    <row r="429" spans="2:65" s="12" customFormat="1">
      <c r="B429" s="152"/>
      <c r="D429" s="150" t="s">
        <v>226</v>
      </c>
      <c r="E429" s="153" t="s">
        <v>19</v>
      </c>
      <c r="F429" s="154" t="s">
        <v>9045</v>
      </c>
      <c r="H429" s="155">
        <v>26.5</v>
      </c>
      <c r="I429" s="156"/>
      <c r="L429" s="152"/>
      <c r="M429" s="157"/>
      <c r="T429" s="158"/>
      <c r="AT429" s="153" t="s">
        <v>226</v>
      </c>
      <c r="AU429" s="153" t="s">
        <v>79</v>
      </c>
      <c r="AV429" s="12" t="s">
        <v>79</v>
      </c>
      <c r="AW429" s="12" t="s">
        <v>31</v>
      </c>
      <c r="AX429" s="12" t="s">
        <v>69</v>
      </c>
      <c r="AY429" s="153" t="s">
        <v>212</v>
      </c>
    </row>
    <row r="430" spans="2:65" s="12" customFormat="1">
      <c r="B430" s="152"/>
      <c r="D430" s="150" t="s">
        <v>226</v>
      </c>
      <c r="E430" s="153" t="s">
        <v>19</v>
      </c>
      <c r="F430" s="154" t="s">
        <v>9046</v>
      </c>
      <c r="H430" s="155">
        <v>2.2000000000000002</v>
      </c>
      <c r="I430" s="156"/>
      <c r="L430" s="152"/>
      <c r="M430" s="157"/>
      <c r="T430" s="158"/>
      <c r="AT430" s="153" t="s">
        <v>226</v>
      </c>
      <c r="AU430" s="153" t="s">
        <v>79</v>
      </c>
      <c r="AV430" s="12" t="s">
        <v>79</v>
      </c>
      <c r="AW430" s="12" t="s">
        <v>31</v>
      </c>
      <c r="AX430" s="12" t="s">
        <v>69</v>
      </c>
      <c r="AY430" s="153" t="s">
        <v>212</v>
      </c>
    </row>
    <row r="431" spans="2:65" s="12" customFormat="1">
      <c r="B431" s="152"/>
      <c r="D431" s="150" t="s">
        <v>226</v>
      </c>
      <c r="E431" s="153" t="s">
        <v>19</v>
      </c>
      <c r="F431" s="154" t="s">
        <v>9047</v>
      </c>
      <c r="H431" s="155">
        <v>3</v>
      </c>
      <c r="I431" s="156"/>
      <c r="L431" s="152"/>
      <c r="M431" s="157"/>
      <c r="T431" s="158"/>
      <c r="AT431" s="153" t="s">
        <v>226</v>
      </c>
      <c r="AU431" s="153" t="s">
        <v>79</v>
      </c>
      <c r="AV431" s="12" t="s">
        <v>79</v>
      </c>
      <c r="AW431" s="12" t="s">
        <v>31</v>
      </c>
      <c r="AX431" s="12" t="s">
        <v>69</v>
      </c>
      <c r="AY431" s="153" t="s">
        <v>212</v>
      </c>
    </row>
    <row r="432" spans="2:65" s="13" customFormat="1">
      <c r="B432" s="159"/>
      <c r="D432" s="150" t="s">
        <v>226</v>
      </c>
      <c r="E432" s="160" t="s">
        <v>19</v>
      </c>
      <c r="F432" s="161" t="s">
        <v>228</v>
      </c>
      <c r="H432" s="162">
        <v>31.7</v>
      </c>
      <c r="I432" s="163"/>
      <c r="L432" s="159"/>
      <c r="M432" s="164"/>
      <c r="T432" s="165"/>
      <c r="AT432" s="160" t="s">
        <v>226</v>
      </c>
      <c r="AU432" s="160" t="s">
        <v>79</v>
      </c>
      <c r="AV432" s="13" t="s">
        <v>229</v>
      </c>
      <c r="AW432" s="13" t="s">
        <v>31</v>
      </c>
      <c r="AX432" s="13" t="s">
        <v>77</v>
      </c>
      <c r="AY432" s="160" t="s">
        <v>212</v>
      </c>
    </row>
    <row r="433" spans="2:65" s="1" customFormat="1" ht="21.75" customHeight="1">
      <c r="B433" s="34"/>
      <c r="C433" s="133" t="s">
        <v>9048</v>
      </c>
      <c r="D433" s="166" t="s">
        <v>215</v>
      </c>
      <c r="E433" s="134" t="s">
        <v>9049</v>
      </c>
      <c r="F433" s="135" t="s">
        <v>9050</v>
      </c>
      <c r="G433" s="136" t="s">
        <v>624</v>
      </c>
      <c r="H433" s="137">
        <v>8</v>
      </c>
      <c r="I433" s="138"/>
      <c r="J433" s="139">
        <f>ROUND(I433*H433,2)</f>
        <v>0</v>
      </c>
      <c r="K433" s="135" t="s">
        <v>5488</v>
      </c>
      <c r="L433" s="34"/>
      <c r="M433" s="140" t="s">
        <v>19</v>
      </c>
      <c r="N433" s="141" t="s">
        <v>40</v>
      </c>
      <c r="P433" s="142">
        <f>O433*H433</f>
        <v>0</v>
      </c>
      <c r="Q433" s="142">
        <v>0</v>
      </c>
      <c r="R433" s="142">
        <f>Q433*H433</f>
        <v>0</v>
      </c>
      <c r="S433" s="142">
        <v>0</v>
      </c>
      <c r="T433" s="143">
        <f>S433*H433</f>
        <v>0</v>
      </c>
      <c r="AR433" s="144" t="s">
        <v>229</v>
      </c>
      <c r="AT433" s="144" t="s">
        <v>215</v>
      </c>
      <c r="AU433" s="144" t="s">
        <v>79</v>
      </c>
      <c r="AY433" s="19" t="s">
        <v>212</v>
      </c>
      <c r="BE433" s="145">
        <f>IF(N433="základní",J433,0)</f>
        <v>0</v>
      </c>
      <c r="BF433" s="145">
        <f>IF(N433="snížená",J433,0)</f>
        <v>0</v>
      </c>
      <c r="BG433" s="145">
        <f>IF(N433="zákl. přenesená",J433,0)</f>
        <v>0</v>
      </c>
      <c r="BH433" s="145">
        <f>IF(N433="sníž. přenesená",J433,0)</f>
        <v>0</v>
      </c>
      <c r="BI433" s="145">
        <f>IF(N433="nulová",J433,0)</f>
        <v>0</v>
      </c>
      <c r="BJ433" s="19" t="s">
        <v>77</v>
      </c>
      <c r="BK433" s="145">
        <f>ROUND(I433*H433,2)</f>
        <v>0</v>
      </c>
      <c r="BL433" s="19" t="s">
        <v>229</v>
      </c>
      <c r="BM433" s="144" t="s">
        <v>9051</v>
      </c>
    </row>
    <row r="434" spans="2:65" s="12" customFormat="1">
      <c r="B434" s="152"/>
      <c r="D434" s="150" t="s">
        <v>226</v>
      </c>
      <c r="E434" s="153" t="s">
        <v>19</v>
      </c>
      <c r="F434" s="154" t="s">
        <v>9052</v>
      </c>
      <c r="H434" s="155">
        <v>8</v>
      </c>
      <c r="I434" s="156"/>
      <c r="L434" s="152"/>
      <c r="M434" s="157"/>
      <c r="T434" s="158"/>
      <c r="AT434" s="153" t="s">
        <v>226</v>
      </c>
      <c r="AU434" s="153" t="s">
        <v>79</v>
      </c>
      <c r="AV434" s="12" t="s">
        <v>79</v>
      </c>
      <c r="AW434" s="12" t="s">
        <v>31</v>
      </c>
      <c r="AX434" s="12" t="s">
        <v>69</v>
      </c>
      <c r="AY434" s="153" t="s">
        <v>212</v>
      </c>
    </row>
    <row r="435" spans="2:65" s="13" customFormat="1">
      <c r="B435" s="159"/>
      <c r="D435" s="150" t="s">
        <v>226</v>
      </c>
      <c r="E435" s="160" t="s">
        <v>19</v>
      </c>
      <c r="F435" s="161" t="s">
        <v>228</v>
      </c>
      <c r="H435" s="162">
        <v>8</v>
      </c>
      <c r="I435" s="163"/>
      <c r="L435" s="159"/>
      <c r="M435" s="164"/>
      <c r="T435" s="165"/>
      <c r="AT435" s="160" t="s">
        <v>226</v>
      </c>
      <c r="AU435" s="160" t="s">
        <v>79</v>
      </c>
      <c r="AV435" s="13" t="s">
        <v>229</v>
      </c>
      <c r="AW435" s="13" t="s">
        <v>31</v>
      </c>
      <c r="AX435" s="13" t="s">
        <v>77</v>
      </c>
      <c r="AY435" s="160" t="s">
        <v>212</v>
      </c>
    </row>
    <row r="436" spans="2:65" s="1" customFormat="1" ht="16.5" customHeight="1">
      <c r="B436" s="34"/>
      <c r="C436" s="133" t="s">
        <v>864</v>
      </c>
      <c r="D436" s="133" t="s">
        <v>215</v>
      </c>
      <c r="E436" s="134" t="s">
        <v>9053</v>
      </c>
      <c r="F436" s="135" t="s">
        <v>9054</v>
      </c>
      <c r="G436" s="136" t="s">
        <v>4232</v>
      </c>
      <c r="H436" s="196"/>
      <c r="I436" s="138"/>
      <c r="J436" s="139">
        <f>ROUND(I436*H436,2)</f>
        <v>0</v>
      </c>
      <c r="K436" s="135" t="s">
        <v>5488</v>
      </c>
      <c r="L436" s="34"/>
      <c r="M436" s="140" t="s">
        <v>19</v>
      </c>
      <c r="N436" s="141" t="s">
        <v>40</v>
      </c>
      <c r="P436" s="142">
        <f>O436*H436</f>
        <v>0</v>
      </c>
      <c r="Q436" s="142">
        <v>0</v>
      </c>
      <c r="R436" s="142">
        <f>Q436*H436</f>
        <v>0</v>
      </c>
      <c r="S436" s="142">
        <v>0</v>
      </c>
      <c r="T436" s="143">
        <f>S436*H436</f>
        <v>0</v>
      </c>
      <c r="AR436" s="144" t="s">
        <v>229</v>
      </c>
      <c r="AT436" s="144" t="s">
        <v>215</v>
      </c>
      <c r="AU436" s="144" t="s">
        <v>79</v>
      </c>
      <c r="AY436" s="19" t="s">
        <v>212</v>
      </c>
      <c r="BE436" s="145">
        <f>IF(N436="základní",J436,0)</f>
        <v>0</v>
      </c>
      <c r="BF436" s="145">
        <f>IF(N436="snížená",J436,0)</f>
        <v>0</v>
      </c>
      <c r="BG436" s="145">
        <f>IF(N436="zákl. přenesená",J436,0)</f>
        <v>0</v>
      </c>
      <c r="BH436" s="145">
        <f>IF(N436="sníž. přenesená",J436,0)</f>
        <v>0</v>
      </c>
      <c r="BI436" s="145">
        <f>IF(N436="nulová",J436,0)</f>
        <v>0</v>
      </c>
      <c r="BJ436" s="19" t="s">
        <v>77</v>
      </c>
      <c r="BK436" s="145">
        <f>ROUND(I436*H436,2)</f>
        <v>0</v>
      </c>
      <c r="BL436" s="19" t="s">
        <v>229</v>
      </c>
      <c r="BM436" s="144" t="s">
        <v>9055</v>
      </c>
    </row>
    <row r="437" spans="2:65" s="1" customFormat="1" ht="16.5" customHeight="1">
      <c r="B437" s="34"/>
      <c r="C437" s="133" t="s">
        <v>870</v>
      </c>
      <c r="D437" s="133" t="s">
        <v>215</v>
      </c>
      <c r="E437" s="134" t="s">
        <v>2641</v>
      </c>
      <c r="F437" s="135" t="s">
        <v>9056</v>
      </c>
      <c r="G437" s="136" t="s">
        <v>408</v>
      </c>
      <c r="H437" s="137">
        <v>16</v>
      </c>
      <c r="I437" s="138"/>
      <c r="J437" s="139">
        <f>ROUND(I437*H437,2)</f>
        <v>0</v>
      </c>
      <c r="K437" s="135" t="s">
        <v>219</v>
      </c>
      <c r="L437" s="34"/>
      <c r="M437" s="140" t="s">
        <v>19</v>
      </c>
      <c r="N437" s="141" t="s">
        <v>40</v>
      </c>
      <c r="P437" s="142">
        <f>O437*H437</f>
        <v>0</v>
      </c>
      <c r="Q437" s="142">
        <v>0</v>
      </c>
      <c r="R437" s="142">
        <f>Q437*H437</f>
        <v>0</v>
      </c>
      <c r="S437" s="142">
        <v>0</v>
      </c>
      <c r="T437" s="143">
        <f>S437*H437</f>
        <v>0</v>
      </c>
      <c r="AR437" s="144" t="s">
        <v>229</v>
      </c>
      <c r="AT437" s="144" t="s">
        <v>215</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229</v>
      </c>
      <c r="BM437" s="144" t="s">
        <v>9057</v>
      </c>
    </row>
    <row r="438" spans="2:65" s="1" customFormat="1">
      <c r="B438" s="34"/>
      <c r="D438" s="146" t="s">
        <v>222</v>
      </c>
      <c r="F438" s="147" t="s">
        <v>2644</v>
      </c>
      <c r="I438" s="148"/>
      <c r="L438" s="34"/>
      <c r="M438" s="149"/>
      <c r="T438" s="55"/>
      <c r="AT438" s="19" t="s">
        <v>222</v>
      </c>
      <c r="AU438" s="19" t="s">
        <v>79</v>
      </c>
    </row>
    <row r="439" spans="2:65" s="1" customFormat="1" ht="29.25">
      <c r="B439" s="34"/>
      <c r="D439" s="150" t="s">
        <v>224</v>
      </c>
      <c r="F439" s="151" t="s">
        <v>6435</v>
      </c>
      <c r="I439" s="148"/>
      <c r="L439" s="34"/>
      <c r="M439" s="197"/>
      <c r="N439" s="198"/>
      <c r="O439" s="198"/>
      <c r="P439" s="198"/>
      <c r="Q439" s="198"/>
      <c r="R439" s="198"/>
      <c r="S439" s="198"/>
      <c r="T439" s="199"/>
      <c r="AT439" s="19" t="s">
        <v>224</v>
      </c>
      <c r="AU439" s="19" t="s">
        <v>79</v>
      </c>
    </row>
    <row r="440" spans="2:65" s="1" customFormat="1" ht="6.95" customHeight="1">
      <c r="B440" s="43"/>
      <c r="C440" s="44"/>
      <c r="D440" s="44"/>
      <c r="E440" s="44"/>
      <c r="F440" s="44"/>
      <c r="G440" s="44"/>
      <c r="H440" s="44"/>
      <c r="I440" s="44"/>
      <c r="J440" s="44"/>
      <c r="K440" s="44"/>
      <c r="L440" s="34"/>
    </row>
  </sheetData>
  <sheetProtection algorithmName="SHA-512" hashValue="lPmuBkzBPCkPPmhi7OF8Fs3BXR68qVfRhNCeKt16PRjCzzs/qFAipf8jt9wvZ0UhVSq+eyGytVQrx7uPEnkLeQ==" saltValue="TQXjropTXYkS/4soTxA+TI+yhRCHBsR2I3mt5bGWQeyDAXGbJyQ1btdRMMN6zoS+SffNqYVXVNm5a3AL5n0eNQ==" spinCount="100000" sheet="1" objects="1" scenarios="1" formatColumns="0" formatRows="0" autoFilter="0"/>
  <autoFilter ref="C80:K439" xr:uid="{00000000-0009-0000-0000-00000A000000}"/>
  <mergeCells count="9">
    <mergeCell ref="E50:H50"/>
    <mergeCell ref="E71:H71"/>
    <mergeCell ref="E73:H73"/>
    <mergeCell ref="L2:V2"/>
    <mergeCell ref="E7:H7"/>
    <mergeCell ref="E9:H9"/>
    <mergeCell ref="E18:H18"/>
    <mergeCell ref="E27:H27"/>
    <mergeCell ref="E48:H48"/>
  </mergeCells>
  <hyperlinks>
    <hyperlink ref="F85" r:id="rId1" xr:uid="{00000000-0004-0000-0A00-000000000000}"/>
    <hyperlink ref="F90" r:id="rId2" xr:uid="{00000000-0004-0000-0A00-000001000000}"/>
    <hyperlink ref="F104" r:id="rId3" xr:uid="{00000000-0004-0000-0A00-000002000000}"/>
    <hyperlink ref="F109" r:id="rId4" xr:uid="{00000000-0004-0000-0A00-000003000000}"/>
    <hyperlink ref="F438" r:id="rId5" xr:uid="{00000000-0004-0000-0A00-000004000000}"/>
  </hyperlinks>
  <pageMargins left="0.39374999999999999" right="0.39374999999999999" top="0.39374999999999999" bottom="0.39374999999999999" header="0" footer="0"/>
  <pageSetup paperSize="9" scale="84" fitToHeight="100" orientation="landscape" blackAndWhite="1" r:id="rId6"/>
  <headerFooter>
    <oddFooter>&amp;CStrana &amp;P z &amp;N</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94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109</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9058</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ROUND(J89,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ROUND((SUM(BE89:BE940)),  2)</f>
        <v>0</v>
      </c>
      <c r="I33" s="95">
        <v>0.21</v>
      </c>
      <c r="J33" s="85">
        <f>ROUND(((SUM(BE89:BE940))*I33),  2)</f>
        <v>0</v>
      </c>
      <c r="L33" s="34"/>
    </row>
    <row r="34" spans="2:12" s="1" customFormat="1" ht="14.45" customHeight="1">
      <c r="B34" s="34"/>
      <c r="E34" s="29" t="s">
        <v>41</v>
      </c>
      <c r="F34" s="85">
        <f>ROUND((SUM(BF89:BF940)),  2)</f>
        <v>0</v>
      </c>
      <c r="I34" s="95">
        <v>0.12</v>
      </c>
      <c r="J34" s="85">
        <f>ROUND(((SUM(BF89:BF940))*I34),  2)</f>
        <v>0</v>
      </c>
      <c r="L34" s="34"/>
    </row>
    <row r="35" spans="2:12" s="1" customFormat="1" ht="14.45" hidden="1" customHeight="1">
      <c r="B35" s="34"/>
      <c r="E35" s="29" t="s">
        <v>42</v>
      </c>
      <c r="F35" s="85">
        <f>ROUND((SUM(BG89:BG940)),  2)</f>
        <v>0</v>
      </c>
      <c r="I35" s="95">
        <v>0.21</v>
      </c>
      <c r="J35" s="85">
        <f>0</f>
        <v>0</v>
      </c>
      <c r="L35" s="34"/>
    </row>
    <row r="36" spans="2:12" s="1" customFormat="1" ht="14.45" hidden="1" customHeight="1">
      <c r="B36" s="34"/>
      <c r="E36" s="29" t="s">
        <v>43</v>
      </c>
      <c r="F36" s="85">
        <f>ROUND((SUM(BH89:BH940)),  2)</f>
        <v>0</v>
      </c>
      <c r="I36" s="95">
        <v>0.12</v>
      </c>
      <c r="J36" s="85">
        <f>0</f>
        <v>0</v>
      </c>
      <c r="L36" s="34"/>
    </row>
    <row r="37" spans="2:12" s="1" customFormat="1" ht="14.45" hidden="1" customHeight="1">
      <c r="B37" s="34"/>
      <c r="E37" s="29" t="s">
        <v>44</v>
      </c>
      <c r="F37" s="85">
        <f>ROUND((SUM(BI89:BI940)),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D.1.2.2. - ZTI</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J89</f>
        <v>0</v>
      </c>
      <c r="L59" s="34"/>
      <c r="AU59" s="19" t="s">
        <v>189</v>
      </c>
    </row>
    <row r="60" spans="2:47" s="8" customFormat="1" ht="24.95" customHeight="1">
      <c r="B60" s="105"/>
      <c r="D60" s="106" t="s">
        <v>372</v>
      </c>
      <c r="E60" s="107"/>
      <c r="F60" s="107"/>
      <c r="G60" s="107"/>
      <c r="H60" s="107"/>
      <c r="I60" s="107"/>
      <c r="J60" s="108">
        <f>J90</f>
        <v>0</v>
      </c>
      <c r="L60" s="105"/>
    </row>
    <row r="61" spans="2:47" s="9" customFormat="1" ht="19.899999999999999" customHeight="1">
      <c r="B61" s="109"/>
      <c r="D61" s="110" t="s">
        <v>373</v>
      </c>
      <c r="E61" s="111"/>
      <c r="F61" s="111"/>
      <c r="G61" s="111"/>
      <c r="H61" s="111"/>
      <c r="I61" s="111"/>
      <c r="J61" s="112">
        <f>J91</f>
        <v>0</v>
      </c>
      <c r="L61" s="109"/>
    </row>
    <row r="62" spans="2:47" s="9" customFormat="1" ht="19.899999999999999" customHeight="1">
      <c r="B62" s="109"/>
      <c r="D62" s="110" t="s">
        <v>2649</v>
      </c>
      <c r="E62" s="111"/>
      <c r="F62" s="111"/>
      <c r="G62" s="111"/>
      <c r="H62" s="111"/>
      <c r="I62" s="111"/>
      <c r="J62" s="112">
        <f>J131</f>
        <v>0</v>
      </c>
      <c r="L62" s="109"/>
    </row>
    <row r="63" spans="2:47" s="9" customFormat="1" ht="19.899999999999999" customHeight="1">
      <c r="B63" s="109"/>
      <c r="D63" s="110" t="s">
        <v>9059</v>
      </c>
      <c r="E63" s="111"/>
      <c r="F63" s="111"/>
      <c r="G63" s="111"/>
      <c r="H63" s="111"/>
      <c r="I63" s="111"/>
      <c r="J63" s="112">
        <f>J135</f>
        <v>0</v>
      </c>
      <c r="L63" s="109"/>
    </row>
    <row r="64" spans="2:47" s="9" customFormat="1" ht="19.899999999999999" customHeight="1">
      <c r="B64" s="109"/>
      <c r="D64" s="110" t="s">
        <v>376</v>
      </c>
      <c r="E64" s="111"/>
      <c r="F64" s="111"/>
      <c r="G64" s="111"/>
      <c r="H64" s="111"/>
      <c r="I64" s="111"/>
      <c r="J64" s="112">
        <f>J138</f>
        <v>0</v>
      </c>
      <c r="L64" s="109"/>
    </row>
    <row r="65" spans="2:12" s="8" customFormat="1" ht="24.95" customHeight="1">
      <c r="B65" s="105"/>
      <c r="D65" s="106" t="s">
        <v>377</v>
      </c>
      <c r="E65" s="107"/>
      <c r="F65" s="107"/>
      <c r="G65" s="107"/>
      <c r="H65" s="107"/>
      <c r="I65" s="107"/>
      <c r="J65" s="108">
        <f>J144</f>
        <v>0</v>
      </c>
      <c r="L65" s="105"/>
    </row>
    <row r="66" spans="2:12" s="9" customFormat="1" ht="19.899999999999999" customHeight="1">
      <c r="B66" s="109"/>
      <c r="D66" s="110" t="s">
        <v>9060</v>
      </c>
      <c r="E66" s="111"/>
      <c r="F66" s="111"/>
      <c r="G66" s="111"/>
      <c r="H66" s="111"/>
      <c r="I66" s="111"/>
      <c r="J66" s="112">
        <f>J145</f>
        <v>0</v>
      </c>
      <c r="L66" s="109"/>
    </row>
    <row r="67" spans="2:12" s="9" customFormat="1" ht="19.899999999999999" customHeight="1">
      <c r="B67" s="109"/>
      <c r="D67" s="110" t="s">
        <v>9061</v>
      </c>
      <c r="E67" s="111"/>
      <c r="F67" s="111"/>
      <c r="G67" s="111"/>
      <c r="H67" s="111"/>
      <c r="I67" s="111"/>
      <c r="J67" s="112">
        <f>J344</f>
        <v>0</v>
      </c>
      <c r="L67" s="109"/>
    </row>
    <row r="68" spans="2:12" s="9" customFormat="1" ht="19.899999999999999" customHeight="1">
      <c r="B68" s="109"/>
      <c r="D68" s="110" t="s">
        <v>9062</v>
      </c>
      <c r="E68" s="111"/>
      <c r="F68" s="111"/>
      <c r="G68" s="111"/>
      <c r="H68" s="111"/>
      <c r="I68" s="111"/>
      <c r="J68" s="112">
        <f>J761</f>
        <v>0</v>
      </c>
      <c r="L68" s="109"/>
    </row>
    <row r="69" spans="2:12" s="9" customFormat="1" ht="19.899999999999999" customHeight="1">
      <c r="B69" s="109"/>
      <c r="D69" s="110" t="s">
        <v>392</v>
      </c>
      <c r="E69" s="111"/>
      <c r="F69" s="111"/>
      <c r="G69" s="111"/>
      <c r="H69" s="111"/>
      <c r="I69" s="111"/>
      <c r="J69" s="112">
        <f>J908</f>
        <v>0</v>
      </c>
      <c r="L69" s="109"/>
    </row>
    <row r="70" spans="2:12" s="1" customFormat="1" ht="21.75" customHeight="1">
      <c r="B70" s="34"/>
      <c r="L70" s="34"/>
    </row>
    <row r="71" spans="2:12" s="1" customFormat="1" ht="6.95" customHeight="1">
      <c r="B71" s="43"/>
      <c r="C71" s="44"/>
      <c r="D71" s="44"/>
      <c r="E71" s="44"/>
      <c r="F71" s="44"/>
      <c r="G71" s="44"/>
      <c r="H71" s="44"/>
      <c r="I71" s="44"/>
      <c r="J71" s="44"/>
      <c r="K71" s="44"/>
      <c r="L71" s="34"/>
    </row>
    <row r="75" spans="2:12" s="1" customFormat="1" ht="6.95" customHeight="1">
      <c r="B75" s="45"/>
      <c r="C75" s="46"/>
      <c r="D75" s="46"/>
      <c r="E75" s="46"/>
      <c r="F75" s="46"/>
      <c r="G75" s="46"/>
      <c r="H75" s="46"/>
      <c r="I75" s="46"/>
      <c r="J75" s="46"/>
      <c r="K75" s="46"/>
      <c r="L75" s="34"/>
    </row>
    <row r="76" spans="2:12" s="1" customFormat="1" ht="24.95" customHeight="1">
      <c r="B76" s="34"/>
      <c r="C76" s="23" t="s">
        <v>197</v>
      </c>
      <c r="L76" s="34"/>
    </row>
    <row r="77" spans="2:12" s="1" customFormat="1" ht="6.95" customHeight="1">
      <c r="B77" s="34"/>
      <c r="L77" s="34"/>
    </row>
    <row r="78" spans="2:12" s="1" customFormat="1" ht="12" customHeight="1">
      <c r="B78" s="34"/>
      <c r="C78" s="29" t="s">
        <v>16</v>
      </c>
      <c r="L78" s="34"/>
    </row>
    <row r="79" spans="2:12" s="1" customFormat="1" ht="16.5" customHeight="1">
      <c r="B79" s="34"/>
      <c r="E79" s="365" t="str">
        <f>E7</f>
        <v>Stavební úpravy budovy N (CEETe II) v areálu VŠB-TUO - Úpravy po DI - rev_a</v>
      </c>
      <c r="F79" s="366"/>
      <c r="G79" s="366"/>
      <c r="H79" s="366"/>
      <c r="L79" s="34"/>
    </row>
    <row r="80" spans="2:12" s="1" customFormat="1" ht="12" customHeight="1">
      <c r="B80" s="34"/>
      <c r="C80" s="29" t="s">
        <v>181</v>
      </c>
      <c r="L80" s="34"/>
    </row>
    <row r="81" spans="2:65" s="1" customFormat="1" ht="16.5" customHeight="1">
      <c r="B81" s="34"/>
      <c r="E81" s="356" t="str">
        <f>E9</f>
        <v>D.1.2.2. - ZTI</v>
      </c>
      <c r="F81" s="364"/>
      <c r="G81" s="364"/>
      <c r="H81" s="364"/>
      <c r="L81" s="34"/>
    </row>
    <row r="82" spans="2:65" s="1" customFormat="1" ht="6.95" customHeight="1">
      <c r="B82" s="34"/>
      <c r="L82" s="34"/>
    </row>
    <row r="83" spans="2:65" s="1" customFormat="1" ht="12" customHeight="1">
      <c r="B83" s="34"/>
      <c r="C83" s="29" t="s">
        <v>21</v>
      </c>
      <c r="F83" s="27" t="str">
        <f>F12</f>
        <v xml:space="preserve"> </v>
      </c>
      <c r="I83" s="29" t="s">
        <v>23</v>
      </c>
      <c r="J83" s="51" t="str">
        <f>IF(J12="","",J12)</f>
        <v>1. 10. 2025</v>
      </c>
      <c r="L83" s="34"/>
    </row>
    <row r="84" spans="2:65" s="1" customFormat="1" ht="6.95" customHeight="1">
      <c r="B84" s="34"/>
      <c r="L84" s="34"/>
    </row>
    <row r="85" spans="2:65" s="1" customFormat="1" ht="15.2" customHeight="1">
      <c r="B85" s="34"/>
      <c r="C85" s="29" t="s">
        <v>25</v>
      </c>
      <c r="F85" s="27" t="str">
        <f>E15</f>
        <v xml:space="preserve"> </v>
      </c>
      <c r="I85" s="29" t="s">
        <v>30</v>
      </c>
      <c r="J85" s="32" t="str">
        <f>E21</f>
        <v xml:space="preserve"> </v>
      </c>
      <c r="L85" s="34"/>
    </row>
    <row r="86" spans="2:65" s="1" customFormat="1" ht="15.2" customHeight="1">
      <c r="B86" s="34"/>
      <c r="C86" s="29" t="s">
        <v>28</v>
      </c>
      <c r="F86" s="27" t="str">
        <f>IF(E18="","",E18)</f>
        <v>Vyplň údaj</v>
      </c>
      <c r="I86" s="29" t="s">
        <v>32</v>
      </c>
      <c r="J86" s="32" t="str">
        <f>E24</f>
        <v xml:space="preserve"> </v>
      </c>
      <c r="L86" s="34"/>
    </row>
    <row r="87" spans="2:65" s="1" customFormat="1" ht="10.35" customHeight="1">
      <c r="B87" s="34"/>
      <c r="L87" s="34"/>
    </row>
    <row r="88" spans="2:65" s="10" customFormat="1" ht="29.25" customHeight="1">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c r="B89" s="34"/>
      <c r="C89" s="63" t="s">
        <v>209</v>
      </c>
      <c r="J89" s="117">
        <f>BK89</f>
        <v>0</v>
      </c>
      <c r="L89" s="34"/>
      <c r="M89" s="61"/>
      <c r="N89" s="52"/>
      <c r="O89" s="52"/>
      <c r="P89" s="118">
        <f>P90+P144</f>
        <v>0</v>
      </c>
      <c r="Q89" s="52"/>
      <c r="R89" s="118">
        <f>R90+R144</f>
        <v>154.24154941999998</v>
      </c>
      <c r="S89" s="52"/>
      <c r="T89" s="119">
        <f>T90+T144</f>
        <v>8.8399999999999992E-2</v>
      </c>
      <c r="AT89" s="19" t="s">
        <v>68</v>
      </c>
      <c r="AU89" s="19" t="s">
        <v>189</v>
      </c>
      <c r="BK89" s="120">
        <f>BK90+BK144</f>
        <v>0</v>
      </c>
    </row>
    <row r="90" spans="2:65" s="11" customFormat="1" ht="25.9" customHeight="1">
      <c r="B90" s="121"/>
      <c r="D90" s="122" t="s">
        <v>68</v>
      </c>
      <c r="E90" s="123" t="s">
        <v>403</v>
      </c>
      <c r="F90" s="123" t="s">
        <v>404</v>
      </c>
      <c r="I90" s="124"/>
      <c r="J90" s="125">
        <f>BK90</f>
        <v>0</v>
      </c>
      <c r="L90" s="121"/>
      <c r="M90" s="126"/>
      <c r="P90" s="127">
        <f>P91+P131+P135+P138</f>
        <v>0</v>
      </c>
      <c r="R90" s="127">
        <f>R91+R131+R135+R138</f>
        <v>146.84437</v>
      </c>
      <c r="T90" s="128">
        <f>T91+T131+T135+T138</f>
        <v>0</v>
      </c>
      <c r="AR90" s="122" t="s">
        <v>77</v>
      </c>
      <c r="AT90" s="129" t="s">
        <v>68</v>
      </c>
      <c r="AU90" s="129" t="s">
        <v>69</v>
      </c>
      <c r="AY90" s="122" t="s">
        <v>212</v>
      </c>
      <c r="BK90" s="130">
        <f>BK91+BK131+BK135+BK138</f>
        <v>0</v>
      </c>
    </row>
    <row r="91" spans="2:65" s="11" customFormat="1" ht="22.9" customHeight="1">
      <c r="B91" s="121"/>
      <c r="D91" s="122" t="s">
        <v>68</v>
      </c>
      <c r="E91" s="131" t="s">
        <v>77</v>
      </c>
      <c r="F91" s="131" t="s">
        <v>405</v>
      </c>
      <c r="I91" s="124"/>
      <c r="J91" s="132">
        <f>BK91</f>
        <v>0</v>
      </c>
      <c r="L91" s="121"/>
      <c r="M91" s="126"/>
      <c r="P91" s="127">
        <f>SUM(P92:P130)</f>
        <v>0</v>
      </c>
      <c r="R91" s="127">
        <f>SUM(R92:R130)</f>
        <v>146.84437</v>
      </c>
      <c r="T91" s="128">
        <f>SUM(T92:T130)</f>
        <v>0</v>
      </c>
      <c r="AR91" s="122" t="s">
        <v>77</v>
      </c>
      <c r="AT91" s="129" t="s">
        <v>68</v>
      </c>
      <c r="AU91" s="129" t="s">
        <v>77</v>
      </c>
      <c r="AY91" s="122" t="s">
        <v>212</v>
      </c>
      <c r="BK91" s="130">
        <f>SUM(BK92:BK130)</f>
        <v>0</v>
      </c>
    </row>
    <row r="92" spans="2:65" s="1" customFormat="1" ht="16.5" customHeight="1">
      <c r="B92" s="34"/>
      <c r="C92" s="133" t="s">
        <v>77</v>
      </c>
      <c r="D92" s="133" t="s">
        <v>215</v>
      </c>
      <c r="E92" s="134" t="s">
        <v>406</v>
      </c>
      <c r="F92" s="135" t="s">
        <v>407</v>
      </c>
      <c r="G92" s="136" t="s">
        <v>408</v>
      </c>
      <c r="H92" s="137">
        <v>24</v>
      </c>
      <c r="I92" s="138"/>
      <c r="J92" s="139">
        <f>ROUND(I92*H92,2)</f>
        <v>0</v>
      </c>
      <c r="K92" s="135" t="s">
        <v>219</v>
      </c>
      <c r="L92" s="34"/>
      <c r="M92" s="140" t="s">
        <v>19</v>
      </c>
      <c r="N92" s="141" t="s">
        <v>40</v>
      </c>
      <c r="P92" s="142">
        <f>O92*H92</f>
        <v>0</v>
      </c>
      <c r="Q92" s="142">
        <v>3.0000000000000001E-5</v>
      </c>
      <c r="R92" s="142">
        <f>Q92*H92</f>
        <v>7.2000000000000005E-4</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9063</v>
      </c>
    </row>
    <row r="93" spans="2:65" s="1" customFormat="1">
      <c r="B93" s="34"/>
      <c r="D93" s="146" t="s">
        <v>222</v>
      </c>
      <c r="F93" s="147" t="s">
        <v>410</v>
      </c>
      <c r="I93" s="148"/>
      <c r="L93" s="34"/>
      <c r="M93" s="149"/>
      <c r="T93" s="55"/>
      <c r="AT93" s="19" t="s">
        <v>222</v>
      </c>
      <c r="AU93" s="19" t="s">
        <v>79</v>
      </c>
    </row>
    <row r="94" spans="2:65" s="1" customFormat="1" ht="24.2" customHeight="1">
      <c r="B94" s="34"/>
      <c r="C94" s="133" t="s">
        <v>79</v>
      </c>
      <c r="D94" s="133" t="s">
        <v>215</v>
      </c>
      <c r="E94" s="134" t="s">
        <v>412</v>
      </c>
      <c r="F94" s="135" t="s">
        <v>413</v>
      </c>
      <c r="G94" s="136" t="s">
        <v>414</v>
      </c>
      <c r="H94" s="137">
        <v>3</v>
      </c>
      <c r="I94" s="138"/>
      <c r="J94" s="139">
        <f>ROUND(I94*H94,2)</f>
        <v>0</v>
      </c>
      <c r="K94" s="135" t="s">
        <v>219</v>
      </c>
      <c r="L94" s="34"/>
      <c r="M94" s="140" t="s">
        <v>19</v>
      </c>
      <c r="N94" s="141" t="s">
        <v>40</v>
      </c>
      <c r="P94" s="142">
        <f>O94*H94</f>
        <v>0</v>
      </c>
      <c r="Q94" s="142">
        <v>0</v>
      </c>
      <c r="R94" s="142">
        <f>Q94*H94</f>
        <v>0</v>
      </c>
      <c r="S94" s="142">
        <v>0</v>
      </c>
      <c r="T94" s="143">
        <f>S94*H94</f>
        <v>0</v>
      </c>
      <c r="AR94" s="144" t="s">
        <v>229</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229</v>
      </c>
      <c r="BM94" s="144" t="s">
        <v>9064</v>
      </c>
    </row>
    <row r="95" spans="2:65" s="1" customFormat="1">
      <c r="B95" s="34"/>
      <c r="D95" s="146" t="s">
        <v>222</v>
      </c>
      <c r="F95" s="147" t="s">
        <v>416</v>
      </c>
      <c r="I95" s="148"/>
      <c r="L95" s="34"/>
      <c r="M95" s="149"/>
      <c r="T95" s="55"/>
      <c r="AT95" s="19" t="s">
        <v>222</v>
      </c>
      <c r="AU95" s="19" t="s">
        <v>79</v>
      </c>
    </row>
    <row r="96" spans="2:65" s="1" customFormat="1" ht="49.15" customHeight="1">
      <c r="B96" s="34"/>
      <c r="C96" s="133" t="s">
        <v>236</v>
      </c>
      <c r="D96" s="133" t="s">
        <v>215</v>
      </c>
      <c r="E96" s="134" t="s">
        <v>9065</v>
      </c>
      <c r="F96" s="135" t="s">
        <v>9066</v>
      </c>
      <c r="G96" s="136" t="s">
        <v>536</v>
      </c>
      <c r="H96" s="137">
        <v>1</v>
      </c>
      <c r="I96" s="138"/>
      <c r="J96" s="139">
        <f>ROUND(I96*H96,2)</f>
        <v>0</v>
      </c>
      <c r="K96" s="135" t="s">
        <v>219</v>
      </c>
      <c r="L96" s="34"/>
      <c r="M96" s="140" t="s">
        <v>19</v>
      </c>
      <c r="N96" s="141" t="s">
        <v>40</v>
      </c>
      <c r="P96" s="142">
        <f>O96*H96</f>
        <v>0</v>
      </c>
      <c r="Q96" s="142">
        <v>1.269E-2</v>
      </c>
      <c r="R96" s="142">
        <f>Q96*H96</f>
        <v>1.269E-2</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9067</v>
      </c>
    </row>
    <row r="97" spans="2:65" s="1" customFormat="1">
      <c r="B97" s="34"/>
      <c r="D97" s="146" t="s">
        <v>222</v>
      </c>
      <c r="F97" s="147" t="s">
        <v>9068</v>
      </c>
      <c r="I97" s="148"/>
      <c r="L97" s="34"/>
      <c r="M97" s="149"/>
      <c r="T97" s="55"/>
      <c r="AT97" s="19" t="s">
        <v>222</v>
      </c>
      <c r="AU97" s="19" t="s">
        <v>79</v>
      </c>
    </row>
    <row r="98" spans="2:65" s="1" customFormat="1" ht="49.15" customHeight="1">
      <c r="B98" s="34"/>
      <c r="C98" s="133" t="s">
        <v>229</v>
      </c>
      <c r="D98" s="133" t="s">
        <v>215</v>
      </c>
      <c r="E98" s="134" t="s">
        <v>9069</v>
      </c>
      <c r="F98" s="135" t="s">
        <v>9070</v>
      </c>
      <c r="G98" s="136" t="s">
        <v>536</v>
      </c>
      <c r="H98" s="137">
        <v>1</v>
      </c>
      <c r="I98" s="138"/>
      <c r="J98" s="139">
        <f>ROUND(I98*H98,2)</f>
        <v>0</v>
      </c>
      <c r="K98" s="135" t="s">
        <v>219</v>
      </c>
      <c r="L98" s="34"/>
      <c r="M98" s="140" t="s">
        <v>19</v>
      </c>
      <c r="N98" s="141" t="s">
        <v>40</v>
      </c>
      <c r="P98" s="142">
        <f>O98*H98</f>
        <v>0</v>
      </c>
      <c r="Q98" s="142">
        <v>8.6800000000000002E-3</v>
      </c>
      <c r="R98" s="142">
        <f>Q98*H98</f>
        <v>8.6800000000000002E-3</v>
      </c>
      <c r="S98" s="142">
        <v>0</v>
      </c>
      <c r="T98" s="143">
        <f>S98*H98</f>
        <v>0</v>
      </c>
      <c r="AR98" s="144" t="s">
        <v>229</v>
      </c>
      <c r="AT98" s="144" t="s">
        <v>215</v>
      </c>
      <c r="AU98" s="144" t="s">
        <v>79</v>
      </c>
      <c r="AY98" s="19" t="s">
        <v>212</v>
      </c>
      <c r="BE98" s="145">
        <f>IF(N98="základní",J98,0)</f>
        <v>0</v>
      </c>
      <c r="BF98" s="145">
        <f>IF(N98="snížená",J98,0)</f>
        <v>0</v>
      </c>
      <c r="BG98" s="145">
        <f>IF(N98="zákl. přenesená",J98,0)</f>
        <v>0</v>
      </c>
      <c r="BH98" s="145">
        <f>IF(N98="sníž. přenesená",J98,0)</f>
        <v>0</v>
      </c>
      <c r="BI98" s="145">
        <f>IF(N98="nulová",J98,0)</f>
        <v>0</v>
      </c>
      <c r="BJ98" s="19" t="s">
        <v>77</v>
      </c>
      <c r="BK98" s="145">
        <f>ROUND(I98*H98,2)</f>
        <v>0</v>
      </c>
      <c r="BL98" s="19" t="s">
        <v>229</v>
      </c>
      <c r="BM98" s="144" t="s">
        <v>9071</v>
      </c>
    </row>
    <row r="99" spans="2:65" s="1" customFormat="1">
      <c r="B99" s="34"/>
      <c r="D99" s="146" t="s">
        <v>222</v>
      </c>
      <c r="F99" s="147" t="s">
        <v>9072</v>
      </c>
      <c r="I99" s="148"/>
      <c r="L99" s="34"/>
      <c r="M99" s="149"/>
      <c r="T99" s="55"/>
      <c r="AT99" s="19" t="s">
        <v>222</v>
      </c>
      <c r="AU99" s="19" t="s">
        <v>79</v>
      </c>
    </row>
    <row r="100" spans="2:65" s="1" customFormat="1" ht="49.15" customHeight="1">
      <c r="B100" s="34"/>
      <c r="C100" s="133" t="s">
        <v>211</v>
      </c>
      <c r="D100" s="133" t="s">
        <v>215</v>
      </c>
      <c r="E100" s="134" t="s">
        <v>9073</v>
      </c>
      <c r="F100" s="135" t="s">
        <v>9074</v>
      </c>
      <c r="G100" s="136" t="s">
        <v>536</v>
      </c>
      <c r="H100" s="137">
        <v>1</v>
      </c>
      <c r="I100" s="138"/>
      <c r="J100" s="139">
        <f>ROUND(I100*H100,2)</f>
        <v>0</v>
      </c>
      <c r="K100" s="135" t="s">
        <v>219</v>
      </c>
      <c r="L100" s="34"/>
      <c r="M100" s="140" t="s">
        <v>19</v>
      </c>
      <c r="N100" s="141" t="s">
        <v>40</v>
      </c>
      <c r="P100" s="142">
        <f>O100*H100</f>
        <v>0</v>
      </c>
      <c r="Q100" s="142">
        <v>1.269E-2</v>
      </c>
      <c r="R100" s="142">
        <f>Q100*H100</f>
        <v>1.269E-2</v>
      </c>
      <c r="S100" s="142">
        <v>0</v>
      </c>
      <c r="T100" s="143">
        <f>S100*H100</f>
        <v>0</v>
      </c>
      <c r="AR100" s="144" t="s">
        <v>229</v>
      </c>
      <c r="AT100" s="144" t="s">
        <v>215</v>
      </c>
      <c r="AU100" s="144" t="s">
        <v>79</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229</v>
      </c>
      <c r="BM100" s="144" t="s">
        <v>9075</v>
      </c>
    </row>
    <row r="101" spans="2:65" s="1" customFormat="1">
      <c r="B101" s="34"/>
      <c r="D101" s="146" t="s">
        <v>222</v>
      </c>
      <c r="F101" s="147" t="s">
        <v>9076</v>
      </c>
      <c r="I101" s="148"/>
      <c r="L101" s="34"/>
      <c r="M101" s="149"/>
      <c r="T101" s="55"/>
      <c r="AT101" s="19" t="s">
        <v>222</v>
      </c>
      <c r="AU101" s="19" t="s">
        <v>79</v>
      </c>
    </row>
    <row r="102" spans="2:65" s="1" customFormat="1" ht="49.15" customHeight="1">
      <c r="B102" s="34"/>
      <c r="C102" s="133" t="s">
        <v>253</v>
      </c>
      <c r="D102" s="133" t="s">
        <v>215</v>
      </c>
      <c r="E102" s="134" t="s">
        <v>9077</v>
      </c>
      <c r="F102" s="135" t="s">
        <v>9078</v>
      </c>
      <c r="G102" s="136" t="s">
        <v>536</v>
      </c>
      <c r="H102" s="137">
        <v>3</v>
      </c>
      <c r="I102" s="138"/>
      <c r="J102" s="139">
        <f>ROUND(I102*H102,2)</f>
        <v>0</v>
      </c>
      <c r="K102" s="135" t="s">
        <v>219</v>
      </c>
      <c r="L102" s="34"/>
      <c r="M102" s="140" t="s">
        <v>19</v>
      </c>
      <c r="N102" s="141" t="s">
        <v>40</v>
      </c>
      <c r="P102" s="142">
        <f>O102*H102</f>
        <v>0</v>
      </c>
      <c r="Q102" s="142">
        <v>6.053E-2</v>
      </c>
      <c r="R102" s="142">
        <f>Q102*H102</f>
        <v>0.18159</v>
      </c>
      <c r="S102" s="142">
        <v>0</v>
      </c>
      <c r="T102" s="143">
        <f>S102*H102</f>
        <v>0</v>
      </c>
      <c r="AR102" s="144" t="s">
        <v>229</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9079</v>
      </c>
    </row>
    <row r="103" spans="2:65" s="1" customFormat="1">
      <c r="B103" s="34"/>
      <c r="D103" s="146" t="s">
        <v>222</v>
      </c>
      <c r="F103" s="147" t="s">
        <v>9080</v>
      </c>
      <c r="I103" s="148"/>
      <c r="L103" s="34"/>
      <c r="M103" s="149"/>
      <c r="T103" s="55"/>
      <c r="AT103" s="19" t="s">
        <v>222</v>
      </c>
      <c r="AU103" s="19" t="s">
        <v>79</v>
      </c>
    </row>
    <row r="104" spans="2:65" s="1" customFormat="1" ht="24.2" customHeight="1">
      <c r="B104" s="34"/>
      <c r="C104" s="133" t="s">
        <v>259</v>
      </c>
      <c r="D104" s="133" t="s">
        <v>215</v>
      </c>
      <c r="E104" s="134" t="s">
        <v>9081</v>
      </c>
      <c r="F104" s="135" t="s">
        <v>9082</v>
      </c>
      <c r="G104" s="136" t="s">
        <v>420</v>
      </c>
      <c r="H104" s="137">
        <v>241.072</v>
      </c>
      <c r="I104" s="138"/>
      <c r="J104" s="139">
        <f>ROUND(I104*H104,2)</f>
        <v>0</v>
      </c>
      <c r="K104" s="135" t="s">
        <v>219</v>
      </c>
      <c r="L104" s="34"/>
      <c r="M104" s="140" t="s">
        <v>19</v>
      </c>
      <c r="N104" s="141" t="s">
        <v>40</v>
      </c>
      <c r="P104" s="142">
        <f>O104*H104</f>
        <v>0</v>
      </c>
      <c r="Q104" s="142">
        <v>0</v>
      </c>
      <c r="R104" s="142">
        <f>Q104*H104</f>
        <v>0</v>
      </c>
      <c r="S104" s="142">
        <v>0</v>
      </c>
      <c r="T104" s="143">
        <f>S104*H104</f>
        <v>0</v>
      </c>
      <c r="AR104" s="144" t="s">
        <v>229</v>
      </c>
      <c r="AT104" s="144" t="s">
        <v>215</v>
      </c>
      <c r="AU104" s="144" t="s">
        <v>79</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229</v>
      </c>
      <c r="BM104" s="144" t="s">
        <v>9083</v>
      </c>
    </row>
    <row r="105" spans="2:65" s="1" customFormat="1">
      <c r="B105" s="34"/>
      <c r="D105" s="146" t="s">
        <v>222</v>
      </c>
      <c r="F105" s="147" t="s">
        <v>9084</v>
      </c>
      <c r="I105" s="148"/>
      <c r="L105" s="34"/>
      <c r="M105" s="149"/>
      <c r="T105" s="55"/>
      <c r="AT105" s="19" t="s">
        <v>222</v>
      </c>
      <c r="AU105" s="19" t="s">
        <v>79</v>
      </c>
    </row>
    <row r="106" spans="2:65" s="1" customFormat="1" ht="39">
      <c r="B106" s="34"/>
      <c r="D106" s="150" t="s">
        <v>224</v>
      </c>
      <c r="F106" s="151" t="s">
        <v>9085</v>
      </c>
      <c r="I106" s="148"/>
      <c r="L106" s="34"/>
      <c r="M106" s="149"/>
      <c r="T106" s="55"/>
      <c r="AT106" s="19" t="s">
        <v>224</v>
      </c>
      <c r="AU106" s="19" t="s">
        <v>79</v>
      </c>
    </row>
    <row r="107" spans="2:65" s="12" customFormat="1">
      <c r="B107" s="152"/>
      <c r="D107" s="150" t="s">
        <v>226</v>
      </c>
      <c r="E107" s="153" t="s">
        <v>19</v>
      </c>
      <c r="F107" s="154" t="s">
        <v>9086</v>
      </c>
      <c r="H107" s="155">
        <v>241.072</v>
      </c>
      <c r="I107" s="156"/>
      <c r="L107" s="152"/>
      <c r="M107" s="157"/>
      <c r="T107" s="158"/>
      <c r="AT107" s="153" t="s">
        <v>226</v>
      </c>
      <c r="AU107" s="153" t="s">
        <v>79</v>
      </c>
      <c r="AV107" s="12" t="s">
        <v>79</v>
      </c>
      <c r="AW107" s="12" t="s">
        <v>31</v>
      </c>
      <c r="AX107" s="12" t="s">
        <v>77</v>
      </c>
      <c r="AY107" s="153" t="s">
        <v>212</v>
      </c>
    </row>
    <row r="108" spans="2:65" s="1" customFormat="1" ht="24.2" customHeight="1">
      <c r="B108" s="34"/>
      <c r="C108" s="133" t="s">
        <v>267</v>
      </c>
      <c r="D108" s="133" t="s">
        <v>215</v>
      </c>
      <c r="E108" s="134" t="s">
        <v>426</v>
      </c>
      <c r="F108" s="135" t="s">
        <v>427</v>
      </c>
      <c r="G108" s="136" t="s">
        <v>420</v>
      </c>
      <c r="H108" s="137">
        <v>24.106999999999999</v>
      </c>
      <c r="I108" s="138"/>
      <c r="J108" s="139">
        <f>ROUND(I108*H108,2)</f>
        <v>0</v>
      </c>
      <c r="K108" s="135" t="s">
        <v>219</v>
      </c>
      <c r="L108" s="34"/>
      <c r="M108" s="140" t="s">
        <v>19</v>
      </c>
      <c r="N108" s="141" t="s">
        <v>40</v>
      </c>
      <c r="P108" s="142">
        <f>O108*H108</f>
        <v>0</v>
      </c>
      <c r="Q108" s="142">
        <v>0</v>
      </c>
      <c r="R108" s="142">
        <f>Q108*H108</f>
        <v>0</v>
      </c>
      <c r="S108" s="142">
        <v>0</v>
      </c>
      <c r="T108" s="143">
        <f>S108*H108</f>
        <v>0</v>
      </c>
      <c r="AR108" s="144" t="s">
        <v>229</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9087</v>
      </c>
    </row>
    <row r="109" spans="2:65" s="1" customFormat="1">
      <c r="B109" s="34"/>
      <c r="D109" s="146" t="s">
        <v>222</v>
      </c>
      <c r="F109" s="147" t="s">
        <v>429</v>
      </c>
      <c r="I109" s="148"/>
      <c r="L109" s="34"/>
      <c r="M109" s="149"/>
      <c r="T109" s="55"/>
      <c r="AT109" s="19" t="s">
        <v>222</v>
      </c>
      <c r="AU109" s="19" t="s">
        <v>79</v>
      </c>
    </row>
    <row r="110" spans="2:65" s="12" customFormat="1">
      <c r="B110" s="152"/>
      <c r="D110" s="150" t="s">
        <v>226</v>
      </c>
      <c r="E110" s="153" t="s">
        <v>19</v>
      </c>
      <c r="F110" s="154" t="s">
        <v>9088</v>
      </c>
      <c r="H110" s="155">
        <v>24.106999999999999</v>
      </c>
      <c r="I110" s="156"/>
      <c r="L110" s="152"/>
      <c r="M110" s="157"/>
      <c r="T110" s="158"/>
      <c r="AT110" s="153" t="s">
        <v>226</v>
      </c>
      <c r="AU110" s="153" t="s">
        <v>79</v>
      </c>
      <c r="AV110" s="12" t="s">
        <v>79</v>
      </c>
      <c r="AW110" s="12" t="s">
        <v>31</v>
      </c>
      <c r="AX110" s="12" t="s">
        <v>77</v>
      </c>
      <c r="AY110" s="153" t="s">
        <v>212</v>
      </c>
    </row>
    <row r="111" spans="2:65" s="1" customFormat="1" ht="37.9" customHeight="1">
      <c r="B111" s="34"/>
      <c r="C111" s="133" t="s">
        <v>275</v>
      </c>
      <c r="D111" s="133" t="s">
        <v>215</v>
      </c>
      <c r="E111" s="134" t="s">
        <v>472</v>
      </c>
      <c r="F111" s="135" t="s">
        <v>473</v>
      </c>
      <c r="G111" s="136" t="s">
        <v>420</v>
      </c>
      <c r="H111" s="137">
        <v>28.564</v>
      </c>
      <c r="I111" s="138"/>
      <c r="J111" s="139">
        <f>ROUND(I111*H111,2)</f>
        <v>0</v>
      </c>
      <c r="K111" s="135" t="s">
        <v>219</v>
      </c>
      <c r="L111" s="34"/>
      <c r="M111" s="140" t="s">
        <v>19</v>
      </c>
      <c r="N111" s="141" t="s">
        <v>40</v>
      </c>
      <c r="P111" s="142">
        <f>O111*H111</f>
        <v>0</v>
      </c>
      <c r="Q111" s="142">
        <v>0</v>
      </c>
      <c r="R111" s="142">
        <f>Q111*H111</f>
        <v>0</v>
      </c>
      <c r="S111" s="142">
        <v>0</v>
      </c>
      <c r="T111" s="143">
        <f>S111*H111</f>
        <v>0</v>
      </c>
      <c r="AR111" s="144" t="s">
        <v>229</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9089</v>
      </c>
    </row>
    <row r="112" spans="2:65" s="1" customFormat="1">
      <c r="B112" s="34"/>
      <c r="D112" s="146" t="s">
        <v>222</v>
      </c>
      <c r="F112" s="147" t="s">
        <v>475</v>
      </c>
      <c r="I112" s="148"/>
      <c r="L112" s="34"/>
      <c r="M112" s="149"/>
      <c r="T112" s="55"/>
      <c r="AT112" s="19" t="s">
        <v>222</v>
      </c>
      <c r="AU112" s="19" t="s">
        <v>79</v>
      </c>
    </row>
    <row r="113" spans="2:65" s="12" customFormat="1">
      <c r="B113" s="152"/>
      <c r="D113" s="150" t="s">
        <v>226</v>
      </c>
      <c r="E113" s="153" t="s">
        <v>19</v>
      </c>
      <c r="F113" s="154" t="s">
        <v>9090</v>
      </c>
      <c r="H113" s="155">
        <v>28.564</v>
      </c>
      <c r="I113" s="156"/>
      <c r="L113" s="152"/>
      <c r="M113" s="157"/>
      <c r="T113" s="158"/>
      <c r="AT113" s="153" t="s">
        <v>226</v>
      </c>
      <c r="AU113" s="153" t="s">
        <v>79</v>
      </c>
      <c r="AV113" s="12" t="s">
        <v>79</v>
      </c>
      <c r="AW113" s="12" t="s">
        <v>31</v>
      </c>
      <c r="AX113" s="12" t="s">
        <v>77</v>
      </c>
      <c r="AY113" s="153" t="s">
        <v>212</v>
      </c>
    </row>
    <row r="114" spans="2:65" s="1" customFormat="1" ht="37.9" customHeight="1">
      <c r="B114" s="34"/>
      <c r="C114" s="133" t="s">
        <v>281</v>
      </c>
      <c r="D114" s="133" t="s">
        <v>215</v>
      </c>
      <c r="E114" s="134" t="s">
        <v>478</v>
      </c>
      <c r="F114" s="135" t="s">
        <v>479</v>
      </c>
      <c r="G114" s="136" t="s">
        <v>420</v>
      </c>
      <c r="H114" s="137">
        <v>285.64</v>
      </c>
      <c r="I114" s="138"/>
      <c r="J114" s="139">
        <f>ROUND(I114*H114,2)</f>
        <v>0</v>
      </c>
      <c r="K114" s="135" t="s">
        <v>219</v>
      </c>
      <c r="L114" s="34"/>
      <c r="M114" s="140" t="s">
        <v>19</v>
      </c>
      <c r="N114" s="141" t="s">
        <v>40</v>
      </c>
      <c r="P114" s="142">
        <f>O114*H114</f>
        <v>0</v>
      </c>
      <c r="Q114" s="142">
        <v>0</v>
      </c>
      <c r="R114" s="142">
        <f>Q114*H114</f>
        <v>0</v>
      </c>
      <c r="S114" s="142">
        <v>0</v>
      </c>
      <c r="T114" s="143">
        <f>S114*H114</f>
        <v>0</v>
      </c>
      <c r="AR114" s="144" t="s">
        <v>229</v>
      </c>
      <c r="AT114" s="144" t="s">
        <v>215</v>
      </c>
      <c r="AU114" s="144" t="s">
        <v>79</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229</v>
      </c>
      <c r="BM114" s="144" t="s">
        <v>9091</v>
      </c>
    </row>
    <row r="115" spans="2:65" s="1" customFormat="1">
      <c r="B115" s="34"/>
      <c r="D115" s="146" t="s">
        <v>222</v>
      </c>
      <c r="F115" s="147" t="s">
        <v>481</v>
      </c>
      <c r="I115" s="148"/>
      <c r="L115" s="34"/>
      <c r="M115" s="149"/>
      <c r="T115" s="55"/>
      <c r="AT115" s="19" t="s">
        <v>222</v>
      </c>
      <c r="AU115" s="19" t="s">
        <v>79</v>
      </c>
    </row>
    <row r="116" spans="2:65" s="12" customFormat="1">
      <c r="B116" s="152"/>
      <c r="D116" s="150" t="s">
        <v>226</v>
      </c>
      <c r="E116" s="153" t="s">
        <v>19</v>
      </c>
      <c r="F116" s="154" t="s">
        <v>9092</v>
      </c>
      <c r="H116" s="155">
        <v>285.64</v>
      </c>
      <c r="I116" s="156"/>
      <c r="L116" s="152"/>
      <c r="M116" s="157"/>
      <c r="T116" s="158"/>
      <c r="AT116" s="153" t="s">
        <v>226</v>
      </c>
      <c r="AU116" s="153" t="s">
        <v>79</v>
      </c>
      <c r="AV116" s="12" t="s">
        <v>79</v>
      </c>
      <c r="AW116" s="12" t="s">
        <v>31</v>
      </c>
      <c r="AX116" s="12" t="s">
        <v>77</v>
      </c>
      <c r="AY116" s="153" t="s">
        <v>212</v>
      </c>
    </row>
    <row r="117" spans="2:65" s="1" customFormat="1" ht="24.2" customHeight="1">
      <c r="B117" s="34"/>
      <c r="C117" s="133" t="s">
        <v>287</v>
      </c>
      <c r="D117" s="133" t="s">
        <v>215</v>
      </c>
      <c r="E117" s="134" t="s">
        <v>9093</v>
      </c>
      <c r="F117" s="135" t="s">
        <v>9094</v>
      </c>
      <c r="G117" s="136" t="s">
        <v>420</v>
      </c>
      <c r="H117" s="137">
        <v>28.564</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9095</v>
      </c>
    </row>
    <row r="118" spans="2:65" s="1" customFormat="1">
      <c r="B118" s="34"/>
      <c r="D118" s="146" t="s">
        <v>222</v>
      </c>
      <c r="F118" s="147" t="s">
        <v>9096</v>
      </c>
      <c r="I118" s="148"/>
      <c r="L118" s="34"/>
      <c r="M118" s="149"/>
      <c r="T118" s="55"/>
      <c r="AT118" s="19" t="s">
        <v>222</v>
      </c>
      <c r="AU118" s="19" t="s">
        <v>79</v>
      </c>
    </row>
    <row r="119" spans="2:65" s="12" customFormat="1">
      <c r="B119" s="152"/>
      <c r="D119" s="150" t="s">
        <v>226</v>
      </c>
      <c r="E119" s="153" t="s">
        <v>19</v>
      </c>
      <c r="F119" s="154" t="s">
        <v>9090</v>
      </c>
      <c r="H119" s="155">
        <v>28.564</v>
      </c>
      <c r="I119" s="156"/>
      <c r="L119" s="152"/>
      <c r="M119" s="157"/>
      <c r="T119" s="158"/>
      <c r="AT119" s="153" t="s">
        <v>226</v>
      </c>
      <c r="AU119" s="153" t="s">
        <v>79</v>
      </c>
      <c r="AV119" s="12" t="s">
        <v>79</v>
      </c>
      <c r="AW119" s="12" t="s">
        <v>31</v>
      </c>
      <c r="AX119" s="12" t="s">
        <v>77</v>
      </c>
      <c r="AY119" s="153" t="s">
        <v>212</v>
      </c>
    </row>
    <row r="120" spans="2:65" s="1" customFormat="1" ht="24.2" customHeight="1">
      <c r="B120" s="34"/>
      <c r="C120" s="133" t="s">
        <v>8</v>
      </c>
      <c r="D120" s="133" t="s">
        <v>215</v>
      </c>
      <c r="E120" s="134" t="s">
        <v>9097</v>
      </c>
      <c r="F120" s="135" t="s">
        <v>9098</v>
      </c>
      <c r="G120" s="136" t="s">
        <v>486</v>
      </c>
      <c r="H120" s="137">
        <v>57.128</v>
      </c>
      <c r="I120" s="138"/>
      <c r="J120" s="139">
        <f>ROUND(I120*H120,2)</f>
        <v>0</v>
      </c>
      <c r="K120" s="135" t="s">
        <v>219</v>
      </c>
      <c r="L120" s="34"/>
      <c r="M120" s="140" t="s">
        <v>19</v>
      </c>
      <c r="N120" s="141" t="s">
        <v>40</v>
      </c>
      <c r="P120" s="142">
        <f>O120*H120</f>
        <v>0</v>
      </c>
      <c r="Q120" s="142">
        <v>0</v>
      </c>
      <c r="R120" s="142">
        <f>Q120*H120</f>
        <v>0</v>
      </c>
      <c r="S120" s="142">
        <v>0</v>
      </c>
      <c r="T120" s="143">
        <f>S120*H120</f>
        <v>0</v>
      </c>
      <c r="AR120" s="144" t="s">
        <v>229</v>
      </c>
      <c r="AT120" s="144" t="s">
        <v>215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229</v>
      </c>
      <c r="BM120" s="144" t="s">
        <v>9099</v>
      </c>
    </row>
    <row r="121" spans="2:65" s="1" customFormat="1">
      <c r="B121" s="34"/>
      <c r="D121" s="146" t="s">
        <v>222</v>
      </c>
      <c r="F121" s="147" t="s">
        <v>9100</v>
      </c>
      <c r="I121" s="148"/>
      <c r="L121" s="34"/>
      <c r="M121" s="149"/>
      <c r="T121" s="55"/>
      <c r="AT121" s="19" t="s">
        <v>222</v>
      </c>
      <c r="AU121" s="19" t="s">
        <v>79</v>
      </c>
    </row>
    <row r="122" spans="2:65" s="12" customFormat="1">
      <c r="B122" s="152"/>
      <c r="D122" s="150" t="s">
        <v>226</v>
      </c>
      <c r="E122" s="153" t="s">
        <v>19</v>
      </c>
      <c r="F122" s="154" t="s">
        <v>9101</v>
      </c>
      <c r="H122" s="155">
        <v>57.128</v>
      </c>
      <c r="I122" s="156"/>
      <c r="L122" s="152"/>
      <c r="M122" s="157"/>
      <c r="T122" s="158"/>
      <c r="AT122" s="153" t="s">
        <v>226</v>
      </c>
      <c r="AU122" s="153" t="s">
        <v>79</v>
      </c>
      <c r="AV122" s="12" t="s">
        <v>79</v>
      </c>
      <c r="AW122" s="12" t="s">
        <v>31</v>
      </c>
      <c r="AX122" s="12" t="s">
        <v>77</v>
      </c>
      <c r="AY122" s="153" t="s">
        <v>212</v>
      </c>
    </row>
    <row r="123" spans="2:65" s="1" customFormat="1" ht="24.2" customHeight="1">
      <c r="B123" s="34"/>
      <c r="C123" s="133" t="s">
        <v>301</v>
      </c>
      <c r="D123" s="133" t="s">
        <v>215</v>
      </c>
      <c r="E123" s="134" t="s">
        <v>2699</v>
      </c>
      <c r="F123" s="135" t="s">
        <v>2700</v>
      </c>
      <c r="G123" s="136" t="s">
        <v>420</v>
      </c>
      <c r="H123" s="137">
        <v>145.85900000000001</v>
      </c>
      <c r="I123" s="138"/>
      <c r="J123" s="139">
        <f>ROUND(I123*H123,2)</f>
        <v>0</v>
      </c>
      <c r="K123" s="135" t="s">
        <v>219</v>
      </c>
      <c r="L123" s="34"/>
      <c r="M123" s="140" t="s">
        <v>19</v>
      </c>
      <c r="N123" s="141" t="s">
        <v>40</v>
      </c>
      <c r="P123" s="142">
        <f>O123*H123</f>
        <v>0</v>
      </c>
      <c r="Q123" s="142">
        <v>0</v>
      </c>
      <c r="R123" s="142">
        <f>Q123*H123</f>
        <v>0</v>
      </c>
      <c r="S123" s="142">
        <v>0</v>
      </c>
      <c r="T123" s="143">
        <f>S123*H123</f>
        <v>0</v>
      </c>
      <c r="AR123" s="144" t="s">
        <v>229</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229</v>
      </c>
      <c r="BM123" s="144" t="s">
        <v>9102</v>
      </c>
    </row>
    <row r="124" spans="2:65" s="1" customFormat="1">
      <c r="B124" s="34"/>
      <c r="D124" s="146" t="s">
        <v>222</v>
      </c>
      <c r="F124" s="147" t="s">
        <v>2702</v>
      </c>
      <c r="I124" s="148"/>
      <c r="L124" s="34"/>
      <c r="M124" s="149"/>
      <c r="T124" s="55"/>
      <c r="AT124" s="19" t="s">
        <v>222</v>
      </c>
      <c r="AU124" s="19" t="s">
        <v>79</v>
      </c>
    </row>
    <row r="125" spans="2:65" s="12" customFormat="1">
      <c r="B125" s="152"/>
      <c r="D125" s="150" t="s">
        <v>226</v>
      </c>
      <c r="E125" s="153" t="s">
        <v>19</v>
      </c>
      <c r="F125" s="154" t="s">
        <v>9103</v>
      </c>
      <c r="H125" s="155">
        <v>145.85900000000001</v>
      </c>
      <c r="I125" s="156"/>
      <c r="L125" s="152"/>
      <c r="M125" s="157"/>
      <c r="T125" s="158"/>
      <c r="AT125" s="153" t="s">
        <v>226</v>
      </c>
      <c r="AU125" s="153" t="s">
        <v>79</v>
      </c>
      <c r="AV125" s="12" t="s">
        <v>79</v>
      </c>
      <c r="AW125" s="12" t="s">
        <v>31</v>
      </c>
      <c r="AX125" s="12" t="s">
        <v>77</v>
      </c>
      <c r="AY125" s="153" t="s">
        <v>212</v>
      </c>
    </row>
    <row r="126" spans="2:65" s="1" customFormat="1" ht="37.9" customHeight="1">
      <c r="B126" s="34"/>
      <c r="C126" s="133" t="s">
        <v>306</v>
      </c>
      <c r="D126" s="133" t="s">
        <v>215</v>
      </c>
      <c r="E126" s="134" t="s">
        <v>9104</v>
      </c>
      <c r="F126" s="135" t="s">
        <v>9105</v>
      </c>
      <c r="G126" s="136" t="s">
        <v>420</v>
      </c>
      <c r="H126" s="137">
        <v>66.649000000000001</v>
      </c>
      <c r="I126" s="138"/>
      <c r="J126" s="139">
        <f>ROUND(I126*H126,2)</f>
        <v>0</v>
      </c>
      <c r="K126" s="135" t="s">
        <v>219</v>
      </c>
      <c r="L126" s="34"/>
      <c r="M126" s="140" t="s">
        <v>19</v>
      </c>
      <c r="N126" s="141" t="s">
        <v>40</v>
      </c>
      <c r="P126" s="142">
        <f>O126*H126</f>
        <v>0</v>
      </c>
      <c r="Q126" s="142">
        <v>0</v>
      </c>
      <c r="R126" s="142">
        <f>Q126*H126</f>
        <v>0</v>
      </c>
      <c r="S126" s="142">
        <v>0</v>
      </c>
      <c r="T126" s="143">
        <f>S126*H126</f>
        <v>0</v>
      </c>
      <c r="AR126" s="144" t="s">
        <v>229</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229</v>
      </c>
      <c r="BM126" s="144" t="s">
        <v>9106</v>
      </c>
    </row>
    <row r="127" spans="2:65" s="1" customFormat="1">
      <c r="B127" s="34"/>
      <c r="D127" s="146" t="s">
        <v>222</v>
      </c>
      <c r="F127" s="147" t="s">
        <v>9107</v>
      </c>
      <c r="I127" s="148"/>
      <c r="L127" s="34"/>
      <c r="M127" s="149"/>
      <c r="T127" s="55"/>
      <c r="AT127" s="19" t="s">
        <v>222</v>
      </c>
      <c r="AU127" s="19" t="s">
        <v>79</v>
      </c>
    </row>
    <row r="128" spans="2:65" s="12" customFormat="1">
      <c r="B128" s="152"/>
      <c r="D128" s="150" t="s">
        <v>226</v>
      </c>
      <c r="E128" s="153" t="s">
        <v>19</v>
      </c>
      <c r="F128" s="154" t="s">
        <v>9108</v>
      </c>
      <c r="H128" s="155">
        <v>66.649000000000001</v>
      </c>
      <c r="I128" s="156"/>
      <c r="L128" s="152"/>
      <c r="M128" s="157"/>
      <c r="T128" s="158"/>
      <c r="AT128" s="153" t="s">
        <v>226</v>
      </c>
      <c r="AU128" s="153" t="s">
        <v>79</v>
      </c>
      <c r="AV128" s="12" t="s">
        <v>79</v>
      </c>
      <c r="AW128" s="12" t="s">
        <v>31</v>
      </c>
      <c r="AX128" s="12" t="s">
        <v>77</v>
      </c>
      <c r="AY128" s="153" t="s">
        <v>212</v>
      </c>
    </row>
    <row r="129" spans="2:65" s="1" customFormat="1" ht="16.5" customHeight="1">
      <c r="B129" s="34"/>
      <c r="C129" s="186" t="s">
        <v>311</v>
      </c>
      <c r="D129" s="186" t="s">
        <v>3107</v>
      </c>
      <c r="E129" s="187" t="s">
        <v>9109</v>
      </c>
      <c r="F129" s="188" t="s">
        <v>9110</v>
      </c>
      <c r="G129" s="189" t="s">
        <v>486</v>
      </c>
      <c r="H129" s="190">
        <v>146.62799999999999</v>
      </c>
      <c r="I129" s="191"/>
      <c r="J129" s="192">
        <f>ROUND(I129*H129,2)</f>
        <v>0</v>
      </c>
      <c r="K129" s="188" t="s">
        <v>219</v>
      </c>
      <c r="L129" s="193"/>
      <c r="M129" s="194" t="s">
        <v>19</v>
      </c>
      <c r="N129" s="195" t="s">
        <v>40</v>
      </c>
      <c r="P129" s="142">
        <f>O129*H129</f>
        <v>0</v>
      </c>
      <c r="Q129" s="142">
        <v>1</v>
      </c>
      <c r="R129" s="142">
        <f>Q129*H129</f>
        <v>146.62799999999999</v>
      </c>
      <c r="S129" s="142">
        <v>0</v>
      </c>
      <c r="T129" s="143">
        <f>S129*H129</f>
        <v>0</v>
      </c>
      <c r="AR129" s="144" t="s">
        <v>267</v>
      </c>
      <c r="AT129" s="144" t="s">
        <v>3107</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229</v>
      </c>
      <c r="BM129" s="144" t="s">
        <v>9111</v>
      </c>
    </row>
    <row r="130" spans="2:65" s="12" customFormat="1">
      <c r="B130" s="152"/>
      <c r="D130" s="150" t="s">
        <v>226</v>
      </c>
      <c r="E130" s="153" t="s">
        <v>19</v>
      </c>
      <c r="F130" s="154" t="s">
        <v>9112</v>
      </c>
      <c r="H130" s="155">
        <v>146.62799999999999</v>
      </c>
      <c r="I130" s="156"/>
      <c r="L130" s="152"/>
      <c r="M130" s="157"/>
      <c r="T130" s="158"/>
      <c r="AT130" s="153" t="s">
        <v>226</v>
      </c>
      <c r="AU130" s="153" t="s">
        <v>79</v>
      </c>
      <c r="AV130" s="12" t="s">
        <v>79</v>
      </c>
      <c r="AW130" s="12" t="s">
        <v>31</v>
      </c>
      <c r="AX130" s="12" t="s">
        <v>77</v>
      </c>
      <c r="AY130" s="153" t="s">
        <v>212</v>
      </c>
    </row>
    <row r="131" spans="2:65" s="11" customFormat="1" ht="22.9" customHeight="1">
      <c r="B131" s="121"/>
      <c r="D131" s="122" t="s">
        <v>68</v>
      </c>
      <c r="E131" s="131" t="s">
        <v>229</v>
      </c>
      <c r="F131" s="131" t="s">
        <v>3100</v>
      </c>
      <c r="I131" s="124"/>
      <c r="J131" s="132">
        <f>BK131</f>
        <v>0</v>
      </c>
      <c r="L131" s="121"/>
      <c r="M131" s="126"/>
      <c r="P131" s="127">
        <f>SUM(P132:P134)</f>
        <v>0</v>
      </c>
      <c r="R131" s="127">
        <f>SUM(R132:R134)</f>
        <v>0</v>
      </c>
      <c r="T131" s="128">
        <f>SUM(T132:T134)</f>
        <v>0</v>
      </c>
      <c r="AR131" s="122" t="s">
        <v>77</v>
      </c>
      <c r="AT131" s="129" t="s">
        <v>68</v>
      </c>
      <c r="AU131" s="129" t="s">
        <v>77</v>
      </c>
      <c r="AY131" s="122" t="s">
        <v>212</v>
      </c>
      <c r="BK131" s="130">
        <f>SUM(BK132:BK134)</f>
        <v>0</v>
      </c>
    </row>
    <row r="132" spans="2:65" s="1" customFormat="1" ht="16.5" customHeight="1">
      <c r="B132" s="34"/>
      <c r="C132" s="133" t="s">
        <v>316</v>
      </c>
      <c r="D132" s="133" t="s">
        <v>215</v>
      </c>
      <c r="E132" s="134" t="s">
        <v>9113</v>
      </c>
      <c r="F132" s="135" t="s">
        <v>9114</v>
      </c>
      <c r="G132" s="136" t="s">
        <v>420</v>
      </c>
      <c r="H132" s="137">
        <v>28.564</v>
      </c>
      <c r="I132" s="138"/>
      <c r="J132" s="139">
        <f>ROUND(I132*H132,2)</f>
        <v>0</v>
      </c>
      <c r="K132" s="135" t="s">
        <v>219</v>
      </c>
      <c r="L132" s="34"/>
      <c r="M132" s="140" t="s">
        <v>19</v>
      </c>
      <c r="N132" s="141" t="s">
        <v>40</v>
      </c>
      <c r="P132" s="142">
        <f>O132*H132</f>
        <v>0</v>
      </c>
      <c r="Q132" s="142">
        <v>0</v>
      </c>
      <c r="R132" s="142">
        <f>Q132*H132</f>
        <v>0</v>
      </c>
      <c r="S132" s="142">
        <v>0</v>
      </c>
      <c r="T132" s="143">
        <f>S132*H132</f>
        <v>0</v>
      </c>
      <c r="AR132" s="144" t="s">
        <v>229</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229</v>
      </c>
      <c r="BM132" s="144" t="s">
        <v>9115</v>
      </c>
    </row>
    <row r="133" spans="2:65" s="1" customFormat="1">
      <c r="B133" s="34"/>
      <c r="D133" s="146" t="s">
        <v>222</v>
      </c>
      <c r="F133" s="147" t="s">
        <v>9116</v>
      </c>
      <c r="I133" s="148"/>
      <c r="L133" s="34"/>
      <c r="M133" s="149"/>
      <c r="T133" s="55"/>
      <c r="AT133" s="19" t="s">
        <v>222</v>
      </c>
      <c r="AU133" s="19" t="s">
        <v>79</v>
      </c>
    </row>
    <row r="134" spans="2:65" s="12" customFormat="1">
      <c r="B134" s="152"/>
      <c r="D134" s="150" t="s">
        <v>226</v>
      </c>
      <c r="E134" s="153" t="s">
        <v>19</v>
      </c>
      <c r="F134" s="154" t="s">
        <v>9117</v>
      </c>
      <c r="H134" s="155">
        <v>28.564</v>
      </c>
      <c r="I134" s="156"/>
      <c r="L134" s="152"/>
      <c r="M134" s="157"/>
      <c r="T134" s="158"/>
      <c r="AT134" s="153" t="s">
        <v>226</v>
      </c>
      <c r="AU134" s="153" t="s">
        <v>79</v>
      </c>
      <c r="AV134" s="12" t="s">
        <v>79</v>
      </c>
      <c r="AW134" s="12" t="s">
        <v>31</v>
      </c>
      <c r="AX134" s="12" t="s">
        <v>77</v>
      </c>
      <c r="AY134" s="153" t="s">
        <v>212</v>
      </c>
    </row>
    <row r="135" spans="2:65" s="11" customFormat="1" ht="22.9" customHeight="1">
      <c r="B135" s="121"/>
      <c r="D135" s="122" t="s">
        <v>68</v>
      </c>
      <c r="E135" s="131" t="s">
        <v>267</v>
      </c>
      <c r="F135" s="131" t="s">
        <v>9118</v>
      </c>
      <c r="I135" s="124"/>
      <c r="J135" s="132">
        <f>BK135</f>
        <v>0</v>
      </c>
      <c r="L135" s="121"/>
      <c r="M135" s="126"/>
      <c r="P135" s="127">
        <f>SUM(P136:P137)</f>
        <v>0</v>
      </c>
      <c r="R135" s="127">
        <f>SUM(R136:R137)</f>
        <v>0</v>
      </c>
      <c r="T135" s="128">
        <f>SUM(T136:T137)</f>
        <v>0</v>
      </c>
      <c r="AR135" s="122" t="s">
        <v>77</v>
      </c>
      <c r="AT135" s="129" t="s">
        <v>68</v>
      </c>
      <c r="AU135" s="129" t="s">
        <v>77</v>
      </c>
      <c r="AY135" s="122" t="s">
        <v>212</v>
      </c>
      <c r="BK135" s="130">
        <f>SUM(BK136:BK137)</f>
        <v>0</v>
      </c>
    </row>
    <row r="136" spans="2:65" s="1" customFormat="1" ht="16.5" customHeight="1">
      <c r="B136" s="34"/>
      <c r="C136" s="133" t="s">
        <v>323</v>
      </c>
      <c r="D136" s="133" t="s">
        <v>215</v>
      </c>
      <c r="E136" s="134" t="s">
        <v>9119</v>
      </c>
      <c r="F136" s="135" t="s">
        <v>9120</v>
      </c>
      <c r="G136" s="136" t="s">
        <v>624</v>
      </c>
      <c r="H136" s="137">
        <v>7</v>
      </c>
      <c r="I136" s="138"/>
      <c r="J136" s="139">
        <f>ROUND(I136*H136,2)</f>
        <v>0</v>
      </c>
      <c r="K136" s="135" t="s">
        <v>5488</v>
      </c>
      <c r="L136" s="34"/>
      <c r="M136" s="140" t="s">
        <v>19</v>
      </c>
      <c r="N136" s="141" t="s">
        <v>40</v>
      </c>
      <c r="P136" s="142">
        <f>O136*H136</f>
        <v>0</v>
      </c>
      <c r="Q136" s="142">
        <v>0</v>
      </c>
      <c r="R136" s="142">
        <f>Q136*H136</f>
        <v>0</v>
      </c>
      <c r="S136" s="142">
        <v>0</v>
      </c>
      <c r="T136" s="143">
        <f>S136*H136</f>
        <v>0</v>
      </c>
      <c r="AR136" s="144" t="s">
        <v>229</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229</v>
      </c>
      <c r="BM136" s="144" t="s">
        <v>9121</v>
      </c>
    </row>
    <row r="137" spans="2:65" s="1" customFormat="1" ht="16.5" customHeight="1">
      <c r="B137" s="34"/>
      <c r="C137" s="133" t="s">
        <v>330</v>
      </c>
      <c r="D137" s="133" t="s">
        <v>215</v>
      </c>
      <c r="E137" s="134" t="s">
        <v>9122</v>
      </c>
      <c r="F137" s="135" t="s">
        <v>9123</v>
      </c>
      <c r="G137" s="136" t="s">
        <v>218</v>
      </c>
      <c r="H137" s="137">
        <v>1</v>
      </c>
      <c r="I137" s="138"/>
      <c r="J137" s="139">
        <f>ROUND(I137*H137,2)</f>
        <v>0</v>
      </c>
      <c r="K137" s="135" t="s">
        <v>5488</v>
      </c>
      <c r="L137" s="34"/>
      <c r="M137" s="140" t="s">
        <v>19</v>
      </c>
      <c r="N137" s="141" t="s">
        <v>40</v>
      </c>
      <c r="P137" s="142">
        <f>O137*H137</f>
        <v>0</v>
      </c>
      <c r="Q137" s="142">
        <v>0</v>
      </c>
      <c r="R137" s="142">
        <f>Q137*H137</f>
        <v>0</v>
      </c>
      <c r="S137" s="142">
        <v>0</v>
      </c>
      <c r="T137" s="143">
        <f>S137*H137</f>
        <v>0</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9124</v>
      </c>
    </row>
    <row r="138" spans="2:65" s="11" customFormat="1" ht="22.9" customHeight="1">
      <c r="B138" s="121"/>
      <c r="D138" s="122" t="s">
        <v>68</v>
      </c>
      <c r="E138" s="131" t="s">
        <v>1371</v>
      </c>
      <c r="F138" s="131" t="s">
        <v>1372</v>
      </c>
      <c r="I138" s="124"/>
      <c r="J138" s="132">
        <f>BK138</f>
        <v>0</v>
      </c>
      <c r="L138" s="121"/>
      <c r="M138" s="126"/>
      <c r="P138" s="127">
        <f>SUM(P139:P143)</f>
        <v>0</v>
      </c>
      <c r="R138" s="127">
        <f>SUM(R139:R143)</f>
        <v>0</v>
      </c>
      <c r="T138" s="128">
        <f>SUM(T139:T143)</f>
        <v>0</v>
      </c>
      <c r="AR138" s="122" t="s">
        <v>77</v>
      </c>
      <c r="AT138" s="129" t="s">
        <v>68</v>
      </c>
      <c r="AU138" s="129" t="s">
        <v>77</v>
      </c>
      <c r="AY138" s="122" t="s">
        <v>212</v>
      </c>
      <c r="BK138" s="130">
        <f>SUM(BK139:BK143)</f>
        <v>0</v>
      </c>
    </row>
    <row r="139" spans="2:65" s="1" customFormat="1" ht="24.2" customHeight="1">
      <c r="B139" s="34"/>
      <c r="C139" s="133" t="s">
        <v>338</v>
      </c>
      <c r="D139" s="133" t="s">
        <v>215</v>
      </c>
      <c r="E139" s="134" t="s">
        <v>9125</v>
      </c>
      <c r="F139" s="135" t="s">
        <v>9126</v>
      </c>
      <c r="G139" s="136" t="s">
        <v>486</v>
      </c>
      <c r="H139" s="137">
        <v>154.11199999999999</v>
      </c>
      <c r="I139" s="138"/>
      <c r="J139" s="139">
        <f>ROUND(I139*H139,2)</f>
        <v>0</v>
      </c>
      <c r="K139" s="135" t="s">
        <v>219</v>
      </c>
      <c r="L139" s="34"/>
      <c r="M139" s="140" t="s">
        <v>19</v>
      </c>
      <c r="N139" s="141" t="s">
        <v>40</v>
      </c>
      <c r="P139" s="142">
        <f>O139*H139</f>
        <v>0</v>
      </c>
      <c r="Q139" s="142">
        <v>0</v>
      </c>
      <c r="R139" s="142">
        <f>Q139*H139</f>
        <v>0</v>
      </c>
      <c r="S139" s="142">
        <v>0</v>
      </c>
      <c r="T139" s="143">
        <f>S139*H139</f>
        <v>0</v>
      </c>
      <c r="AR139" s="144" t="s">
        <v>229</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229</v>
      </c>
      <c r="BM139" s="144" t="s">
        <v>9127</v>
      </c>
    </row>
    <row r="140" spans="2:65" s="1" customFormat="1">
      <c r="B140" s="34"/>
      <c r="D140" s="146" t="s">
        <v>222</v>
      </c>
      <c r="F140" s="147" t="s">
        <v>9128</v>
      </c>
      <c r="I140" s="148"/>
      <c r="L140" s="34"/>
      <c r="M140" s="149"/>
      <c r="T140" s="55"/>
      <c r="AT140" s="19" t="s">
        <v>222</v>
      </c>
      <c r="AU140" s="19" t="s">
        <v>79</v>
      </c>
    </row>
    <row r="141" spans="2:65" s="1" customFormat="1" ht="16.5" customHeight="1">
      <c r="B141" s="34"/>
      <c r="C141" s="133" t="s">
        <v>343</v>
      </c>
      <c r="D141" s="133" t="s">
        <v>215</v>
      </c>
      <c r="E141" s="134" t="s">
        <v>9129</v>
      </c>
      <c r="F141" s="135" t="s">
        <v>9130</v>
      </c>
      <c r="G141" s="136" t="s">
        <v>408</v>
      </c>
      <c r="H141" s="137">
        <v>16</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2635</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2635</v>
      </c>
      <c r="BM141" s="144" t="s">
        <v>9131</v>
      </c>
    </row>
    <row r="142" spans="2:65" s="1" customFormat="1">
      <c r="B142" s="34"/>
      <c r="D142" s="146" t="s">
        <v>222</v>
      </c>
      <c r="F142" s="147" t="s">
        <v>9132</v>
      </c>
      <c r="I142" s="148"/>
      <c r="L142" s="34"/>
      <c r="M142" s="149"/>
      <c r="T142" s="55"/>
      <c r="AT142" s="19" t="s">
        <v>222</v>
      </c>
      <c r="AU142" s="19" t="s">
        <v>79</v>
      </c>
    </row>
    <row r="143" spans="2:65" s="1" customFormat="1" ht="19.5">
      <c r="B143" s="34"/>
      <c r="D143" s="150" t="s">
        <v>224</v>
      </c>
      <c r="F143" s="151" t="s">
        <v>8575</v>
      </c>
      <c r="I143" s="148"/>
      <c r="L143" s="34"/>
      <c r="M143" s="149"/>
      <c r="T143" s="55"/>
      <c r="AT143" s="19" t="s">
        <v>224</v>
      </c>
      <c r="AU143" s="19" t="s">
        <v>79</v>
      </c>
    </row>
    <row r="144" spans="2:65" s="11" customFormat="1" ht="25.9" customHeight="1">
      <c r="B144" s="121"/>
      <c r="D144" s="122" t="s">
        <v>68</v>
      </c>
      <c r="E144" s="123" t="s">
        <v>1379</v>
      </c>
      <c r="F144" s="123" t="s">
        <v>1380</v>
      </c>
      <c r="I144" s="124"/>
      <c r="J144" s="125">
        <f>BK144</f>
        <v>0</v>
      </c>
      <c r="L144" s="121"/>
      <c r="M144" s="126"/>
      <c r="P144" s="127">
        <f>P145+P344+P761+P908</f>
        <v>0</v>
      </c>
      <c r="R144" s="127">
        <f>R145+R344+R761+R908</f>
        <v>7.3971794199999996</v>
      </c>
      <c r="T144" s="128">
        <f>T145+T344+T761+T908</f>
        <v>8.8399999999999992E-2</v>
      </c>
      <c r="AR144" s="122" t="s">
        <v>79</v>
      </c>
      <c r="AT144" s="129" t="s">
        <v>68</v>
      </c>
      <c r="AU144" s="129" t="s">
        <v>69</v>
      </c>
      <c r="AY144" s="122" t="s">
        <v>212</v>
      </c>
      <c r="BK144" s="130">
        <f>BK145+BK344+BK761+BK908</f>
        <v>0</v>
      </c>
    </row>
    <row r="145" spans="2:65" s="11" customFormat="1" ht="22.9" customHeight="1">
      <c r="B145" s="121"/>
      <c r="D145" s="122" t="s">
        <v>68</v>
      </c>
      <c r="E145" s="131" t="s">
        <v>1630</v>
      </c>
      <c r="F145" s="131" t="s">
        <v>9133</v>
      </c>
      <c r="I145" s="124"/>
      <c r="J145" s="132">
        <f>BK145</f>
        <v>0</v>
      </c>
      <c r="L145" s="121"/>
      <c r="M145" s="126"/>
      <c r="P145" s="127">
        <f>SUM(P146:P343)</f>
        <v>0</v>
      </c>
      <c r="R145" s="127">
        <f>SUM(R146:R343)</f>
        <v>1.9235693</v>
      </c>
      <c r="T145" s="128">
        <f>SUM(T146:T343)</f>
        <v>0</v>
      </c>
      <c r="AR145" s="122" t="s">
        <v>79</v>
      </c>
      <c r="AT145" s="129" t="s">
        <v>68</v>
      </c>
      <c r="AU145" s="129" t="s">
        <v>77</v>
      </c>
      <c r="AY145" s="122" t="s">
        <v>212</v>
      </c>
      <c r="BK145" s="130">
        <f>SUM(BK146:BK343)</f>
        <v>0</v>
      </c>
    </row>
    <row r="146" spans="2:65" s="1" customFormat="1" ht="16.5" customHeight="1">
      <c r="B146" s="34"/>
      <c r="C146" s="133" t="s">
        <v>7</v>
      </c>
      <c r="D146" s="133" t="s">
        <v>215</v>
      </c>
      <c r="E146" s="134" t="s">
        <v>9134</v>
      </c>
      <c r="F146" s="135" t="s">
        <v>9135</v>
      </c>
      <c r="G146" s="136" t="s">
        <v>536</v>
      </c>
      <c r="H146" s="137">
        <v>48.283999999999999</v>
      </c>
      <c r="I146" s="138"/>
      <c r="J146" s="139">
        <f>ROUND(I146*H146,2)</f>
        <v>0</v>
      </c>
      <c r="K146" s="135" t="s">
        <v>219</v>
      </c>
      <c r="L146" s="34"/>
      <c r="M146" s="140" t="s">
        <v>19</v>
      </c>
      <c r="N146" s="141" t="s">
        <v>40</v>
      </c>
      <c r="P146" s="142">
        <f>O146*H146</f>
        <v>0</v>
      </c>
      <c r="Q146" s="142">
        <v>1.42E-3</v>
      </c>
      <c r="R146" s="142">
        <f>Q146*H146</f>
        <v>6.8563280000000004E-2</v>
      </c>
      <c r="S146" s="142">
        <v>0</v>
      </c>
      <c r="T146" s="143">
        <f>S146*H146</f>
        <v>0</v>
      </c>
      <c r="AR146" s="144" t="s">
        <v>316</v>
      </c>
      <c r="AT146" s="144" t="s">
        <v>215</v>
      </c>
      <c r="AU146" s="144" t="s">
        <v>79</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9136</v>
      </c>
    </row>
    <row r="147" spans="2:65" s="1" customFormat="1">
      <c r="B147" s="34"/>
      <c r="D147" s="146" t="s">
        <v>222</v>
      </c>
      <c r="F147" s="147" t="s">
        <v>9137</v>
      </c>
      <c r="I147" s="148"/>
      <c r="L147" s="34"/>
      <c r="M147" s="149"/>
      <c r="T147" s="55"/>
      <c r="AT147" s="19" t="s">
        <v>222</v>
      </c>
      <c r="AU147" s="19" t="s">
        <v>79</v>
      </c>
    </row>
    <row r="148" spans="2:65" s="1" customFormat="1" ht="19.5">
      <c r="B148" s="34"/>
      <c r="D148" s="150" t="s">
        <v>224</v>
      </c>
      <c r="F148" s="151" t="s">
        <v>9138</v>
      </c>
      <c r="I148" s="148"/>
      <c r="L148" s="34"/>
      <c r="M148" s="149"/>
      <c r="T148" s="55"/>
      <c r="AT148" s="19" t="s">
        <v>224</v>
      </c>
      <c r="AU148" s="19" t="s">
        <v>79</v>
      </c>
    </row>
    <row r="149" spans="2:65" s="12" customFormat="1">
      <c r="B149" s="152"/>
      <c r="D149" s="150" t="s">
        <v>226</v>
      </c>
      <c r="E149" s="153" t="s">
        <v>19</v>
      </c>
      <c r="F149" s="154" t="s">
        <v>9139</v>
      </c>
      <c r="H149" s="155">
        <v>48.283999999999999</v>
      </c>
      <c r="I149" s="156"/>
      <c r="L149" s="152"/>
      <c r="M149" s="157"/>
      <c r="T149" s="158"/>
      <c r="AT149" s="153" t="s">
        <v>226</v>
      </c>
      <c r="AU149" s="153" t="s">
        <v>79</v>
      </c>
      <c r="AV149" s="12" t="s">
        <v>79</v>
      </c>
      <c r="AW149" s="12" t="s">
        <v>31</v>
      </c>
      <c r="AX149" s="12" t="s">
        <v>77</v>
      </c>
      <c r="AY149" s="153" t="s">
        <v>212</v>
      </c>
    </row>
    <row r="150" spans="2:65" s="1" customFormat="1" ht="16.5" customHeight="1">
      <c r="B150" s="34"/>
      <c r="C150" s="133" t="s">
        <v>354</v>
      </c>
      <c r="D150" s="133" t="s">
        <v>215</v>
      </c>
      <c r="E150" s="134" t="s">
        <v>9140</v>
      </c>
      <c r="F150" s="135" t="s">
        <v>9141</v>
      </c>
      <c r="G150" s="136" t="s">
        <v>536</v>
      </c>
      <c r="H150" s="137">
        <v>79.869</v>
      </c>
      <c r="I150" s="138"/>
      <c r="J150" s="139">
        <f>ROUND(I150*H150,2)</f>
        <v>0</v>
      </c>
      <c r="K150" s="135" t="s">
        <v>219</v>
      </c>
      <c r="L150" s="34"/>
      <c r="M150" s="140" t="s">
        <v>19</v>
      </c>
      <c r="N150" s="141" t="s">
        <v>40</v>
      </c>
      <c r="P150" s="142">
        <f>O150*H150</f>
        <v>0</v>
      </c>
      <c r="Q150" s="142">
        <v>1.97E-3</v>
      </c>
      <c r="R150" s="142">
        <f>Q150*H150</f>
        <v>0.15734192999999999</v>
      </c>
      <c r="S150" s="142">
        <v>0</v>
      </c>
      <c r="T150" s="143">
        <f>S150*H150</f>
        <v>0</v>
      </c>
      <c r="AR150" s="144" t="s">
        <v>316</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9142</v>
      </c>
    </row>
    <row r="151" spans="2:65" s="1" customFormat="1">
      <c r="B151" s="34"/>
      <c r="D151" s="146" t="s">
        <v>222</v>
      </c>
      <c r="F151" s="147" t="s">
        <v>9143</v>
      </c>
      <c r="I151" s="148"/>
      <c r="L151" s="34"/>
      <c r="M151" s="149"/>
      <c r="T151" s="55"/>
      <c r="AT151" s="19" t="s">
        <v>222</v>
      </c>
      <c r="AU151" s="19" t="s">
        <v>79</v>
      </c>
    </row>
    <row r="152" spans="2:65" s="1" customFormat="1" ht="19.5">
      <c r="B152" s="34"/>
      <c r="D152" s="150" t="s">
        <v>224</v>
      </c>
      <c r="F152" s="151" t="s">
        <v>9138</v>
      </c>
      <c r="I152" s="148"/>
      <c r="L152" s="34"/>
      <c r="M152" s="149"/>
      <c r="T152" s="55"/>
      <c r="AT152" s="19" t="s">
        <v>224</v>
      </c>
      <c r="AU152" s="19" t="s">
        <v>79</v>
      </c>
    </row>
    <row r="153" spans="2:65" s="12" customFormat="1">
      <c r="B153" s="152"/>
      <c r="D153" s="150" t="s">
        <v>226</v>
      </c>
      <c r="E153" s="153" t="s">
        <v>19</v>
      </c>
      <c r="F153" s="154" t="s">
        <v>9144</v>
      </c>
      <c r="H153" s="155">
        <v>19.640999999999998</v>
      </c>
      <c r="I153" s="156"/>
      <c r="L153" s="152"/>
      <c r="M153" s="157"/>
      <c r="T153" s="158"/>
      <c r="AT153" s="153" t="s">
        <v>226</v>
      </c>
      <c r="AU153" s="153" t="s">
        <v>79</v>
      </c>
      <c r="AV153" s="12" t="s">
        <v>79</v>
      </c>
      <c r="AW153" s="12" t="s">
        <v>31</v>
      </c>
      <c r="AX153" s="12" t="s">
        <v>69</v>
      </c>
      <c r="AY153" s="153" t="s">
        <v>212</v>
      </c>
    </row>
    <row r="154" spans="2:65" s="12" customFormat="1">
      <c r="B154" s="152"/>
      <c r="D154" s="150" t="s">
        <v>226</v>
      </c>
      <c r="E154" s="153" t="s">
        <v>19</v>
      </c>
      <c r="F154" s="154" t="s">
        <v>9145</v>
      </c>
      <c r="H154" s="155">
        <v>60.228000000000002</v>
      </c>
      <c r="I154" s="156"/>
      <c r="L154" s="152"/>
      <c r="M154" s="157"/>
      <c r="T154" s="158"/>
      <c r="AT154" s="153" t="s">
        <v>226</v>
      </c>
      <c r="AU154" s="153" t="s">
        <v>79</v>
      </c>
      <c r="AV154" s="12" t="s">
        <v>79</v>
      </c>
      <c r="AW154" s="12" t="s">
        <v>31</v>
      </c>
      <c r="AX154" s="12" t="s">
        <v>69</v>
      </c>
      <c r="AY154" s="153" t="s">
        <v>212</v>
      </c>
    </row>
    <row r="155" spans="2:65" s="13" customFormat="1">
      <c r="B155" s="159"/>
      <c r="D155" s="150" t="s">
        <v>226</v>
      </c>
      <c r="E155" s="160" t="s">
        <v>19</v>
      </c>
      <c r="F155" s="161" t="s">
        <v>228</v>
      </c>
      <c r="H155" s="162">
        <v>79.869</v>
      </c>
      <c r="I155" s="163"/>
      <c r="L155" s="159"/>
      <c r="M155" s="164"/>
      <c r="T155" s="165"/>
      <c r="AT155" s="160" t="s">
        <v>226</v>
      </c>
      <c r="AU155" s="160" t="s">
        <v>79</v>
      </c>
      <c r="AV155" s="13" t="s">
        <v>229</v>
      </c>
      <c r="AW155" s="13" t="s">
        <v>31</v>
      </c>
      <c r="AX155" s="13" t="s">
        <v>77</v>
      </c>
      <c r="AY155" s="160" t="s">
        <v>212</v>
      </c>
    </row>
    <row r="156" spans="2:65" s="1" customFormat="1" ht="16.5" customHeight="1">
      <c r="B156" s="34"/>
      <c r="C156" s="133" t="s">
        <v>359</v>
      </c>
      <c r="D156" s="133" t="s">
        <v>215</v>
      </c>
      <c r="E156" s="134" t="s">
        <v>9146</v>
      </c>
      <c r="F156" s="135" t="s">
        <v>9147</v>
      </c>
      <c r="G156" s="136" t="s">
        <v>536</v>
      </c>
      <c r="H156" s="137">
        <v>72.739999999999995</v>
      </c>
      <c r="I156" s="138"/>
      <c r="J156" s="139">
        <f>ROUND(I156*H156,2)</f>
        <v>0</v>
      </c>
      <c r="K156" s="135" t="s">
        <v>219</v>
      </c>
      <c r="L156" s="34"/>
      <c r="M156" s="140" t="s">
        <v>19</v>
      </c>
      <c r="N156" s="141" t="s">
        <v>40</v>
      </c>
      <c r="P156" s="142">
        <f>O156*H156</f>
        <v>0</v>
      </c>
      <c r="Q156" s="142">
        <v>3.0400000000000002E-3</v>
      </c>
      <c r="R156" s="142">
        <f>Q156*H156</f>
        <v>0.22112960000000001</v>
      </c>
      <c r="S156" s="142">
        <v>0</v>
      </c>
      <c r="T156" s="143">
        <f>S156*H156</f>
        <v>0</v>
      </c>
      <c r="AR156" s="144" t="s">
        <v>316</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9148</v>
      </c>
    </row>
    <row r="157" spans="2:65" s="1" customFormat="1">
      <c r="B157" s="34"/>
      <c r="D157" s="146" t="s">
        <v>222</v>
      </c>
      <c r="F157" s="147" t="s">
        <v>9149</v>
      </c>
      <c r="I157" s="148"/>
      <c r="L157" s="34"/>
      <c r="M157" s="149"/>
      <c r="T157" s="55"/>
      <c r="AT157" s="19" t="s">
        <v>222</v>
      </c>
      <c r="AU157" s="19" t="s">
        <v>79</v>
      </c>
    </row>
    <row r="158" spans="2:65" s="12" customFormat="1">
      <c r="B158" s="152"/>
      <c r="D158" s="150" t="s">
        <v>226</v>
      </c>
      <c r="E158" s="153" t="s">
        <v>19</v>
      </c>
      <c r="F158" s="154" t="s">
        <v>9150</v>
      </c>
      <c r="H158" s="155">
        <v>43.417999999999999</v>
      </c>
      <c r="I158" s="156"/>
      <c r="L158" s="152"/>
      <c r="M158" s="157"/>
      <c r="T158" s="158"/>
      <c r="AT158" s="153" t="s">
        <v>226</v>
      </c>
      <c r="AU158" s="153" t="s">
        <v>79</v>
      </c>
      <c r="AV158" s="12" t="s">
        <v>79</v>
      </c>
      <c r="AW158" s="12" t="s">
        <v>31</v>
      </c>
      <c r="AX158" s="12" t="s">
        <v>69</v>
      </c>
      <c r="AY158" s="153" t="s">
        <v>212</v>
      </c>
    </row>
    <row r="159" spans="2:65" s="12" customFormat="1">
      <c r="B159" s="152"/>
      <c r="D159" s="150" t="s">
        <v>226</v>
      </c>
      <c r="E159" s="153" t="s">
        <v>19</v>
      </c>
      <c r="F159" s="154" t="s">
        <v>9151</v>
      </c>
      <c r="H159" s="155">
        <v>29.321999999999999</v>
      </c>
      <c r="I159" s="156"/>
      <c r="L159" s="152"/>
      <c r="M159" s="157"/>
      <c r="T159" s="158"/>
      <c r="AT159" s="153" t="s">
        <v>226</v>
      </c>
      <c r="AU159" s="153" t="s">
        <v>79</v>
      </c>
      <c r="AV159" s="12" t="s">
        <v>79</v>
      </c>
      <c r="AW159" s="12" t="s">
        <v>31</v>
      </c>
      <c r="AX159" s="12" t="s">
        <v>69</v>
      </c>
      <c r="AY159" s="153" t="s">
        <v>212</v>
      </c>
    </row>
    <row r="160" spans="2:65" s="13" customFormat="1">
      <c r="B160" s="159"/>
      <c r="D160" s="150" t="s">
        <v>226</v>
      </c>
      <c r="E160" s="160" t="s">
        <v>19</v>
      </c>
      <c r="F160" s="161" t="s">
        <v>228</v>
      </c>
      <c r="H160" s="162">
        <v>72.739999999999995</v>
      </c>
      <c r="I160" s="163"/>
      <c r="L160" s="159"/>
      <c r="M160" s="164"/>
      <c r="T160" s="165"/>
      <c r="AT160" s="160" t="s">
        <v>226</v>
      </c>
      <c r="AU160" s="160" t="s">
        <v>79</v>
      </c>
      <c r="AV160" s="13" t="s">
        <v>229</v>
      </c>
      <c r="AW160" s="13" t="s">
        <v>31</v>
      </c>
      <c r="AX160" s="13" t="s">
        <v>77</v>
      </c>
      <c r="AY160" s="160" t="s">
        <v>212</v>
      </c>
    </row>
    <row r="161" spans="2:65" s="1" customFormat="1" ht="16.5" customHeight="1">
      <c r="B161" s="34"/>
      <c r="C161" s="133" t="s">
        <v>364</v>
      </c>
      <c r="D161" s="133" t="s">
        <v>215</v>
      </c>
      <c r="E161" s="134" t="s">
        <v>9152</v>
      </c>
      <c r="F161" s="135" t="s">
        <v>9153</v>
      </c>
      <c r="G161" s="136" t="s">
        <v>536</v>
      </c>
      <c r="H161" s="137">
        <v>56.784999999999997</v>
      </c>
      <c r="I161" s="138"/>
      <c r="J161" s="139">
        <f>ROUND(I161*H161,2)</f>
        <v>0</v>
      </c>
      <c r="K161" s="135" t="s">
        <v>219</v>
      </c>
      <c r="L161" s="34"/>
      <c r="M161" s="140" t="s">
        <v>19</v>
      </c>
      <c r="N161" s="141" t="s">
        <v>40</v>
      </c>
      <c r="P161" s="142">
        <f>O161*H161</f>
        <v>0</v>
      </c>
      <c r="Q161" s="142">
        <v>4.2999999999999999E-4</v>
      </c>
      <c r="R161" s="142">
        <f>Q161*H161</f>
        <v>2.4417549999999996E-2</v>
      </c>
      <c r="S161" s="142">
        <v>0</v>
      </c>
      <c r="T161" s="143">
        <f>S161*H161</f>
        <v>0</v>
      </c>
      <c r="AR161" s="144" t="s">
        <v>316</v>
      </c>
      <c r="AT161" s="144" t="s">
        <v>215</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9154</v>
      </c>
    </row>
    <row r="162" spans="2:65" s="1" customFormat="1">
      <c r="B162" s="34"/>
      <c r="D162" s="146" t="s">
        <v>222</v>
      </c>
      <c r="F162" s="147" t="s">
        <v>9155</v>
      </c>
      <c r="I162" s="148"/>
      <c r="L162" s="34"/>
      <c r="M162" s="149"/>
      <c r="T162" s="55"/>
      <c r="AT162" s="19" t="s">
        <v>222</v>
      </c>
      <c r="AU162" s="19" t="s">
        <v>79</v>
      </c>
    </row>
    <row r="163" spans="2:65" s="1" customFormat="1" ht="19.5">
      <c r="B163" s="34"/>
      <c r="D163" s="150" t="s">
        <v>224</v>
      </c>
      <c r="F163" s="151" t="s">
        <v>9138</v>
      </c>
      <c r="I163" s="148"/>
      <c r="L163" s="34"/>
      <c r="M163" s="149"/>
      <c r="T163" s="55"/>
      <c r="AT163" s="19" t="s">
        <v>224</v>
      </c>
      <c r="AU163" s="19" t="s">
        <v>79</v>
      </c>
    </row>
    <row r="164" spans="2:65" s="14" customFormat="1">
      <c r="B164" s="170"/>
      <c r="D164" s="150" t="s">
        <v>226</v>
      </c>
      <c r="E164" s="171" t="s">
        <v>19</v>
      </c>
      <c r="F164" s="172" t="s">
        <v>9156</v>
      </c>
      <c r="H164" s="171" t="s">
        <v>19</v>
      </c>
      <c r="I164" s="173"/>
      <c r="L164" s="170"/>
      <c r="M164" s="174"/>
      <c r="T164" s="175"/>
      <c r="AT164" s="171" t="s">
        <v>226</v>
      </c>
      <c r="AU164" s="171" t="s">
        <v>79</v>
      </c>
      <c r="AV164" s="14" t="s">
        <v>77</v>
      </c>
      <c r="AW164" s="14" t="s">
        <v>31</v>
      </c>
      <c r="AX164" s="14" t="s">
        <v>69</v>
      </c>
      <c r="AY164" s="171" t="s">
        <v>212</v>
      </c>
    </row>
    <row r="165" spans="2:65" s="12" customFormat="1">
      <c r="B165" s="152"/>
      <c r="D165" s="150" t="s">
        <v>226</v>
      </c>
      <c r="E165" s="153" t="s">
        <v>19</v>
      </c>
      <c r="F165" s="154" t="s">
        <v>9157</v>
      </c>
      <c r="H165" s="155">
        <v>11.666</v>
      </c>
      <c r="I165" s="156"/>
      <c r="L165" s="152"/>
      <c r="M165" s="157"/>
      <c r="T165" s="158"/>
      <c r="AT165" s="153" t="s">
        <v>226</v>
      </c>
      <c r="AU165" s="153" t="s">
        <v>79</v>
      </c>
      <c r="AV165" s="12" t="s">
        <v>79</v>
      </c>
      <c r="AW165" s="12" t="s">
        <v>31</v>
      </c>
      <c r="AX165" s="12" t="s">
        <v>69</v>
      </c>
      <c r="AY165" s="153" t="s">
        <v>212</v>
      </c>
    </row>
    <row r="166" spans="2:65" s="12" customFormat="1">
      <c r="B166" s="152"/>
      <c r="D166" s="150" t="s">
        <v>226</v>
      </c>
      <c r="E166" s="153" t="s">
        <v>19</v>
      </c>
      <c r="F166" s="154" t="s">
        <v>9158</v>
      </c>
      <c r="H166" s="155">
        <v>3.6749999999999998</v>
      </c>
      <c r="I166" s="156"/>
      <c r="L166" s="152"/>
      <c r="M166" s="157"/>
      <c r="T166" s="158"/>
      <c r="AT166" s="153" t="s">
        <v>226</v>
      </c>
      <c r="AU166" s="153" t="s">
        <v>79</v>
      </c>
      <c r="AV166" s="12" t="s">
        <v>79</v>
      </c>
      <c r="AW166" s="12" t="s">
        <v>31</v>
      </c>
      <c r="AX166" s="12" t="s">
        <v>69</v>
      </c>
      <c r="AY166" s="153" t="s">
        <v>212</v>
      </c>
    </row>
    <row r="167" spans="2:65" s="12" customFormat="1">
      <c r="B167" s="152"/>
      <c r="D167" s="150" t="s">
        <v>226</v>
      </c>
      <c r="E167" s="153" t="s">
        <v>19</v>
      </c>
      <c r="F167" s="154" t="s">
        <v>9159</v>
      </c>
      <c r="H167" s="155">
        <v>9.66</v>
      </c>
      <c r="I167" s="156"/>
      <c r="L167" s="152"/>
      <c r="M167" s="157"/>
      <c r="T167" s="158"/>
      <c r="AT167" s="153" t="s">
        <v>226</v>
      </c>
      <c r="AU167" s="153" t="s">
        <v>79</v>
      </c>
      <c r="AV167" s="12" t="s">
        <v>79</v>
      </c>
      <c r="AW167" s="12" t="s">
        <v>31</v>
      </c>
      <c r="AX167" s="12" t="s">
        <v>69</v>
      </c>
      <c r="AY167" s="153" t="s">
        <v>212</v>
      </c>
    </row>
    <row r="168" spans="2:65" s="12" customFormat="1">
      <c r="B168" s="152"/>
      <c r="D168" s="150" t="s">
        <v>226</v>
      </c>
      <c r="E168" s="153" t="s">
        <v>19</v>
      </c>
      <c r="F168" s="154" t="s">
        <v>9160</v>
      </c>
      <c r="H168" s="155">
        <v>12.159000000000001</v>
      </c>
      <c r="I168" s="156"/>
      <c r="L168" s="152"/>
      <c r="M168" s="157"/>
      <c r="T168" s="158"/>
      <c r="AT168" s="153" t="s">
        <v>226</v>
      </c>
      <c r="AU168" s="153" t="s">
        <v>79</v>
      </c>
      <c r="AV168" s="12" t="s">
        <v>79</v>
      </c>
      <c r="AW168" s="12" t="s">
        <v>31</v>
      </c>
      <c r="AX168" s="12" t="s">
        <v>69</v>
      </c>
      <c r="AY168" s="153" t="s">
        <v>212</v>
      </c>
    </row>
    <row r="169" spans="2:65" s="12" customFormat="1">
      <c r="B169" s="152"/>
      <c r="D169" s="150" t="s">
        <v>226</v>
      </c>
      <c r="E169" s="153" t="s">
        <v>19</v>
      </c>
      <c r="F169" s="154" t="s">
        <v>9161</v>
      </c>
      <c r="H169" s="155">
        <v>7.6970000000000001</v>
      </c>
      <c r="I169" s="156"/>
      <c r="L169" s="152"/>
      <c r="M169" s="157"/>
      <c r="T169" s="158"/>
      <c r="AT169" s="153" t="s">
        <v>226</v>
      </c>
      <c r="AU169" s="153" t="s">
        <v>79</v>
      </c>
      <c r="AV169" s="12" t="s">
        <v>79</v>
      </c>
      <c r="AW169" s="12" t="s">
        <v>31</v>
      </c>
      <c r="AX169" s="12" t="s">
        <v>69</v>
      </c>
      <c r="AY169" s="153" t="s">
        <v>212</v>
      </c>
    </row>
    <row r="170" spans="2:65" s="12" customFormat="1">
      <c r="B170" s="152"/>
      <c r="D170" s="150" t="s">
        <v>226</v>
      </c>
      <c r="E170" s="153" t="s">
        <v>19</v>
      </c>
      <c r="F170" s="154" t="s">
        <v>9162</v>
      </c>
      <c r="H170" s="155">
        <v>4.5149999999999997</v>
      </c>
      <c r="I170" s="156"/>
      <c r="L170" s="152"/>
      <c r="M170" s="157"/>
      <c r="T170" s="158"/>
      <c r="AT170" s="153" t="s">
        <v>226</v>
      </c>
      <c r="AU170" s="153" t="s">
        <v>79</v>
      </c>
      <c r="AV170" s="12" t="s">
        <v>79</v>
      </c>
      <c r="AW170" s="12" t="s">
        <v>31</v>
      </c>
      <c r="AX170" s="12" t="s">
        <v>69</v>
      </c>
      <c r="AY170" s="153" t="s">
        <v>212</v>
      </c>
    </row>
    <row r="171" spans="2:65" s="12" customFormat="1">
      <c r="B171" s="152"/>
      <c r="D171" s="150" t="s">
        <v>226</v>
      </c>
      <c r="E171" s="153" t="s">
        <v>19</v>
      </c>
      <c r="F171" s="154" t="s">
        <v>9163</v>
      </c>
      <c r="H171" s="155">
        <v>7.4130000000000003</v>
      </c>
      <c r="I171" s="156"/>
      <c r="L171" s="152"/>
      <c r="M171" s="157"/>
      <c r="T171" s="158"/>
      <c r="AT171" s="153" t="s">
        <v>226</v>
      </c>
      <c r="AU171" s="153" t="s">
        <v>79</v>
      </c>
      <c r="AV171" s="12" t="s">
        <v>79</v>
      </c>
      <c r="AW171" s="12" t="s">
        <v>31</v>
      </c>
      <c r="AX171" s="12" t="s">
        <v>69</v>
      </c>
      <c r="AY171" s="153" t="s">
        <v>212</v>
      </c>
    </row>
    <row r="172" spans="2:65" s="13" customFormat="1">
      <c r="B172" s="159"/>
      <c r="D172" s="150" t="s">
        <v>226</v>
      </c>
      <c r="E172" s="160" t="s">
        <v>19</v>
      </c>
      <c r="F172" s="161" t="s">
        <v>228</v>
      </c>
      <c r="H172" s="162">
        <v>56.784999999999997</v>
      </c>
      <c r="I172" s="163"/>
      <c r="L172" s="159"/>
      <c r="M172" s="164"/>
      <c r="T172" s="165"/>
      <c r="AT172" s="160" t="s">
        <v>226</v>
      </c>
      <c r="AU172" s="160" t="s">
        <v>79</v>
      </c>
      <c r="AV172" s="13" t="s">
        <v>229</v>
      </c>
      <c r="AW172" s="13" t="s">
        <v>31</v>
      </c>
      <c r="AX172" s="13" t="s">
        <v>77</v>
      </c>
      <c r="AY172" s="160" t="s">
        <v>212</v>
      </c>
    </row>
    <row r="173" spans="2:65" s="1" customFormat="1" ht="16.5" customHeight="1">
      <c r="B173" s="34"/>
      <c r="C173" s="133" t="s">
        <v>586</v>
      </c>
      <c r="D173" s="133" t="s">
        <v>215</v>
      </c>
      <c r="E173" s="134" t="s">
        <v>9164</v>
      </c>
      <c r="F173" s="135" t="s">
        <v>9165</v>
      </c>
      <c r="G173" s="136" t="s">
        <v>536</v>
      </c>
      <c r="H173" s="137">
        <v>176.32499999999999</v>
      </c>
      <c r="I173" s="138"/>
      <c r="J173" s="139">
        <f>ROUND(I173*H173,2)</f>
        <v>0</v>
      </c>
      <c r="K173" s="135" t="s">
        <v>219</v>
      </c>
      <c r="L173" s="34"/>
      <c r="M173" s="140" t="s">
        <v>19</v>
      </c>
      <c r="N173" s="141" t="s">
        <v>40</v>
      </c>
      <c r="P173" s="142">
        <f>O173*H173</f>
        <v>0</v>
      </c>
      <c r="Q173" s="142">
        <v>5.0000000000000001E-4</v>
      </c>
      <c r="R173" s="142">
        <f>Q173*H173</f>
        <v>8.8162499999999991E-2</v>
      </c>
      <c r="S173" s="142">
        <v>0</v>
      </c>
      <c r="T173" s="143">
        <f>S173*H173</f>
        <v>0</v>
      </c>
      <c r="AR173" s="144" t="s">
        <v>316</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316</v>
      </c>
      <c r="BM173" s="144" t="s">
        <v>9166</v>
      </c>
    </row>
    <row r="174" spans="2:65" s="1" customFormat="1">
      <c r="B174" s="34"/>
      <c r="D174" s="146" t="s">
        <v>222</v>
      </c>
      <c r="F174" s="147" t="s">
        <v>9167</v>
      </c>
      <c r="I174" s="148"/>
      <c r="L174" s="34"/>
      <c r="M174" s="149"/>
      <c r="T174" s="55"/>
      <c r="AT174" s="19" t="s">
        <v>222</v>
      </c>
      <c r="AU174" s="19" t="s">
        <v>79</v>
      </c>
    </row>
    <row r="175" spans="2:65" s="1" customFormat="1" ht="19.5">
      <c r="B175" s="34"/>
      <c r="D175" s="150" t="s">
        <v>224</v>
      </c>
      <c r="F175" s="151" t="s">
        <v>9138</v>
      </c>
      <c r="I175" s="148"/>
      <c r="L175" s="34"/>
      <c r="M175" s="149"/>
      <c r="T175" s="55"/>
      <c r="AT175" s="19" t="s">
        <v>224</v>
      </c>
      <c r="AU175" s="19" t="s">
        <v>79</v>
      </c>
    </row>
    <row r="176" spans="2:65" s="14" customFormat="1">
      <c r="B176" s="170"/>
      <c r="D176" s="150" t="s">
        <v>226</v>
      </c>
      <c r="E176" s="171" t="s">
        <v>19</v>
      </c>
      <c r="F176" s="172" t="s">
        <v>9156</v>
      </c>
      <c r="H176" s="171" t="s">
        <v>19</v>
      </c>
      <c r="I176" s="173"/>
      <c r="L176" s="170"/>
      <c r="M176" s="174"/>
      <c r="T176" s="175"/>
      <c r="AT176" s="171" t="s">
        <v>226</v>
      </c>
      <c r="AU176" s="171" t="s">
        <v>79</v>
      </c>
      <c r="AV176" s="14" t="s">
        <v>77</v>
      </c>
      <c r="AW176" s="14" t="s">
        <v>31</v>
      </c>
      <c r="AX176" s="14" t="s">
        <v>69</v>
      </c>
      <c r="AY176" s="171" t="s">
        <v>212</v>
      </c>
    </row>
    <row r="177" spans="2:65" s="12" customFormat="1">
      <c r="B177" s="152"/>
      <c r="D177" s="150" t="s">
        <v>226</v>
      </c>
      <c r="E177" s="153" t="s">
        <v>19</v>
      </c>
      <c r="F177" s="154" t="s">
        <v>9168</v>
      </c>
      <c r="H177" s="155">
        <v>7.6230000000000002</v>
      </c>
      <c r="I177" s="156"/>
      <c r="L177" s="152"/>
      <c r="M177" s="157"/>
      <c r="T177" s="158"/>
      <c r="AT177" s="153" t="s">
        <v>226</v>
      </c>
      <c r="AU177" s="153" t="s">
        <v>79</v>
      </c>
      <c r="AV177" s="12" t="s">
        <v>79</v>
      </c>
      <c r="AW177" s="12" t="s">
        <v>31</v>
      </c>
      <c r="AX177" s="12" t="s">
        <v>69</v>
      </c>
      <c r="AY177" s="153" t="s">
        <v>212</v>
      </c>
    </row>
    <row r="178" spans="2:65" s="12" customFormat="1">
      <c r="B178" s="152"/>
      <c r="D178" s="150" t="s">
        <v>226</v>
      </c>
      <c r="E178" s="153" t="s">
        <v>19</v>
      </c>
      <c r="F178" s="154" t="s">
        <v>9169</v>
      </c>
      <c r="H178" s="155">
        <v>18.007999999999999</v>
      </c>
      <c r="I178" s="156"/>
      <c r="L178" s="152"/>
      <c r="M178" s="157"/>
      <c r="T178" s="158"/>
      <c r="AT178" s="153" t="s">
        <v>226</v>
      </c>
      <c r="AU178" s="153" t="s">
        <v>79</v>
      </c>
      <c r="AV178" s="12" t="s">
        <v>79</v>
      </c>
      <c r="AW178" s="12" t="s">
        <v>31</v>
      </c>
      <c r="AX178" s="12" t="s">
        <v>69</v>
      </c>
      <c r="AY178" s="153" t="s">
        <v>212</v>
      </c>
    </row>
    <row r="179" spans="2:65" s="12" customFormat="1">
      <c r="B179" s="152"/>
      <c r="D179" s="150" t="s">
        <v>226</v>
      </c>
      <c r="E179" s="153" t="s">
        <v>19</v>
      </c>
      <c r="F179" s="154" t="s">
        <v>9170</v>
      </c>
      <c r="H179" s="155">
        <v>10.013999999999999</v>
      </c>
      <c r="I179" s="156"/>
      <c r="L179" s="152"/>
      <c r="M179" s="157"/>
      <c r="T179" s="158"/>
      <c r="AT179" s="153" t="s">
        <v>226</v>
      </c>
      <c r="AU179" s="153" t="s">
        <v>79</v>
      </c>
      <c r="AV179" s="12" t="s">
        <v>79</v>
      </c>
      <c r="AW179" s="12" t="s">
        <v>31</v>
      </c>
      <c r="AX179" s="12" t="s">
        <v>69</v>
      </c>
      <c r="AY179" s="153" t="s">
        <v>212</v>
      </c>
    </row>
    <row r="180" spans="2:65" s="12" customFormat="1">
      <c r="B180" s="152"/>
      <c r="D180" s="150" t="s">
        <v>226</v>
      </c>
      <c r="E180" s="153" t="s">
        <v>19</v>
      </c>
      <c r="F180" s="154" t="s">
        <v>9171</v>
      </c>
      <c r="H180" s="155">
        <v>27.530999999999999</v>
      </c>
      <c r="I180" s="156"/>
      <c r="L180" s="152"/>
      <c r="M180" s="157"/>
      <c r="T180" s="158"/>
      <c r="AT180" s="153" t="s">
        <v>226</v>
      </c>
      <c r="AU180" s="153" t="s">
        <v>79</v>
      </c>
      <c r="AV180" s="12" t="s">
        <v>79</v>
      </c>
      <c r="AW180" s="12" t="s">
        <v>31</v>
      </c>
      <c r="AX180" s="12" t="s">
        <v>69</v>
      </c>
      <c r="AY180" s="153" t="s">
        <v>212</v>
      </c>
    </row>
    <row r="181" spans="2:65" s="12" customFormat="1">
      <c r="B181" s="152"/>
      <c r="D181" s="150" t="s">
        <v>226</v>
      </c>
      <c r="E181" s="153" t="s">
        <v>19</v>
      </c>
      <c r="F181" s="154" t="s">
        <v>9172</v>
      </c>
      <c r="H181" s="155">
        <v>19.204999999999998</v>
      </c>
      <c r="I181" s="156"/>
      <c r="L181" s="152"/>
      <c r="M181" s="157"/>
      <c r="T181" s="158"/>
      <c r="AT181" s="153" t="s">
        <v>226</v>
      </c>
      <c r="AU181" s="153" t="s">
        <v>79</v>
      </c>
      <c r="AV181" s="12" t="s">
        <v>79</v>
      </c>
      <c r="AW181" s="12" t="s">
        <v>31</v>
      </c>
      <c r="AX181" s="12" t="s">
        <v>69</v>
      </c>
      <c r="AY181" s="153" t="s">
        <v>212</v>
      </c>
    </row>
    <row r="182" spans="2:65" s="12" customFormat="1">
      <c r="B182" s="152"/>
      <c r="D182" s="150" t="s">
        <v>226</v>
      </c>
      <c r="E182" s="153" t="s">
        <v>19</v>
      </c>
      <c r="F182" s="154" t="s">
        <v>9173</v>
      </c>
      <c r="H182" s="155">
        <v>42.158000000000001</v>
      </c>
      <c r="I182" s="156"/>
      <c r="L182" s="152"/>
      <c r="M182" s="157"/>
      <c r="T182" s="158"/>
      <c r="AT182" s="153" t="s">
        <v>226</v>
      </c>
      <c r="AU182" s="153" t="s">
        <v>79</v>
      </c>
      <c r="AV182" s="12" t="s">
        <v>79</v>
      </c>
      <c r="AW182" s="12" t="s">
        <v>31</v>
      </c>
      <c r="AX182" s="12" t="s">
        <v>69</v>
      </c>
      <c r="AY182" s="153" t="s">
        <v>212</v>
      </c>
    </row>
    <row r="183" spans="2:65" s="12" customFormat="1">
      <c r="B183" s="152"/>
      <c r="D183" s="150" t="s">
        <v>226</v>
      </c>
      <c r="E183" s="153" t="s">
        <v>19</v>
      </c>
      <c r="F183" s="154" t="s">
        <v>9174</v>
      </c>
      <c r="H183" s="155">
        <v>51.786000000000001</v>
      </c>
      <c r="I183" s="156"/>
      <c r="L183" s="152"/>
      <c r="M183" s="157"/>
      <c r="T183" s="158"/>
      <c r="AT183" s="153" t="s">
        <v>226</v>
      </c>
      <c r="AU183" s="153" t="s">
        <v>79</v>
      </c>
      <c r="AV183" s="12" t="s">
        <v>79</v>
      </c>
      <c r="AW183" s="12" t="s">
        <v>31</v>
      </c>
      <c r="AX183" s="12" t="s">
        <v>69</v>
      </c>
      <c r="AY183" s="153" t="s">
        <v>212</v>
      </c>
    </row>
    <row r="184" spans="2:65" s="13" customFormat="1">
      <c r="B184" s="159"/>
      <c r="D184" s="150" t="s">
        <v>226</v>
      </c>
      <c r="E184" s="160" t="s">
        <v>19</v>
      </c>
      <c r="F184" s="161" t="s">
        <v>228</v>
      </c>
      <c r="H184" s="162">
        <v>176.32499999999999</v>
      </c>
      <c r="I184" s="163"/>
      <c r="L184" s="159"/>
      <c r="M184" s="164"/>
      <c r="T184" s="165"/>
      <c r="AT184" s="160" t="s">
        <v>226</v>
      </c>
      <c r="AU184" s="160" t="s">
        <v>79</v>
      </c>
      <c r="AV184" s="13" t="s">
        <v>229</v>
      </c>
      <c r="AW184" s="13" t="s">
        <v>31</v>
      </c>
      <c r="AX184" s="13" t="s">
        <v>77</v>
      </c>
      <c r="AY184" s="160" t="s">
        <v>212</v>
      </c>
    </row>
    <row r="185" spans="2:65" s="1" customFormat="1" ht="16.5" customHeight="1">
      <c r="B185" s="34"/>
      <c r="C185" s="133" t="s">
        <v>593</v>
      </c>
      <c r="D185" s="133" t="s">
        <v>215</v>
      </c>
      <c r="E185" s="134" t="s">
        <v>9175</v>
      </c>
      <c r="F185" s="135" t="s">
        <v>9176</v>
      </c>
      <c r="G185" s="136" t="s">
        <v>536</v>
      </c>
      <c r="H185" s="137">
        <v>10.007999999999999</v>
      </c>
      <c r="I185" s="138"/>
      <c r="J185" s="139">
        <f>ROUND(I185*H185,2)</f>
        <v>0</v>
      </c>
      <c r="K185" s="135" t="s">
        <v>219</v>
      </c>
      <c r="L185" s="34"/>
      <c r="M185" s="140" t="s">
        <v>19</v>
      </c>
      <c r="N185" s="141" t="s">
        <v>40</v>
      </c>
      <c r="P185" s="142">
        <f>O185*H185</f>
        <v>0</v>
      </c>
      <c r="Q185" s="142">
        <v>7.6000000000000004E-4</v>
      </c>
      <c r="R185" s="142">
        <f>Q185*H185</f>
        <v>7.6060799999999994E-3</v>
      </c>
      <c r="S185" s="142">
        <v>0</v>
      </c>
      <c r="T185" s="143">
        <f>S185*H185</f>
        <v>0</v>
      </c>
      <c r="AR185" s="144" t="s">
        <v>316</v>
      </c>
      <c r="AT185" s="144" t="s">
        <v>215</v>
      </c>
      <c r="AU185" s="144" t="s">
        <v>79</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9177</v>
      </c>
    </row>
    <row r="186" spans="2:65" s="1" customFormat="1">
      <c r="B186" s="34"/>
      <c r="D186" s="146" t="s">
        <v>222</v>
      </c>
      <c r="F186" s="147" t="s">
        <v>9178</v>
      </c>
      <c r="I186" s="148"/>
      <c r="L186" s="34"/>
      <c r="M186" s="149"/>
      <c r="T186" s="55"/>
      <c r="AT186" s="19" t="s">
        <v>222</v>
      </c>
      <c r="AU186" s="19" t="s">
        <v>79</v>
      </c>
    </row>
    <row r="187" spans="2:65" s="14" customFormat="1">
      <c r="B187" s="170"/>
      <c r="D187" s="150" t="s">
        <v>226</v>
      </c>
      <c r="E187" s="171" t="s">
        <v>19</v>
      </c>
      <c r="F187" s="172" t="s">
        <v>9156</v>
      </c>
      <c r="H187" s="171" t="s">
        <v>19</v>
      </c>
      <c r="I187" s="173"/>
      <c r="L187" s="170"/>
      <c r="M187" s="174"/>
      <c r="T187" s="175"/>
      <c r="AT187" s="171" t="s">
        <v>226</v>
      </c>
      <c r="AU187" s="171" t="s">
        <v>79</v>
      </c>
      <c r="AV187" s="14" t="s">
        <v>77</v>
      </c>
      <c r="AW187" s="14" t="s">
        <v>31</v>
      </c>
      <c r="AX187" s="14" t="s">
        <v>69</v>
      </c>
      <c r="AY187" s="171" t="s">
        <v>212</v>
      </c>
    </row>
    <row r="188" spans="2:65" s="12" customFormat="1">
      <c r="B188" s="152"/>
      <c r="D188" s="150" t="s">
        <v>226</v>
      </c>
      <c r="E188" s="153" t="s">
        <v>19</v>
      </c>
      <c r="F188" s="154" t="s">
        <v>9179</v>
      </c>
      <c r="H188" s="155">
        <v>8.4000000000000005E-2</v>
      </c>
      <c r="I188" s="156"/>
      <c r="L188" s="152"/>
      <c r="M188" s="157"/>
      <c r="T188" s="158"/>
      <c r="AT188" s="153" t="s">
        <v>226</v>
      </c>
      <c r="AU188" s="153" t="s">
        <v>79</v>
      </c>
      <c r="AV188" s="12" t="s">
        <v>79</v>
      </c>
      <c r="AW188" s="12" t="s">
        <v>31</v>
      </c>
      <c r="AX188" s="12" t="s">
        <v>69</v>
      </c>
      <c r="AY188" s="153" t="s">
        <v>212</v>
      </c>
    </row>
    <row r="189" spans="2:65" s="12" customFormat="1">
      <c r="B189" s="152"/>
      <c r="D189" s="150" t="s">
        <v>226</v>
      </c>
      <c r="E189" s="153" t="s">
        <v>19</v>
      </c>
      <c r="F189" s="154" t="s">
        <v>9180</v>
      </c>
      <c r="H189" s="155">
        <v>0.2</v>
      </c>
      <c r="I189" s="156"/>
      <c r="L189" s="152"/>
      <c r="M189" s="157"/>
      <c r="T189" s="158"/>
      <c r="AT189" s="153" t="s">
        <v>226</v>
      </c>
      <c r="AU189" s="153" t="s">
        <v>79</v>
      </c>
      <c r="AV189" s="12" t="s">
        <v>79</v>
      </c>
      <c r="AW189" s="12" t="s">
        <v>31</v>
      </c>
      <c r="AX189" s="12" t="s">
        <v>69</v>
      </c>
      <c r="AY189" s="153" t="s">
        <v>212</v>
      </c>
    </row>
    <row r="190" spans="2:65" s="12" customFormat="1">
      <c r="B190" s="152"/>
      <c r="D190" s="150" t="s">
        <v>226</v>
      </c>
      <c r="E190" s="153" t="s">
        <v>19</v>
      </c>
      <c r="F190" s="154" t="s">
        <v>9181</v>
      </c>
      <c r="H190" s="155">
        <v>0.2</v>
      </c>
      <c r="I190" s="156"/>
      <c r="L190" s="152"/>
      <c r="M190" s="157"/>
      <c r="T190" s="158"/>
      <c r="AT190" s="153" t="s">
        <v>226</v>
      </c>
      <c r="AU190" s="153" t="s">
        <v>79</v>
      </c>
      <c r="AV190" s="12" t="s">
        <v>79</v>
      </c>
      <c r="AW190" s="12" t="s">
        <v>31</v>
      </c>
      <c r="AX190" s="12" t="s">
        <v>69</v>
      </c>
      <c r="AY190" s="153" t="s">
        <v>212</v>
      </c>
    </row>
    <row r="191" spans="2:65" s="12" customFormat="1">
      <c r="B191" s="152"/>
      <c r="D191" s="150" t="s">
        <v>226</v>
      </c>
      <c r="E191" s="153" t="s">
        <v>19</v>
      </c>
      <c r="F191" s="154" t="s">
        <v>9182</v>
      </c>
      <c r="H191" s="155">
        <v>0.45200000000000001</v>
      </c>
      <c r="I191" s="156"/>
      <c r="L191" s="152"/>
      <c r="M191" s="157"/>
      <c r="T191" s="158"/>
      <c r="AT191" s="153" t="s">
        <v>226</v>
      </c>
      <c r="AU191" s="153" t="s">
        <v>79</v>
      </c>
      <c r="AV191" s="12" t="s">
        <v>79</v>
      </c>
      <c r="AW191" s="12" t="s">
        <v>31</v>
      </c>
      <c r="AX191" s="12" t="s">
        <v>69</v>
      </c>
      <c r="AY191" s="153" t="s">
        <v>212</v>
      </c>
    </row>
    <row r="192" spans="2:65" s="12" customFormat="1">
      <c r="B192" s="152"/>
      <c r="D192" s="150" t="s">
        <v>226</v>
      </c>
      <c r="E192" s="153" t="s">
        <v>19</v>
      </c>
      <c r="F192" s="154" t="s">
        <v>9183</v>
      </c>
      <c r="H192" s="155">
        <v>0.252</v>
      </c>
      <c r="I192" s="156"/>
      <c r="L192" s="152"/>
      <c r="M192" s="157"/>
      <c r="T192" s="158"/>
      <c r="AT192" s="153" t="s">
        <v>226</v>
      </c>
      <c r="AU192" s="153" t="s">
        <v>79</v>
      </c>
      <c r="AV192" s="12" t="s">
        <v>79</v>
      </c>
      <c r="AW192" s="12" t="s">
        <v>31</v>
      </c>
      <c r="AX192" s="12" t="s">
        <v>69</v>
      </c>
      <c r="AY192" s="153" t="s">
        <v>212</v>
      </c>
    </row>
    <row r="193" spans="2:65" s="12" customFormat="1">
      <c r="B193" s="152"/>
      <c r="D193" s="150" t="s">
        <v>226</v>
      </c>
      <c r="E193" s="153" t="s">
        <v>19</v>
      </c>
      <c r="F193" s="154" t="s">
        <v>9184</v>
      </c>
      <c r="H193" s="155">
        <v>0.252</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9185</v>
      </c>
      <c r="H194" s="155">
        <v>8.5679999999999996</v>
      </c>
      <c r="I194" s="156"/>
      <c r="L194" s="152"/>
      <c r="M194" s="157"/>
      <c r="T194" s="158"/>
      <c r="AT194" s="153" t="s">
        <v>226</v>
      </c>
      <c r="AU194" s="153" t="s">
        <v>79</v>
      </c>
      <c r="AV194" s="12" t="s">
        <v>79</v>
      </c>
      <c r="AW194" s="12" t="s">
        <v>31</v>
      </c>
      <c r="AX194" s="12" t="s">
        <v>69</v>
      </c>
      <c r="AY194" s="153" t="s">
        <v>212</v>
      </c>
    </row>
    <row r="195" spans="2:65" s="13" customFormat="1">
      <c r="B195" s="159"/>
      <c r="D195" s="150" t="s">
        <v>226</v>
      </c>
      <c r="E195" s="160" t="s">
        <v>19</v>
      </c>
      <c r="F195" s="161" t="s">
        <v>228</v>
      </c>
      <c r="H195" s="162">
        <v>10.007999999999999</v>
      </c>
      <c r="I195" s="163"/>
      <c r="L195" s="159"/>
      <c r="M195" s="164"/>
      <c r="T195" s="165"/>
      <c r="AT195" s="160" t="s">
        <v>226</v>
      </c>
      <c r="AU195" s="160" t="s">
        <v>79</v>
      </c>
      <c r="AV195" s="13" t="s">
        <v>229</v>
      </c>
      <c r="AW195" s="13" t="s">
        <v>31</v>
      </c>
      <c r="AX195" s="13" t="s">
        <v>77</v>
      </c>
      <c r="AY195" s="160" t="s">
        <v>212</v>
      </c>
    </row>
    <row r="196" spans="2:65" s="1" customFormat="1" ht="16.5" customHeight="1">
      <c r="B196" s="34"/>
      <c r="C196" s="133" t="s">
        <v>598</v>
      </c>
      <c r="D196" s="133" t="s">
        <v>215</v>
      </c>
      <c r="E196" s="134" t="s">
        <v>9186</v>
      </c>
      <c r="F196" s="135" t="s">
        <v>9187</v>
      </c>
      <c r="G196" s="136" t="s">
        <v>536</v>
      </c>
      <c r="H196" s="137">
        <v>30.452000000000002</v>
      </c>
      <c r="I196" s="138"/>
      <c r="J196" s="139">
        <f>ROUND(I196*H196,2)</f>
        <v>0</v>
      </c>
      <c r="K196" s="135" t="s">
        <v>219</v>
      </c>
      <c r="L196" s="34"/>
      <c r="M196" s="140" t="s">
        <v>19</v>
      </c>
      <c r="N196" s="141" t="s">
        <v>40</v>
      </c>
      <c r="P196" s="142">
        <f>O196*H196</f>
        <v>0</v>
      </c>
      <c r="Q196" s="142">
        <v>1.5299999999999999E-3</v>
      </c>
      <c r="R196" s="142">
        <f>Q196*H196</f>
        <v>4.6591559999999997E-2</v>
      </c>
      <c r="S196" s="142">
        <v>0</v>
      </c>
      <c r="T196" s="143">
        <f>S196*H196</f>
        <v>0</v>
      </c>
      <c r="AR196" s="144" t="s">
        <v>316</v>
      </c>
      <c r="AT196" s="144" t="s">
        <v>215</v>
      </c>
      <c r="AU196" s="144" t="s">
        <v>79</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316</v>
      </c>
      <c r="BM196" s="144" t="s">
        <v>9188</v>
      </c>
    </row>
    <row r="197" spans="2:65" s="1" customFormat="1">
      <c r="B197" s="34"/>
      <c r="D197" s="146" t="s">
        <v>222</v>
      </c>
      <c r="F197" s="147" t="s">
        <v>9189</v>
      </c>
      <c r="I197" s="148"/>
      <c r="L197" s="34"/>
      <c r="M197" s="149"/>
      <c r="T197" s="55"/>
      <c r="AT197" s="19" t="s">
        <v>222</v>
      </c>
      <c r="AU197" s="19" t="s">
        <v>79</v>
      </c>
    </row>
    <row r="198" spans="2:65" s="1" customFormat="1" ht="19.5">
      <c r="B198" s="34"/>
      <c r="D198" s="150" t="s">
        <v>224</v>
      </c>
      <c r="F198" s="151" t="s">
        <v>9138</v>
      </c>
      <c r="I198" s="148"/>
      <c r="L198" s="34"/>
      <c r="M198" s="149"/>
      <c r="T198" s="55"/>
      <c r="AT198" s="19" t="s">
        <v>224</v>
      </c>
      <c r="AU198" s="19" t="s">
        <v>79</v>
      </c>
    </row>
    <row r="199" spans="2:65" s="14" customFormat="1">
      <c r="B199" s="170"/>
      <c r="D199" s="150" t="s">
        <v>226</v>
      </c>
      <c r="E199" s="171" t="s">
        <v>19</v>
      </c>
      <c r="F199" s="172" t="s">
        <v>9156</v>
      </c>
      <c r="H199" s="171" t="s">
        <v>19</v>
      </c>
      <c r="I199" s="173"/>
      <c r="L199" s="170"/>
      <c r="M199" s="174"/>
      <c r="T199" s="175"/>
      <c r="AT199" s="171" t="s">
        <v>226</v>
      </c>
      <c r="AU199" s="171" t="s">
        <v>79</v>
      </c>
      <c r="AV199" s="14" t="s">
        <v>77</v>
      </c>
      <c r="AW199" s="14" t="s">
        <v>31</v>
      </c>
      <c r="AX199" s="14" t="s">
        <v>69</v>
      </c>
      <c r="AY199" s="171" t="s">
        <v>212</v>
      </c>
    </row>
    <row r="200" spans="2:65" s="12" customFormat="1">
      <c r="B200" s="152"/>
      <c r="D200" s="150" t="s">
        <v>226</v>
      </c>
      <c r="E200" s="153" t="s">
        <v>19</v>
      </c>
      <c r="F200" s="154" t="s">
        <v>9190</v>
      </c>
      <c r="H200" s="155">
        <v>5.67</v>
      </c>
      <c r="I200" s="156"/>
      <c r="L200" s="152"/>
      <c r="M200" s="157"/>
      <c r="T200" s="158"/>
      <c r="AT200" s="153" t="s">
        <v>226</v>
      </c>
      <c r="AU200" s="153" t="s">
        <v>79</v>
      </c>
      <c r="AV200" s="12" t="s">
        <v>79</v>
      </c>
      <c r="AW200" s="12" t="s">
        <v>31</v>
      </c>
      <c r="AX200" s="12" t="s">
        <v>69</v>
      </c>
      <c r="AY200" s="153" t="s">
        <v>212</v>
      </c>
    </row>
    <row r="201" spans="2:65" s="12" customFormat="1">
      <c r="B201" s="152"/>
      <c r="D201" s="150" t="s">
        <v>226</v>
      </c>
      <c r="E201" s="153" t="s">
        <v>19</v>
      </c>
      <c r="F201" s="154" t="s">
        <v>9191</v>
      </c>
      <c r="H201" s="155">
        <v>2.5099999999999998</v>
      </c>
      <c r="I201" s="156"/>
      <c r="L201" s="152"/>
      <c r="M201" s="157"/>
      <c r="T201" s="158"/>
      <c r="AT201" s="153" t="s">
        <v>226</v>
      </c>
      <c r="AU201" s="153" t="s">
        <v>79</v>
      </c>
      <c r="AV201" s="12" t="s">
        <v>79</v>
      </c>
      <c r="AW201" s="12" t="s">
        <v>31</v>
      </c>
      <c r="AX201" s="12" t="s">
        <v>69</v>
      </c>
      <c r="AY201" s="153" t="s">
        <v>212</v>
      </c>
    </row>
    <row r="202" spans="2:65" s="12" customFormat="1">
      <c r="B202" s="152"/>
      <c r="D202" s="150" t="s">
        <v>226</v>
      </c>
      <c r="E202" s="153" t="s">
        <v>19</v>
      </c>
      <c r="F202" s="154" t="s">
        <v>9192</v>
      </c>
      <c r="H202" s="155">
        <v>4.6829999999999998</v>
      </c>
      <c r="I202" s="156"/>
      <c r="L202" s="152"/>
      <c r="M202" s="157"/>
      <c r="T202" s="158"/>
      <c r="AT202" s="153" t="s">
        <v>226</v>
      </c>
      <c r="AU202" s="153" t="s">
        <v>79</v>
      </c>
      <c r="AV202" s="12" t="s">
        <v>79</v>
      </c>
      <c r="AW202" s="12" t="s">
        <v>31</v>
      </c>
      <c r="AX202" s="12" t="s">
        <v>69</v>
      </c>
      <c r="AY202" s="153" t="s">
        <v>212</v>
      </c>
    </row>
    <row r="203" spans="2:65" s="12" customFormat="1">
      <c r="B203" s="152"/>
      <c r="D203" s="150" t="s">
        <v>226</v>
      </c>
      <c r="E203" s="153" t="s">
        <v>19</v>
      </c>
      <c r="F203" s="154" t="s">
        <v>9193</v>
      </c>
      <c r="H203" s="155">
        <v>3.5070000000000001</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9194</v>
      </c>
      <c r="H204" s="155">
        <v>4.694</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9195</v>
      </c>
      <c r="H205" s="155">
        <v>4.694</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9196</v>
      </c>
      <c r="H206" s="155">
        <v>4.694</v>
      </c>
      <c r="I206" s="156"/>
      <c r="L206" s="152"/>
      <c r="M206" s="157"/>
      <c r="T206" s="158"/>
      <c r="AT206" s="153" t="s">
        <v>226</v>
      </c>
      <c r="AU206" s="153" t="s">
        <v>79</v>
      </c>
      <c r="AV206" s="12" t="s">
        <v>79</v>
      </c>
      <c r="AW206" s="12" t="s">
        <v>31</v>
      </c>
      <c r="AX206" s="12" t="s">
        <v>69</v>
      </c>
      <c r="AY206" s="153" t="s">
        <v>212</v>
      </c>
    </row>
    <row r="207" spans="2:65" s="13" customFormat="1">
      <c r="B207" s="159"/>
      <c r="D207" s="150" t="s">
        <v>226</v>
      </c>
      <c r="E207" s="160" t="s">
        <v>19</v>
      </c>
      <c r="F207" s="161" t="s">
        <v>228</v>
      </c>
      <c r="H207" s="162">
        <v>30.452000000000002</v>
      </c>
      <c r="I207" s="163"/>
      <c r="L207" s="159"/>
      <c r="M207" s="164"/>
      <c r="T207" s="165"/>
      <c r="AT207" s="160" t="s">
        <v>226</v>
      </c>
      <c r="AU207" s="160" t="s">
        <v>79</v>
      </c>
      <c r="AV207" s="13" t="s">
        <v>229</v>
      </c>
      <c r="AW207" s="13" t="s">
        <v>31</v>
      </c>
      <c r="AX207" s="13" t="s">
        <v>77</v>
      </c>
      <c r="AY207" s="160" t="s">
        <v>212</v>
      </c>
    </row>
    <row r="208" spans="2:65" s="1" customFormat="1" ht="16.5" customHeight="1">
      <c r="B208" s="34"/>
      <c r="C208" s="133" t="s">
        <v>605</v>
      </c>
      <c r="D208" s="133" t="s">
        <v>215</v>
      </c>
      <c r="E208" s="134" t="s">
        <v>9197</v>
      </c>
      <c r="F208" s="135" t="s">
        <v>9198</v>
      </c>
      <c r="G208" s="136" t="s">
        <v>536</v>
      </c>
      <c r="H208" s="137">
        <v>0.23100000000000001</v>
      </c>
      <c r="I208" s="138"/>
      <c r="J208" s="139">
        <f>ROUND(I208*H208,2)</f>
        <v>0</v>
      </c>
      <c r="K208" s="135" t="s">
        <v>5488</v>
      </c>
      <c r="L208" s="34"/>
      <c r="M208" s="140" t="s">
        <v>19</v>
      </c>
      <c r="N208" s="141" t="s">
        <v>40</v>
      </c>
      <c r="P208" s="142">
        <f>O208*H208</f>
        <v>0</v>
      </c>
      <c r="Q208" s="142">
        <v>5.0000000000000001E-4</v>
      </c>
      <c r="R208" s="142">
        <f>Q208*H208</f>
        <v>1.155E-4</v>
      </c>
      <c r="S208" s="142">
        <v>0</v>
      </c>
      <c r="T208" s="143">
        <f>S208*H208</f>
        <v>0</v>
      </c>
      <c r="AR208" s="144" t="s">
        <v>316</v>
      </c>
      <c r="AT208" s="144" t="s">
        <v>215</v>
      </c>
      <c r="AU208" s="144" t="s">
        <v>79</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316</v>
      </c>
      <c r="BM208" s="144" t="s">
        <v>9199</v>
      </c>
    </row>
    <row r="209" spans="2:65" s="1" customFormat="1" ht="19.5">
      <c r="B209" s="34"/>
      <c r="D209" s="150" t="s">
        <v>224</v>
      </c>
      <c r="F209" s="151" t="s">
        <v>9138</v>
      </c>
      <c r="I209" s="148"/>
      <c r="L209" s="34"/>
      <c r="M209" s="149"/>
      <c r="T209" s="55"/>
      <c r="AT209" s="19" t="s">
        <v>224</v>
      </c>
      <c r="AU209" s="19" t="s">
        <v>79</v>
      </c>
    </row>
    <row r="210" spans="2:65" s="14" customFormat="1">
      <c r="B210" s="170"/>
      <c r="D210" s="150" t="s">
        <v>226</v>
      </c>
      <c r="E210" s="171" t="s">
        <v>19</v>
      </c>
      <c r="F210" s="172" t="s">
        <v>9156</v>
      </c>
      <c r="H210" s="171" t="s">
        <v>19</v>
      </c>
      <c r="I210" s="173"/>
      <c r="L210" s="170"/>
      <c r="M210" s="174"/>
      <c r="T210" s="175"/>
      <c r="AT210" s="171" t="s">
        <v>226</v>
      </c>
      <c r="AU210" s="171" t="s">
        <v>79</v>
      </c>
      <c r="AV210" s="14" t="s">
        <v>77</v>
      </c>
      <c r="AW210" s="14" t="s">
        <v>31</v>
      </c>
      <c r="AX210" s="14" t="s">
        <v>69</v>
      </c>
      <c r="AY210" s="171" t="s">
        <v>212</v>
      </c>
    </row>
    <row r="211" spans="2:65" s="12" customFormat="1">
      <c r="B211" s="152"/>
      <c r="D211" s="150" t="s">
        <v>226</v>
      </c>
      <c r="E211" s="153" t="s">
        <v>19</v>
      </c>
      <c r="F211" s="154" t="s">
        <v>9200</v>
      </c>
      <c r="H211" s="155">
        <v>0.23100000000000001</v>
      </c>
      <c r="I211" s="156"/>
      <c r="L211" s="152"/>
      <c r="M211" s="157"/>
      <c r="T211" s="158"/>
      <c r="AT211" s="153" t="s">
        <v>226</v>
      </c>
      <c r="AU211" s="153" t="s">
        <v>79</v>
      </c>
      <c r="AV211" s="12" t="s">
        <v>79</v>
      </c>
      <c r="AW211" s="12" t="s">
        <v>31</v>
      </c>
      <c r="AX211" s="12" t="s">
        <v>69</v>
      </c>
      <c r="AY211" s="153" t="s">
        <v>212</v>
      </c>
    </row>
    <row r="212" spans="2:65" s="13" customFormat="1">
      <c r="B212" s="159"/>
      <c r="D212" s="150" t="s">
        <v>226</v>
      </c>
      <c r="E212" s="160" t="s">
        <v>19</v>
      </c>
      <c r="F212" s="161" t="s">
        <v>228</v>
      </c>
      <c r="H212" s="162">
        <v>0.23100000000000001</v>
      </c>
      <c r="I212" s="163"/>
      <c r="L212" s="159"/>
      <c r="M212" s="164"/>
      <c r="T212" s="165"/>
      <c r="AT212" s="160" t="s">
        <v>226</v>
      </c>
      <c r="AU212" s="160" t="s">
        <v>79</v>
      </c>
      <c r="AV212" s="13" t="s">
        <v>229</v>
      </c>
      <c r="AW212" s="13" t="s">
        <v>31</v>
      </c>
      <c r="AX212" s="13" t="s">
        <v>77</v>
      </c>
      <c r="AY212" s="160" t="s">
        <v>212</v>
      </c>
    </row>
    <row r="213" spans="2:65" s="1" customFormat="1" ht="16.5" customHeight="1">
      <c r="B213" s="34"/>
      <c r="C213" s="133" t="s">
        <v>610</v>
      </c>
      <c r="D213" s="133" t="s">
        <v>215</v>
      </c>
      <c r="E213" s="134" t="s">
        <v>9201</v>
      </c>
      <c r="F213" s="135" t="s">
        <v>9202</v>
      </c>
      <c r="G213" s="136" t="s">
        <v>536</v>
      </c>
      <c r="H213" s="137">
        <v>1.145</v>
      </c>
      <c r="I213" s="138"/>
      <c r="J213" s="139">
        <f>ROUND(I213*H213,2)</f>
        <v>0</v>
      </c>
      <c r="K213" s="135" t="s">
        <v>5488</v>
      </c>
      <c r="L213" s="34"/>
      <c r="M213" s="140" t="s">
        <v>19</v>
      </c>
      <c r="N213" s="141" t="s">
        <v>40</v>
      </c>
      <c r="P213" s="142">
        <f>O213*H213</f>
        <v>0</v>
      </c>
      <c r="Q213" s="142">
        <v>9.3999999999999997E-4</v>
      </c>
      <c r="R213" s="142">
        <f>Q213*H213</f>
        <v>1.0763000000000001E-3</v>
      </c>
      <c r="S213" s="142">
        <v>0</v>
      </c>
      <c r="T213" s="143">
        <f>S213*H213</f>
        <v>0</v>
      </c>
      <c r="AR213" s="144" t="s">
        <v>316</v>
      </c>
      <c r="AT213" s="144" t="s">
        <v>215</v>
      </c>
      <c r="AU213" s="144" t="s">
        <v>79</v>
      </c>
      <c r="AY213" s="19" t="s">
        <v>212</v>
      </c>
      <c r="BE213" s="145">
        <f>IF(N213="základní",J213,0)</f>
        <v>0</v>
      </c>
      <c r="BF213" s="145">
        <f>IF(N213="snížená",J213,0)</f>
        <v>0</v>
      </c>
      <c r="BG213" s="145">
        <f>IF(N213="zákl. přenesená",J213,0)</f>
        <v>0</v>
      </c>
      <c r="BH213" s="145">
        <f>IF(N213="sníž. přenesená",J213,0)</f>
        <v>0</v>
      </c>
      <c r="BI213" s="145">
        <f>IF(N213="nulová",J213,0)</f>
        <v>0</v>
      </c>
      <c r="BJ213" s="19" t="s">
        <v>77</v>
      </c>
      <c r="BK213" s="145">
        <f>ROUND(I213*H213,2)</f>
        <v>0</v>
      </c>
      <c r="BL213" s="19" t="s">
        <v>316</v>
      </c>
      <c r="BM213" s="144" t="s">
        <v>9203</v>
      </c>
    </row>
    <row r="214" spans="2:65" s="1" customFormat="1" ht="19.5">
      <c r="B214" s="34"/>
      <c r="D214" s="150" t="s">
        <v>224</v>
      </c>
      <c r="F214" s="151" t="s">
        <v>9138</v>
      </c>
      <c r="I214" s="148"/>
      <c r="L214" s="34"/>
      <c r="M214" s="149"/>
      <c r="T214" s="55"/>
      <c r="AT214" s="19" t="s">
        <v>224</v>
      </c>
      <c r="AU214" s="19" t="s">
        <v>79</v>
      </c>
    </row>
    <row r="215" spans="2:65" s="14" customFormat="1">
      <c r="B215" s="170"/>
      <c r="D215" s="150" t="s">
        <v>226</v>
      </c>
      <c r="E215" s="171" t="s">
        <v>19</v>
      </c>
      <c r="F215" s="172" t="s">
        <v>9204</v>
      </c>
      <c r="H215" s="171" t="s">
        <v>19</v>
      </c>
      <c r="I215" s="173"/>
      <c r="L215" s="170"/>
      <c r="M215" s="174"/>
      <c r="T215" s="175"/>
      <c r="AT215" s="171" t="s">
        <v>226</v>
      </c>
      <c r="AU215" s="171" t="s">
        <v>79</v>
      </c>
      <c r="AV215" s="14" t="s">
        <v>77</v>
      </c>
      <c r="AW215" s="14" t="s">
        <v>31</v>
      </c>
      <c r="AX215" s="14" t="s">
        <v>69</v>
      </c>
      <c r="AY215" s="171" t="s">
        <v>212</v>
      </c>
    </row>
    <row r="216" spans="2:65" s="12" customFormat="1">
      <c r="B216" s="152"/>
      <c r="D216" s="150" t="s">
        <v>226</v>
      </c>
      <c r="E216" s="153" t="s">
        <v>19</v>
      </c>
      <c r="F216" s="154" t="s">
        <v>9205</v>
      </c>
      <c r="H216" s="155">
        <v>2.1000000000000001E-2</v>
      </c>
      <c r="I216" s="156"/>
      <c r="L216" s="152"/>
      <c r="M216" s="157"/>
      <c r="T216" s="158"/>
      <c r="AT216" s="153" t="s">
        <v>226</v>
      </c>
      <c r="AU216" s="153" t="s">
        <v>79</v>
      </c>
      <c r="AV216" s="12" t="s">
        <v>79</v>
      </c>
      <c r="AW216" s="12" t="s">
        <v>31</v>
      </c>
      <c r="AX216" s="12" t="s">
        <v>69</v>
      </c>
      <c r="AY216" s="153" t="s">
        <v>212</v>
      </c>
    </row>
    <row r="217" spans="2:65" s="12" customFormat="1">
      <c r="B217" s="152"/>
      <c r="D217" s="150" t="s">
        <v>226</v>
      </c>
      <c r="E217" s="153" t="s">
        <v>19</v>
      </c>
      <c r="F217" s="154" t="s">
        <v>9206</v>
      </c>
      <c r="H217" s="155">
        <v>2.1000000000000001E-2</v>
      </c>
      <c r="I217" s="156"/>
      <c r="L217" s="152"/>
      <c r="M217" s="157"/>
      <c r="T217" s="158"/>
      <c r="AT217" s="153" t="s">
        <v>226</v>
      </c>
      <c r="AU217" s="153" t="s">
        <v>79</v>
      </c>
      <c r="AV217" s="12" t="s">
        <v>79</v>
      </c>
      <c r="AW217" s="12" t="s">
        <v>31</v>
      </c>
      <c r="AX217" s="12" t="s">
        <v>69</v>
      </c>
      <c r="AY217" s="153" t="s">
        <v>212</v>
      </c>
    </row>
    <row r="218" spans="2:65" s="12" customFormat="1">
      <c r="B218" s="152"/>
      <c r="D218" s="150" t="s">
        <v>226</v>
      </c>
      <c r="E218" s="153" t="s">
        <v>19</v>
      </c>
      <c r="F218" s="154" t="s">
        <v>9207</v>
      </c>
      <c r="H218" s="155">
        <v>0.84</v>
      </c>
      <c r="I218" s="156"/>
      <c r="L218" s="152"/>
      <c r="M218" s="157"/>
      <c r="T218" s="158"/>
      <c r="AT218" s="153" t="s">
        <v>226</v>
      </c>
      <c r="AU218" s="153" t="s">
        <v>79</v>
      </c>
      <c r="AV218" s="12" t="s">
        <v>79</v>
      </c>
      <c r="AW218" s="12" t="s">
        <v>31</v>
      </c>
      <c r="AX218" s="12" t="s">
        <v>69</v>
      </c>
      <c r="AY218" s="153" t="s">
        <v>212</v>
      </c>
    </row>
    <row r="219" spans="2:65" s="12" customFormat="1">
      <c r="B219" s="152"/>
      <c r="D219" s="150" t="s">
        <v>226</v>
      </c>
      <c r="E219" s="153" t="s">
        <v>19</v>
      </c>
      <c r="F219" s="154" t="s">
        <v>9208</v>
      </c>
      <c r="H219" s="155">
        <v>0.189</v>
      </c>
      <c r="I219" s="156"/>
      <c r="L219" s="152"/>
      <c r="M219" s="157"/>
      <c r="T219" s="158"/>
      <c r="AT219" s="153" t="s">
        <v>226</v>
      </c>
      <c r="AU219" s="153" t="s">
        <v>79</v>
      </c>
      <c r="AV219" s="12" t="s">
        <v>79</v>
      </c>
      <c r="AW219" s="12" t="s">
        <v>31</v>
      </c>
      <c r="AX219" s="12" t="s">
        <v>69</v>
      </c>
      <c r="AY219" s="153" t="s">
        <v>212</v>
      </c>
    </row>
    <row r="220" spans="2:65" s="12" customFormat="1">
      <c r="B220" s="152"/>
      <c r="D220" s="150" t="s">
        <v>226</v>
      </c>
      <c r="E220" s="153" t="s">
        <v>19</v>
      </c>
      <c r="F220" s="154" t="s">
        <v>9209</v>
      </c>
      <c r="H220" s="155">
        <v>3.2000000000000001E-2</v>
      </c>
      <c r="I220" s="156"/>
      <c r="L220" s="152"/>
      <c r="M220" s="157"/>
      <c r="T220" s="158"/>
      <c r="AT220" s="153" t="s">
        <v>226</v>
      </c>
      <c r="AU220" s="153" t="s">
        <v>79</v>
      </c>
      <c r="AV220" s="12" t="s">
        <v>79</v>
      </c>
      <c r="AW220" s="12" t="s">
        <v>31</v>
      </c>
      <c r="AX220" s="12" t="s">
        <v>69</v>
      </c>
      <c r="AY220" s="153" t="s">
        <v>212</v>
      </c>
    </row>
    <row r="221" spans="2:65" s="12" customFormat="1">
      <c r="B221" s="152"/>
      <c r="D221" s="150" t="s">
        <v>226</v>
      </c>
      <c r="E221" s="153" t="s">
        <v>19</v>
      </c>
      <c r="F221" s="154" t="s">
        <v>9210</v>
      </c>
      <c r="H221" s="155">
        <v>2.1000000000000001E-2</v>
      </c>
      <c r="I221" s="156"/>
      <c r="L221" s="152"/>
      <c r="M221" s="157"/>
      <c r="T221" s="158"/>
      <c r="AT221" s="153" t="s">
        <v>226</v>
      </c>
      <c r="AU221" s="153" t="s">
        <v>79</v>
      </c>
      <c r="AV221" s="12" t="s">
        <v>79</v>
      </c>
      <c r="AW221" s="12" t="s">
        <v>31</v>
      </c>
      <c r="AX221" s="12" t="s">
        <v>69</v>
      </c>
      <c r="AY221" s="153" t="s">
        <v>212</v>
      </c>
    </row>
    <row r="222" spans="2:65" s="12" customFormat="1">
      <c r="B222" s="152"/>
      <c r="D222" s="150" t="s">
        <v>226</v>
      </c>
      <c r="E222" s="153" t="s">
        <v>19</v>
      </c>
      <c r="F222" s="154" t="s">
        <v>9211</v>
      </c>
      <c r="H222" s="155">
        <v>2.1000000000000001E-2</v>
      </c>
      <c r="I222" s="156"/>
      <c r="L222" s="152"/>
      <c r="M222" s="157"/>
      <c r="T222" s="158"/>
      <c r="AT222" s="153" t="s">
        <v>226</v>
      </c>
      <c r="AU222" s="153" t="s">
        <v>79</v>
      </c>
      <c r="AV222" s="12" t="s">
        <v>79</v>
      </c>
      <c r="AW222" s="12" t="s">
        <v>31</v>
      </c>
      <c r="AX222" s="12" t="s">
        <v>69</v>
      </c>
      <c r="AY222" s="153" t="s">
        <v>212</v>
      </c>
    </row>
    <row r="223" spans="2:65" s="13" customFormat="1">
      <c r="B223" s="159"/>
      <c r="D223" s="150" t="s">
        <v>226</v>
      </c>
      <c r="E223" s="160" t="s">
        <v>19</v>
      </c>
      <c r="F223" s="161" t="s">
        <v>228</v>
      </c>
      <c r="H223" s="162">
        <v>1.145</v>
      </c>
      <c r="I223" s="163"/>
      <c r="L223" s="159"/>
      <c r="M223" s="164"/>
      <c r="T223" s="165"/>
      <c r="AT223" s="160" t="s">
        <v>226</v>
      </c>
      <c r="AU223" s="160" t="s">
        <v>79</v>
      </c>
      <c r="AV223" s="13" t="s">
        <v>229</v>
      </c>
      <c r="AW223" s="13" t="s">
        <v>31</v>
      </c>
      <c r="AX223" s="13" t="s">
        <v>77</v>
      </c>
      <c r="AY223" s="160" t="s">
        <v>212</v>
      </c>
    </row>
    <row r="224" spans="2:65" s="1" customFormat="1" ht="16.5" customHeight="1">
      <c r="B224" s="34"/>
      <c r="C224" s="133" t="s">
        <v>616</v>
      </c>
      <c r="D224" s="133" t="s">
        <v>215</v>
      </c>
      <c r="E224" s="134" t="s">
        <v>9212</v>
      </c>
      <c r="F224" s="135" t="s">
        <v>9213</v>
      </c>
      <c r="G224" s="136" t="s">
        <v>536</v>
      </c>
      <c r="H224" s="137">
        <v>42.737000000000002</v>
      </c>
      <c r="I224" s="138"/>
      <c r="J224" s="139">
        <f>ROUND(I224*H224,2)</f>
        <v>0</v>
      </c>
      <c r="K224" s="135" t="s">
        <v>5488</v>
      </c>
      <c r="L224" s="34"/>
      <c r="M224" s="140" t="s">
        <v>19</v>
      </c>
      <c r="N224" s="141" t="s">
        <v>40</v>
      </c>
      <c r="P224" s="142">
        <f>O224*H224</f>
        <v>0</v>
      </c>
      <c r="Q224" s="142">
        <v>9.3999999999999997E-4</v>
      </c>
      <c r="R224" s="142">
        <f>Q224*H224</f>
        <v>4.0172779999999998E-2</v>
      </c>
      <c r="S224" s="142">
        <v>0</v>
      </c>
      <c r="T224" s="143">
        <f>S224*H224</f>
        <v>0</v>
      </c>
      <c r="AR224" s="144" t="s">
        <v>316</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316</v>
      </c>
      <c r="BM224" s="144" t="s">
        <v>9214</v>
      </c>
    </row>
    <row r="225" spans="2:65" s="1" customFormat="1" ht="19.5">
      <c r="B225" s="34"/>
      <c r="D225" s="150" t="s">
        <v>224</v>
      </c>
      <c r="F225" s="151" t="s">
        <v>9138</v>
      </c>
      <c r="I225" s="148"/>
      <c r="L225" s="34"/>
      <c r="M225" s="149"/>
      <c r="T225" s="55"/>
      <c r="AT225" s="19" t="s">
        <v>224</v>
      </c>
      <c r="AU225" s="19" t="s">
        <v>79</v>
      </c>
    </row>
    <row r="226" spans="2:65" s="14" customFormat="1">
      <c r="B226" s="170"/>
      <c r="D226" s="150" t="s">
        <v>226</v>
      </c>
      <c r="E226" s="171" t="s">
        <v>19</v>
      </c>
      <c r="F226" s="172" t="s">
        <v>9204</v>
      </c>
      <c r="H226" s="171" t="s">
        <v>19</v>
      </c>
      <c r="I226" s="173"/>
      <c r="L226" s="170"/>
      <c r="M226" s="174"/>
      <c r="T226" s="175"/>
      <c r="AT226" s="171" t="s">
        <v>226</v>
      </c>
      <c r="AU226" s="171" t="s">
        <v>79</v>
      </c>
      <c r="AV226" s="14" t="s">
        <v>77</v>
      </c>
      <c r="AW226" s="14" t="s">
        <v>31</v>
      </c>
      <c r="AX226" s="14" t="s">
        <v>69</v>
      </c>
      <c r="AY226" s="171" t="s">
        <v>212</v>
      </c>
    </row>
    <row r="227" spans="2:65" s="12" customFormat="1">
      <c r="B227" s="152"/>
      <c r="D227" s="150" t="s">
        <v>226</v>
      </c>
      <c r="E227" s="153" t="s">
        <v>19</v>
      </c>
      <c r="F227" s="154" t="s">
        <v>9215</v>
      </c>
      <c r="H227" s="155">
        <v>3.4860000000000002</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9216</v>
      </c>
      <c r="H228" s="155">
        <v>10.206</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9217</v>
      </c>
      <c r="H229" s="155">
        <v>16.38</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9218</v>
      </c>
      <c r="H230" s="155">
        <v>1.859</v>
      </c>
      <c r="I230" s="156"/>
      <c r="L230" s="152"/>
      <c r="M230" s="157"/>
      <c r="T230" s="158"/>
      <c r="AT230" s="153" t="s">
        <v>226</v>
      </c>
      <c r="AU230" s="153" t="s">
        <v>79</v>
      </c>
      <c r="AV230" s="12" t="s">
        <v>79</v>
      </c>
      <c r="AW230" s="12" t="s">
        <v>31</v>
      </c>
      <c r="AX230" s="12" t="s">
        <v>69</v>
      </c>
      <c r="AY230" s="153" t="s">
        <v>212</v>
      </c>
    </row>
    <row r="231" spans="2:65" s="12" customFormat="1">
      <c r="B231" s="152"/>
      <c r="D231" s="150" t="s">
        <v>226</v>
      </c>
      <c r="E231" s="153" t="s">
        <v>19</v>
      </c>
      <c r="F231" s="154" t="s">
        <v>9219</v>
      </c>
      <c r="H231" s="155">
        <v>8.4529999999999994</v>
      </c>
      <c r="I231" s="156"/>
      <c r="L231" s="152"/>
      <c r="M231" s="157"/>
      <c r="T231" s="158"/>
      <c r="AT231" s="153" t="s">
        <v>226</v>
      </c>
      <c r="AU231" s="153" t="s">
        <v>79</v>
      </c>
      <c r="AV231" s="12" t="s">
        <v>79</v>
      </c>
      <c r="AW231" s="12" t="s">
        <v>31</v>
      </c>
      <c r="AX231" s="12" t="s">
        <v>69</v>
      </c>
      <c r="AY231" s="153" t="s">
        <v>212</v>
      </c>
    </row>
    <row r="232" spans="2:65" s="12" customFormat="1">
      <c r="B232" s="152"/>
      <c r="D232" s="150" t="s">
        <v>226</v>
      </c>
      <c r="E232" s="153" t="s">
        <v>19</v>
      </c>
      <c r="F232" s="154" t="s">
        <v>9220</v>
      </c>
      <c r="H232" s="155">
        <v>2.048</v>
      </c>
      <c r="I232" s="156"/>
      <c r="L232" s="152"/>
      <c r="M232" s="157"/>
      <c r="T232" s="158"/>
      <c r="AT232" s="153" t="s">
        <v>226</v>
      </c>
      <c r="AU232" s="153" t="s">
        <v>79</v>
      </c>
      <c r="AV232" s="12" t="s">
        <v>79</v>
      </c>
      <c r="AW232" s="12" t="s">
        <v>31</v>
      </c>
      <c r="AX232" s="12" t="s">
        <v>69</v>
      </c>
      <c r="AY232" s="153" t="s">
        <v>212</v>
      </c>
    </row>
    <row r="233" spans="2:65" s="12" customFormat="1">
      <c r="B233" s="152"/>
      <c r="D233" s="150" t="s">
        <v>226</v>
      </c>
      <c r="E233" s="153" t="s">
        <v>19</v>
      </c>
      <c r="F233" s="154" t="s">
        <v>9221</v>
      </c>
      <c r="H233" s="155">
        <v>0.30499999999999999</v>
      </c>
      <c r="I233" s="156"/>
      <c r="L233" s="152"/>
      <c r="M233" s="157"/>
      <c r="T233" s="158"/>
      <c r="AT233" s="153" t="s">
        <v>226</v>
      </c>
      <c r="AU233" s="153" t="s">
        <v>79</v>
      </c>
      <c r="AV233" s="12" t="s">
        <v>79</v>
      </c>
      <c r="AW233" s="12" t="s">
        <v>31</v>
      </c>
      <c r="AX233" s="12" t="s">
        <v>69</v>
      </c>
      <c r="AY233" s="153" t="s">
        <v>212</v>
      </c>
    </row>
    <row r="234" spans="2:65" s="13" customFormat="1">
      <c r="B234" s="159"/>
      <c r="D234" s="150" t="s">
        <v>226</v>
      </c>
      <c r="E234" s="160" t="s">
        <v>19</v>
      </c>
      <c r="F234" s="161" t="s">
        <v>228</v>
      </c>
      <c r="H234" s="162">
        <v>42.737000000000002</v>
      </c>
      <c r="I234" s="163"/>
      <c r="L234" s="159"/>
      <c r="M234" s="164"/>
      <c r="T234" s="165"/>
      <c r="AT234" s="160" t="s">
        <v>226</v>
      </c>
      <c r="AU234" s="160" t="s">
        <v>79</v>
      </c>
      <c r="AV234" s="13" t="s">
        <v>229</v>
      </c>
      <c r="AW234" s="13" t="s">
        <v>31</v>
      </c>
      <c r="AX234" s="13" t="s">
        <v>77</v>
      </c>
      <c r="AY234" s="160" t="s">
        <v>212</v>
      </c>
    </row>
    <row r="235" spans="2:65" s="1" customFormat="1" ht="16.5" customHeight="1">
      <c r="B235" s="34"/>
      <c r="C235" s="133" t="s">
        <v>621</v>
      </c>
      <c r="D235" s="133" t="s">
        <v>215</v>
      </c>
      <c r="E235" s="134" t="s">
        <v>9222</v>
      </c>
      <c r="F235" s="135" t="s">
        <v>9223</v>
      </c>
      <c r="G235" s="136" t="s">
        <v>536</v>
      </c>
      <c r="H235" s="137">
        <v>672.529</v>
      </c>
      <c r="I235" s="138"/>
      <c r="J235" s="139">
        <f>ROUND(I235*H235,2)</f>
        <v>0</v>
      </c>
      <c r="K235" s="135" t="s">
        <v>219</v>
      </c>
      <c r="L235" s="34"/>
      <c r="M235" s="140" t="s">
        <v>19</v>
      </c>
      <c r="N235" s="141" t="s">
        <v>40</v>
      </c>
      <c r="P235" s="142">
        <f>O235*H235</f>
        <v>0</v>
      </c>
      <c r="Q235" s="142">
        <v>9.3999999999999997E-4</v>
      </c>
      <c r="R235" s="142">
        <f>Q235*H235</f>
        <v>0.63217725999999996</v>
      </c>
      <c r="S235" s="142">
        <v>0</v>
      </c>
      <c r="T235" s="143">
        <f>S235*H235</f>
        <v>0</v>
      </c>
      <c r="AR235" s="144" t="s">
        <v>316</v>
      </c>
      <c r="AT235" s="144" t="s">
        <v>215</v>
      </c>
      <c r="AU235" s="144" t="s">
        <v>79</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316</v>
      </c>
      <c r="BM235" s="144" t="s">
        <v>9224</v>
      </c>
    </row>
    <row r="236" spans="2:65" s="1" customFormat="1">
      <c r="B236" s="34"/>
      <c r="D236" s="146" t="s">
        <v>222</v>
      </c>
      <c r="F236" s="147" t="s">
        <v>9225</v>
      </c>
      <c r="I236" s="148"/>
      <c r="L236" s="34"/>
      <c r="M236" s="149"/>
      <c r="T236" s="55"/>
      <c r="AT236" s="19" t="s">
        <v>222</v>
      </c>
      <c r="AU236" s="19" t="s">
        <v>79</v>
      </c>
    </row>
    <row r="237" spans="2:65" s="1" customFormat="1" ht="19.5">
      <c r="B237" s="34"/>
      <c r="D237" s="150" t="s">
        <v>224</v>
      </c>
      <c r="F237" s="151" t="s">
        <v>9138</v>
      </c>
      <c r="I237" s="148"/>
      <c r="L237" s="34"/>
      <c r="M237" s="149"/>
      <c r="T237" s="55"/>
      <c r="AT237" s="19" t="s">
        <v>224</v>
      </c>
      <c r="AU237" s="19" t="s">
        <v>79</v>
      </c>
    </row>
    <row r="238" spans="2:65" s="14" customFormat="1">
      <c r="B238" s="170"/>
      <c r="D238" s="150" t="s">
        <v>226</v>
      </c>
      <c r="E238" s="171" t="s">
        <v>19</v>
      </c>
      <c r="F238" s="172" t="s">
        <v>9204</v>
      </c>
      <c r="H238" s="171" t="s">
        <v>19</v>
      </c>
      <c r="I238" s="173"/>
      <c r="L238" s="170"/>
      <c r="M238" s="174"/>
      <c r="T238" s="175"/>
      <c r="AT238" s="171" t="s">
        <v>226</v>
      </c>
      <c r="AU238" s="171" t="s">
        <v>79</v>
      </c>
      <c r="AV238" s="14" t="s">
        <v>77</v>
      </c>
      <c r="AW238" s="14" t="s">
        <v>31</v>
      </c>
      <c r="AX238" s="14" t="s">
        <v>69</v>
      </c>
      <c r="AY238" s="171" t="s">
        <v>212</v>
      </c>
    </row>
    <row r="239" spans="2:65" s="12" customFormat="1">
      <c r="B239" s="152"/>
      <c r="D239" s="150" t="s">
        <v>226</v>
      </c>
      <c r="E239" s="153" t="s">
        <v>19</v>
      </c>
      <c r="F239" s="154" t="s">
        <v>9226</v>
      </c>
      <c r="H239" s="155">
        <v>67.766999999999996</v>
      </c>
      <c r="I239" s="156"/>
      <c r="L239" s="152"/>
      <c r="M239" s="157"/>
      <c r="T239" s="158"/>
      <c r="AT239" s="153" t="s">
        <v>226</v>
      </c>
      <c r="AU239" s="153" t="s">
        <v>79</v>
      </c>
      <c r="AV239" s="12" t="s">
        <v>79</v>
      </c>
      <c r="AW239" s="12" t="s">
        <v>31</v>
      </c>
      <c r="AX239" s="12" t="s">
        <v>69</v>
      </c>
      <c r="AY239" s="153" t="s">
        <v>212</v>
      </c>
    </row>
    <row r="240" spans="2:65" s="12" customFormat="1">
      <c r="B240" s="152"/>
      <c r="D240" s="150" t="s">
        <v>226</v>
      </c>
      <c r="E240" s="153" t="s">
        <v>19</v>
      </c>
      <c r="F240" s="154" t="s">
        <v>9227</v>
      </c>
      <c r="H240" s="155">
        <v>51.387</v>
      </c>
      <c r="I240" s="156"/>
      <c r="L240" s="152"/>
      <c r="M240" s="157"/>
      <c r="T240" s="158"/>
      <c r="AT240" s="153" t="s">
        <v>226</v>
      </c>
      <c r="AU240" s="153" t="s">
        <v>79</v>
      </c>
      <c r="AV240" s="12" t="s">
        <v>79</v>
      </c>
      <c r="AW240" s="12" t="s">
        <v>31</v>
      </c>
      <c r="AX240" s="12" t="s">
        <v>69</v>
      </c>
      <c r="AY240" s="153" t="s">
        <v>212</v>
      </c>
    </row>
    <row r="241" spans="2:65" s="12" customFormat="1">
      <c r="B241" s="152"/>
      <c r="D241" s="150" t="s">
        <v>226</v>
      </c>
      <c r="E241" s="153" t="s">
        <v>19</v>
      </c>
      <c r="F241" s="154" t="s">
        <v>9228</v>
      </c>
      <c r="H241" s="155">
        <v>127.124</v>
      </c>
      <c r="I241" s="156"/>
      <c r="L241" s="152"/>
      <c r="M241" s="157"/>
      <c r="T241" s="158"/>
      <c r="AT241" s="153" t="s">
        <v>226</v>
      </c>
      <c r="AU241" s="153" t="s">
        <v>79</v>
      </c>
      <c r="AV241" s="12" t="s">
        <v>79</v>
      </c>
      <c r="AW241" s="12" t="s">
        <v>31</v>
      </c>
      <c r="AX241" s="12" t="s">
        <v>69</v>
      </c>
      <c r="AY241" s="153" t="s">
        <v>212</v>
      </c>
    </row>
    <row r="242" spans="2:65" s="12" customFormat="1">
      <c r="B242" s="152"/>
      <c r="D242" s="150" t="s">
        <v>226</v>
      </c>
      <c r="E242" s="153" t="s">
        <v>19</v>
      </c>
      <c r="F242" s="154" t="s">
        <v>9229</v>
      </c>
      <c r="H242" s="155">
        <v>149.81399999999999</v>
      </c>
      <c r="I242" s="156"/>
      <c r="L242" s="152"/>
      <c r="M242" s="157"/>
      <c r="T242" s="158"/>
      <c r="AT242" s="153" t="s">
        <v>226</v>
      </c>
      <c r="AU242" s="153" t="s">
        <v>79</v>
      </c>
      <c r="AV242" s="12" t="s">
        <v>79</v>
      </c>
      <c r="AW242" s="12" t="s">
        <v>31</v>
      </c>
      <c r="AX242" s="12" t="s">
        <v>69</v>
      </c>
      <c r="AY242" s="153" t="s">
        <v>212</v>
      </c>
    </row>
    <row r="243" spans="2:65" s="12" customFormat="1">
      <c r="B243" s="152"/>
      <c r="D243" s="150" t="s">
        <v>226</v>
      </c>
      <c r="E243" s="153" t="s">
        <v>19</v>
      </c>
      <c r="F243" s="154" t="s">
        <v>9230</v>
      </c>
      <c r="H243" s="155">
        <v>115.605</v>
      </c>
      <c r="I243" s="156"/>
      <c r="L243" s="152"/>
      <c r="M243" s="157"/>
      <c r="T243" s="158"/>
      <c r="AT243" s="153" t="s">
        <v>226</v>
      </c>
      <c r="AU243" s="153" t="s">
        <v>79</v>
      </c>
      <c r="AV243" s="12" t="s">
        <v>79</v>
      </c>
      <c r="AW243" s="12" t="s">
        <v>31</v>
      </c>
      <c r="AX243" s="12" t="s">
        <v>69</v>
      </c>
      <c r="AY243" s="153" t="s">
        <v>212</v>
      </c>
    </row>
    <row r="244" spans="2:65" s="12" customFormat="1">
      <c r="B244" s="152"/>
      <c r="D244" s="150" t="s">
        <v>226</v>
      </c>
      <c r="E244" s="153" t="s">
        <v>19</v>
      </c>
      <c r="F244" s="154" t="s">
        <v>9231</v>
      </c>
      <c r="H244" s="155">
        <v>111.35599999999999</v>
      </c>
      <c r="I244" s="156"/>
      <c r="L244" s="152"/>
      <c r="M244" s="157"/>
      <c r="T244" s="158"/>
      <c r="AT244" s="153" t="s">
        <v>226</v>
      </c>
      <c r="AU244" s="153" t="s">
        <v>79</v>
      </c>
      <c r="AV244" s="12" t="s">
        <v>79</v>
      </c>
      <c r="AW244" s="12" t="s">
        <v>31</v>
      </c>
      <c r="AX244" s="12" t="s">
        <v>69</v>
      </c>
      <c r="AY244" s="153" t="s">
        <v>212</v>
      </c>
    </row>
    <row r="245" spans="2:65" s="12" customFormat="1">
      <c r="B245" s="152"/>
      <c r="D245" s="150" t="s">
        <v>226</v>
      </c>
      <c r="E245" s="153" t="s">
        <v>19</v>
      </c>
      <c r="F245" s="154" t="s">
        <v>9232</v>
      </c>
      <c r="H245" s="155">
        <v>36.476999999999997</v>
      </c>
      <c r="I245" s="156"/>
      <c r="L245" s="152"/>
      <c r="M245" s="157"/>
      <c r="T245" s="158"/>
      <c r="AT245" s="153" t="s">
        <v>226</v>
      </c>
      <c r="AU245" s="153" t="s">
        <v>79</v>
      </c>
      <c r="AV245" s="12" t="s">
        <v>79</v>
      </c>
      <c r="AW245" s="12" t="s">
        <v>31</v>
      </c>
      <c r="AX245" s="12" t="s">
        <v>69</v>
      </c>
      <c r="AY245" s="153" t="s">
        <v>212</v>
      </c>
    </row>
    <row r="246" spans="2:65" s="12" customFormat="1">
      <c r="B246" s="152"/>
      <c r="D246" s="150" t="s">
        <v>226</v>
      </c>
      <c r="E246" s="153" t="s">
        <v>19</v>
      </c>
      <c r="F246" s="154" t="s">
        <v>9233</v>
      </c>
      <c r="H246" s="155">
        <v>12.999000000000001</v>
      </c>
      <c r="I246" s="156"/>
      <c r="L246" s="152"/>
      <c r="M246" s="157"/>
      <c r="T246" s="158"/>
      <c r="AT246" s="153" t="s">
        <v>226</v>
      </c>
      <c r="AU246" s="153" t="s">
        <v>79</v>
      </c>
      <c r="AV246" s="12" t="s">
        <v>79</v>
      </c>
      <c r="AW246" s="12" t="s">
        <v>31</v>
      </c>
      <c r="AX246" s="12" t="s">
        <v>69</v>
      </c>
      <c r="AY246" s="153" t="s">
        <v>212</v>
      </c>
    </row>
    <row r="247" spans="2:65" s="13" customFormat="1">
      <c r="B247" s="159"/>
      <c r="D247" s="150" t="s">
        <v>226</v>
      </c>
      <c r="E247" s="160" t="s">
        <v>19</v>
      </c>
      <c r="F247" s="161" t="s">
        <v>228</v>
      </c>
      <c r="H247" s="162">
        <v>672.529</v>
      </c>
      <c r="I247" s="163"/>
      <c r="L247" s="159"/>
      <c r="M247" s="164"/>
      <c r="T247" s="165"/>
      <c r="AT247" s="160" t="s">
        <v>226</v>
      </c>
      <c r="AU247" s="160" t="s">
        <v>79</v>
      </c>
      <c r="AV247" s="13" t="s">
        <v>229</v>
      </c>
      <c r="AW247" s="13" t="s">
        <v>31</v>
      </c>
      <c r="AX247" s="13" t="s">
        <v>77</v>
      </c>
      <c r="AY247" s="160" t="s">
        <v>212</v>
      </c>
    </row>
    <row r="248" spans="2:65" s="1" customFormat="1" ht="16.5" customHeight="1">
      <c r="B248" s="34"/>
      <c r="C248" s="133" t="s">
        <v>631</v>
      </c>
      <c r="D248" s="133" t="s">
        <v>215</v>
      </c>
      <c r="E248" s="134" t="s">
        <v>9234</v>
      </c>
      <c r="F248" s="135" t="s">
        <v>9235</v>
      </c>
      <c r="G248" s="136" t="s">
        <v>536</v>
      </c>
      <c r="H248" s="137">
        <v>317.41899999999998</v>
      </c>
      <c r="I248" s="138"/>
      <c r="J248" s="139">
        <f>ROUND(I248*H248,2)</f>
        <v>0</v>
      </c>
      <c r="K248" s="135" t="s">
        <v>219</v>
      </c>
      <c r="L248" s="34"/>
      <c r="M248" s="140" t="s">
        <v>19</v>
      </c>
      <c r="N248" s="141" t="s">
        <v>40</v>
      </c>
      <c r="P248" s="142">
        <f>O248*H248</f>
        <v>0</v>
      </c>
      <c r="Q248" s="142">
        <v>1.8400000000000001E-3</v>
      </c>
      <c r="R248" s="142">
        <f>Q248*H248</f>
        <v>0.58405096000000001</v>
      </c>
      <c r="S248" s="142">
        <v>0</v>
      </c>
      <c r="T248" s="143">
        <f>S248*H248</f>
        <v>0</v>
      </c>
      <c r="AR248" s="144" t="s">
        <v>316</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316</v>
      </c>
      <c r="BM248" s="144" t="s">
        <v>9236</v>
      </c>
    </row>
    <row r="249" spans="2:65" s="1" customFormat="1">
      <c r="B249" s="34"/>
      <c r="D249" s="146" t="s">
        <v>222</v>
      </c>
      <c r="F249" s="147" t="s">
        <v>9237</v>
      </c>
      <c r="I249" s="148"/>
      <c r="L249" s="34"/>
      <c r="M249" s="149"/>
      <c r="T249" s="55"/>
      <c r="AT249" s="19" t="s">
        <v>222</v>
      </c>
      <c r="AU249" s="19" t="s">
        <v>79</v>
      </c>
    </row>
    <row r="250" spans="2:65" s="1" customFormat="1" ht="19.5">
      <c r="B250" s="34"/>
      <c r="D250" s="150" t="s">
        <v>224</v>
      </c>
      <c r="F250" s="151" t="s">
        <v>9138</v>
      </c>
      <c r="I250" s="148"/>
      <c r="L250" s="34"/>
      <c r="M250" s="149"/>
      <c r="T250" s="55"/>
      <c r="AT250" s="19" t="s">
        <v>224</v>
      </c>
      <c r="AU250" s="19" t="s">
        <v>79</v>
      </c>
    </row>
    <row r="251" spans="2:65" s="14" customFormat="1">
      <c r="B251" s="170"/>
      <c r="D251" s="150" t="s">
        <v>226</v>
      </c>
      <c r="E251" s="171" t="s">
        <v>19</v>
      </c>
      <c r="F251" s="172" t="s">
        <v>9238</v>
      </c>
      <c r="H251" s="171" t="s">
        <v>19</v>
      </c>
      <c r="I251" s="173"/>
      <c r="L251" s="170"/>
      <c r="M251" s="174"/>
      <c r="T251" s="175"/>
      <c r="AT251" s="171" t="s">
        <v>226</v>
      </c>
      <c r="AU251" s="171" t="s">
        <v>79</v>
      </c>
      <c r="AV251" s="14" t="s">
        <v>77</v>
      </c>
      <c r="AW251" s="14" t="s">
        <v>31</v>
      </c>
      <c r="AX251" s="14" t="s">
        <v>69</v>
      </c>
      <c r="AY251" s="171" t="s">
        <v>212</v>
      </c>
    </row>
    <row r="252" spans="2:65" s="12" customFormat="1">
      <c r="B252" s="152"/>
      <c r="D252" s="150" t="s">
        <v>226</v>
      </c>
      <c r="E252" s="153" t="s">
        <v>19</v>
      </c>
      <c r="F252" s="154" t="s">
        <v>9239</v>
      </c>
      <c r="H252" s="155">
        <v>24.36</v>
      </c>
      <c r="I252" s="156"/>
      <c r="L252" s="152"/>
      <c r="M252" s="157"/>
      <c r="T252" s="158"/>
      <c r="AT252" s="153" t="s">
        <v>226</v>
      </c>
      <c r="AU252" s="153" t="s">
        <v>79</v>
      </c>
      <c r="AV252" s="12" t="s">
        <v>79</v>
      </c>
      <c r="AW252" s="12" t="s">
        <v>31</v>
      </c>
      <c r="AX252" s="12" t="s">
        <v>69</v>
      </c>
      <c r="AY252" s="153" t="s">
        <v>212</v>
      </c>
    </row>
    <row r="253" spans="2:65" s="12" customFormat="1">
      <c r="B253" s="152"/>
      <c r="D253" s="150" t="s">
        <v>226</v>
      </c>
      <c r="E253" s="153" t="s">
        <v>19</v>
      </c>
      <c r="F253" s="154" t="s">
        <v>9240</v>
      </c>
      <c r="H253" s="155">
        <v>20.79</v>
      </c>
      <c r="I253" s="156"/>
      <c r="L253" s="152"/>
      <c r="M253" s="157"/>
      <c r="T253" s="158"/>
      <c r="AT253" s="153" t="s">
        <v>226</v>
      </c>
      <c r="AU253" s="153" t="s">
        <v>79</v>
      </c>
      <c r="AV253" s="12" t="s">
        <v>79</v>
      </c>
      <c r="AW253" s="12" t="s">
        <v>31</v>
      </c>
      <c r="AX253" s="12" t="s">
        <v>69</v>
      </c>
      <c r="AY253" s="153" t="s">
        <v>212</v>
      </c>
    </row>
    <row r="254" spans="2:65" s="12" customFormat="1">
      <c r="B254" s="152"/>
      <c r="D254" s="150" t="s">
        <v>226</v>
      </c>
      <c r="E254" s="153" t="s">
        <v>19</v>
      </c>
      <c r="F254" s="154" t="s">
        <v>9241</v>
      </c>
      <c r="H254" s="155">
        <v>33.043999999999997</v>
      </c>
      <c r="I254" s="156"/>
      <c r="L254" s="152"/>
      <c r="M254" s="157"/>
      <c r="T254" s="158"/>
      <c r="AT254" s="153" t="s">
        <v>226</v>
      </c>
      <c r="AU254" s="153" t="s">
        <v>79</v>
      </c>
      <c r="AV254" s="12" t="s">
        <v>79</v>
      </c>
      <c r="AW254" s="12" t="s">
        <v>31</v>
      </c>
      <c r="AX254" s="12" t="s">
        <v>69</v>
      </c>
      <c r="AY254" s="153" t="s">
        <v>212</v>
      </c>
    </row>
    <row r="255" spans="2:65" s="12" customFormat="1">
      <c r="B255" s="152"/>
      <c r="D255" s="150" t="s">
        <v>226</v>
      </c>
      <c r="E255" s="153" t="s">
        <v>19</v>
      </c>
      <c r="F255" s="154" t="s">
        <v>9242</v>
      </c>
      <c r="H255" s="155">
        <v>36.298999999999999</v>
      </c>
      <c r="I255" s="156"/>
      <c r="L255" s="152"/>
      <c r="M255" s="157"/>
      <c r="T255" s="158"/>
      <c r="AT255" s="153" t="s">
        <v>226</v>
      </c>
      <c r="AU255" s="153" t="s">
        <v>79</v>
      </c>
      <c r="AV255" s="12" t="s">
        <v>79</v>
      </c>
      <c r="AW255" s="12" t="s">
        <v>31</v>
      </c>
      <c r="AX255" s="12" t="s">
        <v>69</v>
      </c>
      <c r="AY255" s="153" t="s">
        <v>212</v>
      </c>
    </row>
    <row r="256" spans="2:65" s="12" customFormat="1">
      <c r="B256" s="152"/>
      <c r="D256" s="150" t="s">
        <v>226</v>
      </c>
      <c r="E256" s="153" t="s">
        <v>19</v>
      </c>
      <c r="F256" s="154" t="s">
        <v>9243</v>
      </c>
      <c r="H256" s="155">
        <v>24.832999999999998</v>
      </c>
      <c r="I256" s="156"/>
      <c r="L256" s="152"/>
      <c r="M256" s="157"/>
      <c r="T256" s="158"/>
      <c r="AT256" s="153" t="s">
        <v>226</v>
      </c>
      <c r="AU256" s="153" t="s">
        <v>79</v>
      </c>
      <c r="AV256" s="12" t="s">
        <v>79</v>
      </c>
      <c r="AW256" s="12" t="s">
        <v>31</v>
      </c>
      <c r="AX256" s="12" t="s">
        <v>69</v>
      </c>
      <c r="AY256" s="153" t="s">
        <v>212</v>
      </c>
    </row>
    <row r="257" spans="2:65" s="12" customFormat="1">
      <c r="B257" s="152"/>
      <c r="D257" s="150" t="s">
        <v>226</v>
      </c>
      <c r="E257" s="153" t="s">
        <v>19</v>
      </c>
      <c r="F257" s="154" t="s">
        <v>9244</v>
      </c>
      <c r="H257" s="155">
        <v>25.242000000000001</v>
      </c>
      <c r="I257" s="156"/>
      <c r="L257" s="152"/>
      <c r="M257" s="157"/>
      <c r="T257" s="158"/>
      <c r="AT257" s="153" t="s">
        <v>226</v>
      </c>
      <c r="AU257" s="153" t="s">
        <v>79</v>
      </c>
      <c r="AV257" s="12" t="s">
        <v>79</v>
      </c>
      <c r="AW257" s="12" t="s">
        <v>31</v>
      </c>
      <c r="AX257" s="12" t="s">
        <v>69</v>
      </c>
      <c r="AY257" s="153" t="s">
        <v>212</v>
      </c>
    </row>
    <row r="258" spans="2:65" s="12" customFormat="1">
      <c r="B258" s="152"/>
      <c r="D258" s="150" t="s">
        <v>226</v>
      </c>
      <c r="E258" s="153" t="s">
        <v>19</v>
      </c>
      <c r="F258" s="154" t="s">
        <v>9245</v>
      </c>
      <c r="H258" s="155">
        <v>27.731000000000002</v>
      </c>
      <c r="I258" s="156"/>
      <c r="L258" s="152"/>
      <c r="M258" s="157"/>
      <c r="T258" s="158"/>
      <c r="AT258" s="153" t="s">
        <v>226</v>
      </c>
      <c r="AU258" s="153" t="s">
        <v>79</v>
      </c>
      <c r="AV258" s="12" t="s">
        <v>79</v>
      </c>
      <c r="AW258" s="12" t="s">
        <v>31</v>
      </c>
      <c r="AX258" s="12" t="s">
        <v>69</v>
      </c>
      <c r="AY258" s="153" t="s">
        <v>212</v>
      </c>
    </row>
    <row r="259" spans="2:65" s="12" customFormat="1">
      <c r="B259" s="152"/>
      <c r="D259" s="150" t="s">
        <v>226</v>
      </c>
      <c r="E259" s="153" t="s">
        <v>19</v>
      </c>
      <c r="F259" s="154" t="s">
        <v>9246</v>
      </c>
      <c r="H259" s="155">
        <v>2.6989999999999998</v>
      </c>
      <c r="I259" s="156"/>
      <c r="L259" s="152"/>
      <c r="M259" s="157"/>
      <c r="T259" s="158"/>
      <c r="AT259" s="153" t="s">
        <v>226</v>
      </c>
      <c r="AU259" s="153" t="s">
        <v>79</v>
      </c>
      <c r="AV259" s="12" t="s">
        <v>79</v>
      </c>
      <c r="AW259" s="12" t="s">
        <v>31</v>
      </c>
      <c r="AX259" s="12" t="s">
        <v>69</v>
      </c>
      <c r="AY259" s="153" t="s">
        <v>212</v>
      </c>
    </row>
    <row r="260" spans="2:65" s="14" customFormat="1">
      <c r="B260" s="170"/>
      <c r="D260" s="150" t="s">
        <v>226</v>
      </c>
      <c r="E260" s="171" t="s">
        <v>19</v>
      </c>
      <c r="F260" s="172" t="s">
        <v>9204</v>
      </c>
      <c r="H260" s="171" t="s">
        <v>19</v>
      </c>
      <c r="I260" s="173"/>
      <c r="L260" s="170"/>
      <c r="M260" s="174"/>
      <c r="T260" s="175"/>
      <c r="AT260" s="171" t="s">
        <v>226</v>
      </c>
      <c r="AU260" s="171" t="s">
        <v>79</v>
      </c>
      <c r="AV260" s="14" t="s">
        <v>77</v>
      </c>
      <c r="AW260" s="14" t="s">
        <v>31</v>
      </c>
      <c r="AX260" s="14" t="s">
        <v>69</v>
      </c>
      <c r="AY260" s="171" t="s">
        <v>212</v>
      </c>
    </row>
    <row r="261" spans="2:65" s="12" customFormat="1">
      <c r="B261" s="152"/>
      <c r="D261" s="150" t="s">
        <v>226</v>
      </c>
      <c r="E261" s="153" t="s">
        <v>19</v>
      </c>
      <c r="F261" s="154" t="s">
        <v>9247</v>
      </c>
      <c r="H261" s="155">
        <v>12.852</v>
      </c>
      <c r="I261" s="156"/>
      <c r="L261" s="152"/>
      <c r="M261" s="157"/>
      <c r="T261" s="158"/>
      <c r="AT261" s="153" t="s">
        <v>226</v>
      </c>
      <c r="AU261" s="153" t="s">
        <v>79</v>
      </c>
      <c r="AV261" s="12" t="s">
        <v>79</v>
      </c>
      <c r="AW261" s="12" t="s">
        <v>31</v>
      </c>
      <c r="AX261" s="12" t="s">
        <v>69</v>
      </c>
      <c r="AY261" s="153" t="s">
        <v>212</v>
      </c>
    </row>
    <row r="262" spans="2:65" s="12" customFormat="1">
      <c r="B262" s="152"/>
      <c r="D262" s="150" t="s">
        <v>226</v>
      </c>
      <c r="E262" s="153" t="s">
        <v>19</v>
      </c>
      <c r="F262" s="154" t="s">
        <v>9248</v>
      </c>
      <c r="H262" s="155">
        <v>18.491</v>
      </c>
      <c r="I262" s="156"/>
      <c r="L262" s="152"/>
      <c r="M262" s="157"/>
      <c r="T262" s="158"/>
      <c r="AT262" s="153" t="s">
        <v>226</v>
      </c>
      <c r="AU262" s="153" t="s">
        <v>79</v>
      </c>
      <c r="AV262" s="12" t="s">
        <v>79</v>
      </c>
      <c r="AW262" s="12" t="s">
        <v>31</v>
      </c>
      <c r="AX262" s="12" t="s">
        <v>69</v>
      </c>
      <c r="AY262" s="153" t="s">
        <v>212</v>
      </c>
    </row>
    <row r="263" spans="2:65" s="12" customFormat="1">
      <c r="B263" s="152"/>
      <c r="D263" s="150" t="s">
        <v>226</v>
      </c>
      <c r="E263" s="153" t="s">
        <v>19</v>
      </c>
      <c r="F263" s="154" t="s">
        <v>9249</v>
      </c>
      <c r="H263" s="155">
        <v>20.768999999999998</v>
      </c>
      <c r="I263" s="156"/>
      <c r="L263" s="152"/>
      <c r="M263" s="157"/>
      <c r="T263" s="158"/>
      <c r="AT263" s="153" t="s">
        <v>226</v>
      </c>
      <c r="AU263" s="153" t="s">
        <v>79</v>
      </c>
      <c r="AV263" s="12" t="s">
        <v>79</v>
      </c>
      <c r="AW263" s="12" t="s">
        <v>31</v>
      </c>
      <c r="AX263" s="12" t="s">
        <v>69</v>
      </c>
      <c r="AY263" s="153" t="s">
        <v>212</v>
      </c>
    </row>
    <row r="264" spans="2:65" s="12" customFormat="1">
      <c r="B264" s="152"/>
      <c r="D264" s="150" t="s">
        <v>226</v>
      </c>
      <c r="E264" s="153" t="s">
        <v>19</v>
      </c>
      <c r="F264" s="154" t="s">
        <v>9250</v>
      </c>
      <c r="H264" s="155">
        <v>23.204999999999998</v>
      </c>
      <c r="I264" s="156"/>
      <c r="L264" s="152"/>
      <c r="M264" s="157"/>
      <c r="T264" s="158"/>
      <c r="AT264" s="153" t="s">
        <v>226</v>
      </c>
      <c r="AU264" s="153" t="s">
        <v>79</v>
      </c>
      <c r="AV264" s="12" t="s">
        <v>79</v>
      </c>
      <c r="AW264" s="12" t="s">
        <v>31</v>
      </c>
      <c r="AX264" s="12" t="s">
        <v>69</v>
      </c>
      <c r="AY264" s="153" t="s">
        <v>212</v>
      </c>
    </row>
    <row r="265" spans="2:65" s="12" customFormat="1">
      <c r="B265" s="152"/>
      <c r="D265" s="150" t="s">
        <v>226</v>
      </c>
      <c r="E265" s="153" t="s">
        <v>19</v>
      </c>
      <c r="F265" s="154" t="s">
        <v>9251</v>
      </c>
      <c r="H265" s="155">
        <v>18.596</v>
      </c>
      <c r="I265" s="156"/>
      <c r="L265" s="152"/>
      <c r="M265" s="157"/>
      <c r="T265" s="158"/>
      <c r="AT265" s="153" t="s">
        <v>226</v>
      </c>
      <c r="AU265" s="153" t="s">
        <v>79</v>
      </c>
      <c r="AV265" s="12" t="s">
        <v>79</v>
      </c>
      <c r="AW265" s="12" t="s">
        <v>31</v>
      </c>
      <c r="AX265" s="12" t="s">
        <v>69</v>
      </c>
      <c r="AY265" s="153" t="s">
        <v>212</v>
      </c>
    </row>
    <row r="266" spans="2:65" s="12" customFormat="1">
      <c r="B266" s="152"/>
      <c r="D266" s="150" t="s">
        <v>226</v>
      </c>
      <c r="E266" s="153" t="s">
        <v>19</v>
      </c>
      <c r="F266" s="154" t="s">
        <v>9252</v>
      </c>
      <c r="H266" s="155">
        <v>18.606000000000002</v>
      </c>
      <c r="I266" s="156"/>
      <c r="L266" s="152"/>
      <c r="M266" s="157"/>
      <c r="T266" s="158"/>
      <c r="AT266" s="153" t="s">
        <v>226</v>
      </c>
      <c r="AU266" s="153" t="s">
        <v>79</v>
      </c>
      <c r="AV266" s="12" t="s">
        <v>79</v>
      </c>
      <c r="AW266" s="12" t="s">
        <v>31</v>
      </c>
      <c r="AX266" s="12" t="s">
        <v>69</v>
      </c>
      <c r="AY266" s="153" t="s">
        <v>212</v>
      </c>
    </row>
    <row r="267" spans="2:65" s="12" customFormat="1">
      <c r="B267" s="152"/>
      <c r="D267" s="150" t="s">
        <v>226</v>
      </c>
      <c r="E267" s="153" t="s">
        <v>19</v>
      </c>
      <c r="F267" s="154" t="s">
        <v>9253</v>
      </c>
      <c r="H267" s="155">
        <v>8.4529999999999994</v>
      </c>
      <c r="I267" s="156"/>
      <c r="L267" s="152"/>
      <c r="M267" s="157"/>
      <c r="T267" s="158"/>
      <c r="AT267" s="153" t="s">
        <v>226</v>
      </c>
      <c r="AU267" s="153" t="s">
        <v>79</v>
      </c>
      <c r="AV267" s="12" t="s">
        <v>79</v>
      </c>
      <c r="AW267" s="12" t="s">
        <v>31</v>
      </c>
      <c r="AX267" s="12" t="s">
        <v>69</v>
      </c>
      <c r="AY267" s="153" t="s">
        <v>212</v>
      </c>
    </row>
    <row r="268" spans="2:65" s="12" customFormat="1">
      <c r="B268" s="152"/>
      <c r="D268" s="150" t="s">
        <v>226</v>
      </c>
      <c r="E268" s="153" t="s">
        <v>19</v>
      </c>
      <c r="F268" s="154" t="s">
        <v>9254</v>
      </c>
      <c r="H268" s="155">
        <v>1.4490000000000001</v>
      </c>
      <c r="I268" s="156"/>
      <c r="L268" s="152"/>
      <c r="M268" s="157"/>
      <c r="T268" s="158"/>
      <c r="AT268" s="153" t="s">
        <v>226</v>
      </c>
      <c r="AU268" s="153" t="s">
        <v>79</v>
      </c>
      <c r="AV268" s="12" t="s">
        <v>79</v>
      </c>
      <c r="AW268" s="12" t="s">
        <v>31</v>
      </c>
      <c r="AX268" s="12" t="s">
        <v>69</v>
      </c>
      <c r="AY268" s="153" t="s">
        <v>212</v>
      </c>
    </row>
    <row r="269" spans="2:65" s="13" customFormat="1">
      <c r="B269" s="159"/>
      <c r="D269" s="150" t="s">
        <v>226</v>
      </c>
      <c r="E269" s="160" t="s">
        <v>19</v>
      </c>
      <c r="F269" s="161" t="s">
        <v>228</v>
      </c>
      <c r="H269" s="162">
        <v>317.41899999999998</v>
      </c>
      <c r="I269" s="163"/>
      <c r="L269" s="159"/>
      <c r="M269" s="164"/>
      <c r="T269" s="165"/>
      <c r="AT269" s="160" t="s">
        <v>226</v>
      </c>
      <c r="AU269" s="160" t="s">
        <v>79</v>
      </c>
      <c r="AV269" s="13" t="s">
        <v>229</v>
      </c>
      <c r="AW269" s="13" t="s">
        <v>31</v>
      </c>
      <c r="AX269" s="13" t="s">
        <v>77</v>
      </c>
      <c r="AY269" s="160" t="s">
        <v>212</v>
      </c>
    </row>
    <row r="270" spans="2:65" s="1" customFormat="1" ht="16.5" customHeight="1">
      <c r="B270" s="34"/>
      <c r="C270" s="133" t="s">
        <v>643</v>
      </c>
      <c r="D270" s="133" t="s">
        <v>215</v>
      </c>
      <c r="E270" s="134" t="s">
        <v>9255</v>
      </c>
      <c r="F270" s="135" t="s">
        <v>9256</v>
      </c>
      <c r="G270" s="136" t="s">
        <v>536</v>
      </c>
      <c r="H270" s="137">
        <v>14.385</v>
      </c>
      <c r="I270" s="138"/>
      <c r="J270" s="139">
        <f>ROUND(I270*H270,2)</f>
        <v>0</v>
      </c>
      <c r="K270" s="135" t="s">
        <v>219</v>
      </c>
      <c r="L270" s="34"/>
      <c r="M270" s="140" t="s">
        <v>19</v>
      </c>
      <c r="N270" s="141" t="s">
        <v>40</v>
      </c>
      <c r="P270" s="142">
        <f>O270*H270</f>
        <v>0</v>
      </c>
      <c r="Q270" s="142">
        <v>2.3999999999999998E-3</v>
      </c>
      <c r="R270" s="142">
        <f>Q270*H270</f>
        <v>3.4523999999999999E-2</v>
      </c>
      <c r="S270" s="142">
        <v>0</v>
      </c>
      <c r="T270" s="143">
        <f>S270*H270</f>
        <v>0</v>
      </c>
      <c r="AR270" s="144" t="s">
        <v>316</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316</v>
      </c>
      <c r="BM270" s="144" t="s">
        <v>9257</v>
      </c>
    </row>
    <row r="271" spans="2:65" s="1" customFormat="1">
      <c r="B271" s="34"/>
      <c r="D271" s="146" t="s">
        <v>222</v>
      </c>
      <c r="F271" s="147" t="s">
        <v>9258</v>
      </c>
      <c r="I271" s="148"/>
      <c r="L271" s="34"/>
      <c r="M271" s="149"/>
      <c r="T271" s="55"/>
      <c r="AT271" s="19" t="s">
        <v>222</v>
      </c>
      <c r="AU271" s="19" t="s">
        <v>79</v>
      </c>
    </row>
    <row r="272" spans="2:65" s="14" customFormat="1">
      <c r="B272" s="170"/>
      <c r="D272" s="150" t="s">
        <v>226</v>
      </c>
      <c r="E272" s="171" t="s">
        <v>19</v>
      </c>
      <c r="F272" s="172" t="s">
        <v>9204</v>
      </c>
      <c r="H272" s="171" t="s">
        <v>19</v>
      </c>
      <c r="I272" s="173"/>
      <c r="L272" s="170"/>
      <c r="M272" s="174"/>
      <c r="T272" s="175"/>
      <c r="AT272" s="171" t="s">
        <v>226</v>
      </c>
      <c r="AU272" s="171" t="s">
        <v>79</v>
      </c>
      <c r="AV272" s="14" t="s">
        <v>77</v>
      </c>
      <c r="AW272" s="14" t="s">
        <v>31</v>
      </c>
      <c r="AX272" s="14" t="s">
        <v>69</v>
      </c>
      <c r="AY272" s="171" t="s">
        <v>212</v>
      </c>
    </row>
    <row r="273" spans="2:65" s="12" customFormat="1">
      <c r="B273" s="152"/>
      <c r="D273" s="150" t="s">
        <v>226</v>
      </c>
      <c r="E273" s="153" t="s">
        <v>19</v>
      </c>
      <c r="F273" s="154" t="s">
        <v>9259</v>
      </c>
      <c r="H273" s="155">
        <v>3.2970000000000002</v>
      </c>
      <c r="I273" s="156"/>
      <c r="L273" s="152"/>
      <c r="M273" s="157"/>
      <c r="T273" s="158"/>
      <c r="AT273" s="153" t="s">
        <v>226</v>
      </c>
      <c r="AU273" s="153" t="s">
        <v>79</v>
      </c>
      <c r="AV273" s="12" t="s">
        <v>79</v>
      </c>
      <c r="AW273" s="12" t="s">
        <v>31</v>
      </c>
      <c r="AX273" s="12" t="s">
        <v>69</v>
      </c>
      <c r="AY273" s="153" t="s">
        <v>212</v>
      </c>
    </row>
    <row r="274" spans="2:65" s="12" customFormat="1">
      <c r="B274" s="152"/>
      <c r="D274" s="150" t="s">
        <v>226</v>
      </c>
      <c r="E274" s="153" t="s">
        <v>19</v>
      </c>
      <c r="F274" s="154" t="s">
        <v>9260</v>
      </c>
      <c r="H274" s="155">
        <v>3.0030000000000001</v>
      </c>
      <c r="I274" s="156"/>
      <c r="L274" s="152"/>
      <c r="M274" s="157"/>
      <c r="T274" s="158"/>
      <c r="AT274" s="153" t="s">
        <v>226</v>
      </c>
      <c r="AU274" s="153" t="s">
        <v>79</v>
      </c>
      <c r="AV274" s="12" t="s">
        <v>79</v>
      </c>
      <c r="AW274" s="12" t="s">
        <v>31</v>
      </c>
      <c r="AX274" s="12" t="s">
        <v>69</v>
      </c>
      <c r="AY274" s="153" t="s">
        <v>212</v>
      </c>
    </row>
    <row r="275" spans="2:65" s="12" customFormat="1">
      <c r="B275" s="152"/>
      <c r="D275" s="150" t="s">
        <v>226</v>
      </c>
      <c r="E275" s="153" t="s">
        <v>19</v>
      </c>
      <c r="F275" s="154" t="s">
        <v>9261</v>
      </c>
      <c r="H275" s="155">
        <v>4.1580000000000004</v>
      </c>
      <c r="I275" s="156"/>
      <c r="L275" s="152"/>
      <c r="M275" s="157"/>
      <c r="T275" s="158"/>
      <c r="AT275" s="153" t="s">
        <v>226</v>
      </c>
      <c r="AU275" s="153" t="s">
        <v>79</v>
      </c>
      <c r="AV275" s="12" t="s">
        <v>79</v>
      </c>
      <c r="AW275" s="12" t="s">
        <v>31</v>
      </c>
      <c r="AX275" s="12" t="s">
        <v>69</v>
      </c>
      <c r="AY275" s="153" t="s">
        <v>212</v>
      </c>
    </row>
    <row r="276" spans="2:65" s="12" customFormat="1">
      <c r="B276" s="152"/>
      <c r="D276" s="150" t="s">
        <v>226</v>
      </c>
      <c r="E276" s="153" t="s">
        <v>19</v>
      </c>
      <c r="F276" s="154" t="s">
        <v>9262</v>
      </c>
      <c r="H276" s="155">
        <v>3.927</v>
      </c>
      <c r="I276" s="156"/>
      <c r="L276" s="152"/>
      <c r="M276" s="157"/>
      <c r="T276" s="158"/>
      <c r="AT276" s="153" t="s">
        <v>226</v>
      </c>
      <c r="AU276" s="153" t="s">
        <v>79</v>
      </c>
      <c r="AV276" s="12" t="s">
        <v>79</v>
      </c>
      <c r="AW276" s="12" t="s">
        <v>31</v>
      </c>
      <c r="AX276" s="12" t="s">
        <v>69</v>
      </c>
      <c r="AY276" s="153" t="s">
        <v>212</v>
      </c>
    </row>
    <row r="277" spans="2:65" s="13" customFormat="1">
      <c r="B277" s="159"/>
      <c r="D277" s="150" t="s">
        <v>226</v>
      </c>
      <c r="E277" s="160" t="s">
        <v>19</v>
      </c>
      <c r="F277" s="161" t="s">
        <v>228</v>
      </c>
      <c r="H277" s="162">
        <v>14.385</v>
      </c>
      <c r="I277" s="163"/>
      <c r="L277" s="159"/>
      <c r="M277" s="164"/>
      <c r="T277" s="165"/>
      <c r="AT277" s="160" t="s">
        <v>226</v>
      </c>
      <c r="AU277" s="160" t="s">
        <v>79</v>
      </c>
      <c r="AV277" s="13" t="s">
        <v>229</v>
      </c>
      <c r="AW277" s="13" t="s">
        <v>31</v>
      </c>
      <c r="AX277" s="13" t="s">
        <v>77</v>
      </c>
      <c r="AY277" s="160" t="s">
        <v>212</v>
      </c>
    </row>
    <row r="278" spans="2:65" s="1" customFormat="1" ht="21.75" customHeight="1">
      <c r="B278" s="34"/>
      <c r="C278" s="133" t="s">
        <v>651</v>
      </c>
      <c r="D278" s="133" t="s">
        <v>215</v>
      </c>
      <c r="E278" s="134" t="s">
        <v>9263</v>
      </c>
      <c r="F278" s="135" t="s">
        <v>9264</v>
      </c>
      <c r="G278" s="136" t="s">
        <v>536</v>
      </c>
      <c r="H278" s="137">
        <v>613.40899999999999</v>
      </c>
      <c r="I278" s="138"/>
      <c r="J278" s="139">
        <f>ROUND(I278*H278,2)</f>
        <v>0</v>
      </c>
      <c r="K278" s="135" t="s">
        <v>5488</v>
      </c>
      <c r="L278" s="34"/>
      <c r="M278" s="140" t="s">
        <v>19</v>
      </c>
      <c r="N278" s="141" t="s">
        <v>40</v>
      </c>
      <c r="P278" s="142">
        <f>O278*H278</f>
        <v>0</v>
      </c>
      <c r="Q278" s="142">
        <v>0</v>
      </c>
      <c r="R278" s="142">
        <f>Q278*H278</f>
        <v>0</v>
      </c>
      <c r="S278" s="142">
        <v>0</v>
      </c>
      <c r="T278" s="143">
        <f>S278*H278</f>
        <v>0</v>
      </c>
      <c r="AR278" s="144" t="s">
        <v>316</v>
      </c>
      <c r="AT278" s="144" t="s">
        <v>215</v>
      </c>
      <c r="AU278" s="144" t="s">
        <v>79</v>
      </c>
      <c r="AY278" s="19" t="s">
        <v>212</v>
      </c>
      <c r="BE278" s="145">
        <f>IF(N278="základní",J278,0)</f>
        <v>0</v>
      </c>
      <c r="BF278" s="145">
        <f>IF(N278="snížená",J278,0)</f>
        <v>0</v>
      </c>
      <c r="BG278" s="145">
        <f>IF(N278="zákl. přenesená",J278,0)</f>
        <v>0</v>
      </c>
      <c r="BH278" s="145">
        <f>IF(N278="sníž. přenesená",J278,0)</f>
        <v>0</v>
      </c>
      <c r="BI278" s="145">
        <f>IF(N278="nulová",J278,0)</f>
        <v>0</v>
      </c>
      <c r="BJ278" s="19" t="s">
        <v>77</v>
      </c>
      <c r="BK278" s="145">
        <f>ROUND(I278*H278,2)</f>
        <v>0</v>
      </c>
      <c r="BL278" s="19" t="s">
        <v>316</v>
      </c>
      <c r="BM278" s="144" t="s">
        <v>9265</v>
      </c>
    </row>
    <row r="279" spans="2:65" s="1" customFormat="1" ht="29.25">
      <c r="B279" s="34"/>
      <c r="D279" s="150" t="s">
        <v>224</v>
      </c>
      <c r="F279" s="151" t="s">
        <v>9266</v>
      </c>
      <c r="I279" s="148"/>
      <c r="L279" s="34"/>
      <c r="M279" s="149"/>
      <c r="T279" s="55"/>
      <c r="AT279" s="19" t="s">
        <v>224</v>
      </c>
      <c r="AU279" s="19" t="s">
        <v>79</v>
      </c>
    </row>
    <row r="280" spans="2:65" s="12" customFormat="1">
      <c r="B280" s="152"/>
      <c r="D280" s="150" t="s">
        <v>226</v>
      </c>
      <c r="E280" s="153" t="s">
        <v>19</v>
      </c>
      <c r="F280" s="154" t="s">
        <v>9267</v>
      </c>
      <c r="H280" s="155">
        <v>95.611000000000004</v>
      </c>
      <c r="I280" s="156"/>
      <c r="L280" s="152"/>
      <c r="M280" s="157"/>
      <c r="T280" s="158"/>
      <c r="AT280" s="153" t="s">
        <v>226</v>
      </c>
      <c r="AU280" s="153" t="s">
        <v>79</v>
      </c>
      <c r="AV280" s="12" t="s">
        <v>79</v>
      </c>
      <c r="AW280" s="12" t="s">
        <v>31</v>
      </c>
      <c r="AX280" s="12" t="s">
        <v>69</v>
      </c>
      <c r="AY280" s="153" t="s">
        <v>212</v>
      </c>
    </row>
    <row r="281" spans="2:65" s="12" customFormat="1">
      <c r="B281" s="152"/>
      <c r="D281" s="150" t="s">
        <v>226</v>
      </c>
      <c r="E281" s="153" t="s">
        <v>19</v>
      </c>
      <c r="F281" s="154" t="s">
        <v>9268</v>
      </c>
      <c r="H281" s="155">
        <v>104.239</v>
      </c>
      <c r="I281" s="156"/>
      <c r="L281" s="152"/>
      <c r="M281" s="157"/>
      <c r="T281" s="158"/>
      <c r="AT281" s="153" t="s">
        <v>226</v>
      </c>
      <c r="AU281" s="153" t="s">
        <v>79</v>
      </c>
      <c r="AV281" s="12" t="s">
        <v>79</v>
      </c>
      <c r="AW281" s="12" t="s">
        <v>31</v>
      </c>
      <c r="AX281" s="12" t="s">
        <v>69</v>
      </c>
      <c r="AY281" s="153" t="s">
        <v>212</v>
      </c>
    </row>
    <row r="282" spans="2:65" s="12" customFormat="1">
      <c r="B282" s="152"/>
      <c r="D282" s="150" t="s">
        <v>226</v>
      </c>
      <c r="E282" s="153" t="s">
        <v>19</v>
      </c>
      <c r="F282" s="154" t="s">
        <v>9269</v>
      </c>
      <c r="H282" s="155">
        <v>50.566000000000003</v>
      </c>
      <c r="I282" s="156"/>
      <c r="L282" s="152"/>
      <c r="M282" s="157"/>
      <c r="T282" s="158"/>
      <c r="AT282" s="153" t="s">
        <v>226</v>
      </c>
      <c r="AU282" s="153" t="s">
        <v>79</v>
      </c>
      <c r="AV282" s="12" t="s">
        <v>79</v>
      </c>
      <c r="AW282" s="12" t="s">
        <v>31</v>
      </c>
      <c r="AX282" s="12" t="s">
        <v>69</v>
      </c>
      <c r="AY282" s="153" t="s">
        <v>212</v>
      </c>
    </row>
    <row r="283" spans="2:65" s="12" customFormat="1">
      <c r="B283" s="152"/>
      <c r="D283" s="150" t="s">
        <v>226</v>
      </c>
      <c r="E283" s="153" t="s">
        <v>19</v>
      </c>
      <c r="F283" s="154" t="s">
        <v>9270</v>
      </c>
      <c r="H283" s="155">
        <v>81.52</v>
      </c>
      <c r="I283" s="156"/>
      <c r="L283" s="152"/>
      <c r="M283" s="157"/>
      <c r="T283" s="158"/>
      <c r="AT283" s="153" t="s">
        <v>226</v>
      </c>
      <c r="AU283" s="153" t="s">
        <v>79</v>
      </c>
      <c r="AV283" s="12" t="s">
        <v>79</v>
      </c>
      <c r="AW283" s="12" t="s">
        <v>31</v>
      </c>
      <c r="AX283" s="12" t="s">
        <v>69</v>
      </c>
      <c r="AY283" s="153" t="s">
        <v>212</v>
      </c>
    </row>
    <row r="284" spans="2:65" s="12" customFormat="1">
      <c r="B284" s="152"/>
      <c r="D284" s="150" t="s">
        <v>226</v>
      </c>
      <c r="E284" s="153" t="s">
        <v>19</v>
      </c>
      <c r="F284" s="154" t="s">
        <v>9271</v>
      </c>
      <c r="H284" s="155">
        <v>88.391999999999996</v>
      </c>
      <c r="I284" s="156"/>
      <c r="L284" s="152"/>
      <c r="M284" s="157"/>
      <c r="T284" s="158"/>
      <c r="AT284" s="153" t="s">
        <v>226</v>
      </c>
      <c r="AU284" s="153" t="s">
        <v>79</v>
      </c>
      <c r="AV284" s="12" t="s">
        <v>79</v>
      </c>
      <c r="AW284" s="12" t="s">
        <v>31</v>
      </c>
      <c r="AX284" s="12" t="s">
        <v>69</v>
      </c>
      <c r="AY284" s="153" t="s">
        <v>212</v>
      </c>
    </row>
    <row r="285" spans="2:65" s="12" customFormat="1">
      <c r="B285" s="152"/>
      <c r="D285" s="150" t="s">
        <v>226</v>
      </c>
      <c r="E285" s="153" t="s">
        <v>19</v>
      </c>
      <c r="F285" s="154" t="s">
        <v>9272</v>
      </c>
      <c r="H285" s="155">
        <v>76.715000000000003</v>
      </c>
      <c r="I285" s="156"/>
      <c r="L285" s="152"/>
      <c r="M285" s="157"/>
      <c r="T285" s="158"/>
      <c r="AT285" s="153" t="s">
        <v>226</v>
      </c>
      <c r="AU285" s="153" t="s">
        <v>79</v>
      </c>
      <c r="AV285" s="12" t="s">
        <v>79</v>
      </c>
      <c r="AW285" s="12" t="s">
        <v>31</v>
      </c>
      <c r="AX285" s="12" t="s">
        <v>69</v>
      </c>
      <c r="AY285" s="153" t="s">
        <v>212</v>
      </c>
    </row>
    <row r="286" spans="2:65" s="12" customFormat="1">
      <c r="B286" s="152"/>
      <c r="D286" s="150" t="s">
        <v>226</v>
      </c>
      <c r="E286" s="153" t="s">
        <v>19</v>
      </c>
      <c r="F286" s="154" t="s">
        <v>9273</v>
      </c>
      <c r="H286" s="155">
        <v>116.366</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613.40899999999999</v>
      </c>
      <c r="I287" s="163"/>
      <c r="L287" s="159"/>
      <c r="M287" s="164"/>
      <c r="T287" s="165"/>
      <c r="AT287" s="160" t="s">
        <v>226</v>
      </c>
      <c r="AU287" s="160" t="s">
        <v>79</v>
      </c>
      <c r="AV287" s="13" t="s">
        <v>229</v>
      </c>
      <c r="AW287" s="13" t="s">
        <v>31</v>
      </c>
      <c r="AX287" s="13" t="s">
        <v>77</v>
      </c>
      <c r="AY287" s="160" t="s">
        <v>212</v>
      </c>
    </row>
    <row r="288" spans="2:65" s="1" customFormat="1" ht="16.5" customHeight="1">
      <c r="B288" s="34"/>
      <c r="C288" s="133" t="s">
        <v>670</v>
      </c>
      <c r="D288" s="133" t="s">
        <v>215</v>
      </c>
      <c r="E288" s="134" t="s">
        <v>9274</v>
      </c>
      <c r="F288" s="135" t="s">
        <v>9275</v>
      </c>
      <c r="G288" s="136" t="s">
        <v>624</v>
      </c>
      <c r="H288" s="137">
        <v>16</v>
      </c>
      <c r="I288" s="138"/>
      <c r="J288" s="139">
        <f>ROUND(I288*H288,2)</f>
        <v>0</v>
      </c>
      <c r="K288" s="135" t="s">
        <v>219</v>
      </c>
      <c r="L288" s="34"/>
      <c r="M288" s="140" t="s">
        <v>19</v>
      </c>
      <c r="N288" s="141" t="s">
        <v>40</v>
      </c>
      <c r="P288" s="142">
        <f>O288*H288</f>
        <v>0</v>
      </c>
      <c r="Q288" s="142">
        <v>1.01E-3</v>
      </c>
      <c r="R288" s="142">
        <f>Q288*H288</f>
        <v>1.6160000000000001E-2</v>
      </c>
      <c r="S288" s="142">
        <v>0</v>
      </c>
      <c r="T288" s="143">
        <f>S288*H288</f>
        <v>0</v>
      </c>
      <c r="AR288" s="144" t="s">
        <v>316</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316</v>
      </c>
      <c r="BM288" s="144" t="s">
        <v>9276</v>
      </c>
    </row>
    <row r="289" spans="2:65" s="1" customFormat="1">
      <c r="B289" s="34"/>
      <c r="D289" s="146" t="s">
        <v>222</v>
      </c>
      <c r="F289" s="147" t="s">
        <v>9277</v>
      </c>
      <c r="I289" s="148"/>
      <c r="L289" s="34"/>
      <c r="M289" s="149"/>
      <c r="T289" s="55"/>
      <c r="AT289" s="19" t="s">
        <v>222</v>
      </c>
      <c r="AU289" s="19" t="s">
        <v>79</v>
      </c>
    </row>
    <row r="290" spans="2:65" s="1" customFormat="1" ht="48.75">
      <c r="B290" s="34"/>
      <c r="D290" s="150" t="s">
        <v>224</v>
      </c>
      <c r="F290" s="151" t="s">
        <v>9278</v>
      </c>
      <c r="I290" s="148"/>
      <c r="L290" s="34"/>
      <c r="M290" s="149"/>
      <c r="T290" s="55"/>
      <c r="AT290" s="19" t="s">
        <v>224</v>
      </c>
      <c r="AU290" s="19" t="s">
        <v>79</v>
      </c>
    </row>
    <row r="291" spans="2:65" s="14" customFormat="1">
      <c r="B291" s="170"/>
      <c r="D291" s="150" t="s">
        <v>226</v>
      </c>
      <c r="E291" s="171" t="s">
        <v>19</v>
      </c>
      <c r="F291" s="172" t="s">
        <v>9279</v>
      </c>
      <c r="H291" s="171" t="s">
        <v>19</v>
      </c>
      <c r="I291" s="173"/>
      <c r="L291" s="170"/>
      <c r="M291" s="174"/>
      <c r="T291" s="175"/>
      <c r="AT291" s="171" t="s">
        <v>226</v>
      </c>
      <c r="AU291" s="171" t="s">
        <v>79</v>
      </c>
      <c r="AV291" s="14" t="s">
        <v>77</v>
      </c>
      <c r="AW291" s="14" t="s">
        <v>31</v>
      </c>
      <c r="AX291" s="14" t="s">
        <v>69</v>
      </c>
      <c r="AY291" s="171" t="s">
        <v>212</v>
      </c>
    </row>
    <row r="292" spans="2:65" s="12" customFormat="1">
      <c r="B292" s="152"/>
      <c r="D292" s="150" t="s">
        <v>226</v>
      </c>
      <c r="E292" s="153" t="s">
        <v>19</v>
      </c>
      <c r="F292" s="154" t="s">
        <v>8465</v>
      </c>
      <c r="H292" s="155">
        <v>2</v>
      </c>
      <c r="I292" s="156"/>
      <c r="L292" s="152"/>
      <c r="M292" s="157"/>
      <c r="T292" s="158"/>
      <c r="AT292" s="153" t="s">
        <v>226</v>
      </c>
      <c r="AU292" s="153" t="s">
        <v>79</v>
      </c>
      <c r="AV292" s="12" t="s">
        <v>79</v>
      </c>
      <c r="AW292" s="12" t="s">
        <v>31</v>
      </c>
      <c r="AX292" s="12" t="s">
        <v>69</v>
      </c>
      <c r="AY292" s="153" t="s">
        <v>212</v>
      </c>
    </row>
    <row r="293" spans="2:65" s="12" customFormat="1">
      <c r="B293" s="152"/>
      <c r="D293" s="150" t="s">
        <v>226</v>
      </c>
      <c r="E293" s="153" t="s">
        <v>19</v>
      </c>
      <c r="F293" s="154" t="s">
        <v>8871</v>
      </c>
      <c r="H293" s="155">
        <v>2</v>
      </c>
      <c r="I293" s="156"/>
      <c r="L293" s="152"/>
      <c r="M293" s="157"/>
      <c r="T293" s="158"/>
      <c r="AT293" s="153" t="s">
        <v>226</v>
      </c>
      <c r="AU293" s="153" t="s">
        <v>79</v>
      </c>
      <c r="AV293" s="12" t="s">
        <v>79</v>
      </c>
      <c r="AW293" s="12" t="s">
        <v>31</v>
      </c>
      <c r="AX293" s="12" t="s">
        <v>69</v>
      </c>
      <c r="AY293" s="153" t="s">
        <v>212</v>
      </c>
    </row>
    <row r="294" spans="2:65" s="12" customFormat="1">
      <c r="B294" s="152"/>
      <c r="D294" s="150" t="s">
        <v>226</v>
      </c>
      <c r="E294" s="153" t="s">
        <v>19</v>
      </c>
      <c r="F294" s="154" t="s">
        <v>8875</v>
      </c>
      <c r="H294" s="155">
        <v>2</v>
      </c>
      <c r="I294" s="156"/>
      <c r="L294" s="152"/>
      <c r="M294" s="157"/>
      <c r="T294" s="158"/>
      <c r="AT294" s="153" t="s">
        <v>226</v>
      </c>
      <c r="AU294" s="153" t="s">
        <v>79</v>
      </c>
      <c r="AV294" s="12" t="s">
        <v>79</v>
      </c>
      <c r="AW294" s="12" t="s">
        <v>31</v>
      </c>
      <c r="AX294" s="12" t="s">
        <v>69</v>
      </c>
      <c r="AY294" s="153" t="s">
        <v>212</v>
      </c>
    </row>
    <row r="295" spans="2:65" s="12" customFormat="1">
      <c r="B295" s="152"/>
      <c r="D295" s="150" t="s">
        <v>226</v>
      </c>
      <c r="E295" s="153" t="s">
        <v>19</v>
      </c>
      <c r="F295" s="154" t="s">
        <v>8876</v>
      </c>
      <c r="H295" s="155">
        <v>2</v>
      </c>
      <c r="I295" s="156"/>
      <c r="L295" s="152"/>
      <c r="M295" s="157"/>
      <c r="T295" s="158"/>
      <c r="AT295" s="153" t="s">
        <v>226</v>
      </c>
      <c r="AU295" s="153" t="s">
        <v>79</v>
      </c>
      <c r="AV295" s="12" t="s">
        <v>79</v>
      </c>
      <c r="AW295" s="12" t="s">
        <v>31</v>
      </c>
      <c r="AX295" s="12" t="s">
        <v>69</v>
      </c>
      <c r="AY295" s="153" t="s">
        <v>212</v>
      </c>
    </row>
    <row r="296" spans="2:65" s="12" customFormat="1">
      <c r="B296" s="152"/>
      <c r="D296" s="150" t="s">
        <v>226</v>
      </c>
      <c r="E296" s="153" t="s">
        <v>19</v>
      </c>
      <c r="F296" s="154" t="s">
        <v>6397</v>
      </c>
      <c r="H296" s="155">
        <v>2</v>
      </c>
      <c r="I296" s="156"/>
      <c r="L296" s="152"/>
      <c r="M296" s="157"/>
      <c r="T296" s="158"/>
      <c r="AT296" s="153" t="s">
        <v>226</v>
      </c>
      <c r="AU296" s="153" t="s">
        <v>79</v>
      </c>
      <c r="AV296" s="12" t="s">
        <v>79</v>
      </c>
      <c r="AW296" s="12" t="s">
        <v>31</v>
      </c>
      <c r="AX296" s="12" t="s">
        <v>69</v>
      </c>
      <c r="AY296" s="153" t="s">
        <v>212</v>
      </c>
    </row>
    <row r="297" spans="2:65" s="12" customFormat="1">
      <c r="B297" s="152"/>
      <c r="D297" s="150" t="s">
        <v>226</v>
      </c>
      <c r="E297" s="153" t="s">
        <v>19</v>
      </c>
      <c r="F297" s="154" t="s">
        <v>8877</v>
      </c>
      <c r="H297" s="155">
        <v>2</v>
      </c>
      <c r="I297" s="156"/>
      <c r="L297" s="152"/>
      <c r="M297" s="157"/>
      <c r="T297" s="158"/>
      <c r="AT297" s="153" t="s">
        <v>226</v>
      </c>
      <c r="AU297" s="153" t="s">
        <v>79</v>
      </c>
      <c r="AV297" s="12" t="s">
        <v>79</v>
      </c>
      <c r="AW297" s="12" t="s">
        <v>31</v>
      </c>
      <c r="AX297" s="12" t="s">
        <v>69</v>
      </c>
      <c r="AY297" s="153" t="s">
        <v>212</v>
      </c>
    </row>
    <row r="298" spans="2:65" s="12" customFormat="1">
      <c r="B298" s="152"/>
      <c r="D298" s="150" t="s">
        <v>226</v>
      </c>
      <c r="E298" s="153" t="s">
        <v>19</v>
      </c>
      <c r="F298" s="154" t="s">
        <v>8524</v>
      </c>
      <c r="H298" s="155">
        <v>2</v>
      </c>
      <c r="I298" s="156"/>
      <c r="L298" s="152"/>
      <c r="M298" s="157"/>
      <c r="T298" s="158"/>
      <c r="AT298" s="153" t="s">
        <v>226</v>
      </c>
      <c r="AU298" s="153" t="s">
        <v>79</v>
      </c>
      <c r="AV298" s="12" t="s">
        <v>79</v>
      </c>
      <c r="AW298" s="12" t="s">
        <v>31</v>
      </c>
      <c r="AX298" s="12" t="s">
        <v>69</v>
      </c>
      <c r="AY298" s="153" t="s">
        <v>212</v>
      </c>
    </row>
    <row r="299" spans="2:65" s="12" customFormat="1">
      <c r="B299" s="152"/>
      <c r="D299" s="150" t="s">
        <v>226</v>
      </c>
      <c r="E299" s="153" t="s">
        <v>19</v>
      </c>
      <c r="F299" s="154" t="s">
        <v>9280</v>
      </c>
      <c r="H299" s="155">
        <v>2</v>
      </c>
      <c r="I299" s="156"/>
      <c r="L299" s="152"/>
      <c r="M299" s="157"/>
      <c r="T299" s="158"/>
      <c r="AT299" s="153" t="s">
        <v>226</v>
      </c>
      <c r="AU299" s="153" t="s">
        <v>79</v>
      </c>
      <c r="AV299" s="12" t="s">
        <v>79</v>
      </c>
      <c r="AW299" s="12" t="s">
        <v>31</v>
      </c>
      <c r="AX299" s="12" t="s">
        <v>69</v>
      </c>
      <c r="AY299" s="153" t="s">
        <v>212</v>
      </c>
    </row>
    <row r="300" spans="2:65" s="13" customFormat="1">
      <c r="B300" s="159"/>
      <c r="D300" s="150" t="s">
        <v>226</v>
      </c>
      <c r="E300" s="160" t="s">
        <v>19</v>
      </c>
      <c r="F300" s="161" t="s">
        <v>228</v>
      </c>
      <c r="H300" s="162">
        <v>16</v>
      </c>
      <c r="I300" s="163"/>
      <c r="L300" s="159"/>
      <c r="M300" s="164"/>
      <c r="T300" s="165"/>
      <c r="AT300" s="160" t="s">
        <v>226</v>
      </c>
      <c r="AU300" s="160" t="s">
        <v>79</v>
      </c>
      <c r="AV300" s="13" t="s">
        <v>229</v>
      </c>
      <c r="AW300" s="13" t="s">
        <v>31</v>
      </c>
      <c r="AX300" s="13" t="s">
        <v>77</v>
      </c>
      <c r="AY300" s="160" t="s">
        <v>212</v>
      </c>
    </row>
    <row r="301" spans="2:65" s="1" customFormat="1" ht="16.5" customHeight="1">
      <c r="B301" s="34"/>
      <c r="C301" s="133" t="s">
        <v>693</v>
      </c>
      <c r="D301" s="133" t="s">
        <v>215</v>
      </c>
      <c r="E301" s="134" t="s">
        <v>9281</v>
      </c>
      <c r="F301" s="135" t="s">
        <v>9282</v>
      </c>
      <c r="G301" s="136" t="s">
        <v>624</v>
      </c>
      <c r="H301" s="137">
        <v>1</v>
      </c>
      <c r="I301" s="138"/>
      <c r="J301" s="139">
        <f>ROUND(I301*H301,2)</f>
        <v>0</v>
      </c>
      <c r="K301" s="135" t="s">
        <v>219</v>
      </c>
      <c r="L301" s="34"/>
      <c r="M301" s="140" t="s">
        <v>19</v>
      </c>
      <c r="N301" s="141" t="s">
        <v>40</v>
      </c>
      <c r="P301" s="142">
        <f>O301*H301</f>
        <v>0</v>
      </c>
      <c r="Q301" s="142">
        <v>1.48E-3</v>
      </c>
      <c r="R301" s="142">
        <f>Q301*H301</f>
        <v>1.48E-3</v>
      </c>
      <c r="S301" s="142">
        <v>0</v>
      </c>
      <c r="T301" s="143">
        <f>S301*H301</f>
        <v>0</v>
      </c>
      <c r="AR301" s="144" t="s">
        <v>316</v>
      </c>
      <c r="AT301" s="144" t="s">
        <v>215</v>
      </c>
      <c r="AU301" s="144" t="s">
        <v>79</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316</v>
      </c>
      <c r="BM301" s="144" t="s">
        <v>9283</v>
      </c>
    </row>
    <row r="302" spans="2:65" s="1" customFormat="1">
      <c r="B302" s="34"/>
      <c r="D302" s="146" t="s">
        <v>222</v>
      </c>
      <c r="F302" s="147" t="s">
        <v>9284</v>
      </c>
      <c r="I302" s="148"/>
      <c r="L302" s="34"/>
      <c r="M302" s="149"/>
      <c r="T302" s="55"/>
      <c r="AT302" s="19" t="s">
        <v>222</v>
      </c>
      <c r="AU302" s="19" t="s">
        <v>79</v>
      </c>
    </row>
    <row r="303" spans="2:65" s="1" customFormat="1" ht="48.75">
      <c r="B303" s="34"/>
      <c r="D303" s="150" t="s">
        <v>224</v>
      </c>
      <c r="F303" s="151" t="s">
        <v>9285</v>
      </c>
      <c r="I303" s="148"/>
      <c r="L303" s="34"/>
      <c r="M303" s="149"/>
      <c r="T303" s="55"/>
      <c r="AT303" s="19" t="s">
        <v>224</v>
      </c>
      <c r="AU303" s="19" t="s">
        <v>79</v>
      </c>
    </row>
    <row r="304" spans="2:65" s="14" customFormat="1">
      <c r="B304" s="170"/>
      <c r="D304" s="150" t="s">
        <v>226</v>
      </c>
      <c r="E304" s="171" t="s">
        <v>19</v>
      </c>
      <c r="F304" s="172" t="s">
        <v>9286</v>
      </c>
      <c r="H304" s="171" t="s">
        <v>19</v>
      </c>
      <c r="I304" s="173"/>
      <c r="L304" s="170"/>
      <c r="M304" s="174"/>
      <c r="T304" s="175"/>
      <c r="AT304" s="171" t="s">
        <v>226</v>
      </c>
      <c r="AU304" s="171" t="s">
        <v>79</v>
      </c>
      <c r="AV304" s="14" t="s">
        <v>77</v>
      </c>
      <c r="AW304" s="14" t="s">
        <v>31</v>
      </c>
      <c r="AX304" s="14" t="s">
        <v>69</v>
      </c>
      <c r="AY304" s="171" t="s">
        <v>212</v>
      </c>
    </row>
    <row r="305" spans="2:65" s="12" customFormat="1">
      <c r="B305" s="152"/>
      <c r="D305" s="150" t="s">
        <v>226</v>
      </c>
      <c r="E305" s="153" t="s">
        <v>19</v>
      </c>
      <c r="F305" s="154" t="s">
        <v>6100</v>
      </c>
      <c r="H305" s="155">
        <v>1</v>
      </c>
      <c r="I305" s="156"/>
      <c r="L305" s="152"/>
      <c r="M305" s="157"/>
      <c r="T305" s="158"/>
      <c r="AT305" s="153" t="s">
        <v>226</v>
      </c>
      <c r="AU305" s="153" t="s">
        <v>79</v>
      </c>
      <c r="AV305" s="12" t="s">
        <v>79</v>
      </c>
      <c r="AW305" s="12" t="s">
        <v>31</v>
      </c>
      <c r="AX305" s="12" t="s">
        <v>77</v>
      </c>
      <c r="AY305" s="153" t="s">
        <v>212</v>
      </c>
    </row>
    <row r="306" spans="2:65" s="1" customFormat="1" ht="16.5" customHeight="1">
      <c r="B306" s="34"/>
      <c r="C306" s="133" t="s">
        <v>699</v>
      </c>
      <c r="D306" s="133" t="s">
        <v>215</v>
      </c>
      <c r="E306" s="134" t="s">
        <v>9287</v>
      </c>
      <c r="F306" s="135" t="s">
        <v>9288</v>
      </c>
      <c r="G306" s="136" t="s">
        <v>624</v>
      </c>
      <c r="H306" s="137">
        <v>5</v>
      </c>
      <c r="I306" s="138"/>
      <c r="J306" s="139">
        <f>ROUND(I306*H306,2)</f>
        <v>0</v>
      </c>
      <c r="K306" s="135" t="s">
        <v>5488</v>
      </c>
      <c r="L306" s="34"/>
      <c r="M306" s="140" t="s">
        <v>19</v>
      </c>
      <c r="N306" s="141" t="s">
        <v>40</v>
      </c>
      <c r="P306" s="142">
        <f>O306*H306</f>
        <v>0</v>
      </c>
      <c r="Q306" s="142">
        <v>0</v>
      </c>
      <c r="R306" s="142">
        <f>Q306*H306</f>
        <v>0</v>
      </c>
      <c r="S306" s="142">
        <v>0</v>
      </c>
      <c r="T306" s="143">
        <f>S306*H306</f>
        <v>0</v>
      </c>
      <c r="AR306" s="144" t="s">
        <v>316</v>
      </c>
      <c r="AT306" s="144" t="s">
        <v>215</v>
      </c>
      <c r="AU306" s="144" t="s">
        <v>79</v>
      </c>
      <c r="AY306" s="19" t="s">
        <v>212</v>
      </c>
      <c r="BE306" s="145">
        <f>IF(N306="základní",J306,0)</f>
        <v>0</v>
      </c>
      <c r="BF306" s="145">
        <f>IF(N306="snížená",J306,0)</f>
        <v>0</v>
      </c>
      <c r="BG306" s="145">
        <f>IF(N306="zákl. přenesená",J306,0)</f>
        <v>0</v>
      </c>
      <c r="BH306" s="145">
        <f>IF(N306="sníž. přenesená",J306,0)</f>
        <v>0</v>
      </c>
      <c r="BI306" s="145">
        <f>IF(N306="nulová",J306,0)</f>
        <v>0</v>
      </c>
      <c r="BJ306" s="19" t="s">
        <v>77</v>
      </c>
      <c r="BK306" s="145">
        <f>ROUND(I306*H306,2)</f>
        <v>0</v>
      </c>
      <c r="BL306" s="19" t="s">
        <v>316</v>
      </c>
      <c r="BM306" s="144" t="s">
        <v>9289</v>
      </c>
    </row>
    <row r="307" spans="2:65" s="1" customFormat="1" ht="48.75">
      <c r="B307" s="34"/>
      <c r="D307" s="150" t="s">
        <v>224</v>
      </c>
      <c r="F307" s="151" t="s">
        <v>9290</v>
      </c>
      <c r="I307" s="148"/>
      <c r="L307" s="34"/>
      <c r="M307" s="149"/>
      <c r="T307" s="55"/>
      <c r="AT307" s="19" t="s">
        <v>224</v>
      </c>
      <c r="AU307" s="19" t="s">
        <v>79</v>
      </c>
    </row>
    <row r="308" spans="2:65" s="12" customFormat="1">
      <c r="B308" s="152"/>
      <c r="D308" s="150" t="s">
        <v>226</v>
      </c>
      <c r="E308" s="153" t="s">
        <v>19</v>
      </c>
      <c r="F308" s="154" t="s">
        <v>8865</v>
      </c>
      <c r="H308" s="155">
        <v>5</v>
      </c>
      <c r="I308" s="156"/>
      <c r="L308" s="152"/>
      <c r="M308" s="157"/>
      <c r="T308" s="158"/>
      <c r="AT308" s="153" t="s">
        <v>226</v>
      </c>
      <c r="AU308" s="153" t="s">
        <v>79</v>
      </c>
      <c r="AV308" s="12" t="s">
        <v>79</v>
      </c>
      <c r="AW308" s="12" t="s">
        <v>31</v>
      </c>
      <c r="AX308" s="12" t="s">
        <v>77</v>
      </c>
      <c r="AY308" s="153" t="s">
        <v>212</v>
      </c>
    </row>
    <row r="309" spans="2:65" s="1" customFormat="1" ht="16.5" customHeight="1">
      <c r="B309" s="34"/>
      <c r="C309" s="133" t="s">
        <v>704</v>
      </c>
      <c r="D309" s="133" t="s">
        <v>215</v>
      </c>
      <c r="E309" s="134" t="s">
        <v>9291</v>
      </c>
      <c r="F309" s="135" t="s">
        <v>9292</v>
      </c>
      <c r="G309" s="136" t="s">
        <v>624</v>
      </c>
      <c r="H309" s="137">
        <v>6</v>
      </c>
      <c r="I309" s="138"/>
      <c r="J309" s="139">
        <f>ROUND(I309*H309,2)</f>
        <v>0</v>
      </c>
      <c r="K309" s="135" t="s">
        <v>5488</v>
      </c>
      <c r="L309" s="34"/>
      <c r="M309" s="140" t="s">
        <v>19</v>
      </c>
      <c r="N309" s="141" t="s">
        <v>40</v>
      </c>
      <c r="P309" s="142">
        <f>O309*H309</f>
        <v>0</v>
      </c>
      <c r="Q309" s="142">
        <v>0</v>
      </c>
      <c r="R309" s="142">
        <f>Q309*H309</f>
        <v>0</v>
      </c>
      <c r="S309" s="142">
        <v>0</v>
      </c>
      <c r="T309" s="143">
        <f>S309*H309</f>
        <v>0</v>
      </c>
      <c r="AR309" s="144" t="s">
        <v>316</v>
      </c>
      <c r="AT309" s="144" t="s">
        <v>215</v>
      </c>
      <c r="AU309" s="144" t="s">
        <v>79</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9293</v>
      </c>
    </row>
    <row r="310" spans="2:65" s="1" customFormat="1" ht="39">
      <c r="B310" s="34"/>
      <c r="D310" s="150" t="s">
        <v>224</v>
      </c>
      <c r="F310" s="151" t="s">
        <v>9294</v>
      </c>
      <c r="I310" s="148"/>
      <c r="L310" s="34"/>
      <c r="M310" s="149"/>
      <c r="T310" s="55"/>
      <c r="AT310" s="19" t="s">
        <v>224</v>
      </c>
      <c r="AU310" s="19" t="s">
        <v>79</v>
      </c>
    </row>
    <row r="311" spans="2:65" s="12" customFormat="1">
      <c r="B311" s="152"/>
      <c r="D311" s="150" t="s">
        <v>226</v>
      </c>
      <c r="E311" s="153" t="s">
        <v>19</v>
      </c>
      <c r="F311" s="154" t="s">
        <v>8904</v>
      </c>
      <c r="H311" s="155">
        <v>6</v>
      </c>
      <c r="I311" s="156"/>
      <c r="L311" s="152"/>
      <c r="M311" s="157"/>
      <c r="T311" s="158"/>
      <c r="AT311" s="153" t="s">
        <v>226</v>
      </c>
      <c r="AU311" s="153" t="s">
        <v>79</v>
      </c>
      <c r="AV311" s="12" t="s">
        <v>79</v>
      </c>
      <c r="AW311" s="12" t="s">
        <v>31</v>
      </c>
      <c r="AX311" s="12" t="s">
        <v>77</v>
      </c>
      <c r="AY311" s="153" t="s">
        <v>212</v>
      </c>
    </row>
    <row r="312" spans="2:65" s="1" customFormat="1" ht="16.5" customHeight="1">
      <c r="B312" s="34"/>
      <c r="C312" s="133" t="s">
        <v>725</v>
      </c>
      <c r="D312" s="133" t="s">
        <v>215</v>
      </c>
      <c r="E312" s="134" t="s">
        <v>9295</v>
      </c>
      <c r="F312" s="135" t="s">
        <v>9296</v>
      </c>
      <c r="G312" s="136" t="s">
        <v>624</v>
      </c>
      <c r="H312" s="137">
        <v>6</v>
      </c>
      <c r="I312" s="138"/>
      <c r="J312" s="139">
        <f>ROUND(I312*H312,2)</f>
        <v>0</v>
      </c>
      <c r="K312" s="135" t="s">
        <v>5488</v>
      </c>
      <c r="L312" s="34"/>
      <c r="M312" s="140" t="s">
        <v>19</v>
      </c>
      <c r="N312" s="141" t="s">
        <v>40</v>
      </c>
      <c r="P312" s="142">
        <f>O312*H312</f>
        <v>0</v>
      </c>
      <c r="Q312" s="142">
        <v>0</v>
      </c>
      <c r="R312" s="142">
        <f>Q312*H312</f>
        <v>0</v>
      </c>
      <c r="S312" s="142">
        <v>0</v>
      </c>
      <c r="T312" s="143">
        <f>S312*H312</f>
        <v>0</v>
      </c>
      <c r="AR312" s="144" t="s">
        <v>316</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316</v>
      </c>
      <c r="BM312" s="144" t="s">
        <v>9297</v>
      </c>
    </row>
    <row r="313" spans="2:65" s="1" customFormat="1" ht="39">
      <c r="B313" s="34"/>
      <c r="D313" s="150" t="s">
        <v>224</v>
      </c>
      <c r="F313" s="151" t="s">
        <v>9294</v>
      </c>
      <c r="I313" s="148"/>
      <c r="L313" s="34"/>
      <c r="M313" s="149"/>
      <c r="T313" s="55"/>
      <c r="AT313" s="19" t="s">
        <v>224</v>
      </c>
      <c r="AU313" s="19" t="s">
        <v>79</v>
      </c>
    </row>
    <row r="314" spans="2:65" s="12" customFormat="1">
      <c r="B314" s="152"/>
      <c r="D314" s="150" t="s">
        <v>226</v>
      </c>
      <c r="E314" s="153" t="s">
        <v>19</v>
      </c>
      <c r="F314" s="154" t="s">
        <v>8904</v>
      </c>
      <c r="H314" s="155">
        <v>6</v>
      </c>
      <c r="I314" s="156"/>
      <c r="L314" s="152"/>
      <c r="M314" s="157"/>
      <c r="T314" s="158"/>
      <c r="AT314" s="153" t="s">
        <v>226</v>
      </c>
      <c r="AU314" s="153" t="s">
        <v>79</v>
      </c>
      <c r="AV314" s="12" t="s">
        <v>79</v>
      </c>
      <c r="AW314" s="12" t="s">
        <v>31</v>
      </c>
      <c r="AX314" s="12" t="s">
        <v>77</v>
      </c>
      <c r="AY314" s="153" t="s">
        <v>212</v>
      </c>
    </row>
    <row r="315" spans="2:65" s="1" customFormat="1" ht="16.5" customHeight="1">
      <c r="B315" s="34"/>
      <c r="C315" s="133" t="s">
        <v>744</v>
      </c>
      <c r="D315" s="133" t="s">
        <v>215</v>
      </c>
      <c r="E315" s="134" t="s">
        <v>9298</v>
      </c>
      <c r="F315" s="135" t="s">
        <v>9299</v>
      </c>
      <c r="G315" s="136" t="s">
        <v>624</v>
      </c>
      <c r="H315" s="137">
        <v>9</v>
      </c>
      <c r="I315" s="138"/>
      <c r="J315" s="139">
        <f>ROUND(I315*H315,2)</f>
        <v>0</v>
      </c>
      <c r="K315" s="135" t="s">
        <v>5488</v>
      </c>
      <c r="L315" s="34"/>
      <c r="M315" s="140" t="s">
        <v>19</v>
      </c>
      <c r="N315" s="141" t="s">
        <v>40</v>
      </c>
      <c r="P315" s="142">
        <f>O315*H315</f>
        <v>0</v>
      </c>
      <c r="Q315" s="142">
        <v>0</v>
      </c>
      <c r="R315" s="142">
        <f>Q315*H315</f>
        <v>0</v>
      </c>
      <c r="S315" s="142">
        <v>0</v>
      </c>
      <c r="T315" s="143">
        <f>S315*H315</f>
        <v>0</v>
      </c>
      <c r="AR315" s="144" t="s">
        <v>316</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316</v>
      </c>
      <c r="BM315" s="144" t="s">
        <v>9300</v>
      </c>
    </row>
    <row r="316" spans="2:65" s="1" customFormat="1" ht="19.5">
      <c r="B316" s="34"/>
      <c r="D316" s="150" t="s">
        <v>224</v>
      </c>
      <c r="F316" s="151" t="s">
        <v>9301</v>
      </c>
      <c r="I316" s="148"/>
      <c r="L316" s="34"/>
      <c r="M316" s="149"/>
      <c r="T316" s="55"/>
      <c r="AT316" s="19" t="s">
        <v>224</v>
      </c>
      <c r="AU316" s="19" t="s">
        <v>79</v>
      </c>
    </row>
    <row r="317" spans="2:65" s="12" customFormat="1">
      <c r="B317" s="152"/>
      <c r="D317" s="150" t="s">
        <v>226</v>
      </c>
      <c r="E317" s="153" t="s">
        <v>19</v>
      </c>
      <c r="F317" s="154" t="s">
        <v>9302</v>
      </c>
      <c r="H317" s="155">
        <v>9</v>
      </c>
      <c r="I317" s="156"/>
      <c r="L317" s="152"/>
      <c r="M317" s="157"/>
      <c r="T317" s="158"/>
      <c r="AT317" s="153" t="s">
        <v>226</v>
      </c>
      <c r="AU317" s="153" t="s">
        <v>79</v>
      </c>
      <c r="AV317" s="12" t="s">
        <v>79</v>
      </c>
      <c r="AW317" s="12" t="s">
        <v>31</v>
      </c>
      <c r="AX317" s="12" t="s">
        <v>77</v>
      </c>
      <c r="AY317" s="153" t="s">
        <v>212</v>
      </c>
    </row>
    <row r="318" spans="2:65" s="1" customFormat="1" ht="16.5" customHeight="1">
      <c r="B318" s="34"/>
      <c r="C318" s="133" t="s">
        <v>750</v>
      </c>
      <c r="D318" s="133" t="s">
        <v>215</v>
      </c>
      <c r="E318" s="134" t="s">
        <v>9303</v>
      </c>
      <c r="F318" s="135" t="s">
        <v>9304</v>
      </c>
      <c r="G318" s="136" t="s">
        <v>624</v>
      </c>
      <c r="H318" s="137">
        <v>1</v>
      </c>
      <c r="I318" s="138"/>
      <c r="J318" s="139">
        <f>ROUND(I318*H318,2)</f>
        <v>0</v>
      </c>
      <c r="K318" s="135" t="s">
        <v>5488</v>
      </c>
      <c r="L318" s="34"/>
      <c r="M318" s="140" t="s">
        <v>19</v>
      </c>
      <c r="N318" s="141" t="s">
        <v>40</v>
      </c>
      <c r="P318" s="142">
        <f>O318*H318</f>
        <v>0</v>
      </c>
      <c r="Q318" s="142">
        <v>0</v>
      </c>
      <c r="R318" s="142">
        <f>Q318*H318</f>
        <v>0</v>
      </c>
      <c r="S318" s="142">
        <v>0</v>
      </c>
      <c r="T318" s="143">
        <f>S318*H318</f>
        <v>0</v>
      </c>
      <c r="AR318" s="144" t="s">
        <v>316</v>
      </c>
      <c r="AT318" s="144" t="s">
        <v>215</v>
      </c>
      <c r="AU318" s="144" t="s">
        <v>79</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316</v>
      </c>
      <c r="BM318" s="144" t="s">
        <v>9305</v>
      </c>
    </row>
    <row r="319" spans="2:65" s="1" customFormat="1" ht="19.5">
      <c r="B319" s="34"/>
      <c r="D319" s="150" t="s">
        <v>224</v>
      </c>
      <c r="F319" s="151" t="s">
        <v>9301</v>
      </c>
      <c r="I319" s="148"/>
      <c r="L319" s="34"/>
      <c r="M319" s="149"/>
      <c r="T319" s="55"/>
      <c r="AT319" s="19" t="s">
        <v>224</v>
      </c>
      <c r="AU319" s="19" t="s">
        <v>79</v>
      </c>
    </row>
    <row r="320" spans="2:65" s="12" customFormat="1">
      <c r="B320" s="152"/>
      <c r="D320" s="150" t="s">
        <v>226</v>
      </c>
      <c r="E320" s="153" t="s">
        <v>19</v>
      </c>
      <c r="F320" s="154" t="s">
        <v>6100</v>
      </c>
      <c r="H320" s="155">
        <v>1</v>
      </c>
      <c r="I320" s="156"/>
      <c r="L320" s="152"/>
      <c r="M320" s="157"/>
      <c r="T320" s="158"/>
      <c r="AT320" s="153" t="s">
        <v>226</v>
      </c>
      <c r="AU320" s="153" t="s">
        <v>79</v>
      </c>
      <c r="AV320" s="12" t="s">
        <v>79</v>
      </c>
      <c r="AW320" s="12" t="s">
        <v>31</v>
      </c>
      <c r="AX320" s="12" t="s">
        <v>77</v>
      </c>
      <c r="AY320" s="153" t="s">
        <v>212</v>
      </c>
    </row>
    <row r="321" spans="2:65" s="1" customFormat="1" ht="16.5" customHeight="1">
      <c r="B321" s="34"/>
      <c r="C321" s="133" t="s">
        <v>762</v>
      </c>
      <c r="D321" s="133" t="s">
        <v>215</v>
      </c>
      <c r="E321" s="134" t="s">
        <v>9306</v>
      </c>
      <c r="F321" s="135" t="s">
        <v>9307</v>
      </c>
      <c r="G321" s="136" t="s">
        <v>624</v>
      </c>
      <c r="H321" s="137">
        <v>149</v>
      </c>
      <c r="I321" s="138"/>
      <c r="J321" s="139">
        <f>ROUND(I321*H321,2)</f>
        <v>0</v>
      </c>
      <c r="K321" s="135" t="s">
        <v>5488</v>
      </c>
      <c r="L321" s="34"/>
      <c r="M321" s="140" t="s">
        <v>19</v>
      </c>
      <c r="N321" s="141" t="s">
        <v>40</v>
      </c>
      <c r="P321" s="142">
        <f>O321*H321</f>
        <v>0</v>
      </c>
      <c r="Q321" s="142">
        <v>0</v>
      </c>
      <c r="R321" s="142">
        <f>Q321*H321</f>
        <v>0</v>
      </c>
      <c r="S321" s="142">
        <v>0</v>
      </c>
      <c r="T321" s="143">
        <f>S321*H321</f>
        <v>0</v>
      </c>
      <c r="AR321" s="144" t="s">
        <v>316</v>
      </c>
      <c r="AT321" s="144" t="s">
        <v>215</v>
      </c>
      <c r="AU321" s="144" t="s">
        <v>79</v>
      </c>
      <c r="AY321" s="19" t="s">
        <v>212</v>
      </c>
      <c r="BE321" s="145">
        <f>IF(N321="základní",J321,0)</f>
        <v>0</v>
      </c>
      <c r="BF321" s="145">
        <f>IF(N321="snížená",J321,0)</f>
        <v>0</v>
      </c>
      <c r="BG321" s="145">
        <f>IF(N321="zákl. přenesená",J321,0)</f>
        <v>0</v>
      </c>
      <c r="BH321" s="145">
        <f>IF(N321="sníž. přenesená",J321,0)</f>
        <v>0</v>
      </c>
      <c r="BI321" s="145">
        <f>IF(N321="nulová",J321,0)</f>
        <v>0</v>
      </c>
      <c r="BJ321" s="19" t="s">
        <v>77</v>
      </c>
      <c r="BK321" s="145">
        <f>ROUND(I321*H321,2)</f>
        <v>0</v>
      </c>
      <c r="BL321" s="19" t="s">
        <v>316</v>
      </c>
      <c r="BM321" s="144" t="s">
        <v>9308</v>
      </c>
    </row>
    <row r="322" spans="2:65" s="1" customFormat="1" ht="19.5">
      <c r="B322" s="34"/>
      <c r="D322" s="150" t="s">
        <v>224</v>
      </c>
      <c r="F322" s="151" t="s">
        <v>9309</v>
      </c>
      <c r="I322" s="148"/>
      <c r="L322" s="34"/>
      <c r="M322" s="149"/>
      <c r="T322" s="55"/>
      <c r="AT322" s="19" t="s">
        <v>224</v>
      </c>
      <c r="AU322" s="19" t="s">
        <v>79</v>
      </c>
    </row>
    <row r="323" spans="2:65" s="12" customFormat="1">
      <c r="B323" s="152"/>
      <c r="D323" s="150" t="s">
        <v>226</v>
      </c>
      <c r="E323" s="153" t="s">
        <v>19</v>
      </c>
      <c r="F323" s="154" t="s">
        <v>9310</v>
      </c>
      <c r="H323" s="155">
        <v>19</v>
      </c>
      <c r="I323" s="156"/>
      <c r="L323" s="152"/>
      <c r="M323" s="157"/>
      <c r="T323" s="158"/>
      <c r="AT323" s="153" t="s">
        <v>226</v>
      </c>
      <c r="AU323" s="153" t="s">
        <v>79</v>
      </c>
      <c r="AV323" s="12" t="s">
        <v>79</v>
      </c>
      <c r="AW323" s="12" t="s">
        <v>31</v>
      </c>
      <c r="AX323" s="12" t="s">
        <v>69</v>
      </c>
      <c r="AY323" s="153" t="s">
        <v>212</v>
      </c>
    </row>
    <row r="324" spans="2:65" s="12" customFormat="1">
      <c r="B324" s="152"/>
      <c r="D324" s="150" t="s">
        <v>226</v>
      </c>
      <c r="E324" s="153" t="s">
        <v>19</v>
      </c>
      <c r="F324" s="154" t="s">
        <v>9311</v>
      </c>
      <c r="H324" s="155">
        <v>21</v>
      </c>
      <c r="I324" s="156"/>
      <c r="L324" s="152"/>
      <c r="M324" s="157"/>
      <c r="T324" s="158"/>
      <c r="AT324" s="153" t="s">
        <v>226</v>
      </c>
      <c r="AU324" s="153" t="s">
        <v>79</v>
      </c>
      <c r="AV324" s="12" t="s">
        <v>79</v>
      </c>
      <c r="AW324" s="12" t="s">
        <v>31</v>
      </c>
      <c r="AX324" s="12" t="s">
        <v>69</v>
      </c>
      <c r="AY324" s="153" t="s">
        <v>212</v>
      </c>
    </row>
    <row r="325" spans="2:65" s="12" customFormat="1">
      <c r="B325" s="152"/>
      <c r="D325" s="150" t="s">
        <v>226</v>
      </c>
      <c r="E325" s="153" t="s">
        <v>19</v>
      </c>
      <c r="F325" s="154" t="s">
        <v>9312</v>
      </c>
      <c r="H325" s="155">
        <v>16</v>
      </c>
      <c r="I325" s="156"/>
      <c r="L325" s="152"/>
      <c r="M325" s="157"/>
      <c r="T325" s="158"/>
      <c r="AT325" s="153" t="s">
        <v>226</v>
      </c>
      <c r="AU325" s="153" t="s">
        <v>79</v>
      </c>
      <c r="AV325" s="12" t="s">
        <v>79</v>
      </c>
      <c r="AW325" s="12" t="s">
        <v>31</v>
      </c>
      <c r="AX325" s="12" t="s">
        <v>69</v>
      </c>
      <c r="AY325" s="153" t="s">
        <v>212</v>
      </c>
    </row>
    <row r="326" spans="2:65" s="12" customFormat="1">
      <c r="B326" s="152"/>
      <c r="D326" s="150" t="s">
        <v>226</v>
      </c>
      <c r="E326" s="153" t="s">
        <v>19</v>
      </c>
      <c r="F326" s="154" t="s">
        <v>9313</v>
      </c>
      <c r="H326" s="155">
        <v>23</v>
      </c>
      <c r="I326" s="156"/>
      <c r="L326" s="152"/>
      <c r="M326" s="157"/>
      <c r="T326" s="158"/>
      <c r="AT326" s="153" t="s">
        <v>226</v>
      </c>
      <c r="AU326" s="153" t="s">
        <v>79</v>
      </c>
      <c r="AV326" s="12" t="s">
        <v>79</v>
      </c>
      <c r="AW326" s="12" t="s">
        <v>31</v>
      </c>
      <c r="AX326" s="12" t="s">
        <v>69</v>
      </c>
      <c r="AY326" s="153" t="s">
        <v>212</v>
      </c>
    </row>
    <row r="327" spans="2:65" s="12" customFormat="1">
      <c r="B327" s="152"/>
      <c r="D327" s="150" t="s">
        <v>226</v>
      </c>
      <c r="E327" s="153" t="s">
        <v>19</v>
      </c>
      <c r="F327" s="154" t="s">
        <v>9314</v>
      </c>
      <c r="H327" s="155">
        <v>24</v>
      </c>
      <c r="I327" s="156"/>
      <c r="L327" s="152"/>
      <c r="M327" s="157"/>
      <c r="T327" s="158"/>
      <c r="AT327" s="153" t="s">
        <v>226</v>
      </c>
      <c r="AU327" s="153" t="s">
        <v>79</v>
      </c>
      <c r="AV327" s="12" t="s">
        <v>79</v>
      </c>
      <c r="AW327" s="12" t="s">
        <v>31</v>
      </c>
      <c r="AX327" s="12" t="s">
        <v>69</v>
      </c>
      <c r="AY327" s="153" t="s">
        <v>212</v>
      </c>
    </row>
    <row r="328" spans="2:65" s="12" customFormat="1">
      <c r="B328" s="152"/>
      <c r="D328" s="150" t="s">
        <v>226</v>
      </c>
      <c r="E328" s="153" t="s">
        <v>19</v>
      </c>
      <c r="F328" s="154" t="s">
        <v>6405</v>
      </c>
      <c r="H328" s="155">
        <v>21</v>
      </c>
      <c r="I328" s="156"/>
      <c r="L328" s="152"/>
      <c r="M328" s="157"/>
      <c r="T328" s="158"/>
      <c r="AT328" s="153" t="s">
        <v>226</v>
      </c>
      <c r="AU328" s="153" t="s">
        <v>79</v>
      </c>
      <c r="AV328" s="12" t="s">
        <v>79</v>
      </c>
      <c r="AW328" s="12" t="s">
        <v>31</v>
      </c>
      <c r="AX328" s="12" t="s">
        <v>69</v>
      </c>
      <c r="AY328" s="153" t="s">
        <v>212</v>
      </c>
    </row>
    <row r="329" spans="2:65" s="12" customFormat="1">
      <c r="B329" s="152"/>
      <c r="D329" s="150" t="s">
        <v>226</v>
      </c>
      <c r="E329" s="153" t="s">
        <v>19</v>
      </c>
      <c r="F329" s="154" t="s">
        <v>9315</v>
      </c>
      <c r="H329" s="155">
        <v>25</v>
      </c>
      <c r="I329" s="156"/>
      <c r="L329" s="152"/>
      <c r="M329" s="157"/>
      <c r="T329" s="158"/>
      <c r="AT329" s="153" t="s">
        <v>226</v>
      </c>
      <c r="AU329" s="153" t="s">
        <v>79</v>
      </c>
      <c r="AV329" s="12" t="s">
        <v>79</v>
      </c>
      <c r="AW329" s="12" t="s">
        <v>31</v>
      </c>
      <c r="AX329" s="12" t="s">
        <v>69</v>
      </c>
      <c r="AY329" s="153" t="s">
        <v>212</v>
      </c>
    </row>
    <row r="330" spans="2:65" s="13" customFormat="1">
      <c r="B330" s="159"/>
      <c r="D330" s="150" t="s">
        <v>226</v>
      </c>
      <c r="E330" s="160" t="s">
        <v>19</v>
      </c>
      <c r="F330" s="161" t="s">
        <v>228</v>
      </c>
      <c r="H330" s="162">
        <v>149</v>
      </c>
      <c r="I330" s="163"/>
      <c r="L330" s="159"/>
      <c r="M330" s="164"/>
      <c r="T330" s="165"/>
      <c r="AT330" s="160" t="s">
        <v>226</v>
      </c>
      <c r="AU330" s="160" t="s">
        <v>79</v>
      </c>
      <c r="AV330" s="13" t="s">
        <v>229</v>
      </c>
      <c r="AW330" s="13" t="s">
        <v>31</v>
      </c>
      <c r="AX330" s="13" t="s">
        <v>77</v>
      </c>
      <c r="AY330" s="160" t="s">
        <v>212</v>
      </c>
    </row>
    <row r="331" spans="2:65" s="1" customFormat="1" ht="16.5" customHeight="1">
      <c r="B331" s="34"/>
      <c r="C331" s="133" t="s">
        <v>769</v>
      </c>
      <c r="D331" s="133" t="s">
        <v>215</v>
      </c>
      <c r="E331" s="134" t="s">
        <v>9316</v>
      </c>
      <c r="F331" s="135" t="s">
        <v>9317</v>
      </c>
      <c r="G331" s="136" t="s">
        <v>218</v>
      </c>
      <c r="H331" s="137">
        <v>1</v>
      </c>
      <c r="I331" s="138"/>
      <c r="J331" s="139">
        <f>ROUND(I331*H331,2)</f>
        <v>0</v>
      </c>
      <c r="K331" s="135" t="s">
        <v>5488</v>
      </c>
      <c r="L331" s="34"/>
      <c r="M331" s="140" t="s">
        <v>19</v>
      </c>
      <c r="N331" s="141" t="s">
        <v>40</v>
      </c>
      <c r="P331" s="142">
        <f>O331*H331</f>
        <v>0</v>
      </c>
      <c r="Q331" s="142">
        <v>0</v>
      </c>
      <c r="R331" s="142">
        <f>Q331*H331</f>
        <v>0</v>
      </c>
      <c r="S331" s="142">
        <v>0</v>
      </c>
      <c r="T331" s="143">
        <f>S331*H331</f>
        <v>0</v>
      </c>
      <c r="AR331" s="144" t="s">
        <v>316</v>
      </c>
      <c r="AT331" s="144" t="s">
        <v>215</v>
      </c>
      <c r="AU331" s="144" t="s">
        <v>79</v>
      </c>
      <c r="AY331" s="19" t="s">
        <v>212</v>
      </c>
      <c r="BE331" s="145">
        <f>IF(N331="základní",J331,0)</f>
        <v>0</v>
      </c>
      <c r="BF331" s="145">
        <f>IF(N331="snížená",J331,0)</f>
        <v>0</v>
      </c>
      <c r="BG331" s="145">
        <f>IF(N331="zákl. přenesená",J331,0)</f>
        <v>0</v>
      </c>
      <c r="BH331" s="145">
        <f>IF(N331="sníž. přenesená",J331,0)</f>
        <v>0</v>
      </c>
      <c r="BI331" s="145">
        <f>IF(N331="nulová",J331,0)</f>
        <v>0</v>
      </c>
      <c r="BJ331" s="19" t="s">
        <v>77</v>
      </c>
      <c r="BK331" s="145">
        <f>ROUND(I331*H331,2)</f>
        <v>0</v>
      </c>
      <c r="BL331" s="19" t="s">
        <v>316</v>
      </c>
      <c r="BM331" s="144" t="s">
        <v>9318</v>
      </c>
    </row>
    <row r="332" spans="2:65" s="1" customFormat="1" ht="78">
      <c r="B332" s="34"/>
      <c r="D332" s="150" t="s">
        <v>224</v>
      </c>
      <c r="F332" s="151" t="s">
        <v>9319</v>
      </c>
      <c r="I332" s="148"/>
      <c r="L332" s="34"/>
      <c r="M332" s="149"/>
      <c r="T332" s="55"/>
      <c r="AT332" s="19" t="s">
        <v>224</v>
      </c>
      <c r="AU332" s="19" t="s">
        <v>79</v>
      </c>
    </row>
    <row r="333" spans="2:65" s="1" customFormat="1" ht="16.5" customHeight="1">
      <c r="B333" s="34"/>
      <c r="C333" s="133" t="s">
        <v>775</v>
      </c>
      <c r="D333" s="133" t="s">
        <v>215</v>
      </c>
      <c r="E333" s="134" t="s">
        <v>9320</v>
      </c>
      <c r="F333" s="135" t="s">
        <v>9321</v>
      </c>
      <c r="G333" s="136" t="s">
        <v>218</v>
      </c>
      <c r="H333" s="137">
        <v>1</v>
      </c>
      <c r="I333" s="138"/>
      <c r="J333" s="139">
        <f>ROUND(I333*H333,2)</f>
        <v>0</v>
      </c>
      <c r="K333" s="135" t="s">
        <v>5488</v>
      </c>
      <c r="L333" s="34"/>
      <c r="M333" s="140" t="s">
        <v>19</v>
      </c>
      <c r="N333" s="141" t="s">
        <v>40</v>
      </c>
      <c r="P333" s="142">
        <f>O333*H333</f>
        <v>0</v>
      </c>
      <c r="Q333" s="142">
        <v>0</v>
      </c>
      <c r="R333" s="142">
        <f>Q333*H333</f>
        <v>0</v>
      </c>
      <c r="S333" s="142">
        <v>0</v>
      </c>
      <c r="T333" s="143">
        <f>S333*H333</f>
        <v>0</v>
      </c>
      <c r="AR333" s="144" t="s">
        <v>316</v>
      </c>
      <c r="AT333" s="144" t="s">
        <v>215</v>
      </c>
      <c r="AU333" s="144" t="s">
        <v>79</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316</v>
      </c>
      <c r="BM333" s="144" t="s">
        <v>9322</v>
      </c>
    </row>
    <row r="334" spans="2:65" s="1" customFormat="1" ht="39">
      <c r="B334" s="34"/>
      <c r="D334" s="150" t="s">
        <v>224</v>
      </c>
      <c r="F334" s="151" t="s">
        <v>9323</v>
      </c>
      <c r="I334" s="148"/>
      <c r="L334" s="34"/>
      <c r="M334" s="149"/>
      <c r="T334" s="55"/>
      <c r="AT334" s="19" t="s">
        <v>224</v>
      </c>
      <c r="AU334" s="19" t="s">
        <v>79</v>
      </c>
    </row>
    <row r="335" spans="2:65" s="1" customFormat="1" ht="16.5" customHeight="1">
      <c r="B335" s="34"/>
      <c r="C335" s="133" t="s">
        <v>782</v>
      </c>
      <c r="D335" s="133" t="s">
        <v>215</v>
      </c>
      <c r="E335" s="134" t="s">
        <v>9324</v>
      </c>
      <c r="F335" s="135" t="s">
        <v>9325</v>
      </c>
      <c r="G335" s="136" t="s">
        <v>218</v>
      </c>
      <c r="H335" s="137">
        <v>1</v>
      </c>
      <c r="I335" s="138"/>
      <c r="J335" s="139">
        <f>ROUND(I335*H335,2)</f>
        <v>0</v>
      </c>
      <c r="K335" s="135" t="s">
        <v>5488</v>
      </c>
      <c r="L335" s="34"/>
      <c r="M335" s="140" t="s">
        <v>19</v>
      </c>
      <c r="N335" s="141" t="s">
        <v>40</v>
      </c>
      <c r="P335" s="142">
        <f>O335*H335</f>
        <v>0</v>
      </c>
      <c r="Q335" s="142">
        <v>0</v>
      </c>
      <c r="R335" s="142">
        <f>Q335*H335</f>
        <v>0</v>
      </c>
      <c r="S335" s="142">
        <v>0</v>
      </c>
      <c r="T335" s="143">
        <f>S335*H335</f>
        <v>0</v>
      </c>
      <c r="AR335" s="144" t="s">
        <v>316</v>
      </c>
      <c r="AT335" s="144" t="s">
        <v>215</v>
      </c>
      <c r="AU335" s="144" t="s">
        <v>79</v>
      </c>
      <c r="AY335" s="19" t="s">
        <v>212</v>
      </c>
      <c r="BE335" s="145">
        <f>IF(N335="základní",J335,0)</f>
        <v>0</v>
      </c>
      <c r="BF335" s="145">
        <f>IF(N335="snížená",J335,0)</f>
        <v>0</v>
      </c>
      <c r="BG335" s="145">
        <f>IF(N335="zákl. přenesená",J335,0)</f>
        <v>0</v>
      </c>
      <c r="BH335" s="145">
        <f>IF(N335="sníž. přenesená",J335,0)</f>
        <v>0</v>
      </c>
      <c r="BI335" s="145">
        <f>IF(N335="nulová",J335,0)</f>
        <v>0</v>
      </c>
      <c r="BJ335" s="19" t="s">
        <v>77</v>
      </c>
      <c r="BK335" s="145">
        <f>ROUND(I335*H335,2)</f>
        <v>0</v>
      </c>
      <c r="BL335" s="19" t="s">
        <v>316</v>
      </c>
      <c r="BM335" s="144" t="s">
        <v>9326</v>
      </c>
    </row>
    <row r="336" spans="2:65" s="1" customFormat="1" ht="29.25">
      <c r="B336" s="34"/>
      <c r="D336" s="150" t="s">
        <v>224</v>
      </c>
      <c r="F336" s="151" t="s">
        <v>9327</v>
      </c>
      <c r="I336" s="148"/>
      <c r="L336" s="34"/>
      <c r="M336" s="149"/>
      <c r="T336" s="55"/>
      <c r="AT336" s="19" t="s">
        <v>224</v>
      </c>
      <c r="AU336" s="19" t="s">
        <v>79</v>
      </c>
    </row>
    <row r="337" spans="2:65" s="1" customFormat="1" ht="16.5" customHeight="1">
      <c r="B337" s="34"/>
      <c r="C337" s="133" t="s">
        <v>795</v>
      </c>
      <c r="D337" s="133" t="s">
        <v>215</v>
      </c>
      <c r="E337" s="134" t="s">
        <v>9328</v>
      </c>
      <c r="F337" s="135" t="s">
        <v>9329</v>
      </c>
      <c r="G337" s="136" t="s">
        <v>218</v>
      </c>
      <c r="H337" s="137">
        <v>1</v>
      </c>
      <c r="I337" s="138"/>
      <c r="J337" s="139">
        <f>ROUND(I337*H337,2)</f>
        <v>0</v>
      </c>
      <c r="K337" s="135" t="s">
        <v>5488</v>
      </c>
      <c r="L337" s="34"/>
      <c r="M337" s="140" t="s">
        <v>19</v>
      </c>
      <c r="N337" s="141" t="s">
        <v>40</v>
      </c>
      <c r="P337" s="142">
        <f>O337*H337</f>
        <v>0</v>
      </c>
      <c r="Q337" s="142">
        <v>0</v>
      </c>
      <c r="R337" s="142">
        <f>Q337*H337</f>
        <v>0</v>
      </c>
      <c r="S337" s="142">
        <v>0</v>
      </c>
      <c r="T337" s="143">
        <f>S337*H337</f>
        <v>0</v>
      </c>
      <c r="AR337" s="144" t="s">
        <v>316</v>
      </c>
      <c r="AT337" s="144" t="s">
        <v>215</v>
      </c>
      <c r="AU337" s="144" t="s">
        <v>79</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9330</v>
      </c>
    </row>
    <row r="338" spans="2:65" s="1" customFormat="1" ht="19.5">
      <c r="B338" s="34"/>
      <c r="D338" s="150" t="s">
        <v>224</v>
      </c>
      <c r="F338" s="151" t="s">
        <v>9331</v>
      </c>
      <c r="I338" s="148"/>
      <c r="L338" s="34"/>
      <c r="M338" s="149"/>
      <c r="T338" s="55"/>
      <c r="AT338" s="19" t="s">
        <v>224</v>
      </c>
      <c r="AU338" s="19" t="s">
        <v>79</v>
      </c>
    </row>
    <row r="339" spans="2:65" s="1" customFormat="1" ht="24.2" customHeight="1">
      <c r="B339" s="34"/>
      <c r="C339" s="133" t="s">
        <v>804</v>
      </c>
      <c r="D339" s="133" t="s">
        <v>215</v>
      </c>
      <c r="E339" s="134" t="s">
        <v>9332</v>
      </c>
      <c r="F339" s="135" t="s">
        <v>9333</v>
      </c>
      <c r="G339" s="136" t="s">
        <v>4232</v>
      </c>
      <c r="H339" s="196"/>
      <c r="I339" s="138"/>
      <c r="J339" s="139">
        <f>ROUND(I339*H339,2)</f>
        <v>0</v>
      </c>
      <c r="K339" s="135" t="s">
        <v>219</v>
      </c>
      <c r="L339" s="34"/>
      <c r="M339" s="140" t="s">
        <v>19</v>
      </c>
      <c r="N339" s="141" t="s">
        <v>40</v>
      </c>
      <c r="P339" s="142">
        <f>O339*H339</f>
        <v>0</v>
      </c>
      <c r="Q339" s="142">
        <v>0</v>
      </c>
      <c r="R339" s="142">
        <f>Q339*H339</f>
        <v>0</v>
      </c>
      <c r="S339" s="142">
        <v>0</v>
      </c>
      <c r="T339" s="143">
        <f>S339*H339</f>
        <v>0</v>
      </c>
      <c r="AR339" s="144" t="s">
        <v>316</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316</v>
      </c>
      <c r="BM339" s="144" t="s">
        <v>9334</v>
      </c>
    </row>
    <row r="340" spans="2:65" s="1" customFormat="1">
      <c r="B340" s="34"/>
      <c r="D340" s="146" t="s">
        <v>222</v>
      </c>
      <c r="F340" s="147" t="s">
        <v>9335</v>
      </c>
      <c r="I340" s="148"/>
      <c r="L340" s="34"/>
      <c r="M340" s="149"/>
      <c r="T340" s="55"/>
      <c r="AT340" s="19" t="s">
        <v>222</v>
      </c>
      <c r="AU340" s="19" t="s">
        <v>79</v>
      </c>
    </row>
    <row r="341" spans="2:65" s="1" customFormat="1" ht="16.5" customHeight="1">
      <c r="B341" s="34"/>
      <c r="C341" s="133" t="s">
        <v>815</v>
      </c>
      <c r="D341" s="133" t="s">
        <v>215</v>
      </c>
      <c r="E341" s="134" t="s">
        <v>9336</v>
      </c>
      <c r="F341" s="135" t="s">
        <v>9337</v>
      </c>
      <c r="G341" s="136" t="s">
        <v>408</v>
      </c>
      <c r="H341" s="137">
        <v>10</v>
      </c>
      <c r="I341" s="138"/>
      <c r="J341" s="139">
        <f>ROUND(I341*H341,2)</f>
        <v>0</v>
      </c>
      <c r="K341" s="135" t="s">
        <v>219</v>
      </c>
      <c r="L341" s="34"/>
      <c r="M341" s="140" t="s">
        <v>19</v>
      </c>
      <c r="N341" s="141" t="s">
        <v>40</v>
      </c>
      <c r="P341" s="142">
        <f>O341*H341</f>
        <v>0</v>
      </c>
      <c r="Q341" s="142">
        <v>0</v>
      </c>
      <c r="R341" s="142">
        <f>Q341*H341</f>
        <v>0</v>
      </c>
      <c r="S341" s="142">
        <v>0</v>
      </c>
      <c r="T341" s="143">
        <f>S341*H341</f>
        <v>0</v>
      </c>
      <c r="AR341" s="144" t="s">
        <v>316</v>
      </c>
      <c r="AT341" s="144" t="s">
        <v>215</v>
      </c>
      <c r="AU341" s="144" t="s">
        <v>79</v>
      </c>
      <c r="AY341" s="19" t="s">
        <v>212</v>
      </c>
      <c r="BE341" s="145">
        <f>IF(N341="základní",J341,0)</f>
        <v>0</v>
      </c>
      <c r="BF341" s="145">
        <f>IF(N341="snížená",J341,0)</f>
        <v>0</v>
      </c>
      <c r="BG341" s="145">
        <f>IF(N341="zákl. přenesená",J341,0)</f>
        <v>0</v>
      </c>
      <c r="BH341" s="145">
        <f>IF(N341="sníž. přenesená",J341,0)</f>
        <v>0</v>
      </c>
      <c r="BI341" s="145">
        <f>IF(N341="nulová",J341,0)</f>
        <v>0</v>
      </c>
      <c r="BJ341" s="19" t="s">
        <v>77</v>
      </c>
      <c r="BK341" s="145">
        <f>ROUND(I341*H341,2)</f>
        <v>0</v>
      </c>
      <c r="BL341" s="19" t="s">
        <v>316</v>
      </c>
      <c r="BM341" s="144" t="s">
        <v>9338</v>
      </c>
    </row>
    <row r="342" spans="2:65" s="1" customFormat="1">
      <c r="B342" s="34"/>
      <c r="D342" s="146" t="s">
        <v>222</v>
      </c>
      <c r="F342" s="147" t="s">
        <v>9339</v>
      </c>
      <c r="I342" s="148"/>
      <c r="L342" s="34"/>
      <c r="M342" s="149"/>
      <c r="T342" s="55"/>
      <c r="AT342" s="19" t="s">
        <v>222</v>
      </c>
      <c r="AU342" s="19" t="s">
        <v>79</v>
      </c>
    </row>
    <row r="343" spans="2:65" s="1" customFormat="1" ht="68.25">
      <c r="B343" s="34"/>
      <c r="D343" s="150" t="s">
        <v>224</v>
      </c>
      <c r="F343" s="151" t="s">
        <v>9340</v>
      </c>
      <c r="I343" s="148"/>
      <c r="L343" s="34"/>
      <c r="M343" s="149"/>
      <c r="T343" s="55"/>
      <c r="AT343" s="19" t="s">
        <v>224</v>
      </c>
      <c r="AU343" s="19" t="s">
        <v>79</v>
      </c>
    </row>
    <row r="344" spans="2:65" s="11" customFormat="1" ht="22.9" customHeight="1">
      <c r="B344" s="121"/>
      <c r="D344" s="122" t="s">
        <v>68</v>
      </c>
      <c r="E344" s="131" t="s">
        <v>1660</v>
      </c>
      <c r="F344" s="131" t="s">
        <v>9341</v>
      </c>
      <c r="I344" s="124"/>
      <c r="J344" s="132">
        <f>BK344</f>
        <v>0</v>
      </c>
      <c r="L344" s="121"/>
      <c r="M344" s="126"/>
      <c r="P344" s="127">
        <f>SUM(P345:P760)</f>
        <v>0</v>
      </c>
      <c r="R344" s="127">
        <f>SUM(R345:R760)</f>
        <v>5.2982501199999987</v>
      </c>
      <c r="T344" s="128">
        <f>SUM(T345:T760)</f>
        <v>0</v>
      </c>
      <c r="AR344" s="122" t="s">
        <v>79</v>
      </c>
      <c r="AT344" s="129" t="s">
        <v>68</v>
      </c>
      <c r="AU344" s="129" t="s">
        <v>77</v>
      </c>
      <c r="AY344" s="122" t="s">
        <v>212</v>
      </c>
      <c r="BK344" s="130">
        <f>SUM(BK345:BK760)</f>
        <v>0</v>
      </c>
    </row>
    <row r="345" spans="2:65" s="1" customFormat="1" ht="37.9" customHeight="1">
      <c r="B345" s="34"/>
      <c r="C345" s="133" t="s">
        <v>824</v>
      </c>
      <c r="D345" s="133" t="s">
        <v>215</v>
      </c>
      <c r="E345" s="134" t="s">
        <v>9342</v>
      </c>
      <c r="F345" s="135" t="s">
        <v>9343</v>
      </c>
      <c r="G345" s="136" t="s">
        <v>536</v>
      </c>
      <c r="H345" s="137">
        <v>1382.615</v>
      </c>
      <c r="I345" s="138"/>
      <c r="J345" s="139">
        <f>ROUND(I345*H345,2)</f>
        <v>0</v>
      </c>
      <c r="K345" s="135" t="s">
        <v>219</v>
      </c>
      <c r="L345" s="34"/>
      <c r="M345" s="140" t="s">
        <v>19</v>
      </c>
      <c r="N345" s="141" t="s">
        <v>40</v>
      </c>
      <c r="P345" s="142">
        <f>O345*H345</f>
        <v>0</v>
      </c>
      <c r="Q345" s="142">
        <v>1.9000000000000001E-4</v>
      </c>
      <c r="R345" s="142">
        <f>Q345*H345</f>
        <v>0.26269685000000004</v>
      </c>
      <c r="S345" s="142">
        <v>0</v>
      </c>
      <c r="T345" s="143">
        <f>S345*H345</f>
        <v>0</v>
      </c>
      <c r="AR345" s="144" t="s">
        <v>316</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9344</v>
      </c>
    </row>
    <row r="346" spans="2:65" s="1" customFormat="1">
      <c r="B346" s="34"/>
      <c r="D346" s="146" t="s">
        <v>222</v>
      </c>
      <c r="F346" s="147" t="s">
        <v>9345</v>
      </c>
      <c r="I346" s="148"/>
      <c r="L346" s="34"/>
      <c r="M346" s="149"/>
      <c r="T346" s="55"/>
      <c r="AT346" s="19" t="s">
        <v>222</v>
      </c>
      <c r="AU346" s="19" t="s">
        <v>79</v>
      </c>
    </row>
    <row r="347" spans="2:65" s="14" customFormat="1">
      <c r="B347" s="170"/>
      <c r="D347" s="150" t="s">
        <v>226</v>
      </c>
      <c r="E347" s="171" t="s">
        <v>19</v>
      </c>
      <c r="F347" s="172" t="s">
        <v>9346</v>
      </c>
      <c r="H347" s="171" t="s">
        <v>19</v>
      </c>
      <c r="I347" s="173"/>
      <c r="L347" s="170"/>
      <c r="M347" s="174"/>
      <c r="T347" s="175"/>
      <c r="AT347" s="171" t="s">
        <v>226</v>
      </c>
      <c r="AU347" s="171" t="s">
        <v>79</v>
      </c>
      <c r="AV347" s="14" t="s">
        <v>77</v>
      </c>
      <c r="AW347" s="14" t="s">
        <v>31</v>
      </c>
      <c r="AX347" s="14" t="s">
        <v>69</v>
      </c>
      <c r="AY347" s="171" t="s">
        <v>212</v>
      </c>
    </row>
    <row r="348" spans="2:65" s="12" customFormat="1">
      <c r="B348" s="152"/>
      <c r="D348" s="150" t="s">
        <v>226</v>
      </c>
      <c r="E348" s="153" t="s">
        <v>19</v>
      </c>
      <c r="F348" s="154" t="s">
        <v>9347</v>
      </c>
      <c r="H348" s="155">
        <v>1.2290000000000001</v>
      </c>
      <c r="I348" s="156"/>
      <c r="L348" s="152"/>
      <c r="M348" s="157"/>
      <c r="T348" s="158"/>
      <c r="AT348" s="153" t="s">
        <v>226</v>
      </c>
      <c r="AU348" s="153" t="s">
        <v>79</v>
      </c>
      <c r="AV348" s="12" t="s">
        <v>79</v>
      </c>
      <c r="AW348" s="12" t="s">
        <v>31</v>
      </c>
      <c r="AX348" s="12" t="s">
        <v>69</v>
      </c>
      <c r="AY348" s="153" t="s">
        <v>212</v>
      </c>
    </row>
    <row r="349" spans="2:65" s="14" customFormat="1">
      <c r="B349" s="170"/>
      <c r="D349" s="150" t="s">
        <v>226</v>
      </c>
      <c r="E349" s="171" t="s">
        <v>19</v>
      </c>
      <c r="F349" s="172" t="s">
        <v>9348</v>
      </c>
      <c r="H349" s="171" t="s">
        <v>19</v>
      </c>
      <c r="I349" s="173"/>
      <c r="L349" s="170"/>
      <c r="M349" s="174"/>
      <c r="T349" s="175"/>
      <c r="AT349" s="171" t="s">
        <v>226</v>
      </c>
      <c r="AU349" s="171" t="s">
        <v>79</v>
      </c>
      <c r="AV349" s="14" t="s">
        <v>77</v>
      </c>
      <c r="AW349" s="14" t="s">
        <v>31</v>
      </c>
      <c r="AX349" s="14" t="s">
        <v>69</v>
      </c>
      <c r="AY349" s="171" t="s">
        <v>212</v>
      </c>
    </row>
    <row r="350" spans="2:65" s="12" customFormat="1">
      <c r="B350" s="152"/>
      <c r="D350" s="150" t="s">
        <v>226</v>
      </c>
      <c r="E350" s="153" t="s">
        <v>19</v>
      </c>
      <c r="F350" s="154" t="s">
        <v>9349</v>
      </c>
      <c r="H350" s="155">
        <v>119.11199999999999</v>
      </c>
      <c r="I350" s="156"/>
      <c r="L350" s="152"/>
      <c r="M350" s="157"/>
      <c r="T350" s="158"/>
      <c r="AT350" s="153" t="s">
        <v>226</v>
      </c>
      <c r="AU350" s="153" t="s">
        <v>79</v>
      </c>
      <c r="AV350" s="12" t="s">
        <v>79</v>
      </c>
      <c r="AW350" s="12" t="s">
        <v>31</v>
      </c>
      <c r="AX350" s="12" t="s">
        <v>69</v>
      </c>
      <c r="AY350" s="153" t="s">
        <v>212</v>
      </c>
    </row>
    <row r="351" spans="2:65" s="12" customFormat="1">
      <c r="B351" s="152"/>
      <c r="D351" s="150" t="s">
        <v>226</v>
      </c>
      <c r="E351" s="153" t="s">
        <v>19</v>
      </c>
      <c r="F351" s="154" t="s">
        <v>9350</v>
      </c>
      <c r="H351" s="155">
        <v>97.061999999999998</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9351</v>
      </c>
      <c r="H352" s="155">
        <v>157.53200000000001</v>
      </c>
      <c r="I352" s="156"/>
      <c r="L352" s="152"/>
      <c r="M352" s="157"/>
      <c r="T352" s="158"/>
      <c r="AT352" s="153" t="s">
        <v>226</v>
      </c>
      <c r="AU352" s="153" t="s">
        <v>79</v>
      </c>
      <c r="AV352" s="12" t="s">
        <v>79</v>
      </c>
      <c r="AW352" s="12" t="s">
        <v>31</v>
      </c>
      <c r="AX352" s="12" t="s">
        <v>69</v>
      </c>
      <c r="AY352" s="153" t="s">
        <v>212</v>
      </c>
    </row>
    <row r="353" spans="2:51" s="12" customFormat="1">
      <c r="B353" s="152"/>
      <c r="D353" s="150" t="s">
        <v>226</v>
      </c>
      <c r="E353" s="153" t="s">
        <v>19</v>
      </c>
      <c r="F353" s="154" t="s">
        <v>9352</v>
      </c>
      <c r="H353" s="155">
        <v>175.53899999999999</v>
      </c>
      <c r="I353" s="156"/>
      <c r="L353" s="152"/>
      <c r="M353" s="157"/>
      <c r="T353" s="158"/>
      <c r="AT353" s="153" t="s">
        <v>226</v>
      </c>
      <c r="AU353" s="153" t="s">
        <v>79</v>
      </c>
      <c r="AV353" s="12" t="s">
        <v>79</v>
      </c>
      <c r="AW353" s="12" t="s">
        <v>31</v>
      </c>
      <c r="AX353" s="12" t="s">
        <v>69</v>
      </c>
      <c r="AY353" s="153" t="s">
        <v>212</v>
      </c>
    </row>
    <row r="354" spans="2:51" s="12" customFormat="1">
      <c r="B354" s="152"/>
      <c r="D354" s="150" t="s">
        <v>226</v>
      </c>
      <c r="E354" s="153" t="s">
        <v>19</v>
      </c>
      <c r="F354" s="154" t="s">
        <v>9353</v>
      </c>
      <c r="H354" s="155">
        <v>127.029</v>
      </c>
      <c r="I354" s="156"/>
      <c r="L354" s="152"/>
      <c r="M354" s="157"/>
      <c r="T354" s="158"/>
      <c r="AT354" s="153" t="s">
        <v>226</v>
      </c>
      <c r="AU354" s="153" t="s">
        <v>79</v>
      </c>
      <c r="AV354" s="12" t="s">
        <v>79</v>
      </c>
      <c r="AW354" s="12" t="s">
        <v>31</v>
      </c>
      <c r="AX354" s="12" t="s">
        <v>69</v>
      </c>
      <c r="AY354" s="153" t="s">
        <v>212</v>
      </c>
    </row>
    <row r="355" spans="2:51" s="12" customFormat="1">
      <c r="B355" s="152"/>
      <c r="D355" s="150" t="s">
        <v>226</v>
      </c>
      <c r="E355" s="153" t="s">
        <v>19</v>
      </c>
      <c r="F355" s="154" t="s">
        <v>9354</v>
      </c>
      <c r="H355" s="155">
        <v>158.13</v>
      </c>
      <c r="I355" s="156"/>
      <c r="L355" s="152"/>
      <c r="M355" s="157"/>
      <c r="T355" s="158"/>
      <c r="AT355" s="153" t="s">
        <v>226</v>
      </c>
      <c r="AU355" s="153" t="s">
        <v>79</v>
      </c>
      <c r="AV355" s="12" t="s">
        <v>79</v>
      </c>
      <c r="AW355" s="12" t="s">
        <v>31</v>
      </c>
      <c r="AX355" s="12" t="s">
        <v>69</v>
      </c>
      <c r="AY355" s="153" t="s">
        <v>212</v>
      </c>
    </row>
    <row r="356" spans="2:51" s="12" customFormat="1">
      <c r="B356" s="152"/>
      <c r="D356" s="150" t="s">
        <v>226</v>
      </c>
      <c r="E356" s="153" t="s">
        <v>19</v>
      </c>
      <c r="F356" s="154" t="s">
        <v>9355</v>
      </c>
      <c r="H356" s="155">
        <v>53.634</v>
      </c>
      <c r="I356" s="156"/>
      <c r="L356" s="152"/>
      <c r="M356" s="157"/>
      <c r="T356" s="158"/>
      <c r="AT356" s="153" t="s">
        <v>226</v>
      </c>
      <c r="AU356" s="153" t="s">
        <v>79</v>
      </c>
      <c r="AV356" s="12" t="s">
        <v>79</v>
      </c>
      <c r="AW356" s="12" t="s">
        <v>31</v>
      </c>
      <c r="AX356" s="12" t="s">
        <v>69</v>
      </c>
      <c r="AY356" s="153" t="s">
        <v>212</v>
      </c>
    </row>
    <row r="357" spans="2:51" s="14" customFormat="1">
      <c r="B357" s="170"/>
      <c r="D357" s="150" t="s">
        <v>226</v>
      </c>
      <c r="E357" s="171" t="s">
        <v>19</v>
      </c>
      <c r="F357" s="172" t="s">
        <v>9356</v>
      </c>
      <c r="H357" s="171" t="s">
        <v>19</v>
      </c>
      <c r="I357" s="173"/>
      <c r="L357" s="170"/>
      <c r="M357" s="174"/>
      <c r="T357" s="175"/>
      <c r="AT357" s="171" t="s">
        <v>226</v>
      </c>
      <c r="AU357" s="171" t="s">
        <v>79</v>
      </c>
      <c r="AV357" s="14" t="s">
        <v>77</v>
      </c>
      <c r="AW357" s="14" t="s">
        <v>31</v>
      </c>
      <c r="AX357" s="14" t="s">
        <v>69</v>
      </c>
      <c r="AY357" s="171" t="s">
        <v>212</v>
      </c>
    </row>
    <row r="358" spans="2:51" s="12" customFormat="1">
      <c r="B358" s="152"/>
      <c r="D358" s="150" t="s">
        <v>226</v>
      </c>
      <c r="E358" s="153" t="s">
        <v>19</v>
      </c>
      <c r="F358" s="154" t="s">
        <v>9357</v>
      </c>
      <c r="H358" s="155">
        <v>28.959</v>
      </c>
      <c r="I358" s="156"/>
      <c r="L358" s="152"/>
      <c r="M358" s="157"/>
      <c r="T358" s="158"/>
      <c r="AT358" s="153" t="s">
        <v>226</v>
      </c>
      <c r="AU358" s="153" t="s">
        <v>79</v>
      </c>
      <c r="AV358" s="12" t="s">
        <v>79</v>
      </c>
      <c r="AW358" s="12" t="s">
        <v>31</v>
      </c>
      <c r="AX358" s="12" t="s">
        <v>69</v>
      </c>
      <c r="AY358" s="153" t="s">
        <v>212</v>
      </c>
    </row>
    <row r="359" spans="2:51" s="12" customFormat="1">
      <c r="B359" s="152"/>
      <c r="D359" s="150" t="s">
        <v>226</v>
      </c>
      <c r="E359" s="153" t="s">
        <v>19</v>
      </c>
      <c r="F359" s="154" t="s">
        <v>9358</v>
      </c>
      <c r="H359" s="155">
        <v>30.827999999999999</v>
      </c>
      <c r="I359" s="156"/>
      <c r="L359" s="152"/>
      <c r="M359" s="157"/>
      <c r="T359" s="158"/>
      <c r="AT359" s="153" t="s">
        <v>226</v>
      </c>
      <c r="AU359" s="153" t="s">
        <v>79</v>
      </c>
      <c r="AV359" s="12" t="s">
        <v>79</v>
      </c>
      <c r="AW359" s="12" t="s">
        <v>31</v>
      </c>
      <c r="AX359" s="12" t="s">
        <v>69</v>
      </c>
      <c r="AY359" s="153" t="s">
        <v>212</v>
      </c>
    </row>
    <row r="360" spans="2:51" s="12" customFormat="1">
      <c r="B360" s="152"/>
      <c r="D360" s="150" t="s">
        <v>226</v>
      </c>
      <c r="E360" s="153" t="s">
        <v>19</v>
      </c>
      <c r="F360" s="154" t="s">
        <v>9359</v>
      </c>
      <c r="H360" s="155">
        <v>20.055</v>
      </c>
      <c r="I360" s="156"/>
      <c r="L360" s="152"/>
      <c r="M360" s="157"/>
      <c r="T360" s="158"/>
      <c r="AT360" s="153" t="s">
        <v>226</v>
      </c>
      <c r="AU360" s="153" t="s">
        <v>79</v>
      </c>
      <c r="AV360" s="12" t="s">
        <v>79</v>
      </c>
      <c r="AW360" s="12" t="s">
        <v>31</v>
      </c>
      <c r="AX360" s="12" t="s">
        <v>69</v>
      </c>
      <c r="AY360" s="153" t="s">
        <v>212</v>
      </c>
    </row>
    <row r="361" spans="2:51" s="12" customFormat="1">
      <c r="B361" s="152"/>
      <c r="D361" s="150" t="s">
        <v>226</v>
      </c>
      <c r="E361" s="153" t="s">
        <v>19</v>
      </c>
      <c r="F361" s="154" t="s">
        <v>9360</v>
      </c>
      <c r="H361" s="155">
        <v>33.274999999999999</v>
      </c>
      <c r="I361" s="156"/>
      <c r="L361" s="152"/>
      <c r="M361" s="157"/>
      <c r="T361" s="158"/>
      <c r="AT361" s="153" t="s">
        <v>226</v>
      </c>
      <c r="AU361" s="153" t="s">
        <v>79</v>
      </c>
      <c r="AV361" s="12" t="s">
        <v>79</v>
      </c>
      <c r="AW361" s="12" t="s">
        <v>31</v>
      </c>
      <c r="AX361" s="12" t="s">
        <v>69</v>
      </c>
      <c r="AY361" s="153" t="s">
        <v>212</v>
      </c>
    </row>
    <row r="362" spans="2:51" s="12" customFormat="1">
      <c r="B362" s="152"/>
      <c r="D362" s="150" t="s">
        <v>226</v>
      </c>
      <c r="E362" s="153" t="s">
        <v>19</v>
      </c>
      <c r="F362" s="154" t="s">
        <v>9361</v>
      </c>
      <c r="H362" s="155">
        <v>46.4</v>
      </c>
      <c r="I362" s="156"/>
      <c r="L362" s="152"/>
      <c r="M362" s="157"/>
      <c r="T362" s="158"/>
      <c r="AT362" s="153" t="s">
        <v>226</v>
      </c>
      <c r="AU362" s="153" t="s">
        <v>79</v>
      </c>
      <c r="AV362" s="12" t="s">
        <v>79</v>
      </c>
      <c r="AW362" s="12" t="s">
        <v>31</v>
      </c>
      <c r="AX362" s="12" t="s">
        <v>69</v>
      </c>
      <c r="AY362" s="153" t="s">
        <v>212</v>
      </c>
    </row>
    <row r="363" spans="2:51" s="12" customFormat="1">
      <c r="B363" s="152"/>
      <c r="D363" s="150" t="s">
        <v>226</v>
      </c>
      <c r="E363" s="153" t="s">
        <v>19</v>
      </c>
      <c r="F363" s="154" t="s">
        <v>9362</v>
      </c>
      <c r="H363" s="155">
        <v>29.579000000000001</v>
      </c>
      <c r="I363" s="156"/>
      <c r="L363" s="152"/>
      <c r="M363" s="157"/>
      <c r="T363" s="158"/>
      <c r="AT363" s="153" t="s">
        <v>226</v>
      </c>
      <c r="AU363" s="153" t="s">
        <v>79</v>
      </c>
      <c r="AV363" s="12" t="s">
        <v>79</v>
      </c>
      <c r="AW363" s="12" t="s">
        <v>31</v>
      </c>
      <c r="AX363" s="12" t="s">
        <v>69</v>
      </c>
      <c r="AY363" s="153" t="s">
        <v>212</v>
      </c>
    </row>
    <row r="364" spans="2:51" s="12" customFormat="1">
      <c r="B364" s="152"/>
      <c r="D364" s="150" t="s">
        <v>226</v>
      </c>
      <c r="E364" s="153" t="s">
        <v>19</v>
      </c>
      <c r="F364" s="154" t="s">
        <v>9363</v>
      </c>
      <c r="H364" s="155">
        <v>4.1269999999999998</v>
      </c>
      <c r="I364" s="156"/>
      <c r="L364" s="152"/>
      <c r="M364" s="157"/>
      <c r="T364" s="158"/>
      <c r="AT364" s="153" t="s">
        <v>226</v>
      </c>
      <c r="AU364" s="153" t="s">
        <v>79</v>
      </c>
      <c r="AV364" s="12" t="s">
        <v>79</v>
      </c>
      <c r="AW364" s="12" t="s">
        <v>31</v>
      </c>
      <c r="AX364" s="12" t="s">
        <v>69</v>
      </c>
      <c r="AY364" s="153" t="s">
        <v>212</v>
      </c>
    </row>
    <row r="365" spans="2:51" s="14" customFormat="1">
      <c r="B365" s="170"/>
      <c r="D365" s="150" t="s">
        <v>226</v>
      </c>
      <c r="E365" s="171" t="s">
        <v>19</v>
      </c>
      <c r="F365" s="172" t="s">
        <v>9364</v>
      </c>
      <c r="H365" s="171" t="s">
        <v>19</v>
      </c>
      <c r="I365" s="173"/>
      <c r="L365" s="170"/>
      <c r="M365" s="174"/>
      <c r="T365" s="175"/>
      <c r="AT365" s="171" t="s">
        <v>226</v>
      </c>
      <c r="AU365" s="171" t="s">
        <v>79</v>
      </c>
      <c r="AV365" s="14" t="s">
        <v>77</v>
      </c>
      <c r="AW365" s="14" t="s">
        <v>31</v>
      </c>
      <c r="AX365" s="14" t="s">
        <v>69</v>
      </c>
      <c r="AY365" s="171" t="s">
        <v>212</v>
      </c>
    </row>
    <row r="366" spans="2:51" s="12" customFormat="1">
      <c r="B366" s="152"/>
      <c r="D366" s="150" t="s">
        <v>226</v>
      </c>
      <c r="E366" s="153" t="s">
        <v>19</v>
      </c>
      <c r="F366" s="154" t="s">
        <v>9365</v>
      </c>
      <c r="H366" s="155">
        <v>41.465000000000003</v>
      </c>
      <c r="I366" s="156"/>
      <c r="L366" s="152"/>
      <c r="M366" s="157"/>
      <c r="T366" s="158"/>
      <c r="AT366" s="153" t="s">
        <v>226</v>
      </c>
      <c r="AU366" s="153" t="s">
        <v>79</v>
      </c>
      <c r="AV366" s="12" t="s">
        <v>79</v>
      </c>
      <c r="AW366" s="12" t="s">
        <v>31</v>
      </c>
      <c r="AX366" s="12" t="s">
        <v>69</v>
      </c>
      <c r="AY366" s="153" t="s">
        <v>212</v>
      </c>
    </row>
    <row r="367" spans="2:51" s="12" customFormat="1">
      <c r="B367" s="152"/>
      <c r="D367" s="150" t="s">
        <v>226</v>
      </c>
      <c r="E367" s="153" t="s">
        <v>19</v>
      </c>
      <c r="F367" s="154" t="s">
        <v>9366</v>
      </c>
      <c r="H367" s="155">
        <v>2.4470000000000001</v>
      </c>
      <c r="I367" s="156"/>
      <c r="L367" s="152"/>
      <c r="M367" s="157"/>
      <c r="T367" s="158"/>
      <c r="AT367" s="153" t="s">
        <v>226</v>
      </c>
      <c r="AU367" s="153" t="s">
        <v>79</v>
      </c>
      <c r="AV367" s="12" t="s">
        <v>79</v>
      </c>
      <c r="AW367" s="12" t="s">
        <v>31</v>
      </c>
      <c r="AX367" s="12" t="s">
        <v>69</v>
      </c>
      <c r="AY367" s="153" t="s">
        <v>212</v>
      </c>
    </row>
    <row r="368" spans="2:51" s="12" customFormat="1">
      <c r="B368" s="152"/>
      <c r="D368" s="150" t="s">
        <v>226</v>
      </c>
      <c r="E368" s="153" t="s">
        <v>19</v>
      </c>
      <c r="F368" s="154" t="s">
        <v>9367</v>
      </c>
      <c r="H368" s="155">
        <v>12.579000000000001</v>
      </c>
      <c r="I368" s="156"/>
      <c r="L368" s="152"/>
      <c r="M368" s="157"/>
      <c r="T368" s="158"/>
      <c r="AT368" s="153" t="s">
        <v>226</v>
      </c>
      <c r="AU368" s="153" t="s">
        <v>79</v>
      </c>
      <c r="AV368" s="12" t="s">
        <v>79</v>
      </c>
      <c r="AW368" s="12" t="s">
        <v>31</v>
      </c>
      <c r="AX368" s="12" t="s">
        <v>69</v>
      </c>
      <c r="AY368" s="153" t="s">
        <v>212</v>
      </c>
    </row>
    <row r="369" spans="2:65" s="12" customFormat="1">
      <c r="B369" s="152"/>
      <c r="D369" s="150" t="s">
        <v>226</v>
      </c>
      <c r="E369" s="153" t="s">
        <v>19</v>
      </c>
      <c r="F369" s="154" t="s">
        <v>9368</v>
      </c>
      <c r="H369" s="155">
        <v>64.459999999999994</v>
      </c>
      <c r="I369" s="156"/>
      <c r="L369" s="152"/>
      <c r="M369" s="157"/>
      <c r="T369" s="158"/>
      <c r="AT369" s="153" t="s">
        <v>226</v>
      </c>
      <c r="AU369" s="153" t="s">
        <v>79</v>
      </c>
      <c r="AV369" s="12" t="s">
        <v>79</v>
      </c>
      <c r="AW369" s="12" t="s">
        <v>31</v>
      </c>
      <c r="AX369" s="12" t="s">
        <v>69</v>
      </c>
      <c r="AY369" s="153" t="s">
        <v>212</v>
      </c>
    </row>
    <row r="370" spans="2:65" s="12" customFormat="1">
      <c r="B370" s="152"/>
      <c r="D370" s="150" t="s">
        <v>226</v>
      </c>
      <c r="E370" s="153" t="s">
        <v>19</v>
      </c>
      <c r="F370" s="154" t="s">
        <v>9369</v>
      </c>
      <c r="H370" s="155">
        <v>4.5890000000000004</v>
      </c>
      <c r="I370" s="156"/>
      <c r="L370" s="152"/>
      <c r="M370" s="157"/>
      <c r="T370" s="158"/>
      <c r="AT370" s="153" t="s">
        <v>226</v>
      </c>
      <c r="AU370" s="153" t="s">
        <v>79</v>
      </c>
      <c r="AV370" s="12" t="s">
        <v>79</v>
      </c>
      <c r="AW370" s="12" t="s">
        <v>31</v>
      </c>
      <c r="AX370" s="12" t="s">
        <v>69</v>
      </c>
      <c r="AY370" s="153" t="s">
        <v>212</v>
      </c>
    </row>
    <row r="371" spans="2:65" s="12" customFormat="1">
      <c r="B371" s="152"/>
      <c r="D371" s="150" t="s">
        <v>226</v>
      </c>
      <c r="E371" s="153" t="s">
        <v>19</v>
      </c>
      <c r="F371" s="154" t="s">
        <v>9370</v>
      </c>
      <c r="H371" s="155">
        <v>8.2219999999999995</v>
      </c>
      <c r="I371" s="156"/>
      <c r="L371" s="152"/>
      <c r="M371" s="157"/>
      <c r="T371" s="158"/>
      <c r="AT371" s="153" t="s">
        <v>226</v>
      </c>
      <c r="AU371" s="153" t="s">
        <v>79</v>
      </c>
      <c r="AV371" s="12" t="s">
        <v>79</v>
      </c>
      <c r="AW371" s="12" t="s">
        <v>31</v>
      </c>
      <c r="AX371" s="12" t="s">
        <v>69</v>
      </c>
      <c r="AY371" s="153" t="s">
        <v>212</v>
      </c>
    </row>
    <row r="372" spans="2:65" s="12" customFormat="1">
      <c r="B372" s="152"/>
      <c r="D372" s="150" t="s">
        <v>226</v>
      </c>
      <c r="E372" s="153" t="s">
        <v>19</v>
      </c>
      <c r="F372" s="154" t="s">
        <v>9371</v>
      </c>
      <c r="H372" s="155">
        <v>2.5619999999999998</v>
      </c>
      <c r="I372" s="156"/>
      <c r="L372" s="152"/>
      <c r="M372" s="157"/>
      <c r="T372" s="158"/>
      <c r="AT372" s="153" t="s">
        <v>226</v>
      </c>
      <c r="AU372" s="153" t="s">
        <v>79</v>
      </c>
      <c r="AV372" s="12" t="s">
        <v>79</v>
      </c>
      <c r="AW372" s="12" t="s">
        <v>31</v>
      </c>
      <c r="AX372" s="12" t="s">
        <v>69</v>
      </c>
      <c r="AY372" s="153" t="s">
        <v>212</v>
      </c>
    </row>
    <row r="373" spans="2:65" s="14" customFormat="1">
      <c r="B373" s="170"/>
      <c r="D373" s="150" t="s">
        <v>226</v>
      </c>
      <c r="E373" s="171" t="s">
        <v>19</v>
      </c>
      <c r="F373" s="172" t="s">
        <v>9372</v>
      </c>
      <c r="H373" s="171" t="s">
        <v>19</v>
      </c>
      <c r="I373" s="173"/>
      <c r="L373" s="170"/>
      <c r="M373" s="174"/>
      <c r="T373" s="175"/>
      <c r="AT373" s="171" t="s">
        <v>226</v>
      </c>
      <c r="AU373" s="171" t="s">
        <v>79</v>
      </c>
      <c r="AV373" s="14" t="s">
        <v>77</v>
      </c>
      <c r="AW373" s="14" t="s">
        <v>31</v>
      </c>
      <c r="AX373" s="14" t="s">
        <v>69</v>
      </c>
      <c r="AY373" s="171" t="s">
        <v>212</v>
      </c>
    </row>
    <row r="374" spans="2:65" s="12" customFormat="1">
      <c r="B374" s="152"/>
      <c r="D374" s="150" t="s">
        <v>226</v>
      </c>
      <c r="E374" s="153" t="s">
        <v>19</v>
      </c>
      <c r="F374" s="154" t="s">
        <v>9373</v>
      </c>
      <c r="H374" s="155">
        <v>75.926000000000002</v>
      </c>
      <c r="I374" s="156"/>
      <c r="L374" s="152"/>
      <c r="M374" s="157"/>
      <c r="T374" s="158"/>
      <c r="AT374" s="153" t="s">
        <v>226</v>
      </c>
      <c r="AU374" s="153" t="s">
        <v>79</v>
      </c>
      <c r="AV374" s="12" t="s">
        <v>79</v>
      </c>
      <c r="AW374" s="12" t="s">
        <v>31</v>
      </c>
      <c r="AX374" s="12" t="s">
        <v>69</v>
      </c>
      <c r="AY374" s="153" t="s">
        <v>212</v>
      </c>
    </row>
    <row r="375" spans="2:65" s="12" customFormat="1">
      <c r="B375" s="152"/>
      <c r="D375" s="150" t="s">
        <v>226</v>
      </c>
      <c r="E375" s="153" t="s">
        <v>19</v>
      </c>
      <c r="F375" s="154" t="s">
        <v>9374</v>
      </c>
      <c r="H375" s="155">
        <v>8.3160000000000007</v>
      </c>
      <c r="I375" s="156"/>
      <c r="L375" s="152"/>
      <c r="M375" s="157"/>
      <c r="T375" s="158"/>
      <c r="AT375" s="153" t="s">
        <v>226</v>
      </c>
      <c r="AU375" s="153" t="s">
        <v>79</v>
      </c>
      <c r="AV375" s="12" t="s">
        <v>79</v>
      </c>
      <c r="AW375" s="12" t="s">
        <v>31</v>
      </c>
      <c r="AX375" s="12" t="s">
        <v>69</v>
      </c>
      <c r="AY375" s="153" t="s">
        <v>212</v>
      </c>
    </row>
    <row r="376" spans="2:65" s="12" customFormat="1">
      <c r="B376" s="152"/>
      <c r="D376" s="150" t="s">
        <v>226</v>
      </c>
      <c r="E376" s="153" t="s">
        <v>19</v>
      </c>
      <c r="F376" s="154" t="s">
        <v>9261</v>
      </c>
      <c r="H376" s="155">
        <v>4.1580000000000004</v>
      </c>
      <c r="I376" s="156"/>
      <c r="L376" s="152"/>
      <c r="M376" s="157"/>
      <c r="T376" s="158"/>
      <c r="AT376" s="153" t="s">
        <v>226</v>
      </c>
      <c r="AU376" s="153" t="s">
        <v>79</v>
      </c>
      <c r="AV376" s="12" t="s">
        <v>79</v>
      </c>
      <c r="AW376" s="12" t="s">
        <v>31</v>
      </c>
      <c r="AX376" s="12" t="s">
        <v>69</v>
      </c>
      <c r="AY376" s="153" t="s">
        <v>212</v>
      </c>
    </row>
    <row r="377" spans="2:65" s="12" customFormat="1">
      <c r="B377" s="152"/>
      <c r="D377" s="150" t="s">
        <v>226</v>
      </c>
      <c r="E377" s="153" t="s">
        <v>19</v>
      </c>
      <c r="F377" s="154" t="s">
        <v>9375</v>
      </c>
      <c r="H377" s="155">
        <v>42</v>
      </c>
      <c r="I377" s="156"/>
      <c r="L377" s="152"/>
      <c r="M377" s="157"/>
      <c r="T377" s="158"/>
      <c r="AT377" s="153" t="s">
        <v>226</v>
      </c>
      <c r="AU377" s="153" t="s">
        <v>79</v>
      </c>
      <c r="AV377" s="12" t="s">
        <v>79</v>
      </c>
      <c r="AW377" s="12" t="s">
        <v>31</v>
      </c>
      <c r="AX377" s="12" t="s">
        <v>69</v>
      </c>
      <c r="AY377" s="153" t="s">
        <v>212</v>
      </c>
    </row>
    <row r="378" spans="2:65" s="12" customFormat="1">
      <c r="B378" s="152"/>
      <c r="D378" s="150" t="s">
        <v>226</v>
      </c>
      <c r="E378" s="153" t="s">
        <v>19</v>
      </c>
      <c r="F378" s="154" t="s">
        <v>9376</v>
      </c>
      <c r="H378" s="155">
        <v>4.1580000000000004</v>
      </c>
      <c r="I378" s="156"/>
      <c r="L378" s="152"/>
      <c r="M378" s="157"/>
      <c r="T378" s="158"/>
      <c r="AT378" s="153" t="s">
        <v>226</v>
      </c>
      <c r="AU378" s="153" t="s">
        <v>79</v>
      </c>
      <c r="AV378" s="12" t="s">
        <v>79</v>
      </c>
      <c r="AW378" s="12" t="s">
        <v>31</v>
      </c>
      <c r="AX378" s="12" t="s">
        <v>69</v>
      </c>
      <c r="AY378" s="153" t="s">
        <v>212</v>
      </c>
    </row>
    <row r="379" spans="2:65" s="14" customFormat="1">
      <c r="B379" s="170"/>
      <c r="D379" s="150" t="s">
        <v>226</v>
      </c>
      <c r="E379" s="171" t="s">
        <v>19</v>
      </c>
      <c r="F379" s="172" t="s">
        <v>9377</v>
      </c>
      <c r="H379" s="171" t="s">
        <v>19</v>
      </c>
      <c r="I379" s="173"/>
      <c r="L379" s="170"/>
      <c r="M379" s="174"/>
      <c r="T379" s="175"/>
      <c r="AT379" s="171" t="s">
        <v>226</v>
      </c>
      <c r="AU379" s="171" t="s">
        <v>79</v>
      </c>
      <c r="AV379" s="14" t="s">
        <v>77</v>
      </c>
      <c r="AW379" s="14" t="s">
        <v>31</v>
      </c>
      <c r="AX379" s="14" t="s">
        <v>69</v>
      </c>
      <c r="AY379" s="171" t="s">
        <v>212</v>
      </c>
    </row>
    <row r="380" spans="2:65" s="12" customFormat="1">
      <c r="B380" s="152"/>
      <c r="D380" s="150" t="s">
        <v>226</v>
      </c>
      <c r="E380" s="153" t="s">
        <v>19</v>
      </c>
      <c r="F380" s="154" t="s">
        <v>9378</v>
      </c>
      <c r="H380" s="155">
        <v>11.266999999999999</v>
      </c>
      <c r="I380" s="156"/>
      <c r="L380" s="152"/>
      <c r="M380" s="157"/>
      <c r="T380" s="158"/>
      <c r="AT380" s="153" t="s">
        <v>226</v>
      </c>
      <c r="AU380" s="153" t="s">
        <v>79</v>
      </c>
      <c r="AV380" s="12" t="s">
        <v>79</v>
      </c>
      <c r="AW380" s="12" t="s">
        <v>31</v>
      </c>
      <c r="AX380" s="12" t="s">
        <v>69</v>
      </c>
      <c r="AY380" s="153" t="s">
        <v>212</v>
      </c>
    </row>
    <row r="381" spans="2:65" s="12" customFormat="1">
      <c r="B381" s="152"/>
      <c r="D381" s="150" t="s">
        <v>226</v>
      </c>
      <c r="E381" s="153" t="s">
        <v>19</v>
      </c>
      <c r="F381" s="154" t="s">
        <v>9379</v>
      </c>
      <c r="H381" s="155">
        <v>17.975999999999999</v>
      </c>
      <c r="I381" s="156"/>
      <c r="L381" s="152"/>
      <c r="M381" s="157"/>
      <c r="T381" s="158"/>
      <c r="AT381" s="153" t="s">
        <v>226</v>
      </c>
      <c r="AU381" s="153" t="s">
        <v>79</v>
      </c>
      <c r="AV381" s="12" t="s">
        <v>79</v>
      </c>
      <c r="AW381" s="12" t="s">
        <v>31</v>
      </c>
      <c r="AX381" s="12" t="s">
        <v>69</v>
      </c>
      <c r="AY381" s="153" t="s">
        <v>212</v>
      </c>
    </row>
    <row r="382" spans="2:65" s="13" customFormat="1">
      <c r="B382" s="159"/>
      <c r="D382" s="150" t="s">
        <v>226</v>
      </c>
      <c r="E382" s="160" t="s">
        <v>19</v>
      </c>
      <c r="F382" s="161" t="s">
        <v>228</v>
      </c>
      <c r="H382" s="162">
        <v>1382.615</v>
      </c>
      <c r="I382" s="163"/>
      <c r="L382" s="159"/>
      <c r="M382" s="164"/>
      <c r="T382" s="165"/>
      <c r="AT382" s="160" t="s">
        <v>226</v>
      </c>
      <c r="AU382" s="160" t="s">
        <v>79</v>
      </c>
      <c r="AV382" s="13" t="s">
        <v>229</v>
      </c>
      <c r="AW382" s="13" t="s">
        <v>31</v>
      </c>
      <c r="AX382" s="13" t="s">
        <v>77</v>
      </c>
      <c r="AY382" s="160" t="s">
        <v>212</v>
      </c>
    </row>
    <row r="383" spans="2:65" s="1" customFormat="1" ht="37.9" customHeight="1">
      <c r="B383" s="34"/>
      <c r="C383" s="133" t="s">
        <v>832</v>
      </c>
      <c r="D383" s="133" t="s">
        <v>215</v>
      </c>
      <c r="E383" s="134" t="s">
        <v>9380</v>
      </c>
      <c r="F383" s="135" t="s">
        <v>9381</v>
      </c>
      <c r="G383" s="136" t="s">
        <v>536</v>
      </c>
      <c r="H383" s="137">
        <v>40.981999999999999</v>
      </c>
      <c r="I383" s="138"/>
      <c r="J383" s="139">
        <f>ROUND(I383*H383,2)</f>
        <v>0</v>
      </c>
      <c r="K383" s="135" t="s">
        <v>219</v>
      </c>
      <c r="L383" s="34"/>
      <c r="M383" s="140" t="s">
        <v>19</v>
      </c>
      <c r="N383" s="141" t="s">
        <v>40</v>
      </c>
      <c r="P383" s="142">
        <f>O383*H383</f>
        <v>0</v>
      </c>
      <c r="Q383" s="142">
        <v>2.7E-4</v>
      </c>
      <c r="R383" s="142">
        <f>Q383*H383</f>
        <v>1.1065139999999999E-2</v>
      </c>
      <c r="S383" s="142">
        <v>0</v>
      </c>
      <c r="T383" s="143">
        <f>S383*H383</f>
        <v>0</v>
      </c>
      <c r="AR383" s="144" t="s">
        <v>316</v>
      </c>
      <c r="AT383" s="144" t="s">
        <v>215</v>
      </c>
      <c r="AU383" s="144" t="s">
        <v>79</v>
      </c>
      <c r="AY383" s="19" t="s">
        <v>212</v>
      </c>
      <c r="BE383" s="145">
        <f>IF(N383="základní",J383,0)</f>
        <v>0</v>
      </c>
      <c r="BF383" s="145">
        <f>IF(N383="snížená",J383,0)</f>
        <v>0</v>
      </c>
      <c r="BG383" s="145">
        <f>IF(N383="zákl. přenesená",J383,0)</f>
        <v>0</v>
      </c>
      <c r="BH383" s="145">
        <f>IF(N383="sníž. přenesená",J383,0)</f>
        <v>0</v>
      </c>
      <c r="BI383" s="145">
        <f>IF(N383="nulová",J383,0)</f>
        <v>0</v>
      </c>
      <c r="BJ383" s="19" t="s">
        <v>77</v>
      </c>
      <c r="BK383" s="145">
        <f>ROUND(I383*H383,2)</f>
        <v>0</v>
      </c>
      <c r="BL383" s="19" t="s">
        <v>316</v>
      </c>
      <c r="BM383" s="144" t="s">
        <v>9382</v>
      </c>
    </row>
    <row r="384" spans="2:65" s="1" customFormat="1">
      <c r="B384" s="34"/>
      <c r="D384" s="146" t="s">
        <v>222</v>
      </c>
      <c r="F384" s="147" t="s">
        <v>9383</v>
      </c>
      <c r="I384" s="148"/>
      <c r="L384" s="34"/>
      <c r="M384" s="149"/>
      <c r="T384" s="55"/>
      <c r="AT384" s="19" t="s">
        <v>222</v>
      </c>
      <c r="AU384" s="19" t="s">
        <v>79</v>
      </c>
    </row>
    <row r="385" spans="2:65" s="14" customFormat="1">
      <c r="B385" s="170"/>
      <c r="D385" s="150" t="s">
        <v>226</v>
      </c>
      <c r="E385" s="171" t="s">
        <v>19</v>
      </c>
      <c r="F385" s="172" t="s">
        <v>9384</v>
      </c>
      <c r="H385" s="171" t="s">
        <v>19</v>
      </c>
      <c r="I385" s="173"/>
      <c r="L385" s="170"/>
      <c r="M385" s="174"/>
      <c r="T385" s="175"/>
      <c r="AT385" s="171" t="s">
        <v>226</v>
      </c>
      <c r="AU385" s="171" t="s">
        <v>79</v>
      </c>
      <c r="AV385" s="14" t="s">
        <v>77</v>
      </c>
      <c r="AW385" s="14" t="s">
        <v>31</v>
      </c>
      <c r="AX385" s="14" t="s">
        <v>69</v>
      </c>
      <c r="AY385" s="171" t="s">
        <v>212</v>
      </c>
    </row>
    <row r="386" spans="2:65" s="12" customFormat="1">
      <c r="B386" s="152"/>
      <c r="D386" s="150" t="s">
        <v>226</v>
      </c>
      <c r="E386" s="153" t="s">
        <v>19</v>
      </c>
      <c r="F386" s="154" t="s">
        <v>9385</v>
      </c>
      <c r="H386" s="155">
        <v>27.530999999999999</v>
      </c>
      <c r="I386" s="156"/>
      <c r="L386" s="152"/>
      <c r="M386" s="157"/>
      <c r="T386" s="158"/>
      <c r="AT386" s="153" t="s">
        <v>226</v>
      </c>
      <c r="AU386" s="153" t="s">
        <v>79</v>
      </c>
      <c r="AV386" s="12" t="s">
        <v>79</v>
      </c>
      <c r="AW386" s="12" t="s">
        <v>31</v>
      </c>
      <c r="AX386" s="12" t="s">
        <v>69</v>
      </c>
      <c r="AY386" s="153" t="s">
        <v>212</v>
      </c>
    </row>
    <row r="387" spans="2:65" s="12" customFormat="1">
      <c r="B387" s="152"/>
      <c r="D387" s="150" t="s">
        <v>226</v>
      </c>
      <c r="E387" s="153" t="s">
        <v>19</v>
      </c>
      <c r="F387" s="154" t="s">
        <v>9386</v>
      </c>
      <c r="H387" s="155">
        <v>4.1580000000000004</v>
      </c>
      <c r="I387" s="156"/>
      <c r="L387" s="152"/>
      <c r="M387" s="157"/>
      <c r="T387" s="158"/>
      <c r="AT387" s="153" t="s">
        <v>226</v>
      </c>
      <c r="AU387" s="153" t="s">
        <v>79</v>
      </c>
      <c r="AV387" s="12" t="s">
        <v>79</v>
      </c>
      <c r="AW387" s="12" t="s">
        <v>31</v>
      </c>
      <c r="AX387" s="12" t="s">
        <v>69</v>
      </c>
      <c r="AY387" s="153" t="s">
        <v>212</v>
      </c>
    </row>
    <row r="388" spans="2:65" s="12" customFormat="1">
      <c r="B388" s="152"/>
      <c r="D388" s="150" t="s">
        <v>226</v>
      </c>
      <c r="E388" s="153" t="s">
        <v>19</v>
      </c>
      <c r="F388" s="154" t="s">
        <v>9261</v>
      </c>
      <c r="H388" s="155">
        <v>4.1580000000000004</v>
      </c>
      <c r="I388" s="156"/>
      <c r="L388" s="152"/>
      <c r="M388" s="157"/>
      <c r="T388" s="158"/>
      <c r="AT388" s="153" t="s">
        <v>226</v>
      </c>
      <c r="AU388" s="153" t="s">
        <v>79</v>
      </c>
      <c r="AV388" s="12" t="s">
        <v>79</v>
      </c>
      <c r="AW388" s="12" t="s">
        <v>31</v>
      </c>
      <c r="AX388" s="12" t="s">
        <v>69</v>
      </c>
      <c r="AY388" s="153" t="s">
        <v>212</v>
      </c>
    </row>
    <row r="389" spans="2:65" s="12" customFormat="1">
      <c r="B389" s="152"/>
      <c r="D389" s="150" t="s">
        <v>226</v>
      </c>
      <c r="E389" s="153" t="s">
        <v>19</v>
      </c>
      <c r="F389" s="154" t="s">
        <v>9387</v>
      </c>
      <c r="H389" s="155">
        <v>5.1349999999999998</v>
      </c>
      <c r="I389" s="156"/>
      <c r="L389" s="152"/>
      <c r="M389" s="157"/>
      <c r="T389" s="158"/>
      <c r="AT389" s="153" t="s">
        <v>226</v>
      </c>
      <c r="AU389" s="153" t="s">
        <v>79</v>
      </c>
      <c r="AV389" s="12" t="s">
        <v>79</v>
      </c>
      <c r="AW389" s="12" t="s">
        <v>31</v>
      </c>
      <c r="AX389" s="12" t="s">
        <v>69</v>
      </c>
      <c r="AY389" s="153" t="s">
        <v>212</v>
      </c>
    </row>
    <row r="390" spans="2:65" s="13" customFormat="1">
      <c r="B390" s="159"/>
      <c r="D390" s="150" t="s">
        <v>226</v>
      </c>
      <c r="E390" s="160" t="s">
        <v>19</v>
      </c>
      <c r="F390" s="161" t="s">
        <v>228</v>
      </c>
      <c r="H390" s="162">
        <v>40.981999999999999</v>
      </c>
      <c r="I390" s="163"/>
      <c r="L390" s="159"/>
      <c r="M390" s="164"/>
      <c r="T390" s="165"/>
      <c r="AT390" s="160" t="s">
        <v>226</v>
      </c>
      <c r="AU390" s="160" t="s">
        <v>79</v>
      </c>
      <c r="AV390" s="13" t="s">
        <v>229</v>
      </c>
      <c r="AW390" s="13" t="s">
        <v>31</v>
      </c>
      <c r="AX390" s="13" t="s">
        <v>77</v>
      </c>
      <c r="AY390" s="160" t="s">
        <v>212</v>
      </c>
    </row>
    <row r="391" spans="2:65" s="1" customFormat="1" ht="16.5" customHeight="1">
      <c r="B391" s="34"/>
      <c r="C391" s="186" t="s">
        <v>839</v>
      </c>
      <c r="D391" s="186" t="s">
        <v>3107</v>
      </c>
      <c r="E391" s="187" t="s">
        <v>9388</v>
      </c>
      <c r="F391" s="188" t="s">
        <v>9389</v>
      </c>
      <c r="G391" s="189" t="s">
        <v>536</v>
      </c>
      <c r="H391" s="190">
        <v>1.351</v>
      </c>
      <c r="I391" s="191"/>
      <c r="J391" s="192">
        <f>ROUND(I391*H391,2)</f>
        <v>0</v>
      </c>
      <c r="K391" s="188" t="s">
        <v>5488</v>
      </c>
      <c r="L391" s="193"/>
      <c r="M391" s="194" t="s">
        <v>19</v>
      </c>
      <c r="N391" s="195" t="s">
        <v>40</v>
      </c>
      <c r="P391" s="142">
        <f>O391*H391</f>
        <v>0</v>
      </c>
      <c r="Q391" s="142">
        <v>2.5000000000000001E-4</v>
      </c>
      <c r="R391" s="142">
        <f>Q391*H391</f>
        <v>3.3775E-4</v>
      </c>
      <c r="S391" s="142">
        <v>0</v>
      </c>
      <c r="T391" s="143">
        <f>S391*H391</f>
        <v>0</v>
      </c>
      <c r="AR391" s="144" t="s">
        <v>631</v>
      </c>
      <c r="AT391" s="144" t="s">
        <v>3107</v>
      </c>
      <c r="AU391" s="144" t="s">
        <v>79</v>
      </c>
      <c r="AY391" s="19" t="s">
        <v>212</v>
      </c>
      <c r="BE391" s="145">
        <f>IF(N391="základní",J391,0)</f>
        <v>0</v>
      </c>
      <c r="BF391" s="145">
        <f>IF(N391="snížená",J391,0)</f>
        <v>0</v>
      </c>
      <c r="BG391" s="145">
        <f>IF(N391="zákl. přenesená",J391,0)</f>
        <v>0</v>
      </c>
      <c r="BH391" s="145">
        <f>IF(N391="sníž. přenesená",J391,0)</f>
        <v>0</v>
      </c>
      <c r="BI391" s="145">
        <f>IF(N391="nulová",J391,0)</f>
        <v>0</v>
      </c>
      <c r="BJ391" s="19" t="s">
        <v>77</v>
      </c>
      <c r="BK391" s="145">
        <f>ROUND(I391*H391,2)</f>
        <v>0</v>
      </c>
      <c r="BL391" s="19" t="s">
        <v>316</v>
      </c>
      <c r="BM391" s="144" t="s">
        <v>9390</v>
      </c>
    </row>
    <row r="392" spans="2:65" s="14" customFormat="1">
      <c r="B392" s="170"/>
      <c r="D392" s="150" t="s">
        <v>226</v>
      </c>
      <c r="E392" s="171" t="s">
        <v>19</v>
      </c>
      <c r="F392" s="172" t="s">
        <v>9346</v>
      </c>
      <c r="H392" s="171" t="s">
        <v>19</v>
      </c>
      <c r="I392" s="173"/>
      <c r="L392" s="170"/>
      <c r="M392" s="174"/>
      <c r="T392" s="175"/>
      <c r="AT392" s="171" t="s">
        <v>226</v>
      </c>
      <c r="AU392" s="171" t="s">
        <v>79</v>
      </c>
      <c r="AV392" s="14" t="s">
        <v>77</v>
      </c>
      <c r="AW392" s="14" t="s">
        <v>31</v>
      </c>
      <c r="AX392" s="14" t="s">
        <v>69</v>
      </c>
      <c r="AY392" s="171" t="s">
        <v>212</v>
      </c>
    </row>
    <row r="393" spans="2:65" s="12" customFormat="1">
      <c r="B393" s="152"/>
      <c r="D393" s="150" t="s">
        <v>226</v>
      </c>
      <c r="E393" s="153" t="s">
        <v>19</v>
      </c>
      <c r="F393" s="154" t="s">
        <v>9391</v>
      </c>
      <c r="H393" s="155">
        <v>1.351</v>
      </c>
      <c r="I393" s="156"/>
      <c r="L393" s="152"/>
      <c r="M393" s="157"/>
      <c r="T393" s="158"/>
      <c r="AT393" s="153" t="s">
        <v>226</v>
      </c>
      <c r="AU393" s="153" t="s">
        <v>79</v>
      </c>
      <c r="AV393" s="12" t="s">
        <v>79</v>
      </c>
      <c r="AW393" s="12" t="s">
        <v>31</v>
      </c>
      <c r="AX393" s="12" t="s">
        <v>77</v>
      </c>
      <c r="AY393" s="153" t="s">
        <v>212</v>
      </c>
    </row>
    <row r="394" spans="2:65" s="1" customFormat="1" ht="16.5" customHeight="1">
      <c r="B394" s="34"/>
      <c r="C394" s="186" t="s">
        <v>847</v>
      </c>
      <c r="D394" s="186" t="s">
        <v>3107</v>
      </c>
      <c r="E394" s="187" t="s">
        <v>9392</v>
      </c>
      <c r="F394" s="188" t="s">
        <v>9393</v>
      </c>
      <c r="G394" s="189" t="s">
        <v>536</v>
      </c>
      <c r="H394" s="190">
        <v>976.84100000000001</v>
      </c>
      <c r="I394" s="191"/>
      <c r="J394" s="192">
        <f>ROUND(I394*H394,2)</f>
        <v>0</v>
      </c>
      <c r="K394" s="188" t="s">
        <v>219</v>
      </c>
      <c r="L394" s="193"/>
      <c r="M394" s="194" t="s">
        <v>19</v>
      </c>
      <c r="N394" s="195" t="s">
        <v>40</v>
      </c>
      <c r="P394" s="142">
        <f>O394*H394</f>
        <v>0</v>
      </c>
      <c r="Q394" s="142">
        <v>5.4000000000000001E-4</v>
      </c>
      <c r="R394" s="142">
        <f>Q394*H394</f>
        <v>0.52749414000000006</v>
      </c>
      <c r="S394" s="142">
        <v>0</v>
      </c>
      <c r="T394" s="143">
        <f>S394*H394</f>
        <v>0</v>
      </c>
      <c r="AR394" s="144" t="s">
        <v>631</v>
      </c>
      <c r="AT394" s="144" t="s">
        <v>3107</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316</v>
      </c>
      <c r="BM394" s="144" t="s">
        <v>9394</v>
      </c>
    </row>
    <row r="395" spans="2:65" s="14" customFormat="1">
      <c r="B395" s="170"/>
      <c r="D395" s="150" t="s">
        <v>226</v>
      </c>
      <c r="E395" s="171" t="s">
        <v>19</v>
      </c>
      <c r="F395" s="172" t="s">
        <v>9348</v>
      </c>
      <c r="H395" s="171" t="s">
        <v>19</v>
      </c>
      <c r="I395" s="173"/>
      <c r="L395" s="170"/>
      <c r="M395" s="174"/>
      <c r="T395" s="175"/>
      <c r="AT395" s="171" t="s">
        <v>226</v>
      </c>
      <c r="AU395" s="171" t="s">
        <v>79</v>
      </c>
      <c r="AV395" s="14" t="s">
        <v>77</v>
      </c>
      <c r="AW395" s="14" t="s">
        <v>31</v>
      </c>
      <c r="AX395" s="14" t="s">
        <v>69</v>
      </c>
      <c r="AY395" s="171" t="s">
        <v>212</v>
      </c>
    </row>
    <row r="396" spans="2:65" s="12" customFormat="1">
      <c r="B396" s="152"/>
      <c r="D396" s="150" t="s">
        <v>226</v>
      </c>
      <c r="E396" s="153" t="s">
        <v>19</v>
      </c>
      <c r="F396" s="154" t="s">
        <v>9395</v>
      </c>
      <c r="H396" s="155">
        <v>131.023</v>
      </c>
      <c r="I396" s="156"/>
      <c r="L396" s="152"/>
      <c r="M396" s="157"/>
      <c r="T396" s="158"/>
      <c r="AT396" s="153" t="s">
        <v>226</v>
      </c>
      <c r="AU396" s="153" t="s">
        <v>79</v>
      </c>
      <c r="AV396" s="12" t="s">
        <v>79</v>
      </c>
      <c r="AW396" s="12" t="s">
        <v>31</v>
      </c>
      <c r="AX396" s="12" t="s">
        <v>69</v>
      </c>
      <c r="AY396" s="153" t="s">
        <v>212</v>
      </c>
    </row>
    <row r="397" spans="2:65" s="12" customFormat="1">
      <c r="B397" s="152"/>
      <c r="D397" s="150" t="s">
        <v>226</v>
      </c>
      <c r="E397" s="153" t="s">
        <v>19</v>
      </c>
      <c r="F397" s="154" t="s">
        <v>9396</v>
      </c>
      <c r="H397" s="155">
        <v>106.768</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9397</v>
      </c>
      <c r="H398" s="155">
        <v>173.285</v>
      </c>
      <c r="I398" s="156"/>
      <c r="L398" s="152"/>
      <c r="M398" s="157"/>
      <c r="T398" s="158"/>
      <c r="AT398" s="153" t="s">
        <v>226</v>
      </c>
      <c r="AU398" s="153" t="s">
        <v>79</v>
      </c>
      <c r="AV398" s="12" t="s">
        <v>79</v>
      </c>
      <c r="AW398" s="12" t="s">
        <v>31</v>
      </c>
      <c r="AX398" s="12" t="s">
        <v>69</v>
      </c>
      <c r="AY398" s="153" t="s">
        <v>212</v>
      </c>
    </row>
    <row r="399" spans="2:65" s="12" customFormat="1">
      <c r="B399" s="152"/>
      <c r="D399" s="150" t="s">
        <v>226</v>
      </c>
      <c r="E399" s="153" t="s">
        <v>19</v>
      </c>
      <c r="F399" s="154" t="s">
        <v>9398</v>
      </c>
      <c r="H399" s="155">
        <v>193.09299999999999</v>
      </c>
      <c r="I399" s="156"/>
      <c r="L399" s="152"/>
      <c r="M399" s="157"/>
      <c r="T399" s="158"/>
      <c r="AT399" s="153" t="s">
        <v>226</v>
      </c>
      <c r="AU399" s="153" t="s">
        <v>79</v>
      </c>
      <c r="AV399" s="12" t="s">
        <v>79</v>
      </c>
      <c r="AW399" s="12" t="s">
        <v>31</v>
      </c>
      <c r="AX399" s="12" t="s">
        <v>69</v>
      </c>
      <c r="AY399" s="153" t="s">
        <v>212</v>
      </c>
    </row>
    <row r="400" spans="2:65" s="12" customFormat="1">
      <c r="B400" s="152"/>
      <c r="D400" s="150" t="s">
        <v>226</v>
      </c>
      <c r="E400" s="153" t="s">
        <v>19</v>
      </c>
      <c r="F400" s="154" t="s">
        <v>9399</v>
      </c>
      <c r="H400" s="155">
        <v>139.732</v>
      </c>
      <c r="I400" s="156"/>
      <c r="L400" s="152"/>
      <c r="M400" s="157"/>
      <c r="T400" s="158"/>
      <c r="AT400" s="153" t="s">
        <v>226</v>
      </c>
      <c r="AU400" s="153" t="s">
        <v>79</v>
      </c>
      <c r="AV400" s="12" t="s">
        <v>79</v>
      </c>
      <c r="AW400" s="12" t="s">
        <v>31</v>
      </c>
      <c r="AX400" s="12" t="s">
        <v>69</v>
      </c>
      <c r="AY400" s="153" t="s">
        <v>212</v>
      </c>
    </row>
    <row r="401" spans="2:65" s="12" customFormat="1">
      <c r="B401" s="152"/>
      <c r="D401" s="150" t="s">
        <v>226</v>
      </c>
      <c r="E401" s="153" t="s">
        <v>19</v>
      </c>
      <c r="F401" s="154" t="s">
        <v>9400</v>
      </c>
      <c r="H401" s="155">
        <v>173.94300000000001</v>
      </c>
      <c r="I401" s="156"/>
      <c r="L401" s="152"/>
      <c r="M401" s="157"/>
      <c r="T401" s="158"/>
      <c r="AT401" s="153" t="s">
        <v>226</v>
      </c>
      <c r="AU401" s="153" t="s">
        <v>79</v>
      </c>
      <c r="AV401" s="12" t="s">
        <v>79</v>
      </c>
      <c r="AW401" s="12" t="s">
        <v>31</v>
      </c>
      <c r="AX401" s="12" t="s">
        <v>69</v>
      </c>
      <c r="AY401" s="153" t="s">
        <v>212</v>
      </c>
    </row>
    <row r="402" spans="2:65" s="12" customFormat="1">
      <c r="B402" s="152"/>
      <c r="D402" s="150" t="s">
        <v>226</v>
      </c>
      <c r="E402" s="153" t="s">
        <v>19</v>
      </c>
      <c r="F402" s="154" t="s">
        <v>9401</v>
      </c>
      <c r="H402" s="155">
        <v>58.997</v>
      </c>
      <c r="I402" s="156"/>
      <c r="L402" s="152"/>
      <c r="M402" s="157"/>
      <c r="T402" s="158"/>
      <c r="AT402" s="153" t="s">
        <v>226</v>
      </c>
      <c r="AU402" s="153" t="s">
        <v>79</v>
      </c>
      <c r="AV402" s="12" t="s">
        <v>79</v>
      </c>
      <c r="AW402" s="12" t="s">
        <v>31</v>
      </c>
      <c r="AX402" s="12" t="s">
        <v>69</v>
      </c>
      <c r="AY402" s="153" t="s">
        <v>212</v>
      </c>
    </row>
    <row r="403" spans="2:65" s="13" customFormat="1">
      <c r="B403" s="159"/>
      <c r="D403" s="150" t="s">
        <v>226</v>
      </c>
      <c r="E403" s="160" t="s">
        <v>19</v>
      </c>
      <c r="F403" s="161" t="s">
        <v>228</v>
      </c>
      <c r="H403" s="162">
        <v>976.84100000000001</v>
      </c>
      <c r="I403" s="163"/>
      <c r="L403" s="159"/>
      <c r="M403" s="164"/>
      <c r="T403" s="165"/>
      <c r="AT403" s="160" t="s">
        <v>226</v>
      </c>
      <c r="AU403" s="160" t="s">
        <v>79</v>
      </c>
      <c r="AV403" s="13" t="s">
        <v>229</v>
      </c>
      <c r="AW403" s="13" t="s">
        <v>31</v>
      </c>
      <c r="AX403" s="13" t="s">
        <v>77</v>
      </c>
      <c r="AY403" s="160" t="s">
        <v>212</v>
      </c>
    </row>
    <row r="404" spans="2:65" s="1" customFormat="1" ht="16.5" customHeight="1">
      <c r="B404" s="34"/>
      <c r="C404" s="186" t="s">
        <v>853</v>
      </c>
      <c r="D404" s="186" t="s">
        <v>3107</v>
      </c>
      <c r="E404" s="187" t="s">
        <v>9402</v>
      </c>
      <c r="F404" s="188" t="s">
        <v>9403</v>
      </c>
      <c r="G404" s="189" t="s">
        <v>536</v>
      </c>
      <c r="H404" s="190">
        <v>212.54300000000001</v>
      </c>
      <c r="I404" s="191"/>
      <c r="J404" s="192">
        <f>ROUND(I404*H404,2)</f>
        <v>0</v>
      </c>
      <c r="K404" s="188" t="s">
        <v>219</v>
      </c>
      <c r="L404" s="193"/>
      <c r="M404" s="194" t="s">
        <v>19</v>
      </c>
      <c r="N404" s="195" t="s">
        <v>40</v>
      </c>
      <c r="P404" s="142">
        <f>O404*H404</f>
        <v>0</v>
      </c>
      <c r="Q404" s="142">
        <v>5.9000000000000003E-4</v>
      </c>
      <c r="R404" s="142">
        <f>Q404*H404</f>
        <v>0.12540037000000001</v>
      </c>
      <c r="S404" s="142">
        <v>0</v>
      </c>
      <c r="T404" s="143">
        <f>S404*H404</f>
        <v>0</v>
      </c>
      <c r="AR404" s="144" t="s">
        <v>631</v>
      </c>
      <c r="AT404" s="144" t="s">
        <v>3107</v>
      </c>
      <c r="AU404" s="144" t="s">
        <v>79</v>
      </c>
      <c r="AY404" s="19" t="s">
        <v>212</v>
      </c>
      <c r="BE404" s="145">
        <f>IF(N404="základní",J404,0)</f>
        <v>0</v>
      </c>
      <c r="BF404" s="145">
        <f>IF(N404="snížená",J404,0)</f>
        <v>0</v>
      </c>
      <c r="BG404" s="145">
        <f>IF(N404="zákl. přenesená",J404,0)</f>
        <v>0</v>
      </c>
      <c r="BH404" s="145">
        <f>IF(N404="sníž. přenesená",J404,0)</f>
        <v>0</v>
      </c>
      <c r="BI404" s="145">
        <f>IF(N404="nulová",J404,0)</f>
        <v>0</v>
      </c>
      <c r="BJ404" s="19" t="s">
        <v>77</v>
      </c>
      <c r="BK404" s="145">
        <f>ROUND(I404*H404,2)</f>
        <v>0</v>
      </c>
      <c r="BL404" s="19" t="s">
        <v>316</v>
      </c>
      <c r="BM404" s="144" t="s">
        <v>9404</v>
      </c>
    </row>
    <row r="405" spans="2:65" s="14" customFormat="1">
      <c r="B405" s="170"/>
      <c r="D405" s="150" t="s">
        <v>226</v>
      </c>
      <c r="E405" s="171" t="s">
        <v>19</v>
      </c>
      <c r="F405" s="172" t="s">
        <v>9356</v>
      </c>
      <c r="H405" s="171" t="s">
        <v>19</v>
      </c>
      <c r="I405" s="173"/>
      <c r="L405" s="170"/>
      <c r="M405" s="174"/>
      <c r="T405" s="175"/>
      <c r="AT405" s="171" t="s">
        <v>226</v>
      </c>
      <c r="AU405" s="171" t="s">
        <v>79</v>
      </c>
      <c r="AV405" s="14" t="s">
        <v>77</v>
      </c>
      <c r="AW405" s="14" t="s">
        <v>31</v>
      </c>
      <c r="AX405" s="14" t="s">
        <v>69</v>
      </c>
      <c r="AY405" s="171" t="s">
        <v>212</v>
      </c>
    </row>
    <row r="406" spans="2:65" s="12" customFormat="1">
      <c r="B406" s="152"/>
      <c r="D406" s="150" t="s">
        <v>226</v>
      </c>
      <c r="E406" s="153" t="s">
        <v>19</v>
      </c>
      <c r="F406" s="154" t="s">
        <v>9405</v>
      </c>
      <c r="H406" s="155">
        <v>31.855</v>
      </c>
      <c r="I406" s="156"/>
      <c r="L406" s="152"/>
      <c r="M406" s="157"/>
      <c r="T406" s="158"/>
      <c r="AT406" s="153" t="s">
        <v>226</v>
      </c>
      <c r="AU406" s="153" t="s">
        <v>79</v>
      </c>
      <c r="AV406" s="12" t="s">
        <v>79</v>
      </c>
      <c r="AW406" s="12" t="s">
        <v>31</v>
      </c>
      <c r="AX406" s="12" t="s">
        <v>69</v>
      </c>
      <c r="AY406" s="153" t="s">
        <v>212</v>
      </c>
    </row>
    <row r="407" spans="2:65" s="12" customFormat="1">
      <c r="B407" s="152"/>
      <c r="D407" s="150" t="s">
        <v>226</v>
      </c>
      <c r="E407" s="153" t="s">
        <v>19</v>
      </c>
      <c r="F407" s="154" t="s">
        <v>9406</v>
      </c>
      <c r="H407" s="155">
        <v>33.911000000000001</v>
      </c>
      <c r="I407" s="156"/>
      <c r="L407" s="152"/>
      <c r="M407" s="157"/>
      <c r="T407" s="158"/>
      <c r="AT407" s="153" t="s">
        <v>226</v>
      </c>
      <c r="AU407" s="153" t="s">
        <v>79</v>
      </c>
      <c r="AV407" s="12" t="s">
        <v>79</v>
      </c>
      <c r="AW407" s="12" t="s">
        <v>31</v>
      </c>
      <c r="AX407" s="12" t="s">
        <v>69</v>
      </c>
      <c r="AY407" s="153" t="s">
        <v>212</v>
      </c>
    </row>
    <row r="408" spans="2:65" s="12" customFormat="1">
      <c r="B408" s="152"/>
      <c r="D408" s="150" t="s">
        <v>226</v>
      </c>
      <c r="E408" s="153" t="s">
        <v>19</v>
      </c>
      <c r="F408" s="154" t="s">
        <v>9407</v>
      </c>
      <c r="H408" s="155">
        <v>22.061</v>
      </c>
      <c r="I408" s="156"/>
      <c r="L408" s="152"/>
      <c r="M408" s="157"/>
      <c r="T408" s="158"/>
      <c r="AT408" s="153" t="s">
        <v>226</v>
      </c>
      <c r="AU408" s="153" t="s">
        <v>79</v>
      </c>
      <c r="AV408" s="12" t="s">
        <v>79</v>
      </c>
      <c r="AW408" s="12" t="s">
        <v>31</v>
      </c>
      <c r="AX408" s="12" t="s">
        <v>69</v>
      </c>
      <c r="AY408" s="153" t="s">
        <v>212</v>
      </c>
    </row>
    <row r="409" spans="2:65" s="12" customFormat="1">
      <c r="B409" s="152"/>
      <c r="D409" s="150" t="s">
        <v>226</v>
      </c>
      <c r="E409" s="153" t="s">
        <v>19</v>
      </c>
      <c r="F409" s="154" t="s">
        <v>9408</v>
      </c>
      <c r="H409" s="155">
        <v>36.601999999999997</v>
      </c>
      <c r="I409" s="156"/>
      <c r="L409" s="152"/>
      <c r="M409" s="157"/>
      <c r="T409" s="158"/>
      <c r="AT409" s="153" t="s">
        <v>226</v>
      </c>
      <c r="AU409" s="153" t="s">
        <v>79</v>
      </c>
      <c r="AV409" s="12" t="s">
        <v>79</v>
      </c>
      <c r="AW409" s="12" t="s">
        <v>31</v>
      </c>
      <c r="AX409" s="12" t="s">
        <v>69</v>
      </c>
      <c r="AY409" s="153" t="s">
        <v>212</v>
      </c>
    </row>
    <row r="410" spans="2:65" s="12" customFormat="1">
      <c r="B410" s="152"/>
      <c r="D410" s="150" t="s">
        <v>226</v>
      </c>
      <c r="E410" s="153" t="s">
        <v>19</v>
      </c>
      <c r="F410" s="154" t="s">
        <v>9409</v>
      </c>
      <c r="H410" s="155">
        <v>51.039000000000001</v>
      </c>
      <c r="I410" s="156"/>
      <c r="L410" s="152"/>
      <c r="M410" s="157"/>
      <c r="T410" s="158"/>
      <c r="AT410" s="153" t="s">
        <v>226</v>
      </c>
      <c r="AU410" s="153" t="s">
        <v>79</v>
      </c>
      <c r="AV410" s="12" t="s">
        <v>79</v>
      </c>
      <c r="AW410" s="12" t="s">
        <v>31</v>
      </c>
      <c r="AX410" s="12" t="s">
        <v>69</v>
      </c>
      <c r="AY410" s="153" t="s">
        <v>212</v>
      </c>
    </row>
    <row r="411" spans="2:65" s="12" customFormat="1">
      <c r="B411" s="152"/>
      <c r="D411" s="150" t="s">
        <v>226</v>
      </c>
      <c r="E411" s="153" t="s">
        <v>19</v>
      </c>
      <c r="F411" s="154" t="s">
        <v>9410</v>
      </c>
      <c r="H411" s="155">
        <v>32.536000000000001</v>
      </c>
      <c r="I411" s="156"/>
      <c r="L411" s="152"/>
      <c r="M411" s="157"/>
      <c r="T411" s="158"/>
      <c r="AT411" s="153" t="s">
        <v>226</v>
      </c>
      <c r="AU411" s="153" t="s">
        <v>79</v>
      </c>
      <c r="AV411" s="12" t="s">
        <v>79</v>
      </c>
      <c r="AW411" s="12" t="s">
        <v>31</v>
      </c>
      <c r="AX411" s="12" t="s">
        <v>69</v>
      </c>
      <c r="AY411" s="153" t="s">
        <v>212</v>
      </c>
    </row>
    <row r="412" spans="2:65" s="12" customFormat="1">
      <c r="B412" s="152"/>
      <c r="D412" s="150" t="s">
        <v>226</v>
      </c>
      <c r="E412" s="153" t="s">
        <v>19</v>
      </c>
      <c r="F412" s="154" t="s">
        <v>9411</v>
      </c>
      <c r="H412" s="155">
        <v>4.5389999999999997</v>
      </c>
      <c r="I412" s="156"/>
      <c r="L412" s="152"/>
      <c r="M412" s="157"/>
      <c r="T412" s="158"/>
      <c r="AT412" s="153" t="s">
        <v>226</v>
      </c>
      <c r="AU412" s="153" t="s">
        <v>79</v>
      </c>
      <c r="AV412" s="12" t="s">
        <v>79</v>
      </c>
      <c r="AW412" s="12" t="s">
        <v>31</v>
      </c>
      <c r="AX412" s="12" t="s">
        <v>69</v>
      </c>
      <c r="AY412" s="153" t="s">
        <v>212</v>
      </c>
    </row>
    <row r="413" spans="2:65" s="13" customFormat="1">
      <c r="B413" s="159"/>
      <c r="D413" s="150" t="s">
        <v>226</v>
      </c>
      <c r="E413" s="160" t="s">
        <v>19</v>
      </c>
      <c r="F413" s="161" t="s">
        <v>228</v>
      </c>
      <c r="H413" s="162">
        <v>212.54300000000001</v>
      </c>
      <c r="I413" s="163"/>
      <c r="L413" s="159"/>
      <c r="M413" s="164"/>
      <c r="T413" s="165"/>
      <c r="AT413" s="160" t="s">
        <v>226</v>
      </c>
      <c r="AU413" s="160" t="s">
        <v>79</v>
      </c>
      <c r="AV413" s="13" t="s">
        <v>229</v>
      </c>
      <c r="AW413" s="13" t="s">
        <v>31</v>
      </c>
      <c r="AX413" s="13" t="s">
        <v>77</v>
      </c>
      <c r="AY413" s="160" t="s">
        <v>212</v>
      </c>
    </row>
    <row r="414" spans="2:65" s="1" customFormat="1" ht="16.5" customHeight="1">
      <c r="B414" s="34"/>
      <c r="C414" s="186" t="s">
        <v>858</v>
      </c>
      <c r="D414" s="186" t="s">
        <v>3107</v>
      </c>
      <c r="E414" s="187" t="s">
        <v>9412</v>
      </c>
      <c r="F414" s="188" t="s">
        <v>9413</v>
      </c>
      <c r="G414" s="189" t="s">
        <v>536</v>
      </c>
      <c r="H414" s="190">
        <v>149.953</v>
      </c>
      <c r="I414" s="191"/>
      <c r="J414" s="192">
        <f>ROUND(I414*H414,2)</f>
        <v>0</v>
      </c>
      <c r="K414" s="188" t="s">
        <v>219</v>
      </c>
      <c r="L414" s="193"/>
      <c r="M414" s="194" t="s">
        <v>19</v>
      </c>
      <c r="N414" s="195" t="s">
        <v>40</v>
      </c>
      <c r="P414" s="142">
        <f>O414*H414</f>
        <v>0</v>
      </c>
      <c r="Q414" s="142">
        <v>9.2000000000000003E-4</v>
      </c>
      <c r="R414" s="142">
        <f>Q414*H414</f>
        <v>0.13795676000000001</v>
      </c>
      <c r="S414" s="142">
        <v>0</v>
      </c>
      <c r="T414" s="143">
        <f>S414*H414</f>
        <v>0</v>
      </c>
      <c r="AR414" s="144" t="s">
        <v>631</v>
      </c>
      <c r="AT414" s="144" t="s">
        <v>3107</v>
      </c>
      <c r="AU414" s="144" t="s">
        <v>79</v>
      </c>
      <c r="AY414" s="19" t="s">
        <v>212</v>
      </c>
      <c r="BE414" s="145">
        <f>IF(N414="základní",J414,0)</f>
        <v>0</v>
      </c>
      <c r="BF414" s="145">
        <f>IF(N414="snížená",J414,0)</f>
        <v>0</v>
      </c>
      <c r="BG414" s="145">
        <f>IF(N414="zákl. přenesená",J414,0)</f>
        <v>0</v>
      </c>
      <c r="BH414" s="145">
        <f>IF(N414="sníž. přenesená",J414,0)</f>
        <v>0</v>
      </c>
      <c r="BI414" s="145">
        <f>IF(N414="nulová",J414,0)</f>
        <v>0</v>
      </c>
      <c r="BJ414" s="19" t="s">
        <v>77</v>
      </c>
      <c r="BK414" s="145">
        <f>ROUND(I414*H414,2)</f>
        <v>0</v>
      </c>
      <c r="BL414" s="19" t="s">
        <v>316</v>
      </c>
      <c r="BM414" s="144" t="s">
        <v>9414</v>
      </c>
    </row>
    <row r="415" spans="2:65" s="14" customFormat="1">
      <c r="B415" s="170"/>
      <c r="D415" s="150" t="s">
        <v>226</v>
      </c>
      <c r="E415" s="171" t="s">
        <v>19</v>
      </c>
      <c r="F415" s="172" t="s">
        <v>9364</v>
      </c>
      <c r="H415" s="171" t="s">
        <v>19</v>
      </c>
      <c r="I415" s="173"/>
      <c r="L415" s="170"/>
      <c r="M415" s="174"/>
      <c r="T415" s="175"/>
      <c r="AT415" s="171" t="s">
        <v>226</v>
      </c>
      <c r="AU415" s="171" t="s">
        <v>79</v>
      </c>
      <c r="AV415" s="14" t="s">
        <v>77</v>
      </c>
      <c r="AW415" s="14" t="s">
        <v>31</v>
      </c>
      <c r="AX415" s="14" t="s">
        <v>69</v>
      </c>
      <c r="AY415" s="171" t="s">
        <v>212</v>
      </c>
    </row>
    <row r="416" spans="2:65" s="12" customFormat="1">
      <c r="B416" s="152"/>
      <c r="D416" s="150" t="s">
        <v>226</v>
      </c>
      <c r="E416" s="153" t="s">
        <v>19</v>
      </c>
      <c r="F416" s="154" t="s">
        <v>9415</v>
      </c>
      <c r="H416" s="155">
        <v>45.610999999999997</v>
      </c>
      <c r="I416" s="156"/>
      <c r="L416" s="152"/>
      <c r="M416" s="157"/>
      <c r="T416" s="158"/>
      <c r="AT416" s="153" t="s">
        <v>226</v>
      </c>
      <c r="AU416" s="153" t="s">
        <v>79</v>
      </c>
      <c r="AV416" s="12" t="s">
        <v>79</v>
      </c>
      <c r="AW416" s="12" t="s">
        <v>31</v>
      </c>
      <c r="AX416" s="12" t="s">
        <v>69</v>
      </c>
      <c r="AY416" s="153" t="s">
        <v>212</v>
      </c>
    </row>
    <row r="417" spans="2:65" s="12" customFormat="1">
      <c r="B417" s="152"/>
      <c r="D417" s="150" t="s">
        <v>226</v>
      </c>
      <c r="E417" s="153" t="s">
        <v>19</v>
      </c>
      <c r="F417" s="154" t="s">
        <v>9416</v>
      </c>
      <c r="H417" s="155">
        <v>2.6909999999999998</v>
      </c>
      <c r="I417" s="156"/>
      <c r="L417" s="152"/>
      <c r="M417" s="157"/>
      <c r="T417" s="158"/>
      <c r="AT417" s="153" t="s">
        <v>226</v>
      </c>
      <c r="AU417" s="153" t="s">
        <v>79</v>
      </c>
      <c r="AV417" s="12" t="s">
        <v>79</v>
      </c>
      <c r="AW417" s="12" t="s">
        <v>31</v>
      </c>
      <c r="AX417" s="12" t="s">
        <v>69</v>
      </c>
      <c r="AY417" s="153" t="s">
        <v>212</v>
      </c>
    </row>
    <row r="418" spans="2:65" s="12" customFormat="1">
      <c r="B418" s="152"/>
      <c r="D418" s="150" t="s">
        <v>226</v>
      </c>
      <c r="E418" s="153" t="s">
        <v>19</v>
      </c>
      <c r="F418" s="154" t="s">
        <v>9417</v>
      </c>
      <c r="H418" s="155">
        <v>13.837</v>
      </c>
      <c r="I418" s="156"/>
      <c r="L418" s="152"/>
      <c r="M418" s="157"/>
      <c r="T418" s="158"/>
      <c r="AT418" s="153" t="s">
        <v>226</v>
      </c>
      <c r="AU418" s="153" t="s">
        <v>79</v>
      </c>
      <c r="AV418" s="12" t="s">
        <v>79</v>
      </c>
      <c r="AW418" s="12" t="s">
        <v>31</v>
      </c>
      <c r="AX418" s="12" t="s">
        <v>69</v>
      </c>
      <c r="AY418" s="153" t="s">
        <v>212</v>
      </c>
    </row>
    <row r="419" spans="2:65" s="12" customFormat="1">
      <c r="B419" s="152"/>
      <c r="D419" s="150" t="s">
        <v>226</v>
      </c>
      <c r="E419" s="153" t="s">
        <v>19</v>
      </c>
      <c r="F419" s="154" t="s">
        <v>9418</v>
      </c>
      <c r="H419" s="155">
        <v>70.905000000000001</v>
      </c>
      <c r="I419" s="156"/>
      <c r="L419" s="152"/>
      <c r="M419" s="157"/>
      <c r="T419" s="158"/>
      <c r="AT419" s="153" t="s">
        <v>226</v>
      </c>
      <c r="AU419" s="153" t="s">
        <v>79</v>
      </c>
      <c r="AV419" s="12" t="s">
        <v>79</v>
      </c>
      <c r="AW419" s="12" t="s">
        <v>31</v>
      </c>
      <c r="AX419" s="12" t="s">
        <v>69</v>
      </c>
      <c r="AY419" s="153" t="s">
        <v>212</v>
      </c>
    </row>
    <row r="420" spans="2:65" s="12" customFormat="1">
      <c r="B420" s="152"/>
      <c r="D420" s="150" t="s">
        <v>226</v>
      </c>
      <c r="E420" s="153" t="s">
        <v>19</v>
      </c>
      <c r="F420" s="154" t="s">
        <v>9419</v>
      </c>
      <c r="H420" s="155">
        <v>5.0469999999999997</v>
      </c>
      <c r="I420" s="156"/>
      <c r="L420" s="152"/>
      <c r="M420" s="157"/>
      <c r="T420" s="158"/>
      <c r="AT420" s="153" t="s">
        <v>226</v>
      </c>
      <c r="AU420" s="153" t="s">
        <v>79</v>
      </c>
      <c r="AV420" s="12" t="s">
        <v>79</v>
      </c>
      <c r="AW420" s="12" t="s">
        <v>31</v>
      </c>
      <c r="AX420" s="12" t="s">
        <v>69</v>
      </c>
      <c r="AY420" s="153" t="s">
        <v>212</v>
      </c>
    </row>
    <row r="421" spans="2:65" s="12" customFormat="1">
      <c r="B421" s="152"/>
      <c r="D421" s="150" t="s">
        <v>226</v>
      </c>
      <c r="E421" s="153" t="s">
        <v>19</v>
      </c>
      <c r="F421" s="154" t="s">
        <v>9420</v>
      </c>
      <c r="H421" s="155">
        <v>9.0440000000000005</v>
      </c>
      <c r="I421" s="156"/>
      <c r="L421" s="152"/>
      <c r="M421" s="157"/>
      <c r="T421" s="158"/>
      <c r="AT421" s="153" t="s">
        <v>226</v>
      </c>
      <c r="AU421" s="153" t="s">
        <v>79</v>
      </c>
      <c r="AV421" s="12" t="s">
        <v>79</v>
      </c>
      <c r="AW421" s="12" t="s">
        <v>31</v>
      </c>
      <c r="AX421" s="12" t="s">
        <v>69</v>
      </c>
      <c r="AY421" s="153" t="s">
        <v>212</v>
      </c>
    </row>
    <row r="422" spans="2:65" s="12" customFormat="1">
      <c r="B422" s="152"/>
      <c r="D422" s="150" t="s">
        <v>226</v>
      </c>
      <c r="E422" s="153" t="s">
        <v>19</v>
      </c>
      <c r="F422" s="154" t="s">
        <v>9421</v>
      </c>
      <c r="H422" s="155">
        <v>2.8180000000000001</v>
      </c>
      <c r="I422" s="156"/>
      <c r="L422" s="152"/>
      <c r="M422" s="157"/>
      <c r="T422" s="158"/>
      <c r="AT422" s="153" t="s">
        <v>226</v>
      </c>
      <c r="AU422" s="153" t="s">
        <v>79</v>
      </c>
      <c r="AV422" s="12" t="s">
        <v>79</v>
      </c>
      <c r="AW422" s="12" t="s">
        <v>31</v>
      </c>
      <c r="AX422" s="12" t="s">
        <v>69</v>
      </c>
      <c r="AY422" s="153" t="s">
        <v>212</v>
      </c>
    </row>
    <row r="423" spans="2:65" s="13" customFormat="1">
      <c r="B423" s="159"/>
      <c r="D423" s="150" t="s">
        <v>226</v>
      </c>
      <c r="E423" s="160" t="s">
        <v>19</v>
      </c>
      <c r="F423" s="161" t="s">
        <v>228</v>
      </c>
      <c r="H423" s="162">
        <v>149.953</v>
      </c>
      <c r="I423" s="163"/>
      <c r="L423" s="159"/>
      <c r="M423" s="164"/>
      <c r="T423" s="165"/>
      <c r="AT423" s="160" t="s">
        <v>226</v>
      </c>
      <c r="AU423" s="160" t="s">
        <v>79</v>
      </c>
      <c r="AV423" s="13" t="s">
        <v>229</v>
      </c>
      <c r="AW423" s="13" t="s">
        <v>31</v>
      </c>
      <c r="AX423" s="13" t="s">
        <v>77</v>
      </c>
      <c r="AY423" s="160" t="s">
        <v>212</v>
      </c>
    </row>
    <row r="424" spans="2:65" s="1" customFormat="1" ht="16.5" customHeight="1">
      <c r="B424" s="34"/>
      <c r="C424" s="186" t="s">
        <v>864</v>
      </c>
      <c r="D424" s="186" t="s">
        <v>3107</v>
      </c>
      <c r="E424" s="187" t="s">
        <v>9422</v>
      </c>
      <c r="F424" s="188" t="s">
        <v>9423</v>
      </c>
      <c r="G424" s="189" t="s">
        <v>536</v>
      </c>
      <c r="H424" s="190">
        <v>148.01400000000001</v>
      </c>
      <c r="I424" s="191"/>
      <c r="J424" s="192">
        <f>ROUND(I424*H424,2)</f>
        <v>0</v>
      </c>
      <c r="K424" s="188" t="s">
        <v>219</v>
      </c>
      <c r="L424" s="193"/>
      <c r="M424" s="194" t="s">
        <v>19</v>
      </c>
      <c r="N424" s="195" t="s">
        <v>40</v>
      </c>
      <c r="P424" s="142">
        <f>O424*H424</f>
        <v>0</v>
      </c>
      <c r="Q424" s="142">
        <v>1.01E-3</v>
      </c>
      <c r="R424" s="142">
        <f>Q424*H424</f>
        <v>0.14949414000000003</v>
      </c>
      <c r="S424" s="142">
        <v>0</v>
      </c>
      <c r="T424" s="143">
        <f>S424*H424</f>
        <v>0</v>
      </c>
      <c r="AR424" s="144" t="s">
        <v>631</v>
      </c>
      <c r="AT424" s="144" t="s">
        <v>3107</v>
      </c>
      <c r="AU424" s="144" t="s">
        <v>79</v>
      </c>
      <c r="AY424" s="19" t="s">
        <v>212</v>
      </c>
      <c r="BE424" s="145">
        <f>IF(N424="základní",J424,0)</f>
        <v>0</v>
      </c>
      <c r="BF424" s="145">
        <f>IF(N424="snížená",J424,0)</f>
        <v>0</v>
      </c>
      <c r="BG424" s="145">
        <f>IF(N424="zákl. přenesená",J424,0)</f>
        <v>0</v>
      </c>
      <c r="BH424" s="145">
        <f>IF(N424="sníž. přenesená",J424,0)</f>
        <v>0</v>
      </c>
      <c r="BI424" s="145">
        <f>IF(N424="nulová",J424,0)</f>
        <v>0</v>
      </c>
      <c r="BJ424" s="19" t="s">
        <v>77</v>
      </c>
      <c r="BK424" s="145">
        <f>ROUND(I424*H424,2)</f>
        <v>0</v>
      </c>
      <c r="BL424" s="19" t="s">
        <v>316</v>
      </c>
      <c r="BM424" s="144" t="s">
        <v>9424</v>
      </c>
    </row>
    <row r="425" spans="2:65" s="14" customFormat="1">
      <c r="B425" s="170"/>
      <c r="D425" s="150" t="s">
        <v>226</v>
      </c>
      <c r="E425" s="171" t="s">
        <v>19</v>
      </c>
      <c r="F425" s="172" t="s">
        <v>9372</v>
      </c>
      <c r="H425" s="171" t="s">
        <v>19</v>
      </c>
      <c r="I425" s="173"/>
      <c r="L425" s="170"/>
      <c r="M425" s="174"/>
      <c r="T425" s="175"/>
      <c r="AT425" s="171" t="s">
        <v>226</v>
      </c>
      <c r="AU425" s="171" t="s">
        <v>79</v>
      </c>
      <c r="AV425" s="14" t="s">
        <v>77</v>
      </c>
      <c r="AW425" s="14" t="s">
        <v>31</v>
      </c>
      <c r="AX425" s="14" t="s">
        <v>69</v>
      </c>
      <c r="AY425" s="171" t="s">
        <v>212</v>
      </c>
    </row>
    <row r="426" spans="2:65" s="12" customFormat="1">
      <c r="B426" s="152"/>
      <c r="D426" s="150" t="s">
        <v>226</v>
      </c>
      <c r="E426" s="153" t="s">
        <v>19</v>
      </c>
      <c r="F426" s="154" t="s">
        <v>9425</v>
      </c>
      <c r="H426" s="155">
        <v>83.518000000000001</v>
      </c>
      <c r="I426" s="156"/>
      <c r="L426" s="152"/>
      <c r="M426" s="157"/>
      <c r="T426" s="158"/>
      <c r="AT426" s="153" t="s">
        <v>226</v>
      </c>
      <c r="AU426" s="153" t="s">
        <v>79</v>
      </c>
      <c r="AV426" s="12" t="s">
        <v>79</v>
      </c>
      <c r="AW426" s="12" t="s">
        <v>31</v>
      </c>
      <c r="AX426" s="12" t="s">
        <v>69</v>
      </c>
      <c r="AY426" s="153" t="s">
        <v>212</v>
      </c>
    </row>
    <row r="427" spans="2:65" s="12" customFormat="1">
      <c r="B427" s="152"/>
      <c r="D427" s="150" t="s">
        <v>226</v>
      </c>
      <c r="E427" s="153" t="s">
        <v>19</v>
      </c>
      <c r="F427" s="154" t="s">
        <v>9426</v>
      </c>
      <c r="H427" s="155">
        <v>9.1479999999999997</v>
      </c>
      <c r="I427" s="156"/>
      <c r="L427" s="152"/>
      <c r="M427" s="157"/>
      <c r="T427" s="158"/>
      <c r="AT427" s="153" t="s">
        <v>226</v>
      </c>
      <c r="AU427" s="153" t="s">
        <v>79</v>
      </c>
      <c r="AV427" s="12" t="s">
        <v>79</v>
      </c>
      <c r="AW427" s="12" t="s">
        <v>31</v>
      </c>
      <c r="AX427" s="12" t="s">
        <v>69</v>
      </c>
      <c r="AY427" s="153" t="s">
        <v>212</v>
      </c>
    </row>
    <row r="428" spans="2:65" s="12" customFormat="1">
      <c r="B428" s="152"/>
      <c r="D428" s="150" t="s">
        <v>226</v>
      </c>
      <c r="E428" s="153" t="s">
        <v>19</v>
      </c>
      <c r="F428" s="154" t="s">
        <v>9427</v>
      </c>
      <c r="H428" s="155">
        <v>4.5739999999999998</v>
      </c>
      <c r="I428" s="156"/>
      <c r="L428" s="152"/>
      <c r="M428" s="157"/>
      <c r="T428" s="158"/>
      <c r="AT428" s="153" t="s">
        <v>226</v>
      </c>
      <c r="AU428" s="153" t="s">
        <v>79</v>
      </c>
      <c r="AV428" s="12" t="s">
        <v>79</v>
      </c>
      <c r="AW428" s="12" t="s">
        <v>31</v>
      </c>
      <c r="AX428" s="12" t="s">
        <v>69</v>
      </c>
      <c r="AY428" s="153" t="s">
        <v>212</v>
      </c>
    </row>
    <row r="429" spans="2:65" s="12" customFormat="1">
      <c r="B429" s="152"/>
      <c r="D429" s="150" t="s">
        <v>226</v>
      </c>
      <c r="E429" s="153" t="s">
        <v>19</v>
      </c>
      <c r="F429" s="154" t="s">
        <v>9428</v>
      </c>
      <c r="H429" s="155">
        <v>46.2</v>
      </c>
      <c r="I429" s="156"/>
      <c r="L429" s="152"/>
      <c r="M429" s="157"/>
      <c r="T429" s="158"/>
      <c r="AT429" s="153" t="s">
        <v>226</v>
      </c>
      <c r="AU429" s="153" t="s">
        <v>79</v>
      </c>
      <c r="AV429" s="12" t="s">
        <v>79</v>
      </c>
      <c r="AW429" s="12" t="s">
        <v>31</v>
      </c>
      <c r="AX429" s="12" t="s">
        <v>69</v>
      </c>
      <c r="AY429" s="153" t="s">
        <v>212</v>
      </c>
    </row>
    <row r="430" spans="2:65" s="12" customFormat="1">
      <c r="B430" s="152"/>
      <c r="D430" s="150" t="s">
        <v>226</v>
      </c>
      <c r="E430" s="153" t="s">
        <v>19</v>
      </c>
      <c r="F430" s="154" t="s">
        <v>9429</v>
      </c>
      <c r="H430" s="155">
        <v>4.5739999999999998</v>
      </c>
      <c r="I430" s="156"/>
      <c r="L430" s="152"/>
      <c r="M430" s="157"/>
      <c r="T430" s="158"/>
      <c r="AT430" s="153" t="s">
        <v>226</v>
      </c>
      <c r="AU430" s="153" t="s">
        <v>79</v>
      </c>
      <c r="AV430" s="12" t="s">
        <v>79</v>
      </c>
      <c r="AW430" s="12" t="s">
        <v>31</v>
      </c>
      <c r="AX430" s="12" t="s">
        <v>69</v>
      </c>
      <c r="AY430" s="153" t="s">
        <v>212</v>
      </c>
    </row>
    <row r="431" spans="2:65" s="13" customFormat="1">
      <c r="B431" s="159"/>
      <c r="D431" s="150" t="s">
        <v>226</v>
      </c>
      <c r="E431" s="160" t="s">
        <v>19</v>
      </c>
      <c r="F431" s="161" t="s">
        <v>228</v>
      </c>
      <c r="H431" s="162">
        <v>148.01400000000001</v>
      </c>
      <c r="I431" s="163"/>
      <c r="L431" s="159"/>
      <c r="M431" s="164"/>
      <c r="T431" s="165"/>
      <c r="AT431" s="160" t="s">
        <v>226</v>
      </c>
      <c r="AU431" s="160" t="s">
        <v>79</v>
      </c>
      <c r="AV431" s="13" t="s">
        <v>229</v>
      </c>
      <c r="AW431" s="13" t="s">
        <v>31</v>
      </c>
      <c r="AX431" s="13" t="s">
        <v>77</v>
      </c>
      <c r="AY431" s="160" t="s">
        <v>212</v>
      </c>
    </row>
    <row r="432" spans="2:65" s="1" customFormat="1" ht="16.5" customHeight="1">
      <c r="B432" s="34"/>
      <c r="C432" s="186" t="s">
        <v>870</v>
      </c>
      <c r="D432" s="186" t="s">
        <v>3107</v>
      </c>
      <c r="E432" s="187" t="s">
        <v>9430</v>
      </c>
      <c r="F432" s="188" t="s">
        <v>9431</v>
      </c>
      <c r="G432" s="189" t="s">
        <v>536</v>
      </c>
      <c r="H432" s="190">
        <v>32.167000000000002</v>
      </c>
      <c r="I432" s="191"/>
      <c r="J432" s="192">
        <f>ROUND(I432*H432,2)</f>
        <v>0</v>
      </c>
      <c r="K432" s="188" t="s">
        <v>219</v>
      </c>
      <c r="L432" s="193"/>
      <c r="M432" s="194" t="s">
        <v>19</v>
      </c>
      <c r="N432" s="195" t="s">
        <v>40</v>
      </c>
      <c r="P432" s="142">
        <f>O432*H432</f>
        <v>0</v>
      </c>
      <c r="Q432" s="142">
        <v>1.1800000000000001E-3</v>
      </c>
      <c r="R432" s="142">
        <f>Q432*H432</f>
        <v>3.7957060000000001E-2</v>
      </c>
      <c r="S432" s="142">
        <v>0</v>
      </c>
      <c r="T432" s="143">
        <f>S432*H432</f>
        <v>0</v>
      </c>
      <c r="AR432" s="144" t="s">
        <v>631</v>
      </c>
      <c r="AT432" s="144" t="s">
        <v>3107</v>
      </c>
      <c r="AU432" s="144" t="s">
        <v>79</v>
      </c>
      <c r="AY432" s="19" t="s">
        <v>212</v>
      </c>
      <c r="BE432" s="145">
        <f>IF(N432="základní",J432,0)</f>
        <v>0</v>
      </c>
      <c r="BF432" s="145">
        <f>IF(N432="snížená",J432,0)</f>
        <v>0</v>
      </c>
      <c r="BG432" s="145">
        <f>IF(N432="zákl. přenesená",J432,0)</f>
        <v>0</v>
      </c>
      <c r="BH432" s="145">
        <f>IF(N432="sníž. přenesená",J432,0)</f>
        <v>0</v>
      </c>
      <c r="BI432" s="145">
        <f>IF(N432="nulová",J432,0)</f>
        <v>0</v>
      </c>
      <c r="BJ432" s="19" t="s">
        <v>77</v>
      </c>
      <c r="BK432" s="145">
        <f>ROUND(I432*H432,2)</f>
        <v>0</v>
      </c>
      <c r="BL432" s="19" t="s">
        <v>316</v>
      </c>
      <c r="BM432" s="144" t="s">
        <v>9432</v>
      </c>
    </row>
    <row r="433" spans="2:65" s="14" customFormat="1">
      <c r="B433" s="170"/>
      <c r="D433" s="150" t="s">
        <v>226</v>
      </c>
      <c r="E433" s="171" t="s">
        <v>19</v>
      </c>
      <c r="F433" s="172" t="s">
        <v>9377</v>
      </c>
      <c r="H433" s="171" t="s">
        <v>19</v>
      </c>
      <c r="I433" s="173"/>
      <c r="L433" s="170"/>
      <c r="M433" s="174"/>
      <c r="T433" s="175"/>
      <c r="AT433" s="171" t="s">
        <v>226</v>
      </c>
      <c r="AU433" s="171" t="s">
        <v>79</v>
      </c>
      <c r="AV433" s="14" t="s">
        <v>77</v>
      </c>
      <c r="AW433" s="14" t="s">
        <v>31</v>
      </c>
      <c r="AX433" s="14" t="s">
        <v>69</v>
      </c>
      <c r="AY433" s="171" t="s">
        <v>212</v>
      </c>
    </row>
    <row r="434" spans="2:65" s="12" customFormat="1">
      <c r="B434" s="152"/>
      <c r="D434" s="150" t="s">
        <v>226</v>
      </c>
      <c r="E434" s="153" t="s">
        <v>19</v>
      </c>
      <c r="F434" s="154" t="s">
        <v>9433</v>
      </c>
      <c r="H434" s="155">
        <v>12.393000000000001</v>
      </c>
      <c r="I434" s="156"/>
      <c r="L434" s="152"/>
      <c r="M434" s="157"/>
      <c r="T434" s="158"/>
      <c r="AT434" s="153" t="s">
        <v>226</v>
      </c>
      <c r="AU434" s="153" t="s">
        <v>79</v>
      </c>
      <c r="AV434" s="12" t="s">
        <v>79</v>
      </c>
      <c r="AW434" s="12" t="s">
        <v>31</v>
      </c>
      <c r="AX434" s="12" t="s">
        <v>69</v>
      </c>
      <c r="AY434" s="153" t="s">
        <v>212</v>
      </c>
    </row>
    <row r="435" spans="2:65" s="12" customFormat="1">
      <c r="B435" s="152"/>
      <c r="D435" s="150" t="s">
        <v>226</v>
      </c>
      <c r="E435" s="153" t="s">
        <v>19</v>
      </c>
      <c r="F435" s="154" t="s">
        <v>9434</v>
      </c>
      <c r="H435" s="155">
        <v>19.774000000000001</v>
      </c>
      <c r="I435" s="156"/>
      <c r="L435" s="152"/>
      <c r="M435" s="157"/>
      <c r="T435" s="158"/>
      <c r="AT435" s="153" t="s">
        <v>226</v>
      </c>
      <c r="AU435" s="153" t="s">
        <v>79</v>
      </c>
      <c r="AV435" s="12" t="s">
        <v>79</v>
      </c>
      <c r="AW435" s="12" t="s">
        <v>31</v>
      </c>
      <c r="AX435" s="12" t="s">
        <v>69</v>
      </c>
      <c r="AY435" s="153" t="s">
        <v>212</v>
      </c>
    </row>
    <row r="436" spans="2:65" s="13" customFormat="1">
      <c r="B436" s="159"/>
      <c r="D436" s="150" t="s">
        <v>226</v>
      </c>
      <c r="E436" s="160" t="s">
        <v>19</v>
      </c>
      <c r="F436" s="161" t="s">
        <v>228</v>
      </c>
      <c r="H436" s="162">
        <v>32.167000000000002</v>
      </c>
      <c r="I436" s="163"/>
      <c r="L436" s="159"/>
      <c r="M436" s="164"/>
      <c r="T436" s="165"/>
      <c r="AT436" s="160" t="s">
        <v>226</v>
      </c>
      <c r="AU436" s="160" t="s">
        <v>79</v>
      </c>
      <c r="AV436" s="13" t="s">
        <v>229</v>
      </c>
      <c r="AW436" s="13" t="s">
        <v>31</v>
      </c>
      <c r="AX436" s="13" t="s">
        <v>77</v>
      </c>
      <c r="AY436" s="160" t="s">
        <v>212</v>
      </c>
    </row>
    <row r="437" spans="2:65" s="1" customFormat="1" ht="16.5" customHeight="1">
      <c r="B437" s="34"/>
      <c r="C437" s="186" t="s">
        <v>876</v>
      </c>
      <c r="D437" s="186" t="s">
        <v>3107</v>
      </c>
      <c r="E437" s="187" t="s">
        <v>9435</v>
      </c>
      <c r="F437" s="188" t="s">
        <v>9436</v>
      </c>
      <c r="G437" s="189" t="s">
        <v>536</v>
      </c>
      <c r="H437" s="190">
        <v>45.08</v>
      </c>
      <c r="I437" s="191"/>
      <c r="J437" s="192">
        <f>ROUND(I437*H437,2)</f>
        <v>0</v>
      </c>
      <c r="K437" s="188" t="s">
        <v>219</v>
      </c>
      <c r="L437" s="193"/>
      <c r="M437" s="194" t="s">
        <v>19</v>
      </c>
      <c r="N437" s="195" t="s">
        <v>40</v>
      </c>
      <c r="P437" s="142">
        <f>O437*H437</f>
        <v>0</v>
      </c>
      <c r="Q437" s="142">
        <v>1.25E-3</v>
      </c>
      <c r="R437" s="142">
        <f>Q437*H437</f>
        <v>5.6349999999999997E-2</v>
      </c>
      <c r="S437" s="142">
        <v>0</v>
      </c>
      <c r="T437" s="143">
        <f>S437*H437</f>
        <v>0</v>
      </c>
      <c r="AR437" s="144" t="s">
        <v>631</v>
      </c>
      <c r="AT437" s="144" t="s">
        <v>3107</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316</v>
      </c>
      <c r="BM437" s="144" t="s">
        <v>9437</v>
      </c>
    </row>
    <row r="438" spans="2:65" s="14" customFormat="1">
      <c r="B438" s="170"/>
      <c r="D438" s="150" t="s">
        <v>226</v>
      </c>
      <c r="E438" s="171" t="s">
        <v>19</v>
      </c>
      <c r="F438" s="172" t="s">
        <v>9438</v>
      </c>
      <c r="H438" s="171" t="s">
        <v>19</v>
      </c>
      <c r="I438" s="173"/>
      <c r="L438" s="170"/>
      <c r="M438" s="174"/>
      <c r="T438" s="175"/>
      <c r="AT438" s="171" t="s">
        <v>226</v>
      </c>
      <c r="AU438" s="171" t="s">
        <v>79</v>
      </c>
      <c r="AV438" s="14" t="s">
        <v>77</v>
      </c>
      <c r="AW438" s="14" t="s">
        <v>31</v>
      </c>
      <c r="AX438" s="14" t="s">
        <v>69</v>
      </c>
      <c r="AY438" s="171" t="s">
        <v>212</v>
      </c>
    </row>
    <row r="439" spans="2:65" s="12" customFormat="1">
      <c r="B439" s="152"/>
      <c r="D439" s="150" t="s">
        <v>226</v>
      </c>
      <c r="E439" s="153" t="s">
        <v>19</v>
      </c>
      <c r="F439" s="154" t="s">
        <v>9439</v>
      </c>
      <c r="H439" s="155">
        <v>30.283999999999999</v>
      </c>
      <c r="I439" s="156"/>
      <c r="L439" s="152"/>
      <c r="M439" s="157"/>
      <c r="T439" s="158"/>
      <c r="AT439" s="153" t="s">
        <v>226</v>
      </c>
      <c r="AU439" s="153" t="s">
        <v>79</v>
      </c>
      <c r="AV439" s="12" t="s">
        <v>79</v>
      </c>
      <c r="AW439" s="12" t="s">
        <v>31</v>
      </c>
      <c r="AX439" s="12" t="s">
        <v>69</v>
      </c>
      <c r="AY439" s="153" t="s">
        <v>212</v>
      </c>
    </row>
    <row r="440" spans="2:65" s="12" customFormat="1">
      <c r="B440" s="152"/>
      <c r="D440" s="150" t="s">
        <v>226</v>
      </c>
      <c r="E440" s="153" t="s">
        <v>19</v>
      </c>
      <c r="F440" s="154" t="s">
        <v>9440</v>
      </c>
      <c r="H440" s="155">
        <v>4.5739999999999998</v>
      </c>
      <c r="I440" s="156"/>
      <c r="L440" s="152"/>
      <c r="M440" s="157"/>
      <c r="T440" s="158"/>
      <c r="AT440" s="153" t="s">
        <v>226</v>
      </c>
      <c r="AU440" s="153" t="s">
        <v>79</v>
      </c>
      <c r="AV440" s="12" t="s">
        <v>79</v>
      </c>
      <c r="AW440" s="12" t="s">
        <v>31</v>
      </c>
      <c r="AX440" s="12" t="s">
        <v>69</v>
      </c>
      <c r="AY440" s="153" t="s">
        <v>212</v>
      </c>
    </row>
    <row r="441" spans="2:65" s="12" customFormat="1">
      <c r="B441" s="152"/>
      <c r="D441" s="150" t="s">
        <v>226</v>
      </c>
      <c r="E441" s="153" t="s">
        <v>19</v>
      </c>
      <c r="F441" s="154" t="s">
        <v>9427</v>
      </c>
      <c r="H441" s="155">
        <v>4.5739999999999998</v>
      </c>
      <c r="I441" s="156"/>
      <c r="L441" s="152"/>
      <c r="M441" s="157"/>
      <c r="T441" s="158"/>
      <c r="AT441" s="153" t="s">
        <v>226</v>
      </c>
      <c r="AU441" s="153" t="s">
        <v>79</v>
      </c>
      <c r="AV441" s="12" t="s">
        <v>79</v>
      </c>
      <c r="AW441" s="12" t="s">
        <v>31</v>
      </c>
      <c r="AX441" s="12" t="s">
        <v>69</v>
      </c>
      <c r="AY441" s="153" t="s">
        <v>212</v>
      </c>
    </row>
    <row r="442" spans="2:65" s="12" customFormat="1">
      <c r="B442" s="152"/>
      <c r="D442" s="150" t="s">
        <v>226</v>
      </c>
      <c r="E442" s="153" t="s">
        <v>19</v>
      </c>
      <c r="F442" s="154" t="s">
        <v>9441</v>
      </c>
      <c r="H442" s="155">
        <v>5.6479999999999997</v>
      </c>
      <c r="I442" s="156"/>
      <c r="L442" s="152"/>
      <c r="M442" s="157"/>
      <c r="T442" s="158"/>
      <c r="AT442" s="153" t="s">
        <v>226</v>
      </c>
      <c r="AU442" s="153" t="s">
        <v>79</v>
      </c>
      <c r="AV442" s="12" t="s">
        <v>79</v>
      </c>
      <c r="AW442" s="12" t="s">
        <v>31</v>
      </c>
      <c r="AX442" s="12" t="s">
        <v>69</v>
      </c>
      <c r="AY442" s="153" t="s">
        <v>212</v>
      </c>
    </row>
    <row r="443" spans="2:65" s="13" customFormat="1">
      <c r="B443" s="159"/>
      <c r="D443" s="150" t="s">
        <v>226</v>
      </c>
      <c r="E443" s="160" t="s">
        <v>19</v>
      </c>
      <c r="F443" s="161" t="s">
        <v>228</v>
      </c>
      <c r="H443" s="162">
        <v>45.08</v>
      </c>
      <c r="I443" s="163"/>
      <c r="L443" s="159"/>
      <c r="M443" s="164"/>
      <c r="T443" s="165"/>
      <c r="AT443" s="160" t="s">
        <v>226</v>
      </c>
      <c r="AU443" s="160" t="s">
        <v>79</v>
      </c>
      <c r="AV443" s="13" t="s">
        <v>229</v>
      </c>
      <c r="AW443" s="13" t="s">
        <v>31</v>
      </c>
      <c r="AX443" s="13" t="s">
        <v>77</v>
      </c>
      <c r="AY443" s="160" t="s">
        <v>212</v>
      </c>
    </row>
    <row r="444" spans="2:65" s="1" customFormat="1" ht="16.5" customHeight="1">
      <c r="B444" s="34"/>
      <c r="C444" s="133" t="s">
        <v>882</v>
      </c>
      <c r="D444" s="133" t="s">
        <v>215</v>
      </c>
      <c r="E444" s="134" t="s">
        <v>9442</v>
      </c>
      <c r="F444" s="135" t="s">
        <v>9443</v>
      </c>
      <c r="G444" s="136" t="s">
        <v>536</v>
      </c>
      <c r="H444" s="137">
        <v>20.213999999999999</v>
      </c>
      <c r="I444" s="138"/>
      <c r="J444" s="139">
        <f>ROUND(I444*H444,2)</f>
        <v>0</v>
      </c>
      <c r="K444" s="135" t="s">
        <v>219</v>
      </c>
      <c r="L444" s="34"/>
      <c r="M444" s="140" t="s">
        <v>19</v>
      </c>
      <c r="N444" s="141" t="s">
        <v>40</v>
      </c>
      <c r="P444" s="142">
        <f>O444*H444</f>
        <v>0</v>
      </c>
      <c r="Q444" s="142">
        <v>2E-3</v>
      </c>
      <c r="R444" s="142">
        <f>Q444*H444</f>
        <v>4.0427999999999999E-2</v>
      </c>
      <c r="S444" s="142">
        <v>0</v>
      </c>
      <c r="T444" s="143">
        <f>S444*H444</f>
        <v>0</v>
      </c>
      <c r="AR444" s="144" t="s">
        <v>316</v>
      </c>
      <c r="AT444" s="144" t="s">
        <v>215</v>
      </c>
      <c r="AU444" s="144" t="s">
        <v>79</v>
      </c>
      <c r="AY444" s="19" t="s">
        <v>212</v>
      </c>
      <c r="BE444" s="145">
        <f>IF(N444="základní",J444,0)</f>
        <v>0</v>
      </c>
      <c r="BF444" s="145">
        <f>IF(N444="snížená",J444,0)</f>
        <v>0</v>
      </c>
      <c r="BG444" s="145">
        <f>IF(N444="zákl. přenesená",J444,0)</f>
        <v>0</v>
      </c>
      <c r="BH444" s="145">
        <f>IF(N444="sníž. přenesená",J444,0)</f>
        <v>0</v>
      </c>
      <c r="BI444" s="145">
        <f>IF(N444="nulová",J444,0)</f>
        <v>0</v>
      </c>
      <c r="BJ444" s="19" t="s">
        <v>77</v>
      </c>
      <c r="BK444" s="145">
        <f>ROUND(I444*H444,2)</f>
        <v>0</v>
      </c>
      <c r="BL444" s="19" t="s">
        <v>316</v>
      </c>
      <c r="BM444" s="144" t="s">
        <v>9444</v>
      </c>
    </row>
    <row r="445" spans="2:65" s="1" customFormat="1">
      <c r="B445" s="34"/>
      <c r="D445" s="146" t="s">
        <v>222</v>
      </c>
      <c r="F445" s="147" t="s">
        <v>9445</v>
      </c>
      <c r="I445" s="148"/>
      <c r="L445" s="34"/>
      <c r="M445" s="149"/>
      <c r="T445" s="55"/>
      <c r="AT445" s="19" t="s">
        <v>222</v>
      </c>
      <c r="AU445" s="19" t="s">
        <v>79</v>
      </c>
    </row>
    <row r="446" spans="2:65" s="14" customFormat="1">
      <c r="B446" s="170"/>
      <c r="D446" s="150" t="s">
        <v>226</v>
      </c>
      <c r="E446" s="171" t="s">
        <v>19</v>
      </c>
      <c r="F446" s="172" t="s">
        <v>9446</v>
      </c>
      <c r="H446" s="171" t="s">
        <v>19</v>
      </c>
      <c r="I446" s="173"/>
      <c r="L446" s="170"/>
      <c r="M446" s="174"/>
      <c r="T446" s="175"/>
      <c r="AT446" s="171" t="s">
        <v>226</v>
      </c>
      <c r="AU446" s="171" t="s">
        <v>79</v>
      </c>
      <c r="AV446" s="14" t="s">
        <v>77</v>
      </c>
      <c r="AW446" s="14" t="s">
        <v>31</v>
      </c>
      <c r="AX446" s="14" t="s">
        <v>69</v>
      </c>
      <c r="AY446" s="171" t="s">
        <v>212</v>
      </c>
    </row>
    <row r="447" spans="2:65" s="12" customFormat="1">
      <c r="B447" s="152"/>
      <c r="D447" s="150" t="s">
        <v>226</v>
      </c>
      <c r="E447" s="153" t="s">
        <v>19</v>
      </c>
      <c r="F447" s="154" t="s">
        <v>9447</v>
      </c>
      <c r="H447" s="155">
        <v>3.6019999999999999</v>
      </c>
      <c r="I447" s="156"/>
      <c r="L447" s="152"/>
      <c r="M447" s="157"/>
      <c r="T447" s="158"/>
      <c r="AT447" s="153" t="s">
        <v>226</v>
      </c>
      <c r="AU447" s="153" t="s">
        <v>79</v>
      </c>
      <c r="AV447" s="12" t="s">
        <v>79</v>
      </c>
      <c r="AW447" s="12" t="s">
        <v>31</v>
      </c>
      <c r="AX447" s="12" t="s">
        <v>69</v>
      </c>
      <c r="AY447" s="153" t="s">
        <v>212</v>
      </c>
    </row>
    <row r="448" spans="2:65" s="12" customFormat="1">
      <c r="B448" s="152"/>
      <c r="D448" s="150" t="s">
        <v>226</v>
      </c>
      <c r="E448" s="153" t="s">
        <v>19</v>
      </c>
      <c r="F448" s="154" t="s">
        <v>9448</v>
      </c>
      <c r="H448" s="155">
        <v>3.1920000000000002</v>
      </c>
      <c r="I448" s="156"/>
      <c r="L448" s="152"/>
      <c r="M448" s="157"/>
      <c r="T448" s="158"/>
      <c r="AT448" s="153" t="s">
        <v>226</v>
      </c>
      <c r="AU448" s="153" t="s">
        <v>79</v>
      </c>
      <c r="AV448" s="12" t="s">
        <v>79</v>
      </c>
      <c r="AW448" s="12" t="s">
        <v>31</v>
      </c>
      <c r="AX448" s="12" t="s">
        <v>69</v>
      </c>
      <c r="AY448" s="153" t="s">
        <v>212</v>
      </c>
    </row>
    <row r="449" spans="2:65" s="12" customFormat="1">
      <c r="B449" s="152"/>
      <c r="D449" s="150" t="s">
        <v>226</v>
      </c>
      <c r="E449" s="153" t="s">
        <v>19</v>
      </c>
      <c r="F449" s="154" t="s">
        <v>9449</v>
      </c>
      <c r="H449" s="155">
        <v>3.57</v>
      </c>
      <c r="I449" s="156"/>
      <c r="L449" s="152"/>
      <c r="M449" s="157"/>
      <c r="T449" s="158"/>
      <c r="AT449" s="153" t="s">
        <v>226</v>
      </c>
      <c r="AU449" s="153" t="s">
        <v>79</v>
      </c>
      <c r="AV449" s="12" t="s">
        <v>79</v>
      </c>
      <c r="AW449" s="12" t="s">
        <v>31</v>
      </c>
      <c r="AX449" s="12" t="s">
        <v>69</v>
      </c>
      <c r="AY449" s="153" t="s">
        <v>212</v>
      </c>
    </row>
    <row r="450" spans="2:65" s="12" customFormat="1">
      <c r="B450" s="152"/>
      <c r="D450" s="150" t="s">
        <v>226</v>
      </c>
      <c r="E450" s="153" t="s">
        <v>19</v>
      </c>
      <c r="F450" s="154" t="s">
        <v>9450</v>
      </c>
      <c r="H450" s="155">
        <v>3.57</v>
      </c>
      <c r="I450" s="156"/>
      <c r="L450" s="152"/>
      <c r="M450" s="157"/>
      <c r="T450" s="158"/>
      <c r="AT450" s="153" t="s">
        <v>226</v>
      </c>
      <c r="AU450" s="153" t="s">
        <v>79</v>
      </c>
      <c r="AV450" s="12" t="s">
        <v>79</v>
      </c>
      <c r="AW450" s="12" t="s">
        <v>31</v>
      </c>
      <c r="AX450" s="12" t="s">
        <v>69</v>
      </c>
      <c r="AY450" s="153" t="s">
        <v>212</v>
      </c>
    </row>
    <row r="451" spans="2:65" s="12" customFormat="1">
      <c r="B451" s="152"/>
      <c r="D451" s="150" t="s">
        <v>226</v>
      </c>
      <c r="E451" s="153" t="s">
        <v>19</v>
      </c>
      <c r="F451" s="154" t="s">
        <v>9451</v>
      </c>
      <c r="H451" s="155">
        <v>3.476</v>
      </c>
      <c r="I451" s="156"/>
      <c r="L451" s="152"/>
      <c r="M451" s="157"/>
      <c r="T451" s="158"/>
      <c r="AT451" s="153" t="s">
        <v>226</v>
      </c>
      <c r="AU451" s="153" t="s">
        <v>79</v>
      </c>
      <c r="AV451" s="12" t="s">
        <v>79</v>
      </c>
      <c r="AW451" s="12" t="s">
        <v>31</v>
      </c>
      <c r="AX451" s="12" t="s">
        <v>69</v>
      </c>
      <c r="AY451" s="153" t="s">
        <v>212</v>
      </c>
    </row>
    <row r="452" spans="2:65" s="12" customFormat="1">
      <c r="B452" s="152"/>
      <c r="D452" s="150" t="s">
        <v>226</v>
      </c>
      <c r="E452" s="153" t="s">
        <v>19</v>
      </c>
      <c r="F452" s="154" t="s">
        <v>9452</v>
      </c>
      <c r="H452" s="155">
        <v>2.8039999999999998</v>
      </c>
      <c r="I452" s="156"/>
      <c r="L452" s="152"/>
      <c r="M452" s="157"/>
      <c r="T452" s="158"/>
      <c r="AT452" s="153" t="s">
        <v>226</v>
      </c>
      <c r="AU452" s="153" t="s">
        <v>79</v>
      </c>
      <c r="AV452" s="12" t="s">
        <v>79</v>
      </c>
      <c r="AW452" s="12" t="s">
        <v>31</v>
      </c>
      <c r="AX452" s="12" t="s">
        <v>69</v>
      </c>
      <c r="AY452" s="153" t="s">
        <v>212</v>
      </c>
    </row>
    <row r="453" spans="2:65" s="13" customFormat="1">
      <c r="B453" s="159"/>
      <c r="D453" s="150" t="s">
        <v>226</v>
      </c>
      <c r="E453" s="160" t="s">
        <v>19</v>
      </c>
      <c r="F453" s="161" t="s">
        <v>228</v>
      </c>
      <c r="H453" s="162">
        <v>20.213999999999999</v>
      </c>
      <c r="I453" s="163"/>
      <c r="L453" s="159"/>
      <c r="M453" s="164"/>
      <c r="T453" s="165"/>
      <c r="AT453" s="160" t="s">
        <v>226</v>
      </c>
      <c r="AU453" s="160" t="s">
        <v>79</v>
      </c>
      <c r="AV453" s="13" t="s">
        <v>229</v>
      </c>
      <c r="AW453" s="13" t="s">
        <v>31</v>
      </c>
      <c r="AX453" s="13" t="s">
        <v>77</v>
      </c>
      <c r="AY453" s="160" t="s">
        <v>212</v>
      </c>
    </row>
    <row r="454" spans="2:65" s="1" customFormat="1" ht="16.5" customHeight="1">
      <c r="B454" s="34"/>
      <c r="C454" s="133" t="s">
        <v>888</v>
      </c>
      <c r="D454" s="133" t="s">
        <v>215</v>
      </c>
      <c r="E454" s="134" t="s">
        <v>9453</v>
      </c>
      <c r="F454" s="135" t="s">
        <v>9454</v>
      </c>
      <c r="G454" s="136" t="s">
        <v>536</v>
      </c>
      <c r="H454" s="137">
        <v>26.492000000000001</v>
      </c>
      <c r="I454" s="138"/>
      <c r="J454" s="139">
        <f>ROUND(I454*H454,2)</f>
        <v>0</v>
      </c>
      <c r="K454" s="135" t="s">
        <v>219</v>
      </c>
      <c r="L454" s="34"/>
      <c r="M454" s="140" t="s">
        <v>19</v>
      </c>
      <c r="N454" s="141" t="s">
        <v>40</v>
      </c>
      <c r="P454" s="142">
        <f>O454*H454</f>
        <v>0</v>
      </c>
      <c r="Q454" s="142">
        <v>3.0899999999999999E-3</v>
      </c>
      <c r="R454" s="142">
        <f>Q454*H454</f>
        <v>8.1860279999999994E-2</v>
      </c>
      <c r="S454" s="142">
        <v>0</v>
      </c>
      <c r="T454" s="143">
        <f>S454*H454</f>
        <v>0</v>
      </c>
      <c r="AR454" s="144" t="s">
        <v>316</v>
      </c>
      <c r="AT454" s="144" t="s">
        <v>215</v>
      </c>
      <c r="AU454" s="144" t="s">
        <v>79</v>
      </c>
      <c r="AY454" s="19" t="s">
        <v>212</v>
      </c>
      <c r="BE454" s="145">
        <f>IF(N454="základní",J454,0)</f>
        <v>0</v>
      </c>
      <c r="BF454" s="145">
        <f>IF(N454="snížená",J454,0)</f>
        <v>0</v>
      </c>
      <c r="BG454" s="145">
        <f>IF(N454="zákl. přenesená",J454,0)</f>
        <v>0</v>
      </c>
      <c r="BH454" s="145">
        <f>IF(N454="sníž. přenesená",J454,0)</f>
        <v>0</v>
      </c>
      <c r="BI454" s="145">
        <f>IF(N454="nulová",J454,0)</f>
        <v>0</v>
      </c>
      <c r="BJ454" s="19" t="s">
        <v>77</v>
      </c>
      <c r="BK454" s="145">
        <f>ROUND(I454*H454,2)</f>
        <v>0</v>
      </c>
      <c r="BL454" s="19" t="s">
        <v>316</v>
      </c>
      <c r="BM454" s="144" t="s">
        <v>9455</v>
      </c>
    </row>
    <row r="455" spans="2:65" s="1" customFormat="1">
      <c r="B455" s="34"/>
      <c r="D455" s="146" t="s">
        <v>222</v>
      </c>
      <c r="F455" s="147" t="s">
        <v>9456</v>
      </c>
      <c r="I455" s="148"/>
      <c r="L455" s="34"/>
      <c r="M455" s="149"/>
      <c r="T455" s="55"/>
      <c r="AT455" s="19" t="s">
        <v>222</v>
      </c>
      <c r="AU455" s="19" t="s">
        <v>79</v>
      </c>
    </row>
    <row r="456" spans="2:65" s="14" customFormat="1">
      <c r="B456" s="170"/>
      <c r="D456" s="150" t="s">
        <v>226</v>
      </c>
      <c r="E456" s="171" t="s">
        <v>19</v>
      </c>
      <c r="F456" s="172" t="s">
        <v>9446</v>
      </c>
      <c r="H456" s="171" t="s">
        <v>19</v>
      </c>
      <c r="I456" s="173"/>
      <c r="L456" s="170"/>
      <c r="M456" s="174"/>
      <c r="T456" s="175"/>
      <c r="AT456" s="171" t="s">
        <v>226</v>
      </c>
      <c r="AU456" s="171" t="s">
        <v>79</v>
      </c>
      <c r="AV456" s="14" t="s">
        <v>77</v>
      </c>
      <c r="AW456" s="14" t="s">
        <v>31</v>
      </c>
      <c r="AX456" s="14" t="s">
        <v>69</v>
      </c>
      <c r="AY456" s="171" t="s">
        <v>212</v>
      </c>
    </row>
    <row r="457" spans="2:65" s="12" customFormat="1">
      <c r="B457" s="152"/>
      <c r="D457" s="150" t="s">
        <v>226</v>
      </c>
      <c r="E457" s="153" t="s">
        <v>19</v>
      </c>
      <c r="F457" s="154" t="s">
        <v>9457</v>
      </c>
      <c r="H457" s="155">
        <v>8.4209999999999994</v>
      </c>
      <c r="I457" s="156"/>
      <c r="L457" s="152"/>
      <c r="M457" s="157"/>
      <c r="T457" s="158"/>
      <c r="AT457" s="153" t="s">
        <v>226</v>
      </c>
      <c r="AU457" s="153" t="s">
        <v>79</v>
      </c>
      <c r="AV457" s="12" t="s">
        <v>79</v>
      </c>
      <c r="AW457" s="12" t="s">
        <v>31</v>
      </c>
      <c r="AX457" s="12" t="s">
        <v>69</v>
      </c>
      <c r="AY457" s="153" t="s">
        <v>212</v>
      </c>
    </row>
    <row r="458" spans="2:65" s="12" customFormat="1">
      <c r="B458" s="152"/>
      <c r="D458" s="150" t="s">
        <v>226</v>
      </c>
      <c r="E458" s="153" t="s">
        <v>19</v>
      </c>
      <c r="F458" s="154" t="s">
        <v>9458</v>
      </c>
      <c r="H458" s="155">
        <v>9.0830000000000002</v>
      </c>
      <c r="I458" s="156"/>
      <c r="L458" s="152"/>
      <c r="M458" s="157"/>
      <c r="T458" s="158"/>
      <c r="AT458" s="153" t="s">
        <v>226</v>
      </c>
      <c r="AU458" s="153" t="s">
        <v>79</v>
      </c>
      <c r="AV458" s="12" t="s">
        <v>79</v>
      </c>
      <c r="AW458" s="12" t="s">
        <v>31</v>
      </c>
      <c r="AX458" s="12" t="s">
        <v>69</v>
      </c>
      <c r="AY458" s="153" t="s">
        <v>212</v>
      </c>
    </row>
    <row r="459" spans="2:65" s="12" customFormat="1">
      <c r="B459" s="152"/>
      <c r="D459" s="150" t="s">
        <v>226</v>
      </c>
      <c r="E459" s="153" t="s">
        <v>19</v>
      </c>
      <c r="F459" s="154" t="s">
        <v>9459</v>
      </c>
      <c r="H459" s="155">
        <v>8.9879999999999995</v>
      </c>
      <c r="I459" s="156"/>
      <c r="L459" s="152"/>
      <c r="M459" s="157"/>
      <c r="T459" s="158"/>
      <c r="AT459" s="153" t="s">
        <v>226</v>
      </c>
      <c r="AU459" s="153" t="s">
        <v>79</v>
      </c>
      <c r="AV459" s="12" t="s">
        <v>79</v>
      </c>
      <c r="AW459" s="12" t="s">
        <v>31</v>
      </c>
      <c r="AX459" s="12" t="s">
        <v>69</v>
      </c>
      <c r="AY459" s="153" t="s">
        <v>212</v>
      </c>
    </row>
    <row r="460" spans="2:65" s="13" customFormat="1">
      <c r="B460" s="159"/>
      <c r="D460" s="150" t="s">
        <v>226</v>
      </c>
      <c r="E460" s="160" t="s">
        <v>19</v>
      </c>
      <c r="F460" s="161" t="s">
        <v>228</v>
      </c>
      <c r="H460" s="162">
        <v>26.492000000000001</v>
      </c>
      <c r="I460" s="163"/>
      <c r="L460" s="159"/>
      <c r="M460" s="164"/>
      <c r="T460" s="165"/>
      <c r="AT460" s="160" t="s">
        <v>226</v>
      </c>
      <c r="AU460" s="160" t="s">
        <v>79</v>
      </c>
      <c r="AV460" s="13" t="s">
        <v>229</v>
      </c>
      <c r="AW460" s="13" t="s">
        <v>31</v>
      </c>
      <c r="AX460" s="13" t="s">
        <v>77</v>
      </c>
      <c r="AY460" s="160" t="s">
        <v>212</v>
      </c>
    </row>
    <row r="461" spans="2:65" s="1" customFormat="1" ht="16.5" customHeight="1">
      <c r="B461" s="34"/>
      <c r="C461" s="133" t="s">
        <v>893</v>
      </c>
      <c r="D461" s="133" t="s">
        <v>215</v>
      </c>
      <c r="E461" s="134" t="s">
        <v>9460</v>
      </c>
      <c r="F461" s="135" t="s">
        <v>9461</v>
      </c>
      <c r="G461" s="136" t="s">
        <v>536</v>
      </c>
      <c r="H461" s="137">
        <v>79.715999999999994</v>
      </c>
      <c r="I461" s="138"/>
      <c r="J461" s="139">
        <f>ROUND(I461*H461,2)</f>
        <v>0</v>
      </c>
      <c r="K461" s="135" t="s">
        <v>219</v>
      </c>
      <c r="L461" s="34"/>
      <c r="M461" s="140" t="s">
        <v>19</v>
      </c>
      <c r="N461" s="141" t="s">
        <v>40</v>
      </c>
      <c r="P461" s="142">
        <f>O461*H461</f>
        <v>0</v>
      </c>
      <c r="Q461" s="142">
        <v>3.9300000000000003E-3</v>
      </c>
      <c r="R461" s="142">
        <f>Q461*H461</f>
        <v>0.31328388000000001</v>
      </c>
      <c r="S461" s="142">
        <v>0</v>
      </c>
      <c r="T461" s="143">
        <f>S461*H461</f>
        <v>0</v>
      </c>
      <c r="AR461" s="144" t="s">
        <v>316</v>
      </c>
      <c r="AT461" s="144" t="s">
        <v>215</v>
      </c>
      <c r="AU461" s="144" t="s">
        <v>79</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316</v>
      </c>
      <c r="BM461" s="144" t="s">
        <v>9462</v>
      </c>
    </row>
    <row r="462" spans="2:65" s="1" customFormat="1">
      <c r="B462" s="34"/>
      <c r="D462" s="146" t="s">
        <v>222</v>
      </c>
      <c r="F462" s="147" t="s">
        <v>9463</v>
      </c>
      <c r="I462" s="148"/>
      <c r="L462" s="34"/>
      <c r="M462" s="149"/>
      <c r="T462" s="55"/>
      <c r="AT462" s="19" t="s">
        <v>222</v>
      </c>
      <c r="AU462" s="19" t="s">
        <v>79</v>
      </c>
    </row>
    <row r="463" spans="2:65" s="14" customFormat="1">
      <c r="B463" s="170"/>
      <c r="D463" s="150" t="s">
        <v>226</v>
      </c>
      <c r="E463" s="171" t="s">
        <v>19</v>
      </c>
      <c r="F463" s="172" t="s">
        <v>9446</v>
      </c>
      <c r="H463" s="171" t="s">
        <v>19</v>
      </c>
      <c r="I463" s="173"/>
      <c r="L463" s="170"/>
      <c r="M463" s="174"/>
      <c r="T463" s="175"/>
      <c r="AT463" s="171" t="s">
        <v>226</v>
      </c>
      <c r="AU463" s="171" t="s">
        <v>79</v>
      </c>
      <c r="AV463" s="14" t="s">
        <v>77</v>
      </c>
      <c r="AW463" s="14" t="s">
        <v>31</v>
      </c>
      <c r="AX463" s="14" t="s">
        <v>69</v>
      </c>
      <c r="AY463" s="171" t="s">
        <v>212</v>
      </c>
    </row>
    <row r="464" spans="2:65" s="12" customFormat="1">
      <c r="B464" s="152"/>
      <c r="D464" s="150" t="s">
        <v>226</v>
      </c>
      <c r="E464" s="153" t="s">
        <v>19</v>
      </c>
      <c r="F464" s="154" t="s">
        <v>9464</v>
      </c>
      <c r="H464" s="155">
        <v>54.768000000000001</v>
      </c>
      <c r="I464" s="156"/>
      <c r="L464" s="152"/>
      <c r="M464" s="157"/>
      <c r="T464" s="158"/>
      <c r="AT464" s="153" t="s">
        <v>226</v>
      </c>
      <c r="AU464" s="153" t="s">
        <v>79</v>
      </c>
      <c r="AV464" s="12" t="s">
        <v>79</v>
      </c>
      <c r="AW464" s="12" t="s">
        <v>31</v>
      </c>
      <c r="AX464" s="12" t="s">
        <v>69</v>
      </c>
      <c r="AY464" s="153" t="s">
        <v>212</v>
      </c>
    </row>
    <row r="465" spans="2:65" s="12" customFormat="1">
      <c r="B465" s="152"/>
      <c r="D465" s="150" t="s">
        <v>226</v>
      </c>
      <c r="E465" s="153" t="s">
        <v>19</v>
      </c>
      <c r="F465" s="154" t="s">
        <v>9374</v>
      </c>
      <c r="H465" s="155">
        <v>8.3160000000000007</v>
      </c>
      <c r="I465" s="156"/>
      <c r="L465" s="152"/>
      <c r="M465" s="157"/>
      <c r="T465" s="158"/>
      <c r="AT465" s="153" t="s">
        <v>226</v>
      </c>
      <c r="AU465" s="153" t="s">
        <v>79</v>
      </c>
      <c r="AV465" s="12" t="s">
        <v>79</v>
      </c>
      <c r="AW465" s="12" t="s">
        <v>31</v>
      </c>
      <c r="AX465" s="12" t="s">
        <v>69</v>
      </c>
      <c r="AY465" s="153" t="s">
        <v>212</v>
      </c>
    </row>
    <row r="466" spans="2:65" s="12" customFormat="1">
      <c r="B466" s="152"/>
      <c r="D466" s="150" t="s">
        <v>226</v>
      </c>
      <c r="E466" s="153" t="s">
        <v>19</v>
      </c>
      <c r="F466" s="154" t="s">
        <v>9465</v>
      </c>
      <c r="H466" s="155">
        <v>8.3160000000000007</v>
      </c>
      <c r="I466" s="156"/>
      <c r="L466" s="152"/>
      <c r="M466" s="157"/>
      <c r="T466" s="158"/>
      <c r="AT466" s="153" t="s">
        <v>226</v>
      </c>
      <c r="AU466" s="153" t="s">
        <v>79</v>
      </c>
      <c r="AV466" s="12" t="s">
        <v>79</v>
      </c>
      <c r="AW466" s="12" t="s">
        <v>31</v>
      </c>
      <c r="AX466" s="12" t="s">
        <v>69</v>
      </c>
      <c r="AY466" s="153" t="s">
        <v>212</v>
      </c>
    </row>
    <row r="467" spans="2:65" s="12" customFormat="1">
      <c r="B467" s="152"/>
      <c r="D467" s="150" t="s">
        <v>226</v>
      </c>
      <c r="E467" s="153" t="s">
        <v>19</v>
      </c>
      <c r="F467" s="154" t="s">
        <v>9466</v>
      </c>
      <c r="H467" s="155">
        <v>8.3160000000000007</v>
      </c>
      <c r="I467" s="156"/>
      <c r="L467" s="152"/>
      <c r="M467" s="157"/>
      <c r="T467" s="158"/>
      <c r="AT467" s="153" t="s">
        <v>226</v>
      </c>
      <c r="AU467" s="153" t="s">
        <v>79</v>
      </c>
      <c r="AV467" s="12" t="s">
        <v>79</v>
      </c>
      <c r="AW467" s="12" t="s">
        <v>31</v>
      </c>
      <c r="AX467" s="12" t="s">
        <v>69</v>
      </c>
      <c r="AY467" s="153" t="s">
        <v>212</v>
      </c>
    </row>
    <row r="468" spans="2:65" s="13" customFormat="1">
      <c r="B468" s="159"/>
      <c r="D468" s="150" t="s">
        <v>226</v>
      </c>
      <c r="E468" s="160" t="s">
        <v>19</v>
      </c>
      <c r="F468" s="161" t="s">
        <v>228</v>
      </c>
      <c r="H468" s="162">
        <v>79.715999999999994</v>
      </c>
      <c r="I468" s="163"/>
      <c r="L468" s="159"/>
      <c r="M468" s="164"/>
      <c r="T468" s="165"/>
      <c r="AT468" s="160" t="s">
        <v>226</v>
      </c>
      <c r="AU468" s="160" t="s">
        <v>79</v>
      </c>
      <c r="AV468" s="13" t="s">
        <v>229</v>
      </c>
      <c r="AW468" s="13" t="s">
        <v>31</v>
      </c>
      <c r="AX468" s="13" t="s">
        <v>77</v>
      </c>
      <c r="AY468" s="160" t="s">
        <v>212</v>
      </c>
    </row>
    <row r="469" spans="2:65" s="1" customFormat="1" ht="16.5" customHeight="1">
      <c r="B469" s="34"/>
      <c r="C469" s="133" t="s">
        <v>898</v>
      </c>
      <c r="D469" s="133" t="s">
        <v>215</v>
      </c>
      <c r="E469" s="134" t="s">
        <v>9467</v>
      </c>
      <c r="F469" s="135" t="s">
        <v>9468</v>
      </c>
      <c r="G469" s="136" t="s">
        <v>536</v>
      </c>
      <c r="H469" s="137">
        <v>3.6339999999999999</v>
      </c>
      <c r="I469" s="138"/>
      <c r="J469" s="139">
        <f>ROUND(I469*H469,2)</f>
        <v>0</v>
      </c>
      <c r="K469" s="135" t="s">
        <v>219</v>
      </c>
      <c r="L469" s="34"/>
      <c r="M469" s="140" t="s">
        <v>19</v>
      </c>
      <c r="N469" s="141" t="s">
        <v>40</v>
      </c>
      <c r="P469" s="142">
        <f>O469*H469</f>
        <v>0</v>
      </c>
      <c r="Q469" s="142">
        <v>4.4000000000000002E-4</v>
      </c>
      <c r="R469" s="142">
        <f>Q469*H469</f>
        <v>1.59896E-3</v>
      </c>
      <c r="S469" s="142">
        <v>0</v>
      </c>
      <c r="T469" s="143">
        <f>S469*H469</f>
        <v>0</v>
      </c>
      <c r="AR469" s="144" t="s">
        <v>316</v>
      </c>
      <c r="AT469" s="144" t="s">
        <v>215</v>
      </c>
      <c r="AU469" s="144" t="s">
        <v>79</v>
      </c>
      <c r="AY469" s="19" t="s">
        <v>212</v>
      </c>
      <c r="BE469" s="145">
        <f>IF(N469="základní",J469,0)</f>
        <v>0</v>
      </c>
      <c r="BF469" s="145">
        <f>IF(N469="snížená",J469,0)</f>
        <v>0</v>
      </c>
      <c r="BG469" s="145">
        <f>IF(N469="zákl. přenesená",J469,0)</f>
        <v>0</v>
      </c>
      <c r="BH469" s="145">
        <f>IF(N469="sníž. přenesená",J469,0)</f>
        <v>0</v>
      </c>
      <c r="BI469" s="145">
        <f>IF(N469="nulová",J469,0)</f>
        <v>0</v>
      </c>
      <c r="BJ469" s="19" t="s">
        <v>77</v>
      </c>
      <c r="BK469" s="145">
        <f>ROUND(I469*H469,2)</f>
        <v>0</v>
      </c>
      <c r="BL469" s="19" t="s">
        <v>316</v>
      </c>
      <c r="BM469" s="144" t="s">
        <v>9469</v>
      </c>
    </row>
    <row r="470" spans="2:65" s="1" customFormat="1">
      <c r="B470" s="34"/>
      <c r="D470" s="146" t="s">
        <v>222</v>
      </c>
      <c r="F470" s="147" t="s">
        <v>9470</v>
      </c>
      <c r="I470" s="148"/>
      <c r="L470" s="34"/>
      <c r="M470" s="149"/>
      <c r="T470" s="55"/>
      <c r="AT470" s="19" t="s">
        <v>222</v>
      </c>
      <c r="AU470" s="19" t="s">
        <v>79</v>
      </c>
    </row>
    <row r="471" spans="2:65" s="14" customFormat="1">
      <c r="B471" s="170"/>
      <c r="D471" s="150" t="s">
        <v>226</v>
      </c>
      <c r="E471" s="171" t="s">
        <v>19</v>
      </c>
      <c r="F471" s="172" t="s">
        <v>9471</v>
      </c>
      <c r="H471" s="171" t="s">
        <v>19</v>
      </c>
      <c r="I471" s="173"/>
      <c r="L471" s="170"/>
      <c r="M471" s="174"/>
      <c r="T471" s="175"/>
      <c r="AT471" s="171" t="s">
        <v>226</v>
      </c>
      <c r="AU471" s="171" t="s">
        <v>79</v>
      </c>
      <c r="AV471" s="14" t="s">
        <v>77</v>
      </c>
      <c r="AW471" s="14" t="s">
        <v>31</v>
      </c>
      <c r="AX471" s="14" t="s">
        <v>69</v>
      </c>
      <c r="AY471" s="171" t="s">
        <v>212</v>
      </c>
    </row>
    <row r="472" spans="2:65" s="12" customFormat="1">
      <c r="B472" s="152"/>
      <c r="D472" s="150" t="s">
        <v>226</v>
      </c>
      <c r="E472" s="153" t="s">
        <v>19</v>
      </c>
      <c r="F472" s="154" t="s">
        <v>9472</v>
      </c>
      <c r="H472" s="155">
        <v>2.4049999999999998</v>
      </c>
      <c r="I472" s="156"/>
      <c r="L472" s="152"/>
      <c r="M472" s="157"/>
      <c r="T472" s="158"/>
      <c r="AT472" s="153" t="s">
        <v>226</v>
      </c>
      <c r="AU472" s="153" t="s">
        <v>79</v>
      </c>
      <c r="AV472" s="12" t="s">
        <v>79</v>
      </c>
      <c r="AW472" s="12" t="s">
        <v>31</v>
      </c>
      <c r="AX472" s="12" t="s">
        <v>69</v>
      </c>
      <c r="AY472" s="153" t="s">
        <v>212</v>
      </c>
    </row>
    <row r="473" spans="2:65" s="14" customFormat="1">
      <c r="B473" s="170"/>
      <c r="D473" s="150" t="s">
        <v>226</v>
      </c>
      <c r="E473" s="171" t="s">
        <v>19</v>
      </c>
      <c r="F473" s="172" t="s">
        <v>9384</v>
      </c>
      <c r="H473" s="171" t="s">
        <v>19</v>
      </c>
      <c r="I473" s="173"/>
      <c r="L473" s="170"/>
      <c r="M473" s="174"/>
      <c r="T473" s="175"/>
      <c r="AT473" s="171" t="s">
        <v>226</v>
      </c>
      <c r="AU473" s="171" t="s">
        <v>79</v>
      </c>
      <c r="AV473" s="14" t="s">
        <v>77</v>
      </c>
      <c r="AW473" s="14" t="s">
        <v>31</v>
      </c>
      <c r="AX473" s="14" t="s">
        <v>69</v>
      </c>
      <c r="AY473" s="171" t="s">
        <v>212</v>
      </c>
    </row>
    <row r="474" spans="2:65" s="12" customFormat="1">
      <c r="B474" s="152"/>
      <c r="D474" s="150" t="s">
        <v>226</v>
      </c>
      <c r="E474" s="153" t="s">
        <v>19</v>
      </c>
      <c r="F474" s="154" t="s">
        <v>9347</v>
      </c>
      <c r="H474" s="155">
        <v>1.2290000000000001</v>
      </c>
      <c r="I474" s="156"/>
      <c r="L474" s="152"/>
      <c r="M474" s="157"/>
      <c r="T474" s="158"/>
      <c r="AT474" s="153" t="s">
        <v>226</v>
      </c>
      <c r="AU474" s="153" t="s">
        <v>79</v>
      </c>
      <c r="AV474" s="12" t="s">
        <v>79</v>
      </c>
      <c r="AW474" s="12" t="s">
        <v>31</v>
      </c>
      <c r="AX474" s="12" t="s">
        <v>69</v>
      </c>
      <c r="AY474" s="153" t="s">
        <v>212</v>
      </c>
    </row>
    <row r="475" spans="2:65" s="13" customFormat="1">
      <c r="B475" s="159"/>
      <c r="D475" s="150" t="s">
        <v>226</v>
      </c>
      <c r="E475" s="160" t="s">
        <v>19</v>
      </c>
      <c r="F475" s="161" t="s">
        <v>228</v>
      </c>
      <c r="H475" s="162">
        <v>3.6339999999999999</v>
      </c>
      <c r="I475" s="163"/>
      <c r="L475" s="159"/>
      <c r="M475" s="164"/>
      <c r="T475" s="165"/>
      <c r="AT475" s="160" t="s">
        <v>226</v>
      </c>
      <c r="AU475" s="160" t="s">
        <v>79</v>
      </c>
      <c r="AV475" s="13" t="s">
        <v>229</v>
      </c>
      <c r="AW475" s="13" t="s">
        <v>31</v>
      </c>
      <c r="AX475" s="13" t="s">
        <v>77</v>
      </c>
      <c r="AY475" s="160" t="s">
        <v>212</v>
      </c>
    </row>
    <row r="476" spans="2:65" s="1" customFormat="1" ht="16.5" customHeight="1">
      <c r="B476" s="34"/>
      <c r="C476" s="133" t="s">
        <v>903</v>
      </c>
      <c r="D476" s="133" t="s">
        <v>215</v>
      </c>
      <c r="E476" s="134" t="s">
        <v>9473</v>
      </c>
      <c r="F476" s="135" t="s">
        <v>9474</v>
      </c>
      <c r="G476" s="136" t="s">
        <v>536</v>
      </c>
      <c r="H476" s="137">
        <v>1733.4690000000001</v>
      </c>
      <c r="I476" s="138"/>
      <c r="J476" s="139">
        <f>ROUND(I476*H476,2)</f>
        <v>0</v>
      </c>
      <c r="K476" s="135" t="s">
        <v>219</v>
      </c>
      <c r="L476" s="34"/>
      <c r="M476" s="140" t="s">
        <v>19</v>
      </c>
      <c r="N476" s="141" t="s">
        <v>40</v>
      </c>
      <c r="P476" s="142">
        <f>O476*H476</f>
        <v>0</v>
      </c>
      <c r="Q476" s="142">
        <v>6.4000000000000005E-4</v>
      </c>
      <c r="R476" s="142">
        <f>Q476*H476</f>
        <v>1.1094201600000002</v>
      </c>
      <c r="S476" s="142">
        <v>0</v>
      </c>
      <c r="T476" s="143">
        <f>S476*H476</f>
        <v>0</v>
      </c>
      <c r="AR476" s="144" t="s">
        <v>316</v>
      </c>
      <c r="AT476" s="144" t="s">
        <v>215</v>
      </c>
      <c r="AU476" s="144" t="s">
        <v>79</v>
      </c>
      <c r="AY476" s="19" t="s">
        <v>212</v>
      </c>
      <c r="BE476" s="145">
        <f>IF(N476="základní",J476,0)</f>
        <v>0</v>
      </c>
      <c r="BF476" s="145">
        <f>IF(N476="snížená",J476,0)</f>
        <v>0</v>
      </c>
      <c r="BG476" s="145">
        <f>IF(N476="zákl. přenesená",J476,0)</f>
        <v>0</v>
      </c>
      <c r="BH476" s="145">
        <f>IF(N476="sníž. přenesená",J476,0)</f>
        <v>0</v>
      </c>
      <c r="BI476" s="145">
        <f>IF(N476="nulová",J476,0)</f>
        <v>0</v>
      </c>
      <c r="BJ476" s="19" t="s">
        <v>77</v>
      </c>
      <c r="BK476" s="145">
        <f>ROUND(I476*H476,2)</f>
        <v>0</v>
      </c>
      <c r="BL476" s="19" t="s">
        <v>316</v>
      </c>
      <c r="BM476" s="144" t="s">
        <v>9475</v>
      </c>
    </row>
    <row r="477" spans="2:65" s="1" customFormat="1">
      <c r="B477" s="34"/>
      <c r="D477" s="146" t="s">
        <v>222</v>
      </c>
      <c r="F477" s="147" t="s">
        <v>9476</v>
      </c>
      <c r="I477" s="148"/>
      <c r="L477" s="34"/>
      <c r="M477" s="149"/>
      <c r="T477" s="55"/>
      <c r="AT477" s="19" t="s">
        <v>222</v>
      </c>
      <c r="AU477" s="19" t="s">
        <v>79</v>
      </c>
    </row>
    <row r="478" spans="2:65" s="14" customFormat="1">
      <c r="B478" s="170"/>
      <c r="D478" s="150" t="s">
        <v>226</v>
      </c>
      <c r="E478" s="171" t="s">
        <v>19</v>
      </c>
      <c r="F478" s="172" t="s">
        <v>9471</v>
      </c>
      <c r="H478" s="171" t="s">
        <v>19</v>
      </c>
      <c r="I478" s="173"/>
      <c r="L478" s="170"/>
      <c r="M478" s="174"/>
      <c r="T478" s="175"/>
      <c r="AT478" s="171" t="s">
        <v>226</v>
      </c>
      <c r="AU478" s="171" t="s">
        <v>79</v>
      </c>
      <c r="AV478" s="14" t="s">
        <v>77</v>
      </c>
      <c r="AW478" s="14" t="s">
        <v>31</v>
      </c>
      <c r="AX478" s="14" t="s">
        <v>69</v>
      </c>
      <c r="AY478" s="171" t="s">
        <v>212</v>
      </c>
    </row>
    <row r="479" spans="2:65" s="12" customFormat="1">
      <c r="B479" s="152"/>
      <c r="D479" s="150" t="s">
        <v>226</v>
      </c>
      <c r="E479" s="153" t="s">
        <v>19</v>
      </c>
      <c r="F479" s="154" t="s">
        <v>9477</v>
      </c>
      <c r="H479" s="155">
        <v>62.381</v>
      </c>
      <c r="I479" s="156"/>
      <c r="L479" s="152"/>
      <c r="M479" s="157"/>
      <c r="T479" s="158"/>
      <c r="AT479" s="153" t="s">
        <v>226</v>
      </c>
      <c r="AU479" s="153" t="s">
        <v>79</v>
      </c>
      <c r="AV479" s="12" t="s">
        <v>79</v>
      </c>
      <c r="AW479" s="12" t="s">
        <v>31</v>
      </c>
      <c r="AX479" s="12" t="s">
        <v>69</v>
      </c>
      <c r="AY479" s="153" t="s">
        <v>212</v>
      </c>
    </row>
    <row r="480" spans="2:65" s="12" customFormat="1">
      <c r="B480" s="152"/>
      <c r="D480" s="150" t="s">
        <v>226</v>
      </c>
      <c r="E480" s="153" t="s">
        <v>19</v>
      </c>
      <c r="F480" s="154" t="s">
        <v>9478</v>
      </c>
      <c r="H480" s="155">
        <v>72.45</v>
      </c>
      <c r="I480" s="156"/>
      <c r="L480" s="152"/>
      <c r="M480" s="157"/>
      <c r="T480" s="158"/>
      <c r="AT480" s="153" t="s">
        <v>226</v>
      </c>
      <c r="AU480" s="153" t="s">
        <v>79</v>
      </c>
      <c r="AV480" s="12" t="s">
        <v>79</v>
      </c>
      <c r="AW480" s="12" t="s">
        <v>31</v>
      </c>
      <c r="AX480" s="12" t="s">
        <v>69</v>
      </c>
      <c r="AY480" s="153" t="s">
        <v>212</v>
      </c>
    </row>
    <row r="481" spans="2:51" s="12" customFormat="1">
      <c r="B481" s="152"/>
      <c r="D481" s="150" t="s">
        <v>226</v>
      </c>
      <c r="E481" s="153" t="s">
        <v>19</v>
      </c>
      <c r="F481" s="154" t="s">
        <v>9479</v>
      </c>
      <c r="H481" s="155">
        <v>116.813</v>
      </c>
      <c r="I481" s="156"/>
      <c r="L481" s="152"/>
      <c r="M481" s="157"/>
      <c r="T481" s="158"/>
      <c r="AT481" s="153" t="s">
        <v>226</v>
      </c>
      <c r="AU481" s="153" t="s">
        <v>79</v>
      </c>
      <c r="AV481" s="12" t="s">
        <v>79</v>
      </c>
      <c r="AW481" s="12" t="s">
        <v>31</v>
      </c>
      <c r="AX481" s="12" t="s">
        <v>69</v>
      </c>
      <c r="AY481" s="153" t="s">
        <v>212</v>
      </c>
    </row>
    <row r="482" spans="2:51" s="12" customFormat="1">
      <c r="B482" s="152"/>
      <c r="D482" s="150" t="s">
        <v>226</v>
      </c>
      <c r="E482" s="153" t="s">
        <v>19</v>
      </c>
      <c r="F482" s="154" t="s">
        <v>9480</v>
      </c>
      <c r="H482" s="155">
        <v>163.63200000000001</v>
      </c>
      <c r="I482" s="156"/>
      <c r="L482" s="152"/>
      <c r="M482" s="157"/>
      <c r="T482" s="158"/>
      <c r="AT482" s="153" t="s">
        <v>226</v>
      </c>
      <c r="AU482" s="153" t="s">
        <v>79</v>
      </c>
      <c r="AV482" s="12" t="s">
        <v>79</v>
      </c>
      <c r="AW482" s="12" t="s">
        <v>31</v>
      </c>
      <c r="AX482" s="12" t="s">
        <v>69</v>
      </c>
      <c r="AY482" s="153" t="s">
        <v>212</v>
      </c>
    </row>
    <row r="483" spans="2:51" s="12" customFormat="1">
      <c r="B483" s="152"/>
      <c r="D483" s="150" t="s">
        <v>226</v>
      </c>
      <c r="E483" s="153" t="s">
        <v>19</v>
      </c>
      <c r="F483" s="154" t="s">
        <v>9481</v>
      </c>
      <c r="H483" s="155">
        <v>89.197999999999993</v>
      </c>
      <c r="I483" s="156"/>
      <c r="L483" s="152"/>
      <c r="M483" s="157"/>
      <c r="T483" s="158"/>
      <c r="AT483" s="153" t="s">
        <v>226</v>
      </c>
      <c r="AU483" s="153" t="s">
        <v>79</v>
      </c>
      <c r="AV483" s="12" t="s">
        <v>79</v>
      </c>
      <c r="AW483" s="12" t="s">
        <v>31</v>
      </c>
      <c r="AX483" s="12" t="s">
        <v>69</v>
      </c>
      <c r="AY483" s="153" t="s">
        <v>212</v>
      </c>
    </row>
    <row r="484" spans="2:51" s="12" customFormat="1">
      <c r="B484" s="152"/>
      <c r="D484" s="150" t="s">
        <v>226</v>
      </c>
      <c r="E484" s="153" t="s">
        <v>19</v>
      </c>
      <c r="F484" s="154" t="s">
        <v>9482</v>
      </c>
      <c r="H484" s="155">
        <v>153.82499999999999</v>
      </c>
      <c r="I484" s="156"/>
      <c r="L484" s="152"/>
      <c r="M484" s="157"/>
      <c r="T484" s="158"/>
      <c r="AT484" s="153" t="s">
        <v>226</v>
      </c>
      <c r="AU484" s="153" t="s">
        <v>79</v>
      </c>
      <c r="AV484" s="12" t="s">
        <v>79</v>
      </c>
      <c r="AW484" s="12" t="s">
        <v>31</v>
      </c>
      <c r="AX484" s="12" t="s">
        <v>69</v>
      </c>
      <c r="AY484" s="153" t="s">
        <v>212</v>
      </c>
    </row>
    <row r="485" spans="2:51" s="12" customFormat="1">
      <c r="B485" s="152"/>
      <c r="D485" s="150" t="s">
        <v>226</v>
      </c>
      <c r="E485" s="153" t="s">
        <v>19</v>
      </c>
      <c r="F485" s="154" t="s">
        <v>9483</v>
      </c>
      <c r="H485" s="155">
        <v>67.956000000000003</v>
      </c>
      <c r="I485" s="156"/>
      <c r="L485" s="152"/>
      <c r="M485" s="157"/>
      <c r="T485" s="158"/>
      <c r="AT485" s="153" t="s">
        <v>226</v>
      </c>
      <c r="AU485" s="153" t="s">
        <v>79</v>
      </c>
      <c r="AV485" s="12" t="s">
        <v>79</v>
      </c>
      <c r="AW485" s="12" t="s">
        <v>31</v>
      </c>
      <c r="AX485" s="12" t="s">
        <v>69</v>
      </c>
      <c r="AY485" s="153" t="s">
        <v>212</v>
      </c>
    </row>
    <row r="486" spans="2:51" s="14" customFormat="1">
      <c r="B486" s="170"/>
      <c r="D486" s="150" t="s">
        <v>226</v>
      </c>
      <c r="E486" s="171" t="s">
        <v>19</v>
      </c>
      <c r="F486" s="172" t="s">
        <v>9384</v>
      </c>
      <c r="H486" s="171" t="s">
        <v>19</v>
      </c>
      <c r="I486" s="173"/>
      <c r="L486" s="170"/>
      <c r="M486" s="174"/>
      <c r="T486" s="175"/>
      <c r="AT486" s="171" t="s">
        <v>226</v>
      </c>
      <c r="AU486" s="171" t="s">
        <v>79</v>
      </c>
      <c r="AV486" s="14" t="s">
        <v>77</v>
      </c>
      <c r="AW486" s="14" t="s">
        <v>31</v>
      </c>
      <c r="AX486" s="14" t="s">
        <v>69</v>
      </c>
      <c r="AY486" s="171" t="s">
        <v>212</v>
      </c>
    </row>
    <row r="487" spans="2:51" s="12" customFormat="1">
      <c r="B487" s="152"/>
      <c r="D487" s="150" t="s">
        <v>226</v>
      </c>
      <c r="E487" s="153" t="s">
        <v>19</v>
      </c>
      <c r="F487" s="154" t="s">
        <v>9349</v>
      </c>
      <c r="H487" s="155">
        <v>119.11199999999999</v>
      </c>
      <c r="I487" s="156"/>
      <c r="L487" s="152"/>
      <c r="M487" s="157"/>
      <c r="T487" s="158"/>
      <c r="AT487" s="153" t="s">
        <v>226</v>
      </c>
      <c r="AU487" s="153" t="s">
        <v>79</v>
      </c>
      <c r="AV487" s="12" t="s">
        <v>79</v>
      </c>
      <c r="AW487" s="12" t="s">
        <v>31</v>
      </c>
      <c r="AX487" s="12" t="s">
        <v>69</v>
      </c>
      <c r="AY487" s="153" t="s">
        <v>212</v>
      </c>
    </row>
    <row r="488" spans="2:51" s="12" customFormat="1">
      <c r="B488" s="152"/>
      <c r="D488" s="150" t="s">
        <v>226</v>
      </c>
      <c r="E488" s="153" t="s">
        <v>19</v>
      </c>
      <c r="F488" s="154" t="s">
        <v>9350</v>
      </c>
      <c r="H488" s="155">
        <v>97.061999999999998</v>
      </c>
      <c r="I488" s="156"/>
      <c r="L488" s="152"/>
      <c r="M488" s="157"/>
      <c r="T488" s="158"/>
      <c r="AT488" s="153" t="s">
        <v>226</v>
      </c>
      <c r="AU488" s="153" t="s">
        <v>79</v>
      </c>
      <c r="AV488" s="12" t="s">
        <v>79</v>
      </c>
      <c r="AW488" s="12" t="s">
        <v>31</v>
      </c>
      <c r="AX488" s="12" t="s">
        <v>69</v>
      </c>
      <c r="AY488" s="153" t="s">
        <v>212</v>
      </c>
    </row>
    <row r="489" spans="2:51" s="12" customFormat="1">
      <c r="B489" s="152"/>
      <c r="D489" s="150" t="s">
        <v>226</v>
      </c>
      <c r="E489" s="153" t="s">
        <v>19</v>
      </c>
      <c r="F489" s="154" t="s">
        <v>9351</v>
      </c>
      <c r="H489" s="155">
        <v>157.53200000000001</v>
      </c>
      <c r="I489" s="156"/>
      <c r="L489" s="152"/>
      <c r="M489" s="157"/>
      <c r="T489" s="158"/>
      <c r="AT489" s="153" t="s">
        <v>226</v>
      </c>
      <c r="AU489" s="153" t="s">
        <v>79</v>
      </c>
      <c r="AV489" s="12" t="s">
        <v>79</v>
      </c>
      <c r="AW489" s="12" t="s">
        <v>31</v>
      </c>
      <c r="AX489" s="12" t="s">
        <v>69</v>
      </c>
      <c r="AY489" s="153" t="s">
        <v>212</v>
      </c>
    </row>
    <row r="490" spans="2:51" s="12" customFormat="1">
      <c r="B490" s="152"/>
      <c r="D490" s="150" t="s">
        <v>226</v>
      </c>
      <c r="E490" s="153" t="s">
        <v>19</v>
      </c>
      <c r="F490" s="154" t="s">
        <v>9352</v>
      </c>
      <c r="H490" s="155">
        <v>175.53899999999999</v>
      </c>
      <c r="I490" s="156"/>
      <c r="L490" s="152"/>
      <c r="M490" s="157"/>
      <c r="T490" s="158"/>
      <c r="AT490" s="153" t="s">
        <v>226</v>
      </c>
      <c r="AU490" s="153" t="s">
        <v>79</v>
      </c>
      <c r="AV490" s="12" t="s">
        <v>79</v>
      </c>
      <c r="AW490" s="12" t="s">
        <v>31</v>
      </c>
      <c r="AX490" s="12" t="s">
        <v>69</v>
      </c>
      <c r="AY490" s="153" t="s">
        <v>212</v>
      </c>
    </row>
    <row r="491" spans="2:51" s="12" customFormat="1">
      <c r="B491" s="152"/>
      <c r="D491" s="150" t="s">
        <v>226</v>
      </c>
      <c r="E491" s="153" t="s">
        <v>19</v>
      </c>
      <c r="F491" s="154" t="s">
        <v>9353</v>
      </c>
      <c r="H491" s="155">
        <v>127.029</v>
      </c>
      <c r="I491" s="156"/>
      <c r="L491" s="152"/>
      <c r="M491" s="157"/>
      <c r="T491" s="158"/>
      <c r="AT491" s="153" t="s">
        <v>226</v>
      </c>
      <c r="AU491" s="153" t="s">
        <v>79</v>
      </c>
      <c r="AV491" s="12" t="s">
        <v>79</v>
      </c>
      <c r="AW491" s="12" t="s">
        <v>31</v>
      </c>
      <c r="AX491" s="12" t="s">
        <v>69</v>
      </c>
      <c r="AY491" s="153" t="s">
        <v>212</v>
      </c>
    </row>
    <row r="492" spans="2:51" s="12" customFormat="1">
      <c r="B492" s="152"/>
      <c r="D492" s="150" t="s">
        <v>226</v>
      </c>
      <c r="E492" s="153" t="s">
        <v>19</v>
      </c>
      <c r="F492" s="154" t="s">
        <v>9354</v>
      </c>
      <c r="H492" s="155">
        <v>158.13</v>
      </c>
      <c r="I492" s="156"/>
      <c r="L492" s="152"/>
      <c r="M492" s="157"/>
      <c r="T492" s="158"/>
      <c r="AT492" s="153" t="s">
        <v>226</v>
      </c>
      <c r="AU492" s="153" t="s">
        <v>79</v>
      </c>
      <c r="AV492" s="12" t="s">
        <v>79</v>
      </c>
      <c r="AW492" s="12" t="s">
        <v>31</v>
      </c>
      <c r="AX492" s="12" t="s">
        <v>69</v>
      </c>
      <c r="AY492" s="153" t="s">
        <v>212</v>
      </c>
    </row>
    <row r="493" spans="2:51" s="12" customFormat="1">
      <c r="B493" s="152"/>
      <c r="D493" s="150" t="s">
        <v>226</v>
      </c>
      <c r="E493" s="153" t="s">
        <v>19</v>
      </c>
      <c r="F493" s="154" t="s">
        <v>9355</v>
      </c>
      <c r="H493" s="155">
        <v>53.634</v>
      </c>
      <c r="I493" s="156"/>
      <c r="L493" s="152"/>
      <c r="M493" s="157"/>
      <c r="T493" s="158"/>
      <c r="AT493" s="153" t="s">
        <v>226</v>
      </c>
      <c r="AU493" s="153" t="s">
        <v>79</v>
      </c>
      <c r="AV493" s="12" t="s">
        <v>79</v>
      </c>
      <c r="AW493" s="12" t="s">
        <v>31</v>
      </c>
      <c r="AX493" s="12" t="s">
        <v>69</v>
      </c>
      <c r="AY493" s="153" t="s">
        <v>212</v>
      </c>
    </row>
    <row r="494" spans="2:51" s="14" customFormat="1">
      <c r="B494" s="170"/>
      <c r="D494" s="150" t="s">
        <v>226</v>
      </c>
      <c r="E494" s="171" t="s">
        <v>19</v>
      </c>
      <c r="F494" s="172" t="s">
        <v>9484</v>
      </c>
      <c r="H494" s="171" t="s">
        <v>19</v>
      </c>
      <c r="I494" s="173"/>
      <c r="L494" s="170"/>
      <c r="M494" s="174"/>
      <c r="T494" s="175"/>
      <c r="AT494" s="171" t="s">
        <v>226</v>
      </c>
      <c r="AU494" s="171" t="s">
        <v>79</v>
      </c>
      <c r="AV494" s="14" t="s">
        <v>77</v>
      </c>
      <c r="AW494" s="14" t="s">
        <v>31</v>
      </c>
      <c r="AX494" s="14" t="s">
        <v>69</v>
      </c>
      <c r="AY494" s="171" t="s">
        <v>212</v>
      </c>
    </row>
    <row r="495" spans="2:51" s="12" customFormat="1">
      <c r="B495" s="152"/>
      <c r="D495" s="150" t="s">
        <v>226</v>
      </c>
      <c r="E495" s="153" t="s">
        <v>19</v>
      </c>
      <c r="F495" s="154" t="s">
        <v>9485</v>
      </c>
      <c r="H495" s="155">
        <v>38.514000000000003</v>
      </c>
      <c r="I495" s="156"/>
      <c r="L495" s="152"/>
      <c r="M495" s="157"/>
      <c r="T495" s="158"/>
      <c r="AT495" s="153" t="s">
        <v>226</v>
      </c>
      <c r="AU495" s="153" t="s">
        <v>79</v>
      </c>
      <c r="AV495" s="12" t="s">
        <v>79</v>
      </c>
      <c r="AW495" s="12" t="s">
        <v>31</v>
      </c>
      <c r="AX495" s="12" t="s">
        <v>69</v>
      </c>
      <c r="AY495" s="153" t="s">
        <v>212</v>
      </c>
    </row>
    <row r="496" spans="2:51" s="12" customFormat="1">
      <c r="B496" s="152"/>
      <c r="D496" s="150" t="s">
        <v>226</v>
      </c>
      <c r="E496" s="153" t="s">
        <v>19</v>
      </c>
      <c r="F496" s="154" t="s">
        <v>9486</v>
      </c>
      <c r="H496" s="155">
        <v>10.773</v>
      </c>
      <c r="I496" s="156"/>
      <c r="L496" s="152"/>
      <c r="M496" s="157"/>
      <c r="T496" s="158"/>
      <c r="AT496" s="153" t="s">
        <v>226</v>
      </c>
      <c r="AU496" s="153" t="s">
        <v>79</v>
      </c>
      <c r="AV496" s="12" t="s">
        <v>79</v>
      </c>
      <c r="AW496" s="12" t="s">
        <v>31</v>
      </c>
      <c r="AX496" s="12" t="s">
        <v>69</v>
      </c>
      <c r="AY496" s="153" t="s">
        <v>212</v>
      </c>
    </row>
    <row r="497" spans="2:65" s="12" customFormat="1">
      <c r="B497" s="152"/>
      <c r="D497" s="150" t="s">
        <v>226</v>
      </c>
      <c r="E497" s="153" t="s">
        <v>19</v>
      </c>
      <c r="F497" s="154" t="s">
        <v>9487</v>
      </c>
      <c r="H497" s="155">
        <v>13.976000000000001</v>
      </c>
      <c r="I497" s="156"/>
      <c r="L497" s="152"/>
      <c r="M497" s="157"/>
      <c r="T497" s="158"/>
      <c r="AT497" s="153" t="s">
        <v>226</v>
      </c>
      <c r="AU497" s="153" t="s">
        <v>79</v>
      </c>
      <c r="AV497" s="12" t="s">
        <v>79</v>
      </c>
      <c r="AW497" s="12" t="s">
        <v>31</v>
      </c>
      <c r="AX497" s="12" t="s">
        <v>69</v>
      </c>
      <c r="AY497" s="153" t="s">
        <v>212</v>
      </c>
    </row>
    <row r="498" spans="2:65" s="12" customFormat="1">
      <c r="B498" s="152"/>
      <c r="D498" s="150" t="s">
        <v>226</v>
      </c>
      <c r="E498" s="153" t="s">
        <v>19</v>
      </c>
      <c r="F498" s="154" t="s">
        <v>9488</v>
      </c>
      <c r="H498" s="155">
        <v>13.965</v>
      </c>
      <c r="I498" s="156"/>
      <c r="L498" s="152"/>
      <c r="M498" s="157"/>
      <c r="T498" s="158"/>
      <c r="AT498" s="153" t="s">
        <v>226</v>
      </c>
      <c r="AU498" s="153" t="s">
        <v>79</v>
      </c>
      <c r="AV498" s="12" t="s">
        <v>79</v>
      </c>
      <c r="AW498" s="12" t="s">
        <v>31</v>
      </c>
      <c r="AX498" s="12" t="s">
        <v>69</v>
      </c>
      <c r="AY498" s="153" t="s">
        <v>212</v>
      </c>
    </row>
    <row r="499" spans="2:65" s="12" customFormat="1">
      <c r="B499" s="152"/>
      <c r="D499" s="150" t="s">
        <v>226</v>
      </c>
      <c r="E499" s="153" t="s">
        <v>19</v>
      </c>
      <c r="F499" s="154" t="s">
        <v>9489</v>
      </c>
      <c r="H499" s="155">
        <v>13.986000000000001</v>
      </c>
      <c r="I499" s="156"/>
      <c r="L499" s="152"/>
      <c r="M499" s="157"/>
      <c r="T499" s="158"/>
      <c r="AT499" s="153" t="s">
        <v>226</v>
      </c>
      <c r="AU499" s="153" t="s">
        <v>79</v>
      </c>
      <c r="AV499" s="12" t="s">
        <v>79</v>
      </c>
      <c r="AW499" s="12" t="s">
        <v>31</v>
      </c>
      <c r="AX499" s="12" t="s">
        <v>69</v>
      </c>
      <c r="AY499" s="153" t="s">
        <v>212</v>
      </c>
    </row>
    <row r="500" spans="2:65" s="12" customFormat="1">
      <c r="B500" s="152"/>
      <c r="D500" s="150" t="s">
        <v>226</v>
      </c>
      <c r="E500" s="153" t="s">
        <v>19</v>
      </c>
      <c r="F500" s="154" t="s">
        <v>9490</v>
      </c>
      <c r="H500" s="155">
        <v>13.976000000000001</v>
      </c>
      <c r="I500" s="156"/>
      <c r="L500" s="152"/>
      <c r="M500" s="157"/>
      <c r="T500" s="158"/>
      <c r="AT500" s="153" t="s">
        <v>226</v>
      </c>
      <c r="AU500" s="153" t="s">
        <v>79</v>
      </c>
      <c r="AV500" s="12" t="s">
        <v>79</v>
      </c>
      <c r="AW500" s="12" t="s">
        <v>31</v>
      </c>
      <c r="AX500" s="12" t="s">
        <v>69</v>
      </c>
      <c r="AY500" s="153" t="s">
        <v>212</v>
      </c>
    </row>
    <row r="501" spans="2:65" s="12" customFormat="1">
      <c r="B501" s="152"/>
      <c r="D501" s="150" t="s">
        <v>226</v>
      </c>
      <c r="E501" s="153" t="s">
        <v>19</v>
      </c>
      <c r="F501" s="154" t="s">
        <v>9491</v>
      </c>
      <c r="H501" s="155">
        <v>13.986000000000001</v>
      </c>
      <c r="I501" s="156"/>
      <c r="L501" s="152"/>
      <c r="M501" s="157"/>
      <c r="T501" s="158"/>
      <c r="AT501" s="153" t="s">
        <v>226</v>
      </c>
      <c r="AU501" s="153" t="s">
        <v>79</v>
      </c>
      <c r="AV501" s="12" t="s">
        <v>79</v>
      </c>
      <c r="AW501" s="12" t="s">
        <v>31</v>
      </c>
      <c r="AX501" s="12" t="s">
        <v>69</v>
      </c>
      <c r="AY501" s="153" t="s">
        <v>212</v>
      </c>
    </row>
    <row r="502" spans="2:65" s="13" customFormat="1">
      <c r="B502" s="159"/>
      <c r="D502" s="150" t="s">
        <v>226</v>
      </c>
      <c r="E502" s="160" t="s">
        <v>19</v>
      </c>
      <c r="F502" s="161" t="s">
        <v>228</v>
      </c>
      <c r="H502" s="162">
        <v>1733.4690000000001</v>
      </c>
      <c r="I502" s="163"/>
      <c r="L502" s="159"/>
      <c r="M502" s="164"/>
      <c r="T502" s="165"/>
      <c r="AT502" s="160" t="s">
        <v>226</v>
      </c>
      <c r="AU502" s="160" t="s">
        <v>79</v>
      </c>
      <c r="AV502" s="13" t="s">
        <v>229</v>
      </c>
      <c r="AW502" s="13" t="s">
        <v>31</v>
      </c>
      <c r="AX502" s="13" t="s">
        <v>77</v>
      </c>
      <c r="AY502" s="160" t="s">
        <v>212</v>
      </c>
    </row>
    <row r="503" spans="2:65" s="1" customFormat="1" ht="16.5" customHeight="1">
      <c r="B503" s="34"/>
      <c r="C503" s="133" t="s">
        <v>924</v>
      </c>
      <c r="D503" s="133" t="s">
        <v>215</v>
      </c>
      <c r="E503" s="134" t="s">
        <v>9492</v>
      </c>
      <c r="F503" s="135" t="s">
        <v>9493</v>
      </c>
      <c r="G503" s="136" t="s">
        <v>536</v>
      </c>
      <c r="H503" s="137">
        <v>365.43799999999999</v>
      </c>
      <c r="I503" s="138"/>
      <c r="J503" s="139">
        <f>ROUND(I503*H503,2)</f>
        <v>0</v>
      </c>
      <c r="K503" s="135" t="s">
        <v>219</v>
      </c>
      <c r="L503" s="34"/>
      <c r="M503" s="140" t="s">
        <v>19</v>
      </c>
      <c r="N503" s="141" t="s">
        <v>40</v>
      </c>
      <c r="P503" s="142">
        <f>O503*H503</f>
        <v>0</v>
      </c>
      <c r="Q503" s="142">
        <v>9.7999999999999997E-4</v>
      </c>
      <c r="R503" s="142">
        <f>Q503*H503</f>
        <v>0.35812923999999996</v>
      </c>
      <c r="S503" s="142">
        <v>0</v>
      </c>
      <c r="T503" s="143">
        <f>S503*H503</f>
        <v>0</v>
      </c>
      <c r="AR503" s="144" t="s">
        <v>316</v>
      </c>
      <c r="AT503" s="144" t="s">
        <v>215</v>
      </c>
      <c r="AU503" s="144" t="s">
        <v>79</v>
      </c>
      <c r="AY503" s="19" t="s">
        <v>212</v>
      </c>
      <c r="BE503" s="145">
        <f>IF(N503="základní",J503,0)</f>
        <v>0</v>
      </c>
      <c r="BF503" s="145">
        <f>IF(N503="snížená",J503,0)</f>
        <v>0</v>
      </c>
      <c r="BG503" s="145">
        <f>IF(N503="zákl. přenesená",J503,0)</f>
        <v>0</v>
      </c>
      <c r="BH503" s="145">
        <f>IF(N503="sníž. přenesená",J503,0)</f>
        <v>0</v>
      </c>
      <c r="BI503" s="145">
        <f>IF(N503="nulová",J503,0)</f>
        <v>0</v>
      </c>
      <c r="BJ503" s="19" t="s">
        <v>77</v>
      </c>
      <c r="BK503" s="145">
        <f>ROUND(I503*H503,2)</f>
        <v>0</v>
      </c>
      <c r="BL503" s="19" t="s">
        <v>316</v>
      </c>
      <c r="BM503" s="144" t="s">
        <v>9494</v>
      </c>
    </row>
    <row r="504" spans="2:65" s="1" customFormat="1">
      <c r="B504" s="34"/>
      <c r="D504" s="146" t="s">
        <v>222</v>
      </c>
      <c r="F504" s="147" t="s">
        <v>9495</v>
      </c>
      <c r="I504" s="148"/>
      <c r="L504" s="34"/>
      <c r="M504" s="149"/>
      <c r="T504" s="55"/>
      <c r="AT504" s="19" t="s">
        <v>222</v>
      </c>
      <c r="AU504" s="19" t="s">
        <v>79</v>
      </c>
    </row>
    <row r="505" spans="2:65" s="14" customFormat="1">
      <c r="B505" s="170"/>
      <c r="D505" s="150" t="s">
        <v>226</v>
      </c>
      <c r="E505" s="171" t="s">
        <v>19</v>
      </c>
      <c r="F505" s="172" t="s">
        <v>9471</v>
      </c>
      <c r="H505" s="171" t="s">
        <v>19</v>
      </c>
      <c r="I505" s="173"/>
      <c r="L505" s="170"/>
      <c r="M505" s="174"/>
      <c r="T505" s="175"/>
      <c r="AT505" s="171" t="s">
        <v>226</v>
      </c>
      <c r="AU505" s="171" t="s">
        <v>79</v>
      </c>
      <c r="AV505" s="14" t="s">
        <v>77</v>
      </c>
      <c r="AW505" s="14" t="s">
        <v>31</v>
      </c>
      <c r="AX505" s="14" t="s">
        <v>69</v>
      </c>
      <c r="AY505" s="171" t="s">
        <v>212</v>
      </c>
    </row>
    <row r="506" spans="2:65" s="12" customFormat="1">
      <c r="B506" s="152"/>
      <c r="D506" s="150" t="s">
        <v>226</v>
      </c>
      <c r="E506" s="153" t="s">
        <v>19</v>
      </c>
      <c r="F506" s="154" t="s">
        <v>9496</v>
      </c>
      <c r="H506" s="155">
        <v>11.813000000000001</v>
      </c>
      <c r="I506" s="156"/>
      <c r="L506" s="152"/>
      <c r="M506" s="157"/>
      <c r="T506" s="158"/>
      <c r="AT506" s="153" t="s">
        <v>226</v>
      </c>
      <c r="AU506" s="153" t="s">
        <v>79</v>
      </c>
      <c r="AV506" s="12" t="s">
        <v>79</v>
      </c>
      <c r="AW506" s="12" t="s">
        <v>31</v>
      </c>
      <c r="AX506" s="12" t="s">
        <v>69</v>
      </c>
      <c r="AY506" s="153" t="s">
        <v>212</v>
      </c>
    </row>
    <row r="507" spans="2:65" s="12" customFormat="1">
      <c r="B507" s="152"/>
      <c r="D507" s="150" t="s">
        <v>226</v>
      </c>
      <c r="E507" s="153" t="s">
        <v>19</v>
      </c>
      <c r="F507" s="154" t="s">
        <v>9497</v>
      </c>
      <c r="H507" s="155">
        <v>11.676</v>
      </c>
      <c r="I507" s="156"/>
      <c r="L507" s="152"/>
      <c r="M507" s="157"/>
      <c r="T507" s="158"/>
      <c r="AT507" s="153" t="s">
        <v>226</v>
      </c>
      <c r="AU507" s="153" t="s">
        <v>79</v>
      </c>
      <c r="AV507" s="12" t="s">
        <v>79</v>
      </c>
      <c r="AW507" s="12" t="s">
        <v>31</v>
      </c>
      <c r="AX507" s="12" t="s">
        <v>69</v>
      </c>
      <c r="AY507" s="153" t="s">
        <v>212</v>
      </c>
    </row>
    <row r="508" spans="2:65" s="12" customFormat="1">
      <c r="B508" s="152"/>
      <c r="D508" s="150" t="s">
        <v>226</v>
      </c>
      <c r="E508" s="153" t="s">
        <v>19</v>
      </c>
      <c r="F508" s="154" t="s">
        <v>9498</v>
      </c>
      <c r="H508" s="155">
        <v>20.978999999999999</v>
      </c>
      <c r="I508" s="156"/>
      <c r="L508" s="152"/>
      <c r="M508" s="157"/>
      <c r="T508" s="158"/>
      <c r="AT508" s="153" t="s">
        <v>226</v>
      </c>
      <c r="AU508" s="153" t="s">
        <v>79</v>
      </c>
      <c r="AV508" s="12" t="s">
        <v>79</v>
      </c>
      <c r="AW508" s="12" t="s">
        <v>31</v>
      </c>
      <c r="AX508" s="12" t="s">
        <v>69</v>
      </c>
      <c r="AY508" s="153" t="s">
        <v>212</v>
      </c>
    </row>
    <row r="509" spans="2:65" s="12" customFormat="1">
      <c r="B509" s="152"/>
      <c r="D509" s="150" t="s">
        <v>226</v>
      </c>
      <c r="E509" s="153" t="s">
        <v>19</v>
      </c>
      <c r="F509" s="154" t="s">
        <v>9499</v>
      </c>
      <c r="H509" s="155">
        <v>20.538</v>
      </c>
      <c r="I509" s="156"/>
      <c r="L509" s="152"/>
      <c r="M509" s="157"/>
      <c r="T509" s="158"/>
      <c r="AT509" s="153" t="s">
        <v>226</v>
      </c>
      <c r="AU509" s="153" t="s">
        <v>79</v>
      </c>
      <c r="AV509" s="12" t="s">
        <v>79</v>
      </c>
      <c r="AW509" s="12" t="s">
        <v>31</v>
      </c>
      <c r="AX509" s="12" t="s">
        <v>69</v>
      </c>
      <c r="AY509" s="153" t="s">
        <v>212</v>
      </c>
    </row>
    <row r="510" spans="2:65" s="12" customFormat="1">
      <c r="B510" s="152"/>
      <c r="D510" s="150" t="s">
        <v>226</v>
      </c>
      <c r="E510" s="153" t="s">
        <v>19</v>
      </c>
      <c r="F510" s="154" t="s">
        <v>9500</v>
      </c>
      <c r="H510" s="155">
        <v>55.22</v>
      </c>
      <c r="I510" s="156"/>
      <c r="L510" s="152"/>
      <c r="M510" s="157"/>
      <c r="T510" s="158"/>
      <c r="AT510" s="153" t="s">
        <v>226</v>
      </c>
      <c r="AU510" s="153" t="s">
        <v>79</v>
      </c>
      <c r="AV510" s="12" t="s">
        <v>79</v>
      </c>
      <c r="AW510" s="12" t="s">
        <v>31</v>
      </c>
      <c r="AX510" s="12" t="s">
        <v>69</v>
      </c>
      <c r="AY510" s="153" t="s">
        <v>212</v>
      </c>
    </row>
    <row r="511" spans="2:65" s="12" customFormat="1">
      <c r="B511" s="152"/>
      <c r="D511" s="150" t="s">
        <v>226</v>
      </c>
      <c r="E511" s="153" t="s">
        <v>19</v>
      </c>
      <c r="F511" s="154" t="s">
        <v>9501</v>
      </c>
      <c r="H511" s="155">
        <v>37.433</v>
      </c>
      <c r="I511" s="156"/>
      <c r="L511" s="152"/>
      <c r="M511" s="157"/>
      <c r="T511" s="158"/>
      <c r="AT511" s="153" t="s">
        <v>226</v>
      </c>
      <c r="AU511" s="153" t="s">
        <v>79</v>
      </c>
      <c r="AV511" s="12" t="s">
        <v>79</v>
      </c>
      <c r="AW511" s="12" t="s">
        <v>31</v>
      </c>
      <c r="AX511" s="12" t="s">
        <v>69</v>
      </c>
      <c r="AY511" s="153" t="s">
        <v>212</v>
      </c>
    </row>
    <row r="512" spans="2:65" s="12" customFormat="1">
      <c r="B512" s="152"/>
      <c r="D512" s="150" t="s">
        <v>226</v>
      </c>
      <c r="E512" s="153" t="s">
        <v>19</v>
      </c>
      <c r="F512" s="154" t="s">
        <v>9502</v>
      </c>
      <c r="H512" s="155">
        <v>0.94499999999999995</v>
      </c>
      <c r="I512" s="156"/>
      <c r="L512" s="152"/>
      <c r="M512" s="157"/>
      <c r="T512" s="158"/>
      <c r="AT512" s="153" t="s">
        <v>226</v>
      </c>
      <c r="AU512" s="153" t="s">
        <v>79</v>
      </c>
      <c r="AV512" s="12" t="s">
        <v>79</v>
      </c>
      <c r="AW512" s="12" t="s">
        <v>31</v>
      </c>
      <c r="AX512" s="12" t="s">
        <v>69</v>
      </c>
      <c r="AY512" s="153" t="s">
        <v>212</v>
      </c>
    </row>
    <row r="513" spans="2:51" s="14" customFormat="1">
      <c r="B513" s="170"/>
      <c r="D513" s="150" t="s">
        <v>226</v>
      </c>
      <c r="E513" s="171" t="s">
        <v>19</v>
      </c>
      <c r="F513" s="172" t="s">
        <v>9384</v>
      </c>
      <c r="H513" s="171" t="s">
        <v>19</v>
      </c>
      <c r="I513" s="173"/>
      <c r="L513" s="170"/>
      <c r="M513" s="174"/>
      <c r="T513" s="175"/>
      <c r="AT513" s="171" t="s">
        <v>226</v>
      </c>
      <c r="AU513" s="171" t="s">
        <v>79</v>
      </c>
      <c r="AV513" s="14" t="s">
        <v>77</v>
      </c>
      <c r="AW513" s="14" t="s">
        <v>31</v>
      </c>
      <c r="AX513" s="14" t="s">
        <v>69</v>
      </c>
      <c r="AY513" s="171" t="s">
        <v>212</v>
      </c>
    </row>
    <row r="514" spans="2:51" s="12" customFormat="1">
      <c r="B514" s="152"/>
      <c r="D514" s="150" t="s">
        <v>226</v>
      </c>
      <c r="E514" s="153" t="s">
        <v>19</v>
      </c>
      <c r="F514" s="154" t="s">
        <v>9357</v>
      </c>
      <c r="H514" s="155">
        <v>28.959</v>
      </c>
      <c r="I514" s="156"/>
      <c r="L514" s="152"/>
      <c r="M514" s="157"/>
      <c r="T514" s="158"/>
      <c r="AT514" s="153" t="s">
        <v>226</v>
      </c>
      <c r="AU514" s="153" t="s">
        <v>79</v>
      </c>
      <c r="AV514" s="12" t="s">
        <v>79</v>
      </c>
      <c r="AW514" s="12" t="s">
        <v>31</v>
      </c>
      <c r="AX514" s="12" t="s">
        <v>69</v>
      </c>
      <c r="AY514" s="153" t="s">
        <v>212</v>
      </c>
    </row>
    <row r="515" spans="2:51" s="12" customFormat="1">
      <c r="B515" s="152"/>
      <c r="D515" s="150" t="s">
        <v>226</v>
      </c>
      <c r="E515" s="153" t="s">
        <v>19</v>
      </c>
      <c r="F515" s="154" t="s">
        <v>9358</v>
      </c>
      <c r="H515" s="155">
        <v>30.827999999999999</v>
      </c>
      <c r="I515" s="156"/>
      <c r="L515" s="152"/>
      <c r="M515" s="157"/>
      <c r="T515" s="158"/>
      <c r="AT515" s="153" t="s">
        <v>226</v>
      </c>
      <c r="AU515" s="153" t="s">
        <v>79</v>
      </c>
      <c r="AV515" s="12" t="s">
        <v>79</v>
      </c>
      <c r="AW515" s="12" t="s">
        <v>31</v>
      </c>
      <c r="AX515" s="12" t="s">
        <v>69</v>
      </c>
      <c r="AY515" s="153" t="s">
        <v>212</v>
      </c>
    </row>
    <row r="516" spans="2:51" s="12" customFormat="1">
      <c r="B516" s="152"/>
      <c r="D516" s="150" t="s">
        <v>226</v>
      </c>
      <c r="E516" s="153" t="s">
        <v>19</v>
      </c>
      <c r="F516" s="154" t="s">
        <v>9359</v>
      </c>
      <c r="H516" s="155">
        <v>20.055</v>
      </c>
      <c r="I516" s="156"/>
      <c r="L516" s="152"/>
      <c r="M516" s="157"/>
      <c r="T516" s="158"/>
      <c r="AT516" s="153" t="s">
        <v>226</v>
      </c>
      <c r="AU516" s="153" t="s">
        <v>79</v>
      </c>
      <c r="AV516" s="12" t="s">
        <v>79</v>
      </c>
      <c r="AW516" s="12" t="s">
        <v>31</v>
      </c>
      <c r="AX516" s="12" t="s">
        <v>69</v>
      </c>
      <c r="AY516" s="153" t="s">
        <v>212</v>
      </c>
    </row>
    <row r="517" spans="2:51" s="12" customFormat="1">
      <c r="B517" s="152"/>
      <c r="D517" s="150" t="s">
        <v>226</v>
      </c>
      <c r="E517" s="153" t="s">
        <v>19</v>
      </c>
      <c r="F517" s="154" t="s">
        <v>9360</v>
      </c>
      <c r="H517" s="155">
        <v>33.274999999999999</v>
      </c>
      <c r="I517" s="156"/>
      <c r="L517" s="152"/>
      <c r="M517" s="157"/>
      <c r="T517" s="158"/>
      <c r="AT517" s="153" t="s">
        <v>226</v>
      </c>
      <c r="AU517" s="153" t="s">
        <v>79</v>
      </c>
      <c r="AV517" s="12" t="s">
        <v>79</v>
      </c>
      <c r="AW517" s="12" t="s">
        <v>31</v>
      </c>
      <c r="AX517" s="12" t="s">
        <v>69</v>
      </c>
      <c r="AY517" s="153" t="s">
        <v>212</v>
      </c>
    </row>
    <row r="518" spans="2:51" s="12" customFormat="1">
      <c r="B518" s="152"/>
      <c r="D518" s="150" t="s">
        <v>226</v>
      </c>
      <c r="E518" s="153" t="s">
        <v>19</v>
      </c>
      <c r="F518" s="154" t="s">
        <v>9361</v>
      </c>
      <c r="H518" s="155">
        <v>46.4</v>
      </c>
      <c r="I518" s="156"/>
      <c r="L518" s="152"/>
      <c r="M518" s="157"/>
      <c r="T518" s="158"/>
      <c r="AT518" s="153" t="s">
        <v>226</v>
      </c>
      <c r="AU518" s="153" t="s">
        <v>79</v>
      </c>
      <c r="AV518" s="12" t="s">
        <v>79</v>
      </c>
      <c r="AW518" s="12" t="s">
        <v>31</v>
      </c>
      <c r="AX518" s="12" t="s">
        <v>69</v>
      </c>
      <c r="AY518" s="153" t="s">
        <v>212</v>
      </c>
    </row>
    <row r="519" spans="2:51" s="12" customFormat="1">
      <c r="B519" s="152"/>
      <c r="D519" s="150" t="s">
        <v>226</v>
      </c>
      <c r="E519" s="153" t="s">
        <v>19</v>
      </c>
      <c r="F519" s="154" t="s">
        <v>9362</v>
      </c>
      <c r="H519" s="155">
        <v>29.579000000000001</v>
      </c>
      <c r="I519" s="156"/>
      <c r="L519" s="152"/>
      <c r="M519" s="157"/>
      <c r="T519" s="158"/>
      <c r="AT519" s="153" t="s">
        <v>226</v>
      </c>
      <c r="AU519" s="153" t="s">
        <v>79</v>
      </c>
      <c r="AV519" s="12" t="s">
        <v>79</v>
      </c>
      <c r="AW519" s="12" t="s">
        <v>31</v>
      </c>
      <c r="AX519" s="12" t="s">
        <v>69</v>
      </c>
      <c r="AY519" s="153" t="s">
        <v>212</v>
      </c>
    </row>
    <row r="520" spans="2:51" s="12" customFormat="1">
      <c r="B520" s="152"/>
      <c r="D520" s="150" t="s">
        <v>226</v>
      </c>
      <c r="E520" s="153" t="s">
        <v>19</v>
      </c>
      <c r="F520" s="154" t="s">
        <v>9363</v>
      </c>
      <c r="H520" s="155">
        <v>4.1269999999999998</v>
      </c>
      <c r="I520" s="156"/>
      <c r="L520" s="152"/>
      <c r="M520" s="157"/>
      <c r="T520" s="158"/>
      <c r="AT520" s="153" t="s">
        <v>226</v>
      </c>
      <c r="AU520" s="153" t="s">
        <v>79</v>
      </c>
      <c r="AV520" s="12" t="s">
        <v>79</v>
      </c>
      <c r="AW520" s="12" t="s">
        <v>31</v>
      </c>
      <c r="AX520" s="12" t="s">
        <v>69</v>
      </c>
      <c r="AY520" s="153" t="s">
        <v>212</v>
      </c>
    </row>
    <row r="521" spans="2:51" s="14" customFormat="1">
      <c r="B521" s="170"/>
      <c r="D521" s="150" t="s">
        <v>226</v>
      </c>
      <c r="E521" s="171" t="s">
        <v>19</v>
      </c>
      <c r="F521" s="172" t="s">
        <v>9484</v>
      </c>
      <c r="H521" s="171" t="s">
        <v>19</v>
      </c>
      <c r="I521" s="173"/>
      <c r="L521" s="170"/>
      <c r="M521" s="174"/>
      <c r="T521" s="175"/>
      <c r="AT521" s="171" t="s">
        <v>226</v>
      </c>
      <c r="AU521" s="171" t="s">
        <v>79</v>
      </c>
      <c r="AV521" s="14" t="s">
        <v>77</v>
      </c>
      <c r="AW521" s="14" t="s">
        <v>31</v>
      </c>
      <c r="AX521" s="14" t="s">
        <v>69</v>
      </c>
      <c r="AY521" s="171" t="s">
        <v>212</v>
      </c>
    </row>
    <row r="522" spans="2:51" s="12" customFormat="1">
      <c r="B522" s="152"/>
      <c r="D522" s="150" t="s">
        <v>226</v>
      </c>
      <c r="E522" s="153" t="s">
        <v>19</v>
      </c>
      <c r="F522" s="154" t="s">
        <v>9503</v>
      </c>
      <c r="H522" s="155">
        <v>2.0059999999999998</v>
      </c>
      <c r="I522" s="156"/>
      <c r="L522" s="152"/>
      <c r="M522" s="157"/>
      <c r="T522" s="158"/>
      <c r="AT522" s="153" t="s">
        <v>226</v>
      </c>
      <c r="AU522" s="153" t="s">
        <v>79</v>
      </c>
      <c r="AV522" s="12" t="s">
        <v>79</v>
      </c>
      <c r="AW522" s="12" t="s">
        <v>31</v>
      </c>
      <c r="AX522" s="12" t="s">
        <v>69</v>
      </c>
      <c r="AY522" s="153" t="s">
        <v>212</v>
      </c>
    </row>
    <row r="523" spans="2:51" s="12" customFormat="1">
      <c r="B523" s="152"/>
      <c r="D523" s="150" t="s">
        <v>226</v>
      </c>
      <c r="E523" s="153" t="s">
        <v>19</v>
      </c>
      <c r="F523" s="154" t="s">
        <v>9504</v>
      </c>
      <c r="H523" s="155">
        <v>1.575</v>
      </c>
      <c r="I523" s="156"/>
      <c r="L523" s="152"/>
      <c r="M523" s="157"/>
      <c r="T523" s="158"/>
      <c r="AT523" s="153" t="s">
        <v>226</v>
      </c>
      <c r="AU523" s="153" t="s">
        <v>79</v>
      </c>
      <c r="AV523" s="12" t="s">
        <v>79</v>
      </c>
      <c r="AW523" s="12" t="s">
        <v>31</v>
      </c>
      <c r="AX523" s="12" t="s">
        <v>69</v>
      </c>
      <c r="AY523" s="153" t="s">
        <v>212</v>
      </c>
    </row>
    <row r="524" spans="2:51" s="12" customFormat="1">
      <c r="B524" s="152"/>
      <c r="D524" s="150" t="s">
        <v>226</v>
      </c>
      <c r="E524" s="153" t="s">
        <v>19</v>
      </c>
      <c r="F524" s="154" t="s">
        <v>9505</v>
      </c>
      <c r="H524" s="155">
        <v>2.0059999999999998</v>
      </c>
      <c r="I524" s="156"/>
      <c r="L524" s="152"/>
      <c r="M524" s="157"/>
      <c r="T524" s="158"/>
      <c r="AT524" s="153" t="s">
        <v>226</v>
      </c>
      <c r="AU524" s="153" t="s">
        <v>79</v>
      </c>
      <c r="AV524" s="12" t="s">
        <v>79</v>
      </c>
      <c r="AW524" s="12" t="s">
        <v>31</v>
      </c>
      <c r="AX524" s="12" t="s">
        <v>69</v>
      </c>
      <c r="AY524" s="153" t="s">
        <v>212</v>
      </c>
    </row>
    <row r="525" spans="2:51" s="12" customFormat="1">
      <c r="B525" s="152"/>
      <c r="D525" s="150" t="s">
        <v>226</v>
      </c>
      <c r="E525" s="153" t="s">
        <v>19</v>
      </c>
      <c r="F525" s="154" t="s">
        <v>9506</v>
      </c>
      <c r="H525" s="155">
        <v>2.0059999999999998</v>
      </c>
      <c r="I525" s="156"/>
      <c r="L525" s="152"/>
      <c r="M525" s="157"/>
      <c r="T525" s="158"/>
      <c r="AT525" s="153" t="s">
        <v>226</v>
      </c>
      <c r="AU525" s="153" t="s">
        <v>79</v>
      </c>
      <c r="AV525" s="12" t="s">
        <v>79</v>
      </c>
      <c r="AW525" s="12" t="s">
        <v>31</v>
      </c>
      <c r="AX525" s="12" t="s">
        <v>69</v>
      </c>
      <c r="AY525" s="153" t="s">
        <v>212</v>
      </c>
    </row>
    <row r="526" spans="2:51" s="12" customFormat="1">
      <c r="B526" s="152"/>
      <c r="D526" s="150" t="s">
        <v>226</v>
      </c>
      <c r="E526" s="153" t="s">
        <v>19</v>
      </c>
      <c r="F526" s="154" t="s">
        <v>9507</v>
      </c>
      <c r="H526" s="155">
        <v>2.0059999999999998</v>
      </c>
      <c r="I526" s="156"/>
      <c r="L526" s="152"/>
      <c r="M526" s="157"/>
      <c r="T526" s="158"/>
      <c r="AT526" s="153" t="s">
        <v>226</v>
      </c>
      <c r="AU526" s="153" t="s">
        <v>79</v>
      </c>
      <c r="AV526" s="12" t="s">
        <v>79</v>
      </c>
      <c r="AW526" s="12" t="s">
        <v>31</v>
      </c>
      <c r="AX526" s="12" t="s">
        <v>69</v>
      </c>
      <c r="AY526" s="153" t="s">
        <v>212</v>
      </c>
    </row>
    <row r="527" spans="2:51" s="12" customFormat="1">
      <c r="B527" s="152"/>
      <c r="D527" s="150" t="s">
        <v>226</v>
      </c>
      <c r="E527" s="153" t="s">
        <v>19</v>
      </c>
      <c r="F527" s="154" t="s">
        <v>9508</v>
      </c>
      <c r="H527" s="155">
        <v>2.0059999999999998</v>
      </c>
      <c r="I527" s="156"/>
      <c r="L527" s="152"/>
      <c r="M527" s="157"/>
      <c r="T527" s="158"/>
      <c r="AT527" s="153" t="s">
        <v>226</v>
      </c>
      <c r="AU527" s="153" t="s">
        <v>79</v>
      </c>
      <c r="AV527" s="12" t="s">
        <v>79</v>
      </c>
      <c r="AW527" s="12" t="s">
        <v>31</v>
      </c>
      <c r="AX527" s="12" t="s">
        <v>69</v>
      </c>
      <c r="AY527" s="153" t="s">
        <v>212</v>
      </c>
    </row>
    <row r="528" spans="2:51" s="12" customFormat="1">
      <c r="B528" s="152"/>
      <c r="D528" s="150" t="s">
        <v>226</v>
      </c>
      <c r="E528" s="153" t="s">
        <v>19</v>
      </c>
      <c r="F528" s="154" t="s">
        <v>9509</v>
      </c>
      <c r="H528" s="155">
        <v>2.0059999999999998</v>
      </c>
      <c r="I528" s="156"/>
      <c r="L528" s="152"/>
      <c r="M528" s="157"/>
      <c r="T528" s="158"/>
      <c r="AT528" s="153" t="s">
        <v>226</v>
      </c>
      <c r="AU528" s="153" t="s">
        <v>79</v>
      </c>
      <c r="AV528" s="12" t="s">
        <v>79</v>
      </c>
      <c r="AW528" s="12" t="s">
        <v>31</v>
      </c>
      <c r="AX528" s="12" t="s">
        <v>69</v>
      </c>
      <c r="AY528" s="153" t="s">
        <v>212</v>
      </c>
    </row>
    <row r="529" spans="2:65" s="13" customFormat="1">
      <c r="B529" s="159"/>
      <c r="D529" s="150" t="s">
        <v>226</v>
      </c>
      <c r="E529" s="160" t="s">
        <v>19</v>
      </c>
      <c r="F529" s="161" t="s">
        <v>228</v>
      </c>
      <c r="H529" s="162">
        <v>365.43799999999999</v>
      </c>
      <c r="I529" s="163"/>
      <c r="L529" s="159"/>
      <c r="M529" s="164"/>
      <c r="T529" s="165"/>
      <c r="AT529" s="160" t="s">
        <v>226</v>
      </c>
      <c r="AU529" s="160" t="s">
        <v>79</v>
      </c>
      <c r="AV529" s="13" t="s">
        <v>229</v>
      </c>
      <c r="AW529" s="13" t="s">
        <v>31</v>
      </c>
      <c r="AX529" s="13" t="s">
        <v>77</v>
      </c>
      <c r="AY529" s="160" t="s">
        <v>212</v>
      </c>
    </row>
    <row r="530" spans="2:65" s="1" customFormat="1" ht="16.5" customHeight="1">
      <c r="B530" s="34"/>
      <c r="C530" s="133" t="s">
        <v>938</v>
      </c>
      <c r="D530" s="133" t="s">
        <v>215</v>
      </c>
      <c r="E530" s="134" t="s">
        <v>9510</v>
      </c>
      <c r="F530" s="135" t="s">
        <v>9511</v>
      </c>
      <c r="G530" s="136" t="s">
        <v>536</v>
      </c>
      <c r="H530" s="137">
        <v>330.05200000000002</v>
      </c>
      <c r="I530" s="138"/>
      <c r="J530" s="139">
        <f>ROUND(I530*H530,2)</f>
        <v>0</v>
      </c>
      <c r="K530" s="135" t="s">
        <v>219</v>
      </c>
      <c r="L530" s="34"/>
      <c r="M530" s="140" t="s">
        <v>19</v>
      </c>
      <c r="N530" s="141" t="s">
        <v>40</v>
      </c>
      <c r="P530" s="142">
        <f>O530*H530</f>
        <v>0</v>
      </c>
      <c r="Q530" s="142">
        <v>1.15E-3</v>
      </c>
      <c r="R530" s="142">
        <f>Q530*H530</f>
        <v>0.3795598</v>
      </c>
      <c r="S530" s="142">
        <v>0</v>
      </c>
      <c r="T530" s="143">
        <f>S530*H530</f>
        <v>0</v>
      </c>
      <c r="AR530" s="144" t="s">
        <v>316</v>
      </c>
      <c r="AT530" s="144" t="s">
        <v>215</v>
      </c>
      <c r="AU530" s="144" t="s">
        <v>79</v>
      </c>
      <c r="AY530" s="19" t="s">
        <v>212</v>
      </c>
      <c r="BE530" s="145">
        <f>IF(N530="základní",J530,0)</f>
        <v>0</v>
      </c>
      <c r="BF530" s="145">
        <f>IF(N530="snížená",J530,0)</f>
        <v>0</v>
      </c>
      <c r="BG530" s="145">
        <f>IF(N530="zákl. přenesená",J530,0)</f>
        <v>0</v>
      </c>
      <c r="BH530" s="145">
        <f>IF(N530="sníž. přenesená",J530,0)</f>
        <v>0</v>
      </c>
      <c r="BI530" s="145">
        <f>IF(N530="nulová",J530,0)</f>
        <v>0</v>
      </c>
      <c r="BJ530" s="19" t="s">
        <v>77</v>
      </c>
      <c r="BK530" s="145">
        <f>ROUND(I530*H530,2)</f>
        <v>0</v>
      </c>
      <c r="BL530" s="19" t="s">
        <v>316</v>
      </c>
      <c r="BM530" s="144" t="s">
        <v>9512</v>
      </c>
    </row>
    <row r="531" spans="2:65" s="1" customFormat="1">
      <c r="B531" s="34"/>
      <c r="D531" s="146" t="s">
        <v>222</v>
      </c>
      <c r="F531" s="147" t="s">
        <v>9513</v>
      </c>
      <c r="I531" s="148"/>
      <c r="L531" s="34"/>
      <c r="M531" s="149"/>
      <c r="T531" s="55"/>
      <c r="AT531" s="19" t="s">
        <v>222</v>
      </c>
      <c r="AU531" s="19" t="s">
        <v>79</v>
      </c>
    </row>
    <row r="532" spans="2:65" s="14" customFormat="1">
      <c r="B532" s="170"/>
      <c r="D532" s="150" t="s">
        <v>226</v>
      </c>
      <c r="E532" s="171" t="s">
        <v>19</v>
      </c>
      <c r="F532" s="172" t="s">
        <v>9471</v>
      </c>
      <c r="H532" s="171" t="s">
        <v>19</v>
      </c>
      <c r="I532" s="173"/>
      <c r="L532" s="170"/>
      <c r="M532" s="174"/>
      <c r="T532" s="175"/>
      <c r="AT532" s="171" t="s">
        <v>226</v>
      </c>
      <c r="AU532" s="171" t="s">
        <v>79</v>
      </c>
      <c r="AV532" s="14" t="s">
        <v>77</v>
      </c>
      <c r="AW532" s="14" t="s">
        <v>31</v>
      </c>
      <c r="AX532" s="14" t="s">
        <v>69</v>
      </c>
      <c r="AY532" s="171" t="s">
        <v>212</v>
      </c>
    </row>
    <row r="533" spans="2:65" s="12" customFormat="1">
      <c r="B533" s="152"/>
      <c r="D533" s="150" t="s">
        <v>226</v>
      </c>
      <c r="E533" s="153" t="s">
        <v>19</v>
      </c>
      <c r="F533" s="154" t="s">
        <v>9514</v>
      </c>
      <c r="H533" s="155">
        <v>75.17</v>
      </c>
      <c r="I533" s="156"/>
      <c r="L533" s="152"/>
      <c r="M533" s="157"/>
      <c r="T533" s="158"/>
      <c r="AT533" s="153" t="s">
        <v>226</v>
      </c>
      <c r="AU533" s="153" t="s">
        <v>79</v>
      </c>
      <c r="AV533" s="12" t="s">
        <v>79</v>
      </c>
      <c r="AW533" s="12" t="s">
        <v>31</v>
      </c>
      <c r="AX533" s="12" t="s">
        <v>69</v>
      </c>
      <c r="AY533" s="153" t="s">
        <v>212</v>
      </c>
    </row>
    <row r="534" spans="2:65" s="12" customFormat="1">
      <c r="B534" s="152"/>
      <c r="D534" s="150" t="s">
        <v>226</v>
      </c>
      <c r="E534" s="153" t="s">
        <v>19</v>
      </c>
      <c r="F534" s="154" t="s">
        <v>9515</v>
      </c>
      <c r="H534" s="155">
        <v>17.126000000000001</v>
      </c>
      <c r="I534" s="156"/>
      <c r="L534" s="152"/>
      <c r="M534" s="157"/>
      <c r="T534" s="158"/>
      <c r="AT534" s="153" t="s">
        <v>226</v>
      </c>
      <c r="AU534" s="153" t="s">
        <v>79</v>
      </c>
      <c r="AV534" s="12" t="s">
        <v>79</v>
      </c>
      <c r="AW534" s="12" t="s">
        <v>31</v>
      </c>
      <c r="AX534" s="12" t="s">
        <v>69</v>
      </c>
      <c r="AY534" s="153" t="s">
        <v>212</v>
      </c>
    </row>
    <row r="535" spans="2:65" s="12" customFormat="1">
      <c r="B535" s="152"/>
      <c r="D535" s="150" t="s">
        <v>226</v>
      </c>
      <c r="E535" s="153" t="s">
        <v>19</v>
      </c>
      <c r="F535" s="154" t="s">
        <v>9516</v>
      </c>
      <c r="H535" s="155">
        <v>22.817</v>
      </c>
      <c r="I535" s="156"/>
      <c r="L535" s="152"/>
      <c r="M535" s="157"/>
      <c r="T535" s="158"/>
      <c r="AT535" s="153" t="s">
        <v>226</v>
      </c>
      <c r="AU535" s="153" t="s">
        <v>79</v>
      </c>
      <c r="AV535" s="12" t="s">
        <v>79</v>
      </c>
      <c r="AW535" s="12" t="s">
        <v>31</v>
      </c>
      <c r="AX535" s="12" t="s">
        <v>69</v>
      </c>
      <c r="AY535" s="153" t="s">
        <v>212</v>
      </c>
    </row>
    <row r="536" spans="2:65" s="12" customFormat="1">
      <c r="B536" s="152"/>
      <c r="D536" s="150" t="s">
        <v>226</v>
      </c>
      <c r="E536" s="153" t="s">
        <v>19</v>
      </c>
      <c r="F536" s="154" t="s">
        <v>9517</v>
      </c>
      <c r="H536" s="155">
        <v>21.273</v>
      </c>
      <c r="I536" s="156"/>
      <c r="L536" s="152"/>
      <c r="M536" s="157"/>
      <c r="T536" s="158"/>
      <c r="AT536" s="153" t="s">
        <v>226</v>
      </c>
      <c r="AU536" s="153" t="s">
        <v>79</v>
      </c>
      <c r="AV536" s="12" t="s">
        <v>79</v>
      </c>
      <c r="AW536" s="12" t="s">
        <v>31</v>
      </c>
      <c r="AX536" s="12" t="s">
        <v>69</v>
      </c>
      <c r="AY536" s="153" t="s">
        <v>212</v>
      </c>
    </row>
    <row r="537" spans="2:65" s="12" customFormat="1">
      <c r="B537" s="152"/>
      <c r="D537" s="150" t="s">
        <v>226</v>
      </c>
      <c r="E537" s="153" t="s">
        <v>19</v>
      </c>
      <c r="F537" s="154" t="s">
        <v>9518</v>
      </c>
      <c r="H537" s="155">
        <v>20.79</v>
      </c>
      <c r="I537" s="156"/>
      <c r="L537" s="152"/>
      <c r="M537" s="157"/>
      <c r="T537" s="158"/>
      <c r="AT537" s="153" t="s">
        <v>226</v>
      </c>
      <c r="AU537" s="153" t="s">
        <v>79</v>
      </c>
      <c r="AV537" s="12" t="s">
        <v>79</v>
      </c>
      <c r="AW537" s="12" t="s">
        <v>31</v>
      </c>
      <c r="AX537" s="12" t="s">
        <v>69</v>
      </c>
      <c r="AY537" s="153" t="s">
        <v>212</v>
      </c>
    </row>
    <row r="538" spans="2:65" s="12" customFormat="1">
      <c r="B538" s="152"/>
      <c r="D538" s="150" t="s">
        <v>226</v>
      </c>
      <c r="E538" s="153" t="s">
        <v>19</v>
      </c>
      <c r="F538" s="154" t="s">
        <v>9519</v>
      </c>
      <c r="H538" s="155">
        <v>18.815999999999999</v>
      </c>
      <c r="I538" s="156"/>
      <c r="L538" s="152"/>
      <c r="M538" s="157"/>
      <c r="T538" s="158"/>
      <c r="AT538" s="153" t="s">
        <v>226</v>
      </c>
      <c r="AU538" s="153" t="s">
        <v>79</v>
      </c>
      <c r="AV538" s="12" t="s">
        <v>79</v>
      </c>
      <c r="AW538" s="12" t="s">
        <v>31</v>
      </c>
      <c r="AX538" s="12" t="s">
        <v>69</v>
      </c>
      <c r="AY538" s="153" t="s">
        <v>212</v>
      </c>
    </row>
    <row r="539" spans="2:65" s="12" customFormat="1">
      <c r="B539" s="152"/>
      <c r="D539" s="150" t="s">
        <v>226</v>
      </c>
      <c r="E539" s="153" t="s">
        <v>19</v>
      </c>
      <c r="F539" s="154" t="s">
        <v>9520</v>
      </c>
      <c r="H539" s="155">
        <v>6.09</v>
      </c>
      <c r="I539" s="156"/>
      <c r="L539" s="152"/>
      <c r="M539" s="157"/>
      <c r="T539" s="158"/>
      <c r="AT539" s="153" t="s">
        <v>226</v>
      </c>
      <c r="AU539" s="153" t="s">
        <v>79</v>
      </c>
      <c r="AV539" s="12" t="s">
        <v>79</v>
      </c>
      <c r="AW539" s="12" t="s">
        <v>31</v>
      </c>
      <c r="AX539" s="12" t="s">
        <v>69</v>
      </c>
      <c r="AY539" s="153" t="s">
        <v>212</v>
      </c>
    </row>
    <row r="540" spans="2:65" s="14" customFormat="1">
      <c r="B540" s="170"/>
      <c r="D540" s="150" t="s">
        <v>226</v>
      </c>
      <c r="E540" s="171" t="s">
        <v>19</v>
      </c>
      <c r="F540" s="172" t="s">
        <v>9384</v>
      </c>
      <c r="H540" s="171" t="s">
        <v>19</v>
      </c>
      <c r="I540" s="173"/>
      <c r="L540" s="170"/>
      <c r="M540" s="174"/>
      <c r="T540" s="175"/>
      <c r="AT540" s="171" t="s">
        <v>226</v>
      </c>
      <c r="AU540" s="171" t="s">
        <v>79</v>
      </c>
      <c r="AV540" s="14" t="s">
        <v>77</v>
      </c>
      <c r="AW540" s="14" t="s">
        <v>31</v>
      </c>
      <c r="AX540" s="14" t="s">
        <v>69</v>
      </c>
      <c r="AY540" s="171" t="s">
        <v>212</v>
      </c>
    </row>
    <row r="541" spans="2:65" s="12" customFormat="1">
      <c r="B541" s="152"/>
      <c r="D541" s="150" t="s">
        <v>226</v>
      </c>
      <c r="E541" s="153" t="s">
        <v>19</v>
      </c>
      <c r="F541" s="154" t="s">
        <v>9365</v>
      </c>
      <c r="H541" s="155">
        <v>41.465000000000003</v>
      </c>
      <c r="I541" s="156"/>
      <c r="L541" s="152"/>
      <c r="M541" s="157"/>
      <c r="T541" s="158"/>
      <c r="AT541" s="153" t="s">
        <v>226</v>
      </c>
      <c r="AU541" s="153" t="s">
        <v>79</v>
      </c>
      <c r="AV541" s="12" t="s">
        <v>79</v>
      </c>
      <c r="AW541" s="12" t="s">
        <v>31</v>
      </c>
      <c r="AX541" s="12" t="s">
        <v>69</v>
      </c>
      <c r="AY541" s="153" t="s">
        <v>212</v>
      </c>
    </row>
    <row r="542" spans="2:65" s="12" customFormat="1">
      <c r="B542" s="152"/>
      <c r="D542" s="150" t="s">
        <v>226</v>
      </c>
      <c r="E542" s="153" t="s">
        <v>19</v>
      </c>
      <c r="F542" s="154" t="s">
        <v>9366</v>
      </c>
      <c r="H542" s="155">
        <v>2.4470000000000001</v>
      </c>
      <c r="I542" s="156"/>
      <c r="L542" s="152"/>
      <c r="M542" s="157"/>
      <c r="T542" s="158"/>
      <c r="AT542" s="153" t="s">
        <v>226</v>
      </c>
      <c r="AU542" s="153" t="s">
        <v>79</v>
      </c>
      <c r="AV542" s="12" t="s">
        <v>79</v>
      </c>
      <c r="AW542" s="12" t="s">
        <v>31</v>
      </c>
      <c r="AX542" s="12" t="s">
        <v>69</v>
      </c>
      <c r="AY542" s="153" t="s">
        <v>212</v>
      </c>
    </row>
    <row r="543" spans="2:65" s="12" customFormat="1">
      <c r="B543" s="152"/>
      <c r="D543" s="150" t="s">
        <v>226</v>
      </c>
      <c r="E543" s="153" t="s">
        <v>19</v>
      </c>
      <c r="F543" s="154" t="s">
        <v>9367</v>
      </c>
      <c r="H543" s="155">
        <v>12.579000000000001</v>
      </c>
      <c r="I543" s="156"/>
      <c r="L543" s="152"/>
      <c r="M543" s="157"/>
      <c r="T543" s="158"/>
      <c r="AT543" s="153" t="s">
        <v>226</v>
      </c>
      <c r="AU543" s="153" t="s">
        <v>79</v>
      </c>
      <c r="AV543" s="12" t="s">
        <v>79</v>
      </c>
      <c r="AW543" s="12" t="s">
        <v>31</v>
      </c>
      <c r="AX543" s="12" t="s">
        <v>69</v>
      </c>
      <c r="AY543" s="153" t="s">
        <v>212</v>
      </c>
    </row>
    <row r="544" spans="2:65" s="12" customFormat="1">
      <c r="B544" s="152"/>
      <c r="D544" s="150" t="s">
        <v>226</v>
      </c>
      <c r="E544" s="153" t="s">
        <v>19</v>
      </c>
      <c r="F544" s="154" t="s">
        <v>9368</v>
      </c>
      <c r="H544" s="155">
        <v>64.459999999999994</v>
      </c>
      <c r="I544" s="156"/>
      <c r="L544" s="152"/>
      <c r="M544" s="157"/>
      <c r="T544" s="158"/>
      <c r="AT544" s="153" t="s">
        <v>226</v>
      </c>
      <c r="AU544" s="153" t="s">
        <v>79</v>
      </c>
      <c r="AV544" s="12" t="s">
        <v>79</v>
      </c>
      <c r="AW544" s="12" t="s">
        <v>31</v>
      </c>
      <c r="AX544" s="12" t="s">
        <v>69</v>
      </c>
      <c r="AY544" s="153" t="s">
        <v>212</v>
      </c>
    </row>
    <row r="545" spans="2:65" s="12" customFormat="1">
      <c r="B545" s="152"/>
      <c r="D545" s="150" t="s">
        <v>226</v>
      </c>
      <c r="E545" s="153" t="s">
        <v>19</v>
      </c>
      <c r="F545" s="154" t="s">
        <v>9369</v>
      </c>
      <c r="H545" s="155">
        <v>4.5890000000000004</v>
      </c>
      <c r="I545" s="156"/>
      <c r="L545" s="152"/>
      <c r="M545" s="157"/>
      <c r="T545" s="158"/>
      <c r="AT545" s="153" t="s">
        <v>226</v>
      </c>
      <c r="AU545" s="153" t="s">
        <v>79</v>
      </c>
      <c r="AV545" s="12" t="s">
        <v>79</v>
      </c>
      <c r="AW545" s="12" t="s">
        <v>31</v>
      </c>
      <c r="AX545" s="12" t="s">
        <v>69</v>
      </c>
      <c r="AY545" s="153" t="s">
        <v>212</v>
      </c>
    </row>
    <row r="546" spans="2:65" s="12" customFormat="1">
      <c r="B546" s="152"/>
      <c r="D546" s="150" t="s">
        <v>226</v>
      </c>
      <c r="E546" s="153" t="s">
        <v>19</v>
      </c>
      <c r="F546" s="154" t="s">
        <v>9370</v>
      </c>
      <c r="H546" s="155">
        <v>8.2219999999999995</v>
      </c>
      <c r="I546" s="156"/>
      <c r="L546" s="152"/>
      <c r="M546" s="157"/>
      <c r="T546" s="158"/>
      <c r="AT546" s="153" t="s">
        <v>226</v>
      </c>
      <c r="AU546" s="153" t="s">
        <v>79</v>
      </c>
      <c r="AV546" s="12" t="s">
        <v>79</v>
      </c>
      <c r="AW546" s="12" t="s">
        <v>31</v>
      </c>
      <c r="AX546" s="12" t="s">
        <v>69</v>
      </c>
      <c r="AY546" s="153" t="s">
        <v>212</v>
      </c>
    </row>
    <row r="547" spans="2:65" s="12" customFormat="1">
      <c r="B547" s="152"/>
      <c r="D547" s="150" t="s">
        <v>226</v>
      </c>
      <c r="E547" s="153" t="s">
        <v>19</v>
      </c>
      <c r="F547" s="154" t="s">
        <v>9371</v>
      </c>
      <c r="H547" s="155">
        <v>2.5619999999999998</v>
      </c>
      <c r="I547" s="156"/>
      <c r="L547" s="152"/>
      <c r="M547" s="157"/>
      <c r="T547" s="158"/>
      <c r="AT547" s="153" t="s">
        <v>226</v>
      </c>
      <c r="AU547" s="153" t="s">
        <v>79</v>
      </c>
      <c r="AV547" s="12" t="s">
        <v>79</v>
      </c>
      <c r="AW547" s="12" t="s">
        <v>31</v>
      </c>
      <c r="AX547" s="12" t="s">
        <v>69</v>
      </c>
      <c r="AY547" s="153" t="s">
        <v>212</v>
      </c>
    </row>
    <row r="548" spans="2:65" s="14" customFormat="1">
      <c r="B548" s="170"/>
      <c r="D548" s="150" t="s">
        <v>226</v>
      </c>
      <c r="E548" s="171" t="s">
        <v>19</v>
      </c>
      <c r="F548" s="172" t="s">
        <v>9484</v>
      </c>
      <c r="H548" s="171" t="s">
        <v>19</v>
      </c>
      <c r="I548" s="173"/>
      <c r="L548" s="170"/>
      <c r="M548" s="174"/>
      <c r="T548" s="175"/>
      <c r="AT548" s="171" t="s">
        <v>226</v>
      </c>
      <c r="AU548" s="171" t="s">
        <v>79</v>
      </c>
      <c r="AV548" s="14" t="s">
        <v>77</v>
      </c>
      <c r="AW548" s="14" t="s">
        <v>31</v>
      </c>
      <c r="AX548" s="14" t="s">
        <v>69</v>
      </c>
      <c r="AY548" s="171" t="s">
        <v>212</v>
      </c>
    </row>
    <row r="549" spans="2:65" s="12" customFormat="1">
      <c r="B549" s="152"/>
      <c r="D549" s="150" t="s">
        <v>226</v>
      </c>
      <c r="E549" s="153" t="s">
        <v>19</v>
      </c>
      <c r="F549" s="154" t="s">
        <v>9521</v>
      </c>
      <c r="H549" s="155">
        <v>1.722</v>
      </c>
      <c r="I549" s="156"/>
      <c r="L549" s="152"/>
      <c r="M549" s="157"/>
      <c r="T549" s="158"/>
      <c r="AT549" s="153" t="s">
        <v>226</v>
      </c>
      <c r="AU549" s="153" t="s">
        <v>79</v>
      </c>
      <c r="AV549" s="12" t="s">
        <v>79</v>
      </c>
      <c r="AW549" s="12" t="s">
        <v>31</v>
      </c>
      <c r="AX549" s="12" t="s">
        <v>69</v>
      </c>
      <c r="AY549" s="153" t="s">
        <v>212</v>
      </c>
    </row>
    <row r="550" spans="2:65" s="12" customFormat="1">
      <c r="B550" s="152"/>
      <c r="D550" s="150" t="s">
        <v>226</v>
      </c>
      <c r="E550" s="153" t="s">
        <v>19</v>
      </c>
      <c r="F550" s="154" t="s">
        <v>9522</v>
      </c>
      <c r="H550" s="155">
        <v>0.23100000000000001</v>
      </c>
      <c r="I550" s="156"/>
      <c r="L550" s="152"/>
      <c r="M550" s="157"/>
      <c r="T550" s="158"/>
      <c r="AT550" s="153" t="s">
        <v>226</v>
      </c>
      <c r="AU550" s="153" t="s">
        <v>79</v>
      </c>
      <c r="AV550" s="12" t="s">
        <v>79</v>
      </c>
      <c r="AW550" s="12" t="s">
        <v>31</v>
      </c>
      <c r="AX550" s="12" t="s">
        <v>69</v>
      </c>
      <c r="AY550" s="153" t="s">
        <v>212</v>
      </c>
    </row>
    <row r="551" spans="2:65" s="12" customFormat="1">
      <c r="B551" s="152"/>
      <c r="D551" s="150" t="s">
        <v>226</v>
      </c>
      <c r="E551" s="153" t="s">
        <v>19</v>
      </c>
      <c r="F551" s="154" t="s">
        <v>9523</v>
      </c>
      <c r="H551" s="155">
        <v>0.221</v>
      </c>
      <c r="I551" s="156"/>
      <c r="L551" s="152"/>
      <c r="M551" s="157"/>
      <c r="T551" s="158"/>
      <c r="AT551" s="153" t="s">
        <v>226</v>
      </c>
      <c r="AU551" s="153" t="s">
        <v>79</v>
      </c>
      <c r="AV551" s="12" t="s">
        <v>79</v>
      </c>
      <c r="AW551" s="12" t="s">
        <v>31</v>
      </c>
      <c r="AX551" s="12" t="s">
        <v>69</v>
      </c>
      <c r="AY551" s="153" t="s">
        <v>212</v>
      </c>
    </row>
    <row r="552" spans="2:65" s="12" customFormat="1">
      <c r="B552" s="152"/>
      <c r="D552" s="150" t="s">
        <v>226</v>
      </c>
      <c r="E552" s="153" t="s">
        <v>19</v>
      </c>
      <c r="F552" s="154" t="s">
        <v>9524</v>
      </c>
      <c r="H552" s="155">
        <v>2.121</v>
      </c>
      <c r="I552" s="156"/>
      <c r="L552" s="152"/>
      <c r="M552" s="157"/>
      <c r="T552" s="158"/>
      <c r="AT552" s="153" t="s">
        <v>226</v>
      </c>
      <c r="AU552" s="153" t="s">
        <v>79</v>
      </c>
      <c r="AV552" s="12" t="s">
        <v>79</v>
      </c>
      <c r="AW552" s="12" t="s">
        <v>31</v>
      </c>
      <c r="AX552" s="12" t="s">
        <v>69</v>
      </c>
      <c r="AY552" s="153" t="s">
        <v>212</v>
      </c>
    </row>
    <row r="553" spans="2:65" s="12" customFormat="1">
      <c r="B553" s="152"/>
      <c r="D553" s="150" t="s">
        <v>226</v>
      </c>
      <c r="E553" s="153" t="s">
        <v>19</v>
      </c>
      <c r="F553" s="154" t="s">
        <v>9525</v>
      </c>
      <c r="H553" s="155">
        <v>0.43099999999999999</v>
      </c>
      <c r="I553" s="156"/>
      <c r="L553" s="152"/>
      <c r="M553" s="157"/>
      <c r="T553" s="158"/>
      <c r="AT553" s="153" t="s">
        <v>226</v>
      </c>
      <c r="AU553" s="153" t="s">
        <v>79</v>
      </c>
      <c r="AV553" s="12" t="s">
        <v>79</v>
      </c>
      <c r="AW553" s="12" t="s">
        <v>31</v>
      </c>
      <c r="AX553" s="12" t="s">
        <v>69</v>
      </c>
      <c r="AY553" s="153" t="s">
        <v>212</v>
      </c>
    </row>
    <row r="554" spans="2:65" s="12" customFormat="1">
      <c r="B554" s="152"/>
      <c r="D554" s="150" t="s">
        <v>226</v>
      </c>
      <c r="E554" s="153" t="s">
        <v>19</v>
      </c>
      <c r="F554" s="154" t="s">
        <v>9526</v>
      </c>
      <c r="H554" s="155">
        <v>4.5890000000000004</v>
      </c>
      <c r="I554" s="156"/>
      <c r="L554" s="152"/>
      <c r="M554" s="157"/>
      <c r="T554" s="158"/>
      <c r="AT554" s="153" t="s">
        <v>226</v>
      </c>
      <c r="AU554" s="153" t="s">
        <v>79</v>
      </c>
      <c r="AV554" s="12" t="s">
        <v>79</v>
      </c>
      <c r="AW554" s="12" t="s">
        <v>31</v>
      </c>
      <c r="AX554" s="12" t="s">
        <v>69</v>
      </c>
      <c r="AY554" s="153" t="s">
        <v>212</v>
      </c>
    </row>
    <row r="555" spans="2:65" s="12" customFormat="1">
      <c r="B555" s="152"/>
      <c r="D555" s="150" t="s">
        <v>226</v>
      </c>
      <c r="E555" s="153" t="s">
        <v>19</v>
      </c>
      <c r="F555" s="154" t="s">
        <v>9527</v>
      </c>
      <c r="H555" s="155">
        <v>2.331</v>
      </c>
      <c r="I555" s="156"/>
      <c r="L555" s="152"/>
      <c r="M555" s="157"/>
      <c r="T555" s="158"/>
      <c r="AT555" s="153" t="s">
        <v>226</v>
      </c>
      <c r="AU555" s="153" t="s">
        <v>79</v>
      </c>
      <c r="AV555" s="12" t="s">
        <v>79</v>
      </c>
      <c r="AW555" s="12" t="s">
        <v>31</v>
      </c>
      <c r="AX555" s="12" t="s">
        <v>69</v>
      </c>
      <c r="AY555" s="153" t="s">
        <v>212</v>
      </c>
    </row>
    <row r="556" spans="2:65" s="13" customFormat="1">
      <c r="B556" s="159"/>
      <c r="D556" s="150" t="s">
        <v>226</v>
      </c>
      <c r="E556" s="160" t="s">
        <v>19</v>
      </c>
      <c r="F556" s="161" t="s">
        <v>228</v>
      </c>
      <c r="H556" s="162">
        <v>330.05200000000002</v>
      </c>
      <c r="I556" s="163"/>
      <c r="L556" s="159"/>
      <c r="M556" s="164"/>
      <c r="T556" s="165"/>
      <c r="AT556" s="160" t="s">
        <v>226</v>
      </c>
      <c r="AU556" s="160" t="s">
        <v>79</v>
      </c>
      <c r="AV556" s="13" t="s">
        <v>229</v>
      </c>
      <c r="AW556" s="13" t="s">
        <v>31</v>
      </c>
      <c r="AX556" s="13" t="s">
        <v>77</v>
      </c>
      <c r="AY556" s="160" t="s">
        <v>212</v>
      </c>
    </row>
    <row r="557" spans="2:65" s="1" customFormat="1" ht="16.5" customHeight="1">
      <c r="B557" s="34"/>
      <c r="C557" s="133" t="s">
        <v>947</v>
      </c>
      <c r="D557" s="133" t="s">
        <v>215</v>
      </c>
      <c r="E557" s="134" t="s">
        <v>9528</v>
      </c>
      <c r="F557" s="135" t="s">
        <v>9529</v>
      </c>
      <c r="G557" s="136" t="s">
        <v>536</v>
      </c>
      <c r="H557" s="137">
        <v>272.529</v>
      </c>
      <c r="I557" s="138"/>
      <c r="J557" s="139">
        <f>ROUND(I557*H557,2)</f>
        <v>0</v>
      </c>
      <c r="K557" s="135" t="s">
        <v>219</v>
      </c>
      <c r="L557" s="34"/>
      <c r="M557" s="140" t="s">
        <v>19</v>
      </c>
      <c r="N557" s="141" t="s">
        <v>40</v>
      </c>
      <c r="P557" s="142">
        <f>O557*H557</f>
        <v>0</v>
      </c>
      <c r="Q557" s="142">
        <v>2.3700000000000001E-3</v>
      </c>
      <c r="R557" s="142">
        <f>Q557*H557</f>
        <v>0.64589373000000005</v>
      </c>
      <c r="S557" s="142">
        <v>0</v>
      </c>
      <c r="T557" s="143">
        <f>S557*H557</f>
        <v>0</v>
      </c>
      <c r="AR557" s="144" t="s">
        <v>316</v>
      </c>
      <c r="AT557" s="144" t="s">
        <v>215</v>
      </c>
      <c r="AU557" s="144" t="s">
        <v>79</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316</v>
      </c>
      <c r="BM557" s="144" t="s">
        <v>9530</v>
      </c>
    </row>
    <row r="558" spans="2:65" s="1" customFormat="1">
      <c r="B558" s="34"/>
      <c r="D558" s="146" t="s">
        <v>222</v>
      </c>
      <c r="F558" s="147" t="s">
        <v>9531</v>
      </c>
      <c r="I558" s="148"/>
      <c r="L558" s="34"/>
      <c r="M558" s="149"/>
      <c r="T558" s="55"/>
      <c r="AT558" s="19" t="s">
        <v>222</v>
      </c>
      <c r="AU558" s="19" t="s">
        <v>79</v>
      </c>
    </row>
    <row r="559" spans="2:65" s="14" customFormat="1">
      <c r="B559" s="170"/>
      <c r="D559" s="150" t="s">
        <v>226</v>
      </c>
      <c r="E559" s="171" t="s">
        <v>19</v>
      </c>
      <c r="F559" s="172" t="s">
        <v>9471</v>
      </c>
      <c r="H559" s="171" t="s">
        <v>19</v>
      </c>
      <c r="I559" s="173"/>
      <c r="L559" s="170"/>
      <c r="M559" s="174"/>
      <c r="T559" s="175"/>
      <c r="AT559" s="171" t="s">
        <v>226</v>
      </c>
      <c r="AU559" s="171" t="s">
        <v>79</v>
      </c>
      <c r="AV559" s="14" t="s">
        <v>77</v>
      </c>
      <c r="AW559" s="14" t="s">
        <v>31</v>
      </c>
      <c r="AX559" s="14" t="s">
        <v>69</v>
      </c>
      <c r="AY559" s="171" t="s">
        <v>212</v>
      </c>
    </row>
    <row r="560" spans="2:65" s="12" customFormat="1">
      <c r="B560" s="152"/>
      <c r="D560" s="150" t="s">
        <v>226</v>
      </c>
      <c r="E560" s="153" t="s">
        <v>19</v>
      </c>
      <c r="F560" s="154" t="s">
        <v>9532</v>
      </c>
      <c r="H560" s="155">
        <v>20.675000000000001</v>
      </c>
      <c r="I560" s="156"/>
      <c r="L560" s="152"/>
      <c r="M560" s="157"/>
      <c r="T560" s="158"/>
      <c r="AT560" s="153" t="s">
        <v>226</v>
      </c>
      <c r="AU560" s="153" t="s">
        <v>79</v>
      </c>
      <c r="AV560" s="12" t="s">
        <v>79</v>
      </c>
      <c r="AW560" s="12" t="s">
        <v>31</v>
      </c>
      <c r="AX560" s="12" t="s">
        <v>69</v>
      </c>
      <c r="AY560" s="153" t="s">
        <v>212</v>
      </c>
    </row>
    <row r="561" spans="2:51" s="12" customFormat="1">
      <c r="B561" s="152"/>
      <c r="D561" s="150" t="s">
        <v>226</v>
      </c>
      <c r="E561" s="153" t="s">
        <v>19</v>
      </c>
      <c r="F561" s="154" t="s">
        <v>9386</v>
      </c>
      <c r="H561" s="155">
        <v>4.1580000000000004</v>
      </c>
      <c r="I561" s="156"/>
      <c r="L561" s="152"/>
      <c r="M561" s="157"/>
      <c r="T561" s="158"/>
      <c r="AT561" s="153" t="s">
        <v>226</v>
      </c>
      <c r="AU561" s="153" t="s">
        <v>79</v>
      </c>
      <c r="AV561" s="12" t="s">
        <v>79</v>
      </c>
      <c r="AW561" s="12" t="s">
        <v>31</v>
      </c>
      <c r="AX561" s="12" t="s">
        <v>69</v>
      </c>
      <c r="AY561" s="153" t="s">
        <v>212</v>
      </c>
    </row>
    <row r="562" spans="2:51" s="12" customFormat="1">
      <c r="B562" s="152"/>
      <c r="D562" s="150" t="s">
        <v>226</v>
      </c>
      <c r="E562" s="153" t="s">
        <v>19</v>
      </c>
      <c r="F562" s="154" t="s">
        <v>9533</v>
      </c>
      <c r="H562" s="155">
        <v>42.356999999999999</v>
      </c>
      <c r="I562" s="156"/>
      <c r="L562" s="152"/>
      <c r="M562" s="157"/>
      <c r="T562" s="158"/>
      <c r="AT562" s="153" t="s">
        <v>226</v>
      </c>
      <c r="AU562" s="153" t="s">
        <v>79</v>
      </c>
      <c r="AV562" s="12" t="s">
        <v>79</v>
      </c>
      <c r="AW562" s="12" t="s">
        <v>31</v>
      </c>
      <c r="AX562" s="12" t="s">
        <v>69</v>
      </c>
      <c r="AY562" s="153" t="s">
        <v>212</v>
      </c>
    </row>
    <row r="563" spans="2:51" s="12" customFormat="1">
      <c r="B563" s="152"/>
      <c r="D563" s="150" t="s">
        <v>226</v>
      </c>
      <c r="E563" s="153" t="s">
        <v>19</v>
      </c>
      <c r="F563" s="154" t="s">
        <v>9534</v>
      </c>
      <c r="H563" s="155">
        <v>4.1580000000000004</v>
      </c>
      <c r="I563" s="156"/>
      <c r="L563" s="152"/>
      <c r="M563" s="157"/>
      <c r="T563" s="158"/>
      <c r="AT563" s="153" t="s">
        <v>226</v>
      </c>
      <c r="AU563" s="153" t="s">
        <v>79</v>
      </c>
      <c r="AV563" s="12" t="s">
        <v>79</v>
      </c>
      <c r="AW563" s="12" t="s">
        <v>31</v>
      </c>
      <c r="AX563" s="12" t="s">
        <v>69</v>
      </c>
      <c r="AY563" s="153" t="s">
        <v>212</v>
      </c>
    </row>
    <row r="564" spans="2:51" s="14" customFormat="1">
      <c r="B564" s="170"/>
      <c r="D564" s="150" t="s">
        <v>226</v>
      </c>
      <c r="E564" s="171" t="s">
        <v>19</v>
      </c>
      <c r="F564" s="172" t="s">
        <v>9384</v>
      </c>
      <c r="H564" s="171" t="s">
        <v>19</v>
      </c>
      <c r="I564" s="173"/>
      <c r="L564" s="170"/>
      <c r="M564" s="174"/>
      <c r="T564" s="175"/>
      <c r="AT564" s="171" t="s">
        <v>226</v>
      </c>
      <c r="AU564" s="171" t="s">
        <v>79</v>
      </c>
      <c r="AV564" s="14" t="s">
        <v>77</v>
      </c>
      <c r="AW564" s="14" t="s">
        <v>31</v>
      </c>
      <c r="AX564" s="14" t="s">
        <v>69</v>
      </c>
      <c r="AY564" s="171" t="s">
        <v>212</v>
      </c>
    </row>
    <row r="565" spans="2:51" s="12" customFormat="1">
      <c r="B565" s="152"/>
      <c r="D565" s="150" t="s">
        <v>226</v>
      </c>
      <c r="E565" s="153" t="s">
        <v>19</v>
      </c>
      <c r="F565" s="154" t="s">
        <v>9373</v>
      </c>
      <c r="H565" s="155">
        <v>75.926000000000002</v>
      </c>
      <c r="I565" s="156"/>
      <c r="L565" s="152"/>
      <c r="M565" s="157"/>
      <c r="T565" s="158"/>
      <c r="AT565" s="153" t="s">
        <v>226</v>
      </c>
      <c r="AU565" s="153" t="s">
        <v>79</v>
      </c>
      <c r="AV565" s="12" t="s">
        <v>79</v>
      </c>
      <c r="AW565" s="12" t="s">
        <v>31</v>
      </c>
      <c r="AX565" s="12" t="s">
        <v>69</v>
      </c>
      <c r="AY565" s="153" t="s">
        <v>212</v>
      </c>
    </row>
    <row r="566" spans="2:51" s="12" customFormat="1">
      <c r="B566" s="152"/>
      <c r="D566" s="150" t="s">
        <v>226</v>
      </c>
      <c r="E566" s="153" t="s">
        <v>19</v>
      </c>
      <c r="F566" s="154" t="s">
        <v>9374</v>
      </c>
      <c r="H566" s="155">
        <v>8.3160000000000007</v>
      </c>
      <c r="I566" s="156"/>
      <c r="L566" s="152"/>
      <c r="M566" s="157"/>
      <c r="T566" s="158"/>
      <c r="AT566" s="153" t="s">
        <v>226</v>
      </c>
      <c r="AU566" s="153" t="s">
        <v>79</v>
      </c>
      <c r="AV566" s="12" t="s">
        <v>79</v>
      </c>
      <c r="AW566" s="12" t="s">
        <v>31</v>
      </c>
      <c r="AX566" s="12" t="s">
        <v>69</v>
      </c>
      <c r="AY566" s="153" t="s">
        <v>212</v>
      </c>
    </row>
    <row r="567" spans="2:51" s="12" customFormat="1">
      <c r="B567" s="152"/>
      <c r="D567" s="150" t="s">
        <v>226</v>
      </c>
      <c r="E567" s="153" t="s">
        <v>19</v>
      </c>
      <c r="F567" s="154" t="s">
        <v>9261</v>
      </c>
      <c r="H567" s="155">
        <v>4.1580000000000004</v>
      </c>
      <c r="I567" s="156"/>
      <c r="L567" s="152"/>
      <c r="M567" s="157"/>
      <c r="T567" s="158"/>
      <c r="AT567" s="153" t="s">
        <v>226</v>
      </c>
      <c r="AU567" s="153" t="s">
        <v>79</v>
      </c>
      <c r="AV567" s="12" t="s">
        <v>79</v>
      </c>
      <c r="AW567" s="12" t="s">
        <v>31</v>
      </c>
      <c r="AX567" s="12" t="s">
        <v>69</v>
      </c>
      <c r="AY567" s="153" t="s">
        <v>212</v>
      </c>
    </row>
    <row r="568" spans="2:51" s="12" customFormat="1">
      <c r="B568" s="152"/>
      <c r="D568" s="150" t="s">
        <v>226</v>
      </c>
      <c r="E568" s="153" t="s">
        <v>19</v>
      </c>
      <c r="F568" s="154" t="s">
        <v>9375</v>
      </c>
      <c r="H568" s="155">
        <v>42</v>
      </c>
      <c r="I568" s="156"/>
      <c r="L568" s="152"/>
      <c r="M568" s="157"/>
      <c r="T568" s="158"/>
      <c r="AT568" s="153" t="s">
        <v>226</v>
      </c>
      <c r="AU568" s="153" t="s">
        <v>79</v>
      </c>
      <c r="AV568" s="12" t="s">
        <v>79</v>
      </c>
      <c r="AW568" s="12" t="s">
        <v>31</v>
      </c>
      <c r="AX568" s="12" t="s">
        <v>69</v>
      </c>
      <c r="AY568" s="153" t="s">
        <v>212</v>
      </c>
    </row>
    <row r="569" spans="2:51" s="12" customFormat="1">
      <c r="B569" s="152"/>
      <c r="D569" s="150" t="s">
        <v>226</v>
      </c>
      <c r="E569" s="153" t="s">
        <v>19</v>
      </c>
      <c r="F569" s="154" t="s">
        <v>9376</v>
      </c>
      <c r="H569" s="155">
        <v>4.1580000000000004</v>
      </c>
      <c r="I569" s="156"/>
      <c r="L569" s="152"/>
      <c r="M569" s="157"/>
      <c r="T569" s="158"/>
      <c r="AT569" s="153" t="s">
        <v>226</v>
      </c>
      <c r="AU569" s="153" t="s">
        <v>79</v>
      </c>
      <c r="AV569" s="12" t="s">
        <v>79</v>
      </c>
      <c r="AW569" s="12" t="s">
        <v>31</v>
      </c>
      <c r="AX569" s="12" t="s">
        <v>69</v>
      </c>
      <c r="AY569" s="153" t="s">
        <v>212</v>
      </c>
    </row>
    <row r="570" spans="2:51" s="14" customFormat="1">
      <c r="B570" s="170"/>
      <c r="D570" s="150" t="s">
        <v>226</v>
      </c>
      <c r="E570" s="171" t="s">
        <v>19</v>
      </c>
      <c r="F570" s="172" t="s">
        <v>9484</v>
      </c>
      <c r="H570" s="171" t="s">
        <v>19</v>
      </c>
      <c r="I570" s="173"/>
      <c r="L570" s="170"/>
      <c r="M570" s="174"/>
      <c r="T570" s="175"/>
      <c r="AT570" s="171" t="s">
        <v>226</v>
      </c>
      <c r="AU570" s="171" t="s">
        <v>79</v>
      </c>
      <c r="AV570" s="14" t="s">
        <v>77</v>
      </c>
      <c r="AW570" s="14" t="s">
        <v>31</v>
      </c>
      <c r="AX570" s="14" t="s">
        <v>69</v>
      </c>
      <c r="AY570" s="171" t="s">
        <v>212</v>
      </c>
    </row>
    <row r="571" spans="2:51" s="12" customFormat="1">
      <c r="B571" s="152"/>
      <c r="D571" s="150" t="s">
        <v>226</v>
      </c>
      <c r="E571" s="153" t="s">
        <v>19</v>
      </c>
      <c r="F571" s="154" t="s">
        <v>9535</v>
      </c>
      <c r="H571" s="155">
        <v>41.674999999999997</v>
      </c>
      <c r="I571" s="156"/>
      <c r="L571" s="152"/>
      <c r="M571" s="157"/>
      <c r="T571" s="158"/>
      <c r="AT571" s="153" t="s">
        <v>226</v>
      </c>
      <c r="AU571" s="153" t="s">
        <v>79</v>
      </c>
      <c r="AV571" s="12" t="s">
        <v>79</v>
      </c>
      <c r="AW571" s="12" t="s">
        <v>31</v>
      </c>
      <c r="AX571" s="12" t="s">
        <v>69</v>
      </c>
      <c r="AY571" s="153" t="s">
        <v>212</v>
      </c>
    </row>
    <row r="572" spans="2:51" s="12" customFormat="1">
      <c r="B572" s="152"/>
      <c r="D572" s="150" t="s">
        <v>226</v>
      </c>
      <c r="E572" s="153" t="s">
        <v>19</v>
      </c>
      <c r="F572" s="154" t="s">
        <v>9374</v>
      </c>
      <c r="H572" s="155">
        <v>8.3160000000000007</v>
      </c>
      <c r="I572" s="156"/>
      <c r="L572" s="152"/>
      <c r="M572" s="157"/>
      <c r="T572" s="158"/>
      <c r="AT572" s="153" t="s">
        <v>226</v>
      </c>
      <c r="AU572" s="153" t="s">
        <v>79</v>
      </c>
      <c r="AV572" s="12" t="s">
        <v>79</v>
      </c>
      <c r="AW572" s="12" t="s">
        <v>31</v>
      </c>
      <c r="AX572" s="12" t="s">
        <v>69</v>
      </c>
      <c r="AY572" s="153" t="s">
        <v>212</v>
      </c>
    </row>
    <row r="573" spans="2:51" s="12" customFormat="1">
      <c r="B573" s="152"/>
      <c r="D573" s="150" t="s">
        <v>226</v>
      </c>
      <c r="E573" s="153" t="s">
        <v>19</v>
      </c>
      <c r="F573" s="154" t="s">
        <v>9465</v>
      </c>
      <c r="H573" s="155">
        <v>8.3160000000000007</v>
      </c>
      <c r="I573" s="156"/>
      <c r="L573" s="152"/>
      <c r="M573" s="157"/>
      <c r="T573" s="158"/>
      <c r="AT573" s="153" t="s">
        <v>226</v>
      </c>
      <c r="AU573" s="153" t="s">
        <v>79</v>
      </c>
      <c r="AV573" s="12" t="s">
        <v>79</v>
      </c>
      <c r="AW573" s="12" t="s">
        <v>31</v>
      </c>
      <c r="AX573" s="12" t="s">
        <v>69</v>
      </c>
      <c r="AY573" s="153" t="s">
        <v>212</v>
      </c>
    </row>
    <row r="574" spans="2:51" s="12" customFormat="1">
      <c r="B574" s="152"/>
      <c r="D574" s="150" t="s">
        <v>226</v>
      </c>
      <c r="E574" s="153" t="s">
        <v>19</v>
      </c>
      <c r="F574" s="154" t="s">
        <v>9534</v>
      </c>
      <c r="H574" s="155">
        <v>4.1580000000000004</v>
      </c>
      <c r="I574" s="156"/>
      <c r="L574" s="152"/>
      <c r="M574" s="157"/>
      <c r="T574" s="158"/>
      <c r="AT574" s="153" t="s">
        <v>226</v>
      </c>
      <c r="AU574" s="153" t="s">
        <v>79</v>
      </c>
      <c r="AV574" s="12" t="s">
        <v>79</v>
      </c>
      <c r="AW574" s="12" t="s">
        <v>31</v>
      </c>
      <c r="AX574" s="12" t="s">
        <v>69</v>
      </c>
      <c r="AY574" s="153" t="s">
        <v>212</v>
      </c>
    </row>
    <row r="575" spans="2:51" s="12" customFormat="1">
      <c r="B575" s="152"/>
      <c r="D575" s="150" t="s">
        <v>226</v>
      </c>
      <c r="E575" s="153" t="s">
        <v>19</v>
      </c>
      <c r="F575" s="154" t="s">
        <v>9376</v>
      </c>
      <c r="H575" s="155">
        <v>4.1580000000000004</v>
      </c>
      <c r="I575" s="156"/>
      <c r="L575" s="152"/>
      <c r="M575" s="157"/>
      <c r="T575" s="158"/>
      <c r="AT575" s="153" t="s">
        <v>226</v>
      </c>
      <c r="AU575" s="153" t="s">
        <v>79</v>
      </c>
      <c r="AV575" s="12" t="s">
        <v>79</v>
      </c>
      <c r="AW575" s="12" t="s">
        <v>31</v>
      </c>
      <c r="AX575" s="12" t="s">
        <v>69</v>
      </c>
      <c r="AY575" s="153" t="s">
        <v>212</v>
      </c>
    </row>
    <row r="576" spans="2:51" s="13" customFormat="1">
      <c r="B576" s="159"/>
      <c r="D576" s="150" t="s">
        <v>226</v>
      </c>
      <c r="E576" s="160" t="s">
        <v>19</v>
      </c>
      <c r="F576" s="161" t="s">
        <v>228</v>
      </c>
      <c r="H576" s="162">
        <v>272.529</v>
      </c>
      <c r="I576" s="163"/>
      <c r="L576" s="159"/>
      <c r="M576" s="164"/>
      <c r="T576" s="165"/>
      <c r="AT576" s="160" t="s">
        <v>226</v>
      </c>
      <c r="AU576" s="160" t="s">
        <v>79</v>
      </c>
      <c r="AV576" s="13" t="s">
        <v>229</v>
      </c>
      <c r="AW576" s="13" t="s">
        <v>31</v>
      </c>
      <c r="AX576" s="13" t="s">
        <v>77</v>
      </c>
      <c r="AY576" s="160" t="s">
        <v>212</v>
      </c>
    </row>
    <row r="577" spans="2:65" s="1" customFormat="1" ht="16.5" customHeight="1">
      <c r="B577" s="34"/>
      <c r="C577" s="133" t="s">
        <v>956</v>
      </c>
      <c r="D577" s="133" t="s">
        <v>215</v>
      </c>
      <c r="E577" s="134" t="s">
        <v>9536</v>
      </c>
      <c r="F577" s="135" t="s">
        <v>9537</v>
      </c>
      <c r="G577" s="136" t="s">
        <v>536</v>
      </c>
      <c r="H577" s="137">
        <v>80.346999999999994</v>
      </c>
      <c r="I577" s="138"/>
      <c r="J577" s="139">
        <f>ROUND(I577*H577,2)</f>
        <v>0</v>
      </c>
      <c r="K577" s="135" t="s">
        <v>219</v>
      </c>
      <c r="L577" s="34"/>
      <c r="M577" s="140" t="s">
        <v>19</v>
      </c>
      <c r="N577" s="141" t="s">
        <v>40</v>
      </c>
      <c r="P577" s="142">
        <f>O577*H577</f>
        <v>0</v>
      </c>
      <c r="Q577" s="142">
        <v>3.64E-3</v>
      </c>
      <c r="R577" s="142">
        <f>Q577*H577</f>
        <v>0.29246307999999999</v>
      </c>
      <c r="S577" s="142">
        <v>0</v>
      </c>
      <c r="T577" s="143">
        <f>S577*H577</f>
        <v>0</v>
      </c>
      <c r="AR577" s="144" t="s">
        <v>316</v>
      </c>
      <c r="AT577" s="144" t="s">
        <v>215</v>
      </c>
      <c r="AU577" s="144" t="s">
        <v>79</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9538</v>
      </c>
    </row>
    <row r="578" spans="2:65" s="1" customFormat="1">
      <c r="B578" s="34"/>
      <c r="D578" s="146" t="s">
        <v>222</v>
      </c>
      <c r="F578" s="147" t="s">
        <v>9539</v>
      </c>
      <c r="I578" s="148"/>
      <c r="L578" s="34"/>
      <c r="M578" s="149"/>
      <c r="T578" s="55"/>
      <c r="AT578" s="19" t="s">
        <v>222</v>
      </c>
      <c r="AU578" s="19" t="s">
        <v>79</v>
      </c>
    </row>
    <row r="579" spans="2:65" s="14" customFormat="1">
      <c r="B579" s="170"/>
      <c r="D579" s="150" t="s">
        <v>226</v>
      </c>
      <c r="E579" s="171" t="s">
        <v>19</v>
      </c>
      <c r="F579" s="172" t="s">
        <v>9471</v>
      </c>
      <c r="H579" s="171" t="s">
        <v>19</v>
      </c>
      <c r="I579" s="173"/>
      <c r="L579" s="170"/>
      <c r="M579" s="174"/>
      <c r="T579" s="175"/>
      <c r="AT579" s="171" t="s">
        <v>226</v>
      </c>
      <c r="AU579" s="171" t="s">
        <v>79</v>
      </c>
      <c r="AV579" s="14" t="s">
        <v>77</v>
      </c>
      <c r="AW579" s="14" t="s">
        <v>31</v>
      </c>
      <c r="AX579" s="14" t="s">
        <v>69</v>
      </c>
      <c r="AY579" s="171" t="s">
        <v>212</v>
      </c>
    </row>
    <row r="580" spans="2:65" s="12" customFormat="1">
      <c r="B580" s="152"/>
      <c r="D580" s="150" t="s">
        <v>226</v>
      </c>
      <c r="E580" s="153" t="s">
        <v>19</v>
      </c>
      <c r="F580" s="154" t="s">
        <v>9540</v>
      </c>
      <c r="H580" s="155">
        <v>26.786000000000001</v>
      </c>
      <c r="I580" s="156"/>
      <c r="L580" s="152"/>
      <c r="M580" s="157"/>
      <c r="T580" s="158"/>
      <c r="AT580" s="153" t="s">
        <v>226</v>
      </c>
      <c r="AU580" s="153" t="s">
        <v>79</v>
      </c>
      <c r="AV580" s="12" t="s">
        <v>79</v>
      </c>
      <c r="AW580" s="12" t="s">
        <v>31</v>
      </c>
      <c r="AX580" s="12" t="s">
        <v>69</v>
      </c>
      <c r="AY580" s="153" t="s">
        <v>212</v>
      </c>
    </row>
    <row r="581" spans="2:65" s="12" customFormat="1">
      <c r="B581" s="152"/>
      <c r="D581" s="150" t="s">
        <v>226</v>
      </c>
      <c r="E581" s="153" t="s">
        <v>19</v>
      </c>
      <c r="F581" s="154" t="s">
        <v>9541</v>
      </c>
      <c r="H581" s="155">
        <v>8.4420000000000002</v>
      </c>
      <c r="I581" s="156"/>
      <c r="L581" s="152"/>
      <c r="M581" s="157"/>
      <c r="T581" s="158"/>
      <c r="AT581" s="153" t="s">
        <v>226</v>
      </c>
      <c r="AU581" s="153" t="s">
        <v>79</v>
      </c>
      <c r="AV581" s="12" t="s">
        <v>79</v>
      </c>
      <c r="AW581" s="12" t="s">
        <v>31</v>
      </c>
      <c r="AX581" s="12" t="s">
        <v>69</v>
      </c>
      <c r="AY581" s="153" t="s">
        <v>212</v>
      </c>
    </row>
    <row r="582" spans="2:65" s="12" customFormat="1">
      <c r="B582" s="152"/>
      <c r="D582" s="150" t="s">
        <v>226</v>
      </c>
      <c r="E582" s="153" t="s">
        <v>19</v>
      </c>
      <c r="F582" s="154" t="s">
        <v>9261</v>
      </c>
      <c r="H582" s="155">
        <v>4.1580000000000004</v>
      </c>
      <c r="I582" s="156"/>
      <c r="L582" s="152"/>
      <c r="M582" s="157"/>
      <c r="T582" s="158"/>
      <c r="AT582" s="153" t="s">
        <v>226</v>
      </c>
      <c r="AU582" s="153" t="s">
        <v>79</v>
      </c>
      <c r="AV582" s="12" t="s">
        <v>79</v>
      </c>
      <c r="AW582" s="12" t="s">
        <v>31</v>
      </c>
      <c r="AX582" s="12" t="s">
        <v>69</v>
      </c>
      <c r="AY582" s="153" t="s">
        <v>212</v>
      </c>
    </row>
    <row r="583" spans="2:65" s="12" customFormat="1">
      <c r="B583" s="152"/>
      <c r="D583" s="150" t="s">
        <v>226</v>
      </c>
      <c r="E583" s="153" t="s">
        <v>19</v>
      </c>
      <c r="F583" s="154" t="s">
        <v>9542</v>
      </c>
      <c r="H583" s="155">
        <v>11.718</v>
      </c>
      <c r="I583" s="156"/>
      <c r="L583" s="152"/>
      <c r="M583" s="157"/>
      <c r="T583" s="158"/>
      <c r="AT583" s="153" t="s">
        <v>226</v>
      </c>
      <c r="AU583" s="153" t="s">
        <v>79</v>
      </c>
      <c r="AV583" s="12" t="s">
        <v>79</v>
      </c>
      <c r="AW583" s="12" t="s">
        <v>31</v>
      </c>
      <c r="AX583" s="12" t="s">
        <v>69</v>
      </c>
      <c r="AY583" s="153" t="s">
        <v>212</v>
      </c>
    </row>
    <row r="584" spans="2:65" s="14" customFormat="1">
      <c r="B584" s="170"/>
      <c r="D584" s="150" t="s">
        <v>226</v>
      </c>
      <c r="E584" s="171" t="s">
        <v>19</v>
      </c>
      <c r="F584" s="172" t="s">
        <v>9384</v>
      </c>
      <c r="H584" s="171" t="s">
        <v>19</v>
      </c>
      <c r="I584" s="173"/>
      <c r="L584" s="170"/>
      <c r="M584" s="174"/>
      <c r="T584" s="175"/>
      <c r="AT584" s="171" t="s">
        <v>226</v>
      </c>
      <c r="AU584" s="171" t="s">
        <v>79</v>
      </c>
      <c r="AV584" s="14" t="s">
        <v>77</v>
      </c>
      <c r="AW584" s="14" t="s">
        <v>31</v>
      </c>
      <c r="AX584" s="14" t="s">
        <v>69</v>
      </c>
      <c r="AY584" s="171" t="s">
        <v>212</v>
      </c>
    </row>
    <row r="585" spans="2:65" s="12" customFormat="1">
      <c r="B585" s="152"/>
      <c r="D585" s="150" t="s">
        <v>226</v>
      </c>
      <c r="E585" s="153" t="s">
        <v>19</v>
      </c>
      <c r="F585" s="154" t="s">
        <v>9378</v>
      </c>
      <c r="H585" s="155">
        <v>11.266999999999999</v>
      </c>
      <c r="I585" s="156"/>
      <c r="L585" s="152"/>
      <c r="M585" s="157"/>
      <c r="T585" s="158"/>
      <c r="AT585" s="153" t="s">
        <v>226</v>
      </c>
      <c r="AU585" s="153" t="s">
        <v>79</v>
      </c>
      <c r="AV585" s="12" t="s">
        <v>79</v>
      </c>
      <c r="AW585" s="12" t="s">
        <v>31</v>
      </c>
      <c r="AX585" s="12" t="s">
        <v>69</v>
      </c>
      <c r="AY585" s="153" t="s">
        <v>212</v>
      </c>
    </row>
    <row r="586" spans="2:65" s="12" customFormat="1">
      <c r="B586" s="152"/>
      <c r="D586" s="150" t="s">
        <v>226</v>
      </c>
      <c r="E586" s="153" t="s">
        <v>19</v>
      </c>
      <c r="F586" s="154" t="s">
        <v>9379</v>
      </c>
      <c r="H586" s="155">
        <v>17.975999999999999</v>
      </c>
      <c r="I586" s="156"/>
      <c r="L586" s="152"/>
      <c r="M586" s="157"/>
      <c r="T586" s="158"/>
      <c r="AT586" s="153" t="s">
        <v>226</v>
      </c>
      <c r="AU586" s="153" t="s">
        <v>79</v>
      </c>
      <c r="AV586" s="12" t="s">
        <v>79</v>
      </c>
      <c r="AW586" s="12" t="s">
        <v>31</v>
      </c>
      <c r="AX586" s="12" t="s">
        <v>69</v>
      </c>
      <c r="AY586" s="153" t="s">
        <v>212</v>
      </c>
    </row>
    <row r="587" spans="2:65" s="13" customFormat="1">
      <c r="B587" s="159"/>
      <c r="D587" s="150" t="s">
        <v>226</v>
      </c>
      <c r="E587" s="160" t="s">
        <v>19</v>
      </c>
      <c r="F587" s="161" t="s">
        <v>228</v>
      </c>
      <c r="H587" s="162">
        <v>80.346999999999994</v>
      </c>
      <c r="I587" s="163"/>
      <c r="L587" s="159"/>
      <c r="M587" s="164"/>
      <c r="T587" s="165"/>
      <c r="AT587" s="160" t="s">
        <v>226</v>
      </c>
      <c r="AU587" s="160" t="s">
        <v>79</v>
      </c>
      <c r="AV587" s="13" t="s">
        <v>229</v>
      </c>
      <c r="AW587" s="13" t="s">
        <v>31</v>
      </c>
      <c r="AX587" s="13" t="s">
        <v>77</v>
      </c>
      <c r="AY587" s="160" t="s">
        <v>212</v>
      </c>
    </row>
    <row r="588" spans="2:65" s="1" customFormat="1" ht="16.5" customHeight="1">
      <c r="B588" s="34"/>
      <c r="C588" s="133" t="s">
        <v>963</v>
      </c>
      <c r="D588" s="133" t="s">
        <v>215</v>
      </c>
      <c r="E588" s="134" t="s">
        <v>9543</v>
      </c>
      <c r="F588" s="135" t="s">
        <v>9544</v>
      </c>
      <c r="G588" s="136" t="s">
        <v>536</v>
      </c>
      <c r="H588" s="137">
        <v>79.444000000000003</v>
      </c>
      <c r="I588" s="138"/>
      <c r="J588" s="139">
        <f>ROUND(I588*H588,2)</f>
        <v>0</v>
      </c>
      <c r="K588" s="135" t="s">
        <v>219</v>
      </c>
      <c r="L588" s="34"/>
      <c r="M588" s="140" t="s">
        <v>19</v>
      </c>
      <c r="N588" s="141" t="s">
        <v>40</v>
      </c>
      <c r="P588" s="142">
        <f>O588*H588</f>
        <v>0</v>
      </c>
      <c r="Q588" s="142">
        <v>6.0099999999999997E-3</v>
      </c>
      <c r="R588" s="142">
        <f>Q588*H588</f>
        <v>0.47745843999999998</v>
      </c>
      <c r="S588" s="142">
        <v>0</v>
      </c>
      <c r="T588" s="143">
        <f>S588*H588</f>
        <v>0</v>
      </c>
      <c r="AR588" s="144" t="s">
        <v>316</v>
      </c>
      <c r="AT588" s="144" t="s">
        <v>215</v>
      </c>
      <c r="AU588" s="144" t="s">
        <v>79</v>
      </c>
      <c r="AY588" s="19" t="s">
        <v>212</v>
      </c>
      <c r="BE588" s="145">
        <f>IF(N588="základní",J588,0)</f>
        <v>0</v>
      </c>
      <c r="BF588" s="145">
        <f>IF(N588="snížená",J588,0)</f>
        <v>0</v>
      </c>
      <c r="BG588" s="145">
        <f>IF(N588="zákl. přenesená",J588,0)</f>
        <v>0</v>
      </c>
      <c r="BH588" s="145">
        <f>IF(N588="sníž. přenesená",J588,0)</f>
        <v>0</v>
      </c>
      <c r="BI588" s="145">
        <f>IF(N588="nulová",J588,0)</f>
        <v>0</v>
      </c>
      <c r="BJ588" s="19" t="s">
        <v>77</v>
      </c>
      <c r="BK588" s="145">
        <f>ROUND(I588*H588,2)</f>
        <v>0</v>
      </c>
      <c r="BL588" s="19" t="s">
        <v>316</v>
      </c>
      <c r="BM588" s="144" t="s">
        <v>9545</v>
      </c>
    </row>
    <row r="589" spans="2:65" s="1" customFormat="1">
      <c r="B589" s="34"/>
      <c r="D589" s="146" t="s">
        <v>222</v>
      </c>
      <c r="F589" s="147" t="s">
        <v>9546</v>
      </c>
      <c r="I589" s="148"/>
      <c r="L589" s="34"/>
      <c r="M589" s="149"/>
      <c r="T589" s="55"/>
      <c r="AT589" s="19" t="s">
        <v>222</v>
      </c>
      <c r="AU589" s="19" t="s">
        <v>79</v>
      </c>
    </row>
    <row r="590" spans="2:65" s="14" customFormat="1">
      <c r="B590" s="170"/>
      <c r="D590" s="150" t="s">
        <v>226</v>
      </c>
      <c r="E590" s="171" t="s">
        <v>19</v>
      </c>
      <c r="F590" s="172" t="s">
        <v>9471</v>
      </c>
      <c r="H590" s="171" t="s">
        <v>19</v>
      </c>
      <c r="I590" s="173"/>
      <c r="L590" s="170"/>
      <c r="M590" s="174"/>
      <c r="T590" s="175"/>
      <c r="AT590" s="171" t="s">
        <v>226</v>
      </c>
      <c r="AU590" s="171" t="s">
        <v>79</v>
      </c>
      <c r="AV590" s="14" t="s">
        <v>77</v>
      </c>
      <c r="AW590" s="14" t="s">
        <v>31</v>
      </c>
      <c r="AX590" s="14" t="s">
        <v>69</v>
      </c>
      <c r="AY590" s="171" t="s">
        <v>212</v>
      </c>
    </row>
    <row r="591" spans="2:65" s="12" customFormat="1">
      <c r="B591" s="152"/>
      <c r="D591" s="150" t="s">
        <v>226</v>
      </c>
      <c r="E591" s="153" t="s">
        <v>19</v>
      </c>
      <c r="F591" s="154" t="s">
        <v>9547</v>
      </c>
      <c r="H591" s="155">
        <v>11.834</v>
      </c>
      <c r="I591" s="156"/>
      <c r="L591" s="152"/>
      <c r="M591" s="157"/>
      <c r="T591" s="158"/>
      <c r="AT591" s="153" t="s">
        <v>226</v>
      </c>
      <c r="AU591" s="153" t="s">
        <v>79</v>
      </c>
      <c r="AV591" s="12" t="s">
        <v>79</v>
      </c>
      <c r="AW591" s="12" t="s">
        <v>31</v>
      </c>
      <c r="AX591" s="12" t="s">
        <v>69</v>
      </c>
      <c r="AY591" s="153" t="s">
        <v>212</v>
      </c>
    </row>
    <row r="592" spans="2:65" s="12" customFormat="1">
      <c r="B592" s="152"/>
      <c r="D592" s="150" t="s">
        <v>226</v>
      </c>
      <c r="E592" s="153" t="s">
        <v>19</v>
      </c>
      <c r="F592" s="154" t="s">
        <v>9548</v>
      </c>
      <c r="H592" s="155">
        <v>26.628</v>
      </c>
      <c r="I592" s="156"/>
      <c r="L592" s="152"/>
      <c r="M592" s="157"/>
      <c r="T592" s="158"/>
      <c r="AT592" s="153" t="s">
        <v>226</v>
      </c>
      <c r="AU592" s="153" t="s">
        <v>79</v>
      </c>
      <c r="AV592" s="12" t="s">
        <v>79</v>
      </c>
      <c r="AW592" s="12" t="s">
        <v>31</v>
      </c>
      <c r="AX592" s="12" t="s">
        <v>69</v>
      </c>
      <c r="AY592" s="153" t="s">
        <v>212</v>
      </c>
    </row>
    <row r="593" spans="2:65" s="14" customFormat="1">
      <c r="B593" s="170"/>
      <c r="D593" s="150" t="s">
        <v>226</v>
      </c>
      <c r="E593" s="171" t="s">
        <v>19</v>
      </c>
      <c r="F593" s="172" t="s">
        <v>9384</v>
      </c>
      <c r="H593" s="171" t="s">
        <v>19</v>
      </c>
      <c r="I593" s="173"/>
      <c r="L593" s="170"/>
      <c r="M593" s="174"/>
      <c r="T593" s="175"/>
      <c r="AT593" s="171" t="s">
        <v>226</v>
      </c>
      <c r="AU593" s="171" t="s">
        <v>79</v>
      </c>
      <c r="AV593" s="14" t="s">
        <v>77</v>
      </c>
      <c r="AW593" s="14" t="s">
        <v>31</v>
      </c>
      <c r="AX593" s="14" t="s">
        <v>69</v>
      </c>
      <c r="AY593" s="171" t="s">
        <v>212</v>
      </c>
    </row>
    <row r="594" spans="2:65" s="12" customFormat="1">
      <c r="B594" s="152"/>
      <c r="D594" s="150" t="s">
        <v>226</v>
      </c>
      <c r="E594" s="153" t="s">
        <v>19</v>
      </c>
      <c r="F594" s="154" t="s">
        <v>9385</v>
      </c>
      <c r="H594" s="155">
        <v>27.530999999999999</v>
      </c>
      <c r="I594" s="156"/>
      <c r="L594" s="152"/>
      <c r="M594" s="157"/>
      <c r="T594" s="158"/>
      <c r="AT594" s="153" t="s">
        <v>226</v>
      </c>
      <c r="AU594" s="153" t="s">
        <v>79</v>
      </c>
      <c r="AV594" s="12" t="s">
        <v>79</v>
      </c>
      <c r="AW594" s="12" t="s">
        <v>31</v>
      </c>
      <c r="AX594" s="12" t="s">
        <v>69</v>
      </c>
      <c r="AY594" s="153" t="s">
        <v>212</v>
      </c>
    </row>
    <row r="595" spans="2:65" s="12" customFormat="1">
      <c r="B595" s="152"/>
      <c r="D595" s="150" t="s">
        <v>226</v>
      </c>
      <c r="E595" s="153" t="s">
        <v>19</v>
      </c>
      <c r="F595" s="154" t="s">
        <v>9386</v>
      </c>
      <c r="H595" s="155">
        <v>4.1580000000000004</v>
      </c>
      <c r="I595" s="156"/>
      <c r="L595" s="152"/>
      <c r="M595" s="157"/>
      <c r="T595" s="158"/>
      <c r="AT595" s="153" t="s">
        <v>226</v>
      </c>
      <c r="AU595" s="153" t="s">
        <v>79</v>
      </c>
      <c r="AV595" s="12" t="s">
        <v>79</v>
      </c>
      <c r="AW595" s="12" t="s">
        <v>31</v>
      </c>
      <c r="AX595" s="12" t="s">
        <v>69</v>
      </c>
      <c r="AY595" s="153" t="s">
        <v>212</v>
      </c>
    </row>
    <row r="596" spans="2:65" s="12" customFormat="1">
      <c r="B596" s="152"/>
      <c r="D596" s="150" t="s">
        <v>226</v>
      </c>
      <c r="E596" s="153" t="s">
        <v>19</v>
      </c>
      <c r="F596" s="154" t="s">
        <v>9261</v>
      </c>
      <c r="H596" s="155">
        <v>4.1580000000000004</v>
      </c>
      <c r="I596" s="156"/>
      <c r="L596" s="152"/>
      <c r="M596" s="157"/>
      <c r="T596" s="158"/>
      <c r="AT596" s="153" t="s">
        <v>226</v>
      </c>
      <c r="AU596" s="153" t="s">
        <v>79</v>
      </c>
      <c r="AV596" s="12" t="s">
        <v>79</v>
      </c>
      <c r="AW596" s="12" t="s">
        <v>31</v>
      </c>
      <c r="AX596" s="12" t="s">
        <v>69</v>
      </c>
      <c r="AY596" s="153" t="s">
        <v>212</v>
      </c>
    </row>
    <row r="597" spans="2:65" s="12" customFormat="1">
      <c r="B597" s="152"/>
      <c r="D597" s="150" t="s">
        <v>226</v>
      </c>
      <c r="E597" s="153" t="s">
        <v>19</v>
      </c>
      <c r="F597" s="154" t="s">
        <v>9387</v>
      </c>
      <c r="H597" s="155">
        <v>5.1349999999999998</v>
      </c>
      <c r="I597" s="156"/>
      <c r="L597" s="152"/>
      <c r="M597" s="157"/>
      <c r="T597" s="158"/>
      <c r="AT597" s="153" t="s">
        <v>226</v>
      </c>
      <c r="AU597" s="153" t="s">
        <v>79</v>
      </c>
      <c r="AV597" s="12" t="s">
        <v>79</v>
      </c>
      <c r="AW597" s="12" t="s">
        <v>31</v>
      </c>
      <c r="AX597" s="12" t="s">
        <v>69</v>
      </c>
      <c r="AY597" s="153" t="s">
        <v>212</v>
      </c>
    </row>
    <row r="598" spans="2:65" s="13" customFormat="1">
      <c r="B598" s="159"/>
      <c r="D598" s="150" t="s">
        <v>226</v>
      </c>
      <c r="E598" s="160" t="s">
        <v>19</v>
      </c>
      <c r="F598" s="161" t="s">
        <v>228</v>
      </c>
      <c r="H598" s="162">
        <v>79.444000000000003</v>
      </c>
      <c r="I598" s="163"/>
      <c r="L598" s="159"/>
      <c r="M598" s="164"/>
      <c r="T598" s="165"/>
      <c r="AT598" s="160" t="s">
        <v>226</v>
      </c>
      <c r="AU598" s="160" t="s">
        <v>79</v>
      </c>
      <c r="AV598" s="13" t="s">
        <v>229</v>
      </c>
      <c r="AW598" s="13" t="s">
        <v>31</v>
      </c>
      <c r="AX598" s="13" t="s">
        <v>77</v>
      </c>
      <c r="AY598" s="160" t="s">
        <v>212</v>
      </c>
    </row>
    <row r="599" spans="2:65" s="1" customFormat="1" ht="33" customHeight="1">
      <c r="B599" s="34"/>
      <c r="C599" s="133" t="s">
        <v>970</v>
      </c>
      <c r="D599" s="133" t="s">
        <v>215</v>
      </c>
      <c r="E599" s="134" t="s">
        <v>9549</v>
      </c>
      <c r="F599" s="135" t="s">
        <v>9550</v>
      </c>
      <c r="G599" s="136" t="s">
        <v>536</v>
      </c>
      <c r="H599" s="137">
        <v>1351.75</v>
      </c>
      <c r="I599" s="138"/>
      <c r="J599" s="139">
        <f>ROUND(I599*H599,2)</f>
        <v>0</v>
      </c>
      <c r="K599" s="135" t="s">
        <v>219</v>
      </c>
      <c r="L599" s="34"/>
      <c r="M599" s="140" t="s">
        <v>19</v>
      </c>
      <c r="N599" s="141" t="s">
        <v>40</v>
      </c>
      <c r="P599" s="142">
        <f>O599*H599</f>
        <v>0</v>
      </c>
      <c r="Q599" s="142">
        <v>8.0000000000000007E-5</v>
      </c>
      <c r="R599" s="142">
        <f>Q599*H599</f>
        <v>0.10814000000000001</v>
      </c>
      <c r="S599" s="142">
        <v>0</v>
      </c>
      <c r="T599" s="143">
        <f>S599*H599</f>
        <v>0</v>
      </c>
      <c r="AR599" s="144" t="s">
        <v>316</v>
      </c>
      <c r="AT599" s="144" t="s">
        <v>215</v>
      </c>
      <c r="AU599" s="144" t="s">
        <v>79</v>
      </c>
      <c r="AY599" s="19" t="s">
        <v>212</v>
      </c>
      <c r="BE599" s="145">
        <f>IF(N599="základní",J599,0)</f>
        <v>0</v>
      </c>
      <c r="BF599" s="145">
        <f>IF(N599="snížená",J599,0)</f>
        <v>0</v>
      </c>
      <c r="BG599" s="145">
        <f>IF(N599="zákl. přenesená",J599,0)</f>
        <v>0</v>
      </c>
      <c r="BH599" s="145">
        <f>IF(N599="sníž. přenesená",J599,0)</f>
        <v>0</v>
      </c>
      <c r="BI599" s="145">
        <f>IF(N599="nulová",J599,0)</f>
        <v>0</v>
      </c>
      <c r="BJ599" s="19" t="s">
        <v>77</v>
      </c>
      <c r="BK599" s="145">
        <f>ROUND(I599*H599,2)</f>
        <v>0</v>
      </c>
      <c r="BL599" s="19" t="s">
        <v>316</v>
      </c>
      <c r="BM599" s="144" t="s">
        <v>9551</v>
      </c>
    </row>
    <row r="600" spans="2:65" s="1" customFormat="1">
      <c r="B600" s="34"/>
      <c r="D600" s="146" t="s">
        <v>222</v>
      </c>
      <c r="F600" s="147" t="s">
        <v>9552</v>
      </c>
      <c r="I600" s="148"/>
      <c r="L600" s="34"/>
      <c r="M600" s="149"/>
      <c r="T600" s="55"/>
      <c r="AT600" s="19" t="s">
        <v>222</v>
      </c>
      <c r="AU600" s="19" t="s">
        <v>79</v>
      </c>
    </row>
    <row r="601" spans="2:65" s="14" customFormat="1">
      <c r="B601" s="170"/>
      <c r="D601" s="150" t="s">
        <v>226</v>
      </c>
      <c r="E601" s="171" t="s">
        <v>19</v>
      </c>
      <c r="F601" s="172" t="s">
        <v>9553</v>
      </c>
      <c r="H601" s="171" t="s">
        <v>19</v>
      </c>
      <c r="I601" s="173"/>
      <c r="L601" s="170"/>
      <c r="M601" s="174"/>
      <c r="T601" s="175"/>
      <c r="AT601" s="171" t="s">
        <v>226</v>
      </c>
      <c r="AU601" s="171" t="s">
        <v>79</v>
      </c>
      <c r="AV601" s="14" t="s">
        <v>77</v>
      </c>
      <c r="AW601" s="14" t="s">
        <v>31</v>
      </c>
      <c r="AX601" s="14" t="s">
        <v>69</v>
      </c>
      <c r="AY601" s="171" t="s">
        <v>212</v>
      </c>
    </row>
    <row r="602" spans="2:65" s="12" customFormat="1">
      <c r="B602" s="152"/>
      <c r="D602" s="150" t="s">
        <v>226</v>
      </c>
      <c r="E602" s="153" t="s">
        <v>19</v>
      </c>
      <c r="F602" s="154" t="s">
        <v>9472</v>
      </c>
      <c r="H602" s="155">
        <v>2.4049999999999998</v>
      </c>
      <c r="I602" s="156"/>
      <c r="L602" s="152"/>
      <c r="M602" s="157"/>
      <c r="T602" s="158"/>
      <c r="AT602" s="153" t="s">
        <v>226</v>
      </c>
      <c r="AU602" s="153" t="s">
        <v>79</v>
      </c>
      <c r="AV602" s="12" t="s">
        <v>79</v>
      </c>
      <c r="AW602" s="12" t="s">
        <v>31</v>
      </c>
      <c r="AX602" s="12" t="s">
        <v>69</v>
      </c>
      <c r="AY602" s="153" t="s">
        <v>212</v>
      </c>
    </row>
    <row r="603" spans="2:65" s="14" customFormat="1">
      <c r="B603" s="170"/>
      <c r="D603" s="150" t="s">
        <v>226</v>
      </c>
      <c r="E603" s="171" t="s">
        <v>19</v>
      </c>
      <c r="F603" s="172" t="s">
        <v>9554</v>
      </c>
      <c r="H603" s="171" t="s">
        <v>19</v>
      </c>
      <c r="I603" s="173"/>
      <c r="L603" s="170"/>
      <c r="M603" s="174"/>
      <c r="T603" s="175"/>
      <c r="AT603" s="171" t="s">
        <v>226</v>
      </c>
      <c r="AU603" s="171" t="s">
        <v>79</v>
      </c>
      <c r="AV603" s="14" t="s">
        <v>77</v>
      </c>
      <c r="AW603" s="14" t="s">
        <v>31</v>
      </c>
      <c r="AX603" s="14" t="s">
        <v>69</v>
      </c>
      <c r="AY603" s="171" t="s">
        <v>212</v>
      </c>
    </row>
    <row r="604" spans="2:65" s="12" customFormat="1">
      <c r="B604" s="152"/>
      <c r="D604" s="150" t="s">
        <v>226</v>
      </c>
      <c r="E604" s="153" t="s">
        <v>19</v>
      </c>
      <c r="F604" s="154" t="s">
        <v>9477</v>
      </c>
      <c r="H604" s="155">
        <v>62.381</v>
      </c>
      <c r="I604" s="156"/>
      <c r="L604" s="152"/>
      <c r="M604" s="157"/>
      <c r="T604" s="158"/>
      <c r="AT604" s="153" t="s">
        <v>226</v>
      </c>
      <c r="AU604" s="153" t="s">
        <v>79</v>
      </c>
      <c r="AV604" s="12" t="s">
        <v>79</v>
      </c>
      <c r="AW604" s="12" t="s">
        <v>31</v>
      </c>
      <c r="AX604" s="12" t="s">
        <v>69</v>
      </c>
      <c r="AY604" s="153" t="s">
        <v>212</v>
      </c>
    </row>
    <row r="605" spans="2:65" s="12" customFormat="1">
      <c r="B605" s="152"/>
      <c r="D605" s="150" t="s">
        <v>226</v>
      </c>
      <c r="E605" s="153" t="s">
        <v>19</v>
      </c>
      <c r="F605" s="154" t="s">
        <v>9478</v>
      </c>
      <c r="H605" s="155">
        <v>72.45</v>
      </c>
      <c r="I605" s="156"/>
      <c r="L605" s="152"/>
      <c r="M605" s="157"/>
      <c r="T605" s="158"/>
      <c r="AT605" s="153" t="s">
        <v>226</v>
      </c>
      <c r="AU605" s="153" t="s">
        <v>79</v>
      </c>
      <c r="AV605" s="12" t="s">
        <v>79</v>
      </c>
      <c r="AW605" s="12" t="s">
        <v>31</v>
      </c>
      <c r="AX605" s="12" t="s">
        <v>69</v>
      </c>
      <c r="AY605" s="153" t="s">
        <v>212</v>
      </c>
    </row>
    <row r="606" spans="2:65" s="12" customFormat="1">
      <c r="B606" s="152"/>
      <c r="D606" s="150" t="s">
        <v>226</v>
      </c>
      <c r="E606" s="153" t="s">
        <v>19</v>
      </c>
      <c r="F606" s="154" t="s">
        <v>9479</v>
      </c>
      <c r="H606" s="155">
        <v>116.813</v>
      </c>
      <c r="I606" s="156"/>
      <c r="L606" s="152"/>
      <c r="M606" s="157"/>
      <c r="T606" s="158"/>
      <c r="AT606" s="153" t="s">
        <v>226</v>
      </c>
      <c r="AU606" s="153" t="s">
        <v>79</v>
      </c>
      <c r="AV606" s="12" t="s">
        <v>79</v>
      </c>
      <c r="AW606" s="12" t="s">
        <v>31</v>
      </c>
      <c r="AX606" s="12" t="s">
        <v>69</v>
      </c>
      <c r="AY606" s="153" t="s">
        <v>212</v>
      </c>
    </row>
    <row r="607" spans="2:65" s="12" customFormat="1">
      <c r="B607" s="152"/>
      <c r="D607" s="150" t="s">
        <v>226</v>
      </c>
      <c r="E607" s="153" t="s">
        <v>19</v>
      </c>
      <c r="F607" s="154" t="s">
        <v>9480</v>
      </c>
      <c r="H607" s="155">
        <v>163.63200000000001</v>
      </c>
      <c r="I607" s="156"/>
      <c r="L607" s="152"/>
      <c r="M607" s="157"/>
      <c r="T607" s="158"/>
      <c r="AT607" s="153" t="s">
        <v>226</v>
      </c>
      <c r="AU607" s="153" t="s">
        <v>79</v>
      </c>
      <c r="AV607" s="12" t="s">
        <v>79</v>
      </c>
      <c r="AW607" s="12" t="s">
        <v>31</v>
      </c>
      <c r="AX607" s="12" t="s">
        <v>69</v>
      </c>
      <c r="AY607" s="153" t="s">
        <v>212</v>
      </c>
    </row>
    <row r="608" spans="2:65" s="12" customFormat="1">
      <c r="B608" s="152"/>
      <c r="D608" s="150" t="s">
        <v>226</v>
      </c>
      <c r="E608" s="153" t="s">
        <v>19</v>
      </c>
      <c r="F608" s="154" t="s">
        <v>9481</v>
      </c>
      <c r="H608" s="155">
        <v>89.197999999999993</v>
      </c>
      <c r="I608" s="156"/>
      <c r="L608" s="152"/>
      <c r="M608" s="157"/>
      <c r="T608" s="158"/>
      <c r="AT608" s="153" t="s">
        <v>226</v>
      </c>
      <c r="AU608" s="153" t="s">
        <v>79</v>
      </c>
      <c r="AV608" s="12" t="s">
        <v>79</v>
      </c>
      <c r="AW608" s="12" t="s">
        <v>31</v>
      </c>
      <c r="AX608" s="12" t="s">
        <v>69</v>
      </c>
      <c r="AY608" s="153" t="s">
        <v>212</v>
      </c>
    </row>
    <row r="609" spans="2:51" s="12" customFormat="1">
      <c r="B609" s="152"/>
      <c r="D609" s="150" t="s">
        <v>226</v>
      </c>
      <c r="E609" s="153" t="s">
        <v>19</v>
      </c>
      <c r="F609" s="154" t="s">
        <v>9482</v>
      </c>
      <c r="H609" s="155">
        <v>153.82499999999999</v>
      </c>
      <c r="I609" s="156"/>
      <c r="L609" s="152"/>
      <c r="M609" s="157"/>
      <c r="T609" s="158"/>
      <c r="AT609" s="153" t="s">
        <v>226</v>
      </c>
      <c r="AU609" s="153" t="s">
        <v>79</v>
      </c>
      <c r="AV609" s="12" t="s">
        <v>79</v>
      </c>
      <c r="AW609" s="12" t="s">
        <v>31</v>
      </c>
      <c r="AX609" s="12" t="s">
        <v>69</v>
      </c>
      <c r="AY609" s="153" t="s">
        <v>212</v>
      </c>
    </row>
    <row r="610" spans="2:51" s="12" customFormat="1">
      <c r="B610" s="152"/>
      <c r="D610" s="150" t="s">
        <v>226</v>
      </c>
      <c r="E610" s="153" t="s">
        <v>19</v>
      </c>
      <c r="F610" s="154" t="s">
        <v>9483</v>
      </c>
      <c r="H610" s="155">
        <v>67.956000000000003</v>
      </c>
      <c r="I610" s="156"/>
      <c r="L610" s="152"/>
      <c r="M610" s="157"/>
      <c r="T610" s="158"/>
      <c r="AT610" s="153" t="s">
        <v>226</v>
      </c>
      <c r="AU610" s="153" t="s">
        <v>79</v>
      </c>
      <c r="AV610" s="12" t="s">
        <v>79</v>
      </c>
      <c r="AW610" s="12" t="s">
        <v>31</v>
      </c>
      <c r="AX610" s="12" t="s">
        <v>69</v>
      </c>
      <c r="AY610" s="153" t="s">
        <v>212</v>
      </c>
    </row>
    <row r="611" spans="2:51" s="14" customFormat="1">
      <c r="B611" s="170"/>
      <c r="D611" s="150" t="s">
        <v>226</v>
      </c>
      <c r="E611" s="171" t="s">
        <v>19</v>
      </c>
      <c r="F611" s="172" t="s">
        <v>9555</v>
      </c>
      <c r="H611" s="171" t="s">
        <v>19</v>
      </c>
      <c r="I611" s="173"/>
      <c r="L611" s="170"/>
      <c r="M611" s="174"/>
      <c r="T611" s="175"/>
      <c r="AT611" s="171" t="s">
        <v>226</v>
      </c>
      <c r="AU611" s="171" t="s">
        <v>79</v>
      </c>
      <c r="AV611" s="14" t="s">
        <v>77</v>
      </c>
      <c r="AW611" s="14" t="s">
        <v>31</v>
      </c>
      <c r="AX611" s="14" t="s">
        <v>69</v>
      </c>
      <c r="AY611" s="171" t="s">
        <v>212</v>
      </c>
    </row>
    <row r="612" spans="2:51" s="12" customFormat="1">
      <c r="B612" s="152"/>
      <c r="D612" s="150" t="s">
        <v>226</v>
      </c>
      <c r="E612" s="153" t="s">
        <v>19</v>
      </c>
      <c r="F612" s="154" t="s">
        <v>9485</v>
      </c>
      <c r="H612" s="155">
        <v>38.514000000000003</v>
      </c>
      <c r="I612" s="156"/>
      <c r="L612" s="152"/>
      <c r="M612" s="157"/>
      <c r="T612" s="158"/>
      <c r="AT612" s="153" t="s">
        <v>226</v>
      </c>
      <c r="AU612" s="153" t="s">
        <v>79</v>
      </c>
      <c r="AV612" s="12" t="s">
        <v>79</v>
      </c>
      <c r="AW612" s="12" t="s">
        <v>31</v>
      </c>
      <c r="AX612" s="12" t="s">
        <v>69</v>
      </c>
      <c r="AY612" s="153" t="s">
        <v>212</v>
      </c>
    </row>
    <row r="613" spans="2:51" s="12" customFormat="1">
      <c r="B613" s="152"/>
      <c r="D613" s="150" t="s">
        <v>226</v>
      </c>
      <c r="E613" s="153" t="s">
        <v>19</v>
      </c>
      <c r="F613" s="154" t="s">
        <v>9486</v>
      </c>
      <c r="H613" s="155">
        <v>10.773</v>
      </c>
      <c r="I613" s="156"/>
      <c r="L613" s="152"/>
      <c r="M613" s="157"/>
      <c r="T613" s="158"/>
      <c r="AT613" s="153" t="s">
        <v>226</v>
      </c>
      <c r="AU613" s="153" t="s">
        <v>79</v>
      </c>
      <c r="AV613" s="12" t="s">
        <v>79</v>
      </c>
      <c r="AW613" s="12" t="s">
        <v>31</v>
      </c>
      <c r="AX613" s="12" t="s">
        <v>69</v>
      </c>
      <c r="AY613" s="153" t="s">
        <v>212</v>
      </c>
    </row>
    <row r="614" spans="2:51" s="12" customFormat="1">
      <c r="B614" s="152"/>
      <c r="D614" s="150" t="s">
        <v>226</v>
      </c>
      <c r="E614" s="153" t="s">
        <v>19</v>
      </c>
      <c r="F614" s="154" t="s">
        <v>9487</v>
      </c>
      <c r="H614" s="155">
        <v>13.976000000000001</v>
      </c>
      <c r="I614" s="156"/>
      <c r="L614" s="152"/>
      <c r="M614" s="157"/>
      <c r="T614" s="158"/>
      <c r="AT614" s="153" t="s">
        <v>226</v>
      </c>
      <c r="AU614" s="153" t="s">
        <v>79</v>
      </c>
      <c r="AV614" s="12" t="s">
        <v>79</v>
      </c>
      <c r="AW614" s="12" t="s">
        <v>31</v>
      </c>
      <c r="AX614" s="12" t="s">
        <v>69</v>
      </c>
      <c r="AY614" s="153" t="s">
        <v>212</v>
      </c>
    </row>
    <row r="615" spans="2:51" s="12" customFormat="1">
      <c r="B615" s="152"/>
      <c r="D615" s="150" t="s">
        <v>226</v>
      </c>
      <c r="E615" s="153" t="s">
        <v>19</v>
      </c>
      <c r="F615" s="154" t="s">
        <v>9488</v>
      </c>
      <c r="H615" s="155">
        <v>13.965</v>
      </c>
      <c r="I615" s="156"/>
      <c r="L615" s="152"/>
      <c r="M615" s="157"/>
      <c r="T615" s="158"/>
      <c r="AT615" s="153" t="s">
        <v>226</v>
      </c>
      <c r="AU615" s="153" t="s">
        <v>79</v>
      </c>
      <c r="AV615" s="12" t="s">
        <v>79</v>
      </c>
      <c r="AW615" s="12" t="s">
        <v>31</v>
      </c>
      <c r="AX615" s="12" t="s">
        <v>69</v>
      </c>
      <c r="AY615" s="153" t="s">
        <v>212</v>
      </c>
    </row>
    <row r="616" spans="2:51" s="12" customFormat="1">
      <c r="B616" s="152"/>
      <c r="D616" s="150" t="s">
        <v>226</v>
      </c>
      <c r="E616" s="153" t="s">
        <v>19</v>
      </c>
      <c r="F616" s="154" t="s">
        <v>9489</v>
      </c>
      <c r="H616" s="155">
        <v>13.986000000000001</v>
      </c>
      <c r="I616" s="156"/>
      <c r="L616" s="152"/>
      <c r="M616" s="157"/>
      <c r="T616" s="158"/>
      <c r="AT616" s="153" t="s">
        <v>226</v>
      </c>
      <c r="AU616" s="153" t="s">
        <v>79</v>
      </c>
      <c r="AV616" s="12" t="s">
        <v>79</v>
      </c>
      <c r="AW616" s="12" t="s">
        <v>31</v>
      </c>
      <c r="AX616" s="12" t="s">
        <v>69</v>
      </c>
      <c r="AY616" s="153" t="s">
        <v>212</v>
      </c>
    </row>
    <row r="617" spans="2:51" s="12" customFormat="1">
      <c r="B617" s="152"/>
      <c r="D617" s="150" t="s">
        <v>226</v>
      </c>
      <c r="E617" s="153" t="s">
        <v>19</v>
      </c>
      <c r="F617" s="154" t="s">
        <v>9490</v>
      </c>
      <c r="H617" s="155">
        <v>13.976000000000001</v>
      </c>
      <c r="I617" s="156"/>
      <c r="L617" s="152"/>
      <c r="M617" s="157"/>
      <c r="T617" s="158"/>
      <c r="AT617" s="153" t="s">
        <v>226</v>
      </c>
      <c r="AU617" s="153" t="s">
        <v>79</v>
      </c>
      <c r="AV617" s="12" t="s">
        <v>79</v>
      </c>
      <c r="AW617" s="12" t="s">
        <v>31</v>
      </c>
      <c r="AX617" s="12" t="s">
        <v>69</v>
      </c>
      <c r="AY617" s="153" t="s">
        <v>212</v>
      </c>
    </row>
    <row r="618" spans="2:51" s="12" customFormat="1">
      <c r="B618" s="152"/>
      <c r="D618" s="150" t="s">
        <v>226</v>
      </c>
      <c r="E618" s="153" t="s">
        <v>19</v>
      </c>
      <c r="F618" s="154" t="s">
        <v>9491</v>
      </c>
      <c r="H618" s="155">
        <v>13.986000000000001</v>
      </c>
      <c r="I618" s="156"/>
      <c r="L618" s="152"/>
      <c r="M618" s="157"/>
      <c r="T618" s="158"/>
      <c r="AT618" s="153" t="s">
        <v>226</v>
      </c>
      <c r="AU618" s="153" t="s">
        <v>79</v>
      </c>
      <c r="AV618" s="12" t="s">
        <v>79</v>
      </c>
      <c r="AW618" s="12" t="s">
        <v>31</v>
      </c>
      <c r="AX618" s="12" t="s">
        <v>69</v>
      </c>
      <c r="AY618" s="153" t="s">
        <v>212</v>
      </c>
    </row>
    <row r="619" spans="2:51" s="14" customFormat="1">
      <c r="B619" s="170"/>
      <c r="D619" s="150" t="s">
        <v>226</v>
      </c>
      <c r="E619" s="171" t="s">
        <v>19</v>
      </c>
      <c r="F619" s="172" t="s">
        <v>9556</v>
      </c>
      <c r="H619" s="171" t="s">
        <v>19</v>
      </c>
      <c r="I619" s="173"/>
      <c r="L619" s="170"/>
      <c r="M619" s="174"/>
      <c r="T619" s="175"/>
      <c r="AT619" s="171" t="s">
        <v>226</v>
      </c>
      <c r="AU619" s="171" t="s">
        <v>79</v>
      </c>
      <c r="AV619" s="14" t="s">
        <v>77</v>
      </c>
      <c r="AW619" s="14" t="s">
        <v>31</v>
      </c>
      <c r="AX619" s="14" t="s">
        <v>69</v>
      </c>
      <c r="AY619" s="171" t="s">
        <v>212</v>
      </c>
    </row>
    <row r="620" spans="2:51" s="12" customFormat="1">
      <c r="B620" s="152"/>
      <c r="D620" s="150" t="s">
        <v>226</v>
      </c>
      <c r="E620" s="153" t="s">
        <v>19</v>
      </c>
      <c r="F620" s="154" t="s">
        <v>9496</v>
      </c>
      <c r="H620" s="155">
        <v>11.813000000000001</v>
      </c>
      <c r="I620" s="156"/>
      <c r="L620" s="152"/>
      <c r="M620" s="157"/>
      <c r="T620" s="158"/>
      <c r="AT620" s="153" t="s">
        <v>226</v>
      </c>
      <c r="AU620" s="153" t="s">
        <v>79</v>
      </c>
      <c r="AV620" s="12" t="s">
        <v>79</v>
      </c>
      <c r="AW620" s="12" t="s">
        <v>31</v>
      </c>
      <c r="AX620" s="12" t="s">
        <v>69</v>
      </c>
      <c r="AY620" s="153" t="s">
        <v>212</v>
      </c>
    </row>
    <row r="621" spans="2:51" s="12" customFormat="1">
      <c r="B621" s="152"/>
      <c r="D621" s="150" t="s">
        <v>226</v>
      </c>
      <c r="E621" s="153" t="s">
        <v>19</v>
      </c>
      <c r="F621" s="154" t="s">
        <v>9497</v>
      </c>
      <c r="H621" s="155">
        <v>11.676</v>
      </c>
      <c r="I621" s="156"/>
      <c r="L621" s="152"/>
      <c r="M621" s="157"/>
      <c r="T621" s="158"/>
      <c r="AT621" s="153" t="s">
        <v>226</v>
      </c>
      <c r="AU621" s="153" t="s">
        <v>79</v>
      </c>
      <c r="AV621" s="12" t="s">
        <v>79</v>
      </c>
      <c r="AW621" s="12" t="s">
        <v>31</v>
      </c>
      <c r="AX621" s="12" t="s">
        <v>69</v>
      </c>
      <c r="AY621" s="153" t="s">
        <v>212</v>
      </c>
    </row>
    <row r="622" spans="2:51" s="12" customFormat="1">
      <c r="B622" s="152"/>
      <c r="D622" s="150" t="s">
        <v>226</v>
      </c>
      <c r="E622" s="153" t="s">
        <v>19</v>
      </c>
      <c r="F622" s="154" t="s">
        <v>9498</v>
      </c>
      <c r="H622" s="155">
        <v>20.978999999999999</v>
      </c>
      <c r="I622" s="156"/>
      <c r="L622" s="152"/>
      <c r="M622" s="157"/>
      <c r="T622" s="158"/>
      <c r="AT622" s="153" t="s">
        <v>226</v>
      </c>
      <c r="AU622" s="153" t="s">
        <v>79</v>
      </c>
      <c r="AV622" s="12" t="s">
        <v>79</v>
      </c>
      <c r="AW622" s="12" t="s">
        <v>31</v>
      </c>
      <c r="AX622" s="12" t="s">
        <v>69</v>
      </c>
      <c r="AY622" s="153" t="s">
        <v>212</v>
      </c>
    </row>
    <row r="623" spans="2:51" s="12" customFormat="1">
      <c r="B623" s="152"/>
      <c r="D623" s="150" t="s">
        <v>226</v>
      </c>
      <c r="E623" s="153" t="s">
        <v>19</v>
      </c>
      <c r="F623" s="154" t="s">
        <v>9499</v>
      </c>
      <c r="H623" s="155">
        <v>20.538</v>
      </c>
      <c r="I623" s="156"/>
      <c r="L623" s="152"/>
      <c r="M623" s="157"/>
      <c r="T623" s="158"/>
      <c r="AT623" s="153" t="s">
        <v>226</v>
      </c>
      <c r="AU623" s="153" t="s">
        <v>79</v>
      </c>
      <c r="AV623" s="12" t="s">
        <v>79</v>
      </c>
      <c r="AW623" s="12" t="s">
        <v>31</v>
      </c>
      <c r="AX623" s="12" t="s">
        <v>69</v>
      </c>
      <c r="AY623" s="153" t="s">
        <v>212</v>
      </c>
    </row>
    <row r="624" spans="2:51" s="12" customFormat="1">
      <c r="B624" s="152"/>
      <c r="D624" s="150" t="s">
        <v>226</v>
      </c>
      <c r="E624" s="153" t="s">
        <v>19</v>
      </c>
      <c r="F624" s="154" t="s">
        <v>9500</v>
      </c>
      <c r="H624" s="155">
        <v>55.22</v>
      </c>
      <c r="I624" s="156"/>
      <c r="L624" s="152"/>
      <c r="M624" s="157"/>
      <c r="T624" s="158"/>
      <c r="AT624" s="153" t="s">
        <v>226</v>
      </c>
      <c r="AU624" s="153" t="s">
        <v>79</v>
      </c>
      <c r="AV624" s="12" t="s">
        <v>79</v>
      </c>
      <c r="AW624" s="12" t="s">
        <v>31</v>
      </c>
      <c r="AX624" s="12" t="s">
        <v>69</v>
      </c>
      <c r="AY624" s="153" t="s">
        <v>212</v>
      </c>
    </row>
    <row r="625" spans="2:51" s="12" customFormat="1">
      <c r="B625" s="152"/>
      <c r="D625" s="150" t="s">
        <v>226</v>
      </c>
      <c r="E625" s="153" t="s">
        <v>19</v>
      </c>
      <c r="F625" s="154" t="s">
        <v>9501</v>
      </c>
      <c r="H625" s="155">
        <v>37.433</v>
      </c>
      <c r="I625" s="156"/>
      <c r="L625" s="152"/>
      <c r="M625" s="157"/>
      <c r="T625" s="158"/>
      <c r="AT625" s="153" t="s">
        <v>226</v>
      </c>
      <c r="AU625" s="153" t="s">
        <v>79</v>
      </c>
      <c r="AV625" s="12" t="s">
        <v>79</v>
      </c>
      <c r="AW625" s="12" t="s">
        <v>31</v>
      </c>
      <c r="AX625" s="12" t="s">
        <v>69</v>
      </c>
      <c r="AY625" s="153" t="s">
        <v>212</v>
      </c>
    </row>
    <row r="626" spans="2:51" s="12" customFormat="1">
      <c r="B626" s="152"/>
      <c r="D626" s="150" t="s">
        <v>226</v>
      </c>
      <c r="E626" s="153" t="s">
        <v>19</v>
      </c>
      <c r="F626" s="154" t="s">
        <v>9502</v>
      </c>
      <c r="H626" s="155">
        <v>0.94499999999999995</v>
      </c>
      <c r="I626" s="156"/>
      <c r="L626" s="152"/>
      <c r="M626" s="157"/>
      <c r="T626" s="158"/>
      <c r="AT626" s="153" t="s">
        <v>226</v>
      </c>
      <c r="AU626" s="153" t="s">
        <v>79</v>
      </c>
      <c r="AV626" s="12" t="s">
        <v>79</v>
      </c>
      <c r="AW626" s="12" t="s">
        <v>31</v>
      </c>
      <c r="AX626" s="12" t="s">
        <v>69</v>
      </c>
      <c r="AY626" s="153" t="s">
        <v>212</v>
      </c>
    </row>
    <row r="627" spans="2:51" s="14" customFormat="1">
      <c r="B627" s="170"/>
      <c r="D627" s="150" t="s">
        <v>226</v>
      </c>
      <c r="E627" s="171" t="s">
        <v>19</v>
      </c>
      <c r="F627" s="172" t="s">
        <v>9557</v>
      </c>
      <c r="H627" s="171" t="s">
        <v>19</v>
      </c>
      <c r="I627" s="173"/>
      <c r="L627" s="170"/>
      <c r="M627" s="174"/>
      <c r="T627" s="175"/>
      <c r="AT627" s="171" t="s">
        <v>226</v>
      </c>
      <c r="AU627" s="171" t="s">
        <v>79</v>
      </c>
      <c r="AV627" s="14" t="s">
        <v>77</v>
      </c>
      <c r="AW627" s="14" t="s">
        <v>31</v>
      </c>
      <c r="AX627" s="14" t="s">
        <v>69</v>
      </c>
      <c r="AY627" s="171" t="s">
        <v>212</v>
      </c>
    </row>
    <row r="628" spans="2:51" s="12" customFormat="1">
      <c r="B628" s="152"/>
      <c r="D628" s="150" t="s">
        <v>226</v>
      </c>
      <c r="E628" s="153" t="s">
        <v>19</v>
      </c>
      <c r="F628" s="154" t="s">
        <v>9503</v>
      </c>
      <c r="H628" s="155">
        <v>2.0059999999999998</v>
      </c>
      <c r="I628" s="156"/>
      <c r="L628" s="152"/>
      <c r="M628" s="157"/>
      <c r="T628" s="158"/>
      <c r="AT628" s="153" t="s">
        <v>226</v>
      </c>
      <c r="AU628" s="153" t="s">
        <v>79</v>
      </c>
      <c r="AV628" s="12" t="s">
        <v>79</v>
      </c>
      <c r="AW628" s="12" t="s">
        <v>31</v>
      </c>
      <c r="AX628" s="12" t="s">
        <v>69</v>
      </c>
      <c r="AY628" s="153" t="s">
        <v>212</v>
      </c>
    </row>
    <row r="629" spans="2:51" s="12" customFormat="1">
      <c r="B629" s="152"/>
      <c r="D629" s="150" t="s">
        <v>226</v>
      </c>
      <c r="E629" s="153" t="s">
        <v>19</v>
      </c>
      <c r="F629" s="154" t="s">
        <v>9504</v>
      </c>
      <c r="H629" s="155">
        <v>1.575</v>
      </c>
      <c r="I629" s="156"/>
      <c r="L629" s="152"/>
      <c r="M629" s="157"/>
      <c r="T629" s="158"/>
      <c r="AT629" s="153" t="s">
        <v>226</v>
      </c>
      <c r="AU629" s="153" t="s">
        <v>79</v>
      </c>
      <c r="AV629" s="12" t="s">
        <v>79</v>
      </c>
      <c r="AW629" s="12" t="s">
        <v>31</v>
      </c>
      <c r="AX629" s="12" t="s">
        <v>69</v>
      </c>
      <c r="AY629" s="153" t="s">
        <v>212</v>
      </c>
    </row>
    <row r="630" spans="2:51" s="12" customFormat="1">
      <c r="B630" s="152"/>
      <c r="D630" s="150" t="s">
        <v>226</v>
      </c>
      <c r="E630" s="153" t="s">
        <v>19</v>
      </c>
      <c r="F630" s="154" t="s">
        <v>9505</v>
      </c>
      <c r="H630" s="155">
        <v>2.0059999999999998</v>
      </c>
      <c r="I630" s="156"/>
      <c r="L630" s="152"/>
      <c r="M630" s="157"/>
      <c r="T630" s="158"/>
      <c r="AT630" s="153" t="s">
        <v>226</v>
      </c>
      <c r="AU630" s="153" t="s">
        <v>79</v>
      </c>
      <c r="AV630" s="12" t="s">
        <v>79</v>
      </c>
      <c r="AW630" s="12" t="s">
        <v>31</v>
      </c>
      <c r="AX630" s="12" t="s">
        <v>69</v>
      </c>
      <c r="AY630" s="153" t="s">
        <v>212</v>
      </c>
    </row>
    <row r="631" spans="2:51" s="12" customFormat="1">
      <c r="B631" s="152"/>
      <c r="D631" s="150" t="s">
        <v>226</v>
      </c>
      <c r="E631" s="153" t="s">
        <v>19</v>
      </c>
      <c r="F631" s="154" t="s">
        <v>9506</v>
      </c>
      <c r="H631" s="155">
        <v>2.0059999999999998</v>
      </c>
      <c r="I631" s="156"/>
      <c r="L631" s="152"/>
      <c r="M631" s="157"/>
      <c r="T631" s="158"/>
      <c r="AT631" s="153" t="s">
        <v>226</v>
      </c>
      <c r="AU631" s="153" t="s">
        <v>79</v>
      </c>
      <c r="AV631" s="12" t="s">
        <v>79</v>
      </c>
      <c r="AW631" s="12" t="s">
        <v>31</v>
      </c>
      <c r="AX631" s="12" t="s">
        <v>69</v>
      </c>
      <c r="AY631" s="153" t="s">
        <v>212</v>
      </c>
    </row>
    <row r="632" spans="2:51" s="12" customFormat="1">
      <c r="B632" s="152"/>
      <c r="D632" s="150" t="s">
        <v>226</v>
      </c>
      <c r="E632" s="153" t="s">
        <v>19</v>
      </c>
      <c r="F632" s="154" t="s">
        <v>9507</v>
      </c>
      <c r="H632" s="155">
        <v>2.0059999999999998</v>
      </c>
      <c r="I632" s="156"/>
      <c r="L632" s="152"/>
      <c r="M632" s="157"/>
      <c r="T632" s="158"/>
      <c r="AT632" s="153" t="s">
        <v>226</v>
      </c>
      <c r="AU632" s="153" t="s">
        <v>79</v>
      </c>
      <c r="AV632" s="12" t="s">
        <v>79</v>
      </c>
      <c r="AW632" s="12" t="s">
        <v>31</v>
      </c>
      <c r="AX632" s="12" t="s">
        <v>69</v>
      </c>
      <c r="AY632" s="153" t="s">
        <v>212</v>
      </c>
    </row>
    <row r="633" spans="2:51" s="12" customFormat="1">
      <c r="B633" s="152"/>
      <c r="D633" s="150" t="s">
        <v>226</v>
      </c>
      <c r="E633" s="153" t="s">
        <v>19</v>
      </c>
      <c r="F633" s="154" t="s">
        <v>9508</v>
      </c>
      <c r="H633" s="155">
        <v>2.0059999999999998</v>
      </c>
      <c r="I633" s="156"/>
      <c r="L633" s="152"/>
      <c r="M633" s="157"/>
      <c r="T633" s="158"/>
      <c r="AT633" s="153" t="s">
        <v>226</v>
      </c>
      <c r="AU633" s="153" t="s">
        <v>79</v>
      </c>
      <c r="AV633" s="12" t="s">
        <v>79</v>
      </c>
      <c r="AW633" s="12" t="s">
        <v>31</v>
      </c>
      <c r="AX633" s="12" t="s">
        <v>69</v>
      </c>
      <c r="AY633" s="153" t="s">
        <v>212</v>
      </c>
    </row>
    <row r="634" spans="2:51" s="12" customFormat="1">
      <c r="B634" s="152"/>
      <c r="D634" s="150" t="s">
        <v>226</v>
      </c>
      <c r="E634" s="153" t="s">
        <v>19</v>
      </c>
      <c r="F634" s="154" t="s">
        <v>9509</v>
      </c>
      <c r="H634" s="155">
        <v>2.0059999999999998</v>
      </c>
      <c r="I634" s="156"/>
      <c r="L634" s="152"/>
      <c r="M634" s="157"/>
      <c r="T634" s="158"/>
      <c r="AT634" s="153" t="s">
        <v>226</v>
      </c>
      <c r="AU634" s="153" t="s">
        <v>79</v>
      </c>
      <c r="AV634" s="12" t="s">
        <v>79</v>
      </c>
      <c r="AW634" s="12" t="s">
        <v>31</v>
      </c>
      <c r="AX634" s="12" t="s">
        <v>69</v>
      </c>
      <c r="AY634" s="153" t="s">
        <v>212</v>
      </c>
    </row>
    <row r="635" spans="2:51" s="14" customFormat="1">
      <c r="B635" s="170"/>
      <c r="D635" s="150" t="s">
        <v>226</v>
      </c>
      <c r="E635" s="171" t="s">
        <v>19</v>
      </c>
      <c r="F635" s="172" t="s">
        <v>9558</v>
      </c>
      <c r="H635" s="171" t="s">
        <v>19</v>
      </c>
      <c r="I635" s="173"/>
      <c r="L635" s="170"/>
      <c r="M635" s="174"/>
      <c r="T635" s="175"/>
      <c r="AT635" s="171" t="s">
        <v>226</v>
      </c>
      <c r="AU635" s="171" t="s">
        <v>79</v>
      </c>
      <c r="AV635" s="14" t="s">
        <v>77</v>
      </c>
      <c r="AW635" s="14" t="s">
        <v>31</v>
      </c>
      <c r="AX635" s="14" t="s">
        <v>69</v>
      </c>
      <c r="AY635" s="171" t="s">
        <v>212</v>
      </c>
    </row>
    <row r="636" spans="2:51" s="12" customFormat="1">
      <c r="B636" s="152"/>
      <c r="D636" s="150" t="s">
        <v>226</v>
      </c>
      <c r="E636" s="153" t="s">
        <v>19</v>
      </c>
      <c r="F636" s="154" t="s">
        <v>9514</v>
      </c>
      <c r="H636" s="155">
        <v>75.17</v>
      </c>
      <c r="I636" s="156"/>
      <c r="L636" s="152"/>
      <c r="M636" s="157"/>
      <c r="T636" s="158"/>
      <c r="AT636" s="153" t="s">
        <v>226</v>
      </c>
      <c r="AU636" s="153" t="s">
        <v>79</v>
      </c>
      <c r="AV636" s="12" t="s">
        <v>79</v>
      </c>
      <c r="AW636" s="12" t="s">
        <v>31</v>
      </c>
      <c r="AX636" s="12" t="s">
        <v>69</v>
      </c>
      <c r="AY636" s="153" t="s">
        <v>212</v>
      </c>
    </row>
    <row r="637" spans="2:51" s="12" customFormat="1">
      <c r="B637" s="152"/>
      <c r="D637" s="150" t="s">
        <v>226</v>
      </c>
      <c r="E637" s="153" t="s">
        <v>19</v>
      </c>
      <c r="F637" s="154" t="s">
        <v>9515</v>
      </c>
      <c r="H637" s="155">
        <v>17.126000000000001</v>
      </c>
      <c r="I637" s="156"/>
      <c r="L637" s="152"/>
      <c r="M637" s="157"/>
      <c r="T637" s="158"/>
      <c r="AT637" s="153" t="s">
        <v>226</v>
      </c>
      <c r="AU637" s="153" t="s">
        <v>79</v>
      </c>
      <c r="AV637" s="12" t="s">
        <v>79</v>
      </c>
      <c r="AW637" s="12" t="s">
        <v>31</v>
      </c>
      <c r="AX637" s="12" t="s">
        <v>69</v>
      </c>
      <c r="AY637" s="153" t="s">
        <v>212</v>
      </c>
    </row>
    <row r="638" spans="2:51" s="12" customFormat="1">
      <c r="B638" s="152"/>
      <c r="D638" s="150" t="s">
        <v>226</v>
      </c>
      <c r="E638" s="153" t="s">
        <v>19</v>
      </c>
      <c r="F638" s="154" t="s">
        <v>9516</v>
      </c>
      <c r="H638" s="155">
        <v>22.817</v>
      </c>
      <c r="I638" s="156"/>
      <c r="L638" s="152"/>
      <c r="M638" s="157"/>
      <c r="T638" s="158"/>
      <c r="AT638" s="153" t="s">
        <v>226</v>
      </c>
      <c r="AU638" s="153" t="s">
        <v>79</v>
      </c>
      <c r="AV638" s="12" t="s">
        <v>79</v>
      </c>
      <c r="AW638" s="12" t="s">
        <v>31</v>
      </c>
      <c r="AX638" s="12" t="s">
        <v>69</v>
      </c>
      <c r="AY638" s="153" t="s">
        <v>212</v>
      </c>
    </row>
    <row r="639" spans="2:51" s="12" customFormat="1">
      <c r="B639" s="152"/>
      <c r="D639" s="150" t="s">
        <v>226</v>
      </c>
      <c r="E639" s="153" t="s">
        <v>19</v>
      </c>
      <c r="F639" s="154" t="s">
        <v>9517</v>
      </c>
      <c r="H639" s="155">
        <v>21.273</v>
      </c>
      <c r="I639" s="156"/>
      <c r="L639" s="152"/>
      <c r="M639" s="157"/>
      <c r="T639" s="158"/>
      <c r="AT639" s="153" t="s">
        <v>226</v>
      </c>
      <c r="AU639" s="153" t="s">
        <v>79</v>
      </c>
      <c r="AV639" s="12" t="s">
        <v>79</v>
      </c>
      <c r="AW639" s="12" t="s">
        <v>31</v>
      </c>
      <c r="AX639" s="12" t="s">
        <v>69</v>
      </c>
      <c r="AY639" s="153" t="s">
        <v>212</v>
      </c>
    </row>
    <row r="640" spans="2:51" s="12" customFormat="1">
      <c r="B640" s="152"/>
      <c r="D640" s="150" t="s">
        <v>226</v>
      </c>
      <c r="E640" s="153" t="s">
        <v>19</v>
      </c>
      <c r="F640" s="154" t="s">
        <v>9518</v>
      </c>
      <c r="H640" s="155">
        <v>20.79</v>
      </c>
      <c r="I640" s="156"/>
      <c r="L640" s="152"/>
      <c r="M640" s="157"/>
      <c r="T640" s="158"/>
      <c r="AT640" s="153" t="s">
        <v>226</v>
      </c>
      <c r="AU640" s="153" t="s">
        <v>79</v>
      </c>
      <c r="AV640" s="12" t="s">
        <v>79</v>
      </c>
      <c r="AW640" s="12" t="s">
        <v>31</v>
      </c>
      <c r="AX640" s="12" t="s">
        <v>69</v>
      </c>
      <c r="AY640" s="153" t="s">
        <v>212</v>
      </c>
    </row>
    <row r="641" spans="2:51" s="12" customFormat="1">
      <c r="B641" s="152"/>
      <c r="D641" s="150" t="s">
        <v>226</v>
      </c>
      <c r="E641" s="153" t="s">
        <v>19</v>
      </c>
      <c r="F641" s="154" t="s">
        <v>9519</v>
      </c>
      <c r="H641" s="155">
        <v>18.815999999999999</v>
      </c>
      <c r="I641" s="156"/>
      <c r="L641" s="152"/>
      <c r="M641" s="157"/>
      <c r="T641" s="158"/>
      <c r="AT641" s="153" t="s">
        <v>226</v>
      </c>
      <c r="AU641" s="153" t="s">
        <v>79</v>
      </c>
      <c r="AV641" s="12" t="s">
        <v>79</v>
      </c>
      <c r="AW641" s="12" t="s">
        <v>31</v>
      </c>
      <c r="AX641" s="12" t="s">
        <v>69</v>
      </c>
      <c r="AY641" s="153" t="s">
        <v>212</v>
      </c>
    </row>
    <row r="642" spans="2:51" s="12" customFormat="1">
      <c r="B642" s="152"/>
      <c r="D642" s="150" t="s">
        <v>226</v>
      </c>
      <c r="E642" s="153" t="s">
        <v>19</v>
      </c>
      <c r="F642" s="154" t="s">
        <v>9520</v>
      </c>
      <c r="H642" s="155">
        <v>6.09</v>
      </c>
      <c r="I642" s="156"/>
      <c r="L642" s="152"/>
      <c r="M642" s="157"/>
      <c r="T642" s="158"/>
      <c r="AT642" s="153" t="s">
        <v>226</v>
      </c>
      <c r="AU642" s="153" t="s">
        <v>79</v>
      </c>
      <c r="AV642" s="12" t="s">
        <v>79</v>
      </c>
      <c r="AW642" s="12" t="s">
        <v>31</v>
      </c>
      <c r="AX642" s="12" t="s">
        <v>69</v>
      </c>
      <c r="AY642" s="153" t="s">
        <v>212</v>
      </c>
    </row>
    <row r="643" spans="2:51" s="14" customFormat="1">
      <c r="B643" s="170"/>
      <c r="D643" s="150" t="s">
        <v>226</v>
      </c>
      <c r="E643" s="171" t="s">
        <v>19</v>
      </c>
      <c r="F643" s="172" t="s">
        <v>9559</v>
      </c>
      <c r="H643" s="171" t="s">
        <v>19</v>
      </c>
      <c r="I643" s="173"/>
      <c r="L643" s="170"/>
      <c r="M643" s="174"/>
      <c r="T643" s="175"/>
      <c r="AT643" s="171" t="s">
        <v>226</v>
      </c>
      <c r="AU643" s="171" t="s">
        <v>79</v>
      </c>
      <c r="AV643" s="14" t="s">
        <v>77</v>
      </c>
      <c r="AW643" s="14" t="s">
        <v>31</v>
      </c>
      <c r="AX643" s="14" t="s">
        <v>69</v>
      </c>
      <c r="AY643" s="171" t="s">
        <v>212</v>
      </c>
    </row>
    <row r="644" spans="2:51" s="12" customFormat="1">
      <c r="B644" s="152"/>
      <c r="D644" s="150" t="s">
        <v>226</v>
      </c>
      <c r="E644" s="153" t="s">
        <v>19</v>
      </c>
      <c r="F644" s="154" t="s">
        <v>9521</v>
      </c>
      <c r="H644" s="155">
        <v>1.722</v>
      </c>
      <c r="I644" s="156"/>
      <c r="L644" s="152"/>
      <c r="M644" s="157"/>
      <c r="T644" s="158"/>
      <c r="AT644" s="153" t="s">
        <v>226</v>
      </c>
      <c r="AU644" s="153" t="s">
        <v>79</v>
      </c>
      <c r="AV644" s="12" t="s">
        <v>79</v>
      </c>
      <c r="AW644" s="12" t="s">
        <v>31</v>
      </c>
      <c r="AX644" s="12" t="s">
        <v>69</v>
      </c>
      <c r="AY644" s="153" t="s">
        <v>212</v>
      </c>
    </row>
    <row r="645" spans="2:51" s="12" customFormat="1">
      <c r="B645" s="152"/>
      <c r="D645" s="150" t="s">
        <v>226</v>
      </c>
      <c r="E645" s="153" t="s">
        <v>19</v>
      </c>
      <c r="F645" s="154" t="s">
        <v>9522</v>
      </c>
      <c r="H645" s="155">
        <v>0.23100000000000001</v>
      </c>
      <c r="I645" s="156"/>
      <c r="L645" s="152"/>
      <c r="M645" s="157"/>
      <c r="T645" s="158"/>
      <c r="AT645" s="153" t="s">
        <v>226</v>
      </c>
      <c r="AU645" s="153" t="s">
        <v>79</v>
      </c>
      <c r="AV645" s="12" t="s">
        <v>79</v>
      </c>
      <c r="AW645" s="12" t="s">
        <v>31</v>
      </c>
      <c r="AX645" s="12" t="s">
        <v>69</v>
      </c>
      <c r="AY645" s="153" t="s">
        <v>212</v>
      </c>
    </row>
    <row r="646" spans="2:51" s="12" customFormat="1">
      <c r="B646" s="152"/>
      <c r="D646" s="150" t="s">
        <v>226</v>
      </c>
      <c r="E646" s="153" t="s">
        <v>19</v>
      </c>
      <c r="F646" s="154" t="s">
        <v>9523</v>
      </c>
      <c r="H646" s="155">
        <v>0.221</v>
      </c>
      <c r="I646" s="156"/>
      <c r="L646" s="152"/>
      <c r="M646" s="157"/>
      <c r="T646" s="158"/>
      <c r="AT646" s="153" t="s">
        <v>226</v>
      </c>
      <c r="AU646" s="153" t="s">
        <v>79</v>
      </c>
      <c r="AV646" s="12" t="s">
        <v>79</v>
      </c>
      <c r="AW646" s="12" t="s">
        <v>31</v>
      </c>
      <c r="AX646" s="12" t="s">
        <v>69</v>
      </c>
      <c r="AY646" s="153" t="s">
        <v>212</v>
      </c>
    </row>
    <row r="647" spans="2:51" s="12" customFormat="1">
      <c r="B647" s="152"/>
      <c r="D647" s="150" t="s">
        <v>226</v>
      </c>
      <c r="E647" s="153" t="s">
        <v>19</v>
      </c>
      <c r="F647" s="154" t="s">
        <v>9524</v>
      </c>
      <c r="H647" s="155">
        <v>2.121</v>
      </c>
      <c r="I647" s="156"/>
      <c r="L647" s="152"/>
      <c r="M647" s="157"/>
      <c r="T647" s="158"/>
      <c r="AT647" s="153" t="s">
        <v>226</v>
      </c>
      <c r="AU647" s="153" t="s">
        <v>79</v>
      </c>
      <c r="AV647" s="12" t="s">
        <v>79</v>
      </c>
      <c r="AW647" s="12" t="s">
        <v>31</v>
      </c>
      <c r="AX647" s="12" t="s">
        <v>69</v>
      </c>
      <c r="AY647" s="153" t="s">
        <v>212</v>
      </c>
    </row>
    <row r="648" spans="2:51" s="12" customFormat="1">
      <c r="B648" s="152"/>
      <c r="D648" s="150" t="s">
        <v>226</v>
      </c>
      <c r="E648" s="153" t="s">
        <v>19</v>
      </c>
      <c r="F648" s="154" t="s">
        <v>9525</v>
      </c>
      <c r="H648" s="155">
        <v>0.43099999999999999</v>
      </c>
      <c r="I648" s="156"/>
      <c r="L648" s="152"/>
      <c r="M648" s="157"/>
      <c r="T648" s="158"/>
      <c r="AT648" s="153" t="s">
        <v>226</v>
      </c>
      <c r="AU648" s="153" t="s">
        <v>79</v>
      </c>
      <c r="AV648" s="12" t="s">
        <v>79</v>
      </c>
      <c r="AW648" s="12" t="s">
        <v>31</v>
      </c>
      <c r="AX648" s="12" t="s">
        <v>69</v>
      </c>
      <c r="AY648" s="153" t="s">
        <v>212</v>
      </c>
    </row>
    <row r="649" spans="2:51" s="12" customFormat="1">
      <c r="B649" s="152"/>
      <c r="D649" s="150" t="s">
        <v>226</v>
      </c>
      <c r="E649" s="153" t="s">
        <v>19</v>
      </c>
      <c r="F649" s="154" t="s">
        <v>9526</v>
      </c>
      <c r="H649" s="155">
        <v>4.5890000000000004</v>
      </c>
      <c r="I649" s="156"/>
      <c r="L649" s="152"/>
      <c r="M649" s="157"/>
      <c r="T649" s="158"/>
      <c r="AT649" s="153" t="s">
        <v>226</v>
      </c>
      <c r="AU649" s="153" t="s">
        <v>79</v>
      </c>
      <c r="AV649" s="12" t="s">
        <v>79</v>
      </c>
      <c r="AW649" s="12" t="s">
        <v>31</v>
      </c>
      <c r="AX649" s="12" t="s">
        <v>69</v>
      </c>
      <c r="AY649" s="153" t="s">
        <v>212</v>
      </c>
    </row>
    <row r="650" spans="2:51" s="12" customFormat="1">
      <c r="B650" s="152"/>
      <c r="D650" s="150" t="s">
        <v>226</v>
      </c>
      <c r="E650" s="153" t="s">
        <v>19</v>
      </c>
      <c r="F650" s="154" t="s">
        <v>9527</v>
      </c>
      <c r="H650" s="155">
        <v>2.331</v>
      </c>
      <c r="I650" s="156"/>
      <c r="L650" s="152"/>
      <c r="M650" s="157"/>
      <c r="T650" s="158"/>
      <c r="AT650" s="153" t="s">
        <v>226</v>
      </c>
      <c r="AU650" s="153" t="s">
        <v>79</v>
      </c>
      <c r="AV650" s="12" t="s">
        <v>79</v>
      </c>
      <c r="AW650" s="12" t="s">
        <v>31</v>
      </c>
      <c r="AX650" s="12" t="s">
        <v>69</v>
      </c>
      <c r="AY650" s="153" t="s">
        <v>212</v>
      </c>
    </row>
    <row r="651" spans="2:51" s="14" customFormat="1">
      <c r="B651" s="170"/>
      <c r="D651" s="150" t="s">
        <v>226</v>
      </c>
      <c r="E651" s="171" t="s">
        <v>19</v>
      </c>
      <c r="F651" s="172" t="s">
        <v>9560</v>
      </c>
      <c r="H651" s="171" t="s">
        <v>19</v>
      </c>
      <c r="I651" s="173"/>
      <c r="L651" s="170"/>
      <c r="M651" s="174"/>
      <c r="T651" s="175"/>
      <c r="AT651" s="171" t="s">
        <v>226</v>
      </c>
      <c r="AU651" s="171" t="s">
        <v>79</v>
      </c>
      <c r="AV651" s="14" t="s">
        <v>77</v>
      </c>
      <c r="AW651" s="14" t="s">
        <v>31</v>
      </c>
      <c r="AX651" s="14" t="s">
        <v>69</v>
      </c>
      <c r="AY651" s="171" t="s">
        <v>212</v>
      </c>
    </row>
    <row r="652" spans="2:51" s="12" customFormat="1">
      <c r="B652" s="152"/>
      <c r="D652" s="150" t="s">
        <v>226</v>
      </c>
      <c r="E652" s="153" t="s">
        <v>19</v>
      </c>
      <c r="F652" s="154" t="s">
        <v>9532</v>
      </c>
      <c r="H652" s="155">
        <v>20.675000000000001</v>
      </c>
      <c r="I652" s="156"/>
      <c r="L652" s="152"/>
      <c r="M652" s="157"/>
      <c r="T652" s="158"/>
      <c r="AT652" s="153" t="s">
        <v>226</v>
      </c>
      <c r="AU652" s="153" t="s">
        <v>79</v>
      </c>
      <c r="AV652" s="12" t="s">
        <v>79</v>
      </c>
      <c r="AW652" s="12" t="s">
        <v>31</v>
      </c>
      <c r="AX652" s="12" t="s">
        <v>69</v>
      </c>
      <c r="AY652" s="153" t="s">
        <v>212</v>
      </c>
    </row>
    <row r="653" spans="2:51" s="12" customFormat="1">
      <c r="B653" s="152"/>
      <c r="D653" s="150" t="s">
        <v>226</v>
      </c>
      <c r="E653" s="153" t="s">
        <v>19</v>
      </c>
      <c r="F653" s="154" t="s">
        <v>9386</v>
      </c>
      <c r="H653" s="155">
        <v>4.1580000000000004</v>
      </c>
      <c r="I653" s="156"/>
      <c r="L653" s="152"/>
      <c r="M653" s="157"/>
      <c r="T653" s="158"/>
      <c r="AT653" s="153" t="s">
        <v>226</v>
      </c>
      <c r="AU653" s="153" t="s">
        <v>79</v>
      </c>
      <c r="AV653" s="12" t="s">
        <v>79</v>
      </c>
      <c r="AW653" s="12" t="s">
        <v>31</v>
      </c>
      <c r="AX653" s="12" t="s">
        <v>69</v>
      </c>
      <c r="AY653" s="153" t="s">
        <v>212</v>
      </c>
    </row>
    <row r="654" spans="2:51" s="12" customFormat="1">
      <c r="B654" s="152"/>
      <c r="D654" s="150" t="s">
        <v>226</v>
      </c>
      <c r="E654" s="153" t="s">
        <v>19</v>
      </c>
      <c r="F654" s="154" t="s">
        <v>9533</v>
      </c>
      <c r="H654" s="155">
        <v>42.356999999999999</v>
      </c>
      <c r="I654" s="156"/>
      <c r="L654" s="152"/>
      <c r="M654" s="157"/>
      <c r="T654" s="158"/>
      <c r="AT654" s="153" t="s">
        <v>226</v>
      </c>
      <c r="AU654" s="153" t="s">
        <v>79</v>
      </c>
      <c r="AV654" s="12" t="s">
        <v>79</v>
      </c>
      <c r="AW654" s="12" t="s">
        <v>31</v>
      </c>
      <c r="AX654" s="12" t="s">
        <v>69</v>
      </c>
      <c r="AY654" s="153" t="s">
        <v>212</v>
      </c>
    </row>
    <row r="655" spans="2:51" s="12" customFormat="1">
      <c r="B655" s="152"/>
      <c r="D655" s="150" t="s">
        <v>226</v>
      </c>
      <c r="E655" s="153" t="s">
        <v>19</v>
      </c>
      <c r="F655" s="154" t="s">
        <v>9534</v>
      </c>
      <c r="H655" s="155">
        <v>4.1580000000000004</v>
      </c>
      <c r="I655" s="156"/>
      <c r="L655" s="152"/>
      <c r="M655" s="157"/>
      <c r="T655" s="158"/>
      <c r="AT655" s="153" t="s">
        <v>226</v>
      </c>
      <c r="AU655" s="153" t="s">
        <v>79</v>
      </c>
      <c r="AV655" s="12" t="s">
        <v>79</v>
      </c>
      <c r="AW655" s="12" t="s">
        <v>31</v>
      </c>
      <c r="AX655" s="12" t="s">
        <v>69</v>
      </c>
      <c r="AY655" s="153" t="s">
        <v>212</v>
      </c>
    </row>
    <row r="656" spans="2:51" s="14" customFormat="1">
      <c r="B656" s="170"/>
      <c r="D656" s="150" t="s">
        <v>226</v>
      </c>
      <c r="E656" s="171" t="s">
        <v>19</v>
      </c>
      <c r="F656" s="172" t="s">
        <v>9561</v>
      </c>
      <c r="H656" s="171" t="s">
        <v>19</v>
      </c>
      <c r="I656" s="173"/>
      <c r="L656" s="170"/>
      <c r="M656" s="174"/>
      <c r="T656" s="175"/>
      <c r="AT656" s="171" t="s">
        <v>226</v>
      </c>
      <c r="AU656" s="171" t="s">
        <v>79</v>
      </c>
      <c r="AV656" s="14" t="s">
        <v>77</v>
      </c>
      <c r="AW656" s="14" t="s">
        <v>31</v>
      </c>
      <c r="AX656" s="14" t="s">
        <v>69</v>
      </c>
      <c r="AY656" s="171" t="s">
        <v>212</v>
      </c>
    </row>
    <row r="657" spans="2:65" s="12" customFormat="1">
      <c r="B657" s="152"/>
      <c r="D657" s="150" t="s">
        <v>226</v>
      </c>
      <c r="E657" s="153" t="s">
        <v>19</v>
      </c>
      <c r="F657" s="154" t="s">
        <v>9535</v>
      </c>
      <c r="H657" s="155">
        <v>41.674999999999997</v>
      </c>
      <c r="I657" s="156"/>
      <c r="L657" s="152"/>
      <c r="M657" s="157"/>
      <c r="T657" s="158"/>
      <c r="AT657" s="153" t="s">
        <v>226</v>
      </c>
      <c r="AU657" s="153" t="s">
        <v>79</v>
      </c>
      <c r="AV657" s="12" t="s">
        <v>79</v>
      </c>
      <c r="AW657" s="12" t="s">
        <v>31</v>
      </c>
      <c r="AX657" s="12" t="s">
        <v>69</v>
      </c>
      <c r="AY657" s="153" t="s">
        <v>212</v>
      </c>
    </row>
    <row r="658" spans="2:65" s="12" customFormat="1">
      <c r="B658" s="152"/>
      <c r="D658" s="150" t="s">
        <v>226</v>
      </c>
      <c r="E658" s="153" t="s">
        <v>19</v>
      </c>
      <c r="F658" s="154" t="s">
        <v>9374</v>
      </c>
      <c r="H658" s="155">
        <v>8.3160000000000007</v>
      </c>
      <c r="I658" s="156"/>
      <c r="L658" s="152"/>
      <c r="M658" s="157"/>
      <c r="T658" s="158"/>
      <c r="AT658" s="153" t="s">
        <v>226</v>
      </c>
      <c r="AU658" s="153" t="s">
        <v>79</v>
      </c>
      <c r="AV658" s="12" t="s">
        <v>79</v>
      </c>
      <c r="AW658" s="12" t="s">
        <v>31</v>
      </c>
      <c r="AX658" s="12" t="s">
        <v>69</v>
      </c>
      <c r="AY658" s="153" t="s">
        <v>212</v>
      </c>
    </row>
    <row r="659" spans="2:65" s="12" customFormat="1">
      <c r="B659" s="152"/>
      <c r="D659" s="150" t="s">
        <v>226</v>
      </c>
      <c r="E659" s="153" t="s">
        <v>19</v>
      </c>
      <c r="F659" s="154" t="s">
        <v>9465</v>
      </c>
      <c r="H659" s="155">
        <v>8.3160000000000007</v>
      </c>
      <c r="I659" s="156"/>
      <c r="L659" s="152"/>
      <c r="M659" s="157"/>
      <c r="T659" s="158"/>
      <c r="AT659" s="153" t="s">
        <v>226</v>
      </c>
      <c r="AU659" s="153" t="s">
        <v>79</v>
      </c>
      <c r="AV659" s="12" t="s">
        <v>79</v>
      </c>
      <c r="AW659" s="12" t="s">
        <v>31</v>
      </c>
      <c r="AX659" s="12" t="s">
        <v>69</v>
      </c>
      <c r="AY659" s="153" t="s">
        <v>212</v>
      </c>
    </row>
    <row r="660" spans="2:65" s="12" customFormat="1">
      <c r="B660" s="152"/>
      <c r="D660" s="150" t="s">
        <v>226</v>
      </c>
      <c r="E660" s="153" t="s">
        <v>19</v>
      </c>
      <c r="F660" s="154" t="s">
        <v>9534</v>
      </c>
      <c r="H660" s="155">
        <v>4.1580000000000004</v>
      </c>
      <c r="I660" s="156"/>
      <c r="L660" s="152"/>
      <c r="M660" s="157"/>
      <c r="T660" s="158"/>
      <c r="AT660" s="153" t="s">
        <v>226</v>
      </c>
      <c r="AU660" s="153" t="s">
        <v>79</v>
      </c>
      <c r="AV660" s="12" t="s">
        <v>79</v>
      </c>
      <c r="AW660" s="12" t="s">
        <v>31</v>
      </c>
      <c r="AX660" s="12" t="s">
        <v>69</v>
      </c>
      <c r="AY660" s="153" t="s">
        <v>212</v>
      </c>
    </row>
    <row r="661" spans="2:65" s="12" customFormat="1">
      <c r="B661" s="152"/>
      <c r="D661" s="150" t="s">
        <v>226</v>
      </c>
      <c r="E661" s="153" t="s">
        <v>19</v>
      </c>
      <c r="F661" s="154" t="s">
        <v>9376</v>
      </c>
      <c r="H661" s="155">
        <v>4.1580000000000004</v>
      </c>
      <c r="I661" s="156"/>
      <c r="L661" s="152"/>
      <c r="M661" s="157"/>
      <c r="T661" s="158"/>
      <c r="AT661" s="153" t="s">
        <v>226</v>
      </c>
      <c r="AU661" s="153" t="s">
        <v>79</v>
      </c>
      <c r="AV661" s="12" t="s">
        <v>79</v>
      </c>
      <c r="AW661" s="12" t="s">
        <v>31</v>
      </c>
      <c r="AX661" s="12" t="s">
        <v>69</v>
      </c>
      <c r="AY661" s="153" t="s">
        <v>212</v>
      </c>
    </row>
    <row r="662" spans="2:65" s="13" customFormat="1">
      <c r="B662" s="159"/>
      <c r="D662" s="150" t="s">
        <v>226</v>
      </c>
      <c r="E662" s="160" t="s">
        <v>19</v>
      </c>
      <c r="F662" s="161" t="s">
        <v>228</v>
      </c>
      <c r="H662" s="162">
        <v>1351.75</v>
      </c>
      <c r="I662" s="163"/>
      <c r="L662" s="159"/>
      <c r="M662" s="164"/>
      <c r="T662" s="165"/>
      <c r="AT662" s="160" t="s">
        <v>226</v>
      </c>
      <c r="AU662" s="160" t="s">
        <v>79</v>
      </c>
      <c r="AV662" s="13" t="s">
        <v>229</v>
      </c>
      <c r="AW662" s="13" t="s">
        <v>31</v>
      </c>
      <c r="AX662" s="13" t="s">
        <v>77</v>
      </c>
      <c r="AY662" s="160" t="s">
        <v>212</v>
      </c>
    </row>
    <row r="663" spans="2:65" s="1" customFormat="1" ht="33" customHeight="1">
      <c r="B663" s="34"/>
      <c r="C663" s="133" t="s">
        <v>992</v>
      </c>
      <c r="D663" s="133" t="s">
        <v>215</v>
      </c>
      <c r="E663" s="134" t="s">
        <v>9562</v>
      </c>
      <c r="F663" s="135" t="s">
        <v>9563</v>
      </c>
      <c r="G663" s="136" t="s">
        <v>536</v>
      </c>
      <c r="H663" s="137">
        <v>89.566000000000003</v>
      </c>
      <c r="I663" s="138"/>
      <c r="J663" s="139">
        <f>ROUND(I663*H663,2)</f>
        <v>0</v>
      </c>
      <c r="K663" s="135" t="s">
        <v>219</v>
      </c>
      <c r="L663" s="34"/>
      <c r="M663" s="140" t="s">
        <v>19</v>
      </c>
      <c r="N663" s="141" t="s">
        <v>40</v>
      </c>
      <c r="P663" s="142">
        <f>O663*H663</f>
        <v>0</v>
      </c>
      <c r="Q663" s="142">
        <v>1.1E-4</v>
      </c>
      <c r="R663" s="142">
        <f>Q663*H663</f>
        <v>9.8522599999999998E-3</v>
      </c>
      <c r="S663" s="142">
        <v>0</v>
      </c>
      <c r="T663" s="143">
        <f>S663*H663</f>
        <v>0</v>
      </c>
      <c r="AR663" s="144" t="s">
        <v>316</v>
      </c>
      <c r="AT663" s="144" t="s">
        <v>215</v>
      </c>
      <c r="AU663" s="144" t="s">
        <v>79</v>
      </c>
      <c r="AY663" s="19" t="s">
        <v>212</v>
      </c>
      <c r="BE663" s="145">
        <f>IF(N663="základní",J663,0)</f>
        <v>0</v>
      </c>
      <c r="BF663" s="145">
        <f>IF(N663="snížená",J663,0)</f>
        <v>0</v>
      </c>
      <c r="BG663" s="145">
        <f>IF(N663="zákl. přenesená",J663,0)</f>
        <v>0</v>
      </c>
      <c r="BH663" s="145">
        <f>IF(N663="sníž. přenesená",J663,0)</f>
        <v>0</v>
      </c>
      <c r="BI663" s="145">
        <f>IF(N663="nulová",J663,0)</f>
        <v>0</v>
      </c>
      <c r="BJ663" s="19" t="s">
        <v>77</v>
      </c>
      <c r="BK663" s="145">
        <f>ROUND(I663*H663,2)</f>
        <v>0</v>
      </c>
      <c r="BL663" s="19" t="s">
        <v>316</v>
      </c>
      <c r="BM663" s="144" t="s">
        <v>9564</v>
      </c>
    </row>
    <row r="664" spans="2:65" s="1" customFormat="1">
      <c r="B664" s="34"/>
      <c r="D664" s="146" t="s">
        <v>222</v>
      </c>
      <c r="F664" s="147" t="s">
        <v>9565</v>
      </c>
      <c r="I664" s="148"/>
      <c r="L664" s="34"/>
      <c r="M664" s="149"/>
      <c r="T664" s="55"/>
      <c r="AT664" s="19" t="s">
        <v>222</v>
      </c>
      <c r="AU664" s="19" t="s">
        <v>79</v>
      </c>
    </row>
    <row r="665" spans="2:65" s="14" customFormat="1">
      <c r="B665" s="170"/>
      <c r="D665" s="150" t="s">
        <v>226</v>
      </c>
      <c r="E665" s="171" t="s">
        <v>19</v>
      </c>
      <c r="F665" s="172" t="s">
        <v>9566</v>
      </c>
      <c r="H665" s="171" t="s">
        <v>19</v>
      </c>
      <c r="I665" s="173"/>
      <c r="L665" s="170"/>
      <c r="M665" s="174"/>
      <c r="T665" s="175"/>
      <c r="AT665" s="171" t="s">
        <v>226</v>
      </c>
      <c r="AU665" s="171" t="s">
        <v>79</v>
      </c>
      <c r="AV665" s="14" t="s">
        <v>77</v>
      </c>
      <c r="AW665" s="14" t="s">
        <v>31</v>
      </c>
      <c r="AX665" s="14" t="s">
        <v>69</v>
      </c>
      <c r="AY665" s="171" t="s">
        <v>212</v>
      </c>
    </row>
    <row r="666" spans="2:65" s="12" customFormat="1">
      <c r="B666" s="152"/>
      <c r="D666" s="150" t="s">
        <v>226</v>
      </c>
      <c r="E666" s="153" t="s">
        <v>19</v>
      </c>
      <c r="F666" s="154" t="s">
        <v>9540</v>
      </c>
      <c r="H666" s="155">
        <v>26.786000000000001</v>
      </c>
      <c r="I666" s="156"/>
      <c r="L666" s="152"/>
      <c r="M666" s="157"/>
      <c r="T666" s="158"/>
      <c r="AT666" s="153" t="s">
        <v>226</v>
      </c>
      <c r="AU666" s="153" t="s">
        <v>79</v>
      </c>
      <c r="AV666" s="12" t="s">
        <v>79</v>
      </c>
      <c r="AW666" s="12" t="s">
        <v>31</v>
      </c>
      <c r="AX666" s="12" t="s">
        <v>69</v>
      </c>
      <c r="AY666" s="153" t="s">
        <v>212</v>
      </c>
    </row>
    <row r="667" spans="2:65" s="12" customFormat="1">
      <c r="B667" s="152"/>
      <c r="D667" s="150" t="s">
        <v>226</v>
      </c>
      <c r="E667" s="153" t="s">
        <v>19</v>
      </c>
      <c r="F667" s="154" t="s">
        <v>9541</v>
      </c>
      <c r="H667" s="155">
        <v>8.4420000000000002</v>
      </c>
      <c r="I667" s="156"/>
      <c r="L667" s="152"/>
      <c r="M667" s="157"/>
      <c r="T667" s="158"/>
      <c r="AT667" s="153" t="s">
        <v>226</v>
      </c>
      <c r="AU667" s="153" t="s">
        <v>79</v>
      </c>
      <c r="AV667" s="12" t="s">
        <v>79</v>
      </c>
      <c r="AW667" s="12" t="s">
        <v>31</v>
      </c>
      <c r="AX667" s="12" t="s">
        <v>69</v>
      </c>
      <c r="AY667" s="153" t="s">
        <v>212</v>
      </c>
    </row>
    <row r="668" spans="2:65" s="12" customFormat="1">
      <c r="B668" s="152"/>
      <c r="D668" s="150" t="s">
        <v>226</v>
      </c>
      <c r="E668" s="153" t="s">
        <v>19</v>
      </c>
      <c r="F668" s="154" t="s">
        <v>9261</v>
      </c>
      <c r="H668" s="155">
        <v>4.1580000000000004</v>
      </c>
      <c r="I668" s="156"/>
      <c r="L668" s="152"/>
      <c r="M668" s="157"/>
      <c r="T668" s="158"/>
      <c r="AT668" s="153" t="s">
        <v>226</v>
      </c>
      <c r="AU668" s="153" t="s">
        <v>79</v>
      </c>
      <c r="AV668" s="12" t="s">
        <v>79</v>
      </c>
      <c r="AW668" s="12" t="s">
        <v>31</v>
      </c>
      <c r="AX668" s="12" t="s">
        <v>69</v>
      </c>
      <c r="AY668" s="153" t="s">
        <v>212</v>
      </c>
    </row>
    <row r="669" spans="2:65" s="12" customFormat="1">
      <c r="B669" s="152"/>
      <c r="D669" s="150" t="s">
        <v>226</v>
      </c>
      <c r="E669" s="153" t="s">
        <v>19</v>
      </c>
      <c r="F669" s="154" t="s">
        <v>9542</v>
      </c>
      <c r="H669" s="155">
        <v>11.718</v>
      </c>
      <c r="I669" s="156"/>
      <c r="L669" s="152"/>
      <c r="M669" s="157"/>
      <c r="T669" s="158"/>
      <c r="AT669" s="153" t="s">
        <v>226</v>
      </c>
      <c r="AU669" s="153" t="s">
        <v>79</v>
      </c>
      <c r="AV669" s="12" t="s">
        <v>79</v>
      </c>
      <c r="AW669" s="12" t="s">
        <v>31</v>
      </c>
      <c r="AX669" s="12" t="s">
        <v>69</v>
      </c>
      <c r="AY669" s="153" t="s">
        <v>212</v>
      </c>
    </row>
    <row r="670" spans="2:65" s="14" customFormat="1">
      <c r="B670" s="170"/>
      <c r="D670" s="150" t="s">
        <v>226</v>
      </c>
      <c r="E670" s="171" t="s">
        <v>19</v>
      </c>
      <c r="F670" s="172" t="s">
        <v>9567</v>
      </c>
      <c r="H670" s="171" t="s">
        <v>19</v>
      </c>
      <c r="I670" s="173"/>
      <c r="L670" s="170"/>
      <c r="M670" s="174"/>
      <c r="T670" s="175"/>
      <c r="AT670" s="171" t="s">
        <v>226</v>
      </c>
      <c r="AU670" s="171" t="s">
        <v>79</v>
      </c>
      <c r="AV670" s="14" t="s">
        <v>77</v>
      </c>
      <c r="AW670" s="14" t="s">
        <v>31</v>
      </c>
      <c r="AX670" s="14" t="s">
        <v>69</v>
      </c>
      <c r="AY670" s="171" t="s">
        <v>212</v>
      </c>
    </row>
    <row r="671" spans="2:65" s="12" customFormat="1">
      <c r="B671" s="152"/>
      <c r="D671" s="150" t="s">
        <v>226</v>
      </c>
      <c r="E671" s="153" t="s">
        <v>19</v>
      </c>
      <c r="F671" s="154" t="s">
        <v>9547</v>
      </c>
      <c r="H671" s="155">
        <v>11.834</v>
      </c>
      <c r="I671" s="156"/>
      <c r="L671" s="152"/>
      <c r="M671" s="157"/>
      <c r="T671" s="158"/>
      <c r="AT671" s="153" t="s">
        <v>226</v>
      </c>
      <c r="AU671" s="153" t="s">
        <v>79</v>
      </c>
      <c r="AV671" s="12" t="s">
        <v>79</v>
      </c>
      <c r="AW671" s="12" t="s">
        <v>31</v>
      </c>
      <c r="AX671" s="12" t="s">
        <v>69</v>
      </c>
      <c r="AY671" s="153" t="s">
        <v>212</v>
      </c>
    </row>
    <row r="672" spans="2:65" s="12" customFormat="1">
      <c r="B672" s="152"/>
      <c r="D672" s="150" t="s">
        <v>226</v>
      </c>
      <c r="E672" s="153" t="s">
        <v>19</v>
      </c>
      <c r="F672" s="154" t="s">
        <v>9548</v>
      </c>
      <c r="H672" s="155">
        <v>26.628</v>
      </c>
      <c r="I672" s="156"/>
      <c r="L672" s="152"/>
      <c r="M672" s="157"/>
      <c r="T672" s="158"/>
      <c r="AT672" s="153" t="s">
        <v>226</v>
      </c>
      <c r="AU672" s="153" t="s">
        <v>79</v>
      </c>
      <c r="AV672" s="12" t="s">
        <v>79</v>
      </c>
      <c r="AW672" s="12" t="s">
        <v>31</v>
      </c>
      <c r="AX672" s="12" t="s">
        <v>69</v>
      </c>
      <c r="AY672" s="153" t="s">
        <v>212</v>
      </c>
    </row>
    <row r="673" spans="2:65" s="13" customFormat="1">
      <c r="B673" s="159"/>
      <c r="D673" s="150" t="s">
        <v>226</v>
      </c>
      <c r="E673" s="160" t="s">
        <v>19</v>
      </c>
      <c r="F673" s="161" t="s">
        <v>228</v>
      </c>
      <c r="H673" s="162">
        <v>89.566000000000003</v>
      </c>
      <c r="I673" s="163"/>
      <c r="L673" s="159"/>
      <c r="M673" s="164"/>
      <c r="T673" s="165"/>
      <c r="AT673" s="160" t="s">
        <v>226</v>
      </c>
      <c r="AU673" s="160" t="s">
        <v>79</v>
      </c>
      <c r="AV673" s="13" t="s">
        <v>229</v>
      </c>
      <c r="AW673" s="13" t="s">
        <v>31</v>
      </c>
      <c r="AX673" s="13" t="s">
        <v>77</v>
      </c>
      <c r="AY673" s="160" t="s">
        <v>212</v>
      </c>
    </row>
    <row r="674" spans="2:65" s="1" customFormat="1" ht="16.5" customHeight="1">
      <c r="B674" s="34"/>
      <c r="C674" s="133" t="s">
        <v>1023</v>
      </c>
      <c r="D674" s="133" t="s">
        <v>215</v>
      </c>
      <c r="E674" s="134" t="s">
        <v>9568</v>
      </c>
      <c r="F674" s="135" t="s">
        <v>9569</v>
      </c>
      <c r="G674" s="136" t="s">
        <v>624</v>
      </c>
      <c r="H674" s="137">
        <v>30</v>
      </c>
      <c r="I674" s="138"/>
      <c r="J674" s="139">
        <f>ROUND(I674*H674,2)</f>
        <v>0</v>
      </c>
      <c r="K674" s="135" t="s">
        <v>219</v>
      </c>
      <c r="L674" s="34"/>
      <c r="M674" s="140" t="s">
        <v>19</v>
      </c>
      <c r="N674" s="141" t="s">
        <v>40</v>
      </c>
      <c r="P674" s="142">
        <f>O674*H674</f>
        <v>0</v>
      </c>
      <c r="Q674" s="142">
        <v>3.4000000000000002E-4</v>
      </c>
      <c r="R674" s="142">
        <f>Q674*H674</f>
        <v>1.0200000000000001E-2</v>
      </c>
      <c r="S674" s="142">
        <v>0</v>
      </c>
      <c r="T674" s="143">
        <f>S674*H674</f>
        <v>0</v>
      </c>
      <c r="AR674" s="144" t="s">
        <v>316</v>
      </c>
      <c r="AT674" s="144" t="s">
        <v>215</v>
      </c>
      <c r="AU674" s="144" t="s">
        <v>79</v>
      </c>
      <c r="AY674" s="19" t="s">
        <v>212</v>
      </c>
      <c r="BE674" s="145">
        <f>IF(N674="základní",J674,0)</f>
        <v>0</v>
      </c>
      <c r="BF674" s="145">
        <f>IF(N674="snížená",J674,0)</f>
        <v>0</v>
      </c>
      <c r="BG674" s="145">
        <f>IF(N674="zákl. přenesená",J674,0)</f>
        <v>0</v>
      </c>
      <c r="BH674" s="145">
        <f>IF(N674="sníž. přenesená",J674,0)</f>
        <v>0</v>
      </c>
      <c r="BI674" s="145">
        <f>IF(N674="nulová",J674,0)</f>
        <v>0</v>
      </c>
      <c r="BJ674" s="19" t="s">
        <v>77</v>
      </c>
      <c r="BK674" s="145">
        <f>ROUND(I674*H674,2)</f>
        <v>0</v>
      </c>
      <c r="BL674" s="19" t="s">
        <v>316</v>
      </c>
      <c r="BM674" s="144" t="s">
        <v>9570</v>
      </c>
    </row>
    <row r="675" spans="2:65" s="1" customFormat="1">
      <c r="B675" s="34"/>
      <c r="D675" s="146" t="s">
        <v>222</v>
      </c>
      <c r="F675" s="147" t="s">
        <v>9571</v>
      </c>
      <c r="I675" s="148"/>
      <c r="L675" s="34"/>
      <c r="M675" s="149"/>
      <c r="T675" s="55"/>
      <c r="AT675" s="19" t="s">
        <v>222</v>
      </c>
      <c r="AU675" s="19" t="s">
        <v>79</v>
      </c>
    </row>
    <row r="676" spans="2:65" s="12" customFormat="1">
      <c r="B676" s="152"/>
      <c r="D676" s="150" t="s">
        <v>226</v>
      </c>
      <c r="E676" s="153" t="s">
        <v>19</v>
      </c>
      <c r="F676" s="154" t="s">
        <v>9572</v>
      </c>
      <c r="H676" s="155">
        <v>18</v>
      </c>
      <c r="I676" s="156"/>
      <c r="L676" s="152"/>
      <c r="M676" s="157"/>
      <c r="T676" s="158"/>
      <c r="AT676" s="153" t="s">
        <v>226</v>
      </c>
      <c r="AU676" s="153" t="s">
        <v>79</v>
      </c>
      <c r="AV676" s="12" t="s">
        <v>79</v>
      </c>
      <c r="AW676" s="12" t="s">
        <v>31</v>
      </c>
      <c r="AX676" s="12" t="s">
        <v>69</v>
      </c>
      <c r="AY676" s="153" t="s">
        <v>212</v>
      </c>
    </row>
    <row r="677" spans="2:65" s="12" customFormat="1">
      <c r="B677" s="152"/>
      <c r="D677" s="150" t="s">
        <v>226</v>
      </c>
      <c r="E677" s="153" t="s">
        <v>19</v>
      </c>
      <c r="F677" s="154" t="s">
        <v>9573</v>
      </c>
      <c r="H677" s="155">
        <v>12</v>
      </c>
      <c r="I677" s="156"/>
      <c r="L677" s="152"/>
      <c r="M677" s="157"/>
      <c r="T677" s="158"/>
      <c r="AT677" s="153" t="s">
        <v>226</v>
      </c>
      <c r="AU677" s="153" t="s">
        <v>79</v>
      </c>
      <c r="AV677" s="12" t="s">
        <v>79</v>
      </c>
      <c r="AW677" s="12" t="s">
        <v>31</v>
      </c>
      <c r="AX677" s="12" t="s">
        <v>69</v>
      </c>
      <c r="AY677" s="153" t="s">
        <v>212</v>
      </c>
    </row>
    <row r="678" spans="2:65" s="13" customFormat="1">
      <c r="B678" s="159"/>
      <c r="D678" s="150" t="s">
        <v>226</v>
      </c>
      <c r="E678" s="160" t="s">
        <v>19</v>
      </c>
      <c r="F678" s="161" t="s">
        <v>228</v>
      </c>
      <c r="H678" s="162">
        <v>30</v>
      </c>
      <c r="I678" s="163"/>
      <c r="L678" s="159"/>
      <c r="M678" s="164"/>
      <c r="T678" s="165"/>
      <c r="AT678" s="160" t="s">
        <v>226</v>
      </c>
      <c r="AU678" s="160" t="s">
        <v>79</v>
      </c>
      <c r="AV678" s="13" t="s">
        <v>229</v>
      </c>
      <c r="AW678" s="13" t="s">
        <v>31</v>
      </c>
      <c r="AX678" s="13" t="s">
        <v>77</v>
      </c>
      <c r="AY678" s="160" t="s">
        <v>212</v>
      </c>
    </row>
    <row r="679" spans="2:65" s="1" customFormat="1" ht="16.5" customHeight="1">
      <c r="B679" s="34"/>
      <c r="C679" s="133" t="s">
        <v>1031</v>
      </c>
      <c r="D679" s="133" t="s">
        <v>215</v>
      </c>
      <c r="E679" s="134" t="s">
        <v>9574</v>
      </c>
      <c r="F679" s="135" t="s">
        <v>9575</v>
      </c>
      <c r="G679" s="136" t="s">
        <v>624</v>
      </c>
      <c r="H679" s="137">
        <v>8</v>
      </c>
      <c r="I679" s="138"/>
      <c r="J679" s="139">
        <f>ROUND(I679*H679,2)</f>
        <v>0</v>
      </c>
      <c r="K679" s="135" t="s">
        <v>219</v>
      </c>
      <c r="L679" s="34"/>
      <c r="M679" s="140" t="s">
        <v>19</v>
      </c>
      <c r="N679" s="141" t="s">
        <v>40</v>
      </c>
      <c r="P679" s="142">
        <f>O679*H679</f>
        <v>0</v>
      </c>
      <c r="Q679" s="142">
        <v>5.0000000000000001E-4</v>
      </c>
      <c r="R679" s="142">
        <f>Q679*H679</f>
        <v>4.0000000000000001E-3</v>
      </c>
      <c r="S679" s="142">
        <v>0</v>
      </c>
      <c r="T679" s="143">
        <f>S679*H679</f>
        <v>0</v>
      </c>
      <c r="AR679" s="144" t="s">
        <v>316</v>
      </c>
      <c r="AT679" s="144" t="s">
        <v>215</v>
      </c>
      <c r="AU679" s="144" t="s">
        <v>79</v>
      </c>
      <c r="AY679" s="19" t="s">
        <v>212</v>
      </c>
      <c r="BE679" s="145">
        <f>IF(N679="základní",J679,0)</f>
        <v>0</v>
      </c>
      <c r="BF679" s="145">
        <f>IF(N679="snížená",J679,0)</f>
        <v>0</v>
      </c>
      <c r="BG679" s="145">
        <f>IF(N679="zákl. přenesená",J679,0)</f>
        <v>0</v>
      </c>
      <c r="BH679" s="145">
        <f>IF(N679="sníž. přenesená",J679,0)</f>
        <v>0</v>
      </c>
      <c r="BI679" s="145">
        <f>IF(N679="nulová",J679,0)</f>
        <v>0</v>
      </c>
      <c r="BJ679" s="19" t="s">
        <v>77</v>
      </c>
      <c r="BK679" s="145">
        <f>ROUND(I679*H679,2)</f>
        <v>0</v>
      </c>
      <c r="BL679" s="19" t="s">
        <v>316</v>
      </c>
      <c r="BM679" s="144" t="s">
        <v>9576</v>
      </c>
    </row>
    <row r="680" spans="2:65" s="1" customFormat="1">
      <c r="B680" s="34"/>
      <c r="D680" s="146" t="s">
        <v>222</v>
      </c>
      <c r="F680" s="147" t="s">
        <v>9577</v>
      </c>
      <c r="I680" s="148"/>
      <c r="L680" s="34"/>
      <c r="M680" s="149"/>
      <c r="T680" s="55"/>
      <c r="AT680" s="19" t="s">
        <v>222</v>
      </c>
      <c r="AU680" s="19" t="s">
        <v>79</v>
      </c>
    </row>
    <row r="681" spans="2:65" s="12" customFormat="1">
      <c r="B681" s="152"/>
      <c r="D681" s="150" t="s">
        <v>226</v>
      </c>
      <c r="E681" s="153" t="s">
        <v>19</v>
      </c>
      <c r="F681" s="154" t="s">
        <v>9578</v>
      </c>
      <c r="H681" s="155">
        <v>4</v>
      </c>
      <c r="I681" s="156"/>
      <c r="L681" s="152"/>
      <c r="M681" s="157"/>
      <c r="T681" s="158"/>
      <c r="AT681" s="153" t="s">
        <v>226</v>
      </c>
      <c r="AU681" s="153" t="s">
        <v>79</v>
      </c>
      <c r="AV681" s="12" t="s">
        <v>79</v>
      </c>
      <c r="AW681" s="12" t="s">
        <v>31</v>
      </c>
      <c r="AX681" s="12" t="s">
        <v>69</v>
      </c>
      <c r="AY681" s="153" t="s">
        <v>212</v>
      </c>
    </row>
    <row r="682" spans="2:65" s="12" customFormat="1">
      <c r="B682" s="152"/>
      <c r="D682" s="150" t="s">
        <v>226</v>
      </c>
      <c r="E682" s="153" t="s">
        <v>19</v>
      </c>
      <c r="F682" s="154" t="s">
        <v>9579</v>
      </c>
      <c r="H682" s="155">
        <v>4</v>
      </c>
      <c r="I682" s="156"/>
      <c r="L682" s="152"/>
      <c r="M682" s="157"/>
      <c r="T682" s="158"/>
      <c r="AT682" s="153" t="s">
        <v>226</v>
      </c>
      <c r="AU682" s="153" t="s">
        <v>79</v>
      </c>
      <c r="AV682" s="12" t="s">
        <v>79</v>
      </c>
      <c r="AW682" s="12" t="s">
        <v>31</v>
      </c>
      <c r="AX682" s="12" t="s">
        <v>69</v>
      </c>
      <c r="AY682" s="153" t="s">
        <v>212</v>
      </c>
    </row>
    <row r="683" spans="2:65" s="13" customFormat="1">
      <c r="B683" s="159"/>
      <c r="D683" s="150" t="s">
        <v>226</v>
      </c>
      <c r="E683" s="160" t="s">
        <v>19</v>
      </c>
      <c r="F683" s="161" t="s">
        <v>228</v>
      </c>
      <c r="H683" s="162">
        <v>8</v>
      </c>
      <c r="I683" s="163"/>
      <c r="L683" s="159"/>
      <c r="M683" s="164"/>
      <c r="T683" s="165"/>
      <c r="AT683" s="160" t="s">
        <v>226</v>
      </c>
      <c r="AU683" s="160" t="s">
        <v>79</v>
      </c>
      <c r="AV683" s="13" t="s">
        <v>229</v>
      </c>
      <c r="AW683" s="13" t="s">
        <v>31</v>
      </c>
      <c r="AX683" s="13" t="s">
        <v>77</v>
      </c>
      <c r="AY683" s="160" t="s">
        <v>212</v>
      </c>
    </row>
    <row r="684" spans="2:65" s="1" customFormat="1" ht="16.5" customHeight="1">
      <c r="B684" s="34"/>
      <c r="C684" s="133" t="s">
        <v>1038</v>
      </c>
      <c r="D684" s="133" t="s">
        <v>215</v>
      </c>
      <c r="E684" s="134" t="s">
        <v>9580</v>
      </c>
      <c r="F684" s="135" t="s">
        <v>9581</v>
      </c>
      <c r="G684" s="136" t="s">
        <v>624</v>
      </c>
      <c r="H684" s="137">
        <v>40</v>
      </c>
      <c r="I684" s="138"/>
      <c r="J684" s="139">
        <f>ROUND(I684*H684,2)</f>
        <v>0</v>
      </c>
      <c r="K684" s="135" t="s">
        <v>219</v>
      </c>
      <c r="L684" s="34"/>
      <c r="M684" s="140" t="s">
        <v>19</v>
      </c>
      <c r="N684" s="141" t="s">
        <v>40</v>
      </c>
      <c r="P684" s="142">
        <f>O684*H684</f>
        <v>0</v>
      </c>
      <c r="Q684" s="142">
        <v>6.9999999999999999E-4</v>
      </c>
      <c r="R684" s="142">
        <f>Q684*H684</f>
        <v>2.8000000000000001E-2</v>
      </c>
      <c r="S684" s="142">
        <v>0</v>
      </c>
      <c r="T684" s="143">
        <f>S684*H684</f>
        <v>0</v>
      </c>
      <c r="AR684" s="144" t="s">
        <v>316</v>
      </c>
      <c r="AT684" s="144" t="s">
        <v>215</v>
      </c>
      <c r="AU684" s="144" t="s">
        <v>79</v>
      </c>
      <c r="AY684" s="19" t="s">
        <v>212</v>
      </c>
      <c r="BE684" s="145">
        <f>IF(N684="základní",J684,0)</f>
        <v>0</v>
      </c>
      <c r="BF684" s="145">
        <f>IF(N684="snížená",J684,0)</f>
        <v>0</v>
      </c>
      <c r="BG684" s="145">
        <f>IF(N684="zákl. přenesená",J684,0)</f>
        <v>0</v>
      </c>
      <c r="BH684" s="145">
        <f>IF(N684="sníž. přenesená",J684,0)</f>
        <v>0</v>
      </c>
      <c r="BI684" s="145">
        <f>IF(N684="nulová",J684,0)</f>
        <v>0</v>
      </c>
      <c r="BJ684" s="19" t="s">
        <v>77</v>
      </c>
      <c r="BK684" s="145">
        <f>ROUND(I684*H684,2)</f>
        <v>0</v>
      </c>
      <c r="BL684" s="19" t="s">
        <v>316</v>
      </c>
      <c r="BM684" s="144" t="s">
        <v>9582</v>
      </c>
    </row>
    <row r="685" spans="2:65" s="1" customFormat="1">
      <c r="B685" s="34"/>
      <c r="D685" s="146" t="s">
        <v>222</v>
      </c>
      <c r="F685" s="147" t="s">
        <v>9583</v>
      </c>
      <c r="I685" s="148"/>
      <c r="L685" s="34"/>
      <c r="M685" s="149"/>
      <c r="T685" s="55"/>
      <c r="AT685" s="19" t="s">
        <v>222</v>
      </c>
      <c r="AU685" s="19" t="s">
        <v>79</v>
      </c>
    </row>
    <row r="686" spans="2:65" s="12" customFormat="1">
      <c r="B686" s="152"/>
      <c r="D686" s="150" t="s">
        <v>226</v>
      </c>
      <c r="E686" s="153" t="s">
        <v>19</v>
      </c>
      <c r="F686" s="154" t="s">
        <v>9584</v>
      </c>
      <c r="H686" s="155">
        <v>12</v>
      </c>
      <c r="I686" s="156"/>
      <c r="L686" s="152"/>
      <c r="M686" s="157"/>
      <c r="T686" s="158"/>
      <c r="AT686" s="153" t="s">
        <v>226</v>
      </c>
      <c r="AU686" s="153" t="s">
        <v>79</v>
      </c>
      <c r="AV686" s="12" t="s">
        <v>79</v>
      </c>
      <c r="AW686" s="12" t="s">
        <v>31</v>
      </c>
      <c r="AX686" s="12" t="s">
        <v>69</v>
      </c>
      <c r="AY686" s="153" t="s">
        <v>212</v>
      </c>
    </row>
    <row r="687" spans="2:65" s="12" customFormat="1">
      <c r="B687" s="152"/>
      <c r="D687" s="150" t="s">
        <v>226</v>
      </c>
      <c r="E687" s="153" t="s">
        <v>19</v>
      </c>
      <c r="F687" s="154" t="s">
        <v>9585</v>
      </c>
      <c r="H687" s="155">
        <v>2</v>
      </c>
      <c r="I687" s="156"/>
      <c r="L687" s="152"/>
      <c r="M687" s="157"/>
      <c r="T687" s="158"/>
      <c r="AT687" s="153" t="s">
        <v>226</v>
      </c>
      <c r="AU687" s="153" t="s">
        <v>79</v>
      </c>
      <c r="AV687" s="12" t="s">
        <v>79</v>
      </c>
      <c r="AW687" s="12" t="s">
        <v>31</v>
      </c>
      <c r="AX687" s="12" t="s">
        <v>69</v>
      </c>
      <c r="AY687" s="153" t="s">
        <v>212</v>
      </c>
    </row>
    <row r="688" spans="2:65" s="12" customFormat="1">
      <c r="B688" s="152"/>
      <c r="D688" s="150" t="s">
        <v>226</v>
      </c>
      <c r="E688" s="153" t="s">
        <v>19</v>
      </c>
      <c r="F688" s="154" t="s">
        <v>9586</v>
      </c>
      <c r="H688" s="155">
        <v>2</v>
      </c>
      <c r="I688" s="156"/>
      <c r="L688" s="152"/>
      <c r="M688" s="157"/>
      <c r="T688" s="158"/>
      <c r="AT688" s="153" t="s">
        <v>226</v>
      </c>
      <c r="AU688" s="153" t="s">
        <v>79</v>
      </c>
      <c r="AV688" s="12" t="s">
        <v>79</v>
      </c>
      <c r="AW688" s="12" t="s">
        <v>31</v>
      </c>
      <c r="AX688" s="12" t="s">
        <v>69</v>
      </c>
      <c r="AY688" s="153" t="s">
        <v>212</v>
      </c>
    </row>
    <row r="689" spans="2:65" s="12" customFormat="1">
      <c r="B689" s="152"/>
      <c r="D689" s="150" t="s">
        <v>226</v>
      </c>
      <c r="E689" s="153" t="s">
        <v>19</v>
      </c>
      <c r="F689" s="154" t="s">
        <v>9587</v>
      </c>
      <c r="H689" s="155">
        <v>18</v>
      </c>
      <c r="I689" s="156"/>
      <c r="L689" s="152"/>
      <c r="M689" s="157"/>
      <c r="T689" s="158"/>
      <c r="AT689" s="153" t="s">
        <v>226</v>
      </c>
      <c r="AU689" s="153" t="s">
        <v>79</v>
      </c>
      <c r="AV689" s="12" t="s">
        <v>79</v>
      </c>
      <c r="AW689" s="12" t="s">
        <v>31</v>
      </c>
      <c r="AX689" s="12" t="s">
        <v>69</v>
      </c>
      <c r="AY689" s="153" t="s">
        <v>212</v>
      </c>
    </row>
    <row r="690" spans="2:65" s="12" customFormat="1">
      <c r="B690" s="152"/>
      <c r="D690" s="150" t="s">
        <v>226</v>
      </c>
      <c r="E690" s="153" t="s">
        <v>19</v>
      </c>
      <c r="F690" s="154" t="s">
        <v>9588</v>
      </c>
      <c r="H690" s="155">
        <v>2</v>
      </c>
      <c r="I690" s="156"/>
      <c r="L690" s="152"/>
      <c r="M690" s="157"/>
      <c r="T690" s="158"/>
      <c r="AT690" s="153" t="s">
        <v>226</v>
      </c>
      <c r="AU690" s="153" t="s">
        <v>79</v>
      </c>
      <c r="AV690" s="12" t="s">
        <v>79</v>
      </c>
      <c r="AW690" s="12" t="s">
        <v>31</v>
      </c>
      <c r="AX690" s="12" t="s">
        <v>69</v>
      </c>
      <c r="AY690" s="153" t="s">
        <v>212</v>
      </c>
    </row>
    <row r="691" spans="2:65" s="12" customFormat="1">
      <c r="B691" s="152"/>
      <c r="D691" s="150" t="s">
        <v>226</v>
      </c>
      <c r="E691" s="153" t="s">
        <v>19</v>
      </c>
      <c r="F691" s="154" t="s">
        <v>9589</v>
      </c>
      <c r="H691" s="155">
        <v>2</v>
      </c>
      <c r="I691" s="156"/>
      <c r="L691" s="152"/>
      <c r="M691" s="157"/>
      <c r="T691" s="158"/>
      <c r="AT691" s="153" t="s">
        <v>226</v>
      </c>
      <c r="AU691" s="153" t="s">
        <v>79</v>
      </c>
      <c r="AV691" s="12" t="s">
        <v>79</v>
      </c>
      <c r="AW691" s="12" t="s">
        <v>31</v>
      </c>
      <c r="AX691" s="12" t="s">
        <v>69</v>
      </c>
      <c r="AY691" s="153" t="s">
        <v>212</v>
      </c>
    </row>
    <row r="692" spans="2:65" s="12" customFormat="1">
      <c r="B692" s="152"/>
      <c r="D692" s="150" t="s">
        <v>226</v>
      </c>
      <c r="E692" s="153" t="s">
        <v>19</v>
      </c>
      <c r="F692" s="154" t="s">
        <v>9590</v>
      </c>
      <c r="H692" s="155">
        <v>2</v>
      </c>
      <c r="I692" s="156"/>
      <c r="L692" s="152"/>
      <c r="M692" s="157"/>
      <c r="T692" s="158"/>
      <c r="AT692" s="153" t="s">
        <v>226</v>
      </c>
      <c r="AU692" s="153" t="s">
        <v>79</v>
      </c>
      <c r="AV692" s="12" t="s">
        <v>79</v>
      </c>
      <c r="AW692" s="12" t="s">
        <v>31</v>
      </c>
      <c r="AX692" s="12" t="s">
        <v>69</v>
      </c>
      <c r="AY692" s="153" t="s">
        <v>212</v>
      </c>
    </row>
    <row r="693" spans="2:65" s="13" customFormat="1">
      <c r="B693" s="159"/>
      <c r="D693" s="150" t="s">
        <v>226</v>
      </c>
      <c r="E693" s="160" t="s">
        <v>19</v>
      </c>
      <c r="F693" s="161" t="s">
        <v>228</v>
      </c>
      <c r="H693" s="162">
        <v>40</v>
      </c>
      <c r="I693" s="163"/>
      <c r="L693" s="159"/>
      <c r="M693" s="164"/>
      <c r="T693" s="165"/>
      <c r="AT693" s="160" t="s">
        <v>226</v>
      </c>
      <c r="AU693" s="160" t="s">
        <v>79</v>
      </c>
      <c r="AV693" s="13" t="s">
        <v>229</v>
      </c>
      <c r="AW693" s="13" t="s">
        <v>31</v>
      </c>
      <c r="AX693" s="13" t="s">
        <v>77</v>
      </c>
      <c r="AY693" s="160" t="s">
        <v>212</v>
      </c>
    </row>
    <row r="694" spans="2:65" s="1" customFormat="1" ht="16.5" customHeight="1">
      <c r="B694" s="34"/>
      <c r="C694" s="133" t="s">
        <v>1045</v>
      </c>
      <c r="D694" s="133" t="s">
        <v>215</v>
      </c>
      <c r="E694" s="134" t="s">
        <v>9591</v>
      </c>
      <c r="F694" s="135" t="s">
        <v>9592</v>
      </c>
      <c r="G694" s="136" t="s">
        <v>624</v>
      </c>
      <c r="H694" s="137">
        <v>15</v>
      </c>
      <c r="I694" s="138"/>
      <c r="J694" s="139">
        <f>ROUND(I694*H694,2)</f>
        <v>0</v>
      </c>
      <c r="K694" s="135" t="s">
        <v>219</v>
      </c>
      <c r="L694" s="34"/>
      <c r="M694" s="140" t="s">
        <v>19</v>
      </c>
      <c r="N694" s="141" t="s">
        <v>40</v>
      </c>
      <c r="P694" s="142">
        <f>O694*H694</f>
        <v>0</v>
      </c>
      <c r="Q694" s="142">
        <v>1.07E-3</v>
      </c>
      <c r="R694" s="142">
        <f>Q694*H694</f>
        <v>1.6049999999999998E-2</v>
      </c>
      <c r="S694" s="142">
        <v>0</v>
      </c>
      <c r="T694" s="143">
        <f>S694*H694</f>
        <v>0</v>
      </c>
      <c r="AR694" s="144" t="s">
        <v>316</v>
      </c>
      <c r="AT694" s="144" t="s">
        <v>215</v>
      </c>
      <c r="AU694" s="144" t="s">
        <v>79</v>
      </c>
      <c r="AY694" s="19" t="s">
        <v>212</v>
      </c>
      <c r="BE694" s="145">
        <f>IF(N694="základní",J694,0)</f>
        <v>0</v>
      </c>
      <c r="BF694" s="145">
        <f>IF(N694="snížená",J694,0)</f>
        <v>0</v>
      </c>
      <c r="BG694" s="145">
        <f>IF(N694="zákl. přenesená",J694,0)</f>
        <v>0</v>
      </c>
      <c r="BH694" s="145">
        <f>IF(N694="sníž. přenesená",J694,0)</f>
        <v>0</v>
      </c>
      <c r="BI694" s="145">
        <f>IF(N694="nulová",J694,0)</f>
        <v>0</v>
      </c>
      <c r="BJ694" s="19" t="s">
        <v>77</v>
      </c>
      <c r="BK694" s="145">
        <f>ROUND(I694*H694,2)</f>
        <v>0</v>
      </c>
      <c r="BL694" s="19" t="s">
        <v>316</v>
      </c>
      <c r="BM694" s="144" t="s">
        <v>9593</v>
      </c>
    </row>
    <row r="695" spans="2:65" s="1" customFormat="1">
      <c r="B695" s="34"/>
      <c r="D695" s="146" t="s">
        <v>222</v>
      </c>
      <c r="F695" s="147" t="s">
        <v>9594</v>
      </c>
      <c r="I695" s="148"/>
      <c r="L695" s="34"/>
      <c r="M695" s="149"/>
      <c r="T695" s="55"/>
      <c r="AT695" s="19" t="s">
        <v>222</v>
      </c>
      <c r="AU695" s="19" t="s">
        <v>79</v>
      </c>
    </row>
    <row r="696" spans="2:65" s="12" customFormat="1">
      <c r="B696" s="152"/>
      <c r="D696" s="150" t="s">
        <v>226</v>
      </c>
      <c r="E696" s="153" t="s">
        <v>19</v>
      </c>
      <c r="F696" s="154" t="s">
        <v>9595</v>
      </c>
      <c r="H696" s="155">
        <v>6</v>
      </c>
      <c r="I696" s="156"/>
      <c r="L696" s="152"/>
      <c r="M696" s="157"/>
      <c r="T696" s="158"/>
      <c r="AT696" s="153" t="s">
        <v>226</v>
      </c>
      <c r="AU696" s="153" t="s">
        <v>79</v>
      </c>
      <c r="AV696" s="12" t="s">
        <v>79</v>
      </c>
      <c r="AW696" s="12" t="s">
        <v>31</v>
      </c>
      <c r="AX696" s="12" t="s">
        <v>69</v>
      </c>
      <c r="AY696" s="153" t="s">
        <v>212</v>
      </c>
    </row>
    <row r="697" spans="2:65" s="12" customFormat="1">
      <c r="B697" s="152"/>
      <c r="D697" s="150" t="s">
        <v>226</v>
      </c>
      <c r="E697" s="153" t="s">
        <v>19</v>
      </c>
      <c r="F697" s="154" t="s">
        <v>9596</v>
      </c>
      <c r="H697" s="155">
        <v>1</v>
      </c>
      <c r="I697" s="156"/>
      <c r="L697" s="152"/>
      <c r="M697" s="157"/>
      <c r="T697" s="158"/>
      <c r="AT697" s="153" t="s">
        <v>226</v>
      </c>
      <c r="AU697" s="153" t="s">
        <v>79</v>
      </c>
      <c r="AV697" s="12" t="s">
        <v>79</v>
      </c>
      <c r="AW697" s="12" t="s">
        <v>31</v>
      </c>
      <c r="AX697" s="12" t="s">
        <v>69</v>
      </c>
      <c r="AY697" s="153" t="s">
        <v>212</v>
      </c>
    </row>
    <row r="698" spans="2:65" s="12" customFormat="1">
      <c r="B698" s="152"/>
      <c r="D698" s="150" t="s">
        <v>226</v>
      </c>
      <c r="E698" s="153" t="s">
        <v>19</v>
      </c>
      <c r="F698" s="154" t="s">
        <v>9597</v>
      </c>
      <c r="H698" s="155">
        <v>1</v>
      </c>
      <c r="I698" s="156"/>
      <c r="L698" s="152"/>
      <c r="M698" s="157"/>
      <c r="T698" s="158"/>
      <c r="AT698" s="153" t="s">
        <v>226</v>
      </c>
      <c r="AU698" s="153" t="s">
        <v>79</v>
      </c>
      <c r="AV698" s="12" t="s">
        <v>79</v>
      </c>
      <c r="AW698" s="12" t="s">
        <v>31</v>
      </c>
      <c r="AX698" s="12" t="s">
        <v>69</v>
      </c>
      <c r="AY698" s="153" t="s">
        <v>212</v>
      </c>
    </row>
    <row r="699" spans="2:65" s="12" customFormat="1">
      <c r="B699" s="152"/>
      <c r="D699" s="150" t="s">
        <v>226</v>
      </c>
      <c r="E699" s="153" t="s">
        <v>19</v>
      </c>
      <c r="F699" s="154" t="s">
        <v>9598</v>
      </c>
      <c r="H699" s="155">
        <v>3</v>
      </c>
      <c r="I699" s="156"/>
      <c r="L699" s="152"/>
      <c r="M699" s="157"/>
      <c r="T699" s="158"/>
      <c r="AT699" s="153" t="s">
        <v>226</v>
      </c>
      <c r="AU699" s="153" t="s">
        <v>79</v>
      </c>
      <c r="AV699" s="12" t="s">
        <v>79</v>
      </c>
      <c r="AW699" s="12" t="s">
        <v>31</v>
      </c>
      <c r="AX699" s="12" t="s">
        <v>69</v>
      </c>
      <c r="AY699" s="153" t="s">
        <v>212</v>
      </c>
    </row>
    <row r="700" spans="2:65" s="12" customFormat="1">
      <c r="B700" s="152"/>
      <c r="D700" s="150" t="s">
        <v>226</v>
      </c>
      <c r="E700" s="153" t="s">
        <v>19</v>
      </c>
      <c r="F700" s="154" t="s">
        <v>9599</v>
      </c>
      <c r="H700" s="155">
        <v>1</v>
      </c>
      <c r="I700" s="156"/>
      <c r="L700" s="152"/>
      <c r="M700" s="157"/>
      <c r="T700" s="158"/>
      <c r="AT700" s="153" t="s">
        <v>226</v>
      </c>
      <c r="AU700" s="153" t="s">
        <v>79</v>
      </c>
      <c r="AV700" s="12" t="s">
        <v>79</v>
      </c>
      <c r="AW700" s="12" t="s">
        <v>31</v>
      </c>
      <c r="AX700" s="12" t="s">
        <v>69</v>
      </c>
      <c r="AY700" s="153" t="s">
        <v>212</v>
      </c>
    </row>
    <row r="701" spans="2:65" s="12" customFormat="1">
      <c r="B701" s="152"/>
      <c r="D701" s="150" t="s">
        <v>226</v>
      </c>
      <c r="E701" s="153" t="s">
        <v>19</v>
      </c>
      <c r="F701" s="154" t="s">
        <v>9600</v>
      </c>
      <c r="H701" s="155">
        <v>1</v>
      </c>
      <c r="I701" s="156"/>
      <c r="L701" s="152"/>
      <c r="M701" s="157"/>
      <c r="T701" s="158"/>
      <c r="AT701" s="153" t="s">
        <v>226</v>
      </c>
      <c r="AU701" s="153" t="s">
        <v>79</v>
      </c>
      <c r="AV701" s="12" t="s">
        <v>79</v>
      </c>
      <c r="AW701" s="12" t="s">
        <v>31</v>
      </c>
      <c r="AX701" s="12" t="s">
        <v>69</v>
      </c>
      <c r="AY701" s="153" t="s">
        <v>212</v>
      </c>
    </row>
    <row r="702" spans="2:65" s="12" customFormat="1">
      <c r="B702" s="152"/>
      <c r="D702" s="150" t="s">
        <v>226</v>
      </c>
      <c r="E702" s="153" t="s">
        <v>19</v>
      </c>
      <c r="F702" s="154" t="s">
        <v>9601</v>
      </c>
      <c r="H702" s="155">
        <v>2</v>
      </c>
      <c r="I702" s="156"/>
      <c r="L702" s="152"/>
      <c r="M702" s="157"/>
      <c r="T702" s="158"/>
      <c r="AT702" s="153" t="s">
        <v>226</v>
      </c>
      <c r="AU702" s="153" t="s">
        <v>79</v>
      </c>
      <c r="AV702" s="12" t="s">
        <v>79</v>
      </c>
      <c r="AW702" s="12" t="s">
        <v>31</v>
      </c>
      <c r="AX702" s="12" t="s">
        <v>69</v>
      </c>
      <c r="AY702" s="153" t="s">
        <v>212</v>
      </c>
    </row>
    <row r="703" spans="2:65" s="13" customFormat="1">
      <c r="B703" s="159"/>
      <c r="D703" s="150" t="s">
        <v>226</v>
      </c>
      <c r="E703" s="160" t="s">
        <v>19</v>
      </c>
      <c r="F703" s="161" t="s">
        <v>228</v>
      </c>
      <c r="H703" s="162">
        <v>15</v>
      </c>
      <c r="I703" s="163"/>
      <c r="L703" s="159"/>
      <c r="M703" s="164"/>
      <c r="T703" s="165"/>
      <c r="AT703" s="160" t="s">
        <v>226</v>
      </c>
      <c r="AU703" s="160" t="s">
        <v>79</v>
      </c>
      <c r="AV703" s="13" t="s">
        <v>229</v>
      </c>
      <c r="AW703" s="13" t="s">
        <v>31</v>
      </c>
      <c r="AX703" s="13" t="s">
        <v>77</v>
      </c>
      <c r="AY703" s="160" t="s">
        <v>212</v>
      </c>
    </row>
    <row r="704" spans="2:65" s="1" customFormat="1" ht="16.5" customHeight="1">
      <c r="B704" s="34"/>
      <c r="C704" s="133" t="s">
        <v>1052</v>
      </c>
      <c r="D704" s="133" t="s">
        <v>215</v>
      </c>
      <c r="E704" s="134" t="s">
        <v>9602</v>
      </c>
      <c r="F704" s="135" t="s">
        <v>9603</v>
      </c>
      <c r="G704" s="136" t="s">
        <v>624</v>
      </c>
      <c r="H704" s="137">
        <v>6</v>
      </c>
      <c r="I704" s="138"/>
      <c r="J704" s="139">
        <f>ROUND(I704*H704,2)</f>
        <v>0</v>
      </c>
      <c r="K704" s="135" t="s">
        <v>219</v>
      </c>
      <c r="L704" s="34"/>
      <c r="M704" s="140" t="s">
        <v>19</v>
      </c>
      <c r="N704" s="141" t="s">
        <v>40</v>
      </c>
      <c r="P704" s="142">
        <f>O704*H704</f>
        <v>0</v>
      </c>
      <c r="Q704" s="142">
        <v>1.6800000000000001E-3</v>
      </c>
      <c r="R704" s="142">
        <f>Q704*H704</f>
        <v>1.008E-2</v>
      </c>
      <c r="S704" s="142">
        <v>0</v>
      </c>
      <c r="T704" s="143">
        <f>S704*H704</f>
        <v>0</v>
      </c>
      <c r="AR704" s="144" t="s">
        <v>316</v>
      </c>
      <c r="AT704" s="144" t="s">
        <v>215</v>
      </c>
      <c r="AU704" s="144" t="s">
        <v>79</v>
      </c>
      <c r="AY704" s="19" t="s">
        <v>212</v>
      </c>
      <c r="BE704" s="145">
        <f>IF(N704="základní",J704,0)</f>
        <v>0</v>
      </c>
      <c r="BF704" s="145">
        <f>IF(N704="snížená",J704,0)</f>
        <v>0</v>
      </c>
      <c r="BG704" s="145">
        <f>IF(N704="zákl. přenesená",J704,0)</f>
        <v>0</v>
      </c>
      <c r="BH704" s="145">
        <f>IF(N704="sníž. přenesená",J704,0)</f>
        <v>0</v>
      </c>
      <c r="BI704" s="145">
        <f>IF(N704="nulová",J704,0)</f>
        <v>0</v>
      </c>
      <c r="BJ704" s="19" t="s">
        <v>77</v>
      </c>
      <c r="BK704" s="145">
        <f>ROUND(I704*H704,2)</f>
        <v>0</v>
      </c>
      <c r="BL704" s="19" t="s">
        <v>316</v>
      </c>
      <c r="BM704" s="144" t="s">
        <v>9604</v>
      </c>
    </row>
    <row r="705" spans="2:65" s="1" customFormat="1">
      <c r="B705" s="34"/>
      <c r="D705" s="146" t="s">
        <v>222</v>
      </c>
      <c r="F705" s="147" t="s">
        <v>9605</v>
      </c>
      <c r="I705" s="148"/>
      <c r="L705" s="34"/>
      <c r="M705" s="149"/>
      <c r="T705" s="55"/>
      <c r="AT705" s="19" t="s">
        <v>222</v>
      </c>
      <c r="AU705" s="19" t="s">
        <v>79</v>
      </c>
    </row>
    <row r="706" spans="2:65" s="12" customFormat="1">
      <c r="B706" s="152"/>
      <c r="D706" s="150" t="s">
        <v>226</v>
      </c>
      <c r="E706" s="153" t="s">
        <v>19</v>
      </c>
      <c r="F706" s="154" t="s">
        <v>9606</v>
      </c>
      <c r="H706" s="155">
        <v>1</v>
      </c>
      <c r="I706" s="156"/>
      <c r="L706" s="152"/>
      <c r="M706" s="157"/>
      <c r="T706" s="158"/>
      <c r="AT706" s="153" t="s">
        <v>226</v>
      </c>
      <c r="AU706" s="153" t="s">
        <v>79</v>
      </c>
      <c r="AV706" s="12" t="s">
        <v>79</v>
      </c>
      <c r="AW706" s="12" t="s">
        <v>31</v>
      </c>
      <c r="AX706" s="12" t="s">
        <v>69</v>
      </c>
      <c r="AY706" s="153" t="s">
        <v>212</v>
      </c>
    </row>
    <row r="707" spans="2:65" s="12" customFormat="1">
      <c r="B707" s="152"/>
      <c r="D707" s="150" t="s">
        <v>226</v>
      </c>
      <c r="E707" s="153" t="s">
        <v>19</v>
      </c>
      <c r="F707" s="154" t="s">
        <v>9607</v>
      </c>
      <c r="H707" s="155">
        <v>5</v>
      </c>
      <c r="I707" s="156"/>
      <c r="L707" s="152"/>
      <c r="M707" s="157"/>
      <c r="T707" s="158"/>
      <c r="AT707" s="153" t="s">
        <v>226</v>
      </c>
      <c r="AU707" s="153" t="s">
        <v>79</v>
      </c>
      <c r="AV707" s="12" t="s">
        <v>79</v>
      </c>
      <c r="AW707" s="12" t="s">
        <v>31</v>
      </c>
      <c r="AX707" s="12" t="s">
        <v>69</v>
      </c>
      <c r="AY707" s="153" t="s">
        <v>212</v>
      </c>
    </row>
    <row r="708" spans="2:65" s="13" customFormat="1">
      <c r="B708" s="159"/>
      <c r="D708" s="150" t="s">
        <v>226</v>
      </c>
      <c r="E708" s="160" t="s">
        <v>19</v>
      </c>
      <c r="F708" s="161" t="s">
        <v>228</v>
      </c>
      <c r="H708" s="162">
        <v>6</v>
      </c>
      <c r="I708" s="163"/>
      <c r="L708" s="159"/>
      <c r="M708" s="164"/>
      <c r="T708" s="165"/>
      <c r="AT708" s="160" t="s">
        <v>226</v>
      </c>
      <c r="AU708" s="160" t="s">
        <v>79</v>
      </c>
      <c r="AV708" s="13" t="s">
        <v>229</v>
      </c>
      <c r="AW708" s="13" t="s">
        <v>31</v>
      </c>
      <c r="AX708" s="13" t="s">
        <v>77</v>
      </c>
      <c r="AY708" s="160" t="s">
        <v>212</v>
      </c>
    </row>
    <row r="709" spans="2:65" s="1" customFormat="1" ht="16.5" customHeight="1">
      <c r="B709" s="34"/>
      <c r="C709" s="133" t="s">
        <v>1058</v>
      </c>
      <c r="D709" s="133" t="s">
        <v>215</v>
      </c>
      <c r="E709" s="134" t="s">
        <v>9608</v>
      </c>
      <c r="F709" s="135" t="s">
        <v>9609</v>
      </c>
      <c r="G709" s="136" t="s">
        <v>624</v>
      </c>
      <c r="H709" s="137">
        <v>3</v>
      </c>
      <c r="I709" s="138"/>
      <c r="J709" s="139">
        <f>ROUND(I709*H709,2)</f>
        <v>0</v>
      </c>
      <c r="K709" s="135" t="s">
        <v>219</v>
      </c>
      <c r="L709" s="34"/>
      <c r="M709" s="140" t="s">
        <v>19</v>
      </c>
      <c r="N709" s="141" t="s">
        <v>40</v>
      </c>
      <c r="P709" s="142">
        <f>O709*H709</f>
        <v>0</v>
      </c>
      <c r="Q709" s="142">
        <v>3.15E-3</v>
      </c>
      <c r="R709" s="142">
        <f>Q709*H709</f>
        <v>9.4500000000000001E-3</v>
      </c>
      <c r="S709" s="142">
        <v>0</v>
      </c>
      <c r="T709" s="143">
        <f>S709*H709</f>
        <v>0</v>
      </c>
      <c r="AR709" s="144" t="s">
        <v>316</v>
      </c>
      <c r="AT709" s="144" t="s">
        <v>215</v>
      </c>
      <c r="AU709" s="144" t="s">
        <v>79</v>
      </c>
      <c r="AY709" s="19" t="s">
        <v>212</v>
      </c>
      <c r="BE709" s="145">
        <f>IF(N709="základní",J709,0)</f>
        <v>0</v>
      </c>
      <c r="BF709" s="145">
        <f>IF(N709="snížená",J709,0)</f>
        <v>0</v>
      </c>
      <c r="BG709" s="145">
        <f>IF(N709="zákl. přenesená",J709,0)</f>
        <v>0</v>
      </c>
      <c r="BH709" s="145">
        <f>IF(N709="sníž. přenesená",J709,0)</f>
        <v>0</v>
      </c>
      <c r="BI709" s="145">
        <f>IF(N709="nulová",J709,0)</f>
        <v>0</v>
      </c>
      <c r="BJ709" s="19" t="s">
        <v>77</v>
      </c>
      <c r="BK709" s="145">
        <f>ROUND(I709*H709,2)</f>
        <v>0</v>
      </c>
      <c r="BL709" s="19" t="s">
        <v>316</v>
      </c>
      <c r="BM709" s="144" t="s">
        <v>9610</v>
      </c>
    </row>
    <row r="710" spans="2:65" s="1" customFormat="1">
      <c r="B710" s="34"/>
      <c r="D710" s="146" t="s">
        <v>222</v>
      </c>
      <c r="F710" s="147" t="s">
        <v>9611</v>
      </c>
      <c r="I710" s="148"/>
      <c r="L710" s="34"/>
      <c r="M710" s="149"/>
      <c r="T710" s="55"/>
      <c r="AT710" s="19" t="s">
        <v>222</v>
      </c>
      <c r="AU710" s="19" t="s">
        <v>79</v>
      </c>
    </row>
    <row r="711" spans="2:65" s="12" customFormat="1">
      <c r="B711" s="152"/>
      <c r="D711" s="150" t="s">
        <v>226</v>
      </c>
      <c r="E711" s="153" t="s">
        <v>19</v>
      </c>
      <c r="F711" s="154" t="s">
        <v>9612</v>
      </c>
      <c r="H711" s="155">
        <v>1</v>
      </c>
      <c r="I711" s="156"/>
      <c r="L711" s="152"/>
      <c r="M711" s="157"/>
      <c r="T711" s="158"/>
      <c r="AT711" s="153" t="s">
        <v>226</v>
      </c>
      <c r="AU711" s="153" t="s">
        <v>79</v>
      </c>
      <c r="AV711" s="12" t="s">
        <v>79</v>
      </c>
      <c r="AW711" s="12" t="s">
        <v>31</v>
      </c>
      <c r="AX711" s="12" t="s">
        <v>69</v>
      </c>
      <c r="AY711" s="153" t="s">
        <v>212</v>
      </c>
    </row>
    <row r="712" spans="2:65" s="12" customFormat="1">
      <c r="B712" s="152"/>
      <c r="D712" s="150" t="s">
        <v>226</v>
      </c>
      <c r="E712" s="153" t="s">
        <v>19</v>
      </c>
      <c r="F712" s="154" t="s">
        <v>9613</v>
      </c>
      <c r="H712" s="155">
        <v>2</v>
      </c>
      <c r="I712" s="156"/>
      <c r="L712" s="152"/>
      <c r="M712" s="157"/>
      <c r="T712" s="158"/>
      <c r="AT712" s="153" t="s">
        <v>226</v>
      </c>
      <c r="AU712" s="153" t="s">
        <v>79</v>
      </c>
      <c r="AV712" s="12" t="s">
        <v>79</v>
      </c>
      <c r="AW712" s="12" t="s">
        <v>31</v>
      </c>
      <c r="AX712" s="12" t="s">
        <v>69</v>
      </c>
      <c r="AY712" s="153" t="s">
        <v>212</v>
      </c>
    </row>
    <row r="713" spans="2:65" s="13" customFormat="1">
      <c r="B713" s="159"/>
      <c r="D713" s="150" t="s">
        <v>226</v>
      </c>
      <c r="E713" s="160" t="s">
        <v>19</v>
      </c>
      <c r="F713" s="161" t="s">
        <v>228</v>
      </c>
      <c r="H713" s="162">
        <v>3</v>
      </c>
      <c r="I713" s="163"/>
      <c r="L713" s="159"/>
      <c r="M713" s="164"/>
      <c r="T713" s="165"/>
      <c r="AT713" s="160" t="s">
        <v>226</v>
      </c>
      <c r="AU713" s="160" t="s">
        <v>79</v>
      </c>
      <c r="AV713" s="13" t="s">
        <v>229</v>
      </c>
      <c r="AW713" s="13" t="s">
        <v>31</v>
      </c>
      <c r="AX713" s="13" t="s">
        <v>77</v>
      </c>
      <c r="AY713" s="160" t="s">
        <v>212</v>
      </c>
    </row>
    <row r="714" spans="2:65" s="1" customFormat="1" ht="16.5" customHeight="1">
      <c r="B714" s="34"/>
      <c r="C714" s="133" t="s">
        <v>1065</v>
      </c>
      <c r="D714" s="133" t="s">
        <v>215</v>
      </c>
      <c r="E714" s="134" t="s">
        <v>9614</v>
      </c>
      <c r="F714" s="135" t="s">
        <v>9615</v>
      </c>
      <c r="G714" s="136" t="s">
        <v>624</v>
      </c>
      <c r="H714" s="137">
        <v>1</v>
      </c>
      <c r="I714" s="138"/>
      <c r="J714" s="139">
        <f>ROUND(I714*H714,2)</f>
        <v>0</v>
      </c>
      <c r="K714" s="135" t="s">
        <v>219</v>
      </c>
      <c r="L714" s="34"/>
      <c r="M714" s="140" t="s">
        <v>19</v>
      </c>
      <c r="N714" s="141" t="s">
        <v>40</v>
      </c>
      <c r="P714" s="142">
        <f>O714*H714</f>
        <v>0</v>
      </c>
      <c r="Q714" s="142">
        <v>4.3200000000000001E-3</v>
      </c>
      <c r="R714" s="142">
        <f>Q714*H714</f>
        <v>4.3200000000000001E-3</v>
      </c>
      <c r="S714" s="142">
        <v>0</v>
      </c>
      <c r="T714" s="143">
        <f>S714*H714</f>
        <v>0</v>
      </c>
      <c r="AR714" s="144" t="s">
        <v>316</v>
      </c>
      <c r="AT714" s="144" t="s">
        <v>215</v>
      </c>
      <c r="AU714" s="144" t="s">
        <v>79</v>
      </c>
      <c r="AY714" s="19" t="s">
        <v>212</v>
      </c>
      <c r="BE714" s="145">
        <f>IF(N714="základní",J714,0)</f>
        <v>0</v>
      </c>
      <c r="BF714" s="145">
        <f>IF(N714="snížená",J714,0)</f>
        <v>0</v>
      </c>
      <c r="BG714" s="145">
        <f>IF(N714="zákl. přenesená",J714,0)</f>
        <v>0</v>
      </c>
      <c r="BH714" s="145">
        <f>IF(N714="sníž. přenesená",J714,0)</f>
        <v>0</v>
      </c>
      <c r="BI714" s="145">
        <f>IF(N714="nulová",J714,0)</f>
        <v>0</v>
      </c>
      <c r="BJ714" s="19" t="s">
        <v>77</v>
      </c>
      <c r="BK714" s="145">
        <f>ROUND(I714*H714,2)</f>
        <v>0</v>
      </c>
      <c r="BL714" s="19" t="s">
        <v>316</v>
      </c>
      <c r="BM714" s="144" t="s">
        <v>9616</v>
      </c>
    </row>
    <row r="715" spans="2:65" s="1" customFormat="1">
      <c r="B715" s="34"/>
      <c r="D715" s="146" t="s">
        <v>222</v>
      </c>
      <c r="F715" s="147" t="s">
        <v>9617</v>
      </c>
      <c r="I715" s="148"/>
      <c r="L715" s="34"/>
      <c r="M715" s="149"/>
      <c r="T715" s="55"/>
      <c r="AT715" s="19" t="s">
        <v>222</v>
      </c>
      <c r="AU715" s="19" t="s">
        <v>79</v>
      </c>
    </row>
    <row r="716" spans="2:65" s="12" customFormat="1">
      <c r="B716" s="152"/>
      <c r="D716" s="150" t="s">
        <v>226</v>
      </c>
      <c r="E716" s="153" t="s">
        <v>19</v>
      </c>
      <c r="F716" s="154" t="s">
        <v>9618</v>
      </c>
      <c r="H716" s="155">
        <v>1</v>
      </c>
      <c r="I716" s="156"/>
      <c r="L716" s="152"/>
      <c r="M716" s="157"/>
      <c r="T716" s="158"/>
      <c r="AT716" s="153" t="s">
        <v>226</v>
      </c>
      <c r="AU716" s="153" t="s">
        <v>79</v>
      </c>
      <c r="AV716" s="12" t="s">
        <v>79</v>
      </c>
      <c r="AW716" s="12" t="s">
        <v>31</v>
      </c>
      <c r="AX716" s="12" t="s">
        <v>77</v>
      </c>
      <c r="AY716" s="153" t="s">
        <v>212</v>
      </c>
    </row>
    <row r="717" spans="2:65" s="1" customFormat="1" ht="21.75" customHeight="1">
      <c r="B717" s="34"/>
      <c r="C717" s="133" t="s">
        <v>1072</v>
      </c>
      <c r="D717" s="133" t="s">
        <v>215</v>
      </c>
      <c r="E717" s="134" t="s">
        <v>9619</v>
      </c>
      <c r="F717" s="135" t="s">
        <v>9620</v>
      </c>
      <c r="G717" s="136" t="s">
        <v>624</v>
      </c>
      <c r="H717" s="137">
        <v>4</v>
      </c>
      <c r="I717" s="138"/>
      <c r="J717" s="139">
        <f>ROUND(I717*H717,2)</f>
        <v>0</v>
      </c>
      <c r="K717" s="135" t="s">
        <v>219</v>
      </c>
      <c r="L717" s="34"/>
      <c r="M717" s="140" t="s">
        <v>19</v>
      </c>
      <c r="N717" s="141" t="s">
        <v>40</v>
      </c>
      <c r="P717" s="142">
        <f>O717*H717</f>
        <v>0</v>
      </c>
      <c r="Q717" s="142">
        <v>4.0000000000000002E-4</v>
      </c>
      <c r="R717" s="142">
        <f>Q717*H717</f>
        <v>1.6000000000000001E-3</v>
      </c>
      <c r="S717" s="142">
        <v>0</v>
      </c>
      <c r="T717" s="143">
        <f>S717*H717</f>
        <v>0</v>
      </c>
      <c r="AR717" s="144" t="s">
        <v>316</v>
      </c>
      <c r="AT717" s="144" t="s">
        <v>215</v>
      </c>
      <c r="AU717" s="144" t="s">
        <v>79</v>
      </c>
      <c r="AY717" s="19" t="s">
        <v>212</v>
      </c>
      <c r="BE717" s="145">
        <f>IF(N717="základní",J717,0)</f>
        <v>0</v>
      </c>
      <c r="BF717" s="145">
        <f>IF(N717="snížená",J717,0)</f>
        <v>0</v>
      </c>
      <c r="BG717" s="145">
        <f>IF(N717="zákl. přenesená",J717,0)</f>
        <v>0</v>
      </c>
      <c r="BH717" s="145">
        <f>IF(N717="sníž. přenesená",J717,0)</f>
        <v>0</v>
      </c>
      <c r="BI717" s="145">
        <f>IF(N717="nulová",J717,0)</f>
        <v>0</v>
      </c>
      <c r="BJ717" s="19" t="s">
        <v>77</v>
      </c>
      <c r="BK717" s="145">
        <f>ROUND(I717*H717,2)</f>
        <v>0</v>
      </c>
      <c r="BL717" s="19" t="s">
        <v>316</v>
      </c>
      <c r="BM717" s="144" t="s">
        <v>9621</v>
      </c>
    </row>
    <row r="718" spans="2:65" s="1" customFormat="1">
      <c r="B718" s="34"/>
      <c r="D718" s="146" t="s">
        <v>222</v>
      </c>
      <c r="F718" s="147" t="s">
        <v>9622</v>
      </c>
      <c r="I718" s="148"/>
      <c r="L718" s="34"/>
      <c r="M718" s="149"/>
      <c r="T718" s="55"/>
      <c r="AT718" s="19" t="s">
        <v>222</v>
      </c>
      <c r="AU718" s="19" t="s">
        <v>79</v>
      </c>
    </row>
    <row r="719" spans="2:65" s="12" customFormat="1">
      <c r="B719" s="152"/>
      <c r="D719" s="150" t="s">
        <v>226</v>
      </c>
      <c r="E719" s="153" t="s">
        <v>19</v>
      </c>
      <c r="F719" s="154" t="s">
        <v>9623</v>
      </c>
      <c r="H719" s="155">
        <v>1</v>
      </c>
      <c r="I719" s="156"/>
      <c r="L719" s="152"/>
      <c r="M719" s="157"/>
      <c r="T719" s="158"/>
      <c r="AT719" s="153" t="s">
        <v>226</v>
      </c>
      <c r="AU719" s="153" t="s">
        <v>79</v>
      </c>
      <c r="AV719" s="12" t="s">
        <v>79</v>
      </c>
      <c r="AW719" s="12" t="s">
        <v>31</v>
      </c>
      <c r="AX719" s="12" t="s">
        <v>69</v>
      </c>
      <c r="AY719" s="153" t="s">
        <v>212</v>
      </c>
    </row>
    <row r="720" spans="2:65" s="12" customFormat="1">
      <c r="B720" s="152"/>
      <c r="D720" s="150" t="s">
        <v>226</v>
      </c>
      <c r="E720" s="153" t="s">
        <v>19</v>
      </c>
      <c r="F720" s="154" t="s">
        <v>9624</v>
      </c>
      <c r="H720" s="155">
        <v>3</v>
      </c>
      <c r="I720" s="156"/>
      <c r="L720" s="152"/>
      <c r="M720" s="157"/>
      <c r="T720" s="158"/>
      <c r="AT720" s="153" t="s">
        <v>226</v>
      </c>
      <c r="AU720" s="153" t="s">
        <v>79</v>
      </c>
      <c r="AV720" s="12" t="s">
        <v>79</v>
      </c>
      <c r="AW720" s="12" t="s">
        <v>31</v>
      </c>
      <c r="AX720" s="12" t="s">
        <v>69</v>
      </c>
      <c r="AY720" s="153" t="s">
        <v>212</v>
      </c>
    </row>
    <row r="721" spans="2:65" s="13" customFormat="1">
      <c r="B721" s="159"/>
      <c r="D721" s="150" t="s">
        <v>226</v>
      </c>
      <c r="E721" s="160" t="s">
        <v>19</v>
      </c>
      <c r="F721" s="161" t="s">
        <v>228</v>
      </c>
      <c r="H721" s="162">
        <v>4</v>
      </c>
      <c r="I721" s="163"/>
      <c r="L721" s="159"/>
      <c r="M721" s="164"/>
      <c r="T721" s="165"/>
      <c r="AT721" s="160" t="s">
        <v>226</v>
      </c>
      <c r="AU721" s="160" t="s">
        <v>79</v>
      </c>
      <c r="AV721" s="13" t="s">
        <v>229</v>
      </c>
      <c r="AW721" s="13" t="s">
        <v>31</v>
      </c>
      <c r="AX721" s="13" t="s">
        <v>77</v>
      </c>
      <c r="AY721" s="160" t="s">
        <v>212</v>
      </c>
    </row>
    <row r="722" spans="2:65" s="1" customFormat="1" ht="16.5" customHeight="1">
      <c r="B722" s="34"/>
      <c r="C722" s="133" t="s">
        <v>1079</v>
      </c>
      <c r="D722" s="133" t="s">
        <v>215</v>
      </c>
      <c r="E722" s="134" t="s">
        <v>9625</v>
      </c>
      <c r="F722" s="135" t="s">
        <v>9626</v>
      </c>
      <c r="G722" s="136" t="s">
        <v>624</v>
      </c>
      <c r="H722" s="137">
        <v>24</v>
      </c>
      <c r="I722" s="138"/>
      <c r="J722" s="139">
        <f>ROUND(I722*H722,2)</f>
        <v>0</v>
      </c>
      <c r="K722" s="135" t="s">
        <v>5488</v>
      </c>
      <c r="L722" s="34"/>
      <c r="M722" s="140" t="s">
        <v>19</v>
      </c>
      <c r="N722" s="141" t="s">
        <v>40</v>
      </c>
      <c r="P722" s="142">
        <f>O722*H722</f>
        <v>0</v>
      </c>
      <c r="Q722" s="142">
        <v>0</v>
      </c>
      <c r="R722" s="142">
        <f>Q722*H722</f>
        <v>0</v>
      </c>
      <c r="S722" s="142">
        <v>0</v>
      </c>
      <c r="T722" s="143">
        <f>S722*H722</f>
        <v>0</v>
      </c>
      <c r="AR722" s="144" t="s">
        <v>316</v>
      </c>
      <c r="AT722" s="144" t="s">
        <v>215</v>
      </c>
      <c r="AU722" s="144" t="s">
        <v>79</v>
      </c>
      <c r="AY722" s="19" t="s">
        <v>212</v>
      </c>
      <c r="BE722" s="145">
        <f>IF(N722="základní",J722,0)</f>
        <v>0</v>
      </c>
      <c r="BF722" s="145">
        <f>IF(N722="snížená",J722,0)</f>
        <v>0</v>
      </c>
      <c r="BG722" s="145">
        <f>IF(N722="zákl. přenesená",J722,0)</f>
        <v>0</v>
      </c>
      <c r="BH722" s="145">
        <f>IF(N722="sníž. přenesená",J722,0)</f>
        <v>0</v>
      </c>
      <c r="BI722" s="145">
        <f>IF(N722="nulová",J722,0)</f>
        <v>0</v>
      </c>
      <c r="BJ722" s="19" t="s">
        <v>77</v>
      </c>
      <c r="BK722" s="145">
        <f>ROUND(I722*H722,2)</f>
        <v>0</v>
      </c>
      <c r="BL722" s="19" t="s">
        <v>316</v>
      </c>
      <c r="BM722" s="144" t="s">
        <v>9627</v>
      </c>
    </row>
    <row r="723" spans="2:65" s="1" customFormat="1" ht="19.5">
      <c r="B723" s="34"/>
      <c r="D723" s="150" t="s">
        <v>224</v>
      </c>
      <c r="F723" s="151" t="s">
        <v>9628</v>
      </c>
      <c r="I723" s="148"/>
      <c r="L723" s="34"/>
      <c r="M723" s="149"/>
      <c r="T723" s="55"/>
      <c r="AT723" s="19" t="s">
        <v>224</v>
      </c>
      <c r="AU723" s="19" t="s">
        <v>79</v>
      </c>
    </row>
    <row r="724" spans="2:65" s="12" customFormat="1">
      <c r="B724" s="152"/>
      <c r="D724" s="150" t="s">
        <v>226</v>
      </c>
      <c r="E724" s="153" t="s">
        <v>19</v>
      </c>
      <c r="F724" s="154" t="s">
        <v>9629</v>
      </c>
      <c r="H724" s="155">
        <v>12</v>
      </c>
      <c r="I724" s="156"/>
      <c r="L724" s="152"/>
      <c r="M724" s="157"/>
      <c r="T724" s="158"/>
      <c r="AT724" s="153" t="s">
        <v>226</v>
      </c>
      <c r="AU724" s="153" t="s">
        <v>79</v>
      </c>
      <c r="AV724" s="12" t="s">
        <v>79</v>
      </c>
      <c r="AW724" s="12" t="s">
        <v>31</v>
      </c>
      <c r="AX724" s="12" t="s">
        <v>69</v>
      </c>
      <c r="AY724" s="153" t="s">
        <v>212</v>
      </c>
    </row>
    <row r="725" spans="2:65" s="12" customFormat="1">
      <c r="B725" s="152"/>
      <c r="D725" s="150" t="s">
        <v>226</v>
      </c>
      <c r="E725" s="153" t="s">
        <v>19</v>
      </c>
      <c r="F725" s="154" t="s">
        <v>9630</v>
      </c>
      <c r="H725" s="155">
        <v>12</v>
      </c>
      <c r="I725" s="156"/>
      <c r="L725" s="152"/>
      <c r="M725" s="157"/>
      <c r="T725" s="158"/>
      <c r="AT725" s="153" t="s">
        <v>226</v>
      </c>
      <c r="AU725" s="153" t="s">
        <v>79</v>
      </c>
      <c r="AV725" s="12" t="s">
        <v>79</v>
      </c>
      <c r="AW725" s="12" t="s">
        <v>31</v>
      </c>
      <c r="AX725" s="12" t="s">
        <v>69</v>
      </c>
      <c r="AY725" s="153" t="s">
        <v>212</v>
      </c>
    </row>
    <row r="726" spans="2:65" s="13" customFormat="1">
      <c r="B726" s="159"/>
      <c r="D726" s="150" t="s">
        <v>226</v>
      </c>
      <c r="E726" s="160" t="s">
        <v>19</v>
      </c>
      <c r="F726" s="161" t="s">
        <v>228</v>
      </c>
      <c r="H726" s="162">
        <v>24</v>
      </c>
      <c r="I726" s="163"/>
      <c r="L726" s="159"/>
      <c r="M726" s="164"/>
      <c r="T726" s="165"/>
      <c r="AT726" s="160" t="s">
        <v>226</v>
      </c>
      <c r="AU726" s="160" t="s">
        <v>79</v>
      </c>
      <c r="AV726" s="13" t="s">
        <v>229</v>
      </c>
      <c r="AW726" s="13" t="s">
        <v>31</v>
      </c>
      <c r="AX726" s="13" t="s">
        <v>77</v>
      </c>
      <c r="AY726" s="160" t="s">
        <v>212</v>
      </c>
    </row>
    <row r="727" spans="2:65" s="1" customFormat="1" ht="16.5" customHeight="1">
      <c r="B727" s="34"/>
      <c r="C727" s="133" t="s">
        <v>1086</v>
      </c>
      <c r="D727" s="133" t="s">
        <v>215</v>
      </c>
      <c r="E727" s="134" t="s">
        <v>9631</v>
      </c>
      <c r="F727" s="135" t="s">
        <v>9632</v>
      </c>
      <c r="G727" s="136" t="s">
        <v>218</v>
      </c>
      <c r="H727" s="137">
        <v>1</v>
      </c>
      <c r="I727" s="138"/>
      <c r="J727" s="139">
        <f>ROUND(I727*H727,2)</f>
        <v>0</v>
      </c>
      <c r="K727" s="135" t="s">
        <v>5488</v>
      </c>
      <c r="L727" s="34"/>
      <c r="M727" s="140" t="s">
        <v>19</v>
      </c>
      <c r="N727" s="141" t="s">
        <v>40</v>
      </c>
      <c r="P727" s="142">
        <f>O727*H727</f>
        <v>0</v>
      </c>
      <c r="Q727" s="142">
        <v>0</v>
      </c>
      <c r="R727" s="142">
        <f>Q727*H727</f>
        <v>0</v>
      </c>
      <c r="S727" s="142">
        <v>0</v>
      </c>
      <c r="T727" s="143">
        <f>S727*H727</f>
        <v>0</v>
      </c>
      <c r="AR727" s="144" t="s">
        <v>316</v>
      </c>
      <c r="AT727" s="144" t="s">
        <v>215</v>
      </c>
      <c r="AU727" s="144" t="s">
        <v>79</v>
      </c>
      <c r="AY727" s="19" t="s">
        <v>212</v>
      </c>
      <c r="BE727" s="145">
        <f>IF(N727="základní",J727,0)</f>
        <v>0</v>
      </c>
      <c r="BF727" s="145">
        <f>IF(N727="snížená",J727,0)</f>
        <v>0</v>
      </c>
      <c r="BG727" s="145">
        <f>IF(N727="zákl. přenesená",J727,0)</f>
        <v>0</v>
      </c>
      <c r="BH727" s="145">
        <f>IF(N727="sníž. přenesená",J727,0)</f>
        <v>0</v>
      </c>
      <c r="BI727" s="145">
        <f>IF(N727="nulová",J727,0)</f>
        <v>0</v>
      </c>
      <c r="BJ727" s="19" t="s">
        <v>77</v>
      </c>
      <c r="BK727" s="145">
        <f>ROUND(I727*H727,2)</f>
        <v>0</v>
      </c>
      <c r="BL727" s="19" t="s">
        <v>316</v>
      </c>
      <c r="BM727" s="144" t="s">
        <v>9633</v>
      </c>
    </row>
    <row r="728" spans="2:65" s="1" customFormat="1" ht="19.5">
      <c r="B728" s="34"/>
      <c r="D728" s="150" t="s">
        <v>224</v>
      </c>
      <c r="F728" s="151" t="s">
        <v>9634</v>
      </c>
      <c r="I728" s="148"/>
      <c r="L728" s="34"/>
      <c r="M728" s="149"/>
      <c r="T728" s="55"/>
      <c r="AT728" s="19" t="s">
        <v>224</v>
      </c>
      <c r="AU728" s="19" t="s">
        <v>79</v>
      </c>
    </row>
    <row r="729" spans="2:65" s="1" customFormat="1" ht="24.2" customHeight="1">
      <c r="B729" s="34"/>
      <c r="C729" s="133" t="s">
        <v>1092</v>
      </c>
      <c r="D729" s="133" t="s">
        <v>215</v>
      </c>
      <c r="E729" s="134" t="s">
        <v>9635</v>
      </c>
      <c r="F729" s="135" t="s">
        <v>9636</v>
      </c>
      <c r="G729" s="136" t="s">
        <v>536</v>
      </c>
      <c r="H729" s="137">
        <v>126.422</v>
      </c>
      <c r="I729" s="138"/>
      <c r="J729" s="139">
        <f>ROUND(I729*H729,2)</f>
        <v>0</v>
      </c>
      <c r="K729" s="135" t="s">
        <v>219</v>
      </c>
      <c r="L729" s="34"/>
      <c r="M729" s="140" t="s">
        <v>19</v>
      </c>
      <c r="N729" s="141" t="s">
        <v>40</v>
      </c>
      <c r="P729" s="142">
        <f>O729*H729</f>
        <v>0</v>
      </c>
      <c r="Q729" s="142">
        <v>1.9000000000000001E-4</v>
      </c>
      <c r="R729" s="142">
        <f>Q729*H729</f>
        <v>2.4020180000000002E-2</v>
      </c>
      <c r="S729" s="142">
        <v>0</v>
      </c>
      <c r="T729" s="143">
        <f>S729*H729</f>
        <v>0</v>
      </c>
      <c r="AR729" s="144" t="s">
        <v>316</v>
      </c>
      <c r="AT729" s="144" t="s">
        <v>215</v>
      </c>
      <c r="AU729" s="144" t="s">
        <v>79</v>
      </c>
      <c r="AY729" s="19" t="s">
        <v>212</v>
      </c>
      <c r="BE729" s="145">
        <f>IF(N729="základní",J729,0)</f>
        <v>0</v>
      </c>
      <c r="BF729" s="145">
        <f>IF(N729="snížená",J729,0)</f>
        <v>0</v>
      </c>
      <c r="BG729" s="145">
        <f>IF(N729="zákl. přenesená",J729,0)</f>
        <v>0</v>
      </c>
      <c r="BH729" s="145">
        <f>IF(N729="sníž. přenesená",J729,0)</f>
        <v>0</v>
      </c>
      <c r="BI729" s="145">
        <f>IF(N729="nulová",J729,0)</f>
        <v>0</v>
      </c>
      <c r="BJ729" s="19" t="s">
        <v>77</v>
      </c>
      <c r="BK729" s="145">
        <f>ROUND(I729*H729,2)</f>
        <v>0</v>
      </c>
      <c r="BL729" s="19" t="s">
        <v>316</v>
      </c>
      <c r="BM729" s="144" t="s">
        <v>9637</v>
      </c>
    </row>
    <row r="730" spans="2:65" s="1" customFormat="1">
      <c r="B730" s="34"/>
      <c r="D730" s="146" t="s">
        <v>222</v>
      </c>
      <c r="F730" s="147" t="s">
        <v>9638</v>
      </c>
      <c r="I730" s="148"/>
      <c r="L730" s="34"/>
      <c r="M730" s="149"/>
      <c r="T730" s="55"/>
      <c r="AT730" s="19" t="s">
        <v>222</v>
      </c>
      <c r="AU730" s="19" t="s">
        <v>79</v>
      </c>
    </row>
    <row r="731" spans="2:65" s="12" customFormat="1">
      <c r="B731" s="152"/>
      <c r="D731" s="150" t="s">
        <v>226</v>
      </c>
      <c r="E731" s="153" t="s">
        <v>19</v>
      </c>
      <c r="F731" s="154" t="s">
        <v>9639</v>
      </c>
      <c r="H731" s="155">
        <v>20.213999999999999</v>
      </c>
      <c r="I731" s="156"/>
      <c r="L731" s="152"/>
      <c r="M731" s="157"/>
      <c r="T731" s="158"/>
      <c r="AT731" s="153" t="s">
        <v>226</v>
      </c>
      <c r="AU731" s="153" t="s">
        <v>79</v>
      </c>
      <c r="AV731" s="12" t="s">
        <v>79</v>
      </c>
      <c r="AW731" s="12" t="s">
        <v>31</v>
      </c>
      <c r="AX731" s="12" t="s">
        <v>69</v>
      </c>
      <c r="AY731" s="153" t="s">
        <v>212</v>
      </c>
    </row>
    <row r="732" spans="2:65" s="12" customFormat="1">
      <c r="B732" s="152"/>
      <c r="D732" s="150" t="s">
        <v>226</v>
      </c>
      <c r="E732" s="153" t="s">
        <v>19</v>
      </c>
      <c r="F732" s="154" t="s">
        <v>9640</v>
      </c>
      <c r="H732" s="155">
        <v>26.492000000000001</v>
      </c>
      <c r="I732" s="156"/>
      <c r="L732" s="152"/>
      <c r="M732" s="157"/>
      <c r="T732" s="158"/>
      <c r="AT732" s="153" t="s">
        <v>226</v>
      </c>
      <c r="AU732" s="153" t="s">
        <v>79</v>
      </c>
      <c r="AV732" s="12" t="s">
        <v>79</v>
      </c>
      <c r="AW732" s="12" t="s">
        <v>31</v>
      </c>
      <c r="AX732" s="12" t="s">
        <v>69</v>
      </c>
      <c r="AY732" s="153" t="s">
        <v>212</v>
      </c>
    </row>
    <row r="733" spans="2:65" s="12" customFormat="1">
      <c r="B733" s="152"/>
      <c r="D733" s="150" t="s">
        <v>226</v>
      </c>
      <c r="E733" s="153" t="s">
        <v>19</v>
      </c>
      <c r="F733" s="154" t="s">
        <v>9641</v>
      </c>
      <c r="H733" s="155">
        <v>79.715999999999994</v>
      </c>
      <c r="I733" s="156"/>
      <c r="L733" s="152"/>
      <c r="M733" s="157"/>
      <c r="T733" s="158"/>
      <c r="AT733" s="153" t="s">
        <v>226</v>
      </c>
      <c r="AU733" s="153" t="s">
        <v>79</v>
      </c>
      <c r="AV733" s="12" t="s">
        <v>79</v>
      </c>
      <c r="AW733" s="12" t="s">
        <v>31</v>
      </c>
      <c r="AX733" s="12" t="s">
        <v>69</v>
      </c>
      <c r="AY733" s="153" t="s">
        <v>212</v>
      </c>
    </row>
    <row r="734" spans="2:65" s="13" customFormat="1">
      <c r="B734" s="159"/>
      <c r="D734" s="150" t="s">
        <v>226</v>
      </c>
      <c r="E734" s="160" t="s">
        <v>19</v>
      </c>
      <c r="F734" s="161" t="s">
        <v>228</v>
      </c>
      <c r="H734" s="162">
        <v>126.422</v>
      </c>
      <c r="I734" s="163"/>
      <c r="L734" s="159"/>
      <c r="M734" s="164"/>
      <c r="T734" s="165"/>
      <c r="AT734" s="160" t="s">
        <v>226</v>
      </c>
      <c r="AU734" s="160" t="s">
        <v>79</v>
      </c>
      <c r="AV734" s="13" t="s">
        <v>229</v>
      </c>
      <c r="AW734" s="13" t="s">
        <v>31</v>
      </c>
      <c r="AX734" s="13" t="s">
        <v>77</v>
      </c>
      <c r="AY734" s="160" t="s">
        <v>212</v>
      </c>
    </row>
    <row r="735" spans="2:65" s="1" customFormat="1" ht="24.2" customHeight="1">
      <c r="B735" s="34"/>
      <c r="C735" s="133" t="s">
        <v>1098</v>
      </c>
      <c r="D735" s="133" t="s">
        <v>215</v>
      </c>
      <c r="E735" s="134" t="s">
        <v>9642</v>
      </c>
      <c r="F735" s="135" t="s">
        <v>9643</v>
      </c>
      <c r="G735" s="136" t="s">
        <v>536</v>
      </c>
      <c r="H735" s="137">
        <v>2705.1219999999998</v>
      </c>
      <c r="I735" s="138"/>
      <c r="J735" s="139">
        <f>ROUND(I735*H735,2)</f>
        <v>0</v>
      </c>
      <c r="K735" s="135" t="s">
        <v>219</v>
      </c>
      <c r="L735" s="34"/>
      <c r="M735" s="140" t="s">
        <v>19</v>
      </c>
      <c r="N735" s="141" t="s">
        <v>40</v>
      </c>
      <c r="P735" s="142">
        <f>O735*H735</f>
        <v>0</v>
      </c>
      <c r="Q735" s="142">
        <v>2.0000000000000002E-5</v>
      </c>
      <c r="R735" s="142">
        <f>Q735*H735</f>
        <v>5.4102440000000002E-2</v>
      </c>
      <c r="S735" s="142">
        <v>0</v>
      </c>
      <c r="T735" s="143">
        <f>S735*H735</f>
        <v>0</v>
      </c>
      <c r="AR735" s="144" t="s">
        <v>316</v>
      </c>
      <c r="AT735" s="144" t="s">
        <v>215</v>
      </c>
      <c r="AU735" s="144" t="s">
        <v>79</v>
      </c>
      <c r="AY735" s="19" t="s">
        <v>212</v>
      </c>
      <c r="BE735" s="145">
        <f>IF(N735="základní",J735,0)</f>
        <v>0</v>
      </c>
      <c r="BF735" s="145">
        <f>IF(N735="snížená",J735,0)</f>
        <v>0</v>
      </c>
      <c r="BG735" s="145">
        <f>IF(N735="zákl. přenesená",J735,0)</f>
        <v>0</v>
      </c>
      <c r="BH735" s="145">
        <f>IF(N735="sníž. přenesená",J735,0)</f>
        <v>0</v>
      </c>
      <c r="BI735" s="145">
        <f>IF(N735="nulová",J735,0)</f>
        <v>0</v>
      </c>
      <c r="BJ735" s="19" t="s">
        <v>77</v>
      </c>
      <c r="BK735" s="145">
        <f>ROUND(I735*H735,2)</f>
        <v>0</v>
      </c>
      <c r="BL735" s="19" t="s">
        <v>316</v>
      </c>
      <c r="BM735" s="144" t="s">
        <v>9644</v>
      </c>
    </row>
    <row r="736" spans="2:65" s="1" customFormat="1">
      <c r="B736" s="34"/>
      <c r="D736" s="146" t="s">
        <v>222</v>
      </c>
      <c r="F736" s="147" t="s">
        <v>9645</v>
      </c>
      <c r="I736" s="148"/>
      <c r="L736" s="34"/>
      <c r="M736" s="149"/>
      <c r="T736" s="55"/>
      <c r="AT736" s="19" t="s">
        <v>222</v>
      </c>
      <c r="AU736" s="19" t="s">
        <v>79</v>
      </c>
    </row>
    <row r="737" spans="2:65" s="12" customFormat="1">
      <c r="B737" s="152"/>
      <c r="D737" s="150" t="s">
        <v>226</v>
      </c>
      <c r="E737" s="153" t="s">
        <v>19</v>
      </c>
      <c r="F737" s="154" t="s">
        <v>9646</v>
      </c>
      <c r="H737" s="155">
        <v>3.6339999999999999</v>
      </c>
      <c r="I737" s="156"/>
      <c r="L737" s="152"/>
      <c r="M737" s="157"/>
      <c r="T737" s="158"/>
      <c r="AT737" s="153" t="s">
        <v>226</v>
      </c>
      <c r="AU737" s="153" t="s">
        <v>79</v>
      </c>
      <c r="AV737" s="12" t="s">
        <v>79</v>
      </c>
      <c r="AW737" s="12" t="s">
        <v>31</v>
      </c>
      <c r="AX737" s="12" t="s">
        <v>69</v>
      </c>
      <c r="AY737" s="153" t="s">
        <v>212</v>
      </c>
    </row>
    <row r="738" spans="2:65" s="12" customFormat="1">
      <c r="B738" s="152"/>
      <c r="D738" s="150" t="s">
        <v>226</v>
      </c>
      <c r="E738" s="153" t="s">
        <v>19</v>
      </c>
      <c r="F738" s="154" t="s">
        <v>9647</v>
      </c>
      <c r="H738" s="155">
        <v>1733.4690000000001</v>
      </c>
      <c r="I738" s="156"/>
      <c r="L738" s="152"/>
      <c r="M738" s="157"/>
      <c r="T738" s="158"/>
      <c r="AT738" s="153" t="s">
        <v>226</v>
      </c>
      <c r="AU738" s="153" t="s">
        <v>79</v>
      </c>
      <c r="AV738" s="12" t="s">
        <v>79</v>
      </c>
      <c r="AW738" s="12" t="s">
        <v>31</v>
      </c>
      <c r="AX738" s="12" t="s">
        <v>69</v>
      </c>
      <c r="AY738" s="153" t="s">
        <v>212</v>
      </c>
    </row>
    <row r="739" spans="2:65" s="12" customFormat="1">
      <c r="B739" s="152"/>
      <c r="D739" s="150" t="s">
        <v>226</v>
      </c>
      <c r="E739" s="153" t="s">
        <v>19</v>
      </c>
      <c r="F739" s="154" t="s">
        <v>9648</v>
      </c>
      <c r="H739" s="155">
        <v>365.43799999999999</v>
      </c>
      <c r="I739" s="156"/>
      <c r="L739" s="152"/>
      <c r="M739" s="157"/>
      <c r="T739" s="158"/>
      <c r="AT739" s="153" t="s">
        <v>226</v>
      </c>
      <c r="AU739" s="153" t="s">
        <v>79</v>
      </c>
      <c r="AV739" s="12" t="s">
        <v>79</v>
      </c>
      <c r="AW739" s="12" t="s">
        <v>31</v>
      </c>
      <c r="AX739" s="12" t="s">
        <v>69</v>
      </c>
      <c r="AY739" s="153" t="s">
        <v>212</v>
      </c>
    </row>
    <row r="740" spans="2:65" s="12" customFormat="1">
      <c r="B740" s="152"/>
      <c r="D740" s="150" t="s">
        <v>226</v>
      </c>
      <c r="E740" s="153" t="s">
        <v>19</v>
      </c>
      <c r="F740" s="154" t="s">
        <v>9649</v>
      </c>
      <c r="H740" s="155">
        <v>330.05200000000002</v>
      </c>
      <c r="I740" s="156"/>
      <c r="L740" s="152"/>
      <c r="M740" s="157"/>
      <c r="T740" s="158"/>
      <c r="AT740" s="153" t="s">
        <v>226</v>
      </c>
      <c r="AU740" s="153" t="s">
        <v>79</v>
      </c>
      <c r="AV740" s="12" t="s">
        <v>79</v>
      </c>
      <c r="AW740" s="12" t="s">
        <v>31</v>
      </c>
      <c r="AX740" s="12" t="s">
        <v>69</v>
      </c>
      <c r="AY740" s="153" t="s">
        <v>212</v>
      </c>
    </row>
    <row r="741" spans="2:65" s="12" customFormat="1">
      <c r="B741" s="152"/>
      <c r="D741" s="150" t="s">
        <v>226</v>
      </c>
      <c r="E741" s="153" t="s">
        <v>19</v>
      </c>
      <c r="F741" s="154" t="s">
        <v>9650</v>
      </c>
      <c r="H741" s="155">
        <v>272.529</v>
      </c>
      <c r="I741" s="156"/>
      <c r="L741" s="152"/>
      <c r="M741" s="157"/>
      <c r="T741" s="158"/>
      <c r="AT741" s="153" t="s">
        <v>226</v>
      </c>
      <c r="AU741" s="153" t="s">
        <v>79</v>
      </c>
      <c r="AV741" s="12" t="s">
        <v>79</v>
      </c>
      <c r="AW741" s="12" t="s">
        <v>31</v>
      </c>
      <c r="AX741" s="12" t="s">
        <v>69</v>
      </c>
      <c r="AY741" s="153" t="s">
        <v>212</v>
      </c>
    </row>
    <row r="742" spans="2:65" s="13" customFormat="1">
      <c r="B742" s="159"/>
      <c r="D742" s="150" t="s">
        <v>226</v>
      </c>
      <c r="E742" s="160" t="s">
        <v>19</v>
      </c>
      <c r="F742" s="161" t="s">
        <v>228</v>
      </c>
      <c r="H742" s="162">
        <v>2705.1219999999998</v>
      </c>
      <c r="I742" s="163"/>
      <c r="L742" s="159"/>
      <c r="M742" s="164"/>
      <c r="T742" s="165"/>
      <c r="AT742" s="160" t="s">
        <v>226</v>
      </c>
      <c r="AU742" s="160" t="s">
        <v>79</v>
      </c>
      <c r="AV742" s="13" t="s">
        <v>229</v>
      </c>
      <c r="AW742" s="13" t="s">
        <v>31</v>
      </c>
      <c r="AX742" s="13" t="s">
        <v>77</v>
      </c>
      <c r="AY742" s="160" t="s">
        <v>212</v>
      </c>
    </row>
    <row r="743" spans="2:65" s="1" customFormat="1" ht="24.2" customHeight="1">
      <c r="B743" s="34"/>
      <c r="C743" s="133" t="s">
        <v>1104</v>
      </c>
      <c r="D743" s="133" t="s">
        <v>215</v>
      </c>
      <c r="E743" s="134" t="s">
        <v>9651</v>
      </c>
      <c r="F743" s="135" t="s">
        <v>9652</v>
      </c>
      <c r="G743" s="136" t="s">
        <v>536</v>
      </c>
      <c r="H743" s="137">
        <v>159.791</v>
      </c>
      <c r="I743" s="138"/>
      <c r="J743" s="139">
        <f>ROUND(I743*H743,2)</f>
        <v>0</v>
      </c>
      <c r="K743" s="135" t="s">
        <v>219</v>
      </c>
      <c r="L743" s="34"/>
      <c r="M743" s="140" t="s">
        <v>19</v>
      </c>
      <c r="N743" s="141" t="s">
        <v>40</v>
      </c>
      <c r="P743" s="142">
        <f>O743*H743</f>
        <v>0</v>
      </c>
      <c r="Q743" s="142">
        <v>6.0000000000000002E-5</v>
      </c>
      <c r="R743" s="142">
        <f>Q743*H743</f>
        <v>9.5874600000000008E-3</v>
      </c>
      <c r="S743" s="142">
        <v>0</v>
      </c>
      <c r="T743" s="143">
        <f>S743*H743</f>
        <v>0</v>
      </c>
      <c r="AR743" s="144" t="s">
        <v>316</v>
      </c>
      <c r="AT743" s="144" t="s">
        <v>215</v>
      </c>
      <c r="AU743" s="144" t="s">
        <v>79</v>
      </c>
      <c r="AY743" s="19" t="s">
        <v>212</v>
      </c>
      <c r="BE743" s="145">
        <f>IF(N743="základní",J743,0)</f>
        <v>0</v>
      </c>
      <c r="BF743" s="145">
        <f>IF(N743="snížená",J743,0)</f>
        <v>0</v>
      </c>
      <c r="BG743" s="145">
        <f>IF(N743="zákl. přenesená",J743,0)</f>
        <v>0</v>
      </c>
      <c r="BH743" s="145">
        <f>IF(N743="sníž. přenesená",J743,0)</f>
        <v>0</v>
      </c>
      <c r="BI743" s="145">
        <f>IF(N743="nulová",J743,0)</f>
        <v>0</v>
      </c>
      <c r="BJ743" s="19" t="s">
        <v>77</v>
      </c>
      <c r="BK743" s="145">
        <f>ROUND(I743*H743,2)</f>
        <v>0</v>
      </c>
      <c r="BL743" s="19" t="s">
        <v>316</v>
      </c>
      <c r="BM743" s="144" t="s">
        <v>9653</v>
      </c>
    </row>
    <row r="744" spans="2:65" s="1" customFormat="1">
      <c r="B744" s="34"/>
      <c r="D744" s="146" t="s">
        <v>222</v>
      </c>
      <c r="F744" s="147" t="s">
        <v>9654</v>
      </c>
      <c r="I744" s="148"/>
      <c r="L744" s="34"/>
      <c r="M744" s="149"/>
      <c r="T744" s="55"/>
      <c r="AT744" s="19" t="s">
        <v>222</v>
      </c>
      <c r="AU744" s="19" t="s">
        <v>79</v>
      </c>
    </row>
    <row r="745" spans="2:65" s="12" customFormat="1">
      <c r="B745" s="152"/>
      <c r="D745" s="150" t="s">
        <v>226</v>
      </c>
      <c r="E745" s="153" t="s">
        <v>19</v>
      </c>
      <c r="F745" s="154" t="s">
        <v>9655</v>
      </c>
      <c r="H745" s="155">
        <v>80.346999999999994</v>
      </c>
      <c r="I745" s="156"/>
      <c r="L745" s="152"/>
      <c r="M745" s="157"/>
      <c r="T745" s="158"/>
      <c r="AT745" s="153" t="s">
        <v>226</v>
      </c>
      <c r="AU745" s="153" t="s">
        <v>79</v>
      </c>
      <c r="AV745" s="12" t="s">
        <v>79</v>
      </c>
      <c r="AW745" s="12" t="s">
        <v>31</v>
      </c>
      <c r="AX745" s="12" t="s">
        <v>69</v>
      </c>
      <c r="AY745" s="153" t="s">
        <v>212</v>
      </c>
    </row>
    <row r="746" spans="2:65" s="12" customFormat="1">
      <c r="B746" s="152"/>
      <c r="D746" s="150" t="s">
        <v>226</v>
      </c>
      <c r="E746" s="153" t="s">
        <v>19</v>
      </c>
      <c r="F746" s="154" t="s">
        <v>9656</v>
      </c>
      <c r="H746" s="155">
        <v>79.444000000000003</v>
      </c>
      <c r="I746" s="156"/>
      <c r="L746" s="152"/>
      <c r="M746" s="157"/>
      <c r="T746" s="158"/>
      <c r="AT746" s="153" t="s">
        <v>226</v>
      </c>
      <c r="AU746" s="153" t="s">
        <v>79</v>
      </c>
      <c r="AV746" s="12" t="s">
        <v>79</v>
      </c>
      <c r="AW746" s="12" t="s">
        <v>31</v>
      </c>
      <c r="AX746" s="12" t="s">
        <v>69</v>
      </c>
      <c r="AY746" s="153" t="s">
        <v>212</v>
      </c>
    </row>
    <row r="747" spans="2:65" s="13" customFormat="1">
      <c r="B747" s="159"/>
      <c r="D747" s="150" t="s">
        <v>226</v>
      </c>
      <c r="E747" s="160" t="s">
        <v>19</v>
      </c>
      <c r="F747" s="161" t="s">
        <v>228</v>
      </c>
      <c r="H747" s="162">
        <v>159.791</v>
      </c>
      <c r="I747" s="163"/>
      <c r="L747" s="159"/>
      <c r="M747" s="164"/>
      <c r="T747" s="165"/>
      <c r="AT747" s="160" t="s">
        <v>226</v>
      </c>
      <c r="AU747" s="160" t="s">
        <v>79</v>
      </c>
      <c r="AV747" s="13" t="s">
        <v>229</v>
      </c>
      <c r="AW747" s="13" t="s">
        <v>31</v>
      </c>
      <c r="AX747" s="13" t="s">
        <v>77</v>
      </c>
      <c r="AY747" s="160" t="s">
        <v>212</v>
      </c>
    </row>
    <row r="748" spans="2:65" s="1" customFormat="1" ht="16.5" customHeight="1">
      <c r="B748" s="34"/>
      <c r="C748" s="133" t="s">
        <v>1111</v>
      </c>
      <c r="D748" s="133" t="s">
        <v>215</v>
      </c>
      <c r="E748" s="134" t="s">
        <v>9657</v>
      </c>
      <c r="F748" s="135" t="s">
        <v>9317</v>
      </c>
      <c r="G748" s="136" t="s">
        <v>218</v>
      </c>
      <c r="H748" s="137">
        <v>1</v>
      </c>
      <c r="I748" s="138"/>
      <c r="J748" s="139">
        <f>ROUND(I748*H748,2)</f>
        <v>0</v>
      </c>
      <c r="K748" s="135" t="s">
        <v>5488</v>
      </c>
      <c r="L748" s="34"/>
      <c r="M748" s="140" t="s">
        <v>19</v>
      </c>
      <c r="N748" s="141" t="s">
        <v>40</v>
      </c>
      <c r="P748" s="142">
        <f>O748*H748</f>
        <v>0</v>
      </c>
      <c r="Q748" s="142">
        <v>0</v>
      </c>
      <c r="R748" s="142">
        <f>Q748*H748</f>
        <v>0</v>
      </c>
      <c r="S748" s="142">
        <v>0</v>
      </c>
      <c r="T748" s="143">
        <f>S748*H748</f>
        <v>0</v>
      </c>
      <c r="AR748" s="144" t="s">
        <v>316</v>
      </c>
      <c r="AT748" s="144" t="s">
        <v>215</v>
      </c>
      <c r="AU748" s="144" t="s">
        <v>79</v>
      </c>
      <c r="AY748" s="19" t="s">
        <v>212</v>
      </c>
      <c r="BE748" s="145">
        <f>IF(N748="základní",J748,0)</f>
        <v>0</v>
      </c>
      <c r="BF748" s="145">
        <f>IF(N748="snížená",J748,0)</f>
        <v>0</v>
      </c>
      <c r="BG748" s="145">
        <f>IF(N748="zákl. přenesená",J748,0)</f>
        <v>0</v>
      </c>
      <c r="BH748" s="145">
        <f>IF(N748="sníž. přenesená",J748,0)</f>
        <v>0</v>
      </c>
      <c r="BI748" s="145">
        <f>IF(N748="nulová",J748,0)</f>
        <v>0</v>
      </c>
      <c r="BJ748" s="19" t="s">
        <v>77</v>
      </c>
      <c r="BK748" s="145">
        <f>ROUND(I748*H748,2)</f>
        <v>0</v>
      </c>
      <c r="BL748" s="19" t="s">
        <v>316</v>
      </c>
      <c r="BM748" s="144" t="s">
        <v>9658</v>
      </c>
    </row>
    <row r="749" spans="2:65" s="1" customFormat="1" ht="78">
      <c r="B749" s="34"/>
      <c r="D749" s="150" t="s">
        <v>224</v>
      </c>
      <c r="F749" s="151" t="s">
        <v>9659</v>
      </c>
      <c r="I749" s="148"/>
      <c r="L749" s="34"/>
      <c r="M749" s="149"/>
      <c r="T749" s="55"/>
      <c r="AT749" s="19" t="s">
        <v>224</v>
      </c>
      <c r="AU749" s="19" t="s">
        <v>79</v>
      </c>
    </row>
    <row r="750" spans="2:65" s="1" customFormat="1" ht="16.5" customHeight="1">
      <c r="B750" s="34"/>
      <c r="C750" s="133" t="s">
        <v>1119</v>
      </c>
      <c r="D750" s="133" t="s">
        <v>215</v>
      </c>
      <c r="E750" s="134" t="s">
        <v>9660</v>
      </c>
      <c r="F750" s="135" t="s">
        <v>9321</v>
      </c>
      <c r="G750" s="136" t="s">
        <v>624</v>
      </c>
      <c r="H750" s="137">
        <v>1</v>
      </c>
      <c r="I750" s="138"/>
      <c r="J750" s="139">
        <f>ROUND(I750*H750,2)</f>
        <v>0</v>
      </c>
      <c r="K750" s="135" t="s">
        <v>5488</v>
      </c>
      <c r="L750" s="34"/>
      <c r="M750" s="140" t="s">
        <v>19</v>
      </c>
      <c r="N750" s="141" t="s">
        <v>40</v>
      </c>
      <c r="P750" s="142">
        <f>O750*H750</f>
        <v>0</v>
      </c>
      <c r="Q750" s="142">
        <v>0</v>
      </c>
      <c r="R750" s="142">
        <f>Q750*H750</f>
        <v>0</v>
      </c>
      <c r="S750" s="142">
        <v>0</v>
      </c>
      <c r="T750" s="143">
        <f>S750*H750</f>
        <v>0</v>
      </c>
      <c r="AR750" s="144" t="s">
        <v>316</v>
      </c>
      <c r="AT750" s="144" t="s">
        <v>215</v>
      </c>
      <c r="AU750" s="144" t="s">
        <v>79</v>
      </c>
      <c r="AY750" s="19" t="s">
        <v>212</v>
      </c>
      <c r="BE750" s="145">
        <f>IF(N750="základní",J750,0)</f>
        <v>0</v>
      </c>
      <c r="BF750" s="145">
        <f>IF(N750="snížená",J750,0)</f>
        <v>0</v>
      </c>
      <c r="BG750" s="145">
        <f>IF(N750="zákl. přenesená",J750,0)</f>
        <v>0</v>
      </c>
      <c r="BH750" s="145">
        <f>IF(N750="sníž. přenesená",J750,0)</f>
        <v>0</v>
      </c>
      <c r="BI750" s="145">
        <f>IF(N750="nulová",J750,0)</f>
        <v>0</v>
      </c>
      <c r="BJ750" s="19" t="s">
        <v>77</v>
      </c>
      <c r="BK750" s="145">
        <f>ROUND(I750*H750,2)</f>
        <v>0</v>
      </c>
      <c r="BL750" s="19" t="s">
        <v>316</v>
      </c>
      <c r="BM750" s="144" t="s">
        <v>9661</v>
      </c>
    </row>
    <row r="751" spans="2:65" s="1" customFormat="1" ht="68.25">
      <c r="B751" s="34"/>
      <c r="D751" s="150" t="s">
        <v>224</v>
      </c>
      <c r="F751" s="151" t="s">
        <v>9662</v>
      </c>
      <c r="I751" s="148"/>
      <c r="L751" s="34"/>
      <c r="M751" s="149"/>
      <c r="T751" s="55"/>
      <c r="AT751" s="19" t="s">
        <v>224</v>
      </c>
      <c r="AU751" s="19" t="s">
        <v>79</v>
      </c>
    </row>
    <row r="752" spans="2:65" s="1" customFormat="1" ht="16.5" customHeight="1">
      <c r="B752" s="34"/>
      <c r="C752" s="133" t="s">
        <v>1133</v>
      </c>
      <c r="D752" s="133" t="s">
        <v>215</v>
      </c>
      <c r="E752" s="134" t="s">
        <v>9663</v>
      </c>
      <c r="F752" s="135" t="s">
        <v>9325</v>
      </c>
      <c r="G752" s="136" t="s">
        <v>218</v>
      </c>
      <c r="H752" s="137">
        <v>1</v>
      </c>
      <c r="I752" s="138"/>
      <c r="J752" s="139">
        <f>ROUND(I752*H752,2)</f>
        <v>0</v>
      </c>
      <c r="K752" s="135" t="s">
        <v>5488</v>
      </c>
      <c r="L752" s="34"/>
      <c r="M752" s="140" t="s">
        <v>19</v>
      </c>
      <c r="N752" s="141" t="s">
        <v>40</v>
      </c>
      <c r="P752" s="142">
        <f>O752*H752</f>
        <v>0</v>
      </c>
      <c r="Q752" s="142">
        <v>0</v>
      </c>
      <c r="R752" s="142">
        <f>Q752*H752</f>
        <v>0</v>
      </c>
      <c r="S752" s="142">
        <v>0</v>
      </c>
      <c r="T752" s="143">
        <f>S752*H752</f>
        <v>0</v>
      </c>
      <c r="AR752" s="144" t="s">
        <v>316</v>
      </c>
      <c r="AT752" s="144" t="s">
        <v>215</v>
      </c>
      <c r="AU752" s="144" t="s">
        <v>79</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9664</v>
      </c>
    </row>
    <row r="753" spans="2:65" s="1" customFormat="1" ht="29.25">
      <c r="B753" s="34"/>
      <c r="D753" s="150" t="s">
        <v>224</v>
      </c>
      <c r="F753" s="151" t="s">
        <v>9327</v>
      </c>
      <c r="I753" s="148"/>
      <c r="L753" s="34"/>
      <c r="M753" s="149"/>
      <c r="T753" s="55"/>
      <c r="AT753" s="19" t="s">
        <v>224</v>
      </c>
      <c r="AU753" s="19" t="s">
        <v>79</v>
      </c>
    </row>
    <row r="754" spans="2:65" s="1" customFormat="1" ht="16.5" customHeight="1">
      <c r="B754" s="34"/>
      <c r="C754" s="133" t="s">
        <v>1148</v>
      </c>
      <c r="D754" s="133" t="s">
        <v>215</v>
      </c>
      <c r="E754" s="134" t="s">
        <v>9665</v>
      </c>
      <c r="F754" s="135" t="s">
        <v>9666</v>
      </c>
      <c r="G754" s="136" t="s">
        <v>218</v>
      </c>
      <c r="H754" s="137">
        <v>1</v>
      </c>
      <c r="I754" s="138"/>
      <c r="J754" s="139">
        <f>ROUND(I754*H754,2)</f>
        <v>0</v>
      </c>
      <c r="K754" s="135" t="s">
        <v>5488</v>
      </c>
      <c r="L754" s="34"/>
      <c r="M754" s="140" t="s">
        <v>19</v>
      </c>
      <c r="N754" s="141" t="s">
        <v>40</v>
      </c>
      <c r="P754" s="142">
        <f>O754*H754</f>
        <v>0</v>
      </c>
      <c r="Q754" s="142">
        <v>0</v>
      </c>
      <c r="R754" s="142">
        <f>Q754*H754</f>
        <v>0</v>
      </c>
      <c r="S754" s="142">
        <v>0</v>
      </c>
      <c r="T754" s="143">
        <f>S754*H754</f>
        <v>0</v>
      </c>
      <c r="AR754" s="144" t="s">
        <v>316</v>
      </c>
      <c r="AT754" s="144" t="s">
        <v>215</v>
      </c>
      <c r="AU754" s="144" t="s">
        <v>79</v>
      </c>
      <c r="AY754" s="19" t="s">
        <v>212</v>
      </c>
      <c r="BE754" s="145">
        <f>IF(N754="základní",J754,0)</f>
        <v>0</v>
      </c>
      <c r="BF754" s="145">
        <f>IF(N754="snížená",J754,0)</f>
        <v>0</v>
      </c>
      <c r="BG754" s="145">
        <f>IF(N754="zákl. přenesená",J754,0)</f>
        <v>0</v>
      </c>
      <c r="BH754" s="145">
        <f>IF(N754="sníž. přenesená",J754,0)</f>
        <v>0</v>
      </c>
      <c r="BI754" s="145">
        <f>IF(N754="nulová",J754,0)</f>
        <v>0</v>
      </c>
      <c r="BJ754" s="19" t="s">
        <v>77</v>
      </c>
      <c r="BK754" s="145">
        <f>ROUND(I754*H754,2)</f>
        <v>0</v>
      </c>
      <c r="BL754" s="19" t="s">
        <v>316</v>
      </c>
      <c r="BM754" s="144" t="s">
        <v>9667</v>
      </c>
    </row>
    <row r="755" spans="2:65" s="1" customFormat="1" ht="19.5">
      <c r="B755" s="34"/>
      <c r="D755" s="150" t="s">
        <v>224</v>
      </c>
      <c r="F755" s="151" t="s">
        <v>9668</v>
      </c>
      <c r="I755" s="148"/>
      <c r="L755" s="34"/>
      <c r="M755" s="149"/>
      <c r="T755" s="55"/>
      <c r="AT755" s="19" t="s">
        <v>224</v>
      </c>
      <c r="AU755" s="19" t="s">
        <v>79</v>
      </c>
    </row>
    <row r="756" spans="2:65" s="1" customFormat="1" ht="24.2" customHeight="1">
      <c r="B756" s="34"/>
      <c r="C756" s="133" t="s">
        <v>1162</v>
      </c>
      <c r="D756" s="133" t="s">
        <v>215</v>
      </c>
      <c r="E756" s="134" t="s">
        <v>9669</v>
      </c>
      <c r="F756" s="135" t="s">
        <v>9670</v>
      </c>
      <c r="G756" s="136" t="s">
        <v>4232</v>
      </c>
      <c r="H756" s="196"/>
      <c r="I756" s="138"/>
      <c r="J756" s="139">
        <f>ROUND(I756*H756,2)</f>
        <v>0</v>
      </c>
      <c r="K756" s="135" t="s">
        <v>219</v>
      </c>
      <c r="L756" s="34"/>
      <c r="M756" s="140" t="s">
        <v>19</v>
      </c>
      <c r="N756" s="141" t="s">
        <v>40</v>
      </c>
      <c r="P756" s="142">
        <f>O756*H756</f>
        <v>0</v>
      </c>
      <c r="Q756" s="142">
        <v>0</v>
      </c>
      <c r="R756" s="142">
        <f>Q756*H756</f>
        <v>0</v>
      </c>
      <c r="S756" s="142">
        <v>0</v>
      </c>
      <c r="T756" s="143">
        <f>S756*H756</f>
        <v>0</v>
      </c>
      <c r="AR756" s="144" t="s">
        <v>316</v>
      </c>
      <c r="AT756" s="144" t="s">
        <v>215</v>
      </c>
      <c r="AU756" s="144" t="s">
        <v>79</v>
      </c>
      <c r="AY756" s="19" t="s">
        <v>212</v>
      </c>
      <c r="BE756" s="145">
        <f>IF(N756="základní",J756,0)</f>
        <v>0</v>
      </c>
      <c r="BF756" s="145">
        <f>IF(N756="snížená",J756,0)</f>
        <v>0</v>
      </c>
      <c r="BG756" s="145">
        <f>IF(N756="zákl. přenesená",J756,0)</f>
        <v>0</v>
      </c>
      <c r="BH756" s="145">
        <f>IF(N756="sníž. přenesená",J756,0)</f>
        <v>0</v>
      </c>
      <c r="BI756" s="145">
        <f>IF(N756="nulová",J756,0)</f>
        <v>0</v>
      </c>
      <c r="BJ756" s="19" t="s">
        <v>77</v>
      </c>
      <c r="BK756" s="145">
        <f>ROUND(I756*H756,2)</f>
        <v>0</v>
      </c>
      <c r="BL756" s="19" t="s">
        <v>316</v>
      </c>
      <c r="BM756" s="144" t="s">
        <v>9671</v>
      </c>
    </row>
    <row r="757" spans="2:65" s="1" customFormat="1">
      <c r="B757" s="34"/>
      <c r="D757" s="146" t="s">
        <v>222</v>
      </c>
      <c r="F757" s="147" t="s">
        <v>9672</v>
      </c>
      <c r="I757" s="148"/>
      <c r="L757" s="34"/>
      <c r="M757" s="149"/>
      <c r="T757" s="55"/>
      <c r="AT757" s="19" t="s">
        <v>222</v>
      </c>
      <c r="AU757" s="19" t="s">
        <v>79</v>
      </c>
    </row>
    <row r="758" spans="2:65" s="1" customFormat="1" ht="16.5" customHeight="1">
      <c r="B758" s="34"/>
      <c r="C758" s="133" t="s">
        <v>1172</v>
      </c>
      <c r="D758" s="133" t="s">
        <v>215</v>
      </c>
      <c r="E758" s="134" t="s">
        <v>9336</v>
      </c>
      <c r="F758" s="135" t="s">
        <v>9337</v>
      </c>
      <c r="G758" s="136" t="s">
        <v>408</v>
      </c>
      <c r="H758" s="137">
        <v>10</v>
      </c>
      <c r="I758" s="138"/>
      <c r="J758" s="139">
        <f>ROUND(I758*H758,2)</f>
        <v>0</v>
      </c>
      <c r="K758" s="135" t="s">
        <v>219</v>
      </c>
      <c r="L758" s="34"/>
      <c r="M758" s="140" t="s">
        <v>19</v>
      </c>
      <c r="N758" s="141" t="s">
        <v>40</v>
      </c>
      <c r="P758" s="142">
        <f>O758*H758</f>
        <v>0</v>
      </c>
      <c r="Q758" s="142">
        <v>0</v>
      </c>
      <c r="R758" s="142">
        <f>Q758*H758</f>
        <v>0</v>
      </c>
      <c r="S758" s="142">
        <v>0</v>
      </c>
      <c r="T758" s="143">
        <f>S758*H758</f>
        <v>0</v>
      </c>
      <c r="AR758" s="144" t="s">
        <v>316</v>
      </c>
      <c r="AT758" s="144" t="s">
        <v>215</v>
      </c>
      <c r="AU758" s="144" t="s">
        <v>79</v>
      </c>
      <c r="AY758" s="19" t="s">
        <v>212</v>
      </c>
      <c r="BE758" s="145">
        <f>IF(N758="základní",J758,0)</f>
        <v>0</v>
      </c>
      <c r="BF758" s="145">
        <f>IF(N758="snížená",J758,0)</f>
        <v>0</v>
      </c>
      <c r="BG758" s="145">
        <f>IF(N758="zákl. přenesená",J758,0)</f>
        <v>0</v>
      </c>
      <c r="BH758" s="145">
        <f>IF(N758="sníž. přenesená",J758,0)</f>
        <v>0</v>
      </c>
      <c r="BI758" s="145">
        <f>IF(N758="nulová",J758,0)</f>
        <v>0</v>
      </c>
      <c r="BJ758" s="19" t="s">
        <v>77</v>
      </c>
      <c r="BK758" s="145">
        <f>ROUND(I758*H758,2)</f>
        <v>0</v>
      </c>
      <c r="BL758" s="19" t="s">
        <v>316</v>
      </c>
      <c r="BM758" s="144" t="s">
        <v>9673</v>
      </c>
    </row>
    <row r="759" spans="2:65" s="1" customFormat="1">
      <c r="B759" s="34"/>
      <c r="D759" s="146" t="s">
        <v>222</v>
      </c>
      <c r="F759" s="147" t="s">
        <v>9339</v>
      </c>
      <c r="I759" s="148"/>
      <c r="L759" s="34"/>
      <c r="M759" s="149"/>
      <c r="T759" s="55"/>
      <c r="AT759" s="19" t="s">
        <v>222</v>
      </c>
      <c r="AU759" s="19" t="s">
        <v>79</v>
      </c>
    </row>
    <row r="760" spans="2:65" s="1" customFormat="1" ht="58.5">
      <c r="B760" s="34"/>
      <c r="D760" s="150" t="s">
        <v>224</v>
      </c>
      <c r="F760" s="151" t="s">
        <v>9674</v>
      </c>
      <c r="I760" s="148"/>
      <c r="L760" s="34"/>
      <c r="M760" s="149"/>
      <c r="T760" s="55"/>
      <c r="AT760" s="19" t="s">
        <v>224</v>
      </c>
      <c r="AU760" s="19" t="s">
        <v>79</v>
      </c>
    </row>
    <row r="761" spans="2:65" s="11" customFormat="1" ht="22.9" customHeight="1">
      <c r="B761" s="121"/>
      <c r="D761" s="122" t="s">
        <v>68</v>
      </c>
      <c r="E761" s="131" t="s">
        <v>1705</v>
      </c>
      <c r="F761" s="131" t="s">
        <v>9675</v>
      </c>
      <c r="I761" s="124"/>
      <c r="J761" s="132">
        <f>BK761</f>
        <v>0</v>
      </c>
      <c r="L761" s="121"/>
      <c r="M761" s="126"/>
      <c r="P761" s="127">
        <f>SUM(P762:P907)</f>
        <v>0</v>
      </c>
      <c r="R761" s="127">
        <f>SUM(R762:R907)</f>
        <v>0</v>
      </c>
      <c r="T761" s="128">
        <f>SUM(T762:T907)</f>
        <v>0</v>
      </c>
      <c r="AR761" s="122" t="s">
        <v>79</v>
      </c>
      <c r="AT761" s="129" t="s">
        <v>68</v>
      </c>
      <c r="AU761" s="129" t="s">
        <v>77</v>
      </c>
      <c r="AY761" s="122" t="s">
        <v>212</v>
      </c>
      <c r="BK761" s="130">
        <f>SUM(BK762:BK907)</f>
        <v>0</v>
      </c>
    </row>
    <row r="762" spans="2:65" s="1" customFormat="1" ht="16.5" customHeight="1">
      <c r="B762" s="34"/>
      <c r="C762" s="133" t="s">
        <v>1180</v>
      </c>
      <c r="D762" s="133" t="s">
        <v>215</v>
      </c>
      <c r="E762" s="134" t="s">
        <v>9676</v>
      </c>
      <c r="F762" s="135" t="s">
        <v>9677</v>
      </c>
      <c r="G762" s="136" t="s">
        <v>624</v>
      </c>
      <c r="H762" s="137">
        <v>9</v>
      </c>
      <c r="I762" s="138"/>
      <c r="J762" s="139">
        <f>ROUND(I762*H762,2)</f>
        <v>0</v>
      </c>
      <c r="K762" s="135" t="s">
        <v>5488</v>
      </c>
      <c r="L762" s="34"/>
      <c r="M762" s="140" t="s">
        <v>19</v>
      </c>
      <c r="N762" s="141" t="s">
        <v>40</v>
      </c>
      <c r="P762" s="142">
        <f>O762*H762</f>
        <v>0</v>
      </c>
      <c r="Q762" s="142">
        <v>0</v>
      </c>
      <c r="R762" s="142">
        <f>Q762*H762</f>
        <v>0</v>
      </c>
      <c r="S762" s="142">
        <v>0</v>
      </c>
      <c r="T762" s="143">
        <f>S762*H762</f>
        <v>0</v>
      </c>
      <c r="AR762" s="144" t="s">
        <v>316</v>
      </c>
      <c r="AT762" s="144" t="s">
        <v>215</v>
      </c>
      <c r="AU762" s="144" t="s">
        <v>79</v>
      </c>
      <c r="AY762" s="19" t="s">
        <v>212</v>
      </c>
      <c r="BE762" s="145">
        <f>IF(N762="základní",J762,0)</f>
        <v>0</v>
      </c>
      <c r="BF762" s="145">
        <f>IF(N762="snížená",J762,0)</f>
        <v>0</v>
      </c>
      <c r="BG762" s="145">
        <f>IF(N762="zákl. přenesená",J762,0)</f>
        <v>0</v>
      </c>
      <c r="BH762" s="145">
        <f>IF(N762="sníž. přenesená",J762,0)</f>
        <v>0</v>
      </c>
      <c r="BI762" s="145">
        <f>IF(N762="nulová",J762,0)</f>
        <v>0</v>
      </c>
      <c r="BJ762" s="19" t="s">
        <v>77</v>
      </c>
      <c r="BK762" s="145">
        <f>ROUND(I762*H762,2)</f>
        <v>0</v>
      </c>
      <c r="BL762" s="19" t="s">
        <v>316</v>
      </c>
      <c r="BM762" s="144" t="s">
        <v>9678</v>
      </c>
    </row>
    <row r="763" spans="2:65" s="1" customFormat="1" ht="39">
      <c r="B763" s="34"/>
      <c r="D763" s="150" t="s">
        <v>224</v>
      </c>
      <c r="F763" s="151" t="s">
        <v>9679</v>
      </c>
      <c r="I763" s="148"/>
      <c r="L763" s="34"/>
      <c r="M763" s="149"/>
      <c r="T763" s="55"/>
      <c r="AT763" s="19" t="s">
        <v>224</v>
      </c>
      <c r="AU763" s="19" t="s">
        <v>79</v>
      </c>
    </row>
    <row r="764" spans="2:65" s="12" customFormat="1">
      <c r="B764" s="152"/>
      <c r="D764" s="150" t="s">
        <v>226</v>
      </c>
      <c r="E764" s="153" t="s">
        <v>19</v>
      </c>
      <c r="F764" s="154" t="s">
        <v>6309</v>
      </c>
      <c r="H764" s="155">
        <v>4</v>
      </c>
      <c r="I764" s="156"/>
      <c r="L764" s="152"/>
      <c r="M764" s="157"/>
      <c r="T764" s="158"/>
      <c r="AT764" s="153" t="s">
        <v>226</v>
      </c>
      <c r="AU764" s="153" t="s">
        <v>79</v>
      </c>
      <c r="AV764" s="12" t="s">
        <v>79</v>
      </c>
      <c r="AW764" s="12" t="s">
        <v>31</v>
      </c>
      <c r="AX764" s="12" t="s">
        <v>69</v>
      </c>
      <c r="AY764" s="153" t="s">
        <v>212</v>
      </c>
    </row>
    <row r="765" spans="2:65" s="12" customFormat="1">
      <c r="B765" s="152"/>
      <c r="D765" s="150" t="s">
        <v>226</v>
      </c>
      <c r="E765" s="153" t="s">
        <v>19</v>
      </c>
      <c r="F765" s="154" t="s">
        <v>5669</v>
      </c>
      <c r="H765" s="155">
        <v>1</v>
      </c>
      <c r="I765" s="156"/>
      <c r="L765" s="152"/>
      <c r="M765" s="157"/>
      <c r="T765" s="158"/>
      <c r="AT765" s="153" t="s">
        <v>226</v>
      </c>
      <c r="AU765" s="153" t="s">
        <v>79</v>
      </c>
      <c r="AV765" s="12" t="s">
        <v>79</v>
      </c>
      <c r="AW765" s="12" t="s">
        <v>31</v>
      </c>
      <c r="AX765" s="12" t="s">
        <v>69</v>
      </c>
      <c r="AY765" s="153" t="s">
        <v>212</v>
      </c>
    </row>
    <row r="766" spans="2:65" s="12" customFormat="1">
      <c r="B766" s="152"/>
      <c r="D766" s="150" t="s">
        <v>226</v>
      </c>
      <c r="E766" s="153" t="s">
        <v>19</v>
      </c>
      <c r="F766" s="154" t="s">
        <v>5754</v>
      </c>
      <c r="H766" s="155">
        <v>1</v>
      </c>
      <c r="I766" s="156"/>
      <c r="L766" s="152"/>
      <c r="M766" s="157"/>
      <c r="T766" s="158"/>
      <c r="AT766" s="153" t="s">
        <v>226</v>
      </c>
      <c r="AU766" s="153" t="s">
        <v>79</v>
      </c>
      <c r="AV766" s="12" t="s">
        <v>79</v>
      </c>
      <c r="AW766" s="12" t="s">
        <v>31</v>
      </c>
      <c r="AX766" s="12" t="s">
        <v>69</v>
      </c>
      <c r="AY766" s="153" t="s">
        <v>212</v>
      </c>
    </row>
    <row r="767" spans="2:65" s="12" customFormat="1">
      <c r="B767" s="152"/>
      <c r="D767" s="150" t="s">
        <v>226</v>
      </c>
      <c r="E767" s="153" t="s">
        <v>19</v>
      </c>
      <c r="F767" s="154" t="s">
        <v>5836</v>
      </c>
      <c r="H767" s="155">
        <v>1</v>
      </c>
      <c r="I767" s="156"/>
      <c r="L767" s="152"/>
      <c r="M767" s="157"/>
      <c r="T767" s="158"/>
      <c r="AT767" s="153" t="s">
        <v>226</v>
      </c>
      <c r="AU767" s="153" t="s">
        <v>79</v>
      </c>
      <c r="AV767" s="12" t="s">
        <v>79</v>
      </c>
      <c r="AW767" s="12" t="s">
        <v>31</v>
      </c>
      <c r="AX767" s="12" t="s">
        <v>69</v>
      </c>
      <c r="AY767" s="153" t="s">
        <v>212</v>
      </c>
    </row>
    <row r="768" spans="2:65" s="12" customFormat="1">
      <c r="B768" s="152"/>
      <c r="D768" s="150" t="s">
        <v>226</v>
      </c>
      <c r="E768" s="153" t="s">
        <v>19</v>
      </c>
      <c r="F768" s="154" t="s">
        <v>5921</v>
      </c>
      <c r="H768" s="155">
        <v>1</v>
      </c>
      <c r="I768" s="156"/>
      <c r="L768" s="152"/>
      <c r="M768" s="157"/>
      <c r="T768" s="158"/>
      <c r="AT768" s="153" t="s">
        <v>226</v>
      </c>
      <c r="AU768" s="153" t="s">
        <v>79</v>
      </c>
      <c r="AV768" s="12" t="s">
        <v>79</v>
      </c>
      <c r="AW768" s="12" t="s">
        <v>31</v>
      </c>
      <c r="AX768" s="12" t="s">
        <v>69</v>
      </c>
      <c r="AY768" s="153" t="s">
        <v>212</v>
      </c>
    </row>
    <row r="769" spans="2:65" s="12" customFormat="1">
      <c r="B769" s="152"/>
      <c r="D769" s="150" t="s">
        <v>226</v>
      </c>
      <c r="E769" s="153" t="s">
        <v>19</v>
      </c>
      <c r="F769" s="154" t="s">
        <v>6006</v>
      </c>
      <c r="H769" s="155">
        <v>1</v>
      </c>
      <c r="I769" s="156"/>
      <c r="L769" s="152"/>
      <c r="M769" s="157"/>
      <c r="T769" s="158"/>
      <c r="AT769" s="153" t="s">
        <v>226</v>
      </c>
      <c r="AU769" s="153" t="s">
        <v>79</v>
      </c>
      <c r="AV769" s="12" t="s">
        <v>79</v>
      </c>
      <c r="AW769" s="12" t="s">
        <v>31</v>
      </c>
      <c r="AX769" s="12" t="s">
        <v>69</v>
      </c>
      <c r="AY769" s="153" t="s">
        <v>212</v>
      </c>
    </row>
    <row r="770" spans="2:65" s="13" customFormat="1">
      <c r="B770" s="159"/>
      <c r="D770" s="150" t="s">
        <v>226</v>
      </c>
      <c r="E770" s="160" t="s">
        <v>19</v>
      </c>
      <c r="F770" s="161" t="s">
        <v>228</v>
      </c>
      <c r="H770" s="162">
        <v>9</v>
      </c>
      <c r="I770" s="163"/>
      <c r="L770" s="159"/>
      <c r="M770" s="164"/>
      <c r="T770" s="165"/>
      <c r="AT770" s="160" t="s">
        <v>226</v>
      </c>
      <c r="AU770" s="160" t="s">
        <v>79</v>
      </c>
      <c r="AV770" s="13" t="s">
        <v>229</v>
      </c>
      <c r="AW770" s="13" t="s">
        <v>31</v>
      </c>
      <c r="AX770" s="13" t="s">
        <v>77</v>
      </c>
      <c r="AY770" s="160" t="s">
        <v>212</v>
      </c>
    </row>
    <row r="771" spans="2:65" s="1" customFormat="1" ht="16.5" customHeight="1">
      <c r="B771" s="34"/>
      <c r="C771" s="133" t="s">
        <v>1188</v>
      </c>
      <c r="D771" s="133" t="s">
        <v>215</v>
      </c>
      <c r="E771" s="134" t="s">
        <v>9680</v>
      </c>
      <c r="F771" s="135" t="s">
        <v>9681</v>
      </c>
      <c r="G771" s="136" t="s">
        <v>624</v>
      </c>
      <c r="H771" s="137">
        <v>52</v>
      </c>
      <c r="I771" s="138"/>
      <c r="J771" s="139">
        <f>ROUND(I771*H771,2)</f>
        <v>0</v>
      </c>
      <c r="K771" s="135" t="s">
        <v>5488</v>
      </c>
      <c r="L771" s="34"/>
      <c r="M771" s="140" t="s">
        <v>19</v>
      </c>
      <c r="N771" s="141" t="s">
        <v>40</v>
      </c>
      <c r="P771" s="142">
        <f>O771*H771</f>
        <v>0</v>
      </c>
      <c r="Q771" s="142">
        <v>0</v>
      </c>
      <c r="R771" s="142">
        <f>Q771*H771</f>
        <v>0</v>
      </c>
      <c r="S771" s="142">
        <v>0</v>
      </c>
      <c r="T771" s="143">
        <f>S771*H771</f>
        <v>0</v>
      </c>
      <c r="AR771" s="144" t="s">
        <v>316</v>
      </c>
      <c r="AT771" s="144" t="s">
        <v>215</v>
      </c>
      <c r="AU771" s="144" t="s">
        <v>79</v>
      </c>
      <c r="AY771" s="19" t="s">
        <v>212</v>
      </c>
      <c r="BE771" s="145">
        <f>IF(N771="základní",J771,0)</f>
        <v>0</v>
      </c>
      <c r="BF771" s="145">
        <f>IF(N771="snížená",J771,0)</f>
        <v>0</v>
      </c>
      <c r="BG771" s="145">
        <f>IF(N771="zákl. přenesená",J771,0)</f>
        <v>0</v>
      </c>
      <c r="BH771" s="145">
        <f>IF(N771="sníž. přenesená",J771,0)</f>
        <v>0</v>
      </c>
      <c r="BI771" s="145">
        <f>IF(N771="nulová",J771,0)</f>
        <v>0</v>
      </c>
      <c r="BJ771" s="19" t="s">
        <v>77</v>
      </c>
      <c r="BK771" s="145">
        <f>ROUND(I771*H771,2)</f>
        <v>0</v>
      </c>
      <c r="BL771" s="19" t="s">
        <v>316</v>
      </c>
      <c r="BM771" s="144" t="s">
        <v>9682</v>
      </c>
    </row>
    <row r="772" spans="2:65" s="1" customFormat="1" ht="39">
      <c r="B772" s="34"/>
      <c r="D772" s="150" t="s">
        <v>224</v>
      </c>
      <c r="F772" s="151" t="s">
        <v>9679</v>
      </c>
      <c r="I772" s="148"/>
      <c r="L772" s="34"/>
      <c r="M772" s="149"/>
      <c r="T772" s="55"/>
      <c r="AT772" s="19" t="s">
        <v>224</v>
      </c>
      <c r="AU772" s="19" t="s">
        <v>79</v>
      </c>
    </row>
    <row r="773" spans="2:65" s="12" customFormat="1">
      <c r="B773" s="152"/>
      <c r="D773" s="150" t="s">
        <v>226</v>
      </c>
      <c r="E773" s="153" t="s">
        <v>19</v>
      </c>
      <c r="F773" s="154" t="s">
        <v>9683</v>
      </c>
      <c r="H773" s="155">
        <v>11</v>
      </c>
      <c r="I773" s="156"/>
      <c r="L773" s="152"/>
      <c r="M773" s="157"/>
      <c r="T773" s="158"/>
      <c r="AT773" s="153" t="s">
        <v>226</v>
      </c>
      <c r="AU773" s="153" t="s">
        <v>79</v>
      </c>
      <c r="AV773" s="12" t="s">
        <v>79</v>
      </c>
      <c r="AW773" s="12" t="s">
        <v>31</v>
      </c>
      <c r="AX773" s="12" t="s">
        <v>69</v>
      </c>
      <c r="AY773" s="153" t="s">
        <v>212</v>
      </c>
    </row>
    <row r="774" spans="2:65" s="12" customFormat="1">
      <c r="B774" s="152"/>
      <c r="D774" s="150" t="s">
        <v>226</v>
      </c>
      <c r="E774" s="153" t="s">
        <v>19</v>
      </c>
      <c r="F774" s="154" t="s">
        <v>9684</v>
      </c>
      <c r="H774" s="155">
        <v>3</v>
      </c>
      <c r="I774" s="156"/>
      <c r="L774" s="152"/>
      <c r="M774" s="157"/>
      <c r="T774" s="158"/>
      <c r="AT774" s="153" t="s">
        <v>226</v>
      </c>
      <c r="AU774" s="153" t="s">
        <v>79</v>
      </c>
      <c r="AV774" s="12" t="s">
        <v>79</v>
      </c>
      <c r="AW774" s="12" t="s">
        <v>31</v>
      </c>
      <c r="AX774" s="12" t="s">
        <v>69</v>
      </c>
      <c r="AY774" s="153" t="s">
        <v>212</v>
      </c>
    </row>
    <row r="775" spans="2:65" s="12" customFormat="1">
      <c r="B775" s="152"/>
      <c r="D775" s="150" t="s">
        <v>226</v>
      </c>
      <c r="E775" s="153" t="s">
        <v>19</v>
      </c>
      <c r="F775" s="154" t="s">
        <v>8479</v>
      </c>
      <c r="H775" s="155">
        <v>6</v>
      </c>
      <c r="I775" s="156"/>
      <c r="L775" s="152"/>
      <c r="M775" s="157"/>
      <c r="T775" s="158"/>
      <c r="AT775" s="153" t="s">
        <v>226</v>
      </c>
      <c r="AU775" s="153" t="s">
        <v>79</v>
      </c>
      <c r="AV775" s="12" t="s">
        <v>79</v>
      </c>
      <c r="AW775" s="12" t="s">
        <v>31</v>
      </c>
      <c r="AX775" s="12" t="s">
        <v>69</v>
      </c>
      <c r="AY775" s="153" t="s">
        <v>212</v>
      </c>
    </row>
    <row r="776" spans="2:65" s="12" customFormat="1">
      <c r="B776" s="152"/>
      <c r="D776" s="150" t="s">
        <v>226</v>
      </c>
      <c r="E776" s="153" t="s">
        <v>19</v>
      </c>
      <c r="F776" s="154" t="s">
        <v>8945</v>
      </c>
      <c r="H776" s="155">
        <v>8</v>
      </c>
      <c r="I776" s="156"/>
      <c r="L776" s="152"/>
      <c r="M776" s="157"/>
      <c r="T776" s="158"/>
      <c r="AT776" s="153" t="s">
        <v>226</v>
      </c>
      <c r="AU776" s="153" t="s">
        <v>79</v>
      </c>
      <c r="AV776" s="12" t="s">
        <v>79</v>
      </c>
      <c r="AW776" s="12" t="s">
        <v>31</v>
      </c>
      <c r="AX776" s="12" t="s">
        <v>69</v>
      </c>
      <c r="AY776" s="153" t="s">
        <v>212</v>
      </c>
    </row>
    <row r="777" spans="2:65" s="12" customFormat="1">
      <c r="B777" s="152"/>
      <c r="D777" s="150" t="s">
        <v>226</v>
      </c>
      <c r="E777" s="153" t="s">
        <v>19</v>
      </c>
      <c r="F777" s="154" t="s">
        <v>8480</v>
      </c>
      <c r="H777" s="155">
        <v>10</v>
      </c>
      <c r="I777" s="156"/>
      <c r="L777" s="152"/>
      <c r="M777" s="157"/>
      <c r="T777" s="158"/>
      <c r="AT777" s="153" t="s">
        <v>226</v>
      </c>
      <c r="AU777" s="153" t="s">
        <v>79</v>
      </c>
      <c r="AV777" s="12" t="s">
        <v>79</v>
      </c>
      <c r="AW777" s="12" t="s">
        <v>31</v>
      </c>
      <c r="AX777" s="12" t="s">
        <v>69</v>
      </c>
      <c r="AY777" s="153" t="s">
        <v>212</v>
      </c>
    </row>
    <row r="778" spans="2:65" s="12" customFormat="1">
      <c r="B778" s="152"/>
      <c r="D778" s="150" t="s">
        <v>226</v>
      </c>
      <c r="E778" s="153" t="s">
        <v>19</v>
      </c>
      <c r="F778" s="154" t="s">
        <v>9685</v>
      </c>
      <c r="H778" s="155">
        <v>14</v>
      </c>
      <c r="I778" s="156"/>
      <c r="L778" s="152"/>
      <c r="M778" s="157"/>
      <c r="T778" s="158"/>
      <c r="AT778" s="153" t="s">
        <v>226</v>
      </c>
      <c r="AU778" s="153" t="s">
        <v>79</v>
      </c>
      <c r="AV778" s="12" t="s">
        <v>79</v>
      </c>
      <c r="AW778" s="12" t="s">
        <v>31</v>
      </c>
      <c r="AX778" s="12" t="s">
        <v>69</v>
      </c>
      <c r="AY778" s="153" t="s">
        <v>212</v>
      </c>
    </row>
    <row r="779" spans="2:65" s="13" customFormat="1">
      <c r="B779" s="159"/>
      <c r="D779" s="150" t="s">
        <v>226</v>
      </c>
      <c r="E779" s="160" t="s">
        <v>19</v>
      </c>
      <c r="F779" s="161" t="s">
        <v>228</v>
      </c>
      <c r="H779" s="162">
        <v>52</v>
      </c>
      <c r="I779" s="163"/>
      <c r="L779" s="159"/>
      <c r="M779" s="164"/>
      <c r="T779" s="165"/>
      <c r="AT779" s="160" t="s">
        <v>226</v>
      </c>
      <c r="AU779" s="160" t="s">
        <v>79</v>
      </c>
      <c r="AV779" s="13" t="s">
        <v>229</v>
      </c>
      <c r="AW779" s="13" t="s">
        <v>31</v>
      </c>
      <c r="AX779" s="13" t="s">
        <v>77</v>
      </c>
      <c r="AY779" s="160" t="s">
        <v>212</v>
      </c>
    </row>
    <row r="780" spans="2:65" s="1" customFormat="1" ht="16.5" customHeight="1">
      <c r="B780" s="34"/>
      <c r="C780" s="133" t="s">
        <v>1195</v>
      </c>
      <c r="D780" s="133" t="s">
        <v>215</v>
      </c>
      <c r="E780" s="134" t="s">
        <v>9686</v>
      </c>
      <c r="F780" s="135" t="s">
        <v>9687</v>
      </c>
      <c r="G780" s="136" t="s">
        <v>624</v>
      </c>
      <c r="H780" s="137">
        <v>27</v>
      </c>
      <c r="I780" s="138"/>
      <c r="J780" s="139">
        <f>ROUND(I780*H780,2)</f>
        <v>0</v>
      </c>
      <c r="K780" s="135" t="s">
        <v>5488</v>
      </c>
      <c r="L780" s="34"/>
      <c r="M780" s="140" t="s">
        <v>19</v>
      </c>
      <c r="N780" s="141" t="s">
        <v>40</v>
      </c>
      <c r="P780" s="142">
        <f>O780*H780</f>
        <v>0</v>
      </c>
      <c r="Q780" s="142">
        <v>0</v>
      </c>
      <c r="R780" s="142">
        <f>Q780*H780</f>
        <v>0</v>
      </c>
      <c r="S780" s="142">
        <v>0</v>
      </c>
      <c r="T780" s="143">
        <f>S780*H780</f>
        <v>0</v>
      </c>
      <c r="AR780" s="144" t="s">
        <v>316</v>
      </c>
      <c r="AT780" s="144" t="s">
        <v>215</v>
      </c>
      <c r="AU780" s="144" t="s">
        <v>79</v>
      </c>
      <c r="AY780" s="19" t="s">
        <v>212</v>
      </c>
      <c r="BE780" s="145">
        <f>IF(N780="základní",J780,0)</f>
        <v>0</v>
      </c>
      <c r="BF780" s="145">
        <f>IF(N780="snížená",J780,0)</f>
        <v>0</v>
      </c>
      <c r="BG780" s="145">
        <f>IF(N780="zákl. přenesená",J780,0)</f>
        <v>0</v>
      </c>
      <c r="BH780" s="145">
        <f>IF(N780="sníž. přenesená",J780,0)</f>
        <v>0</v>
      </c>
      <c r="BI780" s="145">
        <f>IF(N780="nulová",J780,0)</f>
        <v>0</v>
      </c>
      <c r="BJ780" s="19" t="s">
        <v>77</v>
      </c>
      <c r="BK780" s="145">
        <f>ROUND(I780*H780,2)</f>
        <v>0</v>
      </c>
      <c r="BL780" s="19" t="s">
        <v>316</v>
      </c>
      <c r="BM780" s="144" t="s">
        <v>9688</v>
      </c>
    </row>
    <row r="781" spans="2:65" s="1" customFormat="1" ht="39">
      <c r="B781" s="34"/>
      <c r="D781" s="150" t="s">
        <v>224</v>
      </c>
      <c r="F781" s="151" t="s">
        <v>9689</v>
      </c>
      <c r="I781" s="148"/>
      <c r="L781" s="34"/>
      <c r="M781" s="149"/>
      <c r="T781" s="55"/>
      <c r="AT781" s="19" t="s">
        <v>224</v>
      </c>
      <c r="AU781" s="19" t="s">
        <v>79</v>
      </c>
    </row>
    <row r="782" spans="2:65" s="12" customFormat="1">
      <c r="B782" s="152"/>
      <c r="D782" s="150" t="s">
        <v>226</v>
      </c>
      <c r="E782" s="153" t="s">
        <v>19</v>
      </c>
      <c r="F782" s="154" t="s">
        <v>9690</v>
      </c>
      <c r="H782" s="155">
        <v>8</v>
      </c>
      <c r="I782" s="156"/>
      <c r="L782" s="152"/>
      <c r="M782" s="157"/>
      <c r="T782" s="158"/>
      <c r="AT782" s="153" t="s">
        <v>226</v>
      </c>
      <c r="AU782" s="153" t="s">
        <v>79</v>
      </c>
      <c r="AV782" s="12" t="s">
        <v>79</v>
      </c>
      <c r="AW782" s="12" t="s">
        <v>31</v>
      </c>
      <c r="AX782" s="12" t="s">
        <v>69</v>
      </c>
      <c r="AY782" s="153" t="s">
        <v>212</v>
      </c>
    </row>
    <row r="783" spans="2:65" s="12" customFormat="1">
      <c r="B783" s="152"/>
      <c r="D783" s="150" t="s">
        <v>226</v>
      </c>
      <c r="E783" s="153" t="s">
        <v>19</v>
      </c>
      <c r="F783" s="154" t="s">
        <v>8862</v>
      </c>
      <c r="H783" s="155">
        <v>4</v>
      </c>
      <c r="I783" s="156"/>
      <c r="L783" s="152"/>
      <c r="M783" s="157"/>
      <c r="T783" s="158"/>
      <c r="AT783" s="153" t="s">
        <v>226</v>
      </c>
      <c r="AU783" s="153" t="s">
        <v>79</v>
      </c>
      <c r="AV783" s="12" t="s">
        <v>79</v>
      </c>
      <c r="AW783" s="12" t="s">
        <v>31</v>
      </c>
      <c r="AX783" s="12" t="s">
        <v>69</v>
      </c>
      <c r="AY783" s="153" t="s">
        <v>212</v>
      </c>
    </row>
    <row r="784" spans="2:65" s="12" customFormat="1">
      <c r="B784" s="152"/>
      <c r="D784" s="150" t="s">
        <v>226</v>
      </c>
      <c r="E784" s="153" t="s">
        <v>19</v>
      </c>
      <c r="F784" s="154" t="s">
        <v>9691</v>
      </c>
      <c r="H784" s="155">
        <v>7</v>
      </c>
      <c r="I784" s="156"/>
      <c r="L784" s="152"/>
      <c r="M784" s="157"/>
      <c r="T784" s="158"/>
      <c r="AT784" s="153" t="s">
        <v>226</v>
      </c>
      <c r="AU784" s="153" t="s">
        <v>79</v>
      </c>
      <c r="AV784" s="12" t="s">
        <v>79</v>
      </c>
      <c r="AW784" s="12" t="s">
        <v>31</v>
      </c>
      <c r="AX784" s="12" t="s">
        <v>69</v>
      </c>
      <c r="AY784" s="153" t="s">
        <v>212</v>
      </c>
    </row>
    <row r="785" spans="2:65" s="12" customFormat="1">
      <c r="B785" s="152"/>
      <c r="D785" s="150" t="s">
        <v>226</v>
      </c>
      <c r="E785" s="153" t="s">
        <v>19</v>
      </c>
      <c r="F785" s="154" t="s">
        <v>8876</v>
      </c>
      <c r="H785" s="155">
        <v>2</v>
      </c>
      <c r="I785" s="156"/>
      <c r="L785" s="152"/>
      <c r="M785" s="157"/>
      <c r="T785" s="158"/>
      <c r="AT785" s="153" t="s">
        <v>226</v>
      </c>
      <c r="AU785" s="153" t="s">
        <v>79</v>
      </c>
      <c r="AV785" s="12" t="s">
        <v>79</v>
      </c>
      <c r="AW785" s="12" t="s">
        <v>31</v>
      </c>
      <c r="AX785" s="12" t="s">
        <v>69</v>
      </c>
      <c r="AY785" s="153" t="s">
        <v>212</v>
      </c>
    </row>
    <row r="786" spans="2:65" s="12" customFormat="1">
      <c r="B786" s="152"/>
      <c r="D786" s="150" t="s">
        <v>226</v>
      </c>
      <c r="E786" s="153" t="s">
        <v>19</v>
      </c>
      <c r="F786" s="154" t="s">
        <v>6397</v>
      </c>
      <c r="H786" s="155">
        <v>2</v>
      </c>
      <c r="I786" s="156"/>
      <c r="L786" s="152"/>
      <c r="M786" s="157"/>
      <c r="T786" s="158"/>
      <c r="AT786" s="153" t="s">
        <v>226</v>
      </c>
      <c r="AU786" s="153" t="s">
        <v>79</v>
      </c>
      <c r="AV786" s="12" t="s">
        <v>79</v>
      </c>
      <c r="AW786" s="12" t="s">
        <v>31</v>
      </c>
      <c r="AX786" s="12" t="s">
        <v>69</v>
      </c>
      <c r="AY786" s="153" t="s">
        <v>212</v>
      </c>
    </row>
    <row r="787" spans="2:65" s="12" customFormat="1">
      <c r="B787" s="152"/>
      <c r="D787" s="150" t="s">
        <v>226</v>
      </c>
      <c r="E787" s="153" t="s">
        <v>19</v>
      </c>
      <c r="F787" s="154" t="s">
        <v>8877</v>
      </c>
      <c r="H787" s="155">
        <v>2</v>
      </c>
      <c r="I787" s="156"/>
      <c r="L787" s="152"/>
      <c r="M787" s="157"/>
      <c r="T787" s="158"/>
      <c r="AT787" s="153" t="s">
        <v>226</v>
      </c>
      <c r="AU787" s="153" t="s">
        <v>79</v>
      </c>
      <c r="AV787" s="12" t="s">
        <v>79</v>
      </c>
      <c r="AW787" s="12" t="s">
        <v>31</v>
      </c>
      <c r="AX787" s="12" t="s">
        <v>69</v>
      </c>
      <c r="AY787" s="153" t="s">
        <v>212</v>
      </c>
    </row>
    <row r="788" spans="2:65" s="12" customFormat="1">
      <c r="B788" s="152"/>
      <c r="D788" s="150" t="s">
        <v>226</v>
      </c>
      <c r="E788" s="153" t="s">
        <v>19</v>
      </c>
      <c r="F788" s="154" t="s">
        <v>8524</v>
      </c>
      <c r="H788" s="155">
        <v>2</v>
      </c>
      <c r="I788" s="156"/>
      <c r="L788" s="152"/>
      <c r="M788" s="157"/>
      <c r="T788" s="158"/>
      <c r="AT788" s="153" t="s">
        <v>226</v>
      </c>
      <c r="AU788" s="153" t="s">
        <v>79</v>
      </c>
      <c r="AV788" s="12" t="s">
        <v>79</v>
      </c>
      <c r="AW788" s="12" t="s">
        <v>31</v>
      </c>
      <c r="AX788" s="12" t="s">
        <v>69</v>
      </c>
      <c r="AY788" s="153" t="s">
        <v>212</v>
      </c>
    </row>
    <row r="789" spans="2:65" s="13" customFormat="1">
      <c r="B789" s="159"/>
      <c r="D789" s="150" t="s">
        <v>226</v>
      </c>
      <c r="E789" s="160" t="s">
        <v>19</v>
      </c>
      <c r="F789" s="161" t="s">
        <v>228</v>
      </c>
      <c r="H789" s="162">
        <v>27</v>
      </c>
      <c r="I789" s="163"/>
      <c r="L789" s="159"/>
      <c r="M789" s="164"/>
      <c r="T789" s="165"/>
      <c r="AT789" s="160" t="s">
        <v>226</v>
      </c>
      <c r="AU789" s="160" t="s">
        <v>79</v>
      </c>
      <c r="AV789" s="13" t="s">
        <v>229</v>
      </c>
      <c r="AW789" s="13" t="s">
        <v>31</v>
      </c>
      <c r="AX789" s="13" t="s">
        <v>77</v>
      </c>
      <c r="AY789" s="160" t="s">
        <v>212</v>
      </c>
    </row>
    <row r="790" spans="2:65" s="1" customFormat="1" ht="16.5" customHeight="1">
      <c r="B790" s="34"/>
      <c r="C790" s="133" t="s">
        <v>1209</v>
      </c>
      <c r="D790" s="133" t="s">
        <v>215</v>
      </c>
      <c r="E790" s="134" t="s">
        <v>9692</v>
      </c>
      <c r="F790" s="135" t="s">
        <v>9693</v>
      </c>
      <c r="G790" s="136" t="s">
        <v>624</v>
      </c>
      <c r="H790" s="137">
        <v>6</v>
      </c>
      <c r="I790" s="138"/>
      <c r="J790" s="139">
        <f>ROUND(I790*H790,2)</f>
        <v>0</v>
      </c>
      <c r="K790" s="135" t="s">
        <v>5488</v>
      </c>
      <c r="L790" s="34"/>
      <c r="M790" s="140" t="s">
        <v>19</v>
      </c>
      <c r="N790" s="141" t="s">
        <v>40</v>
      </c>
      <c r="P790" s="142">
        <f>O790*H790</f>
        <v>0</v>
      </c>
      <c r="Q790" s="142">
        <v>0</v>
      </c>
      <c r="R790" s="142">
        <f>Q790*H790</f>
        <v>0</v>
      </c>
      <c r="S790" s="142">
        <v>0</v>
      </c>
      <c r="T790" s="143">
        <f>S790*H790</f>
        <v>0</v>
      </c>
      <c r="AR790" s="144" t="s">
        <v>316</v>
      </c>
      <c r="AT790" s="144" t="s">
        <v>215</v>
      </c>
      <c r="AU790" s="144" t="s">
        <v>79</v>
      </c>
      <c r="AY790" s="19" t="s">
        <v>212</v>
      </c>
      <c r="BE790" s="145">
        <f>IF(N790="základní",J790,0)</f>
        <v>0</v>
      </c>
      <c r="BF790" s="145">
        <f>IF(N790="snížená",J790,0)</f>
        <v>0</v>
      </c>
      <c r="BG790" s="145">
        <f>IF(N790="zákl. přenesená",J790,0)</f>
        <v>0</v>
      </c>
      <c r="BH790" s="145">
        <f>IF(N790="sníž. přenesená",J790,0)</f>
        <v>0</v>
      </c>
      <c r="BI790" s="145">
        <f>IF(N790="nulová",J790,0)</f>
        <v>0</v>
      </c>
      <c r="BJ790" s="19" t="s">
        <v>77</v>
      </c>
      <c r="BK790" s="145">
        <f>ROUND(I790*H790,2)</f>
        <v>0</v>
      </c>
      <c r="BL790" s="19" t="s">
        <v>316</v>
      </c>
      <c r="BM790" s="144" t="s">
        <v>9694</v>
      </c>
    </row>
    <row r="791" spans="2:65" s="1" customFormat="1" ht="39">
      <c r="B791" s="34"/>
      <c r="D791" s="150" t="s">
        <v>224</v>
      </c>
      <c r="F791" s="151" t="s">
        <v>9695</v>
      </c>
      <c r="I791" s="148"/>
      <c r="L791" s="34"/>
      <c r="M791" s="149"/>
      <c r="T791" s="55"/>
      <c r="AT791" s="19" t="s">
        <v>224</v>
      </c>
      <c r="AU791" s="19" t="s">
        <v>79</v>
      </c>
    </row>
    <row r="792" spans="2:65" s="12" customFormat="1">
      <c r="B792" s="152"/>
      <c r="D792" s="150" t="s">
        <v>226</v>
      </c>
      <c r="E792" s="153" t="s">
        <v>19</v>
      </c>
      <c r="F792" s="154" t="s">
        <v>5490</v>
      </c>
      <c r="H792" s="155">
        <v>1</v>
      </c>
      <c r="I792" s="156"/>
      <c r="L792" s="152"/>
      <c r="M792" s="157"/>
      <c r="T792" s="158"/>
      <c r="AT792" s="153" t="s">
        <v>226</v>
      </c>
      <c r="AU792" s="153" t="s">
        <v>79</v>
      </c>
      <c r="AV792" s="12" t="s">
        <v>79</v>
      </c>
      <c r="AW792" s="12" t="s">
        <v>31</v>
      </c>
      <c r="AX792" s="12" t="s">
        <v>69</v>
      </c>
      <c r="AY792" s="153" t="s">
        <v>212</v>
      </c>
    </row>
    <row r="793" spans="2:65" s="12" customFormat="1">
      <c r="B793" s="152"/>
      <c r="D793" s="150" t="s">
        <v>226</v>
      </c>
      <c r="E793" s="153" t="s">
        <v>19</v>
      </c>
      <c r="F793" s="154" t="s">
        <v>5669</v>
      </c>
      <c r="H793" s="155">
        <v>1</v>
      </c>
      <c r="I793" s="156"/>
      <c r="L793" s="152"/>
      <c r="M793" s="157"/>
      <c r="T793" s="158"/>
      <c r="AT793" s="153" t="s">
        <v>226</v>
      </c>
      <c r="AU793" s="153" t="s">
        <v>79</v>
      </c>
      <c r="AV793" s="12" t="s">
        <v>79</v>
      </c>
      <c r="AW793" s="12" t="s">
        <v>31</v>
      </c>
      <c r="AX793" s="12" t="s">
        <v>69</v>
      </c>
      <c r="AY793" s="153" t="s">
        <v>212</v>
      </c>
    </row>
    <row r="794" spans="2:65" s="12" customFormat="1">
      <c r="B794" s="152"/>
      <c r="D794" s="150" t="s">
        <v>226</v>
      </c>
      <c r="E794" s="153" t="s">
        <v>19</v>
      </c>
      <c r="F794" s="154" t="s">
        <v>5754</v>
      </c>
      <c r="H794" s="155">
        <v>1</v>
      </c>
      <c r="I794" s="156"/>
      <c r="L794" s="152"/>
      <c r="M794" s="157"/>
      <c r="T794" s="158"/>
      <c r="AT794" s="153" t="s">
        <v>226</v>
      </c>
      <c r="AU794" s="153" t="s">
        <v>79</v>
      </c>
      <c r="AV794" s="12" t="s">
        <v>79</v>
      </c>
      <c r="AW794" s="12" t="s">
        <v>31</v>
      </c>
      <c r="AX794" s="12" t="s">
        <v>69</v>
      </c>
      <c r="AY794" s="153" t="s">
        <v>212</v>
      </c>
    </row>
    <row r="795" spans="2:65" s="12" customFormat="1">
      <c r="B795" s="152"/>
      <c r="D795" s="150" t="s">
        <v>226</v>
      </c>
      <c r="E795" s="153" t="s">
        <v>19</v>
      </c>
      <c r="F795" s="154" t="s">
        <v>5836</v>
      </c>
      <c r="H795" s="155">
        <v>1</v>
      </c>
      <c r="I795" s="156"/>
      <c r="L795" s="152"/>
      <c r="M795" s="157"/>
      <c r="T795" s="158"/>
      <c r="AT795" s="153" t="s">
        <v>226</v>
      </c>
      <c r="AU795" s="153" t="s">
        <v>79</v>
      </c>
      <c r="AV795" s="12" t="s">
        <v>79</v>
      </c>
      <c r="AW795" s="12" t="s">
        <v>31</v>
      </c>
      <c r="AX795" s="12" t="s">
        <v>69</v>
      </c>
      <c r="AY795" s="153" t="s">
        <v>212</v>
      </c>
    </row>
    <row r="796" spans="2:65" s="12" customFormat="1">
      <c r="B796" s="152"/>
      <c r="D796" s="150" t="s">
        <v>226</v>
      </c>
      <c r="E796" s="153" t="s">
        <v>19</v>
      </c>
      <c r="F796" s="154" t="s">
        <v>5921</v>
      </c>
      <c r="H796" s="155">
        <v>1</v>
      </c>
      <c r="I796" s="156"/>
      <c r="L796" s="152"/>
      <c r="M796" s="157"/>
      <c r="T796" s="158"/>
      <c r="AT796" s="153" t="s">
        <v>226</v>
      </c>
      <c r="AU796" s="153" t="s">
        <v>79</v>
      </c>
      <c r="AV796" s="12" t="s">
        <v>79</v>
      </c>
      <c r="AW796" s="12" t="s">
        <v>31</v>
      </c>
      <c r="AX796" s="12" t="s">
        <v>69</v>
      </c>
      <c r="AY796" s="153" t="s">
        <v>212</v>
      </c>
    </row>
    <row r="797" spans="2:65" s="12" customFormat="1">
      <c r="B797" s="152"/>
      <c r="D797" s="150" t="s">
        <v>226</v>
      </c>
      <c r="E797" s="153" t="s">
        <v>19</v>
      </c>
      <c r="F797" s="154" t="s">
        <v>6006</v>
      </c>
      <c r="H797" s="155">
        <v>1</v>
      </c>
      <c r="I797" s="156"/>
      <c r="L797" s="152"/>
      <c r="M797" s="157"/>
      <c r="T797" s="158"/>
      <c r="AT797" s="153" t="s">
        <v>226</v>
      </c>
      <c r="AU797" s="153" t="s">
        <v>79</v>
      </c>
      <c r="AV797" s="12" t="s">
        <v>79</v>
      </c>
      <c r="AW797" s="12" t="s">
        <v>31</v>
      </c>
      <c r="AX797" s="12" t="s">
        <v>69</v>
      </c>
      <c r="AY797" s="153" t="s">
        <v>212</v>
      </c>
    </row>
    <row r="798" spans="2:65" s="13" customFormat="1">
      <c r="B798" s="159"/>
      <c r="D798" s="150" t="s">
        <v>226</v>
      </c>
      <c r="E798" s="160" t="s">
        <v>19</v>
      </c>
      <c r="F798" s="161" t="s">
        <v>228</v>
      </c>
      <c r="H798" s="162">
        <v>6</v>
      </c>
      <c r="I798" s="163"/>
      <c r="L798" s="159"/>
      <c r="M798" s="164"/>
      <c r="T798" s="165"/>
      <c r="AT798" s="160" t="s">
        <v>226</v>
      </c>
      <c r="AU798" s="160" t="s">
        <v>79</v>
      </c>
      <c r="AV798" s="13" t="s">
        <v>229</v>
      </c>
      <c r="AW798" s="13" t="s">
        <v>31</v>
      </c>
      <c r="AX798" s="13" t="s">
        <v>77</v>
      </c>
      <c r="AY798" s="160" t="s">
        <v>212</v>
      </c>
    </row>
    <row r="799" spans="2:65" s="1" customFormat="1" ht="16.5" customHeight="1">
      <c r="B799" s="34"/>
      <c r="C799" s="133" t="s">
        <v>1218</v>
      </c>
      <c r="D799" s="133" t="s">
        <v>215</v>
      </c>
      <c r="E799" s="134" t="s">
        <v>9696</v>
      </c>
      <c r="F799" s="135" t="s">
        <v>9697</v>
      </c>
      <c r="G799" s="136" t="s">
        <v>624</v>
      </c>
      <c r="H799" s="137">
        <v>14</v>
      </c>
      <c r="I799" s="138"/>
      <c r="J799" s="139">
        <f>ROUND(I799*H799,2)</f>
        <v>0</v>
      </c>
      <c r="K799" s="135" t="s">
        <v>5488</v>
      </c>
      <c r="L799" s="34"/>
      <c r="M799" s="140" t="s">
        <v>19</v>
      </c>
      <c r="N799" s="141" t="s">
        <v>40</v>
      </c>
      <c r="P799" s="142">
        <f>O799*H799</f>
        <v>0</v>
      </c>
      <c r="Q799" s="142">
        <v>0</v>
      </c>
      <c r="R799" s="142">
        <f>Q799*H799</f>
        <v>0</v>
      </c>
      <c r="S799" s="142">
        <v>0</v>
      </c>
      <c r="T799" s="143">
        <f>S799*H799</f>
        <v>0</v>
      </c>
      <c r="AR799" s="144" t="s">
        <v>316</v>
      </c>
      <c r="AT799" s="144" t="s">
        <v>215</v>
      </c>
      <c r="AU799" s="144" t="s">
        <v>79</v>
      </c>
      <c r="AY799" s="19" t="s">
        <v>212</v>
      </c>
      <c r="BE799" s="145">
        <f>IF(N799="základní",J799,0)</f>
        <v>0</v>
      </c>
      <c r="BF799" s="145">
        <f>IF(N799="snížená",J799,0)</f>
        <v>0</v>
      </c>
      <c r="BG799" s="145">
        <f>IF(N799="zákl. přenesená",J799,0)</f>
        <v>0</v>
      </c>
      <c r="BH799" s="145">
        <f>IF(N799="sníž. přenesená",J799,0)</f>
        <v>0</v>
      </c>
      <c r="BI799" s="145">
        <f>IF(N799="nulová",J799,0)</f>
        <v>0</v>
      </c>
      <c r="BJ799" s="19" t="s">
        <v>77</v>
      </c>
      <c r="BK799" s="145">
        <f>ROUND(I799*H799,2)</f>
        <v>0</v>
      </c>
      <c r="BL799" s="19" t="s">
        <v>316</v>
      </c>
      <c r="BM799" s="144" t="s">
        <v>9698</v>
      </c>
    </row>
    <row r="800" spans="2:65" s="1" customFormat="1" ht="29.25">
      <c r="B800" s="34"/>
      <c r="D800" s="150" t="s">
        <v>224</v>
      </c>
      <c r="F800" s="151" t="s">
        <v>9699</v>
      </c>
      <c r="I800" s="148"/>
      <c r="L800" s="34"/>
      <c r="M800" s="149"/>
      <c r="T800" s="55"/>
      <c r="AT800" s="19" t="s">
        <v>224</v>
      </c>
      <c r="AU800" s="19" t="s">
        <v>79</v>
      </c>
    </row>
    <row r="801" spans="2:65" s="12" customFormat="1">
      <c r="B801" s="152"/>
      <c r="D801" s="150" t="s">
        <v>226</v>
      </c>
      <c r="E801" s="153" t="s">
        <v>19</v>
      </c>
      <c r="F801" s="154" t="s">
        <v>8465</v>
      </c>
      <c r="H801" s="155">
        <v>2</v>
      </c>
      <c r="I801" s="156"/>
      <c r="L801" s="152"/>
      <c r="M801" s="157"/>
      <c r="T801" s="158"/>
      <c r="AT801" s="153" t="s">
        <v>226</v>
      </c>
      <c r="AU801" s="153" t="s">
        <v>79</v>
      </c>
      <c r="AV801" s="12" t="s">
        <v>79</v>
      </c>
      <c r="AW801" s="12" t="s">
        <v>31</v>
      </c>
      <c r="AX801" s="12" t="s">
        <v>69</v>
      </c>
      <c r="AY801" s="153" t="s">
        <v>212</v>
      </c>
    </row>
    <row r="802" spans="2:65" s="12" customFormat="1">
      <c r="B802" s="152"/>
      <c r="D802" s="150" t="s">
        <v>226</v>
      </c>
      <c r="E802" s="153" t="s">
        <v>19</v>
      </c>
      <c r="F802" s="154" t="s">
        <v>8871</v>
      </c>
      <c r="H802" s="155">
        <v>2</v>
      </c>
      <c r="I802" s="156"/>
      <c r="L802" s="152"/>
      <c r="M802" s="157"/>
      <c r="T802" s="158"/>
      <c r="AT802" s="153" t="s">
        <v>226</v>
      </c>
      <c r="AU802" s="153" t="s">
        <v>79</v>
      </c>
      <c r="AV802" s="12" t="s">
        <v>79</v>
      </c>
      <c r="AW802" s="12" t="s">
        <v>31</v>
      </c>
      <c r="AX802" s="12" t="s">
        <v>69</v>
      </c>
      <c r="AY802" s="153" t="s">
        <v>212</v>
      </c>
    </row>
    <row r="803" spans="2:65" s="12" customFormat="1">
      <c r="B803" s="152"/>
      <c r="D803" s="150" t="s">
        <v>226</v>
      </c>
      <c r="E803" s="153" t="s">
        <v>19</v>
      </c>
      <c r="F803" s="154" t="s">
        <v>8875</v>
      </c>
      <c r="H803" s="155">
        <v>2</v>
      </c>
      <c r="I803" s="156"/>
      <c r="L803" s="152"/>
      <c r="M803" s="157"/>
      <c r="T803" s="158"/>
      <c r="AT803" s="153" t="s">
        <v>226</v>
      </c>
      <c r="AU803" s="153" t="s">
        <v>79</v>
      </c>
      <c r="AV803" s="12" t="s">
        <v>79</v>
      </c>
      <c r="AW803" s="12" t="s">
        <v>31</v>
      </c>
      <c r="AX803" s="12" t="s">
        <v>69</v>
      </c>
      <c r="AY803" s="153" t="s">
        <v>212</v>
      </c>
    </row>
    <row r="804" spans="2:65" s="12" customFormat="1">
      <c r="B804" s="152"/>
      <c r="D804" s="150" t="s">
        <v>226</v>
      </c>
      <c r="E804" s="153" t="s">
        <v>19</v>
      </c>
      <c r="F804" s="154" t="s">
        <v>8876</v>
      </c>
      <c r="H804" s="155">
        <v>2</v>
      </c>
      <c r="I804" s="156"/>
      <c r="L804" s="152"/>
      <c r="M804" s="157"/>
      <c r="T804" s="158"/>
      <c r="AT804" s="153" t="s">
        <v>226</v>
      </c>
      <c r="AU804" s="153" t="s">
        <v>79</v>
      </c>
      <c r="AV804" s="12" t="s">
        <v>79</v>
      </c>
      <c r="AW804" s="12" t="s">
        <v>31</v>
      </c>
      <c r="AX804" s="12" t="s">
        <v>69</v>
      </c>
      <c r="AY804" s="153" t="s">
        <v>212</v>
      </c>
    </row>
    <row r="805" spans="2:65" s="12" customFormat="1">
      <c r="B805" s="152"/>
      <c r="D805" s="150" t="s">
        <v>226</v>
      </c>
      <c r="E805" s="153" t="s">
        <v>19</v>
      </c>
      <c r="F805" s="154" t="s">
        <v>6397</v>
      </c>
      <c r="H805" s="155">
        <v>2</v>
      </c>
      <c r="I805" s="156"/>
      <c r="L805" s="152"/>
      <c r="M805" s="157"/>
      <c r="T805" s="158"/>
      <c r="AT805" s="153" t="s">
        <v>226</v>
      </c>
      <c r="AU805" s="153" t="s">
        <v>79</v>
      </c>
      <c r="AV805" s="12" t="s">
        <v>79</v>
      </c>
      <c r="AW805" s="12" t="s">
        <v>31</v>
      </c>
      <c r="AX805" s="12" t="s">
        <v>69</v>
      </c>
      <c r="AY805" s="153" t="s">
        <v>212</v>
      </c>
    </row>
    <row r="806" spans="2:65" s="12" customFormat="1">
      <c r="B806" s="152"/>
      <c r="D806" s="150" t="s">
        <v>226</v>
      </c>
      <c r="E806" s="153" t="s">
        <v>19</v>
      </c>
      <c r="F806" s="154" t="s">
        <v>8877</v>
      </c>
      <c r="H806" s="155">
        <v>2</v>
      </c>
      <c r="I806" s="156"/>
      <c r="L806" s="152"/>
      <c r="M806" s="157"/>
      <c r="T806" s="158"/>
      <c r="AT806" s="153" t="s">
        <v>226</v>
      </c>
      <c r="AU806" s="153" t="s">
        <v>79</v>
      </c>
      <c r="AV806" s="12" t="s">
        <v>79</v>
      </c>
      <c r="AW806" s="12" t="s">
        <v>31</v>
      </c>
      <c r="AX806" s="12" t="s">
        <v>69</v>
      </c>
      <c r="AY806" s="153" t="s">
        <v>212</v>
      </c>
    </row>
    <row r="807" spans="2:65" s="12" customFormat="1">
      <c r="B807" s="152"/>
      <c r="D807" s="150" t="s">
        <v>226</v>
      </c>
      <c r="E807" s="153" t="s">
        <v>19</v>
      </c>
      <c r="F807" s="154" t="s">
        <v>8524</v>
      </c>
      <c r="H807" s="155">
        <v>2</v>
      </c>
      <c r="I807" s="156"/>
      <c r="L807" s="152"/>
      <c r="M807" s="157"/>
      <c r="T807" s="158"/>
      <c r="AT807" s="153" t="s">
        <v>226</v>
      </c>
      <c r="AU807" s="153" t="s">
        <v>79</v>
      </c>
      <c r="AV807" s="12" t="s">
        <v>79</v>
      </c>
      <c r="AW807" s="12" t="s">
        <v>31</v>
      </c>
      <c r="AX807" s="12" t="s">
        <v>69</v>
      </c>
      <c r="AY807" s="153" t="s">
        <v>212</v>
      </c>
    </row>
    <row r="808" spans="2:65" s="13" customFormat="1">
      <c r="B808" s="159"/>
      <c r="D808" s="150" t="s">
        <v>226</v>
      </c>
      <c r="E808" s="160" t="s">
        <v>19</v>
      </c>
      <c r="F808" s="161" t="s">
        <v>228</v>
      </c>
      <c r="H808" s="162">
        <v>14</v>
      </c>
      <c r="I808" s="163"/>
      <c r="L808" s="159"/>
      <c r="M808" s="164"/>
      <c r="T808" s="165"/>
      <c r="AT808" s="160" t="s">
        <v>226</v>
      </c>
      <c r="AU808" s="160" t="s">
        <v>79</v>
      </c>
      <c r="AV808" s="13" t="s">
        <v>229</v>
      </c>
      <c r="AW808" s="13" t="s">
        <v>31</v>
      </c>
      <c r="AX808" s="13" t="s">
        <v>77</v>
      </c>
      <c r="AY808" s="160" t="s">
        <v>212</v>
      </c>
    </row>
    <row r="809" spans="2:65" s="1" customFormat="1" ht="16.5" customHeight="1">
      <c r="B809" s="34"/>
      <c r="C809" s="133" t="s">
        <v>1226</v>
      </c>
      <c r="D809" s="133" t="s">
        <v>215</v>
      </c>
      <c r="E809" s="134" t="s">
        <v>9700</v>
      </c>
      <c r="F809" s="135" t="s">
        <v>9701</v>
      </c>
      <c r="G809" s="136" t="s">
        <v>624</v>
      </c>
      <c r="H809" s="137">
        <v>35</v>
      </c>
      <c r="I809" s="138"/>
      <c r="J809" s="139">
        <f>ROUND(I809*H809,2)</f>
        <v>0</v>
      </c>
      <c r="K809" s="135" t="s">
        <v>5488</v>
      </c>
      <c r="L809" s="34"/>
      <c r="M809" s="140" t="s">
        <v>19</v>
      </c>
      <c r="N809" s="141" t="s">
        <v>40</v>
      </c>
      <c r="P809" s="142">
        <f>O809*H809</f>
        <v>0</v>
      </c>
      <c r="Q809" s="142">
        <v>0</v>
      </c>
      <c r="R809" s="142">
        <f>Q809*H809</f>
        <v>0</v>
      </c>
      <c r="S809" s="142">
        <v>0</v>
      </c>
      <c r="T809" s="143">
        <f>S809*H809</f>
        <v>0</v>
      </c>
      <c r="AR809" s="144" t="s">
        <v>316</v>
      </c>
      <c r="AT809" s="144" t="s">
        <v>215</v>
      </c>
      <c r="AU809" s="144" t="s">
        <v>79</v>
      </c>
      <c r="AY809" s="19" t="s">
        <v>212</v>
      </c>
      <c r="BE809" s="145">
        <f>IF(N809="základní",J809,0)</f>
        <v>0</v>
      </c>
      <c r="BF809" s="145">
        <f>IF(N809="snížená",J809,0)</f>
        <v>0</v>
      </c>
      <c r="BG809" s="145">
        <f>IF(N809="zákl. přenesená",J809,0)</f>
        <v>0</v>
      </c>
      <c r="BH809" s="145">
        <f>IF(N809="sníž. přenesená",J809,0)</f>
        <v>0</v>
      </c>
      <c r="BI809" s="145">
        <f>IF(N809="nulová",J809,0)</f>
        <v>0</v>
      </c>
      <c r="BJ809" s="19" t="s">
        <v>77</v>
      </c>
      <c r="BK809" s="145">
        <f>ROUND(I809*H809,2)</f>
        <v>0</v>
      </c>
      <c r="BL809" s="19" t="s">
        <v>316</v>
      </c>
      <c r="BM809" s="144" t="s">
        <v>9702</v>
      </c>
    </row>
    <row r="810" spans="2:65" s="1" customFormat="1" ht="29.25">
      <c r="B810" s="34"/>
      <c r="D810" s="150" t="s">
        <v>224</v>
      </c>
      <c r="F810" s="151" t="s">
        <v>9703</v>
      </c>
      <c r="I810" s="148"/>
      <c r="L810" s="34"/>
      <c r="M810" s="149"/>
      <c r="T810" s="55"/>
      <c r="AT810" s="19" t="s">
        <v>224</v>
      </c>
      <c r="AU810" s="19" t="s">
        <v>79</v>
      </c>
    </row>
    <row r="811" spans="2:65" s="12" customFormat="1">
      <c r="B811" s="152"/>
      <c r="D811" s="150" t="s">
        <v>226</v>
      </c>
      <c r="E811" s="153" t="s">
        <v>19</v>
      </c>
      <c r="F811" s="154" t="s">
        <v>6305</v>
      </c>
      <c r="H811" s="155">
        <v>5</v>
      </c>
      <c r="I811" s="156"/>
      <c r="L811" s="152"/>
      <c r="M811" s="157"/>
      <c r="T811" s="158"/>
      <c r="AT811" s="153" t="s">
        <v>226</v>
      </c>
      <c r="AU811" s="153" t="s">
        <v>79</v>
      </c>
      <c r="AV811" s="12" t="s">
        <v>79</v>
      </c>
      <c r="AW811" s="12" t="s">
        <v>31</v>
      </c>
      <c r="AX811" s="12" t="s">
        <v>69</v>
      </c>
      <c r="AY811" s="153" t="s">
        <v>212</v>
      </c>
    </row>
    <row r="812" spans="2:65" s="12" customFormat="1">
      <c r="B812" s="152"/>
      <c r="D812" s="150" t="s">
        <v>226</v>
      </c>
      <c r="E812" s="153" t="s">
        <v>19</v>
      </c>
      <c r="F812" s="154" t="s">
        <v>8955</v>
      </c>
      <c r="H812" s="155">
        <v>5</v>
      </c>
      <c r="I812" s="156"/>
      <c r="L812" s="152"/>
      <c r="M812" s="157"/>
      <c r="T812" s="158"/>
      <c r="AT812" s="153" t="s">
        <v>226</v>
      </c>
      <c r="AU812" s="153" t="s">
        <v>79</v>
      </c>
      <c r="AV812" s="12" t="s">
        <v>79</v>
      </c>
      <c r="AW812" s="12" t="s">
        <v>31</v>
      </c>
      <c r="AX812" s="12" t="s">
        <v>69</v>
      </c>
      <c r="AY812" s="153" t="s">
        <v>212</v>
      </c>
    </row>
    <row r="813" spans="2:65" s="12" customFormat="1">
      <c r="B813" s="152"/>
      <c r="D813" s="150" t="s">
        <v>226</v>
      </c>
      <c r="E813" s="153" t="s">
        <v>19</v>
      </c>
      <c r="F813" s="154" t="s">
        <v>9704</v>
      </c>
      <c r="H813" s="155">
        <v>5</v>
      </c>
      <c r="I813" s="156"/>
      <c r="L813" s="152"/>
      <c r="M813" s="157"/>
      <c r="T813" s="158"/>
      <c r="AT813" s="153" t="s">
        <v>226</v>
      </c>
      <c r="AU813" s="153" t="s">
        <v>79</v>
      </c>
      <c r="AV813" s="12" t="s">
        <v>79</v>
      </c>
      <c r="AW813" s="12" t="s">
        <v>31</v>
      </c>
      <c r="AX813" s="12" t="s">
        <v>69</v>
      </c>
      <c r="AY813" s="153" t="s">
        <v>212</v>
      </c>
    </row>
    <row r="814" spans="2:65" s="12" customFormat="1">
      <c r="B814" s="152"/>
      <c r="D814" s="150" t="s">
        <v>226</v>
      </c>
      <c r="E814" s="153" t="s">
        <v>19</v>
      </c>
      <c r="F814" s="154" t="s">
        <v>9705</v>
      </c>
      <c r="H814" s="155">
        <v>5</v>
      </c>
      <c r="I814" s="156"/>
      <c r="L814" s="152"/>
      <c r="M814" s="157"/>
      <c r="T814" s="158"/>
      <c r="AT814" s="153" t="s">
        <v>226</v>
      </c>
      <c r="AU814" s="153" t="s">
        <v>79</v>
      </c>
      <c r="AV814" s="12" t="s">
        <v>79</v>
      </c>
      <c r="AW814" s="12" t="s">
        <v>31</v>
      </c>
      <c r="AX814" s="12" t="s">
        <v>69</v>
      </c>
      <c r="AY814" s="153" t="s">
        <v>212</v>
      </c>
    </row>
    <row r="815" spans="2:65" s="12" customFormat="1">
      <c r="B815" s="152"/>
      <c r="D815" s="150" t="s">
        <v>226</v>
      </c>
      <c r="E815" s="153" t="s">
        <v>19</v>
      </c>
      <c r="F815" s="154" t="s">
        <v>9706</v>
      </c>
      <c r="H815" s="155">
        <v>5</v>
      </c>
      <c r="I815" s="156"/>
      <c r="L815" s="152"/>
      <c r="M815" s="157"/>
      <c r="T815" s="158"/>
      <c r="AT815" s="153" t="s">
        <v>226</v>
      </c>
      <c r="AU815" s="153" t="s">
        <v>79</v>
      </c>
      <c r="AV815" s="12" t="s">
        <v>79</v>
      </c>
      <c r="AW815" s="12" t="s">
        <v>31</v>
      </c>
      <c r="AX815" s="12" t="s">
        <v>69</v>
      </c>
      <c r="AY815" s="153" t="s">
        <v>212</v>
      </c>
    </row>
    <row r="816" spans="2:65" s="12" customFormat="1">
      <c r="B816" s="152"/>
      <c r="D816" s="150" t="s">
        <v>226</v>
      </c>
      <c r="E816" s="153" t="s">
        <v>19</v>
      </c>
      <c r="F816" s="154" t="s">
        <v>6413</v>
      </c>
      <c r="H816" s="155">
        <v>5</v>
      </c>
      <c r="I816" s="156"/>
      <c r="L816" s="152"/>
      <c r="M816" s="157"/>
      <c r="T816" s="158"/>
      <c r="AT816" s="153" t="s">
        <v>226</v>
      </c>
      <c r="AU816" s="153" t="s">
        <v>79</v>
      </c>
      <c r="AV816" s="12" t="s">
        <v>79</v>
      </c>
      <c r="AW816" s="12" t="s">
        <v>31</v>
      </c>
      <c r="AX816" s="12" t="s">
        <v>69</v>
      </c>
      <c r="AY816" s="153" t="s">
        <v>212</v>
      </c>
    </row>
    <row r="817" spans="2:65" s="12" customFormat="1">
      <c r="B817" s="152"/>
      <c r="D817" s="150" t="s">
        <v>226</v>
      </c>
      <c r="E817" s="153" t="s">
        <v>19</v>
      </c>
      <c r="F817" s="154" t="s">
        <v>9707</v>
      </c>
      <c r="H817" s="155">
        <v>5</v>
      </c>
      <c r="I817" s="156"/>
      <c r="L817" s="152"/>
      <c r="M817" s="157"/>
      <c r="T817" s="158"/>
      <c r="AT817" s="153" t="s">
        <v>226</v>
      </c>
      <c r="AU817" s="153" t="s">
        <v>79</v>
      </c>
      <c r="AV817" s="12" t="s">
        <v>79</v>
      </c>
      <c r="AW817" s="12" t="s">
        <v>31</v>
      </c>
      <c r="AX817" s="12" t="s">
        <v>69</v>
      </c>
      <c r="AY817" s="153" t="s">
        <v>212</v>
      </c>
    </row>
    <row r="818" spans="2:65" s="13" customFormat="1">
      <c r="B818" s="159"/>
      <c r="D818" s="150" t="s">
        <v>226</v>
      </c>
      <c r="E818" s="160" t="s">
        <v>19</v>
      </c>
      <c r="F818" s="161" t="s">
        <v>228</v>
      </c>
      <c r="H818" s="162">
        <v>35</v>
      </c>
      <c r="I818" s="163"/>
      <c r="L818" s="159"/>
      <c r="M818" s="164"/>
      <c r="T818" s="165"/>
      <c r="AT818" s="160" t="s">
        <v>226</v>
      </c>
      <c r="AU818" s="160" t="s">
        <v>79</v>
      </c>
      <c r="AV818" s="13" t="s">
        <v>229</v>
      </c>
      <c r="AW818" s="13" t="s">
        <v>31</v>
      </c>
      <c r="AX818" s="13" t="s">
        <v>77</v>
      </c>
      <c r="AY818" s="160" t="s">
        <v>212</v>
      </c>
    </row>
    <row r="819" spans="2:65" s="1" customFormat="1" ht="16.5" customHeight="1">
      <c r="B819" s="34"/>
      <c r="C819" s="133" t="s">
        <v>1232</v>
      </c>
      <c r="D819" s="133" t="s">
        <v>215</v>
      </c>
      <c r="E819" s="134" t="s">
        <v>9708</v>
      </c>
      <c r="F819" s="135" t="s">
        <v>9709</v>
      </c>
      <c r="G819" s="136" t="s">
        <v>624</v>
      </c>
      <c r="H819" s="137">
        <v>6</v>
      </c>
      <c r="I819" s="138"/>
      <c r="J819" s="139">
        <f>ROUND(I819*H819,2)</f>
        <v>0</v>
      </c>
      <c r="K819" s="135" t="s">
        <v>5488</v>
      </c>
      <c r="L819" s="34"/>
      <c r="M819" s="140" t="s">
        <v>19</v>
      </c>
      <c r="N819" s="141" t="s">
        <v>40</v>
      </c>
      <c r="P819" s="142">
        <f>O819*H819</f>
        <v>0</v>
      </c>
      <c r="Q819" s="142">
        <v>0</v>
      </c>
      <c r="R819" s="142">
        <f>Q819*H819</f>
        <v>0</v>
      </c>
      <c r="S819" s="142">
        <v>0</v>
      </c>
      <c r="T819" s="143">
        <f>S819*H819</f>
        <v>0</v>
      </c>
      <c r="AR819" s="144" t="s">
        <v>316</v>
      </c>
      <c r="AT819" s="144" t="s">
        <v>215</v>
      </c>
      <c r="AU819" s="144" t="s">
        <v>79</v>
      </c>
      <c r="AY819" s="19" t="s">
        <v>212</v>
      </c>
      <c r="BE819" s="145">
        <f>IF(N819="základní",J819,0)</f>
        <v>0</v>
      </c>
      <c r="BF819" s="145">
        <f>IF(N819="snížená",J819,0)</f>
        <v>0</v>
      </c>
      <c r="BG819" s="145">
        <f>IF(N819="zákl. přenesená",J819,0)</f>
        <v>0</v>
      </c>
      <c r="BH819" s="145">
        <f>IF(N819="sníž. přenesená",J819,0)</f>
        <v>0</v>
      </c>
      <c r="BI819" s="145">
        <f>IF(N819="nulová",J819,0)</f>
        <v>0</v>
      </c>
      <c r="BJ819" s="19" t="s">
        <v>77</v>
      </c>
      <c r="BK819" s="145">
        <f>ROUND(I819*H819,2)</f>
        <v>0</v>
      </c>
      <c r="BL819" s="19" t="s">
        <v>316</v>
      </c>
      <c r="BM819" s="144" t="s">
        <v>9710</v>
      </c>
    </row>
    <row r="820" spans="2:65" s="1" customFormat="1" ht="29.25">
      <c r="B820" s="34"/>
      <c r="D820" s="150" t="s">
        <v>224</v>
      </c>
      <c r="F820" s="151" t="s">
        <v>9703</v>
      </c>
      <c r="I820" s="148"/>
      <c r="L820" s="34"/>
      <c r="M820" s="149"/>
      <c r="T820" s="55"/>
      <c r="AT820" s="19" t="s">
        <v>224</v>
      </c>
      <c r="AU820" s="19" t="s">
        <v>79</v>
      </c>
    </row>
    <row r="821" spans="2:65" s="12" customFormat="1">
      <c r="B821" s="152"/>
      <c r="D821" s="150" t="s">
        <v>226</v>
      </c>
      <c r="E821" s="153" t="s">
        <v>19</v>
      </c>
      <c r="F821" s="154" t="s">
        <v>5490</v>
      </c>
      <c r="H821" s="155">
        <v>1</v>
      </c>
      <c r="I821" s="156"/>
      <c r="L821" s="152"/>
      <c r="M821" s="157"/>
      <c r="T821" s="158"/>
      <c r="AT821" s="153" t="s">
        <v>226</v>
      </c>
      <c r="AU821" s="153" t="s">
        <v>79</v>
      </c>
      <c r="AV821" s="12" t="s">
        <v>79</v>
      </c>
      <c r="AW821" s="12" t="s">
        <v>31</v>
      </c>
      <c r="AX821" s="12" t="s">
        <v>69</v>
      </c>
      <c r="AY821" s="153" t="s">
        <v>212</v>
      </c>
    </row>
    <row r="822" spans="2:65" s="12" customFormat="1">
      <c r="B822" s="152"/>
      <c r="D822" s="150" t="s">
        <v>226</v>
      </c>
      <c r="E822" s="153" t="s">
        <v>19</v>
      </c>
      <c r="F822" s="154" t="s">
        <v>5669</v>
      </c>
      <c r="H822" s="155">
        <v>1</v>
      </c>
      <c r="I822" s="156"/>
      <c r="L822" s="152"/>
      <c r="M822" s="157"/>
      <c r="T822" s="158"/>
      <c r="AT822" s="153" t="s">
        <v>226</v>
      </c>
      <c r="AU822" s="153" t="s">
        <v>79</v>
      </c>
      <c r="AV822" s="12" t="s">
        <v>79</v>
      </c>
      <c r="AW822" s="12" t="s">
        <v>31</v>
      </c>
      <c r="AX822" s="12" t="s">
        <v>69</v>
      </c>
      <c r="AY822" s="153" t="s">
        <v>212</v>
      </c>
    </row>
    <row r="823" spans="2:65" s="12" customFormat="1">
      <c r="B823" s="152"/>
      <c r="D823" s="150" t="s">
        <v>226</v>
      </c>
      <c r="E823" s="153" t="s">
        <v>19</v>
      </c>
      <c r="F823" s="154" t="s">
        <v>5754</v>
      </c>
      <c r="H823" s="155">
        <v>1</v>
      </c>
      <c r="I823" s="156"/>
      <c r="L823" s="152"/>
      <c r="M823" s="157"/>
      <c r="T823" s="158"/>
      <c r="AT823" s="153" t="s">
        <v>226</v>
      </c>
      <c r="AU823" s="153" t="s">
        <v>79</v>
      </c>
      <c r="AV823" s="12" t="s">
        <v>79</v>
      </c>
      <c r="AW823" s="12" t="s">
        <v>31</v>
      </c>
      <c r="AX823" s="12" t="s">
        <v>69</v>
      </c>
      <c r="AY823" s="153" t="s">
        <v>212</v>
      </c>
    </row>
    <row r="824" spans="2:65" s="12" customFormat="1">
      <c r="B824" s="152"/>
      <c r="D824" s="150" t="s">
        <v>226</v>
      </c>
      <c r="E824" s="153" t="s">
        <v>19</v>
      </c>
      <c r="F824" s="154" t="s">
        <v>5836</v>
      </c>
      <c r="H824" s="155">
        <v>1</v>
      </c>
      <c r="I824" s="156"/>
      <c r="L824" s="152"/>
      <c r="M824" s="157"/>
      <c r="T824" s="158"/>
      <c r="AT824" s="153" t="s">
        <v>226</v>
      </c>
      <c r="AU824" s="153" t="s">
        <v>79</v>
      </c>
      <c r="AV824" s="12" t="s">
        <v>79</v>
      </c>
      <c r="AW824" s="12" t="s">
        <v>31</v>
      </c>
      <c r="AX824" s="12" t="s">
        <v>69</v>
      </c>
      <c r="AY824" s="153" t="s">
        <v>212</v>
      </c>
    </row>
    <row r="825" spans="2:65" s="12" customFormat="1">
      <c r="B825" s="152"/>
      <c r="D825" s="150" t="s">
        <v>226</v>
      </c>
      <c r="E825" s="153" t="s">
        <v>19</v>
      </c>
      <c r="F825" s="154" t="s">
        <v>5921</v>
      </c>
      <c r="H825" s="155">
        <v>1</v>
      </c>
      <c r="I825" s="156"/>
      <c r="L825" s="152"/>
      <c r="M825" s="157"/>
      <c r="T825" s="158"/>
      <c r="AT825" s="153" t="s">
        <v>226</v>
      </c>
      <c r="AU825" s="153" t="s">
        <v>79</v>
      </c>
      <c r="AV825" s="12" t="s">
        <v>79</v>
      </c>
      <c r="AW825" s="12" t="s">
        <v>31</v>
      </c>
      <c r="AX825" s="12" t="s">
        <v>69</v>
      </c>
      <c r="AY825" s="153" t="s">
        <v>212</v>
      </c>
    </row>
    <row r="826" spans="2:65" s="12" customFormat="1">
      <c r="B826" s="152"/>
      <c r="D826" s="150" t="s">
        <v>226</v>
      </c>
      <c r="E826" s="153" t="s">
        <v>19</v>
      </c>
      <c r="F826" s="154" t="s">
        <v>6006</v>
      </c>
      <c r="H826" s="155">
        <v>1</v>
      </c>
      <c r="I826" s="156"/>
      <c r="L826" s="152"/>
      <c r="M826" s="157"/>
      <c r="T826" s="158"/>
      <c r="AT826" s="153" t="s">
        <v>226</v>
      </c>
      <c r="AU826" s="153" t="s">
        <v>79</v>
      </c>
      <c r="AV826" s="12" t="s">
        <v>79</v>
      </c>
      <c r="AW826" s="12" t="s">
        <v>31</v>
      </c>
      <c r="AX826" s="12" t="s">
        <v>69</v>
      </c>
      <c r="AY826" s="153" t="s">
        <v>212</v>
      </c>
    </row>
    <row r="827" spans="2:65" s="13" customFormat="1">
      <c r="B827" s="159"/>
      <c r="D827" s="150" t="s">
        <v>226</v>
      </c>
      <c r="E827" s="160" t="s">
        <v>19</v>
      </c>
      <c r="F827" s="161" t="s">
        <v>228</v>
      </c>
      <c r="H827" s="162">
        <v>6</v>
      </c>
      <c r="I827" s="163"/>
      <c r="L827" s="159"/>
      <c r="M827" s="164"/>
      <c r="T827" s="165"/>
      <c r="AT827" s="160" t="s">
        <v>226</v>
      </c>
      <c r="AU827" s="160" t="s">
        <v>79</v>
      </c>
      <c r="AV827" s="13" t="s">
        <v>229</v>
      </c>
      <c r="AW827" s="13" t="s">
        <v>31</v>
      </c>
      <c r="AX827" s="13" t="s">
        <v>77</v>
      </c>
      <c r="AY827" s="160" t="s">
        <v>212</v>
      </c>
    </row>
    <row r="828" spans="2:65" s="1" customFormat="1" ht="16.5" customHeight="1">
      <c r="B828" s="34"/>
      <c r="C828" s="133" t="s">
        <v>1240</v>
      </c>
      <c r="D828" s="133" t="s">
        <v>215</v>
      </c>
      <c r="E828" s="134" t="s">
        <v>9711</v>
      </c>
      <c r="F828" s="135" t="s">
        <v>9712</v>
      </c>
      <c r="G828" s="136" t="s">
        <v>624</v>
      </c>
      <c r="H828" s="137">
        <v>10</v>
      </c>
      <c r="I828" s="138"/>
      <c r="J828" s="139">
        <f>ROUND(I828*H828,2)</f>
        <v>0</v>
      </c>
      <c r="K828" s="135" t="s">
        <v>5488</v>
      </c>
      <c r="L828" s="34"/>
      <c r="M828" s="140" t="s">
        <v>19</v>
      </c>
      <c r="N828" s="141" t="s">
        <v>40</v>
      </c>
      <c r="P828" s="142">
        <f>O828*H828</f>
        <v>0</v>
      </c>
      <c r="Q828" s="142">
        <v>0</v>
      </c>
      <c r="R828" s="142">
        <f>Q828*H828</f>
        <v>0</v>
      </c>
      <c r="S828" s="142">
        <v>0</v>
      </c>
      <c r="T828" s="143">
        <f>S828*H828</f>
        <v>0</v>
      </c>
      <c r="AR828" s="144" t="s">
        <v>316</v>
      </c>
      <c r="AT828" s="144" t="s">
        <v>215</v>
      </c>
      <c r="AU828" s="144" t="s">
        <v>79</v>
      </c>
      <c r="AY828" s="19" t="s">
        <v>212</v>
      </c>
      <c r="BE828" s="145">
        <f>IF(N828="základní",J828,0)</f>
        <v>0</v>
      </c>
      <c r="BF828" s="145">
        <f>IF(N828="snížená",J828,0)</f>
        <v>0</v>
      </c>
      <c r="BG828" s="145">
        <f>IF(N828="zákl. přenesená",J828,0)</f>
        <v>0</v>
      </c>
      <c r="BH828" s="145">
        <f>IF(N828="sníž. přenesená",J828,0)</f>
        <v>0</v>
      </c>
      <c r="BI828" s="145">
        <f>IF(N828="nulová",J828,0)</f>
        <v>0</v>
      </c>
      <c r="BJ828" s="19" t="s">
        <v>77</v>
      </c>
      <c r="BK828" s="145">
        <f>ROUND(I828*H828,2)</f>
        <v>0</v>
      </c>
      <c r="BL828" s="19" t="s">
        <v>316</v>
      </c>
      <c r="BM828" s="144" t="s">
        <v>9713</v>
      </c>
    </row>
    <row r="829" spans="2:65" s="1" customFormat="1" ht="29.25">
      <c r="B829" s="34"/>
      <c r="D829" s="150" t="s">
        <v>224</v>
      </c>
      <c r="F829" s="151" t="s">
        <v>9703</v>
      </c>
      <c r="I829" s="148"/>
      <c r="L829" s="34"/>
      <c r="M829" s="149"/>
      <c r="T829" s="55"/>
      <c r="AT829" s="19" t="s">
        <v>224</v>
      </c>
      <c r="AU829" s="19" t="s">
        <v>79</v>
      </c>
    </row>
    <row r="830" spans="2:65" s="12" customFormat="1">
      <c r="B830" s="152"/>
      <c r="D830" s="150" t="s">
        <v>226</v>
      </c>
      <c r="E830" s="153" t="s">
        <v>19</v>
      </c>
      <c r="F830" s="154" t="s">
        <v>6305</v>
      </c>
      <c r="H830" s="155">
        <v>5</v>
      </c>
      <c r="I830" s="156"/>
      <c r="L830" s="152"/>
      <c r="M830" s="157"/>
      <c r="T830" s="158"/>
      <c r="AT830" s="153" t="s">
        <v>226</v>
      </c>
      <c r="AU830" s="153" t="s">
        <v>79</v>
      </c>
      <c r="AV830" s="12" t="s">
        <v>79</v>
      </c>
      <c r="AW830" s="12" t="s">
        <v>31</v>
      </c>
      <c r="AX830" s="12" t="s">
        <v>69</v>
      </c>
      <c r="AY830" s="153" t="s">
        <v>212</v>
      </c>
    </row>
    <row r="831" spans="2:65" s="12" customFormat="1">
      <c r="B831" s="152"/>
      <c r="D831" s="150" t="s">
        <v>226</v>
      </c>
      <c r="E831" s="153" t="s">
        <v>19</v>
      </c>
      <c r="F831" s="154" t="s">
        <v>5669</v>
      </c>
      <c r="H831" s="155">
        <v>1</v>
      </c>
      <c r="I831" s="156"/>
      <c r="L831" s="152"/>
      <c r="M831" s="157"/>
      <c r="T831" s="158"/>
      <c r="AT831" s="153" t="s">
        <v>226</v>
      </c>
      <c r="AU831" s="153" t="s">
        <v>79</v>
      </c>
      <c r="AV831" s="12" t="s">
        <v>79</v>
      </c>
      <c r="AW831" s="12" t="s">
        <v>31</v>
      </c>
      <c r="AX831" s="12" t="s">
        <v>69</v>
      </c>
      <c r="AY831" s="153" t="s">
        <v>212</v>
      </c>
    </row>
    <row r="832" spans="2:65" s="12" customFormat="1">
      <c r="B832" s="152"/>
      <c r="D832" s="150" t="s">
        <v>226</v>
      </c>
      <c r="E832" s="153" t="s">
        <v>19</v>
      </c>
      <c r="F832" s="154" t="s">
        <v>5754</v>
      </c>
      <c r="H832" s="155">
        <v>1</v>
      </c>
      <c r="I832" s="156"/>
      <c r="L832" s="152"/>
      <c r="M832" s="157"/>
      <c r="T832" s="158"/>
      <c r="AT832" s="153" t="s">
        <v>226</v>
      </c>
      <c r="AU832" s="153" t="s">
        <v>79</v>
      </c>
      <c r="AV832" s="12" t="s">
        <v>79</v>
      </c>
      <c r="AW832" s="12" t="s">
        <v>31</v>
      </c>
      <c r="AX832" s="12" t="s">
        <v>69</v>
      </c>
      <c r="AY832" s="153" t="s">
        <v>212</v>
      </c>
    </row>
    <row r="833" spans="2:65" s="12" customFormat="1">
      <c r="B833" s="152"/>
      <c r="D833" s="150" t="s">
        <v>226</v>
      </c>
      <c r="E833" s="153" t="s">
        <v>19</v>
      </c>
      <c r="F833" s="154" t="s">
        <v>5836</v>
      </c>
      <c r="H833" s="155">
        <v>1</v>
      </c>
      <c r="I833" s="156"/>
      <c r="L833" s="152"/>
      <c r="M833" s="157"/>
      <c r="T833" s="158"/>
      <c r="AT833" s="153" t="s">
        <v>226</v>
      </c>
      <c r="AU833" s="153" t="s">
        <v>79</v>
      </c>
      <c r="AV833" s="12" t="s">
        <v>79</v>
      </c>
      <c r="AW833" s="12" t="s">
        <v>31</v>
      </c>
      <c r="AX833" s="12" t="s">
        <v>69</v>
      </c>
      <c r="AY833" s="153" t="s">
        <v>212</v>
      </c>
    </row>
    <row r="834" spans="2:65" s="12" customFormat="1">
      <c r="B834" s="152"/>
      <c r="D834" s="150" t="s">
        <v>226</v>
      </c>
      <c r="E834" s="153" t="s">
        <v>19</v>
      </c>
      <c r="F834" s="154" t="s">
        <v>5921</v>
      </c>
      <c r="H834" s="155">
        <v>1</v>
      </c>
      <c r="I834" s="156"/>
      <c r="L834" s="152"/>
      <c r="M834" s="157"/>
      <c r="T834" s="158"/>
      <c r="AT834" s="153" t="s">
        <v>226</v>
      </c>
      <c r="AU834" s="153" t="s">
        <v>79</v>
      </c>
      <c r="AV834" s="12" t="s">
        <v>79</v>
      </c>
      <c r="AW834" s="12" t="s">
        <v>31</v>
      </c>
      <c r="AX834" s="12" t="s">
        <v>69</v>
      </c>
      <c r="AY834" s="153" t="s">
        <v>212</v>
      </c>
    </row>
    <row r="835" spans="2:65" s="12" customFormat="1">
      <c r="B835" s="152"/>
      <c r="D835" s="150" t="s">
        <v>226</v>
      </c>
      <c r="E835" s="153" t="s">
        <v>19</v>
      </c>
      <c r="F835" s="154" t="s">
        <v>6006</v>
      </c>
      <c r="H835" s="155">
        <v>1</v>
      </c>
      <c r="I835" s="156"/>
      <c r="L835" s="152"/>
      <c r="M835" s="157"/>
      <c r="T835" s="158"/>
      <c r="AT835" s="153" t="s">
        <v>226</v>
      </c>
      <c r="AU835" s="153" t="s">
        <v>79</v>
      </c>
      <c r="AV835" s="12" t="s">
        <v>79</v>
      </c>
      <c r="AW835" s="12" t="s">
        <v>31</v>
      </c>
      <c r="AX835" s="12" t="s">
        <v>69</v>
      </c>
      <c r="AY835" s="153" t="s">
        <v>212</v>
      </c>
    </row>
    <row r="836" spans="2:65" s="13" customFormat="1">
      <c r="B836" s="159"/>
      <c r="D836" s="150" t="s">
        <v>226</v>
      </c>
      <c r="E836" s="160" t="s">
        <v>19</v>
      </c>
      <c r="F836" s="161" t="s">
        <v>228</v>
      </c>
      <c r="H836" s="162">
        <v>10</v>
      </c>
      <c r="I836" s="163"/>
      <c r="L836" s="159"/>
      <c r="M836" s="164"/>
      <c r="T836" s="165"/>
      <c r="AT836" s="160" t="s">
        <v>226</v>
      </c>
      <c r="AU836" s="160" t="s">
        <v>79</v>
      </c>
      <c r="AV836" s="13" t="s">
        <v>229</v>
      </c>
      <c r="AW836" s="13" t="s">
        <v>31</v>
      </c>
      <c r="AX836" s="13" t="s">
        <v>77</v>
      </c>
      <c r="AY836" s="160" t="s">
        <v>212</v>
      </c>
    </row>
    <row r="837" spans="2:65" s="1" customFormat="1" ht="16.5" customHeight="1">
      <c r="B837" s="34"/>
      <c r="C837" s="133" t="s">
        <v>1254</v>
      </c>
      <c r="D837" s="133" t="s">
        <v>215</v>
      </c>
      <c r="E837" s="134" t="s">
        <v>9714</v>
      </c>
      <c r="F837" s="135" t="s">
        <v>9715</v>
      </c>
      <c r="G837" s="136" t="s">
        <v>624</v>
      </c>
      <c r="H837" s="137">
        <v>14</v>
      </c>
      <c r="I837" s="138"/>
      <c r="J837" s="139">
        <f>ROUND(I837*H837,2)</f>
        <v>0</v>
      </c>
      <c r="K837" s="135" t="s">
        <v>5488</v>
      </c>
      <c r="L837" s="34"/>
      <c r="M837" s="140" t="s">
        <v>19</v>
      </c>
      <c r="N837" s="141" t="s">
        <v>40</v>
      </c>
      <c r="P837" s="142">
        <f>O837*H837</f>
        <v>0</v>
      </c>
      <c r="Q837" s="142">
        <v>0</v>
      </c>
      <c r="R837" s="142">
        <f>Q837*H837</f>
        <v>0</v>
      </c>
      <c r="S837" s="142">
        <v>0</v>
      </c>
      <c r="T837" s="143">
        <f>S837*H837</f>
        <v>0</v>
      </c>
      <c r="AR837" s="144" t="s">
        <v>316</v>
      </c>
      <c r="AT837" s="144" t="s">
        <v>215</v>
      </c>
      <c r="AU837" s="144" t="s">
        <v>79</v>
      </c>
      <c r="AY837" s="19" t="s">
        <v>212</v>
      </c>
      <c r="BE837" s="145">
        <f>IF(N837="základní",J837,0)</f>
        <v>0</v>
      </c>
      <c r="BF837" s="145">
        <f>IF(N837="snížená",J837,0)</f>
        <v>0</v>
      </c>
      <c r="BG837" s="145">
        <f>IF(N837="zákl. přenesená",J837,0)</f>
        <v>0</v>
      </c>
      <c r="BH837" s="145">
        <f>IF(N837="sníž. přenesená",J837,0)</f>
        <v>0</v>
      </c>
      <c r="BI837" s="145">
        <f>IF(N837="nulová",J837,0)</f>
        <v>0</v>
      </c>
      <c r="BJ837" s="19" t="s">
        <v>77</v>
      </c>
      <c r="BK837" s="145">
        <f>ROUND(I837*H837,2)</f>
        <v>0</v>
      </c>
      <c r="BL837" s="19" t="s">
        <v>316</v>
      </c>
      <c r="BM837" s="144" t="s">
        <v>9716</v>
      </c>
    </row>
    <row r="838" spans="2:65" s="1" customFormat="1" ht="29.25">
      <c r="B838" s="34"/>
      <c r="D838" s="150" t="s">
        <v>224</v>
      </c>
      <c r="F838" s="151" t="s">
        <v>9703</v>
      </c>
      <c r="I838" s="148"/>
      <c r="L838" s="34"/>
      <c r="M838" s="149"/>
      <c r="T838" s="55"/>
      <c r="AT838" s="19" t="s">
        <v>224</v>
      </c>
      <c r="AU838" s="19" t="s">
        <v>79</v>
      </c>
    </row>
    <row r="839" spans="2:65" s="12" customFormat="1">
      <c r="B839" s="152"/>
      <c r="D839" s="150" t="s">
        <v>226</v>
      </c>
      <c r="E839" s="153" t="s">
        <v>19</v>
      </c>
      <c r="F839" s="154" t="s">
        <v>8465</v>
      </c>
      <c r="H839" s="155">
        <v>2</v>
      </c>
      <c r="I839" s="156"/>
      <c r="L839" s="152"/>
      <c r="M839" s="157"/>
      <c r="T839" s="158"/>
      <c r="AT839" s="153" t="s">
        <v>226</v>
      </c>
      <c r="AU839" s="153" t="s">
        <v>79</v>
      </c>
      <c r="AV839" s="12" t="s">
        <v>79</v>
      </c>
      <c r="AW839" s="12" t="s">
        <v>31</v>
      </c>
      <c r="AX839" s="12" t="s">
        <v>69</v>
      </c>
      <c r="AY839" s="153" t="s">
        <v>212</v>
      </c>
    </row>
    <row r="840" spans="2:65" s="12" customFormat="1">
      <c r="B840" s="152"/>
      <c r="D840" s="150" t="s">
        <v>226</v>
      </c>
      <c r="E840" s="153" t="s">
        <v>19</v>
      </c>
      <c r="F840" s="154" t="s">
        <v>8871</v>
      </c>
      <c r="H840" s="155">
        <v>2</v>
      </c>
      <c r="I840" s="156"/>
      <c r="L840" s="152"/>
      <c r="M840" s="157"/>
      <c r="T840" s="158"/>
      <c r="AT840" s="153" t="s">
        <v>226</v>
      </c>
      <c r="AU840" s="153" t="s">
        <v>79</v>
      </c>
      <c r="AV840" s="12" t="s">
        <v>79</v>
      </c>
      <c r="AW840" s="12" t="s">
        <v>31</v>
      </c>
      <c r="AX840" s="12" t="s">
        <v>69</v>
      </c>
      <c r="AY840" s="153" t="s">
        <v>212</v>
      </c>
    </row>
    <row r="841" spans="2:65" s="12" customFormat="1">
      <c r="B841" s="152"/>
      <c r="D841" s="150" t="s">
        <v>226</v>
      </c>
      <c r="E841" s="153" t="s">
        <v>19</v>
      </c>
      <c r="F841" s="154" t="s">
        <v>8875</v>
      </c>
      <c r="H841" s="155">
        <v>2</v>
      </c>
      <c r="I841" s="156"/>
      <c r="L841" s="152"/>
      <c r="M841" s="157"/>
      <c r="T841" s="158"/>
      <c r="AT841" s="153" t="s">
        <v>226</v>
      </c>
      <c r="AU841" s="153" t="s">
        <v>79</v>
      </c>
      <c r="AV841" s="12" t="s">
        <v>79</v>
      </c>
      <c r="AW841" s="12" t="s">
        <v>31</v>
      </c>
      <c r="AX841" s="12" t="s">
        <v>69</v>
      </c>
      <c r="AY841" s="153" t="s">
        <v>212</v>
      </c>
    </row>
    <row r="842" spans="2:65" s="12" customFormat="1">
      <c r="B842" s="152"/>
      <c r="D842" s="150" t="s">
        <v>226</v>
      </c>
      <c r="E842" s="153" t="s">
        <v>19</v>
      </c>
      <c r="F842" s="154" t="s">
        <v>8876</v>
      </c>
      <c r="H842" s="155">
        <v>2</v>
      </c>
      <c r="I842" s="156"/>
      <c r="L842" s="152"/>
      <c r="M842" s="157"/>
      <c r="T842" s="158"/>
      <c r="AT842" s="153" t="s">
        <v>226</v>
      </c>
      <c r="AU842" s="153" t="s">
        <v>79</v>
      </c>
      <c r="AV842" s="12" t="s">
        <v>79</v>
      </c>
      <c r="AW842" s="12" t="s">
        <v>31</v>
      </c>
      <c r="AX842" s="12" t="s">
        <v>69</v>
      </c>
      <c r="AY842" s="153" t="s">
        <v>212</v>
      </c>
    </row>
    <row r="843" spans="2:65" s="12" customFormat="1">
      <c r="B843" s="152"/>
      <c r="D843" s="150" t="s">
        <v>226</v>
      </c>
      <c r="E843" s="153" t="s">
        <v>19</v>
      </c>
      <c r="F843" s="154" t="s">
        <v>6397</v>
      </c>
      <c r="H843" s="155">
        <v>2</v>
      </c>
      <c r="I843" s="156"/>
      <c r="L843" s="152"/>
      <c r="M843" s="157"/>
      <c r="T843" s="158"/>
      <c r="AT843" s="153" t="s">
        <v>226</v>
      </c>
      <c r="AU843" s="153" t="s">
        <v>79</v>
      </c>
      <c r="AV843" s="12" t="s">
        <v>79</v>
      </c>
      <c r="AW843" s="12" t="s">
        <v>31</v>
      </c>
      <c r="AX843" s="12" t="s">
        <v>69</v>
      </c>
      <c r="AY843" s="153" t="s">
        <v>212</v>
      </c>
    </row>
    <row r="844" spans="2:65" s="12" customFormat="1">
      <c r="B844" s="152"/>
      <c r="D844" s="150" t="s">
        <v>226</v>
      </c>
      <c r="E844" s="153" t="s">
        <v>19</v>
      </c>
      <c r="F844" s="154" t="s">
        <v>8877</v>
      </c>
      <c r="H844" s="155">
        <v>2</v>
      </c>
      <c r="I844" s="156"/>
      <c r="L844" s="152"/>
      <c r="M844" s="157"/>
      <c r="T844" s="158"/>
      <c r="AT844" s="153" t="s">
        <v>226</v>
      </c>
      <c r="AU844" s="153" t="s">
        <v>79</v>
      </c>
      <c r="AV844" s="12" t="s">
        <v>79</v>
      </c>
      <c r="AW844" s="12" t="s">
        <v>31</v>
      </c>
      <c r="AX844" s="12" t="s">
        <v>69</v>
      </c>
      <c r="AY844" s="153" t="s">
        <v>212</v>
      </c>
    </row>
    <row r="845" spans="2:65" s="12" customFormat="1">
      <c r="B845" s="152"/>
      <c r="D845" s="150" t="s">
        <v>226</v>
      </c>
      <c r="E845" s="153" t="s">
        <v>19</v>
      </c>
      <c r="F845" s="154" t="s">
        <v>8524</v>
      </c>
      <c r="H845" s="155">
        <v>2</v>
      </c>
      <c r="I845" s="156"/>
      <c r="L845" s="152"/>
      <c r="M845" s="157"/>
      <c r="T845" s="158"/>
      <c r="AT845" s="153" t="s">
        <v>226</v>
      </c>
      <c r="AU845" s="153" t="s">
        <v>79</v>
      </c>
      <c r="AV845" s="12" t="s">
        <v>79</v>
      </c>
      <c r="AW845" s="12" t="s">
        <v>31</v>
      </c>
      <c r="AX845" s="12" t="s">
        <v>69</v>
      </c>
      <c r="AY845" s="153" t="s">
        <v>212</v>
      </c>
    </row>
    <row r="846" spans="2:65" s="13" customFormat="1">
      <c r="B846" s="159"/>
      <c r="D846" s="150" t="s">
        <v>226</v>
      </c>
      <c r="E846" s="160" t="s">
        <v>19</v>
      </c>
      <c r="F846" s="161" t="s">
        <v>228</v>
      </c>
      <c r="H846" s="162">
        <v>14</v>
      </c>
      <c r="I846" s="163"/>
      <c r="L846" s="159"/>
      <c r="M846" s="164"/>
      <c r="T846" s="165"/>
      <c r="AT846" s="160" t="s">
        <v>226</v>
      </c>
      <c r="AU846" s="160" t="s">
        <v>79</v>
      </c>
      <c r="AV846" s="13" t="s">
        <v>229</v>
      </c>
      <c r="AW846" s="13" t="s">
        <v>31</v>
      </c>
      <c r="AX846" s="13" t="s">
        <v>77</v>
      </c>
      <c r="AY846" s="160" t="s">
        <v>212</v>
      </c>
    </row>
    <row r="847" spans="2:65" s="1" customFormat="1" ht="16.5" customHeight="1">
      <c r="B847" s="34"/>
      <c r="C847" s="133" t="s">
        <v>1268</v>
      </c>
      <c r="D847" s="133" t="s">
        <v>215</v>
      </c>
      <c r="E847" s="134" t="s">
        <v>9717</v>
      </c>
      <c r="F847" s="135" t="s">
        <v>9718</v>
      </c>
      <c r="G847" s="136" t="s">
        <v>624</v>
      </c>
      <c r="H847" s="137">
        <v>42</v>
      </c>
      <c r="I847" s="138"/>
      <c r="J847" s="139">
        <f>ROUND(I847*H847,2)</f>
        <v>0</v>
      </c>
      <c r="K847" s="135" t="s">
        <v>5488</v>
      </c>
      <c r="L847" s="34"/>
      <c r="M847" s="140" t="s">
        <v>19</v>
      </c>
      <c r="N847" s="141" t="s">
        <v>40</v>
      </c>
      <c r="P847" s="142">
        <f>O847*H847</f>
        <v>0</v>
      </c>
      <c r="Q847" s="142">
        <v>0</v>
      </c>
      <c r="R847" s="142">
        <f>Q847*H847</f>
        <v>0</v>
      </c>
      <c r="S847" s="142">
        <v>0</v>
      </c>
      <c r="T847" s="143">
        <f>S847*H847</f>
        <v>0</v>
      </c>
      <c r="AR847" s="144" t="s">
        <v>316</v>
      </c>
      <c r="AT847" s="144" t="s">
        <v>215</v>
      </c>
      <c r="AU847" s="144" t="s">
        <v>79</v>
      </c>
      <c r="AY847" s="19" t="s">
        <v>212</v>
      </c>
      <c r="BE847" s="145">
        <f>IF(N847="základní",J847,0)</f>
        <v>0</v>
      </c>
      <c r="BF847" s="145">
        <f>IF(N847="snížená",J847,0)</f>
        <v>0</v>
      </c>
      <c r="BG847" s="145">
        <f>IF(N847="zákl. přenesená",J847,0)</f>
        <v>0</v>
      </c>
      <c r="BH847" s="145">
        <f>IF(N847="sníž. přenesená",J847,0)</f>
        <v>0</v>
      </c>
      <c r="BI847" s="145">
        <f>IF(N847="nulová",J847,0)</f>
        <v>0</v>
      </c>
      <c r="BJ847" s="19" t="s">
        <v>77</v>
      </c>
      <c r="BK847" s="145">
        <f>ROUND(I847*H847,2)</f>
        <v>0</v>
      </c>
      <c r="BL847" s="19" t="s">
        <v>316</v>
      </c>
      <c r="BM847" s="144" t="s">
        <v>9719</v>
      </c>
    </row>
    <row r="848" spans="2:65" s="1" customFormat="1" ht="29.25">
      <c r="B848" s="34"/>
      <c r="D848" s="150" t="s">
        <v>224</v>
      </c>
      <c r="F848" s="151" t="s">
        <v>9703</v>
      </c>
      <c r="I848" s="148"/>
      <c r="L848" s="34"/>
      <c r="M848" s="149"/>
      <c r="T848" s="55"/>
      <c r="AT848" s="19" t="s">
        <v>224</v>
      </c>
      <c r="AU848" s="19" t="s">
        <v>79</v>
      </c>
    </row>
    <row r="849" spans="2:65" s="12" customFormat="1">
      <c r="B849" s="152"/>
      <c r="D849" s="150" t="s">
        <v>226</v>
      </c>
      <c r="E849" s="153" t="s">
        <v>19</v>
      </c>
      <c r="F849" s="154" t="s">
        <v>8465</v>
      </c>
      <c r="H849" s="155">
        <v>2</v>
      </c>
      <c r="I849" s="156"/>
      <c r="L849" s="152"/>
      <c r="M849" s="157"/>
      <c r="T849" s="158"/>
      <c r="AT849" s="153" t="s">
        <v>226</v>
      </c>
      <c r="AU849" s="153" t="s">
        <v>79</v>
      </c>
      <c r="AV849" s="12" t="s">
        <v>79</v>
      </c>
      <c r="AW849" s="12" t="s">
        <v>31</v>
      </c>
      <c r="AX849" s="12" t="s">
        <v>69</v>
      </c>
      <c r="AY849" s="153" t="s">
        <v>212</v>
      </c>
    </row>
    <row r="850" spans="2:65" s="12" customFormat="1">
      <c r="B850" s="152"/>
      <c r="D850" s="150" t="s">
        <v>226</v>
      </c>
      <c r="E850" s="153" t="s">
        <v>19</v>
      </c>
      <c r="F850" s="154" t="s">
        <v>8871</v>
      </c>
      <c r="H850" s="155">
        <v>2</v>
      </c>
      <c r="I850" s="156"/>
      <c r="L850" s="152"/>
      <c r="M850" s="157"/>
      <c r="T850" s="158"/>
      <c r="AT850" s="153" t="s">
        <v>226</v>
      </c>
      <c r="AU850" s="153" t="s">
        <v>79</v>
      </c>
      <c r="AV850" s="12" t="s">
        <v>79</v>
      </c>
      <c r="AW850" s="12" t="s">
        <v>31</v>
      </c>
      <c r="AX850" s="12" t="s">
        <v>69</v>
      </c>
      <c r="AY850" s="153" t="s">
        <v>212</v>
      </c>
    </row>
    <row r="851" spans="2:65" s="12" customFormat="1">
      <c r="B851" s="152"/>
      <c r="D851" s="150" t="s">
        <v>226</v>
      </c>
      <c r="E851" s="153" t="s">
        <v>19</v>
      </c>
      <c r="F851" s="154" t="s">
        <v>5669</v>
      </c>
      <c r="H851" s="155">
        <v>1</v>
      </c>
      <c r="I851" s="156"/>
      <c r="L851" s="152"/>
      <c r="M851" s="157"/>
      <c r="T851" s="158"/>
      <c r="AT851" s="153" t="s">
        <v>226</v>
      </c>
      <c r="AU851" s="153" t="s">
        <v>79</v>
      </c>
      <c r="AV851" s="12" t="s">
        <v>79</v>
      </c>
      <c r="AW851" s="12" t="s">
        <v>31</v>
      </c>
      <c r="AX851" s="12" t="s">
        <v>69</v>
      </c>
      <c r="AY851" s="153" t="s">
        <v>212</v>
      </c>
    </row>
    <row r="852" spans="2:65" s="12" customFormat="1">
      <c r="B852" s="152"/>
      <c r="D852" s="150" t="s">
        <v>226</v>
      </c>
      <c r="E852" s="153" t="s">
        <v>19</v>
      </c>
      <c r="F852" s="154" t="s">
        <v>9720</v>
      </c>
      <c r="H852" s="155">
        <v>9</v>
      </c>
      <c r="I852" s="156"/>
      <c r="L852" s="152"/>
      <c r="M852" s="157"/>
      <c r="T852" s="158"/>
      <c r="AT852" s="153" t="s">
        <v>226</v>
      </c>
      <c r="AU852" s="153" t="s">
        <v>79</v>
      </c>
      <c r="AV852" s="12" t="s">
        <v>79</v>
      </c>
      <c r="AW852" s="12" t="s">
        <v>31</v>
      </c>
      <c r="AX852" s="12" t="s">
        <v>69</v>
      </c>
      <c r="AY852" s="153" t="s">
        <v>212</v>
      </c>
    </row>
    <row r="853" spans="2:65" s="12" customFormat="1">
      <c r="B853" s="152"/>
      <c r="D853" s="150" t="s">
        <v>226</v>
      </c>
      <c r="E853" s="153" t="s">
        <v>19</v>
      </c>
      <c r="F853" s="154" t="s">
        <v>6393</v>
      </c>
      <c r="H853" s="155">
        <v>13</v>
      </c>
      <c r="I853" s="156"/>
      <c r="L853" s="152"/>
      <c r="M853" s="157"/>
      <c r="T853" s="158"/>
      <c r="AT853" s="153" t="s">
        <v>226</v>
      </c>
      <c r="AU853" s="153" t="s">
        <v>79</v>
      </c>
      <c r="AV853" s="12" t="s">
        <v>79</v>
      </c>
      <c r="AW853" s="12" t="s">
        <v>31</v>
      </c>
      <c r="AX853" s="12" t="s">
        <v>69</v>
      </c>
      <c r="AY853" s="153" t="s">
        <v>212</v>
      </c>
    </row>
    <row r="854" spans="2:65" s="12" customFormat="1">
      <c r="B854" s="152"/>
      <c r="D854" s="150" t="s">
        <v>226</v>
      </c>
      <c r="E854" s="153" t="s">
        <v>19</v>
      </c>
      <c r="F854" s="154" t="s">
        <v>9721</v>
      </c>
      <c r="H854" s="155">
        <v>12</v>
      </c>
      <c r="I854" s="156"/>
      <c r="L854" s="152"/>
      <c r="M854" s="157"/>
      <c r="T854" s="158"/>
      <c r="AT854" s="153" t="s">
        <v>226</v>
      </c>
      <c r="AU854" s="153" t="s">
        <v>79</v>
      </c>
      <c r="AV854" s="12" t="s">
        <v>79</v>
      </c>
      <c r="AW854" s="12" t="s">
        <v>31</v>
      </c>
      <c r="AX854" s="12" t="s">
        <v>69</v>
      </c>
      <c r="AY854" s="153" t="s">
        <v>212</v>
      </c>
    </row>
    <row r="855" spans="2:65" s="12" customFormat="1">
      <c r="B855" s="152"/>
      <c r="D855" s="150" t="s">
        <v>226</v>
      </c>
      <c r="E855" s="153" t="s">
        <v>19</v>
      </c>
      <c r="F855" s="154" t="s">
        <v>8890</v>
      </c>
      <c r="H855" s="155">
        <v>3</v>
      </c>
      <c r="I855" s="156"/>
      <c r="L855" s="152"/>
      <c r="M855" s="157"/>
      <c r="T855" s="158"/>
      <c r="AT855" s="153" t="s">
        <v>226</v>
      </c>
      <c r="AU855" s="153" t="s">
        <v>79</v>
      </c>
      <c r="AV855" s="12" t="s">
        <v>79</v>
      </c>
      <c r="AW855" s="12" t="s">
        <v>31</v>
      </c>
      <c r="AX855" s="12" t="s">
        <v>69</v>
      </c>
      <c r="AY855" s="153" t="s">
        <v>212</v>
      </c>
    </row>
    <row r="856" spans="2:65" s="13" customFormat="1">
      <c r="B856" s="159"/>
      <c r="D856" s="150" t="s">
        <v>226</v>
      </c>
      <c r="E856" s="160" t="s">
        <v>19</v>
      </c>
      <c r="F856" s="161" t="s">
        <v>228</v>
      </c>
      <c r="H856" s="162">
        <v>42</v>
      </c>
      <c r="I856" s="163"/>
      <c r="L856" s="159"/>
      <c r="M856" s="164"/>
      <c r="T856" s="165"/>
      <c r="AT856" s="160" t="s">
        <v>226</v>
      </c>
      <c r="AU856" s="160" t="s">
        <v>79</v>
      </c>
      <c r="AV856" s="13" t="s">
        <v>229</v>
      </c>
      <c r="AW856" s="13" t="s">
        <v>31</v>
      </c>
      <c r="AX856" s="13" t="s">
        <v>77</v>
      </c>
      <c r="AY856" s="160" t="s">
        <v>212</v>
      </c>
    </row>
    <row r="857" spans="2:65" s="1" customFormat="1" ht="16.5" customHeight="1">
      <c r="B857" s="34"/>
      <c r="C857" s="133" t="s">
        <v>1281</v>
      </c>
      <c r="D857" s="133" t="s">
        <v>215</v>
      </c>
      <c r="E857" s="134" t="s">
        <v>9722</v>
      </c>
      <c r="F857" s="135" t="s">
        <v>9723</v>
      </c>
      <c r="G857" s="136" t="s">
        <v>624</v>
      </c>
      <c r="H857" s="137">
        <v>1</v>
      </c>
      <c r="I857" s="138"/>
      <c r="J857" s="139">
        <f>ROUND(I857*H857,2)</f>
        <v>0</v>
      </c>
      <c r="K857" s="135" t="s">
        <v>5488</v>
      </c>
      <c r="L857" s="34"/>
      <c r="M857" s="140" t="s">
        <v>19</v>
      </c>
      <c r="N857" s="141" t="s">
        <v>40</v>
      </c>
      <c r="P857" s="142">
        <f>O857*H857</f>
        <v>0</v>
      </c>
      <c r="Q857" s="142">
        <v>0</v>
      </c>
      <c r="R857" s="142">
        <f>Q857*H857</f>
        <v>0</v>
      </c>
      <c r="S857" s="142">
        <v>0</v>
      </c>
      <c r="T857" s="143">
        <f>S857*H857</f>
        <v>0</v>
      </c>
      <c r="AR857" s="144" t="s">
        <v>316</v>
      </c>
      <c r="AT857" s="144" t="s">
        <v>215</v>
      </c>
      <c r="AU857" s="144" t="s">
        <v>79</v>
      </c>
      <c r="AY857" s="19" t="s">
        <v>212</v>
      </c>
      <c r="BE857" s="145">
        <f>IF(N857="základní",J857,0)</f>
        <v>0</v>
      </c>
      <c r="BF857" s="145">
        <f>IF(N857="snížená",J857,0)</f>
        <v>0</v>
      </c>
      <c r="BG857" s="145">
        <f>IF(N857="zákl. přenesená",J857,0)</f>
        <v>0</v>
      </c>
      <c r="BH857" s="145">
        <f>IF(N857="sníž. přenesená",J857,0)</f>
        <v>0</v>
      </c>
      <c r="BI857" s="145">
        <f>IF(N857="nulová",J857,0)</f>
        <v>0</v>
      </c>
      <c r="BJ857" s="19" t="s">
        <v>77</v>
      </c>
      <c r="BK857" s="145">
        <f>ROUND(I857*H857,2)</f>
        <v>0</v>
      </c>
      <c r="BL857" s="19" t="s">
        <v>316</v>
      </c>
      <c r="BM857" s="144" t="s">
        <v>9724</v>
      </c>
    </row>
    <row r="858" spans="2:65" s="1" customFormat="1" ht="48.75">
      <c r="B858" s="34"/>
      <c r="D858" s="150" t="s">
        <v>224</v>
      </c>
      <c r="F858" s="151" t="s">
        <v>9725</v>
      </c>
      <c r="I858" s="148"/>
      <c r="L858" s="34"/>
      <c r="M858" s="149"/>
      <c r="T858" s="55"/>
      <c r="AT858" s="19" t="s">
        <v>224</v>
      </c>
      <c r="AU858" s="19" t="s">
        <v>79</v>
      </c>
    </row>
    <row r="859" spans="2:65" s="12" customFormat="1">
      <c r="B859" s="152"/>
      <c r="D859" s="150" t="s">
        <v>226</v>
      </c>
      <c r="E859" s="153" t="s">
        <v>19</v>
      </c>
      <c r="F859" s="154" t="s">
        <v>5669</v>
      </c>
      <c r="H859" s="155">
        <v>1</v>
      </c>
      <c r="I859" s="156"/>
      <c r="L859" s="152"/>
      <c r="M859" s="157"/>
      <c r="T859" s="158"/>
      <c r="AT859" s="153" t="s">
        <v>226</v>
      </c>
      <c r="AU859" s="153" t="s">
        <v>79</v>
      </c>
      <c r="AV859" s="12" t="s">
        <v>79</v>
      </c>
      <c r="AW859" s="12" t="s">
        <v>31</v>
      </c>
      <c r="AX859" s="12" t="s">
        <v>77</v>
      </c>
      <c r="AY859" s="153" t="s">
        <v>212</v>
      </c>
    </row>
    <row r="860" spans="2:65" s="1" customFormat="1" ht="16.5" customHeight="1">
      <c r="B860" s="34"/>
      <c r="C860" s="133" t="s">
        <v>1287</v>
      </c>
      <c r="D860" s="133" t="s">
        <v>215</v>
      </c>
      <c r="E860" s="134" t="s">
        <v>9726</v>
      </c>
      <c r="F860" s="135" t="s">
        <v>9727</v>
      </c>
      <c r="G860" s="136" t="s">
        <v>624</v>
      </c>
      <c r="H860" s="137">
        <v>10</v>
      </c>
      <c r="I860" s="138"/>
      <c r="J860" s="139">
        <f>ROUND(I860*H860,2)</f>
        <v>0</v>
      </c>
      <c r="K860" s="135" t="s">
        <v>5488</v>
      </c>
      <c r="L860" s="34"/>
      <c r="M860" s="140" t="s">
        <v>19</v>
      </c>
      <c r="N860" s="141" t="s">
        <v>40</v>
      </c>
      <c r="P860" s="142">
        <f>O860*H860</f>
        <v>0</v>
      </c>
      <c r="Q860" s="142">
        <v>0</v>
      </c>
      <c r="R860" s="142">
        <f>Q860*H860</f>
        <v>0</v>
      </c>
      <c r="S860" s="142">
        <v>0</v>
      </c>
      <c r="T860" s="143">
        <f>S860*H860</f>
        <v>0</v>
      </c>
      <c r="AR860" s="144" t="s">
        <v>316</v>
      </c>
      <c r="AT860" s="144" t="s">
        <v>215</v>
      </c>
      <c r="AU860" s="144" t="s">
        <v>79</v>
      </c>
      <c r="AY860" s="19" t="s">
        <v>212</v>
      </c>
      <c r="BE860" s="145">
        <f>IF(N860="základní",J860,0)</f>
        <v>0</v>
      </c>
      <c r="BF860" s="145">
        <f>IF(N860="snížená",J860,0)</f>
        <v>0</v>
      </c>
      <c r="BG860" s="145">
        <f>IF(N860="zákl. přenesená",J860,0)</f>
        <v>0</v>
      </c>
      <c r="BH860" s="145">
        <f>IF(N860="sníž. přenesená",J860,0)</f>
        <v>0</v>
      </c>
      <c r="BI860" s="145">
        <f>IF(N860="nulová",J860,0)</f>
        <v>0</v>
      </c>
      <c r="BJ860" s="19" t="s">
        <v>77</v>
      </c>
      <c r="BK860" s="145">
        <f>ROUND(I860*H860,2)</f>
        <v>0</v>
      </c>
      <c r="BL860" s="19" t="s">
        <v>316</v>
      </c>
      <c r="BM860" s="144" t="s">
        <v>9728</v>
      </c>
    </row>
    <row r="861" spans="2:65" s="1" customFormat="1" ht="48.75">
      <c r="B861" s="34"/>
      <c r="D861" s="150" t="s">
        <v>224</v>
      </c>
      <c r="F861" s="151" t="s">
        <v>9725</v>
      </c>
      <c r="I861" s="148"/>
      <c r="L861" s="34"/>
      <c r="M861" s="149"/>
      <c r="T861" s="55"/>
      <c r="AT861" s="19" t="s">
        <v>224</v>
      </c>
      <c r="AU861" s="19" t="s">
        <v>79</v>
      </c>
    </row>
    <row r="862" spans="2:65" s="12" customFormat="1">
      <c r="B862" s="152"/>
      <c r="D862" s="150" t="s">
        <v>226</v>
      </c>
      <c r="E862" s="153" t="s">
        <v>19</v>
      </c>
      <c r="F862" s="154" t="s">
        <v>8537</v>
      </c>
      <c r="H862" s="155">
        <v>3</v>
      </c>
      <c r="I862" s="156"/>
      <c r="L862" s="152"/>
      <c r="M862" s="157"/>
      <c r="T862" s="158"/>
      <c r="AT862" s="153" t="s">
        <v>226</v>
      </c>
      <c r="AU862" s="153" t="s">
        <v>79</v>
      </c>
      <c r="AV862" s="12" t="s">
        <v>79</v>
      </c>
      <c r="AW862" s="12" t="s">
        <v>31</v>
      </c>
      <c r="AX862" s="12" t="s">
        <v>69</v>
      </c>
      <c r="AY862" s="153" t="s">
        <v>212</v>
      </c>
    </row>
    <row r="863" spans="2:65" s="12" customFormat="1">
      <c r="B863" s="152"/>
      <c r="D863" s="150" t="s">
        <v>226</v>
      </c>
      <c r="E863" s="153" t="s">
        <v>19</v>
      </c>
      <c r="F863" s="154" t="s">
        <v>8863</v>
      </c>
      <c r="H863" s="155">
        <v>7</v>
      </c>
      <c r="I863" s="156"/>
      <c r="L863" s="152"/>
      <c r="M863" s="157"/>
      <c r="T863" s="158"/>
      <c r="AT863" s="153" t="s">
        <v>226</v>
      </c>
      <c r="AU863" s="153" t="s">
        <v>79</v>
      </c>
      <c r="AV863" s="12" t="s">
        <v>79</v>
      </c>
      <c r="AW863" s="12" t="s">
        <v>31</v>
      </c>
      <c r="AX863" s="12" t="s">
        <v>69</v>
      </c>
      <c r="AY863" s="153" t="s">
        <v>212</v>
      </c>
    </row>
    <row r="864" spans="2:65" s="13" customFormat="1">
      <c r="B864" s="159"/>
      <c r="D864" s="150" t="s">
        <v>226</v>
      </c>
      <c r="E864" s="160" t="s">
        <v>19</v>
      </c>
      <c r="F864" s="161" t="s">
        <v>228</v>
      </c>
      <c r="H864" s="162">
        <v>10</v>
      </c>
      <c r="I864" s="163"/>
      <c r="L864" s="159"/>
      <c r="M864" s="164"/>
      <c r="T864" s="165"/>
      <c r="AT864" s="160" t="s">
        <v>226</v>
      </c>
      <c r="AU864" s="160" t="s">
        <v>79</v>
      </c>
      <c r="AV864" s="13" t="s">
        <v>229</v>
      </c>
      <c r="AW864" s="13" t="s">
        <v>31</v>
      </c>
      <c r="AX864" s="13" t="s">
        <v>77</v>
      </c>
      <c r="AY864" s="160" t="s">
        <v>212</v>
      </c>
    </row>
    <row r="865" spans="2:65" s="1" customFormat="1" ht="16.5" customHeight="1">
      <c r="B865" s="34"/>
      <c r="C865" s="133" t="s">
        <v>1300</v>
      </c>
      <c r="D865" s="133" t="s">
        <v>215</v>
      </c>
      <c r="E865" s="134" t="s">
        <v>9729</v>
      </c>
      <c r="F865" s="135" t="s">
        <v>9730</v>
      </c>
      <c r="G865" s="136" t="s">
        <v>624</v>
      </c>
      <c r="H865" s="137">
        <v>16</v>
      </c>
      <c r="I865" s="138"/>
      <c r="J865" s="139">
        <f>ROUND(I865*H865,2)</f>
        <v>0</v>
      </c>
      <c r="K865" s="135" t="s">
        <v>5488</v>
      </c>
      <c r="L865" s="34"/>
      <c r="M865" s="140" t="s">
        <v>19</v>
      </c>
      <c r="N865" s="141" t="s">
        <v>40</v>
      </c>
      <c r="P865" s="142">
        <f>O865*H865</f>
        <v>0</v>
      </c>
      <c r="Q865" s="142">
        <v>0</v>
      </c>
      <c r="R865" s="142">
        <f>Q865*H865</f>
        <v>0</v>
      </c>
      <c r="S865" s="142">
        <v>0</v>
      </c>
      <c r="T865" s="143">
        <f>S865*H865</f>
        <v>0</v>
      </c>
      <c r="AR865" s="144" t="s">
        <v>316</v>
      </c>
      <c r="AT865" s="144" t="s">
        <v>215</v>
      </c>
      <c r="AU865" s="144" t="s">
        <v>79</v>
      </c>
      <c r="AY865" s="19" t="s">
        <v>212</v>
      </c>
      <c r="BE865" s="145">
        <f>IF(N865="základní",J865,0)</f>
        <v>0</v>
      </c>
      <c r="BF865" s="145">
        <f>IF(N865="snížená",J865,0)</f>
        <v>0</v>
      </c>
      <c r="BG865" s="145">
        <f>IF(N865="zákl. přenesená",J865,0)</f>
        <v>0</v>
      </c>
      <c r="BH865" s="145">
        <f>IF(N865="sníž. přenesená",J865,0)</f>
        <v>0</v>
      </c>
      <c r="BI865" s="145">
        <f>IF(N865="nulová",J865,0)</f>
        <v>0</v>
      </c>
      <c r="BJ865" s="19" t="s">
        <v>77</v>
      </c>
      <c r="BK865" s="145">
        <f>ROUND(I865*H865,2)</f>
        <v>0</v>
      </c>
      <c r="BL865" s="19" t="s">
        <v>316</v>
      </c>
      <c r="BM865" s="144" t="s">
        <v>9731</v>
      </c>
    </row>
    <row r="866" spans="2:65" s="1" customFormat="1" ht="48.75">
      <c r="B866" s="34"/>
      <c r="D866" s="150" t="s">
        <v>224</v>
      </c>
      <c r="F866" s="151" t="s">
        <v>9725</v>
      </c>
      <c r="I866" s="148"/>
      <c r="L866" s="34"/>
      <c r="M866" s="149"/>
      <c r="T866" s="55"/>
      <c r="AT866" s="19" t="s">
        <v>224</v>
      </c>
      <c r="AU866" s="19" t="s">
        <v>79</v>
      </c>
    </row>
    <row r="867" spans="2:65" s="12" customFormat="1">
      <c r="B867" s="152"/>
      <c r="D867" s="150" t="s">
        <v>226</v>
      </c>
      <c r="E867" s="153" t="s">
        <v>19</v>
      </c>
      <c r="F867" s="154" t="s">
        <v>6365</v>
      </c>
      <c r="H867" s="155">
        <v>8</v>
      </c>
      <c r="I867" s="156"/>
      <c r="L867" s="152"/>
      <c r="M867" s="157"/>
      <c r="T867" s="158"/>
      <c r="AT867" s="153" t="s">
        <v>226</v>
      </c>
      <c r="AU867" s="153" t="s">
        <v>79</v>
      </c>
      <c r="AV867" s="12" t="s">
        <v>79</v>
      </c>
      <c r="AW867" s="12" t="s">
        <v>31</v>
      </c>
      <c r="AX867" s="12" t="s">
        <v>69</v>
      </c>
      <c r="AY867" s="153" t="s">
        <v>212</v>
      </c>
    </row>
    <row r="868" spans="2:65" s="12" customFormat="1">
      <c r="B868" s="152"/>
      <c r="D868" s="150" t="s">
        <v>226</v>
      </c>
      <c r="E868" s="153" t="s">
        <v>19</v>
      </c>
      <c r="F868" s="154" t="s">
        <v>9706</v>
      </c>
      <c r="H868" s="155">
        <v>5</v>
      </c>
      <c r="I868" s="156"/>
      <c r="L868" s="152"/>
      <c r="M868" s="157"/>
      <c r="T868" s="158"/>
      <c r="AT868" s="153" t="s">
        <v>226</v>
      </c>
      <c r="AU868" s="153" t="s">
        <v>79</v>
      </c>
      <c r="AV868" s="12" t="s">
        <v>79</v>
      </c>
      <c r="AW868" s="12" t="s">
        <v>31</v>
      </c>
      <c r="AX868" s="12" t="s">
        <v>69</v>
      </c>
      <c r="AY868" s="153" t="s">
        <v>212</v>
      </c>
    </row>
    <row r="869" spans="2:65" s="12" customFormat="1">
      <c r="B869" s="152"/>
      <c r="D869" s="150" t="s">
        <v>226</v>
      </c>
      <c r="E869" s="153" t="s">
        <v>19</v>
      </c>
      <c r="F869" s="154" t="s">
        <v>8890</v>
      </c>
      <c r="H869" s="155">
        <v>3</v>
      </c>
      <c r="I869" s="156"/>
      <c r="L869" s="152"/>
      <c r="M869" s="157"/>
      <c r="T869" s="158"/>
      <c r="AT869" s="153" t="s">
        <v>226</v>
      </c>
      <c r="AU869" s="153" t="s">
        <v>79</v>
      </c>
      <c r="AV869" s="12" t="s">
        <v>79</v>
      </c>
      <c r="AW869" s="12" t="s">
        <v>31</v>
      </c>
      <c r="AX869" s="12" t="s">
        <v>69</v>
      </c>
      <c r="AY869" s="153" t="s">
        <v>212</v>
      </c>
    </row>
    <row r="870" spans="2:65" s="13" customFormat="1">
      <c r="B870" s="159"/>
      <c r="D870" s="150" t="s">
        <v>226</v>
      </c>
      <c r="E870" s="160" t="s">
        <v>19</v>
      </c>
      <c r="F870" s="161" t="s">
        <v>228</v>
      </c>
      <c r="H870" s="162">
        <v>16</v>
      </c>
      <c r="I870" s="163"/>
      <c r="L870" s="159"/>
      <c r="M870" s="164"/>
      <c r="T870" s="165"/>
      <c r="AT870" s="160" t="s">
        <v>226</v>
      </c>
      <c r="AU870" s="160" t="s">
        <v>79</v>
      </c>
      <c r="AV870" s="13" t="s">
        <v>229</v>
      </c>
      <c r="AW870" s="13" t="s">
        <v>31</v>
      </c>
      <c r="AX870" s="13" t="s">
        <v>77</v>
      </c>
      <c r="AY870" s="160" t="s">
        <v>212</v>
      </c>
    </row>
    <row r="871" spans="2:65" s="1" customFormat="1" ht="16.5" customHeight="1">
      <c r="B871" s="34"/>
      <c r="C871" s="133" t="s">
        <v>1306</v>
      </c>
      <c r="D871" s="133" t="s">
        <v>215</v>
      </c>
      <c r="E871" s="134" t="s">
        <v>9732</v>
      </c>
      <c r="F871" s="135" t="s">
        <v>9733</v>
      </c>
      <c r="G871" s="136" t="s">
        <v>624</v>
      </c>
      <c r="H871" s="137">
        <v>17</v>
      </c>
      <c r="I871" s="138"/>
      <c r="J871" s="139">
        <f>ROUND(I871*H871,2)</f>
        <v>0</v>
      </c>
      <c r="K871" s="135" t="s">
        <v>5488</v>
      </c>
      <c r="L871" s="34"/>
      <c r="M871" s="140" t="s">
        <v>19</v>
      </c>
      <c r="N871" s="141" t="s">
        <v>40</v>
      </c>
      <c r="P871" s="142">
        <f>O871*H871</f>
        <v>0</v>
      </c>
      <c r="Q871" s="142">
        <v>0</v>
      </c>
      <c r="R871" s="142">
        <f>Q871*H871</f>
        <v>0</v>
      </c>
      <c r="S871" s="142">
        <v>0</v>
      </c>
      <c r="T871" s="143">
        <f>S871*H871</f>
        <v>0</v>
      </c>
      <c r="AR871" s="144" t="s">
        <v>316</v>
      </c>
      <c r="AT871" s="144" t="s">
        <v>215</v>
      </c>
      <c r="AU871" s="144" t="s">
        <v>79</v>
      </c>
      <c r="AY871" s="19" t="s">
        <v>212</v>
      </c>
      <c r="BE871" s="145">
        <f>IF(N871="základní",J871,0)</f>
        <v>0</v>
      </c>
      <c r="BF871" s="145">
        <f>IF(N871="snížená",J871,0)</f>
        <v>0</v>
      </c>
      <c r="BG871" s="145">
        <f>IF(N871="zákl. přenesená",J871,0)</f>
        <v>0</v>
      </c>
      <c r="BH871" s="145">
        <f>IF(N871="sníž. přenesená",J871,0)</f>
        <v>0</v>
      </c>
      <c r="BI871" s="145">
        <f>IF(N871="nulová",J871,0)</f>
        <v>0</v>
      </c>
      <c r="BJ871" s="19" t="s">
        <v>77</v>
      </c>
      <c r="BK871" s="145">
        <f>ROUND(I871*H871,2)</f>
        <v>0</v>
      </c>
      <c r="BL871" s="19" t="s">
        <v>316</v>
      </c>
      <c r="BM871" s="144" t="s">
        <v>9734</v>
      </c>
    </row>
    <row r="872" spans="2:65" s="1" customFormat="1" ht="48.75">
      <c r="B872" s="34"/>
      <c r="D872" s="150" t="s">
        <v>224</v>
      </c>
      <c r="F872" s="151" t="s">
        <v>9725</v>
      </c>
      <c r="I872" s="148"/>
      <c r="L872" s="34"/>
      <c r="M872" s="149"/>
      <c r="T872" s="55"/>
      <c r="AT872" s="19" t="s">
        <v>224</v>
      </c>
      <c r="AU872" s="19" t="s">
        <v>79</v>
      </c>
    </row>
    <row r="873" spans="2:65" s="12" customFormat="1">
      <c r="B873" s="152"/>
      <c r="D873" s="150" t="s">
        <v>226</v>
      </c>
      <c r="E873" s="153" t="s">
        <v>19</v>
      </c>
      <c r="F873" s="154" t="s">
        <v>8465</v>
      </c>
      <c r="H873" s="155">
        <v>2</v>
      </c>
      <c r="I873" s="156"/>
      <c r="L873" s="152"/>
      <c r="M873" s="157"/>
      <c r="T873" s="158"/>
      <c r="AT873" s="153" t="s">
        <v>226</v>
      </c>
      <c r="AU873" s="153" t="s">
        <v>79</v>
      </c>
      <c r="AV873" s="12" t="s">
        <v>79</v>
      </c>
      <c r="AW873" s="12" t="s">
        <v>31</v>
      </c>
      <c r="AX873" s="12" t="s">
        <v>69</v>
      </c>
      <c r="AY873" s="153" t="s">
        <v>212</v>
      </c>
    </row>
    <row r="874" spans="2:65" s="12" customFormat="1">
      <c r="B874" s="152"/>
      <c r="D874" s="150" t="s">
        <v>226</v>
      </c>
      <c r="E874" s="153" t="s">
        <v>19</v>
      </c>
      <c r="F874" s="154" t="s">
        <v>8871</v>
      </c>
      <c r="H874" s="155">
        <v>2</v>
      </c>
      <c r="I874" s="156"/>
      <c r="L874" s="152"/>
      <c r="M874" s="157"/>
      <c r="T874" s="158"/>
      <c r="AT874" s="153" t="s">
        <v>226</v>
      </c>
      <c r="AU874" s="153" t="s">
        <v>79</v>
      </c>
      <c r="AV874" s="12" t="s">
        <v>79</v>
      </c>
      <c r="AW874" s="12" t="s">
        <v>31</v>
      </c>
      <c r="AX874" s="12" t="s">
        <v>69</v>
      </c>
      <c r="AY874" s="153" t="s">
        <v>212</v>
      </c>
    </row>
    <row r="875" spans="2:65" s="12" customFormat="1">
      <c r="B875" s="152"/>
      <c r="D875" s="150" t="s">
        <v>226</v>
      </c>
      <c r="E875" s="153" t="s">
        <v>19</v>
      </c>
      <c r="F875" s="154" t="s">
        <v>8875</v>
      </c>
      <c r="H875" s="155">
        <v>2</v>
      </c>
      <c r="I875" s="156"/>
      <c r="L875" s="152"/>
      <c r="M875" s="157"/>
      <c r="T875" s="158"/>
      <c r="AT875" s="153" t="s">
        <v>226</v>
      </c>
      <c r="AU875" s="153" t="s">
        <v>79</v>
      </c>
      <c r="AV875" s="12" t="s">
        <v>79</v>
      </c>
      <c r="AW875" s="12" t="s">
        <v>31</v>
      </c>
      <c r="AX875" s="12" t="s">
        <v>69</v>
      </c>
      <c r="AY875" s="153" t="s">
        <v>212</v>
      </c>
    </row>
    <row r="876" spans="2:65" s="12" customFormat="1">
      <c r="B876" s="152"/>
      <c r="D876" s="150" t="s">
        <v>226</v>
      </c>
      <c r="E876" s="153" t="s">
        <v>19</v>
      </c>
      <c r="F876" s="154" t="s">
        <v>8876</v>
      </c>
      <c r="H876" s="155">
        <v>2</v>
      </c>
      <c r="I876" s="156"/>
      <c r="L876" s="152"/>
      <c r="M876" s="157"/>
      <c r="T876" s="158"/>
      <c r="AT876" s="153" t="s">
        <v>226</v>
      </c>
      <c r="AU876" s="153" t="s">
        <v>79</v>
      </c>
      <c r="AV876" s="12" t="s">
        <v>79</v>
      </c>
      <c r="AW876" s="12" t="s">
        <v>31</v>
      </c>
      <c r="AX876" s="12" t="s">
        <v>69</v>
      </c>
      <c r="AY876" s="153" t="s">
        <v>212</v>
      </c>
    </row>
    <row r="877" spans="2:65" s="12" customFormat="1">
      <c r="B877" s="152"/>
      <c r="D877" s="150" t="s">
        <v>226</v>
      </c>
      <c r="E877" s="153" t="s">
        <v>19</v>
      </c>
      <c r="F877" s="154" t="s">
        <v>9706</v>
      </c>
      <c r="H877" s="155">
        <v>5</v>
      </c>
      <c r="I877" s="156"/>
      <c r="L877" s="152"/>
      <c r="M877" s="157"/>
      <c r="T877" s="158"/>
      <c r="AT877" s="153" t="s">
        <v>226</v>
      </c>
      <c r="AU877" s="153" t="s">
        <v>79</v>
      </c>
      <c r="AV877" s="12" t="s">
        <v>79</v>
      </c>
      <c r="AW877" s="12" t="s">
        <v>31</v>
      </c>
      <c r="AX877" s="12" t="s">
        <v>69</v>
      </c>
      <c r="AY877" s="153" t="s">
        <v>212</v>
      </c>
    </row>
    <row r="878" spans="2:65" s="12" customFormat="1">
      <c r="B878" s="152"/>
      <c r="D878" s="150" t="s">
        <v>226</v>
      </c>
      <c r="E878" s="153" t="s">
        <v>19</v>
      </c>
      <c r="F878" s="154" t="s">
        <v>8877</v>
      </c>
      <c r="H878" s="155">
        <v>2</v>
      </c>
      <c r="I878" s="156"/>
      <c r="L878" s="152"/>
      <c r="M878" s="157"/>
      <c r="T878" s="158"/>
      <c r="AT878" s="153" t="s">
        <v>226</v>
      </c>
      <c r="AU878" s="153" t="s">
        <v>79</v>
      </c>
      <c r="AV878" s="12" t="s">
        <v>79</v>
      </c>
      <c r="AW878" s="12" t="s">
        <v>31</v>
      </c>
      <c r="AX878" s="12" t="s">
        <v>69</v>
      </c>
      <c r="AY878" s="153" t="s">
        <v>212</v>
      </c>
    </row>
    <row r="879" spans="2:65" s="12" customFormat="1">
      <c r="B879" s="152"/>
      <c r="D879" s="150" t="s">
        <v>226</v>
      </c>
      <c r="E879" s="153" t="s">
        <v>19</v>
      </c>
      <c r="F879" s="154" t="s">
        <v>8524</v>
      </c>
      <c r="H879" s="155">
        <v>2</v>
      </c>
      <c r="I879" s="156"/>
      <c r="L879" s="152"/>
      <c r="M879" s="157"/>
      <c r="T879" s="158"/>
      <c r="AT879" s="153" t="s">
        <v>226</v>
      </c>
      <c r="AU879" s="153" t="s">
        <v>79</v>
      </c>
      <c r="AV879" s="12" t="s">
        <v>79</v>
      </c>
      <c r="AW879" s="12" t="s">
        <v>31</v>
      </c>
      <c r="AX879" s="12" t="s">
        <v>69</v>
      </c>
      <c r="AY879" s="153" t="s">
        <v>212</v>
      </c>
    </row>
    <row r="880" spans="2:65" s="13" customFormat="1">
      <c r="B880" s="159"/>
      <c r="D880" s="150" t="s">
        <v>226</v>
      </c>
      <c r="E880" s="160" t="s">
        <v>19</v>
      </c>
      <c r="F880" s="161" t="s">
        <v>228</v>
      </c>
      <c r="H880" s="162">
        <v>17</v>
      </c>
      <c r="I880" s="163"/>
      <c r="L880" s="159"/>
      <c r="M880" s="164"/>
      <c r="T880" s="165"/>
      <c r="AT880" s="160" t="s">
        <v>226</v>
      </c>
      <c r="AU880" s="160" t="s">
        <v>79</v>
      </c>
      <c r="AV880" s="13" t="s">
        <v>229</v>
      </c>
      <c r="AW880" s="13" t="s">
        <v>31</v>
      </c>
      <c r="AX880" s="13" t="s">
        <v>77</v>
      </c>
      <c r="AY880" s="160" t="s">
        <v>212</v>
      </c>
    </row>
    <row r="881" spans="2:65" s="1" customFormat="1" ht="16.5" customHeight="1">
      <c r="B881" s="34"/>
      <c r="C881" s="133" t="s">
        <v>1314</v>
      </c>
      <c r="D881" s="133" t="s">
        <v>215</v>
      </c>
      <c r="E881" s="134" t="s">
        <v>9735</v>
      </c>
      <c r="F881" s="135" t="s">
        <v>9736</v>
      </c>
      <c r="G881" s="136" t="s">
        <v>624</v>
      </c>
      <c r="H881" s="137">
        <v>11</v>
      </c>
      <c r="I881" s="138"/>
      <c r="J881" s="139">
        <f>ROUND(I881*H881,2)</f>
        <v>0</v>
      </c>
      <c r="K881" s="135" t="s">
        <v>5488</v>
      </c>
      <c r="L881" s="34"/>
      <c r="M881" s="140" t="s">
        <v>19</v>
      </c>
      <c r="N881" s="141" t="s">
        <v>40</v>
      </c>
      <c r="P881" s="142">
        <f>O881*H881</f>
        <v>0</v>
      </c>
      <c r="Q881" s="142">
        <v>0</v>
      </c>
      <c r="R881" s="142">
        <f>Q881*H881</f>
        <v>0</v>
      </c>
      <c r="S881" s="142">
        <v>0</v>
      </c>
      <c r="T881" s="143">
        <f>S881*H881</f>
        <v>0</v>
      </c>
      <c r="AR881" s="144" t="s">
        <v>316</v>
      </c>
      <c r="AT881" s="144" t="s">
        <v>215</v>
      </c>
      <c r="AU881" s="144" t="s">
        <v>79</v>
      </c>
      <c r="AY881" s="19" t="s">
        <v>212</v>
      </c>
      <c r="BE881" s="145">
        <f>IF(N881="základní",J881,0)</f>
        <v>0</v>
      </c>
      <c r="BF881" s="145">
        <f>IF(N881="snížená",J881,0)</f>
        <v>0</v>
      </c>
      <c r="BG881" s="145">
        <f>IF(N881="zákl. přenesená",J881,0)</f>
        <v>0</v>
      </c>
      <c r="BH881" s="145">
        <f>IF(N881="sníž. přenesená",J881,0)</f>
        <v>0</v>
      </c>
      <c r="BI881" s="145">
        <f>IF(N881="nulová",J881,0)</f>
        <v>0</v>
      </c>
      <c r="BJ881" s="19" t="s">
        <v>77</v>
      </c>
      <c r="BK881" s="145">
        <f>ROUND(I881*H881,2)</f>
        <v>0</v>
      </c>
      <c r="BL881" s="19" t="s">
        <v>316</v>
      </c>
      <c r="BM881" s="144" t="s">
        <v>9737</v>
      </c>
    </row>
    <row r="882" spans="2:65" s="1" customFormat="1" ht="48.75">
      <c r="B882" s="34"/>
      <c r="D882" s="150" t="s">
        <v>224</v>
      </c>
      <c r="F882" s="151" t="s">
        <v>9725</v>
      </c>
      <c r="I882" s="148"/>
      <c r="L882" s="34"/>
      <c r="M882" s="149"/>
      <c r="T882" s="55"/>
      <c r="AT882" s="19" t="s">
        <v>224</v>
      </c>
      <c r="AU882" s="19" t="s">
        <v>79</v>
      </c>
    </row>
    <row r="883" spans="2:65" s="12" customFormat="1">
      <c r="B883" s="152"/>
      <c r="D883" s="150" t="s">
        <v>226</v>
      </c>
      <c r="E883" s="153" t="s">
        <v>19</v>
      </c>
      <c r="F883" s="154" t="s">
        <v>5669</v>
      </c>
      <c r="H883" s="155">
        <v>1</v>
      </c>
      <c r="I883" s="156"/>
      <c r="L883" s="152"/>
      <c r="M883" s="157"/>
      <c r="T883" s="158"/>
      <c r="AT883" s="153" t="s">
        <v>226</v>
      </c>
      <c r="AU883" s="153" t="s">
        <v>79</v>
      </c>
      <c r="AV883" s="12" t="s">
        <v>79</v>
      </c>
      <c r="AW883" s="12" t="s">
        <v>31</v>
      </c>
      <c r="AX883" s="12" t="s">
        <v>69</v>
      </c>
      <c r="AY883" s="153" t="s">
        <v>212</v>
      </c>
    </row>
    <row r="884" spans="2:65" s="12" customFormat="1">
      <c r="B884" s="152"/>
      <c r="D884" s="150" t="s">
        <v>226</v>
      </c>
      <c r="E884" s="153" t="s">
        <v>19</v>
      </c>
      <c r="F884" s="154" t="s">
        <v>9705</v>
      </c>
      <c r="H884" s="155">
        <v>5</v>
      </c>
      <c r="I884" s="156"/>
      <c r="L884" s="152"/>
      <c r="M884" s="157"/>
      <c r="T884" s="158"/>
      <c r="AT884" s="153" t="s">
        <v>226</v>
      </c>
      <c r="AU884" s="153" t="s">
        <v>79</v>
      </c>
      <c r="AV884" s="12" t="s">
        <v>79</v>
      </c>
      <c r="AW884" s="12" t="s">
        <v>31</v>
      </c>
      <c r="AX884" s="12" t="s">
        <v>69</v>
      </c>
      <c r="AY884" s="153" t="s">
        <v>212</v>
      </c>
    </row>
    <row r="885" spans="2:65" s="12" customFormat="1">
      <c r="B885" s="152"/>
      <c r="D885" s="150" t="s">
        <v>226</v>
      </c>
      <c r="E885" s="153" t="s">
        <v>19</v>
      </c>
      <c r="F885" s="154" t="s">
        <v>9706</v>
      </c>
      <c r="H885" s="155">
        <v>5</v>
      </c>
      <c r="I885" s="156"/>
      <c r="L885" s="152"/>
      <c r="M885" s="157"/>
      <c r="T885" s="158"/>
      <c r="AT885" s="153" t="s">
        <v>226</v>
      </c>
      <c r="AU885" s="153" t="s">
        <v>79</v>
      </c>
      <c r="AV885" s="12" t="s">
        <v>79</v>
      </c>
      <c r="AW885" s="12" t="s">
        <v>31</v>
      </c>
      <c r="AX885" s="12" t="s">
        <v>69</v>
      </c>
      <c r="AY885" s="153" t="s">
        <v>212</v>
      </c>
    </row>
    <row r="886" spans="2:65" s="13" customFormat="1">
      <c r="B886" s="159"/>
      <c r="D886" s="150" t="s">
        <v>226</v>
      </c>
      <c r="E886" s="160" t="s">
        <v>19</v>
      </c>
      <c r="F886" s="161" t="s">
        <v>228</v>
      </c>
      <c r="H886" s="162">
        <v>11</v>
      </c>
      <c r="I886" s="163"/>
      <c r="L886" s="159"/>
      <c r="M886" s="164"/>
      <c r="T886" s="165"/>
      <c r="AT886" s="160" t="s">
        <v>226</v>
      </c>
      <c r="AU886" s="160" t="s">
        <v>79</v>
      </c>
      <c r="AV886" s="13" t="s">
        <v>229</v>
      </c>
      <c r="AW886" s="13" t="s">
        <v>31</v>
      </c>
      <c r="AX886" s="13" t="s">
        <v>77</v>
      </c>
      <c r="AY886" s="160" t="s">
        <v>212</v>
      </c>
    </row>
    <row r="887" spans="2:65" s="1" customFormat="1" ht="16.5" customHeight="1">
      <c r="B887" s="34"/>
      <c r="C887" s="133" t="s">
        <v>1319</v>
      </c>
      <c r="D887" s="133" t="s">
        <v>215</v>
      </c>
      <c r="E887" s="134" t="s">
        <v>9738</v>
      </c>
      <c r="F887" s="135" t="s">
        <v>9739</v>
      </c>
      <c r="G887" s="136" t="s">
        <v>624</v>
      </c>
      <c r="H887" s="137">
        <v>7</v>
      </c>
      <c r="I887" s="138"/>
      <c r="J887" s="139">
        <f>ROUND(I887*H887,2)</f>
        <v>0</v>
      </c>
      <c r="K887" s="135" t="s">
        <v>5488</v>
      </c>
      <c r="L887" s="34"/>
      <c r="M887" s="140" t="s">
        <v>19</v>
      </c>
      <c r="N887" s="141" t="s">
        <v>40</v>
      </c>
      <c r="P887" s="142">
        <f>O887*H887</f>
        <v>0</v>
      </c>
      <c r="Q887" s="142">
        <v>0</v>
      </c>
      <c r="R887" s="142">
        <f>Q887*H887</f>
        <v>0</v>
      </c>
      <c r="S887" s="142">
        <v>0</v>
      </c>
      <c r="T887" s="143">
        <f>S887*H887</f>
        <v>0</v>
      </c>
      <c r="AR887" s="144" t="s">
        <v>316</v>
      </c>
      <c r="AT887" s="144" t="s">
        <v>215</v>
      </c>
      <c r="AU887" s="144" t="s">
        <v>79</v>
      </c>
      <c r="AY887" s="19" t="s">
        <v>212</v>
      </c>
      <c r="BE887" s="145">
        <f>IF(N887="základní",J887,0)</f>
        <v>0</v>
      </c>
      <c r="BF887" s="145">
        <f>IF(N887="snížená",J887,0)</f>
        <v>0</v>
      </c>
      <c r="BG887" s="145">
        <f>IF(N887="zákl. přenesená",J887,0)</f>
        <v>0</v>
      </c>
      <c r="BH887" s="145">
        <f>IF(N887="sníž. přenesená",J887,0)</f>
        <v>0</v>
      </c>
      <c r="BI887" s="145">
        <f>IF(N887="nulová",J887,0)</f>
        <v>0</v>
      </c>
      <c r="BJ887" s="19" t="s">
        <v>77</v>
      </c>
      <c r="BK887" s="145">
        <f>ROUND(I887*H887,2)</f>
        <v>0</v>
      </c>
      <c r="BL887" s="19" t="s">
        <v>316</v>
      </c>
      <c r="BM887" s="144" t="s">
        <v>9740</v>
      </c>
    </row>
    <row r="888" spans="2:65" s="1" customFormat="1" ht="48.75">
      <c r="B888" s="34"/>
      <c r="D888" s="150" t="s">
        <v>224</v>
      </c>
      <c r="F888" s="151" t="s">
        <v>9725</v>
      </c>
      <c r="I888" s="148"/>
      <c r="L888" s="34"/>
      <c r="M888" s="149"/>
      <c r="T888" s="55"/>
      <c r="AT888" s="19" t="s">
        <v>224</v>
      </c>
      <c r="AU888" s="19" t="s">
        <v>79</v>
      </c>
    </row>
    <row r="889" spans="2:65" s="12" customFormat="1">
      <c r="B889" s="152"/>
      <c r="D889" s="150" t="s">
        <v>226</v>
      </c>
      <c r="E889" s="153" t="s">
        <v>19</v>
      </c>
      <c r="F889" s="154" t="s">
        <v>8533</v>
      </c>
      <c r="H889" s="155">
        <v>4</v>
      </c>
      <c r="I889" s="156"/>
      <c r="L889" s="152"/>
      <c r="M889" s="157"/>
      <c r="T889" s="158"/>
      <c r="AT889" s="153" t="s">
        <v>226</v>
      </c>
      <c r="AU889" s="153" t="s">
        <v>79</v>
      </c>
      <c r="AV889" s="12" t="s">
        <v>79</v>
      </c>
      <c r="AW889" s="12" t="s">
        <v>31</v>
      </c>
      <c r="AX889" s="12" t="s">
        <v>69</v>
      </c>
      <c r="AY889" s="153" t="s">
        <v>212</v>
      </c>
    </row>
    <row r="890" spans="2:65" s="12" customFormat="1">
      <c r="B890" s="152"/>
      <c r="D890" s="150" t="s">
        <v>226</v>
      </c>
      <c r="E890" s="153" t="s">
        <v>19</v>
      </c>
      <c r="F890" s="154" t="s">
        <v>8890</v>
      </c>
      <c r="H890" s="155">
        <v>3</v>
      </c>
      <c r="I890" s="156"/>
      <c r="L890" s="152"/>
      <c r="M890" s="157"/>
      <c r="T890" s="158"/>
      <c r="AT890" s="153" t="s">
        <v>226</v>
      </c>
      <c r="AU890" s="153" t="s">
        <v>79</v>
      </c>
      <c r="AV890" s="12" t="s">
        <v>79</v>
      </c>
      <c r="AW890" s="12" t="s">
        <v>31</v>
      </c>
      <c r="AX890" s="12" t="s">
        <v>69</v>
      </c>
      <c r="AY890" s="153" t="s">
        <v>212</v>
      </c>
    </row>
    <row r="891" spans="2:65" s="13" customFormat="1">
      <c r="B891" s="159"/>
      <c r="D891" s="150" t="s">
        <v>226</v>
      </c>
      <c r="E891" s="160" t="s">
        <v>19</v>
      </c>
      <c r="F891" s="161" t="s">
        <v>228</v>
      </c>
      <c r="H891" s="162">
        <v>7</v>
      </c>
      <c r="I891" s="163"/>
      <c r="L891" s="159"/>
      <c r="M891" s="164"/>
      <c r="T891" s="165"/>
      <c r="AT891" s="160" t="s">
        <v>226</v>
      </c>
      <c r="AU891" s="160" t="s">
        <v>79</v>
      </c>
      <c r="AV891" s="13" t="s">
        <v>229</v>
      </c>
      <c r="AW891" s="13" t="s">
        <v>31</v>
      </c>
      <c r="AX891" s="13" t="s">
        <v>77</v>
      </c>
      <c r="AY891" s="160" t="s">
        <v>212</v>
      </c>
    </row>
    <row r="892" spans="2:65" s="1" customFormat="1" ht="16.5" customHeight="1">
      <c r="B892" s="34"/>
      <c r="C892" s="133" t="s">
        <v>1325</v>
      </c>
      <c r="D892" s="133" t="s">
        <v>215</v>
      </c>
      <c r="E892" s="134" t="s">
        <v>9741</v>
      </c>
      <c r="F892" s="135" t="s">
        <v>9742</v>
      </c>
      <c r="G892" s="136" t="s">
        <v>624</v>
      </c>
      <c r="H892" s="137">
        <v>1</v>
      </c>
      <c r="I892" s="138"/>
      <c r="J892" s="139">
        <f>ROUND(I892*H892,2)</f>
        <v>0</v>
      </c>
      <c r="K892" s="135" t="s">
        <v>5488</v>
      </c>
      <c r="L892" s="34"/>
      <c r="M892" s="140" t="s">
        <v>19</v>
      </c>
      <c r="N892" s="141" t="s">
        <v>40</v>
      </c>
      <c r="P892" s="142">
        <f>O892*H892</f>
        <v>0</v>
      </c>
      <c r="Q892" s="142">
        <v>0</v>
      </c>
      <c r="R892" s="142">
        <f>Q892*H892</f>
        <v>0</v>
      </c>
      <c r="S892" s="142">
        <v>0</v>
      </c>
      <c r="T892" s="143">
        <f>S892*H892</f>
        <v>0</v>
      </c>
      <c r="AR892" s="144" t="s">
        <v>316</v>
      </c>
      <c r="AT892" s="144" t="s">
        <v>215</v>
      </c>
      <c r="AU892" s="144" t="s">
        <v>79</v>
      </c>
      <c r="AY892" s="19" t="s">
        <v>212</v>
      </c>
      <c r="BE892" s="145">
        <f>IF(N892="základní",J892,0)</f>
        <v>0</v>
      </c>
      <c r="BF892" s="145">
        <f>IF(N892="snížená",J892,0)</f>
        <v>0</v>
      </c>
      <c r="BG892" s="145">
        <f>IF(N892="zákl. přenesená",J892,0)</f>
        <v>0</v>
      </c>
      <c r="BH892" s="145">
        <f>IF(N892="sníž. přenesená",J892,0)</f>
        <v>0</v>
      </c>
      <c r="BI892" s="145">
        <f>IF(N892="nulová",J892,0)</f>
        <v>0</v>
      </c>
      <c r="BJ892" s="19" t="s">
        <v>77</v>
      </c>
      <c r="BK892" s="145">
        <f>ROUND(I892*H892,2)</f>
        <v>0</v>
      </c>
      <c r="BL892" s="19" t="s">
        <v>316</v>
      </c>
      <c r="BM892" s="144" t="s">
        <v>9743</v>
      </c>
    </row>
    <row r="893" spans="2:65" s="1" customFormat="1" ht="48.75">
      <c r="B893" s="34"/>
      <c r="D893" s="150" t="s">
        <v>224</v>
      </c>
      <c r="F893" s="151" t="s">
        <v>9725</v>
      </c>
      <c r="I893" s="148"/>
      <c r="L893" s="34"/>
      <c r="M893" s="149"/>
      <c r="T893" s="55"/>
      <c r="AT893" s="19" t="s">
        <v>224</v>
      </c>
      <c r="AU893" s="19" t="s">
        <v>79</v>
      </c>
    </row>
    <row r="894" spans="2:65" s="12" customFormat="1">
      <c r="B894" s="152"/>
      <c r="D894" s="150" t="s">
        <v>226</v>
      </c>
      <c r="E894" s="153" t="s">
        <v>19</v>
      </c>
      <c r="F894" s="154" t="s">
        <v>6006</v>
      </c>
      <c r="H894" s="155">
        <v>1</v>
      </c>
      <c r="I894" s="156"/>
      <c r="L894" s="152"/>
      <c r="M894" s="157"/>
      <c r="T894" s="158"/>
      <c r="AT894" s="153" t="s">
        <v>226</v>
      </c>
      <c r="AU894" s="153" t="s">
        <v>79</v>
      </c>
      <c r="AV894" s="12" t="s">
        <v>79</v>
      </c>
      <c r="AW894" s="12" t="s">
        <v>31</v>
      </c>
      <c r="AX894" s="12" t="s">
        <v>77</v>
      </c>
      <c r="AY894" s="153" t="s">
        <v>212</v>
      </c>
    </row>
    <row r="895" spans="2:65" s="1" customFormat="1" ht="21.75" customHeight="1">
      <c r="B895" s="34"/>
      <c r="C895" s="133" t="s">
        <v>1331</v>
      </c>
      <c r="D895" s="133" t="s">
        <v>215</v>
      </c>
      <c r="E895" s="134" t="s">
        <v>9744</v>
      </c>
      <c r="F895" s="135" t="s">
        <v>9745</v>
      </c>
      <c r="G895" s="136" t="s">
        <v>624</v>
      </c>
      <c r="H895" s="137">
        <v>1</v>
      </c>
      <c r="I895" s="138"/>
      <c r="J895" s="139">
        <f>ROUND(I895*H895,2)</f>
        <v>0</v>
      </c>
      <c r="K895" s="135" t="s">
        <v>5488</v>
      </c>
      <c r="L895" s="34"/>
      <c r="M895" s="140" t="s">
        <v>19</v>
      </c>
      <c r="N895" s="141" t="s">
        <v>40</v>
      </c>
      <c r="P895" s="142">
        <f>O895*H895</f>
        <v>0</v>
      </c>
      <c r="Q895" s="142">
        <v>0</v>
      </c>
      <c r="R895" s="142">
        <f>Q895*H895</f>
        <v>0</v>
      </c>
      <c r="S895" s="142">
        <v>0</v>
      </c>
      <c r="T895" s="143">
        <f>S895*H895</f>
        <v>0</v>
      </c>
      <c r="AR895" s="144" t="s">
        <v>316</v>
      </c>
      <c r="AT895" s="144" t="s">
        <v>215</v>
      </c>
      <c r="AU895" s="144" t="s">
        <v>79</v>
      </c>
      <c r="AY895" s="19" t="s">
        <v>212</v>
      </c>
      <c r="BE895" s="145">
        <f>IF(N895="základní",J895,0)</f>
        <v>0</v>
      </c>
      <c r="BF895" s="145">
        <f>IF(N895="snížená",J895,0)</f>
        <v>0</v>
      </c>
      <c r="BG895" s="145">
        <f>IF(N895="zákl. přenesená",J895,0)</f>
        <v>0</v>
      </c>
      <c r="BH895" s="145">
        <f>IF(N895="sníž. přenesená",J895,0)</f>
        <v>0</v>
      </c>
      <c r="BI895" s="145">
        <f>IF(N895="nulová",J895,0)</f>
        <v>0</v>
      </c>
      <c r="BJ895" s="19" t="s">
        <v>77</v>
      </c>
      <c r="BK895" s="145">
        <f>ROUND(I895*H895,2)</f>
        <v>0</v>
      </c>
      <c r="BL895" s="19" t="s">
        <v>316</v>
      </c>
      <c r="BM895" s="144" t="s">
        <v>9746</v>
      </c>
    </row>
    <row r="896" spans="2:65" s="1" customFormat="1" ht="48.75">
      <c r="B896" s="34"/>
      <c r="D896" s="150" t="s">
        <v>224</v>
      </c>
      <c r="F896" s="151" t="s">
        <v>9725</v>
      </c>
      <c r="I896" s="148"/>
      <c r="L896" s="34"/>
      <c r="M896" s="149"/>
      <c r="T896" s="55"/>
      <c r="AT896" s="19" t="s">
        <v>224</v>
      </c>
      <c r="AU896" s="19" t="s">
        <v>79</v>
      </c>
    </row>
    <row r="897" spans="2:65" s="12" customFormat="1">
      <c r="B897" s="152"/>
      <c r="D897" s="150" t="s">
        <v>226</v>
      </c>
      <c r="E897" s="153" t="s">
        <v>19</v>
      </c>
      <c r="F897" s="154" t="s">
        <v>6006</v>
      </c>
      <c r="H897" s="155">
        <v>1</v>
      </c>
      <c r="I897" s="156"/>
      <c r="L897" s="152"/>
      <c r="M897" s="157"/>
      <c r="T897" s="158"/>
      <c r="AT897" s="153" t="s">
        <v>226</v>
      </c>
      <c r="AU897" s="153" t="s">
        <v>79</v>
      </c>
      <c r="AV897" s="12" t="s">
        <v>79</v>
      </c>
      <c r="AW897" s="12" t="s">
        <v>31</v>
      </c>
      <c r="AX897" s="12" t="s">
        <v>77</v>
      </c>
      <c r="AY897" s="153" t="s">
        <v>212</v>
      </c>
    </row>
    <row r="898" spans="2:65" s="1" customFormat="1" ht="16.5" customHeight="1">
      <c r="B898" s="34"/>
      <c r="C898" s="133" t="s">
        <v>1339</v>
      </c>
      <c r="D898" s="133" t="s">
        <v>215</v>
      </c>
      <c r="E898" s="134" t="s">
        <v>9747</v>
      </c>
      <c r="F898" s="135" t="s">
        <v>9748</v>
      </c>
      <c r="G898" s="136" t="s">
        <v>624</v>
      </c>
      <c r="H898" s="137">
        <v>10</v>
      </c>
      <c r="I898" s="138"/>
      <c r="J898" s="139">
        <f>ROUND(I898*H898,2)</f>
        <v>0</v>
      </c>
      <c r="K898" s="135" t="s">
        <v>5488</v>
      </c>
      <c r="L898" s="34"/>
      <c r="M898" s="140" t="s">
        <v>19</v>
      </c>
      <c r="N898" s="141" t="s">
        <v>40</v>
      </c>
      <c r="P898" s="142">
        <f>O898*H898</f>
        <v>0</v>
      </c>
      <c r="Q898" s="142">
        <v>0</v>
      </c>
      <c r="R898" s="142">
        <f>Q898*H898</f>
        <v>0</v>
      </c>
      <c r="S898" s="142">
        <v>0</v>
      </c>
      <c r="T898" s="143">
        <f>S898*H898</f>
        <v>0</v>
      </c>
      <c r="AR898" s="144" t="s">
        <v>316</v>
      </c>
      <c r="AT898" s="144" t="s">
        <v>215</v>
      </c>
      <c r="AU898" s="144" t="s">
        <v>79</v>
      </c>
      <c r="AY898" s="19" t="s">
        <v>212</v>
      </c>
      <c r="BE898" s="145">
        <f>IF(N898="základní",J898,0)</f>
        <v>0</v>
      </c>
      <c r="BF898" s="145">
        <f>IF(N898="snížená",J898,0)</f>
        <v>0</v>
      </c>
      <c r="BG898" s="145">
        <f>IF(N898="zákl. přenesená",J898,0)</f>
        <v>0</v>
      </c>
      <c r="BH898" s="145">
        <f>IF(N898="sníž. přenesená",J898,0)</f>
        <v>0</v>
      </c>
      <c r="BI898" s="145">
        <f>IF(N898="nulová",J898,0)</f>
        <v>0</v>
      </c>
      <c r="BJ898" s="19" t="s">
        <v>77</v>
      </c>
      <c r="BK898" s="145">
        <f>ROUND(I898*H898,2)</f>
        <v>0</v>
      </c>
      <c r="BL898" s="19" t="s">
        <v>316</v>
      </c>
      <c r="BM898" s="144" t="s">
        <v>9749</v>
      </c>
    </row>
    <row r="899" spans="2:65" s="1" customFormat="1" ht="48.75">
      <c r="B899" s="34"/>
      <c r="D899" s="150" t="s">
        <v>224</v>
      </c>
      <c r="F899" s="151" t="s">
        <v>9725</v>
      </c>
      <c r="I899" s="148"/>
      <c r="L899" s="34"/>
      <c r="M899" s="149"/>
      <c r="T899" s="55"/>
      <c r="AT899" s="19" t="s">
        <v>224</v>
      </c>
      <c r="AU899" s="19" t="s">
        <v>79</v>
      </c>
    </row>
    <row r="900" spans="2:65" s="12" customFormat="1">
      <c r="B900" s="152"/>
      <c r="D900" s="150" t="s">
        <v>226</v>
      </c>
      <c r="E900" s="153" t="s">
        <v>19</v>
      </c>
      <c r="F900" s="154" t="s">
        <v>9750</v>
      </c>
      <c r="H900" s="155">
        <v>10</v>
      </c>
      <c r="I900" s="156"/>
      <c r="L900" s="152"/>
      <c r="M900" s="157"/>
      <c r="T900" s="158"/>
      <c r="AT900" s="153" t="s">
        <v>226</v>
      </c>
      <c r="AU900" s="153" t="s">
        <v>79</v>
      </c>
      <c r="AV900" s="12" t="s">
        <v>79</v>
      </c>
      <c r="AW900" s="12" t="s">
        <v>31</v>
      </c>
      <c r="AX900" s="12" t="s">
        <v>77</v>
      </c>
      <c r="AY900" s="153" t="s">
        <v>212</v>
      </c>
    </row>
    <row r="901" spans="2:65" s="1" customFormat="1" ht="16.5" customHeight="1">
      <c r="B901" s="34"/>
      <c r="C901" s="133" t="s">
        <v>1345</v>
      </c>
      <c r="D901" s="133" t="s">
        <v>215</v>
      </c>
      <c r="E901" s="134" t="s">
        <v>9751</v>
      </c>
      <c r="F901" s="135" t="s">
        <v>9752</v>
      </c>
      <c r="G901" s="136" t="s">
        <v>218</v>
      </c>
      <c r="H901" s="137">
        <v>1</v>
      </c>
      <c r="I901" s="138"/>
      <c r="J901" s="139">
        <f>ROUND(I901*H901,2)</f>
        <v>0</v>
      </c>
      <c r="K901" s="135" t="s">
        <v>5488</v>
      </c>
      <c r="L901" s="34"/>
      <c r="M901" s="140" t="s">
        <v>19</v>
      </c>
      <c r="N901" s="141" t="s">
        <v>40</v>
      </c>
      <c r="P901" s="142">
        <f>O901*H901</f>
        <v>0</v>
      </c>
      <c r="Q901" s="142">
        <v>0</v>
      </c>
      <c r="R901" s="142">
        <f>Q901*H901</f>
        <v>0</v>
      </c>
      <c r="S901" s="142">
        <v>0</v>
      </c>
      <c r="T901" s="143">
        <f>S901*H901</f>
        <v>0</v>
      </c>
      <c r="AR901" s="144" t="s">
        <v>316</v>
      </c>
      <c r="AT901" s="144" t="s">
        <v>215</v>
      </c>
      <c r="AU901" s="144" t="s">
        <v>79</v>
      </c>
      <c r="AY901" s="19" t="s">
        <v>212</v>
      </c>
      <c r="BE901" s="145">
        <f>IF(N901="základní",J901,0)</f>
        <v>0</v>
      </c>
      <c r="BF901" s="145">
        <f>IF(N901="snížená",J901,0)</f>
        <v>0</v>
      </c>
      <c r="BG901" s="145">
        <f>IF(N901="zákl. přenesená",J901,0)</f>
        <v>0</v>
      </c>
      <c r="BH901" s="145">
        <f>IF(N901="sníž. přenesená",J901,0)</f>
        <v>0</v>
      </c>
      <c r="BI901" s="145">
        <f>IF(N901="nulová",J901,0)</f>
        <v>0</v>
      </c>
      <c r="BJ901" s="19" t="s">
        <v>77</v>
      </c>
      <c r="BK901" s="145">
        <f>ROUND(I901*H901,2)</f>
        <v>0</v>
      </c>
      <c r="BL901" s="19" t="s">
        <v>316</v>
      </c>
      <c r="BM901" s="144" t="s">
        <v>9753</v>
      </c>
    </row>
    <row r="902" spans="2:65" s="1" customFormat="1" ht="19.5">
      <c r="B902" s="34"/>
      <c r="D902" s="150" t="s">
        <v>224</v>
      </c>
      <c r="F902" s="151" t="s">
        <v>9754</v>
      </c>
      <c r="I902" s="148"/>
      <c r="L902" s="34"/>
      <c r="M902" s="149"/>
      <c r="T902" s="55"/>
      <c r="AT902" s="19" t="s">
        <v>224</v>
      </c>
      <c r="AU902" s="19" t="s">
        <v>79</v>
      </c>
    </row>
    <row r="903" spans="2:65" s="1" customFormat="1" ht="24.2" customHeight="1">
      <c r="B903" s="34"/>
      <c r="C903" s="133" t="s">
        <v>1351</v>
      </c>
      <c r="D903" s="133" t="s">
        <v>215</v>
      </c>
      <c r="E903" s="134" t="s">
        <v>9755</v>
      </c>
      <c r="F903" s="135" t="s">
        <v>9756</v>
      </c>
      <c r="G903" s="136" t="s">
        <v>4232</v>
      </c>
      <c r="H903" s="196"/>
      <c r="I903" s="138"/>
      <c r="J903" s="139">
        <f>ROUND(I903*H903,2)</f>
        <v>0</v>
      </c>
      <c r="K903" s="135" t="s">
        <v>219</v>
      </c>
      <c r="L903" s="34"/>
      <c r="M903" s="140" t="s">
        <v>19</v>
      </c>
      <c r="N903" s="141" t="s">
        <v>40</v>
      </c>
      <c r="P903" s="142">
        <f>O903*H903</f>
        <v>0</v>
      </c>
      <c r="Q903" s="142">
        <v>0</v>
      </c>
      <c r="R903" s="142">
        <f>Q903*H903</f>
        <v>0</v>
      </c>
      <c r="S903" s="142">
        <v>0</v>
      </c>
      <c r="T903" s="143">
        <f>S903*H903</f>
        <v>0</v>
      </c>
      <c r="AR903" s="144" t="s">
        <v>316</v>
      </c>
      <c r="AT903" s="144" t="s">
        <v>215</v>
      </c>
      <c r="AU903" s="144" t="s">
        <v>79</v>
      </c>
      <c r="AY903" s="19" t="s">
        <v>212</v>
      </c>
      <c r="BE903" s="145">
        <f>IF(N903="základní",J903,0)</f>
        <v>0</v>
      </c>
      <c r="BF903" s="145">
        <f>IF(N903="snížená",J903,0)</f>
        <v>0</v>
      </c>
      <c r="BG903" s="145">
        <f>IF(N903="zákl. přenesená",J903,0)</f>
        <v>0</v>
      </c>
      <c r="BH903" s="145">
        <f>IF(N903="sníž. přenesená",J903,0)</f>
        <v>0</v>
      </c>
      <c r="BI903" s="145">
        <f>IF(N903="nulová",J903,0)</f>
        <v>0</v>
      </c>
      <c r="BJ903" s="19" t="s">
        <v>77</v>
      </c>
      <c r="BK903" s="145">
        <f>ROUND(I903*H903,2)</f>
        <v>0</v>
      </c>
      <c r="BL903" s="19" t="s">
        <v>316</v>
      </c>
      <c r="BM903" s="144" t="s">
        <v>9757</v>
      </c>
    </row>
    <row r="904" spans="2:65" s="1" customFormat="1">
      <c r="B904" s="34"/>
      <c r="D904" s="146" t="s">
        <v>222</v>
      </c>
      <c r="F904" s="147" t="s">
        <v>9758</v>
      </c>
      <c r="I904" s="148"/>
      <c r="L904" s="34"/>
      <c r="M904" s="149"/>
      <c r="T904" s="55"/>
      <c r="AT904" s="19" t="s">
        <v>222</v>
      </c>
      <c r="AU904" s="19" t="s">
        <v>79</v>
      </c>
    </row>
    <row r="905" spans="2:65" s="1" customFormat="1" ht="16.5" customHeight="1">
      <c r="B905" s="34"/>
      <c r="C905" s="133" t="s">
        <v>1357</v>
      </c>
      <c r="D905" s="133" t="s">
        <v>215</v>
      </c>
      <c r="E905" s="134" t="s">
        <v>2641</v>
      </c>
      <c r="F905" s="135" t="s">
        <v>9056</v>
      </c>
      <c r="G905" s="136" t="s">
        <v>408</v>
      </c>
      <c r="H905" s="137">
        <v>15</v>
      </c>
      <c r="I905" s="138"/>
      <c r="J905" s="139">
        <f>ROUND(I905*H905,2)</f>
        <v>0</v>
      </c>
      <c r="K905" s="135" t="s">
        <v>219</v>
      </c>
      <c r="L905" s="34"/>
      <c r="M905" s="140" t="s">
        <v>19</v>
      </c>
      <c r="N905" s="141" t="s">
        <v>40</v>
      </c>
      <c r="P905" s="142">
        <f>O905*H905</f>
        <v>0</v>
      </c>
      <c r="Q905" s="142">
        <v>0</v>
      </c>
      <c r="R905" s="142">
        <f>Q905*H905</f>
        <v>0</v>
      </c>
      <c r="S905" s="142">
        <v>0</v>
      </c>
      <c r="T905" s="143">
        <f>S905*H905</f>
        <v>0</v>
      </c>
      <c r="AR905" s="144" t="s">
        <v>316</v>
      </c>
      <c r="AT905" s="144" t="s">
        <v>215</v>
      </c>
      <c r="AU905" s="144" t="s">
        <v>79</v>
      </c>
      <c r="AY905" s="19" t="s">
        <v>212</v>
      </c>
      <c r="BE905" s="145">
        <f>IF(N905="základní",J905,0)</f>
        <v>0</v>
      </c>
      <c r="BF905" s="145">
        <f>IF(N905="snížená",J905,0)</f>
        <v>0</v>
      </c>
      <c r="BG905" s="145">
        <f>IF(N905="zákl. přenesená",J905,0)</f>
        <v>0</v>
      </c>
      <c r="BH905" s="145">
        <f>IF(N905="sníž. přenesená",J905,0)</f>
        <v>0</v>
      </c>
      <c r="BI905" s="145">
        <f>IF(N905="nulová",J905,0)</f>
        <v>0</v>
      </c>
      <c r="BJ905" s="19" t="s">
        <v>77</v>
      </c>
      <c r="BK905" s="145">
        <f>ROUND(I905*H905,2)</f>
        <v>0</v>
      </c>
      <c r="BL905" s="19" t="s">
        <v>316</v>
      </c>
      <c r="BM905" s="144" t="s">
        <v>9759</v>
      </c>
    </row>
    <row r="906" spans="2:65" s="1" customFormat="1">
      <c r="B906" s="34"/>
      <c r="D906" s="146" t="s">
        <v>222</v>
      </c>
      <c r="F906" s="147" t="s">
        <v>2644</v>
      </c>
      <c r="I906" s="148"/>
      <c r="L906" s="34"/>
      <c r="M906" s="149"/>
      <c r="T906" s="55"/>
      <c r="AT906" s="19" t="s">
        <v>222</v>
      </c>
      <c r="AU906" s="19" t="s">
        <v>79</v>
      </c>
    </row>
    <row r="907" spans="2:65" s="1" customFormat="1" ht="48.75">
      <c r="B907" s="34"/>
      <c r="D907" s="150" t="s">
        <v>224</v>
      </c>
      <c r="F907" s="151" t="s">
        <v>9760</v>
      </c>
      <c r="I907" s="148"/>
      <c r="L907" s="34"/>
      <c r="M907" s="149"/>
      <c r="T907" s="55"/>
      <c r="AT907" s="19" t="s">
        <v>224</v>
      </c>
      <c r="AU907" s="19" t="s">
        <v>79</v>
      </c>
    </row>
    <row r="908" spans="2:65" s="11" customFormat="1" ht="22.9" customHeight="1">
      <c r="B908" s="121"/>
      <c r="D908" s="122" t="s">
        <v>68</v>
      </c>
      <c r="E908" s="131" t="s">
        <v>2013</v>
      </c>
      <c r="F908" s="131" t="s">
        <v>2014</v>
      </c>
      <c r="I908" s="124"/>
      <c r="J908" s="132">
        <f>BK908</f>
        <v>0</v>
      </c>
      <c r="L908" s="121"/>
      <c r="M908" s="126"/>
      <c r="P908" s="127">
        <f>SUM(P909:P940)</f>
        <v>0</v>
      </c>
      <c r="R908" s="127">
        <f>SUM(R909:R940)</f>
        <v>0.17536000000000002</v>
      </c>
      <c r="T908" s="128">
        <f>SUM(T909:T940)</f>
        <v>8.8399999999999992E-2</v>
      </c>
      <c r="AR908" s="122" t="s">
        <v>79</v>
      </c>
      <c r="AT908" s="129" t="s">
        <v>68</v>
      </c>
      <c r="AU908" s="129" t="s">
        <v>77</v>
      </c>
      <c r="AY908" s="122" t="s">
        <v>212</v>
      </c>
      <c r="BK908" s="130">
        <f>SUM(BK909:BK940)</f>
        <v>0</v>
      </c>
    </row>
    <row r="909" spans="2:65" s="1" customFormat="1" ht="37.9" customHeight="1">
      <c r="B909" s="34"/>
      <c r="C909" s="133" t="s">
        <v>1363</v>
      </c>
      <c r="D909" s="133" t="s">
        <v>215</v>
      </c>
      <c r="E909" s="134" t="s">
        <v>4761</v>
      </c>
      <c r="F909" s="135" t="s">
        <v>4762</v>
      </c>
      <c r="G909" s="136" t="s">
        <v>624</v>
      </c>
      <c r="H909" s="137">
        <v>52</v>
      </c>
      <c r="I909" s="138"/>
      <c r="J909" s="139">
        <f>ROUND(I909*H909,2)</f>
        <v>0</v>
      </c>
      <c r="K909" s="135" t="s">
        <v>219</v>
      </c>
      <c r="L909" s="34"/>
      <c r="M909" s="140" t="s">
        <v>19</v>
      </c>
      <c r="N909" s="141" t="s">
        <v>40</v>
      </c>
      <c r="P909" s="142">
        <f>O909*H909</f>
        <v>0</v>
      </c>
      <c r="Q909" s="142">
        <v>1.01E-3</v>
      </c>
      <c r="R909" s="142">
        <f>Q909*H909</f>
        <v>5.2520000000000004E-2</v>
      </c>
      <c r="S909" s="142">
        <v>1.6999999999999999E-3</v>
      </c>
      <c r="T909" s="143">
        <f>S909*H909</f>
        <v>8.8399999999999992E-2</v>
      </c>
      <c r="AR909" s="144" t="s">
        <v>316</v>
      </c>
      <c r="AT909" s="144" t="s">
        <v>215</v>
      </c>
      <c r="AU909" s="144" t="s">
        <v>79</v>
      </c>
      <c r="AY909" s="19" t="s">
        <v>212</v>
      </c>
      <c r="BE909" s="145">
        <f>IF(N909="základní",J909,0)</f>
        <v>0</v>
      </c>
      <c r="BF909" s="145">
        <f>IF(N909="snížená",J909,0)</f>
        <v>0</v>
      </c>
      <c r="BG909" s="145">
        <f>IF(N909="zákl. přenesená",J909,0)</f>
        <v>0</v>
      </c>
      <c r="BH909" s="145">
        <f>IF(N909="sníž. přenesená",J909,0)</f>
        <v>0</v>
      </c>
      <c r="BI909" s="145">
        <f>IF(N909="nulová",J909,0)</f>
        <v>0</v>
      </c>
      <c r="BJ909" s="19" t="s">
        <v>77</v>
      </c>
      <c r="BK909" s="145">
        <f>ROUND(I909*H909,2)</f>
        <v>0</v>
      </c>
      <c r="BL909" s="19" t="s">
        <v>316</v>
      </c>
      <c r="BM909" s="144" t="s">
        <v>9761</v>
      </c>
    </row>
    <row r="910" spans="2:65" s="1" customFormat="1">
      <c r="B910" s="34"/>
      <c r="D910" s="146" t="s">
        <v>222</v>
      </c>
      <c r="F910" s="147" t="s">
        <v>4764</v>
      </c>
      <c r="I910" s="148"/>
      <c r="L910" s="34"/>
      <c r="M910" s="149"/>
      <c r="T910" s="55"/>
      <c r="AT910" s="19" t="s">
        <v>222</v>
      </c>
      <c r="AU910" s="19" t="s">
        <v>79</v>
      </c>
    </row>
    <row r="911" spans="2:65" s="12" customFormat="1">
      <c r="B911" s="152"/>
      <c r="D911" s="150" t="s">
        <v>226</v>
      </c>
      <c r="E911" s="153" t="s">
        <v>19</v>
      </c>
      <c r="F911" s="154" t="s">
        <v>9762</v>
      </c>
      <c r="H911" s="155">
        <v>14</v>
      </c>
      <c r="I911" s="156"/>
      <c r="L911" s="152"/>
      <c r="M911" s="157"/>
      <c r="T911" s="158"/>
      <c r="AT911" s="153" t="s">
        <v>226</v>
      </c>
      <c r="AU911" s="153" t="s">
        <v>79</v>
      </c>
      <c r="AV911" s="12" t="s">
        <v>79</v>
      </c>
      <c r="AW911" s="12" t="s">
        <v>31</v>
      </c>
      <c r="AX911" s="12" t="s">
        <v>69</v>
      </c>
      <c r="AY911" s="153" t="s">
        <v>212</v>
      </c>
    </row>
    <row r="912" spans="2:65" s="12" customFormat="1">
      <c r="B912" s="152"/>
      <c r="D912" s="150" t="s">
        <v>226</v>
      </c>
      <c r="E912" s="153" t="s">
        <v>19</v>
      </c>
      <c r="F912" s="154" t="s">
        <v>9763</v>
      </c>
      <c r="H912" s="155">
        <v>19</v>
      </c>
      <c r="I912" s="156"/>
      <c r="L912" s="152"/>
      <c r="M912" s="157"/>
      <c r="T912" s="158"/>
      <c r="AT912" s="153" t="s">
        <v>226</v>
      </c>
      <c r="AU912" s="153" t="s">
        <v>79</v>
      </c>
      <c r="AV912" s="12" t="s">
        <v>79</v>
      </c>
      <c r="AW912" s="12" t="s">
        <v>31</v>
      </c>
      <c r="AX912" s="12" t="s">
        <v>69</v>
      </c>
      <c r="AY912" s="153" t="s">
        <v>212</v>
      </c>
    </row>
    <row r="913" spans="2:65" s="12" customFormat="1">
      <c r="B913" s="152"/>
      <c r="D913" s="150" t="s">
        <v>226</v>
      </c>
      <c r="E913" s="153" t="s">
        <v>19</v>
      </c>
      <c r="F913" s="154" t="s">
        <v>9764</v>
      </c>
      <c r="H913" s="155">
        <v>19</v>
      </c>
      <c r="I913" s="156"/>
      <c r="L913" s="152"/>
      <c r="M913" s="157"/>
      <c r="T913" s="158"/>
      <c r="AT913" s="153" t="s">
        <v>226</v>
      </c>
      <c r="AU913" s="153" t="s">
        <v>79</v>
      </c>
      <c r="AV913" s="12" t="s">
        <v>79</v>
      </c>
      <c r="AW913" s="12" t="s">
        <v>31</v>
      </c>
      <c r="AX913" s="12" t="s">
        <v>69</v>
      </c>
      <c r="AY913" s="153" t="s">
        <v>212</v>
      </c>
    </row>
    <row r="914" spans="2:65" s="13" customFormat="1">
      <c r="B914" s="159"/>
      <c r="D914" s="150" t="s">
        <v>226</v>
      </c>
      <c r="E914" s="160" t="s">
        <v>19</v>
      </c>
      <c r="F914" s="161" t="s">
        <v>228</v>
      </c>
      <c r="H914" s="162">
        <v>52</v>
      </c>
      <c r="I914" s="163"/>
      <c r="L914" s="159"/>
      <c r="M914" s="164"/>
      <c r="T914" s="165"/>
      <c r="AT914" s="160" t="s">
        <v>226</v>
      </c>
      <c r="AU914" s="160" t="s">
        <v>79</v>
      </c>
      <c r="AV914" s="13" t="s">
        <v>229</v>
      </c>
      <c r="AW914" s="13" t="s">
        <v>31</v>
      </c>
      <c r="AX914" s="13" t="s">
        <v>77</v>
      </c>
      <c r="AY914" s="160" t="s">
        <v>212</v>
      </c>
    </row>
    <row r="915" spans="2:65" s="1" customFormat="1" ht="24.2" customHeight="1">
      <c r="B915" s="34"/>
      <c r="C915" s="133" t="s">
        <v>1373</v>
      </c>
      <c r="D915" s="133" t="s">
        <v>215</v>
      </c>
      <c r="E915" s="134" t="s">
        <v>9765</v>
      </c>
      <c r="F915" s="135" t="s">
        <v>9766</v>
      </c>
      <c r="G915" s="136" t="s">
        <v>624</v>
      </c>
      <c r="H915" s="137">
        <v>33</v>
      </c>
      <c r="I915" s="138"/>
      <c r="J915" s="139">
        <f>ROUND(I915*H915,2)</f>
        <v>0</v>
      </c>
      <c r="K915" s="135" t="s">
        <v>219</v>
      </c>
      <c r="L915" s="34"/>
      <c r="M915" s="140" t="s">
        <v>19</v>
      </c>
      <c r="N915" s="141" t="s">
        <v>40</v>
      </c>
      <c r="P915" s="142">
        <f>O915*H915</f>
        <v>0</v>
      </c>
      <c r="Q915" s="142">
        <v>3.0000000000000001E-5</v>
      </c>
      <c r="R915" s="142">
        <f>Q915*H915</f>
        <v>9.8999999999999999E-4</v>
      </c>
      <c r="S915" s="142">
        <v>0</v>
      </c>
      <c r="T915" s="143">
        <f>S915*H915</f>
        <v>0</v>
      </c>
      <c r="AR915" s="144" t="s">
        <v>316</v>
      </c>
      <c r="AT915" s="144" t="s">
        <v>215</v>
      </c>
      <c r="AU915" s="144" t="s">
        <v>79</v>
      </c>
      <c r="AY915" s="19" t="s">
        <v>212</v>
      </c>
      <c r="BE915" s="145">
        <f>IF(N915="základní",J915,0)</f>
        <v>0</v>
      </c>
      <c r="BF915" s="145">
        <f>IF(N915="snížená",J915,0)</f>
        <v>0</v>
      </c>
      <c r="BG915" s="145">
        <f>IF(N915="zákl. přenesená",J915,0)</f>
        <v>0</v>
      </c>
      <c r="BH915" s="145">
        <f>IF(N915="sníž. přenesená",J915,0)</f>
        <v>0</v>
      </c>
      <c r="BI915" s="145">
        <f>IF(N915="nulová",J915,0)</f>
        <v>0</v>
      </c>
      <c r="BJ915" s="19" t="s">
        <v>77</v>
      </c>
      <c r="BK915" s="145">
        <f>ROUND(I915*H915,2)</f>
        <v>0</v>
      </c>
      <c r="BL915" s="19" t="s">
        <v>316</v>
      </c>
      <c r="BM915" s="144" t="s">
        <v>9767</v>
      </c>
    </row>
    <row r="916" spans="2:65" s="1" customFormat="1">
      <c r="B916" s="34"/>
      <c r="D916" s="146" t="s">
        <v>222</v>
      </c>
      <c r="F916" s="147" t="s">
        <v>9768</v>
      </c>
      <c r="I916" s="148"/>
      <c r="L916" s="34"/>
      <c r="M916" s="149"/>
      <c r="T916" s="55"/>
      <c r="AT916" s="19" t="s">
        <v>222</v>
      </c>
      <c r="AU916" s="19" t="s">
        <v>79</v>
      </c>
    </row>
    <row r="917" spans="2:65" s="12" customFormat="1">
      <c r="B917" s="152"/>
      <c r="D917" s="150" t="s">
        <v>226</v>
      </c>
      <c r="E917" s="153" t="s">
        <v>19</v>
      </c>
      <c r="F917" s="154" t="s">
        <v>9690</v>
      </c>
      <c r="H917" s="155">
        <v>8</v>
      </c>
      <c r="I917" s="156"/>
      <c r="L917" s="152"/>
      <c r="M917" s="157"/>
      <c r="T917" s="158"/>
      <c r="AT917" s="153" t="s">
        <v>226</v>
      </c>
      <c r="AU917" s="153" t="s">
        <v>79</v>
      </c>
      <c r="AV917" s="12" t="s">
        <v>79</v>
      </c>
      <c r="AW917" s="12" t="s">
        <v>31</v>
      </c>
      <c r="AX917" s="12" t="s">
        <v>69</v>
      </c>
      <c r="AY917" s="153" t="s">
        <v>212</v>
      </c>
    </row>
    <row r="918" spans="2:65" s="12" customFormat="1">
      <c r="B918" s="152"/>
      <c r="D918" s="150" t="s">
        <v>226</v>
      </c>
      <c r="E918" s="153" t="s">
        <v>19</v>
      </c>
      <c r="F918" s="154" t="s">
        <v>9769</v>
      </c>
      <c r="H918" s="155">
        <v>12</v>
      </c>
      <c r="I918" s="156"/>
      <c r="L918" s="152"/>
      <c r="M918" s="157"/>
      <c r="T918" s="158"/>
      <c r="AT918" s="153" t="s">
        <v>226</v>
      </c>
      <c r="AU918" s="153" t="s">
        <v>79</v>
      </c>
      <c r="AV918" s="12" t="s">
        <v>79</v>
      </c>
      <c r="AW918" s="12" t="s">
        <v>31</v>
      </c>
      <c r="AX918" s="12" t="s">
        <v>69</v>
      </c>
      <c r="AY918" s="153" t="s">
        <v>212</v>
      </c>
    </row>
    <row r="919" spans="2:65" s="12" customFormat="1">
      <c r="B919" s="152"/>
      <c r="D919" s="150" t="s">
        <v>226</v>
      </c>
      <c r="E919" s="153" t="s">
        <v>19</v>
      </c>
      <c r="F919" s="154" t="s">
        <v>8481</v>
      </c>
      <c r="H919" s="155">
        <v>13</v>
      </c>
      <c r="I919" s="156"/>
      <c r="L919" s="152"/>
      <c r="M919" s="157"/>
      <c r="T919" s="158"/>
      <c r="AT919" s="153" t="s">
        <v>226</v>
      </c>
      <c r="AU919" s="153" t="s">
        <v>79</v>
      </c>
      <c r="AV919" s="12" t="s">
        <v>79</v>
      </c>
      <c r="AW919" s="12" t="s">
        <v>31</v>
      </c>
      <c r="AX919" s="12" t="s">
        <v>69</v>
      </c>
      <c r="AY919" s="153" t="s">
        <v>212</v>
      </c>
    </row>
    <row r="920" spans="2:65" s="13" customFormat="1">
      <c r="B920" s="159"/>
      <c r="D920" s="150" t="s">
        <v>226</v>
      </c>
      <c r="E920" s="160" t="s">
        <v>19</v>
      </c>
      <c r="F920" s="161" t="s">
        <v>228</v>
      </c>
      <c r="H920" s="162">
        <v>33</v>
      </c>
      <c r="I920" s="163"/>
      <c r="L920" s="159"/>
      <c r="M920" s="164"/>
      <c r="T920" s="165"/>
      <c r="AT920" s="160" t="s">
        <v>226</v>
      </c>
      <c r="AU920" s="160" t="s">
        <v>79</v>
      </c>
      <c r="AV920" s="13" t="s">
        <v>229</v>
      </c>
      <c r="AW920" s="13" t="s">
        <v>31</v>
      </c>
      <c r="AX920" s="13" t="s">
        <v>77</v>
      </c>
      <c r="AY920" s="160" t="s">
        <v>212</v>
      </c>
    </row>
    <row r="921" spans="2:65" s="1" customFormat="1" ht="16.5" customHeight="1">
      <c r="B921" s="34"/>
      <c r="C921" s="186" t="s">
        <v>1383</v>
      </c>
      <c r="D921" s="186" t="s">
        <v>3107</v>
      </c>
      <c r="E921" s="187" t="s">
        <v>9770</v>
      </c>
      <c r="F921" s="188" t="s">
        <v>9771</v>
      </c>
      <c r="G921" s="189" t="s">
        <v>624</v>
      </c>
      <c r="H921" s="190">
        <v>33</v>
      </c>
      <c r="I921" s="191"/>
      <c r="J921" s="192">
        <f>ROUND(I921*H921,2)</f>
        <v>0</v>
      </c>
      <c r="K921" s="188" t="s">
        <v>5488</v>
      </c>
      <c r="L921" s="193"/>
      <c r="M921" s="194" t="s">
        <v>19</v>
      </c>
      <c r="N921" s="195" t="s">
        <v>40</v>
      </c>
      <c r="P921" s="142">
        <f>O921*H921</f>
        <v>0</v>
      </c>
      <c r="Q921" s="142">
        <v>8.9999999999999998E-4</v>
      </c>
      <c r="R921" s="142">
        <f>Q921*H921</f>
        <v>2.9700000000000001E-2</v>
      </c>
      <c r="S921" s="142">
        <v>0</v>
      </c>
      <c r="T921" s="143">
        <f>S921*H921</f>
        <v>0</v>
      </c>
      <c r="AR921" s="144" t="s">
        <v>267</v>
      </c>
      <c r="AT921" s="144" t="s">
        <v>3107</v>
      </c>
      <c r="AU921" s="144" t="s">
        <v>79</v>
      </c>
      <c r="AY921" s="19" t="s">
        <v>212</v>
      </c>
      <c r="BE921" s="145">
        <f>IF(N921="základní",J921,0)</f>
        <v>0</v>
      </c>
      <c r="BF921" s="145">
        <f>IF(N921="snížená",J921,0)</f>
        <v>0</v>
      </c>
      <c r="BG921" s="145">
        <f>IF(N921="zákl. přenesená",J921,0)</f>
        <v>0</v>
      </c>
      <c r="BH921" s="145">
        <f>IF(N921="sníž. přenesená",J921,0)</f>
        <v>0</v>
      </c>
      <c r="BI921" s="145">
        <f>IF(N921="nulová",J921,0)</f>
        <v>0</v>
      </c>
      <c r="BJ921" s="19" t="s">
        <v>77</v>
      </c>
      <c r="BK921" s="145">
        <f>ROUND(I921*H921,2)</f>
        <v>0</v>
      </c>
      <c r="BL921" s="19" t="s">
        <v>229</v>
      </c>
      <c r="BM921" s="144" t="s">
        <v>9772</v>
      </c>
    </row>
    <row r="922" spans="2:65" s="12" customFormat="1">
      <c r="B922" s="152"/>
      <c r="D922" s="150" t="s">
        <v>226</v>
      </c>
      <c r="E922" s="153" t="s">
        <v>19</v>
      </c>
      <c r="F922" s="154" t="s">
        <v>9690</v>
      </c>
      <c r="H922" s="155">
        <v>8</v>
      </c>
      <c r="I922" s="156"/>
      <c r="L922" s="152"/>
      <c r="M922" s="157"/>
      <c r="T922" s="158"/>
      <c r="AT922" s="153" t="s">
        <v>226</v>
      </c>
      <c r="AU922" s="153" t="s">
        <v>79</v>
      </c>
      <c r="AV922" s="12" t="s">
        <v>79</v>
      </c>
      <c r="AW922" s="12" t="s">
        <v>31</v>
      </c>
      <c r="AX922" s="12" t="s">
        <v>69</v>
      </c>
      <c r="AY922" s="153" t="s">
        <v>212</v>
      </c>
    </row>
    <row r="923" spans="2:65" s="12" customFormat="1">
      <c r="B923" s="152"/>
      <c r="D923" s="150" t="s">
        <v>226</v>
      </c>
      <c r="E923" s="153" t="s">
        <v>19</v>
      </c>
      <c r="F923" s="154" t="s">
        <v>9769</v>
      </c>
      <c r="H923" s="155">
        <v>12</v>
      </c>
      <c r="I923" s="156"/>
      <c r="L923" s="152"/>
      <c r="M923" s="157"/>
      <c r="T923" s="158"/>
      <c r="AT923" s="153" t="s">
        <v>226</v>
      </c>
      <c r="AU923" s="153" t="s">
        <v>79</v>
      </c>
      <c r="AV923" s="12" t="s">
        <v>79</v>
      </c>
      <c r="AW923" s="12" t="s">
        <v>31</v>
      </c>
      <c r="AX923" s="12" t="s">
        <v>69</v>
      </c>
      <c r="AY923" s="153" t="s">
        <v>212</v>
      </c>
    </row>
    <row r="924" spans="2:65" s="12" customFormat="1">
      <c r="B924" s="152"/>
      <c r="D924" s="150" t="s">
        <v>226</v>
      </c>
      <c r="E924" s="153" t="s">
        <v>19</v>
      </c>
      <c r="F924" s="154" t="s">
        <v>8481</v>
      </c>
      <c r="H924" s="155">
        <v>13</v>
      </c>
      <c r="I924" s="156"/>
      <c r="L924" s="152"/>
      <c r="M924" s="157"/>
      <c r="T924" s="158"/>
      <c r="AT924" s="153" t="s">
        <v>226</v>
      </c>
      <c r="AU924" s="153" t="s">
        <v>79</v>
      </c>
      <c r="AV924" s="12" t="s">
        <v>79</v>
      </c>
      <c r="AW924" s="12" t="s">
        <v>31</v>
      </c>
      <c r="AX924" s="12" t="s">
        <v>69</v>
      </c>
      <c r="AY924" s="153" t="s">
        <v>212</v>
      </c>
    </row>
    <row r="925" spans="2:65" s="13" customFormat="1">
      <c r="B925" s="159"/>
      <c r="D925" s="150" t="s">
        <v>226</v>
      </c>
      <c r="E925" s="160" t="s">
        <v>19</v>
      </c>
      <c r="F925" s="161" t="s">
        <v>228</v>
      </c>
      <c r="H925" s="162">
        <v>33</v>
      </c>
      <c r="I925" s="163"/>
      <c r="L925" s="159"/>
      <c r="M925" s="164"/>
      <c r="T925" s="165"/>
      <c r="AT925" s="160" t="s">
        <v>226</v>
      </c>
      <c r="AU925" s="160" t="s">
        <v>79</v>
      </c>
      <c r="AV925" s="13" t="s">
        <v>229</v>
      </c>
      <c r="AW925" s="13" t="s">
        <v>31</v>
      </c>
      <c r="AX925" s="13" t="s">
        <v>77</v>
      </c>
      <c r="AY925" s="160" t="s">
        <v>212</v>
      </c>
    </row>
    <row r="926" spans="2:65" s="1" customFormat="1" ht="24.2" customHeight="1">
      <c r="B926" s="34"/>
      <c r="C926" s="133" t="s">
        <v>1391</v>
      </c>
      <c r="D926" s="133" t="s">
        <v>215</v>
      </c>
      <c r="E926" s="134" t="s">
        <v>9773</v>
      </c>
      <c r="F926" s="135" t="s">
        <v>9774</v>
      </c>
      <c r="G926" s="136" t="s">
        <v>624</v>
      </c>
      <c r="H926" s="137">
        <v>19</v>
      </c>
      <c r="I926" s="138"/>
      <c r="J926" s="139">
        <f>ROUND(I926*H926,2)</f>
        <v>0</v>
      </c>
      <c r="K926" s="135" t="s">
        <v>219</v>
      </c>
      <c r="L926" s="34"/>
      <c r="M926" s="140" t="s">
        <v>19</v>
      </c>
      <c r="N926" s="141" t="s">
        <v>40</v>
      </c>
      <c r="P926" s="142">
        <f>O926*H926</f>
        <v>0</v>
      </c>
      <c r="Q926" s="142">
        <v>1.4999999999999999E-4</v>
      </c>
      <c r="R926" s="142">
        <f>Q926*H926</f>
        <v>2.8499999999999997E-3</v>
      </c>
      <c r="S926" s="142">
        <v>0</v>
      </c>
      <c r="T926" s="143">
        <f>S926*H926</f>
        <v>0</v>
      </c>
      <c r="AR926" s="144" t="s">
        <v>316</v>
      </c>
      <c r="AT926" s="144" t="s">
        <v>215</v>
      </c>
      <c r="AU926" s="144" t="s">
        <v>79</v>
      </c>
      <c r="AY926" s="19" t="s">
        <v>212</v>
      </c>
      <c r="BE926" s="145">
        <f>IF(N926="základní",J926,0)</f>
        <v>0</v>
      </c>
      <c r="BF926" s="145">
        <f>IF(N926="snížená",J926,0)</f>
        <v>0</v>
      </c>
      <c r="BG926" s="145">
        <f>IF(N926="zákl. přenesená",J926,0)</f>
        <v>0</v>
      </c>
      <c r="BH926" s="145">
        <f>IF(N926="sníž. přenesená",J926,0)</f>
        <v>0</v>
      </c>
      <c r="BI926" s="145">
        <f>IF(N926="nulová",J926,0)</f>
        <v>0</v>
      </c>
      <c r="BJ926" s="19" t="s">
        <v>77</v>
      </c>
      <c r="BK926" s="145">
        <f>ROUND(I926*H926,2)</f>
        <v>0</v>
      </c>
      <c r="BL926" s="19" t="s">
        <v>316</v>
      </c>
      <c r="BM926" s="144" t="s">
        <v>9775</v>
      </c>
    </row>
    <row r="927" spans="2:65" s="1" customFormat="1">
      <c r="B927" s="34"/>
      <c r="D927" s="146" t="s">
        <v>222</v>
      </c>
      <c r="F927" s="147" t="s">
        <v>9776</v>
      </c>
      <c r="I927" s="148"/>
      <c r="L927" s="34"/>
      <c r="M927" s="149"/>
      <c r="T927" s="55"/>
      <c r="AT927" s="19" t="s">
        <v>222</v>
      </c>
      <c r="AU927" s="19" t="s">
        <v>79</v>
      </c>
    </row>
    <row r="928" spans="2:65" s="12" customFormat="1">
      <c r="B928" s="152"/>
      <c r="D928" s="150" t="s">
        <v>226</v>
      </c>
      <c r="E928" s="153" t="s">
        <v>19</v>
      </c>
      <c r="F928" s="154" t="s">
        <v>8936</v>
      </c>
      <c r="H928" s="155">
        <v>6</v>
      </c>
      <c r="I928" s="156"/>
      <c r="L928" s="152"/>
      <c r="M928" s="157"/>
      <c r="T928" s="158"/>
      <c r="AT928" s="153" t="s">
        <v>226</v>
      </c>
      <c r="AU928" s="153" t="s">
        <v>79</v>
      </c>
      <c r="AV928" s="12" t="s">
        <v>79</v>
      </c>
      <c r="AW928" s="12" t="s">
        <v>31</v>
      </c>
      <c r="AX928" s="12" t="s">
        <v>69</v>
      </c>
      <c r="AY928" s="153" t="s">
        <v>212</v>
      </c>
    </row>
    <row r="929" spans="2:65" s="12" customFormat="1">
      <c r="B929" s="152"/>
      <c r="D929" s="150" t="s">
        <v>226</v>
      </c>
      <c r="E929" s="153" t="s">
        <v>19</v>
      </c>
      <c r="F929" s="154" t="s">
        <v>9777</v>
      </c>
      <c r="H929" s="155">
        <v>7</v>
      </c>
      <c r="I929" s="156"/>
      <c r="L929" s="152"/>
      <c r="M929" s="157"/>
      <c r="T929" s="158"/>
      <c r="AT929" s="153" t="s">
        <v>226</v>
      </c>
      <c r="AU929" s="153" t="s">
        <v>79</v>
      </c>
      <c r="AV929" s="12" t="s">
        <v>79</v>
      </c>
      <c r="AW929" s="12" t="s">
        <v>31</v>
      </c>
      <c r="AX929" s="12" t="s">
        <v>69</v>
      </c>
      <c r="AY929" s="153" t="s">
        <v>212</v>
      </c>
    </row>
    <row r="930" spans="2:65" s="12" customFormat="1">
      <c r="B930" s="152"/>
      <c r="D930" s="150" t="s">
        <v>226</v>
      </c>
      <c r="E930" s="153" t="s">
        <v>19</v>
      </c>
      <c r="F930" s="154" t="s">
        <v>8864</v>
      </c>
      <c r="H930" s="155">
        <v>6</v>
      </c>
      <c r="I930" s="156"/>
      <c r="L930" s="152"/>
      <c r="M930" s="157"/>
      <c r="T930" s="158"/>
      <c r="AT930" s="153" t="s">
        <v>226</v>
      </c>
      <c r="AU930" s="153" t="s">
        <v>79</v>
      </c>
      <c r="AV930" s="12" t="s">
        <v>79</v>
      </c>
      <c r="AW930" s="12" t="s">
        <v>31</v>
      </c>
      <c r="AX930" s="12" t="s">
        <v>69</v>
      </c>
      <c r="AY930" s="153" t="s">
        <v>212</v>
      </c>
    </row>
    <row r="931" spans="2:65" s="13" customFormat="1">
      <c r="B931" s="159"/>
      <c r="D931" s="150" t="s">
        <v>226</v>
      </c>
      <c r="E931" s="160" t="s">
        <v>19</v>
      </c>
      <c r="F931" s="161" t="s">
        <v>228</v>
      </c>
      <c r="H931" s="162">
        <v>19</v>
      </c>
      <c r="I931" s="163"/>
      <c r="L931" s="159"/>
      <c r="M931" s="164"/>
      <c r="T931" s="165"/>
      <c r="AT931" s="160" t="s">
        <v>226</v>
      </c>
      <c r="AU931" s="160" t="s">
        <v>79</v>
      </c>
      <c r="AV931" s="13" t="s">
        <v>229</v>
      </c>
      <c r="AW931" s="13" t="s">
        <v>31</v>
      </c>
      <c r="AX931" s="13" t="s">
        <v>77</v>
      </c>
      <c r="AY931" s="160" t="s">
        <v>212</v>
      </c>
    </row>
    <row r="932" spans="2:65" s="1" customFormat="1" ht="16.5" customHeight="1">
      <c r="B932" s="34"/>
      <c r="C932" s="186" t="s">
        <v>1401</v>
      </c>
      <c r="D932" s="186" t="s">
        <v>3107</v>
      </c>
      <c r="E932" s="187" t="s">
        <v>9778</v>
      </c>
      <c r="F932" s="188" t="s">
        <v>9779</v>
      </c>
      <c r="G932" s="189" t="s">
        <v>624</v>
      </c>
      <c r="H932" s="190">
        <v>19</v>
      </c>
      <c r="I932" s="191"/>
      <c r="J932" s="192">
        <f>ROUND(I932*H932,2)</f>
        <v>0</v>
      </c>
      <c r="K932" s="188" t="s">
        <v>5488</v>
      </c>
      <c r="L932" s="193"/>
      <c r="M932" s="194" t="s">
        <v>19</v>
      </c>
      <c r="N932" s="195" t="s">
        <v>40</v>
      </c>
      <c r="P932" s="142">
        <f>O932*H932</f>
        <v>0</v>
      </c>
      <c r="Q932" s="142">
        <v>4.7000000000000002E-3</v>
      </c>
      <c r="R932" s="142">
        <f>Q932*H932</f>
        <v>8.9300000000000004E-2</v>
      </c>
      <c r="S932" s="142">
        <v>0</v>
      </c>
      <c r="T932" s="143">
        <f>S932*H932</f>
        <v>0</v>
      </c>
      <c r="AR932" s="144" t="s">
        <v>267</v>
      </c>
      <c r="AT932" s="144" t="s">
        <v>3107</v>
      </c>
      <c r="AU932" s="144" t="s">
        <v>79</v>
      </c>
      <c r="AY932" s="19" t="s">
        <v>212</v>
      </c>
      <c r="BE932" s="145">
        <f>IF(N932="základní",J932,0)</f>
        <v>0</v>
      </c>
      <c r="BF932" s="145">
        <f>IF(N932="snížená",J932,0)</f>
        <v>0</v>
      </c>
      <c r="BG932" s="145">
        <f>IF(N932="zákl. přenesená",J932,0)</f>
        <v>0</v>
      </c>
      <c r="BH932" s="145">
        <f>IF(N932="sníž. přenesená",J932,0)</f>
        <v>0</v>
      </c>
      <c r="BI932" s="145">
        <f>IF(N932="nulová",J932,0)</f>
        <v>0</v>
      </c>
      <c r="BJ932" s="19" t="s">
        <v>77</v>
      </c>
      <c r="BK932" s="145">
        <f>ROUND(I932*H932,2)</f>
        <v>0</v>
      </c>
      <c r="BL932" s="19" t="s">
        <v>229</v>
      </c>
      <c r="BM932" s="144" t="s">
        <v>9780</v>
      </c>
    </row>
    <row r="933" spans="2:65" s="12" customFormat="1">
      <c r="B933" s="152"/>
      <c r="D933" s="150" t="s">
        <v>226</v>
      </c>
      <c r="E933" s="153" t="s">
        <v>19</v>
      </c>
      <c r="F933" s="154" t="s">
        <v>8936</v>
      </c>
      <c r="H933" s="155">
        <v>6</v>
      </c>
      <c r="I933" s="156"/>
      <c r="L933" s="152"/>
      <c r="M933" s="157"/>
      <c r="T933" s="158"/>
      <c r="AT933" s="153" t="s">
        <v>226</v>
      </c>
      <c r="AU933" s="153" t="s">
        <v>79</v>
      </c>
      <c r="AV933" s="12" t="s">
        <v>79</v>
      </c>
      <c r="AW933" s="12" t="s">
        <v>31</v>
      </c>
      <c r="AX933" s="12" t="s">
        <v>69</v>
      </c>
      <c r="AY933" s="153" t="s">
        <v>212</v>
      </c>
    </row>
    <row r="934" spans="2:65" s="12" customFormat="1">
      <c r="B934" s="152"/>
      <c r="D934" s="150" t="s">
        <v>226</v>
      </c>
      <c r="E934" s="153" t="s">
        <v>19</v>
      </c>
      <c r="F934" s="154" t="s">
        <v>9777</v>
      </c>
      <c r="H934" s="155">
        <v>7</v>
      </c>
      <c r="I934" s="156"/>
      <c r="L934" s="152"/>
      <c r="M934" s="157"/>
      <c r="T934" s="158"/>
      <c r="AT934" s="153" t="s">
        <v>226</v>
      </c>
      <c r="AU934" s="153" t="s">
        <v>79</v>
      </c>
      <c r="AV934" s="12" t="s">
        <v>79</v>
      </c>
      <c r="AW934" s="12" t="s">
        <v>31</v>
      </c>
      <c r="AX934" s="12" t="s">
        <v>69</v>
      </c>
      <c r="AY934" s="153" t="s">
        <v>212</v>
      </c>
    </row>
    <row r="935" spans="2:65" s="12" customFormat="1">
      <c r="B935" s="152"/>
      <c r="D935" s="150" t="s">
        <v>226</v>
      </c>
      <c r="E935" s="153" t="s">
        <v>19</v>
      </c>
      <c r="F935" s="154" t="s">
        <v>8864</v>
      </c>
      <c r="H935" s="155">
        <v>6</v>
      </c>
      <c r="I935" s="156"/>
      <c r="L935" s="152"/>
      <c r="M935" s="157"/>
      <c r="T935" s="158"/>
      <c r="AT935" s="153" t="s">
        <v>226</v>
      </c>
      <c r="AU935" s="153" t="s">
        <v>79</v>
      </c>
      <c r="AV935" s="12" t="s">
        <v>79</v>
      </c>
      <c r="AW935" s="12" t="s">
        <v>31</v>
      </c>
      <c r="AX935" s="12" t="s">
        <v>69</v>
      </c>
      <c r="AY935" s="153" t="s">
        <v>212</v>
      </c>
    </row>
    <row r="936" spans="2:65" s="13" customFormat="1">
      <c r="B936" s="159"/>
      <c r="D936" s="150" t="s">
        <v>226</v>
      </c>
      <c r="E936" s="160" t="s">
        <v>19</v>
      </c>
      <c r="F936" s="161" t="s">
        <v>228</v>
      </c>
      <c r="H936" s="162">
        <v>19</v>
      </c>
      <c r="I936" s="163"/>
      <c r="L936" s="159"/>
      <c r="M936" s="164"/>
      <c r="T936" s="165"/>
      <c r="AT936" s="160" t="s">
        <v>226</v>
      </c>
      <c r="AU936" s="160" t="s">
        <v>79</v>
      </c>
      <c r="AV936" s="13" t="s">
        <v>229</v>
      </c>
      <c r="AW936" s="13" t="s">
        <v>31</v>
      </c>
      <c r="AX936" s="13" t="s">
        <v>77</v>
      </c>
      <c r="AY936" s="160" t="s">
        <v>212</v>
      </c>
    </row>
    <row r="937" spans="2:65" s="1" customFormat="1" ht="16.5" customHeight="1">
      <c r="B937" s="34"/>
      <c r="C937" s="133" t="s">
        <v>1410</v>
      </c>
      <c r="D937" s="133" t="s">
        <v>215</v>
      </c>
      <c r="E937" s="134" t="s">
        <v>9781</v>
      </c>
      <c r="F937" s="135" t="s">
        <v>9782</v>
      </c>
      <c r="G937" s="136" t="s">
        <v>218</v>
      </c>
      <c r="H937" s="137">
        <v>52</v>
      </c>
      <c r="I937" s="138"/>
      <c r="J937" s="139">
        <f>ROUND(I937*H937,2)</f>
        <v>0</v>
      </c>
      <c r="K937" s="135" t="s">
        <v>5488</v>
      </c>
      <c r="L937" s="34"/>
      <c r="M937" s="140" t="s">
        <v>19</v>
      </c>
      <c r="N937" s="141" t="s">
        <v>40</v>
      </c>
      <c r="P937" s="142">
        <f>O937*H937</f>
        <v>0</v>
      </c>
      <c r="Q937" s="142">
        <v>0</v>
      </c>
      <c r="R937" s="142">
        <f>Q937*H937</f>
        <v>0</v>
      </c>
      <c r="S937" s="142">
        <v>0</v>
      </c>
      <c r="T937" s="143">
        <f>S937*H937</f>
        <v>0</v>
      </c>
      <c r="AR937" s="144" t="s">
        <v>229</v>
      </c>
      <c r="AT937" s="144" t="s">
        <v>215</v>
      </c>
      <c r="AU937" s="144" t="s">
        <v>79</v>
      </c>
      <c r="AY937" s="19" t="s">
        <v>212</v>
      </c>
      <c r="BE937" s="145">
        <f>IF(N937="základní",J937,0)</f>
        <v>0</v>
      </c>
      <c r="BF937" s="145">
        <f>IF(N937="snížená",J937,0)</f>
        <v>0</v>
      </c>
      <c r="BG937" s="145">
        <f>IF(N937="zákl. přenesená",J937,0)</f>
        <v>0</v>
      </c>
      <c r="BH937" s="145">
        <f>IF(N937="sníž. přenesená",J937,0)</f>
        <v>0</v>
      </c>
      <c r="BI937" s="145">
        <f>IF(N937="nulová",J937,0)</f>
        <v>0</v>
      </c>
      <c r="BJ937" s="19" t="s">
        <v>77</v>
      </c>
      <c r="BK937" s="145">
        <f>ROUND(I937*H937,2)</f>
        <v>0</v>
      </c>
      <c r="BL937" s="19" t="s">
        <v>229</v>
      </c>
      <c r="BM937" s="144" t="s">
        <v>9783</v>
      </c>
    </row>
    <row r="938" spans="2:65" s="1" customFormat="1" ht="78">
      <c r="B938" s="34"/>
      <c r="D938" s="150" t="s">
        <v>224</v>
      </c>
      <c r="F938" s="151" t="s">
        <v>9784</v>
      </c>
      <c r="I938" s="148"/>
      <c r="L938" s="34"/>
      <c r="M938" s="149"/>
      <c r="T938" s="55"/>
      <c r="AT938" s="19" t="s">
        <v>224</v>
      </c>
      <c r="AU938" s="19" t="s">
        <v>79</v>
      </c>
    </row>
    <row r="939" spans="2:65" s="1" customFormat="1" ht="37.9" customHeight="1">
      <c r="B939" s="34"/>
      <c r="C939" s="133" t="s">
        <v>1418</v>
      </c>
      <c r="D939" s="133" t="s">
        <v>215</v>
      </c>
      <c r="E939" s="134" t="s">
        <v>9785</v>
      </c>
      <c r="F939" s="135" t="s">
        <v>9786</v>
      </c>
      <c r="G939" s="136" t="s">
        <v>4232</v>
      </c>
      <c r="H939" s="196"/>
      <c r="I939" s="138"/>
      <c r="J939" s="139">
        <f>ROUND(I939*H939,2)</f>
        <v>0</v>
      </c>
      <c r="K939" s="135" t="s">
        <v>219</v>
      </c>
      <c r="L939" s="34"/>
      <c r="M939" s="140" t="s">
        <v>19</v>
      </c>
      <c r="N939" s="141" t="s">
        <v>40</v>
      </c>
      <c r="P939" s="142">
        <f>O939*H939</f>
        <v>0</v>
      </c>
      <c r="Q939" s="142">
        <v>0</v>
      </c>
      <c r="R939" s="142">
        <f>Q939*H939</f>
        <v>0</v>
      </c>
      <c r="S939" s="142">
        <v>0</v>
      </c>
      <c r="T939" s="143">
        <f>S939*H939</f>
        <v>0</v>
      </c>
      <c r="AR939" s="144" t="s">
        <v>316</v>
      </c>
      <c r="AT939" s="144" t="s">
        <v>215</v>
      </c>
      <c r="AU939" s="144" t="s">
        <v>79</v>
      </c>
      <c r="AY939" s="19" t="s">
        <v>212</v>
      </c>
      <c r="BE939" s="145">
        <f>IF(N939="základní",J939,0)</f>
        <v>0</v>
      </c>
      <c r="BF939" s="145">
        <f>IF(N939="snížená",J939,0)</f>
        <v>0</v>
      </c>
      <c r="BG939" s="145">
        <f>IF(N939="zákl. přenesená",J939,0)</f>
        <v>0</v>
      </c>
      <c r="BH939" s="145">
        <f>IF(N939="sníž. přenesená",J939,0)</f>
        <v>0</v>
      </c>
      <c r="BI939" s="145">
        <f>IF(N939="nulová",J939,0)</f>
        <v>0</v>
      </c>
      <c r="BJ939" s="19" t="s">
        <v>77</v>
      </c>
      <c r="BK939" s="145">
        <f>ROUND(I939*H939,2)</f>
        <v>0</v>
      </c>
      <c r="BL939" s="19" t="s">
        <v>316</v>
      </c>
      <c r="BM939" s="144" t="s">
        <v>9787</v>
      </c>
    </row>
    <row r="940" spans="2:65" s="1" customFormat="1">
      <c r="B940" s="34"/>
      <c r="D940" s="146" t="s">
        <v>222</v>
      </c>
      <c r="F940" s="147" t="s">
        <v>9788</v>
      </c>
      <c r="I940" s="148"/>
      <c r="L940" s="34"/>
      <c r="M940" s="197"/>
      <c r="N940" s="198"/>
      <c r="O940" s="198"/>
      <c r="P940" s="198"/>
      <c r="Q940" s="198"/>
      <c r="R940" s="198"/>
      <c r="S940" s="198"/>
      <c r="T940" s="199"/>
      <c r="AT940" s="19" t="s">
        <v>222</v>
      </c>
      <c r="AU940" s="19" t="s">
        <v>79</v>
      </c>
    </row>
    <row r="941" spans="2:65" s="1" customFormat="1" ht="6.95" customHeight="1">
      <c r="B941" s="43"/>
      <c r="C941" s="44"/>
      <c r="D941" s="44"/>
      <c r="E941" s="44"/>
      <c r="F941" s="44"/>
      <c r="G941" s="44"/>
      <c r="H941" s="44"/>
      <c r="I941" s="44"/>
      <c r="J941" s="44"/>
      <c r="K941" s="44"/>
      <c r="L941" s="34"/>
    </row>
  </sheetData>
  <sheetProtection algorithmName="SHA-512" hashValue="gSzAz0aYg4+mVZHU5JtK30AZXphUZVf2fkkk9Io4W98tPsUgB5Aow9CH6CIvgzrTOluOp1ZDoOz4xXMmMaeuxg==" saltValue="3887QkkmrEAEv0nq2DqNj0yuEOY/52p1Itgr5q022/3HB2sYpcWi+ugn9TpUdnLZToT3J+xwgoXGwgkrsTn8vg==" spinCount="100000" sheet="1" objects="1" scenarios="1" formatColumns="0" formatRows="0" autoFilter="0"/>
  <autoFilter ref="C88:K940" xr:uid="{00000000-0009-0000-0000-00000B000000}"/>
  <mergeCells count="9">
    <mergeCell ref="E50:H50"/>
    <mergeCell ref="E79:H79"/>
    <mergeCell ref="E81:H81"/>
    <mergeCell ref="L2:V2"/>
    <mergeCell ref="E7:H7"/>
    <mergeCell ref="E9:H9"/>
    <mergeCell ref="E18:H18"/>
    <mergeCell ref="E27:H27"/>
    <mergeCell ref="E48:H48"/>
  </mergeCells>
  <hyperlinks>
    <hyperlink ref="F93" r:id="rId1" xr:uid="{00000000-0004-0000-0B00-000000000000}"/>
    <hyperlink ref="F95" r:id="rId2" xr:uid="{00000000-0004-0000-0B00-000001000000}"/>
    <hyperlink ref="F97" r:id="rId3" xr:uid="{00000000-0004-0000-0B00-000002000000}"/>
    <hyperlink ref="F99" r:id="rId4" xr:uid="{00000000-0004-0000-0B00-000003000000}"/>
    <hyperlink ref="F101" r:id="rId5" xr:uid="{00000000-0004-0000-0B00-000004000000}"/>
    <hyperlink ref="F103" r:id="rId6" xr:uid="{00000000-0004-0000-0B00-000005000000}"/>
    <hyperlink ref="F105" r:id="rId7" xr:uid="{00000000-0004-0000-0B00-000006000000}"/>
    <hyperlink ref="F109" r:id="rId8" xr:uid="{00000000-0004-0000-0B00-000007000000}"/>
    <hyperlink ref="F112" r:id="rId9" xr:uid="{00000000-0004-0000-0B00-000008000000}"/>
    <hyperlink ref="F115" r:id="rId10" xr:uid="{00000000-0004-0000-0B00-000009000000}"/>
    <hyperlink ref="F118" r:id="rId11" xr:uid="{00000000-0004-0000-0B00-00000A000000}"/>
    <hyperlink ref="F121" r:id="rId12" xr:uid="{00000000-0004-0000-0B00-00000B000000}"/>
    <hyperlink ref="F124" r:id="rId13" xr:uid="{00000000-0004-0000-0B00-00000C000000}"/>
    <hyperlink ref="F127" r:id="rId14" xr:uid="{00000000-0004-0000-0B00-00000D000000}"/>
    <hyperlink ref="F133" r:id="rId15" xr:uid="{00000000-0004-0000-0B00-00000E000000}"/>
    <hyperlink ref="F140" r:id="rId16" xr:uid="{00000000-0004-0000-0B00-00000F000000}"/>
    <hyperlink ref="F142" r:id="rId17" xr:uid="{00000000-0004-0000-0B00-000010000000}"/>
    <hyperlink ref="F147" r:id="rId18" xr:uid="{00000000-0004-0000-0B00-000011000000}"/>
    <hyperlink ref="F151" r:id="rId19" xr:uid="{00000000-0004-0000-0B00-000012000000}"/>
    <hyperlink ref="F157" r:id="rId20" xr:uid="{00000000-0004-0000-0B00-000013000000}"/>
    <hyperlink ref="F162" r:id="rId21" xr:uid="{00000000-0004-0000-0B00-000014000000}"/>
    <hyperlink ref="F174" r:id="rId22" xr:uid="{00000000-0004-0000-0B00-000015000000}"/>
    <hyperlink ref="F186" r:id="rId23" xr:uid="{00000000-0004-0000-0B00-000016000000}"/>
    <hyperlink ref="F197" r:id="rId24" xr:uid="{00000000-0004-0000-0B00-000017000000}"/>
    <hyperlink ref="F236" r:id="rId25" xr:uid="{00000000-0004-0000-0B00-000018000000}"/>
    <hyperlink ref="F249" r:id="rId26" xr:uid="{00000000-0004-0000-0B00-000019000000}"/>
    <hyperlink ref="F271" r:id="rId27" xr:uid="{00000000-0004-0000-0B00-00001A000000}"/>
    <hyperlink ref="F289" r:id="rId28" xr:uid="{00000000-0004-0000-0B00-00001B000000}"/>
    <hyperlink ref="F302" r:id="rId29" xr:uid="{00000000-0004-0000-0B00-00001C000000}"/>
    <hyperlink ref="F340" r:id="rId30" xr:uid="{00000000-0004-0000-0B00-00001D000000}"/>
    <hyperlink ref="F342" r:id="rId31" xr:uid="{00000000-0004-0000-0B00-00001E000000}"/>
    <hyperlink ref="F346" r:id="rId32" xr:uid="{00000000-0004-0000-0B00-00001F000000}"/>
    <hyperlink ref="F384" r:id="rId33" xr:uid="{00000000-0004-0000-0B00-000020000000}"/>
    <hyperlink ref="F445" r:id="rId34" xr:uid="{00000000-0004-0000-0B00-000021000000}"/>
    <hyperlink ref="F455" r:id="rId35" xr:uid="{00000000-0004-0000-0B00-000022000000}"/>
    <hyperlink ref="F462" r:id="rId36" xr:uid="{00000000-0004-0000-0B00-000023000000}"/>
    <hyperlink ref="F470" r:id="rId37" xr:uid="{00000000-0004-0000-0B00-000024000000}"/>
    <hyperlink ref="F477" r:id="rId38" xr:uid="{00000000-0004-0000-0B00-000025000000}"/>
    <hyperlink ref="F504" r:id="rId39" xr:uid="{00000000-0004-0000-0B00-000026000000}"/>
    <hyperlink ref="F531" r:id="rId40" xr:uid="{00000000-0004-0000-0B00-000027000000}"/>
    <hyperlink ref="F558" r:id="rId41" xr:uid="{00000000-0004-0000-0B00-000028000000}"/>
    <hyperlink ref="F578" r:id="rId42" xr:uid="{00000000-0004-0000-0B00-000029000000}"/>
    <hyperlink ref="F589" r:id="rId43" xr:uid="{00000000-0004-0000-0B00-00002A000000}"/>
    <hyperlink ref="F600" r:id="rId44" xr:uid="{00000000-0004-0000-0B00-00002B000000}"/>
    <hyperlink ref="F664" r:id="rId45" xr:uid="{00000000-0004-0000-0B00-00002C000000}"/>
    <hyperlink ref="F675" r:id="rId46" xr:uid="{00000000-0004-0000-0B00-00002D000000}"/>
    <hyperlink ref="F680" r:id="rId47" xr:uid="{00000000-0004-0000-0B00-00002E000000}"/>
    <hyperlink ref="F685" r:id="rId48" xr:uid="{00000000-0004-0000-0B00-00002F000000}"/>
    <hyperlink ref="F695" r:id="rId49" xr:uid="{00000000-0004-0000-0B00-000030000000}"/>
    <hyperlink ref="F705" r:id="rId50" xr:uid="{00000000-0004-0000-0B00-000031000000}"/>
    <hyperlink ref="F710" r:id="rId51" xr:uid="{00000000-0004-0000-0B00-000032000000}"/>
    <hyperlink ref="F715" r:id="rId52" xr:uid="{00000000-0004-0000-0B00-000033000000}"/>
    <hyperlink ref="F718" r:id="rId53" xr:uid="{00000000-0004-0000-0B00-000034000000}"/>
    <hyperlink ref="F730" r:id="rId54" xr:uid="{00000000-0004-0000-0B00-000035000000}"/>
    <hyperlink ref="F736" r:id="rId55" xr:uid="{00000000-0004-0000-0B00-000036000000}"/>
    <hyperlink ref="F744" r:id="rId56" xr:uid="{00000000-0004-0000-0B00-000037000000}"/>
    <hyperlink ref="F757" r:id="rId57" xr:uid="{00000000-0004-0000-0B00-000038000000}"/>
    <hyperlink ref="F759" r:id="rId58" xr:uid="{00000000-0004-0000-0B00-000039000000}"/>
    <hyperlink ref="F904" r:id="rId59" xr:uid="{00000000-0004-0000-0B00-00003A000000}"/>
    <hyperlink ref="F906" r:id="rId60" xr:uid="{00000000-0004-0000-0B00-00003B000000}"/>
    <hyperlink ref="F910" r:id="rId61" xr:uid="{00000000-0004-0000-0B00-00003C000000}"/>
    <hyperlink ref="F916" r:id="rId62" xr:uid="{00000000-0004-0000-0B00-00003D000000}"/>
    <hyperlink ref="F927" r:id="rId63" xr:uid="{00000000-0004-0000-0B00-00003E000000}"/>
    <hyperlink ref="F940" r:id="rId64" xr:uid="{00000000-0004-0000-0B00-00003F000000}"/>
  </hyperlinks>
  <pageMargins left="0.39374999999999999" right="0.39374999999999999" top="0.39374999999999999" bottom="0.39374999999999999" header="0" footer="0"/>
  <pageSetup paperSize="9" scale="84" fitToHeight="100" orientation="landscape" blackAndWhite="1" r:id="rId65"/>
  <headerFooter>
    <oddFooter>&amp;CStrana &amp;P z &amp;N</oddFooter>
  </headerFooter>
  <drawing r:id="rId6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412"/>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112</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9789</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ROUND(J85,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ROUND((SUM(BE85:BE411)),  2)</f>
        <v>0</v>
      </c>
      <c r="I33" s="95">
        <v>0.21</v>
      </c>
      <c r="J33" s="85">
        <f>ROUND(((SUM(BE85:BE411))*I33),  2)</f>
        <v>0</v>
      </c>
      <c r="L33" s="34"/>
    </row>
    <row r="34" spans="2:12" s="1" customFormat="1" ht="14.45" customHeight="1">
      <c r="B34" s="34"/>
      <c r="E34" s="29" t="s">
        <v>41</v>
      </c>
      <c r="F34" s="85">
        <f>ROUND((SUM(BF85:BF411)),  2)</f>
        <v>0</v>
      </c>
      <c r="I34" s="95">
        <v>0.12</v>
      </c>
      <c r="J34" s="85">
        <f>ROUND(((SUM(BF85:BF411))*I34),  2)</f>
        <v>0</v>
      </c>
      <c r="L34" s="34"/>
    </row>
    <row r="35" spans="2:12" s="1" customFormat="1" ht="14.45" hidden="1" customHeight="1">
      <c r="B35" s="34"/>
      <c r="E35" s="29" t="s">
        <v>42</v>
      </c>
      <c r="F35" s="85">
        <f>ROUND((SUM(BG85:BG411)),  2)</f>
        <v>0</v>
      </c>
      <c r="I35" s="95">
        <v>0.21</v>
      </c>
      <c r="J35" s="85">
        <f>0</f>
        <v>0</v>
      </c>
      <c r="L35" s="34"/>
    </row>
    <row r="36" spans="2:12" s="1" customFormat="1" ht="14.45" hidden="1" customHeight="1">
      <c r="B36" s="34"/>
      <c r="E36" s="29" t="s">
        <v>43</v>
      </c>
      <c r="F36" s="85">
        <f>ROUND((SUM(BH85:BH411)),  2)</f>
        <v>0</v>
      </c>
      <c r="I36" s="95">
        <v>0.12</v>
      </c>
      <c r="J36" s="85">
        <f>0</f>
        <v>0</v>
      </c>
      <c r="L36" s="34"/>
    </row>
    <row r="37" spans="2:12" s="1" customFormat="1" ht="14.45" hidden="1" customHeight="1">
      <c r="B37" s="34"/>
      <c r="E37" s="29" t="s">
        <v>44</v>
      </c>
      <c r="F37" s="85">
        <f>ROUND((SUM(BI85:BI411)),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D.1.2.2.1.19. - ZTI - AREÁLOVÁ KANALIZACE</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J85</f>
        <v>0</v>
      </c>
      <c r="L59" s="34"/>
      <c r="AU59" s="19" t="s">
        <v>189</v>
      </c>
    </row>
    <row r="60" spans="2:47" s="8" customFormat="1" ht="24.95" customHeight="1">
      <c r="B60" s="105"/>
      <c r="D60" s="106" t="s">
        <v>372</v>
      </c>
      <c r="E60" s="107"/>
      <c r="F60" s="107"/>
      <c r="G60" s="107"/>
      <c r="H60" s="107"/>
      <c r="I60" s="107"/>
      <c r="J60" s="108">
        <f>J86</f>
        <v>0</v>
      </c>
      <c r="L60" s="105"/>
    </row>
    <row r="61" spans="2:47" s="9" customFormat="1" ht="19.899999999999999" customHeight="1">
      <c r="B61" s="109"/>
      <c r="D61" s="110" t="s">
        <v>373</v>
      </c>
      <c r="E61" s="111"/>
      <c r="F61" s="111"/>
      <c r="G61" s="111"/>
      <c r="H61" s="111"/>
      <c r="I61" s="111"/>
      <c r="J61" s="112">
        <f>J87</f>
        <v>0</v>
      </c>
      <c r="L61" s="109"/>
    </row>
    <row r="62" spans="2:47" s="9" customFormat="1" ht="19.899999999999999" customHeight="1">
      <c r="B62" s="109"/>
      <c r="D62" s="110" t="s">
        <v>2649</v>
      </c>
      <c r="E62" s="111"/>
      <c r="F62" s="111"/>
      <c r="G62" s="111"/>
      <c r="H62" s="111"/>
      <c r="I62" s="111"/>
      <c r="J62" s="112">
        <f>J314</f>
        <v>0</v>
      </c>
      <c r="L62" s="109"/>
    </row>
    <row r="63" spans="2:47" s="9" customFormat="1" ht="19.899999999999999" customHeight="1">
      <c r="B63" s="109"/>
      <c r="D63" s="110" t="s">
        <v>9059</v>
      </c>
      <c r="E63" s="111"/>
      <c r="F63" s="111"/>
      <c r="G63" s="111"/>
      <c r="H63" s="111"/>
      <c r="I63" s="111"/>
      <c r="J63" s="112">
        <f>J327</f>
        <v>0</v>
      </c>
      <c r="L63" s="109"/>
    </row>
    <row r="64" spans="2:47" s="9" customFormat="1" ht="19.899999999999999" customHeight="1">
      <c r="B64" s="109"/>
      <c r="D64" s="110" t="s">
        <v>376</v>
      </c>
      <c r="E64" s="111"/>
      <c r="F64" s="111"/>
      <c r="G64" s="111"/>
      <c r="H64" s="111"/>
      <c r="I64" s="111"/>
      <c r="J64" s="112">
        <f>J398</f>
        <v>0</v>
      </c>
      <c r="L64" s="109"/>
    </row>
    <row r="65" spans="2:12" s="8" customFormat="1" ht="24.95" customHeight="1">
      <c r="B65" s="105"/>
      <c r="D65" s="106" t="s">
        <v>402</v>
      </c>
      <c r="E65" s="107"/>
      <c r="F65" s="107"/>
      <c r="G65" s="107"/>
      <c r="H65" s="107"/>
      <c r="I65" s="107"/>
      <c r="J65" s="108">
        <f>J405</f>
        <v>0</v>
      </c>
      <c r="L65" s="105"/>
    </row>
    <row r="66" spans="2:12" s="1" customFormat="1" ht="21.75" customHeight="1">
      <c r="B66" s="34"/>
      <c r="L66" s="34"/>
    </row>
    <row r="67" spans="2:12" s="1" customFormat="1" ht="6.95" customHeight="1">
      <c r="B67" s="43"/>
      <c r="C67" s="44"/>
      <c r="D67" s="44"/>
      <c r="E67" s="44"/>
      <c r="F67" s="44"/>
      <c r="G67" s="44"/>
      <c r="H67" s="44"/>
      <c r="I67" s="44"/>
      <c r="J67" s="44"/>
      <c r="K67" s="44"/>
      <c r="L67" s="34"/>
    </row>
    <row r="71" spans="2:12" s="1" customFormat="1" ht="6.95" customHeight="1">
      <c r="B71" s="45"/>
      <c r="C71" s="46"/>
      <c r="D71" s="46"/>
      <c r="E71" s="46"/>
      <c r="F71" s="46"/>
      <c r="G71" s="46"/>
      <c r="H71" s="46"/>
      <c r="I71" s="46"/>
      <c r="J71" s="46"/>
      <c r="K71" s="46"/>
      <c r="L71" s="34"/>
    </row>
    <row r="72" spans="2:12" s="1" customFormat="1" ht="24.95" customHeight="1">
      <c r="B72" s="34"/>
      <c r="C72" s="23" t="s">
        <v>197</v>
      </c>
      <c r="L72" s="34"/>
    </row>
    <row r="73" spans="2:12" s="1" customFormat="1" ht="6.95" customHeight="1">
      <c r="B73" s="34"/>
      <c r="L73" s="34"/>
    </row>
    <row r="74" spans="2:12" s="1" customFormat="1" ht="12" customHeight="1">
      <c r="B74" s="34"/>
      <c r="C74" s="29" t="s">
        <v>16</v>
      </c>
      <c r="L74" s="34"/>
    </row>
    <row r="75" spans="2:12" s="1" customFormat="1" ht="16.5" customHeight="1">
      <c r="B75" s="34"/>
      <c r="E75" s="365" t="str">
        <f>E7</f>
        <v>Stavební úpravy budovy N (CEETe II) v areálu VŠB-TUO - Úpravy po DI - rev_a</v>
      </c>
      <c r="F75" s="366"/>
      <c r="G75" s="366"/>
      <c r="H75" s="366"/>
      <c r="L75" s="34"/>
    </row>
    <row r="76" spans="2:12" s="1" customFormat="1" ht="12" customHeight="1">
      <c r="B76" s="34"/>
      <c r="C76" s="29" t="s">
        <v>181</v>
      </c>
      <c r="L76" s="34"/>
    </row>
    <row r="77" spans="2:12" s="1" customFormat="1" ht="16.5" customHeight="1">
      <c r="B77" s="34"/>
      <c r="E77" s="356" t="str">
        <f>E9</f>
        <v>D.1.2.2.1.19. - ZTI - AREÁLOVÁ KANALIZACE</v>
      </c>
      <c r="F77" s="364"/>
      <c r="G77" s="364"/>
      <c r="H77" s="364"/>
      <c r="L77" s="34"/>
    </row>
    <row r="78" spans="2:12" s="1" customFormat="1" ht="6.95" customHeight="1">
      <c r="B78" s="34"/>
      <c r="L78" s="34"/>
    </row>
    <row r="79" spans="2:12" s="1" customFormat="1" ht="12" customHeight="1">
      <c r="B79" s="34"/>
      <c r="C79" s="29" t="s">
        <v>21</v>
      </c>
      <c r="F79" s="27" t="str">
        <f>F12</f>
        <v xml:space="preserve"> </v>
      </c>
      <c r="I79" s="29" t="s">
        <v>23</v>
      </c>
      <c r="J79" s="51" t="str">
        <f>IF(J12="","",J12)</f>
        <v>1. 10. 2025</v>
      </c>
      <c r="L79" s="34"/>
    </row>
    <row r="80" spans="2:12" s="1" customFormat="1" ht="6.95" customHeight="1">
      <c r="B80" s="34"/>
      <c r="L80" s="34"/>
    </row>
    <row r="81" spans="2:65" s="1" customFormat="1" ht="25.7" customHeight="1">
      <c r="B81" s="34"/>
      <c r="C81" s="29" t="s">
        <v>25</v>
      </c>
      <c r="F81" s="27" t="str">
        <f>E15</f>
        <v xml:space="preserve"> </v>
      </c>
      <c r="I81" s="29" t="s">
        <v>30</v>
      </c>
      <c r="J81" s="32" t="str">
        <f>E21</f>
        <v xml:space="preserve">TECHNICO Opava s.r.o., </v>
      </c>
      <c r="L81" s="34"/>
    </row>
    <row r="82" spans="2:65" s="1" customFormat="1" ht="15.2" customHeight="1">
      <c r="B82" s="34"/>
      <c r="C82" s="29" t="s">
        <v>28</v>
      </c>
      <c r="F82" s="27" t="str">
        <f>IF(E18="","",E18)</f>
        <v>Vyplň údaj</v>
      </c>
      <c r="I82" s="29" t="s">
        <v>32</v>
      </c>
      <c r="J82" s="32" t="str">
        <f>E24</f>
        <v xml:space="preserve"> </v>
      </c>
      <c r="L82" s="34"/>
    </row>
    <row r="83" spans="2:65" s="1" customFormat="1" ht="10.35" customHeight="1">
      <c r="B83" s="34"/>
      <c r="L83" s="34"/>
    </row>
    <row r="84" spans="2:65" s="10" customFormat="1" ht="29.25" customHeight="1">
      <c r="B84" s="113"/>
      <c r="C84" s="114" t="s">
        <v>198</v>
      </c>
      <c r="D84" s="115" t="s">
        <v>54</v>
      </c>
      <c r="E84" s="115" t="s">
        <v>50</v>
      </c>
      <c r="F84" s="115" t="s">
        <v>51</v>
      </c>
      <c r="G84" s="115" t="s">
        <v>199</v>
      </c>
      <c r="H84" s="115" t="s">
        <v>200</v>
      </c>
      <c r="I84" s="115" t="s">
        <v>201</v>
      </c>
      <c r="J84" s="115" t="s">
        <v>188</v>
      </c>
      <c r="K84" s="116" t="s">
        <v>202</v>
      </c>
      <c r="L84" s="113"/>
      <c r="M84" s="58" t="s">
        <v>19</v>
      </c>
      <c r="N84" s="59" t="s">
        <v>39</v>
      </c>
      <c r="O84" s="59" t="s">
        <v>203</v>
      </c>
      <c r="P84" s="59" t="s">
        <v>204</v>
      </c>
      <c r="Q84" s="59" t="s">
        <v>205</v>
      </c>
      <c r="R84" s="59" t="s">
        <v>206</v>
      </c>
      <c r="S84" s="59" t="s">
        <v>207</v>
      </c>
      <c r="T84" s="60" t="s">
        <v>208</v>
      </c>
    </row>
    <row r="85" spans="2:65" s="1" customFormat="1" ht="22.9" customHeight="1">
      <c r="B85" s="34"/>
      <c r="C85" s="63" t="s">
        <v>209</v>
      </c>
      <c r="J85" s="117">
        <f>BK85</f>
        <v>0</v>
      </c>
      <c r="L85" s="34"/>
      <c r="M85" s="61"/>
      <c r="N85" s="52"/>
      <c r="O85" s="52"/>
      <c r="P85" s="118">
        <f>P86+P405</f>
        <v>0</v>
      </c>
      <c r="Q85" s="52"/>
      <c r="R85" s="118">
        <f>R86+R405</f>
        <v>40.077558400000001</v>
      </c>
      <c r="S85" s="52"/>
      <c r="T85" s="119">
        <f>T86+T405</f>
        <v>0</v>
      </c>
      <c r="AT85" s="19" t="s">
        <v>68</v>
      </c>
      <c r="AU85" s="19" t="s">
        <v>189</v>
      </c>
      <c r="BK85" s="120">
        <f>BK86+BK405</f>
        <v>0</v>
      </c>
    </row>
    <row r="86" spans="2:65" s="11" customFormat="1" ht="25.9" customHeight="1">
      <c r="B86" s="121"/>
      <c r="D86" s="122" t="s">
        <v>68</v>
      </c>
      <c r="E86" s="123" t="s">
        <v>403</v>
      </c>
      <c r="F86" s="123" t="s">
        <v>404</v>
      </c>
      <c r="I86" s="124"/>
      <c r="J86" s="125">
        <f>BK86</f>
        <v>0</v>
      </c>
      <c r="L86" s="121"/>
      <c r="M86" s="126"/>
      <c r="P86" s="127">
        <f>P87+P314+P327+P398</f>
        <v>0</v>
      </c>
      <c r="R86" s="127">
        <f>R87+R314+R327+R398</f>
        <v>40.077558400000001</v>
      </c>
      <c r="T86" s="128">
        <f>T87+T314+T327+T398</f>
        <v>0</v>
      </c>
      <c r="AR86" s="122" t="s">
        <v>77</v>
      </c>
      <c r="AT86" s="129" t="s">
        <v>68</v>
      </c>
      <c r="AU86" s="129" t="s">
        <v>69</v>
      </c>
      <c r="AY86" s="122" t="s">
        <v>212</v>
      </c>
      <c r="BK86" s="130">
        <f>BK87+BK314+BK327+BK398</f>
        <v>0</v>
      </c>
    </row>
    <row r="87" spans="2:65" s="11" customFormat="1" ht="22.9" customHeight="1">
      <c r="B87" s="121"/>
      <c r="D87" s="122" t="s">
        <v>68</v>
      </c>
      <c r="E87" s="131" t="s">
        <v>77</v>
      </c>
      <c r="F87" s="131" t="s">
        <v>405</v>
      </c>
      <c r="I87" s="124"/>
      <c r="J87" s="132">
        <f>BK87</f>
        <v>0</v>
      </c>
      <c r="L87" s="121"/>
      <c r="M87" s="126"/>
      <c r="P87" s="127">
        <f>SUM(P88:P313)</f>
        <v>0</v>
      </c>
      <c r="R87" s="127">
        <f>SUM(R88:R313)</f>
        <v>39.581598</v>
      </c>
      <c r="T87" s="128">
        <f>SUM(T88:T313)</f>
        <v>0</v>
      </c>
      <c r="AR87" s="122" t="s">
        <v>77</v>
      </c>
      <c r="AT87" s="129" t="s">
        <v>68</v>
      </c>
      <c r="AU87" s="129" t="s">
        <v>77</v>
      </c>
      <c r="AY87" s="122" t="s">
        <v>212</v>
      </c>
      <c r="BK87" s="130">
        <f>SUM(BK88:BK313)</f>
        <v>0</v>
      </c>
    </row>
    <row r="88" spans="2:65" s="1" customFormat="1" ht="16.5" customHeight="1">
      <c r="B88" s="34"/>
      <c r="C88" s="133" t="s">
        <v>77</v>
      </c>
      <c r="D88" s="133" t="s">
        <v>215</v>
      </c>
      <c r="E88" s="134" t="s">
        <v>406</v>
      </c>
      <c r="F88" s="135" t="s">
        <v>407</v>
      </c>
      <c r="G88" s="136" t="s">
        <v>408</v>
      </c>
      <c r="H88" s="137">
        <v>24</v>
      </c>
      <c r="I88" s="138"/>
      <c r="J88" s="139">
        <f>ROUND(I88*H88,2)</f>
        <v>0</v>
      </c>
      <c r="K88" s="135" t="s">
        <v>219</v>
      </c>
      <c r="L88" s="34"/>
      <c r="M88" s="140" t="s">
        <v>19</v>
      </c>
      <c r="N88" s="141" t="s">
        <v>40</v>
      </c>
      <c r="P88" s="142">
        <f>O88*H88</f>
        <v>0</v>
      </c>
      <c r="Q88" s="142">
        <v>3.0000000000000001E-5</v>
      </c>
      <c r="R88" s="142">
        <f>Q88*H88</f>
        <v>7.2000000000000005E-4</v>
      </c>
      <c r="S88" s="142">
        <v>0</v>
      </c>
      <c r="T88" s="143">
        <f>S88*H88</f>
        <v>0</v>
      </c>
      <c r="AR88" s="144" t="s">
        <v>229</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229</v>
      </c>
      <c r="BM88" s="144" t="s">
        <v>9790</v>
      </c>
    </row>
    <row r="89" spans="2:65" s="1" customFormat="1">
      <c r="B89" s="34"/>
      <c r="D89" s="146" t="s">
        <v>222</v>
      </c>
      <c r="F89" s="147" t="s">
        <v>410</v>
      </c>
      <c r="I89" s="148"/>
      <c r="L89" s="34"/>
      <c r="M89" s="149"/>
      <c r="T89" s="55"/>
      <c r="AT89" s="19" t="s">
        <v>222</v>
      </c>
      <c r="AU89" s="19" t="s">
        <v>79</v>
      </c>
    </row>
    <row r="90" spans="2:65" s="12" customFormat="1">
      <c r="B90" s="152"/>
      <c r="D90" s="150" t="s">
        <v>226</v>
      </c>
      <c r="E90" s="153" t="s">
        <v>19</v>
      </c>
      <c r="F90" s="154" t="s">
        <v>9791</v>
      </c>
      <c r="H90" s="155">
        <v>24</v>
      </c>
      <c r="I90" s="156"/>
      <c r="L90" s="152"/>
      <c r="M90" s="157"/>
      <c r="T90" s="158"/>
      <c r="AT90" s="153" t="s">
        <v>226</v>
      </c>
      <c r="AU90" s="153" t="s">
        <v>79</v>
      </c>
      <c r="AV90" s="12" t="s">
        <v>79</v>
      </c>
      <c r="AW90" s="12" t="s">
        <v>31</v>
      </c>
      <c r="AX90" s="12" t="s">
        <v>69</v>
      </c>
      <c r="AY90" s="153" t="s">
        <v>212</v>
      </c>
    </row>
    <row r="91" spans="2:65" s="13" customFormat="1">
      <c r="B91" s="159"/>
      <c r="D91" s="150" t="s">
        <v>226</v>
      </c>
      <c r="E91" s="160" t="s">
        <v>19</v>
      </c>
      <c r="F91" s="161" t="s">
        <v>228</v>
      </c>
      <c r="H91" s="162">
        <v>24</v>
      </c>
      <c r="I91" s="163"/>
      <c r="L91" s="159"/>
      <c r="M91" s="164"/>
      <c r="T91" s="165"/>
      <c r="AT91" s="160" t="s">
        <v>226</v>
      </c>
      <c r="AU91" s="160" t="s">
        <v>79</v>
      </c>
      <c r="AV91" s="13" t="s">
        <v>229</v>
      </c>
      <c r="AW91" s="13" t="s">
        <v>31</v>
      </c>
      <c r="AX91" s="13" t="s">
        <v>77</v>
      </c>
      <c r="AY91" s="160" t="s">
        <v>212</v>
      </c>
    </row>
    <row r="92" spans="2:65" s="1" customFormat="1" ht="24.2" customHeight="1">
      <c r="B92" s="34"/>
      <c r="C92" s="133" t="s">
        <v>79</v>
      </c>
      <c r="D92" s="133" t="s">
        <v>215</v>
      </c>
      <c r="E92" s="134" t="s">
        <v>412</v>
      </c>
      <c r="F92" s="135" t="s">
        <v>413</v>
      </c>
      <c r="G92" s="136" t="s">
        <v>414</v>
      </c>
      <c r="H92" s="137">
        <v>3</v>
      </c>
      <c r="I92" s="138"/>
      <c r="J92" s="139">
        <f>ROUND(I92*H92,2)</f>
        <v>0</v>
      </c>
      <c r="K92" s="135" t="s">
        <v>219</v>
      </c>
      <c r="L92" s="34"/>
      <c r="M92" s="140" t="s">
        <v>19</v>
      </c>
      <c r="N92" s="141" t="s">
        <v>40</v>
      </c>
      <c r="P92" s="142">
        <f>O92*H92</f>
        <v>0</v>
      </c>
      <c r="Q92" s="142">
        <v>0</v>
      </c>
      <c r="R92" s="142">
        <f>Q92*H92</f>
        <v>0</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9792</v>
      </c>
    </row>
    <row r="93" spans="2:65" s="1" customFormat="1">
      <c r="B93" s="34"/>
      <c r="D93" s="146" t="s">
        <v>222</v>
      </c>
      <c r="F93" s="147" t="s">
        <v>416</v>
      </c>
      <c r="I93" s="148"/>
      <c r="L93" s="34"/>
      <c r="M93" s="149"/>
      <c r="T93" s="55"/>
      <c r="AT93" s="19" t="s">
        <v>222</v>
      </c>
      <c r="AU93" s="19" t="s">
        <v>79</v>
      </c>
    </row>
    <row r="94" spans="2:65" s="12" customFormat="1">
      <c r="B94" s="152"/>
      <c r="D94" s="150" t="s">
        <v>226</v>
      </c>
      <c r="E94" s="153" t="s">
        <v>19</v>
      </c>
      <c r="F94" s="154" t="s">
        <v>9793</v>
      </c>
      <c r="H94" s="155">
        <v>3</v>
      </c>
      <c r="I94" s="156"/>
      <c r="L94" s="152"/>
      <c r="M94" s="157"/>
      <c r="T94" s="158"/>
      <c r="AT94" s="153" t="s">
        <v>226</v>
      </c>
      <c r="AU94" s="153" t="s">
        <v>79</v>
      </c>
      <c r="AV94" s="12" t="s">
        <v>79</v>
      </c>
      <c r="AW94" s="12" t="s">
        <v>31</v>
      </c>
      <c r="AX94" s="12" t="s">
        <v>69</v>
      </c>
      <c r="AY94" s="153" t="s">
        <v>212</v>
      </c>
    </row>
    <row r="95" spans="2:65" s="13" customFormat="1">
      <c r="B95" s="159"/>
      <c r="D95" s="150" t="s">
        <v>226</v>
      </c>
      <c r="E95" s="160" t="s">
        <v>19</v>
      </c>
      <c r="F95" s="161" t="s">
        <v>228</v>
      </c>
      <c r="H95" s="162">
        <v>3</v>
      </c>
      <c r="I95" s="163"/>
      <c r="L95" s="159"/>
      <c r="M95" s="164"/>
      <c r="T95" s="165"/>
      <c r="AT95" s="160" t="s">
        <v>226</v>
      </c>
      <c r="AU95" s="160" t="s">
        <v>79</v>
      </c>
      <c r="AV95" s="13" t="s">
        <v>229</v>
      </c>
      <c r="AW95" s="13" t="s">
        <v>31</v>
      </c>
      <c r="AX95" s="13" t="s">
        <v>77</v>
      </c>
      <c r="AY95" s="160" t="s">
        <v>212</v>
      </c>
    </row>
    <row r="96" spans="2:65" s="1" customFormat="1" ht="49.15" customHeight="1">
      <c r="B96" s="34"/>
      <c r="C96" s="133" t="s">
        <v>236</v>
      </c>
      <c r="D96" s="133" t="s">
        <v>215</v>
      </c>
      <c r="E96" s="134" t="s">
        <v>9794</v>
      </c>
      <c r="F96" s="135" t="s">
        <v>9795</v>
      </c>
      <c r="G96" s="136" t="s">
        <v>536</v>
      </c>
      <c r="H96" s="137">
        <v>0.5</v>
      </c>
      <c r="I96" s="138"/>
      <c r="J96" s="139">
        <f>ROUND(I96*H96,2)</f>
        <v>0</v>
      </c>
      <c r="K96" s="135" t="s">
        <v>245</v>
      </c>
      <c r="L96" s="34"/>
      <c r="M96" s="140" t="s">
        <v>19</v>
      </c>
      <c r="N96" s="141" t="s">
        <v>40</v>
      </c>
      <c r="P96" s="142">
        <f>O96*H96</f>
        <v>0</v>
      </c>
      <c r="Q96" s="142">
        <v>1.269E-2</v>
      </c>
      <c r="R96" s="142">
        <f>Q96*H96</f>
        <v>6.3449999999999999E-3</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9796</v>
      </c>
    </row>
    <row r="97" spans="2:65" s="12" customFormat="1">
      <c r="B97" s="152"/>
      <c r="D97" s="150" t="s">
        <v>226</v>
      </c>
      <c r="E97" s="153" t="s">
        <v>19</v>
      </c>
      <c r="F97" s="154" t="s">
        <v>9797</v>
      </c>
      <c r="H97" s="155">
        <v>0.5</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0.5</v>
      </c>
      <c r="I98" s="163"/>
      <c r="L98" s="159"/>
      <c r="M98" s="164"/>
      <c r="T98" s="165"/>
      <c r="AT98" s="160" t="s">
        <v>226</v>
      </c>
      <c r="AU98" s="160" t="s">
        <v>79</v>
      </c>
      <c r="AV98" s="13" t="s">
        <v>229</v>
      </c>
      <c r="AW98" s="13" t="s">
        <v>31</v>
      </c>
      <c r="AX98" s="13" t="s">
        <v>77</v>
      </c>
      <c r="AY98" s="160" t="s">
        <v>212</v>
      </c>
    </row>
    <row r="99" spans="2:65" s="1" customFormat="1" ht="49.15" customHeight="1">
      <c r="B99" s="34"/>
      <c r="C99" s="133" t="s">
        <v>229</v>
      </c>
      <c r="D99" s="133" t="s">
        <v>215</v>
      </c>
      <c r="E99" s="134" t="s">
        <v>9798</v>
      </c>
      <c r="F99" s="135" t="s">
        <v>9799</v>
      </c>
      <c r="G99" s="136" t="s">
        <v>536</v>
      </c>
      <c r="H99" s="137">
        <v>1</v>
      </c>
      <c r="I99" s="138"/>
      <c r="J99" s="139">
        <f>ROUND(I99*H99,2)</f>
        <v>0</v>
      </c>
      <c r="K99" s="135" t="s">
        <v>245</v>
      </c>
      <c r="L99" s="34"/>
      <c r="M99" s="140" t="s">
        <v>19</v>
      </c>
      <c r="N99" s="141" t="s">
        <v>40</v>
      </c>
      <c r="P99" s="142">
        <f>O99*H99</f>
        <v>0</v>
      </c>
      <c r="Q99" s="142">
        <v>8.6800000000000002E-3</v>
      </c>
      <c r="R99" s="142">
        <f>Q99*H99</f>
        <v>8.6800000000000002E-3</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9800</v>
      </c>
    </row>
    <row r="100" spans="2:65" s="12" customFormat="1">
      <c r="B100" s="152"/>
      <c r="D100" s="150" t="s">
        <v>226</v>
      </c>
      <c r="E100" s="153" t="s">
        <v>19</v>
      </c>
      <c r="F100" s="154" t="s">
        <v>9801</v>
      </c>
      <c r="H100" s="155">
        <v>1</v>
      </c>
      <c r="I100" s="156"/>
      <c r="L100" s="152"/>
      <c r="M100" s="157"/>
      <c r="T100" s="158"/>
      <c r="AT100" s="153" t="s">
        <v>226</v>
      </c>
      <c r="AU100" s="153" t="s">
        <v>79</v>
      </c>
      <c r="AV100" s="12" t="s">
        <v>79</v>
      </c>
      <c r="AW100" s="12" t="s">
        <v>31</v>
      </c>
      <c r="AX100" s="12" t="s">
        <v>69</v>
      </c>
      <c r="AY100" s="153" t="s">
        <v>212</v>
      </c>
    </row>
    <row r="101" spans="2:65" s="13" customFormat="1">
      <c r="B101" s="159"/>
      <c r="D101" s="150" t="s">
        <v>226</v>
      </c>
      <c r="E101" s="160" t="s">
        <v>19</v>
      </c>
      <c r="F101" s="161" t="s">
        <v>228</v>
      </c>
      <c r="H101" s="162">
        <v>1</v>
      </c>
      <c r="I101" s="163"/>
      <c r="L101" s="159"/>
      <c r="M101" s="164"/>
      <c r="T101" s="165"/>
      <c r="AT101" s="160" t="s">
        <v>226</v>
      </c>
      <c r="AU101" s="160" t="s">
        <v>79</v>
      </c>
      <c r="AV101" s="13" t="s">
        <v>229</v>
      </c>
      <c r="AW101" s="13" t="s">
        <v>31</v>
      </c>
      <c r="AX101" s="13" t="s">
        <v>77</v>
      </c>
      <c r="AY101" s="160" t="s">
        <v>212</v>
      </c>
    </row>
    <row r="102" spans="2:65" s="1" customFormat="1" ht="49.15" customHeight="1">
      <c r="B102" s="34"/>
      <c r="C102" s="133" t="s">
        <v>211</v>
      </c>
      <c r="D102" s="133" t="s">
        <v>215</v>
      </c>
      <c r="E102" s="134" t="s">
        <v>9802</v>
      </c>
      <c r="F102" s="135" t="s">
        <v>9803</v>
      </c>
      <c r="G102" s="136" t="s">
        <v>536</v>
      </c>
      <c r="H102" s="137">
        <v>0.5</v>
      </c>
      <c r="I102" s="138"/>
      <c r="J102" s="139">
        <f>ROUND(I102*H102,2)</f>
        <v>0</v>
      </c>
      <c r="K102" s="135" t="s">
        <v>245</v>
      </c>
      <c r="L102" s="34"/>
      <c r="M102" s="140" t="s">
        <v>19</v>
      </c>
      <c r="N102" s="141" t="s">
        <v>40</v>
      </c>
      <c r="P102" s="142">
        <f>O102*H102</f>
        <v>0</v>
      </c>
      <c r="Q102" s="142">
        <v>1.269E-2</v>
      </c>
      <c r="R102" s="142">
        <f>Q102*H102</f>
        <v>6.3449999999999999E-3</v>
      </c>
      <c r="S102" s="142">
        <v>0</v>
      </c>
      <c r="T102" s="143">
        <f>S102*H102</f>
        <v>0</v>
      </c>
      <c r="AR102" s="144" t="s">
        <v>229</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9804</v>
      </c>
    </row>
    <row r="103" spans="2:65" s="12" customFormat="1">
      <c r="B103" s="152"/>
      <c r="D103" s="150" t="s">
        <v>226</v>
      </c>
      <c r="E103" s="153" t="s">
        <v>19</v>
      </c>
      <c r="F103" s="154" t="s">
        <v>9797</v>
      </c>
      <c r="H103" s="155">
        <v>0.5</v>
      </c>
      <c r="I103" s="156"/>
      <c r="L103" s="152"/>
      <c r="M103" s="157"/>
      <c r="T103" s="158"/>
      <c r="AT103" s="153" t="s">
        <v>226</v>
      </c>
      <c r="AU103" s="153" t="s">
        <v>79</v>
      </c>
      <c r="AV103" s="12" t="s">
        <v>79</v>
      </c>
      <c r="AW103" s="12" t="s">
        <v>31</v>
      </c>
      <c r="AX103" s="12" t="s">
        <v>69</v>
      </c>
      <c r="AY103" s="153" t="s">
        <v>212</v>
      </c>
    </row>
    <row r="104" spans="2:65" s="13" customFormat="1">
      <c r="B104" s="159"/>
      <c r="D104" s="150" t="s">
        <v>226</v>
      </c>
      <c r="E104" s="160" t="s">
        <v>19</v>
      </c>
      <c r="F104" s="161" t="s">
        <v>228</v>
      </c>
      <c r="H104" s="162">
        <v>0.5</v>
      </c>
      <c r="I104" s="163"/>
      <c r="L104" s="159"/>
      <c r="M104" s="164"/>
      <c r="T104" s="165"/>
      <c r="AT104" s="160" t="s">
        <v>226</v>
      </c>
      <c r="AU104" s="160" t="s">
        <v>79</v>
      </c>
      <c r="AV104" s="13" t="s">
        <v>229</v>
      </c>
      <c r="AW104" s="13" t="s">
        <v>31</v>
      </c>
      <c r="AX104" s="13" t="s">
        <v>77</v>
      </c>
      <c r="AY104" s="160" t="s">
        <v>212</v>
      </c>
    </row>
    <row r="105" spans="2:65" s="1" customFormat="1" ht="49.15" customHeight="1">
      <c r="B105" s="34"/>
      <c r="C105" s="133" t="s">
        <v>253</v>
      </c>
      <c r="D105" s="133" t="s">
        <v>215</v>
      </c>
      <c r="E105" s="134" t="s">
        <v>9805</v>
      </c>
      <c r="F105" s="135" t="s">
        <v>9806</v>
      </c>
      <c r="G105" s="136" t="s">
        <v>536</v>
      </c>
      <c r="H105" s="137">
        <v>3</v>
      </c>
      <c r="I105" s="138"/>
      <c r="J105" s="139">
        <f>ROUND(I105*H105,2)</f>
        <v>0</v>
      </c>
      <c r="K105" s="135" t="s">
        <v>245</v>
      </c>
      <c r="L105" s="34"/>
      <c r="M105" s="140" t="s">
        <v>19</v>
      </c>
      <c r="N105" s="141" t="s">
        <v>40</v>
      </c>
      <c r="P105" s="142">
        <f>O105*H105</f>
        <v>0</v>
      </c>
      <c r="Q105" s="142">
        <v>6.053E-2</v>
      </c>
      <c r="R105" s="142">
        <f>Q105*H105</f>
        <v>0.18159</v>
      </c>
      <c r="S105" s="142">
        <v>0</v>
      </c>
      <c r="T105" s="143">
        <f>S105*H105</f>
        <v>0</v>
      </c>
      <c r="AR105" s="144" t="s">
        <v>229</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229</v>
      </c>
      <c r="BM105" s="144" t="s">
        <v>9807</v>
      </c>
    </row>
    <row r="106" spans="2:65" s="12" customFormat="1">
      <c r="B106" s="152"/>
      <c r="D106" s="150" t="s">
        <v>226</v>
      </c>
      <c r="E106" s="153" t="s">
        <v>19</v>
      </c>
      <c r="F106" s="154" t="s">
        <v>9808</v>
      </c>
      <c r="H106" s="155">
        <v>3</v>
      </c>
      <c r="I106" s="156"/>
      <c r="L106" s="152"/>
      <c r="M106" s="157"/>
      <c r="T106" s="158"/>
      <c r="AT106" s="153" t="s">
        <v>226</v>
      </c>
      <c r="AU106" s="153" t="s">
        <v>79</v>
      </c>
      <c r="AV106" s="12" t="s">
        <v>79</v>
      </c>
      <c r="AW106" s="12" t="s">
        <v>31</v>
      </c>
      <c r="AX106" s="12" t="s">
        <v>69</v>
      </c>
      <c r="AY106" s="153" t="s">
        <v>212</v>
      </c>
    </row>
    <row r="107" spans="2:65" s="13" customFormat="1">
      <c r="B107" s="159"/>
      <c r="D107" s="150" t="s">
        <v>226</v>
      </c>
      <c r="E107" s="160" t="s">
        <v>19</v>
      </c>
      <c r="F107" s="161" t="s">
        <v>228</v>
      </c>
      <c r="H107" s="162">
        <v>3</v>
      </c>
      <c r="I107" s="163"/>
      <c r="L107" s="159"/>
      <c r="M107" s="164"/>
      <c r="T107" s="165"/>
      <c r="AT107" s="160" t="s">
        <v>226</v>
      </c>
      <c r="AU107" s="160" t="s">
        <v>79</v>
      </c>
      <c r="AV107" s="13" t="s">
        <v>229</v>
      </c>
      <c r="AW107" s="13" t="s">
        <v>31</v>
      </c>
      <c r="AX107" s="13" t="s">
        <v>77</v>
      </c>
      <c r="AY107" s="160" t="s">
        <v>212</v>
      </c>
    </row>
    <row r="108" spans="2:65" s="1" customFormat="1" ht="21.75" customHeight="1">
      <c r="B108" s="34"/>
      <c r="C108" s="133" t="s">
        <v>259</v>
      </c>
      <c r="D108" s="133" t="s">
        <v>215</v>
      </c>
      <c r="E108" s="134" t="s">
        <v>9809</v>
      </c>
      <c r="F108" s="135" t="s">
        <v>9810</v>
      </c>
      <c r="G108" s="136" t="s">
        <v>536</v>
      </c>
      <c r="H108" s="137">
        <v>2</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229</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9811</v>
      </c>
    </row>
    <row r="109" spans="2:65" s="1" customFormat="1" ht="117">
      <c r="B109" s="34"/>
      <c r="D109" s="150" t="s">
        <v>224</v>
      </c>
      <c r="F109" s="151" t="s">
        <v>9812</v>
      </c>
      <c r="I109" s="148"/>
      <c r="L109" s="34"/>
      <c r="M109" s="149"/>
      <c r="T109" s="55"/>
      <c r="AT109" s="19" t="s">
        <v>224</v>
      </c>
      <c r="AU109" s="19" t="s">
        <v>79</v>
      </c>
    </row>
    <row r="110" spans="2:65" s="12" customFormat="1">
      <c r="B110" s="152"/>
      <c r="D110" s="150" t="s">
        <v>226</v>
      </c>
      <c r="E110" s="153" t="s">
        <v>19</v>
      </c>
      <c r="F110" s="154" t="s">
        <v>9813</v>
      </c>
      <c r="H110" s="155">
        <v>2</v>
      </c>
      <c r="I110" s="156"/>
      <c r="L110" s="152"/>
      <c r="M110" s="157"/>
      <c r="T110" s="158"/>
      <c r="AT110" s="153" t="s">
        <v>226</v>
      </c>
      <c r="AU110" s="153" t="s">
        <v>79</v>
      </c>
      <c r="AV110" s="12" t="s">
        <v>79</v>
      </c>
      <c r="AW110" s="12" t="s">
        <v>31</v>
      </c>
      <c r="AX110" s="12" t="s">
        <v>69</v>
      </c>
      <c r="AY110" s="153" t="s">
        <v>212</v>
      </c>
    </row>
    <row r="111" spans="2:65" s="13" customFormat="1">
      <c r="B111" s="159"/>
      <c r="D111" s="150" t="s">
        <v>226</v>
      </c>
      <c r="E111" s="160" t="s">
        <v>19</v>
      </c>
      <c r="F111" s="161" t="s">
        <v>228</v>
      </c>
      <c r="H111" s="162">
        <v>2</v>
      </c>
      <c r="I111" s="163"/>
      <c r="L111" s="159"/>
      <c r="M111" s="164"/>
      <c r="T111" s="165"/>
      <c r="AT111" s="160" t="s">
        <v>226</v>
      </c>
      <c r="AU111" s="160" t="s">
        <v>79</v>
      </c>
      <c r="AV111" s="13" t="s">
        <v>229</v>
      </c>
      <c r="AW111" s="13" t="s">
        <v>31</v>
      </c>
      <c r="AX111" s="13" t="s">
        <v>77</v>
      </c>
      <c r="AY111" s="160" t="s">
        <v>212</v>
      </c>
    </row>
    <row r="112" spans="2:65" s="1" customFormat="1" ht="24.2" customHeight="1">
      <c r="B112" s="34"/>
      <c r="C112" s="133" t="s">
        <v>267</v>
      </c>
      <c r="D112" s="133" t="s">
        <v>215</v>
      </c>
      <c r="E112" s="134" t="s">
        <v>9814</v>
      </c>
      <c r="F112" s="135" t="s">
        <v>9815</v>
      </c>
      <c r="G112" s="136" t="s">
        <v>420</v>
      </c>
      <c r="H112" s="137">
        <v>2.0190000000000001</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229</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9816</v>
      </c>
    </row>
    <row r="113" spans="2:65" s="1" customFormat="1">
      <c r="B113" s="34"/>
      <c r="D113" s="146" t="s">
        <v>222</v>
      </c>
      <c r="F113" s="147" t="s">
        <v>9817</v>
      </c>
      <c r="I113" s="148"/>
      <c r="L113" s="34"/>
      <c r="M113" s="149"/>
      <c r="T113" s="55"/>
      <c r="AT113" s="19" t="s">
        <v>222</v>
      </c>
      <c r="AU113" s="19" t="s">
        <v>79</v>
      </c>
    </row>
    <row r="114" spans="2:65" s="14" customFormat="1">
      <c r="B114" s="170"/>
      <c r="D114" s="150" t="s">
        <v>226</v>
      </c>
      <c r="E114" s="171" t="s">
        <v>19</v>
      </c>
      <c r="F114" s="172" t="s">
        <v>9818</v>
      </c>
      <c r="H114" s="171" t="s">
        <v>19</v>
      </c>
      <c r="I114" s="173"/>
      <c r="L114" s="170"/>
      <c r="M114" s="174"/>
      <c r="T114" s="175"/>
      <c r="AT114" s="171" t="s">
        <v>226</v>
      </c>
      <c r="AU114" s="171" t="s">
        <v>79</v>
      </c>
      <c r="AV114" s="14" t="s">
        <v>77</v>
      </c>
      <c r="AW114" s="14" t="s">
        <v>31</v>
      </c>
      <c r="AX114" s="14" t="s">
        <v>69</v>
      </c>
      <c r="AY114" s="171" t="s">
        <v>212</v>
      </c>
    </row>
    <row r="115" spans="2:65" s="12" customFormat="1">
      <c r="B115" s="152"/>
      <c r="D115" s="150" t="s">
        <v>226</v>
      </c>
      <c r="E115" s="153" t="s">
        <v>19</v>
      </c>
      <c r="F115" s="154" t="s">
        <v>9819</v>
      </c>
      <c r="H115" s="155">
        <v>0.81</v>
      </c>
      <c r="I115" s="156"/>
      <c r="L115" s="152"/>
      <c r="M115" s="157"/>
      <c r="T115" s="158"/>
      <c r="AT115" s="153" t="s">
        <v>226</v>
      </c>
      <c r="AU115" s="153" t="s">
        <v>79</v>
      </c>
      <c r="AV115" s="12" t="s">
        <v>79</v>
      </c>
      <c r="AW115" s="12" t="s">
        <v>31</v>
      </c>
      <c r="AX115" s="12" t="s">
        <v>69</v>
      </c>
      <c r="AY115" s="153" t="s">
        <v>212</v>
      </c>
    </row>
    <row r="116" spans="2:65" s="12" customFormat="1">
      <c r="B116" s="152"/>
      <c r="D116" s="150" t="s">
        <v>226</v>
      </c>
      <c r="E116" s="153" t="s">
        <v>19</v>
      </c>
      <c r="F116" s="154" t="s">
        <v>9820</v>
      </c>
      <c r="H116" s="155">
        <v>0.129</v>
      </c>
      <c r="I116" s="156"/>
      <c r="L116" s="152"/>
      <c r="M116" s="157"/>
      <c r="T116" s="158"/>
      <c r="AT116" s="153" t="s">
        <v>226</v>
      </c>
      <c r="AU116" s="153" t="s">
        <v>79</v>
      </c>
      <c r="AV116" s="12" t="s">
        <v>79</v>
      </c>
      <c r="AW116" s="12" t="s">
        <v>31</v>
      </c>
      <c r="AX116" s="12" t="s">
        <v>69</v>
      </c>
      <c r="AY116" s="153" t="s">
        <v>212</v>
      </c>
    </row>
    <row r="117" spans="2:65" s="12" customFormat="1">
      <c r="B117" s="152"/>
      <c r="D117" s="150" t="s">
        <v>226</v>
      </c>
      <c r="E117" s="153" t="s">
        <v>19</v>
      </c>
      <c r="F117" s="154" t="s">
        <v>9821</v>
      </c>
      <c r="H117" s="155">
        <v>0.26500000000000001</v>
      </c>
      <c r="I117" s="156"/>
      <c r="L117" s="152"/>
      <c r="M117" s="157"/>
      <c r="T117" s="158"/>
      <c r="AT117" s="153" t="s">
        <v>226</v>
      </c>
      <c r="AU117" s="153" t="s">
        <v>79</v>
      </c>
      <c r="AV117" s="12" t="s">
        <v>79</v>
      </c>
      <c r="AW117" s="12" t="s">
        <v>31</v>
      </c>
      <c r="AX117" s="12" t="s">
        <v>69</v>
      </c>
      <c r="AY117" s="153" t="s">
        <v>212</v>
      </c>
    </row>
    <row r="118" spans="2:65" s="12" customFormat="1">
      <c r="B118" s="152"/>
      <c r="D118" s="150" t="s">
        <v>226</v>
      </c>
      <c r="E118" s="153" t="s">
        <v>19</v>
      </c>
      <c r="F118" s="154" t="s">
        <v>9822</v>
      </c>
      <c r="H118" s="155">
        <v>0.27100000000000002</v>
      </c>
      <c r="I118" s="156"/>
      <c r="L118" s="152"/>
      <c r="M118" s="157"/>
      <c r="T118" s="158"/>
      <c r="AT118" s="153" t="s">
        <v>226</v>
      </c>
      <c r="AU118" s="153" t="s">
        <v>79</v>
      </c>
      <c r="AV118" s="12" t="s">
        <v>79</v>
      </c>
      <c r="AW118" s="12" t="s">
        <v>31</v>
      </c>
      <c r="AX118" s="12" t="s">
        <v>69</v>
      </c>
      <c r="AY118" s="153" t="s">
        <v>212</v>
      </c>
    </row>
    <row r="119" spans="2:65" s="15" customFormat="1">
      <c r="B119" s="176"/>
      <c r="D119" s="150" t="s">
        <v>226</v>
      </c>
      <c r="E119" s="177" t="s">
        <v>19</v>
      </c>
      <c r="F119" s="178" t="s">
        <v>455</v>
      </c>
      <c r="H119" s="179">
        <v>1.4750000000000001</v>
      </c>
      <c r="I119" s="180"/>
      <c r="L119" s="176"/>
      <c r="M119" s="181"/>
      <c r="T119" s="182"/>
      <c r="AT119" s="177" t="s">
        <v>226</v>
      </c>
      <c r="AU119" s="177" t="s">
        <v>79</v>
      </c>
      <c r="AV119" s="15" t="s">
        <v>236</v>
      </c>
      <c r="AW119" s="15" t="s">
        <v>31</v>
      </c>
      <c r="AX119" s="15" t="s">
        <v>69</v>
      </c>
      <c r="AY119" s="177" t="s">
        <v>212</v>
      </c>
    </row>
    <row r="120" spans="2:65" s="14" customFormat="1">
      <c r="B120" s="170"/>
      <c r="D120" s="150" t="s">
        <v>226</v>
      </c>
      <c r="E120" s="171" t="s">
        <v>19</v>
      </c>
      <c r="F120" s="172" t="s">
        <v>9823</v>
      </c>
      <c r="H120" s="171" t="s">
        <v>19</v>
      </c>
      <c r="I120" s="173"/>
      <c r="L120" s="170"/>
      <c r="M120" s="174"/>
      <c r="T120" s="175"/>
      <c r="AT120" s="171" t="s">
        <v>226</v>
      </c>
      <c r="AU120" s="171" t="s">
        <v>79</v>
      </c>
      <c r="AV120" s="14" t="s">
        <v>77</v>
      </c>
      <c r="AW120" s="14" t="s">
        <v>31</v>
      </c>
      <c r="AX120" s="14" t="s">
        <v>69</v>
      </c>
      <c r="AY120" s="171" t="s">
        <v>212</v>
      </c>
    </row>
    <row r="121" spans="2:65" s="12" customFormat="1">
      <c r="B121" s="152"/>
      <c r="D121" s="150" t="s">
        <v>226</v>
      </c>
      <c r="E121" s="153" t="s">
        <v>19</v>
      </c>
      <c r="F121" s="154" t="s">
        <v>9824</v>
      </c>
      <c r="H121" s="155">
        <v>0.27500000000000002</v>
      </c>
      <c r="I121" s="156"/>
      <c r="L121" s="152"/>
      <c r="M121" s="157"/>
      <c r="T121" s="158"/>
      <c r="AT121" s="153" t="s">
        <v>226</v>
      </c>
      <c r="AU121" s="153" t="s">
        <v>79</v>
      </c>
      <c r="AV121" s="12" t="s">
        <v>79</v>
      </c>
      <c r="AW121" s="12" t="s">
        <v>31</v>
      </c>
      <c r="AX121" s="12" t="s">
        <v>69</v>
      </c>
      <c r="AY121" s="153" t="s">
        <v>212</v>
      </c>
    </row>
    <row r="122" spans="2:65" s="12" customFormat="1">
      <c r="B122" s="152"/>
      <c r="D122" s="150" t="s">
        <v>226</v>
      </c>
      <c r="E122" s="153" t="s">
        <v>19</v>
      </c>
      <c r="F122" s="154" t="s">
        <v>9825</v>
      </c>
      <c r="H122" s="155">
        <v>0.26900000000000002</v>
      </c>
      <c r="I122" s="156"/>
      <c r="L122" s="152"/>
      <c r="M122" s="157"/>
      <c r="T122" s="158"/>
      <c r="AT122" s="153" t="s">
        <v>226</v>
      </c>
      <c r="AU122" s="153" t="s">
        <v>79</v>
      </c>
      <c r="AV122" s="12" t="s">
        <v>79</v>
      </c>
      <c r="AW122" s="12" t="s">
        <v>31</v>
      </c>
      <c r="AX122" s="12" t="s">
        <v>69</v>
      </c>
      <c r="AY122" s="153" t="s">
        <v>212</v>
      </c>
    </row>
    <row r="123" spans="2:65" s="15" customFormat="1">
      <c r="B123" s="176"/>
      <c r="D123" s="150" t="s">
        <v>226</v>
      </c>
      <c r="E123" s="177" t="s">
        <v>19</v>
      </c>
      <c r="F123" s="178" t="s">
        <v>455</v>
      </c>
      <c r="H123" s="179">
        <v>0.54400000000000004</v>
      </c>
      <c r="I123" s="180"/>
      <c r="L123" s="176"/>
      <c r="M123" s="181"/>
      <c r="T123" s="182"/>
      <c r="AT123" s="177" t="s">
        <v>226</v>
      </c>
      <c r="AU123" s="177" t="s">
        <v>79</v>
      </c>
      <c r="AV123" s="15" t="s">
        <v>236</v>
      </c>
      <c r="AW123" s="15" t="s">
        <v>31</v>
      </c>
      <c r="AX123" s="15" t="s">
        <v>69</v>
      </c>
      <c r="AY123" s="177" t="s">
        <v>212</v>
      </c>
    </row>
    <row r="124" spans="2:65" s="13" customFormat="1">
      <c r="B124" s="159"/>
      <c r="D124" s="150" t="s">
        <v>226</v>
      </c>
      <c r="E124" s="160" t="s">
        <v>19</v>
      </c>
      <c r="F124" s="161" t="s">
        <v>228</v>
      </c>
      <c r="H124" s="162">
        <v>2.0190000000000001</v>
      </c>
      <c r="I124" s="163"/>
      <c r="L124" s="159"/>
      <c r="M124" s="164"/>
      <c r="T124" s="165"/>
      <c r="AT124" s="160" t="s">
        <v>226</v>
      </c>
      <c r="AU124" s="160" t="s">
        <v>79</v>
      </c>
      <c r="AV124" s="13" t="s">
        <v>229</v>
      </c>
      <c r="AW124" s="13" t="s">
        <v>31</v>
      </c>
      <c r="AX124" s="13" t="s">
        <v>77</v>
      </c>
      <c r="AY124" s="160" t="s">
        <v>212</v>
      </c>
    </row>
    <row r="125" spans="2:65" s="1" customFormat="1" ht="24.2" customHeight="1">
      <c r="B125" s="34"/>
      <c r="C125" s="133" t="s">
        <v>275</v>
      </c>
      <c r="D125" s="133" t="s">
        <v>215</v>
      </c>
      <c r="E125" s="134" t="s">
        <v>9826</v>
      </c>
      <c r="F125" s="135" t="s">
        <v>9827</v>
      </c>
      <c r="G125" s="136" t="s">
        <v>420</v>
      </c>
      <c r="H125" s="137">
        <v>28.259</v>
      </c>
      <c r="I125" s="138"/>
      <c r="J125" s="139">
        <f>ROUND(I125*H125,2)</f>
        <v>0</v>
      </c>
      <c r="K125" s="135" t="s">
        <v>219</v>
      </c>
      <c r="L125" s="34"/>
      <c r="M125" s="140" t="s">
        <v>19</v>
      </c>
      <c r="N125" s="141" t="s">
        <v>40</v>
      </c>
      <c r="P125" s="142">
        <f>O125*H125</f>
        <v>0</v>
      </c>
      <c r="Q125" s="142">
        <v>0</v>
      </c>
      <c r="R125" s="142">
        <f>Q125*H125</f>
        <v>0</v>
      </c>
      <c r="S125" s="142">
        <v>0</v>
      </c>
      <c r="T125" s="143">
        <f>S125*H125</f>
        <v>0</v>
      </c>
      <c r="AR125" s="144" t="s">
        <v>229</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229</v>
      </c>
      <c r="BM125" s="144" t="s">
        <v>9828</v>
      </c>
    </row>
    <row r="126" spans="2:65" s="1" customFormat="1">
      <c r="B126" s="34"/>
      <c r="D126" s="146" t="s">
        <v>222</v>
      </c>
      <c r="F126" s="147" t="s">
        <v>9829</v>
      </c>
      <c r="I126" s="148"/>
      <c r="L126" s="34"/>
      <c r="M126" s="149"/>
      <c r="T126" s="55"/>
      <c r="AT126" s="19" t="s">
        <v>222</v>
      </c>
      <c r="AU126" s="19" t="s">
        <v>79</v>
      </c>
    </row>
    <row r="127" spans="2:65" s="14" customFormat="1">
      <c r="B127" s="170"/>
      <c r="D127" s="150" t="s">
        <v>226</v>
      </c>
      <c r="E127" s="171" t="s">
        <v>19</v>
      </c>
      <c r="F127" s="172" t="s">
        <v>9830</v>
      </c>
      <c r="H127" s="171" t="s">
        <v>19</v>
      </c>
      <c r="I127" s="173"/>
      <c r="L127" s="170"/>
      <c r="M127" s="174"/>
      <c r="T127" s="175"/>
      <c r="AT127" s="171" t="s">
        <v>226</v>
      </c>
      <c r="AU127" s="171" t="s">
        <v>79</v>
      </c>
      <c r="AV127" s="14" t="s">
        <v>77</v>
      </c>
      <c r="AW127" s="14" t="s">
        <v>31</v>
      </c>
      <c r="AX127" s="14" t="s">
        <v>69</v>
      </c>
      <c r="AY127" s="171" t="s">
        <v>212</v>
      </c>
    </row>
    <row r="128" spans="2:65" s="12" customFormat="1">
      <c r="B128" s="152"/>
      <c r="D128" s="150" t="s">
        <v>226</v>
      </c>
      <c r="E128" s="153" t="s">
        <v>19</v>
      </c>
      <c r="F128" s="154" t="s">
        <v>9831</v>
      </c>
      <c r="H128" s="155">
        <v>11.34</v>
      </c>
      <c r="I128" s="156"/>
      <c r="L128" s="152"/>
      <c r="M128" s="157"/>
      <c r="T128" s="158"/>
      <c r="AT128" s="153" t="s">
        <v>226</v>
      </c>
      <c r="AU128" s="153" t="s">
        <v>79</v>
      </c>
      <c r="AV128" s="12" t="s">
        <v>79</v>
      </c>
      <c r="AW128" s="12" t="s">
        <v>31</v>
      </c>
      <c r="AX128" s="12" t="s">
        <v>69</v>
      </c>
      <c r="AY128" s="153" t="s">
        <v>212</v>
      </c>
    </row>
    <row r="129" spans="2:65" s="12" customFormat="1">
      <c r="B129" s="152"/>
      <c r="D129" s="150" t="s">
        <v>226</v>
      </c>
      <c r="E129" s="153" t="s">
        <v>19</v>
      </c>
      <c r="F129" s="154" t="s">
        <v>9832</v>
      </c>
      <c r="H129" s="155">
        <v>1.806</v>
      </c>
      <c r="I129" s="156"/>
      <c r="L129" s="152"/>
      <c r="M129" s="157"/>
      <c r="T129" s="158"/>
      <c r="AT129" s="153" t="s">
        <v>226</v>
      </c>
      <c r="AU129" s="153" t="s">
        <v>79</v>
      </c>
      <c r="AV129" s="12" t="s">
        <v>79</v>
      </c>
      <c r="AW129" s="12" t="s">
        <v>31</v>
      </c>
      <c r="AX129" s="12" t="s">
        <v>69</v>
      </c>
      <c r="AY129" s="153" t="s">
        <v>212</v>
      </c>
    </row>
    <row r="130" spans="2:65" s="12" customFormat="1">
      <c r="B130" s="152"/>
      <c r="D130" s="150" t="s">
        <v>226</v>
      </c>
      <c r="E130" s="153" t="s">
        <v>19</v>
      </c>
      <c r="F130" s="154" t="s">
        <v>9833</v>
      </c>
      <c r="H130" s="155">
        <v>3.7040000000000002</v>
      </c>
      <c r="I130" s="156"/>
      <c r="L130" s="152"/>
      <c r="M130" s="157"/>
      <c r="T130" s="158"/>
      <c r="AT130" s="153" t="s">
        <v>226</v>
      </c>
      <c r="AU130" s="153" t="s">
        <v>79</v>
      </c>
      <c r="AV130" s="12" t="s">
        <v>79</v>
      </c>
      <c r="AW130" s="12" t="s">
        <v>31</v>
      </c>
      <c r="AX130" s="12" t="s">
        <v>69</v>
      </c>
      <c r="AY130" s="153" t="s">
        <v>212</v>
      </c>
    </row>
    <row r="131" spans="2:65" s="12" customFormat="1">
      <c r="B131" s="152"/>
      <c r="D131" s="150" t="s">
        <v>226</v>
      </c>
      <c r="E131" s="153" t="s">
        <v>19</v>
      </c>
      <c r="F131" s="154" t="s">
        <v>9834</v>
      </c>
      <c r="H131" s="155">
        <v>3.7930000000000001</v>
      </c>
      <c r="I131" s="156"/>
      <c r="L131" s="152"/>
      <c r="M131" s="157"/>
      <c r="T131" s="158"/>
      <c r="AT131" s="153" t="s">
        <v>226</v>
      </c>
      <c r="AU131" s="153" t="s">
        <v>79</v>
      </c>
      <c r="AV131" s="12" t="s">
        <v>79</v>
      </c>
      <c r="AW131" s="12" t="s">
        <v>31</v>
      </c>
      <c r="AX131" s="12" t="s">
        <v>69</v>
      </c>
      <c r="AY131" s="153" t="s">
        <v>212</v>
      </c>
    </row>
    <row r="132" spans="2:65" s="15" customFormat="1">
      <c r="B132" s="176"/>
      <c r="D132" s="150" t="s">
        <v>226</v>
      </c>
      <c r="E132" s="177" t="s">
        <v>19</v>
      </c>
      <c r="F132" s="178" t="s">
        <v>455</v>
      </c>
      <c r="H132" s="179">
        <v>20.643000000000001</v>
      </c>
      <c r="I132" s="180"/>
      <c r="L132" s="176"/>
      <c r="M132" s="181"/>
      <c r="T132" s="182"/>
      <c r="AT132" s="177" t="s">
        <v>226</v>
      </c>
      <c r="AU132" s="177" t="s">
        <v>79</v>
      </c>
      <c r="AV132" s="15" t="s">
        <v>236</v>
      </c>
      <c r="AW132" s="15" t="s">
        <v>31</v>
      </c>
      <c r="AX132" s="15" t="s">
        <v>69</v>
      </c>
      <c r="AY132" s="177" t="s">
        <v>212</v>
      </c>
    </row>
    <row r="133" spans="2:65" s="14" customFormat="1">
      <c r="B133" s="170"/>
      <c r="D133" s="150" t="s">
        <v>226</v>
      </c>
      <c r="E133" s="171" t="s">
        <v>19</v>
      </c>
      <c r="F133" s="172" t="s">
        <v>9835</v>
      </c>
      <c r="H133" s="171" t="s">
        <v>19</v>
      </c>
      <c r="I133" s="173"/>
      <c r="L133" s="170"/>
      <c r="M133" s="174"/>
      <c r="T133" s="175"/>
      <c r="AT133" s="171" t="s">
        <v>226</v>
      </c>
      <c r="AU133" s="171" t="s">
        <v>79</v>
      </c>
      <c r="AV133" s="14" t="s">
        <v>77</v>
      </c>
      <c r="AW133" s="14" t="s">
        <v>31</v>
      </c>
      <c r="AX133" s="14" t="s">
        <v>69</v>
      </c>
      <c r="AY133" s="171" t="s">
        <v>212</v>
      </c>
    </row>
    <row r="134" spans="2:65" s="12" customFormat="1">
      <c r="B134" s="152"/>
      <c r="D134" s="150" t="s">
        <v>226</v>
      </c>
      <c r="E134" s="153" t="s">
        <v>19</v>
      </c>
      <c r="F134" s="154" t="s">
        <v>9836</v>
      </c>
      <c r="H134" s="155">
        <v>3.8530000000000002</v>
      </c>
      <c r="I134" s="156"/>
      <c r="L134" s="152"/>
      <c r="M134" s="157"/>
      <c r="T134" s="158"/>
      <c r="AT134" s="153" t="s">
        <v>226</v>
      </c>
      <c r="AU134" s="153" t="s">
        <v>79</v>
      </c>
      <c r="AV134" s="12" t="s">
        <v>79</v>
      </c>
      <c r="AW134" s="12" t="s">
        <v>31</v>
      </c>
      <c r="AX134" s="12" t="s">
        <v>69</v>
      </c>
      <c r="AY134" s="153" t="s">
        <v>212</v>
      </c>
    </row>
    <row r="135" spans="2:65" s="12" customFormat="1">
      <c r="B135" s="152"/>
      <c r="D135" s="150" t="s">
        <v>226</v>
      </c>
      <c r="E135" s="153" t="s">
        <v>19</v>
      </c>
      <c r="F135" s="154" t="s">
        <v>9837</v>
      </c>
      <c r="H135" s="155">
        <v>3.7629999999999999</v>
      </c>
      <c r="I135" s="156"/>
      <c r="L135" s="152"/>
      <c r="M135" s="157"/>
      <c r="T135" s="158"/>
      <c r="AT135" s="153" t="s">
        <v>226</v>
      </c>
      <c r="AU135" s="153" t="s">
        <v>79</v>
      </c>
      <c r="AV135" s="12" t="s">
        <v>79</v>
      </c>
      <c r="AW135" s="12" t="s">
        <v>31</v>
      </c>
      <c r="AX135" s="12" t="s">
        <v>69</v>
      </c>
      <c r="AY135" s="153" t="s">
        <v>212</v>
      </c>
    </row>
    <row r="136" spans="2:65" s="15" customFormat="1">
      <c r="B136" s="176"/>
      <c r="D136" s="150" t="s">
        <v>226</v>
      </c>
      <c r="E136" s="177" t="s">
        <v>19</v>
      </c>
      <c r="F136" s="178" t="s">
        <v>455</v>
      </c>
      <c r="H136" s="179">
        <v>7.6159999999999997</v>
      </c>
      <c r="I136" s="180"/>
      <c r="L136" s="176"/>
      <c r="M136" s="181"/>
      <c r="T136" s="182"/>
      <c r="AT136" s="177" t="s">
        <v>226</v>
      </c>
      <c r="AU136" s="177" t="s">
        <v>79</v>
      </c>
      <c r="AV136" s="15" t="s">
        <v>236</v>
      </c>
      <c r="AW136" s="15" t="s">
        <v>31</v>
      </c>
      <c r="AX136" s="15" t="s">
        <v>69</v>
      </c>
      <c r="AY136" s="177" t="s">
        <v>212</v>
      </c>
    </row>
    <row r="137" spans="2:65" s="13" customFormat="1">
      <c r="B137" s="159"/>
      <c r="D137" s="150" t="s">
        <v>226</v>
      </c>
      <c r="E137" s="160" t="s">
        <v>19</v>
      </c>
      <c r="F137" s="161" t="s">
        <v>228</v>
      </c>
      <c r="H137" s="162">
        <v>28.259</v>
      </c>
      <c r="I137" s="163"/>
      <c r="L137" s="159"/>
      <c r="M137" s="164"/>
      <c r="T137" s="165"/>
      <c r="AT137" s="160" t="s">
        <v>226</v>
      </c>
      <c r="AU137" s="160" t="s">
        <v>79</v>
      </c>
      <c r="AV137" s="13" t="s">
        <v>229</v>
      </c>
      <c r="AW137" s="13" t="s">
        <v>31</v>
      </c>
      <c r="AX137" s="13" t="s">
        <v>77</v>
      </c>
      <c r="AY137" s="160" t="s">
        <v>212</v>
      </c>
    </row>
    <row r="138" spans="2:65" s="1" customFormat="1" ht="24.2" customHeight="1">
      <c r="B138" s="34"/>
      <c r="C138" s="133" t="s">
        <v>281</v>
      </c>
      <c r="D138" s="133" t="s">
        <v>215</v>
      </c>
      <c r="E138" s="134" t="s">
        <v>9838</v>
      </c>
      <c r="F138" s="135" t="s">
        <v>9839</v>
      </c>
      <c r="G138" s="136" t="s">
        <v>420</v>
      </c>
      <c r="H138" s="137">
        <v>2.0190000000000001</v>
      </c>
      <c r="I138" s="138"/>
      <c r="J138" s="139">
        <f>ROUND(I138*H138,2)</f>
        <v>0</v>
      </c>
      <c r="K138" s="135" t="s">
        <v>219</v>
      </c>
      <c r="L138" s="34"/>
      <c r="M138" s="140" t="s">
        <v>19</v>
      </c>
      <c r="N138" s="141" t="s">
        <v>40</v>
      </c>
      <c r="P138" s="142">
        <f>O138*H138</f>
        <v>0</v>
      </c>
      <c r="Q138" s="142">
        <v>0</v>
      </c>
      <c r="R138" s="142">
        <f>Q138*H138</f>
        <v>0</v>
      </c>
      <c r="S138" s="142">
        <v>0</v>
      </c>
      <c r="T138" s="143">
        <f>S138*H138</f>
        <v>0</v>
      </c>
      <c r="AR138" s="144" t="s">
        <v>229</v>
      </c>
      <c r="AT138" s="144" t="s">
        <v>215</v>
      </c>
      <c r="AU138" s="144" t="s">
        <v>79</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229</v>
      </c>
      <c r="BM138" s="144" t="s">
        <v>9840</v>
      </c>
    </row>
    <row r="139" spans="2:65" s="1" customFormat="1">
      <c r="B139" s="34"/>
      <c r="D139" s="146" t="s">
        <v>222</v>
      </c>
      <c r="F139" s="147" t="s">
        <v>9841</v>
      </c>
      <c r="I139" s="148"/>
      <c r="L139" s="34"/>
      <c r="M139" s="149"/>
      <c r="T139" s="55"/>
      <c r="AT139" s="19" t="s">
        <v>222</v>
      </c>
      <c r="AU139" s="19" t="s">
        <v>79</v>
      </c>
    </row>
    <row r="140" spans="2:65" s="14" customFormat="1">
      <c r="B140" s="170"/>
      <c r="D140" s="150" t="s">
        <v>226</v>
      </c>
      <c r="E140" s="171" t="s">
        <v>19</v>
      </c>
      <c r="F140" s="172" t="s">
        <v>9818</v>
      </c>
      <c r="H140" s="171" t="s">
        <v>19</v>
      </c>
      <c r="I140" s="173"/>
      <c r="L140" s="170"/>
      <c r="M140" s="174"/>
      <c r="T140" s="175"/>
      <c r="AT140" s="171" t="s">
        <v>226</v>
      </c>
      <c r="AU140" s="171" t="s">
        <v>79</v>
      </c>
      <c r="AV140" s="14" t="s">
        <v>77</v>
      </c>
      <c r="AW140" s="14" t="s">
        <v>31</v>
      </c>
      <c r="AX140" s="14" t="s">
        <v>69</v>
      </c>
      <c r="AY140" s="171" t="s">
        <v>212</v>
      </c>
    </row>
    <row r="141" spans="2:65" s="12" customFormat="1">
      <c r="B141" s="152"/>
      <c r="D141" s="150" t="s">
        <v>226</v>
      </c>
      <c r="E141" s="153" t="s">
        <v>19</v>
      </c>
      <c r="F141" s="154" t="s">
        <v>9819</v>
      </c>
      <c r="H141" s="155">
        <v>0.81</v>
      </c>
      <c r="I141" s="156"/>
      <c r="L141" s="152"/>
      <c r="M141" s="157"/>
      <c r="T141" s="158"/>
      <c r="AT141" s="153" t="s">
        <v>226</v>
      </c>
      <c r="AU141" s="153" t="s">
        <v>79</v>
      </c>
      <c r="AV141" s="12" t="s">
        <v>79</v>
      </c>
      <c r="AW141" s="12" t="s">
        <v>31</v>
      </c>
      <c r="AX141" s="12" t="s">
        <v>69</v>
      </c>
      <c r="AY141" s="153" t="s">
        <v>212</v>
      </c>
    </row>
    <row r="142" spans="2:65" s="12" customFormat="1">
      <c r="B142" s="152"/>
      <c r="D142" s="150" t="s">
        <v>226</v>
      </c>
      <c r="E142" s="153" t="s">
        <v>19</v>
      </c>
      <c r="F142" s="154" t="s">
        <v>9820</v>
      </c>
      <c r="H142" s="155">
        <v>0.129</v>
      </c>
      <c r="I142" s="156"/>
      <c r="L142" s="152"/>
      <c r="M142" s="157"/>
      <c r="T142" s="158"/>
      <c r="AT142" s="153" t="s">
        <v>226</v>
      </c>
      <c r="AU142" s="153" t="s">
        <v>79</v>
      </c>
      <c r="AV142" s="12" t="s">
        <v>79</v>
      </c>
      <c r="AW142" s="12" t="s">
        <v>31</v>
      </c>
      <c r="AX142" s="12" t="s">
        <v>69</v>
      </c>
      <c r="AY142" s="153" t="s">
        <v>212</v>
      </c>
    </row>
    <row r="143" spans="2:65" s="12" customFormat="1">
      <c r="B143" s="152"/>
      <c r="D143" s="150" t="s">
        <v>226</v>
      </c>
      <c r="E143" s="153" t="s">
        <v>19</v>
      </c>
      <c r="F143" s="154" t="s">
        <v>9821</v>
      </c>
      <c r="H143" s="155">
        <v>0.26500000000000001</v>
      </c>
      <c r="I143" s="156"/>
      <c r="L143" s="152"/>
      <c r="M143" s="157"/>
      <c r="T143" s="158"/>
      <c r="AT143" s="153" t="s">
        <v>226</v>
      </c>
      <c r="AU143" s="153" t="s">
        <v>79</v>
      </c>
      <c r="AV143" s="12" t="s">
        <v>79</v>
      </c>
      <c r="AW143" s="12" t="s">
        <v>31</v>
      </c>
      <c r="AX143" s="12" t="s">
        <v>69</v>
      </c>
      <c r="AY143" s="153" t="s">
        <v>212</v>
      </c>
    </row>
    <row r="144" spans="2:65" s="12" customFormat="1">
      <c r="B144" s="152"/>
      <c r="D144" s="150" t="s">
        <v>226</v>
      </c>
      <c r="E144" s="153" t="s">
        <v>19</v>
      </c>
      <c r="F144" s="154" t="s">
        <v>9822</v>
      </c>
      <c r="H144" s="155">
        <v>0.27100000000000002</v>
      </c>
      <c r="I144" s="156"/>
      <c r="L144" s="152"/>
      <c r="M144" s="157"/>
      <c r="T144" s="158"/>
      <c r="AT144" s="153" t="s">
        <v>226</v>
      </c>
      <c r="AU144" s="153" t="s">
        <v>79</v>
      </c>
      <c r="AV144" s="12" t="s">
        <v>79</v>
      </c>
      <c r="AW144" s="12" t="s">
        <v>31</v>
      </c>
      <c r="AX144" s="12" t="s">
        <v>69</v>
      </c>
      <c r="AY144" s="153" t="s">
        <v>212</v>
      </c>
    </row>
    <row r="145" spans="2:65" s="15" customFormat="1">
      <c r="B145" s="176"/>
      <c r="D145" s="150" t="s">
        <v>226</v>
      </c>
      <c r="E145" s="177" t="s">
        <v>19</v>
      </c>
      <c r="F145" s="178" t="s">
        <v>455</v>
      </c>
      <c r="H145" s="179">
        <v>1.4750000000000001</v>
      </c>
      <c r="I145" s="180"/>
      <c r="L145" s="176"/>
      <c r="M145" s="181"/>
      <c r="T145" s="182"/>
      <c r="AT145" s="177" t="s">
        <v>226</v>
      </c>
      <c r="AU145" s="177" t="s">
        <v>79</v>
      </c>
      <c r="AV145" s="15" t="s">
        <v>236</v>
      </c>
      <c r="AW145" s="15" t="s">
        <v>31</v>
      </c>
      <c r="AX145" s="15" t="s">
        <v>69</v>
      </c>
      <c r="AY145" s="177" t="s">
        <v>212</v>
      </c>
    </row>
    <row r="146" spans="2:65" s="14" customFormat="1">
      <c r="B146" s="170"/>
      <c r="D146" s="150" t="s">
        <v>226</v>
      </c>
      <c r="E146" s="171" t="s">
        <v>19</v>
      </c>
      <c r="F146" s="172" t="s">
        <v>9823</v>
      </c>
      <c r="H146" s="171" t="s">
        <v>19</v>
      </c>
      <c r="I146" s="173"/>
      <c r="L146" s="170"/>
      <c r="M146" s="174"/>
      <c r="T146" s="175"/>
      <c r="AT146" s="171" t="s">
        <v>226</v>
      </c>
      <c r="AU146" s="171" t="s">
        <v>79</v>
      </c>
      <c r="AV146" s="14" t="s">
        <v>77</v>
      </c>
      <c r="AW146" s="14" t="s">
        <v>31</v>
      </c>
      <c r="AX146" s="14" t="s">
        <v>69</v>
      </c>
      <c r="AY146" s="171" t="s">
        <v>212</v>
      </c>
    </row>
    <row r="147" spans="2:65" s="12" customFormat="1">
      <c r="B147" s="152"/>
      <c r="D147" s="150" t="s">
        <v>226</v>
      </c>
      <c r="E147" s="153" t="s">
        <v>19</v>
      </c>
      <c r="F147" s="154" t="s">
        <v>9824</v>
      </c>
      <c r="H147" s="155">
        <v>0.27500000000000002</v>
      </c>
      <c r="I147" s="156"/>
      <c r="L147" s="152"/>
      <c r="M147" s="157"/>
      <c r="T147" s="158"/>
      <c r="AT147" s="153" t="s">
        <v>226</v>
      </c>
      <c r="AU147" s="153" t="s">
        <v>79</v>
      </c>
      <c r="AV147" s="12" t="s">
        <v>79</v>
      </c>
      <c r="AW147" s="12" t="s">
        <v>31</v>
      </c>
      <c r="AX147" s="12" t="s">
        <v>69</v>
      </c>
      <c r="AY147" s="153" t="s">
        <v>212</v>
      </c>
    </row>
    <row r="148" spans="2:65" s="12" customFormat="1">
      <c r="B148" s="152"/>
      <c r="D148" s="150" t="s">
        <v>226</v>
      </c>
      <c r="E148" s="153" t="s">
        <v>19</v>
      </c>
      <c r="F148" s="154" t="s">
        <v>9825</v>
      </c>
      <c r="H148" s="155">
        <v>0.26900000000000002</v>
      </c>
      <c r="I148" s="156"/>
      <c r="L148" s="152"/>
      <c r="M148" s="157"/>
      <c r="T148" s="158"/>
      <c r="AT148" s="153" t="s">
        <v>226</v>
      </c>
      <c r="AU148" s="153" t="s">
        <v>79</v>
      </c>
      <c r="AV148" s="12" t="s">
        <v>79</v>
      </c>
      <c r="AW148" s="12" t="s">
        <v>31</v>
      </c>
      <c r="AX148" s="12" t="s">
        <v>69</v>
      </c>
      <c r="AY148" s="153" t="s">
        <v>212</v>
      </c>
    </row>
    <row r="149" spans="2:65" s="15" customFormat="1">
      <c r="B149" s="176"/>
      <c r="D149" s="150" t="s">
        <v>226</v>
      </c>
      <c r="E149" s="177" t="s">
        <v>19</v>
      </c>
      <c r="F149" s="178" t="s">
        <v>455</v>
      </c>
      <c r="H149" s="179">
        <v>0.54400000000000004</v>
      </c>
      <c r="I149" s="180"/>
      <c r="L149" s="176"/>
      <c r="M149" s="181"/>
      <c r="T149" s="182"/>
      <c r="AT149" s="177" t="s">
        <v>226</v>
      </c>
      <c r="AU149" s="177" t="s">
        <v>79</v>
      </c>
      <c r="AV149" s="15" t="s">
        <v>236</v>
      </c>
      <c r="AW149" s="15" t="s">
        <v>31</v>
      </c>
      <c r="AX149" s="15" t="s">
        <v>69</v>
      </c>
      <c r="AY149" s="177" t="s">
        <v>212</v>
      </c>
    </row>
    <row r="150" spans="2:65" s="13" customFormat="1">
      <c r="B150" s="159"/>
      <c r="D150" s="150" t="s">
        <v>226</v>
      </c>
      <c r="E150" s="160" t="s">
        <v>19</v>
      </c>
      <c r="F150" s="161" t="s">
        <v>228</v>
      </c>
      <c r="H150" s="162">
        <v>2.0190000000000001</v>
      </c>
      <c r="I150" s="163"/>
      <c r="L150" s="159"/>
      <c r="M150" s="164"/>
      <c r="T150" s="165"/>
      <c r="AT150" s="160" t="s">
        <v>226</v>
      </c>
      <c r="AU150" s="160" t="s">
        <v>79</v>
      </c>
      <c r="AV150" s="13" t="s">
        <v>229</v>
      </c>
      <c r="AW150" s="13" t="s">
        <v>31</v>
      </c>
      <c r="AX150" s="13" t="s">
        <v>77</v>
      </c>
      <c r="AY150" s="160" t="s">
        <v>212</v>
      </c>
    </row>
    <row r="151" spans="2:65" s="1" customFormat="1" ht="24.2" customHeight="1">
      <c r="B151" s="34"/>
      <c r="C151" s="133" t="s">
        <v>287</v>
      </c>
      <c r="D151" s="133" t="s">
        <v>215</v>
      </c>
      <c r="E151" s="134" t="s">
        <v>9842</v>
      </c>
      <c r="F151" s="135" t="s">
        <v>9843</v>
      </c>
      <c r="G151" s="136" t="s">
        <v>420</v>
      </c>
      <c r="H151" s="137">
        <v>8.0739999999999998</v>
      </c>
      <c r="I151" s="138"/>
      <c r="J151" s="139">
        <f>ROUND(I151*H151,2)</f>
        <v>0</v>
      </c>
      <c r="K151" s="135" t="s">
        <v>219</v>
      </c>
      <c r="L151" s="34"/>
      <c r="M151" s="140" t="s">
        <v>19</v>
      </c>
      <c r="N151" s="141" t="s">
        <v>40</v>
      </c>
      <c r="P151" s="142">
        <f>O151*H151</f>
        <v>0</v>
      </c>
      <c r="Q151" s="142">
        <v>0</v>
      </c>
      <c r="R151" s="142">
        <f>Q151*H151</f>
        <v>0</v>
      </c>
      <c r="S151" s="142">
        <v>0</v>
      </c>
      <c r="T151" s="143">
        <f>S151*H151</f>
        <v>0</v>
      </c>
      <c r="AR151" s="144" t="s">
        <v>229</v>
      </c>
      <c r="AT151" s="144" t="s">
        <v>215</v>
      </c>
      <c r="AU151" s="144" t="s">
        <v>79</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229</v>
      </c>
      <c r="BM151" s="144" t="s">
        <v>9844</v>
      </c>
    </row>
    <row r="152" spans="2:65" s="1" customFormat="1">
      <c r="B152" s="34"/>
      <c r="D152" s="146" t="s">
        <v>222</v>
      </c>
      <c r="F152" s="147" t="s">
        <v>9845</v>
      </c>
      <c r="I152" s="148"/>
      <c r="L152" s="34"/>
      <c r="M152" s="149"/>
      <c r="T152" s="55"/>
      <c r="AT152" s="19" t="s">
        <v>222</v>
      </c>
      <c r="AU152" s="19" t="s">
        <v>79</v>
      </c>
    </row>
    <row r="153" spans="2:65" s="14" customFormat="1">
      <c r="B153" s="170"/>
      <c r="D153" s="150" t="s">
        <v>226</v>
      </c>
      <c r="E153" s="171" t="s">
        <v>19</v>
      </c>
      <c r="F153" s="172" t="s">
        <v>9846</v>
      </c>
      <c r="H153" s="171" t="s">
        <v>19</v>
      </c>
      <c r="I153" s="173"/>
      <c r="L153" s="170"/>
      <c r="M153" s="174"/>
      <c r="T153" s="175"/>
      <c r="AT153" s="171" t="s">
        <v>226</v>
      </c>
      <c r="AU153" s="171" t="s">
        <v>79</v>
      </c>
      <c r="AV153" s="14" t="s">
        <v>77</v>
      </c>
      <c r="AW153" s="14" t="s">
        <v>31</v>
      </c>
      <c r="AX153" s="14" t="s">
        <v>69</v>
      </c>
      <c r="AY153" s="171" t="s">
        <v>212</v>
      </c>
    </row>
    <row r="154" spans="2:65" s="12" customFormat="1">
      <c r="B154" s="152"/>
      <c r="D154" s="150" t="s">
        <v>226</v>
      </c>
      <c r="E154" s="153" t="s">
        <v>19</v>
      </c>
      <c r="F154" s="154" t="s">
        <v>9847</v>
      </c>
      <c r="H154" s="155">
        <v>3.24</v>
      </c>
      <c r="I154" s="156"/>
      <c r="L154" s="152"/>
      <c r="M154" s="157"/>
      <c r="T154" s="158"/>
      <c r="AT154" s="153" t="s">
        <v>226</v>
      </c>
      <c r="AU154" s="153" t="s">
        <v>79</v>
      </c>
      <c r="AV154" s="12" t="s">
        <v>79</v>
      </c>
      <c r="AW154" s="12" t="s">
        <v>31</v>
      </c>
      <c r="AX154" s="12" t="s">
        <v>69</v>
      </c>
      <c r="AY154" s="153" t="s">
        <v>212</v>
      </c>
    </row>
    <row r="155" spans="2:65" s="12" customFormat="1">
      <c r="B155" s="152"/>
      <c r="D155" s="150" t="s">
        <v>226</v>
      </c>
      <c r="E155" s="153" t="s">
        <v>19</v>
      </c>
      <c r="F155" s="154" t="s">
        <v>9848</v>
      </c>
      <c r="H155" s="155">
        <v>0.51600000000000001</v>
      </c>
      <c r="I155" s="156"/>
      <c r="L155" s="152"/>
      <c r="M155" s="157"/>
      <c r="T155" s="158"/>
      <c r="AT155" s="153" t="s">
        <v>226</v>
      </c>
      <c r="AU155" s="153" t="s">
        <v>79</v>
      </c>
      <c r="AV155" s="12" t="s">
        <v>79</v>
      </c>
      <c r="AW155" s="12" t="s">
        <v>31</v>
      </c>
      <c r="AX155" s="12" t="s">
        <v>69</v>
      </c>
      <c r="AY155" s="153" t="s">
        <v>212</v>
      </c>
    </row>
    <row r="156" spans="2:65" s="12" customFormat="1">
      <c r="B156" s="152"/>
      <c r="D156" s="150" t="s">
        <v>226</v>
      </c>
      <c r="E156" s="153" t="s">
        <v>19</v>
      </c>
      <c r="F156" s="154" t="s">
        <v>9849</v>
      </c>
      <c r="H156" s="155">
        <v>1.0580000000000001</v>
      </c>
      <c r="I156" s="156"/>
      <c r="L156" s="152"/>
      <c r="M156" s="157"/>
      <c r="T156" s="158"/>
      <c r="AT156" s="153" t="s">
        <v>226</v>
      </c>
      <c r="AU156" s="153" t="s">
        <v>79</v>
      </c>
      <c r="AV156" s="12" t="s">
        <v>79</v>
      </c>
      <c r="AW156" s="12" t="s">
        <v>31</v>
      </c>
      <c r="AX156" s="12" t="s">
        <v>69</v>
      </c>
      <c r="AY156" s="153" t="s">
        <v>212</v>
      </c>
    </row>
    <row r="157" spans="2:65" s="12" customFormat="1">
      <c r="B157" s="152"/>
      <c r="D157" s="150" t="s">
        <v>226</v>
      </c>
      <c r="E157" s="153" t="s">
        <v>19</v>
      </c>
      <c r="F157" s="154" t="s">
        <v>9850</v>
      </c>
      <c r="H157" s="155">
        <v>1.0840000000000001</v>
      </c>
      <c r="I157" s="156"/>
      <c r="L157" s="152"/>
      <c r="M157" s="157"/>
      <c r="T157" s="158"/>
      <c r="AT157" s="153" t="s">
        <v>226</v>
      </c>
      <c r="AU157" s="153" t="s">
        <v>79</v>
      </c>
      <c r="AV157" s="12" t="s">
        <v>79</v>
      </c>
      <c r="AW157" s="12" t="s">
        <v>31</v>
      </c>
      <c r="AX157" s="12" t="s">
        <v>69</v>
      </c>
      <c r="AY157" s="153" t="s">
        <v>212</v>
      </c>
    </row>
    <row r="158" spans="2:65" s="15" customFormat="1">
      <c r="B158" s="176"/>
      <c r="D158" s="150" t="s">
        <v>226</v>
      </c>
      <c r="E158" s="177" t="s">
        <v>19</v>
      </c>
      <c r="F158" s="178" t="s">
        <v>455</v>
      </c>
      <c r="H158" s="179">
        <v>5.8979999999999997</v>
      </c>
      <c r="I158" s="180"/>
      <c r="L158" s="176"/>
      <c r="M158" s="181"/>
      <c r="T158" s="182"/>
      <c r="AT158" s="177" t="s">
        <v>226</v>
      </c>
      <c r="AU158" s="177" t="s">
        <v>79</v>
      </c>
      <c r="AV158" s="15" t="s">
        <v>236</v>
      </c>
      <c r="AW158" s="15" t="s">
        <v>31</v>
      </c>
      <c r="AX158" s="15" t="s">
        <v>69</v>
      </c>
      <c r="AY158" s="177" t="s">
        <v>212</v>
      </c>
    </row>
    <row r="159" spans="2:65" s="14" customFormat="1">
      <c r="B159" s="170"/>
      <c r="D159" s="150" t="s">
        <v>226</v>
      </c>
      <c r="E159" s="171" t="s">
        <v>19</v>
      </c>
      <c r="F159" s="172" t="s">
        <v>9851</v>
      </c>
      <c r="H159" s="171" t="s">
        <v>19</v>
      </c>
      <c r="I159" s="173"/>
      <c r="L159" s="170"/>
      <c r="M159" s="174"/>
      <c r="T159" s="175"/>
      <c r="AT159" s="171" t="s">
        <v>226</v>
      </c>
      <c r="AU159" s="171" t="s">
        <v>79</v>
      </c>
      <c r="AV159" s="14" t="s">
        <v>77</v>
      </c>
      <c r="AW159" s="14" t="s">
        <v>31</v>
      </c>
      <c r="AX159" s="14" t="s">
        <v>69</v>
      </c>
      <c r="AY159" s="171" t="s">
        <v>212</v>
      </c>
    </row>
    <row r="160" spans="2:65" s="12" customFormat="1">
      <c r="B160" s="152"/>
      <c r="D160" s="150" t="s">
        <v>226</v>
      </c>
      <c r="E160" s="153" t="s">
        <v>19</v>
      </c>
      <c r="F160" s="154" t="s">
        <v>9852</v>
      </c>
      <c r="H160" s="155">
        <v>1.101</v>
      </c>
      <c r="I160" s="156"/>
      <c r="L160" s="152"/>
      <c r="M160" s="157"/>
      <c r="T160" s="158"/>
      <c r="AT160" s="153" t="s">
        <v>226</v>
      </c>
      <c r="AU160" s="153" t="s">
        <v>79</v>
      </c>
      <c r="AV160" s="12" t="s">
        <v>79</v>
      </c>
      <c r="AW160" s="12" t="s">
        <v>31</v>
      </c>
      <c r="AX160" s="12" t="s">
        <v>69</v>
      </c>
      <c r="AY160" s="153" t="s">
        <v>212</v>
      </c>
    </row>
    <row r="161" spans="2:65" s="12" customFormat="1">
      <c r="B161" s="152"/>
      <c r="D161" s="150" t="s">
        <v>226</v>
      </c>
      <c r="E161" s="153" t="s">
        <v>19</v>
      </c>
      <c r="F161" s="154" t="s">
        <v>9853</v>
      </c>
      <c r="H161" s="155">
        <v>1.075</v>
      </c>
      <c r="I161" s="156"/>
      <c r="L161" s="152"/>
      <c r="M161" s="157"/>
      <c r="T161" s="158"/>
      <c r="AT161" s="153" t="s">
        <v>226</v>
      </c>
      <c r="AU161" s="153" t="s">
        <v>79</v>
      </c>
      <c r="AV161" s="12" t="s">
        <v>79</v>
      </c>
      <c r="AW161" s="12" t="s">
        <v>31</v>
      </c>
      <c r="AX161" s="12" t="s">
        <v>69</v>
      </c>
      <c r="AY161" s="153" t="s">
        <v>212</v>
      </c>
    </row>
    <row r="162" spans="2:65" s="15" customFormat="1">
      <c r="B162" s="176"/>
      <c r="D162" s="150" t="s">
        <v>226</v>
      </c>
      <c r="E162" s="177" t="s">
        <v>19</v>
      </c>
      <c r="F162" s="178" t="s">
        <v>455</v>
      </c>
      <c r="H162" s="179">
        <v>2.1760000000000002</v>
      </c>
      <c r="I162" s="180"/>
      <c r="L162" s="176"/>
      <c r="M162" s="181"/>
      <c r="T162" s="182"/>
      <c r="AT162" s="177" t="s">
        <v>226</v>
      </c>
      <c r="AU162" s="177" t="s">
        <v>79</v>
      </c>
      <c r="AV162" s="15" t="s">
        <v>236</v>
      </c>
      <c r="AW162" s="15" t="s">
        <v>31</v>
      </c>
      <c r="AX162" s="15" t="s">
        <v>69</v>
      </c>
      <c r="AY162" s="177" t="s">
        <v>212</v>
      </c>
    </row>
    <row r="163" spans="2:65" s="13" customFormat="1">
      <c r="B163" s="159"/>
      <c r="D163" s="150" t="s">
        <v>226</v>
      </c>
      <c r="E163" s="160" t="s">
        <v>19</v>
      </c>
      <c r="F163" s="161" t="s">
        <v>228</v>
      </c>
      <c r="H163" s="162">
        <v>8.0739999999999998</v>
      </c>
      <c r="I163" s="163"/>
      <c r="L163" s="159"/>
      <c r="M163" s="164"/>
      <c r="T163" s="165"/>
      <c r="AT163" s="160" t="s">
        <v>226</v>
      </c>
      <c r="AU163" s="160" t="s">
        <v>79</v>
      </c>
      <c r="AV163" s="13" t="s">
        <v>229</v>
      </c>
      <c r="AW163" s="13" t="s">
        <v>31</v>
      </c>
      <c r="AX163" s="13" t="s">
        <v>77</v>
      </c>
      <c r="AY163" s="160" t="s">
        <v>212</v>
      </c>
    </row>
    <row r="164" spans="2:65" s="1" customFormat="1" ht="24.2" customHeight="1">
      <c r="B164" s="34"/>
      <c r="C164" s="133" t="s">
        <v>8</v>
      </c>
      <c r="D164" s="133" t="s">
        <v>215</v>
      </c>
      <c r="E164" s="134" t="s">
        <v>426</v>
      </c>
      <c r="F164" s="135" t="s">
        <v>427</v>
      </c>
      <c r="G164" s="136" t="s">
        <v>420</v>
      </c>
      <c r="H164" s="137">
        <v>1.2110000000000001</v>
      </c>
      <c r="I164" s="138"/>
      <c r="J164" s="139">
        <f>ROUND(I164*H164,2)</f>
        <v>0</v>
      </c>
      <c r="K164" s="135" t="s">
        <v>219</v>
      </c>
      <c r="L164" s="34"/>
      <c r="M164" s="140" t="s">
        <v>19</v>
      </c>
      <c r="N164" s="141" t="s">
        <v>40</v>
      </c>
      <c r="P164" s="142">
        <f>O164*H164</f>
        <v>0</v>
      </c>
      <c r="Q164" s="142">
        <v>0</v>
      </c>
      <c r="R164" s="142">
        <f>Q164*H164</f>
        <v>0</v>
      </c>
      <c r="S164" s="142">
        <v>0</v>
      </c>
      <c r="T164" s="143">
        <f>S164*H164</f>
        <v>0</v>
      </c>
      <c r="AR164" s="144" t="s">
        <v>229</v>
      </c>
      <c r="AT164" s="144" t="s">
        <v>215</v>
      </c>
      <c r="AU164" s="144" t="s">
        <v>79</v>
      </c>
      <c r="AY164" s="19" t="s">
        <v>212</v>
      </c>
      <c r="BE164" s="145">
        <f>IF(N164="základní",J164,0)</f>
        <v>0</v>
      </c>
      <c r="BF164" s="145">
        <f>IF(N164="snížená",J164,0)</f>
        <v>0</v>
      </c>
      <c r="BG164" s="145">
        <f>IF(N164="zákl. přenesená",J164,0)</f>
        <v>0</v>
      </c>
      <c r="BH164" s="145">
        <f>IF(N164="sníž. přenesená",J164,0)</f>
        <v>0</v>
      </c>
      <c r="BI164" s="145">
        <f>IF(N164="nulová",J164,0)</f>
        <v>0</v>
      </c>
      <c r="BJ164" s="19" t="s">
        <v>77</v>
      </c>
      <c r="BK164" s="145">
        <f>ROUND(I164*H164,2)</f>
        <v>0</v>
      </c>
      <c r="BL164" s="19" t="s">
        <v>229</v>
      </c>
      <c r="BM164" s="144" t="s">
        <v>9854</v>
      </c>
    </row>
    <row r="165" spans="2:65" s="1" customFormat="1">
      <c r="B165" s="34"/>
      <c r="D165" s="146" t="s">
        <v>222</v>
      </c>
      <c r="F165" s="147" t="s">
        <v>429</v>
      </c>
      <c r="I165" s="148"/>
      <c r="L165" s="34"/>
      <c r="M165" s="149"/>
      <c r="T165" s="55"/>
      <c r="AT165" s="19" t="s">
        <v>222</v>
      </c>
      <c r="AU165" s="19" t="s">
        <v>79</v>
      </c>
    </row>
    <row r="166" spans="2:65" s="12" customFormat="1">
      <c r="B166" s="152"/>
      <c r="D166" s="150" t="s">
        <v>226</v>
      </c>
      <c r="E166" s="153" t="s">
        <v>19</v>
      </c>
      <c r="F166" s="154" t="s">
        <v>9855</v>
      </c>
      <c r="H166" s="155">
        <v>1.2110000000000001</v>
      </c>
      <c r="I166" s="156"/>
      <c r="L166" s="152"/>
      <c r="M166" s="157"/>
      <c r="T166" s="158"/>
      <c r="AT166" s="153" t="s">
        <v>226</v>
      </c>
      <c r="AU166" s="153" t="s">
        <v>79</v>
      </c>
      <c r="AV166" s="12" t="s">
        <v>79</v>
      </c>
      <c r="AW166" s="12" t="s">
        <v>31</v>
      </c>
      <c r="AX166" s="12" t="s">
        <v>69</v>
      </c>
      <c r="AY166" s="153" t="s">
        <v>212</v>
      </c>
    </row>
    <row r="167" spans="2:65" s="13" customFormat="1">
      <c r="B167" s="159"/>
      <c r="D167" s="150" t="s">
        <v>226</v>
      </c>
      <c r="E167" s="160" t="s">
        <v>19</v>
      </c>
      <c r="F167" s="161" t="s">
        <v>228</v>
      </c>
      <c r="H167" s="162">
        <v>1.2110000000000001</v>
      </c>
      <c r="I167" s="163"/>
      <c r="L167" s="159"/>
      <c r="M167" s="164"/>
      <c r="T167" s="165"/>
      <c r="AT167" s="160" t="s">
        <v>226</v>
      </c>
      <c r="AU167" s="160" t="s">
        <v>79</v>
      </c>
      <c r="AV167" s="13" t="s">
        <v>229</v>
      </c>
      <c r="AW167" s="13" t="s">
        <v>31</v>
      </c>
      <c r="AX167" s="13" t="s">
        <v>77</v>
      </c>
      <c r="AY167" s="160" t="s">
        <v>212</v>
      </c>
    </row>
    <row r="168" spans="2:65" s="1" customFormat="1" ht="24.2" customHeight="1">
      <c r="B168" s="34"/>
      <c r="C168" s="133" t="s">
        <v>301</v>
      </c>
      <c r="D168" s="133" t="s">
        <v>215</v>
      </c>
      <c r="E168" s="134" t="s">
        <v>9856</v>
      </c>
      <c r="F168" s="135" t="s">
        <v>9857</v>
      </c>
      <c r="G168" s="136" t="s">
        <v>495</v>
      </c>
      <c r="H168" s="137">
        <v>61.08</v>
      </c>
      <c r="I168" s="138"/>
      <c r="J168" s="139">
        <f>ROUND(I168*H168,2)</f>
        <v>0</v>
      </c>
      <c r="K168" s="135" t="s">
        <v>219</v>
      </c>
      <c r="L168" s="34"/>
      <c r="M168" s="140" t="s">
        <v>19</v>
      </c>
      <c r="N168" s="141" t="s">
        <v>40</v>
      </c>
      <c r="P168" s="142">
        <f>O168*H168</f>
        <v>0</v>
      </c>
      <c r="Q168" s="142">
        <v>8.4999999999999995E-4</v>
      </c>
      <c r="R168" s="142">
        <f>Q168*H168</f>
        <v>5.1917999999999999E-2</v>
      </c>
      <c r="S168" s="142">
        <v>0</v>
      </c>
      <c r="T168" s="143">
        <f>S168*H168</f>
        <v>0</v>
      </c>
      <c r="AR168" s="144" t="s">
        <v>229</v>
      </c>
      <c r="AT168" s="144" t="s">
        <v>215</v>
      </c>
      <c r="AU168" s="144" t="s">
        <v>79</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229</v>
      </c>
      <c r="BM168" s="144" t="s">
        <v>9858</v>
      </c>
    </row>
    <row r="169" spans="2:65" s="1" customFormat="1">
      <c r="B169" s="34"/>
      <c r="D169" s="146" t="s">
        <v>222</v>
      </c>
      <c r="F169" s="147" t="s">
        <v>9859</v>
      </c>
      <c r="I169" s="148"/>
      <c r="L169" s="34"/>
      <c r="M169" s="149"/>
      <c r="T169" s="55"/>
      <c r="AT169" s="19" t="s">
        <v>222</v>
      </c>
      <c r="AU169" s="19" t="s">
        <v>79</v>
      </c>
    </row>
    <row r="170" spans="2:65" s="14" customFormat="1">
      <c r="B170" s="170"/>
      <c r="D170" s="150" t="s">
        <v>226</v>
      </c>
      <c r="E170" s="171" t="s">
        <v>19</v>
      </c>
      <c r="F170" s="172" t="s">
        <v>9860</v>
      </c>
      <c r="H170" s="171" t="s">
        <v>19</v>
      </c>
      <c r="I170" s="173"/>
      <c r="L170" s="170"/>
      <c r="M170" s="174"/>
      <c r="T170" s="175"/>
      <c r="AT170" s="171" t="s">
        <v>226</v>
      </c>
      <c r="AU170" s="171" t="s">
        <v>79</v>
      </c>
      <c r="AV170" s="14" t="s">
        <v>77</v>
      </c>
      <c r="AW170" s="14" t="s">
        <v>31</v>
      </c>
      <c r="AX170" s="14" t="s">
        <v>69</v>
      </c>
      <c r="AY170" s="171" t="s">
        <v>212</v>
      </c>
    </row>
    <row r="171" spans="2:65" s="12" customFormat="1">
      <c r="B171" s="152"/>
      <c r="D171" s="150" t="s">
        <v>226</v>
      </c>
      <c r="E171" s="153" t="s">
        <v>19</v>
      </c>
      <c r="F171" s="154" t="s">
        <v>9861</v>
      </c>
      <c r="H171" s="155">
        <v>21.6</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9862</v>
      </c>
      <c r="H172" s="155">
        <v>3.44</v>
      </c>
      <c r="I172" s="156"/>
      <c r="L172" s="152"/>
      <c r="M172" s="157"/>
      <c r="T172" s="158"/>
      <c r="AT172" s="153" t="s">
        <v>226</v>
      </c>
      <c r="AU172" s="153" t="s">
        <v>79</v>
      </c>
      <c r="AV172" s="12" t="s">
        <v>79</v>
      </c>
      <c r="AW172" s="12" t="s">
        <v>31</v>
      </c>
      <c r="AX172" s="12" t="s">
        <v>69</v>
      </c>
      <c r="AY172" s="153" t="s">
        <v>212</v>
      </c>
    </row>
    <row r="173" spans="2:65" s="12" customFormat="1">
      <c r="B173" s="152"/>
      <c r="D173" s="150" t="s">
        <v>226</v>
      </c>
      <c r="E173" s="153" t="s">
        <v>19</v>
      </c>
      <c r="F173" s="154" t="s">
        <v>9863</v>
      </c>
      <c r="H173" s="155">
        <v>7.056</v>
      </c>
      <c r="I173" s="156"/>
      <c r="L173" s="152"/>
      <c r="M173" s="157"/>
      <c r="T173" s="158"/>
      <c r="AT173" s="153" t="s">
        <v>226</v>
      </c>
      <c r="AU173" s="153" t="s">
        <v>79</v>
      </c>
      <c r="AV173" s="12" t="s">
        <v>79</v>
      </c>
      <c r="AW173" s="12" t="s">
        <v>31</v>
      </c>
      <c r="AX173" s="12" t="s">
        <v>69</v>
      </c>
      <c r="AY173" s="153" t="s">
        <v>212</v>
      </c>
    </row>
    <row r="174" spans="2:65" s="12" customFormat="1">
      <c r="B174" s="152"/>
      <c r="D174" s="150" t="s">
        <v>226</v>
      </c>
      <c r="E174" s="153" t="s">
        <v>19</v>
      </c>
      <c r="F174" s="154" t="s">
        <v>9864</v>
      </c>
      <c r="H174" s="155">
        <v>7.2240000000000002</v>
      </c>
      <c r="I174" s="156"/>
      <c r="L174" s="152"/>
      <c r="M174" s="157"/>
      <c r="T174" s="158"/>
      <c r="AT174" s="153" t="s">
        <v>226</v>
      </c>
      <c r="AU174" s="153" t="s">
        <v>79</v>
      </c>
      <c r="AV174" s="12" t="s">
        <v>79</v>
      </c>
      <c r="AW174" s="12" t="s">
        <v>31</v>
      </c>
      <c r="AX174" s="12" t="s">
        <v>69</v>
      </c>
      <c r="AY174" s="153" t="s">
        <v>212</v>
      </c>
    </row>
    <row r="175" spans="2:65" s="15" customFormat="1">
      <c r="B175" s="176"/>
      <c r="D175" s="150" t="s">
        <v>226</v>
      </c>
      <c r="E175" s="177" t="s">
        <v>19</v>
      </c>
      <c r="F175" s="178" t="s">
        <v>455</v>
      </c>
      <c r="H175" s="179">
        <v>39.32</v>
      </c>
      <c r="I175" s="180"/>
      <c r="L175" s="176"/>
      <c r="M175" s="181"/>
      <c r="T175" s="182"/>
      <c r="AT175" s="177" t="s">
        <v>226</v>
      </c>
      <c r="AU175" s="177" t="s">
        <v>79</v>
      </c>
      <c r="AV175" s="15" t="s">
        <v>236</v>
      </c>
      <c r="AW175" s="15" t="s">
        <v>31</v>
      </c>
      <c r="AX175" s="15" t="s">
        <v>69</v>
      </c>
      <c r="AY175" s="177" t="s">
        <v>212</v>
      </c>
    </row>
    <row r="176" spans="2:65" s="14" customFormat="1">
      <c r="B176" s="170"/>
      <c r="D176" s="150" t="s">
        <v>226</v>
      </c>
      <c r="E176" s="171" t="s">
        <v>19</v>
      </c>
      <c r="F176" s="172" t="s">
        <v>9865</v>
      </c>
      <c r="H176" s="171" t="s">
        <v>19</v>
      </c>
      <c r="I176" s="173"/>
      <c r="L176" s="170"/>
      <c r="M176" s="174"/>
      <c r="T176" s="175"/>
      <c r="AT176" s="171" t="s">
        <v>226</v>
      </c>
      <c r="AU176" s="171" t="s">
        <v>79</v>
      </c>
      <c r="AV176" s="14" t="s">
        <v>77</v>
      </c>
      <c r="AW176" s="14" t="s">
        <v>31</v>
      </c>
      <c r="AX176" s="14" t="s">
        <v>69</v>
      </c>
      <c r="AY176" s="171" t="s">
        <v>212</v>
      </c>
    </row>
    <row r="177" spans="2:65" s="12" customFormat="1">
      <c r="B177" s="152"/>
      <c r="D177" s="150" t="s">
        <v>226</v>
      </c>
      <c r="E177" s="153" t="s">
        <v>19</v>
      </c>
      <c r="F177" s="154" t="s">
        <v>9866</v>
      </c>
      <c r="H177" s="155">
        <v>11.007999999999999</v>
      </c>
      <c r="I177" s="156"/>
      <c r="L177" s="152"/>
      <c r="M177" s="157"/>
      <c r="T177" s="158"/>
      <c r="AT177" s="153" t="s">
        <v>226</v>
      </c>
      <c r="AU177" s="153" t="s">
        <v>79</v>
      </c>
      <c r="AV177" s="12" t="s">
        <v>79</v>
      </c>
      <c r="AW177" s="12" t="s">
        <v>31</v>
      </c>
      <c r="AX177" s="12" t="s">
        <v>69</v>
      </c>
      <c r="AY177" s="153" t="s">
        <v>212</v>
      </c>
    </row>
    <row r="178" spans="2:65" s="12" customFormat="1">
      <c r="B178" s="152"/>
      <c r="D178" s="150" t="s">
        <v>226</v>
      </c>
      <c r="E178" s="153" t="s">
        <v>19</v>
      </c>
      <c r="F178" s="154" t="s">
        <v>9867</v>
      </c>
      <c r="H178" s="155">
        <v>10.752000000000001</v>
      </c>
      <c r="I178" s="156"/>
      <c r="L178" s="152"/>
      <c r="M178" s="157"/>
      <c r="T178" s="158"/>
      <c r="AT178" s="153" t="s">
        <v>226</v>
      </c>
      <c r="AU178" s="153" t="s">
        <v>79</v>
      </c>
      <c r="AV178" s="12" t="s">
        <v>79</v>
      </c>
      <c r="AW178" s="12" t="s">
        <v>31</v>
      </c>
      <c r="AX178" s="12" t="s">
        <v>69</v>
      </c>
      <c r="AY178" s="153" t="s">
        <v>212</v>
      </c>
    </row>
    <row r="179" spans="2:65" s="15" customFormat="1">
      <c r="B179" s="176"/>
      <c r="D179" s="150" t="s">
        <v>226</v>
      </c>
      <c r="E179" s="177" t="s">
        <v>19</v>
      </c>
      <c r="F179" s="178" t="s">
        <v>455</v>
      </c>
      <c r="H179" s="179">
        <v>21.76</v>
      </c>
      <c r="I179" s="180"/>
      <c r="L179" s="176"/>
      <c r="M179" s="181"/>
      <c r="T179" s="182"/>
      <c r="AT179" s="177" t="s">
        <v>226</v>
      </c>
      <c r="AU179" s="177" t="s">
        <v>79</v>
      </c>
      <c r="AV179" s="15" t="s">
        <v>236</v>
      </c>
      <c r="AW179" s="15" t="s">
        <v>31</v>
      </c>
      <c r="AX179" s="15" t="s">
        <v>69</v>
      </c>
      <c r="AY179" s="177" t="s">
        <v>212</v>
      </c>
    </row>
    <row r="180" spans="2:65" s="13" customFormat="1">
      <c r="B180" s="159"/>
      <c r="D180" s="150" t="s">
        <v>226</v>
      </c>
      <c r="E180" s="160" t="s">
        <v>19</v>
      </c>
      <c r="F180" s="161" t="s">
        <v>228</v>
      </c>
      <c r="H180" s="162">
        <v>61.08</v>
      </c>
      <c r="I180" s="163"/>
      <c r="L180" s="159"/>
      <c r="M180" s="164"/>
      <c r="T180" s="165"/>
      <c r="AT180" s="160" t="s">
        <v>226</v>
      </c>
      <c r="AU180" s="160" t="s">
        <v>79</v>
      </c>
      <c r="AV180" s="13" t="s">
        <v>229</v>
      </c>
      <c r="AW180" s="13" t="s">
        <v>31</v>
      </c>
      <c r="AX180" s="13" t="s">
        <v>77</v>
      </c>
      <c r="AY180" s="160" t="s">
        <v>212</v>
      </c>
    </row>
    <row r="181" spans="2:65" s="1" customFormat="1" ht="24.2" customHeight="1">
      <c r="B181" s="34"/>
      <c r="C181" s="133" t="s">
        <v>306</v>
      </c>
      <c r="D181" s="133" t="s">
        <v>215</v>
      </c>
      <c r="E181" s="134" t="s">
        <v>9868</v>
      </c>
      <c r="F181" s="135" t="s">
        <v>9869</v>
      </c>
      <c r="G181" s="136" t="s">
        <v>495</v>
      </c>
      <c r="H181" s="137">
        <v>61.08</v>
      </c>
      <c r="I181" s="138"/>
      <c r="J181" s="139">
        <f>ROUND(I181*H181,2)</f>
        <v>0</v>
      </c>
      <c r="K181" s="135" t="s">
        <v>219</v>
      </c>
      <c r="L181" s="34"/>
      <c r="M181" s="140" t="s">
        <v>19</v>
      </c>
      <c r="N181" s="141" t="s">
        <v>40</v>
      </c>
      <c r="P181" s="142">
        <f>O181*H181</f>
        <v>0</v>
      </c>
      <c r="Q181" s="142">
        <v>0</v>
      </c>
      <c r="R181" s="142">
        <f>Q181*H181</f>
        <v>0</v>
      </c>
      <c r="S181" s="142">
        <v>0</v>
      </c>
      <c r="T181" s="143">
        <f>S181*H181</f>
        <v>0</v>
      </c>
      <c r="AR181" s="144" t="s">
        <v>229</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229</v>
      </c>
      <c r="BM181" s="144" t="s">
        <v>9870</v>
      </c>
    </row>
    <row r="182" spans="2:65" s="1" customFormat="1">
      <c r="B182" s="34"/>
      <c r="D182" s="146" t="s">
        <v>222</v>
      </c>
      <c r="F182" s="147" t="s">
        <v>9871</v>
      </c>
      <c r="I182" s="148"/>
      <c r="L182" s="34"/>
      <c r="M182" s="149"/>
      <c r="T182" s="55"/>
      <c r="AT182" s="19" t="s">
        <v>222</v>
      </c>
      <c r="AU182" s="19" t="s">
        <v>79</v>
      </c>
    </row>
    <row r="183" spans="2:65" s="12" customFormat="1">
      <c r="B183" s="152"/>
      <c r="D183" s="150" t="s">
        <v>226</v>
      </c>
      <c r="E183" s="153" t="s">
        <v>19</v>
      </c>
      <c r="F183" s="154" t="s">
        <v>9872</v>
      </c>
      <c r="H183" s="155">
        <v>61.08</v>
      </c>
      <c r="I183" s="156"/>
      <c r="L183" s="152"/>
      <c r="M183" s="157"/>
      <c r="T183" s="158"/>
      <c r="AT183" s="153" t="s">
        <v>226</v>
      </c>
      <c r="AU183" s="153" t="s">
        <v>79</v>
      </c>
      <c r="AV183" s="12" t="s">
        <v>79</v>
      </c>
      <c r="AW183" s="12" t="s">
        <v>31</v>
      </c>
      <c r="AX183" s="12" t="s">
        <v>69</v>
      </c>
      <c r="AY183" s="153" t="s">
        <v>212</v>
      </c>
    </row>
    <row r="184" spans="2:65" s="13" customFormat="1">
      <c r="B184" s="159"/>
      <c r="D184" s="150" t="s">
        <v>226</v>
      </c>
      <c r="E184" s="160" t="s">
        <v>19</v>
      </c>
      <c r="F184" s="161" t="s">
        <v>228</v>
      </c>
      <c r="H184" s="162">
        <v>61.08</v>
      </c>
      <c r="I184" s="163"/>
      <c r="L184" s="159"/>
      <c r="M184" s="164"/>
      <c r="T184" s="165"/>
      <c r="AT184" s="160" t="s">
        <v>226</v>
      </c>
      <c r="AU184" s="160" t="s">
        <v>79</v>
      </c>
      <c r="AV184" s="13" t="s">
        <v>229</v>
      </c>
      <c r="AW184" s="13" t="s">
        <v>31</v>
      </c>
      <c r="AX184" s="13" t="s">
        <v>77</v>
      </c>
      <c r="AY184" s="160" t="s">
        <v>212</v>
      </c>
    </row>
    <row r="185" spans="2:65" s="1" customFormat="1" ht="24.2" customHeight="1">
      <c r="B185" s="34"/>
      <c r="C185" s="133" t="s">
        <v>311</v>
      </c>
      <c r="D185" s="133" t="s">
        <v>215</v>
      </c>
      <c r="E185" s="134" t="s">
        <v>2691</v>
      </c>
      <c r="F185" s="135" t="s">
        <v>2692</v>
      </c>
      <c r="G185" s="136" t="s">
        <v>495</v>
      </c>
      <c r="H185" s="137">
        <v>5.12</v>
      </c>
      <c r="I185" s="138"/>
      <c r="J185" s="139">
        <f>ROUND(I185*H185,2)</f>
        <v>0</v>
      </c>
      <c r="K185" s="135" t="s">
        <v>219</v>
      </c>
      <c r="L185" s="34"/>
      <c r="M185" s="140" t="s">
        <v>19</v>
      </c>
      <c r="N185" s="141" t="s">
        <v>40</v>
      </c>
      <c r="P185" s="142">
        <f>O185*H185</f>
        <v>0</v>
      </c>
      <c r="Q185" s="142">
        <v>0</v>
      </c>
      <c r="R185" s="142">
        <f>Q185*H185</f>
        <v>0</v>
      </c>
      <c r="S185" s="142">
        <v>0</v>
      </c>
      <c r="T185" s="143">
        <f>S185*H185</f>
        <v>0</v>
      </c>
      <c r="AR185" s="144" t="s">
        <v>229</v>
      </c>
      <c r="AT185" s="144" t="s">
        <v>215</v>
      </c>
      <c r="AU185" s="144" t="s">
        <v>79</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229</v>
      </c>
      <c r="BM185" s="144" t="s">
        <v>9873</v>
      </c>
    </row>
    <row r="186" spans="2:65" s="1" customFormat="1">
      <c r="B186" s="34"/>
      <c r="D186" s="146" t="s">
        <v>222</v>
      </c>
      <c r="F186" s="147" t="s">
        <v>2694</v>
      </c>
      <c r="I186" s="148"/>
      <c r="L186" s="34"/>
      <c r="M186" s="149"/>
      <c r="T186" s="55"/>
      <c r="AT186" s="19" t="s">
        <v>222</v>
      </c>
      <c r="AU186" s="19" t="s">
        <v>79</v>
      </c>
    </row>
    <row r="187" spans="2:65" s="14" customFormat="1">
      <c r="B187" s="170"/>
      <c r="D187" s="150" t="s">
        <v>226</v>
      </c>
      <c r="E187" s="171" t="s">
        <v>19</v>
      </c>
      <c r="F187" s="172" t="s">
        <v>9874</v>
      </c>
      <c r="H187" s="171" t="s">
        <v>19</v>
      </c>
      <c r="I187" s="173"/>
      <c r="L187" s="170"/>
      <c r="M187" s="174"/>
      <c r="T187" s="175"/>
      <c r="AT187" s="171" t="s">
        <v>226</v>
      </c>
      <c r="AU187" s="171" t="s">
        <v>79</v>
      </c>
      <c r="AV187" s="14" t="s">
        <v>77</v>
      </c>
      <c r="AW187" s="14" t="s">
        <v>31</v>
      </c>
      <c r="AX187" s="14" t="s">
        <v>69</v>
      </c>
      <c r="AY187" s="171" t="s">
        <v>212</v>
      </c>
    </row>
    <row r="188" spans="2:65" s="12" customFormat="1">
      <c r="B188" s="152"/>
      <c r="D188" s="150" t="s">
        <v>226</v>
      </c>
      <c r="E188" s="153" t="s">
        <v>19</v>
      </c>
      <c r="F188" s="154" t="s">
        <v>9875</v>
      </c>
      <c r="H188" s="155">
        <v>5.12</v>
      </c>
      <c r="I188" s="156"/>
      <c r="L188" s="152"/>
      <c r="M188" s="157"/>
      <c r="T188" s="158"/>
      <c r="AT188" s="153" t="s">
        <v>226</v>
      </c>
      <c r="AU188" s="153" t="s">
        <v>79</v>
      </c>
      <c r="AV188" s="12" t="s">
        <v>79</v>
      </c>
      <c r="AW188" s="12" t="s">
        <v>31</v>
      </c>
      <c r="AX188" s="12" t="s">
        <v>69</v>
      </c>
      <c r="AY188" s="153" t="s">
        <v>212</v>
      </c>
    </row>
    <row r="189" spans="2:65" s="13" customFormat="1">
      <c r="B189" s="159"/>
      <c r="D189" s="150" t="s">
        <v>226</v>
      </c>
      <c r="E189" s="160" t="s">
        <v>19</v>
      </c>
      <c r="F189" s="161" t="s">
        <v>228</v>
      </c>
      <c r="H189" s="162">
        <v>5.12</v>
      </c>
      <c r="I189" s="163"/>
      <c r="L189" s="159"/>
      <c r="M189" s="164"/>
      <c r="T189" s="165"/>
      <c r="AT189" s="160" t="s">
        <v>226</v>
      </c>
      <c r="AU189" s="160" t="s">
        <v>79</v>
      </c>
      <c r="AV189" s="13" t="s">
        <v>229</v>
      </c>
      <c r="AW189" s="13" t="s">
        <v>31</v>
      </c>
      <c r="AX189" s="13" t="s">
        <v>77</v>
      </c>
      <c r="AY189" s="160" t="s">
        <v>212</v>
      </c>
    </row>
    <row r="190" spans="2:65" s="1" customFormat="1" ht="24.2" customHeight="1">
      <c r="B190" s="34"/>
      <c r="C190" s="133" t="s">
        <v>316</v>
      </c>
      <c r="D190" s="133" t="s">
        <v>215</v>
      </c>
      <c r="E190" s="134" t="s">
        <v>2699</v>
      </c>
      <c r="F190" s="135" t="s">
        <v>2700</v>
      </c>
      <c r="G190" s="136" t="s">
        <v>420</v>
      </c>
      <c r="H190" s="137">
        <v>31.094000000000001</v>
      </c>
      <c r="I190" s="138"/>
      <c r="J190" s="139">
        <f>ROUND(I190*H190,2)</f>
        <v>0</v>
      </c>
      <c r="K190" s="135" t="s">
        <v>219</v>
      </c>
      <c r="L190" s="34"/>
      <c r="M190" s="140" t="s">
        <v>19</v>
      </c>
      <c r="N190" s="141" t="s">
        <v>40</v>
      </c>
      <c r="P190" s="142">
        <f>O190*H190</f>
        <v>0</v>
      </c>
      <c r="Q190" s="142">
        <v>0</v>
      </c>
      <c r="R190" s="142">
        <f>Q190*H190</f>
        <v>0</v>
      </c>
      <c r="S190" s="142">
        <v>0</v>
      </c>
      <c r="T190" s="143">
        <f>S190*H190</f>
        <v>0</v>
      </c>
      <c r="AR190" s="144" t="s">
        <v>229</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229</v>
      </c>
      <c r="BM190" s="144" t="s">
        <v>9876</v>
      </c>
    </row>
    <row r="191" spans="2:65" s="1" customFormat="1">
      <c r="B191" s="34"/>
      <c r="D191" s="146" t="s">
        <v>222</v>
      </c>
      <c r="F191" s="147" t="s">
        <v>2702</v>
      </c>
      <c r="I191" s="148"/>
      <c r="L191" s="34"/>
      <c r="M191" s="149"/>
      <c r="T191" s="55"/>
      <c r="AT191" s="19" t="s">
        <v>222</v>
      </c>
      <c r="AU191" s="19" t="s">
        <v>79</v>
      </c>
    </row>
    <row r="192" spans="2:65" s="14" customFormat="1">
      <c r="B192" s="170"/>
      <c r="D192" s="150" t="s">
        <v>226</v>
      </c>
      <c r="E192" s="171" t="s">
        <v>19</v>
      </c>
      <c r="F192" s="172" t="s">
        <v>9877</v>
      </c>
      <c r="H192" s="171" t="s">
        <v>19</v>
      </c>
      <c r="I192" s="173"/>
      <c r="L192" s="170"/>
      <c r="M192" s="174"/>
      <c r="T192" s="175"/>
      <c r="AT192" s="171" t="s">
        <v>226</v>
      </c>
      <c r="AU192" s="171" t="s">
        <v>79</v>
      </c>
      <c r="AV192" s="14" t="s">
        <v>77</v>
      </c>
      <c r="AW192" s="14" t="s">
        <v>31</v>
      </c>
      <c r="AX192" s="14" t="s">
        <v>69</v>
      </c>
      <c r="AY192" s="171" t="s">
        <v>212</v>
      </c>
    </row>
    <row r="193" spans="2:65" s="12" customFormat="1">
      <c r="B193" s="152"/>
      <c r="D193" s="150" t="s">
        <v>226</v>
      </c>
      <c r="E193" s="153" t="s">
        <v>19</v>
      </c>
      <c r="F193" s="154" t="s">
        <v>9878</v>
      </c>
      <c r="H193" s="155">
        <v>12.24</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9879</v>
      </c>
      <c r="H194" s="155">
        <v>1.92</v>
      </c>
      <c r="I194" s="156"/>
      <c r="L194" s="152"/>
      <c r="M194" s="157"/>
      <c r="T194" s="158"/>
      <c r="AT194" s="153" t="s">
        <v>226</v>
      </c>
      <c r="AU194" s="153" t="s">
        <v>79</v>
      </c>
      <c r="AV194" s="12" t="s">
        <v>79</v>
      </c>
      <c r="AW194" s="12" t="s">
        <v>31</v>
      </c>
      <c r="AX194" s="12" t="s">
        <v>69</v>
      </c>
      <c r="AY194" s="153" t="s">
        <v>212</v>
      </c>
    </row>
    <row r="195" spans="2:65" s="12" customFormat="1" ht="22.5">
      <c r="B195" s="152"/>
      <c r="D195" s="150" t="s">
        <v>226</v>
      </c>
      <c r="E195" s="153" t="s">
        <v>19</v>
      </c>
      <c r="F195" s="154" t="s">
        <v>9880</v>
      </c>
      <c r="H195" s="155">
        <v>1.302</v>
      </c>
      <c r="I195" s="156"/>
      <c r="L195" s="152"/>
      <c r="M195" s="157"/>
      <c r="T195" s="158"/>
      <c r="AT195" s="153" t="s">
        <v>226</v>
      </c>
      <c r="AU195" s="153" t="s">
        <v>79</v>
      </c>
      <c r="AV195" s="12" t="s">
        <v>79</v>
      </c>
      <c r="AW195" s="12" t="s">
        <v>31</v>
      </c>
      <c r="AX195" s="12" t="s">
        <v>69</v>
      </c>
      <c r="AY195" s="153" t="s">
        <v>212</v>
      </c>
    </row>
    <row r="196" spans="2:65" s="12" customFormat="1" ht="22.5">
      <c r="B196" s="152"/>
      <c r="D196" s="150" t="s">
        <v>226</v>
      </c>
      <c r="E196" s="153" t="s">
        <v>19</v>
      </c>
      <c r="F196" s="154" t="s">
        <v>9881</v>
      </c>
      <c r="H196" s="155">
        <v>1.3440000000000001</v>
      </c>
      <c r="I196" s="156"/>
      <c r="L196" s="152"/>
      <c r="M196" s="157"/>
      <c r="T196" s="158"/>
      <c r="AT196" s="153" t="s">
        <v>226</v>
      </c>
      <c r="AU196" s="153" t="s">
        <v>79</v>
      </c>
      <c r="AV196" s="12" t="s">
        <v>79</v>
      </c>
      <c r="AW196" s="12" t="s">
        <v>31</v>
      </c>
      <c r="AX196" s="12" t="s">
        <v>69</v>
      </c>
      <c r="AY196" s="153" t="s">
        <v>212</v>
      </c>
    </row>
    <row r="197" spans="2:65" s="15" customFormat="1">
      <c r="B197" s="176"/>
      <c r="D197" s="150" t="s">
        <v>226</v>
      </c>
      <c r="E197" s="177" t="s">
        <v>19</v>
      </c>
      <c r="F197" s="178" t="s">
        <v>455</v>
      </c>
      <c r="H197" s="179">
        <v>16.806000000000001</v>
      </c>
      <c r="I197" s="180"/>
      <c r="L197" s="176"/>
      <c r="M197" s="181"/>
      <c r="T197" s="182"/>
      <c r="AT197" s="177" t="s">
        <v>226</v>
      </c>
      <c r="AU197" s="177" t="s">
        <v>79</v>
      </c>
      <c r="AV197" s="15" t="s">
        <v>236</v>
      </c>
      <c r="AW197" s="15" t="s">
        <v>31</v>
      </c>
      <c r="AX197" s="15" t="s">
        <v>69</v>
      </c>
      <c r="AY197" s="177" t="s">
        <v>212</v>
      </c>
    </row>
    <row r="198" spans="2:65" s="14" customFormat="1">
      <c r="B198" s="170"/>
      <c r="D198" s="150" t="s">
        <v>226</v>
      </c>
      <c r="E198" s="171" t="s">
        <v>19</v>
      </c>
      <c r="F198" s="172" t="s">
        <v>9882</v>
      </c>
      <c r="H198" s="171" t="s">
        <v>19</v>
      </c>
      <c r="I198" s="173"/>
      <c r="L198" s="170"/>
      <c r="M198" s="174"/>
      <c r="T198" s="175"/>
      <c r="AT198" s="171" t="s">
        <v>226</v>
      </c>
      <c r="AU198" s="171" t="s">
        <v>79</v>
      </c>
      <c r="AV198" s="14" t="s">
        <v>77</v>
      </c>
      <c r="AW198" s="14" t="s">
        <v>31</v>
      </c>
      <c r="AX198" s="14" t="s">
        <v>69</v>
      </c>
      <c r="AY198" s="171" t="s">
        <v>212</v>
      </c>
    </row>
    <row r="199" spans="2:65" s="12" customFormat="1">
      <c r="B199" s="152"/>
      <c r="D199" s="150" t="s">
        <v>226</v>
      </c>
      <c r="E199" s="153" t="s">
        <v>19</v>
      </c>
      <c r="F199" s="154" t="s">
        <v>9883</v>
      </c>
      <c r="H199" s="155">
        <v>2.6040000000000001</v>
      </c>
      <c r="I199" s="156"/>
      <c r="L199" s="152"/>
      <c r="M199" s="157"/>
      <c r="T199" s="158"/>
      <c r="AT199" s="153" t="s">
        <v>226</v>
      </c>
      <c r="AU199" s="153" t="s">
        <v>79</v>
      </c>
      <c r="AV199" s="12" t="s">
        <v>79</v>
      </c>
      <c r="AW199" s="12" t="s">
        <v>31</v>
      </c>
      <c r="AX199" s="12" t="s">
        <v>69</v>
      </c>
      <c r="AY199" s="153" t="s">
        <v>212</v>
      </c>
    </row>
    <row r="200" spans="2:65" s="12" customFormat="1">
      <c r="B200" s="152"/>
      <c r="D200" s="150" t="s">
        <v>226</v>
      </c>
      <c r="E200" s="153" t="s">
        <v>19</v>
      </c>
      <c r="F200" s="154" t="s">
        <v>9884</v>
      </c>
      <c r="H200" s="155">
        <v>2.6880000000000002</v>
      </c>
      <c r="I200" s="156"/>
      <c r="L200" s="152"/>
      <c r="M200" s="157"/>
      <c r="T200" s="158"/>
      <c r="AT200" s="153" t="s">
        <v>226</v>
      </c>
      <c r="AU200" s="153" t="s">
        <v>79</v>
      </c>
      <c r="AV200" s="12" t="s">
        <v>79</v>
      </c>
      <c r="AW200" s="12" t="s">
        <v>31</v>
      </c>
      <c r="AX200" s="12" t="s">
        <v>69</v>
      </c>
      <c r="AY200" s="153" t="s">
        <v>212</v>
      </c>
    </row>
    <row r="201" spans="2:65" s="15" customFormat="1">
      <c r="B201" s="176"/>
      <c r="D201" s="150" t="s">
        <v>226</v>
      </c>
      <c r="E201" s="177" t="s">
        <v>19</v>
      </c>
      <c r="F201" s="178" t="s">
        <v>455</v>
      </c>
      <c r="H201" s="179">
        <v>5.2919999999999998</v>
      </c>
      <c r="I201" s="180"/>
      <c r="L201" s="176"/>
      <c r="M201" s="181"/>
      <c r="T201" s="182"/>
      <c r="AT201" s="177" t="s">
        <v>226</v>
      </c>
      <c r="AU201" s="177" t="s">
        <v>79</v>
      </c>
      <c r="AV201" s="15" t="s">
        <v>236</v>
      </c>
      <c r="AW201" s="15" t="s">
        <v>31</v>
      </c>
      <c r="AX201" s="15" t="s">
        <v>69</v>
      </c>
      <c r="AY201" s="177" t="s">
        <v>212</v>
      </c>
    </row>
    <row r="202" spans="2:65" s="14" customFormat="1">
      <c r="B202" s="170"/>
      <c r="D202" s="150" t="s">
        <v>226</v>
      </c>
      <c r="E202" s="171" t="s">
        <v>19</v>
      </c>
      <c r="F202" s="172" t="s">
        <v>9885</v>
      </c>
      <c r="H202" s="171" t="s">
        <v>19</v>
      </c>
      <c r="I202" s="173"/>
      <c r="L202" s="170"/>
      <c r="M202" s="174"/>
      <c r="T202" s="175"/>
      <c r="AT202" s="171" t="s">
        <v>226</v>
      </c>
      <c r="AU202" s="171" t="s">
        <v>79</v>
      </c>
      <c r="AV202" s="14" t="s">
        <v>77</v>
      </c>
      <c r="AW202" s="14" t="s">
        <v>31</v>
      </c>
      <c r="AX202" s="14" t="s">
        <v>69</v>
      </c>
      <c r="AY202" s="171" t="s">
        <v>212</v>
      </c>
    </row>
    <row r="203" spans="2:65" s="12" customFormat="1">
      <c r="B203" s="152"/>
      <c r="D203" s="150" t="s">
        <v>226</v>
      </c>
      <c r="E203" s="153" t="s">
        <v>19</v>
      </c>
      <c r="F203" s="154" t="s">
        <v>9886</v>
      </c>
      <c r="H203" s="155">
        <v>4.5549999999999997</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9887</v>
      </c>
      <c r="H204" s="155">
        <v>4.4409999999999998</v>
      </c>
      <c r="I204" s="156"/>
      <c r="L204" s="152"/>
      <c r="M204" s="157"/>
      <c r="T204" s="158"/>
      <c r="AT204" s="153" t="s">
        <v>226</v>
      </c>
      <c r="AU204" s="153" t="s">
        <v>79</v>
      </c>
      <c r="AV204" s="12" t="s">
        <v>79</v>
      </c>
      <c r="AW204" s="12" t="s">
        <v>31</v>
      </c>
      <c r="AX204" s="12" t="s">
        <v>69</v>
      </c>
      <c r="AY204" s="153" t="s">
        <v>212</v>
      </c>
    </row>
    <row r="205" spans="2:65" s="15" customFormat="1">
      <c r="B205" s="176"/>
      <c r="D205" s="150" t="s">
        <v>226</v>
      </c>
      <c r="E205" s="177" t="s">
        <v>19</v>
      </c>
      <c r="F205" s="178" t="s">
        <v>455</v>
      </c>
      <c r="H205" s="179">
        <v>8.9960000000000004</v>
      </c>
      <c r="I205" s="180"/>
      <c r="L205" s="176"/>
      <c r="M205" s="181"/>
      <c r="T205" s="182"/>
      <c r="AT205" s="177" t="s">
        <v>226</v>
      </c>
      <c r="AU205" s="177" t="s">
        <v>79</v>
      </c>
      <c r="AV205" s="15" t="s">
        <v>236</v>
      </c>
      <c r="AW205" s="15" t="s">
        <v>31</v>
      </c>
      <c r="AX205" s="15" t="s">
        <v>69</v>
      </c>
      <c r="AY205" s="177" t="s">
        <v>212</v>
      </c>
    </row>
    <row r="206" spans="2:65" s="13" customFormat="1">
      <c r="B206" s="159"/>
      <c r="D206" s="150" t="s">
        <v>226</v>
      </c>
      <c r="E206" s="160" t="s">
        <v>19</v>
      </c>
      <c r="F206" s="161" t="s">
        <v>228</v>
      </c>
      <c r="H206" s="162">
        <v>31.094000000000001</v>
      </c>
      <c r="I206" s="163"/>
      <c r="L206" s="159"/>
      <c r="M206" s="164"/>
      <c r="T206" s="165"/>
      <c r="AT206" s="160" t="s">
        <v>226</v>
      </c>
      <c r="AU206" s="160" t="s">
        <v>79</v>
      </c>
      <c r="AV206" s="13" t="s">
        <v>229</v>
      </c>
      <c r="AW206" s="13" t="s">
        <v>31</v>
      </c>
      <c r="AX206" s="13" t="s">
        <v>77</v>
      </c>
      <c r="AY206" s="160" t="s">
        <v>212</v>
      </c>
    </row>
    <row r="207" spans="2:65" s="1" customFormat="1" ht="16.5" customHeight="1">
      <c r="B207" s="34"/>
      <c r="C207" s="186" t="s">
        <v>323</v>
      </c>
      <c r="D207" s="186" t="s">
        <v>3107</v>
      </c>
      <c r="E207" s="187" t="s">
        <v>9888</v>
      </c>
      <c r="F207" s="188" t="s">
        <v>9889</v>
      </c>
      <c r="G207" s="189" t="s">
        <v>486</v>
      </c>
      <c r="H207" s="190">
        <v>10.584</v>
      </c>
      <c r="I207" s="191"/>
      <c r="J207" s="192">
        <f>ROUND(I207*H207,2)</f>
        <v>0</v>
      </c>
      <c r="K207" s="188" t="s">
        <v>219</v>
      </c>
      <c r="L207" s="193"/>
      <c r="M207" s="194" t="s">
        <v>19</v>
      </c>
      <c r="N207" s="195" t="s">
        <v>40</v>
      </c>
      <c r="P207" s="142">
        <f>O207*H207</f>
        <v>0</v>
      </c>
      <c r="Q207" s="142">
        <v>1</v>
      </c>
      <c r="R207" s="142">
        <f>Q207*H207</f>
        <v>10.584</v>
      </c>
      <c r="S207" s="142">
        <v>0</v>
      </c>
      <c r="T207" s="143">
        <f>S207*H207</f>
        <v>0</v>
      </c>
      <c r="AR207" s="144" t="s">
        <v>267</v>
      </c>
      <c r="AT207" s="144" t="s">
        <v>3107</v>
      </c>
      <c r="AU207" s="144" t="s">
        <v>79</v>
      </c>
      <c r="AY207" s="19" t="s">
        <v>212</v>
      </c>
      <c r="BE207" s="145">
        <f>IF(N207="základní",J207,0)</f>
        <v>0</v>
      </c>
      <c r="BF207" s="145">
        <f>IF(N207="snížená",J207,0)</f>
        <v>0</v>
      </c>
      <c r="BG207" s="145">
        <f>IF(N207="zákl. přenesená",J207,0)</f>
        <v>0</v>
      </c>
      <c r="BH207" s="145">
        <f>IF(N207="sníž. přenesená",J207,0)</f>
        <v>0</v>
      </c>
      <c r="BI207" s="145">
        <f>IF(N207="nulová",J207,0)</f>
        <v>0</v>
      </c>
      <c r="BJ207" s="19" t="s">
        <v>77</v>
      </c>
      <c r="BK207" s="145">
        <f>ROUND(I207*H207,2)</f>
        <v>0</v>
      </c>
      <c r="BL207" s="19" t="s">
        <v>229</v>
      </c>
      <c r="BM207" s="144" t="s">
        <v>9890</v>
      </c>
    </row>
    <row r="208" spans="2:65" s="14" customFormat="1">
      <c r="B208" s="170"/>
      <c r="D208" s="150" t="s">
        <v>226</v>
      </c>
      <c r="E208" s="171" t="s">
        <v>19</v>
      </c>
      <c r="F208" s="172" t="s">
        <v>9891</v>
      </c>
      <c r="H208" s="171" t="s">
        <v>19</v>
      </c>
      <c r="I208" s="173"/>
      <c r="L208" s="170"/>
      <c r="M208" s="174"/>
      <c r="T208" s="175"/>
      <c r="AT208" s="171" t="s">
        <v>226</v>
      </c>
      <c r="AU208" s="171" t="s">
        <v>79</v>
      </c>
      <c r="AV208" s="14" t="s">
        <v>77</v>
      </c>
      <c r="AW208" s="14" t="s">
        <v>31</v>
      </c>
      <c r="AX208" s="14" t="s">
        <v>69</v>
      </c>
      <c r="AY208" s="171" t="s">
        <v>212</v>
      </c>
    </row>
    <row r="209" spans="2:65" s="12" customFormat="1">
      <c r="B209" s="152"/>
      <c r="D209" s="150" t="s">
        <v>226</v>
      </c>
      <c r="E209" s="153" t="s">
        <v>19</v>
      </c>
      <c r="F209" s="154" t="s">
        <v>9892</v>
      </c>
      <c r="H209" s="155">
        <v>5.2080000000000002</v>
      </c>
      <c r="I209" s="156"/>
      <c r="L209" s="152"/>
      <c r="M209" s="157"/>
      <c r="T209" s="158"/>
      <c r="AT209" s="153" t="s">
        <v>226</v>
      </c>
      <c r="AU209" s="153" t="s">
        <v>79</v>
      </c>
      <c r="AV209" s="12" t="s">
        <v>79</v>
      </c>
      <c r="AW209" s="12" t="s">
        <v>31</v>
      </c>
      <c r="AX209" s="12" t="s">
        <v>69</v>
      </c>
      <c r="AY209" s="153" t="s">
        <v>212</v>
      </c>
    </row>
    <row r="210" spans="2:65" s="12" customFormat="1">
      <c r="B210" s="152"/>
      <c r="D210" s="150" t="s">
        <v>226</v>
      </c>
      <c r="E210" s="153" t="s">
        <v>19</v>
      </c>
      <c r="F210" s="154" t="s">
        <v>9893</v>
      </c>
      <c r="H210" s="155">
        <v>5.3760000000000003</v>
      </c>
      <c r="I210" s="156"/>
      <c r="L210" s="152"/>
      <c r="M210" s="157"/>
      <c r="T210" s="158"/>
      <c r="AT210" s="153" t="s">
        <v>226</v>
      </c>
      <c r="AU210" s="153" t="s">
        <v>79</v>
      </c>
      <c r="AV210" s="12" t="s">
        <v>79</v>
      </c>
      <c r="AW210" s="12" t="s">
        <v>31</v>
      </c>
      <c r="AX210" s="12" t="s">
        <v>69</v>
      </c>
      <c r="AY210" s="153" t="s">
        <v>212</v>
      </c>
    </row>
    <row r="211" spans="2:65" s="13" customFormat="1">
      <c r="B211" s="159"/>
      <c r="D211" s="150" t="s">
        <v>226</v>
      </c>
      <c r="E211" s="160" t="s">
        <v>19</v>
      </c>
      <c r="F211" s="161" t="s">
        <v>228</v>
      </c>
      <c r="H211" s="162">
        <v>10.584</v>
      </c>
      <c r="I211" s="163"/>
      <c r="L211" s="159"/>
      <c r="M211" s="164"/>
      <c r="T211" s="165"/>
      <c r="AT211" s="160" t="s">
        <v>226</v>
      </c>
      <c r="AU211" s="160" t="s">
        <v>79</v>
      </c>
      <c r="AV211" s="13" t="s">
        <v>229</v>
      </c>
      <c r="AW211" s="13" t="s">
        <v>31</v>
      </c>
      <c r="AX211" s="13" t="s">
        <v>77</v>
      </c>
      <c r="AY211" s="160" t="s">
        <v>212</v>
      </c>
    </row>
    <row r="212" spans="2:65" s="1" customFormat="1" ht="16.5" customHeight="1">
      <c r="B212" s="34"/>
      <c r="C212" s="186" t="s">
        <v>330</v>
      </c>
      <c r="D212" s="186" t="s">
        <v>3107</v>
      </c>
      <c r="E212" s="187" t="s">
        <v>9894</v>
      </c>
      <c r="F212" s="188" t="s">
        <v>9895</v>
      </c>
      <c r="G212" s="189" t="s">
        <v>486</v>
      </c>
      <c r="H212" s="190">
        <v>17.989999999999998</v>
      </c>
      <c r="I212" s="191"/>
      <c r="J212" s="192">
        <f>ROUND(I212*H212,2)</f>
        <v>0</v>
      </c>
      <c r="K212" s="188" t="s">
        <v>219</v>
      </c>
      <c r="L212" s="193"/>
      <c r="M212" s="194" t="s">
        <v>19</v>
      </c>
      <c r="N212" s="195" t="s">
        <v>40</v>
      </c>
      <c r="P212" s="142">
        <f>O212*H212</f>
        <v>0</v>
      </c>
      <c r="Q212" s="142">
        <v>1</v>
      </c>
      <c r="R212" s="142">
        <f>Q212*H212</f>
        <v>17.989999999999998</v>
      </c>
      <c r="S212" s="142">
        <v>0</v>
      </c>
      <c r="T212" s="143">
        <f>S212*H212</f>
        <v>0</v>
      </c>
      <c r="AR212" s="144" t="s">
        <v>267</v>
      </c>
      <c r="AT212" s="144" t="s">
        <v>3107</v>
      </c>
      <c r="AU212" s="144" t="s">
        <v>79</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229</v>
      </c>
      <c r="BM212" s="144" t="s">
        <v>9896</v>
      </c>
    </row>
    <row r="213" spans="2:65" s="14" customFormat="1">
      <c r="B213" s="170"/>
      <c r="D213" s="150" t="s">
        <v>226</v>
      </c>
      <c r="E213" s="171" t="s">
        <v>19</v>
      </c>
      <c r="F213" s="172" t="s">
        <v>9897</v>
      </c>
      <c r="H213" s="171" t="s">
        <v>19</v>
      </c>
      <c r="I213" s="173"/>
      <c r="L213" s="170"/>
      <c r="M213" s="174"/>
      <c r="T213" s="175"/>
      <c r="AT213" s="171" t="s">
        <v>226</v>
      </c>
      <c r="AU213" s="171" t="s">
        <v>79</v>
      </c>
      <c r="AV213" s="14" t="s">
        <v>77</v>
      </c>
      <c r="AW213" s="14" t="s">
        <v>31</v>
      </c>
      <c r="AX213" s="14" t="s">
        <v>69</v>
      </c>
      <c r="AY213" s="171" t="s">
        <v>212</v>
      </c>
    </row>
    <row r="214" spans="2:65" s="12" customFormat="1">
      <c r="B214" s="152"/>
      <c r="D214" s="150" t="s">
        <v>226</v>
      </c>
      <c r="E214" s="153" t="s">
        <v>19</v>
      </c>
      <c r="F214" s="154" t="s">
        <v>9898</v>
      </c>
      <c r="H214" s="155">
        <v>9.109</v>
      </c>
      <c r="I214" s="156"/>
      <c r="L214" s="152"/>
      <c r="M214" s="157"/>
      <c r="T214" s="158"/>
      <c r="AT214" s="153" t="s">
        <v>226</v>
      </c>
      <c r="AU214" s="153" t="s">
        <v>79</v>
      </c>
      <c r="AV214" s="12" t="s">
        <v>79</v>
      </c>
      <c r="AW214" s="12" t="s">
        <v>31</v>
      </c>
      <c r="AX214" s="12" t="s">
        <v>69</v>
      </c>
      <c r="AY214" s="153" t="s">
        <v>212</v>
      </c>
    </row>
    <row r="215" spans="2:65" s="12" customFormat="1">
      <c r="B215" s="152"/>
      <c r="D215" s="150" t="s">
        <v>226</v>
      </c>
      <c r="E215" s="153" t="s">
        <v>19</v>
      </c>
      <c r="F215" s="154" t="s">
        <v>9899</v>
      </c>
      <c r="H215" s="155">
        <v>8.8810000000000002</v>
      </c>
      <c r="I215" s="156"/>
      <c r="L215" s="152"/>
      <c r="M215" s="157"/>
      <c r="T215" s="158"/>
      <c r="AT215" s="153" t="s">
        <v>226</v>
      </c>
      <c r="AU215" s="153" t="s">
        <v>79</v>
      </c>
      <c r="AV215" s="12" t="s">
        <v>79</v>
      </c>
      <c r="AW215" s="12" t="s">
        <v>31</v>
      </c>
      <c r="AX215" s="12" t="s">
        <v>69</v>
      </c>
      <c r="AY215" s="153" t="s">
        <v>212</v>
      </c>
    </row>
    <row r="216" spans="2:65" s="13" customFormat="1">
      <c r="B216" s="159"/>
      <c r="D216" s="150" t="s">
        <v>226</v>
      </c>
      <c r="E216" s="160" t="s">
        <v>19</v>
      </c>
      <c r="F216" s="161" t="s">
        <v>228</v>
      </c>
      <c r="H216" s="162">
        <v>17.989999999999998</v>
      </c>
      <c r="I216" s="163"/>
      <c r="L216" s="159"/>
      <c r="M216" s="164"/>
      <c r="T216" s="165"/>
      <c r="AT216" s="160" t="s">
        <v>226</v>
      </c>
      <c r="AU216" s="160" t="s">
        <v>79</v>
      </c>
      <c r="AV216" s="13" t="s">
        <v>229</v>
      </c>
      <c r="AW216" s="13" t="s">
        <v>31</v>
      </c>
      <c r="AX216" s="13" t="s">
        <v>77</v>
      </c>
      <c r="AY216" s="160" t="s">
        <v>212</v>
      </c>
    </row>
    <row r="217" spans="2:65" s="1" customFormat="1" ht="37.9" customHeight="1">
      <c r="B217" s="34"/>
      <c r="C217" s="133" t="s">
        <v>338</v>
      </c>
      <c r="D217" s="133" t="s">
        <v>215</v>
      </c>
      <c r="E217" s="134" t="s">
        <v>9104</v>
      </c>
      <c r="F217" s="135" t="s">
        <v>9105</v>
      </c>
      <c r="G217" s="136" t="s">
        <v>420</v>
      </c>
      <c r="H217" s="137">
        <v>5.3760000000000003</v>
      </c>
      <c r="I217" s="138"/>
      <c r="J217" s="139">
        <f>ROUND(I217*H217,2)</f>
        <v>0</v>
      </c>
      <c r="K217" s="135" t="s">
        <v>219</v>
      </c>
      <c r="L217" s="34"/>
      <c r="M217" s="140" t="s">
        <v>19</v>
      </c>
      <c r="N217" s="141" t="s">
        <v>40</v>
      </c>
      <c r="P217" s="142">
        <f>O217*H217</f>
        <v>0</v>
      </c>
      <c r="Q217" s="142">
        <v>0</v>
      </c>
      <c r="R217" s="142">
        <f>Q217*H217</f>
        <v>0</v>
      </c>
      <c r="S217" s="142">
        <v>0</v>
      </c>
      <c r="T217" s="143">
        <f>S217*H217</f>
        <v>0</v>
      </c>
      <c r="AR217" s="144" t="s">
        <v>229</v>
      </c>
      <c r="AT217" s="144" t="s">
        <v>215</v>
      </c>
      <c r="AU217" s="144" t="s">
        <v>79</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229</v>
      </c>
      <c r="BM217" s="144" t="s">
        <v>9900</v>
      </c>
    </row>
    <row r="218" spans="2:65" s="1" customFormat="1">
      <c r="B218" s="34"/>
      <c r="D218" s="146" t="s">
        <v>222</v>
      </c>
      <c r="F218" s="147" t="s">
        <v>9107</v>
      </c>
      <c r="I218" s="148"/>
      <c r="L218" s="34"/>
      <c r="M218" s="149"/>
      <c r="T218" s="55"/>
      <c r="AT218" s="19" t="s">
        <v>222</v>
      </c>
      <c r="AU218" s="19" t="s">
        <v>79</v>
      </c>
    </row>
    <row r="219" spans="2:65" s="14" customFormat="1">
      <c r="B219" s="170"/>
      <c r="D219" s="150" t="s">
        <v>226</v>
      </c>
      <c r="E219" s="171" t="s">
        <v>19</v>
      </c>
      <c r="F219" s="172" t="s">
        <v>9901</v>
      </c>
      <c r="H219" s="171" t="s">
        <v>19</v>
      </c>
      <c r="I219" s="173"/>
      <c r="L219" s="170"/>
      <c r="M219" s="174"/>
      <c r="T219" s="175"/>
      <c r="AT219" s="171" t="s">
        <v>226</v>
      </c>
      <c r="AU219" s="171" t="s">
        <v>79</v>
      </c>
      <c r="AV219" s="14" t="s">
        <v>77</v>
      </c>
      <c r="AW219" s="14" t="s">
        <v>31</v>
      </c>
      <c r="AX219" s="14" t="s">
        <v>69</v>
      </c>
      <c r="AY219" s="171" t="s">
        <v>212</v>
      </c>
    </row>
    <row r="220" spans="2:65" s="12" customFormat="1">
      <c r="B220" s="152"/>
      <c r="D220" s="150" t="s">
        <v>226</v>
      </c>
      <c r="E220" s="153" t="s">
        <v>19</v>
      </c>
      <c r="F220" s="154" t="s">
        <v>9902</v>
      </c>
      <c r="H220" s="155">
        <v>2.88</v>
      </c>
      <c r="I220" s="156"/>
      <c r="L220" s="152"/>
      <c r="M220" s="157"/>
      <c r="T220" s="158"/>
      <c r="AT220" s="153" t="s">
        <v>226</v>
      </c>
      <c r="AU220" s="153" t="s">
        <v>79</v>
      </c>
      <c r="AV220" s="12" t="s">
        <v>79</v>
      </c>
      <c r="AW220" s="12" t="s">
        <v>31</v>
      </c>
      <c r="AX220" s="12" t="s">
        <v>69</v>
      </c>
      <c r="AY220" s="153" t="s">
        <v>212</v>
      </c>
    </row>
    <row r="221" spans="2:65" s="12" customFormat="1">
      <c r="B221" s="152"/>
      <c r="D221" s="150" t="s">
        <v>226</v>
      </c>
      <c r="E221" s="153" t="s">
        <v>19</v>
      </c>
      <c r="F221" s="154" t="s">
        <v>9903</v>
      </c>
      <c r="H221" s="155">
        <v>0.48</v>
      </c>
      <c r="I221" s="156"/>
      <c r="L221" s="152"/>
      <c r="M221" s="157"/>
      <c r="T221" s="158"/>
      <c r="AT221" s="153" t="s">
        <v>226</v>
      </c>
      <c r="AU221" s="153" t="s">
        <v>79</v>
      </c>
      <c r="AV221" s="12" t="s">
        <v>79</v>
      </c>
      <c r="AW221" s="12" t="s">
        <v>31</v>
      </c>
      <c r="AX221" s="12" t="s">
        <v>69</v>
      </c>
      <c r="AY221" s="153" t="s">
        <v>212</v>
      </c>
    </row>
    <row r="222" spans="2:65" s="12" customFormat="1">
      <c r="B222" s="152"/>
      <c r="D222" s="150" t="s">
        <v>226</v>
      </c>
      <c r="E222" s="153" t="s">
        <v>19</v>
      </c>
      <c r="F222" s="154" t="s">
        <v>9904</v>
      </c>
      <c r="H222" s="155">
        <v>1.008</v>
      </c>
      <c r="I222" s="156"/>
      <c r="L222" s="152"/>
      <c r="M222" s="157"/>
      <c r="T222" s="158"/>
      <c r="AT222" s="153" t="s">
        <v>226</v>
      </c>
      <c r="AU222" s="153" t="s">
        <v>79</v>
      </c>
      <c r="AV222" s="12" t="s">
        <v>79</v>
      </c>
      <c r="AW222" s="12" t="s">
        <v>31</v>
      </c>
      <c r="AX222" s="12" t="s">
        <v>69</v>
      </c>
      <c r="AY222" s="153" t="s">
        <v>212</v>
      </c>
    </row>
    <row r="223" spans="2:65" s="12" customFormat="1">
      <c r="B223" s="152"/>
      <c r="D223" s="150" t="s">
        <v>226</v>
      </c>
      <c r="E223" s="153" t="s">
        <v>19</v>
      </c>
      <c r="F223" s="154" t="s">
        <v>9905</v>
      </c>
      <c r="H223" s="155">
        <v>1.008</v>
      </c>
      <c r="I223" s="156"/>
      <c r="L223" s="152"/>
      <c r="M223" s="157"/>
      <c r="T223" s="158"/>
      <c r="AT223" s="153" t="s">
        <v>226</v>
      </c>
      <c r="AU223" s="153" t="s">
        <v>79</v>
      </c>
      <c r="AV223" s="12" t="s">
        <v>79</v>
      </c>
      <c r="AW223" s="12" t="s">
        <v>31</v>
      </c>
      <c r="AX223" s="12" t="s">
        <v>69</v>
      </c>
      <c r="AY223" s="153" t="s">
        <v>212</v>
      </c>
    </row>
    <row r="224" spans="2:65" s="13" customFormat="1">
      <c r="B224" s="159"/>
      <c r="D224" s="150" t="s">
        <v>226</v>
      </c>
      <c r="E224" s="160" t="s">
        <v>19</v>
      </c>
      <c r="F224" s="161" t="s">
        <v>228</v>
      </c>
      <c r="H224" s="162">
        <v>5.3760000000000003</v>
      </c>
      <c r="I224" s="163"/>
      <c r="L224" s="159"/>
      <c r="M224" s="164"/>
      <c r="T224" s="165"/>
      <c r="AT224" s="160" t="s">
        <v>226</v>
      </c>
      <c r="AU224" s="160" t="s">
        <v>79</v>
      </c>
      <c r="AV224" s="13" t="s">
        <v>229</v>
      </c>
      <c r="AW224" s="13" t="s">
        <v>31</v>
      </c>
      <c r="AX224" s="13" t="s">
        <v>77</v>
      </c>
      <c r="AY224" s="160" t="s">
        <v>212</v>
      </c>
    </row>
    <row r="225" spans="2:65" s="1" customFormat="1" ht="16.5" customHeight="1">
      <c r="B225" s="34"/>
      <c r="C225" s="186" t="s">
        <v>343</v>
      </c>
      <c r="D225" s="186" t="s">
        <v>3107</v>
      </c>
      <c r="E225" s="187" t="s">
        <v>9109</v>
      </c>
      <c r="F225" s="188" t="s">
        <v>9110</v>
      </c>
      <c r="G225" s="189" t="s">
        <v>486</v>
      </c>
      <c r="H225" s="190">
        <v>10.752000000000001</v>
      </c>
      <c r="I225" s="191"/>
      <c r="J225" s="192">
        <f>ROUND(I225*H225,2)</f>
        <v>0</v>
      </c>
      <c r="K225" s="188" t="s">
        <v>219</v>
      </c>
      <c r="L225" s="193"/>
      <c r="M225" s="194" t="s">
        <v>19</v>
      </c>
      <c r="N225" s="195" t="s">
        <v>40</v>
      </c>
      <c r="P225" s="142">
        <f>O225*H225</f>
        <v>0</v>
      </c>
      <c r="Q225" s="142">
        <v>1</v>
      </c>
      <c r="R225" s="142">
        <f>Q225*H225</f>
        <v>10.752000000000001</v>
      </c>
      <c r="S225" s="142">
        <v>0</v>
      </c>
      <c r="T225" s="143">
        <f>S225*H225</f>
        <v>0</v>
      </c>
      <c r="AR225" s="144" t="s">
        <v>267</v>
      </c>
      <c r="AT225" s="144" t="s">
        <v>3107</v>
      </c>
      <c r="AU225" s="144" t="s">
        <v>79</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229</v>
      </c>
      <c r="BM225" s="144" t="s">
        <v>9906</v>
      </c>
    </row>
    <row r="226" spans="2:65" s="14" customFormat="1">
      <c r="B226" s="170"/>
      <c r="D226" s="150" t="s">
        <v>226</v>
      </c>
      <c r="E226" s="171" t="s">
        <v>19</v>
      </c>
      <c r="F226" s="172" t="s">
        <v>9907</v>
      </c>
      <c r="H226" s="171" t="s">
        <v>19</v>
      </c>
      <c r="I226" s="173"/>
      <c r="L226" s="170"/>
      <c r="M226" s="174"/>
      <c r="T226" s="175"/>
      <c r="AT226" s="171" t="s">
        <v>226</v>
      </c>
      <c r="AU226" s="171" t="s">
        <v>79</v>
      </c>
      <c r="AV226" s="14" t="s">
        <v>77</v>
      </c>
      <c r="AW226" s="14" t="s">
        <v>31</v>
      </c>
      <c r="AX226" s="14" t="s">
        <v>69</v>
      </c>
      <c r="AY226" s="171" t="s">
        <v>212</v>
      </c>
    </row>
    <row r="227" spans="2:65" s="12" customFormat="1">
      <c r="B227" s="152"/>
      <c r="D227" s="150" t="s">
        <v>226</v>
      </c>
      <c r="E227" s="153" t="s">
        <v>19</v>
      </c>
      <c r="F227" s="154" t="s">
        <v>9908</v>
      </c>
      <c r="H227" s="155">
        <v>5.76</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9909</v>
      </c>
      <c r="H228" s="155">
        <v>0.96</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9910</v>
      </c>
      <c r="H229" s="155">
        <v>2.016</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9911</v>
      </c>
      <c r="H230" s="155">
        <v>2.016</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10.752000000000001</v>
      </c>
      <c r="I231" s="163"/>
      <c r="L231" s="159"/>
      <c r="M231" s="164"/>
      <c r="T231" s="165"/>
      <c r="AT231" s="160" t="s">
        <v>226</v>
      </c>
      <c r="AU231" s="160" t="s">
        <v>79</v>
      </c>
      <c r="AV231" s="13" t="s">
        <v>229</v>
      </c>
      <c r="AW231" s="13" t="s">
        <v>31</v>
      </c>
      <c r="AX231" s="13" t="s">
        <v>77</v>
      </c>
      <c r="AY231" s="160" t="s">
        <v>212</v>
      </c>
    </row>
    <row r="232" spans="2:65" s="1" customFormat="1" ht="24.2" customHeight="1">
      <c r="B232" s="34"/>
      <c r="C232" s="133" t="s">
        <v>7</v>
      </c>
      <c r="D232" s="133" t="s">
        <v>215</v>
      </c>
      <c r="E232" s="134" t="s">
        <v>9093</v>
      </c>
      <c r="F232" s="135" t="s">
        <v>9094</v>
      </c>
      <c r="G232" s="136" t="s">
        <v>420</v>
      </c>
      <c r="H232" s="137">
        <v>62.545999999999999</v>
      </c>
      <c r="I232" s="138"/>
      <c r="J232" s="139">
        <f>ROUND(I232*H232,2)</f>
        <v>0</v>
      </c>
      <c r="K232" s="135" t="s">
        <v>219</v>
      </c>
      <c r="L232" s="34"/>
      <c r="M232" s="140" t="s">
        <v>19</v>
      </c>
      <c r="N232" s="141" t="s">
        <v>40</v>
      </c>
      <c r="P232" s="142">
        <f>O232*H232</f>
        <v>0</v>
      </c>
      <c r="Q232" s="142">
        <v>0</v>
      </c>
      <c r="R232" s="142">
        <f>Q232*H232</f>
        <v>0</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9912</v>
      </c>
    </row>
    <row r="233" spans="2:65" s="1" customFormat="1">
      <c r="B233" s="34"/>
      <c r="D233" s="146" t="s">
        <v>222</v>
      </c>
      <c r="F233" s="147" t="s">
        <v>9096</v>
      </c>
      <c r="I233" s="148"/>
      <c r="L233" s="34"/>
      <c r="M233" s="149"/>
      <c r="T233" s="55"/>
      <c r="AT233" s="19" t="s">
        <v>222</v>
      </c>
      <c r="AU233" s="19" t="s">
        <v>79</v>
      </c>
    </row>
    <row r="234" spans="2:65" s="14" customFormat="1">
      <c r="B234" s="170"/>
      <c r="D234" s="150" t="s">
        <v>226</v>
      </c>
      <c r="E234" s="171" t="s">
        <v>19</v>
      </c>
      <c r="F234" s="172" t="s">
        <v>2713</v>
      </c>
      <c r="H234" s="171" t="s">
        <v>19</v>
      </c>
      <c r="I234" s="173"/>
      <c r="L234" s="170"/>
      <c r="M234" s="174"/>
      <c r="T234" s="175"/>
      <c r="AT234" s="171" t="s">
        <v>226</v>
      </c>
      <c r="AU234" s="171" t="s">
        <v>79</v>
      </c>
      <c r="AV234" s="14" t="s">
        <v>77</v>
      </c>
      <c r="AW234" s="14" t="s">
        <v>31</v>
      </c>
      <c r="AX234" s="14" t="s">
        <v>69</v>
      </c>
      <c r="AY234" s="171" t="s">
        <v>212</v>
      </c>
    </row>
    <row r="235" spans="2:65" s="14" customFormat="1">
      <c r="B235" s="170"/>
      <c r="D235" s="150" t="s">
        <v>226</v>
      </c>
      <c r="E235" s="171" t="s">
        <v>19</v>
      </c>
      <c r="F235" s="172" t="s">
        <v>2714</v>
      </c>
      <c r="H235" s="171" t="s">
        <v>19</v>
      </c>
      <c r="I235" s="173"/>
      <c r="L235" s="170"/>
      <c r="M235" s="174"/>
      <c r="T235" s="175"/>
      <c r="AT235" s="171" t="s">
        <v>226</v>
      </c>
      <c r="AU235" s="171" t="s">
        <v>79</v>
      </c>
      <c r="AV235" s="14" t="s">
        <v>77</v>
      </c>
      <c r="AW235" s="14" t="s">
        <v>31</v>
      </c>
      <c r="AX235" s="14" t="s">
        <v>69</v>
      </c>
      <c r="AY235" s="171" t="s">
        <v>212</v>
      </c>
    </row>
    <row r="236" spans="2:65" s="12" customFormat="1">
      <c r="B236" s="152"/>
      <c r="D236" s="150" t="s">
        <v>226</v>
      </c>
      <c r="E236" s="153" t="s">
        <v>19</v>
      </c>
      <c r="F236" s="154" t="s">
        <v>9913</v>
      </c>
      <c r="H236" s="155">
        <v>12.605</v>
      </c>
      <c r="I236" s="156"/>
      <c r="L236" s="152"/>
      <c r="M236" s="157"/>
      <c r="T236" s="158"/>
      <c r="AT236" s="153" t="s">
        <v>226</v>
      </c>
      <c r="AU236" s="153" t="s">
        <v>79</v>
      </c>
      <c r="AV236" s="12" t="s">
        <v>79</v>
      </c>
      <c r="AW236" s="12" t="s">
        <v>31</v>
      </c>
      <c r="AX236" s="12" t="s">
        <v>69</v>
      </c>
      <c r="AY236" s="153" t="s">
        <v>212</v>
      </c>
    </row>
    <row r="237" spans="2:65" s="14" customFormat="1">
      <c r="B237" s="170"/>
      <c r="D237" s="150" t="s">
        <v>226</v>
      </c>
      <c r="E237" s="171" t="s">
        <v>19</v>
      </c>
      <c r="F237" s="172" t="s">
        <v>2716</v>
      </c>
      <c r="H237" s="171" t="s">
        <v>19</v>
      </c>
      <c r="I237" s="173"/>
      <c r="L237" s="170"/>
      <c r="M237" s="174"/>
      <c r="T237" s="175"/>
      <c r="AT237" s="171" t="s">
        <v>226</v>
      </c>
      <c r="AU237" s="171" t="s">
        <v>79</v>
      </c>
      <c r="AV237" s="14" t="s">
        <v>77</v>
      </c>
      <c r="AW237" s="14" t="s">
        <v>31</v>
      </c>
      <c r="AX237" s="14" t="s">
        <v>69</v>
      </c>
      <c r="AY237" s="171" t="s">
        <v>212</v>
      </c>
    </row>
    <row r="238" spans="2:65" s="12" customFormat="1">
      <c r="B238" s="152"/>
      <c r="D238" s="150" t="s">
        <v>226</v>
      </c>
      <c r="E238" s="153" t="s">
        <v>19</v>
      </c>
      <c r="F238" s="154" t="s">
        <v>9913</v>
      </c>
      <c r="H238" s="155">
        <v>12.605</v>
      </c>
      <c r="I238" s="156"/>
      <c r="L238" s="152"/>
      <c r="M238" s="157"/>
      <c r="T238" s="158"/>
      <c r="AT238" s="153" t="s">
        <v>226</v>
      </c>
      <c r="AU238" s="153" t="s">
        <v>79</v>
      </c>
      <c r="AV238" s="12" t="s">
        <v>79</v>
      </c>
      <c r="AW238" s="12" t="s">
        <v>31</v>
      </c>
      <c r="AX238" s="12" t="s">
        <v>69</v>
      </c>
      <c r="AY238" s="153" t="s">
        <v>212</v>
      </c>
    </row>
    <row r="239" spans="2:65" s="15" customFormat="1">
      <c r="B239" s="176"/>
      <c r="D239" s="150" t="s">
        <v>226</v>
      </c>
      <c r="E239" s="177" t="s">
        <v>19</v>
      </c>
      <c r="F239" s="178" t="s">
        <v>455</v>
      </c>
      <c r="H239" s="179">
        <v>25.21</v>
      </c>
      <c r="I239" s="180"/>
      <c r="L239" s="176"/>
      <c r="M239" s="181"/>
      <c r="T239" s="182"/>
      <c r="AT239" s="177" t="s">
        <v>226</v>
      </c>
      <c r="AU239" s="177" t="s">
        <v>79</v>
      </c>
      <c r="AV239" s="15" t="s">
        <v>236</v>
      </c>
      <c r="AW239" s="15" t="s">
        <v>31</v>
      </c>
      <c r="AX239" s="15" t="s">
        <v>69</v>
      </c>
      <c r="AY239" s="177" t="s">
        <v>212</v>
      </c>
    </row>
    <row r="240" spans="2:65" s="14" customFormat="1">
      <c r="B240" s="170"/>
      <c r="D240" s="150" t="s">
        <v>226</v>
      </c>
      <c r="E240" s="171" t="s">
        <v>19</v>
      </c>
      <c r="F240" s="172" t="s">
        <v>456</v>
      </c>
      <c r="H240" s="171" t="s">
        <v>19</v>
      </c>
      <c r="I240" s="173"/>
      <c r="L240" s="170"/>
      <c r="M240" s="174"/>
      <c r="T240" s="175"/>
      <c r="AT240" s="171" t="s">
        <v>226</v>
      </c>
      <c r="AU240" s="171" t="s">
        <v>79</v>
      </c>
      <c r="AV240" s="14" t="s">
        <v>77</v>
      </c>
      <c r="AW240" s="14" t="s">
        <v>31</v>
      </c>
      <c r="AX240" s="14" t="s">
        <v>69</v>
      </c>
      <c r="AY240" s="171" t="s">
        <v>212</v>
      </c>
    </row>
    <row r="241" spans="2:65" s="12" customFormat="1">
      <c r="B241" s="152"/>
      <c r="D241" s="150" t="s">
        <v>226</v>
      </c>
      <c r="E241" s="153" t="s">
        <v>19</v>
      </c>
      <c r="F241" s="154" t="s">
        <v>9914</v>
      </c>
      <c r="H241" s="155">
        <v>30.277999999999999</v>
      </c>
      <c r="I241" s="156"/>
      <c r="L241" s="152"/>
      <c r="M241" s="157"/>
      <c r="T241" s="158"/>
      <c r="AT241" s="153" t="s">
        <v>226</v>
      </c>
      <c r="AU241" s="153" t="s">
        <v>79</v>
      </c>
      <c r="AV241" s="12" t="s">
        <v>79</v>
      </c>
      <c r="AW241" s="12" t="s">
        <v>31</v>
      </c>
      <c r="AX241" s="12" t="s">
        <v>69</v>
      </c>
      <c r="AY241" s="153" t="s">
        <v>212</v>
      </c>
    </row>
    <row r="242" spans="2:65" s="12" customFormat="1">
      <c r="B242" s="152"/>
      <c r="D242" s="150" t="s">
        <v>226</v>
      </c>
      <c r="E242" s="153" t="s">
        <v>19</v>
      </c>
      <c r="F242" s="154" t="s">
        <v>9915</v>
      </c>
      <c r="H242" s="155">
        <v>-12.605</v>
      </c>
      <c r="I242" s="156"/>
      <c r="L242" s="152"/>
      <c r="M242" s="157"/>
      <c r="T242" s="158"/>
      <c r="AT242" s="153" t="s">
        <v>226</v>
      </c>
      <c r="AU242" s="153" t="s">
        <v>79</v>
      </c>
      <c r="AV242" s="12" t="s">
        <v>79</v>
      </c>
      <c r="AW242" s="12" t="s">
        <v>31</v>
      </c>
      <c r="AX242" s="12" t="s">
        <v>69</v>
      </c>
      <c r="AY242" s="153" t="s">
        <v>212</v>
      </c>
    </row>
    <row r="243" spans="2:65" s="15" customFormat="1">
      <c r="B243" s="176"/>
      <c r="D243" s="150" t="s">
        <v>226</v>
      </c>
      <c r="E243" s="177" t="s">
        <v>19</v>
      </c>
      <c r="F243" s="178" t="s">
        <v>455</v>
      </c>
      <c r="H243" s="179">
        <v>17.672999999999998</v>
      </c>
      <c r="I243" s="180"/>
      <c r="L243" s="176"/>
      <c r="M243" s="181"/>
      <c r="T243" s="182"/>
      <c r="AT243" s="177" t="s">
        <v>226</v>
      </c>
      <c r="AU243" s="177" t="s">
        <v>79</v>
      </c>
      <c r="AV243" s="15" t="s">
        <v>236</v>
      </c>
      <c r="AW243" s="15" t="s">
        <v>31</v>
      </c>
      <c r="AX243" s="15" t="s">
        <v>69</v>
      </c>
      <c r="AY243" s="177" t="s">
        <v>212</v>
      </c>
    </row>
    <row r="244" spans="2:65" s="14" customFormat="1">
      <c r="B244" s="170"/>
      <c r="D244" s="150" t="s">
        <v>226</v>
      </c>
      <c r="E244" s="171" t="s">
        <v>19</v>
      </c>
      <c r="F244" s="172" t="s">
        <v>9916</v>
      </c>
      <c r="H244" s="171" t="s">
        <v>19</v>
      </c>
      <c r="I244" s="173"/>
      <c r="L244" s="170"/>
      <c r="M244" s="174"/>
      <c r="T244" s="175"/>
      <c r="AT244" s="171" t="s">
        <v>226</v>
      </c>
      <c r="AU244" s="171" t="s">
        <v>79</v>
      </c>
      <c r="AV244" s="14" t="s">
        <v>77</v>
      </c>
      <c r="AW244" s="14" t="s">
        <v>31</v>
      </c>
      <c r="AX244" s="14" t="s">
        <v>69</v>
      </c>
      <c r="AY244" s="171" t="s">
        <v>212</v>
      </c>
    </row>
    <row r="245" spans="2:65" s="12" customFormat="1">
      <c r="B245" s="152"/>
      <c r="D245" s="150" t="s">
        <v>226</v>
      </c>
      <c r="E245" s="153" t="s">
        <v>19</v>
      </c>
      <c r="F245" s="154" t="s">
        <v>9917</v>
      </c>
      <c r="H245" s="155">
        <v>14.287000000000001</v>
      </c>
      <c r="I245" s="156"/>
      <c r="L245" s="152"/>
      <c r="M245" s="157"/>
      <c r="T245" s="158"/>
      <c r="AT245" s="153" t="s">
        <v>226</v>
      </c>
      <c r="AU245" s="153" t="s">
        <v>79</v>
      </c>
      <c r="AV245" s="12" t="s">
        <v>79</v>
      </c>
      <c r="AW245" s="12" t="s">
        <v>31</v>
      </c>
      <c r="AX245" s="12" t="s">
        <v>69</v>
      </c>
      <c r="AY245" s="153" t="s">
        <v>212</v>
      </c>
    </row>
    <row r="246" spans="2:65" s="12" customFormat="1">
      <c r="B246" s="152"/>
      <c r="D246" s="150" t="s">
        <v>226</v>
      </c>
      <c r="E246" s="153" t="s">
        <v>19</v>
      </c>
      <c r="F246" s="154" t="s">
        <v>9918</v>
      </c>
      <c r="H246" s="155">
        <v>5.3760000000000003</v>
      </c>
      <c r="I246" s="156"/>
      <c r="L246" s="152"/>
      <c r="M246" s="157"/>
      <c r="T246" s="158"/>
      <c r="AT246" s="153" t="s">
        <v>226</v>
      </c>
      <c r="AU246" s="153" t="s">
        <v>79</v>
      </c>
      <c r="AV246" s="12" t="s">
        <v>79</v>
      </c>
      <c r="AW246" s="12" t="s">
        <v>31</v>
      </c>
      <c r="AX246" s="12" t="s">
        <v>69</v>
      </c>
      <c r="AY246" s="153" t="s">
        <v>212</v>
      </c>
    </row>
    <row r="247" spans="2:65" s="15" customFormat="1">
      <c r="B247" s="176"/>
      <c r="D247" s="150" t="s">
        <v>226</v>
      </c>
      <c r="E247" s="177" t="s">
        <v>19</v>
      </c>
      <c r="F247" s="178" t="s">
        <v>455</v>
      </c>
      <c r="H247" s="179">
        <v>19.663</v>
      </c>
      <c r="I247" s="180"/>
      <c r="L247" s="176"/>
      <c r="M247" s="181"/>
      <c r="T247" s="182"/>
      <c r="AT247" s="177" t="s">
        <v>226</v>
      </c>
      <c r="AU247" s="177" t="s">
        <v>79</v>
      </c>
      <c r="AV247" s="15" t="s">
        <v>236</v>
      </c>
      <c r="AW247" s="15" t="s">
        <v>31</v>
      </c>
      <c r="AX247" s="15" t="s">
        <v>69</v>
      </c>
      <c r="AY247" s="177" t="s">
        <v>212</v>
      </c>
    </row>
    <row r="248" spans="2:65" s="13" customFormat="1">
      <c r="B248" s="159"/>
      <c r="D248" s="150" t="s">
        <v>226</v>
      </c>
      <c r="E248" s="160" t="s">
        <v>19</v>
      </c>
      <c r="F248" s="161" t="s">
        <v>228</v>
      </c>
      <c r="H248" s="162">
        <v>62.545999999999999</v>
      </c>
      <c r="I248" s="163"/>
      <c r="L248" s="159"/>
      <c r="M248" s="164"/>
      <c r="T248" s="165"/>
      <c r="AT248" s="160" t="s">
        <v>226</v>
      </c>
      <c r="AU248" s="160" t="s">
        <v>79</v>
      </c>
      <c r="AV248" s="13" t="s">
        <v>229</v>
      </c>
      <c r="AW248" s="13" t="s">
        <v>31</v>
      </c>
      <c r="AX248" s="13" t="s">
        <v>77</v>
      </c>
      <c r="AY248" s="160" t="s">
        <v>212</v>
      </c>
    </row>
    <row r="249" spans="2:65" s="1" customFormat="1" ht="24.2" customHeight="1">
      <c r="B249" s="34"/>
      <c r="C249" s="133" t="s">
        <v>354</v>
      </c>
      <c r="D249" s="133" t="s">
        <v>215</v>
      </c>
      <c r="E249" s="134" t="s">
        <v>9919</v>
      </c>
      <c r="F249" s="135" t="s">
        <v>9920</v>
      </c>
      <c r="G249" s="136" t="s">
        <v>420</v>
      </c>
      <c r="H249" s="137">
        <v>14.295</v>
      </c>
      <c r="I249" s="138"/>
      <c r="J249" s="139">
        <f>ROUND(I249*H249,2)</f>
        <v>0</v>
      </c>
      <c r="K249" s="135" t="s">
        <v>219</v>
      </c>
      <c r="L249" s="34"/>
      <c r="M249" s="140" t="s">
        <v>19</v>
      </c>
      <c r="N249" s="141" t="s">
        <v>40</v>
      </c>
      <c r="P249" s="142">
        <f>O249*H249</f>
        <v>0</v>
      </c>
      <c r="Q249" s="142">
        <v>0</v>
      </c>
      <c r="R249" s="142">
        <f>Q249*H249</f>
        <v>0</v>
      </c>
      <c r="S249" s="142">
        <v>0</v>
      </c>
      <c r="T249" s="143">
        <f>S249*H249</f>
        <v>0</v>
      </c>
      <c r="AR249" s="144" t="s">
        <v>229</v>
      </c>
      <c r="AT249" s="144" t="s">
        <v>215</v>
      </c>
      <c r="AU249" s="144" t="s">
        <v>79</v>
      </c>
      <c r="AY249" s="19" t="s">
        <v>212</v>
      </c>
      <c r="BE249" s="145">
        <f>IF(N249="základní",J249,0)</f>
        <v>0</v>
      </c>
      <c r="BF249" s="145">
        <f>IF(N249="snížená",J249,0)</f>
        <v>0</v>
      </c>
      <c r="BG249" s="145">
        <f>IF(N249="zákl. přenesená",J249,0)</f>
        <v>0</v>
      </c>
      <c r="BH249" s="145">
        <f>IF(N249="sníž. přenesená",J249,0)</f>
        <v>0</v>
      </c>
      <c r="BI249" s="145">
        <f>IF(N249="nulová",J249,0)</f>
        <v>0</v>
      </c>
      <c r="BJ249" s="19" t="s">
        <v>77</v>
      </c>
      <c r="BK249" s="145">
        <f>ROUND(I249*H249,2)</f>
        <v>0</v>
      </c>
      <c r="BL249" s="19" t="s">
        <v>229</v>
      </c>
      <c r="BM249" s="144" t="s">
        <v>9921</v>
      </c>
    </row>
    <row r="250" spans="2:65" s="1" customFormat="1">
      <c r="B250" s="34"/>
      <c r="D250" s="146" t="s">
        <v>222</v>
      </c>
      <c r="F250" s="147" t="s">
        <v>9922</v>
      </c>
      <c r="I250" s="148"/>
      <c r="L250" s="34"/>
      <c r="M250" s="149"/>
      <c r="T250" s="55"/>
      <c r="AT250" s="19" t="s">
        <v>222</v>
      </c>
      <c r="AU250" s="19" t="s">
        <v>79</v>
      </c>
    </row>
    <row r="251" spans="2:65" s="14" customFormat="1">
      <c r="B251" s="170"/>
      <c r="D251" s="150" t="s">
        <v>226</v>
      </c>
      <c r="E251" s="171" t="s">
        <v>19</v>
      </c>
      <c r="F251" s="172" t="s">
        <v>2713</v>
      </c>
      <c r="H251" s="171" t="s">
        <v>19</v>
      </c>
      <c r="I251" s="173"/>
      <c r="L251" s="170"/>
      <c r="M251" s="174"/>
      <c r="T251" s="175"/>
      <c r="AT251" s="171" t="s">
        <v>226</v>
      </c>
      <c r="AU251" s="171" t="s">
        <v>79</v>
      </c>
      <c r="AV251" s="14" t="s">
        <v>77</v>
      </c>
      <c r="AW251" s="14" t="s">
        <v>31</v>
      </c>
      <c r="AX251" s="14" t="s">
        <v>69</v>
      </c>
      <c r="AY251" s="171" t="s">
        <v>212</v>
      </c>
    </row>
    <row r="252" spans="2:65" s="14" customFormat="1">
      <c r="B252" s="170"/>
      <c r="D252" s="150" t="s">
        <v>226</v>
      </c>
      <c r="E252" s="171" t="s">
        <v>19</v>
      </c>
      <c r="F252" s="172" t="s">
        <v>2714</v>
      </c>
      <c r="H252" s="171" t="s">
        <v>19</v>
      </c>
      <c r="I252" s="173"/>
      <c r="L252" s="170"/>
      <c r="M252" s="174"/>
      <c r="T252" s="175"/>
      <c r="AT252" s="171" t="s">
        <v>226</v>
      </c>
      <c r="AU252" s="171" t="s">
        <v>79</v>
      </c>
      <c r="AV252" s="14" t="s">
        <v>77</v>
      </c>
      <c r="AW252" s="14" t="s">
        <v>31</v>
      </c>
      <c r="AX252" s="14" t="s">
        <v>69</v>
      </c>
      <c r="AY252" s="171" t="s">
        <v>212</v>
      </c>
    </row>
    <row r="253" spans="2:65" s="12" customFormat="1">
      <c r="B253" s="152"/>
      <c r="D253" s="150" t="s">
        <v>226</v>
      </c>
      <c r="E253" s="153" t="s">
        <v>19</v>
      </c>
      <c r="F253" s="154" t="s">
        <v>9923</v>
      </c>
      <c r="H253" s="155">
        <v>4.202</v>
      </c>
      <c r="I253" s="156"/>
      <c r="L253" s="152"/>
      <c r="M253" s="157"/>
      <c r="T253" s="158"/>
      <c r="AT253" s="153" t="s">
        <v>226</v>
      </c>
      <c r="AU253" s="153" t="s">
        <v>79</v>
      </c>
      <c r="AV253" s="12" t="s">
        <v>79</v>
      </c>
      <c r="AW253" s="12" t="s">
        <v>31</v>
      </c>
      <c r="AX253" s="12" t="s">
        <v>69</v>
      </c>
      <c r="AY253" s="153" t="s">
        <v>212</v>
      </c>
    </row>
    <row r="254" spans="2:65" s="14" customFormat="1">
      <c r="B254" s="170"/>
      <c r="D254" s="150" t="s">
        <v>226</v>
      </c>
      <c r="E254" s="171" t="s">
        <v>19</v>
      </c>
      <c r="F254" s="172" t="s">
        <v>2716</v>
      </c>
      <c r="H254" s="171" t="s">
        <v>19</v>
      </c>
      <c r="I254" s="173"/>
      <c r="L254" s="170"/>
      <c r="M254" s="174"/>
      <c r="T254" s="175"/>
      <c r="AT254" s="171" t="s">
        <v>226</v>
      </c>
      <c r="AU254" s="171" t="s">
        <v>79</v>
      </c>
      <c r="AV254" s="14" t="s">
        <v>77</v>
      </c>
      <c r="AW254" s="14" t="s">
        <v>31</v>
      </c>
      <c r="AX254" s="14" t="s">
        <v>69</v>
      </c>
      <c r="AY254" s="171" t="s">
        <v>212</v>
      </c>
    </row>
    <row r="255" spans="2:65" s="12" customFormat="1">
      <c r="B255" s="152"/>
      <c r="D255" s="150" t="s">
        <v>226</v>
      </c>
      <c r="E255" s="153" t="s">
        <v>19</v>
      </c>
      <c r="F255" s="154" t="s">
        <v>9923</v>
      </c>
      <c r="H255" s="155">
        <v>4.202</v>
      </c>
      <c r="I255" s="156"/>
      <c r="L255" s="152"/>
      <c r="M255" s="157"/>
      <c r="T255" s="158"/>
      <c r="AT255" s="153" t="s">
        <v>226</v>
      </c>
      <c r="AU255" s="153" t="s">
        <v>79</v>
      </c>
      <c r="AV255" s="12" t="s">
        <v>79</v>
      </c>
      <c r="AW255" s="12" t="s">
        <v>31</v>
      </c>
      <c r="AX255" s="12" t="s">
        <v>69</v>
      </c>
      <c r="AY255" s="153" t="s">
        <v>212</v>
      </c>
    </row>
    <row r="256" spans="2:65" s="15" customFormat="1">
      <c r="B256" s="176"/>
      <c r="D256" s="150" t="s">
        <v>226</v>
      </c>
      <c r="E256" s="177" t="s">
        <v>19</v>
      </c>
      <c r="F256" s="178" t="s">
        <v>455</v>
      </c>
      <c r="H256" s="179">
        <v>8.4039999999999999</v>
      </c>
      <c r="I256" s="180"/>
      <c r="L256" s="176"/>
      <c r="M256" s="181"/>
      <c r="T256" s="182"/>
      <c r="AT256" s="177" t="s">
        <v>226</v>
      </c>
      <c r="AU256" s="177" t="s">
        <v>79</v>
      </c>
      <c r="AV256" s="15" t="s">
        <v>236</v>
      </c>
      <c r="AW256" s="15" t="s">
        <v>31</v>
      </c>
      <c r="AX256" s="15" t="s">
        <v>69</v>
      </c>
      <c r="AY256" s="177" t="s">
        <v>212</v>
      </c>
    </row>
    <row r="257" spans="2:65" s="14" customFormat="1">
      <c r="B257" s="170"/>
      <c r="D257" s="150" t="s">
        <v>226</v>
      </c>
      <c r="E257" s="171" t="s">
        <v>19</v>
      </c>
      <c r="F257" s="172" t="s">
        <v>456</v>
      </c>
      <c r="H257" s="171" t="s">
        <v>19</v>
      </c>
      <c r="I257" s="173"/>
      <c r="L257" s="170"/>
      <c r="M257" s="174"/>
      <c r="T257" s="175"/>
      <c r="AT257" s="171" t="s">
        <v>226</v>
      </c>
      <c r="AU257" s="171" t="s">
        <v>79</v>
      </c>
      <c r="AV257" s="14" t="s">
        <v>77</v>
      </c>
      <c r="AW257" s="14" t="s">
        <v>31</v>
      </c>
      <c r="AX257" s="14" t="s">
        <v>69</v>
      </c>
      <c r="AY257" s="171" t="s">
        <v>212</v>
      </c>
    </row>
    <row r="258" spans="2:65" s="12" customFormat="1">
      <c r="B258" s="152"/>
      <c r="D258" s="150" t="s">
        <v>226</v>
      </c>
      <c r="E258" s="153" t="s">
        <v>19</v>
      </c>
      <c r="F258" s="154" t="s">
        <v>9924</v>
      </c>
      <c r="H258" s="155">
        <v>10.093</v>
      </c>
      <c r="I258" s="156"/>
      <c r="L258" s="152"/>
      <c r="M258" s="157"/>
      <c r="T258" s="158"/>
      <c r="AT258" s="153" t="s">
        <v>226</v>
      </c>
      <c r="AU258" s="153" t="s">
        <v>79</v>
      </c>
      <c r="AV258" s="12" t="s">
        <v>79</v>
      </c>
      <c r="AW258" s="12" t="s">
        <v>31</v>
      </c>
      <c r="AX258" s="12" t="s">
        <v>69</v>
      </c>
      <c r="AY258" s="153" t="s">
        <v>212</v>
      </c>
    </row>
    <row r="259" spans="2:65" s="12" customFormat="1">
      <c r="B259" s="152"/>
      <c r="D259" s="150" t="s">
        <v>226</v>
      </c>
      <c r="E259" s="153" t="s">
        <v>19</v>
      </c>
      <c r="F259" s="154" t="s">
        <v>9925</v>
      </c>
      <c r="H259" s="155">
        <v>-4.202</v>
      </c>
      <c r="I259" s="156"/>
      <c r="L259" s="152"/>
      <c r="M259" s="157"/>
      <c r="T259" s="158"/>
      <c r="AT259" s="153" t="s">
        <v>226</v>
      </c>
      <c r="AU259" s="153" t="s">
        <v>79</v>
      </c>
      <c r="AV259" s="12" t="s">
        <v>79</v>
      </c>
      <c r="AW259" s="12" t="s">
        <v>31</v>
      </c>
      <c r="AX259" s="12" t="s">
        <v>69</v>
      </c>
      <c r="AY259" s="153" t="s">
        <v>212</v>
      </c>
    </row>
    <row r="260" spans="2:65" s="15" customFormat="1">
      <c r="B260" s="176"/>
      <c r="D260" s="150" t="s">
        <v>226</v>
      </c>
      <c r="E260" s="177" t="s">
        <v>19</v>
      </c>
      <c r="F260" s="178" t="s">
        <v>455</v>
      </c>
      <c r="H260" s="179">
        <v>5.891</v>
      </c>
      <c r="I260" s="180"/>
      <c r="L260" s="176"/>
      <c r="M260" s="181"/>
      <c r="T260" s="182"/>
      <c r="AT260" s="177" t="s">
        <v>226</v>
      </c>
      <c r="AU260" s="177" t="s">
        <v>79</v>
      </c>
      <c r="AV260" s="15" t="s">
        <v>236</v>
      </c>
      <c r="AW260" s="15" t="s">
        <v>31</v>
      </c>
      <c r="AX260" s="15" t="s">
        <v>69</v>
      </c>
      <c r="AY260" s="177" t="s">
        <v>212</v>
      </c>
    </row>
    <row r="261" spans="2:65" s="13" customFormat="1">
      <c r="B261" s="159"/>
      <c r="D261" s="150" t="s">
        <v>226</v>
      </c>
      <c r="E261" s="160" t="s">
        <v>19</v>
      </c>
      <c r="F261" s="161" t="s">
        <v>228</v>
      </c>
      <c r="H261" s="162">
        <v>14.295</v>
      </c>
      <c r="I261" s="163"/>
      <c r="L261" s="159"/>
      <c r="M261" s="164"/>
      <c r="T261" s="165"/>
      <c r="AT261" s="160" t="s">
        <v>226</v>
      </c>
      <c r="AU261" s="160" t="s">
        <v>79</v>
      </c>
      <c r="AV261" s="13" t="s">
        <v>229</v>
      </c>
      <c r="AW261" s="13" t="s">
        <v>31</v>
      </c>
      <c r="AX261" s="13" t="s">
        <v>77</v>
      </c>
      <c r="AY261" s="160" t="s">
        <v>212</v>
      </c>
    </row>
    <row r="262" spans="2:65" s="1" customFormat="1" ht="37.9" customHeight="1">
      <c r="B262" s="34"/>
      <c r="C262" s="133" t="s">
        <v>359</v>
      </c>
      <c r="D262" s="133" t="s">
        <v>215</v>
      </c>
      <c r="E262" s="134" t="s">
        <v>458</v>
      </c>
      <c r="F262" s="135" t="s">
        <v>459</v>
      </c>
      <c r="G262" s="136" t="s">
        <v>420</v>
      </c>
      <c r="H262" s="137">
        <v>44.872999999999998</v>
      </c>
      <c r="I262" s="138"/>
      <c r="J262" s="139">
        <f>ROUND(I262*H262,2)</f>
        <v>0</v>
      </c>
      <c r="K262" s="135" t="s">
        <v>219</v>
      </c>
      <c r="L262" s="34"/>
      <c r="M262" s="140" t="s">
        <v>19</v>
      </c>
      <c r="N262" s="141" t="s">
        <v>40</v>
      </c>
      <c r="P262" s="142">
        <f>O262*H262</f>
        <v>0</v>
      </c>
      <c r="Q262" s="142">
        <v>0</v>
      </c>
      <c r="R262" s="142">
        <f>Q262*H262</f>
        <v>0</v>
      </c>
      <c r="S262" s="142">
        <v>0</v>
      </c>
      <c r="T262" s="143">
        <f>S262*H262</f>
        <v>0</v>
      </c>
      <c r="AR262" s="144" t="s">
        <v>229</v>
      </c>
      <c r="AT262" s="144" t="s">
        <v>215</v>
      </c>
      <c r="AU262" s="144" t="s">
        <v>79</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229</v>
      </c>
      <c r="BM262" s="144" t="s">
        <v>9926</v>
      </c>
    </row>
    <row r="263" spans="2:65" s="1" customFormat="1">
      <c r="B263" s="34"/>
      <c r="D263" s="146" t="s">
        <v>222</v>
      </c>
      <c r="F263" s="147" t="s">
        <v>461</v>
      </c>
      <c r="I263" s="148"/>
      <c r="L263" s="34"/>
      <c r="M263" s="149"/>
      <c r="T263" s="55"/>
      <c r="AT263" s="19" t="s">
        <v>222</v>
      </c>
      <c r="AU263" s="19" t="s">
        <v>79</v>
      </c>
    </row>
    <row r="264" spans="2:65" s="14" customFormat="1">
      <c r="B264" s="170"/>
      <c r="D264" s="150" t="s">
        <v>226</v>
      </c>
      <c r="E264" s="171" t="s">
        <v>19</v>
      </c>
      <c r="F264" s="172" t="s">
        <v>2720</v>
      </c>
      <c r="H264" s="171" t="s">
        <v>19</v>
      </c>
      <c r="I264" s="173"/>
      <c r="L264" s="170"/>
      <c r="M264" s="174"/>
      <c r="T264" s="175"/>
      <c r="AT264" s="171" t="s">
        <v>226</v>
      </c>
      <c r="AU264" s="171" t="s">
        <v>79</v>
      </c>
      <c r="AV264" s="14" t="s">
        <v>77</v>
      </c>
      <c r="AW264" s="14" t="s">
        <v>31</v>
      </c>
      <c r="AX264" s="14" t="s">
        <v>69</v>
      </c>
      <c r="AY264" s="171" t="s">
        <v>212</v>
      </c>
    </row>
    <row r="265" spans="2:65" s="14" customFormat="1">
      <c r="B265" s="170"/>
      <c r="D265" s="150" t="s">
        <v>226</v>
      </c>
      <c r="E265" s="171" t="s">
        <v>19</v>
      </c>
      <c r="F265" s="172" t="s">
        <v>2721</v>
      </c>
      <c r="H265" s="171" t="s">
        <v>19</v>
      </c>
      <c r="I265" s="173"/>
      <c r="L265" s="170"/>
      <c r="M265" s="174"/>
      <c r="T265" s="175"/>
      <c r="AT265" s="171" t="s">
        <v>226</v>
      </c>
      <c r="AU265" s="171" t="s">
        <v>79</v>
      </c>
      <c r="AV265" s="14" t="s">
        <v>77</v>
      </c>
      <c r="AW265" s="14" t="s">
        <v>31</v>
      </c>
      <c r="AX265" s="14" t="s">
        <v>69</v>
      </c>
      <c r="AY265" s="171" t="s">
        <v>212</v>
      </c>
    </row>
    <row r="266" spans="2:65" s="12" customFormat="1">
      <c r="B266" s="152"/>
      <c r="D266" s="150" t="s">
        <v>226</v>
      </c>
      <c r="E266" s="153" t="s">
        <v>19</v>
      </c>
      <c r="F266" s="154" t="s">
        <v>9913</v>
      </c>
      <c r="H266" s="155">
        <v>12.605</v>
      </c>
      <c r="I266" s="156"/>
      <c r="L266" s="152"/>
      <c r="M266" s="157"/>
      <c r="T266" s="158"/>
      <c r="AT266" s="153" t="s">
        <v>226</v>
      </c>
      <c r="AU266" s="153" t="s">
        <v>79</v>
      </c>
      <c r="AV266" s="12" t="s">
        <v>79</v>
      </c>
      <c r="AW266" s="12" t="s">
        <v>31</v>
      </c>
      <c r="AX266" s="12" t="s">
        <v>69</v>
      </c>
      <c r="AY266" s="153" t="s">
        <v>212</v>
      </c>
    </row>
    <row r="267" spans="2:65" s="14" customFormat="1">
      <c r="B267" s="170"/>
      <c r="D267" s="150" t="s">
        <v>226</v>
      </c>
      <c r="E267" s="171" t="s">
        <v>19</v>
      </c>
      <c r="F267" s="172" t="s">
        <v>2722</v>
      </c>
      <c r="H267" s="171" t="s">
        <v>19</v>
      </c>
      <c r="I267" s="173"/>
      <c r="L267" s="170"/>
      <c r="M267" s="174"/>
      <c r="T267" s="175"/>
      <c r="AT267" s="171" t="s">
        <v>226</v>
      </c>
      <c r="AU267" s="171" t="s">
        <v>79</v>
      </c>
      <c r="AV267" s="14" t="s">
        <v>77</v>
      </c>
      <c r="AW267" s="14" t="s">
        <v>31</v>
      </c>
      <c r="AX267" s="14" t="s">
        <v>69</v>
      </c>
      <c r="AY267" s="171" t="s">
        <v>212</v>
      </c>
    </row>
    <row r="268" spans="2:65" s="12" customFormat="1">
      <c r="B268" s="152"/>
      <c r="D268" s="150" t="s">
        <v>226</v>
      </c>
      <c r="E268" s="153" t="s">
        <v>19</v>
      </c>
      <c r="F268" s="154" t="s">
        <v>9913</v>
      </c>
      <c r="H268" s="155">
        <v>12.605</v>
      </c>
      <c r="I268" s="156"/>
      <c r="L268" s="152"/>
      <c r="M268" s="157"/>
      <c r="T268" s="158"/>
      <c r="AT268" s="153" t="s">
        <v>226</v>
      </c>
      <c r="AU268" s="153" t="s">
        <v>79</v>
      </c>
      <c r="AV268" s="12" t="s">
        <v>79</v>
      </c>
      <c r="AW268" s="12" t="s">
        <v>31</v>
      </c>
      <c r="AX268" s="12" t="s">
        <v>69</v>
      </c>
      <c r="AY268" s="153" t="s">
        <v>212</v>
      </c>
    </row>
    <row r="269" spans="2:65" s="15" customFormat="1">
      <c r="B269" s="176"/>
      <c r="D269" s="150" t="s">
        <v>226</v>
      </c>
      <c r="E269" s="177" t="s">
        <v>19</v>
      </c>
      <c r="F269" s="178" t="s">
        <v>455</v>
      </c>
      <c r="H269" s="179">
        <v>25.21</v>
      </c>
      <c r="I269" s="180"/>
      <c r="L269" s="176"/>
      <c r="M269" s="181"/>
      <c r="T269" s="182"/>
      <c r="AT269" s="177" t="s">
        <v>226</v>
      </c>
      <c r="AU269" s="177" t="s">
        <v>79</v>
      </c>
      <c r="AV269" s="15" t="s">
        <v>236</v>
      </c>
      <c r="AW269" s="15" t="s">
        <v>31</v>
      </c>
      <c r="AX269" s="15" t="s">
        <v>69</v>
      </c>
      <c r="AY269" s="177" t="s">
        <v>212</v>
      </c>
    </row>
    <row r="270" spans="2:65" s="14" customFormat="1">
      <c r="B270" s="170"/>
      <c r="D270" s="150" t="s">
        <v>226</v>
      </c>
      <c r="E270" s="171" t="s">
        <v>19</v>
      </c>
      <c r="F270" s="172" t="s">
        <v>9927</v>
      </c>
      <c r="H270" s="171" t="s">
        <v>19</v>
      </c>
      <c r="I270" s="173"/>
      <c r="L270" s="170"/>
      <c r="M270" s="174"/>
      <c r="T270" s="175"/>
      <c r="AT270" s="171" t="s">
        <v>226</v>
      </c>
      <c r="AU270" s="171" t="s">
        <v>79</v>
      </c>
      <c r="AV270" s="14" t="s">
        <v>77</v>
      </c>
      <c r="AW270" s="14" t="s">
        <v>31</v>
      </c>
      <c r="AX270" s="14" t="s">
        <v>69</v>
      </c>
      <c r="AY270" s="171" t="s">
        <v>212</v>
      </c>
    </row>
    <row r="271" spans="2:65" s="12" customFormat="1">
      <c r="B271" s="152"/>
      <c r="D271" s="150" t="s">
        <v>226</v>
      </c>
      <c r="E271" s="153" t="s">
        <v>19</v>
      </c>
      <c r="F271" s="154" t="s">
        <v>9928</v>
      </c>
      <c r="H271" s="155">
        <v>14.287000000000001</v>
      </c>
      <c r="I271" s="156"/>
      <c r="L271" s="152"/>
      <c r="M271" s="157"/>
      <c r="T271" s="158"/>
      <c r="AT271" s="153" t="s">
        <v>226</v>
      </c>
      <c r="AU271" s="153" t="s">
        <v>79</v>
      </c>
      <c r="AV271" s="12" t="s">
        <v>79</v>
      </c>
      <c r="AW271" s="12" t="s">
        <v>31</v>
      </c>
      <c r="AX271" s="12" t="s">
        <v>69</v>
      </c>
      <c r="AY271" s="153" t="s">
        <v>212</v>
      </c>
    </row>
    <row r="272" spans="2:65" s="12" customFormat="1">
      <c r="B272" s="152"/>
      <c r="D272" s="150" t="s">
        <v>226</v>
      </c>
      <c r="E272" s="153" t="s">
        <v>19</v>
      </c>
      <c r="F272" s="154" t="s">
        <v>9929</v>
      </c>
      <c r="H272" s="155">
        <v>5.3760000000000003</v>
      </c>
      <c r="I272" s="156"/>
      <c r="L272" s="152"/>
      <c r="M272" s="157"/>
      <c r="T272" s="158"/>
      <c r="AT272" s="153" t="s">
        <v>226</v>
      </c>
      <c r="AU272" s="153" t="s">
        <v>79</v>
      </c>
      <c r="AV272" s="12" t="s">
        <v>79</v>
      </c>
      <c r="AW272" s="12" t="s">
        <v>31</v>
      </c>
      <c r="AX272" s="12" t="s">
        <v>69</v>
      </c>
      <c r="AY272" s="153" t="s">
        <v>212</v>
      </c>
    </row>
    <row r="273" spans="2:65" s="15" customFormat="1">
      <c r="B273" s="176"/>
      <c r="D273" s="150" t="s">
        <v>226</v>
      </c>
      <c r="E273" s="177" t="s">
        <v>19</v>
      </c>
      <c r="F273" s="178" t="s">
        <v>455</v>
      </c>
      <c r="H273" s="179">
        <v>19.663</v>
      </c>
      <c r="I273" s="180"/>
      <c r="L273" s="176"/>
      <c r="M273" s="181"/>
      <c r="T273" s="182"/>
      <c r="AT273" s="177" t="s">
        <v>226</v>
      </c>
      <c r="AU273" s="177" t="s">
        <v>79</v>
      </c>
      <c r="AV273" s="15" t="s">
        <v>236</v>
      </c>
      <c r="AW273" s="15" t="s">
        <v>31</v>
      </c>
      <c r="AX273" s="15" t="s">
        <v>69</v>
      </c>
      <c r="AY273" s="177" t="s">
        <v>212</v>
      </c>
    </row>
    <row r="274" spans="2:65" s="13" customFormat="1">
      <c r="B274" s="159"/>
      <c r="D274" s="150" t="s">
        <v>226</v>
      </c>
      <c r="E274" s="160" t="s">
        <v>19</v>
      </c>
      <c r="F274" s="161" t="s">
        <v>228</v>
      </c>
      <c r="H274" s="162">
        <v>44.872999999999998</v>
      </c>
      <c r="I274" s="163"/>
      <c r="L274" s="159"/>
      <c r="M274" s="164"/>
      <c r="T274" s="165"/>
      <c r="AT274" s="160" t="s">
        <v>226</v>
      </c>
      <c r="AU274" s="160" t="s">
        <v>79</v>
      </c>
      <c r="AV274" s="13" t="s">
        <v>229</v>
      </c>
      <c r="AW274" s="13" t="s">
        <v>31</v>
      </c>
      <c r="AX274" s="13" t="s">
        <v>77</v>
      </c>
      <c r="AY274" s="160" t="s">
        <v>212</v>
      </c>
    </row>
    <row r="275" spans="2:65" s="1" customFormat="1" ht="37.9" customHeight="1">
      <c r="B275" s="34"/>
      <c r="C275" s="133" t="s">
        <v>364</v>
      </c>
      <c r="D275" s="133" t="s">
        <v>215</v>
      </c>
      <c r="E275" s="134" t="s">
        <v>9930</v>
      </c>
      <c r="F275" s="135" t="s">
        <v>9931</v>
      </c>
      <c r="G275" s="136" t="s">
        <v>420</v>
      </c>
      <c r="H275" s="137">
        <v>8.4039999999999999</v>
      </c>
      <c r="I275" s="138"/>
      <c r="J275" s="139">
        <f>ROUND(I275*H275,2)</f>
        <v>0</v>
      </c>
      <c r="K275" s="135" t="s">
        <v>219</v>
      </c>
      <c r="L275" s="34"/>
      <c r="M275" s="140" t="s">
        <v>19</v>
      </c>
      <c r="N275" s="141" t="s">
        <v>40</v>
      </c>
      <c r="P275" s="142">
        <f>O275*H275</f>
        <v>0</v>
      </c>
      <c r="Q275" s="142">
        <v>0</v>
      </c>
      <c r="R275" s="142">
        <f>Q275*H275</f>
        <v>0</v>
      </c>
      <c r="S275" s="142">
        <v>0</v>
      </c>
      <c r="T275" s="143">
        <f>S275*H275</f>
        <v>0</v>
      </c>
      <c r="AR275" s="144" t="s">
        <v>229</v>
      </c>
      <c r="AT275" s="144" t="s">
        <v>215</v>
      </c>
      <c r="AU275" s="144" t="s">
        <v>79</v>
      </c>
      <c r="AY275" s="19" t="s">
        <v>212</v>
      </c>
      <c r="BE275" s="145">
        <f>IF(N275="základní",J275,0)</f>
        <v>0</v>
      </c>
      <c r="BF275" s="145">
        <f>IF(N275="snížená",J275,0)</f>
        <v>0</v>
      </c>
      <c r="BG275" s="145">
        <f>IF(N275="zákl. přenesená",J275,0)</f>
        <v>0</v>
      </c>
      <c r="BH275" s="145">
        <f>IF(N275="sníž. přenesená",J275,0)</f>
        <v>0</v>
      </c>
      <c r="BI275" s="145">
        <f>IF(N275="nulová",J275,0)</f>
        <v>0</v>
      </c>
      <c r="BJ275" s="19" t="s">
        <v>77</v>
      </c>
      <c r="BK275" s="145">
        <f>ROUND(I275*H275,2)</f>
        <v>0</v>
      </c>
      <c r="BL275" s="19" t="s">
        <v>229</v>
      </c>
      <c r="BM275" s="144" t="s">
        <v>9932</v>
      </c>
    </row>
    <row r="276" spans="2:65" s="1" customFormat="1">
      <c r="B276" s="34"/>
      <c r="D276" s="146" t="s">
        <v>222</v>
      </c>
      <c r="F276" s="147" t="s">
        <v>9933</v>
      </c>
      <c r="I276" s="148"/>
      <c r="L276" s="34"/>
      <c r="M276" s="149"/>
      <c r="T276" s="55"/>
      <c r="AT276" s="19" t="s">
        <v>222</v>
      </c>
      <c r="AU276" s="19" t="s">
        <v>79</v>
      </c>
    </row>
    <row r="277" spans="2:65" s="14" customFormat="1">
      <c r="B277" s="170"/>
      <c r="D277" s="150" t="s">
        <v>226</v>
      </c>
      <c r="E277" s="171" t="s">
        <v>19</v>
      </c>
      <c r="F277" s="172" t="s">
        <v>2720</v>
      </c>
      <c r="H277" s="171" t="s">
        <v>19</v>
      </c>
      <c r="I277" s="173"/>
      <c r="L277" s="170"/>
      <c r="M277" s="174"/>
      <c r="T277" s="175"/>
      <c r="AT277" s="171" t="s">
        <v>226</v>
      </c>
      <c r="AU277" s="171" t="s">
        <v>79</v>
      </c>
      <c r="AV277" s="14" t="s">
        <v>77</v>
      </c>
      <c r="AW277" s="14" t="s">
        <v>31</v>
      </c>
      <c r="AX277" s="14" t="s">
        <v>69</v>
      </c>
      <c r="AY277" s="171" t="s">
        <v>212</v>
      </c>
    </row>
    <row r="278" spans="2:65" s="14" customFormat="1">
      <c r="B278" s="170"/>
      <c r="D278" s="150" t="s">
        <v>226</v>
      </c>
      <c r="E278" s="171" t="s">
        <v>19</v>
      </c>
      <c r="F278" s="172" t="s">
        <v>2721</v>
      </c>
      <c r="H278" s="171" t="s">
        <v>19</v>
      </c>
      <c r="I278" s="173"/>
      <c r="L278" s="170"/>
      <c r="M278" s="174"/>
      <c r="T278" s="175"/>
      <c r="AT278" s="171" t="s">
        <v>226</v>
      </c>
      <c r="AU278" s="171" t="s">
        <v>79</v>
      </c>
      <c r="AV278" s="14" t="s">
        <v>77</v>
      </c>
      <c r="AW278" s="14" t="s">
        <v>31</v>
      </c>
      <c r="AX278" s="14" t="s">
        <v>69</v>
      </c>
      <c r="AY278" s="171" t="s">
        <v>212</v>
      </c>
    </row>
    <row r="279" spans="2:65" s="12" customFormat="1">
      <c r="B279" s="152"/>
      <c r="D279" s="150" t="s">
        <v>226</v>
      </c>
      <c r="E279" s="153" t="s">
        <v>19</v>
      </c>
      <c r="F279" s="154" t="s">
        <v>9923</v>
      </c>
      <c r="H279" s="155">
        <v>4.202</v>
      </c>
      <c r="I279" s="156"/>
      <c r="L279" s="152"/>
      <c r="M279" s="157"/>
      <c r="T279" s="158"/>
      <c r="AT279" s="153" t="s">
        <v>226</v>
      </c>
      <c r="AU279" s="153" t="s">
        <v>79</v>
      </c>
      <c r="AV279" s="12" t="s">
        <v>79</v>
      </c>
      <c r="AW279" s="12" t="s">
        <v>31</v>
      </c>
      <c r="AX279" s="12" t="s">
        <v>69</v>
      </c>
      <c r="AY279" s="153" t="s">
        <v>212</v>
      </c>
    </row>
    <row r="280" spans="2:65" s="14" customFormat="1">
      <c r="B280" s="170"/>
      <c r="D280" s="150" t="s">
        <v>226</v>
      </c>
      <c r="E280" s="171" t="s">
        <v>19</v>
      </c>
      <c r="F280" s="172" t="s">
        <v>2722</v>
      </c>
      <c r="H280" s="171" t="s">
        <v>19</v>
      </c>
      <c r="I280" s="173"/>
      <c r="L280" s="170"/>
      <c r="M280" s="174"/>
      <c r="T280" s="175"/>
      <c r="AT280" s="171" t="s">
        <v>226</v>
      </c>
      <c r="AU280" s="171" t="s">
        <v>79</v>
      </c>
      <c r="AV280" s="14" t="s">
        <v>77</v>
      </c>
      <c r="AW280" s="14" t="s">
        <v>31</v>
      </c>
      <c r="AX280" s="14" t="s">
        <v>69</v>
      </c>
      <c r="AY280" s="171" t="s">
        <v>212</v>
      </c>
    </row>
    <row r="281" spans="2:65" s="12" customFormat="1">
      <c r="B281" s="152"/>
      <c r="D281" s="150" t="s">
        <v>226</v>
      </c>
      <c r="E281" s="153" t="s">
        <v>19</v>
      </c>
      <c r="F281" s="154" t="s">
        <v>9923</v>
      </c>
      <c r="H281" s="155">
        <v>4.202</v>
      </c>
      <c r="I281" s="156"/>
      <c r="L281" s="152"/>
      <c r="M281" s="157"/>
      <c r="T281" s="158"/>
      <c r="AT281" s="153" t="s">
        <v>226</v>
      </c>
      <c r="AU281" s="153" t="s">
        <v>79</v>
      </c>
      <c r="AV281" s="12" t="s">
        <v>79</v>
      </c>
      <c r="AW281" s="12" t="s">
        <v>31</v>
      </c>
      <c r="AX281" s="12" t="s">
        <v>69</v>
      </c>
      <c r="AY281" s="153" t="s">
        <v>212</v>
      </c>
    </row>
    <row r="282" spans="2:65" s="13" customFormat="1">
      <c r="B282" s="159"/>
      <c r="D282" s="150" t="s">
        <v>226</v>
      </c>
      <c r="E282" s="160" t="s">
        <v>19</v>
      </c>
      <c r="F282" s="161" t="s">
        <v>228</v>
      </c>
      <c r="H282" s="162">
        <v>8.4039999999999999</v>
      </c>
      <c r="I282" s="163"/>
      <c r="L282" s="159"/>
      <c r="M282" s="164"/>
      <c r="T282" s="165"/>
      <c r="AT282" s="160" t="s">
        <v>226</v>
      </c>
      <c r="AU282" s="160" t="s">
        <v>79</v>
      </c>
      <c r="AV282" s="13" t="s">
        <v>229</v>
      </c>
      <c r="AW282" s="13" t="s">
        <v>31</v>
      </c>
      <c r="AX282" s="13" t="s">
        <v>77</v>
      </c>
      <c r="AY282" s="160" t="s">
        <v>212</v>
      </c>
    </row>
    <row r="283" spans="2:65" s="1" customFormat="1" ht="24.2" customHeight="1">
      <c r="B283" s="34"/>
      <c r="C283" s="133" t="s">
        <v>586</v>
      </c>
      <c r="D283" s="133" t="s">
        <v>215</v>
      </c>
      <c r="E283" s="134" t="s">
        <v>465</v>
      </c>
      <c r="F283" s="135" t="s">
        <v>466</v>
      </c>
      <c r="G283" s="136" t="s">
        <v>420</v>
      </c>
      <c r="H283" s="137">
        <v>16.806999999999999</v>
      </c>
      <c r="I283" s="138"/>
      <c r="J283" s="139">
        <f>ROUND(I283*H283,2)</f>
        <v>0</v>
      </c>
      <c r="K283" s="135" t="s">
        <v>219</v>
      </c>
      <c r="L283" s="34"/>
      <c r="M283" s="140" t="s">
        <v>19</v>
      </c>
      <c r="N283" s="141" t="s">
        <v>40</v>
      </c>
      <c r="P283" s="142">
        <f>O283*H283</f>
        <v>0</v>
      </c>
      <c r="Q283" s="142">
        <v>0</v>
      </c>
      <c r="R283" s="142">
        <f>Q283*H283</f>
        <v>0</v>
      </c>
      <c r="S283" s="142">
        <v>0</v>
      </c>
      <c r="T283" s="143">
        <f>S283*H283</f>
        <v>0</v>
      </c>
      <c r="AR283" s="144" t="s">
        <v>229</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229</v>
      </c>
      <c r="BM283" s="144" t="s">
        <v>9934</v>
      </c>
    </row>
    <row r="284" spans="2:65" s="1" customFormat="1">
      <c r="B284" s="34"/>
      <c r="D284" s="146" t="s">
        <v>222</v>
      </c>
      <c r="F284" s="147" t="s">
        <v>468</v>
      </c>
      <c r="I284" s="148"/>
      <c r="L284" s="34"/>
      <c r="M284" s="149"/>
      <c r="T284" s="55"/>
      <c r="AT284" s="19" t="s">
        <v>222</v>
      </c>
      <c r="AU284" s="19" t="s">
        <v>79</v>
      </c>
    </row>
    <row r="285" spans="2:65" s="14" customFormat="1">
      <c r="B285" s="170"/>
      <c r="D285" s="150" t="s">
        <v>226</v>
      </c>
      <c r="E285" s="171" t="s">
        <v>19</v>
      </c>
      <c r="F285" s="172" t="s">
        <v>2724</v>
      </c>
      <c r="H285" s="171" t="s">
        <v>19</v>
      </c>
      <c r="I285" s="173"/>
      <c r="L285" s="170"/>
      <c r="M285" s="174"/>
      <c r="T285" s="175"/>
      <c r="AT285" s="171" t="s">
        <v>226</v>
      </c>
      <c r="AU285" s="171" t="s">
        <v>79</v>
      </c>
      <c r="AV285" s="14" t="s">
        <v>77</v>
      </c>
      <c r="AW285" s="14" t="s">
        <v>31</v>
      </c>
      <c r="AX285" s="14" t="s">
        <v>69</v>
      </c>
      <c r="AY285" s="171" t="s">
        <v>212</v>
      </c>
    </row>
    <row r="286" spans="2:65" s="12" customFormat="1">
      <c r="B286" s="152"/>
      <c r="D286" s="150" t="s">
        <v>226</v>
      </c>
      <c r="E286" s="153" t="s">
        <v>19</v>
      </c>
      <c r="F286" s="154" t="s">
        <v>9935</v>
      </c>
      <c r="H286" s="155">
        <v>16.806999999999999</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16.806999999999999</v>
      </c>
      <c r="I287" s="163"/>
      <c r="L287" s="159"/>
      <c r="M287" s="164"/>
      <c r="T287" s="165"/>
      <c r="AT287" s="160" t="s">
        <v>226</v>
      </c>
      <c r="AU287" s="160" t="s">
        <v>79</v>
      </c>
      <c r="AV287" s="13" t="s">
        <v>229</v>
      </c>
      <c r="AW287" s="13" t="s">
        <v>31</v>
      </c>
      <c r="AX287" s="13" t="s">
        <v>77</v>
      </c>
      <c r="AY287" s="160" t="s">
        <v>212</v>
      </c>
    </row>
    <row r="288" spans="2:65" s="1" customFormat="1" ht="37.9" customHeight="1">
      <c r="B288" s="34"/>
      <c r="C288" s="133" t="s">
        <v>593</v>
      </c>
      <c r="D288" s="133" t="s">
        <v>215</v>
      </c>
      <c r="E288" s="134" t="s">
        <v>472</v>
      </c>
      <c r="F288" s="135" t="s">
        <v>473</v>
      </c>
      <c r="G288" s="136" t="s">
        <v>420</v>
      </c>
      <c r="H288" s="137">
        <v>17.672999999999998</v>
      </c>
      <c r="I288" s="138"/>
      <c r="J288" s="139">
        <f>ROUND(I288*H288,2)</f>
        <v>0</v>
      </c>
      <c r="K288" s="135" t="s">
        <v>219</v>
      </c>
      <c r="L288" s="34"/>
      <c r="M288" s="140" t="s">
        <v>19</v>
      </c>
      <c r="N288" s="141" t="s">
        <v>40</v>
      </c>
      <c r="P288" s="142">
        <f>O288*H288</f>
        <v>0</v>
      </c>
      <c r="Q288" s="142">
        <v>0</v>
      </c>
      <c r="R288" s="142">
        <f>Q288*H288</f>
        <v>0</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9936</v>
      </c>
    </row>
    <row r="289" spans="2:65" s="1" customFormat="1">
      <c r="B289" s="34"/>
      <c r="D289" s="146" t="s">
        <v>222</v>
      </c>
      <c r="F289" s="147" t="s">
        <v>475</v>
      </c>
      <c r="I289" s="148"/>
      <c r="L289" s="34"/>
      <c r="M289" s="149"/>
      <c r="T289" s="55"/>
      <c r="AT289" s="19" t="s">
        <v>222</v>
      </c>
      <c r="AU289" s="19" t="s">
        <v>79</v>
      </c>
    </row>
    <row r="290" spans="2:65" s="14" customFormat="1">
      <c r="B290" s="170"/>
      <c r="D290" s="150" t="s">
        <v>226</v>
      </c>
      <c r="E290" s="171" t="s">
        <v>19</v>
      </c>
      <c r="F290" s="172" t="s">
        <v>476</v>
      </c>
      <c r="H290" s="171" t="s">
        <v>19</v>
      </c>
      <c r="I290" s="173"/>
      <c r="L290" s="170"/>
      <c r="M290" s="174"/>
      <c r="T290" s="175"/>
      <c r="AT290" s="171" t="s">
        <v>226</v>
      </c>
      <c r="AU290" s="171" t="s">
        <v>79</v>
      </c>
      <c r="AV290" s="14" t="s">
        <v>77</v>
      </c>
      <c r="AW290" s="14" t="s">
        <v>31</v>
      </c>
      <c r="AX290" s="14" t="s">
        <v>69</v>
      </c>
      <c r="AY290" s="171" t="s">
        <v>212</v>
      </c>
    </row>
    <row r="291" spans="2:65" s="12" customFormat="1">
      <c r="B291" s="152"/>
      <c r="D291" s="150" t="s">
        <v>226</v>
      </c>
      <c r="E291" s="153" t="s">
        <v>19</v>
      </c>
      <c r="F291" s="154" t="s">
        <v>9937</v>
      </c>
      <c r="H291" s="155">
        <v>17.672999999999998</v>
      </c>
      <c r="I291" s="156"/>
      <c r="L291" s="152"/>
      <c r="M291" s="157"/>
      <c r="T291" s="158"/>
      <c r="AT291" s="153" t="s">
        <v>226</v>
      </c>
      <c r="AU291" s="153" t="s">
        <v>79</v>
      </c>
      <c r="AV291" s="12" t="s">
        <v>79</v>
      </c>
      <c r="AW291" s="12" t="s">
        <v>31</v>
      </c>
      <c r="AX291" s="12" t="s">
        <v>69</v>
      </c>
      <c r="AY291" s="153" t="s">
        <v>212</v>
      </c>
    </row>
    <row r="292" spans="2:65" s="13" customFormat="1">
      <c r="B292" s="159"/>
      <c r="D292" s="150" t="s">
        <v>226</v>
      </c>
      <c r="E292" s="160" t="s">
        <v>19</v>
      </c>
      <c r="F292" s="161" t="s">
        <v>228</v>
      </c>
      <c r="H292" s="162">
        <v>17.672999999999998</v>
      </c>
      <c r="I292" s="163"/>
      <c r="L292" s="159"/>
      <c r="M292" s="164"/>
      <c r="T292" s="165"/>
      <c r="AT292" s="160" t="s">
        <v>226</v>
      </c>
      <c r="AU292" s="160" t="s">
        <v>79</v>
      </c>
      <c r="AV292" s="13" t="s">
        <v>229</v>
      </c>
      <c r="AW292" s="13" t="s">
        <v>31</v>
      </c>
      <c r="AX292" s="13" t="s">
        <v>77</v>
      </c>
      <c r="AY292" s="160" t="s">
        <v>212</v>
      </c>
    </row>
    <row r="293" spans="2:65" s="1" customFormat="1" ht="37.9" customHeight="1">
      <c r="B293" s="34"/>
      <c r="C293" s="133" t="s">
        <v>598</v>
      </c>
      <c r="D293" s="133" t="s">
        <v>215</v>
      </c>
      <c r="E293" s="134" t="s">
        <v>478</v>
      </c>
      <c r="F293" s="135" t="s">
        <v>479</v>
      </c>
      <c r="G293" s="136" t="s">
        <v>420</v>
      </c>
      <c r="H293" s="137">
        <v>176.73</v>
      </c>
      <c r="I293" s="138"/>
      <c r="J293" s="139">
        <f>ROUND(I293*H293,2)</f>
        <v>0</v>
      </c>
      <c r="K293" s="135" t="s">
        <v>219</v>
      </c>
      <c r="L293" s="34"/>
      <c r="M293" s="140" t="s">
        <v>19</v>
      </c>
      <c r="N293" s="141" t="s">
        <v>40</v>
      </c>
      <c r="P293" s="142">
        <f>O293*H293</f>
        <v>0</v>
      </c>
      <c r="Q293" s="142">
        <v>0</v>
      </c>
      <c r="R293" s="142">
        <f>Q293*H293</f>
        <v>0</v>
      </c>
      <c r="S293" s="142">
        <v>0</v>
      </c>
      <c r="T293" s="143">
        <f>S293*H293</f>
        <v>0</v>
      </c>
      <c r="AR293" s="144" t="s">
        <v>229</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229</v>
      </c>
      <c r="BM293" s="144" t="s">
        <v>9938</v>
      </c>
    </row>
    <row r="294" spans="2:65" s="1" customFormat="1">
      <c r="B294" s="34"/>
      <c r="D294" s="146" t="s">
        <v>222</v>
      </c>
      <c r="F294" s="147" t="s">
        <v>481</v>
      </c>
      <c r="I294" s="148"/>
      <c r="L294" s="34"/>
      <c r="M294" s="149"/>
      <c r="T294" s="55"/>
      <c r="AT294" s="19" t="s">
        <v>222</v>
      </c>
      <c r="AU294" s="19" t="s">
        <v>79</v>
      </c>
    </row>
    <row r="295" spans="2:65" s="14" customFormat="1">
      <c r="B295" s="170"/>
      <c r="D295" s="150" t="s">
        <v>226</v>
      </c>
      <c r="E295" s="171" t="s">
        <v>19</v>
      </c>
      <c r="F295" s="172" t="s">
        <v>482</v>
      </c>
      <c r="H295" s="171" t="s">
        <v>19</v>
      </c>
      <c r="I295" s="173"/>
      <c r="L295" s="170"/>
      <c r="M295" s="174"/>
      <c r="T295" s="175"/>
      <c r="AT295" s="171" t="s">
        <v>226</v>
      </c>
      <c r="AU295" s="171" t="s">
        <v>79</v>
      </c>
      <c r="AV295" s="14" t="s">
        <v>77</v>
      </c>
      <c r="AW295" s="14" t="s">
        <v>31</v>
      </c>
      <c r="AX295" s="14" t="s">
        <v>69</v>
      </c>
      <c r="AY295" s="171" t="s">
        <v>212</v>
      </c>
    </row>
    <row r="296" spans="2:65" s="12" customFormat="1">
      <c r="B296" s="152"/>
      <c r="D296" s="150" t="s">
        <v>226</v>
      </c>
      <c r="E296" s="153" t="s">
        <v>19</v>
      </c>
      <c r="F296" s="154" t="s">
        <v>9939</v>
      </c>
      <c r="H296" s="155">
        <v>176.73</v>
      </c>
      <c r="I296" s="156"/>
      <c r="L296" s="152"/>
      <c r="M296" s="157"/>
      <c r="T296" s="158"/>
      <c r="AT296" s="153" t="s">
        <v>226</v>
      </c>
      <c r="AU296" s="153" t="s">
        <v>79</v>
      </c>
      <c r="AV296" s="12" t="s">
        <v>79</v>
      </c>
      <c r="AW296" s="12" t="s">
        <v>31</v>
      </c>
      <c r="AX296" s="12" t="s">
        <v>69</v>
      </c>
      <c r="AY296" s="153" t="s">
        <v>212</v>
      </c>
    </row>
    <row r="297" spans="2:65" s="13" customFormat="1">
      <c r="B297" s="159"/>
      <c r="D297" s="150" t="s">
        <v>226</v>
      </c>
      <c r="E297" s="160" t="s">
        <v>19</v>
      </c>
      <c r="F297" s="161" t="s">
        <v>228</v>
      </c>
      <c r="H297" s="162">
        <v>176.73</v>
      </c>
      <c r="I297" s="163"/>
      <c r="L297" s="159"/>
      <c r="M297" s="164"/>
      <c r="T297" s="165"/>
      <c r="AT297" s="160" t="s">
        <v>226</v>
      </c>
      <c r="AU297" s="160" t="s">
        <v>79</v>
      </c>
      <c r="AV297" s="13" t="s">
        <v>229</v>
      </c>
      <c r="AW297" s="13" t="s">
        <v>31</v>
      </c>
      <c r="AX297" s="13" t="s">
        <v>77</v>
      </c>
      <c r="AY297" s="160" t="s">
        <v>212</v>
      </c>
    </row>
    <row r="298" spans="2:65" s="1" customFormat="1" ht="37.9" customHeight="1">
      <c r="B298" s="34"/>
      <c r="C298" s="133" t="s">
        <v>605</v>
      </c>
      <c r="D298" s="133" t="s">
        <v>215</v>
      </c>
      <c r="E298" s="134" t="s">
        <v>9940</v>
      </c>
      <c r="F298" s="135" t="s">
        <v>9941</v>
      </c>
      <c r="G298" s="136" t="s">
        <v>420</v>
      </c>
      <c r="H298" s="137">
        <v>5.891</v>
      </c>
      <c r="I298" s="138"/>
      <c r="J298" s="139">
        <f>ROUND(I298*H298,2)</f>
        <v>0</v>
      </c>
      <c r="K298" s="135" t="s">
        <v>219</v>
      </c>
      <c r="L298" s="34"/>
      <c r="M298" s="140" t="s">
        <v>19</v>
      </c>
      <c r="N298" s="141" t="s">
        <v>40</v>
      </c>
      <c r="P298" s="142">
        <f>O298*H298</f>
        <v>0</v>
      </c>
      <c r="Q298" s="142">
        <v>0</v>
      </c>
      <c r="R298" s="142">
        <f>Q298*H298</f>
        <v>0</v>
      </c>
      <c r="S298" s="142">
        <v>0</v>
      </c>
      <c r="T298" s="143">
        <f>S298*H298</f>
        <v>0</v>
      </c>
      <c r="AR298" s="144" t="s">
        <v>229</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229</v>
      </c>
      <c r="BM298" s="144" t="s">
        <v>9942</v>
      </c>
    </row>
    <row r="299" spans="2:65" s="1" customFormat="1">
      <c r="B299" s="34"/>
      <c r="D299" s="146" t="s">
        <v>222</v>
      </c>
      <c r="F299" s="147" t="s">
        <v>9943</v>
      </c>
      <c r="I299" s="148"/>
      <c r="L299" s="34"/>
      <c r="M299" s="149"/>
      <c r="T299" s="55"/>
      <c r="AT299" s="19" t="s">
        <v>222</v>
      </c>
      <c r="AU299" s="19" t="s">
        <v>79</v>
      </c>
    </row>
    <row r="300" spans="2:65" s="14" customFormat="1">
      <c r="B300" s="170"/>
      <c r="D300" s="150" t="s">
        <v>226</v>
      </c>
      <c r="E300" s="171" t="s">
        <v>19</v>
      </c>
      <c r="F300" s="172" t="s">
        <v>476</v>
      </c>
      <c r="H300" s="171" t="s">
        <v>19</v>
      </c>
      <c r="I300" s="173"/>
      <c r="L300" s="170"/>
      <c r="M300" s="174"/>
      <c r="T300" s="175"/>
      <c r="AT300" s="171" t="s">
        <v>226</v>
      </c>
      <c r="AU300" s="171" t="s">
        <v>79</v>
      </c>
      <c r="AV300" s="14" t="s">
        <v>77</v>
      </c>
      <c r="AW300" s="14" t="s">
        <v>31</v>
      </c>
      <c r="AX300" s="14" t="s">
        <v>69</v>
      </c>
      <c r="AY300" s="171" t="s">
        <v>212</v>
      </c>
    </row>
    <row r="301" spans="2:65" s="12" customFormat="1">
      <c r="B301" s="152"/>
      <c r="D301" s="150" t="s">
        <v>226</v>
      </c>
      <c r="E301" s="153" t="s">
        <v>19</v>
      </c>
      <c r="F301" s="154" t="s">
        <v>9944</v>
      </c>
      <c r="H301" s="155">
        <v>5.891</v>
      </c>
      <c r="I301" s="156"/>
      <c r="L301" s="152"/>
      <c r="M301" s="157"/>
      <c r="T301" s="158"/>
      <c r="AT301" s="153" t="s">
        <v>226</v>
      </c>
      <c r="AU301" s="153" t="s">
        <v>79</v>
      </c>
      <c r="AV301" s="12" t="s">
        <v>79</v>
      </c>
      <c r="AW301" s="12" t="s">
        <v>31</v>
      </c>
      <c r="AX301" s="12" t="s">
        <v>69</v>
      </c>
      <c r="AY301" s="153" t="s">
        <v>212</v>
      </c>
    </row>
    <row r="302" spans="2:65" s="13" customFormat="1">
      <c r="B302" s="159"/>
      <c r="D302" s="150" t="s">
        <v>226</v>
      </c>
      <c r="E302" s="160" t="s">
        <v>19</v>
      </c>
      <c r="F302" s="161" t="s">
        <v>228</v>
      </c>
      <c r="H302" s="162">
        <v>5.891</v>
      </c>
      <c r="I302" s="163"/>
      <c r="L302" s="159"/>
      <c r="M302" s="164"/>
      <c r="T302" s="165"/>
      <c r="AT302" s="160" t="s">
        <v>226</v>
      </c>
      <c r="AU302" s="160" t="s">
        <v>79</v>
      </c>
      <c r="AV302" s="13" t="s">
        <v>229</v>
      </c>
      <c r="AW302" s="13" t="s">
        <v>31</v>
      </c>
      <c r="AX302" s="13" t="s">
        <v>77</v>
      </c>
      <c r="AY302" s="160" t="s">
        <v>212</v>
      </c>
    </row>
    <row r="303" spans="2:65" s="1" customFormat="1" ht="37.9" customHeight="1">
      <c r="B303" s="34"/>
      <c r="C303" s="133" t="s">
        <v>610</v>
      </c>
      <c r="D303" s="133" t="s">
        <v>215</v>
      </c>
      <c r="E303" s="134" t="s">
        <v>9945</v>
      </c>
      <c r="F303" s="135" t="s">
        <v>9946</v>
      </c>
      <c r="G303" s="136" t="s">
        <v>420</v>
      </c>
      <c r="H303" s="137">
        <v>58.91</v>
      </c>
      <c r="I303" s="138"/>
      <c r="J303" s="139">
        <f>ROUND(I303*H303,2)</f>
        <v>0</v>
      </c>
      <c r="K303" s="135" t="s">
        <v>219</v>
      </c>
      <c r="L303" s="34"/>
      <c r="M303" s="140" t="s">
        <v>19</v>
      </c>
      <c r="N303" s="141" t="s">
        <v>40</v>
      </c>
      <c r="P303" s="142">
        <f>O303*H303</f>
        <v>0</v>
      </c>
      <c r="Q303" s="142">
        <v>0</v>
      </c>
      <c r="R303" s="142">
        <f>Q303*H303</f>
        <v>0</v>
      </c>
      <c r="S303" s="142">
        <v>0</v>
      </c>
      <c r="T303" s="143">
        <f>S303*H303</f>
        <v>0</v>
      </c>
      <c r="AR303" s="144" t="s">
        <v>229</v>
      </c>
      <c r="AT303" s="144" t="s">
        <v>215</v>
      </c>
      <c r="AU303" s="144" t="s">
        <v>79</v>
      </c>
      <c r="AY303" s="19" t="s">
        <v>212</v>
      </c>
      <c r="BE303" s="145">
        <f>IF(N303="základní",J303,0)</f>
        <v>0</v>
      </c>
      <c r="BF303" s="145">
        <f>IF(N303="snížená",J303,0)</f>
        <v>0</v>
      </c>
      <c r="BG303" s="145">
        <f>IF(N303="zákl. přenesená",J303,0)</f>
        <v>0</v>
      </c>
      <c r="BH303" s="145">
        <f>IF(N303="sníž. přenesená",J303,0)</f>
        <v>0</v>
      </c>
      <c r="BI303" s="145">
        <f>IF(N303="nulová",J303,0)</f>
        <v>0</v>
      </c>
      <c r="BJ303" s="19" t="s">
        <v>77</v>
      </c>
      <c r="BK303" s="145">
        <f>ROUND(I303*H303,2)</f>
        <v>0</v>
      </c>
      <c r="BL303" s="19" t="s">
        <v>229</v>
      </c>
      <c r="BM303" s="144" t="s">
        <v>9947</v>
      </c>
    </row>
    <row r="304" spans="2:65" s="1" customFormat="1">
      <c r="B304" s="34"/>
      <c r="D304" s="146" t="s">
        <v>222</v>
      </c>
      <c r="F304" s="147" t="s">
        <v>9948</v>
      </c>
      <c r="I304" s="148"/>
      <c r="L304" s="34"/>
      <c r="M304" s="149"/>
      <c r="T304" s="55"/>
      <c r="AT304" s="19" t="s">
        <v>222</v>
      </c>
      <c r="AU304" s="19" t="s">
        <v>79</v>
      </c>
    </row>
    <row r="305" spans="2:65" s="14" customFormat="1">
      <c r="B305" s="170"/>
      <c r="D305" s="150" t="s">
        <v>226</v>
      </c>
      <c r="E305" s="171" t="s">
        <v>19</v>
      </c>
      <c r="F305" s="172" t="s">
        <v>482</v>
      </c>
      <c r="H305" s="171" t="s">
        <v>19</v>
      </c>
      <c r="I305" s="173"/>
      <c r="L305" s="170"/>
      <c r="M305" s="174"/>
      <c r="T305" s="175"/>
      <c r="AT305" s="171" t="s">
        <v>226</v>
      </c>
      <c r="AU305" s="171" t="s">
        <v>79</v>
      </c>
      <c r="AV305" s="14" t="s">
        <v>77</v>
      </c>
      <c r="AW305" s="14" t="s">
        <v>31</v>
      </c>
      <c r="AX305" s="14" t="s">
        <v>69</v>
      </c>
      <c r="AY305" s="171" t="s">
        <v>212</v>
      </c>
    </row>
    <row r="306" spans="2:65" s="12" customFormat="1">
      <c r="B306" s="152"/>
      <c r="D306" s="150" t="s">
        <v>226</v>
      </c>
      <c r="E306" s="153" t="s">
        <v>19</v>
      </c>
      <c r="F306" s="154" t="s">
        <v>9949</v>
      </c>
      <c r="H306" s="155">
        <v>58.91</v>
      </c>
      <c r="I306" s="156"/>
      <c r="L306" s="152"/>
      <c r="M306" s="157"/>
      <c r="T306" s="158"/>
      <c r="AT306" s="153" t="s">
        <v>226</v>
      </c>
      <c r="AU306" s="153" t="s">
        <v>79</v>
      </c>
      <c r="AV306" s="12" t="s">
        <v>79</v>
      </c>
      <c r="AW306" s="12" t="s">
        <v>31</v>
      </c>
      <c r="AX306" s="12" t="s">
        <v>69</v>
      </c>
      <c r="AY306" s="153" t="s">
        <v>212</v>
      </c>
    </row>
    <row r="307" spans="2:65" s="13" customFormat="1">
      <c r="B307" s="159"/>
      <c r="D307" s="150" t="s">
        <v>226</v>
      </c>
      <c r="E307" s="160" t="s">
        <v>19</v>
      </c>
      <c r="F307" s="161" t="s">
        <v>228</v>
      </c>
      <c r="H307" s="162">
        <v>58.91</v>
      </c>
      <c r="I307" s="163"/>
      <c r="L307" s="159"/>
      <c r="M307" s="164"/>
      <c r="T307" s="165"/>
      <c r="AT307" s="160" t="s">
        <v>226</v>
      </c>
      <c r="AU307" s="160" t="s">
        <v>79</v>
      </c>
      <c r="AV307" s="13" t="s">
        <v>229</v>
      </c>
      <c r="AW307" s="13" t="s">
        <v>31</v>
      </c>
      <c r="AX307" s="13" t="s">
        <v>77</v>
      </c>
      <c r="AY307" s="160" t="s">
        <v>212</v>
      </c>
    </row>
    <row r="308" spans="2:65" s="1" customFormat="1" ht="24.2" customHeight="1">
      <c r="B308" s="34"/>
      <c r="C308" s="133" t="s">
        <v>616</v>
      </c>
      <c r="D308" s="133" t="s">
        <v>215</v>
      </c>
      <c r="E308" s="134" t="s">
        <v>484</v>
      </c>
      <c r="F308" s="135" t="s">
        <v>485</v>
      </c>
      <c r="G308" s="136" t="s">
        <v>486</v>
      </c>
      <c r="H308" s="137">
        <v>47.128</v>
      </c>
      <c r="I308" s="138"/>
      <c r="J308" s="139">
        <f>ROUND(I308*H308,2)</f>
        <v>0</v>
      </c>
      <c r="K308" s="135" t="s">
        <v>219</v>
      </c>
      <c r="L308" s="34"/>
      <c r="M308" s="140" t="s">
        <v>19</v>
      </c>
      <c r="N308" s="141" t="s">
        <v>40</v>
      </c>
      <c r="P308" s="142">
        <f>O308*H308</f>
        <v>0</v>
      </c>
      <c r="Q308" s="142">
        <v>0</v>
      </c>
      <c r="R308" s="142">
        <f>Q308*H308</f>
        <v>0</v>
      </c>
      <c r="S308" s="142">
        <v>0</v>
      </c>
      <c r="T308" s="143">
        <f>S308*H308</f>
        <v>0</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9950</v>
      </c>
    </row>
    <row r="309" spans="2:65" s="1" customFormat="1">
      <c r="B309" s="34"/>
      <c r="D309" s="146" t="s">
        <v>222</v>
      </c>
      <c r="F309" s="147" t="s">
        <v>488</v>
      </c>
      <c r="I309" s="148"/>
      <c r="L309" s="34"/>
      <c r="M309" s="149"/>
      <c r="T309" s="55"/>
      <c r="AT309" s="19" t="s">
        <v>222</v>
      </c>
      <c r="AU309" s="19" t="s">
        <v>79</v>
      </c>
    </row>
    <row r="310" spans="2:65" s="1" customFormat="1" ht="48.75">
      <c r="B310" s="34"/>
      <c r="D310" s="150" t="s">
        <v>224</v>
      </c>
      <c r="F310" s="151" t="s">
        <v>489</v>
      </c>
      <c r="I310" s="148"/>
      <c r="L310" s="34"/>
      <c r="M310" s="149"/>
      <c r="T310" s="55"/>
      <c r="AT310" s="19" t="s">
        <v>224</v>
      </c>
      <c r="AU310" s="19" t="s">
        <v>79</v>
      </c>
    </row>
    <row r="311" spans="2:65" s="12" customFormat="1">
      <c r="B311" s="152"/>
      <c r="D311" s="150" t="s">
        <v>226</v>
      </c>
      <c r="E311" s="153" t="s">
        <v>19</v>
      </c>
      <c r="F311" s="154" t="s">
        <v>9951</v>
      </c>
      <c r="H311" s="155">
        <v>47.128</v>
      </c>
      <c r="I311" s="156"/>
      <c r="L311" s="152"/>
      <c r="M311" s="157"/>
      <c r="T311" s="158"/>
      <c r="AT311" s="153" t="s">
        <v>226</v>
      </c>
      <c r="AU311" s="153" t="s">
        <v>79</v>
      </c>
      <c r="AV311" s="12" t="s">
        <v>79</v>
      </c>
      <c r="AW311" s="12" t="s">
        <v>31</v>
      </c>
      <c r="AX311" s="12" t="s">
        <v>69</v>
      </c>
      <c r="AY311" s="153" t="s">
        <v>212</v>
      </c>
    </row>
    <row r="312" spans="2:65" s="13" customFormat="1">
      <c r="B312" s="159"/>
      <c r="D312" s="150" t="s">
        <v>226</v>
      </c>
      <c r="E312" s="160" t="s">
        <v>19</v>
      </c>
      <c r="F312" s="161" t="s">
        <v>228</v>
      </c>
      <c r="H312" s="162">
        <v>47.128</v>
      </c>
      <c r="I312" s="163"/>
      <c r="L312" s="159"/>
      <c r="M312" s="164"/>
      <c r="T312" s="165"/>
      <c r="AT312" s="160" t="s">
        <v>226</v>
      </c>
      <c r="AU312" s="160" t="s">
        <v>79</v>
      </c>
      <c r="AV312" s="13" t="s">
        <v>229</v>
      </c>
      <c r="AW312" s="13" t="s">
        <v>31</v>
      </c>
      <c r="AX312" s="13" t="s">
        <v>77</v>
      </c>
      <c r="AY312" s="160" t="s">
        <v>212</v>
      </c>
    </row>
    <row r="313" spans="2:65" s="14" customFormat="1">
      <c r="B313" s="170"/>
      <c r="D313" s="150" t="s">
        <v>226</v>
      </c>
      <c r="E313" s="171" t="s">
        <v>19</v>
      </c>
      <c r="F313" s="172" t="s">
        <v>491</v>
      </c>
      <c r="H313" s="171" t="s">
        <v>19</v>
      </c>
      <c r="I313" s="173"/>
      <c r="L313" s="170"/>
      <c r="M313" s="174"/>
      <c r="T313" s="175"/>
      <c r="AT313" s="171" t="s">
        <v>226</v>
      </c>
      <c r="AU313" s="171" t="s">
        <v>79</v>
      </c>
      <c r="AV313" s="14" t="s">
        <v>77</v>
      </c>
      <c r="AW313" s="14" t="s">
        <v>31</v>
      </c>
      <c r="AX313" s="14" t="s">
        <v>69</v>
      </c>
      <c r="AY313" s="171" t="s">
        <v>212</v>
      </c>
    </row>
    <row r="314" spans="2:65" s="11" customFormat="1" ht="22.9" customHeight="1">
      <c r="B314" s="121"/>
      <c r="D314" s="122" t="s">
        <v>68</v>
      </c>
      <c r="E314" s="131" t="s">
        <v>229</v>
      </c>
      <c r="F314" s="131" t="s">
        <v>3100</v>
      </c>
      <c r="I314" s="124"/>
      <c r="J314" s="132">
        <f>BK314</f>
        <v>0</v>
      </c>
      <c r="L314" s="121"/>
      <c r="M314" s="126"/>
      <c r="P314" s="127">
        <f>SUM(P315:P326)</f>
        <v>0</v>
      </c>
      <c r="R314" s="127">
        <f>SUM(R315:R326)</f>
        <v>0</v>
      </c>
      <c r="T314" s="128">
        <f>SUM(T315:T326)</f>
        <v>0</v>
      </c>
      <c r="AR314" s="122" t="s">
        <v>77</v>
      </c>
      <c r="AT314" s="129" t="s">
        <v>68</v>
      </c>
      <c r="AU314" s="129" t="s">
        <v>77</v>
      </c>
      <c r="AY314" s="122" t="s">
        <v>212</v>
      </c>
      <c r="BK314" s="130">
        <f>SUM(BK315:BK326)</f>
        <v>0</v>
      </c>
    </row>
    <row r="315" spans="2:65" s="1" customFormat="1" ht="16.5" customHeight="1">
      <c r="B315" s="34"/>
      <c r="C315" s="133" t="s">
        <v>621</v>
      </c>
      <c r="D315" s="133" t="s">
        <v>215</v>
      </c>
      <c r="E315" s="134" t="s">
        <v>9113</v>
      </c>
      <c r="F315" s="135" t="s">
        <v>9114</v>
      </c>
      <c r="G315" s="136" t="s">
        <v>420</v>
      </c>
      <c r="H315" s="137">
        <v>2.7839999999999998</v>
      </c>
      <c r="I315" s="138"/>
      <c r="J315" s="139">
        <f>ROUND(I315*H315,2)</f>
        <v>0</v>
      </c>
      <c r="K315" s="135" t="s">
        <v>219</v>
      </c>
      <c r="L315" s="34"/>
      <c r="M315" s="140" t="s">
        <v>19</v>
      </c>
      <c r="N315" s="141" t="s">
        <v>40</v>
      </c>
      <c r="P315" s="142">
        <f>O315*H315</f>
        <v>0</v>
      </c>
      <c r="Q315" s="142">
        <v>0</v>
      </c>
      <c r="R315" s="142">
        <f>Q315*H315</f>
        <v>0</v>
      </c>
      <c r="S315" s="142">
        <v>0</v>
      </c>
      <c r="T315" s="143">
        <f>S315*H315</f>
        <v>0</v>
      </c>
      <c r="AR315" s="144" t="s">
        <v>229</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229</v>
      </c>
      <c r="BM315" s="144" t="s">
        <v>9952</v>
      </c>
    </row>
    <row r="316" spans="2:65" s="1" customFormat="1">
      <c r="B316" s="34"/>
      <c r="D316" s="146" t="s">
        <v>222</v>
      </c>
      <c r="F316" s="147" t="s">
        <v>9116</v>
      </c>
      <c r="I316" s="148"/>
      <c r="L316" s="34"/>
      <c r="M316" s="149"/>
      <c r="T316" s="55"/>
      <c r="AT316" s="19" t="s">
        <v>222</v>
      </c>
      <c r="AU316" s="19" t="s">
        <v>79</v>
      </c>
    </row>
    <row r="317" spans="2:65" s="14" customFormat="1">
      <c r="B317" s="170"/>
      <c r="D317" s="150" t="s">
        <v>226</v>
      </c>
      <c r="E317" s="171" t="s">
        <v>19</v>
      </c>
      <c r="F317" s="172" t="s">
        <v>9953</v>
      </c>
      <c r="H317" s="171" t="s">
        <v>19</v>
      </c>
      <c r="I317" s="173"/>
      <c r="L317" s="170"/>
      <c r="M317" s="174"/>
      <c r="T317" s="175"/>
      <c r="AT317" s="171" t="s">
        <v>226</v>
      </c>
      <c r="AU317" s="171" t="s">
        <v>79</v>
      </c>
      <c r="AV317" s="14" t="s">
        <v>77</v>
      </c>
      <c r="AW317" s="14" t="s">
        <v>31</v>
      </c>
      <c r="AX317" s="14" t="s">
        <v>69</v>
      </c>
      <c r="AY317" s="171" t="s">
        <v>212</v>
      </c>
    </row>
    <row r="318" spans="2:65" s="12" customFormat="1">
      <c r="B318" s="152"/>
      <c r="D318" s="150" t="s">
        <v>226</v>
      </c>
      <c r="E318" s="153" t="s">
        <v>19</v>
      </c>
      <c r="F318" s="154" t="s">
        <v>9954</v>
      </c>
      <c r="H318" s="155">
        <v>1.08</v>
      </c>
      <c r="I318" s="156"/>
      <c r="L318" s="152"/>
      <c r="M318" s="157"/>
      <c r="T318" s="158"/>
      <c r="AT318" s="153" t="s">
        <v>226</v>
      </c>
      <c r="AU318" s="153" t="s">
        <v>79</v>
      </c>
      <c r="AV318" s="12" t="s">
        <v>79</v>
      </c>
      <c r="AW318" s="12" t="s">
        <v>31</v>
      </c>
      <c r="AX318" s="12" t="s">
        <v>69</v>
      </c>
      <c r="AY318" s="153" t="s">
        <v>212</v>
      </c>
    </row>
    <row r="319" spans="2:65" s="12" customFormat="1">
      <c r="B319" s="152"/>
      <c r="D319" s="150" t="s">
        <v>226</v>
      </c>
      <c r="E319" s="153" t="s">
        <v>19</v>
      </c>
      <c r="F319" s="154" t="s">
        <v>9955</v>
      </c>
      <c r="H319" s="155">
        <v>0.18</v>
      </c>
      <c r="I319" s="156"/>
      <c r="L319" s="152"/>
      <c r="M319" s="157"/>
      <c r="T319" s="158"/>
      <c r="AT319" s="153" t="s">
        <v>226</v>
      </c>
      <c r="AU319" s="153" t="s">
        <v>79</v>
      </c>
      <c r="AV319" s="12" t="s">
        <v>79</v>
      </c>
      <c r="AW319" s="12" t="s">
        <v>31</v>
      </c>
      <c r="AX319" s="12" t="s">
        <v>69</v>
      </c>
      <c r="AY319" s="153" t="s">
        <v>212</v>
      </c>
    </row>
    <row r="320" spans="2:65" s="12" customFormat="1">
      <c r="B320" s="152"/>
      <c r="D320" s="150" t="s">
        <v>226</v>
      </c>
      <c r="E320" s="153" t="s">
        <v>19</v>
      </c>
      <c r="F320" s="154" t="s">
        <v>9956</v>
      </c>
      <c r="H320" s="155">
        <v>0.378</v>
      </c>
      <c r="I320" s="156"/>
      <c r="L320" s="152"/>
      <c r="M320" s="157"/>
      <c r="T320" s="158"/>
      <c r="AT320" s="153" t="s">
        <v>226</v>
      </c>
      <c r="AU320" s="153" t="s">
        <v>79</v>
      </c>
      <c r="AV320" s="12" t="s">
        <v>79</v>
      </c>
      <c r="AW320" s="12" t="s">
        <v>31</v>
      </c>
      <c r="AX320" s="12" t="s">
        <v>69</v>
      </c>
      <c r="AY320" s="153" t="s">
        <v>212</v>
      </c>
    </row>
    <row r="321" spans="2:65" s="12" customFormat="1">
      <c r="B321" s="152"/>
      <c r="D321" s="150" t="s">
        <v>226</v>
      </c>
      <c r="E321" s="153" t="s">
        <v>19</v>
      </c>
      <c r="F321" s="154" t="s">
        <v>9957</v>
      </c>
      <c r="H321" s="155">
        <v>0.378</v>
      </c>
      <c r="I321" s="156"/>
      <c r="L321" s="152"/>
      <c r="M321" s="157"/>
      <c r="T321" s="158"/>
      <c r="AT321" s="153" t="s">
        <v>226</v>
      </c>
      <c r="AU321" s="153" t="s">
        <v>79</v>
      </c>
      <c r="AV321" s="12" t="s">
        <v>79</v>
      </c>
      <c r="AW321" s="12" t="s">
        <v>31</v>
      </c>
      <c r="AX321" s="12" t="s">
        <v>69</v>
      </c>
      <c r="AY321" s="153" t="s">
        <v>212</v>
      </c>
    </row>
    <row r="322" spans="2:65" s="15" customFormat="1">
      <c r="B322" s="176"/>
      <c r="D322" s="150" t="s">
        <v>226</v>
      </c>
      <c r="E322" s="177" t="s">
        <v>19</v>
      </c>
      <c r="F322" s="178" t="s">
        <v>455</v>
      </c>
      <c r="H322" s="179">
        <v>2.016</v>
      </c>
      <c r="I322" s="180"/>
      <c r="L322" s="176"/>
      <c r="M322" s="181"/>
      <c r="T322" s="182"/>
      <c r="AT322" s="177" t="s">
        <v>226</v>
      </c>
      <c r="AU322" s="177" t="s">
        <v>79</v>
      </c>
      <c r="AV322" s="15" t="s">
        <v>236</v>
      </c>
      <c r="AW322" s="15" t="s">
        <v>31</v>
      </c>
      <c r="AX322" s="15" t="s">
        <v>69</v>
      </c>
      <c r="AY322" s="177" t="s">
        <v>212</v>
      </c>
    </row>
    <row r="323" spans="2:65" s="14" customFormat="1">
      <c r="B323" s="170"/>
      <c r="D323" s="150" t="s">
        <v>226</v>
      </c>
      <c r="E323" s="171" t="s">
        <v>19</v>
      </c>
      <c r="F323" s="172" t="s">
        <v>9958</v>
      </c>
      <c r="H323" s="171" t="s">
        <v>19</v>
      </c>
      <c r="I323" s="173"/>
      <c r="L323" s="170"/>
      <c r="M323" s="174"/>
      <c r="T323" s="175"/>
      <c r="AT323" s="171" t="s">
        <v>226</v>
      </c>
      <c r="AU323" s="171" t="s">
        <v>79</v>
      </c>
      <c r="AV323" s="14" t="s">
        <v>77</v>
      </c>
      <c r="AW323" s="14" t="s">
        <v>31</v>
      </c>
      <c r="AX323" s="14" t="s">
        <v>69</v>
      </c>
      <c r="AY323" s="171" t="s">
        <v>212</v>
      </c>
    </row>
    <row r="324" spans="2:65" s="12" customFormat="1">
      <c r="B324" s="152"/>
      <c r="D324" s="150" t="s">
        <v>226</v>
      </c>
      <c r="E324" s="153" t="s">
        <v>19</v>
      </c>
      <c r="F324" s="154" t="s">
        <v>9959</v>
      </c>
      <c r="H324" s="155">
        <v>0.76800000000000002</v>
      </c>
      <c r="I324" s="156"/>
      <c r="L324" s="152"/>
      <c r="M324" s="157"/>
      <c r="T324" s="158"/>
      <c r="AT324" s="153" t="s">
        <v>226</v>
      </c>
      <c r="AU324" s="153" t="s">
        <v>79</v>
      </c>
      <c r="AV324" s="12" t="s">
        <v>79</v>
      </c>
      <c r="AW324" s="12" t="s">
        <v>31</v>
      </c>
      <c r="AX324" s="12" t="s">
        <v>69</v>
      </c>
      <c r="AY324" s="153" t="s">
        <v>212</v>
      </c>
    </row>
    <row r="325" spans="2:65" s="15" customFormat="1">
      <c r="B325" s="176"/>
      <c r="D325" s="150" t="s">
        <v>226</v>
      </c>
      <c r="E325" s="177" t="s">
        <v>19</v>
      </c>
      <c r="F325" s="178" t="s">
        <v>455</v>
      </c>
      <c r="H325" s="179">
        <v>0.76800000000000002</v>
      </c>
      <c r="I325" s="180"/>
      <c r="L325" s="176"/>
      <c r="M325" s="181"/>
      <c r="T325" s="182"/>
      <c r="AT325" s="177" t="s">
        <v>226</v>
      </c>
      <c r="AU325" s="177" t="s">
        <v>79</v>
      </c>
      <c r="AV325" s="15" t="s">
        <v>236</v>
      </c>
      <c r="AW325" s="15" t="s">
        <v>31</v>
      </c>
      <c r="AX325" s="15" t="s">
        <v>69</v>
      </c>
      <c r="AY325" s="177" t="s">
        <v>212</v>
      </c>
    </row>
    <row r="326" spans="2:65" s="13" customFormat="1">
      <c r="B326" s="159"/>
      <c r="D326" s="150" t="s">
        <v>226</v>
      </c>
      <c r="E326" s="160" t="s">
        <v>19</v>
      </c>
      <c r="F326" s="161" t="s">
        <v>228</v>
      </c>
      <c r="H326" s="162">
        <v>2.7839999999999998</v>
      </c>
      <c r="I326" s="163"/>
      <c r="L326" s="159"/>
      <c r="M326" s="164"/>
      <c r="T326" s="165"/>
      <c r="AT326" s="160" t="s">
        <v>226</v>
      </c>
      <c r="AU326" s="160" t="s">
        <v>79</v>
      </c>
      <c r="AV326" s="13" t="s">
        <v>229</v>
      </c>
      <c r="AW326" s="13" t="s">
        <v>31</v>
      </c>
      <c r="AX326" s="13" t="s">
        <v>77</v>
      </c>
      <c r="AY326" s="160" t="s">
        <v>212</v>
      </c>
    </row>
    <row r="327" spans="2:65" s="11" customFormat="1" ht="22.9" customHeight="1">
      <c r="B327" s="121"/>
      <c r="D327" s="122" t="s">
        <v>68</v>
      </c>
      <c r="E327" s="131" t="s">
        <v>267</v>
      </c>
      <c r="F327" s="131" t="s">
        <v>9118</v>
      </c>
      <c r="I327" s="124"/>
      <c r="J327" s="132">
        <f>BK327</f>
        <v>0</v>
      </c>
      <c r="L327" s="121"/>
      <c r="M327" s="126"/>
      <c r="P327" s="127">
        <f>SUM(P328:P397)</f>
        <v>0</v>
      </c>
      <c r="R327" s="127">
        <f>SUM(R328:R397)</f>
        <v>0.49596040000000002</v>
      </c>
      <c r="T327" s="128">
        <f>SUM(T328:T397)</f>
        <v>0</v>
      </c>
      <c r="AR327" s="122" t="s">
        <v>77</v>
      </c>
      <c r="AT327" s="129" t="s">
        <v>68</v>
      </c>
      <c r="AU327" s="129" t="s">
        <v>77</v>
      </c>
      <c r="AY327" s="122" t="s">
        <v>212</v>
      </c>
      <c r="BK327" s="130">
        <f>SUM(BK328:BK397)</f>
        <v>0</v>
      </c>
    </row>
    <row r="328" spans="2:65" s="1" customFormat="1" ht="16.5" customHeight="1">
      <c r="B328" s="34"/>
      <c r="C328" s="133" t="s">
        <v>631</v>
      </c>
      <c r="D328" s="133" t="s">
        <v>215</v>
      </c>
      <c r="E328" s="134" t="s">
        <v>9960</v>
      </c>
      <c r="F328" s="135" t="s">
        <v>9961</v>
      </c>
      <c r="G328" s="136" t="s">
        <v>536</v>
      </c>
      <c r="H328" s="137">
        <v>11.2</v>
      </c>
      <c r="I328" s="138"/>
      <c r="J328" s="139">
        <f>ROUND(I328*H328,2)</f>
        <v>0</v>
      </c>
      <c r="K328" s="135" t="s">
        <v>219</v>
      </c>
      <c r="L328" s="34"/>
      <c r="M328" s="140" t="s">
        <v>19</v>
      </c>
      <c r="N328" s="141" t="s">
        <v>40</v>
      </c>
      <c r="P328" s="142">
        <f>O328*H328</f>
        <v>0</v>
      </c>
      <c r="Q328" s="142">
        <v>1.0000000000000001E-5</v>
      </c>
      <c r="R328" s="142">
        <f>Q328*H328</f>
        <v>1.12E-4</v>
      </c>
      <c r="S328" s="142">
        <v>0</v>
      </c>
      <c r="T328" s="143">
        <f>S328*H328</f>
        <v>0</v>
      </c>
      <c r="AR328" s="144" t="s">
        <v>229</v>
      </c>
      <c r="AT328" s="144" t="s">
        <v>215</v>
      </c>
      <c r="AU328" s="144" t="s">
        <v>79</v>
      </c>
      <c r="AY328" s="19" t="s">
        <v>212</v>
      </c>
      <c r="BE328" s="145">
        <f>IF(N328="základní",J328,0)</f>
        <v>0</v>
      </c>
      <c r="BF328" s="145">
        <f>IF(N328="snížená",J328,0)</f>
        <v>0</v>
      </c>
      <c r="BG328" s="145">
        <f>IF(N328="zákl. přenesená",J328,0)</f>
        <v>0</v>
      </c>
      <c r="BH328" s="145">
        <f>IF(N328="sníž. přenesená",J328,0)</f>
        <v>0</v>
      </c>
      <c r="BI328" s="145">
        <f>IF(N328="nulová",J328,0)</f>
        <v>0</v>
      </c>
      <c r="BJ328" s="19" t="s">
        <v>77</v>
      </c>
      <c r="BK328" s="145">
        <f>ROUND(I328*H328,2)</f>
        <v>0</v>
      </c>
      <c r="BL328" s="19" t="s">
        <v>229</v>
      </c>
      <c r="BM328" s="144" t="s">
        <v>9962</v>
      </c>
    </row>
    <row r="329" spans="2:65" s="1" customFormat="1">
      <c r="B329" s="34"/>
      <c r="D329" s="146" t="s">
        <v>222</v>
      </c>
      <c r="F329" s="147" t="s">
        <v>9963</v>
      </c>
      <c r="I329" s="148"/>
      <c r="L329" s="34"/>
      <c r="M329" s="149"/>
      <c r="T329" s="55"/>
      <c r="AT329" s="19" t="s">
        <v>222</v>
      </c>
      <c r="AU329" s="19" t="s">
        <v>79</v>
      </c>
    </row>
    <row r="330" spans="2:65" s="14" customFormat="1">
      <c r="B330" s="170"/>
      <c r="D330" s="150" t="s">
        <v>226</v>
      </c>
      <c r="E330" s="171" t="s">
        <v>19</v>
      </c>
      <c r="F330" s="172" t="s">
        <v>9964</v>
      </c>
      <c r="H330" s="171" t="s">
        <v>19</v>
      </c>
      <c r="I330" s="173"/>
      <c r="L330" s="170"/>
      <c r="M330" s="174"/>
      <c r="T330" s="175"/>
      <c r="AT330" s="171" t="s">
        <v>226</v>
      </c>
      <c r="AU330" s="171" t="s">
        <v>79</v>
      </c>
      <c r="AV330" s="14" t="s">
        <v>77</v>
      </c>
      <c r="AW330" s="14" t="s">
        <v>31</v>
      </c>
      <c r="AX330" s="14" t="s">
        <v>69</v>
      </c>
      <c r="AY330" s="171" t="s">
        <v>212</v>
      </c>
    </row>
    <row r="331" spans="2:65" s="12" customFormat="1">
      <c r="B331" s="152"/>
      <c r="D331" s="150" t="s">
        <v>226</v>
      </c>
      <c r="E331" s="153" t="s">
        <v>19</v>
      </c>
      <c r="F331" s="154" t="s">
        <v>9965</v>
      </c>
      <c r="H331" s="155">
        <v>6</v>
      </c>
      <c r="I331" s="156"/>
      <c r="L331" s="152"/>
      <c r="M331" s="157"/>
      <c r="T331" s="158"/>
      <c r="AT331" s="153" t="s">
        <v>226</v>
      </c>
      <c r="AU331" s="153" t="s">
        <v>79</v>
      </c>
      <c r="AV331" s="12" t="s">
        <v>79</v>
      </c>
      <c r="AW331" s="12" t="s">
        <v>31</v>
      </c>
      <c r="AX331" s="12" t="s">
        <v>69</v>
      </c>
      <c r="AY331" s="153" t="s">
        <v>212</v>
      </c>
    </row>
    <row r="332" spans="2:65" s="12" customFormat="1">
      <c r="B332" s="152"/>
      <c r="D332" s="150" t="s">
        <v>226</v>
      </c>
      <c r="E332" s="153" t="s">
        <v>19</v>
      </c>
      <c r="F332" s="154" t="s">
        <v>9966</v>
      </c>
      <c r="H332" s="155">
        <v>1</v>
      </c>
      <c r="I332" s="156"/>
      <c r="L332" s="152"/>
      <c r="M332" s="157"/>
      <c r="T332" s="158"/>
      <c r="AT332" s="153" t="s">
        <v>226</v>
      </c>
      <c r="AU332" s="153" t="s">
        <v>79</v>
      </c>
      <c r="AV332" s="12" t="s">
        <v>79</v>
      </c>
      <c r="AW332" s="12" t="s">
        <v>31</v>
      </c>
      <c r="AX332" s="12" t="s">
        <v>69</v>
      </c>
      <c r="AY332" s="153" t="s">
        <v>212</v>
      </c>
    </row>
    <row r="333" spans="2:65" s="12" customFormat="1">
      <c r="B333" s="152"/>
      <c r="D333" s="150" t="s">
        <v>226</v>
      </c>
      <c r="E333" s="153" t="s">
        <v>19</v>
      </c>
      <c r="F333" s="154" t="s">
        <v>9967</v>
      </c>
      <c r="H333" s="155">
        <v>2.1</v>
      </c>
      <c r="I333" s="156"/>
      <c r="L333" s="152"/>
      <c r="M333" s="157"/>
      <c r="T333" s="158"/>
      <c r="AT333" s="153" t="s">
        <v>226</v>
      </c>
      <c r="AU333" s="153" t="s">
        <v>79</v>
      </c>
      <c r="AV333" s="12" t="s">
        <v>79</v>
      </c>
      <c r="AW333" s="12" t="s">
        <v>31</v>
      </c>
      <c r="AX333" s="12" t="s">
        <v>69</v>
      </c>
      <c r="AY333" s="153" t="s">
        <v>212</v>
      </c>
    </row>
    <row r="334" spans="2:65" s="12" customFormat="1">
      <c r="B334" s="152"/>
      <c r="D334" s="150" t="s">
        <v>226</v>
      </c>
      <c r="E334" s="153" t="s">
        <v>19</v>
      </c>
      <c r="F334" s="154" t="s">
        <v>9968</v>
      </c>
      <c r="H334" s="155">
        <v>2.1</v>
      </c>
      <c r="I334" s="156"/>
      <c r="L334" s="152"/>
      <c r="M334" s="157"/>
      <c r="T334" s="158"/>
      <c r="AT334" s="153" t="s">
        <v>226</v>
      </c>
      <c r="AU334" s="153" t="s">
        <v>79</v>
      </c>
      <c r="AV334" s="12" t="s">
        <v>79</v>
      </c>
      <c r="AW334" s="12" t="s">
        <v>31</v>
      </c>
      <c r="AX334" s="12" t="s">
        <v>69</v>
      </c>
      <c r="AY334" s="153" t="s">
        <v>212</v>
      </c>
    </row>
    <row r="335" spans="2:65" s="13" customFormat="1">
      <c r="B335" s="159"/>
      <c r="D335" s="150" t="s">
        <v>226</v>
      </c>
      <c r="E335" s="160" t="s">
        <v>19</v>
      </c>
      <c r="F335" s="161" t="s">
        <v>228</v>
      </c>
      <c r="H335" s="162">
        <v>11.2</v>
      </c>
      <c r="I335" s="163"/>
      <c r="L335" s="159"/>
      <c r="M335" s="164"/>
      <c r="T335" s="165"/>
      <c r="AT335" s="160" t="s">
        <v>226</v>
      </c>
      <c r="AU335" s="160" t="s">
        <v>79</v>
      </c>
      <c r="AV335" s="13" t="s">
        <v>229</v>
      </c>
      <c r="AW335" s="13" t="s">
        <v>31</v>
      </c>
      <c r="AX335" s="13" t="s">
        <v>77</v>
      </c>
      <c r="AY335" s="160" t="s">
        <v>212</v>
      </c>
    </row>
    <row r="336" spans="2:65" s="1" customFormat="1" ht="16.5" customHeight="1">
      <c r="B336" s="34"/>
      <c r="C336" s="186" t="s">
        <v>643</v>
      </c>
      <c r="D336" s="186" t="s">
        <v>3107</v>
      </c>
      <c r="E336" s="187" t="s">
        <v>9969</v>
      </c>
      <c r="F336" s="188" t="s">
        <v>9970</v>
      </c>
      <c r="G336" s="189" t="s">
        <v>536</v>
      </c>
      <c r="H336" s="190">
        <v>12.32</v>
      </c>
      <c r="I336" s="191"/>
      <c r="J336" s="192">
        <f>ROUND(I336*H336,2)</f>
        <v>0</v>
      </c>
      <c r="K336" s="188" t="s">
        <v>245</v>
      </c>
      <c r="L336" s="193"/>
      <c r="M336" s="194" t="s">
        <v>19</v>
      </c>
      <c r="N336" s="195" t="s">
        <v>40</v>
      </c>
      <c r="P336" s="142">
        <f>O336*H336</f>
        <v>0</v>
      </c>
      <c r="Q336" s="142">
        <v>2.6700000000000001E-3</v>
      </c>
      <c r="R336" s="142">
        <f>Q336*H336</f>
        <v>3.2894400000000004E-2</v>
      </c>
      <c r="S336" s="142">
        <v>0</v>
      </c>
      <c r="T336" s="143">
        <f>S336*H336</f>
        <v>0</v>
      </c>
      <c r="AR336" s="144" t="s">
        <v>267</v>
      </c>
      <c r="AT336" s="144" t="s">
        <v>3107</v>
      </c>
      <c r="AU336" s="144" t="s">
        <v>79</v>
      </c>
      <c r="AY336" s="19" t="s">
        <v>212</v>
      </c>
      <c r="BE336" s="145">
        <f>IF(N336="základní",J336,0)</f>
        <v>0</v>
      </c>
      <c r="BF336" s="145">
        <f>IF(N336="snížená",J336,0)</f>
        <v>0</v>
      </c>
      <c r="BG336" s="145">
        <f>IF(N336="zákl. přenesená",J336,0)</f>
        <v>0</v>
      </c>
      <c r="BH336" s="145">
        <f>IF(N336="sníž. přenesená",J336,0)</f>
        <v>0</v>
      </c>
      <c r="BI336" s="145">
        <f>IF(N336="nulová",J336,0)</f>
        <v>0</v>
      </c>
      <c r="BJ336" s="19" t="s">
        <v>77</v>
      </c>
      <c r="BK336" s="145">
        <f>ROUND(I336*H336,2)</f>
        <v>0</v>
      </c>
      <c r="BL336" s="19" t="s">
        <v>229</v>
      </c>
      <c r="BM336" s="144" t="s">
        <v>9971</v>
      </c>
    </row>
    <row r="337" spans="2:65" s="1" customFormat="1" ht="19.5">
      <c r="B337" s="34"/>
      <c r="D337" s="150" t="s">
        <v>224</v>
      </c>
      <c r="F337" s="151" t="s">
        <v>9972</v>
      </c>
      <c r="I337" s="148"/>
      <c r="L337" s="34"/>
      <c r="M337" s="149"/>
      <c r="T337" s="55"/>
      <c r="AT337" s="19" t="s">
        <v>224</v>
      </c>
      <c r="AU337" s="19" t="s">
        <v>79</v>
      </c>
    </row>
    <row r="338" spans="2:65" s="14" customFormat="1">
      <c r="B338" s="170"/>
      <c r="D338" s="150" t="s">
        <v>226</v>
      </c>
      <c r="E338" s="171" t="s">
        <v>19</v>
      </c>
      <c r="F338" s="172" t="s">
        <v>9964</v>
      </c>
      <c r="H338" s="171" t="s">
        <v>19</v>
      </c>
      <c r="I338" s="173"/>
      <c r="L338" s="170"/>
      <c r="M338" s="174"/>
      <c r="T338" s="175"/>
      <c r="AT338" s="171" t="s">
        <v>226</v>
      </c>
      <c r="AU338" s="171" t="s">
        <v>79</v>
      </c>
      <c r="AV338" s="14" t="s">
        <v>77</v>
      </c>
      <c r="AW338" s="14" t="s">
        <v>31</v>
      </c>
      <c r="AX338" s="14" t="s">
        <v>69</v>
      </c>
      <c r="AY338" s="171" t="s">
        <v>212</v>
      </c>
    </row>
    <row r="339" spans="2:65" s="14" customFormat="1">
      <c r="B339" s="170"/>
      <c r="D339" s="150" t="s">
        <v>226</v>
      </c>
      <c r="E339" s="171" t="s">
        <v>19</v>
      </c>
      <c r="F339" s="172" t="s">
        <v>9973</v>
      </c>
      <c r="H339" s="171" t="s">
        <v>19</v>
      </c>
      <c r="I339" s="173"/>
      <c r="L339" s="170"/>
      <c r="M339" s="174"/>
      <c r="T339" s="175"/>
      <c r="AT339" s="171" t="s">
        <v>226</v>
      </c>
      <c r="AU339" s="171" t="s">
        <v>79</v>
      </c>
      <c r="AV339" s="14" t="s">
        <v>77</v>
      </c>
      <c r="AW339" s="14" t="s">
        <v>31</v>
      </c>
      <c r="AX339" s="14" t="s">
        <v>69</v>
      </c>
      <c r="AY339" s="171" t="s">
        <v>212</v>
      </c>
    </row>
    <row r="340" spans="2:65" s="12" customFormat="1">
      <c r="B340" s="152"/>
      <c r="D340" s="150" t="s">
        <v>226</v>
      </c>
      <c r="E340" s="153" t="s">
        <v>19</v>
      </c>
      <c r="F340" s="154" t="s">
        <v>9974</v>
      </c>
      <c r="H340" s="155">
        <v>6.6</v>
      </c>
      <c r="I340" s="156"/>
      <c r="L340" s="152"/>
      <c r="M340" s="157"/>
      <c r="T340" s="158"/>
      <c r="AT340" s="153" t="s">
        <v>226</v>
      </c>
      <c r="AU340" s="153" t="s">
        <v>79</v>
      </c>
      <c r="AV340" s="12" t="s">
        <v>79</v>
      </c>
      <c r="AW340" s="12" t="s">
        <v>31</v>
      </c>
      <c r="AX340" s="12" t="s">
        <v>69</v>
      </c>
      <c r="AY340" s="153" t="s">
        <v>212</v>
      </c>
    </row>
    <row r="341" spans="2:65" s="12" customFormat="1">
      <c r="B341" s="152"/>
      <c r="D341" s="150" t="s">
        <v>226</v>
      </c>
      <c r="E341" s="153" t="s">
        <v>19</v>
      </c>
      <c r="F341" s="154" t="s">
        <v>9975</v>
      </c>
      <c r="H341" s="155">
        <v>1.1000000000000001</v>
      </c>
      <c r="I341" s="156"/>
      <c r="L341" s="152"/>
      <c r="M341" s="157"/>
      <c r="T341" s="158"/>
      <c r="AT341" s="153" t="s">
        <v>226</v>
      </c>
      <c r="AU341" s="153" t="s">
        <v>79</v>
      </c>
      <c r="AV341" s="12" t="s">
        <v>79</v>
      </c>
      <c r="AW341" s="12" t="s">
        <v>31</v>
      </c>
      <c r="AX341" s="12" t="s">
        <v>69</v>
      </c>
      <c r="AY341" s="153" t="s">
        <v>212</v>
      </c>
    </row>
    <row r="342" spans="2:65" s="12" customFormat="1">
      <c r="B342" s="152"/>
      <c r="D342" s="150" t="s">
        <v>226</v>
      </c>
      <c r="E342" s="153" t="s">
        <v>19</v>
      </c>
      <c r="F342" s="154" t="s">
        <v>9976</v>
      </c>
      <c r="H342" s="155">
        <v>2.31</v>
      </c>
      <c r="I342" s="156"/>
      <c r="L342" s="152"/>
      <c r="M342" s="157"/>
      <c r="T342" s="158"/>
      <c r="AT342" s="153" t="s">
        <v>226</v>
      </c>
      <c r="AU342" s="153" t="s">
        <v>79</v>
      </c>
      <c r="AV342" s="12" t="s">
        <v>79</v>
      </c>
      <c r="AW342" s="12" t="s">
        <v>31</v>
      </c>
      <c r="AX342" s="12" t="s">
        <v>69</v>
      </c>
      <c r="AY342" s="153" t="s">
        <v>212</v>
      </c>
    </row>
    <row r="343" spans="2:65" s="12" customFormat="1">
      <c r="B343" s="152"/>
      <c r="D343" s="150" t="s">
        <v>226</v>
      </c>
      <c r="E343" s="153" t="s">
        <v>19</v>
      </c>
      <c r="F343" s="154" t="s">
        <v>9977</v>
      </c>
      <c r="H343" s="155">
        <v>2.31</v>
      </c>
      <c r="I343" s="156"/>
      <c r="L343" s="152"/>
      <c r="M343" s="157"/>
      <c r="T343" s="158"/>
      <c r="AT343" s="153" t="s">
        <v>226</v>
      </c>
      <c r="AU343" s="153" t="s">
        <v>79</v>
      </c>
      <c r="AV343" s="12" t="s">
        <v>79</v>
      </c>
      <c r="AW343" s="12" t="s">
        <v>31</v>
      </c>
      <c r="AX343" s="12" t="s">
        <v>69</v>
      </c>
      <c r="AY343" s="153" t="s">
        <v>212</v>
      </c>
    </row>
    <row r="344" spans="2:65" s="13" customFormat="1">
      <c r="B344" s="159"/>
      <c r="D344" s="150" t="s">
        <v>226</v>
      </c>
      <c r="E344" s="160" t="s">
        <v>19</v>
      </c>
      <c r="F344" s="161" t="s">
        <v>228</v>
      </c>
      <c r="H344" s="162">
        <v>12.32</v>
      </c>
      <c r="I344" s="163"/>
      <c r="L344" s="159"/>
      <c r="M344" s="164"/>
      <c r="T344" s="165"/>
      <c r="AT344" s="160" t="s">
        <v>226</v>
      </c>
      <c r="AU344" s="160" t="s">
        <v>79</v>
      </c>
      <c r="AV344" s="13" t="s">
        <v>229</v>
      </c>
      <c r="AW344" s="13" t="s">
        <v>31</v>
      </c>
      <c r="AX344" s="13" t="s">
        <v>77</v>
      </c>
      <c r="AY344" s="160" t="s">
        <v>212</v>
      </c>
    </row>
    <row r="345" spans="2:65" s="1" customFormat="1" ht="16.5" customHeight="1">
      <c r="B345" s="34"/>
      <c r="C345" s="133" t="s">
        <v>651</v>
      </c>
      <c r="D345" s="133" t="s">
        <v>215</v>
      </c>
      <c r="E345" s="134" t="s">
        <v>9978</v>
      </c>
      <c r="F345" s="135" t="s">
        <v>9979</v>
      </c>
      <c r="G345" s="136" t="s">
        <v>624</v>
      </c>
      <c r="H345" s="137">
        <v>1</v>
      </c>
      <c r="I345" s="138"/>
      <c r="J345" s="139">
        <f>ROUND(I345*H345,2)</f>
        <v>0</v>
      </c>
      <c r="K345" s="135" t="s">
        <v>245</v>
      </c>
      <c r="L345" s="34"/>
      <c r="M345" s="140" t="s">
        <v>19</v>
      </c>
      <c r="N345" s="141" t="s">
        <v>40</v>
      </c>
      <c r="P345" s="142">
        <f>O345*H345</f>
        <v>0</v>
      </c>
      <c r="Q345" s="142">
        <v>0</v>
      </c>
      <c r="R345" s="142">
        <f>Q345*H345</f>
        <v>0</v>
      </c>
      <c r="S345" s="142">
        <v>0</v>
      </c>
      <c r="T345" s="143">
        <f>S345*H345</f>
        <v>0</v>
      </c>
      <c r="AR345" s="144" t="s">
        <v>229</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229</v>
      </c>
      <c r="BM345" s="144" t="s">
        <v>9980</v>
      </c>
    </row>
    <row r="346" spans="2:65" s="1" customFormat="1" ht="48.75">
      <c r="B346" s="34"/>
      <c r="D346" s="150" t="s">
        <v>224</v>
      </c>
      <c r="F346" s="151" t="s">
        <v>9981</v>
      </c>
      <c r="I346" s="148"/>
      <c r="L346" s="34"/>
      <c r="M346" s="149"/>
      <c r="T346" s="55"/>
      <c r="AT346" s="19" t="s">
        <v>224</v>
      </c>
      <c r="AU346" s="19" t="s">
        <v>79</v>
      </c>
    </row>
    <row r="347" spans="2:65" s="12" customFormat="1">
      <c r="B347" s="152"/>
      <c r="D347" s="150" t="s">
        <v>226</v>
      </c>
      <c r="E347" s="153" t="s">
        <v>19</v>
      </c>
      <c r="F347" s="154" t="s">
        <v>9982</v>
      </c>
      <c r="H347" s="155">
        <v>1</v>
      </c>
      <c r="I347" s="156"/>
      <c r="L347" s="152"/>
      <c r="M347" s="157"/>
      <c r="T347" s="158"/>
      <c r="AT347" s="153" t="s">
        <v>226</v>
      </c>
      <c r="AU347" s="153" t="s">
        <v>79</v>
      </c>
      <c r="AV347" s="12" t="s">
        <v>79</v>
      </c>
      <c r="AW347" s="12" t="s">
        <v>31</v>
      </c>
      <c r="AX347" s="12" t="s">
        <v>69</v>
      </c>
      <c r="AY347" s="153" t="s">
        <v>212</v>
      </c>
    </row>
    <row r="348" spans="2:65" s="13" customFormat="1">
      <c r="B348" s="159"/>
      <c r="D348" s="150" t="s">
        <v>226</v>
      </c>
      <c r="E348" s="160" t="s">
        <v>19</v>
      </c>
      <c r="F348" s="161" t="s">
        <v>228</v>
      </c>
      <c r="H348" s="162">
        <v>1</v>
      </c>
      <c r="I348" s="163"/>
      <c r="L348" s="159"/>
      <c r="M348" s="164"/>
      <c r="T348" s="165"/>
      <c r="AT348" s="160" t="s">
        <v>226</v>
      </c>
      <c r="AU348" s="160" t="s">
        <v>79</v>
      </c>
      <c r="AV348" s="13" t="s">
        <v>229</v>
      </c>
      <c r="AW348" s="13" t="s">
        <v>31</v>
      </c>
      <c r="AX348" s="13" t="s">
        <v>77</v>
      </c>
      <c r="AY348" s="160" t="s">
        <v>212</v>
      </c>
    </row>
    <row r="349" spans="2:65" s="1" customFormat="1" ht="16.5" customHeight="1">
      <c r="B349" s="34"/>
      <c r="C349" s="133" t="s">
        <v>670</v>
      </c>
      <c r="D349" s="133" t="s">
        <v>215</v>
      </c>
      <c r="E349" s="134" t="s">
        <v>9983</v>
      </c>
      <c r="F349" s="135" t="s">
        <v>9984</v>
      </c>
      <c r="G349" s="136" t="s">
        <v>624</v>
      </c>
      <c r="H349" s="137">
        <v>1</v>
      </c>
      <c r="I349" s="138"/>
      <c r="J349" s="139">
        <f>ROUND(I349*H349,2)</f>
        <v>0</v>
      </c>
      <c r="K349" s="135" t="s">
        <v>245</v>
      </c>
      <c r="L349" s="34"/>
      <c r="M349" s="140" t="s">
        <v>19</v>
      </c>
      <c r="N349" s="141" t="s">
        <v>40</v>
      </c>
      <c r="P349" s="142">
        <f>O349*H349</f>
        <v>0</v>
      </c>
      <c r="Q349" s="142">
        <v>0</v>
      </c>
      <c r="R349" s="142">
        <f>Q349*H349</f>
        <v>0</v>
      </c>
      <c r="S349" s="142">
        <v>0</v>
      </c>
      <c r="T349" s="143">
        <f>S349*H349</f>
        <v>0</v>
      </c>
      <c r="AR349" s="144" t="s">
        <v>229</v>
      </c>
      <c r="AT349" s="144" t="s">
        <v>215</v>
      </c>
      <c r="AU349" s="144" t="s">
        <v>79</v>
      </c>
      <c r="AY349" s="19" t="s">
        <v>212</v>
      </c>
      <c r="BE349" s="145">
        <f>IF(N349="základní",J349,0)</f>
        <v>0</v>
      </c>
      <c r="BF349" s="145">
        <f>IF(N349="snížená",J349,0)</f>
        <v>0</v>
      </c>
      <c r="BG349" s="145">
        <f>IF(N349="zákl. přenesená",J349,0)</f>
        <v>0</v>
      </c>
      <c r="BH349" s="145">
        <f>IF(N349="sníž. přenesená",J349,0)</f>
        <v>0</v>
      </c>
      <c r="BI349" s="145">
        <f>IF(N349="nulová",J349,0)</f>
        <v>0</v>
      </c>
      <c r="BJ349" s="19" t="s">
        <v>77</v>
      </c>
      <c r="BK349" s="145">
        <f>ROUND(I349*H349,2)</f>
        <v>0</v>
      </c>
      <c r="BL349" s="19" t="s">
        <v>229</v>
      </c>
      <c r="BM349" s="144" t="s">
        <v>9985</v>
      </c>
    </row>
    <row r="350" spans="2:65" s="1" customFormat="1" ht="48.75">
      <c r="B350" s="34"/>
      <c r="D350" s="150" t="s">
        <v>224</v>
      </c>
      <c r="F350" s="151" t="s">
        <v>9981</v>
      </c>
      <c r="I350" s="148"/>
      <c r="L350" s="34"/>
      <c r="M350" s="149"/>
      <c r="T350" s="55"/>
      <c r="AT350" s="19" t="s">
        <v>224</v>
      </c>
      <c r="AU350" s="19" t="s">
        <v>79</v>
      </c>
    </row>
    <row r="351" spans="2:65" s="12" customFormat="1">
      <c r="B351" s="152"/>
      <c r="D351" s="150" t="s">
        <v>226</v>
      </c>
      <c r="E351" s="153" t="s">
        <v>19</v>
      </c>
      <c r="F351" s="154" t="s">
        <v>9986</v>
      </c>
      <c r="H351" s="155">
        <v>1</v>
      </c>
      <c r="I351" s="156"/>
      <c r="L351" s="152"/>
      <c r="M351" s="157"/>
      <c r="T351" s="158"/>
      <c r="AT351" s="153" t="s">
        <v>226</v>
      </c>
      <c r="AU351" s="153" t="s">
        <v>79</v>
      </c>
      <c r="AV351" s="12" t="s">
        <v>79</v>
      </c>
      <c r="AW351" s="12" t="s">
        <v>31</v>
      </c>
      <c r="AX351" s="12" t="s">
        <v>69</v>
      </c>
      <c r="AY351" s="153" t="s">
        <v>212</v>
      </c>
    </row>
    <row r="352" spans="2:65" s="13" customFormat="1">
      <c r="B352" s="159"/>
      <c r="D352" s="150" t="s">
        <v>226</v>
      </c>
      <c r="E352" s="160" t="s">
        <v>19</v>
      </c>
      <c r="F352" s="161" t="s">
        <v>228</v>
      </c>
      <c r="H352" s="162">
        <v>1</v>
      </c>
      <c r="I352" s="163"/>
      <c r="L352" s="159"/>
      <c r="M352" s="164"/>
      <c r="T352" s="165"/>
      <c r="AT352" s="160" t="s">
        <v>226</v>
      </c>
      <c r="AU352" s="160" t="s">
        <v>79</v>
      </c>
      <c r="AV352" s="13" t="s">
        <v>229</v>
      </c>
      <c r="AW352" s="13" t="s">
        <v>31</v>
      </c>
      <c r="AX352" s="13" t="s">
        <v>77</v>
      </c>
      <c r="AY352" s="160" t="s">
        <v>212</v>
      </c>
    </row>
    <row r="353" spans="2:65" s="1" customFormat="1" ht="16.5" customHeight="1">
      <c r="B353" s="34"/>
      <c r="C353" s="133" t="s">
        <v>693</v>
      </c>
      <c r="D353" s="133" t="s">
        <v>215</v>
      </c>
      <c r="E353" s="134" t="s">
        <v>9987</v>
      </c>
      <c r="F353" s="135" t="s">
        <v>9988</v>
      </c>
      <c r="G353" s="136" t="s">
        <v>624</v>
      </c>
      <c r="H353" s="137">
        <v>2</v>
      </c>
      <c r="I353" s="138"/>
      <c r="J353" s="139">
        <f>ROUND(I353*H353,2)</f>
        <v>0</v>
      </c>
      <c r="K353" s="135" t="s">
        <v>245</v>
      </c>
      <c r="L353" s="34"/>
      <c r="M353" s="140" t="s">
        <v>19</v>
      </c>
      <c r="N353" s="141" t="s">
        <v>40</v>
      </c>
      <c r="P353" s="142">
        <f>O353*H353</f>
        <v>0</v>
      </c>
      <c r="Q353" s="142">
        <v>0</v>
      </c>
      <c r="R353" s="142">
        <f>Q353*H353</f>
        <v>0</v>
      </c>
      <c r="S353" s="142">
        <v>0</v>
      </c>
      <c r="T353" s="143">
        <f>S353*H353</f>
        <v>0</v>
      </c>
      <c r="AR353" s="144" t="s">
        <v>229</v>
      </c>
      <c r="AT353" s="144" t="s">
        <v>215</v>
      </c>
      <c r="AU353" s="144" t="s">
        <v>79</v>
      </c>
      <c r="AY353" s="19" t="s">
        <v>212</v>
      </c>
      <c r="BE353" s="145">
        <f>IF(N353="základní",J353,0)</f>
        <v>0</v>
      </c>
      <c r="BF353" s="145">
        <f>IF(N353="snížená",J353,0)</f>
        <v>0</v>
      </c>
      <c r="BG353" s="145">
        <f>IF(N353="zákl. přenesená",J353,0)</f>
        <v>0</v>
      </c>
      <c r="BH353" s="145">
        <f>IF(N353="sníž. přenesená",J353,0)</f>
        <v>0</v>
      </c>
      <c r="BI353" s="145">
        <f>IF(N353="nulová",J353,0)</f>
        <v>0</v>
      </c>
      <c r="BJ353" s="19" t="s">
        <v>77</v>
      </c>
      <c r="BK353" s="145">
        <f>ROUND(I353*H353,2)</f>
        <v>0</v>
      </c>
      <c r="BL353" s="19" t="s">
        <v>229</v>
      </c>
      <c r="BM353" s="144" t="s">
        <v>9989</v>
      </c>
    </row>
    <row r="354" spans="2:65" s="1" customFormat="1" ht="107.25">
      <c r="B354" s="34"/>
      <c r="D354" s="150" t="s">
        <v>224</v>
      </c>
      <c r="F354" s="151" t="s">
        <v>9990</v>
      </c>
      <c r="I354" s="148"/>
      <c r="L354" s="34"/>
      <c r="M354" s="149"/>
      <c r="T354" s="55"/>
      <c r="AT354" s="19" t="s">
        <v>224</v>
      </c>
      <c r="AU354" s="19" t="s">
        <v>79</v>
      </c>
    </row>
    <row r="355" spans="2:65" s="14" customFormat="1">
      <c r="B355" s="170"/>
      <c r="D355" s="150" t="s">
        <v>226</v>
      </c>
      <c r="E355" s="171" t="s">
        <v>19</v>
      </c>
      <c r="F355" s="172" t="s">
        <v>9991</v>
      </c>
      <c r="H355" s="171" t="s">
        <v>19</v>
      </c>
      <c r="I355" s="173"/>
      <c r="L355" s="170"/>
      <c r="M355" s="174"/>
      <c r="T355" s="175"/>
      <c r="AT355" s="171" t="s">
        <v>226</v>
      </c>
      <c r="AU355" s="171" t="s">
        <v>79</v>
      </c>
      <c r="AV355" s="14" t="s">
        <v>77</v>
      </c>
      <c r="AW355" s="14" t="s">
        <v>31</v>
      </c>
      <c r="AX355" s="14" t="s">
        <v>69</v>
      </c>
      <c r="AY355" s="171" t="s">
        <v>212</v>
      </c>
    </row>
    <row r="356" spans="2:65" s="12" customFormat="1">
      <c r="B356" s="152"/>
      <c r="D356" s="150" t="s">
        <v>226</v>
      </c>
      <c r="E356" s="153" t="s">
        <v>19</v>
      </c>
      <c r="F356" s="154" t="s">
        <v>9992</v>
      </c>
      <c r="H356" s="155">
        <v>2</v>
      </c>
      <c r="I356" s="156"/>
      <c r="L356" s="152"/>
      <c r="M356" s="157"/>
      <c r="T356" s="158"/>
      <c r="AT356" s="153" t="s">
        <v>226</v>
      </c>
      <c r="AU356" s="153" t="s">
        <v>79</v>
      </c>
      <c r="AV356" s="12" t="s">
        <v>79</v>
      </c>
      <c r="AW356" s="12" t="s">
        <v>31</v>
      </c>
      <c r="AX356" s="12" t="s">
        <v>69</v>
      </c>
      <c r="AY356" s="153" t="s">
        <v>212</v>
      </c>
    </row>
    <row r="357" spans="2:65" s="13" customFormat="1">
      <c r="B357" s="159"/>
      <c r="D357" s="150" t="s">
        <v>226</v>
      </c>
      <c r="E357" s="160" t="s">
        <v>19</v>
      </c>
      <c r="F357" s="161" t="s">
        <v>228</v>
      </c>
      <c r="H357" s="162">
        <v>2</v>
      </c>
      <c r="I357" s="163"/>
      <c r="L357" s="159"/>
      <c r="M357" s="164"/>
      <c r="T357" s="165"/>
      <c r="AT357" s="160" t="s">
        <v>226</v>
      </c>
      <c r="AU357" s="160" t="s">
        <v>79</v>
      </c>
      <c r="AV357" s="13" t="s">
        <v>229</v>
      </c>
      <c r="AW357" s="13" t="s">
        <v>31</v>
      </c>
      <c r="AX357" s="13" t="s">
        <v>77</v>
      </c>
      <c r="AY357" s="160" t="s">
        <v>212</v>
      </c>
    </row>
    <row r="358" spans="2:65" s="1" customFormat="1" ht="16.5" customHeight="1">
      <c r="B358" s="34"/>
      <c r="C358" s="133" t="s">
        <v>699</v>
      </c>
      <c r="D358" s="133" t="s">
        <v>215</v>
      </c>
      <c r="E358" s="134" t="s">
        <v>9993</v>
      </c>
      <c r="F358" s="135" t="s">
        <v>9994</v>
      </c>
      <c r="G358" s="136" t="s">
        <v>536</v>
      </c>
      <c r="H358" s="137">
        <v>153</v>
      </c>
      <c r="I358" s="138"/>
      <c r="J358" s="139">
        <f>ROUND(I358*H358,2)</f>
        <v>0</v>
      </c>
      <c r="K358" s="135" t="s">
        <v>245</v>
      </c>
      <c r="L358" s="34"/>
      <c r="M358" s="140" t="s">
        <v>19</v>
      </c>
      <c r="N358" s="141" t="s">
        <v>40</v>
      </c>
      <c r="P358" s="142">
        <f>O358*H358</f>
        <v>0</v>
      </c>
      <c r="Q358" s="142">
        <v>0</v>
      </c>
      <c r="R358" s="142">
        <f>Q358*H358</f>
        <v>0</v>
      </c>
      <c r="S358" s="142">
        <v>0</v>
      </c>
      <c r="T358" s="143">
        <f>S358*H358</f>
        <v>0</v>
      </c>
      <c r="AR358" s="144" t="s">
        <v>229</v>
      </c>
      <c r="AT358" s="144" t="s">
        <v>215</v>
      </c>
      <c r="AU358" s="144" t="s">
        <v>79</v>
      </c>
      <c r="AY358" s="19" t="s">
        <v>212</v>
      </c>
      <c r="BE358" s="145">
        <f>IF(N358="základní",J358,0)</f>
        <v>0</v>
      </c>
      <c r="BF358" s="145">
        <f>IF(N358="snížená",J358,0)</f>
        <v>0</v>
      </c>
      <c r="BG358" s="145">
        <f>IF(N358="zákl. přenesená",J358,0)</f>
        <v>0</v>
      </c>
      <c r="BH358" s="145">
        <f>IF(N358="sníž. přenesená",J358,0)</f>
        <v>0</v>
      </c>
      <c r="BI358" s="145">
        <f>IF(N358="nulová",J358,0)</f>
        <v>0</v>
      </c>
      <c r="BJ358" s="19" t="s">
        <v>77</v>
      </c>
      <c r="BK358" s="145">
        <f>ROUND(I358*H358,2)</f>
        <v>0</v>
      </c>
      <c r="BL358" s="19" t="s">
        <v>229</v>
      </c>
      <c r="BM358" s="144" t="s">
        <v>9995</v>
      </c>
    </row>
    <row r="359" spans="2:65" s="1" customFormat="1" ht="87.75">
      <c r="B359" s="34"/>
      <c r="D359" s="150" t="s">
        <v>224</v>
      </c>
      <c r="F359" s="151" t="s">
        <v>9996</v>
      </c>
      <c r="I359" s="148"/>
      <c r="L359" s="34"/>
      <c r="M359" s="149"/>
      <c r="T359" s="55"/>
      <c r="AT359" s="19" t="s">
        <v>224</v>
      </c>
      <c r="AU359" s="19" t="s">
        <v>79</v>
      </c>
    </row>
    <row r="360" spans="2:65" s="14" customFormat="1">
      <c r="B360" s="170"/>
      <c r="D360" s="150" t="s">
        <v>226</v>
      </c>
      <c r="E360" s="171" t="s">
        <v>19</v>
      </c>
      <c r="F360" s="172" t="s">
        <v>9997</v>
      </c>
      <c r="H360" s="171" t="s">
        <v>19</v>
      </c>
      <c r="I360" s="173"/>
      <c r="L360" s="170"/>
      <c r="M360" s="174"/>
      <c r="T360" s="175"/>
      <c r="AT360" s="171" t="s">
        <v>226</v>
      </c>
      <c r="AU360" s="171" t="s">
        <v>79</v>
      </c>
      <c r="AV360" s="14" t="s">
        <v>77</v>
      </c>
      <c r="AW360" s="14" t="s">
        <v>31</v>
      </c>
      <c r="AX360" s="14" t="s">
        <v>69</v>
      </c>
      <c r="AY360" s="171" t="s">
        <v>212</v>
      </c>
    </row>
    <row r="361" spans="2:65" s="12" customFormat="1">
      <c r="B361" s="152"/>
      <c r="D361" s="150" t="s">
        <v>226</v>
      </c>
      <c r="E361" s="153" t="s">
        <v>19</v>
      </c>
      <c r="F361" s="154" t="s">
        <v>9998</v>
      </c>
      <c r="H361" s="155">
        <v>51</v>
      </c>
      <c r="I361" s="156"/>
      <c r="L361" s="152"/>
      <c r="M361" s="157"/>
      <c r="T361" s="158"/>
      <c r="AT361" s="153" t="s">
        <v>226</v>
      </c>
      <c r="AU361" s="153" t="s">
        <v>79</v>
      </c>
      <c r="AV361" s="12" t="s">
        <v>79</v>
      </c>
      <c r="AW361" s="12" t="s">
        <v>31</v>
      </c>
      <c r="AX361" s="12" t="s">
        <v>69</v>
      </c>
      <c r="AY361" s="153" t="s">
        <v>212</v>
      </c>
    </row>
    <row r="362" spans="2:65" s="12" customFormat="1">
      <c r="B362" s="152"/>
      <c r="D362" s="150" t="s">
        <v>226</v>
      </c>
      <c r="E362" s="153" t="s">
        <v>19</v>
      </c>
      <c r="F362" s="154" t="s">
        <v>9999</v>
      </c>
      <c r="H362" s="155">
        <v>102</v>
      </c>
      <c r="I362" s="156"/>
      <c r="L362" s="152"/>
      <c r="M362" s="157"/>
      <c r="T362" s="158"/>
      <c r="AT362" s="153" t="s">
        <v>226</v>
      </c>
      <c r="AU362" s="153" t="s">
        <v>79</v>
      </c>
      <c r="AV362" s="12" t="s">
        <v>79</v>
      </c>
      <c r="AW362" s="12" t="s">
        <v>31</v>
      </c>
      <c r="AX362" s="12" t="s">
        <v>69</v>
      </c>
      <c r="AY362" s="153" t="s">
        <v>212</v>
      </c>
    </row>
    <row r="363" spans="2:65" s="13" customFormat="1">
      <c r="B363" s="159"/>
      <c r="D363" s="150" t="s">
        <v>226</v>
      </c>
      <c r="E363" s="160" t="s">
        <v>19</v>
      </c>
      <c r="F363" s="161" t="s">
        <v>228</v>
      </c>
      <c r="H363" s="162">
        <v>153</v>
      </c>
      <c r="I363" s="163"/>
      <c r="L363" s="159"/>
      <c r="M363" s="164"/>
      <c r="T363" s="165"/>
      <c r="AT363" s="160" t="s">
        <v>226</v>
      </c>
      <c r="AU363" s="160" t="s">
        <v>79</v>
      </c>
      <c r="AV363" s="13" t="s">
        <v>229</v>
      </c>
      <c r="AW363" s="13" t="s">
        <v>31</v>
      </c>
      <c r="AX363" s="13" t="s">
        <v>77</v>
      </c>
      <c r="AY363" s="160" t="s">
        <v>212</v>
      </c>
    </row>
    <row r="364" spans="2:65" s="1" customFormat="1" ht="16.5" customHeight="1">
      <c r="B364" s="34"/>
      <c r="C364" s="133" t="s">
        <v>704</v>
      </c>
      <c r="D364" s="133" t="s">
        <v>215</v>
      </c>
      <c r="E364" s="134" t="s">
        <v>10000</v>
      </c>
      <c r="F364" s="135" t="s">
        <v>10001</v>
      </c>
      <c r="G364" s="136" t="s">
        <v>624</v>
      </c>
      <c r="H364" s="137">
        <v>5</v>
      </c>
      <c r="I364" s="138"/>
      <c r="J364" s="139">
        <f>ROUND(I364*H364,2)</f>
        <v>0</v>
      </c>
      <c r="K364" s="135" t="s">
        <v>245</v>
      </c>
      <c r="L364" s="34"/>
      <c r="M364" s="140" t="s">
        <v>19</v>
      </c>
      <c r="N364" s="141" t="s">
        <v>40</v>
      </c>
      <c r="P364" s="142">
        <f>O364*H364</f>
        <v>0</v>
      </c>
      <c r="Q364" s="142">
        <v>0</v>
      </c>
      <c r="R364" s="142">
        <f>Q364*H364</f>
        <v>0</v>
      </c>
      <c r="S364" s="142">
        <v>0</v>
      </c>
      <c r="T364" s="143">
        <f>S364*H364</f>
        <v>0</v>
      </c>
      <c r="AR364" s="144" t="s">
        <v>229</v>
      </c>
      <c r="AT364" s="144" t="s">
        <v>215</v>
      </c>
      <c r="AU364" s="144" t="s">
        <v>79</v>
      </c>
      <c r="AY364" s="19" t="s">
        <v>212</v>
      </c>
      <c r="BE364" s="145">
        <f>IF(N364="základní",J364,0)</f>
        <v>0</v>
      </c>
      <c r="BF364" s="145">
        <f>IF(N364="snížená",J364,0)</f>
        <v>0</v>
      </c>
      <c r="BG364" s="145">
        <f>IF(N364="zákl. přenesená",J364,0)</f>
        <v>0</v>
      </c>
      <c r="BH364" s="145">
        <f>IF(N364="sníž. přenesená",J364,0)</f>
        <v>0</v>
      </c>
      <c r="BI364" s="145">
        <f>IF(N364="nulová",J364,0)</f>
        <v>0</v>
      </c>
      <c r="BJ364" s="19" t="s">
        <v>77</v>
      </c>
      <c r="BK364" s="145">
        <f>ROUND(I364*H364,2)</f>
        <v>0</v>
      </c>
      <c r="BL364" s="19" t="s">
        <v>229</v>
      </c>
      <c r="BM364" s="144" t="s">
        <v>10002</v>
      </c>
    </row>
    <row r="365" spans="2:65" s="1" customFormat="1" ht="39">
      <c r="B365" s="34"/>
      <c r="D365" s="150" t="s">
        <v>224</v>
      </c>
      <c r="F365" s="151" t="s">
        <v>10003</v>
      </c>
      <c r="I365" s="148"/>
      <c r="L365" s="34"/>
      <c r="M365" s="149"/>
      <c r="T365" s="55"/>
      <c r="AT365" s="19" t="s">
        <v>224</v>
      </c>
      <c r="AU365" s="19" t="s">
        <v>79</v>
      </c>
    </row>
    <row r="366" spans="2:65" s="14" customFormat="1">
      <c r="B366" s="170"/>
      <c r="D366" s="150" t="s">
        <v>226</v>
      </c>
      <c r="E366" s="171" t="s">
        <v>19</v>
      </c>
      <c r="F366" s="172" t="s">
        <v>10004</v>
      </c>
      <c r="H366" s="171" t="s">
        <v>19</v>
      </c>
      <c r="I366" s="173"/>
      <c r="L366" s="170"/>
      <c r="M366" s="174"/>
      <c r="T366" s="175"/>
      <c r="AT366" s="171" t="s">
        <v>226</v>
      </c>
      <c r="AU366" s="171" t="s">
        <v>79</v>
      </c>
      <c r="AV366" s="14" t="s">
        <v>77</v>
      </c>
      <c r="AW366" s="14" t="s">
        <v>31</v>
      </c>
      <c r="AX366" s="14" t="s">
        <v>69</v>
      </c>
      <c r="AY366" s="171" t="s">
        <v>212</v>
      </c>
    </row>
    <row r="367" spans="2:65" s="12" customFormat="1">
      <c r="B367" s="152"/>
      <c r="D367" s="150" t="s">
        <v>226</v>
      </c>
      <c r="E367" s="153" t="s">
        <v>19</v>
      </c>
      <c r="F367" s="154" t="s">
        <v>10005</v>
      </c>
      <c r="H367" s="155">
        <v>3</v>
      </c>
      <c r="I367" s="156"/>
      <c r="L367" s="152"/>
      <c r="M367" s="157"/>
      <c r="T367" s="158"/>
      <c r="AT367" s="153" t="s">
        <v>226</v>
      </c>
      <c r="AU367" s="153" t="s">
        <v>79</v>
      </c>
      <c r="AV367" s="12" t="s">
        <v>79</v>
      </c>
      <c r="AW367" s="12" t="s">
        <v>31</v>
      </c>
      <c r="AX367" s="12" t="s">
        <v>69</v>
      </c>
      <c r="AY367" s="153" t="s">
        <v>212</v>
      </c>
    </row>
    <row r="368" spans="2:65" s="12" customFormat="1">
      <c r="B368" s="152"/>
      <c r="D368" s="150" t="s">
        <v>226</v>
      </c>
      <c r="E368" s="153" t="s">
        <v>19</v>
      </c>
      <c r="F368" s="154" t="s">
        <v>10006</v>
      </c>
      <c r="H368" s="155">
        <v>2</v>
      </c>
      <c r="I368" s="156"/>
      <c r="L368" s="152"/>
      <c r="M368" s="157"/>
      <c r="T368" s="158"/>
      <c r="AT368" s="153" t="s">
        <v>226</v>
      </c>
      <c r="AU368" s="153" t="s">
        <v>79</v>
      </c>
      <c r="AV368" s="12" t="s">
        <v>79</v>
      </c>
      <c r="AW368" s="12" t="s">
        <v>31</v>
      </c>
      <c r="AX368" s="12" t="s">
        <v>69</v>
      </c>
      <c r="AY368" s="153" t="s">
        <v>212</v>
      </c>
    </row>
    <row r="369" spans="2:65" s="13" customFormat="1">
      <c r="B369" s="159"/>
      <c r="D369" s="150" t="s">
        <v>226</v>
      </c>
      <c r="E369" s="160" t="s">
        <v>19</v>
      </c>
      <c r="F369" s="161" t="s">
        <v>228</v>
      </c>
      <c r="H369" s="162">
        <v>5</v>
      </c>
      <c r="I369" s="163"/>
      <c r="L369" s="159"/>
      <c r="M369" s="164"/>
      <c r="T369" s="165"/>
      <c r="AT369" s="160" t="s">
        <v>226</v>
      </c>
      <c r="AU369" s="160" t="s">
        <v>79</v>
      </c>
      <c r="AV369" s="13" t="s">
        <v>229</v>
      </c>
      <c r="AW369" s="13" t="s">
        <v>31</v>
      </c>
      <c r="AX369" s="13" t="s">
        <v>77</v>
      </c>
      <c r="AY369" s="160" t="s">
        <v>212</v>
      </c>
    </row>
    <row r="370" spans="2:65" s="1" customFormat="1" ht="16.5" customHeight="1">
      <c r="B370" s="34"/>
      <c r="C370" s="133" t="s">
        <v>725</v>
      </c>
      <c r="D370" s="133" t="s">
        <v>215</v>
      </c>
      <c r="E370" s="134" t="s">
        <v>10007</v>
      </c>
      <c r="F370" s="135" t="s">
        <v>10008</v>
      </c>
      <c r="G370" s="136" t="s">
        <v>624</v>
      </c>
      <c r="H370" s="137">
        <v>1</v>
      </c>
      <c r="I370" s="138"/>
      <c r="J370" s="139">
        <f>ROUND(I370*H370,2)</f>
        <v>0</v>
      </c>
      <c r="K370" s="135" t="s">
        <v>245</v>
      </c>
      <c r="L370" s="34"/>
      <c r="M370" s="140" t="s">
        <v>19</v>
      </c>
      <c r="N370" s="141" t="s">
        <v>40</v>
      </c>
      <c r="P370" s="142">
        <f>O370*H370</f>
        <v>0</v>
      </c>
      <c r="Q370" s="142">
        <v>0</v>
      </c>
      <c r="R370" s="142">
        <f>Q370*H370</f>
        <v>0</v>
      </c>
      <c r="S370" s="142">
        <v>0</v>
      </c>
      <c r="T370" s="143">
        <f>S370*H370</f>
        <v>0</v>
      </c>
      <c r="AR370" s="144" t="s">
        <v>229</v>
      </c>
      <c r="AT370" s="144" t="s">
        <v>215</v>
      </c>
      <c r="AU370" s="144" t="s">
        <v>79</v>
      </c>
      <c r="AY370" s="19" t="s">
        <v>212</v>
      </c>
      <c r="BE370" s="145">
        <f>IF(N370="základní",J370,0)</f>
        <v>0</v>
      </c>
      <c r="BF370" s="145">
        <f>IF(N370="snížená",J370,0)</f>
        <v>0</v>
      </c>
      <c r="BG370" s="145">
        <f>IF(N370="zákl. přenesená",J370,0)</f>
        <v>0</v>
      </c>
      <c r="BH370" s="145">
        <f>IF(N370="sníž. přenesená",J370,0)</f>
        <v>0</v>
      </c>
      <c r="BI370" s="145">
        <f>IF(N370="nulová",J370,0)</f>
        <v>0</v>
      </c>
      <c r="BJ370" s="19" t="s">
        <v>77</v>
      </c>
      <c r="BK370" s="145">
        <f>ROUND(I370*H370,2)</f>
        <v>0</v>
      </c>
      <c r="BL370" s="19" t="s">
        <v>229</v>
      </c>
      <c r="BM370" s="144" t="s">
        <v>10009</v>
      </c>
    </row>
    <row r="371" spans="2:65" s="1" customFormat="1" ht="126.75">
      <c r="B371" s="34"/>
      <c r="D371" s="150" t="s">
        <v>224</v>
      </c>
      <c r="F371" s="151" t="s">
        <v>10010</v>
      </c>
      <c r="I371" s="148"/>
      <c r="L371" s="34"/>
      <c r="M371" s="149"/>
      <c r="T371" s="55"/>
      <c r="AT371" s="19" t="s">
        <v>224</v>
      </c>
      <c r="AU371" s="19" t="s">
        <v>79</v>
      </c>
    </row>
    <row r="372" spans="2:65" s="12" customFormat="1">
      <c r="B372" s="152"/>
      <c r="D372" s="150" t="s">
        <v>226</v>
      </c>
      <c r="E372" s="153" t="s">
        <v>19</v>
      </c>
      <c r="F372" s="154" t="s">
        <v>10011</v>
      </c>
      <c r="H372" s="155">
        <v>1</v>
      </c>
      <c r="I372" s="156"/>
      <c r="L372" s="152"/>
      <c r="M372" s="157"/>
      <c r="T372" s="158"/>
      <c r="AT372" s="153" t="s">
        <v>226</v>
      </c>
      <c r="AU372" s="153" t="s">
        <v>79</v>
      </c>
      <c r="AV372" s="12" t="s">
        <v>79</v>
      </c>
      <c r="AW372" s="12" t="s">
        <v>31</v>
      </c>
      <c r="AX372" s="12" t="s">
        <v>69</v>
      </c>
      <c r="AY372" s="153" t="s">
        <v>212</v>
      </c>
    </row>
    <row r="373" spans="2:65" s="13" customFormat="1">
      <c r="B373" s="159"/>
      <c r="D373" s="150" t="s">
        <v>226</v>
      </c>
      <c r="E373" s="160" t="s">
        <v>19</v>
      </c>
      <c r="F373" s="161" t="s">
        <v>228</v>
      </c>
      <c r="H373" s="162">
        <v>1</v>
      </c>
      <c r="I373" s="163"/>
      <c r="L373" s="159"/>
      <c r="M373" s="164"/>
      <c r="T373" s="165"/>
      <c r="AT373" s="160" t="s">
        <v>226</v>
      </c>
      <c r="AU373" s="160" t="s">
        <v>79</v>
      </c>
      <c r="AV373" s="13" t="s">
        <v>229</v>
      </c>
      <c r="AW373" s="13" t="s">
        <v>31</v>
      </c>
      <c r="AX373" s="13" t="s">
        <v>77</v>
      </c>
      <c r="AY373" s="160" t="s">
        <v>212</v>
      </c>
    </row>
    <row r="374" spans="2:65" s="1" customFormat="1" ht="16.5" customHeight="1">
      <c r="B374" s="34"/>
      <c r="C374" s="133" t="s">
        <v>744</v>
      </c>
      <c r="D374" s="133" t="s">
        <v>215</v>
      </c>
      <c r="E374" s="134" t="s">
        <v>10012</v>
      </c>
      <c r="F374" s="135" t="s">
        <v>10013</v>
      </c>
      <c r="G374" s="136" t="s">
        <v>536</v>
      </c>
      <c r="H374" s="137">
        <v>11.2</v>
      </c>
      <c r="I374" s="138"/>
      <c r="J374" s="139">
        <f>ROUND(I374*H374,2)</f>
        <v>0</v>
      </c>
      <c r="K374" s="135" t="s">
        <v>219</v>
      </c>
      <c r="L374" s="34"/>
      <c r="M374" s="140" t="s">
        <v>19</v>
      </c>
      <c r="N374" s="141" t="s">
        <v>40</v>
      </c>
      <c r="P374" s="142">
        <f>O374*H374</f>
        <v>0</v>
      </c>
      <c r="Q374" s="142">
        <v>0</v>
      </c>
      <c r="R374" s="142">
        <f>Q374*H374</f>
        <v>0</v>
      </c>
      <c r="S374" s="142">
        <v>0</v>
      </c>
      <c r="T374" s="143">
        <f>S374*H374</f>
        <v>0</v>
      </c>
      <c r="AR374" s="144" t="s">
        <v>229</v>
      </c>
      <c r="AT374" s="144" t="s">
        <v>215</v>
      </c>
      <c r="AU374" s="144" t="s">
        <v>79</v>
      </c>
      <c r="AY374" s="19" t="s">
        <v>212</v>
      </c>
      <c r="BE374" s="145">
        <f>IF(N374="základní",J374,0)</f>
        <v>0</v>
      </c>
      <c r="BF374" s="145">
        <f>IF(N374="snížená",J374,0)</f>
        <v>0</v>
      </c>
      <c r="BG374" s="145">
        <f>IF(N374="zákl. přenesená",J374,0)</f>
        <v>0</v>
      </c>
      <c r="BH374" s="145">
        <f>IF(N374="sníž. přenesená",J374,0)</f>
        <v>0</v>
      </c>
      <c r="BI374" s="145">
        <f>IF(N374="nulová",J374,0)</f>
        <v>0</v>
      </c>
      <c r="BJ374" s="19" t="s">
        <v>77</v>
      </c>
      <c r="BK374" s="145">
        <f>ROUND(I374*H374,2)</f>
        <v>0</v>
      </c>
      <c r="BL374" s="19" t="s">
        <v>229</v>
      </c>
      <c r="BM374" s="144" t="s">
        <v>10014</v>
      </c>
    </row>
    <row r="375" spans="2:65" s="1" customFormat="1">
      <c r="B375" s="34"/>
      <c r="D375" s="146" t="s">
        <v>222</v>
      </c>
      <c r="F375" s="147" t="s">
        <v>10015</v>
      </c>
      <c r="I375" s="148"/>
      <c r="L375" s="34"/>
      <c r="M375" s="149"/>
      <c r="T375" s="55"/>
      <c r="AT375" s="19" t="s">
        <v>222</v>
      </c>
      <c r="AU375" s="19" t="s">
        <v>79</v>
      </c>
    </row>
    <row r="376" spans="2:65" s="14" customFormat="1">
      <c r="B376" s="170"/>
      <c r="D376" s="150" t="s">
        <v>226</v>
      </c>
      <c r="E376" s="171" t="s">
        <v>19</v>
      </c>
      <c r="F376" s="172" t="s">
        <v>10016</v>
      </c>
      <c r="H376" s="171" t="s">
        <v>19</v>
      </c>
      <c r="I376" s="173"/>
      <c r="L376" s="170"/>
      <c r="M376" s="174"/>
      <c r="T376" s="175"/>
      <c r="AT376" s="171" t="s">
        <v>226</v>
      </c>
      <c r="AU376" s="171" t="s">
        <v>79</v>
      </c>
      <c r="AV376" s="14" t="s">
        <v>77</v>
      </c>
      <c r="AW376" s="14" t="s">
        <v>31</v>
      </c>
      <c r="AX376" s="14" t="s">
        <v>69</v>
      </c>
      <c r="AY376" s="171" t="s">
        <v>212</v>
      </c>
    </row>
    <row r="377" spans="2:65" s="12" customFormat="1">
      <c r="B377" s="152"/>
      <c r="D377" s="150" t="s">
        <v>226</v>
      </c>
      <c r="E377" s="153" t="s">
        <v>19</v>
      </c>
      <c r="F377" s="154" t="s">
        <v>10017</v>
      </c>
      <c r="H377" s="155">
        <v>11.2</v>
      </c>
      <c r="I377" s="156"/>
      <c r="L377" s="152"/>
      <c r="M377" s="157"/>
      <c r="T377" s="158"/>
      <c r="AT377" s="153" t="s">
        <v>226</v>
      </c>
      <c r="AU377" s="153" t="s">
        <v>79</v>
      </c>
      <c r="AV377" s="12" t="s">
        <v>79</v>
      </c>
      <c r="AW377" s="12" t="s">
        <v>31</v>
      </c>
      <c r="AX377" s="12" t="s">
        <v>69</v>
      </c>
      <c r="AY377" s="153" t="s">
        <v>212</v>
      </c>
    </row>
    <row r="378" spans="2:65" s="13" customFormat="1">
      <c r="B378" s="159"/>
      <c r="D378" s="150" t="s">
        <v>226</v>
      </c>
      <c r="E378" s="160" t="s">
        <v>19</v>
      </c>
      <c r="F378" s="161" t="s">
        <v>228</v>
      </c>
      <c r="H378" s="162">
        <v>11.2</v>
      </c>
      <c r="I378" s="163"/>
      <c r="L378" s="159"/>
      <c r="M378" s="164"/>
      <c r="T378" s="165"/>
      <c r="AT378" s="160" t="s">
        <v>226</v>
      </c>
      <c r="AU378" s="160" t="s">
        <v>79</v>
      </c>
      <c r="AV378" s="13" t="s">
        <v>229</v>
      </c>
      <c r="AW378" s="13" t="s">
        <v>31</v>
      </c>
      <c r="AX378" s="13" t="s">
        <v>77</v>
      </c>
      <c r="AY378" s="160" t="s">
        <v>212</v>
      </c>
    </row>
    <row r="379" spans="2:65" s="1" customFormat="1" ht="16.5" customHeight="1">
      <c r="B379" s="34"/>
      <c r="C379" s="133" t="s">
        <v>750</v>
      </c>
      <c r="D379" s="133" t="s">
        <v>215</v>
      </c>
      <c r="E379" s="134" t="s">
        <v>10018</v>
      </c>
      <c r="F379" s="135" t="s">
        <v>10019</v>
      </c>
      <c r="G379" s="136" t="s">
        <v>624</v>
      </c>
      <c r="H379" s="137">
        <v>1</v>
      </c>
      <c r="I379" s="138"/>
      <c r="J379" s="139">
        <f>ROUND(I379*H379,2)</f>
        <v>0</v>
      </c>
      <c r="K379" s="135" t="s">
        <v>219</v>
      </c>
      <c r="L379" s="34"/>
      <c r="M379" s="140" t="s">
        <v>19</v>
      </c>
      <c r="N379" s="141" t="s">
        <v>40</v>
      </c>
      <c r="P379" s="142">
        <f>O379*H379</f>
        <v>0</v>
      </c>
      <c r="Q379" s="142">
        <v>0.45937</v>
      </c>
      <c r="R379" s="142">
        <f>Q379*H379</f>
        <v>0.45937</v>
      </c>
      <c r="S379" s="142">
        <v>0</v>
      </c>
      <c r="T379" s="143">
        <f>S379*H379</f>
        <v>0</v>
      </c>
      <c r="AR379" s="144" t="s">
        <v>229</v>
      </c>
      <c r="AT379" s="144" t="s">
        <v>215</v>
      </c>
      <c r="AU379" s="144" t="s">
        <v>79</v>
      </c>
      <c r="AY379" s="19" t="s">
        <v>212</v>
      </c>
      <c r="BE379" s="145">
        <f>IF(N379="základní",J379,0)</f>
        <v>0</v>
      </c>
      <c r="BF379" s="145">
        <f>IF(N379="snížená",J379,0)</f>
        <v>0</v>
      </c>
      <c r="BG379" s="145">
        <f>IF(N379="zákl. přenesená",J379,0)</f>
        <v>0</v>
      </c>
      <c r="BH379" s="145">
        <f>IF(N379="sníž. přenesená",J379,0)</f>
        <v>0</v>
      </c>
      <c r="BI379" s="145">
        <f>IF(N379="nulová",J379,0)</f>
        <v>0</v>
      </c>
      <c r="BJ379" s="19" t="s">
        <v>77</v>
      </c>
      <c r="BK379" s="145">
        <f>ROUND(I379*H379,2)</f>
        <v>0</v>
      </c>
      <c r="BL379" s="19" t="s">
        <v>229</v>
      </c>
      <c r="BM379" s="144" t="s">
        <v>10020</v>
      </c>
    </row>
    <row r="380" spans="2:65" s="1" customFormat="1">
      <c r="B380" s="34"/>
      <c r="D380" s="146" t="s">
        <v>222</v>
      </c>
      <c r="F380" s="147" t="s">
        <v>10021</v>
      </c>
      <c r="I380" s="148"/>
      <c r="L380" s="34"/>
      <c r="M380" s="149"/>
      <c r="T380" s="55"/>
      <c r="AT380" s="19" t="s">
        <v>222</v>
      </c>
      <c r="AU380" s="19" t="s">
        <v>79</v>
      </c>
    </row>
    <row r="381" spans="2:65" s="14" customFormat="1">
      <c r="B381" s="170"/>
      <c r="D381" s="150" t="s">
        <v>226</v>
      </c>
      <c r="E381" s="171" t="s">
        <v>19</v>
      </c>
      <c r="F381" s="172" t="s">
        <v>10022</v>
      </c>
      <c r="H381" s="171" t="s">
        <v>19</v>
      </c>
      <c r="I381" s="173"/>
      <c r="L381" s="170"/>
      <c r="M381" s="174"/>
      <c r="T381" s="175"/>
      <c r="AT381" s="171" t="s">
        <v>226</v>
      </c>
      <c r="AU381" s="171" t="s">
        <v>79</v>
      </c>
      <c r="AV381" s="14" t="s">
        <v>77</v>
      </c>
      <c r="AW381" s="14" t="s">
        <v>31</v>
      </c>
      <c r="AX381" s="14" t="s">
        <v>69</v>
      </c>
      <c r="AY381" s="171" t="s">
        <v>212</v>
      </c>
    </row>
    <row r="382" spans="2:65" s="12" customFormat="1">
      <c r="B382" s="152"/>
      <c r="D382" s="150" t="s">
        <v>226</v>
      </c>
      <c r="E382" s="153" t="s">
        <v>19</v>
      </c>
      <c r="F382" s="154" t="s">
        <v>10023</v>
      </c>
      <c r="H382" s="155">
        <v>1</v>
      </c>
      <c r="I382" s="156"/>
      <c r="L382" s="152"/>
      <c r="M382" s="157"/>
      <c r="T382" s="158"/>
      <c r="AT382" s="153" t="s">
        <v>226</v>
      </c>
      <c r="AU382" s="153" t="s">
        <v>79</v>
      </c>
      <c r="AV382" s="12" t="s">
        <v>79</v>
      </c>
      <c r="AW382" s="12" t="s">
        <v>31</v>
      </c>
      <c r="AX382" s="12" t="s">
        <v>69</v>
      </c>
      <c r="AY382" s="153" t="s">
        <v>212</v>
      </c>
    </row>
    <row r="383" spans="2:65" s="13" customFormat="1">
      <c r="B383" s="159"/>
      <c r="D383" s="150" t="s">
        <v>226</v>
      </c>
      <c r="E383" s="160" t="s">
        <v>19</v>
      </c>
      <c r="F383" s="161" t="s">
        <v>228</v>
      </c>
      <c r="H383" s="162">
        <v>1</v>
      </c>
      <c r="I383" s="163"/>
      <c r="L383" s="159"/>
      <c r="M383" s="164"/>
      <c r="T383" s="165"/>
      <c r="AT383" s="160" t="s">
        <v>226</v>
      </c>
      <c r="AU383" s="160" t="s">
        <v>79</v>
      </c>
      <c r="AV383" s="13" t="s">
        <v>229</v>
      </c>
      <c r="AW383" s="13" t="s">
        <v>31</v>
      </c>
      <c r="AX383" s="13" t="s">
        <v>77</v>
      </c>
      <c r="AY383" s="160" t="s">
        <v>212</v>
      </c>
    </row>
    <row r="384" spans="2:65" s="1" customFormat="1" ht="16.5" customHeight="1">
      <c r="B384" s="34"/>
      <c r="C384" s="133" t="s">
        <v>762</v>
      </c>
      <c r="D384" s="133" t="s">
        <v>215</v>
      </c>
      <c r="E384" s="134" t="s">
        <v>10024</v>
      </c>
      <c r="F384" s="135" t="s">
        <v>10025</v>
      </c>
      <c r="G384" s="136" t="s">
        <v>218</v>
      </c>
      <c r="H384" s="137">
        <v>1</v>
      </c>
      <c r="I384" s="138"/>
      <c r="J384" s="139">
        <f>ROUND(I384*H384,2)</f>
        <v>0</v>
      </c>
      <c r="K384" s="135" t="s">
        <v>245</v>
      </c>
      <c r="L384" s="34"/>
      <c r="M384" s="140" t="s">
        <v>19</v>
      </c>
      <c r="N384" s="141" t="s">
        <v>40</v>
      </c>
      <c r="P384" s="142">
        <f>O384*H384</f>
        <v>0</v>
      </c>
      <c r="Q384" s="142">
        <v>0</v>
      </c>
      <c r="R384" s="142">
        <f>Q384*H384</f>
        <v>0</v>
      </c>
      <c r="S384" s="142">
        <v>0</v>
      </c>
      <c r="T384" s="143">
        <f>S384*H384</f>
        <v>0</v>
      </c>
      <c r="AR384" s="144" t="s">
        <v>229</v>
      </c>
      <c r="AT384" s="144" t="s">
        <v>215</v>
      </c>
      <c r="AU384" s="144" t="s">
        <v>79</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229</v>
      </c>
      <c r="BM384" s="144" t="s">
        <v>10026</v>
      </c>
    </row>
    <row r="385" spans="2:65" s="1" customFormat="1" ht="58.5">
      <c r="B385" s="34"/>
      <c r="D385" s="150" t="s">
        <v>224</v>
      </c>
      <c r="F385" s="151" t="s">
        <v>10027</v>
      </c>
      <c r="I385" s="148"/>
      <c r="L385" s="34"/>
      <c r="M385" s="149"/>
      <c r="T385" s="55"/>
      <c r="AT385" s="19" t="s">
        <v>224</v>
      </c>
      <c r="AU385" s="19" t="s">
        <v>79</v>
      </c>
    </row>
    <row r="386" spans="2:65" s="12" customFormat="1">
      <c r="B386" s="152"/>
      <c r="D386" s="150" t="s">
        <v>226</v>
      </c>
      <c r="E386" s="153" t="s">
        <v>19</v>
      </c>
      <c r="F386" s="154" t="s">
        <v>10028</v>
      </c>
      <c r="H386" s="155">
        <v>1</v>
      </c>
      <c r="I386" s="156"/>
      <c r="L386" s="152"/>
      <c r="M386" s="157"/>
      <c r="T386" s="158"/>
      <c r="AT386" s="153" t="s">
        <v>226</v>
      </c>
      <c r="AU386" s="153" t="s">
        <v>79</v>
      </c>
      <c r="AV386" s="12" t="s">
        <v>79</v>
      </c>
      <c r="AW386" s="12" t="s">
        <v>31</v>
      </c>
      <c r="AX386" s="12" t="s">
        <v>69</v>
      </c>
      <c r="AY386" s="153" t="s">
        <v>212</v>
      </c>
    </row>
    <row r="387" spans="2:65" s="13" customFormat="1">
      <c r="B387" s="159"/>
      <c r="D387" s="150" t="s">
        <v>226</v>
      </c>
      <c r="E387" s="160" t="s">
        <v>19</v>
      </c>
      <c r="F387" s="161" t="s">
        <v>228</v>
      </c>
      <c r="H387" s="162">
        <v>1</v>
      </c>
      <c r="I387" s="163"/>
      <c r="L387" s="159"/>
      <c r="M387" s="164"/>
      <c r="T387" s="165"/>
      <c r="AT387" s="160" t="s">
        <v>226</v>
      </c>
      <c r="AU387" s="160" t="s">
        <v>79</v>
      </c>
      <c r="AV387" s="13" t="s">
        <v>229</v>
      </c>
      <c r="AW387" s="13" t="s">
        <v>31</v>
      </c>
      <c r="AX387" s="13" t="s">
        <v>77</v>
      </c>
      <c r="AY387" s="160" t="s">
        <v>212</v>
      </c>
    </row>
    <row r="388" spans="2:65" s="1" customFormat="1" ht="16.5" customHeight="1">
      <c r="B388" s="34"/>
      <c r="C388" s="133" t="s">
        <v>769</v>
      </c>
      <c r="D388" s="133" t="s">
        <v>215</v>
      </c>
      <c r="E388" s="134" t="s">
        <v>10029</v>
      </c>
      <c r="F388" s="135" t="s">
        <v>10030</v>
      </c>
      <c r="G388" s="136" t="s">
        <v>536</v>
      </c>
      <c r="H388" s="137">
        <v>11.2</v>
      </c>
      <c r="I388" s="138"/>
      <c r="J388" s="139">
        <f>ROUND(I388*H388,2)</f>
        <v>0</v>
      </c>
      <c r="K388" s="135" t="s">
        <v>219</v>
      </c>
      <c r="L388" s="34"/>
      <c r="M388" s="140" t="s">
        <v>19</v>
      </c>
      <c r="N388" s="141" t="s">
        <v>40</v>
      </c>
      <c r="P388" s="142">
        <f>O388*H388</f>
        <v>0</v>
      </c>
      <c r="Q388" s="142">
        <v>1.9000000000000001E-4</v>
      </c>
      <c r="R388" s="142">
        <f>Q388*H388</f>
        <v>2.1280000000000001E-3</v>
      </c>
      <c r="S388" s="142">
        <v>0</v>
      </c>
      <c r="T388" s="143">
        <f>S388*H388</f>
        <v>0</v>
      </c>
      <c r="AR388" s="144" t="s">
        <v>229</v>
      </c>
      <c r="AT388" s="144" t="s">
        <v>215</v>
      </c>
      <c r="AU388" s="144" t="s">
        <v>79</v>
      </c>
      <c r="AY388" s="19" t="s">
        <v>212</v>
      </c>
      <c r="BE388" s="145">
        <f>IF(N388="základní",J388,0)</f>
        <v>0</v>
      </c>
      <c r="BF388" s="145">
        <f>IF(N388="snížená",J388,0)</f>
        <v>0</v>
      </c>
      <c r="BG388" s="145">
        <f>IF(N388="zákl. přenesená",J388,0)</f>
        <v>0</v>
      </c>
      <c r="BH388" s="145">
        <f>IF(N388="sníž. přenesená",J388,0)</f>
        <v>0</v>
      </c>
      <c r="BI388" s="145">
        <f>IF(N388="nulová",J388,0)</f>
        <v>0</v>
      </c>
      <c r="BJ388" s="19" t="s">
        <v>77</v>
      </c>
      <c r="BK388" s="145">
        <f>ROUND(I388*H388,2)</f>
        <v>0</v>
      </c>
      <c r="BL388" s="19" t="s">
        <v>229</v>
      </c>
      <c r="BM388" s="144" t="s">
        <v>10031</v>
      </c>
    </row>
    <row r="389" spans="2:65" s="1" customFormat="1">
      <c r="B389" s="34"/>
      <c r="D389" s="146" t="s">
        <v>222</v>
      </c>
      <c r="F389" s="147" t="s">
        <v>10032</v>
      </c>
      <c r="I389" s="148"/>
      <c r="L389" s="34"/>
      <c r="M389" s="149"/>
      <c r="T389" s="55"/>
      <c r="AT389" s="19" t="s">
        <v>222</v>
      </c>
      <c r="AU389" s="19" t="s">
        <v>79</v>
      </c>
    </row>
    <row r="390" spans="2:65" s="14" customFormat="1">
      <c r="B390" s="170"/>
      <c r="D390" s="150" t="s">
        <v>226</v>
      </c>
      <c r="E390" s="171" t="s">
        <v>19</v>
      </c>
      <c r="F390" s="172" t="s">
        <v>10033</v>
      </c>
      <c r="H390" s="171" t="s">
        <v>19</v>
      </c>
      <c r="I390" s="173"/>
      <c r="L390" s="170"/>
      <c r="M390" s="174"/>
      <c r="T390" s="175"/>
      <c r="AT390" s="171" t="s">
        <v>226</v>
      </c>
      <c r="AU390" s="171" t="s">
        <v>79</v>
      </c>
      <c r="AV390" s="14" t="s">
        <v>77</v>
      </c>
      <c r="AW390" s="14" t="s">
        <v>31</v>
      </c>
      <c r="AX390" s="14" t="s">
        <v>69</v>
      </c>
      <c r="AY390" s="171" t="s">
        <v>212</v>
      </c>
    </row>
    <row r="391" spans="2:65" s="12" customFormat="1">
      <c r="B391" s="152"/>
      <c r="D391" s="150" t="s">
        <v>226</v>
      </c>
      <c r="E391" s="153" t="s">
        <v>19</v>
      </c>
      <c r="F391" s="154" t="s">
        <v>10034</v>
      </c>
      <c r="H391" s="155">
        <v>11.2</v>
      </c>
      <c r="I391" s="156"/>
      <c r="L391" s="152"/>
      <c r="M391" s="157"/>
      <c r="T391" s="158"/>
      <c r="AT391" s="153" t="s">
        <v>226</v>
      </c>
      <c r="AU391" s="153" t="s">
        <v>79</v>
      </c>
      <c r="AV391" s="12" t="s">
        <v>79</v>
      </c>
      <c r="AW391" s="12" t="s">
        <v>31</v>
      </c>
      <c r="AX391" s="12" t="s">
        <v>69</v>
      </c>
      <c r="AY391" s="153" t="s">
        <v>212</v>
      </c>
    </row>
    <row r="392" spans="2:65" s="13" customFormat="1">
      <c r="B392" s="159"/>
      <c r="D392" s="150" t="s">
        <v>226</v>
      </c>
      <c r="E392" s="160" t="s">
        <v>19</v>
      </c>
      <c r="F392" s="161" t="s">
        <v>228</v>
      </c>
      <c r="H392" s="162">
        <v>11.2</v>
      </c>
      <c r="I392" s="163"/>
      <c r="L392" s="159"/>
      <c r="M392" s="164"/>
      <c r="T392" s="165"/>
      <c r="AT392" s="160" t="s">
        <v>226</v>
      </c>
      <c r="AU392" s="160" t="s">
        <v>79</v>
      </c>
      <c r="AV392" s="13" t="s">
        <v>229</v>
      </c>
      <c r="AW392" s="13" t="s">
        <v>31</v>
      </c>
      <c r="AX392" s="13" t="s">
        <v>77</v>
      </c>
      <c r="AY392" s="160" t="s">
        <v>212</v>
      </c>
    </row>
    <row r="393" spans="2:65" s="1" customFormat="1" ht="16.5" customHeight="1">
      <c r="B393" s="34"/>
      <c r="C393" s="133" t="s">
        <v>775</v>
      </c>
      <c r="D393" s="133" t="s">
        <v>215</v>
      </c>
      <c r="E393" s="134" t="s">
        <v>10035</v>
      </c>
      <c r="F393" s="135" t="s">
        <v>10036</v>
      </c>
      <c r="G393" s="136" t="s">
        <v>536</v>
      </c>
      <c r="H393" s="137">
        <v>11.2</v>
      </c>
      <c r="I393" s="138"/>
      <c r="J393" s="139">
        <f>ROUND(I393*H393,2)</f>
        <v>0</v>
      </c>
      <c r="K393" s="135" t="s">
        <v>219</v>
      </c>
      <c r="L393" s="34"/>
      <c r="M393" s="140" t="s">
        <v>19</v>
      </c>
      <c r="N393" s="141" t="s">
        <v>40</v>
      </c>
      <c r="P393" s="142">
        <f>O393*H393</f>
        <v>0</v>
      </c>
      <c r="Q393" s="142">
        <v>1.2999999999999999E-4</v>
      </c>
      <c r="R393" s="142">
        <f>Q393*H393</f>
        <v>1.4559999999999998E-3</v>
      </c>
      <c r="S393" s="142">
        <v>0</v>
      </c>
      <c r="T393" s="143">
        <f>S393*H393</f>
        <v>0</v>
      </c>
      <c r="AR393" s="144" t="s">
        <v>229</v>
      </c>
      <c r="AT393" s="144" t="s">
        <v>215</v>
      </c>
      <c r="AU393" s="144" t="s">
        <v>79</v>
      </c>
      <c r="AY393" s="19" t="s">
        <v>212</v>
      </c>
      <c r="BE393" s="145">
        <f>IF(N393="základní",J393,0)</f>
        <v>0</v>
      </c>
      <c r="BF393" s="145">
        <f>IF(N393="snížená",J393,0)</f>
        <v>0</v>
      </c>
      <c r="BG393" s="145">
        <f>IF(N393="zákl. přenesená",J393,0)</f>
        <v>0</v>
      </c>
      <c r="BH393" s="145">
        <f>IF(N393="sníž. přenesená",J393,0)</f>
        <v>0</v>
      </c>
      <c r="BI393" s="145">
        <f>IF(N393="nulová",J393,0)</f>
        <v>0</v>
      </c>
      <c r="BJ393" s="19" t="s">
        <v>77</v>
      </c>
      <c r="BK393" s="145">
        <f>ROUND(I393*H393,2)</f>
        <v>0</v>
      </c>
      <c r="BL393" s="19" t="s">
        <v>229</v>
      </c>
      <c r="BM393" s="144" t="s">
        <v>10037</v>
      </c>
    </row>
    <row r="394" spans="2:65" s="1" customFormat="1">
      <c r="B394" s="34"/>
      <c r="D394" s="146" t="s">
        <v>222</v>
      </c>
      <c r="F394" s="147" t="s">
        <v>10038</v>
      </c>
      <c r="I394" s="148"/>
      <c r="L394" s="34"/>
      <c r="M394" s="149"/>
      <c r="T394" s="55"/>
      <c r="AT394" s="19" t="s">
        <v>222</v>
      </c>
      <c r="AU394" s="19" t="s">
        <v>79</v>
      </c>
    </row>
    <row r="395" spans="2:65" s="14" customFormat="1">
      <c r="B395" s="170"/>
      <c r="D395" s="150" t="s">
        <v>226</v>
      </c>
      <c r="E395" s="171" t="s">
        <v>19</v>
      </c>
      <c r="F395" s="172" t="s">
        <v>10039</v>
      </c>
      <c r="H395" s="171" t="s">
        <v>19</v>
      </c>
      <c r="I395" s="173"/>
      <c r="L395" s="170"/>
      <c r="M395" s="174"/>
      <c r="T395" s="175"/>
      <c r="AT395" s="171" t="s">
        <v>226</v>
      </c>
      <c r="AU395" s="171" t="s">
        <v>79</v>
      </c>
      <c r="AV395" s="14" t="s">
        <v>77</v>
      </c>
      <c r="AW395" s="14" t="s">
        <v>31</v>
      </c>
      <c r="AX395" s="14" t="s">
        <v>69</v>
      </c>
      <c r="AY395" s="171" t="s">
        <v>212</v>
      </c>
    </row>
    <row r="396" spans="2:65" s="12" customFormat="1">
      <c r="B396" s="152"/>
      <c r="D396" s="150" t="s">
        <v>226</v>
      </c>
      <c r="E396" s="153" t="s">
        <v>19</v>
      </c>
      <c r="F396" s="154" t="s">
        <v>10040</v>
      </c>
      <c r="H396" s="155">
        <v>11.2</v>
      </c>
      <c r="I396" s="156"/>
      <c r="L396" s="152"/>
      <c r="M396" s="157"/>
      <c r="T396" s="158"/>
      <c r="AT396" s="153" t="s">
        <v>226</v>
      </c>
      <c r="AU396" s="153" t="s">
        <v>79</v>
      </c>
      <c r="AV396" s="12" t="s">
        <v>79</v>
      </c>
      <c r="AW396" s="12" t="s">
        <v>31</v>
      </c>
      <c r="AX396" s="12" t="s">
        <v>69</v>
      </c>
      <c r="AY396" s="153" t="s">
        <v>212</v>
      </c>
    </row>
    <row r="397" spans="2:65" s="13" customFormat="1">
      <c r="B397" s="159"/>
      <c r="D397" s="150" t="s">
        <v>226</v>
      </c>
      <c r="E397" s="160" t="s">
        <v>19</v>
      </c>
      <c r="F397" s="161" t="s">
        <v>228</v>
      </c>
      <c r="H397" s="162">
        <v>11.2</v>
      </c>
      <c r="I397" s="163"/>
      <c r="L397" s="159"/>
      <c r="M397" s="164"/>
      <c r="T397" s="165"/>
      <c r="AT397" s="160" t="s">
        <v>226</v>
      </c>
      <c r="AU397" s="160" t="s">
        <v>79</v>
      </c>
      <c r="AV397" s="13" t="s">
        <v>229</v>
      </c>
      <c r="AW397" s="13" t="s">
        <v>31</v>
      </c>
      <c r="AX397" s="13" t="s">
        <v>77</v>
      </c>
      <c r="AY397" s="160" t="s">
        <v>212</v>
      </c>
    </row>
    <row r="398" spans="2:65" s="11" customFormat="1" ht="22.9" customHeight="1">
      <c r="B398" s="121"/>
      <c r="D398" s="122" t="s">
        <v>68</v>
      </c>
      <c r="E398" s="131" t="s">
        <v>1371</v>
      </c>
      <c r="F398" s="131" t="s">
        <v>1372</v>
      </c>
      <c r="I398" s="124"/>
      <c r="J398" s="132">
        <f>BK398</f>
        <v>0</v>
      </c>
      <c r="L398" s="121"/>
      <c r="M398" s="126"/>
      <c r="P398" s="127">
        <f>SUM(P399:P404)</f>
        <v>0</v>
      </c>
      <c r="R398" s="127">
        <f>SUM(R399:R404)</f>
        <v>0</v>
      </c>
      <c r="T398" s="128">
        <f>SUM(T399:T404)</f>
        <v>0</v>
      </c>
      <c r="AR398" s="122" t="s">
        <v>77</v>
      </c>
      <c r="AT398" s="129" t="s">
        <v>68</v>
      </c>
      <c r="AU398" s="129" t="s">
        <v>77</v>
      </c>
      <c r="AY398" s="122" t="s">
        <v>212</v>
      </c>
      <c r="BK398" s="130">
        <f>SUM(BK399:BK404)</f>
        <v>0</v>
      </c>
    </row>
    <row r="399" spans="2:65" s="1" customFormat="1" ht="24.2" customHeight="1">
      <c r="B399" s="34"/>
      <c r="C399" s="133" t="s">
        <v>782</v>
      </c>
      <c r="D399" s="133" t="s">
        <v>215</v>
      </c>
      <c r="E399" s="134" t="s">
        <v>9125</v>
      </c>
      <c r="F399" s="135" t="s">
        <v>9126</v>
      </c>
      <c r="G399" s="136" t="s">
        <v>486</v>
      </c>
      <c r="H399" s="137">
        <v>0.752</v>
      </c>
      <c r="I399" s="138"/>
      <c r="J399" s="139">
        <f>ROUND(I399*H399,2)</f>
        <v>0</v>
      </c>
      <c r="K399" s="135" t="s">
        <v>219</v>
      </c>
      <c r="L399" s="34"/>
      <c r="M399" s="140" t="s">
        <v>19</v>
      </c>
      <c r="N399" s="141" t="s">
        <v>40</v>
      </c>
      <c r="P399" s="142">
        <f>O399*H399</f>
        <v>0</v>
      </c>
      <c r="Q399" s="142">
        <v>0</v>
      </c>
      <c r="R399" s="142">
        <f>Q399*H399</f>
        <v>0</v>
      </c>
      <c r="S399" s="142">
        <v>0</v>
      </c>
      <c r="T399" s="143">
        <f>S399*H399</f>
        <v>0</v>
      </c>
      <c r="AR399" s="144" t="s">
        <v>229</v>
      </c>
      <c r="AT399" s="144" t="s">
        <v>215</v>
      </c>
      <c r="AU399" s="144" t="s">
        <v>79</v>
      </c>
      <c r="AY399" s="19" t="s">
        <v>212</v>
      </c>
      <c r="BE399" s="145">
        <f>IF(N399="základní",J399,0)</f>
        <v>0</v>
      </c>
      <c r="BF399" s="145">
        <f>IF(N399="snížená",J399,0)</f>
        <v>0</v>
      </c>
      <c r="BG399" s="145">
        <f>IF(N399="zákl. přenesená",J399,0)</f>
        <v>0</v>
      </c>
      <c r="BH399" s="145">
        <f>IF(N399="sníž. přenesená",J399,0)</f>
        <v>0</v>
      </c>
      <c r="BI399" s="145">
        <f>IF(N399="nulová",J399,0)</f>
        <v>0</v>
      </c>
      <c r="BJ399" s="19" t="s">
        <v>77</v>
      </c>
      <c r="BK399" s="145">
        <f>ROUND(I399*H399,2)</f>
        <v>0</v>
      </c>
      <c r="BL399" s="19" t="s">
        <v>229</v>
      </c>
      <c r="BM399" s="144" t="s">
        <v>10041</v>
      </c>
    </row>
    <row r="400" spans="2:65" s="1" customFormat="1">
      <c r="B400" s="34"/>
      <c r="D400" s="146" t="s">
        <v>222</v>
      </c>
      <c r="F400" s="147" t="s">
        <v>9128</v>
      </c>
      <c r="I400" s="148"/>
      <c r="L400" s="34"/>
      <c r="M400" s="149"/>
      <c r="T400" s="55"/>
      <c r="AT400" s="19" t="s">
        <v>222</v>
      </c>
      <c r="AU400" s="19" t="s">
        <v>79</v>
      </c>
    </row>
    <row r="401" spans="2:65" s="12" customFormat="1">
      <c r="B401" s="152"/>
      <c r="D401" s="150" t="s">
        <v>226</v>
      </c>
      <c r="E401" s="153" t="s">
        <v>19</v>
      </c>
      <c r="F401" s="154" t="s">
        <v>10042</v>
      </c>
      <c r="H401" s="155">
        <v>0.752</v>
      </c>
      <c r="I401" s="156"/>
      <c r="L401" s="152"/>
      <c r="M401" s="157"/>
      <c r="T401" s="158"/>
      <c r="AT401" s="153" t="s">
        <v>226</v>
      </c>
      <c r="AU401" s="153" t="s">
        <v>79</v>
      </c>
      <c r="AV401" s="12" t="s">
        <v>79</v>
      </c>
      <c r="AW401" s="12" t="s">
        <v>31</v>
      </c>
      <c r="AX401" s="12" t="s">
        <v>69</v>
      </c>
      <c r="AY401" s="153" t="s">
        <v>212</v>
      </c>
    </row>
    <row r="402" spans="2:65" s="13" customFormat="1">
      <c r="B402" s="159"/>
      <c r="D402" s="150" t="s">
        <v>226</v>
      </c>
      <c r="E402" s="160" t="s">
        <v>19</v>
      </c>
      <c r="F402" s="161" t="s">
        <v>228</v>
      </c>
      <c r="H402" s="162">
        <v>0.752</v>
      </c>
      <c r="I402" s="163"/>
      <c r="L402" s="159"/>
      <c r="M402" s="164"/>
      <c r="T402" s="165"/>
      <c r="AT402" s="160" t="s">
        <v>226</v>
      </c>
      <c r="AU402" s="160" t="s">
        <v>79</v>
      </c>
      <c r="AV402" s="13" t="s">
        <v>229</v>
      </c>
      <c r="AW402" s="13" t="s">
        <v>31</v>
      </c>
      <c r="AX402" s="13" t="s">
        <v>77</v>
      </c>
      <c r="AY402" s="160" t="s">
        <v>212</v>
      </c>
    </row>
    <row r="403" spans="2:65" s="14" customFormat="1" ht="22.5">
      <c r="B403" s="170"/>
      <c r="D403" s="150" t="s">
        <v>226</v>
      </c>
      <c r="E403" s="171" t="s">
        <v>19</v>
      </c>
      <c r="F403" s="172" t="s">
        <v>10043</v>
      </c>
      <c r="H403" s="171" t="s">
        <v>19</v>
      </c>
      <c r="I403" s="173"/>
      <c r="L403" s="170"/>
      <c r="M403" s="174"/>
      <c r="T403" s="175"/>
      <c r="AT403" s="171" t="s">
        <v>226</v>
      </c>
      <c r="AU403" s="171" t="s">
        <v>79</v>
      </c>
      <c r="AV403" s="14" t="s">
        <v>77</v>
      </c>
      <c r="AW403" s="14" t="s">
        <v>31</v>
      </c>
      <c r="AX403" s="14" t="s">
        <v>69</v>
      </c>
      <c r="AY403" s="171" t="s">
        <v>212</v>
      </c>
    </row>
    <row r="404" spans="2:65" s="14" customFormat="1" ht="22.5">
      <c r="B404" s="170"/>
      <c r="D404" s="150" t="s">
        <v>226</v>
      </c>
      <c r="E404" s="171" t="s">
        <v>19</v>
      </c>
      <c r="F404" s="172" t="s">
        <v>10044</v>
      </c>
      <c r="H404" s="171" t="s">
        <v>19</v>
      </c>
      <c r="I404" s="173"/>
      <c r="L404" s="170"/>
      <c r="M404" s="174"/>
      <c r="T404" s="175"/>
      <c r="AT404" s="171" t="s">
        <v>226</v>
      </c>
      <c r="AU404" s="171" t="s">
        <v>79</v>
      </c>
      <c r="AV404" s="14" t="s">
        <v>77</v>
      </c>
      <c r="AW404" s="14" t="s">
        <v>31</v>
      </c>
      <c r="AX404" s="14" t="s">
        <v>69</v>
      </c>
      <c r="AY404" s="171" t="s">
        <v>212</v>
      </c>
    </row>
    <row r="405" spans="2:65" s="11" customFormat="1" ht="25.9" customHeight="1">
      <c r="B405" s="121"/>
      <c r="D405" s="122" t="s">
        <v>68</v>
      </c>
      <c r="E405" s="123" t="s">
        <v>2630</v>
      </c>
      <c r="F405" s="123" t="s">
        <v>2631</v>
      </c>
      <c r="I405" s="124"/>
      <c r="J405" s="125">
        <f>BK405</f>
        <v>0</v>
      </c>
      <c r="L405" s="121"/>
      <c r="M405" s="126"/>
      <c r="P405" s="127">
        <f>SUM(P406:P411)</f>
        <v>0</v>
      </c>
      <c r="R405" s="127">
        <f>SUM(R406:R411)</f>
        <v>0</v>
      </c>
      <c r="T405" s="128">
        <f>SUM(T406:T411)</f>
        <v>0</v>
      </c>
      <c r="AR405" s="122" t="s">
        <v>229</v>
      </c>
      <c r="AT405" s="129" t="s">
        <v>68</v>
      </c>
      <c r="AU405" s="129" t="s">
        <v>69</v>
      </c>
      <c r="AY405" s="122" t="s">
        <v>212</v>
      </c>
      <c r="BK405" s="130">
        <f>SUM(BK406:BK411)</f>
        <v>0</v>
      </c>
    </row>
    <row r="406" spans="2:65" s="1" customFormat="1" ht="16.5" customHeight="1">
      <c r="B406" s="34"/>
      <c r="C406" s="133" t="s">
        <v>795</v>
      </c>
      <c r="D406" s="133" t="s">
        <v>215</v>
      </c>
      <c r="E406" s="134" t="s">
        <v>9129</v>
      </c>
      <c r="F406" s="135" t="s">
        <v>9130</v>
      </c>
      <c r="G406" s="136" t="s">
        <v>408</v>
      </c>
      <c r="H406" s="137">
        <v>2</v>
      </c>
      <c r="I406" s="138"/>
      <c r="J406" s="139">
        <f>ROUND(I406*H406,2)</f>
        <v>0</v>
      </c>
      <c r="K406" s="135" t="s">
        <v>219</v>
      </c>
      <c r="L406" s="34"/>
      <c r="M406" s="140" t="s">
        <v>19</v>
      </c>
      <c r="N406" s="141" t="s">
        <v>40</v>
      </c>
      <c r="P406" s="142">
        <f>O406*H406</f>
        <v>0</v>
      </c>
      <c r="Q406" s="142">
        <v>0</v>
      </c>
      <c r="R406" s="142">
        <f>Q406*H406</f>
        <v>0</v>
      </c>
      <c r="S406" s="142">
        <v>0</v>
      </c>
      <c r="T406" s="143">
        <f>S406*H406</f>
        <v>0</v>
      </c>
      <c r="AR406" s="144" t="s">
        <v>2635</v>
      </c>
      <c r="AT406" s="144" t="s">
        <v>215</v>
      </c>
      <c r="AU406" s="144" t="s">
        <v>77</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2635</v>
      </c>
      <c r="BM406" s="144" t="s">
        <v>10045</v>
      </c>
    </row>
    <row r="407" spans="2:65" s="1" customFormat="1">
      <c r="B407" s="34"/>
      <c r="D407" s="146" t="s">
        <v>222</v>
      </c>
      <c r="F407" s="147" t="s">
        <v>9132</v>
      </c>
      <c r="I407" s="148"/>
      <c r="L407" s="34"/>
      <c r="M407" s="149"/>
      <c r="T407" s="55"/>
      <c r="AT407" s="19" t="s">
        <v>222</v>
      </c>
      <c r="AU407" s="19" t="s">
        <v>77</v>
      </c>
    </row>
    <row r="408" spans="2:65" s="14" customFormat="1" ht="22.5">
      <c r="B408" s="170"/>
      <c r="D408" s="150" t="s">
        <v>226</v>
      </c>
      <c r="E408" s="171" t="s">
        <v>19</v>
      </c>
      <c r="F408" s="172" t="s">
        <v>10046</v>
      </c>
      <c r="H408" s="171" t="s">
        <v>19</v>
      </c>
      <c r="I408" s="173"/>
      <c r="L408" s="170"/>
      <c r="M408" s="174"/>
      <c r="T408" s="175"/>
      <c r="AT408" s="171" t="s">
        <v>226</v>
      </c>
      <c r="AU408" s="171" t="s">
        <v>77</v>
      </c>
      <c r="AV408" s="14" t="s">
        <v>77</v>
      </c>
      <c r="AW408" s="14" t="s">
        <v>31</v>
      </c>
      <c r="AX408" s="14" t="s">
        <v>69</v>
      </c>
      <c r="AY408" s="171" t="s">
        <v>212</v>
      </c>
    </row>
    <row r="409" spans="2:65" s="12" customFormat="1">
      <c r="B409" s="152"/>
      <c r="D409" s="150" t="s">
        <v>226</v>
      </c>
      <c r="E409" s="153" t="s">
        <v>19</v>
      </c>
      <c r="F409" s="154" t="s">
        <v>10047</v>
      </c>
      <c r="H409" s="155">
        <v>2</v>
      </c>
      <c r="I409" s="156"/>
      <c r="L409" s="152"/>
      <c r="M409" s="157"/>
      <c r="T409" s="158"/>
      <c r="AT409" s="153" t="s">
        <v>226</v>
      </c>
      <c r="AU409" s="153" t="s">
        <v>77</v>
      </c>
      <c r="AV409" s="12" t="s">
        <v>79</v>
      </c>
      <c r="AW409" s="12" t="s">
        <v>31</v>
      </c>
      <c r="AX409" s="12" t="s">
        <v>69</v>
      </c>
      <c r="AY409" s="153" t="s">
        <v>212</v>
      </c>
    </row>
    <row r="410" spans="2:65" s="13" customFormat="1">
      <c r="B410" s="159"/>
      <c r="D410" s="150" t="s">
        <v>226</v>
      </c>
      <c r="E410" s="160" t="s">
        <v>19</v>
      </c>
      <c r="F410" s="161" t="s">
        <v>228</v>
      </c>
      <c r="H410" s="162">
        <v>2</v>
      </c>
      <c r="I410" s="163"/>
      <c r="L410" s="159"/>
      <c r="M410" s="164"/>
      <c r="T410" s="165"/>
      <c r="AT410" s="160" t="s">
        <v>226</v>
      </c>
      <c r="AU410" s="160" t="s">
        <v>77</v>
      </c>
      <c r="AV410" s="13" t="s">
        <v>229</v>
      </c>
      <c r="AW410" s="13" t="s">
        <v>31</v>
      </c>
      <c r="AX410" s="13" t="s">
        <v>77</v>
      </c>
      <c r="AY410" s="160" t="s">
        <v>212</v>
      </c>
    </row>
    <row r="411" spans="2:65" s="14" customFormat="1">
      <c r="B411" s="170"/>
      <c r="D411" s="150" t="s">
        <v>226</v>
      </c>
      <c r="E411" s="171" t="s">
        <v>19</v>
      </c>
      <c r="F411" s="172" t="s">
        <v>2639</v>
      </c>
      <c r="H411" s="171" t="s">
        <v>19</v>
      </c>
      <c r="I411" s="173"/>
      <c r="L411" s="170"/>
      <c r="M411" s="183"/>
      <c r="N411" s="184"/>
      <c r="O411" s="184"/>
      <c r="P411" s="184"/>
      <c r="Q411" s="184"/>
      <c r="R411" s="184"/>
      <c r="S411" s="184"/>
      <c r="T411" s="185"/>
      <c r="AT411" s="171" t="s">
        <v>226</v>
      </c>
      <c r="AU411" s="171" t="s">
        <v>77</v>
      </c>
      <c r="AV411" s="14" t="s">
        <v>77</v>
      </c>
      <c r="AW411" s="14" t="s">
        <v>31</v>
      </c>
      <c r="AX411" s="14" t="s">
        <v>69</v>
      </c>
      <c r="AY411" s="171" t="s">
        <v>212</v>
      </c>
    </row>
    <row r="412" spans="2:65" s="1" customFormat="1" ht="6.95" customHeight="1">
      <c r="B412" s="43"/>
      <c r="C412" s="44"/>
      <c r="D412" s="44"/>
      <c r="E412" s="44"/>
      <c r="F412" s="44"/>
      <c r="G412" s="44"/>
      <c r="H412" s="44"/>
      <c r="I412" s="44"/>
      <c r="J412" s="44"/>
      <c r="K412" s="44"/>
      <c r="L412" s="34"/>
    </row>
  </sheetData>
  <sheetProtection algorithmName="SHA-512" hashValue="NaPb8rnTRLiMfyab59jLgVmT2hYL1IA1Own0ApmQSQMC6kYGoGMtYy3ammO7t4FLEb2YDEjwgIfqL5vBaEfh6g==" saltValue="PSEtyY0jPEr12D5jeQ14DaNZcol+I0c2OSr4BX0iLFZjJoB816NMELHU4tNbWDIC1AWOdHpCFqlQcGjkTXYdDA==" spinCount="100000" sheet="1" objects="1" scenarios="1" formatColumns="0" formatRows="0" autoFilter="0"/>
  <autoFilter ref="C84:K411" xr:uid="{00000000-0009-0000-0000-00000C000000}"/>
  <mergeCells count="9">
    <mergeCell ref="E50:H50"/>
    <mergeCell ref="E75:H75"/>
    <mergeCell ref="E77:H77"/>
    <mergeCell ref="L2:V2"/>
    <mergeCell ref="E7:H7"/>
    <mergeCell ref="E9:H9"/>
    <mergeCell ref="E18:H18"/>
    <mergeCell ref="E27:H27"/>
    <mergeCell ref="E48:H48"/>
  </mergeCells>
  <hyperlinks>
    <hyperlink ref="F89" r:id="rId1" xr:uid="{00000000-0004-0000-0C00-000000000000}"/>
    <hyperlink ref="F93" r:id="rId2" xr:uid="{00000000-0004-0000-0C00-000001000000}"/>
    <hyperlink ref="F113" r:id="rId3" xr:uid="{00000000-0004-0000-0C00-000002000000}"/>
    <hyperlink ref="F126" r:id="rId4" xr:uid="{00000000-0004-0000-0C00-000003000000}"/>
    <hyperlink ref="F139" r:id="rId5" xr:uid="{00000000-0004-0000-0C00-000004000000}"/>
    <hyperlink ref="F152" r:id="rId6" xr:uid="{00000000-0004-0000-0C00-000005000000}"/>
    <hyperlink ref="F165" r:id="rId7" xr:uid="{00000000-0004-0000-0C00-000006000000}"/>
    <hyperlink ref="F169" r:id="rId8" xr:uid="{00000000-0004-0000-0C00-000007000000}"/>
    <hyperlink ref="F182" r:id="rId9" xr:uid="{00000000-0004-0000-0C00-000008000000}"/>
    <hyperlink ref="F186" r:id="rId10" xr:uid="{00000000-0004-0000-0C00-000009000000}"/>
    <hyperlink ref="F191" r:id="rId11" xr:uid="{00000000-0004-0000-0C00-00000A000000}"/>
    <hyperlink ref="F218" r:id="rId12" xr:uid="{00000000-0004-0000-0C00-00000B000000}"/>
    <hyperlink ref="F233" r:id="rId13" xr:uid="{00000000-0004-0000-0C00-00000C000000}"/>
    <hyperlink ref="F250" r:id="rId14" xr:uid="{00000000-0004-0000-0C00-00000D000000}"/>
    <hyperlink ref="F263" r:id="rId15" xr:uid="{00000000-0004-0000-0C00-00000E000000}"/>
    <hyperlink ref="F276" r:id="rId16" xr:uid="{00000000-0004-0000-0C00-00000F000000}"/>
    <hyperlink ref="F284" r:id="rId17" xr:uid="{00000000-0004-0000-0C00-000010000000}"/>
    <hyperlink ref="F289" r:id="rId18" xr:uid="{00000000-0004-0000-0C00-000011000000}"/>
    <hyperlink ref="F294" r:id="rId19" xr:uid="{00000000-0004-0000-0C00-000012000000}"/>
    <hyperlink ref="F299" r:id="rId20" xr:uid="{00000000-0004-0000-0C00-000013000000}"/>
    <hyperlink ref="F304" r:id="rId21" xr:uid="{00000000-0004-0000-0C00-000014000000}"/>
    <hyperlink ref="F309" r:id="rId22" xr:uid="{00000000-0004-0000-0C00-000015000000}"/>
    <hyperlink ref="F316" r:id="rId23" xr:uid="{00000000-0004-0000-0C00-000016000000}"/>
    <hyperlink ref="F329" r:id="rId24" xr:uid="{00000000-0004-0000-0C00-000017000000}"/>
    <hyperlink ref="F375" r:id="rId25" xr:uid="{00000000-0004-0000-0C00-000018000000}"/>
    <hyperlink ref="F380" r:id="rId26" xr:uid="{00000000-0004-0000-0C00-000019000000}"/>
    <hyperlink ref="F389" r:id="rId27" xr:uid="{00000000-0004-0000-0C00-00001A000000}"/>
    <hyperlink ref="F394" r:id="rId28" xr:uid="{00000000-0004-0000-0C00-00001B000000}"/>
    <hyperlink ref="F400" r:id="rId29" xr:uid="{00000000-0004-0000-0C00-00001C000000}"/>
    <hyperlink ref="F407" r:id="rId30" xr:uid="{00000000-0004-0000-0C00-00001D000000}"/>
  </hyperlinks>
  <pageMargins left="0.39374999999999999" right="0.39374999999999999" top="0.39374999999999999" bottom="0.39374999999999999" header="0" footer="0"/>
  <pageSetup paperSize="9" scale="84" fitToHeight="100" orientation="landscape" blackAndWhite="1" r:id="rId31"/>
  <headerFooter>
    <oddFooter>&amp;CStrana &amp;P z &amp;N</oddFooter>
  </headerFooter>
  <drawing r:id="rId3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290"/>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115</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10048</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ROUND(J85,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ROUND((SUM(BE85:BE289)),  2)</f>
        <v>0</v>
      </c>
      <c r="I33" s="95">
        <v>0.21</v>
      </c>
      <c r="J33" s="85">
        <f>ROUND(((SUM(BE85:BE289))*I33),  2)</f>
        <v>0</v>
      </c>
      <c r="L33" s="34"/>
    </row>
    <row r="34" spans="2:12" s="1" customFormat="1" ht="14.45" customHeight="1">
      <c r="B34" s="34"/>
      <c r="E34" s="29" t="s">
        <v>41</v>
      </c>
      <c r="F34" s="85">
        <f>ROUND((SUM(BF85:BF289)),  2)</f>
        <v>0</v>
      </c>
      <c r="I34" s="95">
        <v>0.12</v>
      </c>
      <c r="J34" s="85">
        <f>ROUND(((SUM(BF85:BF289))*I34),  2)</f>
        <v>0</v>
      </c>
      <c r="L34" s="34"/>
    </row>
    <row r="35" spans="2:12" s="1" customFormat="1" ht="14.45" hidden="1" customHeight="1">
      <c r="B35" s="34"/>
      <c r="E35" s="29" t="s">
        <v>42</v>
      </c>
      <c r="F35" s="85">
        <f>ROUND((SUM(BG85:BG289)),  2)</f>
        <v>0</v>
      </c>
      <c r="I35" s="95">
        <v>0.21</v>
      </c>
      <c r="J35" s="85">
        <f>0</f>
        <v>0</v>
      </c>
      <c r="L35" s="34"/>
    </row>
    <row r="36" spans="2:12" s="1" customFormat="1" ht="14.45" hidden="1" customHeight="1">
      <c r="B36" s="34"/>
      <c r="E36" s="29" t="s">
        <v>43</v>
      </c>
      <c r="F36" s="85">
        <f>ROUND((SUM(BH85:BH289)),  2)</f>
        <v>0</v>
      </c>
      <c r="I36" s="95">
        <v>0.12</v>
      </c>
      <c r="J36" s="85">
        <f>0</f>
        <v>0</v>
      </c>
      <c r="L36" s="34"/>
    </row>
    <row r="37" spans="2:12" s="1" customFormat="1" ht="14.45" hidden="1" customHeight="1">
      <c r="B37" s="34"/>
      <c r="E37" s="29" t="s">
        <v>44</v>
      </c>
      <c r="F37" s="85">
        <f>ROUND((SUM(BI85:BI289)),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D.1.2.2.1.19.-2 - ZTI - AREÁLOVÝ VODOVOD</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J85</f>
        <v>0</v>
      </c>
      <c r="L59" s="34"/>
      <c r="AU59" s="19" t="s">
        <v>189</v>
      </c>
    </row>
    <row r="60" spans="2:47" s="8" customFormat="1" ht="24.95" customHeight="1">
      <c r="B60" s="105"/>
      <c r="D60" s="106" t="s">
        <v>372</v>
      </c>
      <c r="E60" s="107"/>
      <c r="F60" s="107"/>
      <c r="G60" s="107"/>
      <c r="H60" s="107"/>
      <c r="I60" s="107"/>
      <c r="J60" s="108">
        <f>J86</f>
        <v>0</v>
      </c>
      <c r="L60" s="105"/>
    </row>
    <row r="61" spans="2:47" s="9" customFormat="1" ht="19.899999999999999" customHeight="1">
      <c r="B61" s="109"/>
      <c r="D61" s="110" t="s">
        <v>373</v>
      </c>
      <c r="E61" s="111"/>
      <c r="F61" s="111"/>
      <c r="G61" s="111"/>
      <c r="H61" s="111"/>
      <c r="I61" s="111"/>
      <c r="J61" s="112">
        <f>J87</f>
        <v>0</v>
      </c>
      <c r="L61" s="109"/>
    </row>
    <row r="62" spans="2:47" s="9" customFormat="1" ht="19.899999999999999" customHeight="1">
      <c r="B62" s="109"/>
      <c r="D62" s="110" t="s">
        <v>2649</v>
      </c>
      <c r="E62" s="111"/>
      <c r="F62" s="111"/>
      <c r="G62" s="111"/>
      <c r="H62" s="111"/>
      <c r="I62" s="111"/>
      <c r="J62" s="112">
        <f>J210</f>
        <v>0</v>
      </c>
      <c r="L62" s="109"/>
    </row>
    <row r="63" spans="2:47" s="9" customFormat="1" ht="19.899999999999999" customHeight="1">
      <c r="B63" s="109"/>
      <c r="D63" s="110" t="s">
        <v>10049</v>
      </c>
      <c r="E63" s="111"/>
      <c r="F63" s="111"/>
      <c r="G63" s="111"/>
      <c r="H63" s="111"/>
      <c r="I63" s="111"/>
      <c r="J63" s="112">
        <f>J216</f>
        <v>0</v>
      </c>
      <c r="L63" s="109"/>
    </row>
    <row r="64" spans="2:47" s="9" customFormat="1" ht="19.899999999999999" customHeight="1">
      <c r="B64" s="109"/>
      <c r="D64" s="110" t="s">
        <v>376</v>
      </c>
      <c r="E64" s="111"/>
      <c r="F64" s="111"/>
      <c r="G64" s="111"/>
      <c r="H64" s="111"/>
      <c r="I64" s="111"/>
      <c r="J64" s="112">
        <f>J275</f>
        <v>0</v>
      </c>
      <c r="L64" s="109"/>
    </row>
    <row r="65" spans="2:12" s="8" customFormat="1" ht="24.95" customHeight="1">
      <c r="B65" s="105"/>
      <c r="D65" s="106" t="s">
        <v>402</v>
      </c>
      <c r="E65" s="107"/>
      <c r="F65" s="107"/>
      <c r="G65" s="107"/>
      <c r="H65" s="107"/>
      <c r="I65" s="107"/>
      <c r="J65" s="108">
        <f>J282</f>
        <v>0</v>
      </c>
      <c r="L65" s="105"/>
    </row>
    <row r="66" spans="2:12" s="1" customFormat="1" ht="21.75" customHeight="1">
      <c r="B66" s="34"/>
      <c r="L66" s="34"/>
    </row>
    <row r="67" spans="2:12" s="1" customFormat="1" ht="6.95" customHeight="1">
      <c r="B67" s="43"/>
      <c r="C67" s="44"/>
      <c r="D67" s="44"/>
      <c r="E67" s="44"/>
      <c r="F67" s="44"/>
      <c r="G67" s="44"/>
      <c r="H67" s="44"/>
      <c r="I67" s="44"/>
      <c r="J67" s="44"/>
      <c r="K67" s="44"/>
      <c r="L67" s="34"/>
    </row>
    <row r="71" spans="2:12" s="1" customFormat="1" ht="6.95" customHeight="1">
      <c r="B71" s="45"/>
      <c r="C71" s="46"/>
      <c r="D71" s="46"/>
      <c r="E71" s="46"/>
      <c r="F71" s="46"/>
      <c r="G71" s="46"/>
      <c r="H71" s="46"/>
      <c r="I71" s="46"/>
      <c r="J71" s="46"/>
      <c r="K71" s="46"/>
      <c r="L71" s="34"/>
    </row>
    <row r="72" spans="2:12" s="1" customFormat="1" ht="24.95" customHeight="1">
      <c r="B72" s="34"/>
      <c r="C72" s="23" t="s">
        <v>197</v>
      </c>
      <c r="L72" s="34"/>
    </row>
    <row r="73" spans="2:12" s="1" customFormat="1" ht="6.95" customHeight="1">
      <c r="B73" s="34"/>
      <c r="L73" s="34"/>
    </row>
    <row r="74" spans="2:12" s="1" customFormat="1" ht="12" customHeight="1">
      <c r="B74" s="34"/>
      <c r="C74" s="29" t="s">
        <v>16</v>
      </c>
      <c r="L74" s="34"/>
    </row>
    <row r="75" spans="2:12" s="1" customFormat="1" ht="16.5" customHeight="1">
      <c r="B75" s="34"/>
      <c r="E75" s="365" t="str">
        <f>E7</f>
        <v>Stavební úpravy budovy N (CEETe II) v areálu VŠB-TUO - Úpravy po DI - rev_a</v>
      </c>
      <c r="F75" s="366"/>
      <c r="G75" s="366"/>
      <c r="H75" s="366"/>
      <c r="L75" s="34"/>
    </row>
    <row r="76" spans="2:12" s="1" customFormat="1" ht="12" customHeight="1">
      <c r="B76" s="34"/>
      <c r="C76" s="29" t="s">
        <v>181</v>
      </c>
      <c r="L76" s="34"/>
    </row>
    <row r="77" spans="2:12" s="1" customFormat="1" ht="16.5" customHeight="1">
      <c r="B77" s="34"/>
      <c r="E77" s="356" t="str">
        <f>E9</f>
        <v>D.1.2.2.1.19.-2 - ZTI - AREÁLOVÝ VODOVOD</v>
      </c>
      <c r="F77" s="364"/>
      <c r="G77" s="364"/>
      <c r="H77" s="364"/>
      <c r="L77" s="34"/>
    </row>
    <row r="78" spans="2:12" s="1" customFormat="1" ht="6.95" customHeight="1">
      <c r="B78" s="34"/>
      <c r="L78" s="34"/>
    </row>
    <row r="79" spans="2:12" s="1" customFormat="1" ht="12" customHeight="1">
      <c r="B79" s="34"/>
      <c r="C79" s="29" t="s">
        <v>21</v>
      </c>
      <c r="F79" s="27" t="str">
        <f>F12</f>
        <v xml:space="preserve"> </v>
      </c>
      <c r="I79" s="29" t="s">
        <v>23</v>
      </c>
      <c r="J79" s="51" t="str">
        <f>IF(J12="","",J12)</f>
        <v>1. 10. 2025</v>
      </c>
      <c r="L79" s="34"/>
    </row>
    <row r="80" spans="2:12" s="1" customFormat="1" ht="6.95" customHeight="1">
      <c r="B80" s="34"/>
      <c r="L80" s="34"/>
    </row>
    <row r="81" spans="2:65" s="1" customFormat="1" ht="25.7" customHeight="1">
      <c r="B81" s="34"/>
      <c r="C81" s="29" t="s">
        <v>25</v>
      </c>
      <c r="F81" s="27" t="str">
        <f>E15</f>
        <v xml:space="preserve"> </v>
      </c>
      <c r="I81" s="29" t="s">
        <v>30</v>
      </c>
      <c r="J81" s="32" t="str">
        <f>E21</f>
        <v xml:space="preserve">TECHNICO Opava s.r.o., </v>
      </c>
      <c r="L81" s="34"/>
    </row>
    <row r="82" spans="2:65" s="1" customFormat="1" ht="15.2" customHeight="1">
      <c r="B82" s="34"/>
      <c r="C82" s="29" t="s">
        <v>28</v>
      </c>
      <c r="F82" s="27" t="str">
        <f>IF(E18="","",E18)</f>
        <v>Vyplň údaj</v>
      </c>
      <c r="I82" s="29" t="s">
        <v>32</v>
      </c>
      <c r="J82" s="32" t="str">
        <f>E24</f>
        <v xml:space="preserve"> </v>
      </c>
      <c r="L82" s="34"/>
    </row>
    <row r="83" spans="2:65" s="1" customFormat="1" ht="10.35" customHeight="1">
      <c r="B83" s="34"/>
      <c r="L83" s="34"/>
    </row>
    <row r="84" spans="2:65" s="10" customFormat="1" ht="29.25" customHeight="1">
      <c r="B84" s="113"/>
      <c r="C84" s="114" t="s">
        <v>198</v>
      </c>
      <c r="D84" s="115" t="s">
        <v>54</v>
      </c>
      <c r="E84" s="115" t="s">
        <v>50</v>
      </c>
      <c r="F84" s="115" t="s">
        <v>51</v>
      </c>
      <c r="G84" s="115" t="s">
        <v>199</v>
      </c>
      <c r="H84" s="115" t="s">
        <v>200</v>
      </c>
      <c r="I84" s="115" t="s">
        <v>201</v>
      </c>
      <c r="J84" s="115" t="s">
        <v>188</v>
      </c>
      <c r="K84" s="116" t="s">
        <v>202</v>
      </c>
      <c r="L84" s="113"/>
      <c r="M84" s="58" t="s">
        <v>19</v>
      </c>
      <c r="N84" s="59" t="s">
        <v>39</v>
      </c>
      <c r="O84" s="59" t="s">
        <v>203</v>
      </c>
      <c r="P84" s="59" t="s">
        <v>204</v>
      </c>
      <c r="Q84" s="59" t="s">
        <v>205</v>
      </c>
      <c r="R84" s="59" t="s">
        <v>206</v>
      </c>
      <c r="S84" s="59" t="s">
        <v>207</v>
      </c>
      <c r="T84" s="60" t="s">
        <v>208</v>
      </c>
    </row>
    <row r="85" spans="2:65" s="1" customFormat="1" ht="22.9" customHeight="1">
      <c r="B85" s="34"/>
      <c r="C85" s="63" t="s">
        <v>209</v>
      </c>
      <c r="J85" s="117">
        <f>BK85</f>
        <v>0</v>
      </c>
      <c r="L85" s="34"/>
      <c r="M85" s="61"/>
      <c r="N85" s="52"/>
      <c r="O85" s="52"/>
      <c r="P85" s="118">
        <f>P86+P282</f>
        <v>0</v>
      </c>
      <c r="Q85" s="52"/>
      <c r="R85" s="118">
        <f>R86+R282</f>
        <v>62.420903680000002</v>
      </c>
      <c r="S85" s="52"/>
      <c r="T85" s="119">
        <f>T86+T282</f>
        <v>0</v>
      </c>
      <c r="AT85" s="19" t="s">
        <v>68</v>
      </c>
      <c r="AU85" s="19" t="s">
        <v>189</v>
      </c>
      <c r="BK85" s="120">
        <f>BK86+BK282</f>
        <v>0</v>
      </c>
    </row>
    <row r="86" spans="2:65" s="11" customFormat="1" ht="25.9" customHeight="1">
      <c r="B86" s="121"/>
      <c r="D86" s="122" t="s">
        <v>68</v>
      </c>
      <c r="E86" s="123" t="s">
        <v>403</v>
      </c>
      <c r="F86" s="123" t="s">
        <v>404</v>
      </c>
      <c r="I86" s="124"/>
      <c r="J86" s="125">
        <f>BK86</f>
        <v>0</v>
      </c>
      <c r="L86" s="121"/>
      <c r="M86" s="126"/>
      <c r="P86" s="127">
        <f>P87+P210+P216+P275</f>
        <v>0</v>
      </c>
      <c r="R86" s="127">
        <f>R87+R210+R216+R275</f>
        <v>62.420903680000002</v>
      </c>
      <c r="T86" s="128">
        <f>T87+T210+T216+T275</f>
        <v>0</v>
      </c>
      <c r="AR86" s="122" t="s">
        <v>77</v>
      </c>
      <c r="AT86" s="129" t="s">
        <v>68</v>
      </c>
      <c r="AU86" s="129" t="s">
        <v>69</v>
      </c>
      <c r="AY86" s="122" t="s">
        <v>212</v>
      </c>
      <c r="BK86" s="130">
        <f>BK87+BK210+BK216+BK275</f>
        <v>0</v>
      </c>
    </row>
    <row r="87" spans="2:65" s="11" customFormat="1" ht="22.9" customHeight="1">
      <c r="B87" s="121"/>
      <c r="D87" s="122" t="s">
        <v>68</v>
      </c>
      <c r="E87" s="131" t="s">
        <v>77</v>
      </c>
      <c r="F87" s="131" t="s">
        <v>405</v>
      </c>
      <c r="I87" s="124"/>
      <c r="J87" s="132">
        <f>BK87</f>
        <v>0</v>
      </c>
      <c r="L87" s="121"/>
      <c r="M87" s="126"/>
      <c r="P87" s="127">
        <f>SUM(P88:P209)</f>
        <v>0</v>
      </c>
      <c r="R87" s="127">
        <f>SUM(R88:R209)</f>
        <v>61.940610880000001</v>
      </c>
      <c r="T87" s="128">
        <f>SUM(T88:T209)</f>
        <v>0</v>
      </c>
      <c r="AR87" s="122" t="s">
        <v>77</v>
      </c>
      <c r="AT87" s="129" t="s">
        <v>68</v>
      </c>
      <c r="AU87" s="129" t="s">
        <v>77</v>
      </c>
      <c r="AY87" s="122" t="s">
        <v>212</v>
      </c>
      <c r="BK87" s="130">
        <f>SUM(BK88:BK209)</f>
        <v>0</v>
      </c>
    </row>
    <row r="88" spans="2:65" s="1" customFormat="1" ht="16.5" customHeight="1">
      <c r="B88" s="34"/>
      <c r="C88" s="133" t="s">
        <v>77</v>
      </c>
      <c r="D88" s="133" t="s">
        <v>215</v>
      </c>
      <c r="E88" s="134" t="s">
        <v>406</v>
      </c>
      <c r="F88" s="135" t="s">
        <v>407</v>
      </c>
      <c r="G88" s="136" t="s">
        <v>408</v>
      </c>
      <c r="H88" s="137">
        <v>24</v>
      </c>
      <c r="I88" s="138"/>
      <c r="J88" s="139">
        <f>ROUND(I88*H88,2)</f>
        <v>0</v>
      </c>
      <c r="K88" s="135" t="s">
        <v>219</v>
      </c>
      <c r="L88" s="34"/>
      <c r="M88" s="140" t="s">
        <v>19</v>
      </c>
      <c r="N88" s="141" t="s">
        <v>40</v>
      </c>
      <c r="P88" s="142">
        <f>O88*H88</f>
        <v>0</v>
      </c>
      <c r="Q88" s="142">
        <v>3.0000000000000001E-5</v>
      </c>
      <c r="R88" s="142">
        <f>Q88*H88</f>
        <v>7.2000000000000005E-4</v>
      </c>
      <c r="S88" s="142">
        <v>0</v>
      </c>
      <c r="T88" s="143">
        <f>S88*H88</f>
        <v>0</v>
      </c>
      <c r="AR88" s="144" t="s">
        <v>229</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229</v>
      </c>
      <c r="BM88" s="144" t="s">
        <v>10050</v>
      </c>
    </row>
    <row r="89" spans="2:65" s="1" customFormat="1">
      <c r="B89" s="34"/>
      <c r="D89" s="146" t="s">
        <v>222</v>
      </c>
      <c r="F89" s="147" t="s">
        <v>410</v>
      </c>
      <c r="I89" s="148"/>
      <c r="L89" s="34"/>
      <c r="M89" s="149"/>
      <c r="T89" s="55"/>
      <c r="AT89" s="19" t="s">
        <v>222</v>
      </c>
      <c r="AU89" s="19" t="s">
        <v>79</v>
      </c>
    </row>
    <row r="90" spans="2:65" s="12" customFormat="1">
      <c r="B90" s="152"/>
      <c r="D90" s="150" t="s">
        <v>226</v>
      </c>
      <c r="E90" s="153" t="s">
        <v>19</v>
      </c>
      <c r="F90" s="154" t="s">
        <v>9791</v>
      </c>
      <c r="H90" s="155">
        <v>24</v>
      </c>
      <c r="I90" s="156"/>
      <c r="L90" s="152"/>
      <c r="M90" s="157"/>
      <c r="T90" s="158"/>
      <c r="AT90" s="153" t="s">
        <v>226</v>
      </c>
      <c r="AU90" s="153" t="s">
        <v>79</v>
      </c>
      <c r="AV90" s="12" t="s">
        <v>79</v>
      </c>
      <c r="AW90" s="12" t="s">
        <v>31</v>
      </c>
      <c r="AX90" s="12" t="s">
        <v>69</v>
      </c>
      <c r="AY90" s="153" t="s">
        <v>212</v>
      </c>
    </row>
    <row r="91" spans="2:65" s="13" customFormat="1">
      <c r="B91" s="159"/>
      <c r="D91" s="150" t="s">
        <v>226</v>
      </c>
      <c r="E91" s="160" t="s">
        <v>19</v>
      </c>
      <c r="F91" s="161" t="s">
        <v>228</v>
      </c>
      <c r="H91" s="162">
        <v>24</v>
      </c>
      <c r="I91" s="163"/>
      <c r="L91" s="159"/>
      <c r="M91" s="164"/>
      <c r="T91" s="165"/>
      <c r="AT91" s="160" t="s">
        <v>226</v>
      </c>
      <c r="AU91" s="160" t="s">
        <v>79</v>
      </c>
      <c r="AV91" s="13" t="s">
        <v>229</v>
      </c>
      <c r="AW91" s="13" t="s">
        <v>31</v>
      </c>
      <c r="AX91" s="13" t="s">
        <v>77</v>
      </c>
      <c r="AY91" s="160" t="s">
        <v>212</v>
      </c>
    </row>
    <row r="92" spans="2:65" s="1" customFormat="1" ht="24.2" customHeight="1">
      <c r="B92" s="34"/>
      <c r="C92" s="133" t="s">
        <v>79</v>
      </c>
      <c r="D92" s="133" t="s">
        <v>215</v>
      </c>
      <c r="E92" s="134" t="s">
        <v>412</v>
      </c>
      <c r="F92" s="135" t="s">
        <v>413</v>
      </c>
      <c r="G92" s="136" t="s">
        <v>414</v>
      </c>
      <c r="H92" s="137">
        <v>3</v>
      </c>
      <c r="I92" s="138"/>
      <c r="J92" s="139">
        <f>ROUND(I92*H92,2)</f>
        <v>0</v>
      </c>
      <c r="K92" s="135" t="s">
        <v>219</v>
      </c>
      <c r="L92" s="34"/>
      <c r="M92" s="140" t="s">
        <v>19</v>
      </c>
      <c r="N92" s="141" t="s">
        <v>40</v>
      </c>
      <c r="P92" s="142">
        <f>O92*H92</f>
        <v>0</v>
      </c>
      <c r="Q92" s="142">
        <v>0</v>
      </c>
      <c r="R92" s="142">
        <f>Q92*H92</f>
        <v>0</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10051</v>
      </c>
    </row>
    <row r="93" spans="2:65" s="1" customFormat="1">
      <c r="B93" s="34"/>
      <c r="D93" s="146" t="s">
        <v>222</v>
      </c>
      <c r="F93" s="147" t="s">
        <v>416</v>
      </c>
      <c r="I93" s="148"/>
      <c r="L93" s="34"/>
      <c r="M93" s="149"/>
      <c r="T93" s="55"/>
      <c r="AT93" s="19" t="s">
        <v>222</v>
      </c>
      <c r="AU93" s="19" t="s">
        <v>79</v>
      </c>
    </row>
    <row r="94" spans="2:65" s="12" customFormat="1">
      <c r="B94" s="152"/>
      <c r="D94" s="150" t="s">
        <v>226</v>
      </c>
      <c r="E94" s="153" t="s">
        <v>19</v>
      </c>
      <c r="F94" s="154" t="s">
        <v>9793</v>
      </c>
      <c r="H94" s="155">
        <v>3</v>
      </c>
      <c r="I94" s="156"/>
      <c r="L94" s="152"/>
      <c r="M94" s="157"/>
      <c r="T94" s="158"/>
      <c r="AT94" s="153" t="s">
        <v>226</v>
      </c>
      <c r="AU94" s="153" t="s">
        <v>79</v>
      </c>
      <c r="AV94" s="12" t="s">
        <v>79</v>
      </c>
      <c r="AW94" s="12" t="s">
        <v>31</v>
      </c>
      <c r="AX94" s="12" t="s">
        <v>69</v>
      </c>
      <c r="AY94" s="153" t="s">
        <v>212</v>
      </c>
    </row>
    <row r="95" spans="2:65" s="13" customFormat="1">
      <c r="B95" s="159"/>
      <c r="D95" s="150" t="s">
        <v>226</v>
      </c>
      <c r="E95" s="160" t="s">
        <v>19</v>
      </c>
      <c r="F95" s="161" t="s">
        <v>228</v>
      </c>
      <c r="H95" s="162">
        <v>3</v>
      </c>
      <c r="I95" s="163"/>
      <c r="L95" s="159"/>
      <c r="M95" s="164"/>
      <c r="T95" s="165"/>
      <c r="AT95" s="160" t="s">
        <v>226</v>
      </c>
      <c r="AU95" s="160" t="s">
        <v>79</v>
      </c>
      <c r="AV95" s="13" t="s">
        <v>229</v>
      </c>
      <c r="AW95" s="13" t="s">
        <v>31</v>
      </c>
      <c r="AX95" s="13" t="s">
        <v>77</v>
      </c>
      <c r="AY95" s="160" t="s">
        <v>212</v>
      </c>
    </row>
    <row r="96" spans="2:65" s="1" customFormat="1" ht="49.15" customHeight="1">
      <c r="B96" s="34"/>
      <c r="C96" s="133" t="s">
        <v>236</v>
      </c>
      <c r="D96" s="133" t="s">
        <v>215</v>
      </c>
      <c r="E96" s="134" t="s">
        <v>9794</v>
      </c>
      <c r="F96" s="135" t="s">
        <v>9795</v>
      </c>
      <c r="G96" s="136" t="s">
        <v>536</v>
      </c>
      <c r="H96" s="137">
        <v>0.5</v>
      </c>
      <c r="I96" s="138"/>
      <c r="J96" s="139">
        <f>ROUND(I96*H96,2)</f>
        <v>0</v>
      </c>
      <c r="K96" s="135" t="s">
        <v>245</v>
      </c>
      <c r="L96" s="34"/>
      <c r="M96" s="140" t="s">
        <v>19</v>
      </c>
      <c r="N96" s="141" t="s">
        <v>40</v>
      </c>
      <c r="P96" s="142">
        <f>O96*H96</f>
        <v>0</v>
      </c>
      <c r="Q96" s="142">
        <v>1.269E-2</v>
      </c>
      <c r="R96" s="142">
        <f>Q96*H96</f>
        <v>6.3449999999999999E-3</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10052</v>
      </c>
    </row>
    <row r="97" spans="2:65" s="12" customFormat="1">
      <c r="B97" s="152"/>
      <c r="D97" s="150" t="s">
        <v>226</v>
      </c>
      <c r="E97" s="153" t="s">
        <v>19</v>
      </c>
      <c r="F97" s="154" t="s">
        <v>9797</v>
      </c>
      <c r="H97" s="155">
        <v>0.5</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0.5</v>
      </c>
      <c r="I98" s="163"/>
      <c r="L98" s="159"/>
      <c r="M98" s="164"/>
      <c r="T98" s="165"/>
      <c r="AT98" s="160" t="s">
        <v>226</v>
      </c>
      <c r="AU98" s="160" t="s">
        <v>79</v>
      </c>
      <c r="AV98" s="13" t="s">
        <v>229</v>
      </c>
      <c r="AW98" s="13" t="s">
        <v>31</v>
      </c>
      <c r="AX98" s="13" t="s">
        <v>77</v>
      </c>
      <c r="AY98" s="160" t="s">
        <v>212</v>
      </c>
    </row>
    <row r="99" spans="2:65" s="1" customFormat="1" ht="49.15" customHeight="1">
      <c r="B99" s="34"/>
      <c r="C99" s="133" t="s">
        <v>229</v>
      </c>
      <c r="D99" s="133" t="s">
        <v>215</v>
      </c>
      <c r="E99" s="134" t="s">
        <v>9798</v>
      </c>
      <c r="F99" s="135" t="s">
        <v>9799</v>
      </c>
      <c r="G99" s="136" t="s">
        <v>536</v>
      </c>
      <c r="H99" s="137">
        <v>0.5</v>
      </c>
      <c r="I99" s="138"/>
      <c r="J99" s="139">
        <f>ROUND(I99*H99,2)</f>
        <v>0</v>
      </c>
      <c r="K99" s="135" t="s">
        <v>245</v>
      </c>
      <c r="L99" s="34"/>
      <c r="M99" s="140" t="s">
        <v>19</v>
      </c>
      <c r="N99" s="141" t="s">
        <v>40</v>
      </c>
      <c r="P99" s="142">
        <f>O99*H99</f>
        <v>0</v>
      </c>
      <c r="Q99" s="142">
        <v>8.6800000000000002E-3</v>
      </c>
      <c r="R99" s="142">
        <f>Q99*H99</f>
        <v>4.3400000000000001E-3</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10053</v>
      </c>
    </row>
    <row r="100" spans="2:65" s="12" customFormat="1">
      <c r="B100" s="152"/>
      <c r="D100" s="150" t="s">
        <v>226</v>
      </c>
      <c r="E100" s="153" t="s">
        <v>19</v>
      </c>
      <c r="F100" s="154" t="s">
        <v>9797</v>
      </c>
      <c r="H100" s="155">
        <v>0.5</v>
      </c>
      <c r="I100" s="156"/>
      <c r="L100" s="152"/>
      <c r="M100" s="157"/>
      <c r="T100" s="158"/>
      <c r="AT100" s="153" t="s">
        <v>226</v>
      </c>
      <c r="AU100" s="153" t="s">
        <v>79</v>
      </c>
      <c r="AV100" s="12" t="s">
        <v>79</v>
      </c>
      <c r="AW100" s="12" t="s">
        <v>31</v>
      </c>
      <c r="AX100" s="12" t="s">
        <v>69</v>
      </c>
      <c r="AY100" s="153" t="s">
        <v>212</v>
      </c>
    </row>
    <row r="101" spans="2:65" s="13" customFormat="1">
      <c r="B101" s="159"/>
      <c r="D101" s="150" t="s">
        <v>226</v>
      </c>
      <c r="E101" s="160" t="s">
        <v>19</v>
      </c>
      <c r="F101" s="161" t="s">
        <v>228</v>
      </c>
      <c r="H101" s="162">
        <v>0.5</v>
      </c>
      <c r="I101" s="163"/>
      <c r="L101" s="159"/>
      <c r="M101" s="164"/>
      <c r="T101" s="165"/>
      <c r="AT101" s="160" t="s">
        <v>226</v>
      </c>
      <c r="AU101" s="160" t="s">
        <v>79</v>
      </c>
      <c r="AV101" s="13" t="s">
        <v>229</v>
      </c>
      <c r="AW101" s="13" t="s">
        <v>31</v>
      </c>
      <c r="AX101" s="13" t="s">
        <v>77</v>
      </c>
      <c r="AY101" s="160" t="s">
        <v>212</v>
      </c>
    </row>
    <row r="102" spans="2:65" s="1" customFormat="1" ht="49.15" customHeight="1">
      <c r="B102" s="34"/>
      <c r="C102" s="133" t="s">
        <v>211</v>
      </c>
      <c r="D102" s="133" t="s">
        <v>215</v>
      </c>
      <c r="E102" s="134" t="s">
        <v>9802</v>
      </c>
      <c r="F102" s="135" t="s">
        <v>9803</v>
      </c>
      <c r="G102" s="136" t="s">
        <v>536</v>
      </c>
      <c r="H102" s="137">
        <v>0.5</v>
      </c>
      <c r="I102" s="138"/>
      <c r="J102" s="139">
        <f>ROUND(I102*H102,2)</f>
        <v>0</v>
      </c>
      <c r="K102" s="135" t="s">
        <v>245</v>
      </c>
      <c r="L102" s="34"/>
      <c r="M102" s="140" t="s">
        <v>19</v>
      </c>
      <c r="N102" s="141" t="s">
        <v>40</v>
      </c>
      <c r="P102" s="142">
        <f>O102*H102</f>
        <v>0</v>
      </c>
      <c r="Q102" s="142">
        <v>1.269E-2</v>
      </c>
      <c r="R102" s="142">
        <f>Q102*H102</f>
        <v>6.3449999999999999E-3</v>
      </c>
      <c r="S102" s="142">
        <v>0</v>
      </c>
      <c r="T102" s="143">
        <f>S102*H102</f>
        <v>0</v>
      </c>
      <c r="AR102" s="144" t="s">
        <v>229</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10054</v>
      </c>
    </row>
    <row r="103" spans="2:65" s="12" customFormat="1">
      <c r="B103" s="152"/>
      <c r="D103" s="150" t="s">
        <v>226</v>
      </c>
      <c r="E103" s="153" t="s">
        <v>19</v>
      </c>
      <c r="F103" s="154" t="s">
        <v>9797</v>
      </c>
      <c r="H103" s="155">
        <v>0.5</v>
      </c>
      <c r="I103" s="156"/>
      <c r="L103" s="152"/>
      <c r="M103" s="157"/>
      <c r="T103" s="158"/>
      <c r="AT103" s="153" t="s">
        <v>226</v>
      </c>
      <c r="AU103" s="153" t="s">
        <v>79</v>
      </c>
      <c r="AV103" s="12" t="s">
        <v>79</v>
      </c>
      <c r="AW103" s="12" t="s">
        <v>31</v>
      </c>
      <c r="AX103" s="12" t="s">
        <v>69</v>
      </c>
      <c r="AY103" s="153" t="s">
        <v>212</v>
      </c>
    </row>
    <row r="104" spans="2:65" s="13" customFormat="1">
      <c r="B104" s="159"/>
      <c r="D104" s="150" t="s">
        <v>226</v>
      </c>
      <c r="E104" s="160" t="s">
        <v>19</v>
      </c>
      <c r="F104" s="161" t="s">
        <v>228</v>
      </c>
      <c r="H104" s="162">
        <v>0.5</v>
      </c>
      <c r="I104" s="163"/>
      <c r="L104" s="159"/>
      <c r="M104" s="164"/>
      <c r="T104" s="165"/>
      <c r="AT104" s="160" t="s">
        <v>226</v>
      </c>
      <c r="AU104" s="160" t="s">
        <v>79</v>
      </c>
      <c r="AV104" s="13" t="s">
        <v>229</v>
      </c>
      <c r="AW104" s="13" t="s">
        <v>31</v>
      </c>
      <c r="AX104" s="13" t="s">
        <v>77</v>
      </c>
      <c r="AY104" s="160" t="s">
        <v>212</v>
      </c>
    </row>
    <row r="105" spans="2:65" s="1" customFormat="1" ht="49.15" customHeight="1">
      <c r="B105" s="34"/>
      <c r="C105" s="133" t="s">
        <v>253</v>
      </c>
      <c r="D105" s="133" t="s">
        <v>215</v>
      </c>
      <c r="E105" s="134" t="s">
        <v>9805</v>
      </c>
      <c r="F105" s="135" t="s">
        <v>9806</v>
      </c>
      <c r="G105" s="136" t="s">
        <v>536</v>
      </c>
      <c r="H105" s="137">
        <v>1</v>
      </c>
      <c r="I105" s="138"/>
      <c r="J105" s="139">
        <f>ROUND(I105*H105,2)</f>
        <v>0</v>
      </c>
      <c r="K105" s="135" t="s">
        <v>245</v>
      </c>
      <c r="L105" s="34"/>
      <c r="M105" s="140" t="s">
        <v>19</v>
      </c>
      <c r="N105" s="141" t="s">
        <v>40</v>
      </c>
      <c r="P105" s="142">
        <f>O105*H105</f>
        <v>0</v>
      </c>
      <c r="Q105" s="142">
        <v>6.053E-2</v>
      </c>
      <c r="R105" s="142">
        <f>Q105*H105</f>
        <v>6.053E-2</v>
      </c>
      <c r="S105" s="142">
        <v>0</v>
      </c>
      <c r="T105" s="143">
        <f>S105*H105</f>
        <v>0</v>
      </c>
      <c r="AR105" s="144" t="s">
        <v>229</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229</v>
      </c>
      <c r="BM105" s="144" t="s">
        <v>10055</v>
      </c>
    </row>
    <row r="106" spans="2:65" s="12" customFormat="1">
      <c r="B106" s="152"/>
      <c r="D106" s="150" t="s">
        <v>226</v>
      </c>
      <c r="E106" s="153" t="s">
        <v>19</v>
      </c>
      <c r="F106" s="154" t="s">
        <v>10056</v>
      </c>
      <c r="H106" s="155">
        <v>1</v>
      </c>
      <c r="I106" s="156"/>
      <c r="L106" s="152"/>
      <c r="M106" s="157"/>
      <c r="T106" s="158"/>
      <c r="AT106" s="153" t="s">
        <v>226</v>
      </c>
      <c r="AU106" s="153" t="s">
        <v>79</v>
      </c>
      <c r="AV106" s="12" t="s">
        <v>79</v>
      </c>
      <c r="AW106" s="12" t="s">
        <v>31</v>
      </c>
      <c r="AX106" s="12" t="s">
        <v>69</v>
      </c>
      <c r="AY106" s="153" t="s">
        <v>212</v>
      </c>
    </row>
    <row r="107" spans="2:65" s="13" customFormat="1">
      <c r="B107" s="159"/>
      <c r="D107" s="150" t="s">
        <v>226</v>
      </c>
      <c r="E107" s="160" t="s">
        <v>19</v>
      </c>
      <c r="F107" s="161" t="s">
        <v>228</v>
      </c>
      <c r="H107" s="162">
        <v>1</v>
      </c>
      <c r="I107" s="163"/>
      <c r="L107" s="159"/>
      <c r="M107" s="164"/>
      <c r="T107" s="165"/>
      <c r="AT107" s="160" t="s">
        <v>226</v>
      </c>
      <c r="AU107" s="160" t="s">
        <v>79</v>
      </c>
      <c r="AV107" s="13" t="s">
        <v>229</v>
      </c>
      <c r="AW107" s="13" t="s">
        <v>31</v>
      </c>
      <c r="AX107" s="13" t="s">
        <v>77</v>
      </c>
      <c r="AY107" s="160" t="s">
        <v>212</v>
      </c>
    </row>
    <row r="108" spans="2:65" s="1" customFormat="1" ht="21.75" customHeight="1">
      <c r="B108" s="34"/>
      <c r="C108" s="133" t="s">
        <v>259</v>
      </c>
      <c r="D108" s="133" t="s">
        <v>215</v>
      </c>
      <c r="E108" s="134" t="s">
        <v>9809</v>
      </c>
      <c r="F108" s="135" t="s">
        <v>9810</v>
      </c>
      <c r="G108" s="136" t="s">
        <v>536</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229</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10057</v>
      </c>
    </row>
    <row r="109" spans="2:65" s="1" customFormat="1" ht="117">
      <c r="B109" s="34"/>
      <c r="D109" s="150" t="s">
        <v>224</v>
      </c>
      <c r="F109" s="151" t="s">
        <v>9812</v>
      </c>
      <c r="I109" s="148"/>
      <c r="L109" s="34"/>
      <c r="M109" s="149"/>
      <c r="T109" s="55"/>
      <c r="AT109" s="19" t="s">
        <v>224</v>
      </c>
      <c r="AU109" s="19" t="s">
        <v>79</v>
      </c>
    </row>
    <row r="110" spans="2:65" s="12" customFormat="1">
      <c r="B110" s="152"/>
      <c r="D110" s="150" t="s">
        <v>226</v>
      </c>
      <c r="E110" s="153" t="s">
        <v>19</v>
      </c>
      <c r="F110" s="154" t="s">
        <v>10058</v>
      </c>
      <c r="H110" s="155">
        <v>1</v>
      </c>
      <c r="I110" s="156"/>
      <c r="L110" s="152"/>
      <c r="M110" s="157"/>
      <c r="T110" s="158"/>
      <c r="AT110" s="153" t="s">
        <v>226</v>
      </c>
      <c r="AU110" s="153" t="s">
        <v>79</v>
      </c>
      <c r="AV110" s="12" t="s">
        <v>79</v>
      </c>
      <c r="AW110" s="12" t="s">
        <v>31</v>
      </c>
      <c r="AX110" s="12" t="s">
        <v>69</v>
      </c>
      <c r="AY110" s="153" t="s">
        <v>212</v>
      </c>
    </row>
    <row r="111" spans="2:65" s="13" customFormat="1">
      <c r="B111" s="159"/>
      <c r="D111" s="150" t="s">
        <v>226</v>
      </c>
      <c r="E111" s="160" t="s">
        <v>19</v>
      </c>
      <c r="F111" s="161" t="s">
        <v>228</v>
      </c>
      <c r="H111" s="162">
        <v>1</v>
      </c>
      <c r="I111" s="163"/>
      <c r="L111" s="159"/>
      <c r="M111" s="164"/>
      <c r="T111" s="165"/>
      <c r="AT111" s="160" t="s">
        <v>226</v>
      </c>
      <c r="AU111" s="160" t="s">
        <v>79</v>
      </c>
      <c r="AV111" s="13" t="s">
        <v>229</v>
      </c>
      <c r="AW111" s="13" t="s">
        <v>31</v>
      </c>
      <c r="AX111" s="13" t="s">
        <v>77</v>
      </c>
      <c r="AY111" s="160" t="s">
        <v>212</v>
      </c>
    </row>
    <row r="112" spans="2:65" s="1" customFormat="1" ht="24.2" customHeight="1">
      <c r="B112" s="34"/>
      <c r="C112" s="133" t="s">
        <v>267</v>
      </c>
      <c r="D112" s="133" t="s">
        <v>215</v>
      </c>
      <c r="E112" s="134" t="s">
        <v>9814</v>
      </c>
      <c r="F112" s="135" t="s">
        <v>9815</v>
      </c>
      <c r="G112" s="136" t="s">
        <v>420</v>
      </c>
      <c r="H112" s="137">
        <v>1.7110000000000001</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229</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10059</v>
      </c>
    </row>
    <row r="113" spans="2:65" s="1" customFormat="1">
      <c r="B113" s="34"/>
      <c r="D113" s="146" t="s">
        <v>222</v>
      </c>
      <c r="F113" s="147" t="s">
        <v>9817</v>
      </c>
      <c r="I113" s="148"/>
      <c r="L113" s="34"/>
      <c r="M113" s="149"/>
      <c r="T113" s="55"/>
      <c r="AT113" s="19" t="s">
        <v>222</v>
      </c>
      <c r="AU113" s="19" t="s">
        <v>79</v>
      </c>
    </row>
    <row r="114" spans="2:65" s="14" customFormat="1">
      <c r="B114" s="170"/>
      <c r="D114" s="150" t="s">
        <v>226</v>
      </c>
      <c r="E114" s="171" t="s">
        <v>19</v>
      </c>
      <c r="F114" s="172" t="s">
        <v>10060</v>
      </c>
      <c r="H114" s="171" t="s">
        <v>19</v>
      </c>
      <c r="I114" s="173"/>
      <c r="L114" s="170"/>
      <c r="M114" s="174"/>
      <c r="T114" s="175"/>
      <c r="AT114" s="171" t="s">
        <v>226</v>
      </c>
      <c r="AU114" s="171" t="s">
        <v>79</v>
      </c>
      <c r="AV114" s="14" t="s">
        <v>77</v>
      </c>
      <c r="AW114" s="14" t="s">
        <v>31</v>
      </c>
      <c r="AX114" s="14" t="s">
        <v>69</v>
      </c>
      <c r="AY114" s="171" t="s">
        <v>212</v>
      </c>
    </row>
    <row r="115" spans="2:65" s="12" customFormat="1">
      <c r="B115" s="152"/>
      <c r="D115" s="150" t="s">
        <v>226</v>
      </c>
      <c r="E115" s="153" t="s">
        <v>19</v>
      </c>
      <c r="F115" s="154" t="s">
        <v>10061</v>
      </c>
      <c r="H115" s="155">
        <v>1.7110000000000001</v>
      </c>
      <c r="I115" s="156"/>
      <c r="L115" s="152"/>
      <c r="M115" s="157"/>
      <c r="T115" s="158"/>
      <c r="AT115" s="153" t="s">
        <v>226</v>
      </c>
      <c r="AU115" s="153" t="s">
        <v>79</v>
      </c>
      <c r="AV115" s="12" t="s">
        <v>79</v>
      </c>
      <c r="AW115" s="12" t="s">
        <v>31</v>
      </c>
      <c r="AX115" s="12" t="s">
        <v>69</v>
      </c>
      <c r="AY115" s="153" t="s">
        <v>212</v>
      </c>
    </row>
    <row r="116" spans="2:65" s="13" customFormat="1">
      <c r="B116" s="159"/>
      <c r="D116" s="150" t="s">
        <v>226</v>
      </c>
      <c r="E116" s="160" t="s">
        <v>19</v>
      </c>
      <c r="F116" s="161" t="s">
        <v>228</v>
      </c>
      <c r="H116" s="162">
        <v>1.7110000000000001</v>
      </c>
      <c r="I116" s="163"/>
      <c r="L116" s="159"/>
      <c r="M116" s="164"/>
      <c r="T116" s="165"/>
      <c r="AT116" s="160" t="s">
        <v>226</v>
      </c>
      <c r="AU116" s="160" t="s">
        <v>79</v>
      </c>
      <c r="AV116" s="13" t="s">
        <v>229</v>
      </c>
      <c r="AW116" s="13" t="s">
        <v>31</v>
      </c>
      <c r="AX116" s="13" t="s">
        <v>77</v>
      </c>
      <c r="AY116" s="160" t="s">
        <v>212</v>
      </c>
    </row>
    <row r="117" spans="2:65" s="1" customFormat="1" ht="24.2" customHeight="1">
      <c r="B117" s="34"/>
      <c r="C117" s="133" t="s">
        <v>275</v>
      </c>
      <c r="D117" s="133" t="s">
        <v>215</v>
      </c>
      <c r="E117" s="134" t="s">
        <v>9826</v>
      </c>
      <c r="F117" s="135" t="s">
        <v>9827</v>
      </c>
      <c r="G117" s="136" t="s">
        <v>420</v>
      </c>
      <c r="H117" s="137">
        <v>23.957000000000001</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10062</v>
      </c>
    </row>
    <row r="118" spans="2:65" s="1" customFormat="1">
      <c r="B118" s="34"/>
      <c r="D118" s="146" t="s">
        <v>222</v>
      </c>
      <c r="F118" s="147" t="s">
        <v>9829</v>
      </c>
      <c r="I118" s="148"/>
      <c r="L118" s="34"/>
      <c r="M118" s="149"/>
      <c r="T118" s="55"/>
      <c r="AT118" s="19" t="s">
        <v>222</v>
      </c>
      <c r="AU118" s="19" t="s">
        <v>79</v>
      </c>
    </row>
    <row r="119" spans="2:65" s="14" customFormat="1">
      <c r="B119" s="170"/>
      <c r="D119" s="150" t="s">
        <v>226</v>
      </c>
      <c r="E119" s="171" t="s">
        <v>19</v>
      </c>
      <c r="F119" s="172" t="s">
        <v>10063</v>
      </c>
      <c r="H119" s="171" t="s">
        <v>19</v>
      </c>
      <c r="I119" s="173"/>
      <c r="L119" s="170"/>
      <c r="M119" s="174"/>
      <c r="T119" s="175"/>
      <c r="AT119" s="171" t="s">
        <v>226</v>
      </c>
      <c r="AU119" s="171" t="s">
        <v>79</v>
      </c>
      <c r="AV119" s="14" t="s">
        <v>77</v>
      </c>
      <c r="AW119" s="14" t="s">
        <v>31</v>
      </c>
      <c r="AX119" s="14" t="s">
        <v>69</v>
      </c>
      <c r="AY119" s="171" t="s">
        <v>212</v>
      </c>
    </row>
    <row r="120" spans="2:65" s="12" customFormat="1">
      <c r="B120" s="152"/>
      <c r="D120" s="150" t="s">
        <v>226</v>
      </c>
      <c r="E120" s="153" t="s">
        <v>19</v>
      </c>
      <c r="F120" s="154" t="s">
        <v>10064</v>
      </c>
      <c r="H120" s="155">
        <v>23.957000000000001</v>
      </c>
      <c r="I120" s="156"/>
      <c r="L120" s="152"/>
      <c r="M120" s="157"/>
      <c r="T120" s="158"/>
      <c r="AT120" s="153" t="s">
        <v>226</v>
      </c>
      <c r="AU120" s="153" t="s">
        <v>79</v>
      </c>
      <c r="AV120" s="12" t="s">
        <v>79</v>
      </c>
      <c r="AW120" s="12" t="s">
        <v>31</v>
      </c>
      <c r="AX120" s="12" t="s">
        <v>69</v>
      </c>
      <c r="AY120" s="153" t="s">
        <v>212</v>
      </c>
    </row>
    <row r="121" spans="2:65" s="13" customFormat="1">
      <c r="B121" s="159"/>
      <c r="D121" s="150" t="s">
        <v>226</v>
      </c>
      <c r="E121" s="160" t="s">
        <v>19</v>
      </c>
      <c r="F121" s="161" t="s">
        <v>228</v>
      </c>
      <c r="H121" s="162">
        <v>23.957000000000001</v>
      </c>
      <c r="I121" s="163"/>
      <c r="L121" s="159"/>
      <c r="M121" s="164"/>
      <c r="T121" s="165"/>
      <c r="AT121" s="160" t="s">
        <v>226</v>
      </c>
      <c r="AU121" s="160" t="s">
        <v>79</v>
      </c>
      <c r="AV121" s="13" t="s">
        <v>229</v>
      </c>
      <c r="AW121" s="13" t="s">
        <v>31</v>
      </c>
      <c r="AX121" s="13" t="s">
        <v>77</v>
      </c>
      <c r="AY121" s="160" t="s">
        <v>212</v>
      </c>
    </row>
    <row r="122" spans="2:65" s="1" customFormat="1" ht="24.2" customHeight="1">
      <c r="B122" s="34"/>
      <c r="C122" s="133" t="s">
        <v>281</v>
      </c>
      <c r="D122" s="133" t="s">
        <v>215</v>
      </c>
      <c r="E122" s="134" t="s">
        <v>9838</v>
      </c>
      <c r="F122" s="135" t="s">
        <v>9839</v>
      </c>
      <c r="G122" s="136" t="s">
        <v>420</v>
      </c>
      <c r="H122" s="137">
        <v>1.7110000000000001</v>
      </c>
      <c r="I122" s="138"/>
      <c r="J122" s="139">
        <f>ROUND(I122*H122,2)</f>
        <v>0</v>
      </c>
      <c r="K122" s="135" t="s">
        <v>219</v>
      </c>
      <c r="L122" s="34"/>
      <c r="M122" s="140" t="s">
        <v>19</v>
      </c>
      <c r="N122" s="141" t="s">
        <v>40</v>
      </c>
      <c r="P122" s="142">
        <f>O122*H122</f>
        <v>0</v>
      </c>
      <c r="Q122" s="142">
        <v>0</v>
      </c>
      <c r="R122" s="142">
        <f>Q122*H122</f>
        <v>0</v>
      </c>
      <c r="S122" s="142">
        <v>0</v>
      </c>
      <c r="T122" s="143">
        <f>S122*H122</f>
        <v>0</v>
      </c>
      <c r="AR122" s="144" t="s">
        <v>229</v>
      </c>
      <c r="AT122" s="144" t="s">
        <v>215</v>
      </c>
      <c r="AU122" s="144" t="s">
        <v>79</v>
      </c>
      <c r="AY122" s="19" t="s">
        <v>212</v>
      </c>
      <c r="BE122" s="145">
        <f>IF(N122="základní",J122,0)</f>
        <v>0</v>
      </c>
      <c r="BF122" s="145">
        <f>IF(N122="snížená",J122,0)</f>
        <v>0</v>
      </c>
      <c r="BG122" s="145">
        <f>IF(N122="zákl. přenesená",J122,0)</f>
        <v>0</v>
      </c>
      <c r="BH122" s="145">
        <f>IF(N122="sníž. přenesená",J122,0)</f>
        <v>0</v>
      </c>
      <c r="BI122" s="145">
        <f>IF(N122="nulová",J122,0)</f>
        <v>0</v>
      </c>
      <c r="BJ122" s="19" t="s">
        <v>77</v>
      </c>
      <c r="BK122" s="145">
        <f>ROUND(I122*H122,2)</f>
        <v>0</v>
      </c>
      <c r="BL122" s="19" t="s">
        <v>229</v>
      </c>
      <c r="BM122" s="144" t="s">
        <v>10065</v>
      </c>
    </row>
    <row r="123" spans="2:65" s="1" customFormat="1">
      <c r="B123" s="34"/>
      <c r="D123" s="146" t="s">
        <v>222</v>
      </c>
      <c r="F123" s="147" t="s">
        <v>9841</v>
      </c>
      <c r="I123" s="148"/>
      <c r="L123" s="34"/>
      <c r="M123" s="149"/>
      <c r="T123" s="55"/>
      <c r="AT123" s="19" t="s">
        <v>222</v>
      </c>
      <c r="AU123" s="19" t="s">
        <v>79</v>
      </c>
    </row>
    <row r="124" spans="2:65" s="14" customFormat="1">
      <c r="B124" s="170"/>
      <c r="D124" s="150" t="s">
        <v>226</v>
      </c>
      <c r="E124" s="171" t="s">
        <v>19</v>
      </c>
      <c r="F124" s="172" t="s">
        <v>10060</v>
      </c>
      <c r="H124" s="171" t="s">
        <v>19</v>
      </c>
      <c r="I124" s="173"/>
      <c r="L124" s="170"/>
      <c r="M124" s="174"/>
      <c r="T124" s="175"/>
      <c r="AT124" s="171" t="s">
        <v>226</v>
      </c>
      <c r="AU124" s="171" t="s">
        <v>79</v>
      </c>
      <c r="AV124" s="14" t="s">
        <v>77</v>
      </c>
      <c r="AW124" s="14" t="s">
        <v>31</v>
      </c>
      <c r="AX124" s="14" t="s">
        <v>69</v>
      </c>
      <c r="AY124" s="171" t="s">
        <v>212</v>
      </c>
    </row>
    <row r="125" spans="2:65" s="12" customFormat="1">
      <c r="B125" s="152"/>
      <c r="D125" s="150" t="s">
        <v>226</v>
      </c>
      <c r="E125" s="153" t="s">
        <v>19</v>
      </c>
      <c r="F125" s="154" t="s">
        <v>10061</v>
      </c>
      <c r="H125" s="155">
        <v>1.7110000000000001</v>
      </c>
      <c r="I125" s="156"/>
      <c r="L125" s="152"/>
      <c r="M125" s="157"/>
      <c r="T125" s="158"/>
      <c r="AT125" s="153" t="s">
        <v>226</v>
      </c>
      <c r="AU125" s="153" t="s">
        <v>79</v>
      </c>
      <c r="AV125" s="12" t="s">
        <v>79</v>
      </c>
      <c r="AW125" s="12" t="s">
        <v>31</v>
      </c>
      <c r="AX125" s="12" t="s">
        <v>69</v>
      </c>
      <c r="AY125" s="153" t="s">
        <v>212</v>
      </c>
    </row>
    <row r="126" spans="2:65" s="13" customFormat="1">
      <c r="B126" s="159"/>
      <c r="D126" s="150" t="s">
        <v>226</v>
      </c>
      <c r="E126" s="160" t="s">
        <v>19</v>
      </c>
      <c r="F126" s="161" t="s">
        <v>228</v>
      </c>
      <c r="H126" s="162">
        <v>1.7110000000000001</v>
      </c>
      <c r="I126" s="163"/>
      <c r="L126" s="159"/>
      <c r="M126" s="164"/>
      <c r="T126" s="165"/>
      <c r="AT126" s="160" t="s">
        <v>226</v>
      </c>
      <c r="AU126" s="160" t="s">
        <v>79</v>
      </c>
      <c r="AV126" s="13" t="s">
        <v>229</v>
      </c>
      <c r="AW126" s="13" t="s">
        <v>31</v>
      </c>
      <c r="AX126" s="13" t="s">
        <v>77</v>
      </c>
      <c r="AY126" s="160" t="s">
        <v>212</v>
      </c>
    </row>
    <row r="127" spans="2:65" s="1" customFormat="1" ht="24.2" customHeight="1">
      <c r="B127" s="34"/>
      <c r="C127" s="133" t="s">
        <v>287</v>
      </c>
      <c r="D127" s="133" t="s">
        <v>215</v>
      </c>
      <c r="E127" s="134" t="s">
        <v>9842</v>
      </c>
      <c r="F127" s="135" t="s">
        <v>9843</v>
      </c>
      <c r="G127" s="136" t="s">
        <v>420</v>
      </c>
      <c r="H127" s="137">
        <v>6.8449999999999998</v>
      </c>
      <c r="I127" s="138"/>
      <c r="J127" s="139">
        <f>ROUND(I127*H127,2)</f>
        <v>0</v>
      </c>
      <c r="K127" s="135" t="s">
        <v>219</v>
      </c>
      <c r="L127" s="34"/>
      <c r="M127" s="140" t="s">
        <v>19</v>
      </c>
      <c r="N127" s="141" t="s">
        <v>40</v>
      </c>
      <c r="P127" s="142">
        <f>O127*H127</f>
        <v>0</v>
      </c>
      <c r="Q127" s="142">
        <v>0</v>
      </c>
      <c r="R127" s="142">
        <f>Q127*H127</f>
        <v>0</v>
      </c>
      <c r="S127" s="142">
        <v>0</v>
      </c>
      <c r="T127" s="143">
        <f>S127*H127</f>
        <v>0</v>
      </c>
      <c r="AR127" s="144" t="s">
        <v>229</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229</v>
      </c>
      <c r="BM127" s="144" t="s">
        <v>10066</v>
      </c>
    </row>
    <row r="128" spans="2:65" s="1" customFormat="1">
      <c r="B128" s="34"/>
      <c r="D128" s="146" t="s">
        <v>222</v>
      </c>
      <c r="F128" s="147" t="s">
        <v>9845</v>
      </c>
      <c r="I128" s="148"/>
      <c r="L128" s="34"/>
      <c r="M128" s="149"/>
      <c r="T128" s="55"/>
      <c r="AT128" s="19" t="s">
        <v>222</v>
      </c>
      <c r="AU128" s="19" t="s">
        <v>79</v>
      </c>
    </row>
    <row r="129" spans="2:65" s="14" customFormat="1">
      <c r="B129" s="170"/>
      <c r="D129" s="150" t="s">
        <v>226</v>
      </c>
      <c r="E129" s="171" t="s">
        <v>19</v>
      </c>
      <c r="F129" s="172" t="s">
        <v>10067</v>
      </c>
      <c r="H129" s="171" t="s">
        <v>19</v>
      </c>
      <c r="I129" s="173"/>
      <c r="L129" s="170"/>
      <c r="M129" s="174"/>
      <c r="T129" s="175"/>
      <c r="AT129" s="171" t="s">
        <v>226</v>
      </c>
      <c r="AU129" s="171" t="s">
        <v>79</v>
      </c>
      <c r="AV129" s="14" t="s">
        <v>77</v>
      </c>
      <c r="AW129" s="14" t="s">
        <v>31</v>
      </c>
      <c r="AX129" s="14" t="s">
        <v>69</v>
      </c>
      <c r="AY129" s="171" t="s">
        <v>212</v>
      </c>
    </row>
    <row r="130" spans="2:65" s="12" customFormat="1">
      <c r="B130" s="152"/>
      <c r="D130" s="150" t="s">
        <v>226</v>
      </c>
      <c r="E130" s="153" t="s">
        <v>19</v>
      </c>
      <c r="F130" s="154" t="s">
        <v>10068</v>
      </c>
      <c r="H130" s="155">
        <v>6.8449999999999998</v>
      </c>
      <c r="I130" s="156"/>
      <c r="L130" s="152"/>
      <c r="M130" s="157"/>
      <c r="T130" s="158"/>
      <c r="AT130" s="153" t="s">
        <v>226</v>
      </c>
      <c r="AU130" s="153" t="s">
        <v>79</v>
      </c>
      <c r="AV130" s="12" t="s">
        <v>79</v>
      </c>
      <c r="AW130" s="12" t="s">
        <v>31</v>
      </c>
      <c r="AX130" s="12" t="s">
        <v>69</v>
      </c>
      <c r="AY130" s="153" t="s">
        <v>212</v>
      </c>
    </row>
    <row r="131" spans="2:65" s="13" customFormat="1">
      <c r="B131" s="159"/>
      <c r="D131" s="150" t="s">
        <v>226</v>
      </c>
      <c r="E131" s="160" t="s">
        <v>19</v>
      </c>
      <c r="F131" s="161" t="s">
        <v>228</v>
      </c>
      <c r="H131" s="162">
        <v>6.8449999999999998</v>
      </c>
      <c r="I131" s="163"/>
      <c r="L131" s="159"/>
      <c r="M131" s="164"/>
      <c r="T131" s="165"/>
      <c r="AT131" s="160" t="s">
        <v>226</v>
      </c>
      <c r="AU131" s="160" t="s">
        <v>79</v>
      </c>
      <c r="AV131" s="13" t="s">
        <v>229</v>
      </c>
      <c r="AW131" s="13" t="s">
        <v>31</v>
      </c>
      <c r="AX131" s="13" t="s">
        <v>77</v>
      </c>
      <c r="AY131" s="160" t="s">
        <v>212</v>
      </c>
    </row>
    <row r="132" spans="2:65" s="1" customFormat="1" ht="24.2" customHeight="1">
      <c r="B132" s="34"/>
      <c r="C132" s="133" t="s">
        <v>8</v>
      </c>
      <c r="D132" s="133" t="s">
        <v>215</v>
      </c>
      <c r="E132" s="134" t="s">
        <v>426</v>
      </c>
      <c r="F132" s="135" t="s">
        <v>427</v>
      </c>
      <c r="G132" s="136" t="s">
        <v>420</v>
      </c>
      <c r="H132" s="137">
        <v>0.68400000000000005</v>
      </c>
      <c r="I132" s="138"/>
      <c r="J132" s="139">
        <f>ROUND(I132*H132,2)</f>
        <v>0</v>
      </c>
      <c r="K132" s="135" t="s">
        <v>219</v>
      </c>
      <c r="L132" s="34"/>
      <c r="M132" s="140" t="s">
        <v>19</v>
      </c>
      <c r="N132" s="141" t="s">
        <v>40</v>
      </c>
      <c r="P132" s="142">
        <f>O132*H132</f>
        <v>0</v>
      </c>
      <c r="Q132" s="142">
        <v>0</v>
      </c>
      <c r="R132" s="142">
        <f>Q132*H132</f>
        <v>0</v>
      </c>
      <c r="S132" s="142">
        <v>0</v>
      </c>
      <c r="T132" s="143">
        <f>S132*H132</f>
        <v>0</v>
      </c>
      <c r="AR132" s="144" t="s">
        <v>229</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229</v>
      </c>
      <c r="BM132" s="144" t="s">
        <v>10069</v>
      </c>
    </row>
    <row r="133" spans="2:65" s="1" customFormat="1">
      <c r="B133" s="34"/>
      <c r="D133" s="146" t="s">
        <v>222</v>
      </c>
      <c r="F133" s="147" t="s">
        <v>429</v>
      </c>
      <c r="I133" s="148"/>
      <c r="L133" s="34"/>
      <c r="M133" s="149"/>
      <c r="T133" s="55"/>
      <c r="AT133" s="19" t="s">
        <v>222</v>
      </c>
      <c r="AU133" s="19" t="s">
        <v>79</v>
      </c>
    </row>
    <row r="134" spans="2:65" s="12" customFormat="1">
      <c r="B134" s="152"/>
      <c r="D134" s="150" t="s">
        <v>226</v>
      </c>
      <c r="E134" s="153" t="s">
        <v>19</v>
      </c>
      <c r="F134" s="154" t="s">
        <v>10070</v>
      </c>
      <c r="H134" s="155">
        <v>0.68400000000000005</v>
      </c>
      <c r="I134" s="156"/>
      <c r="L134" s="152"/>
      <c r="M134" s="157"/>
      <c r="T134" s="158"/>
      <c r="AT134" s="153" t="s">
        <v>226</v>
      </c>
      <c r="AU134" s="153" t="s">
        <v>79</v>
      </c>
      <c r="AV134" s="12" t="s">
        <v>79</v>
      </c>
      <c r="AW134" s="12" t="s">
        <v>31</v>
      </c>
      <c r="AX134" s="12" t="s">
        <v>69</v>
      </c>
      <c r="AY134" s="153" t="s">
        <v>212</v>
      </c>
    </row>
    <row r="135" spans="2:65" s="13" customFormat="1">
      <c r="B135" s="159"/>
      <c r="D135" s="150" t="s">
        <v>226</v>
      </c>
      <c r="E135" s="160" t="s">
        <v>19</v>
      </c>
      <c r="F135" s="161" t="s">
        <v>228</v>
      </c>
      <c r="H135" s="162">
        <v>0.68400000000000005</v>
      </c>
      <c r="I135" s="163"/>
      <c r="L135" s="159"/>
      <c r="M135" s="164"/>
      <c r="T135" s="165"/>
      <c r="AT135" s="160" t="s">
        <v>226</v>
      </c>
      <c r="AU135" s="160" t="s">
        <v>79</v>
      </c>
      <c r="AV135" s="13" t="s">
        <v>229</v>
      </c>
      <c r="AW135" s="13" t="s">
        <v>31</v>
      </c>
      <c r="AX135" s="13" t="s">
        <v>77</v>
      </c>
      <c r="AY135" s="160" t="s">
        <v>212</v>
      </c>
    </row>
    <row r="136" spans="2:65" s="1" customFormat="1" ht="21.75" customHeight="1">
      <c r="B136" s="34"/>
      <c r="C136" s="133" t="s">
        <v>301</v>
      </c>
      <c r="D136" s="133" t="s">
        <v>215</v>
      </c>
      <c r="E136" s="134" t="s">
        <v>10071</v>
      </c>
      <c r="F136" s="135" t="s">
        <v>10072</v>
      </c>
      <c r="G136" s="136" t="s">
        <v>495</v>
      </c>
      <c r="H136" s="137">
        <v>45.631999999999998</v>
      </c>
      <c r="I136" s="138"/>
      <c r="J136" s="139">
        <f>ROUND(I136*H136,2)</f>
        <v>0</v>
      </c>
      <c r="K136" s="135" t="s">
        <v>219</v>
      </c>
      <c r="L136" s="34"/>
      <c r="M136" s="140" t="s">
        <v>19</v>
      </c>
      <c r="N136" s="141" t="s">
        <v>40</v>
      </c>
      <c r="P136" s="142">
        <f>O136*H136</f>
        <v>0</v>
      </c>
      <c r="Q136" s="142">
        <v>8.4000000000000003E-4</v>
      </c>
      <c r="R136" s="142">
        <f>Q136*H136</f>
        <v>3.8330879999999998E-2</v>
      </c>
      <c r="S136" s="142">
        <v>0</v>
      </c>
      <c r="T136" s="143">
        <f>S136*H136</f>
        <v>0</v>
      </c>
      <c r="AR136" s="144" t="s">
        <v>229</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229</v>
      </c>
      <c r="BM136" s="144" t="s">
        <v>10073</v>
      </c>
    </row>
    <row r="137" spans="2:65" s="1" customFormat="1">
      <c r="B137" s="34"/>
      <c r="D137" s="146" t="s">
        <v>222</v>
      </c>
      <c r="F137" s="147" t="s">
        <v>10074</v>
      </c>
      <c r="I137" s="148"/>
      <c r="L137" s="34"/>
      <c r="M137" s="149"/>
      <c r="T137" s="55"/>
      <c r="AT137" s="19" t="s">
        <v>222</v>
      </c>
      <c r="AU137" s="19" t="s">
        <v>79</v>
      </c>
    </row>
    <row r="138" spans="2:65" s="14" customFormat="1">
      <c r="B138" s="170"/>
      <c r="D138" s="150" t="s">
        <v>226</v>
      </c>
      <c r="E138" s="171" t="s">
        <v>19</v>
      </c>
      <c r="F138" s="172" t="s">
        <v>10075</v>
      </c>
      <c r="H138" s="171" t="s">
        <v>19</v>
      </c>
      <c r="I138" s="173"/>
      <c r="L138" s="170"/>
      <c r="M138" s="174"/>
      <c r="T138" s="175"/>
      <c r="AT138" s="171" t="s">
        <v>226</v>
      </c>
      <c r="AU138" s="171" t="s">
        <v>79</v>
      </c>
      <c r="AV138" s="14" t="s">
        <v>77</v>
      </c>
      <c r="AW138" s="14" t="s">
        <v>31</v>
      </c>
      <c r="AX138" s="14" t="s">
        <v>69</v>
      </c>
      <c r="AY138" s="171" t="s">
        <v>212</v>
      </c>
    </row>
    <row r="139" spans="2:65" s="12" customFormat="1">
      <c r="B139" s="152"/>
      <c r="D139" s="150" t="s">
        <v>226</v>
      </c>
      <c r="E139" s="153" t="s">
        <v>19</v>
      </c>
      <c r="F139" s="154" t="s">
        <v>10076</v>
      </c>
      <c r="H139" s="155">
        <v>45.631999999999998</v>
      </c>
      <c r="I139" s="156"/>
      <c r="L139" s="152"/>
      <c r="M139" s="157"/>
      <c r="T139" s="158"/>
      <c r="AT139" s="153" t="s">
        <v>226</v>
      </c>
      <c r="AU139" s="153" t="s">
        <v>79</v>
      </c>
      <c r="AV139" s="12" t="s">
        <v>79</v>
      </c>
      <c r="AW139" s="12" t="s">
        <v>31</v>
      </c>
      <c r="AX139" s="12" t="s">
        <v>69</v>
      </c>
      <c r="AY139" s="153" t="s">
        <v>212</v>
      </c>
    </row>
    <row r="140" spans="2:65" s="13" customFormat="1">
      <c r="B140" s="159"/>
      <c r="D140" s="150" t="s">
        <v>226</v>
      </c>
      <c r="E140" s="160" t="s">
        <v>19</v>
      </c>
      <c r="F140" s="161" t="s">
        <v>228</v>
      </c>
      <c r="H140" s="162">
        <v>45.631999999999998</v>
      </c>
      <c r="I140" s="163"/>
      <c r="L140" s="159"/>
      <c r="M140" s="164"/>
      <c r="T140" s="165"/>
      <c r="AT140" s="160" t="s">
        <v>226</v>
      </c>
      <c r="AU140" s="160" t="s">
        <v>79</v>
      </c>
      <c r="AV140" s="13" t="s">
        <v>229</v>
      </c>
      <c r="AW140" s="13" t="s">
        <v>31</v>
      </c>
      <c r="AX140" s="13" t="s">
        <v>77</v>
      </c>
      <c r="AY140" s="160" t="s">
        <v>212</v>
      </c>
    </row>
    <row r="141" spans="2:65" s="1" customFormat="1" ht="24.2" customHeight="1">
      <c r="B141" s="34"/>
      <c r="C141" s="133" t="s">
        <v>306</v>
      </c>
      <c r="D141" s="133" t="s">
        <v>215</v>
      </c>
      <c r="E141" s="134" t="s">
        <v>10077</v>
      </c>
      <c r="F141" s="135" t="s">
        <v>10078</v>
      </c>
      <c r="G141" s="136" t="s">
        <v>495</v>
      </c>
      <c r="H141" s="137">
        <v>45.631999999999998</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229</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229</v>
      </c>
      <c r="BM141" s="144" t="s">
        <v>10079</v>
      </c>
    </row>
    <row r="142" spans="2:65" s="1" customFormat="1">
      <c r="B142" s="34"/>
      <c r="D142" s="146" t="s">
        <v>222</v>
      </c>
      <c r="F142" s="147" t="s">
        <v>10080</v>
      </c>
      <c r="I142" s="148"/>
      <c r="L142" s="34"/>
      <c r="M142" s="149"/>
      <c r="T142" s="55"/>
      <c r="AT142" s="19" t="s">
        <v>222</v>
      </c>
      <c r="AU142" s="19" t="s">
        <v>79</v>
      </c>
    </row>
    <row r="143" spans="2:65" s="12" customFormat="1">
      <c r="B143" s="152"/>
      <c r="D143" s="150" t="s">
        <v>226</v>
      </c>
      <c r="E143" s="153" t="s">
        <v>19</v>
      </c>
      <c r="F143" s="154" t="s">
        <v>10081</v>
      </c>
      <c r="H143" s="155">
        <v>45.631999999999998</v>
      </c>
      <c r="I143" s="156"/>
      <c r="L143" s="152"/>
      <c r="M143" s="157"/>
      <c r="T143" s="158"/>
      <c r="AT143" s="153" t="s">
        <v>226</v>
      </c>
      <c r="AU143" s="153" t="s">
        <v>79</v>
      </c>
      <c r="AV143" s="12" t="s">
        <v>79</v>
      </c>
      <c r="AW143" s="12" t="s">
        <v>31</v>
      </c>
      <c r="AX143" s="12" t="s">
        <v>69</v>
      </c>
      <c r="AY143" s="153" t="s">
        <v>212</v>
      </c>
    </row>
    <row r="144" spans="2:65" s="13" customFormat="1">
      <c r="B144" s="159"/>
      <c r="D144" s="150" t="s">
        <v>226</v>
      </c>
      <c r="E144" s="160" t="s">
        <v>19</v>
      </c>
      <c r="F144" s="161" t="s">
        <v>228</v>
      </c>
      <c r="H144" s="162">
        <v>45.631999999999998</v>
      </c>
      <c r="I144" s="163"/>
      <c r="L144" s="159"/>
      <c r="M144" s="164"/>
      <c r="T144" s="165"/>
      <c r="AT144" s="160" t="s">
        <v>226</v>
      </c>
      <c r="AU144" s="160" t="s">
        <v>79</v>
      </c>
      <c r="AV144" s="13" t="s">
        <v>229</v>
      </c>
      <c r="AW144" s="13" t="s">
        <v>31</v>
      </c>
      <c r="AX144" s="13" t="s">
        <v>77</v>
      </c>
      <c r="AY144" s="160" t="s">
        <v>212</v>
      </c>
    </row>
    <row r="145" spans="2:65" s="1" customFormat="1" ht="24.2" customHeight="1">
      <c r="B145" s="34"/>
      <c r="C145" s="133" t="s">
        <v>311</v>
      </c>
      <c r="D145" s="133" t="s">
        <v>215</v>
      </c>
      <c r="E145" s="134" t="s">
        <v>2699</v>
      </c>
      <c r="F145" s="135" t="s">
        <v>2700</v>
      </c>
      <c r="G145" s="136" t="s">
        <v>420</v>
      </c>
      <c r="H145" s="137">
        <v>22.08</v>
      </c>
      <c r="I145" s="138"/>
      <c r="J145" s="139">
        <f>ROUND(I145*H145,2)</f>
        <v>0</v>
      </c>
      <c r="K145" s="135" t="s">
        <v>219</v>
      </c>
      <c r="L145" s="34"/>
      <c r="M145" s="140" t="s">
        <v>19</v>
      </c>
      <c r="N145" s="141" t="s">
        <v>40</v>
      </c>
      <c r="P145" s="142">
        <f>O145*H145</f>
        <v>0</v>
      </c>
      <c r="Q145" s="142">
        <v>0</v>
      </c>
      <c r="R145" s="142">
        <f>Q145*H145</f>
        <v>0</v>
      </c>
      <c r="S145" s="142">
        <v>0</v>
      </c>
      <c r="T145" s="143">
        <f>S145*H145</f>
        <v>0</v>
      </c>
      <c r="AR145" s="144" t="s">
        <v>229</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229</v>
      </c>
      <c r="BM145" s="144" t="s">
        <v>10082</v>
      </c>
    </row>
    <row r="146" spans="2:65" s="1" customFormat="1">
      <c r="B146" s="34"/>
      <c r="D146" s="146" t="s">
        <v>222</v>
      </c>
      <c r="F146" s="147" t="s">
        <v>2702</v>
      </c>
      <c r="I146" s="148"/>
      <c r="L146" s="34"/>
      <c r="M146" s="149"/>
      <c r="T146" s="55"/>
      <c r="AT146" s="19" t="s">
        <v>222</v>
      </c>
      <c r="AU146" s="19" t="s">
        <v>79</v>
      </c>
    </row>
    <row r="147" spans="2:65" s="14" customFormat="1">
      <c r="B147" s="170"/>
      <c r="D147" s="150" t="s">
        <v>226</v>
      </c>
      <c r="E147" s="171" t="s">
        <v>19</v>
      </c>
      <c r="F147" s="172" t="s">
        <v>10083</v>
      </c>
      <c r="H147" s="171" t="s">
        <v>19</v>
      </c>
      <c r="I147" s="173"/>
      <c r="L147" s="170"/>
      <c r="M147" s="174"/>
      <c r="T147" s="175"/>
      <c r="AT147" s="171" t="s">
        <v>226</v>
      </c>
      <c r="AU147" s="171" t="s">
        <v>79</v>
      </c>
      <c r="AV147" s="14" t="s">
        <v>77</v>
      </c>
      <c r="AW147" s="14" t="s">
        <v>31</v>
      </c>
      <c r="AX147" s="14" t="s">
        <v>69</v>
      </c>
      <c r="AY147" s="171" t="s">
        <v>212</v>
      </c>
    </row>
    <row r="148" spans="2:65" s="12" customFormat="1">
      <c r="B148" s="152"/>
      <c r="D148" s="150" t="s">
        <v>226</v>
      </c>
      <c r="E148" s="153" t="s">
        <v>19</v>
      </c>
      <c r="F148" s="154" t="s">
        <v>10084</v>
      </c>
      <c r="H148" s="155">
        <v>22.08</v>
      </c>
      <c r="I148" s="156"/>
      <c r="L148" s="152"/>
      <c r="M148" s="157"/>
      <c r="T148" s="158"/>
      <c r="AT148" s="153" t="s">
        <v>226</v>
      </c>
      <c r="AU148" s="153" t="s">
        <v>79</v>
      </c>
      <c r="AV148" s="12" t="s">
        <v>79</v>
      </c>
      <c r="AW148" s="12" t="s">
        <v>31</v>
      </c>
      <c r="AX148" s="12" t="s">
        <v>69</v>
      </c>
      <c r="AY148" s="153" t="s">
        <v>212</v>
      </c>
    </row>
    <row r="149" spans="2:65" s="13" customFormat="1">
      <c r="B149" s="159"/>
      <c r="D149" s="150" t="s">
        <v>226</v>
      </c>
      <c r="E149" s="160" t="s">
        <v>19</v>
      </c>
      <c r="F149" s="161" t="s">
        <v>228</v>
      </c>
      <c r="H149" s="162">
        <v>22.08</v>
      </c>
      <c r="I149" s="163"/>
      <c r="L149" s="159"/>
      <c r="M149" s="164"/>
      <c r="T149" s="165"/>
      <c r="AT149" s="160" t="s">
        <v>226</v>
      </c>
      <c r="AU149" s="160" t="s">
        <v>79</v>
      </c>
      <c r="AV149" s="13" t="s">
        <v>229</v>
      </c>
      <c r="AW149" s="13" t="s">
        <v>31</v>
      </c>
      <c r="AX149" s="13" t="s">
        <v>77</v>
      </c>
      <c r="AY149" s="160" t="s">
        <v>212</v>
      </c>
    </row>
    <row r="150" spans="2:65" s="1" customFormat="1" ht="16.5" customHeight="1">
      <c r="B150" s="34"/>
      <c r="C150" s="186" t="s">
        <v>316</v>
      </c>
      <c r="D150" s="186" t="s">
        <v>3107</v>
      </c>
      <c r="E150" s="187" t="s">
        <v>9888</v>
      </c>
      <c r="F150" s="188" t="s">
        <v>9889</v>
      </c>
      <c r="G150" s="189" t="s">
        <v>486</v>
      </c>
      <c r="H150" s="190">
        <v>44.16</v>
      </c>
      <c r="I150" s="191"/>
      <c r="J150" s="192">
        <f>ROUND(I150*H150,2)</f>
        <v>0</v>
      </c>
      <c r="K150" s="188" t="s">
        <v>219</v>
      </c>
      <c r="L150" s="193"/>
      <c r="M150" s="194" t="s">
        <v>19</v>
      </c>
      <c r="N150" s="195" t="s">
        <v>40</v>
      </c>
      <c r="P150" s="142">
        <f>O150*H150</f>
        <v>0</v>
      </c>
      <c r="Q150" s="142">
        <v>1</v>
      </c>
      <c r="R150" s="142">
        <f>Q150*H150</f>
        <v>44.16</v>
      </c>
      <c r="S150" s="142">
        <v>0</v>
      </c>
      <c r="T150" s="143">
        <f>S150*H150</f>
        <v>0</v>
      </c>
      <c r="AR150" s="144" t="s">
        <v>267</v>
      </c>
      <c r="AT150" s="144" t="s">
        <v>3107</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229</v>
      </c>
      <c r="BM150" s="144" t="s">
        <v>10085</v>
      </c>
    </row>
    <row r="151" spans="2:65" s="14" customFormat="1">
      <c r="B151" s="170"/>
      <c r="D151" s="150" t="s">
        <v>226</v>
      </c>
      <c r="E151" s="171" t="s">
        <v>19</v>
      </c>
      <c r="F151" s="172" t="s">
        <v>10086</v>
      </c>
      <c r="H151" s="171" t="s">
        <v>19</v>
      </c>
      <c r="I151" s="173"/>
      <c r="L151" s="170"/>
      <c r="M151" s="174"/>
      <c r="T151" s="175"/>
      <c r="AT151" s="171" t="s">
        <v>226</v>
      </c>
      <c r="AU151" s="171" t="s">
        <v>79</v>
      </c>
      <c r="AV151" s="14" t="s">
        <v>77</v>
      </c>
      <c r="AW151" s="14" t="s">
        <v>31</v>
      </c>
      <c r="AX151" s="14" t="s">
        <v>69</v>
      </c>
      <c r="AY151" s="171" t="s">
        <v>212</v>
      </c>
    </row>
    <row r="152" spans="2:65" s="12" customFormat="1">
      <c r="B152" s="152"/>
      <c r="D152" s="150" t="s">
        <v>226</v>
      </c>
      <c r="E152" s="153" t="s">
        <v>19</v>
      </c>
      <c r="F152" s="154" t="s">
        <v>10087</v>
      </c>
      <c r="H152" s="155">
        <v>44.16</v>
      </c>
      <c r="I152" s="156"/>
      <c r="L152" s="152"/>
      <c r="M152" s="157"/>
      <c r="T152" s="158"/>
      <c r="AT152" s="153" t="s">
        <v>226</v>
      </c>
      <c r="AU152" s="153" t="s">
        <v>79</v>
      </c>
      <c r="AV152" s="12" t="s">
        <v>79</v>
      </c>
      <c r="AW152" s="12" t="s">
        <v>31</v>
      </c>
      <c r="AX152" s="12" t="s">
        <v>69</v>
      </c>
      <c r="AY152" s="153" t="s">
        <v>212</v>
      </c>
    </row>
    <row r="153" spans="2:65" s="13" customFormat="1">
      <c r="B153" s="159"/>
      <c r="D153" s="150" t="s">
        <v>226</v>
      </c>
      <c r="E153" s="160" t="s">
        <v>19</v>
      </c>
      <c r="F153" s="161" t="s">
        <v>228</v>
      </c>
      <c r="H153" s="162">
        <v>44.16</v>
      </c>
      <c r="I153" s="163"/>
      <c r="L153" s="159"/>
      <c r="M153" s="164"/>
      <c r="T153" s="165"/>
      <c r="AT153" s="160" t="s">
        <v>226</v>
      </c>
      <c r="AU153" s="160" t="s">
        <v>79</v>
      </c>
      <c r="AV153" s="13" t="s">
        <v>229</v>
      </c>
      <c r="AW153" s="13" t="s">
        <v>31</v>
      </c>
      <c r="AX153" s="13" t="s">
        <v>77</v>
      </c>
      <c r="AY153" s="160" t="s">
        <v>212</v>
      </c>
    </row>
    <row r="154" spans="2:65" s="1" customFormat="1" ht="37.9" customHeight="1">
      <c r="B154" s="34"/>
      <c r="C154" s="133" t="s">
        <v>323</v>
      </c>
      <c r="D154" s="133" t="s">
        <v>215</v>
      </c>
      <c r="E154" s="134" t="s">
        <v>9104</v>
      </c>
      <c r="F154" s="135" t="s">
        <v>9105</v>
      </c>
      <c r="G154" s="136" t="s">
        <v>420</v>
      </c>
      <c r="H154" s="137">
        <v>8.8320000000000007</v>
      </c>
      <c r="I154" s="138"/>
      <c r="J154" s="139">
        <f>ROUND(I154*H154,2)</f>
        <v>0</v>
      </c>
      <c r="K154" s="135" t="s">
        <v>219</v>
      </c>
      <c r="L154" s="34"/>
      <c r="M154" s="140" t="s">
        <v>19</v>
      </c>
      <c r="N154" s="141" t="s">
        <v>40</v>
      </c>
      <c r="P154" s="142">
        <f>O154*H154</f>
        <v>0</v>
      </c>
      <c r="Q154" s="142">
        <v>0</v>
      </c>
      <c r="R154" s="142">
        <f>Q154*H154</f>
        <v>0</v>
      </c>
      <c r="S154" s="142">
        <v>0</v>
      </c>
      <c r="T154" s="143">
        <f>S154*H154</f>
        <v>0</v>
      </c>
      <c r="AR154" s="144" t="s">
        <v>229</v>
      </c>
      <c r="AT154" s="144" t="s">
        <v>215</v>
      </c>
      <c r="AU154" s="144" t="s">
        <v>79</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229</v>
      </c>
      <c r="BM154" s="144" t="s">
        <v>10088</v>
      </c>
    </row>
    <row r="155" spans="2:65" s="1" customFormat="1">
      <c r="B155" s="34"/>
      <c r="D155" s="146" t="s">
        <v>222</v>
      </c>
      <c r="F155" s="147" t="s">
        <v>9107</v>
      </c>
      <c r="I155" s="148"/>
      <c r="L155" s="34"/>
      <c r="M155" s="149"/>
      <c r="T155" s="55"/>
      <c r="AT155" s="19" t="s">
        <v>222</v>
      </c>
      <c r="AU155" s="19" t="s">
        <v>79</v>
      </c>
    </row>
    <row r="156" spans="2:65" s="14" customFormat="1">
      <c r="B156" s="170"/>
      <c r="D156" s="150" t="s">
        <v>226</v>
      </c>
      <c r="E156" s="171" t="s">
        <v>19</v>
      </c>
      <c r="F156" s="172" t="s">
        <v>10089</v>
      </c>
      <c r="H156" s="171" t="s">
        <v>19</v>
      </c>
      <c r="I156" s="173"/>
      <c r="L156" s="170"/>
      <c r="M156" s="174"/>
      <c r="T156" s="175"/>
      <c r="AT156" s="171" t="s">
        <v>226</v>
      </c>
      <c r="AU156" s="171" t="s">
        <v>79</v>
      </c>
      <c r="AV156" s="14" t="s">
        <v>77</v>
      </c>
      <c r="AW156" s="14" t="s">
        <v>31</v>
      </c>
      <c r="AX156" s="14" t="s">
        <v>69</v>
      </c>
      <c r="AY156" s="171" t="s">
        <v>212</v>
      </c>
    </row>
    <row r="157" spans="2:65" s="12" customFormat="1">
      <c r="B157" s="152"/>
      <c r="D157" s="150" t="s">
        <v>226</v>
      </c>
      <c r="E157" s="153" t="s">
        <v>19</v>
      </c>
      <c r="F157" s="154" t="s">
        <v>10090</v>
      </c>
      <c r="H157" s="155">
        <v>8.8320000000000007</v>
      </c>
      <c r="I157" s="156"/>
      <c r="L157" s="152"/>
      <c r="M157" s="157"/>
      <c r="T157" s="158"/>
      <c r="AT157" s="153" t="s">
        <v>226</v>
      </c>
      <c r="AU157" s="153" t="s">
        <v>79</v>
      </c>
      <c r="AV157" s="12" t="s">
        <v>79</v>
      </c>
      <c r="AW157" s="12" t="s">
        <v>31</v>
      </c>
      <c r="AX157" s="12" t="s">
        <v>69</v>
      </c>
      <c r="AY157" s="153" t="s">
        <v>212</v>
      </c>
    </row>
    <row r="158" spans="2:65" s="13" customFormat="1">
      <c r="B158" s="159"/>
      <c r="D158" s="150" t="s">
        <v>226</v>
      </c>
      <c r="E158" s="160" t="s">
        <v>19</v>
      </c>
      <c r="F158" s="161" t="s">
        <v>228</v>
      </c>
      <c r="H158" s="162">
        <v>8.8320000000000007</v>
      </c>
      <c r="I158" s="163"/>
      <c r="L158" s="159"/>
      <c r="M158" s="164"/>
      <c r="T158" s="165"/>
      <c r="AT158" s="160" t="s">
        <v>226</v>
      </c>
      <c r="AU158" s="160" t="s">
        <v>79</v>
      </c>
      <c r="AV158" s="13" t="s">
        <v>229</v>
      </c>
      <c r="AW158" s="13" t="s">
        <v>31</v>
      </c>
      <c r="AX158" s="13" t="s">
        <v>77</v>
      </c>
      <c r="AY158" s="160" t="s">
        <v>212</v>
      </c>
    </row>
    <row r="159" spans="2:65" s="1" customFormat="1" ht="16.5" customHeight="1">
      <c r="B159" s="34"/>
      <c r="C159" s="186" t="s">
        <v>330</v>
      </c>
      <c r="D159" s="186" t="s">
        <v>3107</v>
      </c>
      <c r="E159" s="187" t="s">
        <v>9109</v>
      </c>
      <c r="F159" s="188" t="s">
        <v>9110</v>
      </c>
      <c r="G159" s="189" t="s">
        <v>486</v>
      </c>
      <c r="H159" s="190">
        <v>17.664000000000001</v>
      </c>
      <c r="I159" s="191"/>
      <c r="J159" s="192">
        <f>ROUND(I159*H159,2)</f>
        <v>0</v>
      </c>
      <c r="K159" s="188" t="s">
        <v>219</v>
      </c>
      <c r="L159" s="193"/>
      <c r="M159" s="194" t="s">
        <v>19</v>
      </c>
      <c r="N159" s="195" t="s">
        <v>40</v>
      </c>
      <c r="P159" s="142">
        <f>O159*H159</f>
        <v>0</v>
      </c>
      <c r="Q159" s="142">
        <v>1</v>
      </c>
      <c r="R159" s="142">
        <f>Q159*H159</f>
        <v>17.664000000000001</v>
      </c>
      <c r="S159" s="142">
        <v>0</v>
      </c>
      <c r="T159" s="143">
        <f>S159*H159</f>
        <v>0</v>
      </c>
      <c r="AR159" s="144" t="s">
        <v>267</v>
      </c>
      <c r="AT159" s="144" t="s">
        <v>3107</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229</v>
      </c>
      <c r="BM159" s="144" t="s">
        <v>10091</v>
      </c>
    </row>
    <row r="160" spans="2:65" s="14" customFormat="1">
      <c r="B160" s="170"/>
      <c r="D160" s="150" t="s">
        <v>226</v>
      </c>
      <c r="E160" s="171" t="s">
        <v>19</v>
      </c>
      <c r="F160" s="172" t="s">
        <v>10092</v>
      </c>
      <c r="H160" s="171" t="s">
        <v>19</v>
      </c>
      <c r="I160" s="173"/>
      <c r="L160" s="170"/>
      <c r="M160" s="174"/>
      <c r="T160" s="175"/>
      <c r="AT160" s="171" t="s">
        <v>226</v>
      </c>
      <c r="AU160" s="171" t="s">
        <v>79</v>
      </c>
      <c r="AV160" s="14" t="s">
        <v>77</v>
      </c>
      <c r="AW160" s="14" t="s">
        <v>31</v>
      </c>
      <c r="AX160" s="14" t="s">
        <v>69</v>
      </c>
      <c r="AY160" s="171" t="s">
        <v>212</v>
      </c>
    </row>
    <row r="161" spans="2:65" s="12" customFormat="1">
      <c r="B161" s="152"/>
      <c r="D161" s="150" t="s">
        <v>226</v>
      </c>
      <c r="E161" s="153" t="s">
        <v>19</v>
      </c>
      <c r="F161" s="154" t="s">
        <v>10093</v>
      </c>
      <c r="H161" s="155">
        <v>17.664000000000001</v>
      </c>
      <c r="I161" s="156"/>
      <c r="L161" s="152"/>
      <c r="M161" s="157"/>
      <c r="T161" s="158"/>
      <c r="AT161" s="153" t="s">
        <v>226</v>
      </c>
      <c r="AU161" s="153" t="s">
        <v>79</v>
      </c>
      <c r="AV161" s="12" t="s">
        <v>79</v>
      </c>
      <c r="AW161" s="12" t="s">
        <v>31</v>
      </c>
      <c r="AX161" s="12" t="s">
        <v>69</v>
      </c>
      <c r="AY161" s="153" t="s">
        <v>212</v>
      </c>
    </row>
    <row r="162" spans="2:65" s="13" customFormat="1">
      <c r="B162" s="159"/>
      <c r="D162" s="150" t="s">
        <v>226</v>
      </c>
      <c r="E162" s="160" t="s">
        <v>19</v>
      </c>
      <c r="F162" s="161" t="s">
        <v>228</v>
      </c>
      <c r="H162" s="162">
        <v>17.664000000000001</v>
      </c>
      <c r="I162" s="163"/>
      <c r="L162" s="159"/>
      <c r="M162" s="164"/>
      <c r="T162" s="165"/>
      <c r="AT162" s="160" t="s">
        <v>226</v>
      </c>
      <c r="AU162" s="160" t="s">
        <v>79</v>
      </c>
      <c r="AV162" s="13" t="s">
        <v>229</v>
      </c>
      <c r="AW162" s="13" t="s">
        <v>31</v>
      </c>
      <c r="AX162" s="13" t="s">
        <v>77</v>
      </c>
      <c r="AY162" s="160" t="s">
        <v>212</v>
      </c>
    </row>
    <row r="163" spans="2:65" s="1" customFormat="1" ht="24.2" customHeight="1">
      <c r="B163" s="34"/>
      <c r="C163" s="133" t="s">
        <v>338</v>
      </c>
      <c r="D163" s="133" t="s">
        <v>215</v>
      </c>
      <c r="E163" s="134" t="s">
        <v>9093</v>
      </c>
      <c r="F163" s="135" t="s">
        <v>9094</v>
      </c>
      <c r="G163" s="136" t="s">
        <v>420</v>
      </c>
      <c r="H163" s="137">
        <v>56.58</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10094</v>
      </c>
    </row>
    <row r="164" spans="2:65" s="1" customFormat="1">
      <c r="B164" s="34"/>
      <c r="D164" s="146" t="s">
        <v>222</v>
      </c>
      <c r="F164" s="147" t="s">
        <v>9096</v>
      </c>
      <c r="I164" s="148"/>
      <c r="L164" s="34"/>
      <c r="M164" s="149"/>
      <c r="T164" s="55"/>
      <c r="AT164" s="19" t="s">
        <v>222</v>
      </c>
      <c r="AU164" s="19" t="s">
        <v>79</v>
      </c>
    </row>
    <row r="165" spans="2:65" s="14" customFormat="1">
      <c r="B165" s="170"/>
      <c r="D165" s="150" t="s">
        <v>226</v>
      </c>
      <c r="E165" s="171" t="s">
        <v>19</v>
      </c>
      <c r="F165" s="172" t="s">
        <v>456</v>
      </c>
      <c r="H165" s="171" t="s">
        <v>19</v>
      </c>
      <c r="I165" s="173"/>
      <c r="L165" s="170"/>
      <c r="M165" s="174"/>
      <c r="T165" s="175"/>
      <c r="AT165" s="171" t="s">
        <v>226</v>
      </c>
      <c r="AU165" s="171" t="s">
        <v>79</v>
      </c>
      <c r="AV165" s="14" t="s">
        <v>77</v>
      </c>
      <c r="AW165" s="14" t="s">
        <v>31</v>
      </c>
      <c r="AX165" s="14" t="s">
        <v>69</v>
      </c>
      <c r="AY165" s="171" t="s">
        <v>212</v>
      </c>
    </row>
    <row r="166" spans="2:65" s="12" customFormat="1">
      <c r="B166" s="152"/>
      <c r="D166" s="150" t="s">
        <v>226</v>
      </c>
      <c r="E166" s="153" t="s">
        <v>19</v>
      </c>
      <c r="F166" s="154" t="s">
        <v>10095</v>
      </c>
      <c r="H166" s="155">
        <v>25.667999999999999</v>
      </c>
      <c r="I166" s="156"/>
      <c r="L166" s="152"/>
      <c r="M166" s="157"/>
      <c r="T166" s="158"/>
      <c r="AT166" s="153" t="s">
        <v>226</v>
      </c>
      <c r="AU166" s="153" t="s">
        <v>79</v>
      </c>
      <c r="AV166" s="12" t="s">
        <v>79</v>
      </c>
      <c r="AW166" s="12" t="s">
        <v>31</v>
      </c>
      <c r="AX166" s="12" t="s">
        <v>69</v>
      </c>
      <c r="AY166" s="153" t="s">
        <v>212</v>
      </c>
    </row>
    <row r="167" spans="2:65" s="15" customFormat="1">
      <c r="B167" s="176"/>
      <c r="D167" s="150" t="s">
        <v>226</v>
      </c>
      <c r="E167" s="177" t="s">
        <v>19</v>
      </c>
      <c r="F167" s="178" t="s">
        <v>455</v>
      </c>
      <c r="H167" s="179">
        <v>25.667999999999999</v>
      </c>
      <c r="I167" s="180"/>
      <c r="L167" s="176"/>
      <c r="M167" s="181"/>
      <c r="T167" s="182"/>
      <c r="AT167" s="177" t="s">
        <v>226</v>
      </c>
      <c r="AU167" s="177" t="s">
        <v>79</v>
      </c>
      <c r="AV167" s="15" t="s">
        <v>236</v>
      </c>
      <c r="AW167" s="15" t="s">
        <v>31</v>
      </c>
      <c r="AX167" s="15" t="s">
        <v>69</v>
      </c>
      <c r="AY167" s="177" t="s">
        <v>212</v>
      </c>
    </row>
    <row r="168" spans="2:65" s="14" customFormat="1">
      <c r="B168" s="170"/>
      <c r="D168" s="150" t="s">
        <v>226</v>
      </c>
      <c r="E168" s="171" t="s">
        <v>19</v>
      </c>
      <c r="F168" s="172" t="s">
        <v>9916</v>
      </c>
      <c r="H168" s="171" t="s">
        <v>19</v>
      </c>
      <c r="I168" s="173"/>
      <c r="L168" s="170"/>
      <c r="M168" s="174"/>
      <c r="T168" s="175"/>
      <c r="AT168" s="171" t="s">
        <v>226</v>
      </c>
      <c r="AU168" s="171" t="s">
        <v>79</v>
      </c>
      <c r="AV168" s="14" t="s">
        <v>77</v>
      </c>
      <c r="AW168" s="14" t="s">
        <v>31</v>
      </c>
      <c r="AX168" s="14" t="s">
        <v>69</v>
      </c>
      <c r="AY168" s="171" t="s">
        <v>212</v>
      </c>
    </row>
    <row r="169" spans="2:65" s="12" customFormat="1">
      <c r="B169" s="152"/>
      <c r="D169" s="150" t="s">
        <v>226</v>
      </c>
      <c r="E169" s="153" t="s">
        <v>19</v>
      </c>
      <c r="F169" s="154" t="s">
        <v>10096</v>
      </c>
      <c r="H169" s="155">
        <v>22.08</v>
      </c>
      <c r="I169" s="156"/>
      <c r="L169" s="152"/>
      <c r="M169" s="157"/>
      <c r="T169" s="158"/>
      <c r="AT169" s="153" t="s">
        <v>226</v>
      </c>
      <c r="AU169" s="153" t="s">
        <v>79</v>
      </c>
      <c r="AV169" s="12" t="s">
        <v>79</v>
      </c>
      <c r="AW169" s="12" t="s">
        <v>31</v>
      </c>
      <c r="AX169" s="12" t="s">
        <v>69</v>
      </c>
      <c r="AY169" s="153" t="s">
        <v>212</v>
      </c>
    </row>
    <row r="170" spans="2:65" s="12" customFormat="1">
      <c r="B170" s="152"/>
      <c r="D170" s="150" t="s">
        <v>226</v>
      </c>
      <c r="E170" s="153" t="s">
        <v>19</v>
      </c>
      <c r="F170" s="154" t="s">
        <v>10097</v>
      </c>
      <c r="H170" s="155">
        <v>8.8320000000000007</v>
      </c>
      <c r="I170" s="156"/>
      <c r="L170" s="152"/>
      <c r="M170" s="157"/>
      <c r="T170" s="158"/>
      <c r="AT170" s="153" t="s">
        <v>226</v>
      </c>
      <c r="AU170" s="153" t="s">
        <v>79</v>
      </c>
      <c r="AV170" s="12" t="s">
        <v>79</v>
      </c>
      <c r="AW170" s="12" t="s">
        <v>31</v>
      </c>
      <c r="AX170" s="12" t="s">
        <v>69</v>
      </c>
      <c r="AY170" s="153" t="s">
        <v>212</v>
      </c>
    </row>
    <row r="171" spans="2:65" s="15" customFormat="1">
      <c r="B171" s="176"/>
      <c r="D171" s="150" t="s">
        <v>226</v>
      </c>
      <c r="E171" s="177" t="s">
        <v>19</v>
      </c>
      <c r="F171" s="178" t="s">
        <v>455</v>
      </c>
      <c r="H171" s="179">
        <v>30.911999999999999</v>
      </c>
      <c r="I171" s="180"/>
      <c r="L171" s="176"/>
      <c r="M171" s="181"/>
      <c r="T171" s="182"/>
      <c r="AT171" s="177" t="s">
        <v>226</v>
      </c>
      <c r="AU171" s="177" t="s">
        <v>79</v>
      </c>
      <c r="AV171" s="15" t="s">
        <v>236</v>
      </c>
      <c r="AW171" s="15" t="s">
        <v>31</v>
      </c>
      <c r="AX171" s="15" t="s">
        <v>69</v>
      </c>
      <c r="AY171" s="177" t="s">
        <v>212</v>
      </c>
    </row>
    <row r="172" spans="2:65" s="13" customFormat="1">
      <c r="B172" s="159"/>
      <c r="D172" s="150" t="s">
        <v>226</v>
      </c>
      <c r="E172" s="160" t="s">
        <v>19</v>
      </c>
      <c r="F172" s="161" t="s">
        <v>228</v>
      </c>
      <c r="H172" s="162">
        <v>56.58</v>
      </c>
      <c r="I172" s="163"/>
      <c r="L172" s="159"/>
      <c r="M172" s="164"/>
      <c r="T172" s="165"/>
      <c r="AT172" s="160" t="s">
        <v>226</v>
      </c>
      <c r="AU172" s="160" t="s">
        <v>79</v>
      </c>
      <c r="AV172" s="13" t="s">
        <v>229</v>
      </c>
      <c r="AW172" s="13" t="s">
        <v>31</v>
      </c>
      <c r="AX172" s="13" t="s">
        <v>77</v>
      </c>
      <c r="AY172" s="160" t="s">
        <v>212</v>
      </c>
    </row>
    <row r="173" spans="2:65" s="1" customFormat="1" ht="24.2" customHeight="1">
      <c r="B173" s="34"/>
      <c r="C173" s="133" t="s">
        <v>343</v>
      </c>
      <c r="D173" s="133" t="s">
        <v>215</v>
      </c>
      <c r="E173" s="134" t="s">
        <v>9919</v>
      </c>
      <c r="F173" s="135" t="s">
        <v>9920</v>
      </c>
      <c r="G173" s="136" t="s">
        <v>420</v>
      </c>
      <c r="H173" s="137">
        <v>8.5559999999999992</v>
      </c>
      <c r="I173" s="138"/>
      <c r="J173" s="139">
        <f>ROUND(I173*H173,2)</f>
        <v>0</v>
      </c>
      <c r="K173" s="135" t="s">
        <v>219</v>
      </c>
      <c r="L173" s="34"/>
      <c r="M173" s="140" t="s">
        <v>19</v>
      </c>
      <c r="N173" s="141" t="s">
        <v>40</v>
      </c>
      <c r="P173" s="142">
        <f>O173*H173</f>
        <v>0</v>
      </c>
      <c r="Q173" s="142">
        <v>0</v>
      </c>
      <c r="R173" s="142">
        <f>Q173*H173</f>
        <v>0</v>
      </c>
      <c r="S173" s="142">
        <v>0</v>
      </c>
      <c r="T173" s="143">
        <f>S173*H173</f>
        <v>0</v>
      </c>
      <c r="AR173" s="144" t="s">
        <v>229</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229</v>
      </c>
      <c r="BM173" s="144" t="s">
        <v>10098</v>
      </c>
    </row>
    <row r="174" spans="2:65" s="1" customFormat="1">
      <c r="B174" s="34"/>
      <c r="D174" s="146" t="s">
        <v>222</v>
      </c>
      <c r="F174" s="147" t="s">
        <v>9922</v>
      </c>
      <c r="I174" s="148"/>
      <c r="L174" s="34"/>
      <c r="M174" s="149"/>
      <c r="T174" s="55"/>
      <c r="AT174" s="19" t="s">
        <v>222</v>
      </c>
      <c r="AU174" s="19" t="s">
        <v>79</v>
      </c>
    </row>
    <row r="175" spans="2:65" s="14" customFormat="1">
      <c r="B175" s="170"/>
      <c r="D175" s="150" t="s">
        <v>226</v>
      </c>
      <c r="E175" s="171" t="s">
        <v>19</v>
      </c>
      <c r="F175" s="172" t="s">
        <v>456</v>
      </c>
      <c r="H175" s="171" t="s">
        <v>19</v>
      </c>
      <c r="I175" s="173"/>
      <c r="L175" s="170"/>
      <c r="M175" s="174"/>
      <c r="T175" s="175"/>
      <c r="AT175" s="171" t="s">
        <v>226</v>
      </c>
      <c r="AU175" s="171" t="s">
        <v>79</v>
      </c>
      <c r="AV175" s="14" t="s">
        <v>77</v>
      </c>
      <c r="AW175" s="14" t="s">
        <v>31</v>
      </c>
      <c r="AX175" s="14" t="s">
        <v>69</v>
      </c>
      <c r="AY175" s="171" t="s">
        <v>212</v>
      </c>
    </row>
    <row r="176" spans="2:65" s="12" customFormat="1">
      <c r="B176" s="152"/>
      <c r="D176" s="150" t="s">
        <v>226</v>
      </c>
      <c r="E176" s="153" t="s">
        <v>19</v>
      </c>
      <c r="F176" s="154" t="s">
        <v>10099</v>
      </c>
      <c r="H176" s="155">
        <v>8.5559999999999992</v>
      </c>
      <c r="I176" s="156"/>
      <c r="L176" s="152"/>
      <c r="M176" s="157"/>
      <c r="T176" s="158"/>
      <c r="AT176" s="153" t="s">
        <v>226</v>
      </c>
      <c r="AU176" s="153" t="s">
        <v>79</v>
      </c>
      <c r="AV176" s="12" t="s">
        <v>79</v>
      </c>
      <c r="AW176" s="12" t="s">
        <v>31</v>
      </c>
      <c r="AX176" s="12" t="s">
        <v>69</v>
      </c>
      <c r="AY176" s="153" t="s">
        <v>212</v>
      </c>
    </row>
    <row r="177" spans="2:65" s="13" customFormat="1">
      <c r="B177" s="159"/>
      <c r="D177" s="150" t="s">
        <v>226</v>
      </c>
      <c r="E177" s="160" t="s">
        <v>19</v>
      </c>
      <c r="F177" s="161" t="s">
        <v>228</v>
      </c>
      <c r="H177" s="162">
        <v>8.5559999999999992</v>
      </c>
      <c r="I177" s="163"/>
      <c r="L177" s="159"/>
      <c r="M177" s="164"/>
      <c r="T177" s="165"/>
      <c r="AT177" s="160" t="s">
        <v>226</v>
      </c>
      <c r="AU177" s="160" t="s">
        <v>79</v>
      </c>
      <c r="AV177" s="13" t="s">
        <v>229</v>
      </c>
      <c r="AW177" s="13" t="s">
        <v>31</v>
      </c>
      <c r="AX177" s="13" t="s">
        <v>77</v>
      </c>
      <c r="AY177" s="160" t="s">
        <v>212</v>
      </c>
    </row>
    <row r="178" spans="2:65" s="1" customFormat="1" ht="37.9" customHeight="1">
      <c r="B178" s="34"/>
      <c r="C178" s="133" t="s">
        <v>7</v>
      </c>
      <c r="D178" s="133" t="s">
        <v>215</v>
      </c>
      <c r="E178" s="134" t="s">
        <v>458</v>
      </c>
      <c r="F178" s="135" t="s">
        <v>459</v>
      </c>
      <c r="G178" s="136" t="s">
        <v>420</v>
      </c>
      <c r="H178" s="137">
        <v>30.911999999999999</v>
      </c>
      <c r="I178" s="138"/>
      <c r="J178" s="139">
        <f>ROUND(I178*H178,2)</f>
        <v>0</v>
      </c>
      <c r="K178" s="135" t="s">
        <v>219</v>
      </c>
      <c r="L178" s="34"/>
      <c r="M178" s="140" t="s">
        <v>19</v>
      </c>
      <c r="N178" s="141" t="s">
        <v>40</v>
      </c>
      <c r="P178" s="142">
        <f>O178*H178</f>
        <v>0</v>
      </c>
      <c r="Q178" s="142">
        <v>0</v>
      </c>
      <c r="R178" s="142">
        <f>Q178*H178</f>
        <v>0</v>
      </c>
      <c r="S178" s="142">
        <v>0</v>
      </c>
      <c r="T178" s="143">
        <f>S178*H178</f>
        <v>0</v>
      </c>
      <c r="AR178" s="144" t="s">
        <v>229</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229</v>
      </c>
      <c r="BM178" s="144" t="s">
        <v>10100</v>
      </c>
    </row>
    <row r="179" spans="2:65" s="1" customFormat="1">
      <c r="B179" s="34"/>
      <c r="D179" s="146" t="s">
        <v>222</v>
      </c>
      <c r="F179" s="147" t="s">
        <v>461</v>
      </c>
      <c r="I179" s="148"/>
      <c r="L179" s="34"/>
      <c r="M179" s="149"/>
      <c r="T179" s="55"/>
      <c r="AT179" s="19" t="s">
        <v>222</v>
      </c>
      <c r="AU179" s="19" t="s">
        <v>79</v>
      </c>
    </row>
    <row r="180" spans="2:65" s="14" customFormat="1">
      <c r="B180" s="170"/>
      <c r="D180" s="150" t="s">
        <v>226</v>
      </c>
      <c r="E180" s="171" t="s">
        <v>19</v>
      </c>
      <c r="F180" s="172" t="s">
        <v>9927</v>
      </c>
      <c r="H180" s="171" t="s">
        <v>19</v>
      </c>
      <c r="I180" s="173"/>
      <c r="L180" s="170"/>
      <c r="M180" s="174"/>
      <c r="T180" s="175"/>
      <c r="AT180" s="171" t="s">
        <v>226</v>
      </c>
      <c r="AU180" s="171" t="s">
        <v>79</v>
      </c>
      <c r="AV180" s="14" t="s">
        <v>77</v>
      </c>
      <c r="AW180" s="14" t="s">
        <v>31</v>
      </c>
      <c r="AX180" s="14" t="s">
        <v>69</v>
      </c>
      <c r="AY180" s="171" t="s">
        <v>212</v>
      </c>
    </row>
    <row r="181" spans="2:65" s="12" customFormat="1">
      <c r="B181" s="152"/>
      <c r="D181" s="150" t="s">
        <v>226</v>
      </c>
      <c r="E181" s="153" t="s">
        <v>19</v>
      </c>
      <c r="F181" s="154" t="s">
        <v>10101</v>
      </c>
      <c r="H181" s="155">
        <v>22.08</v>
      </c>
      <c r="I181" s="156"/>
      <c r="L181" s="152"/>
      <c r="M181" s="157"/>
      <c r="T181" s="158"/>
      <c r="AT181" s="153" t="s">
        <v>226</v>
      </c>
      <c r="AU181" s="153" t="s">
        <v>79</v>
      </c>
      <c r="AV181" s="12" t="s">
        <v>79</v>
      </c>
      <c r="AW181" s="12" t="s">
        <v>31</v>
      </c>
      <c r="AX181" s="12" t="s">
        <v>69</v>
      </c>
      <c r="AY181" s="153" t="s">
        <v>212</v>
      </c>
    </row>
    <row r="182" spans="2:65" s="12" customFormat="1">
      <c r="B182" s="152"/>
      <c r="D182" s="150" t="s">
        <v>226</v>
      </c>
      <c r="E182" s="153" t="s">
        <v>19</v>
      </c>
      <c r="F182" s="154" t="s">
        <v>10102</v>
      </c>
      <c r="H182" s="155">
        <v>8.8320000000000007</v>
      </c>
      <c r="I182" s="156"/>
      <c r="L182" s="152"/>
      <c r="M182" s="157"/>
      <c r="T182" s="158"/>
      <c r="AT182" s="153" t="s">
        <v>226</v>
      </c>
      <c r="AU182" s="153" t="s">
        <v>79</v>
      </c>
      <c r="AV182" s="12" t="s">
        <v>79</v>
      </c>
      <c r="AW182" s="12" t="s">
        <v>31</v>
      </c>
      <c r="AX182" s="12" t="s">
        <v>69</v>
      </c>
      <c r="AY182" s="153" t="s">
        <v>212</v>
      </c>
    </row>
    <row r="183" spans="2:65" s="13" customFormat="1">
      <c r="B183" s="159"/>
      <c r="D183" s="150" t="s">
        <v>226</v>
      </c>
      <c r="E183" s="160" t="s">
        <v>19</v>
      </c>
      <c r="F183" s="161" t="s">
        <v>228</v>
      </c>
      <c r="H183" s="162">
        <v>30.911999999999999</v>
      </c>
      <c r="I183" s="163"/>
      <c r="L183" s="159"/>
      <c r="M183" s="164"/>
      <c r="T183" s="165"/>
      <c r="AT183" s="160" t="s">
        <v>226</v>
      </c>
      <c r="AU183" s="160" t="s">
        <v>79</v>
      </c>
      <c r="AV183" s="13" t="s">
        <v>229</v>
      </c>
      <c r="AW183" s="13" t="s">
        <v>31</v>
      </c>
      <c r="AX183" s="13" t="s">
        <v>77</v>
      </c>
      <c r="AY183" s="160" t="s">
        <v>212</v>
      </c>
    </row>
    <row r="184" spans="2:65" s="1" customFormat="1" ht="37.9" customHeight="1">
      <c r="B184" s="34"/>
      <c r="C184" s="133" t="s">
        <v>354</v>
      </c>
      <c r="D184" s="133" t="s">
        <v>215</v>
      </c>
      <c r="E184" s="134" t="s">
        <v>472</v>
      </c>
      <c r="F184" s="135" t="s">
        <v>473</v>
      </c>
      <c r="G184" s="136" t="s">
        <v>420</v>
      </c>
      <c r="H184" s="137">
        <v>25.667999999999999</v>
      </c>
      <c r="I184" s="138"/>
      <c r="J184" s="139">
        <f>ROUND(I184*H184,2)</f>
        <v>0</v>
      </c>
      <c r="K184" s="135" t="s">
        <v>219</v>
      </c>
      <c r="L184" s="34"/>
      <c r="M184" s="140" t="s">
        <v>19</v>
      </c>
      <c r="N184" s="141" t="s">
        <v>40</v>
      </c>
      <c r="P184" s="142">
        <f>O184*H184</f>
        <v>0</v>
      </c>
      <c r="Q184" s="142">
        <v>0</v>
      </c>
      <c r="R184" s="142">
        <f>Q184*H184</f>
        <v>0</v>
      </c>
      <c r="S184" s="142">
        <v>0</v>
      </c>
      <c r="T184" s="143">
        <f>S184*H184</f>
        <v>0</v>
      </c>
      <c r="AR184" s="144" t="s">
        <v>229</v>
      </c>
      <c r="AT184" s="144" t="s">
        <v>215</v>
      </c>
      <c r="AU184" s="144" t="s">
        <v>79</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229</v>
      </c>
      <c r="BM184" s="144" t="s">
        <v>10103</v>
      </c>
    </row>
    <row r="185" spans="2:65" s="1" customFormat="1">
      <c r="B185" s="34"/>
      <c r="D185" s="146" t="s">
        <v>222</v>
      </c>
      <c r="F185" s="147" t="s">
        <v>475</v>
      </c>
      <c r="I185" s="148"/>
      <c r="L185" s="34"/>
      <c r="M185" s="149"/>
      <c r="T185" s="55"/>
      <c r="AT185" s="19" t="s">
        <v>222</v>
      </c>
      <c r="AU185" s="19" t="s">
        <v>79</v>
      </c>
    </row>
    <row r="186" spans="2:65" s="14" customFormat="1">
      <c r="B186" s="170"/>
      <c r="D186" s="150" t="s">
        <v>226</v>
      </c>
      <c r="E186" s="171" t="s">
        <v>19</v>
      </c>
      <c r="F186" s="172" t="s">
        <v>476</v>
      </c>
      <c r="H186" s="171" t="s">
        <v>19</v>
      </c>
      <c r="I186" s="173"/>
      <c r="L186" s="170"/>
      <c r="M186" s="174"/>
      <c r="T186" s="175"/>
      <c r="AT186" s="171" t="s">
        <v>226</v>
      </c>
      <c r="AU186" s="171" t="s">
        <v>79</v>
      </c>
      <c r="AV186" s="14" t="s">
        <v>77</v>
      </c>
      <c r="AW186" s="14" t="s">
        <v>31</v>
      </c>
      <c r="AX186" s="14" t="s">
        <v>69</v>
      </c>
      <c r="AY186" s="171" t="s">
        <v>212</v>
      </c>
    </row>
    <row r="187" spans="2:65" s="12" customFormat="1">
      <c r="B187" s="152"/>
      <c r="D187" s="150" t="s">
        <v>226</v>
      </c>
      <c r="E187" s="153" t="s">
        <v>19</v>
      </c>
      <c r="F187" s="154" t="s">
        <v>10104</v>
      </c>
      <c r="H187" s="155">
        <v>25.667999999999999</v>
      </c>
      <c r="I187" s="156"/>
      <c r="L187" s="152"/>
      <c r="M187" s="157"/>
      <c r="T187" s="158"/>
      <c r="AT187" s="153" t="s">
        <v>226</v>
      </c>
      <c r="AU187" s="153" t="s">
        <v>79</v>
      </c>
      <c r="AV187" s="12" t="s">
        <v>79</v>
      </c>
      <c r="AW187" s="12" t="s">
        <v>31</v>
      </c>
      <c r="AX187" s="12" t="s">
        <v>69</v>
      </c>
      <c r="AY187" s="153" t="s">
        <v>212</v>
      </c>
    </row>
    <row r="188" spans="2:65" s="13" customFormat="1">
      <c r="B188" s="159"/>
      <c r="D188" s="150" t="s">
        <v>226</v>
      </c>
      <c r="E188" s="160" t="s">
        <v>19</v>
      </c>
      <c r="F188" s="161" t="s">
        <v>228</v>
      </c>
      <c r="H188" s="162">
        <v>25.667999999999999</v>
      </c>
      <c r="I188" s="163"/>
      <c r="L188" s="159"/>
      <c r="M188" s="164"/>
      <c r="T188" s="165"/>
      <c r="AT188" s="160" t="s">
        <v>226</v>
      </c>
      <c r="AU188" s="160" t="s">
        <v>79</v>
      </c>
      <c r="AV188" s="13" t="s">
        <v>229</v>
      </c>
      <c r="AW188" s="13" t="s">
        <v>31</v>
      </c>
      <c r="AX188" s="13" t="s">
        <v>77</v>
      </c>
      <c r="AY188" s="160" t="s">
        <v>212</v>
      </c>
    </row>
    <row r="189" spans="2:65" s="1" customFormat="1" ht="37.9" customHeight="1">
      <c r="B189" s="34"/>
      <c r="C189" s="133" t="s">
        <v>359</v>
      </c>
      <c r="D189" s="133" t="s">
        <v>215</v>
      </c>
      <c r="E189" s="134" t="s">
        <v>478</v>
      </c>
      <c r="F189" s="135" t="s">
        <v>479</v>
      </c>
      <c r="G189" s="136" t="s">
        <v>420</v>
      </c>
      <c r="H189" s="137">
        <v>256.68</v>
      </c>
      <c r="I189" s="138"/>
      <c r="J189" s="139">
        <f>ROUND(I189*H189,2)</f>
        <v>0</v>
      </c>
      <c r="K189" s="135" t="s">
        <v>219</v>
      </c>
      <c r="L189" s="34"/>
      <c r="M189" s="140" t="s">
        <v>19</v>
      </c>
      <c r="N189" s="141" t="s">
        <v>40</v>
      </c>
      <c r="P189" s="142">
        <f>O189*H189</f>
        <v>0</v>
      </c>
      <c r="Q189" s="142">
        <v>0</v>
      </c>
      <c r="R189" s="142">
        <f>Q189*H189</f>
        <v>0</v>
      </c>
      <c r="S189" s="142">
        <v>0</v>
      </c>
      <c r="T189" s="143">
        <f>S189*H189</f>
        <v>0</v>
      </c>
      <c r="AR189" s="144" t="s">
        <v>229</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229</v>
      </c>
      <c r="BM189" s="144" t="s">
        <v>10105</v>
      </c>
    </row>
    <row r="190" spans="2:65" s="1" customFormat="1">
      <c r="B190" s="34"/>
      <c r="D190" s="146" t="s">
        <v>222</v>
      </c>
      <c r="F190" s="147" t="s">
        <v>481</v>
      </c>
      <c r="I190" s="148"/>
      <c r="L190" s="34"/>
      <c r="M190" s="149"/>
      <c r="T190" s="55"/>
      <c r="AT190" s="19" t="s">
        <v>222</v>
      </c>
      <c r="AU190" s="19" t="s">
        <v>79</v>
      </c>
    </row>
    <row r="191" spans="2:65" s="14" customFormat="1">
      <c r="B191" s="170"/>
      <c r="D191" s="150" t="s">
        <v>226</v>
      </c>
      <c r="E191" s="171" t="s">
        <v>19</v>
      </c>
      <c r="F191" s="172" t="s">
        <v>482</v>
      </c>
      <c r="H191" s="171" t="s">
        <v>19</v>
      </c>
      <c r="I191" s="173"/>
      <c r="L191" s="170"/>
      <c r="M191" s="174"/>
      <c r="T191" s="175"/>
      <c r="AT191" s="171" t="s">
        <v>226</v>
      </c>
      <c r="AU191" s="171" t="s">
        <v>79</v>
      </c>
      <c r="AV191" s="14" t="s">
        <v>77</v>
      </c>
      <c r="AW191" s="14" t="s">
        <v>31</v>
      </c>
      <c r="AX191" s="14" t="s">
        <v>69</v>
      </c>
      <c r="AY191" s="171" t="s">
        <v>212</v>
      </c>
    </row>
    <row r="192" spans="2:65" s="12" customFormat="1">
      <c r="B192" s="152"/>
      <c r="D192" s="150" t="s">
        <v>226</v>
      </c>
      <c r="E192" s="153" t="s">
        <v>19</v>
      </c>
      <c r="F192" s="154" t="s">
        <v>10106</v>
      </c>
      <c r="H192" s="155">
        <v>256.68</v>
      </c>
      <c r="I192" s="156"/>
      <c r="L192" s="152"/>
      <c r="M192" s="157"/>
      <c r="T192" s="158"/>
      <c r="AT192" s="153" t="s">
        <v>226</v>
      </c>
      <c r="AU192" s="153" t="s">
        <v>79</v>
      </c>
      <c r="AV192" s="12" t="s">
        <v>79</v>
      </c>
      <c r="AW192" s="12" t="s">
        <v>31</v>
      </c>
      <c r="AX192" s="12" t="s">
        <v>69</v>
      </c>
      <c r="AY192" s="153" t="s">
        <v>212</v>
      </c>
    </row>
    <row r="193" spans="2:65" s="13" customFormat="1">
      <c r="B193" s="159"/>
      <c r="D193" s="150" t="s">
        <v>226</v>
      </c>
      <c r="E193" s="160" t="s">
        <v>19</v>
      </c>
      <c r="F193" s="161" t="s">
        <v>228</v>
      </c>
      <c r="H193" s="162">
        <v>256.68</v>
      </c>
      <c r="I193" s="163"/>
      <c r="L193" s="159"/>
      <c r="M193" s="164"/>
      <c r="T193" s="165"/>
      <c r="AT193" s="160" t="s">
        <v>226</v>
      </c>
      <c r="AU193" s="160" t="s">
        <v>79</v>
      </c>
      <c r="AV193" s="13" t="s">
        <v>229</v>
      </c>
      <c r="AW193" s="13" t="s">
        <v>31</v>
      </c>
      <c r="AX193" s="13" t="s">
        <v>77</v>
      </c>
      <c r="AY193" s="160" t="s">
        <v>212</v>
      </c>
    </row>
    <row r="194" spans="2:65" s="1" customFormat="1" ht="37.9" customHeight="1">
      <c r="B194" s="34"/>
      <c r="C194" s="133" t="s">
        <v>364</v>
      </c>
      <c r="D194" s="133" t="s">
        <v>215</v>
      </c>
      <c r="E194" s="134" t="s">
        <v>9940</v>
      </c>
      <c r="F194" s="135" t="s">
        <v>9941</v>
      </c>
      <c r="G194" s="136" t="s">
        <v>420</v>
      </c>
      <c r="H194" s="137">
        <v>8.5559999999999992</v>
      </c>
      <c r="I194" s="138"/>
      <c r="J194" s="139">
        <f>ROUND(I194*H194,2)</f>
        <v>0</v>
      </c>
      <c r="K194" s="135" t="s">
        <v>219</v>
      </c>
      <c r="L194" s="34"/>
      <c r="M194" s="140" t="s">
        <v>19</v>
      </c>
      <c r="N194" s="141" t="s">
        <v>40</v>
      </c>
      <c r="P194" s="142">
        <f>O194*H194</f>
        <v>0</v>
      </c>
      <c r="Q194" s="142">
        <v>0</v>
      </c>
      <c r="R194" s="142">
        <f>Q194*H194</f>
        <v>0</v>
      </c>
      <c r="S194" s="142">
        <v>0</v>
      </c>
      <c r="T194" s="143">
        <f>S194*H194</f>
        <v>0</v>
      </c>
      <c r="AR194" s="144" t="s">
        <v>229</v>
      </c>
      <c r="AT194" s="144" t="s">
        <v>215</v>
      </c>
      <c r="AU194" s="144" t="s">
        <v>79</v>
      </c>
      <c r="AY194" s="19" t="s">
        <v>212</v>
      </c>
      <c r="BE194" s="145">
        <f>IF(N194="základní",J194,0)</f>
        <v>0</v>
      </c>
      <c r="BF194" s="145">
        <f>IF(N194="snížená",J194,0)</f>
        <v>0</v>
      </c>
      <c r="BG194" s="145">
        <f>IF(N194="zákl. přenesená",J194,0)</f>
        <v>0</v>
      </c>
      <c r="BH194" s="145">
        <f>IF(N194="sníž. přenesená",J194,0)</f>
        <v>0</v>
      </c>
      <c r="BI194" s="145">
        <f>IF(N194="nulová",J194,0)</f>
        <v>0</v>
      </c>
      <c r="BJ194" s="19" t="s">
        <v>77</v>
      </c>
      <c r="BK194" s="145">
        <f>ROUND(I194*H194,2)</f>
        <v>0</v>
      </c>
      <c r="BL194" s="19" t="s">
        <v>229</v>
      </c>
      <c r="BM194" s="144" t="s">
        <v>10107</v>
      </c>
    </row>
    <row r="195" spans="2:65" s="1" customFormat="1">
      <c r="B195" s="34"/>
      <c r="D195" s="146" t="s">
        <v>222</v>
      </c>
      <c r="F195" s="147" t="s">
        <v>9943</v>
      </c>
      <c r="I195" s="148"/>
      <c r="L195" s="34"/>
      <c r="M195" s="149"/>
      <c r="T195" s="55"/>
      <c r="AT195" s="19" t="s">
        <v>222</v>
      </c>
      <c r="AU195" s="19" t="s">
        <v>79</v>
      </c>
    </row>
    <row r="196" spans="2:65" s="14" customFormat="1">
      <c r="B196" s="170"/>
      <c r="D196" s="150" t="s">
        <v>226</v>
      </c>
      <c r="E196" s="171" t="s">
        <v>19</v>
      </c>
      <c r="F196" s="172" t="s">
        <v>476</v>
      </c>
      <c r="H196" s="171" t="s">
        <v>19</v>
      </c>
      <c r="I196" s="173"/>
      <c r="L196" s="170"/>
      <c r="M196" s="174"/>
      <c r="T196" s="175"/>
      <c r="AT196" s="171" t="s">
        <v>226</v>
      </c>
      <c r="AU196" s="171" t="s">
        <v>79</v>
      </c>
      <c r="AV196" s="14" t="s">
        <v>77</v>
      </c>
      <c r="AW196" s="14" t="s">
        <v>31</v>
      </c>
      <c r="AX196" s="14" t="s">
        <v>69</v>
      </c>
      <c r="AY196" s="171" t="s">
        <v>212</v>
      </c>
    </row>
    <row r="197" spans="2:65" s="12" customFormat="1">
      <c r="B197" s="152"/>
      <c r="D197" s="150" t="s">
        <v>226</v>
      </c>
      <c r="E197" s="153" t="s">
        <v>19</v>
      </c>
      <c r="F197" s="154" t="s">
        <v>10108</v>
      </c>
      <c r="H197" s="155">
        <v>8.5559999999999992</v>
      </c>
      <c r="I197" s="156"/>
      <c r="L197" s="152"/>
      <c r="M197" s="157"/>
      <c r="T197" s="158"/>
      <c r="AT197" s="153" t="s">
        <v>226</v>
      </c>
      <c r="AU197" s="153" t="s">
        <v>79</v>
      </c>
      <c r="AV197" s="12" t="s">
        <v>79</v>
      </c>
      <c r="AW197" s="12" t="s">
        <v>31</v>
      </c>
      <c r="AX197" s="12" t="s">
        <v>69</v>
      </c>
      <c r="AY197" s="153" t="s">
        <v>212</v>
      </c>
    </row>
    <row r="198" spans="2:65" s="13" customFormat="1">
      <c r="B198" s="159"/>
      <c r="D198" s="150" t="s">
        <v>226</v>
      </c>
      <c r="E198" s="160" t="s">
        <v>19</v>
      </c>
      <c r="F198" s="161" t="s">
        <v>228</v>
      </c>
      <c r="H198" s="162">
        <v>8.5559999999999992</v>
      </c>
      <c r="I198" s="163"/>
      <c r="L198" s="159"/>
      <c r="M198" s="164"/>
      <c r="T198" s="165"/>
      <c r="AT198" s="160" t="s">
        <v>226</v>
      </c>
      <c r="AU198" s="160" t="s">
        <v>79</v>
      </c>
      <c r="AV198" s="13" t="s">
        <v>229</v>
      </c>
      <c r="AW198" s="13" t="s">
        <v>31</v>
      </c>
      <c r="AX198" s="13" t="s">
        <v>77</v>
      </c>
      <c r="AY198" s="160" t="s">
        <v>212</v>
      </c>
    </row>
    <row r="199" spans="2:65" s="1" customFormat="1" ht="37.9" customHeight="1">
      <c r="B199" s="34"/>
      <c r="C199" s="133" t="s">
        <v>586</v>
      </c>
      <c r="D199" s="133" t="s">
        <v>215</v>
      </c>
      <c r="E199" s="134" t="s">
        <v>9945</v>
      </c>
      <c r="F199" s="135" t="s">
        <v>9946</v>
      </c>
      <c r="G199" s="136" t="s">
        <v>420</v>
      </c>
      <c r="H199" s="137">
        <v>85.56</v>
      </c>
      <c r="I199" s="138"/>
      <c r="J199" s="139">
        <f>ROUND(I199*H199,2)</f>
        <v>0</v>
      </c>
      <c r="K199" s="135" t="s">
        <v>219</v>
      </c>
      <c r="L199" s="34"/>
      <c r="M199" s="140" t="s">
        <v>19</v>
      </c>
      <c r="N199" s="141" t="s">
        <v>40</v>
      </c>
      <c r="P199" s="142">
        <f>O199*H199</f>
        <v>0</v>
      </c>
      <c r="Q199" s="142">
        <v>0</v>
      </c>
      <c r="R199" s="142">
        <f>Q199*H199</f>
        <v>0</v>
      </c>
      <c r="S199" s="142">
        <v>0</v>
      </c>
      <c r="T199" s="143">
        <f>S199*H199</f>
        <v>0</v>
      </c>
      <c r="AR199" s="144" t="s">
        <v>229</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229</v>
      </c>
      <c r="BM199" s="144" t="s">
        <v>10109</v>
      </c>
    </row>
    <row r="200" spans="2:65" s="1" customFormat="1">
      <c r="B200" s="34"/>
      <c r="D200" s="146" t="s">
        <v>222</v>
      </c>
      <c r="F200" s="147" t="s">
        <v>9948</v>
      </c>
      <c r="I200" s="148"/>
      <c r="L200" s="34"/>
      <c r="M200" s="149"/>
      <c r="T200" s="55"/>
      <c r="AT200" s="19" t="s">
        <v>222</v>
      </c>
      <c r="AU200" s="19" t="s">
        <v>79</v>
      </c>
    </row>
    <row r="201" spans="2:65" s="14" customFormat="1">
      <c r="B201" s="170"/>
      <c r="D201" s="150" t="s">
        <v>226</v>
      </c>
      <c r="E201" s="171" t="s">
        <v>19</v>
      </c>
      <c r="F201" s="172" t="s">
        <v>482</v>
      </c>
      <c r="H201" s="171" t="s">
        <v>19</v>
      </c>
      <c r="I201" s="173"/>
      <c r="L201" s="170"/>
      <c r="M201" s="174"/>
      <c r="T201" s="175"/>
      <c r="AT201" s="171" t="s">
        <v>226</v>
      </c>
      <c r="AU201" s="171" t="s">
        <v>79</v>
      </c>
      <c r="AV201" s="14" t="s">
        <v>77</v>
      </c>
      <c r="AW201" s="14" t="s">
        <v>31</v>
      </c>
      <c r="AX201" s="14" t="s">
        <v>69</v>
      </c>
      <c r="AY201" s="171" t="s">
        <v>212</v>
      </c>
    </row>
    <row r="202" spans="2:65" s="12" customFormat="1">
      <c r="B202" s="152"/>
      <c r="D202" s="150" t="s">
        <v>226</v>
      </c>
      <c r="E202" s="153" t="s">
        <v>19</v>
      </c>
      <c r="F202" s="154" t="s">
        <v>10110</v>
      </c>
      <c r="H202" s="155">
        <v>85.56</v>
      </c>
      <c r="I202" s="156"/>
      <c r="L202" s="152"/>
      <c r="M202" s="157"/>
      <c r="T202" s="158"/>
      <c r="AT202" s="153" t="s">
        <v>226</v>
      </c>
      <c r="AU202" s="153" t="s">
        <v>79</v>
      </c>
      <c r="AV202" s="12" t="s">
        <v>79</v>
      </c>
      <c r="AW202" s="12" t="s">
        <v>31</v>
      </c>
      <c r="AX202" s="12" t="s">
        <v>69</v>
      </c>
      <c r="AY202" s="153" t="s">
        <v>212</v>
      </c>
    </row>
    <row r="203" spans="2:65" s="13" customFormat="1">
      <c r="B203" s="159"/>
      <c r="D203" s="150" t="s">
        <v>226</v>
      </c>
      <c r="E203" s="160" t="s">
        <v>19</v>
      </c>
      <c r="F203" s="161" t="s">
        <v>228</v>
      </c>
      <c r="H203" s="162">
        <v>85.56</v>
      </c>
      <c r="I203" s="163"/>
      <c r="L203" s="159"/>
      <c r="M203" s="164"/>
      <c r="T203" s="165"/>
      <c r="AT203" s="160" t="s">
        <v>226</v>
      </c>
      <c r="AU203" s="160" t="s">
        <v>79</v>
      </c>
      <c r="AV203" s="13" t="s">
        <v>229</v>
      </c>
      <c r="AW203" s="13" t="s">
        <v>31</v>
      </c>
      <c r="AX203" s="13" t="s">
        <v>77</v>
      </c>
      <c r="AY203" s="160" t="s">
        <v>212</v>
      </c>
    </row>
    <row r="204" spans="2:65" s="1" customFormat="1" ht="24.2" customHeight="1">
      <c r="B204" s="34"/>
      <c r="C204" s="133" t="s">
        <v>593</v>
      </c>
      <c r="D204" s="133" t="s">
        <v>215</v>
      </c>
      <c r="E204" s="134" t="s">
        <v>484</v>
      </c>
      <c r="F204" s="135" t="s">
        <v>485</v>
      </c>
      <c r="G204" s="136" t="s">
        <v>486</v>
      </c>
      <c r="H204" s="137">
        <v>68.447999999999993</v>
      </c>
      <c r="I204" s="138"/>
      <c r="J204" s="139">
        <f>ROUND(I204*H204,2)</f>
        <v>0</v>
      </c>
      <c r="K204" s="135" t="s">
        <v>219</v>
      </c>
      <c r="L204" s="34"/>
      <c r="M204" s="140" t="s">
        <v>19</v>
      </c>
      <c r="N204" s="141" t="s">
        <v>40</v>
      </c>
      <c r="P204" s="142">
        <f>O204*H204</f>
        <v>0</v>
      </c>
      <c r="Q204" s="142">
        <v>0</v>
      </c>
      <c r="R204" s="142">
        <f>Q204*H204</f>
        <v>0</v>
      </c>
      <c r="S204" s="142">
        <v>0</v>
      </c>
      <c r="T204" s="143">
        <f>S204*H204</f>
        <v>0</v>
      </c>
      <c r="AR204" s="144" t="s">
        <v>229</v>
      </c>
      <c r="AT204" s="144" t="s">
        <v>215</v>
      </c>
      <c r="AU204" s="144" t="s">
        <v>79</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229</v>
      </c>
      <c r="BM204" s="144" t="s">
        <v>10111</v>
      </c>
    </row>
    <row r="205" spans="2:65" s="1" customFormat="1">
      <c r="B205" s="34"/>
      <c r="D205" s="146" t="s">
        <v>222</v>
      </c>
      <c r="F205" s="147" t="s">
        <v>488</v>
      </c>
      <c r="I205" s="148"/>
      <c r="L205" s="34"/>
      <c r="M205" s="149"/>
      <c r="T205" s="55"/>
      <c r="AT205" s="19" t="s">
        <v>222</v>
      </c>
      <c r="AU205" s="19" t="s">
        <v>79</v>
      </c>
    </row>
    <row r="206" spans="2:65" s="1" customFormat="1" ht="48.75">
      <c r="B206" s="34"/>
      <c r="D206" s="150" t="s">
        <v>224</v>
      </c>
      <c r="F206" s="151" t="s">
        <v>489</v>
      </c>
      <c r="I206" s="148"/>
      <c r="L206" s="34"/>
      <c r="M206" s="149"/>
      <c r="T206" s="55"/>
      <c r="AT206" s="19" t="s">
        <v>224</v>
      </c>
      <c r="AU206" s="19" t="s">
        <v>79</v>
      </c>
    </row>
    <row r="207" spans="2:65" s="12" customFormat="1">
      <c r="B207" s="152"/>
      <c r="D207" s="150" t="s">
        <v>226</v>
      </c>
      <c r="E207" s="153" t="s">
        <v>19</v>
      </c>
      <c r="F207" s="154" t="s">
        <v>10112</v>
      </c>
      <c r="H207" s="155">
        <v>68.447999999999993</v>
      </c>
      <c r="I207" s="156"/>
      <c r="L207" s="152"/>
      <c r="M207" s="157"/>
      <c r="T207" s="158"/>
      <c r="AT207" s="153" t="s">
        <v>226</v>
      </c>
      <c r="AU207" s="153" t="s">
        <v>79</v>
      </c>
      <c r="AV207" s="12" t="s">
        <v>79</v>
      </c>
      <c r="AW207" s="12" t="s">
        <v>31</v>
      </c>
      <c r="AX207" s="12" t="s">
        <v>69</v>
      </c>
      <c r="AY207" s="153" t="s">
        <v>212</v>
      </c>
    </row>
    <row r="208" spans="2:65" s="13" customFormat="1">
      <c r="B208" s="159"/>
      <c r="D208" s="150" t="s">
        <v>226</v>
      </c>
      <c r="E208" s="160" t="s">
        <v>19</v>
      </c>
      <c r="F208" s="161" t="s">
        <v>228</v>
      </c>
      <c r="H208" s="162">
        <v>68.447999999999993</v>
      </c>
      <c r="I208" s="163"/>
      <c r="L208" s="159"/>
      <c r="M208" s="164"/>
      <c r="T208" s="165"/>
      <c r="AT208" s="160" t="s">
        <v>226</v>
      </c>
      <c r="AU208" s="160" t="s">
        <v>79</v>
      </c>
      <c r="AV208" s="13" t="s">
        <v>229</v>
      </c>
      <c r="AW208" s="13" t="s">
        <v>31</v>
      </c>
      <c r="AX208" s="13" t="s">
        <v>77</v>
      </c>
      <c r="AY208" s="160" t="s">
        <v>212</v>
      </c>
    </row>
    <row r="209" spans="2:65" s="14" customFormat="1">
      <c r="B209" s="170"/>
      <c r="D209" s="150" t="s">
        <v>226</v>
      </c>
      <c r="E209" s="171" t="s">
        <v>19</v>
      </c>
      <c r="F209" s="172" t="s">
        <v>491</v>
      </c>
      <c r="H209" s="171" t="s">
        <v>19</v>
      </c>
      <c r="I209" s="173"/>
      <c r="L209" s="170"/>
      <c r="M209" s="174"/>
      <c r="T209" s="175"/>
      <c r="AT209" s="171" t="s">
        <v>226</v>
      </c>
      <c r="AU209" s="171" t="s">
        <v>79</v>
      </c>
      <c r="AV209" s="14" t="s">
        <v>77</v>
      </c>
      <c r="AW209" s="14" t="s">
        <v>31</v>
      </c>
      <c r="AX209" s="14" t="s">
        <v>69</v>
      </c>
      <c r="AY209" s="171" t="s">
        <v>212</v>
      </c>
    </row>
    <row r="210" spans="2:65" s="11" customFormat="1" ht="22.9" customHeight="1">
      <c r="B210" s="121"/>
      <c r="D210" s="122" t="s">
        <v>68</v>
      </c>
      <c r="E210" s="131" t="s">
        <v>229</v>
      </c>
      <c r="F210" s="131" t="s">
        <v>3100</v>
      </c>
      <c r="I210" s="124"/>
      <c r="J210" s="132">
        <f>BK210</f>
        <v>0</v>
      </c>
      <c r="L210" s="121"/>
      <c r="M210" s="126"/>
      <c r="P210" s="127">
        <f>SUM(P211:P215)</f>
        <v>0</v>
      </c>
      <c r="R210" s="127">
        <f>SUM(R211:R215)</f>
        <v>0</v>
      </c>
      <c r="T210" s="128">
        <f>SUM(T211:T215)</f>
        <v>0</v>
      </c>
      <c r="AR210" s="122" t="s">
        <v>77</v>
      </c>
      <c r="AT210" s="129" t="s">
        <v>68</v>
      </c>
      <c r="AU210" s="129" t="s">
        <v>77</v>
      </c>
      <c r="AY210" s="122" t="s">
        <v>212</v>
      </c>
      <c r="BK210" s="130">
        <f>SUM(BK211:BK215)</f>
        <v>0</v>
      </c>
    </row>
    <row r="211" spans="2:65" s="1" customFormat="1" ht="16.5" customHeight="1">
      <c r="B211" s="34"/>
      <c r="C211" s="133" t="s">
        <v>598</v>
      </c>
      <c r="D211" s="133" t="s">
        <v>215</v>
      </c>
      <c r="E211" s="134" t="s">
        <v>9113</v>
      </c>
      <c r="F211" s="135" t="s">
        <v>9114</v>
      </c>
      <c r="G211" s="136" t="s">
        <v>420</v>
      </c>
      <c r="H211" s="137">
        <v>3.3119999999999998</v>
      </c>
      <c r="I211" s="138"/>
      <c r="J211" s="139">
        <f>ROUND(I211*H211,2)</f>
        <v>0</v>
      </c>
      <c r="K211" s="135" t="s">
        <v>219</v>
      </c>
      <c r="L211" s="34"/>
      <c r="M211" s="140" t="s">
        <v>19</v>
      </c>
      <c r="N211" s="141" t="s">
        <v>40</v>
      </c>
      <c r="P211" s="142">
        <f>O211*H211</f>
        <v>0</v>
      </c>
      <c r="Q211" s="142">
        <v>0</v>
      </c>
      <c r="R211" s="142">
        <f>Q211*H211</f>
        <v>0</v>
      </c>
      <c r="S211" s="142">
        <v>0</v>
      </c>
      <c r="T211" s="143">
        <f>S211*H211</f>
        <v>0</v>
      </c>
      <c r="AR211" s="144" t="s">
        <v>229</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229</v>
      </c>
      <c r="BM211" s="144" t="s">
        <v>10113</v>
      </c>
    </row>
    <row r="212" spans="2:65" s="1" customFormat="1">
      <c r="B212" s="34"/>
      <c r="D212" s="146" t="s">
        <v>222</v>
      </c>
      <c r="F212" s="147" t="s">
        <v>9116</v>
      </c>
      <c r="I212" s="148"/>
      <c r="L212" s="34"/>
      <c r="M212" s="149"/>
      <c r="T212" s="55"/>
      <c r="AT212" s="19" t="s">
        <v>222</v>
      </c>
      <c r="AU212" s="19" t="s">
        <v>79</v>
      </c>
    </row>
    <row r="213" spans="2:65" s="14" customFormat="1">
      <c r="B213" s="170"/>
      <c r="D213" s="150" t="s">
        <v>226</v>
      </c>
      <c r="E213" s="171" t="s">
        <v>19</v>
      </c>
      <c r="F213" s="172" t="s">
        <v>10114</v>
      </c>
      <c r="H213" s="171" t="s">
        <v>19</v>
      </c>
      <c r="I213" s="173"/>
      <c r="L213" s="170"/>
      <c r="M213" s="174"/>
      <c r="T213" s="175"/>
      <c r="AT213" s="171" t="s">
        <v>226</v>
      </c>
      <c r="AU213" s="171" t="s">
        <v>79</v>
      </c>
      <c r="AV213" s="14" t="s">
        <v>77</v>
      </c>
      <c r="AW213" s="14" t="s">
        <v>31</v>
      </c>
      <c r="AX213" s="14" t="s">
        <v>69</v>
      </c>
      <c r="AY213" s="171" t="s">
        <v>212</v>
      </c>
    </row>
    <row r="214" spans="2:65" s="12" customFormat="1">
      <c r="B214" s="152"/>
      <c r="D214" s="150" t="s">
        <v>226</v>
      </c>
      <c r="E214" s="153" t="s">
        <v>19</v>
      </c>
      <c r="F214" s="154" t="s">
        <v>10115</v>
      </c>
      <c r="H214" s="155">
        <v>3.3119999999999998</v>
      </c>
      <c r="I214" s="156"/>
      <c r="L214" s="152"/>
      <c r="M214" s="157"/>
      <c r="T214" s="158"/>
      <c r="AT214" s="153" t="s">
        <v>226</v>
      </c>
      <c r="AU214" s="153" t="s">
        <v>79</v>
      </c>
      <c r="AV214" s="12" t="s">
        <v>79</v>
      </c>
      <c r="AW214" s="12" t="s">
        <v>31</v>
      </c>
      <c r="AX214" s="12" t="s">
        <v>69</v>
      </c>
      <c r="AY214" s="153" t="s">
        <v>212</v>
      </c>
    </row>
    <row r="215" spans="2:65" s="13" customFormat="1">
      <c r="B215" s="159"/>
      <c r="D215" s="150" t="s">
        <v>226</v>
      </c>
      <c r="E215" s="160" t="s">
        <v>19</v>
      </c>
      <c r="F215" s="161" t="s">
        <v>228</v>
      </c>
      <c r="H215" s="162">
        <v>3.3119999999999998</v>
      </c>
      <c r="I215" s="163"/>
      <c r="L215" s="159"/>
      <c r="M215" s="164"/>
      <c r="T215" s="165"/>
      <c r="AT215" s="160" t="s">
        <v>226</v>
      </c>
      <c r="AU215" s="160" t="s">
        <v>79</v>
      </c>
      <c r="AV215" s="13" t="s">
        <v>229</v>
      </c>
      <c r="AW215" s="13" t="s">
        <v>31</v>
      </c>
      <c r="AX215" s="13" t="s">
        <v>77</v>
      </c>
      <c r="AY215" s="160" t="s">
        <v>212</v>
      </c>
    </row>
    <row r="216" spans="2:65" s="11" customFormat="1" ht="22.9" customHeight="1">
      <c r="B216" s="121"/>
      <c r="D216" s="122" t="s">
        <v>68</v>
      </c>
      <c r="E216" s="131" t="s">
        <v>267</v>
      </c>
      <c r="F216" s="131" t="s">
        <v>10116</v>
      </c>
      <c r="I216" s="124"/>
      <c r="J216" s="132">
        <f>BK216</f>
        <v>0</v>
      </c>
      <c r="L216" s="121"/>
      <c r="M216" s="126"/>
      <c r="P216" s="127">
        <f>SUM(P217:P274)</f>
        <v>0</v>
      </c>
      <c r="R216" s="127">
        <f>SUM(R217:R274)</f>
        <v>0.48029280000000002</v>
      </c>
      <c r="T216" s="128">
        <f>SUM(T217:T274)</f>
        <v>0</v>
      </c>
      <c r="AR216" s="122" t="s">
        <v>77</v>
      </c>
      <c r="AT216" s="129" t="s">
        <v>68</v>
      </c>
      <c r="AU216" s="129" t="s">
        <v>77</v>
      </c>
      <c r="AY216" s="122" t="s">
        <v>212</v>
      </c>
      <c r="BK216" s="130">
        <f>SUM(BK217:BK274)</f>
        <v>0</v>
      </c>
    </row>
    <row r="217" spans="2:65" s="1" customFormat="1" ht="24.2" customHeight="1">
      <c r="B217" s="34"/>
      <c r="C217" s="133" t="s">
        <v>605</v>
      </c>
      <c r="D217" s="133" t="s">
        <v>215</v>
      </c>
      <c r="E217" s="134" t="s">
        <v>10117</v>
      </c>
      <c r="F217" s="135" t="s">
        <v>10118</v>
      </c>
      <c r="G217" s="136" t="s">
        <v>536</v>
      </c>
      <c r="H217" s="137">
        <v>20.399999999999999</v>
      </c>
      <c r="I217" s="138"/>
      <c r="J217" s="139">
        <f>ROUND(I217*H217,2)</f>
        <v>0</v>
      </c>
      <c r="K217" s="135" t="s">
        <v>219</v>
      </c>
      <c r="L217" s="34"/>
      <c r="M217" s="140" t="s">
        <v>19</v>
      </c>
      <c r="N217" s="141" t="s">
        <v>40</v>
      </c>
      <c r="P217" s="142">
        <f>O217*H217</f>
        <v>0</v>
      </c>
      <c r="Q217" s="142">
        <v>0</v>
      </c>
      <c r="R217" s="142">
        <f>Q217*H217</f>
        <v>0</v>
      </c>
      <c r="S217" s="142">
        <v>0</v>
      </c>
      <c r="T217" s="143">
        <f>S217*H217</f>
        <v>0</v>
      </c>
      <c r="AR217" s="144" t="s">
        <v>229</v>
      </c>
      <c r="AT217" s="144" t="s">
        <v>215</v>
      </c>
      <c r="AU217" s="144" t="s">
        <v>79</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229</v>
      </c>
      <c r="BM217" s="144" t="s">
        <v>10119</v>
      </c>
    </row>
    <row r="218" spans="2:65" s="1" customFormat="1">
      <c r="B218" s="34"/>
      <c r="D218" s="146" t="s">
        <v>222</v>
      </c>
      <c r="F218" s="147" t="s">
        <v>10120</v>
      </c>
      <c r="I218" s="148"/>
      <c r="L218" s="34"/>
      <c r="M218" s="149"/>
      <c r="T218" s="55"/>
      <c r="AT218" s="19" t="s">
        <v>222</v>
      </c>
      <c r="AU218" s="19" t="s">
        <v>79</v>
      </c>
    </row>
    <row r="219" spans="2:65" s="1" customFormat="1" ht="19.5">
      <c r="B219" s="34"/>
      <c r="D219" s="150" t="s">
        <v>224</v>
      </c>
      <c r="F219" s="151" t="s">
        <v>10121</v>
      </c>
      <c r="I219" s="148"/>
      <c r="L219" s="34"/>
      <c r="M219" s="149"/>
      <c r="T219" s="55"/>
      <c r="AT219" s="19" t="s">
        <v>224</v>
      </c>
      <c r="AU219" s="19" t="s">
        <v>79</v>
      </c>
    </row>
    <row r="220" spans="2:65" s="14" customFormat="1">
      <c r="B220" s="170"/>
      <c r="D220" s="150" t="s">
        <v>226</v>
      </c>
      <c r="E220" s="171" t="s">
        <v>19</v>
      </c>
      <c r="F220" s="172" t="s">
        <v>10122</v>
      </c>
      <c r="H220" s="171" t="s">
        <v>19</v>
      </c>
      <c r="I220" s="173"/>
      <c r="L220" s="170"/>
      <c r="M220" s="174"/>
      <c r="T220" s="175"/>
      <c r="AT220" s="171" t="s">
        <v>226</v>
      </c>
      <c r="AU220" s="171" t="s">
        <v>79</v>
      </c>
      <c r="AV220" s="14" t="s">
        <v>77</v>
      </c>
      <c r="AW220" s="14" t="s">
        <v>31</v>
      </c>
      <c r="AX220" s="14" t="s">
        <v>69</v>
      </c>
      <c r="AY220" s="171" t="s">
        <v>212</v>
      </c>
    </row>
    <row r="221" spans="2:65" s="12" customFormat="1">
      <c r="B221" s="152"/>
      <c r="D221" s="150" t="s">
        <v>226</v>
      </c>
      <c r="E221" s="153" t="s">
        <v>19</v>
      </c>
      <c r="F221" s="154" t="s">
        <v>10123</v>
      </c>
      <c r="H221" s="155">
        <v>18.399999999999999</v>
      </c>
      <c r="I221" s="156"/>
      <c r="L221" s="152"/>
      <c r="M221" s="157"/>
      <c r="T221" s="158"/>
      <c r="AT221" s="153" t="s">
        <v>226</v>
      </c>
      <c r="AU221" s="153" t="s">
        <v>79</v>
      </c>
      <c r="AV221" s="12" t="s">
        <v>79</v>
      </c>
      <c r="AW221" s="12" t="s">
        <v>31</v>
      </c>
      <c r="AX221" s="12" t="s">
        <v>69</v>
      </c>
      <c r="AY221" s="153" t="s">
        <v>212</v>
      </c>
    </row>
    <row r="222" spans="2:65" s="12" customFormat="1">
      <c r="B222" s="152"/>
      <c r="D222" s="150" t="s">
        <v>226</v>
      </c>
      <c r="E222" s="153" t="s">
        <v>19</v>
      </c>
      <c r="F222" s="154" t="s">
        <v>10124</v>
      </c>
      <c r="H222" s="155">
        <v>2</v>
      </c>
      <c r="I222" s="156"/>
      <c r="L222" s="152"/>
      <c r="M222" s="157"/>
      <c r="T222" s="158"/>
      <c r="AT222" s="153" t="s">
        <v>226</v>
      </c>
      <c r="AU222" s="153" t="s">
        <v>79</v>
      </c>
      <c r="AV222" s="12" t="s">
        <v>79</v>
      </c>
      <c r="AW222" s="12" t="s">
        <v>31</v>
      </c>
      <c r="AX222" s="12" t="s">
        <v>69</v>
      </c>
      <c r="AY222" s="153" t="s">
        <v>212</v>
      </c>
    </row>
    <row r="223" spans="2:65" s="13" customFormat="1">
      <c r="B223" s="159"/>
      <c r="D223" s="150" t="s">
        <v>226</v>
      </c>
      <c r="E223" s="160" t="s">
        <v>19</v>
      </c>
      <c r="F223" s="161" t="s">
        <v>228</v>
      </c>
      <c r="H223" s="162">
        <v>20.399999999999999</v>
      </c>
      <c r="I223" s="163"/>
      <c r="L223" s="159"/>
      <c r="M223" s="164"/>
      <c r="T223" s="165"/>
      <c r="AT223" s="160" t="s">
        <v>226</v>
      </c>
      <c r="AU223" s="160" t="s">
        <v>79</v>
      </c>
      <c r="AV223" s="13" t="s">
        <v>229</v>
      </c>
      <c r="AW223" s="13" t="s">
        <v>31</v>
      </c>
      <c r="AX223" s="13" t="s">
        <v>77</v>
      </c>
      <c r="AY223" s="160" t="s">
        <v>212</v>
      </c>
    </row>
    <row r="224" spans="2:65" s="1" customFormat="1" ht="16.5" customHeight="1">
      <c r="B224" s="34"/>
      <c r="C224" s="186" t="s">
        <v>610</v>
      </c>
      <c r="D224" s="186" t="s">
        <v>3107</v>
      </c>
      <c r="E224" s="187" t="s">
        <v>10125</v>
      </c>
      <c r="F224" s="188" t="s">
        <v>10126</v>
      </c>
      <c r="G224" s="189" t="s">
        <v>536</v>
      </c>
      <c r="H224" s="190">
        <v>22.44</v>
      </c>
      <c r="I224" s="191"/>
      <c r="J224" s="192">
        <f>ROUND(I224*H224,2)</f>
        <v>0</v>
      </c>
      <c r="K224" s="188" t="s">
        <v>245</v>
      </c>
      <c r="L224" s="193"/>
      <c r="M224" s="194" t="s">
        <v>19</v>
      </c>
      <c r="N224" s="195" t="s">
        <v>40</v>
      </c>
      <c r="P224" s="142">
        <f>O224*H224</f>
        <v>0</v>
      </c>
      <c r="Q224" s="142">
        <v>6.7000000000000002E-4</v>
      </c>
      <c r="R224" s="142">
        <f>Q224*H224</f>
        <v>1.5034800000000001E-2</v>
      </c>
      <c r="S224" s="142">
        <v>0</v>
      </c>
      <c r="T224" s="143">
        <f>S224*H224</f>
        <v>0</v>
      </c>
      <c r="AR224" s="144" t="s">
        <v>267</v>
      </c>
      <c r="AT224" s="144" t="s">
        <v>3107</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229</v>
      </c>
      <c r="BM224" s="144" t="s">
        <v>10127</v>
      </c>
    </row>
    <row r="225" spans="2:65" s="14" customFormat="1">
      <c r="B225" s="170"/>
      <c r="D225" s="150" t="s">
        <v>226</v>
      </c>
      <c r="E225" s="171" t="s">
        <v>19</v>
      </c>
      <c r="F225" s="172" t="s">
        <v>10128</v>
      </c>
      <c r="H225" s="171" t="s">
        <v>19</v>
      </c>
      <c r="I225" s="173"/>
      <c r="L225" s="170"/>
      <c r="M225" s="174"/>
      <c r="T225" s="175"/>
      <c r="AT225" s="171" t="s">
        <v>226</v>
      </c>
      <c r="AU225" s="171" t="s">
        <v>79</v>
      </c>
      <c r="AV225" s="14" t="s">
        <v>77</v>
      </c>
      <c r="AW225" s="14" t="s">
        <v>31</v>
      </c>
      <c r="AX225" s="14" t="s">
        <v>69</v>
      </c>
      <c r="AY225" s="171" t="s">
        <v>212</v>
      </c>
    </row>
    <row r="226" spans="2:65" s="12" customFormat="1">
      <c r="B226" s="152"/>
      <c r="D226" s="150" t="s">
        <v>226</v>
      </c>
      <c r="E226" s="153" t="s">
        <v>19</v>
      </c>
      <c r="F226" s="154" t="s">
        <v>10129</v>
      </c>
      <c r="H226" s="155">
        <v>20.239999999999998</v>
      </c>
      <c r="I226" s="156"/>
      <c r="L226" s="152"/>
      <c r="M226" s="157"/>
      <c r="T226" s="158"/>
      <c r="AT226" s="153" t="s">
        <v>226</v>
      </c>
      <c r="AU226" s="153" t="s">
        <v>79</v>
      </c>
      <c r="AV226" s="12" t="s">
        <v>79</v>
      </c>
      <c r="AW226" s="12" t="s">
        <v>31</v>
      </c>
      <c r="AX226" s="12" t="s">
        <v>69</v>
      </c>
      <c r="AY226" s="153" t="s">
        <v>212</v>
      </c>
    </row>
    <row r="227" spans="2:65" s="12" customFormat="1">
      <c r="B227" s="152"/>
      <c r="D227" s="150" t="s">
        <v>226</v>
      </c>
      <c r="E227" s="153" t="s">
        <v>19</v>
      </c>
      <c r="F227" s="154" t="s">
        <v>10130</v>
      </c>
      <c r="H227" s="155">
        <v>2.2000000000000002</v>
      </c>
      <c r="I227" s="156"/>
      <c r="L227" s="152"/>
      <c r="M227" s="157"/>
      <c r="T227" s="158"/>
      <c r="AT227" s="153" t="s">
        <v>226</v>
      </c>
      <c r="AU227" s="153" t="s">
        <v>79</v>
      </c>
      <c r="AV227" s="12" t="s">
        <v>79</v>
      </c>
      <c r="AW227" s="12" t="s">
        <v>31</v>
      </c>
      <c r="AX227" s="12" t="s">
        <v>69</v>
      </c>
      <c r="AY227" s="153" t="s">
        <v>212</v>
      </c>
    </row>
    <row r="228" spans="2:65" s="13" customFormat="1">
      <c r="B228" s="159"/>
      <c r="D228" s="150" t="s">
        <v>226</v>
      </c>
      <c r="E228" s="160" t="s">
        <v>19</v>
      </c>
      <c r="F228" s="161" t="s">
        <v>228</v>
      </c>
      <c r="H228" s="162">
        <v>22.44</v>
      </c>
      <c r="I228" s="163"/>
      <c r="L228" s="159"/>
      <c r="M228" s="164"/>
      <c r="T228" s="165"/>
      <c r="AT228" s="160" t="s">
        <v>226</v>
      </c>
      <c r="AU228" s="160" t="s">
        <v>79</v>
      </c>
      <c r="AV228" s="13" t="s">
        <v>229</v>
      </c>
      <c r="AW228" s="13" t="s">
        <v>31</v>
      </c>
      <c r="AX228" s="13" t="s">
        <v>77</v>
      </c>
      <c r="AY228" s="160" t="s">
        <v>212</v>
      </c>
    </row>
    <row r="229" spans="2:65" s="1" customFormat="1" ht="16.5" customHeight="1">
      <c r="B229" s="34"/>
      <c r="C229" s="133" t="s">
        <v>616</v>
      </c>
      <c r="D229" s="133" t="s">
        <v>215</v>
      </c>
      <c r="E229" s="134" t="s">
        <v>9119</v>
      </c>
      <c r="F229" s="135" t="s">
        <v>9988</v>
      </c>
      <c r="G229" s="136" t="s">
        <v>624</v>
      </c>
      <c r="H229" s="137">
        <v>3</v>
      </c>
      <c r="I229" s="138"/>
      <c r="J229" s="139">
        <f>ROUND(I229*H229,2)</f>
        <v>0</v>
      </c>
      <c r="K229" s="135" t="s">
        <v>245</v>
      </c>
      <c r="L229" s="34"/>
      <c r="M229" s="140" t="s">
        <v>19</v>
      </c>
      <c r="N229" s="141" t="s">
        <v>40</v>
      </c>
      <c r="P229" s="142">
        <f>O229*H229</f>
        <v>0</v>
      </c>
      <c r="Q229" s="142">
        <v>0</v>
      </c>
      <c r="R229" s="142">
        <f>Q229*H229</f>
        <v>0</v>
      </c>
      <c r="S229" s="142">
        <v>0</v>
      </c>
      <c r="T229" s="143">
        <f>S229*H229</f>
        <v>0</v>
      </c>
      <c r="AR229" s="144" t="s">
        <v>229</v>
      </c>
      <c r="AT229" s="144" t="s">
        <v>215</v>
      </c>
      <c r="AU229" s="144" t="s">
        <v>79</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229</v>
      </c>
      <c r="BM229" s="144" t="s">
        <v>10131</v>
      </c>
    </row>
    <row r="230" spans="2:65" s="1" customFormat="1" ht="97.5">
      <c r="B230" s="34"/>
      <c r="D230" s="150" t="s">
        <v>224</v>
      </c>
      <c r="F230" s="151" t="s">
        <v>10132</v>
      </c>
      <c r="I230" s="148"/>
      <c r="L230" s="34"/>
      <c r="M230" s="149"/>
      <c r="T230" s="55"/>
      <c r="AT230" s="19" t="s">
        <v>224</v>
      </c>
      <c r="AU230" s="19" t="s">
        <v>79</v>
      </c>
    </row>
    <row r="231" spans="2:65" s="14" customFormat="1">
      <c r="B231" s="170"/>
      <c r="D231" s="150" t="s">
        <v>226</v>
      </c>
      <c r="E231" s="171" t="s">
        <v>19</v>
      </c>
      <c r="F231" s="172" t="s">
        <v>10133</v>
      </c>
      <c r="H231" s="171" t="s">
        <v>19</v>
      </c>
      <c r="I231" s="173"/>
      <c r="L231" s="170"/>
      <c r="M231" s="174"/>
      <c r="T231" s="175"/>
      <c r="AT231" s="171" t="s">
        <v>226</v>
      </c>
      <c r="AU231" s="171" t="s">
        <v>79</v>
      </c>
      <c r="AV231" s="14" t="s">
        <v>77</v>
      </c>
      <c r="AW231" s="14" t="s">
        <v>31</v>
      </c>
      <c r="AX231" s="14" t="s">
        <v>69</v>
      </c>
      <c r="AY231" s="171" t="s">
        <v>212</v>
      </c>
    </row>
    <row r="232" spans="2:65" s="12" customFormat="1">
      <c r="B232" s="152"/>
      <c r="D232" s="150" t="s">
        <v>226</v>
      </c>
      <c r="E232" s="153" t="s">
        <v>19</v>
      </c>
      <c r="F232" s="154" t="s">
        <v>10134</v>
      </c>
      <c r="H232" s="155">
        <v>3</v>
      </c>
      <c r="I232" s="156"/>
      <c r="L232" s="152"/>
      <c r="M232" s="157"/>
      <c r="T232" s="158"/>
      <c r="AT232" s="153" t="s">
        <v>226</v>
      </c>
      <c r="AU232" s="153" t="s">
        <v>79</v>
      </c>
      <c r="AV232" s="12" t="s">
        <v>79</v>
      </c>
      <c r="AW232" s="12" t="s">
        <v>31</v>
      </c>
      <c r="AX232" s="12" t="s">
        <v>69</v>
      </c>
      <c r="AY232" s="153" t="s">
        <v>212</v>
      </c>
    </row>
    <row r="233" spans="2:65" s="13" customFormat="1">
      <c r="B233" s="159"/>
      <c r="D233" s="150" t="s">
        <v>226</v>
      </c>
      <c r="E233" s="160" t="s">
        <v>19</v>
      </c>
      <c r="F233" s="161" t="s">
        <v>228</v>
      </c>
      <c r="H233" s="162">
        <v>3</v>
      </c>
      <c r="I233" s="163"/>
      <c r="L233" s="159"/>
      <c r="M233" s="164"/>
      <c r="T233" s="165"/>
      <c r="AT233" s="160" t="s">
        <v>226</v>
      </c>
      <c r="AU233" s="160" t="s">
        <v>79</v>
      </c>
      <c r="AV233" s="13" t="s">
        <v>229</v>
      </c>
      <c r="AW233" s="13" t="s">
        <v>31</v>
      </c>
      <c r="AX233" s="13" t="s">
        <v>77</v>
      </c>
      <c r="AY233" s="160" t="s">
        <v>212</v>
      </c>
    </row>
    <row r="234" spans="2:65" s="1" customFormat="1" ht="16.5" customHeight="1">
      <c r="B234" s="34"/>
      <c r="C234" s="133" t="s">
        <v>621</v>
      </c>
      <c r="D234" s="133" t="s">
        <v>215</v>
      </c>
      <c r="E234" s="134" t="s">
        <v>10135</v>
      </c>
      <c r="F234" s="135" t="s">
        <v>10136</v>
      </c>
      <c r="G234" s="136" t="s">
        <v>536</v>
      </c>
      <c r="H234" s="137">
        <v>3.0249999999999999</v>
      </c>
      <c r="I234" s="138"/>
      <c r="J234" s="139">
        <f>ROUND(I234*H234,2)</f>
        <v>0</v>
      </c>
      <c r="K234" s="135" t="s">
        <v>245</v>
      </c>
      <c r="L234" s="34"/>
      <c r="M234" s="140" t="s">
        <v>19</v>
      </c>
      <c r="N234" s="141" t="s">
        <v>40</v>
      </c>
      <c r="P234" s="142">
        <f>O234*H234</f>
        <v>0</v>
      </c>
      <c r="Q234" s="142">
        <v>0</v>
      </c>
      <c r="R234" s="142">
        <f>Q234*H234</f>
        <v>0</v>
      </c>
      <c r="S234" s="142">
        <v>0</v>
      </c>
      <c r="T234" s="143">
        <f>S234*H234</f>
        <v>0</v>
      </c>
      <c r="AR234" s="144" t="s">
        <v>229</v>
      </c>
      <c r="AT234" s="144" t="s">
        <v>215</v>
      </c>
      <c r="AU234" s="144" t="s">
        <v>79</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229</v>
      </c>
      <c r="BM234" s="144" t="s">
        <v>10137</v>
      </c>
    </row>
    <row r="235" spans="2:65" s="1" customFormat="1" ht="68.25">
      <c r="B235" s="34"/>
      <c r="D235" s="150" t="s">
        <v>224</v>
      </c>
      <c r="F235" s="151" t="s">
        <v>10138</v>
      </c>
      <c r="I235" s="148"/>
      <c r="L235" s="34"/>
      <c r="M235" s="149"/>
      <c r="T235" s="55"/>
      <c r="AT235" s="19" t="s">
        <v>224</v>
      </c>
      <c r="AU235" s="19" t="s">
        <v>79</v>
      </c>
    </row>
    <row r="236" spans="2:65" s="14" customFormat="1">
      <c r="B236" s="170"/>
      <c r="D236" s="150" t="s">
        <v>226</v>
      </c>
      <c r="E236" s="171" t="s">
        <v>19</v>
      </c>
      <c r="F236" s="172" t="s">
        <v>10139</v>
      </c>
      <c r="H236" s="171" t="s">
        <v>19</v>
      </c>
      <c r="I236" s="173"/>
      <c r="L236" s="170"/>
      <c r="M236" s="174"/>
      <c r="T236" s="175"/>
      <c r="AT236" s="171" t="s">
        <v>226</v>
      </c>
      <c r="AU236" s="171" t="s">
        <v>79</v>
      </c>
      <c r="AV236" s="14" t="s">
        <v>77</v>
      </c>
      <c r="AW236" s="14" t="s">
        <v>31</v>
      </c>
      <c r="AX236" s="14" t="s">
        <v>69</v>
      </c>
      <c r="AY236" s="171" t="s">
        <v>212</v>
      </c>
    </row>
    <row r="237" spans="2:65" s="12" customFormat="1">
      <c r="B237" s="152"/>
      <c r="D237" s="150" t="s">
        <v>226</v>
      </c>
      <c r="E237" s="153" t="s">
        <v>19</v>
      </c>
      <c r="F237" s="154" t="s">
        <v>10140</v>
      </c>
      <c r="H237" s="155">
        <v>3.0249999999999999</v>
      </c>
      <c r="I237" s="156"/>
      <c r="L237" s="152"/>
      <c r="M237" s="157"/>
      <c r="T237" s="158"/>
      <c r="AT237" s="153" t="s">
        <v>226</v>
      </c>
      <c r="AU237" s="153" t="s">
        <v>79</v>
      </c>
      <c r="AV237" s="12" t="s">
        <v>79</v>
      </c>
      <c r="AW237" s="12" t="s">
        <v>31</v>
      </c>
      <c r="AX237" s="12" t="s">
        <v>69</v>
      </c>
      <c r="AY237" s="153" t="s">
        <v>212</v>
      </c>
    </row>
    <row r="238" spans="2:65" s="13" customFormat="1">
      <c r="B238" s="159"/>
      <c r="D238" s="150" t="s">
        <v>226</v>
      </c>
      <c r="E238" s="160" t="s">
        <v>19</v>
      </c>
      <c r="F238" s="161" t="s">
        <v>228</v>
      </c>
      <c r="H238" s="162">
        <v>3.0249999999999999</v>
      </c>
      <c r="I238" s="163"/>
      <c r="L238" s="159"/>
      <c r="M238" s="164"/>
      <c r="T238" s="165"/>
      <c r="AT238" s="160" t="s">
        <v>226</v>
      </c>
      <c r="AU238" s="160" t="s">
        <v>79</v>
      </c>
      <c r="AV238" s="13" t="s">
        <v>229</v>
      </c>
      <c r="AW238" s="13" t="s">
        <v>31</v>
      </c>
      <c r="AX238" s="13" t="s">
        <v>77</v>
      </c>
      <c r="AY238" s="160" t="s">
        <v>212</v>
      </c>
    </row>
    <row r="239" spans="2:65" s="1" customFormat="1" ht="24.2" customHeight="1">
      <c r="B239" s="34"/>
      <c r="C239" s="133" t="s">
        <v>631</v>
      </c>
      <c r="D239" s="133" t="s">
        <v>215</v>
      </c>
      <c r="E239" s="134" t="s">
        <v>10141</v>
      </c>
      <c r="F239" s="135" t="s">
        <v>10142</v>
      </c>
      <c r="G239" s="136" t="s">
        <v>218</v>
      </c>
      <c r="H239" s="137">
        <v>1</v>
      </c>
      <c r="I239" s="138"/>
      <c r="J239" s="139">
        <f>ROUND(I239*H239,2)</f>
        <v>0</v>
      </c>
      <c r="K239" s="135" t="s">
        <v>245</v>
      </c>
      <c r="L239" s="34"/>
      <c r="M239" s="140" t="s">
        <v>19</v>
      </c>
      <c r="N239" s="141" t="s">
        <v>40</v>
      </c>
      <c r="P239" s="142">
        <f>O239*H239</f>
        <v>0</v>
      </c>
      <c r="Q239" s="142">
        <v>0</v>
      </c>
      <c r="R239" s="142">
        <f>Q239*H239</f>
        <v>0</v>
      </c>
      <c r="S239" s="142">
        <v>0</v>
      </c>
      <c r="T239" s="143">
        <f>S239*H239</f>
        <v>0</v>
      </c>
      <c r="AR239" s="144" t="s">
        <v>229</v>
      </c>
      <c r="AT239" s="144" t="s">
        <v>215</v>
      </c>
      <c r="AU239" s="144" t="s">
        <v>79</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229</v>
      </c>
      <c r="BM239" s="144" t="s">
        <v>10143</v>
      </c>
    </row>
    <row r="240" spans="2:65" s="1" customFormat="1" ht="214.5">
      <c r="B240" s="34"/>
      <c r="D240" s="150" t="s">
        <v>224</v>
      </c>
      <c r="F240" s="151" t="s">
        <v>10144</v>
      </c>
      <c r="I240" s="148"/>
      <c r="L240" s="34"/>
      <c r="M240" s="149"/>
      <c r="T240" s="55"/>
      <c r="AT240" s="19" t="s">
        <v>224</v>
      </c>
      <c r="AU240" s="19" t="s">
        <v>79</v>
      </c>
    </row>
    <row r="241" spans="2:65" s="12" customFormat="1">
      <c r="B241" s="152"/>
      <c r="D241" s="150" t="s">
        <v>226</v>
      </c>
      <c r="E241" s="153" t="s">
        <v>19</v>
      </c>
      <c r="F241" s="154" t="s">
        <v>10145</v>
      </c>
      <c r="H241" s="155">
        <v>1</v>
      </c>
      <c r="I241" s="156"/>
      <c r="L241" s="152"/>
      <c r="M241" s="157"/>
      <c r="T241" s="158"/>
      <c r="AT241" s="153" t="s">
        <v>226</v>
      </c>
      <c r="AU241" s="153" t="s">
        <v>79</v>
      </c>
      <c r="AV241" s="12" t="s">
        <v>79</v>
      </c>
      <c r="AW241" s="12" t="s">
        <v>31</v>
      </c>
      <c r="AX241" s="12" t="s">
        <v>69</v>
      </c>
      <c r="AY241" s="153" t="s">
        <v>212</v>
      </c>
    </row>
    <row r="242" spans="2:65" s="13" customFormat="1">
      <c r="B242" s="159"/>
      <c r="D242" s="150" t="s">
        <v>226</v>
      </c>
      <c r="E242" s="160" t="s">
        <v>19</v>
      </c>
      <c r="F242" s="161" t="s">
        <v>228</v>
      </c>
      <c r="H242" s="162">
        <v>1</v>
      </c>
      <c r="I242" s="163"/>
      <c r="L242" s="159"/>
      <c r="M242" s="164"/>
      <c r="T242" s="165"/>
      <c r="AT242" s="160" t="s">
        <v>226</v>
      </c>
      <c r="AU242" s="160" t="s">
        <v>79</v>
      </c>
      <c r="AV242" s="13" t="s">
        <v>229</v>
      </c>
      <c r="AW242" s="13" t="s">
        <v>31</v>
      </c>
      <c r="AX242" s="13" t="s">
        <v>77</v>
      </c>
      <c r="AY242" s="160" t="s">
        <v>212</v>
      </c>
    </row>
    <row r="243" spans="2:65" s="1" customFormat="1" ht="16.5" customHeight="1">
      <c r="B243" s="34"/>
      <c r="C243" s="133" t="s">
        <v>643</v>
      </c>
      <c r="D243" s="133" t="s">
        <v>215</v>
      </c>
      <c r="E243" s="134" t="s">
        <v>10146</v>
      </c>
      <c r="F243" s="135" t="s">
        <v>10147</v>
      </c>
      <c r="G243" s="136" t="s">
        <v>536</v>
      </c>
      <c r="H243" s="137">
        <v>20.399999999999999</v>
      </c>
      <c r="I243" s="138"/>
      <c r="J243" s="139">
        <f>ROUND(I243*H243,2)</f>
        <v>0</v>
      </c>
      <c r="K243" s="135" t="s">
        <v>219</v>
      </c>
      <c r="L243" s="34"/>
      <c r="M243" s="140" t="s">
        <v>19</v>
      </c>
      <c r="N243" s="141" t="s">
        <v>40</v>
      </c>
      <c r="P243" s="142">
        <f>O243*H243</f>
        <v>0</v>
      </c>
      <c r="Q243" s="142">
        <v>0</v>
      </c>
      <c r="R243" s="142">
        <f>Q243*H243</f>
        <v>0</v>
      </c>
      <c r="S243" s="142">
        <v>0</v>
      </c>
      <c r="T243" s="143">
        <f>S243*H243</f>
        <v>0</v>
      </c>
      <c r="AR243" s="144" t="s">
        <v>229</v>
      </c>
      <c r="AT243" s="144" t="s">
        <v>215</v>
      </c>
      <c r="AU243" s="144" t="s">
        <v>79</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229</v>
      </c>
      <c r="BM243" s="144" t="s">
        <v>10148</v>
      </c>
    </row>
    <row r="244" spans="2:65" s="1" customFormat="1">
      <c r="B244" s="34"/>
      <c r="D244" s="146" t="s">
        <v>222</v>
      </c>
      <c r="F244" s="147" t="s">
        <v>10149</v>
      </c>
      <c r="I244" s="148"/>
      <c r="L244" s="34"/>
      <c r="M244" s="149"/>
      <c r="T244" s="55"/>
      <c r="AT244" s="19" t="s">
        <v>222</v>
      </c>
      <c r="AU244" s="19" t="s">
        <v>79</v>
      </c>
    </row>
    <row r="245" spans="2:65" s="14" customFormat="1">
      <c r="B245" s="170"/>
      <c r="D245" s="150" t="s">
        <v>226</v>
      </c>
      <c r="E245" s="171" t="s">
        <v>19</v>
      </c>
      <c r="F245" s="172" t="s">
        <v>10150</v>
      </c>
      <c r="H245" s="171" t="s">
        <v>19</v>
      </c>
      <c r="I245" s="173"/>
      <c r="L245" s="170"/>
      <c r="M245" s="174"/>
      <c r="T245" s="175"/>
      <c r="AT245" s="171" t="s">
        <v>226</v>
      </c>
      <c r="AU245" s="171" t="s">
        <v>79</v>
      </c>
      <c r="AV245" s="14" t="s">
        <v>77</v>
      </c>
      <c r="AW245" s="14" t="s">
        <v>31</v>
      </c>
      <c r="AX245" s="14" t="s">
        <v>69</v>
      </c>
      <c r="AY245" s="171" t="s">
        <v>212</v>
      </c>
    </row>
    <row r="246" spans="2:65" s="12" customFormat="1">
      <c r="B246" s="152"/>
      <c r="D246" s="150" t="s">
        <v>226</v>
      </c>
      <c r="E246" s="153" t="s">
        <v>19</v>
      </c>
      <c r="F246" s="154" t="s">
        <v>10151</v>
      </c>
      <c r="H246" s="155">
        <v>20.399999999999999</v>
      </c>
      <c r="I246" s="156"/>
      <c r="L246" s="152"/>
      <c r="M246" s="157"/>
      <c r="T246" s="158"/>
      <c r="AT246" s="153" t="s">
        <v>226</v>
      </c>
      <c r="AU246" s="153" t="s">
        <v>79</v>
      </c>
      <c r="AV246" s="12" t="s">
        <v>79</v>
      </c>
      <c r="AW246" s="12" t="s">
        <v>31</v>
      </c>
      <c r="AX246" s="12" t="s">
        <v>69</v>
      </c>
      <c r="AY246" s="153" t="s">
        <v>212</v>
      </c>
    </row>
    <row r="247" spans="2:65" s="13" customFormat="1">
      <c r="B247" s="159"/>
      <c r="D247" s="150" t="s">
        <v>226</v>
      </c>
      <c r="E247" s="160" t="s">
        <v>19</v>
      </c>
      <c r="F247" s="161" t="s">
        <v>228</v>
      </c>
      <c r="H247" s="162">
        <v>20.399999999999999</v>
      </c>
      <c r="I247" s="163"/>
      <c r="L247" s="159"/>
      <c r="M247" s="164"/>
      <c r="T247" s="165"/>
      <c r="AT247" s="160" t="s">
        <v>226</v>
      </c>
      <c r="AU247" s="160" t="s">
        <v>79</v>
      </c>
      <c r="AV247" s="13" t="s">
        <v>229</v>
      </c>
      <c r="AW247" s="13" t="s">
        <v>31</v>
      </c>
      <c r="AX247" s="13" t="s">
        <v>77</v>
      </c>
      <c r="AY247" s="160" t="s">
        <v>212</v>
      </c>
    </row>
    <row r="248" spans="2:65" s="1" customFormat="1" ht="16.5" customHeight="1">
      <c r="B248" s="34"/>
      <c r="C248" s="133" t="s">
        <v>651</v>
      </c>
      <c r="D248" s="133" t="s">
        <v>215</v>
      </c>
      <c r="E248" s="134" t="s">
        <v>10152</v>
      </c>
      <c r="F248" s="135" t="s">
        <v>10153</v>
      </c>
      <c r="G248" s="136" t="s">
        <v>536</v>
      </c>
      <c r="H248" s="137">
        <v>20.399999999999999</v>
      </c>
      <c r="I248" s="138"/>
      <c r="J248" s="139">
        <f>ROUND(I248*H248,2)</f>
        <v>0</v>
      </c>
      <c r="K248" s="135" t="s">
        <v>219</v>
      </c>
      <c r="L248" s="34"/>
      <c r="M248" s="140" t="s">
        <v>19</v>
      </c>
      <c r="N248" s="141" t="s">
        <v>40</v>
      </c>
      <c r="P248" s="142">
        <f>O248*H248</f>
        <v>0</v>
      </c>
      <c r="Q248" s="142">
        <v>0</v>
      </c>
      <c r="R248" s="142">
        <f>Q248*H248</f>
        <v>0</v>
      </c>
      <c r="S248" s="142">
        <v>0</v>
      </c>
      <c r="T248" s="143">
        <f>S248*H248</f>
        <v>0</v>
      </c>
      <c r="AR248" s="144" t="s">
        <v>229</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229</v>
      </c>
      <c r="BM248" s="144" t="s">
        <v>10154</v>
      </c>
    </row>
    <row r="249" spans="2:65" s="1" customFormat="1">
      <c r="B249" s="34"/>
      <c r="D249" s="146" t="s">
        <v>222</v>
      </c>
      <c r="F249" s="147" t="s">
        <v>10155</v>
      </c>
      <c r="I249" s="148"/>
      <c r="L249" s="34"/>
      <c r="M249" s="149"/>
      <c r="T249" s="55"/>
      <c r="AT249" s="19" t="s">
        <v>222</v>
      </c>
      <c r="AU249" s="19" t="s">
        <v>79</v>
      </c>
    </row>
    <row r="250" spans="2:65" s="14" customFormat="1">
      <c r="B250" s="170"/>
      <c r="D250" s="150" t="s">
        <v>226</v>
      </c>
      <c r="E250" s="171" t="s">
        <v>19</v>
      </c>
      <c r="F250" s="172" t="s">
        <v>10156</v>
      </c>
      <c r="H250" s="171" t="s">
        <v>19</v>
      </c>
      <c r="I250" s="173"/>
      <c r="L250" s="170"/>
      <c r="M250" s="174"/>
      <c r="T250" s="175"/>
      <c r="AT250" s="171" t="s">
        <v>226</v>
      </c>
      <c r="AU250" s="171" t="s">
        <v>79</v>
      </c>
      <c r="AV250" s="14" t="s">
        <v>77</v>
      </c>
      <c r="AW250" s="14" t="s">
        <v>31</v>
      </c>
      <c r="AX250" s="14" t="s">
        <v>69</v>
      </c>
      <c r="AY250" s="171" t="s">
        <v>212</v>
      </c>
    </row>
    <row r="251" spans="2:65" s="12" customFormat="1">
      <c r="B251" s="152"/>
      <c r="D251" s="150" t="s">
        <v>226</v>
      </c>
      <c r="E251" s="153" t="s">
        <v>19</v>
      </c>
      <c r="F251" s="154" t="s">
        <v>10157</v>
      </c>
      <c r="H251" s="155">
        <v>20.399999999999999</v>
      </c>
      <c r="I251" s="156"/>
      <c r="L251" s="152"/>
      <c r="M251" s="157"/>
      <c r="T251" s="158"/>
      <c r="AT251" s="153" t="s">
        <v>226</v>
      </c>
      <c r="AU251" s="153" t="s">
        <v>79</v>
      </c>
      <c r="AV251" s="12" t="s">
        <v>79</v>
      </c>
      <c r="AW251" s="12" t="s">
        <v>31</v>
      </c>
      <c r="AX251" s="12" t="s">
        <v>69</v>
      </c>
      <c r="AY251" s="153" t="s">
        <v>212</v>
      </c>
    </row>
    <row r="252" spans="2:65" s="13" customFormat="1">
      <c r="B252" s="159"/>
      <c r="D252" s="150" t="s">
        <v>226</v>
      </c>
      <c r="E252" s="160" t="s">
        <v>19</v>
      </c>
      <c r="F252" s="161" t="s">
        <v>228</v>
      </c>
      <c r="H252" s="162">
        <v>20.399999999999999</v>
      </c>
      <c r="I252" s="163"/>
      <c r="L252" s="159"/>
      <c r="M252" s="164"/>
      <c r="T252" s="165"/>
      <c r="AT252" s="160" t="s">
        <v>226</v>
      </c>
      <c r="AU252" s="160" t="s">
        <v>79</v>
      </c>
      <c r="AV252" s="13" t="s">
        <v>229</v>
      </c>
      <c r="AW252" s="13" t="s">
        <v>31</v>
      </c>
      <c r="AX252" s="13" t="s">
        <v>77</v>
      </c>
      <c r="AY252" s="160" t="s">
        <v>212</v>
      </c>
    </row>
    <row r="253" spans="2:65" s="1" customFormat="1" ht="16.5" customHeight="1">
      <c r="B253" s="34"/>
      <c r="C253" s="133" t="s">
        <v>670</v>
      </c>
      <c r="D253" s="133" t="s">
        <v>215</v>
      </c>
      <c r="E253" s="134" t="s">
        <v>10018</v>
      </c>
      <c r="F253" s="135" t="s">
        <v>10019</v>
      </c>
      <c r="G253" s="136" t="s">
        <v>624</v>
      </c>
      <c r="H253" s="137">
        <v>1</v>
      </c>
      <c r="I253" s="138"/>
      <c r="J253" s="139">
        <f>ROUND(I253*H253,2)</f>
        <v>0</v>
      </c>
      <c r="K253" s="135" t="s">
        <v>219</v>
      </c>
      <c r="L253" s="34"/>
      <c r="M253" s="140" t="s">
        <v>19</v>
      </c>
      <c r="N253" s="141" t="s">
        <v>40</v>
      </c>
      <c r="P253" s="142">
        <f>O253*H253</f>
        <v>0</v>
      </c>
      <c r="Q253" s="142">
        <v>0.45937</v>
      </c>
      <c r="R253" s="142">
        <f>Q253*H253</f>
        <v>0.45937</v>
      </c>
      <c r="S253" s="142">
        <v>0</v>
      </c>
      <c r="T253" s="143">
        <f>S253*H253</f>
        <v>0</v>
      </c>
      <c r="AR253" s="144" t="s">
        <v>229</v>
      </c>
      <c r="AT253" s="144" t="s">
        <v>215</v>
      </c>
      <c r="AU253" s="144" t="s">
        <v>79</v>
      </c>
      <c r="AY253" s="19" t="s">
        <v>212</v>
      </c>
      <c r="BE253" s="145">
        <f>IF(N253="základní",J253,0)</f>
        <v>0</v>
      </c>
      <c r="BF253" s="145">
        <f>IF(N253="snížená",J253,0)</f>
        <v>0</v>
      </c>
      <c r="BG253" s="145">
        <f>IF(N253="zákl. přenesená",J253,0)</f>
        <v>0</v>
      </c>
      <c r="BH253" s="145">
        <f>IF(N253="sníž. přenesená",J253,0)</f>
        <v>0</v>
      </c>
      <c r="BI253" s="145">
        <f>IF(N253="nulová",J253,0)</f>
        <v>0</v>
      </c>
      <c r="BJ253" s="19" t="s">
        <v>77</v>
      </c>
      <c r="BK253" s="145">
        <f>ROUND(I253*H253,2)</f>
        <v>0</v>
      </c>
      <c r="BL253" s="19" t="s">
        <v>229</v>
      </c>
      <c r="BM253" s="144" t="s">
        <v>10158</v>
      </c>
    </row>
    <row r="254" spans="2:65" s="1" customFormat="1">
      <c r="B254" s="34"/>
      <c r="D254" s="146" t="s">
        <v>222</v>
      </c>
      <c r="F254" s="147" t="s">
        <v>10021</v>
      </c>
      <c r="I254" s="148"/>
      <c r="L254" s="34"/>
      <c r="M254" s="149"/>
      <c r="T254" s="55"/>
      <c r="AT254" s="19" t="s">
        <v>222</v>
      </c>
      <c r="AU254" s="19" t="s">
        <v>79</v>
      </c>
    </row>
    <row r="255" spans="2:65" s="1" customFormat="1" ht="146.25">
      <c r="B255" s="34"/>
      <c r="D255" s="150" t="s">
        <v>224</v>
      </c>
      <c r="F255" s="151" t="s">
        <v>10159</v>
      </c>
      <c r="I255" s="148"/>
      <c r="L255" s="34"/>
      <c r="M255" s="149"/>
      <c r="T255" s="55"/>
      <c r="AT255" s="19" t="s">
        <v>224</v>
      </c>
      <c r="AU255" s="19" t="s">
        <v>79</v>
      </c>
    </row>
    <row r="256" spans="2:65" s="14" customFormat="1">
      <c r="B256" s="170"/>
      <c r="D256" s="150" t="s">
        <v>226</v>
      </c>
      <c r="E256" s="171" t="s">
        <v>19</v>
      </c>
      <c r="F256" s="172" t="s">
        <v>10160</v>
      </c>
      <c r="H256" s="171" t="s">
        <v>19</v>
      </c>
      <c r="I256" s="173"/>
      <c r="L256" s="170"/>
      <c r="M256" s="174"/>
      <c r="T256" s="175"/>
      <c r="AT256" s="171" t="s">
        <v>226</v>
      </c>
      <c r="AU256" s="171" t="s">
        <v>79</v>
      </c>
      <c r="AV256" s="14" t="s">
        <v>77</v>
      </c>
      <c r="AW256" s="14" t="s">
        <v>31</v>
      </c>
      <c r="AX256" s="14" t="s">
        <v>69</v>
      </c>
      <c r="AY256" s="171" t="s">
        <v>212</v>
      </c>
    </row>
    <row r="257" spans="2:65" s="12" customFormat="1">
      <c r="B257" s="152"/>
      <c r="D257" s="150" t="s">
        <v>226</v>
      </c>
      <c r="E257" s="153" t="s">
        <v>19</v>
      </c>
      <c r="F257" s="154" t="s">
        <v>10161</v>
      </c>
      <c r="H257" s="155">
        <v>1</v>
      </c>
      <c r="I257" s="156"/>
      <c r="L257" s="152"/>
      <c r="M257" s="157"/>
      <c r="T257" s="158"/>
      <c r="AT257" s="153" t="s">
        <v>226</v>
      </c>
      <c r="AU257" s="153" t="s">
        <v>79</v>
      </c>
      <c r="AV257" s="12" t="s">
        <v>79</v>
      </c>
      <c r="AW257" s="12" t="s">
        <v>31</v>
      </c>
      <c r="AX257" s="12" t="s">
        <v>69</v>
      </c>
      <c r="AY257" s="153" t="s">
        <v>212</v>
      </c>
    </row>
    <row r="258" spans="2:65" s="13" customFormat="1">
      <c r="B258" s="159"/>
      <c r="D258" s="150" t="s">
        <v>226</v>
      </c>
      <c r="E258" s="160" t="s">
        <v>19</v>
      </c>
      <c r="F258" s="161" t="s">
        <v>228</v>
      </c>
      <c r="H258" s="162">
        <v>1</v>
      </c>
      <c r="I258" s="163"/>
      <c r="L258" s="159"/>
      <c r="M258" s="164"/>
      <c r="T258" s="165"/>
      <c r="AT258" s="160" t="s">
        <v>226</v>
      </c>
      <c r="AU258" s="160" t="s">
        <v>79</v>
      </c>
      <c r="AV258" s="13" t="s">
        <v>229</v>
      </c>
      <c r="AW258" s="13" t="s">
        <v>31</v>
      </c>
      <c r="AX258" s="13" t="s">
        <v>77</v>
      </c>
      <c r="AY258" s="160" t="s">
        <v>212</v>
      </c>
    </row>
    <row r="259" spans="2:65" s="1" customFormat="1" ht="16.5" customHeight="1">
      <c r="B259" s="34"/>
      <c r="C259" s="133" t="s">
        <v>693</v>
      </c>
      <c r="D259" s="133" t="s">
        <v>215</v>
      </c>
      <c r="E259" s="134" t="s">
        <v>10024</v>
      </c>
      <c r="F259" s="135" t="s">
        <v>10162</v>
      </c>
      <c r="G259" s="136" t="s">
        <v>218</v>
      </c>
      <c r="H259" s="137">
        <v>1</v>
      </c>
      <c r="I259" s="138"/>
      <c r="J259" s="139">
        <f>ROUND(I259*H259,2)</f>
        <v>0</v>
      </c>
      <c r="K259" s="135" t="s">
        <v>245</v>
      </c>
      <c r="L259" s="34"/>
      <c r="M259" s="140" t="s">
        <v>19</v>
      </c>
      <c r="N259" s="141" t="s">
        <v>40</v>
      </c>
      <c r="P259" s="142">
        <f>O259*H259</f>
        <v>0</v>
      </c>
      <c r="Q259" s="142">
        <v>0</v>
      </c>
      <c r="R259" s="142">
        <f>Q259*H259</f>
        <v>0</v>
      </c>
      <c r="S259" s="142">
        <v>0</v>
      </c>
      <c r="T259" s="143">
        <f>S259*H259</f>
        <v>0</v>
      </c>
      <c r="AR259" s="144" t="s">
        <v>229</v>
      </c>
      <c r="AT259" s="144" t="s">
        <v>215</v>
      </c>
      <c r="AU259" s="144" t="s">
        <v>79</v>
      </c>
      <c r="AY259" s="19" t="s">
        <v>212</v>
      </c>
      <c r="BE259" s="145">
        <f>IF(N259="základní",J259,0)</f>
        <v>0</v>
      </c>
      <c r="BF259" s="145">
        <f>IF(N259="snížená",J259,0)</f>
        <v>0</v>
      </c>
      <c r="BG259" s="145">
        <f>IF(N259="zákl. přenesená",J259,0)</f>
        <v>0</v>
      </c>
      <c r="BH259" s="145">
        <f>IF(N259="sníž. přenesená",J259,0)</f>
        <v>0</v>
      </c>
      <c r="BI259" s="145">
        <f>IF(N259="nulová",J259,0)</f>
        <v>0</v>
      </c>
      <c r="BJ259" s="19" t="s">
        <v>77</v>
      </c>
      <c r="BK259" s="145">
        <f>ROUND(I259*H259,2)</f>
        <v>0</v>
      </c>
      <c r="BL259" s="19" t="s">
        <v>229</v>
      </c>
      <c r="BM259" s="144" t="s">
        <v>10163</v>
      </c>
    </row>
    <row r="260" spans="2:65" s="1" customFormat="1" ht="78">
      <c r="B260" s="34"/>
      <c r="D260" s="150" t="s">
        <v>224</v>
      </c>
      <c r="F260" s="151" t="s">
        <v>10164</v>
      </c>
      <c r="I260" s="148"/>
      <c r="L260" s="34"/>
      <c r="M260" s="149"/>
      <c r="T260" s="55"/>
      <c r="AT260" s="19" t="s">
        <v>224</v>
      </c>
      <c r="AU260" s="19" t="s">
        <v>79</v>
      </c>
    </row>
    <row r="261" spans="2:65" s="14" customFormat="1">
      <c r="B261" s="170"/>
      <c r="D261" s="150" t="s">
        <v>226</v>
      </c>
      <c r="E261" s="171" t="s">
        <v>19</v>
      </c>
      <c r="F261" s="172" t="s">
        <v>10165</v>
      </c>
      <c r="H261" s="171" t="s">
        <v>19</v>
      </c>
      <c r="I261" s="173"/>
      <c r="L261" s="170"/>
      <c r="M261" s="174"/>
      <c r="T261" s="175"/>
      <c r="AT261" s="171" t="s">
        <v>226</v>
      </c>
      <c r="AU261" s="171" t="s">
        <v>79</v>
      </c>
      <c r="AV261" s="14" t="s">
        <v>77</v>
      </c>
      <c r="AW261" s="14" t="s">
        <v>31</v>
      </c>
      <c r="AX261" s="14" t="s">
        <v>69</v>
      </c>
      <c r="AY261" s="171" t="s">
        <v>212</v>
      </c>
    </row>
    <row r="262" spans="2:65" s="14" customFormat="1">
      <c r="B262" s="170"/>
      <c r="D262" s="150" t="s">
        <v>226</v>
      </c>
      <c r="E262" s="171" t="s">
        <v>19</v>
      </c>
      <c r="F262" s="172" t="s">
        <v>10166</v>
      </c>
      <c r="H262" s="171" t="s">
        <v>19</v>
      </c>
      <c r="I262" s="173"/>
      <c r="L262" s="170"/>
      <c r="M262" s="174"/>
      <c r="T262" s="175"/>
      <c r="AT262" s="171" t="s">
        <v>226</v>
      </c>
      <c r="AU262" s="171" t="s">
        <v>79</v>
      </c>
      <c r="AV262" s="14" t="s">
        <v>77</v>
      </c>
      <c r="AW262" s="14" t="s">
        <v>31</v>
      </c>
      <c r="AX262" s="14" t="s">
        <v>69</v>
      </c>
      <c r="AY262" s="171" t="s">
        <v>212</v>
      </c>
    </row>
    <row r="263" spans="2:65" s="12" customFormat="1">
      <c r="B263" s="152"/>
      <c r="D263" s="150" t="s">
        <v>226</v>
      </c>
      <c r="E263" s="153" t="s">
        <v>19</v>
      </c>
      <c r="F263" s="154" t="s">
        <v>10167</v>
      </c>
      <c r="H263" s="155">
        <v>1</v>
      </c>
      <c r="I263" s="156"/>
      <c r="L263" s="152"/>
      <c r="M263" s="157"/>
      <c r="T263" s="158"/>
      <c r="AT263" s="153" t="s">
        <v>226</v>
      </c>
      <c r="AU263" s="153" t="s">
        <v>79</v>
      </c>
      <c r="AV263" s="12" t="s">
        <v>79</v>
      </c>
      <c r="AW263" s="12" t="s">
        <v>31</v>
      </c>
      <c r="AX263" s="12" t="s">
        <v>69</v>
      </c>
      <c r="AY263" s="153" t="s">
        <v>212</v>
      </c>
    </row>
    <row r="264" spans="2:65" s="13" customFormat="1">
      <c r="B264" s="159"/>
      <c r="D264" s="150" t="s">
        <v>226</v>
      </c>
      <c r="E264" s="160" t="s">
        <v>19</v>
      </c>
      <c r="F264" s="161" t="s">
        <v>228</v>
      </c>
      <c r="H264" s="162">
        <v>1</v>
      </c>
      <c r="I264" s="163"/>
      <c r="L264" s="159"/>
      <c r="M264" s="164"/>
      <c r="T264" s="165"/>
      <c r="AT264" s="160" t="s">
        <v>226</v>
      </c>
      <c r="AU264" s="160" t="s">
        <v>79</v>
      </c>
      <c r="AV264" s="13" t="s">
        <v>229</v>
      </c>
      <c r="AW264" s="13" t="s">
        <v>31</v>
      </c>
      <c r="AX264" s="13" t="s">
        <v>77</v>
      </c>
      <c r="AY264" s="160" t="s">
        <v>212</v>
      </c>
    </row>
    <row r="265" spans="2:65" s="1" customFormat="1" ht="16.5" customHeight="1">
      <c r="B265" s="34"/>
      <c r="C265" s="133" t="s">
        <v>699</v>
      </c>
      <c r="D265" s="133" t="s">
        <v>215</v>
      </c>
      <c r="E265" s="134" t="s">
        <v>10029</v>
      </c>
      <c r="F265" s="135" t="s">
        <v>10030</v>
      </c>
      <c r="G265" s="136" t="s">
        <v>536</v>
      </c>
      <c r="H265" s="137">
        <v>18.399999999999999</v>
      </c>
      <c r="I265" s="138"/>
      <c r="J265" s="139">
        <f>ROUND(I265*H265,2)</f>
        <v>0</v>
      </c>
      <c r="K265" s="135" t="s">
        <v>219</v>
      </c>
      <c r="L265" s="34"/>
      <c r="M265" s="140" t="s">
        <v>19</v>
      </c>
      <c r="N265" s="141" t="s">
        <v>40</v>
      </c>
      <c r="P265" s="142">
        <f>O265*H265</f>
        <v>0</v>
      </c>
      <c r="Q265" s="142">
        <v>1.9000000000000001E-4</v>
      </c>
      <c r="R265" s="142">
        <f>Q265*H265</f>
        <v>3.496E-3</v>
      </c>
      <c r="S265" s="142">
        <v>0</v>
      </c>
      <c r="T265" s="143">
        <f>S265*H265</f>
        <v>0</v>
      </c>
      <c r="AR265" s="144" t="s">
        <v>229</v>
      </c>
      <c r="AT265" s="144" t="s">
        <v>215</v>
      </c>
      <c r="AU265" s="144" t="s">
        <v>79</v>
      </c>
      <c r="AY265" s="19" t="s">
        <v>212</v>
      </c>
      <c r="BE265" s="145">
        <f>IF(N265="základní",J265,0)</f>
        <v>0</v>
      </c>
      <c r="BF265" s="145">
        <f>IF(N265="snížená",J265,0)</f>
        <v>0</v>
      </c>
      <c r="BG265" s="145">
        <f>IF(N265="zákl. přenesená",J265,0)</f>
        <v>0</v>
      </c>
      <c r="BH265" s="145">
        <f>IF(N265="sníž. přenesená",J265,0)</f>
        <v>0</v>
      </c>
      <c r="BI265" s="145">
        <f>IF(N265="nulová",J265,0)</f>
        <v>0</v>
      </c>
      <c r="BJ265" s="19" t="s">
        <v>77</v>
      </c>
      <c r="BK265" s="145">
        <f>ROUND(I265*H265,2)</f>
        <v>0</v>
      </c>
      <c r="BL265" s="19" t="s">
        <v>229</v>
      </c>
      <c r="BM265" s="144" t="s">
        <v>10168</v>
      </c>
    </row>
    <row r="266" spans="2:65" s="1" customFormat="1">
      <c r="B266" s="34"/>
      <c r="D266" s="146" t="s">
        <v>222</v>
      </c>
      <c r="F266" s="147" t="s">
        <v>10032</v>
      </c>
      <c r="I266" s="148"/>
      <c r="L266" s="34"/>
      <c r="M266" s="149"/>
      <c r="T266" s="55"/>
      <c r="AT266" s="19" t="s">
        <v>222</v>
      </c>
      <c r="AU266" s="19" t="s">
        <v>79</v>
      </c>
    </row>
    <row r="267" spans="2:65" s="14" customFormat="1">
      <c r="B267" s="170"/>
      <c r="D267" s="150" t="s">
        <v>226</v>
      </c>
      <c r="E267" s="171" t="s">
        <v>19</v>
      </c>
      <c r="F267" s="172" t="s">
        <v>10169</v>
      </c>
      <c r="H267" s="171" t="s">
        <v>19</v>
      </c>
      <c r="I267" s="173"/>
      <c r="L267" s="170"/>
      <c r="M267" s="174"/>
      <c r="T267" s="175"/>
      <c r="AT267" s="171" t="s">
        <v>226</v>
      </c>
      <c r="AU267" s="171" t="s">
        <v>79</v>
      </c>
      <c r="AV267" s="14" t="s">
        <v>77</v>
      </c>
      <c r="AW267" s="14" t="s">
        <v>31</v>
      </c>
      <c r="AX267" s="14" t="s">
        <v>69</v>
      </c>
      <c r="AY267" s="171" t="s">
        <v>212</v>
      </c>
    </row>
    <row r="268" spans="2:65" s="12" customFormat="1">
      <c r="B268" s="152"/>
      <c r="D268" s="150" t="s">
        <v>226</v>
      </c>
      <c r="E268" s="153" t="s">
        <v>19</v>
      </c>
      <c r="F268" s="154" t="s">
        <v>10170</v>
      </c>
      <c r="H268" s="155">
        <v>18.399999999999999</v>
      </c>
      <c r="I268" s="156"/>
      <c r="L268" s="152"/>
      <c r="M268" s="157"/>
      <c r="T268" s="158"/>
      <c r="AT268" s="153" t="s">
        <v>226</v>
      </c>
      <c r="AU268" s="153" t="s">
        <v>79</v>
      </c>
      <c r="AV268" s="12" t="s">
        <v>79</v>
      </c>
      <c r="AW268" s="12" t="s">
        <v>31</v>
      </c>
      <c r="AX268" s="12" t="s">
        <v>69</v>
      </c>
      <c r="AY268" s="153" t="s">
        <v>212</v>
      </c>
    </row>
    <row r="269" spans="2:65" s="13" customFormat="1">
      <c r="B269" s="159"/>
      <c r="D269" s="150" t="s">
        <v>226</v>
      </c>
      <c r="E269" s="160" t="s">
        <v>19</v>
      </c>
      <c r="F269" s="161" t="s">
        <v>228</v>
      </c>
      <c r="H269" s="162">
        <v>18.399999999999999</v>
      </c>
      <c r="I269" s="163"/>
      <c r="L269" s="159"/>
      <c r="M269" s="164"/>
      <c r="T269" s="165"/>
      <c r="AT269" s="160" t="s">
        <v>226</v>
      </c>
      <c r="AU269" s="160" t="s">
        <v>79</v>
      </c>
      <c r="AV269" s="13" t="s">
        <v>229</v>
      </c>
      <c r="AW269" s="13" t="s">
        <v>31</v>
      </c>
      <c r="AX269" s="13" t="s">
        <v>77</v>
      </c>
      <c r="AY269" s="160" t="s">
        <v>212</v>
      </c>
    </row>
    <row r="270" spans="2:65" s="1" customFormat="1" ht="16.5" customHeight="1">
      <c r="B270" s="34"/>
      <c r="C270" s="133" t="s">
        <v>704</v>
      </c>
      <c r="D270" s="133" t="s">
        <v>215</v>
      </c>
      <c r="E270" s="134" t="s">
        <v>10035</v>
      </c>
      <c r="F270" s="135" t="s">
        <v>10036</v>
      </c>
      <c r="G270" s="136" t="s">
        <v>536</v>
      </c>
      <c r="H270" s="137">
        <v>18.399999999999999</v>
      </c>
      <c r="I270" s="138"/>
      <c r="J270" s="139">
        <f>ROUND(I270*H270,2)</f>
        <v>0</v>
      </c>
      <c r="K270" s="135" t="s">
        <v>219</v>
      </c>
      <c r="L270" s="34"/>
      <c r="M270" s="140" t="s">
        <v>19</v>
      </c>
      <c r="N270" s="141" t="s">
        <v>40</v>
      </c>
      <c r="P270" s="142">
        <f>O270*H270</f>
        <v>0</v>
      </c>
      <c r="Q270" s="142">
        <v>1.2999999999999999E-4</v>
      </c>
      <c r="R270" s="142">
        <f>Q270*H270</f>
        <v>2.3919999999999996E-3</v>
      </c>
      <c r="S270" s="142">
        <v>0</v>
      </c>
      <c r="T270" s="143">
        <f>S270*H270</f>
        <v>0</v>
      </c>
      <c r="AR270" s="144" t="s">
        <v>229</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229</v>
      </c>
      <c r="BM270" s="144" t="s">
        <v>10171</v>
      </c>
    </row>
    <row r="271" spans="2:65" s="1" customFormat="1">
      <c r="B271" s="34"/>
      <c r="D271" s="146" t="s">
        <v>222</v>
      </c>
      <c r="F271" s="147" t="s">
        <v>10038</v>
      </c>
      <c r="I271" s="148"/>
      <c r="L271" s="34"/>
      <c r="M271" s="149"/>
      <c r="T271" s="55"/>
      <c r="AT271" s="19" t="s">
        <v>222</v>
      </c>
      <c r="AU271" s="19" t="s">
        <v>79</v>
      </c>
    </row>
    <row r="272" spans="2:65" s="14" customFormat="1">
      <c r="B272" s="170"/>
      <c r="D272" s="150" t="s">
        <v>226</v>
      </c>
      <c r="E272" s="171" t="s">
        <v>19</v>
      </c>
      <c r="F272" s="172" t="s">
        <v>10172</v>
      </c>
      <c r="H272" s="171" t="s">
        <v>19</v>
      </c>
      <c r="I272" s="173"/>
      <c r="L272" s="170"/>
      <c r="M272" s="174"/>
      <c r="T272" s="175"/>
      <c r="AT272" s="171" t="s">
        <v>226</v>
      </c>
      <c r="AU272" s="171" t="s">
        <v>79</v>
      </c>
      <c r="AV272" s="14" t="s">
        <v>77</v>
      </c>
      <c r="AW272" s="14" t="s">
        <v>31</v>
      </c>
      <c r="AX272" s="14" t="s">
        <v>69</v>
      </c>
      <c r="AY272" s="171" t="s">
        <v>212</v>
      </c>
    </row>
    <row r="273" spans="2:65" s="12" customFormat="1">
      <c r="B273" s="152"/>
      <c r="D273" s="150" t="s">
        <v>226</v>
      </c>
      <c r="E273" s="153" t="s">
        <v>19</v>
      </c>
      <c r="F273" s="154" t="s">
        <v>10173</v>
      </c>
      <c r="H273" s="155">
        <v>18.399999999999999</v>
      </c>
      <c r="I273" s="156"/>
      <c r="L273" s="152"/>
      <c r="M273" s="157"/>
      <c r="T273" s="158"/>
      <c r="AT273" s="153" t="s">
        <v>226</v>
      </c>
      <c r="AU273" s="153" t="s">
        <v>79</v>
      </c>
      <c r="AV273" s="12" t="s">
        <v>79</v>
      </c>
      <c r="AW273" s="12" t="s">
        <v>31</v>
      </c>
      <c r="AX273" s="12" t="s">
        <v>69</v>
      </c>
      <c r="AY273" s="153" t="s">
        <v>212</v>
      </c>
    </row>
    <row r="274" spans="2:65" s="13" customFormat="1">
      <c r="B274" s="159"/>
      <c r="D274" s="150" t="s">
        <v>226</v>
      </c>
      <c r="E274" s="160" t="s">
        <v>19</v>
      </c>
      <c r="F274" s="161" t="s">
        <v>228</v>
      </c>
      <c r="H274" s="162">
        <v>18.399999999999999</v>
      </c>
      <c r="I274" s="163"/>
      <c r="L274" s="159"/>
      <c r="M274" s="164"/>
      <c r="T274" s="165"/>
      <c r="AT274" s="160" t="s">
        <v>226</v>
      </c>
      <c r="AU274" s="160" t="s">
        <v>79</v>
      </c>
      <c r="AV274" s="13" t="s">
        <v>229</v>
      </c>
      <c r="AW274" s="13" t="s">
        <v>31</v>
      </c>
      <c r="AX274" s="13" t="s">
        <v>77</v>
      </c>
      <c r="AY274" s="160" t="s">
        <v>212</v>
      </c>
    </row>
    <row r="275" spans="2:65" s="11" customFormat="1" ht="22.9" customHeight="1">
      <c r="B275" s="121"/>
      <c r="D275" s="122" t="s">
        <v>68</v>
      </c>
      <c r="E275" s="131" t="s">
        <v>1371</v>
      </c>
      <c r="F275" s="131" t="s">
        <v>1372</v>
      </c>
      <c r="I275" s="124"/>
      <c r="J275" s="132">
        <f>BK275</f>
        <v>0</v>
      </c>
      <c r="L275" s="121"/>
      <c r="M275" s="126"/>
      <c r="P275" s="127">
        <f>SUM(P276:P281)</f>
        <v>0</v>
      </c>
      <c r="R275" s="127">
        <f>SUM(R276:R281)</f>
        <v>0</v>
      </c>
      <c r="T275" s="128">
        <f>SUM(T276:T281)</f>
        <v>0</v>
      </c>
      <c r="AR275" s="122" t="s">
        <v>77</v>
      </c>
      <c r="AT275" s="129" t="s">
        <v>68</v>
      </c>
      <c r="AU275" s="129" t="s">
        <v>77</v>
      </c>
      <c r="AY275" s="122" t="s">
        <v>212</v>
      </c>
      <c r="BK275" s="130">
        <f>SUM(BK276:BK281)</f>
        <v>0</v>
      </c>
    </row>
    <row r="276" spans="2:65" s="1" customFormat="1" ht="24.2" customHeight="1">
      <c r="B276" s="34"/>
      <c r="C276" s="133" t="s">
        <v>725</v>
      </c>
      <c r="D276" s="133" t="s">
        <v>215</v>
      </c>
      <c r="E276" s="134" t="s">
        <v>9125</v>
      </c>
      <c r="F276" s="135" t="s">
        <v>9126</v>
      </c>
      <c r="G276" s="136" t="s">
        <v>486</v>
      </c>
      <c r="H276" s="137">
        <v>0.59699999999999998</v>
      </c>
      <c r="I276" s="138"/>
      <c r="J276" s="139">
        <f>ROUND(I276*H276,2)</f>
        <v>0</v>
      </c>
      <c r="K276" s="135" t="s">
        <v>219</v>
      </c>
      <c r="L276" s="34"/>
      <c r="M276" s="140" t="s">
        <v>19</v>
      </c>
      <c r="N276" s="141" t="s">
        <v>40</v>
      </c>
      <c r="P276" s="142">
        <f>O276*H276</f>
        <v>0</v>
      </c>
      <c r="Q276" s="142">
        <v>0</v>
      </c>
      <c r="R276" s="142">
        <f>Q276*H276</f>
        <v>0</v>
      </c>
      <c r="S276" s="142">
        <v>0</v>
      </c>
      <c r="T276" s="143">
        <f>S276*H276</f>
        <v>0</v>
      </c>
      <c r="AR276" s="144" t="s">
        <v>229</v>
      </c>
      <c r="AT276" s="144" t="s">
        <v>215</v>
      </c>
      <c r="AU276" s="144" t="s">
        <v>79</v>
      </c>
      <c r="AY276" s="19" t="s">
        <v>212</v>
      </c>
      <c r="BE276" s="145">
        <f>IF(N276="základní",J276,0)</f>
        <v>0</v>
      </c>
      <c r="BF276" s="145">
        <f>IF(N276="snížená",J276,0)</f>
        <v>0</v>
      </c>
      <c r="BG276" s="145">
        <f>IF(N276="zákl. přenesená",J276,0)</f>
        <v>0</v>
      </c>
      <c r="BH276" s="145">
        <f>IF(N276="sníž. přenesená",J276,0)</f>
        <v>0</v>
      </c>
      <c r="BI276" s="145">
        <f>IF(N276="nulová",J276,0)</f>
        <v>0</v>
      </c>
      <c r="BJ276" s="19" t="s">
        <v>77</v>
      </c>
      <c r="BK276" s="145">
        <f>ROUND(I276*H276,2)</f>
        <v>0</v>
      </c>
      <c r="BL276" s="19" t="s">
        <v>229</v>
      </c>
      <c r="BM276" s="144" t="s">
        <v>10174</v>
      </c>
    </row>
    <row r="277" spans="2:65" s="1" customFormat="1">
      <c r="B277" s="34"/>
      <c r="D277" s="146" t="s">
        <v>222</v>
      </c>
      <c r="F277" s="147" t="s">
        <v>9128</v>
      </c>
      <c r="I277" s="148"/>
      <c r="L277" s="34"/>
      <c r="M277" s="149"/>
      <c r="T277" s="55"/>
      <c r="AT277" s="19" t="s">
        <v>222</v>
      </c>
      <c r="AU277" s="19" t="s">
        <v>79</v>
      </c>
    </row>
    <row r="278" spans="2:65" s="12" customFormat="1">
      <c r="B278" s="152"/>
      <c r="D278" s="150" t="s">
        <v>226</v>
      </c>
      <c r="E278" s="153" t="s">
        <v>19</v>
      </c>
      <c r="F278" s="154" t="s">
        <v>10175</v>
      </c>
      <c r="H278" s="155">
        <v>0.59699999999999998</v>
      </c>
      <c r="I278" s="156"/>
      <c r="L278" s="152"/>
      <c r="M278" s="157"/>
      <c r="T278" s="158"/>
      <c r="AT278" s="153" t="s">
        <v>226</v>
      </c>
      <c r="AU278" s="153" t="s">
        <v>79</v>
      </c>
      <c r="AV278" s="12" t="s">
        <v>79</v>
      </c>
      <c r="AW278" s="12" t="s">
        <v>31</v>
      </c>
      <c r="AX278" s="12" t="s">
        <v>69</v>
      </c>
      <c r="AY278" s="153" t="s">
        <v>212</v>
      </c>
    </row>
    <row r="279" spans="2:65" s="13" customFormat="1">
      <c r="B279" s="159"/>
      <c r="D279" s="150" t="s">
        <v>226</v>
      </c>
      <c r="E279" s="160" t="s">
        <v>19</v>
      </c>
      <c r="F279" s="161" t="s">
        <v>228</v>
      </c>
      <c r="H279" s="162">
        <v>0.59699999999999998</v>
      </c>
      <c r="I279" s="163"/>
      <c r="L279" s="159"/>
      <c r="M279" s="164"/>
      <c r="T279" s="165"/>
      <c r="AT279" s="160" t="s">
        <v>226</v>
      </c>
      <c r="AU279" s="160" t="s">
        <v>79</v>
      </c>
      <c r="AV279" s="13" t="s">
        <v>229</v>
      </c>
      <c r="AW279" s="13" t="s">
        <v>31</v>
      </c>
      <c r="AX279" s="13" t="s">
        <v>77</v>
      </c>
      <c r="AY279" s="160" t="s">
        <v>212</v>
      </c>
    </row>
    <row r="280" spans="2:65" s="14" customFormat="1" ht="22.5">
      <c r="B280" s="170"/>
      <c r="D280" s="150" t="s">
        <v>226</v>
      </c>
      <c r="E280" s="171" t="s">
        <v>19</v>
      </c>
      <c r="F280" s="172" t="s">
        <v>10043</v>
      </c>
      <c r="H280" s="171" t="s">
        <v>19</v>
      </c>
      <c r="I280" s="173"/>
      <c r="L280" s="170"/>
      <c r="M280" s="174"/>
      <c r="T280" s="175"/>
      <c r="AT280" s="171" t="s">
        <v>226</v>
      </c>
      <c r="AU280" s="171" t="s">
        <v>79</v>
      </c>
      <c r="AV280" s="14" t="s">
        <v>77</v>
      </c>
      <c r="AW280" s="14" t="s">
        <v>31</v>
      </c>
      <c r="AX280" s="14" t="s">
        <v>69</v>
      </c>
      <c r="AY280" s="171" t="s">
        <v>212</v>
      </c>
    </row>
    <row r="281" spans="2:65" s="14" customFormat="1" ht="22.5">
      <c r="B281" s="170"/>
      <c r="D281" s="150" t="s">
        <v>226</v>
      </c>
      <c r="E281" s="171" t="s">
        <v>19</v>
      </c>
      <c r="F281" s="172" t="s">
        <v>10044</v>
      </c>
      <c r="H281" s="171" t="s">
        <v>19</v>
      </c>
      <c r="I281" s="173"/>
      <c r="L281" s="170"/>
      <c r="M281" s="174"/>
      <c r="T281" s="175"/>
      <c r="AT281" s="171" t="s">
        <v>226</v>
      </c>
      <c r="AU281" s="171" t="s">
        <v>79</v>
      </c>
      <c r="AV281" s="14" t="s">
        <v>77</v>
      </c>
      <c r="AW281" s="14" t="s">
        <v>31</v>
      </c>
      <c r="AX281" s="14" t="s">
        <v>69</v>
      </c>
      <c r="AY281" s="171" t="s">
        <v>212</v>
      </c>
    </row>
    <row r="282" spans="2:65" s="11" customFormat="1" ht="25.9" customHeight="1">
      <c r="B282" s="121"/>
      <c r="D282" s="122" t="s">
        <v>68</v>
      </c>
      <c r="E282" s="123" t="s">
        <v>2630</v>
      </c>
      <c r="F282" s="123" t="s">
        <v>2631</v>
      </c>
      <c r="I282" s="124"/>
      <c r="J282" s="125">
        <f>BK282</f>
        <v>0</v>
      </c>
      <c r="L282" s="121"/>
      <c r="M282" s="126"/>
      <c r="P282" s="127">
        <f>SUM(P283:P289)</f>
        <v>0</v>
      </c>
      <c r="R282" s="127">
        <f>SUM(R283:R289)</f>
        <v>0</v>
      </c>
      <c r="T282" s="128">
        <f>SUM(T283:T289)</f>
        <v>0</v>
      </c>
      <c r="AR282" s="122" t="s">
        <v>229</v>
      </c>
      <c r="AT282" s="129" t="s">
        <v>68</v>
      </c>
      <c r="AU282" s="129" t="s">
        <v>69</v>
      </c>
      <c r="AY282" s="122" t="s">
        <v>212</v>
      </c>
      <c r="BK282" s="130">
        <f>SUM(BK283:BK289)</f>
        <v>0</v>
      </c>
    </row>
    <row r="283" spans="2:65" s="1" customFormat="1" ht="16.5" customHeight="1">
      <c r="B283" s="34"/>
      <c r="C283" s="133" t="s">
        <v>744</v>
      </c>
      <c r="D283" s="133" t="s">
        <v>215</v>
      </c>
      <c r="E283" s="134" t="s">
        <v>9129</v>
      </c>
      <c r="F283" s="135" t="s">
        <v>9130</v>
      </c>
      <c r="G283" s="136" t="s">
        <v>408</v>
      </c>
      <c r="H283" s="137">
        <v>2</v>
      </c>
      <c r="I283" s="138"/>
      <c r="J283" s="139">
        <f>ROUND(I283*H283,2)</f>
        <v>0</v>
      </c>
      <c r="K283" s="135" t="s">
        <v>219</v>
      </c>
      <c r="L283" s="34"/>
      <c r="M283" s="140" t="s">
        <v>19</v>
      </c>
      <c r="N283" s="141" t="s">
        <v>40</v>
      </c>
      <c r="P283" s="142">
        <f>O283*H283</f>
        <v>0</v>
      </c>
      <c r="Q283" s="142">
        <v>0</v>
      </c>
      <c r="R283" s="142">
        <f>Q283*H283</f>
        <v>0</v>
      </c>
      <c r="S283" s="142">
        <v>0</v>
      </c>
      <c r="T283" s="143">
        <f>S283*H283</f>
        <v>0</v>
      </c>
      <c r="AR283" s="144" t="s">
        <v>2635</v>
      </c>
      <c r="AT283" s="144" t="s">
        <v>215</v>
      </c>
      <c r="AU283" s="144" t="s">
        <v>77</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2635</v>
      </c>
      <c r="BM283" s="144" t="s">
        <v>10176</v>
      </c>
    </row>
    <row r="284" spans="2:65" s="1" customFormat="1">
      <c r="B284" s="34"/>
      <c r="D284" s="146" t="s">
        <v>222</v>
      </c>
      <c r="F284" s="147" t="s">
        <v>9132</v>
      </c>
      <c r="I284" s="148"/>
      <c r="L284" s="34"/>
      <c r="M284" s="149"/>
      <c r="T284" s="55"/>
      <c r="AT284" s="19" t="s">
        <v>222</v>
      </c>
      <c r="AU284" s="19" t="s">
        <v>77</v>
      </c>
    </row>
    <row r="285" spans="2:65" s="1" customFormat="1" ht="19.5">
      <c r="B285" s="34"/>
      <c r="D285" s="150" t="s">
        <v>224</v>
      </c>
      <c r="F285" s="151" t="s">
        <v>10177</v>
      </c>
      <c r="I285" s="148"/>
      <c r="L285" s="34"/>
      <c r="M285" s="149"/>
      <c r="T285" s="55"/>
      <c r="AT285" s="19" t="s">
        <v>224</v>
      </c>
      <c r="AU285" s="19" t="s">
        <v>77</v>
      </c>
    </row>
    <row r="286" spans="2:65" s="14" customFormat="1" ht="22.5">
      <c r="B286" s="170"/>
      <c r="D286" s="150" t="s">
        <v>226</v>
      </c>
      <c r="E286" s="171" t="s">
        <v>19</v>
      </c>
      <c r="F286" s="172" t="s">
        <v>10178</v>
      </c>
      <c r="H286" s="171" t="s">
        <v>19</v>
      </c>
      <c r="I286" s="173"/>
      <c r="L286" s="170"/>
      <c r="M286" s="174"/>
      <c r="T286" s="175"/>
      <c r="AT286" s="171" t="s">
        <v>226</v>
      </c>
      <c r="AU286" s="171" t="s">
        <v>77</v>
      </c>
      <c r="AV286" s="14" t="s">
        <v>77</v>
      </c>
      <c r="AW286" s="14" t="s">
        <v>31</v>
      </c>
      <c r="AX286" s="14" t="s">
        <v>69</v>
      </c>
      <c r="AY286" s="171" t="s">
        <v>212</v>
      </c>
    </row>
    <row r="287" spans="2:65" s="12" customFormat="1">
      <c r="B287" s="152"/>
      <c r="D287" s="150" t="s">
        <v>226</v>
      </c>
      <c r="E287" s="153" t="s">
        <v>19</v>
      </c>
      <c r="F287" s="154" t="s">
        <v>10179</v>
      </c>
      <c r="H287" s="155">
        <v>2</v>
      </c>
      <c r="I287" s="156"/>
      <c r="L287" s="152"/>
      <c r="M287" s="157"/>
      <c r="T287" s="158"/>
      <c r="AT287" s="153" t="s">
        <v>226</v>
      </c>
      <c r="AU287" s="153" t="s">
        <v>77</v>
      </c>
      <c r="AV287" s="12" t="s">
        <v>79</v>
      </c>
      <c r="AW287" s="12" t="s">
        <v>31</v>
      </c>
      <c r="AX287" s="12" t="s">
        <v>69</v>
      </c>
      <c r="AY287" s="153" t="s">
        <v>212</v>
      </c>
    </row>
    <row r="288" spans="2:65" s="13" customFormat="1">
      <c r="B288" s="159"/>
      <c r="D288" s="150" t="s">
        <v>226</v>
      </c>
      <c r="E288" s="160" t="s">
        <v>19</v>
      </c>
      <c r="F288" s="161" t="s">
        <v>228</v>
      </c>
      <c r="H288" s="162">
        <v>2</v>
      </c>
      <c r="I288" s="163"/>
      <c r="L288" s="159"/>
      <c r="M288" s="164"/>
      <c r="T288" s="165"/>
      <c r="AT288" s="160" t="s">
        <v>226</v>
      </c>
      <c r="AU288" s="160" t="s">
        <v>77</v>
      </c>
      <c r="AV288" s="13" t="s">
        <v>229</v>
      </c>
      <c r="AW288" s="13" t="s">
        <v>31</v>
      </c>
      <c r="AX288" s="13" t="s">
        <v>77</v>
      </c>
      <c r="AY288" s="160" t="s">
        <v>212</v>
      </c>
    </row>
    <row r="289" spans="2:51" s="14" customFormat="1">
      <c r="B289" s="170"/>
      <c r="D289" s="150" t="s">
        <v>226</v>
      </c>
      <c r="E289" s="171" t="s">
        <v>19</v>
      </c>
      <c r="F289" s="172" t="s">
        <v>2639</v>
      </c>
      <c r="H289" s="171" t="s">
        <v>19</v>
      </c>
      <c r="I289" s="173"/>
      <c r="L289" s="170"/>
      <c r="M289" s="183"/>
      <c r="N289" s="184"/>
      <c r="O289" s="184"/>
      <c r="P289" s="184"/>
      <c r="Q289" s="184"/>
      <c r="R289" s="184"/>
      <c r="S289" s="184"/>
      <c r="T289" s="185"/>
      <c r="AT289" s="171" t="s">
        <v>226</v>
      </c>
      <c r="AU289" s="171" t="s">
        <v>77</v>
      </c>
      <c r="AV289" s="14" t="s">
        <v>77</v>
      </c>
      <c r="AW289" s="14" t="s">
        <v>31</v>
      </c>
      <c r="AX289" s="14" t="s">
        <v>69</v>
      </c>
      <c r="AY289" s="171" t="s">
        <v>212</v>
      </c>
    </row>
    <row r="290" spans="2:51" s="1" customFormat="1" ht="6.95" customHeight="1">
      <c r="B290" s="43"/>
      <c r="C290" s="44"/>
      <c r="D290" s="44"/>
      <c r="E290" s="44"/>
      <c r="F290" s="44"/>
      <c r="G290" s="44"/>
      <c r="H290" s="44"/>
      <c r="I290" s="44"/>
      <c r="J290" s="44"/>
      <c r="K290" s="44"/>
      <c r="L290" s="34"/>
    </row>
  </sheetData>
  <sheetProtection algorithmName="SHA-512" hashValue="e5ooupOCu9GPkxFcAScc7l/f2QwyJEjDrFc0mTJRGnFWfW4q4QjrsJ7+qZRwj4nOyhRxFhi5cR4Vbw95HgQAyQ==" saltValue="kznBvF/Bzjm8wA8LW07AH5sgCooeaiI/D5NE0tVTSOMY6tDnPI7R5ep3tgG66SCsFgm+ahFvS88Cmd3qz9702Q==" spinCount="100000" sheet="1" objects="1" scenarios="1" formatColumns="0" formatRows="0" autoFilter="0"/>
  <autoFilter ref="C84:K289" xr:uid="{00000000-0009-0000-0000-00000D000000}"/>
  <mergeCells count="9">
    <mergeCell ref="E50:H50"/>
    <mergeCell ref="E75:H75"/>
    <mergeCell ref="E77:H77"/>
    <mergeCell ref="L2:V2"/>
    <mergeCell ref="E7:H7"/>
    <mergeCell ref="E9:H9"/>
    <mergeCell ref="E18:H18"/>
    <mergeCell ref="E27:H27"/>
    <mergeCell ref="E48:H48"/>
  </mergeCells>
  <hyperlinks>
    <hyperlink ref="F89" r:id="rId1" xr:uid="{00000000-0004-0000-0D00-000000000000}"/>
    <hyperlink ref="F93" r:id="rId2" xr:uid="{00000000-0004-0000-0D00-000001000000}"/>
    <hyperlink ref="F113" r:id="rId3" xr:uid="{00000000-0004-0000-0D00-000002000000}"/>
    <hyperlink ref="F118" r:id="rId4" xr:uid="{00000000-0004-0000-0D00-000003000000}"/>
    <hyperlink ref="F123" r:id="rId5" xr:uid="{00000000-0004-0000-0D00-000004000000}"/>
    <hyperlink ref="F128" r:id="rId6" xr:uid="{00000000-0004-0000-0D00-000005000000}"/>
    <hyperlink ref="F133" r:id="rId7" xr:uid="{00000000-0004-0000-0D00-000006000000}"/>
    <hyperlink ref="F137" r:id="rId8" xr:uid="{00000000-0004-0000-0D00-000007000000}"/>
    <hyperlink ref="F142" r:id="rId9" xr:uid="{00000000-0004-0000-0D00-000008000000}"/>
    <hyperlink ref="F146" r:id="rId10" xr:uid="{00000000-0004-0000-0D00-000009000000}"/>
    <hyperlink ref="F155" r:id="rId11" xr:uid="{00000000-0004-0000-0D00-00000A000000}"/>
    <hyperlink ref="F164" r:id="rId12" xr:uid="{00000000-0004-0000-0D00-00000B000000}"/>
    <hyperlink ref="F174" r:id="rId13" xr:uid="{00000000-0004-0000-0D00-00000C000000}"/>
    <hyperlink ref="F179" r:id="rId14" xr:uid="{00000000-0004-0000-0D00-00000D000000}"/>
    <hyperlink ref="F185" r:id="rId15" xr:uid="{00000000-0004-0000-0D00-00000E000000}"/>
    <hyperlink ref="F190" r:id="rId16" xr:uid="{00000000-0004-0000-0D00-00000F000000}"/>
    <hyperlink ref="F195" r:id="rId17" xr:uid="{00000000-0004-0000-0D00-000010000000}"/>
    <hyperlink ref="F200" r:id="rId18" xr:uid="{00000000-0004-0000-0D00-000011000000}"/>
    <hyperlink ref="F205" r:id="rId19" xr:uid="{00000000-0004-0000-0D00-000012000000}"/>
    <hyperlink ref="F212" r:id="rId20" xr:uid="{00000000-0004-0000-0D00-000013000000}"/>
    <hyperlink ref="F218" r:id="rId21" xr:uid="{00000000-0004-0000-0D00-000014000000}"/>
    <hyperlink ref="F244" r:id="rId22" xr:uid="{00000000-0004-0000-0D00-000015000000}"/>
    <hyperlink ref="F249" r:id="rId23" xr:uid="{00000000-0004-0000-0D00-000016000000}"/>
    <hyperlink ref="F254" r:id="rId24" xr:uid="{00000000-0004-0000-0D00-000017000000}"/>
    <hyperlink ref="F266" r:id="rId25" xr:uid="{00000000-0004-0000-0D00-000018000000}"/>
    <hyperlink ref="F271" r:id="rId26" xr:uid="{00000000-0004-0000-0D00-000019000000}"/>
    <hyperlink ref="F277" r:id="rId27" xr:uid="{00000000-0004-0000-0D00-00001A000000}"/>
    <hyperlink ref="F284" r:id="rId28" xr:uid="{00000000-0004-0000-0D00-00001B000000}"/>
  </hyperlinks>
  <pageMargins left="0.39374999999999999" right="0.39374999999999999" top="0.39374999999999999" bottom="0.39374999999999999" header="0" footer="0"/>
  <pageSetup paperSize="9" scale="84" fitToHeight="100" orientation="landscape" blackAndWhite="1" r:id="rId29"/>
  <headerFooter>
    <oddFooter>&amp;CStrana &amp;P z &amp;N</oddFooter>
  </headerFooter>
  <drawing r:id="rId3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550"/>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118</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10180</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ROUND(J84,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ROUND((SUM(BE84:BE549)),  2)</f>
        <v>0</v>
      </c>
      <c r="I33" s="95">
        <v>0.21</v>
      </c>
      <c r="J33" s="85">
        <f>ROUND(((SUM(BE84:BE549))*I33),  2)</f>
        <v>0</v>
      </c>
      <c r="L33" s="34"/>
    </row>
    <row r="34" spans="2:12" s="1" customFormat="1" ht="14.45" customHeight="1">
      <c r="B34" s="34"/>
      <c r="E34" s="29" t="s">
        <v>41</v>
      </c>
      <c r="F34" s="85">
        <f>ROUND((SUM(BF84:BF549)),  2)</f>
        <v>0</v>
      </c>
      <c r="I34" s="95">
        <v>0.12</v>
      </c>
      <c r="J34" s="85">
        <f>ROUND(((SUM(BF84:BF549))*I34),  2)</f>
        <v>0</v>
      </c>
      <c r="L34" s="34"/>
    </row>
    <row r="35" spans="2:12" s="1" customFormat="1" ht="14.45" hidden="1" customHeight="1">
      <c r="B35" s="34"/>
      <c r="E35" s="29" t="s">
        <v>42</v>
      </c>
      <c r="F35" s="85">
        <f>ROUND((SUM(BG84:BG549)),  2)</f>
        <v>0</v>
      </c>
      <c r="I35" s="95">
        <v>0.21</v>
      </c>
      <c r="J35" s="85">
        <f>0</f>
        <v>0</v>
      </c>
      <c r="L35" s="34"/>
    </row>
    <row r="36" spans="2:12" s="1" customFormat="1" ht="14.45" hidden="1" customHeight="1">
      <c r="B36" s="34"/>
      <c r="E36" s="29" t="s">
        <v>43</v>
      </c>
      <c r="F36" s="85">
        <f>ROUND((SUM(BH84:BH549)),  2)</f>
        <v>0</v>
      </c>
      <c r="I36" s="95">
        <v>0.12</v>
      </c>
      <c r="J36" s="85">
        <f>0</f>
        <v>0</v>
      </c>
      <c r="L36" s="34"/>
    </row>
    <row r="37" spans="2:12" s="1" customFormat="1" ht="14.45" hidden="1" customHeight="1">
      <c r="B37" s="34"/>
      <c r="E37" s="29" t="s">
        <v>44</v>
      </c>
      <c r="F37" s="85">
        <f>ROUND((SUM(BI84:BI549)),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D.1.2.4.a - VYTÁPĚNÍ</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J84</f>
        <v>0</v>
      </c>
      <c r="L59" s="34"/>
      <c r="AU59" s="19" t="s">
        <v>189</v>
      </c>
    </row>
    <row r="60" spans="2:47" s="8" customFormat="1" ht="24.95" customHeight="1">
      <c r="B60" s="105"/>
      <c r="D60" s="106" t="s">
        <v>377</v>
      </c>
      <c r="E60" s="107"/>
      <c r="F60" s="107"/>
      <c r="G60" s="107"/>
      <c r="H60" s="107"/>
      <c r="I60" s="107"/>
      <c r="J60" s="108">
        <f>J85</f>
        <v>0</v>
      </c>
      <c r="L60" s="105"/>
    </row>
    <row r="61" spans="2:47" s="9" customFormat="1" ht="19.899999999999999" customHeight="1">
      <c r="B61" s="109"/>
      <c r="D61" s="110" t="s">
        <v>10181</v>
      </c>
      <c r="E61" s="111"/>
      <c r="F61" s="111"/>
      <c r="G61" s="111"/>
      <c r="H61" s="111"/>
      <c r="I61" s="111"/>
      <c r="J61" s="112">
        <f>J86</f>
        <v>0</v>
      </c>
      <c r="L61" s="109"/>
    </row>
    <row r="62" spans="2:47" s="9" customFormat="1" ht="19.899999999999999" customHeight="1">
      <c r="B62" s="109"/>
      <c r="D62" s="110" t="s">
        <v>10182</v>
      </c>
      <c r="E62" s="111"/>
      <c r="F62" s="111"/>
      <c r="G62" s="111"/>
      <c r="H62" s="111"/>
      <c r="I62" s="111"/>
      <c r="J62" s="112">
        <f>J144</f>
        <v>0</v>
      </c>
      <c r="L62" s="109"/>
    </row>
    <row r="63" spans="2:47" s="9" customFormat="1" ht="19.899999999999999" customHeight="1">
      <c r="B63" s="109"/>
      <c r="D63" s="110" t="s">
        <v>10183</v>
      </c>
      <c r="E63" s="111"/>
      <c r="F63" s="111"/>
      <c r="G63" s="111"/>
      <c r="H63" s="111"/>
      <c r="I63" s="111"/>
      <c r="J63" s="112">
        <f>J277</f>
        <v>0</v>
      </c>
      <c r="L63" s="109"/>
    </row>
    <row r="64" spans="2:47" s="9" customFormat="1" ht="19.899999999999999" customHeight="1">
      <c r="B64" s="109"/>
      <c r="D64" s="110" t="s">
        <v>10184</v>
      </c>
      <c r="E64" s="111"/>
      <c r="F64" s="111"/>
      <c r="G64" s="111"/>
      <c r="H64" s="111"/>
      <c r="I64" s="111"/>
      <c r="J64" s="112">
        <f>J436</f>
        <v>0</v>
      </c>
      <c r="L64" s="109"/>
    </row>
    <row r="65" spans="2:12" s="1" customFormat="1" ht="21.75" customHeight="1">
      <c r="B65" s="34"/>
      <c r="L65" s="34"/>
    </row>
    <row r="66" spans="2:12" s="1" customFormat="1" ht="6.95" customHeight="1">
      <c r="B66" s="43"/>
      <c r="C66" s="44"/>
      <c r="D66" s="44"/>
      <c r="E66" s="44"/>
      <c r="F66" s="44"/>
      <c r="G66" s="44"/>
      <c r="H66" s="44"/>
      <c r="I66" s="44"/>
      <c r="J66" s="44"/>
      <c r="K66" s="44"/>
      <c r="L66" s="34"/>
    </row>
    <row r="70" spans="2:12" s="1" customFormat="1" ht="6.95" customHeight="1">
      <c r="B70" s="45"/>
      <c r="C70" s="46"/>
      <c r="D70" s="46"/>
      <c r="E70" s="46"/>
      <c r="F70" s="46"/>
      <c r="G70" s="46"/>
      <c r="H70" s="46"/>
      <c r="I70" s="46"/>
      <c r="J70" s="46"/>
      <c r="K70" s="46"/>
      <c r="L70" s="34"/>
    </row>
    <row r="71" spans="2:12" s="1" customFormat="1" ht="24.95" customHeight="1">
      <c r="B71" s="34"/>
      <c r="C71" s="23" t="s">
        <v>197</v>
      </c>
      <c r="L71" s="34"/>
    </row>
    <row r="72" spans="2:12" s="1" customFormat="1" ht="6.95" customHeight="1">
      <c r="B72" s="34"/>
      <c r="L72" s="34"/>
    </row>
    <row r="73" spans="2:12" s="1" customFormat="1" ht="12" customHeight="1">
      <c r="B73" s="34"/>
      <c r="C73" s="29" t="s">
        <v>16</v>
      </c>
      <c r="L73" s="34"/>
    </row>
    <row r="74" spans="2:12" s="1" customFormat="1" ht="16.5" customHeight="1">
      <c r="B74" s="34"/>
      <c r="E74" s="365" t="str">
        <f>E7</f>
        <v>Stavební úpravy budovy N (CEETe II) v areálu VŠB-TUO - Úpravy po DI - rev_a</v>
      </c>
      <c r="F74" s="366"/>
      <c r="G74" s="366"/>
      <c r="H74" s="366"/>
      <c r="L74" s="34"/>
    </row>
    <row r="75" spans="2:12" s="1" customFormat="1" ht="12" customHeight="1">
      <c r="B75" s="34"/>
      <c r="C75" s="29" t="s">
        <v>181</v>
      </c>
      <c r="L75" s="34"/>
    </row>
    <row r="76" spans="2:12" s="1" customFormat="1" ht="16.5" customHeight="1">
      <c r="B76" s="34"/>
      <c r="E76" s="356" t="str">
        <f>E9</f>
        <v>D.1.2.4.a - VYTÁPĚNÍ</v>
      </c>
      <c r="F76" s="364"/>
      <c r="G76" s="364"/>
      <c r="H76" s="364"/>
      <c r="L76" s="34"/>
    </row>
    <row r="77" spans="2:12" s="1" customFormat="1" ht="6.95" customHeight="1">
      <c r="B77" s="34"/>
      <c r="L77" s="34"/>
    </row>
    <row r="78" spans="2:12" s="1" customFormat="1" ht="12" customHeight="1">
      <c r="B78" s="34"/>
      <c r="C78" s="29" t="s">
        <v>21</v>
      </c>
      <c r="F78" s="27" t="str">
        <f>F12</f>
        <v xml:space="preserve"> </v>
      </c>
      <c r="I78" s="29" t="s">
        <v>23</v>
      </c>
      <c r="J78" s="51" t="str">
        <f>IF(J12="","",J12)</f>
        <v>1. 10. 2025</v>
      </c>
      <c r="L78" s="34"/>
    </row>
    <row r="79" spans="2:12" s="1" customFormat="1" ht="6.95" customHeight="1">
      <c r="B79" s="34"/>
      <c r="L79" s="34"/>
    </row>
    <row r="80" spans="2:12" s="1" customFormat="1" ht="15.2" customHeight="1">
      <c r="B80" s="34"/>
      <c r="C80" s="29" t="s">
        <v>25</v>
      </c>
      <c r="F80" s="27" t="str">
        <f>E15</f>
        <v xml:space="preserve"> </v>
      </c>
      <c r="I80" s="29" t="s">
        <v>30</v>
      </c>
      <c r="J80" s="32" t="str">
        <f>E21</f>
        <v xml:space="preserve"> </v>
      </c>
      <c r="L80" s="34"/>
    </row>
    <row r="81" spans="2:65" s="1" customFormat="1" ht="15.2" customHeight="1">
      <c r="B81" s="34"/>
      <c r="C81" s="29" t="s">
        <v>28</v>
      </c>
      <c r="F81" s="27" t="str">
        <f>IF(E18="","",E18)</f>
        <v>Vyplň údaj</v>
      </c>
      <c r="I81" s="29" t="s">
        <v>32</v>
      </c>
      <c r="J81" s="32" t="str">
        <f>E24</f>
        <v xml:space="preserve"> </v>
      </c>
      <c r="L81" s="34"/>
    </row>
    <row r="82" spans="2:65" s="1" customFormat="1" ht="10.35" customHeight="1">
      <c r="B82" s="34"/>
      <c r="L82" s="34"/>
    </row>
    <row r="83" spans="2:65" s="10" customFormat="1" ht="29.25" customHeight="1">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c r="B84" s="34"/>
      <c r="C84" s="63" t="s">
        <v>209</v>
      </c>
      <c r="J84" s="117">
        <f>BK84</f>
        <v>0</v>
      </c>
      <c r="L84" s="34"/>
      <c r="M84" s="61"/>
      <c r="N84" s="52"/>
      <c r="O84" s="52"/>
      <c r="P84" s="118">
        <f>P85</f>
        <v>0</v>
      </c>
      <c r="Q84" s="52"/>
      <c r="R84" s="118">
        <f>R85</f>
        <v>4.5419297499999995</v>
      </c>
      <c r="S84" s="52"/>
      <c r="T84" s="119">
        <f>T85</f>
        <v>0</v>
      </c>
      <c r="AT84" s="19" t="s">
        <v>68</v>
      </c>
      <c r="AU84" s="19" t="s">
        <v>189</v>
      </c>
      <c r="BK84" s="120">
        <f>BK85</f>
        <v>0</v>
      </c>
    </row>
    <row r="85" spans="2:65" s="11" customFormat="1" ht="25.9" customHeight="1">
      <c r="B85" s="121"/>
      <c r="D85" s="122" t="s">
        <v>68</v>
      </c>
      <c r="E85" s="123" t="s">
        <v>1379</v>
      </c>
      <c r="F85" s="123" t="s">
        <v>1380</v>
      </c>
      <c r="I85" s="124"/>
      <c r="J85" s="125">
        <f>BK85</f>
        <v>0</v>
      </c>
      <c r="L85" s="121"/>
      <c r="M85" s="126"/>
      <c r="P85" s="127">
        <f>P86+P144+P277+P436</f>
        <v>0</v>
      </c>
      <c r="R85" s="127">
        <f>R86+R144+R277+R436</f>
        <v>4.5419297499999995</v>
      </c>
      <c r="T85" s="128">
        <f>T86+T144+T277+T436</f>
        <v>0</v>
      </c>
      <c r="AR85" s="122" t="s">
        <v>79</v>
      </c>
      <c r="AT85" s="129" t="s">
        <v>68</v>
      </c>
      <c r="AU85" s="129" t="s">
        <v>69</v>
      </c>
      <c r="AY85" s="122" t="s">
        <v>212</v>
      </c>
      <c r="BK85" s="130">
        <f>BK86+BK144+BK277+BK436</f>
        <v>0</v>
      </c>
    </row>
    <row r="86" spans="2:65" s="11" customFormat="1" ht="22.9" customHeight="1">
      <c r="B86" s="121"/>
      <c r="D86" s="122" t="s">
        <v>68</v>
      </c>
      <c r="E86" s="131" t="s">
        <v>1842</v>
      </c>
      <c r="F86" s="131" t="s">
        <v>10185</v>
      </c>
      <c r="I86" s="124"/>
      <c r="J86" s="132">
        <f>BK86</f>
        <v>0</v>
      </c>
      <c r="L86" s="121"/>
      <c r="M86" s="126"/>
      <c r="P86" s="127">
        <f>SUM(P87:P143)</f>
        <v>0</v>
      </c>
      <c r="R86" s="127">
        <f>SUM(R87:R143)</f>
        <v>0</v>
      </c>
      <c r="T86" s="128">
        <f>SUM(T87:T143)</f>
        <v>0</v>
      </c>
      <c r="AR86" s="122" t="s">
        <v>79</v>
      </c>
      <c r="AT86" s="129" t="s">
        <v>68</v>
      </c>
      <c r="AU86" s="129" t="s">
        <v>77</v>
      </c>
      <c r="AY86" s="122" t="s">
        <v>212</v>
      </c>
      <c r="BK86" s="130">
        <f>SUM(BK87:BK143)</f>
        <v>0</v>
      </c>
    </row>
    <row r="87" spans="2:65" s="1" customFormat="1" ht="16.5" customHeight="1">
      <c r="B87" s="34"/>
      <c r="C87" s="133" t="s">
        <v>77</v>
      </c>
      <c r="D87" s="133" t="s">
        <v>215</v>
      </c>
      <c r="E87" s="134" t="s">
        <v>10186</v>
      </c>
      <c r="F87" s="135" t="s">
        <v>10187</v>
      </c>
      <c r="G87" s="136" t="s">
        <v>624</v>
      </c>
      <c r="H87" s="137">
        <v>1</v>
      </c>
      <c r="I87" s="138"/>
      <c r="J87" s="139">
        <f>ROUND(I87*H87,2)</f>
        <v>0</v>
      </c>
      <c r="K87" s="135" t="s">
        <v>5488</v>
      </c>
      <c r="L87" s="34"/>
      <c r="M87" s="140" t="s">
        <v>19</v>
      </c>
      <c r="N87" s="141" t="s">
        <v>40</v>
      </c>
      <c r="P87" s="142">
        <f>O87*H87</f>
        <v>0</v>
      </c>
      <c r="Q87" s="142">
        <v>0</v>
      </c>
      <c r="R87" s="142">
        <f>Q87*H87</f>
        <v>0</v>
      </c>
      <c r="S87" s="142">
        <v>0</v>
      </c>
      <c r="T87" s="143">
        <f>S87*H87</f>
        <v>0</v>
      </c>
      <c r="AR87" s="144" t="s">
        <v>229</v>
      </c>
      <c r="AT87" s="144" t="s">
        <v>215</v>
      </c>
      <c r="AU87" s="144" t="s">
        <v>79</v>
      </c>
      <c r="AY87" s="19" t="s">
        <v>212</v>
      </c>
      <c r="BE87" s="145">
        <f>IF(N87="základní",J87,0)</f>
        <v>0</v>
      </c>
      <c r="BF87" s="145">
        <f>IF(N87="snížená",J87,0)</f>
        <v>0</v>
      </c>
      <c r="BG87" s="145">
        <f>IF(N87="zákl. přenesená",J87,0)</f>
        <v>0</v>
      </c>
      <c r="BH87" s="145">
        <f>IF(N87="sníž. přenesená",J87,0)</f>
        <v>0</v>
      </c>
      <c r="BI87" s="145">
        <f>IF(N87="nulová",J87,0)</f>
        <v>0</v>
      </c>
      <c r="BJ87" s="19" t="s">
        <v>77</v>
      </c>
      <c r="BK87" s="145">
        <f>ROUND(I87*H87,2)</f>
        <v>0</v>
      </c>
      <c r="BL87" s="19" t="s">
        <v>229</v>
      </c>
      <c r="BM87" s="144" t="s">
        <v>10188</v>
      </c>
    </row>
    <row r="88" spans="2:65" s="1" customFormat="1" ht="29.25">
      <c r="B88" s="34"/>
      <c r="D88" s="150" t="s">
        <v>224</v>
      </c>
      <c r="F88" s="151" t="s">
        <v>10189</v>
      </c>
      <c r="I88" s="148"/>
      <c r="L88" s="34"/>
      <c r="M88" s="149"/>
      <c r="T88" s="55"/>
      <c r="AT88" s="19" t="s">
        <v>224</v>
      </c>
      <c r="AU88" s="19" t="s">
        <v>79</v>
      </c>
    </row>
    <row r="89" spans="2:65" s="1" customFormat="1" ht="16.5" customHeight="1">
      <c r="B89" s="34"/>
      <c r="C89" s="133" t="s">
        <v>79</v>
      </c>
      <c r="D89" s="133" t="s">
        <v>215</v>
      </c>
      <c r="E89" s="134" t="s">
        <v>10190</v>
      </c>
      <c r="F89" s="135" t="s">
        <v>10191</v>
      </c>
      <c r="G89" s="136" t="s">
        <v>624</v>
      </c>
      <c r="H89" s="137">
        <v>2</v>
      </c>
      <c r="I89" s="138"/>
      <c r="J89" s="139">
        <f>ROUND(I89*H89,2)</f>
        <v>0</v>
      </c>
      <c r="K89" s="135" t="s">
        <v>5488</v>
      </c>
      <c r="L89" s="34"/>
      <c r="M89" s="140" t="s">
        <v>19</v>
      </c>
      <c r="N89" s="141" t="s">
        <v>40</v>
      </c>
      <c r="P89" s="142">
        <f>O89*H89</f>
        <v>0</v>
      </c>
      <c r="Q89" s="142">
        <v>0</v>
      </c>
      <c r="R89" s="142">
        <f>Q89*H89</f>
        <v>0</v>
      </c>
      <c r="S89" s="142">
        <v>0</v>
      </c>
      <c r="T89" s="143">
        <f>S89*H89</f>
        <v>0</v>
      </c>
      <c r="AR89" s="144" t="s">
        <v>229</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229</v>
      </c>
      <c r="BM89" s="144" t="s">
        <v>10192</v>
      </c>
    </row>
    <row r="90" spans="2:65" s="1" customFormat="1" ht="19.5">
      <c r="B90" s="34"/>
      <c r="D90" s="150" t="s">
        <v>224</v>
      </c>
      <c r="F90" s="151" t="s">
        <v>10193</v>
      </c>
      <c r="I90" s="148"/>
      <c r="L90" s="34"/>
      <c r="M90" s="149"/>
      <c r="T90" s="55"/>
      <c r="AT90" s="19" t="s">
        <v>224</v>
      </c>
      <c r="AU90" s="19" t="s">
        <v>79</v>
      </c>
    </row>
    <row r="91" spans="2:65" s="1" customFormat="1" ht="16.5" customHeight="1">
      <c r="B91" s="34"/>
      <c r="C91" s="133" t="s">
        <v>236</v>
      </c>
      <c r="D91" s="133" t="s">
        <v>215</v>
      </c>
      <c r="E91" s="134" t="s">
        <v>10194</v>
      </c>
      <c r="F91" s="135" t="s">
        <v>10195</v>
      </c>
      <c r="G91" s="136" t="s">
        <v>624</v>
      </c>
      <c r="H91" s="137">
        <v>1</v>
      </c>
      <c r="I91" s="138"/>
      <c r="J91" s="139">
        <f>ROUND(I91*H91,2)</f>
        <v>0</v>
      </c>
      <c r="K91" s="135" t="s">
        <v>5488</v>
      </c>
      <c r="L91" s="34"/>
      <c r="M91" s="140" t="s">
        <v>19</v>
      </c>
      <c r="N91" s="141" t="s">
        <v>40</v>
      </c>
      <c r="P91" s="142">
        <f>O91*H91</f>
        <v>0</v>
      </c>
      <c r="Q91" s="142">
        <v>0</v>
      </c>
      <c r="R91" s="142">
        <f>Q91*H91</f>
        <v>0</v>
      </c>
      <c r="S91" s="142">
        <v>0</v>
      </c>
      <c r="T91" s="143">
        <f>S91*H91</f>
        <v>0</v>
      </c>
      <c r="AR91" s="144" t="s">
        <v>229</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229</v>
      </c>
      <c r="BM91" s="144" t="s">
        <v>10196</v>
      </c>
    </row>
    <row r="92" spans="2:65" s="1" customFormat="1" ht="19.5">
      <c r="B92" s="34"/>
      <c r="D92" s="150" t="s">
        <v>224</v>
      </c>
      <c r="F92" s="151" t="s">
        <v>10193</v>
      </c>
      <c r="I92" s="148"/>
      <c r="L92" s="34"/>
      <c r="M92" s="149"/>
      <c r="T92" s="55"/>
      <c r="AT92" s="19" t="s">
        <v>224</v>
      </c>
      <c r="AU92" s="19" t="s">
        <v>79</v>
      </c>
    </row>
    <row r="93" spans="2:65" s="1" customFormat="1" ht="16.5" customHeight="1">
      <c r="B93" s="34"/>
      <c r="C93" s="133" t="s">
        <v>229</v>
      </c>
      <c r="D93" s="133" t="s">
        <v>215</v>
      </c>
      <c r="E93" s="134" t="s">
        <v>10197</v>
      </c>
      <c r="F93" s="135" t="s">
        <v>10198</v>
      </c>
      <c r="G93" s="136" t="s">
        <v>624</v>
      </c>
      <c r="H93" s="137">
        <v>1</v>
      </c>
      <c r="I93" s="138"/>
      <c r="J93" s="139">
        <f>ROUND(I93*H93,2)</f>
        <v>0</v>
      </c>
      <c r="K93" s="135" t="s">
        <v>5488</v>
      </c>
      <c r="L93" s="34"/>
      <c r="M93" s="140" t="s">
        <v>19</v>
      </c>
      <c r="N93" s="141" t="s">
        <v>40</v>
      </c>
      <c r="P93" s="142">
        <f>O93*H93</f>
        <v>0</v>
      </c>
      <c r="Q93" s="142">
        <v>0</v>
      </c>
      <c r="R93" s="142">
        <f>Q93*H93</f>
        <v>0</v>
      </c>
      <c r="S93" s="142">
        <v>0</v>
      </c>
      <c r="T93" s="143">
        <f>S93*H93</f>
        <v>0</v>
      </c>
      <c r="AR93" s="144" t="s">
        <v>229</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229</v>
      </c>
      <c r="BM93" s="144" t="s">
        <v>10199</v>
      </c>
    </row>
    <row r="94" spans="2:65" s="1" customFormat="1" ht="19.5">
      <c r="B94" s="34"/>
      <c r="D94" s="150" t="s">
        <v>224</v>
      </c>
      <c r="F94" s="151" t="s">
        <v>10200</v>
      </c>
      <c r="I94" s="148"/>
      <c r="L94" s="34"/>
      <c r="M94" s="149"/>
      <c r="T94" s="55"/>
      <c r="AT94" s="19" t="s">
        <v>224</v>
      </c>
      <c r="AU94" s="19" t="s">
        <v>79</v>
      </c>
    </row>
    <row r="95" spans="2:65" s="1" customFormat="1" ht="21.75" customHeight="1">
      <c r="B95" s="34"/>
      <c r="C95" s="133" t="s">
        <v>211</v>
      </c>
      <c r="D95" s="133" t="s">
        <v>215</v>
      </c>
      <c r="E95" s="134" t="s">
        <v>10201</v>
      </c>
      <c r="F95" s="135" t="s">
        <v>10202</v>
      </c>
      <c r="G95" s="136" t="s">
        <v>624</v>
      </c>
      <c r="H95" s="137">
        <v>1</v>
      </c>
      <c r="I95" s="138"/>
      <c r="J95" s="139">
        <f>ROUND(I95*H95,2)</f>
        <v>0</v>
      </c>
      <c r="K95" s="135" t="s">
        <v>5488</v>
      </c>
      <c r="L95" s="34"/>
      <c r="M95" s="140" t="s">
        <v>19</v>
      </c>
      <c r="N95" s="141" t="s">
        <v>40</v>
      </c>
      <c r="P95" s="142">
        <f>O95*H95</f>
        <v>0</v>
      </c>
      <c r="Q95" s="142">
        <v>0</v>
      </c>
      <c r="R95" s="142">
        <f>Q95*H95</f>
        <v>0</v>
      </c>
      <c r="S95" s="142">
        <v>0</v>
      </c>
      <c r="T95" s="143">
        <f>S95*H95</f>
        <v>0</v>
      </c>
      <c r="AR95" s="144" t="s">
        <v>229</v>
      </c>
      <c r="AT95" s="144" t="s">
        <v>215</v>
      </c>
      <c r="AU95" s="144" t="s">
        <v>79</v>
      </c>
      <c r="AY95" s="19" t="s">
        <v>212</v>
      </c>
      <c r="BE95" s="145">
        <f>IF(N95="základní",J95,0)</f>
        <v>0</v>
      </c>
      <c r="BF95" s="145">
        <f>IF(N95="snížená",J95,0)</f>
        <v>0</v>
      </c>
      <c r="BG95" s="145">
        <f>IF(N95="zákl. přenesená",J95,0)</f>
        <v>0</v>
      </c>
      <c r="BH95" s="145">
        <f>IF(N95="sníž. přenesená",J95,0)</f>
        <v>0</v>
      </c>
      <c r="BI95" s="145">
        <f>IF(N95="nulová",J95,0)</f>
        <v>0</v>
      </c>
      <c r="BJ95" s="19" t="s">
        <v>77</v>
      </c>
      <c r="BK95" s="145">
        <f>ROUND(I95*H95,2)</f>
        <v>0</v>
      </c>
      <c r="BL95" s="19" t="s">
        <v>229</v>
      </c>
      <c r="BM95" s="144" t="s">
        <v>10203</v>
      </c>
    </row>
    <row r="96" spans="2:65" s="1" customFormat="1" ht="29.25">
      <c r="B96" s="34"/>
      <c r="D96" s="150" t="s">
        <v>224</v>
      </c>
      <c r="F96" s="151" t="s">
        <v>10204</v>
      </c>
      <c r="I96" s="148"/>
      <c r="L96" s="34"/>
      <c r="M96" s="149"/>
      <c r="T96" s="55"/>
      <c r="AT96" s="19" t="s">
        <v>224</v>
      </c>
      <c r="AU96" s="19" t="s">
        <v>79</v>
      </c>
    </row>
    <row r="97" spans="2:65" s="1" customFormat="1" ht="21.75" customHeight="1">
      <c r="B97" s="34"/>
      <c r="C97" s="133" t="s">
        <v>253</v>
      </c>
      <c r="D97" s="133" t="s">
        <v>215</v>
      </c>
      <c r="E97" s="134" t="s">
        <v>10205</v>
      </c>
      <c r="F97" s="135" t="s">
        <v>10206</v>
      </c>
      <c r="G97" s="136" t="s">
        <v>624</v>
      </c>
      <c r="H97" s="137">
        <v>1</v>
      </c>
      <c r="I97" s="138"/>
      <c r="J97" s="139">
        <f>ROUND(I97*H97,2)</f>
        <v>0</v>
      </c>
      <c r="K97" s="135" t="s">
        <v>5488</v>
      </c>
      <c r="L97" s="34"/>
      <c r="M97" s="140" t="s">
        <v>19</v>
      </c>
      <c r="N97" s="141" t="s">
        <v>40</v>
      </c>
      <c r="P97" s="142">
        <f>O97*H97</f>
        <v>0</v>
      </c>
      <c r="Q97" s="142">
        <v>0</v>
      </c>
      <c r="R97" s="142">
        <f>Q97*H97</f>
        <v>0</v>
      </c>
      <c r="S97" s="142">
        <v>0</v>
      </c>
      <c r="T97" s="143">
        <f>S97*H97</f>
        <v>0</v>
      </c>
      <c r="AR97" s="144" t="s">
        <v>229</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229</v>
      </c>
      <c r="BM97" s="144" t="s">
        <v>10207</v>
      </c>
    </row>
    <row r="98" spans="2:65" s="1" customFormat="1" ht="29.25">
      <c r="B98" s="34"/>
      <c r="D98" s="150" t="s">
        <v>224</v>
      </c>
      <c r="F98" s="151" t="s">
        <v>10204</v>
      </c>
      <c r="I98" s="148"/>
      <c r="L98" s="34"/>
      <c r="M98" s="149"/>
      <c r="T98" s="55"/>
      <c r="AT98" s="19" t="s">
        <v>224</v>
      </c>
      <c r="AU98" s="19" t="s">
        <v>79</v>
      </c>
    </row>
    <row r="99" spans="2:65" s="1" customFormat="1" ht="21.75" customHeight="1">
      <c r="B99" s="34"/>
      <c r="C99" s="133" t="s">
        <v>259</v>
      </c>
      <c r="D99" s="133" t="s">
        <v>215</v>
      </c>
      <c r="E99" s="134" t="s">
        <v>10208</v>
      </c>
      <c r="F99" s="135" t="s">
        <v>10209</v>
      </c>
      <c r="G99" s="136" t="s">
        <v>624</v>
      </c>
      <c r="H99" s="137">
        <v>2</v>
      </c>
      <c r="I99" s="138"/>
      <c r="J99" s="139">
        <f>ROUND(I99*H99,2)</f>
        <v>0</v>
      </c>
      <c r="K99" s="135" t="s">
        <v>5488</v>
      </c>
      <c r="L99" s="34"/>
      <c r="M99" s="140" t="s">
        <v>19</v>
      </c>
      <c r="N99" s="141" t="s">
        <v>40</v>
      </c>
      <c r="P99" s="142">
        <f>O99*H99</f>
        <v>0</v>
      </c>
      <c r="Q99" s="142">
        <v>0</v>
      </c>
      <c r="R99" s="142">
        <f>Q99*H99</f>
        <v>0</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10210</v>
      </c>
    </row>
    <row r="100" spans="2:65" s="1" customFormat="1" ht="19.5">
      <c r="B100" s="34"/>
      <c r="D100" s="150" t="s">
        <v>224</v>
      </c>
      <c r="F100" s="151" t="s">
        <v>10193</v>
      </c>
      <c r="I100" s="148"/>
      <c r="L100" s="34"/>
      <c r="M100" s="149"/>
      <c r="T100" s="55"/>
      <c r="AT100" s="19" t="s">
        <v>224</v>
      </c>
      <c r="AU100" s="19" t="s">
        <v>79</v>
      </c>
    </row>
    <row r="101" spans="2:65" s="1" customFormat="1" ht="16.5" customHeight="1">
      <c r="B101" s="34"/>
      <c r="C101" s="133" t="s">
        <v>267</v>
      </c>
      <c r="D101" s="133" t="s">
        <v>215</v>
      </c>
      <c r="E101" s="134" t="s">
        <v>10211</v>
      </c>
      <c r="F101" s="135" t="s">
        <v>10212</v>
      </c>
      <c r="G101" s="136" t="s">
        <v>624</v>
      </c>
      <c r="H101" s="137">
        <v>1</v>
      </c>
      <c r="I101" s="138"/>
      <c r="J101" s="139">
        <f>ROUND(I101*H101,2)</f>
        <v>0</v>
      </c>
      <c r="K101" s="135" t="s">
        <v>5488</v>
      </c>
      <c r="L101" s="34"/>
      <c r="M101" s="140" t="s">
        <v>19</v>
      </c>
      <c r="N101" s="141" t="s">
        <v>40</v>
      </c>
      <c r="P101" s="142">
        <f>O101*H101</f>
        <v>0</v>
      </c>
      <c r="Q101" s="142">
        <v>0</v>
      </c>
      <c r="R101" s="142">
        <f>Q101*H101</f>
        <v>0</v>
      </c>
      <c r="S101" s="142">
        <v>0</v>
      </c>
      <c r="T101" s="143">
        <f>S101*H101</f>
        <v>0</v>
      </c>
      <c r="AR101" s="144" t="s">
        <v>229</v>
      </c>
      <c r="AT101" s="144" t="s">
        <v>215</v>
      </c>
      <c r="AU101" s="144" t="s">
        <v>79</v>
      </c>
      <c r="AY101" s="19" t="s">
        <v>212</v>
      </c>
      <c r="BE101" s="145">
        <f>IF(N101="základní",J101,0)</f>
        <v>0</v>
      </c>
      <c r="BF101" s="145">
        <f>IF(N101="snížená",J101,0)</f>
        <v>0</v>
      </c>
      <c r="BG101" s="145">
        <f>IF(N101="zákl. přenesená",J101,0)</f>
        <v>0</v>
      </c>
      <c r="BH101" s="145">
        <f>IF(N101="sníž. přenesená",J101,0)</f>
        <v>0</v>
      </c>
      <c r="BI101" s="145">
        <f>IF(N101="nulová",J101,0)</f>
        <v>0</v>
      </c>
      <c r="BJ101" s="19" t="s">
        <v>77</v>
      </c>
      <c r="BK101" s="145">
        <f>ROUND(I101*H101,2)</f>
        <v>0</v>
      </c>
      <c r="BL101" s="19" t="s">
        <v>229</v>
      </c>
      <c r="BM101" s="144" t="s">
        <v>10213</v>
      </c>
    </row>
    <row r="102" spans="2:65" s="1" customFormat="1" ht="29.25">
      <c r="B102" s="34"/>
      <c r="D102" s="150" t="s">
        <v>224</v>
      </c>
      <c r="F102" s="151" t="s">
        <v>10214</v>
      </c>
      <c r="I102" s="148"/>
      <c r="L102" s="34"/>
      <c r="M102" s="149"/>
      <c r="T102" s="55"/>
      <c r="AT102" s="19" t="s">
        <v>224</v>
      </c>
      <c r="AU102" s="19" t="s">
        <v>79</v>
      </c>
    </row>
    <row r="103" spans="2:65" s="1" customFormat="1" ht="24.2" customHeight="1">
      <c r="B103" s="34"/>
      <c r="C103" s="133" t="s">
        <v>275</v>
      </c>
      <c r="D103" s="133" t="s">
        <v>215</v>
      </c>
      <c r="E103" s="134" t="s">
        <v>10215</v>
      </c>
      <c r="F103" s="135" t="s">
        <v>10216</v>
      </c>
      <c r="G103" s="136" t="s">
        <v>624</v>
      </c>
      <c r="H103" s="137">
        <v>1</v>
      </c>
      <c r="I103" s="138"/>
      <c r="J103" s="139">
        <f>ROUND(I103*H103,2)</f>
        <v>0</v>
      </c>
      <c r="K103" s="135" t="s">
        <v>5488</v>
      </c>
      <c r="L103" s="34"/>
      <c r="M103" s="140" t="s">
        <v>19</v>
      </c>
      <c r="N103" s="141" t="s">
        <v>40</v>
      </c>
      <c r="P103" s="142">
        <f>O103*H103</f>
        <v>0</v>
      </c>
      <c r="Q103" s="142">
        <v>0</v>
      </c>
      <c r="R103" s="142">
        <f>Q103*H103</f>
        <v>0</v>
      </c>
      <c r="S103" s="142">
        <v>0</v>
      </c>
      <c r="T103" s="143">
        <f>S103*H103</f>
        <v>0</v>
      </c>
      <c r="AR103" s="144" t="s">
        <v>229</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229</v>
      </c>
      <c r="BM103" s="144" t="s">
        <v>10217</v>
      </c>
    </row>
    <row r="104" spans="2:65" s="1" customFormat="1" ht="19.5">
      <c r="B104" s="34"/>
      <c r="D104" s="150" t="s">
        <v>224</v>
      </c>
      <c r="F104" s="151" t="s">
        <v>10218</v>
      </c>
      <c r="I104" s="148"/>
      <c r="L104" s="34"/>
      <c r="M104" s="149"/>
      <c r="T104" s="55"/>
      <c r="AT104" s="19" t="s">
        <v>224</v>
      </c>
      <c r="AU104" s="19" t="s">
        <v>79</v>
      </c>
    </row>
    <row r="105" spans="2:65" s="1" customFormat="1" ht="24.2" customHeight="1">
      <c r="B105" s="34"/>
      <c r="C105" s="133" t="s">
        <v>281</v>
      </c>
      <c r="D105" s="133" t="s">
        <v>215</v>
      </c>
      <c r="E105" s="134" t="s">
        <v>10219</v>
      </c>
      <c r="F105" s="135" t="s">
        <v>10220</v>
      </c>
      <c r="G105" s="136" t="s">
        <v>624</v>
      </c>
      <c r="H105" s="137">
        <v>1</v>
      </c>
      <c r="I105" s="138"/>
      <c r="J105" s="139">
        <f>ROUND(I105*H105,2)</f>
        <v>0</v>
      </c>
      <c r="K105" s="135" t="s">
        <v>5488</v>
      </c>
      <c r="L105" s="34"/>
      <c r="M105" s="140" t="s">
        <v>19</v>
      </c>
      <c r="N105" s="141" t="s">
        <v>40</v>
      </c>
      <c r="P105" s="142">
        <f>O105*H105</f>
        <v>0</v>
      </c>
      <c r="Q105" s="142">
        <v>0</v>
      </c>
      <c r="R105" s="142">
        <f>Q105*H105</f>
        <v>0</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10221</v>
      </c>
    </row>
    <row r="106" spans="2:65" s="1" customFormat="1" ht="19.5">
      <c r="B106" s="34"/>
      <c r="D106" s="150" t="s">
        <v>224</v>
      </c>
      <c r="F106" s="151" t="s">
        <v>10218</v>
      </c>
      <c r="I106" s="148"/>
      <c r="L106" s="34"/>
      <c r="M106" s="149"/>
      <c r="T106" s="55"/>
      <c r="AT106" s="19" t="s">
        <v>224</v>
      </c>
      <c r="AU106" s="19" t="s">
        <v>79</v>
      </c>
    </row>
    <row r="107" spans="2:65" s="1" customFormat="1" ht="24.2" customHeight="1">
      <c r="B107" s="34"/>
      <c r="C107" s="133" t="s">
        <v>287</v>
      </c>
      <c r="D107" s="133" t="s">
        <v>215</v>
      </c>
      <c r="E107" s="134" t="s">
        <v>10222</v>
      </c>
      <c r="F107" s="135" t="s">
        <v>10223</v>
      </c>
      <c r="G107" s="136" t="s">
        <v>624</v>
      </c>
      <c r="H107" s="137">
        <v>1</v>
      </c>
      <c r="I107" s="138"/>
      <c r="J107" s="139">
        <f>ROUND(I107*H107,2)</f>
        <v>0</v>
      </c>
      <c r="K107" s="135" t="s">
        <v>5488</v>
      </c>
      <c r="L107" s="34"/>
      <c r="M107" s="140" t="s">
        <v>19</v>
      </c>
      <c r="N107" s="141" t="s">
        <v>40</v>
      </c>
      <c r="P107" s="142">
        <f>O107*H107</f>
        <v>0</v>
      </c>
      <c r="Q107" s="142">
        <v>0</v>
      </c>
      <c r="R107" s="142">
        <f>Q107*H107</f>
        <v>0</v>
      </c>
      <c r="S107" s="142">
        <v>0</v>
      </c>
      <c r="T107" s="143">
        <f>S107*H107</f>
        <v>0</v>
      </c>
      <c r="AR107" s="144" t="s">
        <v>316</v>
      </c>
      <c r="AT107" s="144" t="s">
        <v>215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316</v>
      </c>
      <c r="BM107" s="144" t="s">
        <v>10224</v>
      </c>
    </row>
    <row r="108" spans="2:65" s="1" customFormat="1" ht="19.5">
      <c r="B108" s="34"/>
      <c r="D108" s="150" t="s">
        <v>224</v>
      </c>
      <c r="F108" s="151" t="s">
        <v>10218</v>
      </c>
      <c r="I108" s="148"/>
      <c r="L108" s="34"/>
      <c r="M108" s="149"/>
      <c r="T108" s="55"/>
      <c r="AT108" s="19" t="s">
        <v>224</v>
      </c>
      <c r="AU108" s="19" t="s">
        <v>79</v>
      </c>
    </row>
    <row r="109" spans="2:65" s="1" customFormat="1" ht="24.2" customHeight="1">
      <c r="B109" s="34"/>
      <c r="C109" s="133" t="s">
        <v>8</v>
      </c>
      <c r="D109" s="133" t="s">
        <v>215</v>
      </c>
      <c r="E109" s="134" t="s">
        <v>10225</v>
      </c>
      <c r="F109" s="135" t="s">
        <v>10226</v>
      </c>
      <c r="G109" s="136" t="s">
        <v>624</v>
      </c>
      <c r="H109" s="137">
        <v>1</v>
      </c>
      <c r="I109" s="138"/>
      <c r="J109" s="139">
        <f>ROUND(I109*H109,2)</f>
        <v>0</v>
      </c>
      <c r="K109" s="135" t="s">
        <v>5488</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10227</v>
      </c>
    </row>
    <row r="110" spans="2:65" s="1" customFormat="1" ht="19.5">
      <c r="B110" s="34"/>
      <c r="D110" s="150" t="s">
        <v>224</v>
      </c>
      <c r="F110" s="151" t="s">
        <v>10218</v>
      </c>
      <c r="I110" s="148"/>
      <c r="L110" s="34"/>
      <c r="M110" s="149"/>
      <c r="T110" s="55"/>
      <c r="AT110" s="19" t="s">
        <v>224</v>
      </c>
      <c r="AU110" s="19" t="s">
        <v>79</v>
      </c>
    </row>
    <row r="111" spans="2:65" s="1" customFormat="1" ht="24.2" customHeight="1">
      <c r="B111" s="34"/>
      <c r="C111" s="133" t="s">
        <v>301</v>
      </c>
      <c r="D111" s="133" t="s">
        <v>215</v>
      </c>
      <c r="E111" s="134" t="s">
        <v>10228</v>
      </c>
      <c r="F111" s="135" t="s">
        <v>10229</v>
      </c>
      <c r="G111" s="136" t="s">
        <v>624</v>
      </c>
      <c r="H111" s="137">
        <v>1</v>
      </c>
      <c r="I111" s="138"/>
      <c r="J111" s="139">
        <f>ROUND(I111*H111,2)</f>
        <v>0</v>
      </c>
      <c r="K111" s="135" t="s">
        <v>5488</v>
      </c>
      <c r="L111" s="34"/>
      <c r="M111" s="140" t="s">
        <v>19</v>
      </c>
      <c r="N111" s="141" t="s">
        <v>40</v>
      </c>
      <c r="P111" s="142">
        <f>O111*H111</f>
        <v>0</v>
      </c>
      <c r="Q111" s="142">
        <v>0</v>
      </c>
      <c r="R111" s="142">
        <f>Q111*H111</f>
        <v>0</v>
      </c>
      <c r="S111" s="142">
        <v>0</v>
      </c>
      <c r="T111" s="143">
        <f>S111*H111</f>
        <v>0</v>
      </c>
      <c r="AR111" s="144" t="s">
        <v>316</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10230</v>
      </c>
    </row>
    <row r="112" spans="2:65" s="1" customFormat="1" ht="19.5">
      <c r="B112" s="34"/>
      <c r="D112" s="150" t="s">
        <v>224</v>
      </c>
      <c r="F112" s="151" t="s">
        <v>10218</v>
      </c>
      <c r="I112" s="148"/>
      <c r="L112" s="34"/>
      <c r="M112" s="149"/>
      <c r="T112" s="55"/>
      <c r="AT112" s="19" t="s">
        <v>224</v>
      </c>
      <c r="AU112" s="19" t="s">
        <v>79</v>
      </c>
    </row>
    <row r="113" spans="2:65" s="1" customFormat="1" ht="24.2" customHeight="1">
      <c r="B113" s="34"/>
      <c r="C113" s="133" t="s">
        <v>306</v>
      </c>
      <c r="D113" s="133" t="s">
        <v>215</v>
      </c>
      <c r="E113" s="134" t="s">
        <v>10231</v>
      </c>
      <c r="F113" s="135" t="s">
        <v>10232</v>
      </c>
      <c r="G113" s="136" t="s">
        <v>624</v>
      </c>
      <c r="H113" s="137">
        <v>1</v>
      </c>
      <c r="I113" s="138"/>
      <c r="J113" s="139">
        <f>ROUND(I113*H113,2)</f>
        <v>0</v>
      </c>
      <c r="K113" s="135" t="s">
        <v>5488</v>
      </c>
      <c r="L113" s="34"/>
      <c r="M113" s="140" t="s">
        <v>19</v>
      </c>
      <c r="N113" s="141" t="s">
        <v>40</v>
      </c>
      <c r="P113" s="142">
        <f>O113*H113</f>
        <v>0</v>
      </c>
      <c r="Q113" s="142">
        <v>0</v>
      </c>
      <c r="R113" s="142">
        <f>Q113*H113</f>
        <v>0</v>
      </c>
      <c r="S113" s="142">
        <v>0</v>
      </c>
      <c r="T113" s="143">
        <f>S113*H113</f>
        <v>0</v>
      </c>
      <c r="AR113" s="144" t="s">
        <v>316</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316</v>
      </c>
      <c r="BM113" s="144" t="s">
        <v>10233</v>
      </c>
    </row>
    <row r="114" spans="2:65" s="1" customFormat="1" ht="19.5">
      <c r="B114" s="34"/>
      <c r="D114" s="150" t="s">
        <v>224</v>
      </c>
      <c r="F114" s="151" t="s">
        <v>10218</v>
      </c>
      <c r="I114" s="148"/>
      <c r="L114" s="34"/>
      <c r="M114" s="149"/>
      <c r="T114" s="55"/>
      <c r="AT114" s="19" t="s">
        <v>224</v>
      </c>
      <c r="AU114" s="19" t="s">
        <v>79</v>
      </c>
    </row>
    <row r="115" spans="2:65" s="1" customFormat="1" ht="24.2" customHeight="1">
      <c r="B115" s="34"/>
      <c r="C115" s="133" t="s">
        <v>311</v>
      </c>
      <c r="D115" s="133" t="s">
        <v>215</v>
      </c>
      <c r="E115" s="134" t="s">
        <v>10234</v>
      </c>
      <c r="F115" s="135" t="s">
        <v>10235</v>
      </c>
      <c r="G115" s="136" t="s">
        <v>624</v>
      </c>
      <c r="H115" s="137">
        <v>1</v>
      </c>
      <c r="I115" s="138"/>
      <c r="J115" s="139">
        <f>ROUND(I115*H115,2)</f>
        <v>0</v>
      </c>
      <c r="K115" s="135" t="s">
        <v>5488</v>
      </c>
      <c r="L115" s="34"/>
      <c r="M115" s="140" t="s">
        <v>19</v>
      </c>
      <c r="N115" s="141" t="s">
        <v>40</v>
      </c>
      <c r="P115" s="142">
        <f>O115*H115</f>
        <v>0</v>
      </c>
      <c r="Q115" s="142">
        <v>0</v>
      </c>
      <c r="R115" s="142">
        <f>Q115*H115</f>
        <v>0</v>
      </c>
      <c r="S115" s="142">
        <v>0</v>
      </c>
      <c r="T115" s="143">
        <f>S115*H115</f>
        <v>0</v>
      </c>
      <c r="AR115" s="144" t="s">
        <v>316</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316</v>
      </c>
      <c r="BM115" s="144" t="s">
        <v>10236</v>
      </c>
    </row>
    <row r="116" spans="2:65" s="1" customFormat="1" ht="19.5">
      <c r="B116" s="34"/>
      <c r="D116" s="150" t="s">
        <v>224</v>
      </c>
      <c r="F116" s="151" t="s">
        <v>10218</v>
      </c>
      <c r="I116" s="148"/>
      <c r="L116" s="34"/>
      <c r="M116" s="149"/>
      <c r="T116" s="55"/>
      <c r="AT116" s="19" t="s">
        <v>224</v>
      </c>
      <c r="AU116" s="19" t="s">
        <v>79</v>
      </c>
    </row>
    <row r="117" spans="2:65" s="1" customFormat="1" ht="24.2" customHeight="1">
      <c r="B117" s="34"/>
      <c r="C117" s="133" t="s">
        <v>316</v>
      </c>
      <c r="D117" s="133" t="s">
        <v>215</v>
      </c>
      <c r="E117" s="134" t="s">
        <v>10237</v>
      </c>
      <c r="F117" s="135" t="s">
        <v>10238</v>
      </c>
      <c r="G117" s="136" t="s">
        <v>624</v>
      </c>
      <c r="H117" s="137">
        <v>1</v>
      </c>
      <c r="I117" s="138"/>
      <c r="J117" s="139">
        <f>ROUND(I117*H117,2)</f>
        <v>0</v>
      </c>
      <c r="K117" s="135" t="s">
        <v>5488</v>
      </c>
      <c r="L117" s="34"/>
      <c r="M117" s="140" t="s">
        <v>19</v>
      </c>
      <c r="N117" s="141" t="s">
        <v>40</v>
      </c>
      <c r="P117" s="142">
        <f>O117*H117</f>
        <v>0</v>
      </c>
      <c r="Q117" s="142">
        <v>0</v>
      </c>
      <c r="R117" s="142">
        <f>Q117*H117</f>
        <v>0</v>
      </c>
      <c r="S117" s="142">
        <v>0</v>
      </c>
      <c r="T117" s="143">
        <f>S117*H117</f>
        <v>0</v>
      </c>
      <c r="AR117" s="144" t="s">
        <v>316</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10239</v>
      </c>
    </row>
    <row r="118" spans="2:65" s="1" customFormat="1" ht="19.5">
      <c r="B118" s="34"/>
      <c r="D118" s="150" t="s">
        <v>224</v>
      </c>
      <c r="F118" s="151" t="s">
        <v>10218</v>
      </c>
      <c r="I118" s="148"/>
      <c r="L118" s="34"/>
      <c r="M118" s="149"/>
      <c r="T118" s="55"/>
      <c r="AT118" s="19" t="s">
        <v>224</v>
      </c>
      <c r="AU118" s="19" t="s">
        <v>79</v>
      </c>
    </row>
    <row r="119" spans="2:65" s="1" customFormat="1" ht="24.2" customHeight="1">
      <c r="B119" s="34"/>
      <c r="C119" s="133" t="s">
        <v>323</v>
      </c>
      <c r="D119" s="133" t="s">
        <v>215</v>
      </c>
      <c r="E119" s="134" t="s">
        <v>10240</v>
      </c>
      <c r="F119" s="135" t="s">
        <v>10241</v>
      </c>
      <c r="G119" s="136" t="s">
        <v>624</v>
      </c>
      <c r="H119" s="137">
        <v>1</v>
      </c>
      <c r="I119" s="138"/>
      <c r="J119" s="139">
        <f>ROUND(I119*H119,2)</f>
        <v>0</v>
      </c>
      <c r="K119" s="135" t="s">
        <v>5488</v>
      </c>
      <c r="L119" s="34"/>
      <c r="M119" s="140" t="s">
        <v>19</v>
      </c>
      <c r="N119" s="141" t="s">
        <v>40</v>
      </c>
      <c r="P119" s="142">
        <f>O119*H119</f>
        <v>0</v>
      </c>
      <c r="Q119" s="142">
        <v>0</v>
      </c>
      <c r="R119" s="142">
        <f>Q119*H119</f>
        <v>0</v>
      </c>
      <c r="S119" s="142">
        <v>0</v>
      </c>
      <c r="T119" s="143">
        <f>S119*H119</f>
        <v>0</v>
      </c>
      <c r="AR119" s="144" t="s">
        <v>316</v>
      </c>
      <c r="AT119" s="144" t="s">
        <v>215</v>
      </c>
      <c r="AU119" s="144" t="s">
        <v>79</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10242</v>
      </c>
    </row>
    <row r="120" spans="2:65" s="1" customFormat="1" ht="19.5">
      <c r="B120" s="34"/>
      <c r="D120" s="150" t="s">
        <v>224</v>
      </c>
      <c r="F120" s="151" t="s">
        <v>10218</v>
      </c>
      <c r="I120" s="148"/>
      <c r="L120" s="34"/>
      <c r="M120" s="149"/>
      <c r="T120" s="55"/>
      <c r="AT120" s="19" t="s">
        <v>224</v>
      </c>
      <c r="AU120" s="19" t="s">
        <v>79</v>
      </c>
    </row>
    <row r="121" spans="2:65" s="1" customFormat="1" ht="24.2" customHeight="1">
      <c r="B121" s="34"/>
      <c r="C121" s="133" t="s">
        <v>330</v>
      </c>
      <c r="D121" s="133" t="s">
        <v>215</v>
      </c>
      <c r="E121" s="134" t="s">
        <v>10243</v>
      </c>
      <c r="F121" s="135" t="s">
        <v>10244</v>
      </c>
      <c r="G121" s="136" t="s">
        <v>624</v>
      </c>
      <c r="H121" s="137">
        <v>1</v>
      </c>
      <c r="I121" s="138"/>
      <c r="J121" s="139">
        <f>ROUND(I121*H121,2)</f>
        <v>0</v>
      </c>
      <c r="K121" s="135" t="s">
        <v>5488</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10245</v>
      </c>
    </row>
    <row r="122" spans="2:65" s="1" customFormat="1" ht="19.5">
      <c r="B122" s="34"/>
      <c r="D122" s="150" t="s">
        <v>224</v>
      </c>
      <c r="F122" s="151" t="s">
        <v>10218</v>
      </c>
      <c r="I122" s="148"/>
      <c r="L122" s="34"/>
      <c r="M122" s="149"/>
      <c r="T122" s="55"/>
      <c r="AT122" s="19" t="s">
        <v>224</v>
      </c>
      <c r="AU122" s="19" t="s">
        <v>79</v>
      </c>
    </row>
    <row r="123" spans="2:65" s="1" customFormat="1" ht="24.2" customHeight="1">
      <c r="B123" s="34"/>
      <c r="C123" s="133" t="s">
        <v>338</v>
      </c>
      <c r="D123" s="133" t="s">
        <v>215</v>
      </c>
      <c r="E123" s="134" t="s">
        <v>10246</v>
      </c>
      <c r="F123" s="135" t="s">
        <v>10247</v>
      </c>
      <c r="G123" s="136" t="s">
        <v>624</v>
      </c>
      <c r="H123" s="137">
        <v>1</v>
      </c>
      <c r="I123" s="138"/>
      <c r="J123" s="139">
        <f>ROUND(I123*H123,2)</f>
        <v>0</v>
      </c>
      <c r="K123" s="135" t="s">
        <v>5488</v>
      </c>
      <c r="L123" s="34"/>
      <c r="M123" s="140" t="s">
        <v>19</v>
      </c>
      <c r="N123" s="141" t="s">
        <v>40</v>
      </c>
      <c r="P123" s="142">
        <f>O123*H123</f>
        <v>0</v>
      </c>
      <c r="Q123" s="142">
        <v>0</v>
      </c>
      <c r="R123" s="142">
        <f>Q123*H123</f>
        <v>0</v>
      </c>
      <c r="S123" s="142">
        <v>0</v>
      </c>
      <c r="T123" s="143">
        <f>S123*H123</f>
        <v>0</v>
      </c>
      <c r="AR123" s="144" t="s">
        <v>316</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10248</v>
      </c>
    </row>
    <row r="124" spans="2:65" s="1" customFormat="1" ht="19.5">
      <c r="B124" s="34"/>
      <c r="D124" s="150" t="s">
        <v>224</v>
      </c>
      <c r="F124" s="151" t="s">
        <v>10218</v>
      </c>
      <c r="I124" s="148"/>
      <c r="L124" s="34"/>
      <c r="M124" s="149"/>
      <c r="T124" s="55"/>
      <c r="AT124" s="19" t="s">
        <v>224</v>
      </c>
      <c r="AU124" s="19" t="s">
        <v>79</v>
      </c>
    </row>
    <row r="125" spans="2:65" s="1" customFormat="1" ht="24.2" customHeight="1">
      <c r="B125" s="34"/>
      <c r="C125" s="133" t="s">
        <v>343</v>
      </c>
      <c r="D125" s="133" t="s">
        <v>215</v>
      </c>
      <c r="E125" s="134" t="s">
        <v>10249</v>
      </c>
      <c r="F125" s="135" t="s">
        <v>10250</v>
      </c>
      <c r="G125" s="136" t="s">
        <v>624</v>
      </c>
      <c r="H125" s="137">
        <v>1</v>
      </c>
      <c r="I125" s="138"/>
      <c r="J125" s="139">
        <f>ROUND(I125*H125,2)</f>
        <v>0</v>
      </c>
      <c r="K125" s="135" t="s">
        <v>5488</v>
      </c>
      <c r="L125" s="34"/>
      <c r="M125" s="140" t="s">
        <v>19</v>
      </c>
      <c r="N125" s="141" t="s">
        <v>40</v>
      </c>
      <c r="P125" s="142">
        <f>O125*H125</f>
        <v>0</v>
      </c>
      <c r="Q125" s="142">
        <v>0</v>
      </c>
      <c r="R125" s="142">
        <f>Q125*H125</f>
        <v>0</v>
      </c>
      <c r="S125" s="142">
        <v>0</v>
      </c>
      <c r="T125" s="143">
        <f>S125*H125</f>
        <v>0</v>
      </c>
      <c r="AR125" s="144" t="s">
        <v>316</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316</v>
      </c>
      <c r="BM125" s="144" t="s">
        <v>10251</v>
      </c>
    </row>
    <row r="126" spans="2:65" s="1" customFormat="1" ht="19.5">
      <c r="B126" s="34"/>
      <c r="D126" s="150" t="s">
        <v>224</v>
      </c>
      <c r="F126" s="151" t="s">
        <v>10218</v>
      </c>
      <c r="I126" s="148"/>
      <c r="L126" s="34"/>
      <c r="M126" s="149"/>
      <c r="T126" s="55"/>
      <c r="AT126" s="19" t="s">
        <v>224</v>
      </c>
      <c r="AU126" s="19" t="s">
        <v>79</v>
      </c>
    </row>
    <row r="127" spans="2:65" s="1" customFormat="1" ht="24.2" customHeight="1">
      <c r="B127" s="34"/>
      <c r="C127" s="133" t="s">
        <v>7</v>
      </c>
      <c r="D127" s="133" t="s">
        <v>215</v>
      </c>
      <c r="E127" s="134" t="s">
        <v>10252</v>
      </c>
      <c r="F127" s="135" t="s">
        <v>10253</v>
      </c>
      <c r="G127" s="136" t="s">
        <v>624</v>
      </c>
      <c r="H127" s="137">
        <v>1</v>
      </c>
      <c r="I127" s="138"/>
      <c r="J127" s="139">
        <f>ROUND(I127*H127,2)</f>
        <v>0</v>
      </c>
      <c r="K127" s="135" t="s">
        <v>5488</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10254</v>
      </c>
    </row>
    <row r="128" spans="2:65" s="1" customFormat="1" ht="19.5">
      <c r="B128" s="34"/>
      <c r="D128" s="150" t="s">
        <v>224</v>
      </c>
      <c r="F128" s="151" t="s">
        <v>10218</v>
      </c>
      <c r="I128" s="148"/>
      <c r="L128" s="34"/>
      <c r="M128" s="149"/>
      <c r="T128" s="55"/>
      <c r="AT128" s="19" t="s">
        <v>224</v>
      </c>
      <c r="AU128" s="19" t="s">
        <v>79</v>
      </c>
    </row>
    <row r="129" spans="2:65" s="1" customFormat="1" ht="24.2" customHeight="1">
      <c r="B129" s="34"/>
      <c r="C129" s="133" t="s">
        <v>354</v>
      </c>
      <c r="D129" s="133" t="s">
        <v>215</v>
      </c>
      <c r="E129" s="134" t="s">
        <v>10255</v>
      </c>
      <c r="F129" s="135" t="s">
        <v>10256</v>
      </c>
      <c r="G129" s="136" t="s">
        <v>624</v>
      </c>
      <c r="H129" s="137">
        <v>1</v>
      </c>
      <c r="I129" s="138"/>
      <c r="J129" s="139">
        <f>ROUND(I129*H129,2)</f>
        <v>0</v>
      </c>
      <c r="K129" s="135" t="s">
        <v>5488</v>
      </c>
      <c r="L129" s="34"/>
      <c r="M129" s="140" t="s">
        <v>19</v>
      </c>
      <c r="N129" s="141" t="s">
        <v>40</v>
      </c>
      <c r="P129" s="142">
        <f>O129*H129</f>
        <v>0</v>
      </c>
      <c r="Q129" s="142">
        <v>0</v>
      </c>
      <c r="R129" s="142">
        <f>Q129*H129</f>
        <v>0</v>
      </c>
      <c r="S129" s="142">
        <v>0</v>
      </c>
      <c r="T129" s="143">
        <f>S129*H129</f>
        <v>0</v>
      </c>
      <c r="AR129" s="144" t="s">
        <v>316</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10257</v>
      </c>
    </row>
    <row r="130" spans="2:65" s="1" customFormat="1" ht="19.5">
      <c r="B130" s="34"/>
      <c r="D130" s="150" t="s">
        <v>224</v>
      </c>
      <c r="F130" s="151" t="s">
        <v>10218</v>
      </c>
      <c r="I130" s="148"/>
      <c r="L130" s="34"/>
      <c r="M130" s="149"/>
      <c r="T130" s="55"/>
      <c r="AT130" s="19" t="s">
        <v>224</v>
      </c>
      <c r="AU130" s="19" t="s">
        <v>79</v>
      </c>
    </row>
    <row r="131" spans="2:65" s="1" customFormat="1" ht="24.2" customHeight="1">
      <c r="B131" s="34"/>
      <c r="C131" s="133" t="s">
        <v>359</v>
      </c>
      <c r="D131" s="133" t="s">
        <v>215</v>
      </c>
      <c r="E131" s="134" t="s">
        <v>10258</v>
      </c>
      <c r="F131" s="135" t="s">
        <v>10259</v>
      </c>
      <c r="G131" s="136" t="s">
        <v>624</v>
      </c>
      <c r="H131" s="137">
        <v>1</v>
      </c>
      <c r="I131" s="138"/>
      <c r="J131" s="139">
        <f>ROUND(I131*H131,2)</f>
        <v>0</v>
      </c>
      <c r="K131" s="135" t="s">
        <v>5488</v>
      </c>
      <c r="L131" s="34"/>
      <c r="M131" s="140" t="s">
        <v>19</v>
      </c>
      <c r="N131" s="141" t="s">
        <v>40</v>
      </c>
      <c r="P131" s="142">
        <f>O131*H131</f>
        <v>0</v>
      </c>
      <c r="Q131" s="142">
        <v>0</v>
      </c>
      <c r="R131" s="142">
        <f>Q131*H131</f>
        <v>0</v>
      </c>
      <c r="S131" s="142">
        <v>0</v>
      </c>
      <c r="T131" s="143">
        <f>S131*H131</f>
        <v>0</v>
      </c>
      <c r="AR131" s="144" t="s">
        <v>316</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316</v>
      </c>
      <c r="BM131" s="144" t="s">
        <v>10260</v>
      </c>
    </row>
    <row r="132" spans="2:65" s="1" customFormat="1" ht="19.5">
      <c r="B132" s="34"/>
      <c r="D132" s="150" t="s">
        <v>224</v>
      </c>
      <c r="F132" s="151" t="s">
        <v>10218</v>
      </c>
      <c r="I132" s="148"/>
      <c r="L132" s="34"/>
      <c r="M132" s="149"/>
      <c r="T132" s="55"/>
      <c r="AT132" s="19" t="s">
        <v>224</v>
      </c>
      <c r="AU132" s="19" t="s">
        <v>79</v>
      </c>
    </row>
    <row r="133" spans="2:65" s="1" customFormat="1" ht="24.2" customHeight="1">
      <c r="B133" s="34"/>
      <c r="C133" s="133" t="s">
        <v>364</v>
      </c>
      <c r="D133" s="133" t="s">
        <v>215</v>
      </c>
      <c r="E133" s="134" t="s">
        <v>10261</v>
      </c>
      <c r="F133" s="135" t="s">
        <v>10262</v>
      </c>
      <c r="G133" s="136" t="s">
        <v>624</v>
      </c>
      <c r="H133" s="137">
        <v>1</v>
      </c>
      <c r="I133" s="138"/>
      <c r="J133" s="139">
        <f>ROUND(I133*H133,2)</f>
        <v>0</v>
      </c>
      <c r="K133" s="135" t="s">
        <v>5488</v>
      </c>
      <c r="L133" s="34"/>
      <c r="M133" s="140" t="s">
        <v>19</v>
      </c>
      <c r="N133" s="141" t="s">
        <v>40</v>
      </c>
      <c r="P133" s="142">
        <f>O133*H133</f>
        <v>0</v>
      </c>
      <c r="Q133" s="142">
        <v>0</v>
      </c>
      <c r="R133" s="142">
        <f>Q133*H133</f>
        <v>0</v>
      </c>
      <c r="S133" s="142">
        <v>0</v>
      </c>
      <c r="T133" s="143">
        <f>S133*H133</f>
        <v>0</v>
      </c>
      <c r="AR133" s="144" t="s">
        <v>316</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10263</v>
      </c>
    </row>
    <row r="134" spans="2:65" s="1" customFormat="1" ht="19.5">
      <c r="B134" s="34"/>
      <c r="D134" s="150" t="s">
        <v>224</v>
      </c>
      <c r="F134" s="151" t="s">
        <v>10218</v>
      </c>
      <c r="I134" s="148"/>
      <c r="L134" s="34"/>
      <c r="M134" s="149"/>
      <c r="T134" s="55"/>
      <c r="AT134" s="19" t="s">
        <v>224</v>
      </c>
      <c r="AU134" s="19" t="s">
        <v>79</v>
      </c>
    </row>
    <row r="135" spans="2:65" s="1" customFormat="1" ht="24.2" customHeight="1">
      <c r="B135" s="34"/>
      <c r="C135" s="133" t="s">
        <v>586</v>
      </c>
      <c r="D135" s="133" t="s">
        <v>215</v>
      </c>
      <c r="E135" s="134" t="s">
        <v>10264</v>
      </c>
      <c r="F135" s="135" t="s">
        <v>10265</v>
      </c>
      <c r="G135" s="136" t="s">
        <v>624</v>
      </c>
      <c r="H135" s="137">
        <v>1</v>
      </c>
      <c r="I135" s="138"/>
      <c r="J135" s="139">
        <f>ROUND(I135*H135,2)</f>
        <v>0</v>
      </c>
      <c r="K135" s="135" t="s">
        <v>5488</v>
      </c>
      <c r="L135" s="34"/>
      <c r="M135" s="140" t="s">
        <v>19</v>
      </c>
      <c r="N135" s="141" t="s">
        <v>40</v>
      </c>
      <c r="P135" s="142">
        <f>O135*H135</f>
        <v>0</v>
      </c>
      <c r="Q135" s="142">
        <v>0</v>
      </c>
      <c r="R135" s="142">
        <f>Q135*H135</f>
        <v>0</v>
      </c>
      <c r="S135" s="142">
        <v>0</v>
      </c>
      <c r="T135" s="143">
        <f>S135*H135</f>
        <v>0</v>
      </c>
      <c r="AR135" s="144" t="s">
        <v>316</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10266</v>
      </c>
    </row>
    <row r="136" spans="2:65" s="1" customFormat="1" ht="19.5">
      <c r="B136" s="34"/>
      <c r="D136" s="150" t="s">
        <v>224</v>
      </c>
      <c r="F136" s="151" t="s">
        <v>10218</v>
      </c>
      <c r="I136" s="148"/>
      <c r="L136" s="34"/>
      <c r="M136" s="149"/>
      <c r="T136" s="55"/>
      <c r="AT136" s="19" t="s">
        <v>224</v>
      </c>
      <c r="AU136" s="19" t="s">
        <v>79</v>
      </c>
    </row>
    <row r="137" spans="2:65" s="1" customFormat="1" ht="24.2" customHeight="1">
      <c r="B137" s="34"/>
      <c r="C137" s="133" t="s">
        <v>593</v>
      </c>
      <c r="D137" s="133" t="s">
        <v>215</v>
      </c>
      <c r="E137" s="134" t="s">
        <v>10267</v>
      </c>
      <c r="F137" s="135" t="s">
        <v>10268</v>
      </c>
      <c r="G137" s="136" t="s">
        <v>624</v>
      </c>
      <c r="H137" s="137">
        <v>1</v>
      </c>
      <c r="I137" s="138"/>
      <c r="J137" s="139">
        <f>ROUND(I137*H137,2)</f>
        <v>0</v>
      </c>
      <c r="K137" s="135" t="s">
        <v>5488</v>
      </c>
      <c r="L137" s="34"/>
      <c r="M137" s="140" t="s">
        <v>19</v>
      </c>
      <c r="N137" s="141" t="s">
        <v>40</v>
      </c>
      <c r="P137" s="142">
        <f>O137*H137</f>
        <v>0</v>
      </c>
      <c r="Q137" s="142">
        <v>0</v>
      </c>
      <c r="R137" s="142">
        <f>Q137*H137</f>
        <v>0</v>
      </c>
      <c r="S137" s="142">
        <v>0</v>
      </c>
      <c r="T137" s="143">
        <f>S137*H137</f>
        <v>0</v>
      </c>
      <c r="AR137" s="144" t="s">
        <v>316</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316</v>
      </c>
      <c r="BM137" s="144" t="s">
        <v>10269</v>
      </c>
    </row>
    <row r="138" spans="2:65" s="1" customFormat="1" ht="19.5">
      <c r="B138" s="34"/>
      <c r="D138" s="150" t="s">
        <v>224</v>
      </c>
      <c r="F138" s="151" t="s">
        <v>10218</v>
      </c>
      <c r="I138" s="148"/>
      <c r="L138" s="34"/>
      <c r="M138" s="149"/>
      <c r="T138" s="55"/>
      <c r="AT138" s="19" t="s">
        <v>224</v>
      </c>
      <c r="AU138" s="19" t="s">
        <v>79</v>
      </c>
    </row>
    <row r="139" spans="2:65" s="1" customFormat="1" ht="24.2" customHeight="1">
      <c r="B139" s="34"/>
      <c r="C139" s="133" t="s">
        <v>598</v>
      </c>
      <c r="D139" s="133" t="s">
        <v>215</v>
      </c>
      <c r="E139" s="134" t="s">
        <v>10270</v>
      </c>
      <c r="F139" s="135" t="s">
        <v>10271</v>
      </c>
      <c r="G139" s="136" t="s">
        <v>4232</v>
      </c>
      <c r="H139" s="196"/>
      <c r="I139" s="138"/>
      <c r="J139" s="139">
        <f>ROUND(I139*H139,2)</f>
        <v>0</v>
      </c>
      <c r="K139" s="135" t="s">
        <v>219</v>
      </c>
      <c r="L139" s="34"/>
      <c r="M139" s="140" t="s">
        <v>19</v>
      </c>
      <c r="N139" s="141" t="s">
        <v>40</v>
      </c>
      <c r="P139" s="142">
        <f>O139*H139</f>
        <v>0</v>
      </c>
      <c r="Q139" s="142">
        <v>0</v>
      </c>
      <c r="R139" s="142">
        <f>Q139*H139</f>
        <v>0</v>
      </c>
      <c r="S139" s="142">
        <v>0</v>
      </c>
      <c r="T139" s="143">
        <f>S139*H139</f>
        <v>0</v>
      </c>
      <c r="AR139" s="144" t="s">
        <v>229</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229</v>
      </c>
      <c r="BM139" s="144" t="s">
        <v>10272</v>
      </c>
    </row>
    <row r="140" spans="2:65" s="1" customFormat="1">
      <c r="B140" s="34"/>
      <c r="D140" s="146" t="s">
        <v>222</v>
      </c>
      <c r="F140" s="147" t="s">
        <v>10273</v>
      </c>
      <c r="I140" s="148"/>
      <c r="L140" s="34"/>
      <c r="M140" s="149"/>
      <c r="T140" s="55"/>
      <c r="AT140" s="19" t="s">
        <v>222</v>
      </c>
      <c r="AU140" s="19" t="s">
        <v>79</v>
      </c>
    </row>
    <row r="141" spans="2:65" s="1" customFormat="1" ht="16.5" customHeight="1">
      <c r="B141" s="34"/>
      <c r="C141" s="133" t="s">
        <v>605</v>
      </c>
      <c r="D141" s="133" t="s">
        <v>215</v>
      </c>
      <c r="E141" s="134" t="s">
        <v>10274</v>
      </c>
      <c r="F141" s="135" t="s">
        <v>10275</v>
      </c>
      <c r="G141" s="136" t="s">
        <v>408</v>
      </c>
      <c r="H141" s="137">
        <v>16</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229</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229</v>
      </c>
      <c r="BM141" s="144" t="s">
        <v>10276</v>
      </c>
    </row>
    <row r="142" spans="2:65" s="1" customFormat="1">
      <c r="B142" s="34"/>
      <c r="D142" s="146" t="s">
        <v>222</v>
      </c>
      <c r="F142" s="147" t="s">
        <v>10277</v>
      </c>
      <c r="I142" s="148"/>
      <c r="L142" s="34"/>
      <c r="M142" s="149"/>
      <c r="T142" s="55"/>
      <c r="AT142" s="19" t="s">
        <v>222</v>
      </c>
      <c r="AU142" s="19" t="s">
        <v>79</v>
      </c>
    </row>
    <row r="143" spans="2:65" s="1" customFormat="1" ht="29.25">
      <c r="B143" s="34"/>
      <c r="D143" s="150" t="s">
        <v>224</v>
      </c>
      <c r="F143" s="151" t="s">
        <v>6435</v>
      </c>
      <c r="I143" s="148"/>
      <c r="L143" s="34"/>
      <c r="M143" s="149"/>
      <c r="T143" s="55"/>
      <c r="AT143" s="19" t="s">
        <v>224</v>
      </c>
      <c r="AU143" s="19" t="s">
        <v>79</v>
      </c>
    </row>
    <row r="144" spans="2:65" s="11" customFormat="1" ht="22.9" customHeight="1">
      <c r="B144" s="121"/>
      <c r="D144" s="122" t="s">
        <v>68</v>
      </c>
      <c r="E144" s="131" t="s">
        <v>10278</v>
      </c>
      <c r="F144" s="131" t="s">
        <v>10279</v>
      </c>
      <c r="I144" s="124"/>
      <c r="J144" s="132">
        <f>BK144</f>
        <v>0</v>
      </c>
      <c r="L144" s="121"/>
      <c r="M144" s="126"/>
      <c r="P144" s="127">
        <f>SUM(P145:P276)</f>
        <v>0</v>
      </c>
      <c r="R144" s="127">
        <f>SUM(R145:R276)</f>
        <v>4.4351697499999991</v>
      </c>
      <c r="T144" s="128">
        <f>SUM(T145:T276)</f>
        <v>0</v>
      </c>
      <c r="AR144" s="122" t="s">
        <v>79</v>
      </c>
      <c r="AT144" s="129" t="s">
        <v>68</v>
      </c>
      <c r="AU144" s="129" t="s">
        <v>77</v>
      </c>
      <c r="AY144" s="122" t="s">
        <v>212</v>
      </c>
      <c r="BK144" s="130">
        <f>SUM(BK145:BK276)</f>
        <v>0</v>
      </c>
    </row>
    <row r="145" spans="2:65" s="1" customFormat="1" ht="37.9" customHeight="1">
      <c r="B145" s="34"/>
      <c r="C145" s="133" t="s">
        <v>610</v>
      </c>
      <c r="D145" s="133" t="s">
        <v>215</v>
      </c>
      <c r="E145" s="134" t="s">
        <v>9342</v>
      </c>
      <c r="F145" s="135" t="s">
        <v>9343</v>
      </c>
      <c r="G145" s="136" t="s">
        <v>536</v>
      </c>
      <c r="H145" s="137">
        <v>3158.7040000000002</v>
      </c>
      <c r="I145" s="138"/>
      <c r="J145" s="139">
        <f>ROUND(I145*H145,2)</f>
        <v>0</v>
      </c>
      <c r="K145" s="135" t="s">
        <v>219</v>
      </c>
      <c r="L145" s="34"/>
      <c r="M145" s="140" t="s">
        <v>19</v>
      </c>
      <c r="N145" s="141" t="s">
        <v>40</v>
      </c>
      <c r="P145" s="142">
        <f>O145*H145</f>
        <v>0</v>
      </c>
      <c r="Q145" s="142">
        <v>1.9000000000000001E-4</v>
      </c>
      <c r="R145" s="142">
        <f>Q145*H145</f>
        <v>0.60015376000000009</v>
      </c>
      <c r="S145" s="142">
        <v>0</v>
      </c>
      <c r="T145" s="143">
        <f>S145*H145</f>
        <v>0</v>
      </c>
      <c r="AR145" s="144" t="s">
        <v>316</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316</v>
      </c>
      <c r="BM145" s="144" t="s">
        <v>10280</v>
      </c>
    </row>
    <row r="146" spans="2:65" s="1" customFormat="1">
      <c r="B146" s="34"/>
      <c r="D146" s="146" t="s">
        <v>222</v>
      </c>
      <c r="F146" s="147" t="s">
        <v>9345</v>
      </c>
      <c r="I146" s="148"/>
      <c r="L146" s="34"/>
      <c r="M146" s="149"/>
      <c r="T146" s="55"/>
      <c r="AT146" s="19" t="s">
        <v>222</v>
      </c>
      <c r="AU146" s="19" t="s">
        <v>79</v>
      </c>
    </row>
    <row r="147" spans="2:65" s="12" customFormat="1">
      <c r="B147" s="152"/>
      <c r="D147" s="150" t="s">
        <v>226</v>
      </c>
      <c r="E147" s="153" t="s">
        <v>19</v>
      </c>
      <c r="F147" s="154" t="s">
        <v>10281</v>
      </c>
      <c r="H147" s="155">
        <v>3.3279999999999998</v>
      </c>
      <c r="I147" s="156"/>
      <c r="L147" s="152"/>
      <c r="M147" s="157"/>
      <c r="T147" s="158"/>
      <c r="AT147" s="153" t="s">
        <v>226</v>
      </c>
      <c r="AU147" s="153" t="s">
        <v>79</v>
      </c>
      <c r="AV147" s="12" t="s">
        <v>79</v>
      </c>
      <c r="AW147" s="12" t="s">
        <v>31</v>
      </c>
      <c r="AX147" s="12" t="s">
        <v>69</v>
      </c>
      <c r="AY147" s="153" t="s">
        <v>212</v>
      </c>
    </row>
    <row r="148" spans="2:65" s="12" customFormat="1">
      <c r="B148" s="152"/>
      <c r="D148" s="150" t="s">
        <v>226</v>
      </c>
      <c r="E148" s="153" t="s">
        <v>19</v>
      </c>
      <c r="F148" s="154" t="s">
        <v>10282</v>
      </c>
      <c r="H148" s="155">
        <v>2027.857</v>
      </c>
      <c r="I148" s="156"/>
      <c r="L148" s="152"/>
      <c r="M148" s="157"/>
      <c r="T148" s="158"/>
      <c r="AT148" s="153" t="s">
        <v>226</v>
      </c>
      <c r="AU148" s="153" t="s">
        <v>79</v>
      </c>
      <c r="AV148" s="12" t="s">
        <v>79</v>
      </c>
      <c r="AW148" s="12" t="s">
        <v>31</v>
      </c>
      <c r="AX148" s="12" t="s">
        <v>69</v>
      </c>
      <c r="AY148" s="153" t="s">
        <v>212</v>
      </c>
    </row>
    <row r="149" spans="2:65" s="12" customFormat="1">
      <c r="B149" s="152"/>
      <c r="D149" s="150" t="s">
        <v>226</v>
      </c>
      <c r="E149" s="153" t="s">
        <v>19</v>
      </c>
      <c r="F149" s="154" t="s">
        <v>10283</v>
      </c>
      <c r="H149" s="155">
        <v>387.93400000000003</v>
      </c>
      <c r="I149" s="156"/>
      <c r="L149" s="152"/>
      <c r="M149" s="157"/>
      <c r="T149" s="158"/>
      <c r="AT149" s="153" t="s">
        <v>226</v>
      </c>
      <c r="AU149" s="153" t="s">
        <v>79</v>
      </c>
      <c r="AV149" s="12" t="s">
        <v>79</v>
      </c>
      <c r="AW149" s="12" t="s">
        <v>31</v>
      </c>
      <c r="AX149" s="12" t="s">
        <v>69</v>
      </c>
      <c r="AY149" s="153" t="s">
        <v>212</v>
      </c>
    </row>
    <row r="150" spans="2:65" s="12" customFormat="1">
      <c r="B150" s="152"/>
      <c r="D150" s="150" t="s">
        <v>226</v>
      </c>
      <c r="E150" s="153" t="s">
        <v>19</v>
      </c>
      <c r="F150" s="154" t="s">
        <v>10284</v>
      </c>
      <c r="H150" s="155">
        <v>254.03899999999999</v>
      </c>
      <c r="I150" s="156"/>
      <c r="L150" s="152"/>
      <c r="M150" s="157"/>
      <c r="T150" s="158"/>
      <c r="AT150" s="153" t="s">
        <v>226</v>
      </c>
      <c r="AU150" s="153" t="s">
        <v>79</v>
      </c>
      <c r="AV150" s="12" t="s">
        <v>79</v>
      </c>
      <c r="AW150" s="12" t="s">
        <v>31</v>
      </c>
      <c r="AX150" s="12" t="s">
        <v>69</v>
      </c>
      <c r="AY150" s="153" t="s">
        <v>212</v>
      </c>
    </row>
    <row r="151" spans="2:65" s="12" customFormat="1">
      <c r="B151" s="152"/>
      <c r="D151" s="150" t="s">
        <v>226</v>
      </c>
      <c r="E151" s="153" t="s">
        <v>19</v>
      </c>
      <c r="F151" s="154" t="s">
        <v>10285</v>
      </c>
      <c r="H151" s="155">
        <v>152.19900000000001</v>
      </c>
      <c r="I151" s="156"/>
      <c r="L151" s="152"/>
      <c r="M151" s="157"/>
      <c r="T151" s="158"/>
      <c r="AT151" s="153" t="s">
        <v>226</v>
      </c>
      <c r="AU151" s="153" t="s">
        <v>79</v>
      </c>
      <c r="AV151" s="12" t="s">
        <v>79</v>
      </c>
      <c r="AW151" s="12" t="s">
        <v>31</v>
      </c>
      <c r="AX151" s="12" t="s">
        <v>69</v>
      </c>
      <c r="AY151" s="153" t="s">
        <v>212</v>
      </c>
    </row>
    <row r="152" spans="2:65" s="12" customFormat="1">
      <c r="B152" s="152"/>
      <c r="D152" s="150" t="s">
        <v>226</v>
      </c>
      <c r="E152" s="153" t="s">
        <v>19</v>
      </c>
      <c r="F152" s="154" t="s">
        <v>10286</v>
      </c>
      <c r="H152" s="155">
        <v>268.46699999999998</v>
      </c>
      <c r="I152" s="156"/>
      <c r="L152" s="152"/>
      <c r="M152" s="157"/>
      <c r="T152" s="158"/>
      <c r="AT152" s="153" t="s">
        <v>226</v>
      </c>
      <c r="AU152" s="153" t="s">
        <v>79</v>
      </c>
      <c r="AV152" s="12" t="s">
        <v>79</v>
      </c>
      <c r="AW152" s="12" t="s">
        <v>31</v>
      </c>
      <c r="AX152" s="12" t="s">
        <v>69</v>
      </c>
      <c r="AY152" s="153" t="s">
        <v>212</v>
      </c>
    </row>
    <row r="153" spans="2:65" s="12" customFormat="1">
      <c r="B153" s="152"/>
      <c r="D153" s="150" t="s">
        <v>226</v>
      </c>
      <c r="E153" s="153" t="s">
        <v>19</v>
      </c>
      <c r="F153" s="154" t="s">
        <v>10287</v>
      </c>
      <c r="H153" s="155">
        <v>64.88</v>
      </c>
      <c r="I153" s="156"/>
      <c r="L153" s="152"/>
      <c r="M153" s="157"/>
      <c r="T153" s="158"/>
      <c r="AT153" s="153" t="s">
        <v>226</v>
      </c>
      <c r="AU153" s="153" t="s">
        <v>79</v>
      </c>
      <c r="AV153" s="12" t="s">
        <v>79</v>
      </c>
      <c r="AW153" s="12" t="s">
        <v>31</v>
      </c>
      <c r="AX153" s="12" t="s">
        <v>69</v>
      </c>
      <c r="AY153" s="153" t="s">
        <v>212</v>
      </c>
    </row>
    <row r="154" spans="2:65" s="13" customFormat="1">
      <c r="B154" s="159"/>
      <c r="D154" s="150" t="s">
        <v>226</v>
      </c>
      <c r="E154" s="160" t="s">
        <v>19</v>
      </c>
      <c r="F154" s="161" t="s">
        <v>228</v>
      </c>
      <c r="H154" s="162">
        <v>3158.7040000000002</v>
      </c>
      <c r="I154" s="163"/>
      <c r="L154" s="159"/>
      <c r="M154" s="164"/>
      <c r="T154" s="165"/>
      <c r="AT154" s="160" t="s">
        <v>226</v>
      </c>
      <c r="AU154" s="160" t="s">
        <v>79</v>
      </c>
      <c r="AV154" s="13" t="s">
        <v>229</v>
      </c>
      <c r="AW154" s="13" t="s">
        <v>31</v>
      </c>
      <c r="AX154" s="13" t="s">
        <v>77</v>
      </c>
      <c r="AY154" s="160" t="s">
        <v>212</v>
      </c>
    </row>
    <row r="155" spans="2:65" s="1" customFormat="1" ht="16.5" customHeight="1">
      <c r="B155" s="34"/>
      <c r="C155" s="186" t="s">
        <v>616</v>
      </c>
      <c r="D155" s="186" t="s">
        <v>3107</v>
      </c>
      <c r="E155" s="187" t="s">
        <v>10288</v>
      </c>
      <c r="F155" s="188" t="s">
        <v>10289</v>
      </c>
      <c r="G155" s="189" t="s">
        <v>536</v>
      </c>
      <c r="H155" s="190">
        <v>3.661</v>
      </c>
      <c r="I155" s="191"/>
      <c r="J155" s="192">
        <f>ROUND(I155*H155,2)</f>
        <v>0</v>
      </c>
      <c r="K155" s="188" t="s">
        <v>5488</v>
      </c>
      <c r="L155" s="193"/>
      <c r="M155" s="194" t="s">
        <v>19</v>
      </c>
      <c r="N155" s="195" t="s">
        <v>40</v>
      </c>
      <c r="P155" s="142">
        <f>O155*H155</f>
        <v>0</v>
      </c>
      <c r="Q155" s="142">
        <v>2.3000000000000001E-4</v>
      </c>
      <c r="R155" s="142">
        <f>Q155*H155</f>
        <v>8.4203000000000001E-4</v>
      </c>
      <c r="S155" s="142">
        <v>0</v>
      </c>
      <c r="T155" s="143">
        <f>S155*H155</f>
        <v>0</v>
      </c>
      <c r="AR155" s="144" t="s">
        <v>631</v>
      </c>
      <c r="AT155" s="144" t="s">
        <v>3107</v>
      </c>
      <c r="AU155" s="144" t="s">
        <v>79</v>
      </c>
      <c r="AY155" s="19" t="s">
        <v>212</v>
      </c>
      <c r="BE155" s="145">
        <f>IF(N155="základní",J155,0)</f>
        <v>0</v>
      </c>
      <c r="BF155" s="145">
        <f>IF(N155="snížená",J155,0)</f>
        <v>0</v>
      </c>
      <c r="BG155" s="145">
        <f>IF(N155="zákl. přenesená",J155,0)</f>
        <v>0</v>
      </c>
      <c r="BH155" s="145">
        <f>IF(N155="sníž. přenesená",J155,0)</f>
        <v>0</v>
      </c>
      <c r="BI155" s="145">
        <f>IF(N155="nulová",J155,0)</f>
        <v>0</v>
      </c>
      <c r="BJ155" s="19" t="s">
        <v>77</v>
      </c>
      <c r="BK155" s="145">
        <f>ROUND(I155*H155,2)</f>
        <v>0</v>
      </c>
      <c r="BL155" s="19" t="s">
        <v>316</v>
      </c>
      <c r="BM155" s="144" t="s">
        <v>10290</v>
      </c>
    </row>
    <row r="156" spans="2:65" s="12" customFormat="1">
      <c r="B156" s="152"/>
      <c r="D156" s="150" t="s">
        <v>226</v>
      </c>
      <c r="E156" s="153" t="s">
        <v>19</v>
      </c>
      <c r="F156" s="154" t="s">
        <v>10291</v>
      </c>
      <c r="H156" s="155">
        <v>3.661</v>
      </c>
      <c r="I156" s="156"/>
      <c r="L156" s="152"/>
      <c r="M156" s="157"/>
      <c r="T156" s="158"/>
      <c r="AT156" s="153" t="s">
        <v>226</v>
      </c>
      <c r="AU156" s="153" t="s">
        <v>79</v>
      </c>
      <c r="AV156" s="12" t="s">
        <v>79</v>
      </c>
      <c r="AW156" s="12" t="s">
        <v>31</v>
      </c>
      <c r="AX156" s="12" t="s">
        <v>77</v>
      </c>
      <c r="AY156" s="153" t="s">
        <v>212</v>
      </c>
    </row>
    <row r="157" spans="2:65" s="1" customFormat="1" ht="16.5" customHeight="1">
      <c r="B157" s="34"/>
      <c r="C157" s="186" t="s">
        <v>621</v>
      </c>
      <c r="D157" s="186" t="s">
        <v>3107</v>
      </c>
      <c r="E157" s="187" t="s">
        <v>10292</v>
      </c>
      <c r="F157" s="188" t="s">
        <v>10293</v>
      </c>
      <c r="G157" s="189" t="s">
        <v>536</v>
      </c>
      <c r="H157" s="190">
        <v>2230.643</v>
      </c>
      <c r="I157" s="191"/>
      <c r="J157" s="192">
        <f>ROUND(I157*H157,2)</f>
        <v>0</v>
      </c>
      <c r="K157" s="188" t="s">
        <v>219</v>
      </c>
      <c r="L157" s="193"/>
      <c r="M157" s="194" t="s">
        <v>19</v>
      </c>
      <c r="N157" s="195" t="s">
        <v>40</v>
      </c>
      <c r="P157" s="142">
        <f>O157*H157</f>
        <v>0</v>
      </c>
      <c r="Q157" s="142">
        <v>2.3000000000000001E-4</v>
      </c>
      <c r="R157" s="142">
        <f>Q157*H157</f>
        <v>0.51304789000000006</v>
      </c>
      <c r="S157" s="142">
        <v>0</v>
      </c>
      <c r="T157" s="143">
        <f>S157*H157</f>
        <v>0</v>
      </c>
      <c r="AR157" s="144" t="s">
        <v>631</v>
      </c>
      <c r="AT157" s="144" t="s">
        <v>3107</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316</v>
      </c>
      <c r="BM157" s="144" t="s">
        <v>10294</v>
      </c>
    </row>
    <row r="158" spans="2:65" s="12" customFormat="1">
      <c r="B158" s="152"/>
      <c r="D158" s="150" t="s">
        <v>226</v>
      </c>
      <c r="E158" s="153" t="s">
        <v>19</v>
      </c>
      <c r="F158" s="154" t="s">
        <v>10295</v>
      </c>
      <c r="H158" s="155">
        <v>2230.643</v>
      </c>
      <c r="I158" s="156"/>
      <c r="L158" s="152"/>
      <c r="M158" s="157"/>
      <c r="T158" s="158"/>
      <c r="AT158" s="153" t="s">
        <v>226</v>
      </c>
      <c r="AU158" s="153" t="s">
        <v>79</v>
      </c>
      <c r="AV158" s="12" t="s">
        <v>79</v>
      </c>
      <c r="AW158" s="12" t="s">
        <v>31</v>
      </c>
      <c r="AX158" s="12" t="s">
        <v>77</v>
      </c>
      <c r="AY158" s="153" t="s">
        <v>212</v>
      </c>
    </row>
    <row r="159" spans="2:65" s="1" customFormat="1" ht="16.5" customHeight="1">
      <c r="B159" s="34"/>
      <c r="C159" s="186" t="s">
        <v>631</v>
      </c>
      <c r="D159" s="186" t="s">
        <v>3107</v>
      </c>
      <c r="E159" s="187" t="s">
        <v>10296</v>
      </c>
      <c r="F159" s="188" t="s">
        <v>10297</v>
      </c>
      <c r="G159" s="189" t="s">
        <v>536</v>
      </c>
      <c r="H159" s="190">
        <v>426.72699999999998</v>
      </c>
      <c r="I159" s="191"/>
      <c r="J159" s="192">
        <f>ROUND(I159*H159,2)</f>
        <v>0</v>
      </c>
      <c r="K159" s="188" t="s">
        <v>219</v>
      </c>
      <c r="L159" s="193"/>
      <c r="M159" s="194" t="s">
        <v>19</v>
      </c>
      <c r="N159" s="195" t="s">
        <v>40</v>
      </c>
      <c r="P159" s="142">
        <f>O159*H159</f>
        <v>0</v>
      </c>
      <c r="Q159" s="142">
        <v>2.5000000000000001E-4</v>
      </c>
      <c r="R159" s="142">
        <f>Q159*H159</f>
        <v>0.10668174999999999</v>
      </c>
      <c r="S159" s="142">
        <v>0</v>
      </c>
      <c r="T159" s="143">
        <f>S159*H159</f>
        <v>0</v>
      </c>
      <c r="AR159" s="144" t="s">
        <v>631</v>
      </c>
      <c r="AT159" s="144" t="s">
        <v>3107</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10298</v>
      </c>
    </row>
    <row r="160" spans="2:65" s="12" customFormat="1">
      <c r="B160" s="152"/>
      <c r="D160" s="150" t="s">
        <v>226</v>
      </c>
      <c r="E160" s="153" t="s">
        <v>19</v>
      </c>
      <c r="F160" s="154" t="s">
        <v>10299</v>
      </c>
      <c r="H160" s="155">
        <v>426.72699999999998</v>
      </c>
      <c r="I160" s="156"/>
      <c r="L160" s="152"/>
      <c r="M160" s="157"/>
      <c r="T160" s="158"/>
      <c r="AT160" s="153" t="s">
        <v>226</v>
      </c>
      <c r="AU160" s="153" t="s">
        <v>79</v>
      </c>
      <c r="AV160" s="12" t="s">
        <v>79</v>
      </c>
      <c r="AW160" s="12" t="s">
        <v>31</v>
      </c>
      <c r="AX160" s="12" t="s">
        <v>77</v>
      </c>
      <c r="AY160" s="153" t="s">
        <v>212</v>
      </c>
    </row>
    <row r="161" spans="2:65" s="1" customFormat="1" ht="16.5" customHeight="1">
      <c r="B161" s="34"/>
      <c r="C161" s="186" t="s">
        <v>643</v>
      </c>
      <c r="D161" s="186" t="s">
        <v>3107</v>
      </c>
      <c r="E161" s="187" t="s">
        <v>9392</v>
      </c>
      <c r="F161" s="188" t="s">
        <v>9393</v>
      </c>
      <c r="G161" s="189" t="s">
        <v>536</v>
      </c>
      <c r="H161" s="190">
        <v>279.44299999999998</v>
      </c>
      <c r="I161" s="191"/>
      <c r="J161" s="192">
        <f>ROUND(I161*H161,2)</f>
        <v>0</v>
      </c>
      <c r="K161" s="188" t="s">
        <v>219</v>
      </c>
      <c r="L161" s="193"/>
      <c r="M161" s="194" t="s">
        <v>19</v>
      </c>
      <c r="N161" s="195" t="s">
        <v>40</v>
      </c>
      <c r="P161" s="142">
        <f>O161*H161</f>
        <v>0</v>
      </c>
      <c r="Q161" s="142">
        <v>5.4000000000000001E-4</v>
      </c>
      <c r="R161" s="142">
        <f>Q161*H161</f>
        <v>0.15089922</v>
      </c>
      <c r="S161" s="142">
        <v>0</v>
      </c>
      <c r="T161" s="143">
        <f>S161*H161</f>
        <v>0</v>
      </c>
      <c r="AR161" s="144" t="s">
        <v>631</v>
      </c>
      <c r="AT161" s="144" t="s">
        <v>3107</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10300</v>
      </c>
    </row>
    <row r="162" spans="2:65" s="12" customFormat="1">
      <c r="B162" s="152"/>
      <c r="D162" s="150" t="s">
        <v>226</v>
      </c>
      <c r="E162" s="153" t="s">
        <v>19</v>
      </c>
      <c r="F162" s="154" t="s">
        <v>10301</v>
      </c>
      <c r="H162" s="155">
        <v>279.44299999999998</v>
      </c>
      <c r="I162" s="156"/>
      <c r="L162" s="152"/>
      <c r="M162" s="157"/>
      <c r="T162" s="158"/>
      <c r="AT162" s="153" t="s">
        <v>226</v>
      </c>
      <c r="AU162" s="153" t="s">
        <v>79</v>
      </c>
      <c r="AV162" s="12" t="s">
        <v>79</v>
      </c>
      <c r="AW162" s="12" t="s">
        <v>31</v>
      </c>
      <c r="AX162" s="12" t="s">
        <v>77</v>
      </c>
      <c r="AY162" s="153" t="s">
        <v>212</v>
      </c>
    </row>
    <row r="163" spans="2:65" s="1" customFormat="1" ht="16.5" customHeight="1">
      <c r="B163" s="34"/>
      <c r="C163" s="186" t="s">
        <v>651</v>
      </c>
      <c r="D163" s="186" t="s">
        <v>3107</v>
      </c>
      <c r="E163" s="187" t="s">
        <v>9402</v>
      </c>
      <c r="F163" s="188" t="s">
        <v>9403</v>
      </c>
      <c r="G163" s="189" t="s">
        <v>536</v>
      </c>
      <c r="H163" s="190">
        <v>167.41900000000001</v>
      </c>
      <c r="I163" s="191"/>
      <c r="J163" s="192">
        <f>ROUND(I163*H163,2)</f>
        <v>0</v>
      </c>
      <c r="K163" s="188" t="s">
        <v>219</v>
      </c>
      <c r="L163" s="193"/>
      <c r="M163" s="194" t="s">
        <v>19</v>
      </c>
      <c r="N163" s="195" t="s">
        <v>40</v>
      </c>
      <c r="P163" s="142">
        <f>O163*H163</f>
        <v>0</v>
      </c>
      <c r="Q163" s="142">
        <v>5.9000000000000003E-4</v>
      </c>
      <c r="R163" s="142">
        <f>Q163*H163</f>
        <v>9.8777210000000018E-2</v>
      </c>
      <c r="S163" s="142">
        <v>0</v>
      </c>
      <c r="T163" s="143">
        <f>S163*H163</f>
        <v>0</v>
      </c>
      <c r="AR163" s="144" t="s">
        <v>631</v>
      </c>
      <c r="AT163" s="144" t="s">
        <v>3107</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10302</v>
      </c>
    </row>
    <row r="164" spans="2:65" s="12" customFormat="1">
      <c r="B164" s="152"/>
      <c r="D164" s="150" t="s">
        <v>226</v>
      </c>
      <c r="E164" s="153" t="s">
        <v>19</v>
      </c>
      <c r="F164" s="154" t="s">
        <v>10303</v>
      </c>
      <c r="H164" s="155">
        <v>167.41900000000001</v>
      </c>
      <c r="I164" s="156"/>
      <c r="L164" s="152"/>
      <c r="M164" s="157"/>
      <c r="T164" s="158"/>
      <c r="AT164" s="153" t="s">
        <v>226</v>
      </c>
      <c r="AU164" s="153" t="s">
        <v>79</v>
      </c>
      <c r="AV164" s="12" t="s">
        <v>79</v>
      </c>
      <c r="AW164" s="12" t="s">
        <v>31</v>
      </c>
      <c r="AX164" s="12" t="s">
        <v>77</v>
      </c>
      <c r="AY164" s="153" t="s">
        <v>212</v>
      </c>
    </row>
    <row r="165" spans="2:65" s="1" customFormat="1" ht="16.5" customHeight="1">
      <c r="B165" s="34"/>
      <c r="C165" s="186" t="s">
        <v>670</v>
      </c>
      <c r="D165" s="186" t="s">
        <v>3107</v>
      </c>
      <c r="E165" s="187" t="s">
        <v>9412</v>
      </c>
      <c r="F165" s="188" t="s">
        <v>9413</v>
      </c>
      <c r="G165" s="189" t="s">
        <v>536</v>
      </c>
      <c r="H165" s="190">
        <v>295.31400000000002</v>
      </c>
      <c r="I165" s="191"/>
      <c r="J165" s="192">
        <f>ROUND(I165*H165,2)</f>
        <v>0</v>
      </c>
      <c r="K165" s="188" t="s">
        <v>219</v>
      </c>
      <c r="L165" s="193"/>
      <c r="M165" s="194" t="s">
        <v>19</v>
      </c>
      <c r="N165" s="195" t="s">
        <v>40</v>
      </c>
      <c r="P165" s="142">
        <f>O165*H165</f>
        <v>0</v>
      </c>
      <c r="Q165" s="142">
        <v>9.2000000000000003E-4</v>
      </c>
      <c r="R165" s="142">
        <f>Q165*H165</f>
        <v>0.27168888000000002</v>
      </c>
      <c r="S165" s="142">
        <v>0</v>
      </c>
      <c r="T165" s="143">
        <f>S165*H165</f>
        <v>0</v>
      </c>
      <c r="AR165" s="144" t="s">
        <v>631</v>
      </c>
      <c r="AT165" s="144" t="s">
        <v>3107</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10304</v>
      </c>
    </row>
    <row r="166" spans="2:65" s="12" customFormat="1">
      <c r="B166" s="152"/>
      <c r="D166" s="150" t="s">
        <v>226</v>
      </c>
      <c r="E166" s="153" t="s">
        <v>19</v>
      </c>
      <c r="F166" s="154" t="s">
        <v>10305</v>
      </c>
      <c r="H166" s="155">
        <v>295.31400000000002</v>
      </c>
      <c r="I166" s="156"/>
      <c r="L166" s="152"/>
      <c r="M166" s="157"/>
      <c r="T166" s="158"/>
      <c r="AT166" s="153" t="s">
        <v>226</v>
      </c>
      <c r="AU166" s="153" t="s">
        <v>79</v>
      </c>
      <c r="AV166" s="12" t="s">
        <v>79</v>
      </c>
      <c r="AW166" s="12" t="s">
        <v>31</v>
      </c>
      <c r="AX166" s="12" t="s">
        <v>77</v>
      </c>
      <c r="AY166" s="153" t="s">
        <v>212</v>
      </c>
    </row>
    <row r="167" spans="2:65" s="1" customFormat="1" ht="16.5" customHeight="1">
      <c r="B167" s="34"/>
      <c r="C167" s="186" t="s">
        <v>693</v>
      </c>
      <c r="D167" s="186" t="s">
        <v>3107</v>
      </c>
      <c r="E167" s="187" t="s">
        <v>9422</v>
      </c>
      <c r="F167" s="188" t="s">
        <v>9423</v>
      </c>
      <c r="G167" s="189" t="s">
        <v>536</v>
      </c>
      <c r="H167" s="190">
        <v>71.367999999999995</v>
      </c>
      <c r="I167" s="191"/>
      <c r="J167" s="192">
        <f>ROUND(I167*H167,2)</f>
        <v>0</v>
      </c>
      <c r="K167" s="188" t="s">
        <v>219</v>
      </c>
      <c r="L167" s="193"/>
      <c r="M167" s="194" t="s">
        <v>19</v>
      </c>
      <c r="N167" s="195" t="s">
        <v>40</v>
      </c>
      <c r="P167" s="142">
        <f>O167*H167</f>
        <v>0</v>
      </c>
      <c r="Q167" s="142">
        <v>1.01E-3</v>
      </c>
      <c r="R167" s="142">
        <f>Q167*H167</f>
        <v>7.2081679999999995E-2</v>
      </c>
      <c r="S167" s="142">
        <v>0</v>
      </c>
      <c r="T167" s="143">
        <f>S167*H167</f>
        <v>0</v>
      </c>
      <c r="AR167" s="144" t="s">
        <v>631</v>
      </c>
      <c r="AT167" s="144" t="s">
        <v>3107</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316</v>
      </c>
      <c r="BM167" s="144" t="s">
        <v>10306</v>
      </c>
    </row>
    <row r="168" spans="2:65" s="12" customFormat="1">
      <c r="B168" s="152"/>
      <c r="D168" s="150" t="s">
        <v>226</v>
      </c>
      <c r="E168" s="153" t="s">
        <v>19</v>
      </c>
      <c r="F168" s="154" t="s">
        <v>10307</v>
      </c>
      <c r="H168" s="155">
        <v>71.367999999999995</v>
      </c>
      <c r="I168" s="156"/>
      <c r="L168" s="152"/>
      <c r="M168" s="157"/>
      <c r="T168" s="158"/>
      <c r="AT168" s="153" t="s">
        <v>226</v>
      </c>
      <c r="AU168" s="153" t="s">
        <v>79</v>
      </c>
      <c r="AV168" s="12" t="s">
        <v>79</v>
      </c>
      <c r="AW168" s="12" t="s">
        <v>31</v>
      </c>
      <c r="AX168" s="12" t="s">
        <v>77</v>
      </c>
      <c r="AY168" s="153" t="s">
        <v>212</v>
      </c>
    </row>
    <row r="169" spans="2:65" s="1" customFormat="1" ht="37.9" customHeight="1">
      <c r="B169" s="34"/>
      <c r="C169" s="133" t="s">
        <v>699</v>
      </c>
      <c r="D169" s="133" t="s">
        <v>215</v>
      </c>
      <c r="E169" s="134" t="s">
        <v>9380</v>
      </c>
      <c r="F169" s="135" t="s">
        <v>9381</v>
      </c>
      <c r="G169" s="136" t="s">
        <v>536</v>
      </c>
      <c r="H169" s="137">
        <v>103.39400000000001</v>
      </c>
      <c r="I169" s="138"/>
      <c r="J169" s="139">
        <f>ROUND(I169*H169,2)</f>
        <v>0</v>
      </c>
      <c r="K169" s="135" t="s">
        <v>219</v>
      </c>
      <c r="L169" s="34"/>
      <c r="M169" s="140" t="s">
        <v>19</v>
      </c>
      <c r="N169" s="141" t="s">
        <v>40</v>
      </c>
      <c r="P169" s="142">
        <f>O169*H169</f>
        <v>0</v>
      </c>
      <c r="Q169" s="142">
        <v>2.7E-4</v>
      </c>
      <c r="R169" s="142">
        <f>Q169*H169</f>
        <v>2.7916380000000001E-2</v>
      </c>
      <c r="S169" s="142">
        <v>0</v>
      </c>
      <c r="T169" s="143">
        <f>S169*H169</f>
        <v>0</v>
      </c>
      <c r="AR169" s="144" t="s">
        <v>316</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316</v>
      </c>
      <c r="BM169" s="144" t="s">
        <v>10308</v>
      </c>
    </row>
    <row r="170" spans="2:65" s="1" customFormat="1">
      <c r="B170" s="34"/>
      <c r="D170" s="146" t="s">
        <v>222</v>
      </c>
      <c r="F170" s="147" t="s">
        <v>9383</v>
      </c>
      <c r="I170" s="148"/>
      <c r="L170" s="34"/>
      <c r="M170" s="149"/>
      <c r="T170" s="55"/>
      <c r="AT170" s="19" t="s">
        <v>222</v>
      </c>
      <c r="AU170" s="19" t="s">
        <v>79</v>
      </c>
    </row>
    <row r="171" spans="2:65" s="12" customFormat="1">
      <c r="B171" s="152"/>
      <c r="D171" s="150" t="s">
        <v>226</v>
      </c>
      <c r="E171" s="153" t="s">
        <v>19</v>
      </c>
      <c r="F171" s="154" t="s">
        <v>10309</v>
      </c>
      <c r="H171" s="155">
        <v>94.343000000000004</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10310</v>
      </c>
      <c r="H172" s="155">
        <v>9.0510000000000002</v>
      </c>
      <c r="I172" s="156"/>
      <c r="L172" s="152"/>
      <c r="M172" s="157"/>
      <c r="T172" s="158"/>
      <c r="AT172" s="153" t="s">
        <v>226</v>
      </c>
      <c r="AU172" s="153" t="s">
        <v>79</v>
      </c>
      <c r="AV172" s="12" t="s">
        <v>79</v>
      </c>
      <c r="AW172" s="12" t="s">
        <v>31</v>
      </c>
      <c r="AX172" s="12" t="s">
        <v>69</v>
      </c>
      <c r="AY172" s="153" t="s">
        <v>212</v>
      </c>
    </row>
    <row r="173" spans="2:65" s="13" customFormat="1">
      <c r="B173" s="159"/>
      <c r="D173" s="150" t="s">
        <v>226</v>
      </c>
      <c r="E173" s="160" t="s">
        <v>19</v>
      </c>
      <c r="F173" s="161" t="s">
        <v>228</v>
      </c>
      <c r="H173" s="162">
        <v>103.39400000000001</v>
      </c>
      <c r="I173" s="163"/>
      <c r="L173" s="159"/>
      <c r="M173" s="164"/>
      <c r="T173" s="165"/>
      <c r="AT173" s="160" t="s">
        <v>226</v>
      </c>
      <c r="AU173" s="160" t="s">
        <v>79</v>
      </c>
      <c r="AV173" s="13" t="s">
        <v>229</v>
      </c>
      <c r="AW173" s="13" t="s">
        <v>31</v>
      </c>
      <c r="AX173" s="13" t="s">
        <v>77</v>
      </c>
      <c r="AY173" s="160" t="s">
        <v>212</v>
      </c>
    </row>
    <row r="174" spans="2:65" s="1" customFormat="1" ht="16.5" customHeight="1">
      <c r="B174" s="34"/>
      <c r="C174" s="186" t="s">
        <v>704</v>
      </c>
      <c r="D174" s="186" t="s">
        <v>3107</v>
      </c>
      <c r="E174" s="187" t="s">
        <v>9430</v>
      </c>
      <c r="F174" s="188" t="s">
        <v>9431</v>
      </c>
      <c r="G174" s="189" t="s">
        <v>536</v>
      </c>
      <c r="H174" s="190">
        <v>103.777</v>
      </c>
      <c r="I174" s="191"/>
      <c r="J174" s="192">
        <f>ROUND(I174*H174,2)</f>
        <v>0</v>
      </c>
      <c r="K174" s="188" t="s">
        <v>219</v>
      </c>
      <c r="L174" s="193"/>
      <c r="M174" s="194" t="s">
        <v>19</v>
      </c>
      <c r="N174" s="195" t="s">
        <v>40</v>
      </c>
      <c r="P174" s="142">
        <f>O174*H174</f>
        <v>0</v>
      </c>
      <c r="Q174" s="142">
        <v>1.1800000000000001E-3</v>
      </c>
      <c r="R174" s="142">
        <f>Q174*H174</f>
        <v>0.12245686</v>
      </c>
      <c r="S174" s="142">
        <v>0</v>
      </c>
      <c r="T174" s="143">
        <f>S174*H174</f>
        <v>0</v>
      </c>
      <c r="AR174" s="144" t="s">
        <v>631</v>
      </c>
      <c r="AT174" s="144" t="s">
        <v>3107</v>
      </c>
      <c r="AU174" s="144" t="s">
        <v>79</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316</v>
      </c>
      <c r="BM174" s="144" t="s">
        <v>10311</v>
      </c>
    </row>
    <row r="175" spans="2:65" s="12" customFormat="1">
      <c r="B175" s="152"/>
      <c r="D175" s="150" t="s">
        <v>226</v>
      </c>
      <c r="E175" s="153" t="s">
        <v>19</v>
      </c>
      <c r="F175" s="154" t="s">
        <v>10312</v>
      </c>
      <c r="H175" s="155">
        <v>103.777</v>
      </c>
      <c r="I175" s="156"/>
      <c r="L175" s="152"/>
      <c r="M175" s="157"/>
      <c r="T175" s="158"/>
      <c r="AT175" s="153" t="s">
        <v>226</v>
      </c>
      <c r="AU175" s="153" t="s">
        <v>79</v>
      </c>
      <c r="AV175" s="12" t="s">
        <v>79</v>
      </c>
      <c r="AW175" s="12" t="s">
        <v>31</v>
      </c>
      <c r="AX175" s="12" t="s">
        <v>77</v>
      </c>
      <c r="AY175" s="153" t="s">
        <v>212</v>
      </c>
    </row>
    <row r="176" spans="2:65" s="1" customFormat="1" ht="16.5" customHeight="1">
      <c r="B176" s="34"/>
      <c r="C176" s="186" t="s">
        <v>725</v>
      </c>
      <c r="D176" s="186" t="s">
        <v>3107</v>
      </c>
      <c r="E176" s="187" t="s">
        <v>10313</v>
      </c>
      <c r="F176" s="188" t="s">
        <v>10314</v>
      </c>
      <c r="G176" s="189" t="s">
        <v>536</v>
      </c>
      <c r="H176" s="190">
        <v>9.9559999999999995</v>
      </c>
      <c r="I176" s="191"/>
      <c r="J176" s="192">
        <f>ROUND(I176*H176,2)</f>
        <v>0</v>
      </c>
      <c r="K176" s="188" t="s">
        <v>219</v>
      </c>
      <c r="L176" s="193"/>
      <c r="M176" s="194" t="s">
        <v>19</v>
      </c>
      <c r="N176" s="195" t="s">
        <v>40</v>
      </c>
      <c r="P176" s="142">
        <f>O176*H176</f>
        <v>0</v>
      </c>
      <c r="Q176" s="142">
        <v>1.5E-3</v>
      </c>
      <c r="R176" s="142">
        <f>Q176*H176</f>
        <v>1.4933999999999999E-2</v>
      </c>
      <c r="S176" s="142">
        <v>0</v>
      </c>
      <c r="T176" s="143">
        <f>S176*H176</f>
        <v>0</v>
      </c>
      <c r="AR176" s="144" t="s">
        <v>631</v>
      </c>
      <c r="AT176" s="144" t="s">
        <v>3107</v>
      </c>
      <c r="AU176" s="144" t="s">
        <v>79</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316</v>
      </c>
      <c r="BM176" s="144" t="s">
        <v>10315</v>
      </c>
    </row>
    <row r="177" spans="2:65" s="12" customFormat="1">
      <c r="B177" s="152"/>
      <c r="D177" s="150" t="s">
        <v>226</v>
      </c>
      <c r="E177" s="153" t="s">
        <v>19</v>
      </c>
      <c r="F177" s="154" t="s">
        <v>10316</v>
      </c>
      <c r="H177" s="155">
        <v>9.9559999999999995</v>
      </c>
      <c r="I177" s="156"/>
      <c r="L177" s="152"/>
      <c r="M177" s="157"/>
      <c r="T177" s="158"/>
      <c r="AT177" s="153" t="s">
        <v>226</v>
      </c>
      <c r="AU177" s="153" t="s">
        <v>79</v>
      </c>
      <c r="AV177" s="12" t="s">
        <v>79</v>
      </c>
      <c r="AW177" s="12" t="s">
        <v>31</v>
      </c>
      <c r="AX177" s="12" t="s">
        <v>77</v>
      </c>
      <c r="AY177" s="153" t="s">
        <v>212</v>
      </c>
    </row>
    <row r="178" spans="2:65" s="1" customFormat="1" ht="16.5" customHeight="1">
      <c r="B178" s="34"/>
      <c r="C178" s="133" t="s">
        <v>744</v>
      </c>
      <c r="D178" s="133" t="s">
        <v>215</v>
      </c>
      <c r="E178" s="134" t="s">
        <v>10317</v>
      </c>
      <c r="F178" s="135" t="s">
        <v>10318</v>
      </c>
      <c r="G178" s="136" t="s">
        <v>536</v>
      </c>
      <c r="H178" s="137">
        <v>3.3279999999999998</v>
      </c>
      <c r="I178" s="138"/>
      <c r="J178" s="139">
        <f>ROUND(I178*H178,2)</f>
        <v>0</v>
      </c>
      <c r="K178" s="135" t="s">
        <v>219</v>
      </c>
      <c r="L178" s="34"/>
      <c r="M178" s="140" t="s">
        <v>19</v>
      </c>
      <c r="N178" s="141" t="s">
        <v>40</v>
      </c>
      <c r="P178" s="142">
        <f>O178*H178</f>
        <v>0</v>
      </c>
      <c r="Q178" s="142">
        <v>3.8000000000000002E-4</v>
      </c>
      <c r="R178" s="142">
        <f>Q178*H178</f>
        <v>1.26464E-3</v>
      </c>
      <c r="S178" s="142">
        <v>0</v>
      </c>
      <c r="T178" s="143">
        <f>S178*H178</f>
        <v>0</v>
      </c>
      <c r="AR178" s="144" t="s">
        <v>316</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10319</v>
      </c>
    </row>
    <row r="179" spans="2:65" s="1" customFormat="1">
      <c r="B179" s="34"/>
      <c r="D179" s="146" t="s">
        <v>222</v>
      </c>
      <c r="F179" s="147" t="s">
        <v>10320</v>
      </c>
      <c r="I179" s="148"/>
      <c r="L179" s="34"/>
      <c r="M179" s="149"/>
      <c r="T179" s="55"/>
      <c r="AT179" s="19" t="s">
        <v>222</v>
      </c>
      <c r="AU179" s="19" t="s">
        <v>79</v>
      </c>
    </row>
    <row r="180" spans="2:65" s="12" customFormat="1">
      <c r="B180" s="152"/>
      <c r="D180" s="150" t="s">
        <v>226</v>
      </c>
      <c r="E180" s="153" t="s">
        <v>19</v>
      </c>
      <c r="F180" s="154" t="s">
        <v>10321</v>
      </c>
      <c r="H180" s="155">
        <v>0.41599999999999998</v>
      </c>
      <c r="I180" s="156"/>
      <c r="L180" s="152"/>
      <c r="M180" s="157"/>
      <c r="T180" s="158"/>
      <c r="AT180" s="153" t="s">
        <v>226</v>
      </c>
      <c r="AU180" s="153" t="s">
        <v>79</v>
      </c>
      <c r="AV180" s="12" t="s">
        <v>79</v>
      </c>
      <c r="AW180" s="12" t="s">
        <v>31</v>
      </c>
      <c r="AX180" s="12" t="s">
        <v>69</v>
      </c>
      <c r="AY180" s="153" t="s">
        <v>212</v>
      </c>
    </row>
    <row r="181" spans="2:65" s="12" customFormat="1">
      <c r="B181" s="152"/>
      <c r="D181" s="150" t="s">
        <v>226</v>
      </c>
      <c r="E181" s="153" t="s">
        <v>19</v>
      </c>
      <c r="F181" s="154" t="s">
        <v>10322</v>
      </c>
      <c r="H181" s="155">
        <v>0.41599999999999998</v>
      </c>
      <c r="I181" s="156"/>
      <c r="L181" s="152"/>
      <c r="M181" s="157"/>
      <c r="T181" s="158"/>
      <c r="AT181" s="153" t="s">
        <v>226</v>
      </c>
      <c r="AU181" s="153" t="s">
        <v>79</v>
      </c>
      <c r="AV181" s="12" t="s">
        <v>79</v>
      </c>
      <c r="AW181" s="12" t="s">
        <v>31</v>
      </c>
      <c r="AX181" s="12" t="s">
        <v>69</v>
      </c>
      <c r="AY181" s="153" t="s">
        <v>212</v>
      </c>
    </row>
    <row r="182" spans="2:65" s="12" customFormat="1">
      <c r="B182" s="152"/>
      <c r="D182" s="150" t="s">
        <v>226</v>
      </c>
      <c r="E182" s="153" t="s">
        <v>19</v>
      </c>
      <c r="F182" s="154" t="s">
        <v>10323</v>
      </c>
      <c r="H182" s="155">
        <v>0.83199999999999996</v>
      </c>
      <c r="I182" s="156"/>
      <c r="L182" s="152"/>
      <c r="M182" s="157"/>
      <c r="T182" s="158"/>
      <c r="AT182" s="153" t="s">
        <v>226</v>
      </c>
      <c r="AU182" s="153" t="s">
        <v>79</v>
      </c>
      <c r="AV182" s="12" t="s">
        <v>79</v>
      </c>
      <c r="AW182" s="12" t="s">
        <v>31</v>
      </c>
      <c r="AX182" s="12" t="s">
        <v>69</v>
      </c>
      <c r="AY182" s="153" t="s">
        <v>212</v>
      </c>
    </row>
    <row r="183" spans="2:65" s="12" customFormat="1">
      <c r="B183" s="152"/>
      <c r="D183" s="150" t="s">
        <v>226</v>
      </c>
      <c r="E183" s="153" t="s">
        <v>19</v>
      </c>
      <c r="F183" s="154" t="s">
        <v>10324</v>
      </c>
      <c r="H183" s="155">
        <v>0.41599999999999998</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10325</v>
      </c>
      <c r="H184" s="155">
        <v>0.41599999999999998</v>
      </c>
      <c r="I184" s="156"/>
      <c r="L184" s="152"/>
      <c r="M184" s="157"/>
      <c r="T184" s="158"/>
      <c r="AT184" s="153" t="s">
        <v>226</v>
      </c>
      <c r="AU184" s="153" t="s">
        <v>79</v>
      </c>
      <c r="AV184" s="12" t="s">
        <v>79</v>
      </c>
      <c r="AW184" s="12" t="s">
        <v>31</v>
      </c>
      <c r="AX184" s="12" t="s">
        <v>69</v>
      </c>
      <c r="AY184" s="153" t="s">
        <v>212</v>
      </c>
    </row>
    <row r="185" spans="2:65" s="12" customFormat="1">
      <c r="B185" s="152"/>
      <c r="D185" s="150" t="s">
        <v>226</v>
      </c>
      <c r="E185" s="153" t="s">
        <v>19</v>
      </c>
      <c r="F185" s="154" t="s">
        <v>10326</v>
      </c>
      <c r="H185" s="155">
        <v>0.41599999999999998</v>
      </c>
      <c r="I185" s="156"/>
      <c r="L185" s="152"/>
      <c r="M185" s="157"/>
      <c r="T185" s="158"/>
      <c r="AT185" s="153" t="s">
        <v>226</v>
      </c>
      <c r="AU185" s="153" t="s">
        <v>79</v>
      </c>
      <c r="AV185" s="12" t="s">
        <v>79</v>
      </c>
      <c r="AW185" s="12" t="s">
        <v>31</v>
      </c>
      <c r="AX185" s="12" t="s">
        <v>69</v>
      </c>
      <c r="AY185" s="153" t="s">
        <v>212</v>
      </c>
    </row>
    <row r="186" spans="2:65" s="12" customFormat="1">
      <c r="B186" s="152"/>
      <c r="D186" s="150" t="s">
        <v>226</v>
      </c>
      <c r="E186" s="153" t="s">
        <v>19</v>
      </c>
      <c r="F186" s="154" t="s">
        <v>10327</v>
      </c>
      <c r="H186" s="155">
        <v>0.41599999999999998</v>
      </c>
      <c r="I186" s="156"/>
      <c r="L186" s="152"/>
      <c r="M186" s="157"/>
      <c r="T186" s="158"/>
      <c r="AT186" s="153" t="s">
        <v>226</v>
      </c>
      <c r="AU186" s="153" t="s">
        <v>79</v>
      </c>
      <c r="AV186" s="12" t="s">
        <v>79</v>
      </c>
      <c r="AW186" s="12" t="s">
        <v>31</v>
      </c>
      <c r="AX186" s="12" t="s">
        <v>69</v>
      </c>
      <c r="AY186" s="153" t="s">
        <v>212</v>
      </c>
    </row>
    <row r="187" spans="2:65" s="13" customFormat="1">
      <c r="B187" s="159"/>
      <c r="D187" s="150" t="s">
        <v>226</v>
      </c>
      <c r="E187" s="160" t="s">
        <v>19</v>
      </c>
      <c r="F187" s="161" t="s">
        <v>228</v>
      </c>
      <c r="H187" s="162">
        <v>3.3279999999999998</v>
      </c>
      <c r="I187" s="163"/>
      <c r="L187" s="159"/>
      <c r="M187" s="164"/>
      <c r="T187" s="165"/>
      <c r="AT187" s="160" t="s">
        <v>226</v>
      </c>
      <c r="AU187" s="160" t="s">
        <v>79</v>
      </c>
      <c r="AV187" s="13" t="s">
        <v>229</v>
      </c>
      <c r="AW187" s="13" t="s">
        <v>31</v>
      </c>
      <c r="AX187" s="13" t="s">
        <v>77</v>
      </c>
      <c r="AY187" s="160" t="s">
        <v>212</v>
      </c>
    </row>
    <row r="188" spans="2:65" s="1" customFormat="1" ht="16.5" customHeight="1">
      <c r="B188" s="34"/>
      <c r="C188" s="133" t="s">
        <v>750</v>
      </c>
      <c r="D188" s="133" t="s">
        <v>215</v>
      </c>
      <c r="E188" s="134" t="s">
        <v>10328</v>
      </c>
      <c r="F188" s="135" t="s">
        <v>10329</v>
      </c>
      <c r="G188" s="136" t="s">
        <v>536</v>
      </c>
      <c r="H188" s="137">
        <v>2027.857</v>
      </c>
      <c r="I188" s="138"/>
      <c r="J188" s="139">
        <f>ROUND(I188*H188,2)</f>
        <v>0</v>
      </c>
      <c r="K188" s="135" t="s">
        <v>219</v>
      </c>
      <c r="L188" s="34"/>
      <c r="M188" s="140" t="s">
        <v>19</v>
      </c>
      <c r="N188" s="141" t="s">
        <v>40</v>
      </c>
      <c r="P188" s="142">
        <f>O188*H188</f>
        <v>0</v>
      </c>
      <c r="Q188" s="142">
        <v>4.6000000000000001E-4</v>
      </c>
      <c r="R188" s="142">
        <f>Q188*H188</f>
        <v>0.93281422000000003</v>
      </c>
      <c r="S188" s="142">
        <v>0</v>
      </c>
      <c r="T188" s="143">
        <f>S188*H188</f>
        <v>0</v>
      </c>
      <c r="AR188" s="144" t="s">
        <v>316</v>
      </c>
      <c r="AT188" s="144" t="s">
        <v>215</v>
      </c>
      <c r="AU188" s="144" t="s">
        <v>79</v>
      </c>
      <c r="AY188" s="19" t="s">
        <v>212</v>
      </c>
      <c r="BE188" s="145">
        <f>IF(N188="základní",J188,0)</f>
        <v>0</v>
      </c>
      <c r="BF188" s="145">
        <f>IF(N188="snížená",J188,0)</f>
        <v>0</v>
      </c>
      <c r="BG188" s="145">
        <f>IF(N188="zákl. přenesená",J188,0)</f>
        <v>0</v>
      </c>
      <c r="BH188" s="145">
        <f>IF(N188="sníž. přenesená",J188,0)</f>
        <v>0</v>
      </c>
      <c r="BI188" s="145">
        <f>IF(N188="nulová",J188,0)</f>
        <v>0</v>
      </c>
      <c r="BJ188" s="19" t="s">
        <v>77</v>
      </c>
      <c r="BK188" s="145">
        <f>ROUND(I188*H188,2)</f>
        <v>0</v>
      </c>
      <c r="BL188" s="19" t="s">
        <v>316</v>
      </c>
      <c r="BM188" s="144" t="s">
        <v>10330</v>
      </c>
    </row>
    <row r="189" spans="2:65" s="1" customFormat="1">
      <c r="B189" s="34"/>
      <c r="D189" s="146" t="s">
        <v>222</v>
      </c>
      <c r="F189" s="147" t="s">
        <v>10331</v>
      </c>
      <c r="I189" s="148"/>
      <c r="L189" s="34"/>
      <c r="M189" s="149"/>
      <c r="T189" s="55"/>
      <c r="AT189" s="19" t="s">
        <v>222</v>
      </c>
      <c r="AU189" s="19" t="s">
        <v>79</v>
      </c>
    </row>
    <row r="190" spans="2:65" s="1" customFormat="1" ht="19.5">
      <c r="B190" s="34"/>
      <c r="D190" s="150" t="s">
        <v>224</v>
      </c>
      <c r="F190" s="151" t="s">
        <v>10332</v>
      </c>
      <c r="I190" s="148"/>
      <c r="L190" s="34"/>
      <c r="M190" s="149"/>
      <c r="T190" s="55"/>
      <c r="AT190" s="19" t="s">
        <v>224</v>
      </c>
      <c r="AU190" s="19" t="s">
        <v>79</v>
      </c>
    </row>
    <row r="191" spans="2:65" s="12" customFormat="1">
      <c r="B191" s="152"/>
      <c r="D191" s="150" t="s">
        <v>226</v>
      </c>
      <c r="E191" s="153" t="s">
        <v>19</v>
      </c>
      <c r="F191" s="154" t="s">
        <v>10333</v>
      </c>
      <c r="H191" s="155">
        <v>271.39400000000001</v>
      </c>
      <c r="I191" s="156"/>
      <c r="L191" s="152"/>
      <c r="M191" s="157"/>
      <c r="T191" s="158"/>
      <c r="AT191" s="153" t="s">
        <v>226</v>
      </c>
      <c r="AU191" s="153" t="s">
        <v>79</v>
      </c>
      <c r="AV191" s="12" t="s">
        <v>79</v>
      </c>
      <c r="AW191" s="12" t="s">
        <v>31</v>
      </c>
      <c r="AX191" s="12" t="s">
        <v>69</v>
      </c>
      <c r="AY191" s="153" t="s">
        <v>212</v>
      </c>
    </row>
    <row r="192" spans="2:65" s="12" customFormat="1">
      <c r="B192" s="152"/>
      <c r="D192" s="150" t="s">
        <v>226</v>
      </c>
      <c r="E192" s="153" t="s">
        <v>19</v>
      </c>
      <c r="F192" s="154" t="s">
        <v>10334</v>
      </c>
      <c r="H192" s="155">
        <v>210.36799999999999</v>
      </c>
      <c r="I192" s="156"/>
      <c r="L192" s="152"/>
      <c r="M192" s="157"/>
      <c r="T192" s="158"/>
      <c r="AT192" s="153" t="s">
        <v>226</v>
      </c>
      <c r="AU192" s="153" t="s">
        <v>79</v>
      </c>
      <c r="AV192" s="12" t="s">
        <v>79</v>
      </c>
      <c r="AW192" s="12" t="s">
        <v>31</v>
      </c>
      <c r="AX192" s="12" t="s">
        <v>69</v>
      </c>
      <c r="AY192" s="153" t="s">
        <v>212</v>
      </c>
    </row>
    <row r="193" spans="2:65" s="12" customFormat="1">
      <c r="B193" s="152"/>
      <c r="D193" s="150" t="s">
        <v>226</v>
      </c>
      <c r="E193" s="153" t="s">
        <v>19</v>
      </c>
      <c r="F193" s="154" t="s">
        <v>10335</v>
      </c>
      <c r="H193" s="155">
        <v>305.56099999999998</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10336</v>
      </c>
      <c r="H194" s="155">
        <v>275.42599999999999</v>
      </c>
      <c r="I194" s="156"/>
      <c r="L194" s="152"/>
      <c r="M194" s="157"/>
      <c r="T194" s="158"/>
      <c r="AT194" s="153" t="s">
        <v>226</v>
      </c>
      <c r="AU194" s="153" t="s">
        <v>79</v>
      </c>
      <c r="AV194" s="12" t="s">
        <v>79</v>
      </c>
      <c r="AW194" s="12" t="s">
        <v>31</v>
      </c>
      <c r="AX194" s="12" t="s">
        <v>69</v>
      </c>
      <c r="AY194" s="153" t="s">
        <v>212</v>
      </c>
    </row>
    <row r="195" spans="2:65" s="12" customFormat="1">
      <c r="B195" s="152"/>
      <c r="D195" s="150" t="s">
        <v>226</v>
      </c>
      <c r="E195" s="153" t="s">
        <v>19</v>
      </c>
      <c r="F195" s="154" t="s">
        <v>10337</v>
      </c>
      <c r="H195" s="155">
        <v>284.33999999999997</v>
      </c>
      <c r="I195" s="156"/>
      <c r="L195" s="152"/>
      <c r="M195" s="157"/>
      <c r="T195" s="158"/>
      <c r="AT195" s="153" t="s">
        <v>226</v>
      </c>
      <c r="AU195" s="153" t="s">
        <v>79</v>
      </c>
      <c r="AV195" s="12" t="s">
        <v>79</v>
      </c>
      <c r="AW195" s="12" t="s">
        <v>31</v>
      </c>
      <c r="AX195" s="12" t="s">
        <v>69</v>
      </c>
      <c r="AY195" s="153" t="s">
        <v>212</v>
      </c>
    </row>
    <row r="196" spans="2:65" s="12" customFormat="1">
      <c r="B196" s="152"/>
      <c r="D196" s="150" t="s">
        <v>226</v>
      </c>
      <c r="E196" s="153" t="s">
        <v>19</v>
      </c>
      <c r="F196" s="154" t="s">
        <v>10338</v>
      </c>
      <c r="H196" s="155">
        <v>395.47199999999998</v>
      </c>
      <c r="I196" s="156"/>
      <c r="L196" s="152"/>
      <c r="M196" s="157"/>
      <c r="T196" s="158"/>
      <c r="AT196" s="153" t="s">
        <v>226</v>
      </c>
      <c r="AU196" s="153" t="s">
        <v>79</v>
      </c>
      <c r="AV196" s="12" t="s">
        <v>79</v>
      </c>
      <c r="AW196" s="12" t="s">
        <v>31</v>
      </c>
      <c r="AX196" s="12" t="s">
        <v>69</v>
      </c>
      <c r="AY196" s="153" t="s">
        <v>212</v>
      </c>
    </row>
    <row r="197" spans="2:65" s="12" customFormat="1">
      <c r="B197" s="152"/>
      <c r="D197" s="150" t="s">
        <v>226</v>
      </c>
      <c r="E197" s="153" t="s">
        <v>19</v>
      </c>
      <c r="F197" s="154" t="s">
        <v>10339</v>
      </c>
      <c r="H197" s="155">
        <v>274.53300000000002</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10340</v>
      </c>
      <c r="H198" s="155">
        <v>10.763</v>
      </c>
      <c r="I198" s="156"/>
      <c r="L198" s="152"/>
      <c r="M198" s="157"/>
      <c r="T198" s="158"/>
      <c r="AT198" s="153" t="s">
        <v>226</v>
      </c>
      <c r="AU198" s="153" t="s">
        <v>79</v>
      </c>
      <c r="AV198" s="12" t="s">
        <v>79</v>
      </c>
      <c r="AW198" s="12" t="s">
        <v>31</v>
      </c>
      <c r="AX198" s="12" t="s">
        <v>69</v>
      </c>
      <c r="AY198" s="153" t="s">
        <v>212</v>
      </c>
    </row>
    <row r="199" spans="2:65" s="13" customFormat="1">
      <c r="B199" s="159"/>
      <c r="D199" s="150" t="s">
        <v>226</v>
      </c>
      <c r="E199" s="160" t="s">
        <v>19</v>
      </c>
      <c r="F199" s="161" t="s">
        <v>228</v>
      </c>
      <c r="H199" s="162">
        <v>2027.857</v>
      </c>
      <c r="I199" s="163"/>
      <c r="L199" s="159"/>
      <c r="M199" s="164"/>
      <c r="T199" s="165"/>
      <c r="AT199" s="160" t="s">
        <v>226</v>
      </c>
      <c r="AU199" s="160" t="s">
        <v>79</v>
      </c>
      <c r="AV199" s="13" t="s">
        <v>229</v>
      </c>
      <c r="AW199" s="13" t="s">
        <v>31</v>
      </c>
      <c r="AX199" s="13" t="s">
        <v>77</v>
      </c>
      <c r="AY199" s="160" t="s">
        <v>212</v>
      </c>
    </row>
    <row r="200" spans="2:65" s="1" customFormat="1" ht="16.5" customHeight="1">
      <c r="B200" s="34"/>
      <c r="C200" s="133" t="s">
        <v>762</v>
      </c>
      <c r="D200" s="133" t="s">
        <v>215</v>
      </c>
      <c r="E200" s="134" t="s">
        <v>10341</v>
      </c>
      <c r="F200" s="135" t="s">
        <v>10342</v>
      </c>
      <c r="G200" s="136" t="s">
        <v>536</v>
      </c>
      <c r="H200" s="137">
        <v>387.93400000000003</v>
      </c>
      <c r="I200" s="138"/>
      <c r="J200" s="139">
        <f>ROUND(I200*H200,2)</f>
        <v>0</v>
      </c>
      <c r="K200" s="135" t="s">
        <v>219</v>
      </c>
      <c r="L200" s="34"/>
      <c r="M200" s="140" t="s">
        <v>19</v>
      </c>
      <c r="N200" s="141" t="s">
        <v>40</v>
      </c>
      <c r="P200" s="142">
        <f>O200*H200</f>
        <v>0</v>
      </c>
      <c r="Q200" s="142">
        <v>5.6999999999999998E-4</v>
      </c>
      <c r="R200" s="142">
        <f>Q200*H200</f>
        <v>0.22112238000000001</v>
      </c>
      <c r="S200" s="142">
        <v>0</v>
      </c>
      <c r="T200" s="143">
        <f>S200*H200</f>
        <v>0</v>
      </c>
      <c r="AR200" s="144" t="s">
        <v>316</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316</v>
      </c>
      <c r="BM200" s="144" t="s">
        <v>10343</v>
      </c>
    </row>
    <row r="201" spans="2:65" s="1" customFormat="1">
      <c r="B201" s="34"/>
      <c r="D201" s="146" t="s">
        <v>222</v>
      </c>
      <c r="F201" s="147" t="s">
        <v>10344</v>
      </c>
      <c r="I201" s="148"/>
      <c r="L201" s="34"/>
      <c r="M201" s="149"/>
      <c r="T201" s="55"/>
      <c r="AT201" s="19" t="s">
        <v>222</v>
      </c>
      <c r="AU201" s="19" t="s">
        <v>79</v>
      </c>
    </row>
    <row r="202" spans="2:65" s="1" customFormat="1" ht="19.5">
      <c r="B202" s="34"/>
      <c r="D202" s="150" t="s">
        <v>224</v>
      </c>
      <c r="F202" s="151" t="s">
        <v>10332</v>
      </c>
      <c r="I202" s="148"/>
      <c r="L202" s="34"/>
      <c r="M202" s="149"/>
      <c r="T202" s="55"/>
      <c r="AT202" s="19" t="s">
        <v>224</v>
      </c>
      <c r="AU202" s="19" t="s">
        <v>79</v>
      </c>
    </row>
    <row r="203" spans="2:65" s="12" customFormat="1">
      <c r="B203" s="152"/>
      <c r="D203" s="150" t="s">
        <v>226</v>
      </c>
      <c r="E203" s="153" t="s">
        <v>19</v>
      </c>
      <c r="F203" s="154" t="s">
        <v>10345</v>
      </c>
      <c r="H203" s="155">
        <v>17.073</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10346</v>
      </c>
      <c r="H204" s="155">
        <v>50.558</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10347</v>
      </c>
      <c r="H205" s="155">
        <v>55.23</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10348</v>
      </c>
      <c r="H206" s="155">
        <v>117.495</v>
      </c>
      <c r="I206" s="156"/>
      <c r="L206" s="152"/>
      <c r="M206" s="157"/>
      <c r="T206" s="158"/>
      <c r="AT206" s="153" t="s">
        <v>226</v>
      </c>
      <c r="AU206" s="153" t="s">
        <v>79</v>
      </c>
      <c r="AV206" s="12" t="s">
        <v>79</v>
      </c>
      <c r="AW206" s="12" t="s">
        <v>31</v>
      </c>
      <c r="AX206" s="12" t="s">
        <v>69</v>
      </c>
      <c r="AY206" s="153" t="s">
        <v>212</v>
      </c>
    </row>
    <row r="207" spans="2:65" s="12" customFormat="1">
      <c r="B207" s="152"/>
      <c r="D207" s="150" t="s">
        <v>226</v>
      </c>
      <c r="E207" s="153" t="s">
        <v>19</v>
      </c>
      <c r="F207" s="154" t="s">
        <v>10349</v>
      </c>
      <c r="H207" s="155">
        <v>95.938999999999993</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10350</v>
      </c>
      <c r="H208" s="155">
        <v>43.323</v>
      </c>
      <c r="I208" s="156"/>
      <c r="L208" s="152"/>
      <c r="M208" s="157"/>
      <c r="T208" s="158"/>
      <c r="AT208" s="153" t="s">
        <v>226</v>
      </c>
      <c r="AU208" s="153" t="s">
        <v>79</v>
      </c>
      <c r="AV208" s="12" t="s">
        <v>79</v>
      </c>
      <c r="AW208" s="12" t="s">
        <v>31</v>
      </c>
      <c r="AX208" s="12" t="s">
        <v>69</v>
      </c>
      <c r="AY208" s="153" t="s">
        <v>212</v>
      </c>
    </row>
    <row r="209" spans="2:65" s="12" customFormat="1">
      <c r="B209" s="152"/>
      <c r="D209" s="150" t="s">
        <v>226</v>
      </c>
      <c r="E209" s="153" t="s">
        <v>19</v>
      </c>
      <c r="F209" s="154" t="s">
        <v>10351</v>
      </c>
      <c r="H209" s="155">
        <v>8.3160000000000007</v>
      </c>
      <c r="I209" s="156"/>
      <c r="L209" s="152"/>
      <c r="M209" s="157"/>
      <c r="T209" s="158"/>
      <c r="AT209" s="153" t="s">
        <v>226</v>
      </c>
      <c r="AU209" s="153" t="s">
        <v>79</v>
      </c>
      <c r="AV209" s="12" t="s">
        <v>79</v>
      </c>
      <c r="AW209" s="12" t="s">
        <v>31</v>
      </c>
      <c r="AX209" s="12" t="s">
        <v>69</v>
      </c>
      <c r="AY209" s="153" t="s">
        <v>212</v>
      </c>
    </row>
    <row r="210" spans="2:65" s="13" customFormat="1">
      <c r="B210" s="159"/>
      <c r="D210" s="150" t="s">
        <v>226</v>
      </c>
      <c r="E210" s="160" t="s">
        <v>19</v>
      </c>
      <c r="F210" s="161" t="s">
        <v>228</v>
      </c>
      <c r="H210" s="162">
        <v>387.93400000000003</v>
      </c>
      <c r="I210" s="163"/>
      <c r="L210" s="159"/>
      <c r="M210" s="164"/>
      <c r="T210" s="165"/>
      <c r="AT210" s="160" t="s">
        <v>226</v>
      </c>
      <c r="AU210" s="160" t="s">
        <v>79</v>
      </c>
      <c r="AV210" s="13" t="s">
        <v>229</v>
      </c>
      <c r="AW210" s="13" t="s">
        <v>31</v>
      </c>
      <c r="AX210" s="13" t="s">
        <v>77</v>
      </c>
      <c r="AY210" s="160" t="s">
        <v>212</v>
      </c>
    </row>
    <row r="211" spans="2:65" s="1" customFormat="1" ht="16.5" customHeight="1">
      <c r="B211" s="34"/>
      <c r="C211" s="133" t="s">
        <v>769</v>
      </c>
      <c r="D211" s="133" t="s">
        <v>215</v>
      </c>
      <c r="E211" s="134" t="s">
        <v>10352</v>
      </c>
      <c r="F211" s="135" t="s">
        <v>10353</v>
      </c>
      <c r="G211" s="136" t="s">
        <v>536</v>
      </c>
      <c r="H211" s="137">
        <v>254.03899999999999</v>
      </c>
      <c r="I211" s="138"/>
      <c r="J211" s="139">
        <f>ROUND(I211*H211,2)</f>
        <v>0</v>
      </c>
      <c r="K211" s="135" t="s">
        <v>219</v>
      </c>
      <c r="L211" s="34"/>
      <c r="M211" s="140" t="s">
        <v>19</v>
      </c>
      <c r="N211" s="141" t="s">
        <v>40</v>
      </c>
      <c r="P211" s="142">
        <f>O211*H211</f>
        <v>0</v>
      </c>
      <c r="Q211" s="142">
        <v>7.2000000000000005E-4</v>
      </c>
      <c r="R211" s="142">
        <f>Q211*H211</f>
        <v>0.18290808</v>
      </c>
      <c r="S211" s="142">
        <v>0</v>
      </c>
      <c r="T211" s="143">
        <f>S211*H211</f>
        <v>0</v>
      </c>
      <c r="AR211" s="144" t="s">
        <v>316</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316</v>
      </c>
      <c r="BM211" s="144" t="s">
        <v>10354</v>
      </c>
    </row>
    <row r="212" spans="2:65" s="1" customFormat="1">
      <c r="B212" s="34"/>
      <c r="D212" s="146" t="s">
        <v>222</v>
      </c>
      <c r="F212" s="147" t="s">
        <v>10355</v>
      </c>
      <c r="I212" s="148"/>
      <c r="L212" s="34"/>
      <c r="M212" s="149"/>
      <c r="T212" s="55"/>
      <c r="AT212" s="19" t="s">
        <v>222</v>
      </c>
      <c r="AU212" s="19" t="s">
        <v>79</v>
      </c>
    </row>
    <row r="213" spans="2:65" s="1" customFormat="1" ht="19.5">
      <c r="B213" s="34"/>
      <c r="D213" s="150" t="s">
        <v>224</v>
      </c>
      <c r="F213" s="151" t="s">
        <v>10332</v>
      </c>
      <c r="I213" s="148"/>
      <c r="L213" s="34"/>
      <c r="M213" s="149"/>
      <c r="T213" s="55"/>
      <c r="AT213" s="19" t="s">
        <v>224</v>
      </c>
      <c r="AU213" s="19" t="s">
        <v>79</v>
      </c>
    </row>
    <row r="214" spans="2:65" s="12" customFormat="1">
      <c r="B214" s="152"/>
      <c r="D214" s="150" t="s">
        <v>226</v>
      </c>
      <c r="E214" s="153" t="s">
        <v>19</v>
      </c>
      <c r="F214" s="154" t="s">
        <v>10356</v>
      </c>
      <c r="H214" s="155">
        <v>54.442999999999998</v>
      </c>
      <c r="I214" s="156"/>
      <c r="L214" s="152"/>
      <c r="M214" s="157"/>
      <c r="T214" s="158"/>
      <c r="AT214" s="153" t="s">
        <v>226</v>
      </c>
      <c r="AU214" s="153" t="s">
        <v>79</v>
      </c>
      <c r="AV214" s="12" t="s">
        <v>79</v>
      </c>
      <c r="AW214" s="12" t="s">
        <v>31</v>
      </c>
      <c r="AX214" s="12" t="s">
        <v>69</v>
      </c>
      <c r="AY214" s="153" t="s">
        <v>212</v>
      </c>
    </row>
    <row r="215" spans="2:65" s="12" customFormat="1">
      <c r="B215" s="152"/>
      <c r="D215" s="150" t="s">
        <v>226</v>
      </c>
      <c r="E215" s="153" t="s">
        <v>19</v>
      </c>
      <c r="F215" s="154" t="s">
        <v>10357</v>
      </c>
      <c r="H215" s="155">
        <v>89.429000000000002</v>
      </c>
      <c r="I215" s="156"/>
      <c r="L215" s="152"/>
      <c r="M215" s="157"/>
      <c r="T215" s="158"/>
      <c r="AT215" s="153" t="s">
        <v>226</v>
      </c>
      <c r="AU215" s="153" t="s">
        <v>79</v>
      </c>
      <c r="AV215" s="12" t="s">
        <v>79</v>
      </c>
      <c r="AW215" s="12" t="s">
        <v>31</v>
      </c>
      <c r="AX215" s="12" t="s">
        <v>69</v>
      </c>
      <c r="AY215" s="153" t="s">
        <v>212</v>
      </c>
    </row>
    <row r="216" spans="2:65" s="12" customFormat="1">
      <c r="B216" s="152"/>
      <c r="D216" s="150" t="s">
        <v>226</v>
      </c>
      <c r="E216" s="153" t="s">
        <v>19</v>
      </c>
      <c r="F216" s="154" t="s">
        <v>10358</v>
      </c>
      <c r="H216" s="155">
        <v>62.296999999999997</v>
      </c>
      <c r="I216" s="156"/>
      <c r="L216" s="152"/>
      <c r="M216" s="157"/>
      <c r="T216" s="158"/>
      <c r="AT216" s="153" t="s">
        <v>226</v>
      </c>
      <c r="AU216" s="153" t="s">
        <v>79</v>
      </c>
      <c r="AV216" s="12" t="s">
        <v>79</v>
      </c>
      <c r="AW216" s="12" t="s">
        <v>31</v>
      </c>
      <c r="AX216" s="12" t="s">
        <v>69</v>
      </c>
      <c r="AY216" s="153" t="s">
        <v>212</v>
      </c>
    </row>
    <row r="217" spans="2:65" s="12" customFormat="1">
      <c r="B217" s="152"/>
      <c r="D217" s="150" t="s">
        <v>226</v>
      </c>
      <c r="E217" s="153" t="s">
        <v>19</v>
      </c>
      <c r="F217" s="154" t="s">
        <v>10359</v>
      </c>
      <c r="H217" s="155">
        <v>40.802999999999997</v>
      </c>
      <c r="I217" s="156"/>
      <c r="L217" s="152"/>
      <c r="M217" s="157"/>
      <c r="T217" s="158"/>
      <c r="AT217" s="153" t="s">
        <v>226</v>
      </c>
      <c r="AU217" s="153" t="s">
        <v>79</v>
      </c>
      <c r="AV217" s="12" t="s">
        <v>79</v>
      </c>
      <c r="AW217" s="12" t="s">
        <v>31</v>
      </c>
      <c r="AX217" s="12" t="s">
        <v>69</v>
      </c>
      <c r="AY217" s="153" t="s">
        <v>212</v>
      </c>
    </row>
    <row r="218" spans="2:65" s="12" customFormat="1">
      <c r="B218" s="152"/>
      <c r="D218" s="150" t="s">
        <v>226</v>
      </c>
      <c r="E218" s="153" t="s">
        <v>19</v>
      </c>
      <c r="F218" s="154" t="s">
        <v>10360</v>
      </c>
      <c r="H218" s="155">
        <v>7.0670000000000002</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254.03899999999999</v>
      </c>
      <c r="I219" s="163"/>
      <c r="L219" s="159"/>
      <c r="M219" s="164"/>
      <c r="T219" s="165"/>
      <c r="AT219" s="160" t="s">
        <v>226</v>
      </c>
      <c r="AU219" s="160" t="s">
        <v>79</v>
      </c>
      <c r="AV219" s="13" t="s">
        <v>229</v>
      </c>
      <c r="AW219" s="13" t="s">
        <v>31</v>
      </c>
      <c r="AX219" s="13" t="s">
        <v>77</v>
      </c>
      <c r="AY219" s="160" t="s">
        <v>212</v>
      </c>
    </row>
    <row r="220" spans="2:65" s="1" customFormat="1" ht="16.5" customHeight="1">
      <c r="B220" s="34"/>
      <c r="C220" s="133" t="s">
        <v>775</v>
      </c>
      <c r="D220" s="133" t="s">
        <v>215</v>
      </c>
      <c r="E220" s="134" t="s">
        <v>10361</v>
      </c>
      <c r="F220" s="135" t="s">
        <v>10362</v>
      </c>
      <c r="G220" s="136" t="s">
        <v>536</v>
      </c>
      <c r="H220" s="137">
        <v>152.19900000000001</v>
      </c>
      <c r="I220" s="138"/>
      <c r="J220" s="139">
        <f>ROUND(I220*H220,2)</f>
        <v>0</v>
      </c>
      <c r="K220" s="135" t="s">
        <v>219</v>
      </c>
      <c r="L220" s="34"/>
      <c r="M220" s="140" t="s">
        <v>19</v>
      </c>
      <c r="N220" s="141" t="s">
        <v>40</v>
      </c>
      <c r="P220" s="142">
        <f>O220*H220</f>
        <v>0</v>
      </c>
      <c r="Q220" s="142">
        <v>1.2600000000000001E-3</v>
      </c>
      <c r="R220" s="142">
        <f>Q220*H220</f>
        <v>0.19177074000000002</v>
      </c>
      <c r="S220" s="142">
        <v>0</v>
      </c>
      <c r="T220" s="143">
        <f>S220*H220</f>
        <v>0</v>
      </c>
      <c r="AR220" s="144" t="s">
        <v>316</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316</v>
      </c>
      <c r="BM220" s="144" t="s">
        <v>10363</v>
      </c>
    </row>
    <row r="221" spans="2:65" s="1" customFormat="1">
      <c r="B221" s="34"/>
      <c r="D221" s="146" t="s">
        <v>222</v>
      </c>
      <c r="F221" s="147" t="s">
        <v>10364</v>
      </c>
      <c r="I221" s="148"/>
      <c r="L221" s="34"/>
      <c r="M221" s="149"/>
      <c r="T221" s="55"/>
      <c r="AT221" s="19" t="s">
        <v>222</v>
      </c>
      <c r="AU221" s="19" t="s">
        <v>79</v>
      </c>
    </row>
    <row r="222" spans="2:65" s="1" customFormat="1" ht="19.5">
      <c r="B222" s="34"/>
      <c r="D222" s="150" t="s">
        <v>224</v>
      </c>
      <c r="F222" s="151" t="s">
        <v>10332</v>
      </c>
      <c r="I222" s="148"/>
      <c r="L222" s="34"/>
      <c r="M222" s="149"/>
      <c r="T222" s="55"/>
      <c r="AT222" s="19" t="s">
        <v>224</v>
      </c>
      <c r="AU222" s="19" t="s">
        <v>79</v>
      </c>
    </row>
    <row r="223" spans="2:65" s="12" customFormat="1">
      <c r="B223" s="152"/>
      <c r="D223" s="150" t="s">
        <v>226</v>
      </c>
      <c r="E223" s="153" t="s">
        <v>19</v>
      </c>
      <c r="F223" s="154" t="s">
        <v>10365</v>
      </c>
      <c r="H223" s="155">
        <v>106.943</v>
      </c>
      <c r="I223" s="156"/>
      <c r="L223" s="152"/>
      <c r="M223" s="157"/>
      <c r="T223" s="158"/>
      <c r="AT223" s="153" t="s">
        <v>226</v>
      </c>
      <c r="AU223" s="153" t="s">
        <v>79</v>
      </c>
      <c r="AV223" s="12" t="s">
        <v>79</v>
      </c>
      <c r="AW223" s="12" t="s">
        <v>31</v>
      </c>
      <c r="AX223" s="12" t="s">
        <v>69</v>
      </c>
      <c r="AY223" s="153" t="s">
        <v>212</v>
      </c>
    </row>
    <row r="224" spans="2:65" s="12" customFormat="1">
      <c r="B224" s="152"/>
      <c r="D224" s="150" t="s">
        <v>226</v>
      </c>
      <c r="E224" s="153" t="s">
        <v>19</v>
      </c>
      <c r="F224" s="154" t="s">
        <v>10366</v>
      </c>
      <c r="H224" s="155">
        <v>26.25</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10367</v>
      </c>
      <c r="H225" s="155">
        <v>16.957999999999998</v>
      </c>
      <c r="I225" s="156"/>
      <c r="L225" s="152"/>
      <c r="M225" s="157"/>
      <c r="T225" s="158"/>
      <c r="AT225" s="153" t="s">
        <v>226</v>
      </c>
      <c r="AU225" s="153" t="s">
        <v>79</v>
      </c>
      <c r="AV225" s="12" t="s">
        <v>79</v>
      </c>
      <c r="AW225" s="12" t="s">
        <v>31</v>
      </c>
      <c r="AX225" s="12" t="s">
        <v>69</v>
      </c>
      <c r="AY225" s="153" t="s">
        <v>212</v>
      </c>
    </row>
    <row r="226" spans="2:65" s="12" customFormat="1">
      <c r="B226" s="152"/>
      <c r="D226" s="150" t="s">
        <v>226</v>
      </c>
      <c r="E226" s="153" t="s">
        <v>19</v>
      </c>
      <c r="F226" s="154" t="s">
        <v>10368</v>
      </c>
      <c r="H226" s="155">
        <v>2.048</v>
      </c>
      <c r="I226" s="156"/>
      <c r="L226" s="152"/>
      <c r="M226" s="157"/>
      <c r="T226" s="158"/>
      <c r="AT226" s="153" t="s">
        <v>226</v>
      </c>
      <c r="AU226" s="153" t="s">
        <v>79</v>
      </c>
      <c r="AV226" s="12" t="s">
        <v>79</v>
      </c>
      <c r="AW226" s="12" t="s">
        <v>31</v>
      </c>
      <c r="AX226" s="12" t="s">
        <v>69</v>
      </c>
      <c r="AY226" s="153" t="s">
        <v>212</v>
      </c>
    </row>
    <row r="227" spans="2:65" s="13" customFormat="1">
      <c r="B227" s="159"/>
      <c r="D227" s="150" t="s">
        <v>226</v>
      </c>
      <c r="E227" s="160" t="s">
        <v>19</v>
      </c>
      <c r="F227" s="161" t="s">
        <v>228</v>
      </c>
      <c r="H227" s="162">
        <v>152.19900000000001</v>
      </c>
      <c r="I227" s="163"/>
      <c r="L227" s="159"/>
      <c r="M227" s="164"/>
      <c r="T227" s="165"/>
      <c r="AT227" s="160" t="s">
        <v>226</v>
      </c>
      <c r="AU227" s="160" t="s">
        <v>79</v>
      </c>
      <c r="AV227" s="13" t="s">
        <v>229</v>
      </c>
      <c r="AW227" s="13" t="s">
        <v>31</v>
      </c>
      <c r="AX227" s="13" t="s">
        <v>77</v>
      </c>
      <c r="AY227" s="160" t="s">
        <v>212</v>
      </c>
    </row>
    <row r="228" spans="2:65" s="1" customFormat="1" ht="16.5" customHeight="1">
      <c r="B228" s="34"/>
      <c r="C228" s="133" t="s">
        <v>782</v>
      </c>
      <c r="D228" s="133" t="s">
        <v>215</v>
      </c>
      <c r="E228" s="134" t="s">
        <v>10369</v>
      </c>
      <c r="F228" s="135" t="s">
        <v>10370</v>
      </c>
      <c r="G228" s="136" t="s">
        <v>536</v>
      </c>
      <c r="H228" s="137">
        <v>268.46699999999998</v>
      </c>
      <c r="I228" s="138"/>
      <c r="J228" s="139">
        <f>ROUND(I228*H228,2)</f>
        <v>0</v>
      </c>
      <c r="K228" s="135" t="s">
        <v>219</v>
      </c>
      <c r="L228" s="34"/>
      <c r="M228" s="140" t="s">
        <v>19</v>
      </c>
      <c r="N228" s="141" t="s">
        <v>40</v>
      </c>
      <c r="P228" s="142">
        <f>O228*H228</f>
        <v>0</v>
      </c>
      <c r="Q228" s="142">
        <v>1.6000000000000001E-3</v>
      </c>
      <c r="R228" s="142">
        <f>Q228*H228</f>
        <v>0.42954720000000002</v>
      </c>
      <c r="S228" s="142">
        <v>0</v>
      </c>
      <c r="T228" s="143">
        <f>S228*H228</f>
        <v>0</v>
      </c>
      <c r="AR228" s="144" t="s">
        <v>316</v>
      </c>
      <c r="AT228" s="144" t="s">
        <v>215</v>
      </c>
      <c r="AU228" s="144" t="s">
        <v>79</v>
      </c>
      <c r="AY228" s="19" t="s">
        <v>212</v>
      </c>
      <c r="BE228" s="145">
        <f>IF(N228="základní",J228,0)</f>
        <v>0</v>
      </c>
      <c r="BF228" s="145">
        <f>IF(N228="snížená",J228,0)</f>
        <v>0</v>
      </c>
      <c r="BG228" s="145">
        <f>IF(N228="zákl. přenesená",J228,0)</f>
        <v>0</v>
      </c>
      <c r="BH228" s="145">
        <f>IF(N228="sníž. přenesená",J228,0)</f>
        <v>0</v>
      </c>
      <c r="BI228" s="145">
        <f>IF(N228="nulová",J228,0)</f>
        <v>0</v>
      </c>
      <c r="BJ228" s="19" t="s">
        <v>77</v>
      </c>
      <c r="BK228" s="145">
        <f>ROUND(I228*H228,2)</f>
        <v>0</v>
      </c>
      <c r="BL228" s="19" t="s">
        <v>316</v>
      </c>
      <c r="BM228" s="144" t="s">
        <v>10371</v>
      </c>
    </row>
    <row r="229" spans="2:65" s="1" customFormat="1">
      <c r="B229" s="34"/>
      <c r="D229" s="146" t="s">
        <v>222</v>
      </c>
      <c r="F229" s="147" t="s">
        <v>10372</v>
      </c>
      <c r="I229" s="148"/>
      <c r="L229" s="34"/>
      <c r="M229" s="149"/>
      <c r="T229" s="55"/>
      <c r="AT229" s="19" t="s">
        <v>222</v>
      </c>
      <c r="AU229" s="19" t="s">
        <v>79</v>
      </c>
    </row>
    <row r="230" spans="2:65" s="1" customFormat="1" ht="19.5">
      <c r="B230" s="34"/>
      <c r="D230" s="150" t="s">
        <v>224</v>
      </c>
      <c r="F230" s="151" t="s">
        <v>10332</v>
      </c>
      <c r="I230" s="148"/>
      <c r="L230" s="34"/>
      <c r="M230" s="149"/>
      <c r="T230" s="55"/>
      <c r="AT230" s="19" t="s">
        <v>224</v>
      </c>
      <c r="AU230" s="19" t="s">
        <v>79</v>
      </c>
    </row>
    <row r="231" spans="2:65" s="12" customFormat="1">
      <c r="B231" s="152"/>
      <c r="D231" s="150" t="s">
        <v>226</v>
      </c>
      <c r="E231" s="153" t="s">
        <v>19</v>
      </c>
      <c r="F231" s="154" t="s">
        <v>10373</v>
      </c>
      <c r="H231" s="155">
        <v>191.82499999999999</v>
      </c>
      <c r="I231" s="156"/>
      <c r="L231" s="152"/>
      <c r="M231" s="157"/>
      <c r="T231" s="158"/>
      <c r="AT231" s="153" t="s">
        <v>226</v>
      </c>
      <c r="AU231" s="153" t="s">
        <v>79</v>
      </c>
      <c r="AV231" s="12" t="s">
        <v>79</v>
      </c>
      <c r="AW231" s="12" t="s">
        <v>31</v>
      </c>
      <c r="AX231" s="12" t="s">
        <v>69</v>
      </c>
      <c r="AY231" s="153" t="s">
        <v>212</v>
      </c>
    </row>
    <row r="232" spans="2:65" s="12" customFormat="1">
      <c r="B232" s="152"/>
      <c r="D232" s="150" t="s">
        <v>226</v>
      </c>
      <c r="E232" s="153" t="s">
        <v>19</v>
      </c>
      <c r="F232" s="154" t="s">
        <v>10374</v>
      </c>
      <c r="H232" s="155">
        <v>10.605</v>
      </c>
      <c r="I232" s="156"/>
      <c r="L232" s="152"/>
      <c r="M232" s="157"/>
      <c r="T232" s="158"/>
      <c r="AT232" s="153" t="s">
        <v>226</v>
      </c>
      <c r="AU232" s="153" t="s">
        <v>79</v>
      </c>
      <c r="AV232" s="12" t="s">
        <v>79</v>
      </c>
      <c r="AW232" s="12" t="s">
        <v>31</v>
      </c>
      <c r="AX232" s="12" t="s">
        <v>69</v>
      </c>
      <c r="AY232" s="153" t="s">
        <v>212</v>
      </c>
    </row>
    <row r="233" spans="2:65" s="12" customFormat="1">
      <c r="B233" s="152"/>
      <c r="D233" s="150" t="s">
        <v>226</v>
      </c>
      <c r="E233" s="153" t="s">
        <v>19</v>
      </c>
      <c r="F233" s="154" t="s">
        <v>10375</v>
      </c>
      <c r="H233" s="155">
        <v>8.39</v>
      </c>
      <c r="I233" s="156"/>
      <c r="L233" s="152"/>
      <c r="M233" s="157"/>
      <c r="T233" s="158"/>
      <c r="AT233" s="153" t="s">
        <v>226</v>
      </c>
      <c r="AU233" s="153" t="s">
        <v>79</v>
      </c>
      <c r="AV233" s="12" t="s">
        <v>79</v>
      </c>
      <c r="AW233" s="12" t="s">
        <v>31</v>
      </c>
      <c r="AX233" s="12" t="s">
        <v>69</v>
      </c>
      <c r="AY233" s="153" t="s">
        <v>212</v>
      </c>
    </row>
    <row r="234" spans="2:65" s="12" customFormat="1">
      <c r="B234" s="152"/>
      <c r="D234" s="150" t="s">
        <v>226</v>
      </c>
      <c r="E234" s="153" t="s">
        <v>19</v>
      </c>
      <c r="F234" s="154" t="s">
        <v>10376</v>
      </c>
      <c r="H234" s="155">
        <v>8.4320000000000004</v>
      </c>
      <c r="I234" s="156"/>
      <c r="L234" s="152"/>
      <c r="M234" s="157"/>
      <c r="T234" s="158"/>
      <c r="AT234" s="153" t="s">
        <v>226</v>
      </c>
      <c r="AU234" s="153" t="s">
        <v>79</v>
      </c>
      <c r="AV234" s="12" t="s">
        <v>79</v>
      </c>
      <c r="AW234" s="12" t="s">
        <v>31</v>
      </c>
      <c r="AX234" s="12" t="s">
        <v>69</v>
      </c>
      <c r="AY234" s="153" t="s">
        <v>212</v>
      </c>
    </row>
    <row r="235" spans="2:65" s="12" customFormat="1">
      <c r="B235" s="152"/>
      <c r="D235" s="150" t="s">
        <v>226</v>
      </c>
      <c r="E235" s="153" t="s">
        <v>19</v>
      </c>
      <c r="F235" s="154" t="s">
        <v>10377</v>
      </c>
      <c r="H235" s="155">
        <v>8.39</v>
      </c>
      <c r="I235" s="156"/>
      <c r="L235" s="152"/>
      <c r="M235" s="157"/>
      <c r="T235" s="158"/>
      <c r="AT235" s="153" t="s">
        <v>226</v>
      </c>
      <c r="AU235" s="153" t="s">
        <v>79</v>
      </c>
      <c r="AV235" s="12" t="s">
        <v>79</v>
      </c>
      <c r="AW235" s="12" t="s">
        <v>31</v>
      </c>
      <c r="AX235" s="12" t="s">
        <v>69</v>
      </c>
      <c r="AY235" s="153" t="s">
        <v>212</v>
      </c>
    </row>
    <row r="236" spans="2:65" s="12" customFormat="1">
      <c r="B236" s="152"/>
      <c r="D236" s="150" t="s">
        <v>226</v>
      </c>
      <c r="E236" s="153" t="s">
        <v>19</v>
      </c>
      <c r="F236" s="154" t="s">
        <v>10378</v>
      </c>
      <c r="H236" s="155">
        <v>8.39</v>
      </c>
      <c r="I236" s="156"/>
      <c r="L236" s="152"/>
      <c r="M236" s="157"/>
      <c r="T236" s="158"/>
      <c r="AT236" s="153" t="s">
        <v>226</v>
      </c>
      <c r="AU236" s="153" t="s">
        <v>79</v>
      </c>
      <c r="AV236" s="12" t="s">
        <v>79</v>
      </c>
      <c r="AW236" s="12" t="s">
        <v>31</v>
      </c>
      <c r="AX236" s="12" t="s">
        <v>69</v>
      </c>
      <c r="AY236" s="153" t="s">
        <v>212</v>
      </c>
    </row>
    <row r="237" spans="2:65" s="12" customFormat="1">
      <c r="B237" s="152"/>
      <c r="D237" s="150" t="s">
        <v>226</v>
      </c>
      <c r="E237" s="153" t="s">
        <v>19</v>
      </c>
      <c r="F237" s="154" t="s">
        <v>10379</v>
      </c>
      <c r="H237" s="155">
        <v>8.39</v>
      </c>
      <c r="I237" s="156"/>
      <c r="L237" s="152"/>
      <c r="M237" s="157"/>
      <c r="T237" s="158"/>
      <c r="AT237" s="153" t="s">
        <v>226</v>
      </c>
      <c r="AU237" s="153" t="s">
        <v>79</v>
      </c>
      <c r="AV237" s="12" t="s">
        <v>79</v>
      </c>
      <c r="AW237" s="12" t="s">
        <v>31</v>
      </c>
      <c r="AX237" s="12" t="s">
        <v>69</v>
      </c>
      <c r="AY237" s="153" t="s">
        <v>212</v>
      </c>
    </row>
    <row r="238" spans="2:65" s="12" customFormat="1">
      <c r="B238" s="152"/>
      <c r="D238" s="150" t="s">
        <v>226</v>
      </c>
      <c r="E238" s="153" t="s">
        <v>19</v>
      </c>
      <c r="F238" s="154" t="s">
        <v>10380</v>
      </c>
      <c r="H238" s="155">
        <v>24.045000000000002</v>
      </c>
      <c r="I238" s="156"/>
      <c r="L238" s="152"/>
      <c r="M238" s="157"/>
      <c r="T238" s="158"/>
      <c r="AT238" s="153" t="s">
        <v>226</v>
      </c>
      <c r="AU238" s="153" t="s">
        <v>79</v>
      </c>
      <c r="AV238" s="12" t="s">
        <v>79</v>
      </c>
      <c r="AW238" s="12" t="s">
        <v>31</v>
      </c>
      <c r="AX238" s="12" t="s">
        <v>69</v>
      </c>
      <c r="AY238" s="153" t="s">
        <v>212</v>
      </c>
    </row>
    <row r="239" spans="2:65" s="13" customFormat="1">
      <c r="B239" s="159"/>
      <c r="D239" s="150" t="s">
        <v>226</v>
      </c>
      <c r="E239" s="160" t="s">
        <v>19</v>
      </c>
      <c r="F239" s="161" t="s">
        <v>228</v>
      </c>
      <c r="H239" s="162">
        <v>268.46699999999998</v>
      </c>
      <c r="I239" s="163"/>
      <c r="L239" s="159"/>
      <c r="M239" s="164"/>
      <c r="T239" s="165"/>
      <c r="AT239" s="160" t="s">
        <v>226</v>
      </c>
      <c r="AU239" s="160" t="s">
        <v>79</v>
      </c>
      <c r="AV239" s="13" t="s">
        <v>229</v>
      </c>
      <c r="AW239" s="13" t="s">
        <v>31</v>
      </c>
      <c r="AX239" s="13" t="s">
        <v>77</v>
      </c>
      <c r="AY239" s="160" t="s">
        <v>212</v>
      </c>
    </row>
    <row r="240" spans="2:65" s="1" customFormat="1" ht="16.5" customHeight="1">
      <c r="B240" s="34"/>
      <c r="C240" s="133" t="s">
        <v>795</v>
      </c>
      <c r="D240" s="133" t="s">
        <v>215</v>
      </c>
      <c r="E240" s="134" t="s">
        <v>10381</v>
      </c>
      <c r="F240" s="135" t="s">
        <v>10382</v>
      </c>
      <c r="G240" s="136" t="s">
        <v>536</v>
      </c>
      <c r="H240" s="137">
        <v>64.88</v>
      </c>
      <c r="I240" s="138"/>
      <c r="J240" s="139">
        <f>ROUND(I240*H240,2)</f>
        <v>0</v>
      </c>
      <c r="K240" s="135" t="s">
        <v>219</v>
      </c>
      <c r="L240" s="34"/>
      <c r="M240" s="140" t="s">
        <v>19</v>
      </c>
      <c r="N240" s="141" t="s">
        <v>40</v>
      </c>
      <c r="P240" s="142">
        <f>O240*H240</f>
        <v>0</v>
      </c>
      <c r="Q240" s="142">
        <v>2.0100000000000001E-3</v>
      </c>
      <c r="R240" s="142">
        <f>Q240*H240</f>
        <v>0.13040879999999999</v>
      </c>
      <c r="S240" s="142">
        <v>0</v>
      </c>
      <c r="T240" s="143">
        <f>S240*H240</f>
        <v>0</v>
      </c>
      <c r="AR240" s="144" t="s">
        <v>316</v>
      </c>
      <c r="AT240" s="144" t="s">
        <v>215</v>
      </c>
      <c r="AU240" s="144" t="s">
        <v>79</v>
      </c>
      <c r="AY240" s="19" t="s">
        <v>212</v>
      </c>
      <c r="BE240" s="145">
        <f>IF(N240="základní",J240,0)</f>
        <v>0</v>
      </c>
      <c r="BF240" s="145">
        <f>IF(N240="snížená",J240,0)</f>
        <v>0</v>
      </c>
      <c r="BG240" s="145">
        <f>IF(N240="zákl. přenesená",J240,0)</f>
        <v>0</v>
      </c>
      <c r="BH240" s="145">
        <f>IF(N240="sníž. přenesená",J240,0)</f>
        <v>0</v>
      </c>
      <c r="BI240" s="145">
        <f>IF(N240="nulová",J240,0)</f>
        <v>0</v>
      </c>
      <c r="BJ240" s="19" t="s">
        <v>77</v>
      </c>
      <c r="BK240" s="145">
        <f>ROUND(I240*H240,2)</f>
        <v>0</v>
      </c>
      <c r="BL240" s="19" t="s">
        <v>316</v>
      </c>
      <c r="BM240" s="144" t="s">
        <v>10383</v>
      </c>
    </row>
    <row r="241" spans="2:65" s="1" customFormat="1">
      <c r="B241" s="34"/>
      <c r="D241" s="146" t="s">
        <v>222</v>
      </c>
      <c r="F241" s="147" t="s">
        <v>10384</v>
      </c>
      <c r="I241" s="148"/>
      <c r="L241" s="34"/>
      <c r="M241" s="149"/>
      <c r="T241" s="55"/>
      <c r="AT241" s="19" t="s">
        <v>222</v>
      </c>
      <c r="AU241" s="19" t="s">
        <v>79</v>
      </c>
    </row>
    <row r="242" spans="2:65" s="1" customFormat="1" ht="19.5">
      <c r="B242" s="34"/>
      <c r="D242" s="150" t="s">
        <v>224</v>
      </c>
      <c r="F242" s="151" t="s">
        <v>10332</v>
      </c>
      <c r="I242" s="148"/>
      <c r="L242" s="34"/>
      <c r="M242" s="149"/>
      <c r="T242" s="55"/>
      <c r="AT242" s="19" t="s">
        <v>224</v>
      </c>
      <c r="AU242" s="19" t="s">
        <v>79</v>
      </c>
    </row>
    <row r="243" spans="2:65" s="12" customFormat="1">
      <c r="B243" s="152"/>
      <c r="D243" s="150" t="s">
        <v>226</v>
      </c>
      <c r="E243" s="153" t="s">
        <v>19</v>
      </c>
      <c r="F243" s="154" t="s">
        <v>10385</v>
      </c>
      <c r="H243" s="155">
        <v>64.88</v>
      </c>
      <c r="I243" s="156"/>
      <c r="L243" s="152"/>
      <c r="M243" s="157"/>
      <c r="T243" s="158"/>
      <c r="AT243" s="153" t="s">
        <v>226</v>
      </c>
      <c r="AU243" s="153" t="s">
        <v>79</v>
      </c>
      <c r="AV243" s="12" t="s">
        <v>79</v>
      </c>
      <c r="AW243" s="12" t="s">
        <v>31</v>
      </c>
      <c r="AX243" s="12" t="s">
        <v>77</v>
      </c>
      <c r="AY243" s="153" t="s">
        <v>212</v>
      </c>
    </row>
    <row r="244" spans="2:65" s="1" customFormat="1" ht="16.5" customHeight="1">
      <c r="B244" s="34"/>
      <c r="C244" s="133" t="s">
        <v>804</v>
      </c>
      <c r="D244" s="133" t="s">
        <v>215</v>
      </c>
      <c r="E244" s="134" t="s">
        <v>10386</v>
      </c>
      <c r="F244" s="135" t="s">
        <v>10387</v>
      </c>
      <c r="G244" s="136" t="s">
        <v>536</v>
      </c>
      <c r="H244" s="137">
        <v>94.343000000000004</v>
      </c>
      <c r="I244" s="138"/>
      <c r="J244" s="139">
        <f>ROUND(I244*H244,2)</f>
        <v>0</v>
      </c>
      <c r="K244" s="135" t="s">
        <v>219</v>
      </c>
      <c r="L244" s="34"/>
      <c r="M244" s="140" t="s">
        <v>19</v>
      </c>
      <c r="N244" s="141" t="s">
        <v>40</v>
      </c>
      <c r="P244" s="142">
        <f>O244*H244</f>
        <v>0</v>
      </c>
      <c r="Q244" s="142">
        <v>3.3800000000000002E-3</v>
      </c>
      <c r="R244" s="142">
        <f>Q244*H244</f>
        <v>0.31887934000000001</v>
      </c>
      <c r="S244" s="142">
        <v>0</v>
      </c>
      <c r="T244" s="143">
        <f>S244*H244</f>
        <v>0</v>
      </c>
      <c r="AR244" s="144" t="s">
        <v>316</v>
      </c>
      <c r="AT244" s="144" t="s">
        <v>215</v>
      </c>
      <c r="AU244" s="144" t="s">
        <v>79</v>
      </c>
      <c r="AY244" s="19" t="s">
        <v>212</v>
      </c>
      <c r="BE244" s="145">
        <f>IF(N244="základní",J244,0)</f>
        <v>0</v>
      </c>
      <c r="BF244" s="145">
        <f>IF(N244="snížená",J244,0)</f>
        <v>0</v>
      </c>
      <c r="BG244" s="145">
        <f>IF(N244="zákl. přenesená",J244,0)</f>
        <v>0</v>
      </c>
      <c r="BH244" s="145">
        <f>IF(N244="sníž. přenesená",J244,0)</f>
        <v>0</v>
      </c>
      <c r="BI244" s="145">
        <f>IF(N244="nulová",J244,0)</f>
        <v>0</v>
      </c>
      <c r="BJ244" s="19" t="s">
        <v>77</v>
      </c>
      <c r="BK244" s="145">
        <f>ROUND(I244*H244,2)</f>
        <v>0</v>
      </c>
      <c r="BL244" s="19" t="s">
        <v>316</v>
      </c>
      <c r="BM244" s="144" t="s">
        <v>10388</v>
      </c>
    </row>
    <row r="245" spans="2:65" s="1" customFormat="1">
      <c r="B245" s="34"/>
      <c r="D245" s="146" t="s">
        <v>222</v>
      </c>
      <c r="F245" s="147" t="s">
        <v>10389</v>
      </c>
      <c r="I245" s="148"/>
      <c r="L245" s="34"/>
      <c r="M245" s="149"/>
      <c r="T245" s="55"/>
      <c r="AT245" s="19" t="s">
        <v>222</v>
      </c>
      <c r="AU245" s="19" t="s">
        <v>79</v>
      </c>
    </row>
    <row r="246" spans="2:65" s="1" customFormat="1" ht="19.5">
      <c r="B246" s="34"/>
      <c r="D246" s="150" t="s">
        <v>224</v>
      </c>
      <c r="F246" s="151" t="s">
        <v>10332</v>
      </c>
      <c r="I246" s="148"/>
      <c r="L246" s="34"/>
      <c r="M246" s="149"/>
      <c r="T246" s="55"/>
      <c r="AT246" s="19" t="s">
        <v>224</v>
      </c>
      <c r="AU246" s="19" t="s">
        <v>79</v>
      </c>
    </row>
    <row r="247" spans="2:65" s="12" customFormat="1">
      <c r="B247" s="152"/>
      <c r="D247" s="150" t="s">
        <v>226</v>
      </c>
      <c r="E247" s="153" t="s">
        <v>19</v>
      </c>
      <c r="F247" s="154" t="s">
        <v>10390</v>
      </c>
      <c r="H247" s="155">
        <v>94.343000000000004</v>
      </c>
      <c r="I247" s="156"/>
      <c r="L247" s="152"/>
      <c r="M247" s="157"/>
      <c r="T247" s="158"/>
      <c r="AT247" s="153" t="s">
        <v>226</v>
      </c>
      <c r="AU247" s="153" t="s">
        <v>79</v>
      </c>
      <c r="AV247" s="12" t="s">
        <v>79</v>
      </c>
      <c r="AW247" s="12" t="s">
        <v>31</v>
      </c>
      <c r="AX247" s="12" t="s">
        <v>77</v>
      </c>
      <c r="AY247" s="153" t="s">
        <v>212</v>
      </c>
    </row>
    <row r="248" spans="2:65" s="1" customFormat="1" ht="16.5" customHeight="1">
      <c r="B248" s="34"/>
      <c r="C248" s="133" t="s">
        <v>815</v>
      </c>
      <c r="D248" s="133" t="s">
        <v>215</v>
      </c>
      <c r="E248" s="134" t="s">
        <v>10391</v>
      </c>
      <c r="F248" s="135" t="s">
        <v>10392</v>
      </c>
      <c r="G248" s="136" t="s">
        <v>536</v>
      </c>
      <c r="H248" s="137">
        <v>9.0510000000000002</v>
      </c>
      <c r="I248" s="138"/>
      <c r="J248" s="139">
        <f>ROUND(I248*H248,2)</f>
        <v>0</v>
      </c>
      <c r="K248" s="135" t="s">
        <v>219</v>
      </c>
      <c r="L248" s="34"/>
      <c r="M248" s="140" t="s">
        <v>19</v>
      </c>
      <c r="N248" s="141" t="s">
        <v>40</v>
      </c>
      <c r="P248" s="142">
        <f>O248*H248</f>
        <v>0</v>
      </c>
      <c r="Q248" s="142">
        <v>5.1900000000000002E-3</v>
      </c>
      <c r="R248" s="142">
        <f>Q248*H248</f>
        <v>4.697469E-2</v>
      </c>
      <c r="S248" s="142">
        <v>0</v>
      </c>
      <c r="T248" s="143">
        <f>S248*H248</f>
        <v>0</v>
      </c>
      <c r="AR248" s="144" t="s">
        <v>316</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316</v>
      </c>
      <c r="BM248" s="144" t="s">
        <v>10393</v>
      </c>
    </row>
    <row r="249" spans="2:65" s="1" customFormat="1">
      <c r="B249" s="34"/>
      <c r="D249" s="146" t="s">
        <v>222</v>
      </c>
      <c r="F249" s="147" t="s">
        <v>10394</v>
      </c>
      <c r="I249" s="148"/>
      <c r="L249" s="34"/>
      <c r="M249" s="149"/>
      <c r="T249" s="55"/>
      <c r="AT249" s="19" t="s">
        <v>222</v>
      </c>
      <c r="AU249" s="19" t="s">
        <v>79</v>
      </c>
    </row>
    <row r="250" spans="2:65" s="1" customFormat="1" ht="19.5">
      <c r="B250" s="34"/>
      <c r="D250" s="150" t="s">
        <v>224</v>
      </c>
      <c r="F250" s="151" t="s">
        <v>10332</v>
      </c>
      <c r="I250" s="148"/>
      <c r="L250" s="34"/>
      <c r="M250" s="149"/>
      <c r="T250" s="55"/>
      <c r="AT250" s="19" t="s">
        <v>224</v>
      </c>
      <c r="AU250" s="19" t="s">
        <v>79</v>
      </c>
    </row>
    <row r="251" spans="2:65" s="12" customFormat="1">
      <c r="B251" s="152"/>
      <c r="D251" s="150" t="s">
        <v>226</v>
      </c>
      <c r="E251" s="153" t="s">
        <v>19</v>
      </c>
      <c r="F251" s="154" t="s">
        <v>10395</v>
      </c>
      <c r="H251" s="155">
        <v>9.0510000000000002</v>
      </c>
      <c r="I251" s="156"/>
      <c r="L251" s="152"/>
      <c r="M251" s="157"/>
      <c r="T251" s="158"/>
      <c r="AT251" s="153" t="s">
        <v>226</v>
      </c>
      <c r="AU251" s="153" t="s">
        <v>79</v>
      </c>
      <c r="AV251" s="12" t="s">
        <v>79</v>
      </c>
      <c r="AW251" s="12" t="s">
        <v>31</v>
      </c>
      <c r="AX251" s="12" t="s">
        <v>77</v>
      </c>
      <c r="AY251" s="153" t="s">
        <v>212</v>
      </c>
    </row>
    <row r="252" spans="2:65" s="1" customFormat="1" ht="16.5" customHeight="1">
      <c r="B252" s="34"/>
      <c r="C252" s="133" t="s">
        <v>824</v>
      </c>
      <c r="D252" s="133" t="s">
        <v>215</v>
      </c>
      <c r="E252" s="134" t="s">
        <v>10396</v>
      </c>
      <c r="F252" s="135" t="s">
        <v>10397</v>
      </c>
      <c r="G252" s="136" t="s">
        <v>536</v>
      </c>
      <c r="H252" s="137">
        <v>2946.4989999999998</v>
      </c>
      <c r="I252" s="138"/>
      <c r="J252" s="139">
        <f>ROUND(I252*H252,2)</f>
        <v>0</v>
      </c>
      <c r="K252" s="135" t="s">
        <v>219</v>
      </c>
      <c r="L252" s="34"/>
      <c r="M252" s="140" t="s">
        <v>19</v>
      </c>
      <c r="N252" s="141" t="s">
        <v>40</v>
      </c>
      <c r="P252" s="142">
        <f>O252*H252</f>
        <v>0</v>
      </c>
      <c r="Q252" s="142">
        <v>0</v>
      </c>
      <c r="R252" s="142">
        <f>Q252*H252</f>
        <v>0</v>
      </c>
      <c r="S252" s="142">
        <v>0</v>
      </c>
      <c r="T252" s="143">
        <f>S252*H252</f>
        <v>0</v>
      </c>
      <c r="AR252" s="144" t="s">
        <v>316</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316</v>
      </c>
      <c r="BM252" s="144" t="s">
        <v>10398</v>
      </c>
    </row>
    <row r="253" spans="2:65" s="1" customFormat="1">
      <c r="B253" s="34"/>
      <c r="D253" s="146" t="s">
        <v>222</v>
      </c>
      <c r="F253" s="147" t="s">
        <v>10399</v>
      </c>
      <c r="I253" s="148"/>
      <c r="L253" s="34"/>
      <c r="M253" s="149"/>
      <c r="T253" s="55"/>
      <c r="AT253" s="19" t="s">
        <v>222</v>
      </c>
      <c r="AU253" s="19" t="s">
        <v>79</v>
      </c>
    </row>
    <row r="254" spans="2:65" s="12" customFormat="1">
      <c r="B254" s="152"/>
      <c r="D254" s="150" t="s">
        <v>226</v>
      </c>
      <c r="E254" s="153" t="s">
        <v>19</v>
      </c>
      <c r="F254" s="154" t="s">
        <v>10400</v>
      </c>
      <c r="H254" s="155">
        <v>3.17</v>
      </c>
      <c r="I254" s="156"/>
      <c r="L254" s="152"/>
      <c r="M254" s="157"/>
      <c r="T254" s="158"/>
      <c r="AT254" s="153" t="s">
        <v>226</v>
      </c>
      <c r="AU254" s="153" t="s">
        <v>79</v>
      </c>
      <c r="AV254" s="12" t="s">
        <v>79</v>
      </c>
      <c r="AW254" s="12" t="s">
        <v>31</v>
      </c>
      <c r="AX254" s="12" t="s">
        <v>69</v>
      </c>
      <c r="AY254" s="153" t="s">
        <v>212</v>
      </c>
    </row>
    <row r="255" spans="2:65" s="12" customFormat="1">
      <c r="B255" s="152"/>
      <c r="D255" s="150" t="s">
        <v>226</v>
      </c>
      <c r="E255" s="153" t="s">
        <v>19</v>
      </c>
      <c r="F255" s="154" t="s">
        <v>10401</v>
      </c>
      <c r="H255" s="155">
        <v>1931.2919999999999</v>
      </c>
      <c r="I255" s="156"/>
      <c r="L255" s="152"/>
      <c r="M255" s="157"/>
      <c r="T255" s="158"/>
      <c r="AT255" s="153" t="s">
        <v>226</v>
      </c>
      <c r="AU255" s="153" t="s">
        <v>79</v>
      </c>
      <c r="AV255" s="12" t="s">
        <v>79</v>
      </c>
      <c r="AW255" s="12" t="s">
        <v>31</v>
      </c>
      <c r="AX255" s="12" t="s">
        <v>69</v>
      </c>
      <c r="AY255" s="153" t="s">
        <v>212</v>
      </c>
    </row>
    <row r="256" spans="2:65" s="12" customFormat="1">
      <c r="B256" s="152"/>
      <c r="D256" s="150" t="s">
        <v>226</v>
      </c>
      <c r="E256" s="153" t="s">
        <v>19</v>
      </c>
      <c r="F256" s="154" t="s">
        <v>10402</v>
      </c>
      <c r="H256" s="155">
        <v>369.46100000000001</v>
      </c>
      <c r="I256" s="156"/>
      <c r="L256" s="152"/>
      <c r="M256" s="157"/>
      <c r="T256" s="158"/>
      <c r="AT256" s="153" t="s">
        <v>226</v>
      </c>
      <c r="AU256" s="153" t="s">
        <v>79</v>
      </c>
      <c r="AV256" s="12" t="s">
        <v>79</v>
      </c>
      <c r="AW256" s="12" t="s">
        <v>31</v>
      </c>
      <c r="AX256" s="12" t="s">
        <v>69</v>
      </c>
      <c r="AY256" s="153" t="s">
        <v>212</v>
      </c>
    </row>
    <row r="257" spans="2:65" s="12" customFormat="1">
      <c r="B257" s="152"/>
      <c r="D257" s="150" t="s">
        <v>226</v>
      </c>
      <c r="E257" s="153" t="s">
        <v>19</v>
      </c>
      <c r="F257" s="154" t="s">
        <v>10403</v>
      </c>
      <c r="H257" s="155">
        <v>241.94200000000001</v>
      </c>
      <c r="I257" s="156"/>
      <c r="L257" s="152"/>
      <c r="M257" s="157"/>
      <c r="T257" s="158"/>
      <c r="AT257" s="153" t="s">
        <v>226</v>
      </c>
      <c r="AU257" s="153" t="s">
        <v>79</v>
      </c>
      <c r="AV257" s="12" t="s">
        <v>79</v>
      </c>
      <c r="AW257" s="12" t="s">
        <v>31</v>
      </c>
      <c r="AX257" s="12" t="s">
        <v>69</v>
      </c>
      <c r="AY257" s="153" t="s">
        <v>212</v>
      </c>
    </row>
    <row r="258" spans="2:65" s="12" customFormat="1">
      <c r="B258" s="152"/>
      <c r="D258" s="150" t="s">
        <v>226</v>
      </c>
      <c r="E258" s="153" t="s">
        <v>19</v>
      </c>
      <c r="F258" s="154" t="s">
        <v>10404</v>
      </c>
      <c r="H258" s="155">
        <v>144.95099999999999</v>
      </c>
      <c r="I258" s="156"/>
      <c r="L258" s="152"/>
      <c r="M258" s="157"/>
      <c r="T258" s="158"/>
      <c r="AT258" s="153" t="s">
        <v>226</v>
      </c>
      <c r="AU258" s="153" t="s">
        <v>79</v>
      </c>
      <c r="AV258" s="12" t="s">
        <v>79</v>
      </c>
      <c r="AW258" s="12" t="s">
        <v>31</v>
      </c>
      <c r="AX258" s="12" t="s">
        <v>69</v>
      </c>
      <c r="AY258" s="153" t="s">
        <v>212</v>
      </c>
    </row>
    <row r="259" spans="2:65" s="12" customFormat="1">
      <c r="B259" s="152"/>
      <c r="D259" s="150" t="s">
        <v>226</v>
      </c>
      <c r="E259" s="153" t="s">
        <v>19</v>
      </c>
      <c r="F259" s="154" t="s">
        <v>10405</v>
      </c>
      <c r="H259" s="155">
        <v>255.68299999999999</v>
      </c>
      <c r="I259" s="156"/>
      <c r="L259" s="152"/>
      <c r="M259" s="157"/>
      <c r="T259" s="158"/>
      <c r="AT259" s="153" t="s">
        <v>226</v>
      </c>
      <c r="AU259" s="153" t="s">
        <v>79</v>
      </c>
      <c r="AV259" s="12" t="s">
        <v>79</v>
      </c>
      <c r="AW259" s="12" t="s">
        <v>31</v>
      </c>
      <c r="AX259" s="12" t="s">
        <v>69</v>
      </c>
      <c r="AY259" s="153" t="s">
        <v>212</v>
      </c>
    </row>
    <row r="260" spans="2:65" s="13" customFormat="1">
      <c r="B260" s="159"/>
      <c r="D260" s="150" t="s">
        <v>226</v>
      </c>
      <c r="E260" s="160" t="s">
        <v>19</v>
      </c>
      <c r="F260" s="161" t="s">
        <v>228</v>
      </c>
      <c r="H260" s="162">
        <v>2946.4989999999998</v>
      </c>
      <c r="I260" s="163"/>
      <c r="L260" s="159"/>
      <c r="M260" s="164"/>
      <c r="T260" s="165"/>
      <c r="AT260" s="160" t="s">
        <v>226</v>
      </c>
      <c r="AU260" s="160" t="s">
        <v>79</v>
      </c>
      <c r="AV260" s="13" t="s">
        <v>229</v>
      </c>
      <c r="AW260" s="13" t="s">
        <v>31</v>
      </c>
      <c r="AX260" s="13" t="s">
        <v>77</v>
      </c>
      <c r="AY260" s="160" t="s">
        <v>212</v>
      </c>
    </row>
    <row r="261" spans="2:65" s="1" customFormat="1" ht="16.5" customHeight="1">
      <c r="B261" s="34"/>
      <c r="C261" s="133" t="s">
        <v>832</v>
      </c>
      <c r="D261" s="133" t="s">
        <v>215</v>
      </c>
      <c r="E261" s="134" t="s">
        <v>10406</v>
      </c>
      <c r="F261" s="135" t="s">
        <v>10407</v>
      </c>
      <c r="G261" s="136" t="s">
        <v>536</v>
      </c>
      <c r="H261" s="137">
        <v>151.63999999999999</v>
      </c>
      <c r="I261" s="138"/>
      <c r="J261" s="139">
        <f>ROUND(I261*H261,2)</f>
        <v>0</v>
      </c>
      <c r="K261" s="135" t="s">
        <v>219</v>
      </c>
      <c r="L261" s="34"/>
      <c r="M261" s="140" t="s">
        <v>19</v>
      </c>
      <c r="N261" s="141" t="s">
        <v>40</v>
      </c>
      <c r="P261" s="142">
        <f>O261*H261</f>
        <v>0</v>
      </c>
      <c r="Q261" s="142">
        <v>0</v>
      </c>
      <c r="R261" s="142">
        <f>Q261*H261</f>
        <v>0</v>
      </c>
      <c r="S261" s="142">
        <v>0</v>
      </c>
      <c r="T261" s="143">
        <f>S261*H261</f>
        <v>0</v>
      </c>
      <c r="AR261" s="144" t="s">
        <v>316</v>
      </c>
      <c r="AT261" s="144" t="s">
        <v>215</v>
      </c>
      <c r="AU261" s="144" t="s">
        <v>79</v>
      </c>
      <c r="AY261" s="19" t="s">
        <v>212</v>
      </c>
      <c r="BE261" s="145">
        <f>IF(N261="základní",J261,0)</f>
        <v>0</v>
      </c>
      <c r="BF261" s="145">
        <f>IF(N261="snížená",J261,0)</f>
        <v>0</v>
      </c>
      <c r="BG261" s="145">
        <f>IF(N261="zákl. přenesená",J261,0)</f>
        <v>0</v>
      </c>
      <c r="BH261" s="145">
        <f>IF(N261="sníž. přenesená",J261,0)</f>
        <v>0</v>
      </c>
      <c r="BI261" s="145">
        <f>IF(N261="nulová",J261,0)</f>
        <v>0</v>
      </c>
      <c r="BJ261" s="19" t="s">
        <v>77</v>
      </c>
      <c r="BK261" s="145">
        <f>ROUND(I261*H261,2)</f>
        <v>0</v>
      </c>
      <c r="BL261" s="19" t="s">
        <v>316</v>
      </c>
      <c r="BM261" s="144" t="s">
        <v>10408</v>
      </c>
    </row>
    <row r="262" spans="2:65" s="1" customFormat="1">
      <c r="B262" s="34"/>
      <c r="D262" s="146" t="s">
        <v>222</v>
      </c>
      <c r="F262" s="147" t="s">
        <v>10409</v>
      </c>
      <c r="I262" s="148"/>
      <c r="L262" s="34"/>
      <c r="M262" s="149"/>
      <c r="T262" s="55"/>
      <c r="AT262" s="19" t="s">
        <v>222</v>
      </c>
      <c r="AU262" s="19" t="s">
        <v>79</v>
      </c>
    </row>
    <row r="263" spans="2:65" s="12" customFormat="1">
      <c r="B263" s="152"/>
      <c r="D263" s="150" t="s">
        <v>226</v>
      </c>
      <c r="E263" s="153" t="s">
        <v>19</v>
      </c>
      <c r="F263" s="154" t="s">
        <v>10410</v>
      </c>
      <c r="H263" s="155">
        <v>61.79</v>
      </c>
      <c r="I263" s="156"/>
      <c r="L263" s="152"/>
      <c r="M263" s="157"/>
      <c r="T263" s="158"/>
      <c r="AT263" s="153" t="s">
        <v>226</v>
      </c>
      <c r="AU263" s="153" t="s">
        <v>79</v>
      </c>
      <c r="AV263" s="12" t="s">
        <v>79</v>
      </c>
      <c r="AW263" s="12" t="s">
        <v>31</v>
      </c>
      <c r="AX263" s="12" t="s">
        <v>69</v>
      </c>
      <c r="AY263" s="153" t="s">
        <v>212</v>
      </c>
    </row>
    <row r="264" spans="2:65" s="12" customFormat="1">
      <c r="B264" s="152"/>
      <c r="D264" s="150" t="s">
        <v>226</v>
      </c>
      <c r="E264" s="153" t="s">
        <v>19</v>
      </c>
      <c r="F264" s="154" t="s">
        <v>10411</v>
      </c>
      <c r="H264" s="155">
        <v>89.85</v>
      </c>
      <c r="I264" s="156"/>
      <c r="L264" s="152"/>
      <c r="M264" s="157"/>
      <c r="T264" s="158"/>
      <c r="AT264" s="153" t="s">
        <v>226</v>
      </c>
      <c r="AU264" s="153" t="s">
        <v>79</v>
      </c>
      <c r="AV264" s="12" t="s">
        <v>79</v>
      </c>
      <c r="AW264" s="12" t="s">
        <v>31</v>
      </c>
      <c r="AX264" s="12" t="s">
        <v>69</v>
      </c>
      <c r="AY264" s="153" t="s">
        <v>212</v>
      </c>
    </row>
    <row r="265" spans="2:65" s="13" customFormat="1">
      <c r="B265" s="159"/>
      <c r="D265" s="150" t="s">
        <v>226</v>
      </c>
      <c r="E265" s="160" t="s">
        <v>19</v>
      </c>
      <c r="F265" s="161" t="s">
        <v>228</v>
      </c>
      <c r="H265" s="162">
        <v>151.63999999999999</v>
      </c>
      <c r="I265" s="163"/>
      <c r="L265" s="159"/>
      <c r="M265" s="164"/>
      <c r="T265" s="165"/>
      <c r="AT265" s="160" t="s">
        <v>226</v>
      </c>
      <c r="AU265" s="160" t="s">
        <v>79</v>
      </c>
      <c r="AV265" s="13" t="s">
        <v>229</v>
      </c>
      <c r="AW265" s="13" t="s">
        <v>31</v>
      </c>
      <c r="AX265" s="13" t="s">
        <v>77</v>
      </c>
      <c r="AY265" s="160" t="s">
        <v>212</v>
      </c>
    </row>
    <row r="266" spans="2:65" s="1" customFormat="1" ht="16.5" customHeight="1">
      <c r="B266" s="34"/>
      <c r="C266" s="133" t="s">
        <v>839</v>
      </c>
      <c r="D266" s="133" t="s">
        <v>215</v>
      </c>
      <c r="E266" s="134" t="s">
        <v>10412</v>
      </c>
      <c r="F266" s="135" t="s">
        <v>10413</v>
      </c>
      <c r="G266" s="136" t="s">
        <v>536</v>
      </c>
      <c r="H266" s="137">
        <v>8.6199999999999992</v>
      </c>
      <c r="I266" s="138"/>
      <c r="J266" s="139">
        <f>ROUND(I266*H266,2)</f>
        <v>0</v>
      </c>
      <c r="K266" s="135" t="s">
        <v>219</v>
      </c>
      <c r="L266" s="34"/>
      <c r="M266" s="140" t="s">
        <v>19</v>
      </c>
      <c r="N266" s="141" t="s">
        <v>40</v>
      </c>
      <c r="P266" s="142">
        <f>O266*H266</f>
        <v>0</v>
      </c>
      <c r="Q266" s="142">
        <v>0</v>
      </c>
      <c r="R266" s="142">
        <f>Q266*H266</f>
        <v>0</v>
      </c>
      <c r="S266" s="142">
        <v>0</v>
      </c>
      <c r="T266" s="143">
        <f>S266*H266</f>
        <v>0</v>
      </c>
      <c r="AR266" s="144" t="s">
        <v>316</v>
      </c>
      <c r="AT266" s="144" t="s">
        <v>215</v>
      </c>
      <c r="AU266" s="144" t="s">
        <v>79</v>
      </c>
      <c r="AY266" s="19" t="s">
        <v>212</v>
      </c>
      <c r="BE266" s="145">
        <f>IF(N266="základní",J266,0)</f>
        <v>0</v>
      </c>
      <c r="BF266" s="145">
        <f>IF(N266="snížená",J266,0)</f>
        <v>0</v>
      </c>
      <c r="BG266" s="145">
        <f>IF(N266="zákl. přenesená",J266,0)</f>
        <v>0</v>
      </c>
      <c r="BH266" s="145">
        <f>IF(N266="sníž. přenesená",J266,0)</f>
        <v>0</v>
      </c>
      <c r="BI266" s="145">
        <f>IF(N266="nulová",J266,0)</f>
        <v>0</v>
      </c>
      <c r="BJ266" s="19" t="s">
        <v>77</v>
      </c>
      <c r="BK266" s="145">
        <f>ROUND(I266*H266,2)</f>
        <v>0</v>
      </c>
      <c r="BL266" s="19" t="s">
        <v>316</v>
      </c>
      <c r="BM266" s="144" t="s">
        <v>10414</v>
      </c>
    </row>
    <row r="267" spans="2:65" s="1" customFormat="1">
      <c r="B267" s="34"/>
      <c r="D267" s="146" t="s">
        <v>222</v>
      </c>
      <c r="F267" s="147" t="s">
        <v>10415</v>
      </c>
      <c r="I267" s="148"/>
      <c r="L267" s="34"/>
      <c r="M267" s="149"/>
      <c r="T267" s="55"/>
      <c r="AT267" s="19" t="s">
        <v>222</v>
      </c>
      <c r="AU267" s="19" t="s">
        <v>79</v>
      </c>
    </row>
    <row r="268" spans="2:65" s="12" customFormat="1">
      <c r="B268" s="152"/>
      <c r="D268" s="150" t="s">
        <v>226</v>
      </c>
      <c r="E268" s="153" t="s">
        <v>19</v>
      </c>
      <c r="F268" s="154" t="s">
        <v>10416</v>
      </c>
      <c r="H268" s="155">
        <v>8.6199999999999992</v>
      </c>
      <c r="I268" s="156"/>
      <c r="L268" s="152"/>
      <c r="M268" s="157"/>
      <c r="T268" s="158"/>
      <c r="AT268" s="153" t="s">
        <v>226</v>
      </c>
      <c r="AU268" s="153" t="s">
        <v>79</v>
      </c>
      <c r="AV268" s="12" t="s">
        <v>79</v>
      </c>
      <c r="AW268" s="12" t="s">
        <v>31</v>
      </c>
      <c r="AX268" s="12" t="s">
        <v>77</v>
      </c>
      <c r="AY268" s="153" t="s">
        <v>212</v>
      </c>
    </row>
    <row r="269" spans="2:65" s="1" customFormat="1" ht="16.5" customHeight="1">
      <c r="B269" s="34"/>
      <c r="C269" s="133" t="s">
        <v>847</v>
      </c>
      <c r="D269" s="133" t="s">
        <v>215</v>
      </c>
      <c r="E269" s="134" t="s">
        <v>10417</v>
      </c>
      <c r="F269" s="135" t="s">
        <v>10418</v>
      </c>
      <c r="G269" s="136" t="s">
        <v>218</v>
      </c>
      <c r="H269" s="137">
        <v>1</v>
      </c>
      <c r="I269" s="138"/>
      <c r="J269" s="139">
        <f>ROUND(I269*H269,2)</f>
        <v>0</v>
      </c>
      <c r="K269" s="135" t="s">
        <v>5488</v>
      </c>
      <c r="L269" s="34"/>
      <c r="M269" s="140" t="s">
        <v>19</v>
      </c>
      <c r="N269" s="141" t="s">
        <v>40</v>
      </c>
      <c r="P269" s="142">
        <f>O269*H269</f>
        <v>0</v>
      </c>
      <c r="Q269" s="142">
        <v>0</v>
      </c>
      <c r="R269" s="142">
        <f>Q269*H269</f>
        <v>0</v>
      </c>
      <c r="S269" s="142">
        <v>0</v>
      </c>
      <c r="T269" s="143">
        <f>S269*H269</f>
        <v>0</v>
      </c>
      <c r="AR269" s="144" t="s">
        <v>316</v>
      </c>
      <c r="AT269" s="144" t="s">
        <v>215</v>
      </c>
      <c r="AU269" s="144" t="s">
        <v>79</v>
      </c>
      <c r="AY269" s="19" t="s">
        <v>212</v>
      </c>
      <c r="BE269" s="145">
        <f>IF(N269="základní",J269,0)</f>
        <v>0</v>
      </c>
      <c r="BF269" s="145">
        <f>IF(N269="snížená",J269,0)</f>
        <v>0</v>
      </c>
      <c r="BG269" s="145">
        <f>IF(N269="zákl. přenesená",J269,0)</f>
        <v>0</v>
      </c>
      <c r="BH269" s="145">
        <f>IF(N269="sníž. přenesená",J269,0)</f>
        <v>0</v>
      </c>
      <c r="BI269" s="145">
        <f>IF(N269="nulová",J269,0)</f>
        <v>0</v>
      </c>
      <c r="BJ269" s="19" t="s">
        <v>77</v>
      </c>
      <c r="BK269" s="145">
        <f>ROUND(I269*H269,2)</f>
        <v>0</v>
      </c>
      <c r="BL269" s="19" t="s">
        <v>316</v>
      </c>
      <c r="BM269" s="144" t="s">
        <v>10419</v>
      </c>
    </row>
    <row r="270" spans="2:65" s="1" customFormat="1" ht="16.5" customHeight="1">
      <c r="B270" s="34"/>
      <c r="C270" s="133" t="s">
        <v>853</v>
      </c>
      <c r="D270" s="133" t="s">
        <v>215</v>
      </c>
      <c r="E270" s="134" t="s">
        <v>10420</v>
      </c>
      <c r="F270" s="135" t="s">
        <v>9321</v>
      </c>
      <c r="G270" s="136" t="s">
        <v>218</v>
      </c>
      <c r="H270" s="137">
        <v>1</v>
      </c>
      <c r="I270" s="138"/>
      <c r="J270" s="139">
        <f>ROUND(I270*H270,2)</f>
        <v>0</v>
      </c>
      <c r="K270" s="135" t="s">
        <v>5488</v>
      </c>
      <c r="L270" s="34"/>
      <c r="M270" s="140" t="s">
        <v>19</v>
      </c>
      <c r="N270" s="141" t="s">
        <v>40</v>
      </c>
      <c r="P270" s="142">
        <f>O270*H270</f>
        <v>0</v>
      </c>
      <c r="Q270" s="142">
        <v>0</v>
      </c>
      <c r="R270" s="142">
        <f>Q270*H270</f>
        <v>0</v>
      </c>
      <c r="S270" s="142">
        <v>0</v>
      </c>
      <c r="T270" s="143">
        <f>S270*H270</f>
        <v>0</v>
      </c>
      <c r="AR270" s="144" t="s">
        <v>316</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316</v>
      </c>
      <c r="BM270" s="144" t="s">
        <v>10421</v>
      </c>
    </row>
    <row r="271" spans="2:65" s="1" customFormat="1" ht="16.5" customHeight="1">
      <c r="B271" s="34"/>
      <c r="C271" s="133" t="s">
        <v>858</v>
      </c>
      <c r="D271" s="133" t="s">
        <v>215</v>
      </c>
      <c r="E271" s="134" t="s">
        <v>10422</v>
      </c>
      <c r="F271" s="135" t="s">
        <v>9325</v>
      </c>
      <c r="G271" s="136" t="s">
        <v>218</v>
      </c>
      <c r="H271" s="137">
        <v>1</v>
      </c>
      <c r="I271" s="138"/>
      <c r="J271" s="139">
        <f>ROUND(I271*H271,2)</f>
        <v>0</v>
      </c>
      <c r="K271" s="135" t="s">
        <v>5488</v>
      </c>
      <c r="L271" s="34"/>
      <c r="M271" s="140" t="s">
        <v>19</v>
      </c>
      <c r="N271" s="141" t="s">
        <v>40</v>
      </c>
      <c r="P271" s="142">
        <f>O271*H271</f>
        <v>0</v>
      </c>
      <c r="Q271" s="142">
        <v>0</v>
      </c>
      <c r="R271" s="142">
        <f>Q271*H271</f>
        <v>0</v>
      </c>
      <c r="S271" s="142">
        <v>0</v>
      </c>
      <c r="T271" s="143">
        <f>S271*H271</f>
        <v>0</v>
      </c>
      <c r="AR271" s="144" t="s">
        <v>316</v>
      </c>
      <c r="AT271" s="144" t="s">
        <v>215</v>
      </c>
      <c r="AU271" s="144" t="s">
        <v>79</v>
      </c>
      <c r="AY271" s="19" t="s">
        <v>212</v>
      </c>
      <c r="BE271" s="145">
        <f>IF(N271="základní",J271,0)</f>
        <v>0</v>
      </c>
      <c r="BF271" s="145">
        <f>IF(N271="snížená",J271,0)</f>
        <v>0</v>
      </c>
      <c r="BG271" s="145">
        <f>IF(N271="zákl. přenesená",J271,0)</f>
        <v>0</v>
      </c>
      <c r="BH271" s="145">
        <f>IF(N271="sníž. přenesená",J271,0)</f>
        <v>0</v>
      </c>
      <c r="BI271" s="145">
        <f>IF(N271="nulová",J271,0)</f>
        <v>0</v>
      </c>
      <c r="BJ271" s="19" t="s">
        <v>77</v>
      </c>
      <c r="BK271" s="145">
        <f>ROUND(I271*H271,2)</f>
        <v>0</v>
      </c>
      <c r="BL271" s="19" t="s">
        <v>316</v>
      </c>
      <c r="BM271" s="144" t="s">
        <v>10423</v>
      </c>
    </row>
    <row r="272" spans="2:65" s="1" customFormat="1" ht="24.2" customHeight="1">
      <c r="B272" s="34"/>
      <c r="C272" s="133" t="s">
        <v>864</v>
      </c>
      <c r="D272" s="133" t="s">
        <v>215</v>
      </c>
      <c r="E272" s="134" t="s">
        <v>10424</v>
      </c>
      <c r="F272" s="135" t="s">
        <v>10425</v>
      </c>
      <c r="G272" s="136" t="s">
        <v>4232</v>
      </c>
      <c r="H272" s="196"/>
      <c r="I272" s="138"/>
      <c r="J272" s="139">
        <f>ROUND(I272*H272,2)</f>
        <v>0</v>
      </c>
      <c r="K272" s="135" t="s">
        <v>219</v>
      </c>
      <c r="L272" s="34"/>
      <c r="M272" s="140" t="s">
        <v>19</v>
      </c>
      <c r="N272" s="141" t="s">
        <v>40</v>
      </c>
      <c r="P272" s="142">
        <f>O272*H272</f>
        <v>0</v>
      </c>
      <c r="Q272" s="142">
        <v>0</v>
      </c>
      <c r="R272" s="142">
        <f>Q272*H272</f>
        <v>0</v>
      </c>
      <c r="S272" s="142">
        <v>0</v>
      </c>
      <c r="T272" s="143">
        <f>S272*H272</f>
        <v>0</v>
      </c>
      <c r="AR272" s="144" t="s">
        <v>229</v>
      </c>
      <c r="AT272" s="144" t="s">
        <v>215</v>
      </c>
      <c r="AU272" s="144" t="s">
        <v>79</v>
      </c>
      <c r="AY272" s="19" t="s">
        <v>212</v>
      </c>
      <c r="BE272" s="145">
        <f>IF(N272="základní",J272,0)</f>
        <v>0</v>
      </c>
      <c r="BF272" s="145">
        <f>IF(N272="snížená",J272,0)</f>
        <v>0</v>
      </c>
      <c r="BG272" s="145">
        <f>IF(N272="zákl. přenesená",J272,0)</f>
        <v>0</v>
      </c>
      <c r="BH272" s="145">
        <f>IF(N272="sníž. přenesená",J272,0)</f>
        <v>0</v>
      </c>
      <c r="BI272" s="145">
        <f>IF(N272="nulová",J272,0)</f>
        <v>0</v>
      </c>
      <c r="BJ272" s="19" t="s">
        <v>77</v>
      </c>
      <c r="BK272" s="145">
        <f>ROUND(I272*H272,2)</f>
        <v>0</v>
      </c>
      <c r="BL272" s="19" t="s">
        <v>229</v>
      </c>
      <c r="BM272" s="144" t="s">
        <v>10426</v>
      </c>
    </row>
    <row r="273" spans="2:65" s="1" customFormat="1">
      <c r="B273" s="34"/>
      <c r="D273" s="146" t="s">
        <v>222</v>
      </c>
      <c r="F273" s="147" t="s">
        <v>10427</v>
      </c>
      <c r="I273" s="148"/>
      <c r="L273" s="34"/>
      <c r="M273" s="149"/>
      <c r="T273" s="55"/>
      <c r="AT273" s="19" t="s">
        <v>222</v>
      </c>
      <c r="AU273" s="19" t="s">
        <v>79</v>
      </c>
    </row>
    <row r="274" spans="2:65" s="1" customFormat="1" ht="16.5" customHeight="1">
      <c r="B274" s="34"/>
      <c r="C274" s="133" t="s">
        <v>870</v>
      </c>
      <c r="D274" s="133" t="s">
        <v>215</v>
      </c>
      <c r="E274" s="134" t="s">
        <v>10274</v>
      </c>
      <c r="F274" s="135" t="s">
        <v>10275</v>
      </c>
      <c r="G274" s="136" t="s">
        <v>408</v>
      </c>
      <c r="H274" s="137">
        <v>16</v>
      </c>
      <c r="I274" s="138"/>
      <c r="J274" s="139">
        <f>ROUND(I274*H274,2)</f>
        <v>0</v>
      </c>
      <c r="K274" s="135" t="s">
        <v>219</v>
      </c>
      <c r="L274" s="34"/>
      <c r="M274" s="140" t="s">
        <v>19</v>
      </c>
      <c r="N274" s="141" t="s">
        <v>40</v>
      </c>
      <c r="P274" s="142">
        <f>O274*H274</f>
        <v>0</v>
      </c>
      <c r="Q274" s="142">
        <v>0</v>
      </c>
      <c r="R274" s="142">
        <f>Q274*H274</f>
        <v>0</v>
      </c>
      <c r="S274" s="142">
        <v>0</v>
      </c>
      <c r="T274" s="143">
        <f>S274*H274</f>
        <v>0</v>
      </c>
      <c r="AR274" s="144" t="s">
        <v>229</v>
      </c>
      <c r="AT274" s="144" t="s">
        <v>215</v>
      </c>
      <c r="AU274" s="144" t="s">
        <v>79</v>
      </c>
      <c r="AY274" s="19" t="s">
        <v>212</v>
      </c>
      <c r="BE274" s="145">
        <f>IF(N274="základní",J274,0)</f>
        <v>0</v>
      </c>
      <c r="BF274" s="145">
        <f>IF(N274="snížená",J274,0)</f>
        <v>0</v>
      </c>
      <c r="BG274" s="145">
        <f>IF(N274="zákl. přenesená",J274,0)</f>
        <v>0</v>
      </c>
      <c r="BH274" s="145">
        <f>IF(N274="sníž. přenesená",J274,0)</f>
        <v>0</v>
      </c>
      <c r="BI274" s="145">
        <f>IF(N274="nulová",J274,0)</f>
        <v>0</v>
      </c>
      <c r="BJ274" s="19" t="s">
        <v>77</v>
      </c>
      <c r="BK274" s="145">
        <f>ROUND(I274*H274,2)</f>
        <v>0</v>
      </c>
      <c r="BL274" s="19" t="s">
        <v>229</v>
      </c>
      <c r="BM274" s="144" t="s">
        <v>10428</v>
      </c>
    </row>
    <row r="275" spans="2:65" s="1" customFormat="1">
      <c r="B275" s="34"/>
      <c r="D275" s="146" t="s">
        <v>222</v>
      </c>
      <c r="F275" s="147" t="s">
        <v>10277</v>
      </c>
      <c r="I275" s="148"/>
      <c r="L275" s="34"/>
      <c r="M275" s="149"/>
      <c r="T275" s="55"/>
      <c r="AT275" s="19" t="s">
        <v>222</v>
      </c>
      <c r="AU275" s="19" t="s">
        <v>79</v>
      </c>
    </row>
    <row r="276" spans="2:65" s="1" customFormat="1" ht="29.25">
      <c r="B276" s="34"/>
      <c r="D276" s="150" t="s">
        <v>224</v>
      </c>
      <c r="F276" s="151" t="s">
        <v>6435</v>
      </c>
      <c r="I276" s="148"/>
      <c r="L276" s="34"/>
      <c r="M276" s="149"/>
      <c r="T276" s="55"/>
      <c r="AT276" s="19" t="s">
        <v>224</v>
      </c>
      <c r="AU276" s="19" t="s">
        <v>79</v>
      </c>
    </row>
    <row r="277" spans="2:65" s="11" customFormat="1" ht="22.9" customHeight="1">
      <c r="B277" s="121"/>
      <c r="D277" s="122" t="s">
        <v>68</v>
      </c>
      <c r="E277" s="131" t="s">
        <v>10429</v>
      </c>
      <c r="F277" s="131" t="s">
        <v>10430</v>
      </c>
      <c r="I277" s="124"/>
      <c r="J277" s="132">
        <f>BK277</f>
        <v>0</v>
      </c>
      <c r="L277" s="121"/>
      <c r="M277" s="126"/>
      <c r="P277" s="127">
        <f>SUM(P278:P435)</f>
        <v>0</v>
      </c>
      <c r="R277" s="127">
        <f>SUM(R278:R435)</f>
        <v>0.10676000000000001</v>
      </c>
      <c r="T277" s="128">
        <f>SUM(T278:T435)</f>
        <v>0</v>
      </c>
      <c r="AR277" s="122" t="s">
        <v>79</v>
      </c>
      <c r="AT277" s="129" t="s">
        <v>68</v>
      </c>
      <c r="AU277" s="129" t="s">
        <v>77</v>
      </c>
      <c r="AY277" s="122" t="s">
        <v>212</v>
      </c>
      <c r="BK277" s="130">
        <f>SUM(BK278:BK435)</f>
        <v>0</v>
      </c>
    </row>
    <row r="278" spans="2:65" s="1" customFormat="1" ht="16.5" customHeight="1">
      <c r="B278" s="34"/>
      <c r="C278" s="133" t="s">
        <v>876</v>
      </c>
      <c r="D278" s="133" t="s">
        <v>215</v>
      </c>
      <c r="E278" s="134" t="s">
        <v>10431</v>
      </c>
      <c r="F278" s="135" t="s">
        <v>10432</v>
      </c>
      <c r="G278" s="136" t="s">
        <v>1710</v>
      </c>
      <c r="H278" s="137">
        <v>2</v>
      </c>
      <c r="I278" s="138"/>
      <c r="J278" s="139">
        <f>ROUND(I278*H278,2)</f>
        <v>0</v>
      </c>
      <c r="K278" s="135" t="s">
        <v>219</v>
      </c>
      <c r="L278" s="34"/>
      <c r="M278" s="140" t="s">
        <v>19</v>
      </c>
      <c r="N278" s="141" t="s">
        <v>40</v>
      </c>
      <c r="P278" s="142">
        <f>O278*H278</f>
        <v>0</v>
      </c>
      <c r="Q278" s="142">
        <v>1.6930000000000001E-2</v>
      </c>
      <c r="R278" s="142">
        <f>Q278*H278</f>
        <v>3.3860000000000001E-2</v>
      </c>
      <c r="S278" s="142">
        <v>0</v>
      </c>
      <c r="T278" s="143">
        <f>S278*H278</f>
        <v>0</v>
      </c>
      <c r="AR278" s="144" t="s">
        <v>316</v>
      </c>
      <c r="AT278" s="144" t="s">
        <v>215</v>
      </c>
      <c r="AU278" s="144" t="s">
        <v>79</v>
      </c>
      <c r="AY278" s="19" t="s">
        <v>212</v>
      </c>
      <c r="BE278" s="145">
        <f>IF(N278="základní",J278,0)</f>
        <v>0</v>
      </c>
      <c r="BF278" s="145">
        <f>IF(N278="snížená",J278,0)</f>
        <v>0</v>
      </c>
      <c r="BG278" s="145">
        <f>IF(N278="zákl. přenesená",J278,0)</f>
        <v>0</v>
      </c>
      <c r="BH278" s="145">
        <f>IF(N278="sníž. přenesená",J278,0)</f>
        <v>0</v>
      </c>
      <c r="BI278" s="145">
        <f>IF(N278="nulová",J278,0)</f>
        <v>0</v>
      </c>
      <c r="BJ278" s="19" t="s">
        <v>77</v>
      </c>
      <c r="BK278" s="145">
        <f>ROUND(I278*H278,2)</f>
        <v>0</v>
      </c>
      <c r="BL278" s="19" t="s">
        <v>316</v>
      </c>
      <c r="BM278" s="144" t="s">
        <v>10433</v>
      </c>
    </row>
    <row r="279" spans="2:65" s="1" customFormat="1">
      <c r="B279" s="34"/>
      <c r="D279" s="146" t="s">
        <v>222</v>
      </c>
      <c r="F279" s="147" t="s">
        <v>10434</v>
      </c>
      <c r="I279" s="148"/>
      <c r="L279" s="34"/>
      <c r="M279" s="149"/>
      <c r="T279" s="55"/>
      <c r="AT279" s="19" t="s">
        <v>222</v>
      </c>
      <c r="AU279" s="19" t="s">
        <v>79</v>
      </c>
    </row>
    <row r="280" spans="2:65" s="12" customFormat="1">
      <c r="B280" s="152"/>
      <c r="D280" s="150" t="s">
        <v>226</v>
      </c>
      <c r="E280" s="153" t="s">
        <v>19</v>
      </c>
      <c r="F280" s="154" t="s">
        <v>10435</v>
      </c>
      <c r="H280" s="155">
        <v>2</v>
      </c>
      <c r="I280" s="156"/>
      <c r="L280" s="152"/>
      <c r="M280" s="157"/>
      <c r="T280" s="158"/>
      <c r="AT280" s="153" t="s">
        <v>226</v>
      </c>
      <c r="AU280" s="153" t="s">
        <v>79</v>
      </c>
      <c r="AV280" s="12" t="s">
        <v>79</v>
      </c>
      <c r="AW280" s="12" t="s">
        <v>31</v>
      </c>
      <c r="AX280" s="12" t="s">
        <v>77</v>
      </c>
      <c r="AY280" s="153" t="s">
        <v>212</v>
      </c>
    </row>
    <row r="281" spans="2:65" s="1" customFormat="1" ht="16.5" customHeight="1">
      <c r="B281" s="34"/>
      <c r="C281" s="133" t="s">
        <v>882</v>
      </c>
      <c r="D281" s="133" t="s">
        <v>215</v>
      </c>
      <c r="E281" s="134" t="s">
        <v>10436</v>
      </c>
      <c r="F281" s="135" t="s">
        <v>10437</v>
      </c>
      <c r="G281" s="136" t="s">
        <v>624</v>
      </c>
      <c r="H281" s="137">
        <v>30</v>
      </c>
      <c r="I281" s="138"/>
      <c r="J281" s="139">
        <f>ROUND(I281*H281,2)</f>
        <v>0</v>
      </c>
      <c r="K281" s="135" t="s">
        <v>219</v>
      </c>
      <c r="L281" s="34"/>
      <c r="M281" s="140" t="s">
        <v>19</v>
      </c>
      <c r="N281" s="141" t="s">
        <v>40</v>
      </c>
      <c r="P281" s="142">
        <f>O281*H281</f>
        <v>0</v>
      </c>
      <c r="Q281" s="142">
        <v>2.4000000000000001E-4</v>
      </c>
      <c r="R281" s="142">
        <f>Q281*H281</f>
        <v>7.1999999999999998E-3</v>
      </c>
      <c r="S281" s="142">
        <v>0</v>
      </c>
      <c r="T281" s="143">
        <f>S281*H281</f>
        <v>0</v>
      </c>
      <c r="AR281" s="144" t="s">
        <v>316</v>
      </c>
      <c r="AT281" s="144" t="s">
        <v>215</v>
      </c>
      <c r="AU281" s="144" t="s">
        <v>79</v>
      </c>
      <c r="AY281" s="19" t="s">
        <v>212</v>
      </c>
      <c r="BE281" s="145">
        <f>IF(N281="základní",J281,0)</f>
        <v>0</v>
      </c>
      <c r="BF281" s="145">
        <f>IF(N281="snížená",J281,0)</f>
        <v>0</v>
      </c>
      <c r="BG281" s="145">
        <f>IF(N281="zákl. přenesená",J281,0)</f>
        <v>0</v>
      </c>
      <c r="BH281" s="145">
        <f>IF(N281="sníž. přenesená",J281,0)</f>
        <v>0</v>
      </c>
      <c r="BI281" s="145">
        <f>IF(N281="nulová",J281,0)</f>
        <v>0</v>
      </c>
      <c r="BJ281" s="19" t="s">
        <v>77</v>
      </c>
      <c r="BK281" s="145">
        <f>ROUND(I281*H281,2)</f>
        <v>0</v>
      </c>
      <c r="BL281" s="19" t="s">
        <v>316</v>
      </c>
      <c r="BM281" s="144" t="s">
        <v>10438</v>
      </c>
    </row>
    <row r="282" spans="2:65" s="1" customFormat="1">
      <c r="B282" s="34"/>
      <c r="D282" s="146" t="s">
        <v>222</v>
      </c>
      <c r="F282" s="147" t="s">
        <v>10439</v>
      </c>
      <c r="I282" s="148"/>
      <c r="L282" s="34"/>
      <c r="M282" s="149"/>
      <c r="T282" s="55"/>
      <c r="AT282" s="19" t="s">
        <v>222</v>
      </c>
      <c r="AU282" s="19" t="s">
        <v>79</v>
      </c>
    </row>
    <row r="283" spans="2:65" s="12" customFormat="1">
      <c r="B283" s="152"/>
      <c r="D283" s="150" t="s">
        <v>226</v>
      </c>
      <c r="E283" s="153" t="s">
        <v>19</v>
      </c>
      <c r="F283" s="154" t="s">
        <v>10440</v>
      </c>
      <c r="H283" s="155">
        <v>30</v>
      </c>
      <c r="I283" s="156"/>
      <c r="L283" s="152"/>
      <c r="M283" s="157"/>
      <c r="T283" s="158"/>
      <c r="AT283" s="153" t="s">
        <v>226</v>
      </c>
      <c r="AU283" s="153" t="s">
        <v>79</v>
      </c>
      <c r="AV283" s="12" t="s">
        <v>79</v>
      </c>
      <c r="AW283" s="12" t="s">
        <v>31</v>
      </c>
      <c r="AX283" s="12" t="s">
        <v>77</v>
      </c>
      <c r="AY283" s="153" t="s">
        <v>212</v>
      </c>
    </row>
    <row r="284" spans="2:65" s="1" customFormat="1" ht="16.5" customHeight="1">
      <c r="B284" s="34"/>
      <c r="C284" s="133" t="s">
        <v>888</v>
      </c>
      <c r="D284" s="133" t="s">
        <v>215</v>
      </c>
      <c r="E284" s="134" t="s">
        <v>10441</v>
      </c>
      <c r="F284" s="135" t="s">
        <v>10442</v>
      </c>
      <c r="G284" s="136" t="s">
        <v>624</v>
      </c>
      <c r="H284" s="137">
        <v>4</v>
      </c>
      <c r="I284" s="138"/>
      <c r="J284" s="139">
        <f>ROUND(I284*H284,2)</f>
        <v>0</v>
      </c>
      <c r="K284" s="135" t="s">
        <v>219</v>
      </c>
      <c r="L284" s="34"/>
      <c r="M284" s="140" t="s">
        <v>19</v>
      </c>
      <c r="N284" s="141" t="s">
        <v>40</v>
      </c>
      <c r="P284" s="142">
        <f>O284*H284</f>
        <v>0</v>
      </c>
      <c r="Q284" s="142">
        <v>1.6000000000000001E-4</v>
      </c>
      <c r="R284" s="142">
        <f>Q284*H284</f>
        <v>6.4000000000000005E-4</v>
      </c>
      <c r="S284" s="142">
        <v>0</v>
      </c>
      <c r="T284" s="143">
        <f>S284*H284</f>
        <v>0</v>
      </c>
      <c r="AR284" s="144" t="s">
        <v>316</v>
      </c>
      <c r="AT284" s="144" t="s">
        <v>215</v>
      </c>
      <c r="AU284" s="144" t="s">
        <v>79</v>
      </c>
      <c r="AY284" s="19" t="s">
        <v>212</v>
      </c>
      <c r="BE284" s="145">
        <f>IF(N284="základní",J284,0)</f>
        <v>0</v>
      </c>
      <c r="BF284" s="145">
        <f>IF(N284="snížená",J284,0)</f>
        <v>0</v>
      </c>
      <c r="BG284" s="145">
        <f>IF(N284="zákl. přenesená",J284,0)</f>
        <v>0</v>
      </c>
      <c r="BH284" s="145">
        <f>IF(N284="sníž. přenesená",J284,0)</f>
        <v>0</v>
      </c>
      <c r="BI284" s="145">
        <f>IF(N284="nulová",J284,0)</f>
        <v>0</v>
      </c>
      <c r="BJ284" s="19" t="s">
        <v>77</v>
      </c>
      <c r="BK284" s="145">
        <f>ROUND(I284*H284,2)</f>
        <v>0</v>
      </c>
      <c r="BL284" s="19" t="s">
        <v>316</v>
      </c>
      <c r="BM284" s="144" t="s">
        <v>10443</v>
      </c>
    </row>
    <row r="285" spans="2:65" s="1" customFormat="1">
      <c r="B285" s="34"/>
      <c r="D285" s="146" t="s">
        <v>222</v>
      </c>
      <c r="F285" s="147" t="s">
        <v>10444</v>
      </c>
      <c r="I285" s="148"/>
      <c r="L285" s="34"/>
      <c r="M285" s="149"/>
      <c r="T285" s="55"/>
      <c r="AT285" s="19" t="s">
        <v>222</v>
      </c>
      <c r="AU285" s="19" t="s">
        <v>79</v>
      </c>
    </row>
    <row r="286" spans="2:65" s="12" customFormat="1">
      <c r="B286" s="152"/>
      <c r="D286" s="150" t="s">
        <v>226</v>
      </c>
      <c r="E286" s="153" t="s">
        <v>19</v>
      </c>
      <c r="F286" s="154" t="s">
        <v>10445</v>
      </c>
      <c r="H286" s="155">
        <v>4</v>
      </c>
      <c r="I286" s="156"/>
      <c r="L286" s="152"/>
      <c r="M286" s="157"/>
      <c r="T286" s="158"/>
      <c r="AT286" s="153" t="s">
        <v>226</v>
      </c>
      <c r="AU286" s="153" t="s">
        <v>79</v>
      </c>
      <c r="AV286" s="12" t="s">
        <v>79</v>
      </c>
      <c r="AW286" s="12" t="s">
        <v>31</v>
      </c>
      <c r="AX286" s="12" t="s">
        <v>77</v>
      </c>
      <c r="AY286" s="153" t="s">
        <v>212</v>
      </c>
    </row>
    <row r="287" spans="2:65" s="1" customFormat="1" ht="16.5" customHeight="1">
      <c r="B287" s="34"/>
      <c r="C287" s="133" t="s">
        <v>893</v>
      </c>
      <c r="D287" s="133" t="s">
        <v>215</v>
      </c>
      <c r="E287" s="134" t="s">
        <v>10446</v>
      </c>
      <c r="F287" s="135" t="s">
        <v>10447</v>
      </c>
      <c r="G287" s="136" t="s">
        <v>624</v>
      </c>
      <c r="H287" s="137">
        <v>40</v>
      </c>
      <c r="I287" s="138"/>
      <c r="J287" s="139">
        <f>ROUND(I287*H287,2)</f>
        <v>0</v>
      </c>
      <c r="K287" s="135" t="s">
        <v>219</v>
      </c>
      <c r="L287" s="34"/>
      <c r="M287" s="140" t="s">
        <v>19</v>
      </c>
      <c r="N287" s="141" t="s">
        <v>40</v>
      </c>
      <c r="P287" s="142">
        <f>O287*H287</f>
        <v>0</v>
      </c>
      <c r="Q287" s="142">
        <v>2.1000000000000001E-4</v>
      </c>
      <c r="R287" s="142">
        <f>Q287*H287</f>
        <v>8.4000000000000012E-3</v>
      </c>
      <c r="S287" s="142">
        <v>0</v>
      </c>
      <c r="T287" s="143">
        <f>S287*H287</f>
        <v>0</v>
      </c>
      <c r="AR287" s="144" t="s">
        <v>316</v>
      </c>
      <c r="AT287" s="144" t="s">
        <v>215</v>
      </c>
      <c r="AU287" s="144" t="s">
        <v>79</v>
      </c>
      <c r="AY287" s="19" t="s">
        <v>212</v>
      </c>
      <c r="BE287" s="145">
        <f>IF(N287="základní",J287,0)</f>
        <v>0</v>
      </c>
      <c r="BF287" s="145">
        <f>IF(N287="snížená",J287,0)</f>
        <v>0</v>
      </c>
      <c r="BG287" s="145">
        <f>IF(N287="zákl. přenesená",J287,0)</f>
        <v>0</v>
      </c>
      <c r="BH287" s="145">
        <f>IF(N287="sníž. přenesená",J287,0)</f>
        <v>0</v>
      </c>
      <c r="BI287" s="145">
        <f>IF(N287="nulová",J287,0)</f>
        <v>0</v>
      </c>
      <c r="BJ287" s="19" t="s">
        <v>77</v>
      </c>
      <c r="BK287" s="145">
        <f>ROUND(I287*H287,2)</f>
        <v>0</v>
      </c>
      <c r="BL287" s="19" t="s">
        <v>316</v>
      </c>
      <c r="BM287" s="144" t="s">
        <v>10448</v>
      </c>
    </row>
    <row r="288" spans="2:65" s="1" customFormat="1">
      <c r="B288" s="34"/>
      <c r="D288" s="146" t="s">
        <v>222</v>
      </c>
      <c r="F288" s="147" t="s">
        <v>10449</v>
      </c>
      <c r="I288" s="148"/>
      <c r="L288" s="34"/>
      <c r="M288" s="149"/>
      <c r="T288" s="55"/>
      <c r="AT288" s="19" t="s">
        <v>222</v>
      </c>
      <c r="AU288" s="19" t="s">
        <v>79</v>
      </c>
    </row>
    <row r="289" spans="2:65" s="12" customFormat="1">
      <c r="B289" s="152"/>
      <c r="D289" s="150" t="s">
        <v>226</v>
      </c>
      <c r="E289" s="153" t="s">
        <v>19</v>
      </c>
      <c r="F289" s="154" t="s">
        <v>10450</v>
      </c>
      <c r="H289" s="155">
        <v>32</v>
      </c>
      <c r="I289" s="156"/>
      <c r="L289" s="152"/>
      <c r="M289" s="157"/>
      <c r="T289" s="158"/>
      <c r="AT289" s="153" t="s">
        <v>226</v>
      </c>
      <c r="AU289" s="153" t="s">
        <v>79</v>
      </c>
      <c r="AV289" s="12" t="s">
        <v>79</v>
      </c>
      <c r="AW289" s="12" t="s">
        <v>31</v>
      </c>
      <c r="AX289" s="12" t="s">
        <v>69</v>
      </c>
      <c r="AY289" s="153" t="s">
        <v>212</v>
      </c>
    </row>
    <row r="290" spans="2:65" s="12" customFormat="1">
      <c r="B290" s="152"/>
      <c r="D290" s="150" t="s">
        <v>226</v>
      </c>
      <c r="E290" s="153" t="s">
        <v>19</v>
      </c>
      <c r="F290" s="154" t="s">
        <v>10451</v>
      </c>
      <c r="H290" s="155">
        <v>8</v>
      </c>
      <c r="I290" s="156"/>
      <c r="L290" s="152"/>
      <c r="M290" s="157"/>
      <c r="T290" s="158"/>
      <c r="AT290" s="153" t="s">
        <v>226</v>
      </c>
      <c r="AU290" s="153" t="s">
        <v>79</v>
      </c>
      <c r="AV290" s="12" t="s">
        <v>79</v>
      </c>
      <c r="AW290" s="12" t="s">
        <v>31</v>
      </c>
      <c r="AX290" s="12" t="s">
        <v>69</v>
      </c>
      <c r="AY290" s="153" t="s">
        <v>212</v>
      </c>
    </row>
    <row r="291" spans="2:65" s="13" customFormat="1">
      <c r="B291" s="159"/>
      <c r="D291" s="150" t="s">
        <v>226</v>
      </c>
      <c r="E291" s="160" t="s">
        <v>19</v>
      </c>
      <c r="F291" s="161" t="s">
        <v>228</v>
      </c>
      <c r="H291" s="162">
        <v>40</v>
      </c>
      <c r="I291" s="163"/>
      <c r="L291" s="159"/>
      <c r="M291" s="164"/>
      <c r="T291" s="165"/>
      <c r="AT291" s="160" t="s">
        <v>226</v>
      </c>
      <c r="AU291" s="160" t="s">
        <v>79</v>
      </c>
      <c r="AV291" s="13" t="s">
        <v>229</v>
      </c>
      <c r="AW291" s="13" t="s">
        <v>31</v>
      </c>
      <c r="AX291" s="13" t="s">
        <v>77</v>
      </c>
      <c r="AY291" s="160" t="s">
        <v>212</v>
      </c>
    </row>
    <row r="292" spans="2:65" s="1" customFormat="1" ht="16.5" customHeight="1">
      <c r="B292" s="34"/>
      <c r="C292" s="133" t="s">
        <v>898</v>
      </c>
      <c r="D292" s="133" t="s">
        <v>215</v>
      </c>
      <c r="E292" s="134" t="s">
        <v>10452</v>
      </c>
      <c r="F292" s="135" t="s">
        <v>10453</v>
      </c>
      <c r="G292" s="136" t="s">
        <v>624</v>
      </c>
      <c r="H292" s="137">
        <v>12</v>
      </c>
      <c r="I292" s="138"/>
      <c r="J292" s="139">
        <f>ROUND(I292*H292,2)</f>
        <v>0</v>
      </c>
      <c r="K292" s="135" t="s">
        <v>219</v>
      </c>
      <c r="L292" s="34"/>
      <c r="M292" s="140" t="s">
        <v>19</v>
      </c>
      <c r="N292" s="141" t="s">
        <v>40</v>
      </c>
      <c r="P292" s="142">
        <f>O292*H292</f>
        <v>0</v>
      </c>
      <c r="Q292" s="142">
        <v>3.4000000000000002E-4</v>
      </c>
      <c r="R292" s="142">
        <f>Q292*H292</f>
        <v>4.0800000000000003E-3</v>
      </c>
      <c r="S292" s="142">
        <v>0</v>
      </c>
      <c r="T292" s="143">
        <f>S292*H292</f>
        <v>0</v>
      </c>
      <c r="AR292" s="144" t="s">
        <v>316</v>
      </c>
      <c r="AT292" s="144" t="s">
        <v>215</v>
      </c>
      <c r="AU292" s="144" t="s">
        <v>79</v>
      </c>
      <c r="AY292" s="19" t="s">
        <v>212</v>
      </c>
      <c r="BE292" s="145">
        <f>IF(N292="základní",J292,0)</f>
        <v>0</v>
      </c>
      <c r="BF292" s="145">
        <f>IF(N292="snížená",J292,0)</f>
        <v>0</v>
      </c>
      <c r="BG292" s="145">
        <f>IF(N292="zákl. přenesená",J292,0)</f>
        <v>0</v>
      </c>
      <c r="BH292" s="145">
        <f>IF(N292="sníž. přenesená",J292,0)</f>
        <v>0</v>
      </c>
      <c r="BI292" s="145">
        <f>IF(N292="nulová",J292,0)</f>
        <v>0</v>
      </c>
      <c r="BJ292" s="19" t="s">
        <v>77</v>
      </c>
      <c r="BK292" s="145">
        <f>ROUND(I292*H292,2)</f>
        <v>0</v>
      </c>
      <c r="BL292" s="19" t="s">
        <v>316</v>
      </c>
      <c r="BM292" s="144" t="s">
        <v>10454</v>
      </c>
    </row>
    <row r="293" spans="2:65" s="1" customFormat="1">
      <c r="B293" s="34"/>
      <c r="D293" s="146" t="s">
        <v>222</v>
      </c>
      <c r="F293" s="147" t="s">
        <v>10455</v>
      </c>
      <c r="I293" s="148"/>
      <c r="L293" s="34"/>
      <c r="M293" s="149"/>
      <c r="T293" s="55"/>
      <c r="AT293" s="19" t="s">
        <v>222</v>
      </c>
      <c r="AU293" s="19" t="s">
        <v>79</v>
      </c>
    </row>
    <row r="294" spans="2:65" s="12" customFormat="1">
      <c r="B294" s="152"/>
      <c r="D294" s="150" t="s">
        <v>226</v>
      </c>
      <c r="E294" s="153" t="s">
        <v>19</v>
      </c>
      <c r="F294" s="154" t="s">
        <v>10456</v>
      </c>
      <c r="H294" s="155">
        <v>12</v>
      </c>
      <c r="I294" s="156"/>
      <c r="L294" s="152"/>
      <c r="M294" s="157"/>
      <c r="T294" s="158"/>
      <c r="AT294" s="153" t="s">
        <v>226</v>
      </c>
      <c r="AU294" s="153" t="s">
        <v>79</v>
      </c>
      <c r="AV294" s="12" t="s">
        <v>79</v>
      </c>
      <c r="AW294" s="12" t="s">
        <v>31</v>
      </c>
      <c r="AX294" s="12" t="s">
        <v>77</v>
      </c>
      <c r="AY294" s="153" t="s">
        <v>212</v>
      </c>
    </row>
    <row r="295" spans="2:65" s="1" customFormat="1" ht="16.5" customHeight="1">
      <c r="B295" s="34"/>
      <c r="C295" s="133" t="s">
        <v>903</v>
      </c>
      <c r="D295" s="133" t="s">
        <v>215</v>
      </c>
      <c r="E295" s="134" t="s">
        <v>10457</v>
      </c>
      <c r="F295" s="135" t="s">
        <v>10458</v>
      </c>
      <c r="G295" s="136" t="s">
        <v>624</v>
      </c>
      <c r="H295" s="137">
        <v>16</v>
      </c>
      <c r="I295" s="138"/>
      <c r="J295" s="139">
        <f>ROUND(I295*H295,2)</f>
        <v>0</v>
      </c>
      <c r="K295" s="135" t="s">
        <v>219</v>
      </c>
      <c r="L295" s="34"/>
      <c r="M295" s="140" t="s">
        <v>19</v>
      </c>
      <c r="N295" s="141" t="s">
        <v>40</v>
      </c>
      <c r="P295" s="142">
        <f>O295*H295</f>
        <v>0</v>
      </c>
      <c r="Q295" s="142">
        <v>5.0000000000000001E-4</v>
      </c>
      <c r="R295" s="142">
        <f>Q295*H295</f>
        <v>8.0000000000000002E-3</v>
      </c>
      <c r="S295" s="142">
        <v>0</v>
      </c>
      <c r="T295" s="143">
        <f>S295*H295</f>
        <v>0</v>
      </c>
      <c r="AR295" s="144" t="s">
        <v>316</v>
      </c>
      <c r="AT295" s="144" t="s">
        <v>215</v>
      </c>
      <c r="AU295" s="144" t="s">
        <v>79</v>
      </c>
      <c r="AY295" s="19" t="s">
        <v>212</v>
      </c>
      <c r="BE295" s="145">
        <f>IF(N295="základní",J295,0)</f>
        <v>0</v>
      </c>
      <c r="BF295" s="145">
        <f>IF(N295="snížená",J295,0)</f>
        <v>0</v>
      </c>
      <c r="BG295" s="145">
        <f>IF(N295="zákl. přenesená",J295,0)</f>
        <v>0</v>
      </c>
      <c r="BH295" s="145">
        <f>IF(N295="sníž. přenesená",J295,0)</f>
        <v>0</v>
      </c>
      <c r="BI295" s="145">
        <f>IF(N295="nulová",J295,0)</f>
        <v>0</v>
      </c>
      <c r="BJ295" s="19" t="s">
        <v>77</v>
      </c>
      <c r="BK295" s="145">
        <f>ROUND(I295*H295,2)</f>
        <v>0</v>
      </c>
      <c r="BL295" s="19" t="s">
        <v>316</v>
      </c>
      <c r="BM295" s="144" t="s">
        <v>10459</v>
      </c>
    </row>
    <row r="296" spans="2:65" s="1" customFormat="1">
      <c r="B296" s="34"/>
      <c r="D296" s="146" t="s">
        <v>222</v>
      </c>
      <c r="F296" s="147" t="s">
        <v>10460</v>
      </c>
      <c r="I296" s="148"/>
      <c r="L296" s="34"/>
      <c r="M296" s="149"/>
      <c r="T296" s="55"/>
      <c r="AT296" s="19" t="s">
        <v>222</v>
      </c>
      <c r="AU296" s="19" t="s">
        <v>79</v>
      </c>
    </row>
    <row r="297" spans="2:65" s="12" customFormat="1">
      <c r="B297" s="152"/>
      <c r="D297" s="150" t="s">
        <v>226</v>
      </c>
      <c r="E297" s="153" t="s">
        <v>19</v>
      </c>
      <c r="F297" s="154" t="s">
        <v>10445</v>
      </c>
      <c r="H297" s="155">
        <v>4</v>
      </c>
      <c r="I297" s="156"/>
      <c r="L297" s="152"/>
      <c r="M297" s="157"/>
      <c r="T297" s="158"/>
      <c r="AT297" s="153" t="s">
        <v>226</v>
      </c>
      <c r="AU297" s="153" t="s">
        <v>79</v>
      </c>
      <c r="AV297" s="12" t="s">
        <v>79</v>
      </c>
      <c r="AW297" s="12" t="s">
        <v>31</v>
      </c>
      <c r="AX297" s="12" t="s">
        <v>69</v>
      </c>
      <c r="AY297" s="153" t="s">
        <v>212</v>
      </c>
    </row>
    <row r="298" spans="2:65" s="12" customFormat="1">
      <c r="B298" s="152"/>
      <c r="D298" s="150" t="s">
        <v>226</v>
      </c>
      <c r="E298" s="153" t="s">
        <v>19</v>
      </c>
      <c r="F298" s="154" t="s">
        <v>10456</v>
      </c>
      <c r="H298" s="155">
        <v>12</v>
      </c>
      <c r="I298" s="156"/>
      <c r="L298" s="152"/>
      <c r="M298" s="157"/>
      <c r="T298" s="158"/>
      <c r="AT298" s="153" t="s">
        <v>226</v>
      </c>
      <c r="AU298" s="153" t="s">
        <v>79</v>
      </c>
      <c r="AV298" s="12" t="s">
        <v>79</v>
      </c>
      <c r="AW298" s="12" t="s">
        <v>31</v>
      </c>
      <c r="AX298" s="12" t="s">
        <v>69</v>
      </c>
      <c r="AY298" s="153" t="s">
        <v>212</v>
      </c>
    </row>
    <row r="299" spans="2:65" s="13" customFormat="1">
      <c r="B299" s="159"/>
      <c r="D299" s="150" t="s">
        <v>226</v>
      </c>
      <c r="E299" s="160" t="s">
        <v>19</v>
      </c>
      <c r="F299" s="161" t="s">
        <v>228</v>
      </c>
      <c r="H299" s="162">
        <v>16</v>
      </c>
      <c r="I299" s="163"/>
      <c r="L299" s="159"/>
      <c r="M299" s="164"/>
      <c r="T299" s="165"/>
      <c r="AT299" s="160" t="s">
        <v>226</v>
      </c>
      <c r="AU299" s="160" t="s">
        <v>79</v>
      </c>
      <c r="AV299" s="13" t="s">
        <v>229</v>
      </c>
      <c r="AW299" s="13" t="s">
        <v>31</v>
      </c>
      <c r="AX299" s="13" t="s">
        <v>77</v>
      </c>
      <c r="AY299" s="160" t="s">
        <v>212</v>
      </c>
    </row>
    <row r="300" spans="2:65" s="1" customFormat="1" ht="16.5" customHeight="1">
      <c r="B300" s="34"/>
      <c r="C300" s="133" t="s">
        <v>924</v>
      </c>
      <c r="D300" s="133" t="s">
        <v>215</v>
      </c>
      <c r="E300" s="134" t="s">
        <v>10461</v>
      </c>
      <c r="F300" s="135" t="s">
        <v>10462</v>
      </c>
      <c r="G300" s="136" t="s">
        <v>624</v>
      </c>
      <c r="H300" s="137">
        <v>34</v>
      </c>
      <c r="I300" s="138"/>
      <c r="J300" s="139">
        <f>ROUND(I300*H300,2)</f>
        <v>0</v>
      </c>
      <c r="K300" s="135" t="s">
        <v>219</v>
      </c>
      <c r="L300" s="34"/>
      <c r="M300" s="140" t="s">
        <v>19</v>
      </c>
      <c r="N300" s="141" t="s">
        <v>40</v>
      </c>
      <c r="P300" s="142">
        <f>O300*H300</f>
        <v>0</v>
      </c>
      <c r="Q300" s="142">
        <v>6.9999999999999999E-4</v>
      </c>
      <c r="R300" s="142">
        <f>Q300*H300</f>
        <v>2.3799999999999998E-2</v>
      </c>
      <c r="S300" s="142">
        <v>0</v>
      </c>
      <c r="T300" s="143">
        <f>S300*H300</f>
        <v>0</v>
      </c>
      <c r="AR300" s="144" t="s">
        <v>316</v>
      </c>
      <c r="AT300" s="144" t="s">
        <v>215</v>
      </c>
      <c r="AU300" s="144" t="s">
        <v>79</v>
      </c>
      <c r="AY300" s="19" t="s">
        <v>212</v>
      </c>
      <c r="BE300" s="145">
        <f>IF(N300="základní",J300,0)</f>
        <v>0</v>
      </c>
      <c r="BF300" s="145">
        <f>IF(N300="snížená",J300,0)</f>
        <v>0</v>
      </c>
      <c r="BG300" s="145">
        <f>IF(N300="zákl. přenesená",J300,0)</f>
        <v>0</v>
      </c>
      <c r="BH300" s="145">
        <f>IF(N300="sníž. přenesená",J300,0)</f>
        <v>0</v>
      </c>
      <c r="BI300" s="145">
        <f>IF(N300="nulová",J300,0)</f>
        <v>0</v>
      </c>
      <c r="BJ300" s="19" t="s">
        <v>77</v>
      </c>
      <c r="BK300" s="145">
        <f>ROUND(I300*H300,2)</f>
        <v>0</v>
      </c>
      <c r="BL300" s="19" t="s">
        <v>316</v>
      </c>
      <c r="BM300" s="144" t="s">
        <v>10463</v>
      </c>
    </row>
    <row r="301" spans="2:65" s="1" customFormat="1">
      <c r="B301" s="34"/>
      <c r="D301" s="146" t="s">
        <v>222</v>
      </c>
      <c r="F301" s="147" t="s">
        <v>10464</v>
      </c>
      <c r="I301" s="148"/>
      <c r="L301" s="34"/>
      <c r="M301" s="149"/>
      <c r="T301" s="55"/>
      <c r="AT301" s="19" t="s">
        <v>222</v>
      </c>
      <c r="AU301" s="19" t="s">
        <v>79</v>
      </c>
    </row>
    <row r="302" spans="2:65" s="12" customFormat="1">
      <c r="B302" s="152"/>
      <c r="D302" s="150" t="s">
        <v>226</v>
      </c>
      <c r="E302" s="153" t="s">
        <v>19</v>
      </c>
      <c r="F302" s="154" t="s">
        <v>10465</v>
      </c>
      <c r="H302" s="155">
        <v>30</v>
      </c>
      <c r="I302" s="156"/>
      <c r="L302" s="152"/>
      <c r="M302" s="157"/>
      <c r="T302" s="158"/>
      <c r="AT302" s="153" t="s">
        <v>226</v>
      </c>
      <c r="AU302" s="153" t="s">
        <v>79</v>
      </c>
      <c r="AV302" s="12" t="s">
        <v>79</v>
      </c>
      <c r="AW302" s="12" t="s">
        <v>31</v>
      </c>
      <c r="AX302" s="12" t="s">
        <v>69</v>
      </c>
      <c r="AY302" s="153" t="s">
        <v>212</v>
      </c>
    </row>
    <row r="303" spans="2:65" s="12" customFormat="1">
      <c r="B303" s="152"/>
      <c r="D303" s="150" t="s">
        <v>226</v>
      </c>
      <c r="E303" s="153" t="s">
        <v>19</v>
      </c>
      <c r="F303" s="154" t="s">
        <v>10466</v>
      </c>
      <c r="H303" s="155">
        <v>4</v>
      </c>
      <c r="I303" s="156"/>
      <c r="L303" s="152"/>
      <c r="M303" s="157"/>
      <c r="T303" s="158"/>
      <c r="AT303" s="153" t="s">
        <v>226</v>
      </c>
      <c r="AU303" s="153" t="s">
        <v>79</v>
      </c>
      <c r="AV303" s="12" t="s">
        <v>79</v>
      </c>
      <c r="AW303" s="12" t="s">
        <v>31</v>
      </c>
      <c r="AX303" s="12" t="s">
        <v>69</v>
      </c>
      <c r="AY303" s="153" t="s">
        <v>212</v>
      </c>
    </row>
    <row r="304" spans="2:65" s="13" customFormat="1">
      <c r="B304" s="159"/>
      <c r="D304" s="150" t="s">
        <v>226</v>
      </c>
      <c r="E304" s="160" t="s">
        <v>19</v>
      </c>
      <c r="F304" s="161" t="s">
        <v>228</v>
      </c>
      <c r="H304" s="162">
        <v>34</v>
      </c>
      <c r="I304" s="163"/>
      <c r="L304" s="159"/>
      <c r="M304" s="164"/>
      <c r="T304" s="165"/>
      <c r="AT304" s="160" t="s">
        <v>226</v>
      </c>
      <c r="AU304" s="160" t="s">
        <v>79</v>
      </c>
      <c r="AV304" s="13" t="s">
        <v>229</v>
      </c>
      <c r="AW304" s="13" t="s">
        <v>31</v>
      </c>
      <c r="AX304" s="13" t="s">
        <v>77</v>
      </c>
      <c r="AY304" s="160" t="s">
        <v>212</v>
      </c>
    </row>
    <row r="305" spans="2:65" s="1" customFormat="1" ht="16.5" customHeight="1">
      <c r="B305" s="34"/>
      <c r="C305" s="133" t="s">
        <v>938</v>
      </c>
      <c r="D305" s="133" t="s">
        <v>215</v>
      </c>
      <c r="E305" s="134" t="s">
        <v>10467</v>
      </c>
      <c r="F305" s="135" t="s">
        <v>10468</v>
      </c>
      <c r="G305" s="136" t="s">
        <v>624</v>
      </c>
      <c r="H305" s="137">
        <v>10</v>
      </c>
      <c r="I305" s="138"/>
      <c r="J305" s="139">
        <f>ROUND(I305*H305,2)</f>
        <v>0</v>
      </c>
      <c r="K305" s="135" t="s">
        <v>219</v>
      </c>
      <c r="L305" s="34"/>
      <c r="M305" s="140" t="s">
        <v>19</v>
      </c>
      <c r="N305" s="141" t="s">
        <v>40</v>
      </c>
      <c r="P305" s="142">
        <f>O305*H305</f>
        <v>0</v>
      </c>
      <c r="Q305" s="142">
        <v>1.07E-3</v>
      </c>
      <c r="R305" s="142">
        <f>Q305*H305</f>
        <v>1.0699999999999999E-2</v>
      </c>
      <c r="S305" s="142">
        <v>0</v>
      </c>
      <c r="T305" s="143">
        <f>S305*H305</f>
        <v>0</v>
      </c>
      <c r="AR305" s="144" t="s">
        <v>316</v>
      </c>
      <c r="AT305" s="144" t="s">
        <v>215</v>
      </c>
      <c r="AU305" s="144" t="s">
        <v>79</v>
      </c>
      <c r="AY305" s="19" t="s">
        <v>212</v>
      </c>
      <c r="BE305" s="145">
        <f>IF(N305="základní",J305,0)</f>
        <v>0</v>
      </c>
      <c r="BF305" s="145">
        <f>IF(N305="snížená",J305,0)</f>
        <v>0</v>
      </c>
      <c r="BG305" s="145">
        <f>IF(N305="zákl. přenesená",J305,0)</f>
        <v>0</v>
      </c>
      <c r="BH305" s="145">
        <f>IF(N305="sníž. přenesená",J305,0)</f>
        <v>0</v>
      </c>
      <c r="BI305" s="145">
        <f>IF(N305="nulová",J305,0)</f>
        <v>0</v>
      </c>
      <c r="BJ305" s="19" t="s">
        <v>77</v>
      </c>
      <c r="BK305" s="145">
        <f>ROUND(I305*H305,2)</f>
        <v>0</v>
      </c>
      <c r="BL305" s="19" t="s">
        <v>316</v>
      </c>
      <c r="BM305" s="144" t="s">
        <v>10469</v>
      </c>
    </row>
    <row r="306" spans="2:65" s="1" customFormat="1">
      <c r="B306" s="34"/>
      <c r="D306" s="146" t="s">
        <v>222</v>
      </c>
      <c r="F306" s="147" t="s">
        <v>10470</v>
      </c>
      <c r="I306" s="148"/>
      <c r="L306" s="34"/>
      <c r="M306" s="149"/>
      <c r="T306" s="55"/>
      <c r="AT306" s="19" t="s">
        <v>222</v>
      </c>
      <c r="AU306" s="19" t="s">
        <v>79</v>
      </c>
    </row>
    <row r="307" spans="2:65" s="12" customFormat="1">
      <c r="B307" s="152"/>
      <c r="D307" s="150" t="s">
        <v>226</v>
      </c>
      <c r="E307" s="153" t="s">
        <v>19</v>
      </c>
      <c r="F307" s="154" t="s">
        <v>10471</v>
      </c>
      <c r="H307" s="155">
        <v>10</v>
      </c>
      <c r="I307" s="156"/>
      <c r="L307" s="152"/>
      <c r="M307" s="157"/>
      <c r="T307" s="158"/>
      <c r="AT307" s="153" t="s">
        <v>226</v>
      </c>
      <c r="AU307" s="153" t="s">
        <v>79</v>
      </c>
      <c r="AV307" s="12" t="s">
        <v>79</v>
      </c>
      <c r="AW307" s="12" t="s">
        <v>31</v>
      </c>
      <c r="AX307" s="12" t="s">
        <v>77</v>
      </c>
      <c r="AY307" s="153" t="s">
        <v>212</v>
      </c>
    </row>
    <row r="308" spans="2:65" s="1" customFormat="1" ht="16.5" customHeight="1">
      <c r="B308" s="34"/>
      <c r="C308" s="133" t="s">
        <v>947</v>
      </c>
      <c r="D308" s="133" t="s">
        <v>215</v>
      </c>
      <c r="E308" s="134" t="s">
        <v>10472</v>
      </c>
      <c r="F308" s="135" t="s">
        <v>10473</v>
      </c>
      <c r="G308" s="136" t="s">
        <v>624</v>
      </c>
      <c r="H308" s="137">
        <v>6</v>
      </c>
      <c r="I308" s="138"/>
      <c r="J308" s="139">
        <f>ROUND(I308*H308,2)</f>
        <v>0</v>
      </c>
      <c r="K308" s="135" t="s">
        <v>219</v>
      </c>
      <c r="L308" s="34"/>
      <c r="M308" s="140" t="s">
        <v>19</v>
      </c>
      <c r="N308" s="141" t="s">
        <v>40</v>
      </c>
      <c r="P308" s="142">
        <f>O308*H308</f>
        <v>0</v>
      </c>
      <c r="Q308" s="142">
        <v>1.6800000000000001E-3</v>
      </c>
      <c r="R308" s="142">
        <f>Q308*H308</f>
        <v>1.008E-2</v>
      </c>
      <c r="S308" s="142">
        <v>0</v>
      </c>
      <c r="T308" s="143">
        <f>S308*H308</f>
        <v>0</v>
      </c>
      <c r="AR308" s="144" t="s">
        <v>316</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316</v>
      </c>
      <c r="BM308" s="144" t="s">
        <v>10474</v>
      </c>
    </row>
    <row r="309" spans="2:65" s="1" customFormat="1">
      <c r="B309" s="34"/>
      <c r="D309" s="146" t="s">
        <v>222</v>
      </c>
      <c r="F309" s="147" t="s">
        <v>10475</v>
      </c>
      <c r="I309" s="148"/>
      <c r="L309" s="34"/>
      <c r="M309" s="149"/>
      <c r="T309" s="55"/>
      <c r="AT309" s="19" t="s">
        <v>222</v>
      </c>
      <c r="AU309" s="19" t="s">
        <v>79</v>
      </c>
    </row>
    <row r="310" spans="2:65" s="12" customFormat="1">
      <c r="B310" s="152"/>
      <c r="D310" s="150" t="s">
        <v>226</v>
      </c>
      <c r="E310" s="153" t="s">
        <v>19</v>
      </c>
      <c r="F310" s="154" t="s">
        <v>10476</v>
      </c>
      <c r="H310" s="155">
        <v>6</v>
      </c>
      <c r="I310" s="156"/>
      <c r="L310" s="152"/>
      <c r="M310" s="157"/>
      <c r="T310" s="158"/>
      <c r="AT310" s="153" t="s">
        <v>226</v>
      </c>
      <c r="AU310" s="153" t="s">
        <v>79</v>
      </c>
      <c r="AV310" s="12" t="s">
        <v>79</v>
      </c>
      <c r="AW310" s="12" t="s">
        <v>31</v>
      </c>
      <c r="AX310" s="12" t="s">
        <v>77</v>
      </c>
      <c r="AY310" s="153" t="s">
        <v>212</v>
      </c>
    </row>
    <row r="311" spans="2:65" s="1" customFormat="1" ht="16.5" customHeight="1">
      <c r="B311" s="34"/>
      <c r="C311" s="133" t="s">
        <v>956</v>
      </c>
      <c r="D311" s="133" t="s">
        <v>215</v>
      </c>
      <c r="E311" s="134" t="s">
        <v>10477</v>
      </c>
      <c r="F311" s="135" t="s">
        <v>10478</v>
      </c>
      <c r="G311" s="136" t="s">
        <v>624</v>
      </c>
      <c r="H311" s="137">
        <v>2</v>
      </c>
      <c r="I311" s="138"/>
      <c r="J311" s="139">
        <f>ROUND(I311*H311,2)</f>
        <v>0</v>
      </c>
      <c r="K311" s="135" t="s">
        <v>5488</v>
      </c>
      <c r="L311" s="34"/>
      <c r="M311" s="140" t="s">
        <v>19</v>
      </c>
      <c r="N311" s="141" t="s">
        <v>40</v>
      </c>
      <c r="P311" s="142">
        <f>O311*H311</f>
        <v>0</v>
      </c>
      <c r="Q311" s="142">
        <v>0</v>
      </c>
      <c r="R311" s="142">
        <f>Q311*H311</f>
        <v>0</v>
      </c>
      <c r="S311" s="142">
        <v>0</v>
      </c>
      <c r="T311" s="143">
        <f>S311*H311</f>
        <v>0</v>
      </c>
      <c r="AR311" s="144" t="s">
        <v>316</v>
      </c>
      <c r="AT311" s="144" t="s">
        <v>215</v>
      </c>
      <c r="AU311" s="144" t="s">
        <v>79</v>
      </c>
      <c r="AY311" s="19" t="s">
        <v>212</v>
      </c>
      <c r="BE311" s="145">
        <f>IF(N311="základní",J311,0)</f>
        <v>0</v>
      </c>
      <c r="BF311" s="145">
        <f>IF(N311="snížená",J311,0)</f>
        <v>0</v>
      </c>
      <c r="BG311" s="145">
        <f>IF(N311="zákl. přenesená",J311,0)</f>
        <v>0</v>
      </c>
      <c r="BH311" s="145">
        <f>IF(N311="sníž. přenesená",J311,0)</f>
        <v>0</v>
      </c>
      <c r="BI311" s="145">
        <f>IF(N311="nulová",J311,0)</f>
        <v>0</v>
      </c>
      <c r="BJ311" s="19" t="s">
        <v>77</v>
      </c>
      <c r="BK311" s="145">
        <f>ROUND(I311*H311,2)</f>
        <v>0</v>
      </c>
      <c r="BL311" s="19" t="s">
        <v>316</v>
      </c>
      <c r="BM311" s="144" t="s">
        <v>10479</v>
      </c>
    </row>
    <row r="312" spans="2:65" s="1" customFormat="1" ht="19.5">
      <c r="B312" s="34"/>
      <c r="D312" s="150" t="s">
        <v>224</v>
      </c>
      <c r="F312" s="151" t="s">
        <v>10480</v>
      </c>
      <c r="I312" s="148"/>
      <c r="L312" s="34"/>
      <c r="M312" s="149"/>
      <c r="T312" s="55"/>
      <c r="AT312" s="19" t="s">
        <v>224</v>
      </c>
      <c r="AU312" s="19" t="s">
        <v>79</v>
      </c>
    </row>
    <row r="313" spans="2:65" s="12" customFormat="1">
      <c r="B313" s="152"/>
      <c r="D313" s="150" t="s">
        <v>226</v>
      </c>
      <c r="E313" s="153" t="s">
        <v>19</v>
      </c>
      <c r="F313" s="154" t="s">
        <v>79</v>
      </c>
      <c r="H313" s="155">
        <v>2</v>
      </c>
      <c r="I313" s="156"/>
      <c r="L313" s="152"/>
      <c r="M313" s="157"/>
      <c r="T313" s="158"/>
      <c r="AT313" s="153" t="s">
        <v>226</v>
      </c>
      <c r="AU313" s="153" t="s">
        <v>79</v>
      </c>
      <c r="AV313" s="12" t="s">
        <v>79</v>
      </c>
      <c r="AW313" s="12" t="s">
        <v>31</v>
      </c>
      <c r="AX313" s="12" t="s">
        <v>77</v>
      </c>
      <c r="AY313" s="153" t="s">
        <v>212</v>
      </c>
    </row>
    <row r="314" spans="2:65" s="1" customFormat="1" ht="16.5" customHeight="1">
      <c r="B314" s="34"/>
      <c r="C314" s="133" t="s">
        <v>963</v>
      </c>
      <c r="D314" s="133" t="s">
        <v>215</v>
      </c>
      <c r="E314" s="134" t="s">
        <v>10481</v>
      </c>
      <c r="F314" s="135" t="s">
        <v>10482</v>
      </c>
      <c r="G314" s="136" t="s">
        <v>624</v>
      </c>
      <c r="H314" s="137">
        <v>2</v>
      </c>
      <c r="I314" s="138"/>
      <c r="J314" s="139">
        <f>ROUND(I314*H314,2)</f>
        <v>0</v>
      </c>
      <c r="K314" s="135" t="s">
        <v>5488</v>
      </c>
      <c r="L314" s="34"/>
      <c r="M314" s="140" t="s">
        <v>19</v>
      </c>
      <c r="N314" s="141" t="s">
        <v>40</v>
      </c>
      <c r="P314" s="142">
        <f>O314*H314</f>
        <v>0</v>
      </c>
      <c r="Q314" s="142">
        <v>0</v>
      </c>
      <c r="R314" s="142">
        <f>Q314*H314</f>
        <v>0</v>
      </c>
      <c r="S314" s="142">
        <v>0</v>
      </c>
      <c r="T314" s="143">
        <f>S314*H314</f>
        <v>0</v>
      </c>
      <c r="AR314" s="144" t="s">
        <v>316</v>
      </c>
      <c r="AT314" s="144" t="s">
        <v>215</v>
      </c>
      <c r="AU314" s="144" t="s">
        <v>79</v>
      </c>
      <c r="AY314" s="19" t="s">
        <v>212</v>
      </c>
      <c r="BE314" s="145">
        <f>IF(N314="základní",J314,0)</f>
        <v>0</v>
      </c>
      <c r="BF314" s="145">
        <f>IF(N314="snížená",J314,0)</f>
        <v>0</v>
      </c>
      <c r="BG314" s="145">
        <f>IF(N314="zákl. přenesená",J314,0)</f>
        <v>0</v>
      </c>
      <c r="BH314" s="145">
        <f>IF(N314="sníž. přenesená",J314,0)</f>
        <v>0</v>
      </c>
      <c r="BI314" s="145">
        <f>IF(N314="nulová",J314,0)</f>
        <v>0</v>
      </c>
      <c r="BJ314" s="19" t="s">
        <v>77</v>
      </c>
      <c r="BK314" s="145">
        <f>ROUND(I314*H314,2)</f>
        <v>0</v>
      </c>
      <c r="BL314" s="19" t="s">
        <v>316</v>
      </c>
      <c r="BM314" s="144" t="s">
        <v>10483</v>
      </c>
    </row>
    <row r="315" spans="2:65" s="1" customFormat="1" ht="19.5">
      <c r="B315" s="34"/>
      <c r="D315" s="150" t="s">
        <v>224</v>
      </c>
      <c r="F315" s="151" t="s">
        <v>10484</v>
      </c>
      <c r="I315" s="148"/>
      <c r="L315" s="34"/>
      <c r="M315" s="149"/>
      <c r="T315" s="55"/>
      <c r="AT315" s="19" t="s">
        <v>224</v>
      </c>
      <c r="AU315" s="19" t="s">
        <v>79</v>
      </c>
    </row>
    <row r="316" spans="2:65" s="12" customFormat="1">
      <c r="B316" s="152"/>
      <c r="D316" s="150" t="s">
        <v>226</v>
      </c>
      <c r="E316" s="153" t="s">
        <v>19</v>
      </c>
      <c r="F316" s="154" t="s">
        <v>79</v>
      </c>
      <c r="H316" s="155">
        <v>2</v>
      </c>
      <c r="I316" s="156"/>
      <c r="L316" s="152"/>
      <c r="M316" s="157"/>
      <c r="T316" s="158"/>
      <c r="AT316" s="153" t="s">
        <v>226</v>
      </c>
      <c r="AU316" s="153" t="s">
        <v>79</v>
      </c>
      <c r="AV316" s="12" t="s">
        <v>79</v>
      </c>
      <c r="AW316" s="12" t="s">
        <v>31</v>
      </c>
      <c r="AX316" s="12" t="s">
        <v>77</v>
      </c>
      <c r="AY316" s="153" t="s">
        <v>212</v>
      </c>
    </row>
    <row r="317" spans="2:65" s="1" customFormat="1" ht="21.75" customHeight="1">
      <c r="B317" s="34"/>
      <c r="C317" s="133" t="s">
        <v>970</v>
      </c>
      <c r="D317" s="133" t="s">
        <v>215</v>
      </c>
      <c r="E317" s="134" t="s">
        <v>10485</v>
      </c>
      <c r="F317" s="135" t="s">
        <v>10486</v>
      </c>
      <c r="G317" s="136" t="s">
        <v>624</v>
      </c>
      <c r="H317" s="137">
        <v>4</v>
      </c>
      <c r="I317" s="138"/>
      <c r="J317" s="139">
        <f>ROUND(I317*H317,2)</f>
        <v>0</v>
      </c>
      <c r="K317" s="135" t="s">
        <v>5488</v>
      </c>
      <c r="L317" s="34"/>
      <c r="M317" s="140" t="s">
        <v>19</v>
      </c>
      <c r="N317" s="141" t="s">
        <v>40</v>
      </c>
      <c r="P317" s="142">
        <f>O317*H317</f>
        <v>0</v>
      </c>
      <c r="Q317" s="142">
        <v>0</v>
      </c>
      <c r="R317" s="142">
        <f>Q317*H317</f>
        <v>0</v>
      </c>
      <c r="S317" s="142">
        <v>0</v>
      </c>
      <c r="T317" s="143">
        <f>S317*H317</f>
        <v>0</v>
      </c>
      <c r="AR317" s="144" t="s">
        <v>316</v>
      </c>
      <c r="AT317" s="144" t="s">
        <v>215</v>
      </c>
      <c r="AU317" s="144" t="s">
        <v>79</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316</v>
      </c>
      <c r="BM317" s="144" t="s">
        <v>10487</v>
      </c>
    </row>
    <row r="318" spans="2:65" s="1" customFormat="1" ht="39">
      <c r="B318" s="34"/>
      <c r="D318" s="150" t="s">
        <v>224</v>
      </c>
      <c r="F318" s="151" t="s">
        <v>10488</v>
      </c>
      <c r="I318" s="148"/>
      <c r="L318" s="34"/>
      <c r="M318" s="149"/>
      <c r="T318" s="55"/>
      <c r="AT318" s="19" t="s">
        <v>224</v>
      </c>
      <c r="AU318" s="19" t="s">
        <v>79</v>
      </c>
    </row>
    <row r="319" spans="2:65" s="12" customFormat="1">
      <c r="B319" s="152"/>
      <c r="D319" s="150" t="s">
        <v>226</v>
      </c>
      <c r="E319" s="153" t="s">
        <v>19</v>
      </c>
      <c r="F319" s="154" t="s">
        <v>10489</v>
      </c>
      <c r="H319" s="155">
        <v>4</v>
      </c>
      <c r="I319" s="156"/>
      <c r="L319" s="152"/>
      <c r="M319" s="157"/>
      <c r="T319" s="158"/>
      <c r="AT319" s="153" t="s">
        <v>226</v>
      </c>
      <c r="AU319" s="153" t="s">
        <v>79</v>
      </c>
      <c r="AV319" s="12" t="s">
        <v>79</v>
      </c>
      <c r="AW319" s="12" t="s">
        <v>31</v>
      </c>
      <c r="AX319" s="12" t="s">
        <v>77</v>
      </c>
      <c r="AY319" s="153" t="s">
        <v>212</v>
      </c>
    </row>
    <row r="320" spans="2:65" s="1" customFormat="1" ht="21.75" customHeight="1">
      <c r="B320" s="34"/>
      <c r="C320" s="133" t="s">
        <v>992</v>
      </c>
      <c r="D320" s="133" t="s">
        <v>215</v>
      </c>
      <c r="E320" s="134" t="s">
        <v>10490</v>
      </c>
      <c r="F320" s="135" t="s">
        <v>10491</v>
      </c>
      <c r="G320" s="136" t="s">
        <v>624</v>
      </c>
      <c r="H320" s="137">
        <v>6</v>
      </c>
      <c r="I320" s="138"/>
      <c r="J320" s="139">
        <f>ROUND(I320*H320,2)</f>
        <v>0</v>
      </c>
      <c r="K320" s="135" t="s">
        <v>5488</v>
      </c>
      <c r="L320" s="34"/>
      <c r="M320" s="140" t="s">
        <v>19</v>
      </c>
      <c r="N320" s="141" t="s">
        <v>40</v>
      </c>
      <c r="P320" s="142">
        <f>O320*H320</f>
        <v>0</v>
      </c>
      <c r="Q320" s="142">
        <v>0</v>
      </c>
      <c r="R320" s="142">
        <f>Q320*H320</f>
        <v>0</v>
      </c>
      <c r="S320" s="142">
        <v>0</v>
      </c>
      <c r="T320" s="143">
        <f>S320*H320</f>
        <v>0</v>
      </c>
      <c r="AR320" s="144" t="s">
        <v>316</v>
      </c>
      <c r="AT320" s="144" t="s">
        <v>215</v>
      </c>
      <c r="AU320" s="144" t="s">
        <v>79</v>
      </c>
      <c r="AY320" s="19" t="s">
        <v>212</v>
      </c>
      <c r="BE320" s="145">
        <f>IF(N320="základní",J320,0)</f>
        <v>0</v>
      </c>
      <c r="BF320" s="145">
        <f>IF(N320="snížená",J320,0)</f>
        <v>0</v>
      </c>
      <c r="BG320" s="145">
        <f>IF(N320="zákl. přenesená",J320,0)</f>
        <v>0</v>
      </c>
      <c r="BH320" s="145">
        <f>IF(N320="sníž. přenesená",J320,0)</f>
        <v>0</v>
      </c>
      <c r="BI320" s="145">
        <f>IF(N320="nulová",J320,0)</f>
        <v>0</v>
      </c>
      <c r="BJ320" s="19" t="s">
        <v>77</v>
      </c>
      <c r="BK320" s="145">
        <f>ROUND(I320*H320,2)</f>
        <v>0</v>
      </c>
      <c r="BL320" s="19" t="s">
        <v>316</v>
      </c>
      <c r="BM320" s="144" t="s">
        <v>10492</v>
      </c>
    </row>
    <row r="321" spans="2:65" s="1" customFormat="1" ht="39">
      <c r="B321" s="34"/>
      <c r="D321" s="150" t="s">
        <v>224</v>
      </c>
      <c r="F321" s="151" t="s">
        <v>10488</v>
      </c>
      <c r="I321" s="148"/>
      <c r="L321" s="34"/>
      <c r="M321" s="149"/>
      <c r="T321" s="55"/>
      <c r="AT321" s="19" t="s">
        <v>224</v>
      </c>
      <c r="AU321" s="19" t="s">
        <v>79</v>
      </c>
    </row>
    <row r="322" spans="2:65" s="12" customFormat="1">
      <c r="B322" s="152"/>
      <c r="D322" s="150" t="s">
        <v>226</v>
      </c>
      <c r="E322" s="153" t="s">
        <v>19</v>
      </c>
      <c r="F322" s="154" t="s">
        <v>10493</v>
      </c>
      <c r="H322" s="155">
        <v>6</v>
      </c>
      <c r="I322" s="156"/>
      <c r="L322" s="152"/>
      <c r="M322" s="157"/>
      <c r="T322" s="158"/>
      <c r="AT322" s="153" t="s">
        <v>226</v>
      </c>
      <c r="AU322" s="153" t="s">
        <v>79</v>
      </c>
      <c r="AV322" s="12" t="s">
        <v>79</v>
      </c>
      <c r="AW322" s="12" t="s">
        <v>31</v>
      </c>
      <c r="AX322" s="12" t="s">
        <v>77</v>
      </c>
      <c r="AY322" s="153" t="s">
        <v>212</v>
      </c>
    </row>
    <row r="323" spans="2:65" s="1" customFormat="1" ht="21.75" customHeight="1">
      <c r="B323" s="34"/>
      <c r="C323" s="133" t="s">
        <v>1023</v>
      </c>
      <c r="D323" s="133" t="s">
        <v>215</v>
      </c>
      <c r="E323" s="134" t="s">
        <v>10494</v>
      </c>
      <c r="F323" s="135" t="s">
        <v>10495</v>
      </c>
      <c r="G323" s="136" t="s">
        <v>624</v>
      </c>
      <c r="H323" s="137">
        <v>6</v>
      </c>
      <c r="I323" s="138"/>
      <c r="J323" s="139">
        <f>ROUND(I323*H323,2)</f>
        <v>0</v>
      </c>
      <c r="K323" s="135" t="s">
        <v>5488</v>
      </c>
      <c r="L323" s="34"/>
      <c r="M323" s="140" t="s">
        <v>19</v>
      </c>
      <c r="N323" s="141" t="s">
        <v>40</v>
      </c>
      <c r="P323" s="142">
        <f>O323*H323</f>
        <v>0</v>
      </c>
      <c r="Q323" s="142">
        <v>0</v>
      </c>
      <c r="R323" s="142">
        <f>Q323*H323</f>
        <v>0</v>
      </c>
      <c r="S323" s="142">
        <v>0</v>
      </c>
      <c r="T323" s="143">
        <f>S323*H323</f>
        <v>0</v>
      </c>
      <c r="AR323" s="144" t="s">
        <v>316</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316</v>
      </c>
      <c r="BM323" s="144" t="s">
        <v>10496</v>
      </c>
    </row>
    <row r="324" spans="2:65" s="1" customFormat="1" ht="39">
      <c r="B324" s="34"/>
      <c r="D324" s="150" t="s">
        <v>224</v>
      </c>
      <c r="F324" s="151" t="s">
        <v>10488</v>
      </c>
      <c r="I324" s="148"/>
      <c r="L324" s="34"/>
      <c r="M324" s="149"/>
      <c r="T324" s="55"/>
      <c r="AT324" s="19" t="s">
        <v>224</v>
      </c>
      <c r="AU324" s="19" t="s">
        <v>79</v>
      </c>
    </row>
    <row r="325" spans="2:65" s="12" customFormat="1">
      <c r="B325" s="152"/>
      <c r="D325" s="150" t="s">
        <v>226</v>
      </c>
      <c r="E325" s="153" t="s">
        <v>19</v>
      </c>
      <c r="F325" s="154" t="s">
        <v>10493</v>
      </c>
      <c r="H325" s="155">
        <v>6</v>
      </c>
      <c r="I325" s="156"/>
      <c r="L325" s="152"/>
      <c r="M325" s="157"/>
      <c r="T325" s="158"/>
      <c r="AT325" s="153" t="s">
        <v>226</v>
      </c>
      <c r="AU325" s="153" t="s">
        <v>79</v>
      </c>
      <c r="AV325" s="12" t="s">
        <v>79</v>
      </c>
      <c r="AW325" s="12" t="s">
        <v>31</v>
      </c>
      <c r="AX325" s="12" t="s">
        <v>77</v>
      </c>
      <c r="AY325" s="153" t="s">
        <v>212</v>
      </c>
    </row>
    <row r="326" spans="2:65" s="1" customFormat="1" ht="21.75" customHeight="1">
      <c r="B326" s="34"/>
      <c r="C326" s="133" t="s">
        <v>1031</v>
      </c>
      <c r="D326" s="133" t="s">
        <v>215</v>
      </c>
      <c r="E326" s="134" t="s">
        <v>10497</v>
      </c>
      <c r="F326" s="135" t="s">
        <v>10498</v>
      </c>
      <c r="G326" s="136" t="s">
        <v>624</v>
      </c>
      <c r="H326" s="137">
        <v>2</v>
      </c>
      <c r="I326" s="138"/>
      <c r="J326" s="139">
        <f>ROUND(I326*H326,2)</f>
        <v>0</v>
      </c>
      <c r="K326" s="135" t="s">
        <v>5488</v>
      </c>
      <c r="L326" s="34"/>
      <c r="M326" s="140" t="s">
        <v>19</v>
      </c>
      <c r="N326" s="141" t="s">
        <v>40</v>
      </c>
      <c r="P326" s="142">
        <f>O326*H326</f>
        <v>0</v>
      </c>
      <c r="Q326" s="142">
        <v>0</v>
      </c>
      <c r="R326" s="142">
        <f>Q326*H326</f>
        <v>0</v>
      </c>
      <c r="S326" s="142">
        <v>0</v>
      </c>
      <c r="T326" s="143">
        <f>S326*H326</f>
        <v>0</v>
      </c>
      <c r="AR326" s="144" t="s">
        <v>316</v>
      </c>
      <c r="AT326" s="144" t="s">
        <v>215</v>
      </c>
      <c r="AU326" s="144" t="s">
        <v>79</v>
      </c>
      <c r="AY326" s="19" t="s">
        <v>212</v>
      </c>
      <c r="BE326" s="145">
        <f>IF(N326="základní",J326,0)</f>
        <v>0</v>
      </c>
      <c r="BF326" s="145">
        <f>IF(N326="snížená",J326,0)</f>
        <v>0</v>
      </c>
      <c r="BG326" s="145">
        <f>IF(N326="zákl. přenesená",J326,0)</f>
        <v>0</v>
      </c>
      <c r="BH326" s="145">
        <f>IF(N326="sníž. přenesená",J326,0)</f>
        <v>0</v>
      </c>
      <c r="BI326" s="145">
        <f>IF(N326="nulová",J326,0)</f>
        <v>0</v>
      </c>
      <c r="BJ326" s="19" t="s">
        <v>77</v>
      </c>
      <c r="BK326" s="145">
        <f>ROUND(I326*H326,2)</f>
        <v>0</v>
      </c>
      <c r="BL326" s="19" t="s">
        <v>316</v>
      </c>
      <c r="BM326" s="144" t="s">
        <v>10499</v>
      </c>
    </row>
    <row r="327" spans="2:65" s="1" customFormat="1" ht="39">
      <c r="B327" s="34"/>
      <c r="D327" s="150" t="s">
        <v>224</v>
      </c>
      <c r="F327" s="151" t="s">
        <v>10488</v>
      </c>
      <c r="I327" s="148"/>
      <c r="L327" s="34"/>
      <c r="M327" s="149"/>
      <c r="T327" s="55"/>
      <c r="AT327" s="19" t="s">
        <v>224</v>
      </c>
      <c r="AU327" s="19" t="s">
        <v>79</v>
      </c>
    </row>
    <row r="328" spans="2:65" s="12" customFormat="1">
      <c r="B328" s="152"/>
      <c r="D328" s="150" t="s">
        <v>226</v>
      </c>
      <c r="E328" s="153" t="s">
        <v>19</v>
      </c>
      <c r="F328" s="154" t="s">
        <v>10500</v>
      </c>
      <c r="H328" s="155">
        <v>2</v>
      </c>
      <c r="I328" s="156"/>
      <c r="L328" s="152"/>
      <c r="M328" s="157"/>
      <c r="T328" s="158"/>
      <c r="AT328" s="153" t="s">
        <v>226</v>
      </c>
      <c r="AU328" s="153" t="s">
        <v>79</v>
      </c>
      <c r="AV328" s="12" t="s">
        <v>79</v>
      </c>
      <c r="AW328" s="12" t="s">
        <v>31</v>
      </c>
      <c r="AX328" s="12" t="s">
        <v>77</v>
      </c>
      <c r="AY328" s="153" t="s">
        <v>212</v>
      </c>
    </row>
    <row r="329" spans="2:65" s="1" customFormat="1" ht="16.5" customHeight="1">
      <c r="B329" s="34"/>
      <c r="C329" s="133" t="s">
        <v>1038</v>
      </c>
      <c r="D329" s="133" t="s">
        <v>215</v>
      </c>
      <c r="E329" s="134" t="s">
        <v>10501</v>
      </c>
      <c r="F329" s="135" t="s">
        <v>10502</v>
      </c>
      <c r="G329" s="136" t="s">
        <v>624</v>
      </c>
      <c r="H329" s="137">
        <v>8</v>
      </c>
      <c r="I329" s="138"/>
      <c r="J329" s="139">
        <f>ROUND(I329*H329,2)</f>
        <v>0</v>
      </c>
      <c r="K329" s="135" t="s">
        <v>5488</v>
      </c>
      <c r="L329" s="34"/>
      <c r="M329" s="140" t="s">
        <v>19</v>
      </c>
      <c r="N329" s="141" t="s">
        <v>40</v>
      </c>
      <c r="P329" s="142">
        <f>O329*H329</f>
        <v>0</v>
      </c>
      <c r="Q329" s="142">
        <v>0</v>
      </c>
      <c r="R329" s="142">
        <f>Q329*H329</f>
        <v>0</v>
      </c>
      <c r="S329" s="142">
        <v>0</v>
      </c>
      <c r="T329" s="143">
        <f>S329*H329</f>
        <v>0</v>
      </c>
      <c r="AR329" s="144" t="s">
        <v>316</v>
      </c>
      <c r="AT329" s="144" t="s">
        <v>215</v>
      </c>
      <c r="AU329" s="144" t="s">
        <v>79</v>
      </c>
      <c r="AY329" s="19" t="s">
        <v>212</v>
      </c>
      <c r="BE329" s="145">
        <f>IF(N329="základní",J329,0)</f>
        <v>0</v>
      </c>
      <c r="BF329" s="145">
        <f>IF(N329="snížená",J329,0)</f>
        <v>0</v>
      </c>
      <c r="BG329" s="145">
        <f>IF(N329="zákl. přenesená",J329,0)</f>
        <v>0</v>
      </c>
      <c r="BH329" s="145">
        <f>IF(N329="sníž. přenesená",J329,0)</f>
        <v>0</v>
      </c>
      <c r="BI329" s="145">
        <f>IF(N329="nulová",J329,0)</f>
        <v>0</v>
      </c>
      <c r="BJ329" s="19" t="s">
        <v>77</v>
      </c>
      <c r="BK329" s="145">
        <f>ROUND(I329*H329,2)</f>
        <v>0</v>
      </c>
      <c r="BL329" s="19" t="s">
        <v>316</v>
      </c>
      <c r="BM329" s="144" t="s">
        <v>10503</v>
      </c>
    </row>
    <row r="330" spans="2:65" s="12" customFormat="1">
      <c r="B330" s="152"/>
      <c r="D330" s="150" t="s">
        <v>226</v>
      </c>
      <c r="E330" s="153" t="s">
        <v>19</v>
      </c>
      <c r="F330" s="154" t="s">
        <v>267</v>
      </c>
      <c r="H330" s="155">
        <v>8</v>
      </c>
      <c r="I330" s="156"/>
      <c r="L330" s="152"/>
      <c r="M330" s="157"/>
      <c r="T330" s="158"/>
      <c r="AT330" s="153" t="s">
        <v>226</v>
      </c>
      <c r="AU330" s="153" t="s">
        <v>79</v>
      </c>
      <c r="AV330" s="12" t="s">
        <v>79</v>
      </c>
      <c r="AW330" s="12" t="s">
        <v>31</v>
      </c>
      <c r="AX330" s="12" t="s">
        <v>77</v>
      </c>
      <c r="AY330" s="153" t="s">
        <v>212</v>
      </c>
    </row>
    <row r="331" spans="2:65" s="1" customFormat="1" ht="16.5" customHeight="1">
      <c r="B331" s="34"/>
      <c r="C331" s="133" t="s">
        <v>1045</v>
      </c>
      <c r="D331" s="133" t="s">
        <v>215</v>
      </c>
      <c r="E331" s="134" t="s">
        <v>10504</v>
      </c>
      <c r="F331" s="135" t="s">
        <v>10505</v>
      </c>
      <c r="G331" s="136" t="s">
        <v>624</v>
      </c>
      <c r="H331" s="137">
        <v>70</v>
      </c>
      <c r="I331" s="138"/>
      <c r="J331" s="139">
        <f>ROUND(I331*H331,2)</f>
        <v>0</v>
      </c>
      <c r="K331" s="135" t="s">
        <v>5488</v>
      </c>
      <c r="L331" s="34"/>
      <c r="M331" s="140" t="s">
        <v>19</v>
      </c>
      <c r="N331" s="141" t="s">
        <v>40</v>
      </c>
      <c r="P331" s="142">
        <f>O331*H331</f>
        <v>0</v>
      </c>
      <c r="Q331" s="142">
        <v>0</v>
      </c>
      <c r="R331" s="142">
        <f>Q331*H331</f>
        <v>0</v>
      </c>
      <c r="S331" s="142">
        <v>0</v>
      </c>
      <c r="T331" s="143">
        <f>S331*H331</f>
        <v>0</v>
      </c>
      <c r="AR331" s="144" t="s">
        <v>316</v>
      </c>
      <c r="AT331" s="144" t="s">
        <v>215</v>
      </c>
      <c r="AU331" s="144" t="s">
        <v>79</v>
      </c>
      <c r="AY331" s="19" t="s">
        <v>212</v>
      </c>
      <c r="BE331" s="145">
        <f>IF(N331="základní",J331,0)</f>
        <v>0</v>
      </c>
      <c r="BF331" s="145">
        <f>IF(N331="snížená",J331,0)</f>
        <v>0</v>
      </c>
      <c r="BG331" s="145">
        <f>IF(N331="zákl. přenesená",J331,0)</f>
        <v>0</v>
      </c>
      <c r="BH331" s="145">
        <f>IF(N331="sníž. přenesená",J331,0)</f>
        <v>0</v>
      </c>
      <c r="BI331" s="145">
        <f>IF(N331="nulová",J331,0)</f>
        <v>0</v>
      </c>
      <c r="BJ331" s="19" t="s">
        <v>77</v>
      </c>
      <c r="BK331" s="145">
        <f>ROUND(I331*H331,2)</f>
        <v>0</v>
      </c>
      <c r="BL331" s="19" t="s">
        <v>316</v>
      </c>
      <c r="BM331" s="144" t="s">
        <v>10506</v>
      </c>
    </row>
    <row r="332" spans="2:65" s="1" customFormat="1" ht="29.25">
      <c r="B332" s="34"/>
      <c r="D332" s="150" t="s">
        <v>224</v>
      </c>
      <c r="F332" s="151" t="s">
        <v>10507</v>
      </c>
      <c r="I332" s="148"/>
      <c r="L332" s="34"/>
      <c r="M332" s="149"/>
      <c r="T332" s="55"/>
      <c r="AT332" s="19" t="s">
        <v>224</v>
      </c>
      <c r="AU332" s="19" t="s">
        <v>79</v>
      </c>
    </row>
    <row r="333" spans="2:65" s="12" customFormat="1">
      <c r="B333" s="152"/>
      <c r="D333" s="150" t="s">
        <v>226</v>
      </c>
      <c r="E333" s="153" t="s">
        <v>19</v>
      </c>
      <c r="F333" s="154" t="s">
        <v>10508</v>
      </c>
      <c r="H333" s="155">
        <v>34</v>
      </c>
      <c r="I333" s="156"/>
      <c r="L333" s="152"/>
      <c r="M333" s="157"/>
      <c r="T333" s="158"/>
      <c r="AT333" s="153" t="s">
        <v>226</v>
      </c>
      <c r="AU333" s="153" t="s">
        <v>79</v>
      </c>
      <c r="AV333" s="12" t="s">
        <v>79</v>
      </c>
      <c r="AW333" s="12" t="s">
        <v>31</v>
      </c>
      <c r="AX333" s="12" t="s">
        <v>69</v>
      </c>
      <c r="AY333" s="153" t="s">
        <v>212</v>
      </c>
    </row>
    <row r="334" spans="2:65" s="12" customFormat="1">
      <c r="B334" s="152"/>
      <c r="D334" s="150" t="s">
        <v>226</v>
      </c>
      <c r="E334" s="153" t="s">
        <v>19</v>
      </c>
      <c r="F334" s="154" t="s">
        <v>10509</v>
      </c>
      <c r="H334" s="155">
        <v>36</v>
      </c>
      <c r="I334" s="156"/>
      <c r="L334" s="152"/>
      <c r="M334" s="157"/>
      <c r="T334" s="158"/>
      <c r="AT334" s="153" t="s">
        <v>226</v>
      </c>
      <c r="AU334" s="153" t="s">
        <v>79</v>
      </c>
      <c r="AV334" s="12" t="s">
        <v>79</v>
      </c>
      <c r="AW334" s="12" t="s">
        <v>31</v>
      </c>
      <c r="AX334" s="12" t="s">
        <v>69</v>
      </c>
      <c r="AY334" s="153" t="s">
        <v>212</v>
      </c>
    </row>
    <row r="335" spans="2:65" s="13" customFormat="1">
      <c r="B335" s="159"/>
      <c r="D335" s="150" t="s">
        <v>226</v>
      </c>
      <c r="E335" s="160" t="s">
        <v>19</v>
      </c>
      <c r="F335" s="161" t="s">
        <v>228</v>
      </c>
      <c r="H335" s="162">
        <v>70</v>
      </c>
      <c r="I335" s="163"/>
      <c r="L335" s="159"/>
      <c r="M335" s="164"/>
      <c r="T335" s="165"/>
      <c r="AT335" s="160" t="s">
        <v>226</v>
      </c>
      <c r="AU335" s="160" t="s">
        <v>79</v>
      </c>
      <c r="AV335" s="13" t="s">
        <v>229</v>
      </c>
      <c r="AW335" s="13" t="s">
        <v>31</v>
      </c>
      <c r="AX335" s="13" t="s">
        <v>77</v>
      </c>
      <c r="AY335" s="160" t="s">
        <v>212</v>
      </c>
    </row>
    <row r="336" spans="2:65" s="1" customFormat="1" ht="16.5" customHeight="1">
      <c r="B336" s="34"/>
      <c r="C336" s="133" t="s">
        <v>1052</v>
      </c>
      <c r="D336" s="133" t="s">
        <v>215</v>
      </c>
      <c r="E336" s="134" t="s">
        <v>10510</v>
      </c>
      <c r="F336" s="135" t="s">
        <v>10511</v>
      </c>
      <c r="G336" s="136" t="s">
        <v>624</v>
      </c>
      <c r="H336" s="137">
        <v>2</v>
      </c>
      <c r="I336" s="138"/>
      <c r="J336" s="139">
        <f>ROUND(I336*H336,2)</f>
        <v>0</v>
      </c>
      <c r="K336" s="135" t="s">
        <v>5488</v>
      </c>
      <c r="L336" s="34"/>
      <c r="M336" s="140" t="s">
        <v>19</v>
      </c>
      <c r="N336" s="141" t="s">
        <v>40</v>
      </c>
      <c r="P336" s="142">
        <f>O336*H336</f>
        <v>0</v>
      </c>
      <c r="Q336" s="142">
        <v>0</v>
      </c>
      <c r="R336" s="142">
        <f>Q336*H336</f>
        <v>0</v>
      </c>
      <c r="S336" s="142">
        <v>0</v>
      </c>
      <c r="T336" s="143">
        <f>S336*H336</f>
        <v>0</v>
      </c>
      <c r="AR336" s="144" t="s">
        <v>316</v>
      </c>
      <c r="AT336" s="144" t="s">
        <v>215</v>
      </c>
      <c r="AU336" s="144" t="s">
        <v>79</v>
      </c>
      <c r="AY336" s="19" t="s">
        <v>212</v>
      </c>
      <c r="BE336" s="145">
        <f>IF(N336="základní",J336,0)</f>
        <v>0</v>
      </c>
      <c r="BF336" s="145">
        <f>IF(N336="snížená",J336,0)</f>
        <v>0</v>
      </c>
      <c r="BG336" s="145">
        <f>IF(N336="zákl. přenesená",J336,0)</f>
        <v>0</v>
      </c>
      <c r="BH336" s="145">
        <f>IF(N336="sníž. přenesená",J336,0)</f>
        <v>0</v>
      </c>
      <c r="BI336" s="145">
        <f>IF(N336="nulová",J336,0)</f>
        <v>0</v>
      </c>
      <c r="BJ336" s="19" t="s">
        <v>77</v>
      </c>
      <c r="BK336" s="145">
        <f>ROUND(I336*H336,2)</f>
        <v>0</v>
      </c>
      <c r="BL336" s="19" t="s">
        <v>316</v>
      </c>
      <c r="BM336" s="144" t="s">
        <v>10512</v>
      </c>
    </row>
    <row r="337" spans="2:65" s="1" customFormat="1" ht="19.5">
      <c r="B337" s="34"/>
      <c r="D337" s="150" t="s">
        <v>224</v>
      </c>
      <c r="F337" s="151" t="s">
        <v>10513</v>
      </c>
      <c r="I337" s="148"/>
      <c r="L337" s="34"/>
      <c r="M337" s="149"/>
      <c r="T337" s="55"/>
      <c r="AT337" s="19" t="s">
        <v>224</v>
      </c>
      <c r="AU337" s="19" t="s">
        <v>79</v>
      </c>
    </row>
    <row r="338" spans="2:65" s="12" customFormat="1">
      <c r="B338" s="152"/>
      <c r="D338" s="150" t="s">
        <v>226</v>
      </c>
      <c r="E338" s="153" t="s">
        <v>19</v>
      </c>
      <c r="F338" s="154" t="s">
        <v>10514</v>
      </c>
      <c r="H338" s="155">
        <v>2</v>
      </c>
      <c r="I338" s="156"/>
      <c r="L338" s="152"/>
      <c r="M338" s="157"/>
      <c r="T338" s="158"/>
      <c r="AT338" s="153" t="s">
        <v>226</v>
      </c>
      <c r="AU338" s="153" t="s">
        <v>79</v>
      </c>
      <c r="AV338" s="12" t="s">
        <v>79</v>
      </c>
      <c r="AW338" s="12" t="s">
        <v>31</v>
      </c>
      <c r="AX338" s="12" t="s">
        <v>77</v>
      </c>
      <c r="AY338" s="153" t="s">
        <v>212</v>
      </c>
    </row>
    <row r="339" spans="2:65" s="1" customFormat="1" ht="16.5" customHeight="1">
      <c r="B339" s="34"/>
      <c r="C339" s="133" t="s">
        <v>1058</v>
      </c>
      <c r="D339" s="133" t="s">
        <v>215</v>
      </c>
      <c r="E339" s="134" t="s">
        <v>10515</v>
      </c>
      <c r="F339" s="135" t="s">
        <v>10516</v>
      </c>
      <c r="G339" s="136" t="s">
        <v>624</v>
      </c>
      <c r="H339" s="137">
        <v>8</v>
      </c>
      <c r="I339" s="138"/>
      <c r="J339" s="139">
        <f>ROUND(I339*H339,2)</f>
        <v>0</v>
      </c>
      <c r="K339" s="135" t="s">
        <v>5488</v>
      </c>
      <c r="L339" s="34"/>
      <c r="M339" s="140" t="s">
        <v>19</v>
      </c>
      <c r="N339" s="141" t="s">
        <v>40</v>
      </c>
      <c r="P339" s="142">
        <f>O339*H339</f>
        <v>0</v>
      </c>
      <c r="Q339" s="142">
        <v>0</v>
      </c>
      <c r="R339" s="142">
        <f>Q339*H339</f>
        <v>0</v>
      </c>
      <c r="S339" s="142">
        <v>0</v>
      </c>
      <c r="T339" s="143">
        <f>S339*H339</f>
        <v>0</v>
      </c>
      <c r="AR339" s="144" t="s">
        <v>316</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316</v>
      </c>
      <c r="BM339" s="144" t="s">
        <v>10517</v>
      </c>
    </row>
    <row r="340" spans="2:65" s="1" customFormat="1" ht="29.25">
      <c r="B340" s="34"/>
      <c r="D340" s="150" t="s">
        <v>224</v>
      </c>
      <c r="F340" s="151" t="s">
        <v>10518</v>
      </c>
      <c r="I340" s="148"/>
      <c r="L340" s="34"/>
      <c r="M340" s="149"/>
      <c r="T340" s="55"/>
      <c r="AT340" s="19" t="s">
        <v>224</v>
      </c>
      <c r="AU340" s="19" t="s">
        <v>79</v>
      </c>
    </row>
    <row r="341" spans="2:65" s="12" customFormat="1">
      <c r="B341" s="152"/>
      <c r="D341" s="150" t="s">
        <v>226</v>
      </c>
      <c r="E341" s="153" t="s">
        <v>19</v>
      </c>
      <c r="F341" s="154" t="s">
        <v>267</v>
      </c>
      <c r="H341" s="155">
        <v>8</v>
      </c>
      <c r="I341" s="156"/>
      <c r="L341" s="152"/>
      <c r="M341" s="157"/>
      <c r="T341" s="158"/>
      <c r="AT341" s="153" t="s">
        <v>226</v>
      </c>
      <c r="AU341" s="153" t="s">
        <v>79</v>
      </c>
      <c r="AV341" s="12" t="s">
        <v>79</v>
      </c>
      <c r="AW341" s="12" t="s">
        <v>31</v>
      </c>
      <c r="AX341" s="12" t="s">
        <v>77</v>
      </c>
      <c r="AY341" s="153" t="s">
        <v>212</v>
      </c>
    </row>
    <row r="342" spans="2:65" s="1" customFormat="1" ht="16.5" customHeight="1">
      <c r="B342" s="34"/>
      <c r="C342" s="133" t="s">
        <v>1065</v>
      </c>
      <c r="D342" s="133" t="s">
        <v>215</v>
      </c>
      <c r="E342" s="134" t="s">
        <v>10519</v>
      </c>
      <c r="F342" s="135" t="s">
        <v>10520</v>
      </c>
      <c r="G342" s="136" t="s">
        <v>624</v>
      </c>
      <c r="H342" s="137">
        <v>2</v>
      </c>
      <c r="I342" s="138"/>
      <c r="J342" s="139">
        <f>ROUND(I342*H342,2)</f>
        <v>0</v>
      </c>
      <c r="K342" s="135" t="s">
        <v>5488</v>
      </c>
      <c r="L342" s="34"/>
      <c r="M342" s="140" t="s">
        <v>19</v>
      </c>
      <c r="N342" s="141" t="s">
        <v>40</v>
      </c>
      <c r="P342" s="142">
        <f>O342*H342</f>
        <v>0</v>
      </c>
      <c r="Q342" s="142">
        <v>0</v>
      </c>
      <c r="R342" s="142">
        <f>Q342*H342</f>
        <v>0</v>
      </c>
      <c r="S342" s="142">
        <v>0</v>
      </c>
      <c r="T342" s="143">
        <f>S342*H342</f>
        <v>0</v>
      </c>
      <c r="AR342" s="144" t="s">
        <v>316</v>
      </c>
      <c r="AT342" s="144" t="s">
        <v>215</v>
      </c>
      <c r="AU342" s="144" t="s">
        <v>79</v>
      </c>
      <c r="AY342" s="19" t="s">
        <v>212</v>
      </c>
      <c r="BE342" s="145">
        <f>IF(N342="základní",J342,0)</f>
        <v>0</v>
      </c>
      <c r="BF342" s="145">
        <f>IF(N342="snížená",J342,0)</f>
        <v>0</v>
      </c>
      <c r="BG342" s="145">
        <f>IF(N342="zákl. přenesená",J342,0)</f>
        <v>0</v>
      </c>
      <c r="BH342" s="145">
        <f>IF(N342="sníž. přenesená",J342,0)</f>
        <v>0</v>
      </c>
      <c r="BI342" s="145">
        <f>IF(N342="nulová",J342,0)</f>
        <v>0</v>
      </c>
      <c r="BJ342" s="19" t="s">
        <v>77</v>
      </c>
      <c r="BK342" s="145">
        <f>ROUND(I342*H342,2)</f>
        <v>0</v>
      </c>
      <c r="BL342" s="19" t="s">
        <v>316</v>
      </c>
      <c r="BM342" s="144" t="s">
        <v>10521</v>
      </c>
    </row>
    <row r="343" spans="2:65" s="1" customFormat="1" ht="19.5">
      <c r="B343" s="34"/>
      <c r="D343" s="150" t="s">
        <v>224</v>
      </c>
      <c r="F343" s="151" t="s">
        <v>10522</v>
      </c>
      <c r="I343" s="148"/>
      <c r="L343" s="34"/>
      <c r="M343" s="149"/>
      <c r="T343" s="55"/>
      <c r="AT343" s="19" t="s">
        <v>224</v>
      </c>
      <c r="AU343" s="19" t="s">
        <v>79</v>
      </c>
    </row>
    <row r="344" spans="2:65" s="12" customFormat="1">
      <c r="B344" s="152"/>
      <c r="D344" s="150" t="s">
        <v>226</v>
      </c>
      <c r="E344" s="153" t="s">
        <v>19</v>
      </c>
      <c r="F344" s="154" t="s">
        <v>79</v>
      </c>
      <c r="H344" s="155">
        <v>2</v>
      </c>
      <c r="I344" s="156"/>
      <c r="L344" s="152"/>
      <c r="M344" s="157"/>
      <c r="T344" s="158"/>
      <c r="AT344" s="153" t="s">
        <v>226</v>
      </c>
      <c r="AU344" s="153" t="s">
        <v>79</v>
      </c>
      <c r="AV344" s="12" t="s">
        <v>79</v>
      </c>
      <c r="AW344" s="12" t="s">
        <v>31</v>
      </c>
      <c r="AX344" s="12" t="s">
        <v>77</v>
      </c>
      <c r="AY344" s="153" t="s">
        <v>212</v>
      </c>
    </row>
    <row r="345" spans="2:65" s="1" customFormat="1" ht="16.5" customHeight="1">
      <c r="B345" s="34"/>
      <c r="C345" s="133" t="s">
        <v>1072</v>
      </c>
      <c r="D345" s="133" t="s">
        <v>215</v>
      </c>
      <c r="E345" s="134" t="s">
        <v>10523</v>
      </c>
      <c r="F345" s="135" t="s">
        <v>10524</v>
      </c>
      <c r="G345" s="136" t="s">
        <v>624</v>
      </c>
      <c r="H345" s="137">
        <v>3</v>
      </c>
      <c r="I345" s="138"/>
      <c r="J345" s="139">
        <f>ROUND(I345*H345,2)</f>
        <v>0</v>
      </c>
      <c r="K345" s="135" t="s">
        <v>5488</v>
      </c>
      <c r="L345" s="34"/>
      <c r="M345" s="140" t="s">
        <v>19</v>
      </c>
      <c r="N345" s="141" t="s">
        <v>40</v>
      </c>
      <c r="P345" s="142">
        <f>O345*H345</f>
        <v>0</v>
      </c>
      <c r="Q345" s="142">
        <v>0</v>
      </c>
      <c r="R345" s="142">
        <f>Q345*H345</f>
        <v>0</v>
      </c>
      <c r="S345" s="142">
        <v>0</v>
      </c>
      <c r="T345" s="143">
        <f>S345*H345</f>
        <v>0</v>
      </c>
      <c r="AR345" s="144" t="s">
        <v>316</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10525</v>
      </c>
    </row>
    <row r="346" spans="2:65" s="1" customFormat="1" ht="19.5">
      <c r="B346" s="34"/>
      <c r="D346" s="150" t="s">
        <v>224</v>
      </c>
      <c r="F346" s="151" t="s">
        <v>10526</v>
      </c>
      <c r="I346" s="148"/>
      <c r="L346" s="34"/>
      <c r="M346" s="149"/>
      <c r="T346" s="55"/>
      <c r="AT346" s="19" t="s">
        <v>224</v>
      </c>
      <c r="AU346" s="19" t="s">
        <v>79</v>
      </c>
    </row>
    <row r="347" spans="2:65" s="12" customFormat="1">
      <c r="B347" s="152"/>
      <c r="D347" s="150" t="s">
        <v>226</v>
      </c>
      <c r="E347" s="153" t="s">
        <v>19</v>
      </c>
      <c r="F347" s="154" t="s">
        <v>236</v>
      </c>
      <c r="H347" s="155">
        <v>3</v>
      </c>
      <c r="I347" s="156"/>
      <c r="L347" s="152"/>
      <c r="M347" s="157"/>
      <c r="T347" s="158"/>
      <c r="AT347" s="153" t="s">
        <v>226</v>
      </c>
      <c r="AU347" s="153" t="s">
        <v>79</v>
      </c>
      <c r="AV347" s="12" t="s">
        <v>79</v>
      </c>
      <c r="AW347" s="12" t="s">
        <v>31</v>
      </c>
      <c r="AX347" s="12" t="s">
        <v>77</v>
      </c>
      <c r="AY347" s="153" t="s">
        <v>212</v>
      </c>
    </row>
    <row r="348" spans="2:65" s="1" customFormat="1" ht="16.5" customHeight="1">
      <c r="B348" s="34"/>
      <c r="C348" s="133" t="s">
        <v>1079</v>
      </c>
      <c r="D348" s="133" t="s">
        <v>215</v>
      </c>
      <c r="E348" s="134" t="s">
        <v>10527</v>
      </c>
      <c r="F348" s="135" t="s">
        <v>10528</v>
      </c>
      <c r="G348" s="136" t="s">
        <v>624</v>
      </c>
      <c r="H348" s="137">
        <v>12</v>
      </c>
      <c r="I348" s="138"/>
      <c r="J348" s="139">
        <f>ROUND(I348*H348,2)</f>
        <v>0</v>
      </c>
      <c r="K348" s="135" t="s">
        <v>5488</v>
      </c>
      <c r="L348" s="34"/>
      <c r="M348" s="140" t="s">
        <v>19</v>
      </c>
      <c r="N348" s="141" t="s">
        <v>40</v>
      </c>
      <c r="P348" s="142">
        <f>O348*H348</f>
        <v>0</v>
      </c>
      <c r="Q348" s="142">
        <v>0</v>
      </c>
      <c r="R348" s="142">
        <f>Q348*H348</f>
        <v>0</v>
      </c>
      <c r="S348" s="142">
        <v>0</v>
      </c>
      <c r="T348" s="143">
        <f>S348*H348</f>
        <v>0</v>
      </c>
      <c r="AR348" s="144" t="s">
        <v>316</v>
      </c>
      <c r="AT348" s="144" t="s">
        <v>215</v>
      </c>
      <c r="AU348" s="144" t="s">
        <v>79</v>
      </c>
      <c r="AY348" s="19" t="s">
        <v>212</v>
      </c>
      <c r="BE348" s="145">
        <f>IF(N348="základní",J348,0)</f>
        <v>0</v>
      </c>
      <c r="BF348" s="145">
        <f>IF(N348="snížená",J348,0)</f>
        <v>0</v>
      </c>
      <c r="BG348" s="145">
        <f>IF(N348="zákl. přenesená",J348,0)</f>
        <v>0</v>
      </c>
      <c r="BH348" s="145">
        <f>IF(N348="sníž. přenesená",J348,0)</f>
        <v>0</v>
      </c>
      <c r="BI348" s="145">
        <f>IF(N348="nulová",J348,0)</f>
        <v>0</v>
      </c>
      <c r="BJ348" s="19" t="s">
        <v>77</v>
      </c>
      <c r="BK348" s="145">
        <f>ROUND(I348*H348,2)</f>
        <v>0</v>
      </c>
      <c r="BL348" s="19" t="s">
        <v>316</v>
      </c>
      <c r="BM348" s="144" t="s">
        <v>10529</v>
      </c>
    </row>
    <row r="349" spans="2:65" s="1" customFormat="1" ht="29.25">
      <c r="B349" s="34"/>
      <c r="D349" s="150" t="s">
        <v>224</v>
      </c>
      <c r="F349" s="151" t="s">
        <v>10530</v>
      </c>
      <c r="I349" s="148"/>
      <c r="L349" s="34"/>
      <c r="M349" s="149"/>
      <c r="T349" s="55"/>
      <c r="AT349" s="19" t="s">
        <v>224</v>
      </c>
      <c r="AU349" s="19" t="s">
        <v>79</v>
      </c>
    </row>
    <row r="350" spans="2:65" s="12" customFormat="1">
      <c r="B350" s="152"/>
      <c r="D350" s="150" t="s">
        <v>226</v>
      </c>
      <c r="E350" s="153" t="s">
        <v>19</v>
      </c>
      <c r="F350" s="154" t="s">
        <v>8</v>
      </c>
      <c r="H350" s="155">
        <v>12</v>
      </c>
      <c r="I350" s="156"/>
      <c r="L350" s="152"/>
      <c r="M350" s="157"/>
      <c r="T350" s="158"/>
      <c r="AT350" s="153" t="s">
        <v>226</v>
      </c>
      <c r="AU350" s="153" t="s">
        <v>79</v>
      </c>
      <c r="AV350" s="12" t="s">
        <v>79</v>
      </c>
      <c r="AW350" s="12" t="s">
        <v>31</v>
      </c>
      <c r="AX350" s="12" t="s">
        <v>77</v>
      </c>
      <c r="AY350" s="153" t="s">
        <v>212</v>
      </c>
    </row>
    <row r="351" spans="2:65" s="1" customFormat="1" ht="16.5" customHeight="1">
      <c r="B351" s="34"/>
      <c r="C351" s="133" t="s">
        <v>1086</v>
      </c>
      <c r="D351" s="133" t="s">
        <v>215</v>
      </c>
      <c r="E351" s="134" t="s">
        <v>10531</v>
      </c>
      <c r="F351" s="135" t="s">
        <v>10532</v>
      </c>
      <c r="G351" s="136" t="s">
        <v>624</v>
      </c>
      <c r="H351" s="137">
        <v>10</v>
      </c>
      <c r="I351" s="138"/>
      <c r="J351" s="139">
        <f>ROUND(I351*H351,2)</f>
        <v>0</v>
      </c>
      <c r="K351" s="135" t="s">
        <v>5488</v>
      </c>
      <c r="L351" s="34"/>
      <c r="M351" s="140" t="s">
        <v>19</v>
      </c>
      <c r="N351" s="141" t="s">
        <v>40</v>
      </c>
      <c r="P351" s="142">
        <f>O351*H351</f>
        <v>0</v>
      </c>
      <c r="Q351" s="142">
        <v>0</v>
      </c>
      <c r="R351" s="142">
        <f>Q351*H351</f>
        <v>0</v>
      </c>
      <c r="S351" s="142">
        <v>0</v>
      </c>
      <c r="T351" s="143">
        <f>S351*H351</f>
        <v>0</v>
      </c>
      <c r="AR351" s="144" t="s">
        <v>316</v>
      </c>
      <c r="AT351" s="144" t="s">
        <v>215</v>
      </c>
      <c r="AU351" s="144" t="s">
        <v>79</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10533</v>
      </c>
    </row>
    <row r="352" spans="2:65" s="1" customFormat="1" ht="29.25">
      <c r="B352" s="34"/>
      <c r="D352" s="150" t="s">
        <v>224</v>
      </c>
      <c r="F352" s="151" t="s">
        <v>10534</v>
      </c>
      <c r="I352" s="148"/>
      <c r="L352" s="34"/>
      <c r="M352" s="149"/>
      <c r="T352" s="55"/>
      <c r="AT352" s="19" t="s">
        <v>224</v>
      </c>
      <c r="AU352" s="19" t="s">
        <v>79</v>
      </c>
    </row>
    <row r="353" spans="2:65" s="12" customFormat="1">
      <c r="B353" s="152"/>
      <c r="D353" s="150" t="s">
        <v>226</v>
      </c>
      <c r="E353" s="153" t="s">
        <v>19</v>
      </c>
      <c r="F353" s="154" t="s">
        <v>281</v>
      </c>
      <c r="H353" s="155">
        <v>10</v>
      </c>
      <c r="I353" s="156"/>
      <c r="L353" s="152"/>
      <c r="M353" s="157"/>
      <c r="T353" s="158"/>
      <c r="AT353" s="153" t="s">
        <v>226</v>
      </c>
      <c r="AU353" s="153" t="s">
        <v>79</v>
      </c>
      <c r="AV353" s="12" t="s">
        <v>79</v>
      </c>
      <c r="AW353" s="12" t="s">
        <v>31</v>
      </c>
      <c r="AX353" s="12" t="s">
        <v>77</v>
      </c>
      <c r="AY353" s="153" t="s">
        <v>212</v>
      </c>
    </row>
    <row r="354" spans="2:65" s="1" customFormat="1" ht="16.5" customHeight="1">
      <c r="B354" s="34"/>
      <c r="C354" s="133" t="s">
        <v>1092</v>
      </c>
      <c r="D354" s="133" t="s">
        <v>215</v>
      </c>
      <c r="E354" s="134" t="s">
        <v>10535</v>
      </c>
      <c r="F354" s="135" t="s">
        <v>10536</v>
      </c>
      <c r="G354" s="136" t="s">
        <v>624</v>
      </c>
      <c r="H354" s="137">
        <v>1</v>
      </c>
      <c r="I354" s="138"/>
      <c r="J354" s="139">
        <f>ROUND(I354*H354,2)</f>
        <v>0</v>
      </c>
      <c r="K354" s="135" t="s">
        <v>5488</v>
      </c>
      <c r="L354" s="34"/>
      <c r="M354" s="140" t="s">
        <v>19</v>
      </c>
      <c r="N354" s="141" t="s">
        <v>40</v>
      </c>
      <c r="P354" s="142">
        <f>O354*H354</f>
        <v>0</v>
      </c>
      <c r="Q354" s="142">
        <v>0</v>
      </c>
      <c r="R354" s="142">
        <f>Q354*H354</f>
        <v>0</v>
      </c>
      <c r="S354" s="142">
        <v>0</v>
      </c>
      <c r="T354" s="143">
        <f>S354*H354</f>
        <v>0</v>
      </c>
      <c r="AR354" s="144" t="s">
        <v>316</v>
      </c>
      <c r="AT354" s="144" t="s">
        <v>215</v>
      </c>
      <c r="AU354" s="144" t="s">
        <v>79</v>
      </c>
      <c r="AY354" s="19" t="s">
        <v>212</v>
      </c>
      <c r="BE354" s="145">
        <f>IF(N354="základní",J354,0)</f>
        <v>0</v>
      </c>
      <c r="BF354" s="145">
        <f>IF(N354="snížená",J354,0)</f>
        <v>0</v>
      </c>
      <c r="BG354" s="145">
        <f>IF(N354="zákl. přenesená",J354,0)</f>
        <v>0</v>
      </c>
      <c r="BH354" s="145">
        <f>IF(N354="sníž. přenesená",J354,0)</f>
        <v>0</v>
      </c>
      <c r="BI354" s="145">
        <f>IF(N354="nulová",J354,0)</f>
        <v>0</v>
      </c>
      <c r="BJ354" s="19" t="s">
        <v>77</v>
      </c>
      <c r="BK354" s="145">
        <f>ROUND(I354*H354,2)</f>
        <v>0</v>
      </c>
      <c r="BL354" s="19" t="s">
        <v>316</v>
      </c>
      <c r="BM354" s="144" t="s">
        <v>10537</v>
      </c>
    </row>
    <row r="355" spans="2:65" s="1" customFormat="1" ht="29.25">
      <c r="B355" s="34"/>
      <c r="D355" s="150" t="s">
        <v>224</v>
      </c>
      <c r="F355" s="151" t="s">
        <v>10534</v>
      </c>
      <c r="I355" s="148"/>
      <c r="L355" s="34"/>
      <c r="M355" s="149"/>
      <c r="T355" s="55"/>
      <c r="AT355" s="19" t="s">
        <v>224</v>
      </c>
      <c r="AU355" s="19" t="s">
        <v>79</v>
      </c>
    </row>
    <row r="356" spans="2:65" s="12" customFormat="1">
      <c r="B356" s="152"/>
      <c r="D356" s="150" t="s">
        <v>226</v>
      </c>
      <c r="E356" s="153" t="s">
        <v>19</v>
      </c>
      <c r="F356" s="154" t="s">
        <v>77</v>
      </c>
      <c r="H356" s="155">
        <v>1</v>
      </c>
      <c r="I356" s="156"/>
      <c r="L356" s="152"/>
      <c r="M356" s="157"/>
      <c r="T356" s="158"/>
      <c r="AT356" s="153" t="s">
        <v>226</v>
      </c>
      <c r="AU356" s="153" t="s">
        <v>79</v>
      </c>
      <c r="AV356" s="12" t="s">
        <v>79</v>
      </c>
      <c r="AW356" s="12" t="s">
        <v>31</v>
      </c>
      <c r="AX356" s="12" t="s">
        <v>77</v>
      </c>
      <c r="AY356" s="153" t="s">
        <v>212</v>
      </c>
    </row>
    <row r="357" spans="2:65" s="1" customFormat="1" ht="16.5" customHeight="1">
      <c r="B357" s="34"/>
      <c r="C357" s="133" t="s">
        <v>1098</v>
      </c>
      <c r="D357" s="133" t="s">
        <v>215</v>
      </c>
      <c r="E357" s="134" t="s">
        <v>10538</v>
      </c>
      <c r="F357" s="135" t="s">
        <v>10539</v>
      </c>
      <c r="G357" s="136" t="s">
        <v>624</v>
      </c>
      <c r="H357" s="137">
        <v>7</v>
      </c>
      <c r="I357" s="138"/>
      <c r="J357" s="139">
        <f>ROUND(I357*H357,2)</f>
        <v>0</v>
      </c>
      <c r="K357" s="135" t="s">
        <v>5488</v>
      </c>
      <c r="L357" s="34"/>
      <c r="M357" s="140" t="s">
        <v>19</v>
      </c>
      <c r="N357" s="141" t="s">
        <v>40</v>
      </c>
      <c r="P357" s="142">
        <f>O357*H357</f>
        <v>0</v>
      </c>
      <c r="Q357" s="142">
        <v>0</v>
      </c>
      <c r="R357" s="142">
        <f>Q357*H357</f>
        <v>0</v>
      </c>
      <c r="S357" s="142">
        <v>0</v>
      </c>
      <c r="T357" s="143">
        <f>S357*H357</f>
        <v>0</v>
      </c>
      <c r="AR357" s="144" t="s">
        <v>316</v>
      </c>
      <c r="AT357" s="144" t="s">
        <v>215</v>
      </c>
      <c r="AU357" s="144" t="s">
        <v>79</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316</v>
      </c>
      <c r="BM357" s="144" t="s">
        <v>10540</v>
      </c>
    </row>
    <row r="358" spans="2:65" s="1" customFormat="1" ht="29.25">
      <c r="B358" s="34"/>
      <c r="D358" s="150" t="s">
        <v>224</v>
      </c>
      <c r="F358" s="151" t="s">
        <v>10541</v>
      </c>
      <c r="I358" s="148"/>
      <c r="L358" s="34"/>
      <c r="M358" s="149"/>
      <c r="T358" s="55"/>
      <c r="AT358" s="19" t="s">
        <v>224</v>
      </c>
      <c r="AU358" s="19" t="s">
        <v>79</v>
      </c>
    </row>
    <row r="359" spans="2:65" s="12" customFormat="1">
      <c r="B359" s="152"/>
      <c r="D359" s="150" t="s">
        <v>226</v>
      </c>
      <c r="E359" s="153" t="s">
        <v>19</v>
      </c>
      <c r="F359" s="154" t="s">
        <v>259</v>
      </c>
      <c r="H359" s="155">
        <v>7</v>
      </c>
      <c r="I359" s="156"/>
      <c r="L359" s="152"/>
      <c r="M359" s="157"/>
      <c r="T359" s="158"/>
      <c r="AT359" s="153" t="s">
        <v>226</v>
      </c>
      <c r="AU359" s="153" t="s">
        <v>79</v>
      </c>
      <c r="AV359" s="12" t="s">
        <v>79</v>
      </c>
      <c r="AW359" s="12" t="s">
        <v>31</v>
      </c>
      <c r="AX359" s="12" t="s">
        <v>77</v>
      </c>
      <c r="AY359" s="153" t="s">
        <v>212</v>
      </c>
    </row>
    <row r="360" spans="2:65" s="1" customFormat="1" ht="16.5" customHeight="1">
      <c r="B360" s="34"/>
      <c r="C360" s="133" t="s">
        <v>1104</v>
      </c>
      <c r="D360" s="133" t="s">
        <v>215</v>
      </c>
      <c r="E360" s="134" t="s">
        <v>10542</v>
      </c>
      <c r="F360" s="135" t="s">
        <v>10543</v>
      </c>
      <c r="G360" s="136" t="s">
        <v>624</v>
      </c>
      <c r="H360" s="137">
        <v>8</v>
      </c>
      <c r="I360" s="138"/>
      <c r="J360" s="139">
        <f>ROUND(I360*H360,2)</f>
        <v>0</v>
      </c>
      <c r="K360" s="135" t="s">
        <v>5488</v>
      </c>
      <c r="L360" s="34"/>
      <c r="M360" s="140" t="s">
        <v>19</v>
      </c>
      <c r="N360" s="141" t="s">
        <v>40</v>
      </c>
      <c r="P360" s="142">
        <f>O360*H360</f>
        <v>0</v>
      </c>
      <c r="Q360" s="142">
        <v>0</v>
      </c>
      <c r="R360" s="142">
        <f>Q360*H360</f>
        <v>0</v>
      </c>
      <c r="S360" s="142">
        <v>0</v>
      </c>
      <c r="T360" s="143">
        <f>S360*H360</f>
        <v>0</v>
      </c>
      <c r="AR360" s="144" t="s">
        <v>316</v>
      </c>
      <c r="AT360" s="144" t="s">
        <v>215</v>
      </c>
      <c r="AU360" s="144" t="s">
        <v>79</v>
      </c>
      <c r="AY360" s="19" t="s">
        <v>212</v>
      </c>
      <c r="BE360" s="145">
        <f>IF(N360="základní",J360,0)</f>
        <v>0</v>
      </c>
      <c r="BF360" s="145">
        <f>IF(N360="snížená",J360,0)</f>
        <v>0</v>
      </c>
      <c r="BG360" s="145">
        <f>IF(N360="zákl. přenesená",J360,0)</f>
        <v>0</v>
      </c>
      <c r="BH360" s="145">
        <f>IF(N360="sníž. přenesená",J360,0)</f>
        <v>0</v>
      </c>
      <c r="BI360" s="145">
        <f>IF(N360="nulová",J360,0)</f>
        <v>0</v>
      </c>
      <c r="BJ360" s="19" t="s">
        <v>77</v>
      </c>
      <c r="BK360" s="145">
        <f>ROUND(I360*H360,2)</f>
        <v>0</v>
      </c>
      <c r="BL360" s="19" t="s">
        <v>316</v>
      </c>
      <c r="BM360" s="144" t="s">
        <v>10544</v>
      </c>
    </row>
    <row r="361" spans="2:65" s="1" customFormat="1" ht="29.25">
      <c r="B361" s="34"/>
      <c r="D361" s="150" t="s">
        <v>224</v>
      </c>
      <c r="F361" s="151" t="s">
        <v>10545</v>
      </c>
      <c r="I361" s="148"/>
      <c r="L361" s="34"/>
      <c r="M361" s="149"/>
      <c r="T361" s="55"/>
      <c r="AT361" s="19" t="s">
        <v>224</v>
      </c>
      <c r="AU361" s="19" t="s">
        <v>79</v>
      </c>
    </row>
    <row r="362" spans="2:65" s="12" customFormat="1">
      <c r="B362" s="152"/>
      <c r="D362" s="150" t="s">
        <v>226</v>
      </c>
      <c r="E362" s="153" t="s">
        <v>19</v>
      </c>
      <c r="F362" s="154" t="s">
        <v>267</v>
      </c>
      <c r="H362" s="155">
        <v>8</v>
      </c>
      <c r="I362" s="156"/>
      <c r="L362" s="152"/>
      <c r="M362" s="157"/>
      <c r="T362" s="158"/>
      <c r="AT362" s="153" t="s">
        <v>226</v>
      </c>
      <c r="AU362" s="153" t="s">
        <v>79</v>
      </c>
      <c r="AV362" s="12" t="s">
        <v>79</v>
      </c>
      <c r="AW362" s="12" t="s">
        <v>31</v>
      </c>
      <c r="AX362" s="12" t="s">
        <v>77</v>
      </c>
      <c r="AY362" s="153" t="s">
        <v>212</v>
      </c>
    </row>
    <row r="363" spans="2:65" s="1" customFormat="1" ht="16.5" customHeight="1">
      <c r="B363" s="34"/>
      <c r="C363" s="133" t="s">
        <v>1111</v>
      </c>
      <c r="D363" s="133" t="s">
        <v>215</v>
      </c>
      <c r="E363" s="134" t="s">
        <v>10546</v>
      </c>
      <c r="F363" s="135" t="s">
        <v>10547</v>
      </c>
      <c r="G363" s="136" t="s">
        <v>624</v>
      </c>
      <c r="H363" s="137">
        <v>3</v>
      </c>
      <c r="I363" s="138"/>
      <c r="J363" s="139">
        <f>ROUND(I363*H363,2)</f>
        <v>0</v>
      </c>
      <c r="K363" s="135" t="s">
        <v>5488</v>
      </c>
      <c r="L363" s="34"/>
      <c r="M363" s="140" t="s">
        <v>19</v>
      </c>
      <c r="N363" s="141" t="s">
        <v>40</v>
      </c>
      <c r="P363" s="142">
        <f>O363*H363</f>
        <v>0</v>
      </c>
      <c r="Q363" s="142">
        <v>0</v>
      </c>
      <c r="R363" s="142">
        <f>Q363*H363</f>
        <v>0</v>
      </c>
      <c r="S363" s="142">
        <v>0</v>
      </c>
      <c r="T363" s="143">
        <f>S363*H363</f>
        <v>0</v>
      </c>
      <c r="AR363" s="144" t="s">
        <v>316</v>
      </c>
      <c r="AT363" s="144" t="s">
        <v>215</v>
      </c>
      <c r="AU363" s="144" t="s">
        <v>79</v>
      </c>
      <c r="AY363" s="19" t="s">
        <v>212</v>
      </c>
      <c r="BE363" s="145">
        <f>IF(N363="základní",J363,0)</f>
        <v>0</v>
      </c>
      <c r="BF363" s="145">
        <f>IF(N363="snížená",J363,0)</f>
        <v>0</v>
      </c>
      <c r="BG363" s="145">
        <f>IF(N363="zákl. přenesená",J363,0)</f>
        <v>0</v>
      </c>
      <c r="BH363" s="145">
        <f>IF(N363="sníž. přenesená",J363,0)</f>
        <v>0</v>
      </c>
      <c r="BI363" s="145">
        <f>IF(N363="nulová",J363,0)</f>
        <v>0</v>
      </c>
      <c r="BJ363" s="19" t="s">
        <v>77</v>
      </c>
      <c r="BK363" s="145">
        <f>ROUND(I363*H363,2)</f>
        <v>0</v>
      </c>
      <c r="BL363" s="19" t="s">
        <v>316</v>
      </c>
      <c r="BM363" s="144" t="s">
        <v>10548</v>
      </c>
    </row>
    <row r="364" spans="2:65" s="1" customFormat="1" ht="29.25">
      <c r="B364" s="34"/>
      <c r="D364" s="150" t="s">
        <v>224</v>
      </c>
      <c r="F364" s="151" t="s">
        <v>10549</v>
      </c>
      <c r="I364" s="148"/>
      <c r="L364" s="34"/>
      <c r="M364" s="149"/>
      <c r="T364" s="55"/>
      <c r="AT364" s="19" t="s">
        <v>224</v>
      </c>
      <c r="AU364" s="19" t="s">
        <v>79</v>
      </c>
    </row>
    <row r="365" spans="2:65" s="12" customFormat="1">
      <c r="B365" s="152"/>
      <c r="D365" s="150" t="s">
        <v>226</v>
      </c>
      <c r="E365" s="153" t="s">
        <v>19</v>
      </c>
      <c r="F365" s="154" t="s">
        <v>236</v>
      </c>
      <c r="H365" s="155">
        <v>3</v>
      </c>
      <c r="I365" s="156"/>
      <c r="L365" s="152"/>
      <c r="M365" s="157"/>
      <c r="T365" s="158"/>
      <c r="AT365" s="153" t="s">
        <v>226</v>
      </c>
      <c r="AU365" s="153" t="s">
        <v>79</v>
      </c>
      <c r="AV365" s="12" t="s">
        <v>79</v>
      </c>
      <c r="AW365" s="12" t="s">
        <v>31</v>
      </c>
      <c r="AX365" s="12" t="s">
        <v>77</v>
      </c>
      <c r="AY365" s="153" t="s">
        <v>212</v>
      </c>
    </row>
    <row r="366" spans="2:65" s="1" customFormat="1" ht="16.5" customHeight="1">
      <c r="B366" s="34"/>
      <c r="C366" s="133" t="s">
        <v>1119</v>
      </c>
      <c r="D366" s="133" t="s">
        <v>215</v>
      </c>
      <c r="E366" s="134" t="s">
        <v>10550</v>
      </c>
      <c r="F366" s="135" t="s">
        <v>10551</v>
      </c>
      <c r="G366" s="136" t="s">
        <v>624</v>
      </c>
      <c r="H366" s="137">
        <v>1</v>
      </c>
      <c r="I366" s="138"/>
      <c r="J366" s="139">
        <f>ROUND(I366*H366,2)</f>
        <v>0</v>
      </c>
      <c r="K366" s="135" t="s">
        <v>5488</v>
      </c>
      <c r="L366" s="34"/>
      <c r="M366" s="140" t="s">
        <v>19</v>
      </c>
      <c r="N366" s="141" t="s">
        <v>40</v>
      </c>
      <c r="P366" s="142">
        <f>O366*H366</f>
        <v>0</v>
      </c>
      <c r="Q366" s="142">
        <v>0</v>
      </c>
      <c r="R366" s="142">
        <f>Q366*H366</f>
        <v>0</v>
      </c>
      <c r="S366" s="142">
        <v>0</v>
      </c>
      <c r="T366" s="143">
        <f>S366*H366</f>
        <v>0</v>
      </c>
      <c r="AR366" s="144" t="s">
        <v>316</v>
      </c>
      <c r="AT366" s="144" t="s">
        <v>215</v>
      </c>
      <c r="AU366" s="144" t="s">
        <v>79</v>
      </c>
      <c r="AY366" s="19" t="s">
        <v>212</v>
      </c>
      <c r="BE366" s="145">
        <f>IF(N366="základní",J366,0)</f>
        <v>0</v>
      </c>
      <c r="BF366" s="145">
        <f>IF(N366="snížená",J366,0)</f>
        <v>0</v>
      </c>
      <c r="BG366" s="145">
        <f>IF(N366="zákl. přenesená",J366,0)</f>
        <v>0</v>
      </c>
      <c r="BH366" s="145">
        <f>IF(N366="sníž. přenesená",J366,0)</f>
        <v>0</v>
      </c>
      <c r="BI366" s="145">
        <f>IF(N366="nulová",J366,0)</f>
        <v>0</v>
      </c>
      <c r="BJ366" s="19" t="s">
        <v>77</v>
      </c>
      <c r="BK366" s="145">
        <f>ROUND(I366*H366,2)</f>
        <v>0</v>
      </c>
      <c r="BL366" s="19" t="s">
        <v>316</v>
      </c>
      <c r="BM366" s="144" t="s">
        <v>10552</v>
      </c>
    </row>
    <row r="367" spans="2:65" s="1" customFormat="1" ht="29.25">
      <c r="B367" s="34"/>
      <c r="D367" s="150" t="s">
        <v>224</v>
      </c>
      <c r="F367" s="151" t="s">
        <v>10553</v>
      </c>
      <c r="I367" s="148"/>
      <c r="L367" s="34"/>
      <c r="M367" s="149"/>
      <c r="T367" s="55"/>
      <c r="AT367" s="19" t="s">
        <v>224</v>
      </c>
      <c r="AU367" s="19" t="s">
        <v>79</v>
      </c>
    </row>
    <row r="368" spans="2:65" s="12" customFormat="1">
      <c r="B368" s="152"/>
      <c r="D368" s="150" t="s">
        <v>226</v>
      </c>
      <c r="E368" s="153" t="s">
        <v>19</v>
      </c>
      <c r="F368" s="154" t="s">
        <v>77</v>
      </c>
      <c r="H368" s="155">
        <v>1</v>
      </c>
      <c r="I368" s="156"/>
      <c r="L368" s="152"/>
      <c r="M368" s="157"/>
      <c r="T368" s="158"/>
      <c r="AT368" s="153" t="s">
        <v>226</v>
      </c>
      <c r="AU368" s="153" t="s">
        <v>79</v>
      </c>
      <c r="AV368" s="12" t="s">
        <v>79</v>
      </c>
      <c r="AW368" s="12" t="s">
        <v>31</v>
      </c>
      <c r="AX368" s="12" t="s">
        <v>77</v>
      </c>
      <c r="AY368" s="153" t="s">
        <v>212</v>
      </c>
    </row>
    <row r="369" spans="2:65" s="1" customFormat="1" ht="16.5" customHeight="1">
      <c r="B369" s="34"/>
      <c r="C369" s="133" t="s">
        <v>1133</v>
      </c>
      <c r="D369" s="133" t="s">
        <v>215</v>
      </c>
      <c r="E369" s="134" t="s">
        <v>10554</v>
      </c>
      <c r="F369" s="135" t="s">
        <v>10555</v>
      </c>
      <c r="G369" s="136" t="s">
        <v>624</v>
      </c>
      <c r="H369" s="137">
        <v>1</v>
      </c>
      <c r="I369" s="138"/>
      <c r="J369" s="139">
        <f>ROUND(I369*H369,2)</f>
        <v>0</v>
      </c>
      <c r="K369" s="135" t="s">
        <v>5488</v>
      </c>
      <c r="L369" s="34"/>
      <c r="M369" s="140" t="s">
        <v>19</v>
      </c>
      <c r="N369" s="141" t="s">
        <v>40</v>
      </c>
      <c r="P369" s="142">
        <f>O369*H369</f>
        <v>0</v>
      </c>
      <c r="Q369" s="142">
        <v>0</v>
      </c>
      <c r="R369" s="142">
        <f>Q369*H369</f>
        <v>0</v>
      </c>
      <c r="S369" s="142">
        <v>0</v>
      </c>
      <c r="T369" s="143">
        <f>S369*H369</f>
        <v>0</v>
      </c>
      <c r="AR369" s="144" t="s">
        <v>316</v>
      </c>
      <c r="AT369" s="144" t="s">
        <v>215</v>
      </c>
      <c r="AU369" s="144" t="s">
        <v>79</v>
      </c>
      <c r="AY369" s="19" t="s">
        <v>212</v>
      </c>
      <c r="BE369" s="145">
        <f>IF(N369="základní",J369,0)</f>
        <v>0</v>
      </c>
      <c r="BF369" s="145">
        <f>IF(N369="snížená",J369,0)</f>
        <v>0</v>
      </c>
      <c r="BG369" s="145">
        <f>IF(N369="zákl. přenesená",J369,0)</f>
        <v>0</v>
      </c>
      <c r="BH369" s="145">
        <f>IF(N369="sníž. přenesená",J369,0)</f>
        <v>0</v>
      </c>
      <c r="BI369" s="145">
        <f>IF(N369="nulová",J369,0)</f>
        <v>0</v>
      </c>
      <c r="BJ369" s="19" t="s">
        <v>77</v>
      </c>
      <c r="BK369" s="145">
        <f>ROUND(I369*H369,2)</f>
        <v>0</v>
      </c>
      <c r="BL369" s="19" t="s">
        <v>316</v>
      </c>
      <c r="BM369" s="144" t="s">
        <v>10556</v>
      </c>
    </row>
    <row r="370" spans="2:65" s="1" customFormat="1" ht="19.5">
      <c r="B370" s="34"/>
      <c r="D370" s="150" t="s">
        <v>224</v>
      </c>
      <c r="F370" s="151" t="s">
        <v>10557</v>
      </c>
      <c r="I370" s="148"/>
      <c r="L370" s="34"/>
      <c r="M370" s="149"/>
      <c r="T370" s="55"/>
      <c r="AT370" s="19" t="s">
        <v>224</v>
      </c>
      <c r="AU370" s="19" t="s">
        <v>79</v>
      </c>
    </row>
    <row r="371" spans="2:65" s="12" customFormat="1">
      <c r="B371" s="152"/>
      <c r="D371" s="150" t="s">
        <v>226</v>
      </c>
      <c r="E371" s="153" t="s">
        <v>19</v>
      </c>
      <c r="F371" s="154" t="s">
        <v>77</v>
      </c>
      <c r="H371" s="155">
        <v>1</v>
      </c>
      <c r="I371" s="156"/>
      <c r="L371" s="152"/>
      <c r="M371" s="157"/>
      <c r="T371" s="158"/>
      <c r="AT371" s="153" t="s">
        <v>226</v>
      </c>
      <c r="AU371" s="153" t="s">
        <v>79</v>
      </c>
      <c r="AV371" s="12" t="s">
        <v>79</v>
      </c>
      <c r="AW371" s="12" t="s">
        <v>31</v>
      </c>
      <c r="AX371" s="12" t="s">
        <v>77</v>
      </c>
      <c r="AY371" s="153" t="s">
        <v>212</v>
      </c>
    </row>
    <row r="372" spans="2:65" s="1" customFormat="1" ht="16.5" customHeight="1">
      <c r="B372" s="34"/>
      <c r="C372" s="133" t="s">
        <v>1148</v>
      </c>
      <c r="D372" s="133" t="s">
        <v>215</v>
      </c>
      <c r="E372" s="134" t="s">
        <v>10558</v>
      </c>
      <c r="F372" s="135" t="s">
        <v>10559</v>
      </c>
      <c r="G372" s="136" t="s">
        <v>624</v>
      </c>
      <c r="H372" s="137">
        <v>46</v>
      </c>
      <c r="I372" s="138"/>
      <c r="J372" s="139">
        <f>ROUND(I372*H372,2)</f>
        <v>0</v>
      </c>
      <c r="K372" s="135" t="s">
        <v>5488</v>
      </c>
      <c r="L372" s="34"/>
      <c r="M372" s="140" t="s">
        <v>19</v>
      </c>
      <c r="N372" s="141" t="s">
        <v>40</v>
      </c>
      <c r="P372" s="142">
        <f>O372*H372</f>
        <v>0</v>
      </c>
      <c r="Q372" s="142">
        <v>0</v>
      </c>
      <c r="R372" s="142">
        <f>Q372*H372</f>
        <v>0</v>
      </c>
      <c r="S372" s="142">
        <v>0</v>
      </c>
      <c r="T372" s="143">
        <f>S372*H372</f>
        <v>0</v>
      </c>
      <c r="AR372" s="144" t="s">
        <v>316</v>
      </c>
      <c r="AT372" s="144" t="s">
        <v>215</v>
      </c>
      <c r="AU372" s="144" t="s">
        <v>79</v>
      </c>
      <c r="AY372" s="19" t="s">
        <v>212</v>
      </c>
      <c r="BE372" s="145">
        <f>IF(N372="základní",J372,0)</f>
        <v>0</v>
      </c>
      <c r="BF372" s="145">
        <f>IF(N372="snížená",J372,0)</f>
        <v>0</v>
      </c>
      <c r="BG372" s="145">
        <f>IF(N372="zákl. přenesená",J372,0)</f>
        <v>0</v>
      </c>
      <c r="BH372" s="145">
        <f>IF(N372="sníž. přenesená",J372,0)</f>
        <v>0</v>
      </c>
      <c r="BI372" s="145">
        <f>IF(N372="nulová",J372,0)</f>
        <v>0</v>
      </c>
      <c r="BJ372" s="19" t="s">
        <v>77</v>
      </c>
      <c r="BK372" s="145">
        <f>ROUND(I372*H372,2)</f>
        <v>0</v>
      </c>
      <c r="BL372" s="19" t="s">
        <v>316</v>
      </c>
      <c r="BM372" s="144" t="s">
        <v>10560</v>
      </c>
    </row>
    <row r="373" spans="2:65" s="1" customFormat="1" ht="19.5">
      <c r="B373" s="34"/>
      <c r="D373" s="150" t="s">
        <v>224</v>
      </c>
      <c r="F373" s="151" t="s">
        <v>10561</v>
      </c>
      <c r="I373" s="148"/>
      <c r="L373" s="34"/>
      <c r="M373" s="149"/>
      <c r="T373" s="55"/>
      <c r="AT373" s="19" t="s">
        <v>224</v>
      </c>
      <c r="AU373" s="19" t="s">
        <v>79</v>
      </c>
    </row>
    <row r="374" spans="2:65" s="12" customFormat="1">
      <c r="B374" s="152"/>
      <c r="D374" s="150" t="s">
        <v>226</v>
      </c>
      <c r="E374" s="153" t="s">
        <v>19</v>
      </c>
      <c r="F374" s="154" t="s">
        <v>795</v>
      </c>
      <c r="H374" s="155">
        <v>46</v>
      </c>
      <c r="I374" s="156"/>
      <c r="L374" s="152"/>
      <c r="M374" s="157"/>
      <c r="T374" s="158"/>
      <c r="AT374" s="153" t="s">
        <v>226</v>
      </c>
      <c r="AU374" s="153" t="s">
        <v>79</v>
      </c>
      <c r="AV374" s="12" t="s">
        <v>79</v>
      </c>
      <c r="AW374" s="12" t="s">
        <v>31</v>
      </c>
      <c r="AX374" s="12" t="s">
        <v>77</v>
      </c>
      <c r="AY374" s="153" t="s">
        <v>212</v>
      </c>
    </row>
    <row r="375" spans="2:65" s="1" customFormat="1" ht="16.5" customHeight="1">
      <c r="B375" s="34"/>
      <c r="C375" s="133" t="s">
        <v>1162</v>
      </c>
      <c r="D375" s="133" t="s">
        <v>215</v>
      </c>
      <c r="E375" s="134" t="s">
        <v>10562</v>
      </c>
      <c r="F375" s="135" t="s">
        <v>10563</v>
      </c>
      <c r="G375" s="136" t="s">
        <v>624</v>
      </c>
      <c r="H375" s="137">
        <v>33</v>
      </c>
      <c r="I375" s="138"/>
      <c r="J375" s="139">
        <f>ROUND(I375*H375,2)</f>
        <v>0</v>
      </c>
      <c r="K375" s="135" t="s">
        <v>5488</v>
      </c>
      <c r="L375" s="34"/>
      <c r="M375" s="140" t="s">
        <v>19</v>
      </c>
      <c r="N375" s="141" t="s">
        <v>40</v>
      </c>
      <c r="P375" s="142">
        <f>O375*H375</f>
        <v>0</v>
      </c>
      <c r="Q375" s="142">
        <v>0</v>
      </c>
      <c r="R375" s="142">
        <f>Q375*H375</f>
        <v>0</v>
      </c>
      <c r="S375" s="142">
        <v>0</v>
      </c>
      <c r="T375" s="143">
        <f>S375*H375</f>
        <v>0</v>
      </c>
      <c r="AR375" s="144" t="s">
        <v>316</v>
      </c>
      <c r="AT375" s="144" t="s">
        <v>215</v>
      </c>
      <c r="AU375" s="144" t="s">
        <v>79</v>
      </c>
      <c r="AY375" s="19" t="s">
        <v>212</v>
      </c>
      <c r="BE375" s="145">
        <f>IF(N375="základní",J375,0)</f>
        <v>0</v>
      </c>
      <c r="BF375" s="145">
        <f>IF(N375="snížená",J375,0)</f>
        <v>0</v>
      </c>
      <c r="BG375" s="145">
        <f>IF(N375="zákl. přenesená",J375,0)</f>
        <v>0</v>
      </c>
      <c r="BH375" s="145">
        <f>IF(N375="sníž. přenesená",J375,0)</f>
        <v>0</v>
      </c>
      <c r="BI375" s="145">
        <f>IF(N375="nulová",J375,0)</f>
        <v>0</v>
      </c>
      <c r="BJ375" s="19" t="s">
        <v>77</v>
      </c>
      <c r="BK375" s="145">
        <f>ROUND(I375*H375,2)</f>
        <v>0</v>
      </c>
      <c r="BL375" s="19" t="s">
        <v>316</v>
      </c>
      <c r="BM375" s="144" t="s">
        <v>10564</v>
      </c>
    </row>
    <row r="376" spans="2:65" s="1" customFormat="1" ht="19.5">
      <c r="B376" s="34"/>
      <c r="D376" s="150" t="s">
        <v>224</v>
      </c>
      <c r="F376" s="151" t="s">
        <v>10565</v>
      </c>
      <c r="I376" s="148"/>
      <c r="L376" s="34"/>
      <c r="M376" s="149"/>
      <c r="T376" s="55"/>
      <c r="AT376" s="19" t="s">
        <v>224</v>
      </c>
      <c r="AU376" s="19" t="s">
        <v>79</v>
      </c>
    </row>
    <row r="377" spans="2:65" s="12" customFormat="1">
      <c r="B377" s="152"/>
      <c r="D377" s="150" t="s">
        <v>226</v>
      </c>
      <c r="E377" s="153" t="s">
        <v>19</v>
      </c>
      <c r="F377" s="154" t="s">
        <v>643</v>
      </c>
      <c r="H377" s="155">
        <v>33</v>
      </c>
      <c r="I377" s="156"/>
      <c r="L377" s="152"/>
      <c r="M377" s="157"/>
      <c r="T377" s="158"/>
      <c r="AT377" s="153" t="s">
        <v>226</v>
      </c>
      <c r="AU377" s="153" t="s">
        <v>79</v>
      </c>
      <c r="AV377" s="12" t="s">
        <v>79</v>
      </c>
      <c r="AW377" s="12" t="s">
        <v>31</v>
      </c>
      <c r="AX377" s="12" t="s">
        <v>77</v>
      </c>
      <c r="AY377" s="153" t="s">
        <v>212</v>
      </c>
    </row>
    <row r="378" spans="2:65" s="1" customFormat="1" ht="16.5" customHeight="1">
      <c r="B378" s="34"/>
      <c r="C378" s="133" t="s">
        <v>1172</v>
      </c>
      <c r="D378" s="133" t="s">
        <v>215</v>
      </c>
      <c r="E378" s="134" t="s">
        <v>10566</v>
      </c>
      <c r="F378" s="135" t="s">
        <v>10567</v>
      </c>
      <c r="G378" s="136" t="s">
        <v>624</v>
      </c>
      <c r="H378" s="137">
        <v>8</v>
      </c>
      <c r="I378" s="138"/>
      <c r="J378" s="139">
        <f>ROUND(I378*H378,2)</f>
        <v>0</v>
      </c>
      <c r="K378" s="135" t="s">
        <v>5488</v>
      </c>
      <c r="L378" s="34"/>
      <c r="M378" s="140" t="s">
        <v>19</v>
      </c>
      <c r="N378" s="141" t="s">
        <v>40</v>
      </c>
      <c r="P378" s="142">
        <f>O378*H378</f>
        <v>0</v>
      </c>
      <c r="Q378" s="142">
        <v>0</v>
      </c>
      <c r="R378" s="142">
        <f>Q378*H378</f>
        <v>0</v>
      </c>
      <c r="S378" s="142">
        <v>0</v>
      </c>
      <c r="T378" s="143">
        <f>S378*H378</f>
        <v>0</v>
      </c>
      <c r="AR378" s="144" t="s">
        <v>316</v>
      </c>
      <c r="AT378" s="144" t="s">
        <v>215</v>
      </c>
      <c r="AU378" s="144" t="s">
        <v>79</v>
      </c>
      <c r="AY378" s="19" t="s">
        <v>212</v>
      </c>
      <c r="BE378" s="145">
        <f>IF(N378="základní",J378,0)</f>
        <v>0</v>
      </c>
      <c r="BF378" s="145">
        <f>IF(N378="snížená",J378,0)</f>
        <v>0</v>
      </c>
      <c r="BG378" s="145">
        <f>IF(N378="zákl. přenesená",J378,0)</f>
        <v>0</v>
      </c>
      <c r="BH378" s="145">
        <f>IF(N378="sníž. přenesená",J378,0)</f>
        <v>0</v>
      </c>
      <c r="BI378" s="145">
        <f>IF(N378="nulová",J378,0)</f>
        <v>0</v>
      </c>
      <c r="BJ378" s="19" t="s">
        <v>77</v>
      </c>
      <c r="BK378" s="145">
        <f>ROUND(I378*H378,2)</f>
        <v>0</v>
      </c>
      <c r="BL378" s="19" t="s">
        <v>316</v>
      </c>
      <c r="BM378" s="144" t="s">
        <v>10568</v>
      </c>
    </row>
    <row r="379" spans="2:65" s="1" customFormat="1" ht="39">
      <c r="B379" s="34"/>
      <c r="D379" s="150" t="s">
        <v>224</v>
      </c>
      <c r="F379" s="151" t="s">
        <v>10569</v>
      </c>
      <c r="I379" s="148"/>
      <c r="L379" s="34"/>
      <c r="M379" s="149"/>
      <c r="T379" s="55"/>
      <c r="AT379" s="19" t="s">
        <v>224</v>
      </c>
      <c r="AU379" s="19" t="s">
        <v>79</v>
      </c>
    </row>
    <row r="380" spans="2:65" s="12" customFormat="1">
      <c r="B380" s="152"/>
      <c r="D380" s="150" t="s">
        <v>226</v>
      </c>
      <c r="E380" s="153" t="s">
        <v>19</v>
      </c>
      <c r="F380" s="154" t="s">
        <v>79</v>
      </c>
      <c r="H380" s="155">
        <v>2</v>
      </c>
      <c r="I380" s="156"/>
      <c r="L380" s="152"/>
      <c r="M380" s="157"/>
      <c r="T380" s="158"/>
      <c r="AT380" s="153" t="s">
        <v>226</v>
      </c>
      <c r="AU380" s="153" t="s">
        <v>79</v>
      </c>
      <c r="AV380" s="12" t="s">
        <v>79</v>
      </c>
      <c r="AW380" s="12" t="s">
        <v>31</v>
      </c>
      <c r="AX380" s="12" t="s">
        <v>69</v>
      </c>
      <c r="AY380" s="153" t="s">
        <v>212</v>
      </c>
    </row>
    <row r="381" spans="2:65" s="12" customFormat="1">
      <c r="B381" s="152"/>
      <c r="D381" s="150" t="s">
        <v>226</v>
      </c>
      <c r="E381" s="153" t="s">
        <v>19</v>
      </c>
      <c r="F381" s="154" t="s">
        <v>10570</v>
      </c>
      <c r="H381" s="155">
        <v>6</v>
      </c>
      <c r="I381" s="156"/>
      <c r="L381" s="152"/>
      <c r="M381" s="157"/>
      <c r="T381" s="158"/>
      <c r="AT381" s="153" t="s">
        <v>226</v>
      </c>
      <c r="AU381" s="153" t="s">
        <v>79</v>
      </c>
      <c r="AV381" s="12" t="s">
        <v>79</v>
      </c>
      <c r="AW381" s="12" t="s">
        <v>31</v>
      </c>
      <c r="AX381" s="12" t="s">
        <v>69</v>
      </c>
      <c r="AY381" s="153" t="s">
        <v>212</v>
      </c>
    </row>
    <row r="382" spans="2:65" s="13" customFormat="1">
      <c r="B382" s="159"/>
      <c r="D382" s="150" t="s">
        <v>226</v>
      </c>
      <c r="E382" s="160" t="s">
        <v>19</v>
      </c>
      <c r="F382" s="161" t="s">
        <v>228</v>
      </c>
      <c r="H382" s="162">
        <v>8</v>
      </c>
      <c r="I382" s="163"/>
      <c r="L382" s="159"/>
      <c r="M382" s="164"/>
      <c r="T382" s="165"/>
      <c r="AT382" s="160" t="s">
        <v>226</v>
      </c>
      <c r="AU382" s="160" t="s">
        <v>79</v>
      </c>
      <c r="AV382" s="13" t="s">
        <v>229</v>
      </c>
      <c r="AW382" s="13" t="s">
        <v>31</v>
      </c>
      <c r="AX382" s="13" t="s">
        <v>77</v>
      </c>
      <c r="AY382" s="160" t="s">
        <v>212</v>
      </c>
    </row>
    <row r="383" spans="2:65" s="1" customFormat="1" ht="16.5" customHeight="1">
      <c r="B383" s="34"/>
      <c r="C383" s="133" t="s">
        <v>1180</v>
      </c>
      <c r="D383" s="133" t="s">
        <v>215</v>
      </c>
      <c r="E383" s="134" t="s">
        <v>10571</v>
      </c>
      <c r="F383" s="135" t="s">
        <v>10572</v>
      </c>
      <c r="G383" s="136" t="s">
        <v>624</v>
      </c>
      <c r="H383" s="137">
        <v>6</v>
      </c>
      <c r="I383" s="138"/>
      <c r="J383" s="139">
        <f>ROUND(I383*H383,2)</f>
        <v>0</v>
      </c>
      <c r="K383" s="135" t="s">
        <v>5488</v>
      </c>
      <c r="L383" s="34"/>
      <c r="M383" s="140" t="s">
        <v>19</v>
      </c>
      <c r="N383" s="141" t="s">
        <v>40</v>
      </c>
      <c r="P383" s="142">
        <f>O383*H383</f>
        <v>0</v>
      </c>
      <c r="Q383" s="142">
        <v>0</v>
      </c>
      <c r="R383" s="142">
        <f>Q383*H383</f>
        <v>0</v>
      </c>
      <c r="S383" s="142">
        <v>0</v>
      </c>
      <c r="T383" s="143">
        <f>S383*H383</f>
        <v>0</v>
      </c>
      <c r="AR383" s="144" t="s">
        <v>316</v>
      </c>
      <c r="AT383" s="144" t="s">
        <v>215</v>
      </c>
      <c r="AU383" s="144" t="s">
        <v>79</v>
      </c>
      <c r="AY383" s="19" t="s">
        <v>212</v>
      </c>
      <c r="BE383" s="145">
        <f>IF(N383="základní",J383,0)</f>
        <v>0</v>
      </c>
      <c r="BF383" s="145">
        <f>IF(N383="snížená",J383,0)</f>
        <v>0</v>
      </c>
      <c r="BG383" s="145">
        <f>IF(N383="zákl. přenesená",J383,0)</f>
        <v>0</v>
      </c>
      <c r="BH383" s="145">
        <f>IF(N383="sníž. přenesená",J383,0)</f>
        <v>0</v>
      </c>
      <c r="BI383" s="145">
        <f>IF(N383="nulová",J383,0)</f>
        <v>0</v>
      </c>
      <c r="BJ383" s="19" t="s">
        <v>77</v>
      </c>
      <c r="BK383" s="145">
        <f>ROUND(I383*H383,2)</f>
        <v>0</v>
      </c>
      <c r="BL383" s="19" t="s">
        <v>316</v>
      </c>
      <c r="BM383" s="144" t="s">
        <v>10573</v>
      </c>
    </row>
    <row r="384" spans="2:65" s="1" customFormat="1" ht="39">
      <c r="B384" s="34"/>
      <c r="D384" s="150" t="s">
        <v>224</v>
      </c>
      <c r="F384" s="151" t="s">
        <v>10569</v>
      </c>
      <c r="I384" s="148"/>
      <c r="L384" s="34"/>
      <c r="M384" s="149"/>
      <c r="T384" s="55"/>
      <c r="AT384" s="19" t="s">
        <v>224</v>
      </c>
      <c r="AU384" s="19" t="s">
        <v>79</v>
      </c>
    </row>
    <row r="385" spans="2:65" s="12" customFormat="1">
      <c r="B385" s="152"/>
      <c r="D385" s="150" t="s">
        <v>226</v>
      </c>
      <c r="E385" s="153" t="s">
        <v>19</v>
      </c>
      <c r="F385" s="154" t="s">
        <v>10570</v>
      </c>
      <c r="H385" s="155">
        <v>6</v>
      </c>
      <c r="I385" s="156"/>
      <c r="L385" s="152"/>
      <c r="M385" s="157"/>
      <c r="T385" s="158"/>
      <c r="AT385" s="153" t="s">
        <v>226</v>
      </c>
      <c r="AU385" s="153" t="s">
        <v>79</v>
      </c>
      <c r="AV385" s="12" t="s">
        <v>79</v>
      </c>
      <c r="AW385" s="12" t="s">
        <v>31</v>
      </c>
      <c r="AX385" s="12" t="s">
        <v>69</v>
      </c>
      <c r="AY385" s="153" t="s">
        <v>212</v>
      </c>
    </row>
    <row r="386" spans="2:65" s="13" customFormat="1">
      <c r="B386" s="159"/>
      <c r="D386" s="150" t="s">
        <v>226</v>
      </c>
      <c r="E386" s="160" t="s">
        <v>19</v>
      </c>
      <c r="F386" s="161" t="s">
        <v>228</v>
      </c>
      <c r="H386" s="162">
        <v>6</v>
      </c>
      <c r="I386" s="163"/>
      <c r="L386" s="159"/>
      <c r="M386" s="164"/>
      <c r="T386" s="165"/>
      <c r="AT386" s="160" t="s">
        <v>226</v>
      </c>
      <c r="AU386" s="160" t="s">
        <v>79</v>
      </c>
      <c r="AV386" s="13" t="s">
        <v>229</v>
      </c>
      <c r="AW386" s="13" t="s">
        <v>31</v>
      </c>
      <c r="AX386" s="13" t="s">
        <v>77</v>
      </c>
      <c r="AY386" s="160" t="s">
        <v>212</v>
      </c>
    </row>
    <row r="387" spans="2:65" s="1" customFormat="1" ht="16.5" customHeight="1">
      <c r="B387" s="34"/>
      <c r="C387" s="133" t="s">
        <v>1188</v>
      </c>
      <c r="D387" s="133" t="s">
        <v>215</v>
      </c>
      <c r="E387" s="134" t="s">
        <v>10574</v>
      </c>
      <c r="F387" s="135" t="s">
        <v>10575</v>
      </c>
      <c r="G387" s="136" t="s">
        <v>624</v>
      </c>
      <c r="H387" s="137">
        <v>10</v>
      </c>
      <c r="I387" s="138"/>
      <c r="J387" s="139">
        <f>ROUND(I387*H387,2)</f>
        <v>0</v>
      </c>
      <c r="K387" s="135" t="s">
        <v>5488</v>
      </c>
      <c r="L387" s="34"/>
      <c r="M387" s="140" t="s">
        <v>19</v>
      </c>
      <c r="N387" s="141" t="s">
        <v>40</v>
      </c>
      <c r="P387" s="142">
        <f>O387*H387</f>
        <v>0</v>
      </c>
      <c r="Q387" s="142">
        <v>0</v>
      </c>
      <c r="R387" s="142">
        <f>Q387*H387</f>
        <v>0</v>
      </c>
      <c r="S387" s="142">
        <v>0</v>
      </c>
      <c r="T387" s="143">
        <f>S387*H387</f>
        <v>0</v>
      </c>
      <c r="AR387" s="144" t="s">
        <v>316</v>
      </c>
      <c r="AT387" s="144" t="s">
        <v>215</v>
      </c>
      <c r="AU387" s="144" t="s">
        <v>79</v>
      </c>
      <c r="AY387" s="19" t="s">
        <v>212</v>
      </c>
      <c r="BE387" s="145">
        <f>IF(N387="základní",J387,0)</f>
        <v>0</v>
      </c>
      <c r="BF387" s="145">
        <f>IF(N387="snížená",J387,0)</f>
        <v>0</v>
      </c>
      <c r="BG387" s="145">
        <f>IF(N387="zákl. přenesená",J387,0)</f>
        <v>0</v>
      </c>
      <c r="BH387" s="145">
        <f>IF(N387="sníž. přenesená",J387,0)</f>
        <v>0</v>
      </c>
      <c r="BI387" s="145">
        <f>IF(N387="nulová",J387,0)</f>
        <v>0</v>
      </c>
      <c r="BJ387" s="19" t="s">
        <v>77</v>
      </c>
      <c r="BK387" s="145">
        <f>ROUND(I387*H387,2)</f>
        <v>0</v>
      </c>
      <c r="BL387" s="19" t="s">
        <v>316</v>
      </c>
      <c r="BM387" s="144" t="s">
        <v>10576</v>
      </c>
    </row>
    <row r="388" spans="2:65" s="1" customFormat="1" ht="39">
      <c r="B388" s="34"/>
      <c r="D388" s="150" t="s">
        <v>224</v>
      </c>
      <c r="F388" s="151" t="s">
        <v>10569</v>
      </c>
      <c r="I388" s="148"/>
      <c r="L388" s="34"/>
      <c r="M388" s="149"/>
      <c r="T388" s="55"/>
      <c r="AT388" s="19" t="s">
        <v>224</v>
      </c>
      <c r="AU388" s="19" t="s">
        <v>79</v>
      </c>
    </row>
    <row r="389" spans="2:65" s="12" customFormat="1">
      <c r="B389" s="152"/>
      <c r="D389" s="150" t="s">
        <v>226</v>
      </c>
      <c r="E389" s="153" t="s">
        <v>19</v>
      </c>
      <c r="F389" s="154" t="s">
        <v>267</v>
      </c>
      <c r="H389" s="155">
        <v>8</v>
      </c>
      <c r="I389" s="156"/>
      <c r="L389" s="152"/>
      <c r="M389" s="157"/>
      <c r="T389" s="158"/>
      <c r="AT389" s="153" t="s">
        <v>226</v>
      </c>
      <c r="AU389" s="153" t="s">
        <v>79</v>
      </c>
      <c r="AV389" s="12" t="s">
        <v>79</v>
      </c>
      <c r="AW389" s="12" t="s">
        <v>31</v>
      </c>
      <c r="AX389" s="12" t="s">
        <v>69</v>
      </c>
      <c r="AY389" s="153" t="s">
        <v>212</v>
      </c>
    </row>
    <row r="390" spans="2:65" s="12" customFormat="1">
      <c r="B390" s="152"/>
      <c r="D390" s="150" t="s">
        <v>226</v>
      </c>
      <c r="E390" s="153" t="s">
        <v>19</v>
      </c>
      <c r="F390" s="154" t="s">
        <v>10577</v>
      </c>
      <c r="H390" s="155">
        <v>2</v>
      </c>
      <c r="I390" s="156"/>
      <c r="L390" s="152"/>
      <c r="M390" s="157"/>
      <c r="T390" s="158"/>
      <c r="AT390" s="153" t="s">
        <v>226</v>
      </c>
      <c r="AU390" s="153" t="s">
        <v>79</v>
      </c>
      <c r="AV390" s="12" t="s">
        <v>79</v>
      </c>
      <c r="AW390" s="12" t="s">
        <v>31</v>
      </c>
      <c r="AX390" s="12" t="s">
        <v>69</v>
      </c>
      <c r="AY390" s="153" t="s">
        <v>212</v>
      </c>
    </row>
    <row r="391" spans="2:65" s="13" customFormat="1">
      <c r="B391" s="159"/>
      <c r="D391" s="150" t="s">
        <v>226</v>
      </c>
      <c r="E391" s="160" t="s">
        <v>19</v>
      </c>
      <c r="F391" s="161" t="s">
        <v>228</v>
      </c>
      <c r="H391" s="162">
        <v>10</v>
      </c>
      <c r="I391" s="163"/>
      <c r="L391" s="159"/>
      <c r="M391" s="164"/>
      <c r="T391" s="165"/>
      <c r="AT391" s="160" t="s">
        <v>226</v>
      </c>
      <c r="AU391" s="160" t="s">
        <v>79</v>
      </c>
      <c r="AV391" s="13" t="s">
        <v>229</v>
      </c>
      <c r="AW391" s="13" t="s">
        <v>31</v>
      </c>
      <c r="AX391" s="13" t="s">
        <v>77</v>
      </c>
      <c r="AY391" s="160" t="s">
        <v>212</v>
      </c>
    </row>
    <row r="392" spans="2:65" s="1" customFormat="1" ht="16.5" customHeight="1">
      <c r="B392" s="34"/>
      <c r="C392" s="133" t="s">
        <v>1195</v>
      </c>
      <c r="D392" s="133" t="s">
        <v>215</v>
      </c>
      <c r="E392" s="134" t="s">
        <v>10578</v>
      </c>
      <c r="F392" s="135" t="s">
        <v>10579</v>
      </c>
      <c r="G392" s="136" t="s">
        <v>624</v>
      </c>
      <c r="H392" s="137">
        <v>2</v>
      </c>
      <c r="I392" s="138"/>
      <c r="J392" s="139">
        <f>ROUND(I392*H392,2)</f>
        <v>0</v>
      </c>
      <c r="K392" s="135" t="s">
        <v>5488</v>
      </c>
      <c r="L392" s="34"/>
      <c r="M392" s="140" t="s">
        <v>19</v>
      </c>
      <c r="N392" s="141" t="s">
        <v>40</v>
      </c>
      <c r="P392" s="142">
        <f>O392*H392</f>
        <v>0</v>
      </c>
      <c r="Q392" s="142">
        <v>0</v>
      </c>
      <c r="R392" s="142">
        <f>Q392*H392</f>
        <v>0</v>
      </c>
      <c r="S392" s="142">
        <v>0</v>
      </c>
      <c r="T392" s="143">
        <f>S392*H392</f>
        <v>0</v>
      </c>
      <c r="AR392" s="144" t="s">
        <v>316</v>
      </c>
      <c r="AT392" s="144" t="s">
        <v>215</v>
      </c>
      <c r="AU392" s="144" t="s">
        <v>79</v>
      </c>
      <c r="AY392" s="19" t="s">
        <v>212</v>
      </c>
      <c r="BE392" s="145">
        <f>IF(N392="základní",J392,0)</f>
        <v>0</v>
      </c>
      <c r="BF392" s="145">
        <f>IF(N392="snížená",J392,0)</f>
        <v>0</v>
      </c>
      <c r="BG392" s="145">
        <f>IF(N392="zákl. přenesená",J392,0)</f>
        <v>0</v>
      </c>
      <c r="BH392" s="145">
        <f>IF(N392="sníž. přenesená",J392,0)</f>
        <v>0</v>
      </c>
      <c r="BI392" s="145">
        <f>IF(N392="nulová",J392,0)</f>
        <v>0</v>
      </c>
      <c r="BJ392" s="19" t="s">
        <v>77</v>
      </c>
      <c r="BK392" s="145">
        <f>ROUND(I392*H392,2)</f>
        <v>0</v>
      </c>
      <c r="BL392" s="19" t="s">
        <v>316</v>
      </c>
      <c r="BM392" s="144" t="s">
        <v>10580</v>
      </c>
    </row>
    <row r="393" spans="2:65" s="1" customFormat="1" ht="39">
      <c r="B393" s="34"/>
      <c r="D393" s="150" t="s">
        <v>224</v>
      </c>
      <c r="F393" s="151" t="s">
        <v>10581</v>
      </c>
      <c r="I393" s="148"/>
      <c r="L393" s="34"/>
      <c r="M393" s="149"/>
      <c r="T393" s="55"/>
      <c r="AT393" s="19" t="s">
        <v>224</v>
      </c>
      <c r="AU393" s="19" t="s">
        <v>79</v>
      </c>
    </row>
    <row r="394" spans="2:65" s="12" customFormat="1">
      <c r="B394" s="152"/>
      <c r="D394" s="150" t="s">
        <v>226</v>
      </c>
      <c r="E394" s="153" t="s">
        <v>19</v>
      </c>
      <c r="F394" s="154" t="s">
        <v>79</v>
      </c>
      <c r="H394" s="155">
        <v>2</v>
      </c>
      <c r="I394" s="156"/>
      <c r="L394" s="152"/>
      <c r="M394" s="157"/>
      <c r="T394" s="158"/>
      <c r="AT394" s="153" t="s">
        <v>226</v>
      </c>
      <c r="AU394" s="153" t="s">
        <v>79</v>
      </c>
      <c r="AV394" s="12" t="s">
        <v>79</v>
      </c>
      <c r="AW394" s="12" t="s">
        <v>31</v>
      </c>
      <c r="AX394" s="12" t="s">
        <v>77</v>
      </c>
      <c r="AY394" s="153" t="s">
        <v>212</v>
      </c>
    </row>
    <row r="395" spans="2:65" s="1" customFormat="1" ht="16.5" customHeight="1">
      <c r="B395" s="34"/>
      <c r="C395" s="133" t="s">
        <v>1209</v>
      </c>
      <c r="D395" s="133" t="s">
        <v>215</v>
      </c>
      <c r="E395" s="134" t="s">
        <v>10582</v>
      </c>
      <c r="F395" s="135" t="s">
        <v>10583</v>
      </c>
      <c r="G395" s="136" t="s">
        <v>624</v>
      </c>
      <c r="H395" s="137">
        <v>12</v>
      </c>
      <c r="I395" s="138"/>
      <c r="J395" s="139">
        <f>ROUND(I395*H395,2)</f>
        <v>0</v>
      </c>
      <c r="K395" s="135" t="s">
        <v>5488</v>
      </c>
      <c r="L395" s="34"/>
      <c r="M395" s="140" t="s">
        <v>19</v>
      </c>
      <c r="N395" s="141" t="s">
        <v>40</v>
      </c>
      <c r="P395" s="142">
        <f>O395*H395</f>
        <v>0</v>
      </c>
      <c r="Q395" s="142">
        <v>0</v>
      </c>
      <c r="R395" s="142">
        <f>Q395*H395</f>
        <v>0</v>
      </c>
      <c r="S395" s="142">
        <v>0</v>
      </c>
      <c r="T395" s="143">
        <f>S395*H395</f>
        <v>0</v>
      </c>
      <c r="AR395" s="144" t="s">
        <v>316</v>
      </c>
      <c r="AT395" s="144" t="s">
        <v>215</v>
      </c>
      <c r="AU395" s="144" t="s">
        <v>79</v>
      </c>
      <c r="AY395" s="19" t="s">
        <v>212</v>
      </c>
      <c r="BE395" s="145">
        <f>IF(N395="základní",J395,0)</f>
        <v>0</v>
      </c>
      <c r="BF395" s="145">
        <f>IF(N395="snížená",J395,0)</f>
        <v>0</v>
      </c>
      <c r="BG395" s="145">
        <f>IF(N395="zákl. přenesená",J395,0)</f>
        <v>0</v>
      </c>
      <c r="BH395" s="145">
        <f>IF(N395="sníž. přenesená",J395,0)</f>
        <v>0</v>
      </c>
      <c r="BI395" s="145">
        <f>IF(N395="nulová",J395,0)</f>
        <v>0</v>
      </c>
      <c r="BJ395" s="19" t="s">
        <v>77</v>
      </c>
      <c r="BK395" s="145">
        <f>ROUND(I395*H395,2)</f>
        <v>0</v>
      </c>
      <c r="BL395" s="19" t="s">
        <v>316</v>
      </c>
      <c r="BM395" s="144" t="s">
        <v>10584</v>
      </c>
    </row>
    <row r="396" spans="2:65" s="1" customFormat="1" ht="39">
      <c r="B396" s="34"/>
      <c r="D396" s="150" t="s">
        <v>224</v>
      </c>
      <c r="F396" s="151" t="s">
        <v>10585</v>
      </c>
      <c r="I396" s="148"/>
      <c r="L396" s="34"/>
      <c r="M396" s="149"/>
      <c r="T396" s="55"/>
      <c r="AT396" s="19" t="s">
        <v>224</v>
      </c>
      <c r="AU396" s="19" t="s">
        <v>79</v>
      </c>
    </row>
    <row r="397" spans="2:65" s="12" customFormat="1">
      <c r="B397" s="152"/>
      <c r="D397" s="150" t="s">
        <v>226</v>
      </c>
      <c r="E397" s="153" t="s">
        <v>19</v>
      </c>
      <c r="F397" s="154" t="s">
        <v>267</v>
      </c>
      <c r="H397" s="155">
        <v>8</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10586</v>
      </c>
      <c r="H398" s="155">
        <v>4</v>
      </c>
      <c r="I398" s="156"/>
      <c r="L398" s="152"/>
      <c r="M398" s="157"/>
      <c r="T398" s="158"/>
      <c r="AT398" s="153" t="s">
        <v>226</v>
      </c>
      <c r="AU398" s="153" t="s">
        <v>79</v>
      </c>
      <c r="AV398" s="12" t="s">
        <v>79</v>
      </c>
      <c r="AW398" s="12" t="s">
        <v>31</v>
      </c>
      <c r="AX398" s="12" t="s">
        <v>69</v>
      </c>
      <c r="AY398" s="153" t="s">
        <v>212</v>
      </c>
    </row>
    <row r="399" spans="2:65" s="13" customFormat="1">
      <c r="B399" s="159"/>
      <c r="D399" s="150" t="s">
        <v>226</v>
      </c>
      <c r="E399" s="160" t="s">
        <v>19</v>
      </c>
      <c r="F399" s="161" t="s">
        <v>228</v>
      </c>
      <c r="H399" s="162">
        <v>12</v>
      </c>
      <c r="I399" s="163"/>
      <c r="L399" s="159"/>
      <c r="M399" s="164"/>
      <c r="T399" s="165"/>
      <c r="AT399" s="160" t="s">
        <v>226</v>
      </c>
      <c r="AU399" s="160" t="s">
        <v>79</v>
      </c>
      <c r="AV399" s="13" t="s">
        <v>229</v>
      </c>
      <c r="AW399" s="13" t="s">
        <v>31</v>
      </c>
      <c r="AX399" s="13" t="s">
        <v>77</v>
      </c>
      <c r="AY399" s="160" t="s">
        <v>212</v>
      </c>
    </row>
    <row r="400" spans="2:65" s="1" customFormat="1" ht="16.5" customHeight="1">
      <c r="B400" s="34"/>
      <c r="C400" s="133" t="s">
        <v>1218</v>
      </c>
      <c r="D400" s="133" t="s">
        <v>215</v>
      </c>
      <c r="E400" s="134" t="s">
        <v>10587</v>
      </c>
      <c r="F400" s="135" t="s">
        <v>10588</v>
      </c>
      <c r="G400" s="136" t="s">
        <v>624</v>
      </c>
      <c r="H400" s="137">
        <v>1</v>
      </c>
      <c r="I400" s="138"/>
      <c r="J400" s="139">
        <f>ROUND(I400*H400,2)</f>
        <v>0</v>
      </c>
      <c r="K400" s="135" t="s">
        <v>5488</v>
      </c>
      <c r="L400" s="34"/>
      <c r="M400" s="140" t="s">
        <v>19</v>
      </c>
      <c r="N400" s="141" t="s">
        <v>40</v>
      </c>
      <c r="P400" s="142">
        <f>O400*H400</f>
        <v>0</v>
      </c>
      <c r="Q400" s="142">
        <v>0</v>
      </c>
      <c r="R400" s="142">
        <f>Q400*H400</f>
        <v>0</v>
      </c>
      <c r="S400" s="142">
        <v>0</v>
      </c>
      <c r="T400" s="143">
        <f>S400*H400</f>
        <v>0</v>
      </c>
      <c r="AR400" s="144" t="s">
        <v>316</v>
      </c>
      <c r="AT400" s="144" t="s">
        <v>215</v>
      </c>
      <c r="AU400" s="144" t="s">
        <v>79</v>
      </c>
      <c r="AY400" s="19" t="s">
        <v>212</v>
      </c>
      <c r="BE400" s="145">
        <f>IF(N400="základní",J400,0)</f>
        <v>0</v>
      </c>
      <c r="BF400" s="145">
        <f>IF(N400="snížená",J400,0)</f>
        <v>0</v>
      </c>
      <c r="BG400" s="145">
        <f>IF(N400="zákl. přenesená",J400,0)</f>
        <v>0</v>
      </c>
      <c r="BH400" s="145">
        <f>IF(N400="sníž. přenesená",J400,0)</f>
        <v>0</v>
      </c>
      <c r="BI400" s="145">
        <f>IF(N400="nulová",J400,0)</f>
        <v>0</v>
      </c>
      <c r="BJ400" s="19" t="s">
        <v>77</v>
      </c>
      <c r="BK400" s="145">
        <f>ROUND(I400*H400,2)</f>
        <v>0</v>
      </c>
      <c r="BL400" s="19" t="s">
        <v>316</v>
      </c>
      <c r="BM400" s="144" t="s">
        <v>10589</v>
      </c>
    </row>
    <row r="401" spans="2:65" s="1" customFormat="1" ht="29.25">
      <c r="B401" s="34"/>
      <c r="D401" s="150" t="s">
        <v>224</v>
      </c>
      <c r="F401" s="151" t="s">
        <v>10590</v>
      </c>
      <c r="I401" s="148"/>
      <c r="L401" s="34"/>
      <c r="M401" s="149"/>
      <c r="T401" s="55"/>
      <c r="AT401" s="19" t="s">
        <v>224</v>
      </c>
      <c r="AU401" s="19" t="s">
        <v>79</v>
      </c>
    </row>
    <row r="402" spans="2:65" s="12" customFormat="1">
      <c r="B402" s="152"/>
      <c r="D402" s="150" t="s">
        <v>226</v>
      </c>
      <c r="E402" s="153" t="s">
        <v>19</v>
      </c>
      <c r="F402" s="154" t="s">
        <v>77</v>
      </c>
      <c r="H402" s="155">
        <v>1</v>
      </c>
      <c r="I402" s="156"/>
      <c r="L402" s="152"/>
      <c r="M402" s="157"/>
      <c r="T402" s="158"/>
      <c r="AT402" s="153" t="s">
        <v>226</v>
      </c>
      <c r="AU402" s="153" t="s">
        <v>79</v>
      </c>
      <c r="AV402" s="12" t="s">
        <v>79</v>
      </c>
      <c r="AW402" s="12" t="s">
        <v>31</v>
      </c>
      <c r="AX402" s="12" t="s">
        <v>77</v>
      </c>
      <c r="AY402" s="153" t="s">
        <v>212</v>
      </c>
    </row>
    <row r="403" spans="2:65" s="1" customFormat="1" ht="16.5" customHeight="1">
      <c r="B403" s="34"/>
      <c r="C403" s="133" t="s">
        <v>1226</v>
      </c>
      <c r="D403" s="133" t="s">
        <v>215</v>
      </c>
      <c r="E403" s="134" t="s">
        <v>10591</v>
      </c>
      <c r="F403" s="135" t="s">
        <v>10592</v>
      </c>
      <c r="G403" s="136" t="s">
        <v>624</v>
      </c>
      <c r="H403" s="137">
        <v>5</v>
      </c>
      <c r="I403" s="138"/>
      <c r="J403" s="139">
        <f>ROUND(I403*H403,2)</f>
        <v>0</v>
      </c>
      <c r="K403" s="135" t="s">
        <v>5488</v>
      </c>
      <c r="L403" s="34"/>
      <c r="M403" s="140" t="s">
        <v>19</v>
      </c>
      <c r="N403" s="141" t="s">
        <v>40</v>
      </c>
      <c r="P403" s="142">
        <f>O403*H403</f>
        <v>0</v>
      </c>
      <c r="Q403" s="142">
        <v>0</v>
      </c>
      <c r="R403" s="142">
        <f>Q403*H403</f>
        <v>0</v>
      </c>
      <c r="S403" s="142">
        <v>0</v>
      </c>
      <c r="T403" s="143">
        <f>S403*H403</f>
        <v>0</v>
      </c>
      <c r="AR403" s="144" t="s">
        <v>316</v>
      </c>
      <c r="AT403" s="144" t="s">
        <v>215</v>
      </c>
      <c r="AU403" s="144" t="s">
        <v>79</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316</v>
      </c>
      <c r="BM403" s="144" t="s">
        <v>10593</v>
      </c>
    </row>
    <row r="404" spans="2:65" s="1" customFormat="1" ht="19.5">
      <c r="B404" s="34"/>
      <c r="D404" s="150" t="s">
        <v>224</v>
      </c>
      <c r="F404" s="151" t="s">
        <v>10594</v>
      </c>
      <c r="I404" s="148"/>
      <c r="L404" s="34"/>
      <c r="M404" s="149"/>
      <c r="T404" s="55"/>
      <c r="AT404" s="19" t="s">
        <v>224</v>
      </c>
      <c r="AU404" s="19" t="s">
        <v>79</v>
      </c>
    </row>
    <row r="405" spans="2:65" s="12" customFormat="1">
      <c r="B405" s="152"/>
      <c r="D405" s="150" t="s">
        <v>226</v>
      </c>
      <c r="E405" s="153" t="s">
        <v>19</v>
      </c>
      <c r="F405" s="154" t="s">
        <v>211</v>
      </c>
      <c r="H405" s="155">
        <v>5</v>
      </c>
      <c r="I405" s="156"/>
      <c r="L405" s="152"/>
      <c r="M405" s="157"/>
      <c r="T405" s="158"/>
      <c r="AT405" s="153" t="s">
        <v>226</v>
      </c>
      <c r="AU405" s="153" t="s">
        <v>79</v>
      </c>
      <c r="AV405" s="12" t="s">
        <v>79</v>
      </c>
      <c r="AW405" s="12" t="s">
        <v>31</v>
      </c>
      <c r="AX405" s="12" t="s">
        <v>77</v>
      </c>
      <c r="AY405" s="153" t="s">
        <v>212</v>
      </c>
    </row>
    <row r="406" spans="2:65" s="1" customFormat="1" ht="16.5" customHeight="1">
      <c r="B406" s="34"/>
      <c r="C406" s="133" t="s">
        <v>1232</v>
      </c>
      <c r="D406" s="133" t="s">
        <v>215</v>
      </c>
      <c r="E406" s="134" t="s">
        <v>10595</v>
      </c>
      <c r="F406" s="135" t="s">
        <v>10596</v>
      </c>
      <c r="G406" s="136" t="s">
        <v>624</v>
      </c>
      <c r="H406" s="137">
        <v>1</v>
      </c>
      <c r="I406" s="138"/>
      <c r="J406" s="139">
        <f>ROUND(I406*H406,2)</f>
        <v>0</v>
      </c>
      <c r="K406" s="135" t="s">
        <v>5488</v>
      </c>
      <c r="L406" s="34"/>
      <c r="M406" s="140" t="s">
        <v>19</v>
      </c>
      <c r="N406" s="141" t="s">
        <v>40</v>
      </c>
      <c r="P406" s="142">
        <f>O406*H406</f>
        <v>0</v>
      </c>
      <c r="Q406" s="142">
        <v>0</v>
      </c>
      <c r="R406" s="142">
        <f>Q406*H406</f>
        <v>0</v>
      </c>
      <c r="S406" s="142">
        <v>0</v>
      </c>
      <c r="T406" s="143">
        <f>S406*H406</f>
        <v>0</v>
      </c>
      <c r="AR406" s="144" t="s">
        <v>2635</v>
      </c>
      <c r="AT406" s="144" t="s">
        <v>215</v>
      </c>
      <c r="AU406" s="144" t="s">
        <v>79</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2635</v>
      </c>
      <c r="BM406" s="144" t="s">
        <v>10597</v>
      </c>
    </row>
    <row r="407" spans="2:65" s="1" customFormat="1" ht="24.2" customHeight="1">
      <c r="B407" s="34"/>
      <c r="C407" s="133" t="s">
        <v>1240</v>
      </c>
      <c r="D407" s="133" t="s">
        <v>215</v>
      </c>
      <c r="E407" s="134" t="s">
        <v>10598</v>
      </c>
      <c r="F407" s="135" t="s">
        <v>10599</v>
      </c>
      <c r="G407" s="136" t="s">
        <v>624</v>
      </c>
      <c r="H407" s="137">
        <v>1</v>
      </c>
      <c r="I407" s="138"/>
      <c r="J407" s="139">
        <f>ROUND(I407*H407,2)</f>
        <v>0</v>
      </c>
      <c r="K407" s="135" t="s">
        <v>5488</v>
      </c>
      <c r="L407" s="34"/>
      <c r="M407" s="140" t="s">
        <v>19</v>
      </c>
      <c r="N407" s="141" t="s">
        <v>40</v>
      </c>
      <c r="P407" s="142">
        <f>O407*H407</f>
        <v>0</v>
      </c>
      <c r="Q407" s="142">
        <v>0</v>
      </c>
      <c r="R407" s="142">
        <f>Q407*H407</f>
        <v>0</v>
      </c>
      <c r="S407" s="142">
        <v>0</v>
      </c>
      <c r="T407" s="143">
        <f>S407*H407</f>
        <v>0</v>
      </c>
      <c r="AR407" s="144" t="s">
        <v>316</v>
      </c>
      <c r="AT407" s="144" t="s">
        <v>215</v>
      </c>
      <c r="AU407" s="144" t="s">
        <v>79</v>
      </c>
      <c r="AY407" s="19" t="s">
        <v>212</v>
      </c>
      <c r="BE407" s="145">
        <f>IF(N407="základní",J407,0)</f>
        <v>0</v>
      </c>
      <c r="BF407" s="145">
        <f>IF(N407="snížená",J407,0)</f>
        <v>0</v>
      </c>
      <c r="BG407" s="145">
        <f>IF(N407="zákl. přenesená",J407,0)</f>
        <v>0</v>
      </c>
      <c r="BH407" s="145">
        <f>IF(N407="sníž. přenesená",J407,0)</f>
        <v>0</v>
      </c>
      <c r="BI407" s="145">
        <f>IF(N407="nulová",J407,0)</f>
        <v>0</v>
      </c>
      <c r="BJ407" s="19" t="s">
        <v>77</v>
      </c>
      <c r="BK407" s="145">
        <f>ROUND(I407*H407,2)</f>
        <v>0</v>
      </c>
      <c r="BL407" s="19" t="s">
        <v>316</v>
      </c>
      <c r="BM407" s="144" t="s">
        <v>10600</v>
      </c>
    </row>
    <row r="408" spans="2:65" s="1" customFormat="1" ht="19.5">
      <c r="B408" s="34"/>
      <c r="D408" s="150" t="s">
        <v>224</v>
      </c>
      <c r="F408" s="151" t="s">
        <v>10601</v>
      </c>
      <c r="I408" s="148"/>
      <c r="L408" s="34"/>
      <c r="M408" s="149"/>
      <c r="T408" s="55"/>
      <c r="AT408" s="19" t="s">
        <v>224</v>
      </c>
      <c r="AU408" s="19" t="s">
        <v>79</v>
      </c>
    </row>
    <row r="409" spans="2:65" s="1" customFormat="1" ht="24.2" customHeight="1">
      <c r="B409" s="34"/>
      <c r="C409" s="133" t="s">
        <v>1254</v>
      </c>
      <c r="D409" s="133" t="s">
        <v>215</v>
      </c>
      <c r="E409" s="134" t="s">
        <v>10602</v>
      </c>
      <c r="F409" s="135" t="s">
        <v>10603</v>
      </c>
      <c r="G409" s="136" t="s">
        <v>624</v>
      </c>
      <c r="H409" s="137">
        <v>1</v>
      </c>
      <c r="I409" s="138"/>
      <c r="J409" s="139">
        <f>ROUND(I409*H409,2)</f>
        <v>0</v>
      </c>
      <c r="K409" s="135" t="s">
        <v>5488</v>
      </c>
      <c r="L409" s="34"/>
      <c r="M409" s="140" t="s">
        <v>19</v>
      </c>
      <c r="N409" s="141" t="s">
        <v>40</v>
      </c>
      <c r="P409" s="142">
        <f>O409*H409</f>
        <v>0</v>
      </c>
      <c r="Q409" s="142">
        <v>0</v>
      </c>
      <c r="R409" s="142">
        <f>Q409*H409</f>
        <v>0</v>
      </c>
      <c r="S409" s="142">
        <v>0</v>
      </c>
      <c r="T409" s="143">
        <f>S409*H409</f>
        <v>0</v>
      </c>
      <c r="AR409" s="144" t="s">
        <v>316</v>
      </c>
      <c r="AT409" s="144" t="s">
        <v>215</v>
      </c>
      <c r="AU409" s="144" t="s">
        <v>79</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316</v>
      </c>
      <c r="BM409" s="144" t="s">
        <v>10604</v>
      </c>
    </row>
    <row r="410" spans="2:65" s="1" customFormat="1" ht="19.5">
      <c r="B410" s="34"/>
      <c r="D410" s="150" t="s">
        <v>224</v>
      </c>
      <c r="F410" s="151" t="s">
        <v>10601</v>
      </c>
      <c r="I410" s="148"/>
      <c r="L410" s="34"/>
      <c r="M410" s="149"/>
      <c r="T410" s="55"/>
      <c r="AT410" s="19" t="s">
        <v>224</v>
      </c>
      <c r="AU410" s="19" t="s">
        <v>79</v>
      </c>
    </row>
    <row r="411" spans="2:65" s="1" customFormat="1" ht="24.2" customHeight="1">
      <c r="B411" s="34"/>
      <c r="C411" s="133" t="s">
        <v>1268</v>
      </c>
      <c r="D411" s="133" t="s">
        <v>215</v>
      </c>
      <c r="E411" s="134" t="s">
        <v>10605</v>
      </c>
      <c r="F411" s="135" t="s">
        <v>10606</v>
      </c>
      <c r="G411" s="136" t="s">
        <v>624</v>
      </c>
      <c r="H411" s="137">
        <v>1</v>
      </c>
      <c r="I411" s="138"/>
      <c r="J411" s="139">
        <f>ROUND(I411*H411,2)</f>
        <v>0</v>
      </c>
      <c r="K411" s="135" t="s">
        <v>5488</v>
      </c>
      <c r="L411" s="34"/>
      <c r="M411" s="140" t="s">
        <v>19</v>
      </c>
      <c r="N411" s="141" t="s">
        <v>40</v>
      </c>
      <c r="P411" s="142">
        <f>O411*H411</f>
        <v>0</v>
      </c>
      <c r="Q411" s="142">
        <v>0</v>
      </c>
      <c r="R411" s="142">
        <f>Q411*H411</f>
        <v>0</v>
      </c>
      <c r="S411" s="142">
        <v>0</v>
      </c>
      <c r="T411" s="143">
        <f>S411*H411</f>
        <v>0</v>
      </c>
      <c r="AR411" s="144" t="s">
        <v>316</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316</v>
      </c>
      <c r="BM411" s="144" t="s">
        <v>10607</v>
      </c>
    </row>
    <row r="412" spans="2:65" s="1" customFormat="1" ht="19.5">
      <c r="B412" s="34"/>
      <c r="D412" s="150" t="s">
        <v>224</v>
      </c>
      <c r="F412" s="151" t="s">
        <v>10601</v>
      </c>
      <c r="I412" s="148"/>
      <c r="L412" s="34"/>
      <c r="M412" s="149"/>
      <c r="T412" s="55"/>
      <c r="AT412" s="19" t="s">
        <v>224</v>
      </c>
      <c r="AU412" s="19" t="s">
        <v>79</v>
      </c>
    </row>
    <row r="413" spans="2:65" s="1" customFormat="1" ht="24.2" customHeight="1">
      <c r="B413" s="34"/>
      <c r="C413" s="133" t="s">
        <v>1281</v>
      </c>
      <c r="D413" s="133" t="s">
        <v>215</v>
      </c>
      <c r="E413" s="134" t="s">
        <v>10608</v>
      </c>
      <c r="F413" s="135" t="s">
        <v>10609</v>
      </c>
      <c r="G413" s="136" t="s">
        <v>624</v>
      </c>
      <c r="H413" s="137">
        <v>1</v>
      </c>
      <c r="I413" s="138"/>
      <c r="J413" s="139">
        <f>ROUND(I413*H413,2)</f>
        <v>0</v>
      </c>
      <c r="K413" s="135" t="s">
        <v>5488</v>
      </c>
      <c r="L413" s="34"/>
      <c r="M413" s="140" t="s">
        <v>19</v>
      </c>
      <c r="N413" s="141" t="s">
        <v>40</v>
      </c>
      <c r="P413" s="142">
        <f>O413*H413</f>
        <v>0</v>
      </c>
      <c r="Q413" s="142">
        <v>0</v>
      </c>
      <c r="R413" s="142">
        <f>Q413*H413</f>
        <v>0</v>
      </c>
      <c r="S413" s="142">
        <v>0</v>
      </c>
      <c r="T413" s="143">
        <f>S413*H413</f>
        <v>0</v>
      </c>
      <c r="AR413" s="144" t="s">
        <v>316</v>
      </c>
      <c r="AT413" s="144" t="s">
        <v>215</v>
      </c>
      <c r="AU413" s="144" t="s">
        <v>79</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10610</v>
      </c>
    </row>
    <row r="414" spans="2:65" s="1" customFormat="1" ht="19.5">
      <c r="B414" s="34"/>
      <c r="D414" s="150" t="s">
        <v>224</v>
      </c>
      <c r="F414" s="151" t="s">
        <v>10601</v>
      </c>
      <c r="I414" s="148"/>
      <c r="L414" s="34"/>
      <c r="M414" s="149"/>
      <c r="T414" s="55"/>
      <c r="AT414" s="19" t="s">
        <v>224</v>
      </c>
      <c r="AU414" s="19" t="s">
        <v>79</v>
      </c>
    </row>
    <row r="415" spans="2:65" s="1" customFormat="1" ht="24.2" customHeight="1">
      <c r="B415" s="34"/>
      <c r="C415" s="133" t="s">
        <v>1287</v>
      </c>
      <c r="D415" s="133" t="s">
        <v>215</v>
      </c>
      <c r="E415" s="134" t="s">
        <v>10611</v>
      </c>
      <c r="F415" s="135" t="s">
        <v>10612</v>
      </c>
      <c r="G415" s="136" t="s">
        <v>624</v>
      </c>
      <c r="H415" s="137">
        <v>1</v>
      </c>
      <c r="I415" s="138"/>
      <c r="J415" s="139">
        <f>ROUND(I415*H415,2)</f>
        <v>0</v>
      </c>
      <c r="K415" s="135" t="s">
        <v>5488</v>
      </c>
      <c r="L415" s="34"/>
      <c r="M415" s="140" t="s">
        <v>19</v>
      </c>
      <c r="N415" s="141" t="s">
        <v>40</v>
      </c>
      <c r="P415" s="142">
        <f>O415*H415</f>
        <v>0</v>
      </c>
      <c r="Q415" s="142">
        <v>0</v>
      </c>
      <c r="R415" s="142">
        <f>Q415*H415</f>
        <v>0</v>
      </c>
      <c r="S415" s="142">
        <v>0</v>
      </c>
      <c r="T415" s="143">
        <f>S415*H415</f>
        <v>0</v>
      </c>
      <c r="AR415" s="144" t="s">
        <v>316</v>
      </c>
      <c r="AT415" s="144" t="s">
        <v>215</v>
      </c>
      <c r="AU415" s="144" t="s">
        <v>79</v>
      </c>
      <c r="AY415" s="19" t="s">
        <v>212</v>
      </c>
      <c r="BE415" s="145">
        <f>IF(N415="základní",J415,0)</f>
        <v>0</v>
      </c>
      <c r="BF415" s="145">
        <f>IF(N415="snížená",J415,0)</f>
        <v>0</v>
      </c>
      <c r="BG415" s="145">
        <f>IF(N415="zákl. přenesená",J415,0)</f>
        <v>0</v>
      </c>
      <c r="BH415" s="145">
        <f>IF(N415="sníž. přenesená",J415,0)</f>
        <v>0</v>
      </c>
      <c r="BI415" s="145">
        <f>IF(N415="nulová",J415,0)</f>
        <v>0</v>
      </c>
      <c r="BJ415" s="19" t="s">
        <v>77</v>
      </c>
      <c r="BK415" s="145">
        <f>ROUND(I415*H415,2)</f>
        <v>0</v>
      </c>
      <c r="BL415" s="19" t="s">
        <v>316</v>
      </c>
      <c r="BM415" s="144" t="s">
        <v>10613</v>
      </c>
    </row>
    <row r="416" spans="2:65" s="1" customFormat="1" ht="19.5">
      <c r="B416" s="34"/>
      <c r="D416" s="150" t="s">
        <v>224</v>
      </c>
      <c r="F416" s="151" t="s">
        <v>10601</v>
      </c>
      <c r="I416" s="148"/>
      <c r="L416" s="34"/>
      <c r="M416" s="149"/>
      <c r="T416" s="55"/>
      <c r="AT416" s="19" t="s">
        <v>224</v>
      </c>
      <c r="AU416" s="19" t="s">
        <v>79</v>
      </c>
    </row>
    <row r="417" spans="2:65" s="1" customFormat="1" ht="24.2" customHeight="1">
      <c r="B417" s="34"/>
      <c r="C417" s="133" t="s">
        <v>1300</v>
      </c>
      <c r="D417" s="133" t="s">
        <v>215</v>
      </c>
      <c r="E417" s="134" t="s">
        <v>10614</v>
      </c>
      <c r="F417" s="135" t="s">
        <v>10615</v>
      </c>
      <c r="G417" s="136" t="s">
        <v>624</v>
      </c>
      <c r="H417" s="137">
        <v>1</v>
      </c>
      <c r="I417" s="138"/>
      <c r="J417" s="139">
        <f>ROUND(I417*H417,2)</f>
        <v>0</v>
      </c>
      <c r="K417" s="135" t="s">
        <v>5488</v>
      </c>
      <c r="L417" s="34"/>
      <c r="M417" s="140" t="s">
        <v>19</v>
      </c>
      <c r="N417" s="141" t="s">
        <v>40</v>
      </c>
      <c r="P417" s="142">
        <f>O417*H417</f>
        <v>0</v>
      </c>
      <c r="Q417" s="142">
        <v>0</v>
      </c>
      <c r="R417" s="142">
        <f>Q417*H417</f>
        <v>0</v>
      </c>
      <c r="S417" s="142">
        <v>0</v>
      </c>
      <c r="T417" s="143">
        <f>S417*H417</f>
        <v>0</v>
      </c>
      <c r="AR417" s="144" t="s">
        <v>316</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316</v>
      </c>
      <c r="BM417" s="144" t="s">
        <v>10616</v>
      </c>
    </row>
    <row r="418" spans="2:65" s="1" customFormat="1" ht="19.5">
      <c r="B418" s="34"/>
      <c r="D418" s="150" t="s">
        <v>224</v>
      </c>
      <c r="F418" s="151" t="s">
        <v>10601</v>
      </c>
      <c r="I418" s="148"/>
      <c r="L418" s="34"/>
      <c r="M418" s="149"/>
      <c r="T418" s="55"/>
      <c r="AT418" s="19" t="s">
        <v>224</v>
      </c>
      <c r="AU418" s="19" t="s">
        <v>79</v>
      </c>
    </row>
    <row r="419" spans="2:65" s="1" customFormat="1" ht="24.2" customHeight="1">
      <c r="B419" s="34"/>
      <c r="C419" s="133" t="s">
        <v>1306</v>
      </c>
      <c r="D419" s="133" t="s">
        <v>215</v>
      </c>
      <c r="E419" s="134" t="s">
        <v>10617</v>
      </c>
      <c r="F419" s="135" t="s">
        <v>10618</v>
      </c>
      <c r="G419" s="136" t="s">
        <v>624</v>
      </c>
      <c r="H419" s="137">
        <v>1</v>
      </c>
      <c r="I419" s="138"/>
      <c r="J419" s="139">
        <f>ROUND(I419*H419,2)</f>
        <v>0</v>
      </c>
      <c r="K419" s="135" t="s">
        <v>5488</v>
      </c>
      <c r="L419" s="34"/>
      <c r="M419" s="140" t="s">
        <v>19</v>
      </c>
      <c r="N419" s="141" t="s">
        <v>40</v>
      </c>
      <c r="P419" s="142">
        <f>O419*H419</f>
        <v>0</v>
      </c>
      <c r="Q419" s="142">
        <v>0</v>
      </c>
      <c r="R419" s="142">
        <f>Q419*H419</f>
        <v>0</v>
      </c>
      <c r="S419" s="142">
        <v>0</v>
      </c>
      <c r="T419" s="143">
        <f>S419*H419</f>
        <v>0</v>
      </c>
      <c r="AR419" s="144" t="s">
        <v>316</v>
      </c>
      <c r="AT419" s="144" t="s">
        <v>215</v>
      </c>
      <c r="AU419" s="144" t="s">
        <v>79</v>
      </c>
      <c r="AY419" s="19" t="s">
        <v>212</v>
      </c>
      <c r="BE419" s="145">
        <f>IF(N419="základní",J419,0)</f>
        <v>0</v>
      </c>
      <c r="BF419" s="145">
        <f>IF(N419="snížená",J419,0)</f>
        <v>0</v>
      </c>
      <c r="BG419" s="145">
        <f>IF(N419="zákl. přenesená",J419,0)</f>
        <v>0</v>
      </c>
      <c r="BH419" s="145">
        <f>IF(N419="sníž. přenesená",J419,0)</f>
        <v>0</v>
      </c>
      <c r="BI419" s="145">
        <f>IF(N419="nulová",J419,0)</f>
        <v>0</v>
      </c>
      <c r="BJ419" s="19" t="s">
        <v>77</v>
      </c>
      <c r="BK419" s="145">
        <f>ROUND(I419*H419,2)</f>
        <v>0</v>
      </c>
      <c r="BL419" s="19" t="s">
        <v>316</v>
      </c>
      <c r="BM419" s="144" t="s">
        <v>10619</v>
      </c>
    </row>
    <row r="420" spans="2:65" s="1" customFormat="1" ht="19.5">
      <c r="B420" s="34"/>
      <c r="D420" s="150" t="s">
        <v>224</v>
      </c>
      <c r="F420" s="151" t="s">
        <v>10601</v>
      </c>
      <c r="I420" s="148"/>
      <c r="L420" s="34"/>
      <c r="M420" s="149"/>
      <c r="T420" s="55"/>
      <c r="AT420" s="19" t="s">
        <v>224</v>
      </c>
      <c r="AU420" s="19" t="s">
        <v>79</v>
      </c>
    </row>
    <row r="421" spans="2:65" s="1" customFormat="1" ht="24.2" customHeight="1">
      <c r="B421" s="34"/>
      <c r="C421" s="133" t="s">
        <v>1314</v>
      </c>
      <c r="D421" s="133" t="s">
        <v>215</v>
      </c>
      <c r="E421" s="134" t="s">
        <v>10620</v>
      </c>
      <c r="F421" s="135" t="s">
        <v>10621</v>
      </c>
      <c r="G421" s="136" t="s">
        <v>624</v>
      </c>
      <c r="H421" s="137">
        <v>1</v>
      </c>
      <c r="I421" s="138"/>
      <c r="J421" s="139">
        <f>ROUND(I421*H421,2)</f>
        <v>0</v>
      </c>
      <c r="K421" s="135" t="s">
        <v>5488</v>
      </c>
      <c r="L421" s="34"/>
      <c r="M421" s="140" t="s">
        <v>19</v>
      </c>
      <c r="N421" s="141" t="s">
        <v>40</v>
      </c>
      <c r="P421" s="142">
        <f>O421*H421</f>
        <v>0</v>
      </c>
      <c r="Q421" s="142">
        <v>0</v>
      </c>
      <c r="R421" s="142">
        <f>Q421*H421</f>
        <v>0</v>
      </c>
      <c r="S421" s="142">
        <v>0</v>
      </c>
      <c r="T421" s="143">
        <f>S421*H421</f>
        <v>0</v>
      </c>
      <c r="AR421" s="144" t="s">
        <v>316</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316</v>
      </c>
      <c r="BM421" s="144" t="s">
        <v>10622</v>
      </c>
    </row>
    <row r="422" spans="2:65" s="1" customFormat="1" ht="19.5">
      <c r="B422" s="34"/>
      <c r="D422" s="150" t="s">
        <v>224</v>
      </c>
      <c r="F422" s="151" t="s">
        <v>10601</v>
      </c>
      <c r="I422" s="148"/>
      <c r="L422" s="34"/>
      <c r="M422" s="149"/>
      <c r="T422" s="55"/>
      <c r="AT422" s="19" t="s">
        <v>224</v>
      </c>
      <c r="AU422" s="19" t="s">
        <v>79</v>
      </c>
    </row>
    <row r="423" spans="2:65" s="1" customFormat="1" ht="24.2" customHeight="1">
      <c r="B423" s="34"/>
      <c r="C423" s="133" t="s">
        <v>1319</v>
      </c>
      <c r="D423" s="133" t="s">
        <v>215</v>
      </c>
      <c r="E423" s="134" t="s">
        <v>10623</v>
      </c>
      <c r="F423" s="135" t="s">
        <v>10624</v>
      </c>
      <c r="G423" s="136" t="s">
        <v>624</v>
      </c>
      <c r="H423" s="137">
        <v>1</v>
      </c>
      <c r="I423" s="138"/>
      <c r="J423" s="139">
        <f>ROUND(I423*H423,2)</f>
        <v>0</v>
      </c>
      <c r="K423" s="135" t="s">
        <v>5488</v>
      </c>
      <c r="L423" s="34"/>
      <c r="M423" s="140" t="s">
        <v>19</v>
      </c>
      <c r="N423" s="141" t="s">
        <v>40</v>
      </c>
      <c r="P423" s="142">
        <f>O423*H423</f>
        <v>0</v>
      </c>
      <c r="Q423" s="142">
        <v>0</v>
      </c>
      <c r="R423" s="142">
        <f>Q423*H423</f>
        <v>0</v>
      </c>
      <c r="S423" s="142">
        <v>0</v>
      </c>
      <c r="T423" s="143">
        <f>S423*H423</f>
        <v>0</v>
      </c>
      <c r="AR423" s="144" t="s">
        <v>316</v>
      </c>
      <c r="AT423" s="144" t="s">
        <v>215</v>
      </c>
      <c r="AU423" s="144" t="s">
        <v>79</v>
      </c>
      <c r="AY423" s="19" t="s">
        <v>212</v>
      </c>
      <c r="BE423" s="145">
        <f>IF(N423="základní",J423,0)</f>
        <v>0</v>
      </c>
      <c r="BF423" s="145">
        <f>IF(N423="snížená",J423,0)</f>
        <v>0</v>
      </c>
      <c r="BG423" s="145">
        <f>IF(N423="zákl. přenesená",J423,0)</f>
        <v>0</v>
      </c>
      <c r="BH423" s="145">
        <f>IF(N423="sníž. přenesená",J423,0)</f>
        <v>0</v>
      </c>
      <c r="BI423" s="145">
        <f>IF(N423="nulová",J423,0)</f>
        <v>0</v>
      </c>
      <c r="BJ423" s="19" t="s">
        <v>77</v>
      </c>
      <c r="BK423" s="145">
        <f>ROUND(I423*H423,2)</f>
        <v>0</v>
      </c>
      <c r="BL423" s="19" t="s">
        <v>316</v>
      </c>
      <c r="BM423" s="144" t="s">
        <v>10625</v>
      </c>
    </row>
    <row r="424" spans="2:65" s="1" customFormat="1" ht="19.5">
      <c r="B424" s="34"/>
      <c r="D424" s="150" t="s">
        <v>224</v>
      </c>
      <c r="F424" s="151" t="s">
        <v>10601</v>
      </c>
      <c r="I424" s="148"/>
      <c r="L424" s="34"/>
      <c r="M424" s="149"/>
      <c r="T424" s="55"/>
      <c r="AT424" s="19" t="s">
        <v>224</v>
      </c>
      <c r="AU424" s="19" t="s">
        <v>79</v>
      </c>
    </row>
    <row r="425" spans="2:65" s="1" customFormat="1" ht="24.2" customHeight="1">
      <c r="B425" s="34"/>
      <c r="C425" s="133" t="s">
        <v>1325</v>
      </c>
      <c r="D425" s="133" t="s">
        <v>215</v>
      </c>
      <c r="E425" s="134" t="s">
        <v>10626</v>
      </c>
      <c r="F425" s="135" t="s">
        <v>10627</v>
      </c>
      <c r="G425" s="136" t="s">
        <v>624</v>
      </c>
      <c r="H425" s="137">
        <v>1</v>
      </c>
      <c r="I425" s="138"/>
      <c r="J425" s="139">
        <f>ROUND(I425*H425,2)</f>
        <v>0</v>
      </c>
      <c r="K425" s="135" t="s">
        <v>5488</v>
      </c>
      <c r="L425" s="34"/>
      <c r="M425" s="140" t="s">
        <v>19</v>
      </c>
      <c r="N425" s="141" t="s">
        <v>40</v>
      </c>
      <c r="P425" s="142">
        <f>O425*H425</f>
        <v>0</v>
      </c>
      <c r="Q425" s="142">
        <v>0</v>
      </c>
      <c r="R425" s="142">
        <f>Q425*H425</f>
        <v>0</v>
      </c>
      <c r="S425" s="142">
        <v>0</v>
      </c>
      <c r="T425" s="143">
        <f>S425*H425</f>
        <v>0</v>
      </c>
      <c r="AR425" s="144" t="s">
        <v>316</v>
      </c>
      <c r="AT425" s="144" t="s">
        <v>215</v>
      </c>
      <c r="AU425" s="144" t="s">
        <v>79</v>
      </c>
      <c r="AY425" s="19" t="s">
        <v>212</v>
      </c>
      <c r="BE425" s="145">
        <f>IF(N425="základní",J425,0)</f>
        <v>0</v>
      </c>
      <c r="BF425" s="145">
        <f>IF(N425="snížená",J425,0)</f>
        <v>0</v>
      </c>
      <c r="BG425" s="145">
        <f>IF(N425="zákl. přenesená",J425,0)</f>
        <v>0</v>
      </c>
      <c r="BH425" s="145">
        <f>IF(N425="sníž. přenesená",J425,0)</f>
        <v>0</v>
      </c>
      <c r="BI425" s="145">
        <f>IF(N425="nulová",J425,0)</f>
        <v>0</v>
      </c>
      <c r="BJ425" s="19" t="s">
        <v>77</v>
      </c>
      <c r="BK425" s="145">
        <f>ROUND(I425*H425,2)</f>
        <v>0</v>
      </c>
      <c r="BL425" s="19" t="s">
        <v>316</v>
      </c>
      <c r="BM425" s="144" t="s">
        <v>10628</v>
      </c>
    </row>
    <row r="426" spans="2:65" s="1" customFormat="1" ht="19.5">
      <c r="B426" s="34"/>
      <c r="D426" s="150" t="s">
        <v>224</v>
      </c>
      <c r="F426" s="151" t="s">
        <v>10601</v>
      </c>
      <c r="I426" s="148"/>
      <c r="L426" s="34"/>
      <c r="M426" s="149"/>
      <c r="T426" s="55"/>
      <c r="AT426" s="19" t="s">
        <v>224</v>
      </c>
      <c r="AU426" s="19" t="s">
        <v>79</v>
      </c>
    </row>
    <row r="427" spans="2:65" s="1" customFormat="1" ht="24.2" customHeight="1">
      <c r="B427" s="34"/>
      <c r="C427" s="133" t="s">
        <v>1331</v>
      </c>
      <c r="D427" s="133" t="s">
        <v>215</v>
      </c>
      <c r="E427" s="134" t="s">
        <v>10629</v>
      </c>
      <c r="F427" s="135" t="s">
        <v>10630</v>
      </c>
      <c r="G427" s="136" t="s">
        <v>624</v>
      </c>
      <c r="H427" s="137">
        <v>1</v>
      </c>
      <c r="I427" s="138"/>
      <c r="J427" s="139">
        <f>ROUND(I427*H427,2)</f>
        <v>0</v>
      </c>
      <c r="K427" s="135" t="s">
        <v>5488</v>
      </c>
      <c r="L427" s="34"/>
      <c r="M427" s="140" t="s">
        <v>19</v>
      </c>
      <c r="N427" s="141" t="s">
        <v>40</v>
      </c>
      <c r="P427" s="142">
        <f>O427*H427</f>
        <v>0</v>
      </c>
      <c r="Q427" s="142">
        <v>0</v>
      </c>
      <c r="R427" s="142">
        <f>Q427*H427</f>
        <v>0</v>
      </c>
      <c r="S427" s="142">
        <v>0</v>
      </c>
      <c r="T427" s="143">
        <f>S427*H427</f>
        <v>0</v>
      </c>
      <c r="AR427" s="144" t="s">
        <v>316</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316</v>
      </c>
      <c r="BM427" s="144" t="s">
        <v>10631</v>
      </c>
    </row>
    <row r="428" spans="2:65" s="1" customFormat="1" ht="19.5">
      <c r="B428" s="34"/>
      <c r="D428" s="150" t="s">
        <v>224</v>
      </c>
      <c r="F428" s="151" t="s">
        <v>10601</v>
      </c>
      <c r="I428" s="148"/>
      <c r="L428" s="34"/>
      <c r="M428" s="149"/>
      <c r="T428" s="55"/>
      <c r="AT428" s="19" t="s">
        <v>224</v>
      </c>
      <c r="AU428" s="19" t="s">
        <v>79</v>
      </c>
    </row>
    <row r="429" spans="2:65" s="1" customFormat="1" ht="24.2" customHeight="1">
      <c r="B429" s="34"/>
      <c r="C429" s="133" t="s">
        <v>1339</v>
      </c>
      <c r="D429" s="133" t="s">
        <v>215</v>
      </c>
      <c r="E429" s="134" t="s">
        <v>10632</v>
      </c>
      <c r="F429" s="135" t="s">
        <v>10633</v>
      </c>
      <c r="G429" s="136" t="s">
        <v>624</v>
      </c>
      <c r="H429" s="137">
        <v>1</v>
      </c>
      <c r="I429" s="138"/>
      <c r="J429" s="139">
        <f>ROUND(I429*H429,2)</f>
        <v>0</v>
      </c>
      <c r="K429" s="135" t="s">
        <v>5488</v>
      </c>
      <c r="L429" s="34"/>
      <c r="M429" s="140" t="s">
        <v>19</v>
      </c>
      <c r="N429" s="141" t="s">
        <v>40</v>
      </c>
      <c r="P429" s="142">
        <f>O429*H429</f>
        <v>0</v>
      </c>
      <c r="Q429" s="142">
        <v>0</v>
      </c>
      <c r="R429" s="142">
        <f>Q429*H429</f>
        <v>0</v>
      </c>
      <c r="S429" s="142">
        <v>0</v>
      </c>
      <c r="T429" s="143">
        <f>S429*H429</f>
        <v>0</v>
      </c>
      <c r="AR429" s="144" t="s">
        <v>316</v>
      </c>
      <c r="AT429" s="144" t="s">
        <v>215</v>
      </c>
      <c r="AU429" s="144" t="s">
        <v>79</v>
      </c>
      <c r="AY429" s="19" t="s">
        <v>212</v>
      </c>
      <c r="BE429" s="145">
        <f>IF(N429="základní",J429,0)</f>
        <v>0</v>
      </c>
      <c r="BF429" s="145">
        <f>IF(N429="snížená",J429,0)</f>
        <v>0</v>
      </c>
      <c r="BG429" s="145">
        <f>IF(N429="zákl. přenesená",J429,0)</f>
        <v>0</v>
      </c>
      <c r="BH429" s="145">
        <f>IF(N429="sníž. přenesená",J429,0)</f>
        <v>0</v>
      </c>
      <c r="BI429" s="145">
        <f>IF(N429="nulová",J429,0)</f>
        <v>0</v>
      </c>
      <c r="BJ429" s="19" t="s">
        <v>77</v>
      </c>
      <c r="BK429" s="145">
        <f>ROUND(I429*H429,2)</f>
        <v>0</v>
      </c>
      <c r="BL429" s="19" t="s">
        <v>316</v>
      </c>
      <c r="BM429" s="144" t="s">
        <v>10634</v>
      </c>
    </row>
    <row r="430" spans="2:65" s="1" customFormat="1" ht="19.5">
      <c r="B430" s="34"/>
      <c r="D430" s="150" t="s">
        <v>224</v>
      </c>
      <c r="F430" s="151" t="s">
        <v>10601</v>
      </c>
      <c r="I430" s="148"/>
      <c r="L430" s="34"/>
      <c r="M430" s="149"/>
      <c r="T430" s="55"/>
      <c r="AT430" s="19" t="s">
        <v>224</v>
      </c>
      <c r="AU430" s="19" t="s">
        <v>79</v>
      </c>
    </row>
    <row r="431" spans="2:65" s="1" customFormat="1" ht="24.2" customHeight="1">
      <c r="B431" s="34"/>
      <c r="C431" s="133" t="s">
        <v>1345</v>
      </c>
      <c r="D431" s="133" t="s">
        <v>215</v>
      </c>
      <c r="E431" s="134" t="s">
        <v>10635</v>
      </c>
      <c r="F431" s="135" t="s">
        <v>10636</v>
      </c>
      <c r="G431" s="136" t="s">
        <v>4232</v>
      </c>
      <c r="H431" s="196"/>
      <c r="I431" s="138"/>
      <c r="J431" s="139">
        <f>ROUND(I431*H431,2)</f>
        <v>0</v>
      </c>
      <c r="K431" s="135" t="s">
        <v>219</v>
      </c>
      <c r="L431" s="34"/>
      <c r="M431" s="140" t="s">
        <v>19</v>
      </c>
      <c r="N431" s="141" t="s">
        <v>40</v>
      </c>
      <c r="P431" s="142">
        <f>O431*H431</f>
        <v>0</v>
      </c>
      <c r="Q431" s="142">
        <v>0</v>
      </c>
      <c r="R431" s="142">
        <f>Q431*H431</f>
        <v>0</v>
      </c>
      <c r="S431" s="142">
        <v>0</v>
      </c>
      <c r="T431" s="143">
        <f>S431*H431</f>
        <v>0</v>
      </c>
      <c r="AR431" s="144" t="s">
        <v>229</v>
      </c>
      <c r="AT431" s="144" t="s">
        <v>215</v>
      </c>
      <c r="AU431" s="144" t="s">
        <v>79</v>
      </c>
      <c r="AY431" s="19" t="s">
        <v>212</v>
      </c>
      <c r="BE431" s="145">
        <f>IF(N431="základní",J431,0)</f>
        <v>0</v>
      </c>
      <c r="BF431" s="145">
        <f>IF(N431="snížená",J431,0)</f>
        <v>0</v>
      </c>
      <c r="BG431" s="145">
        <f>IF(N431="zákl. přenesená",J431,0)</f>
        <v>0</v>
      </c>
      <c r="BH431" s="145">
        <f>IF(N431="sníž. přenesená",J431,0)</f>
        <v>0</v>
      </c>
      <c r="BI431" s="145">
        <f>IF(N431="nulová",J431,0)</f>
        <v>0</v>
      </c>
      <c r="BJ431" s="19" t="s">
        <v>77</v>
      </c>
      <c r="BK431" s="145">
        <f>ROUND(I431*H431,2)</f>
        <v>0</v>
      </c>
      <c r="BL431" s="19" t="s">
        <v>229</v>
      </c>
      <c r="BM431" s="144" t="s">
        <v>10637</v>
      </c>
    </row>
    <row r="432" spans="2:65" s="1" customFormat="1">
      <c r="B432" s="34"/>
      <c r="D432" s="146" t="s">
        <v>222</v>
      </c>
      <c r="F432" s="147" t="s">
        <v>10638</v>
      </c>
      <c r="I432" s="148"/>
      <c r="L432" s="34"/>
      <c r="M432" s="149"/>
      <c r="T432" s="55"/>
      <c r="AT432" s="19" t="s">
        <v>222</v>
      </c>
      <c r="AU432" s="19" t="s">
        <v>79</v>
      </c>
    </row>
    <row r="433" spans="2:65" s="1" customFormat="1" ht="16.5" customHeight="1">
      <c r="B433" s="34"/>
      <c r="C433" s="133" t="s">
        <v>1351</v>
      </c>
      <c r="D433" s="133" t="s">
        <v>215</v>
      </c>
      <c r="E433" s="134" t="s">
        <v>10274</v>
      </c>
      <c r="F433" s="135" t="s">
        <v>10275</v>
      </c>
      <c r="G433" s="136" t="s">
        <v>408</v>
      </c>
      <c r="H433" s="137">
        <v>20</v>
      </c>
      <c r="I433" s="138"/>
      <c r="J433" s="139">
        <f>ROUND(I433*H433,2)</f>
        <v>0</v>
      </c>
      <c r="K433" s="135" t="s">
        <v>219</v>
      </c>
      <c r="L433" s="34"/>
      <c r="M433" s="140" t="s">
        <v>19</v>
      </c>
      <c r="N433" s="141" t="s">
        <v>40</v>
      </c>
      <c r="P433" s="142">
        <f>O433*H433</f>
        <v>0</v>
      </c>
      <c r="Q433" s="142">
        <v>0</v>
      </c>
      <c r="R433" s="142">
        <f>Q433*H433</f>
        <v>0</v>
      </c>
      <c r="S433" s="142">
        <v>0</v>
      </c>
      <c r="T433" s="143">
        <f>S433*H433</f>
        <v>0</v>
      </c>
      <c r="AR433" s="144" t="s">
        <v>229</v>
      </c>
      <c r="AT433" s="144" t="s">
        <v>215</v>
      </c>
      <c r="AU433" s="144" t="s">
        <v>79</v>
      </c>
      <c r="AY433" s="19" t="s">
        <v>212</v>
      </c>
      <c r="BE433" s="145">
        <f>IF(N433="základní",J433,0)</f>
        <v>0</v>
      </c>
      <c r="BF433" s="145">
        <f>IF(N433="snížená",J433,0)</f>
        <v>0</v>
      </c>
      <c r="BG433" s="145">
        <f>IF(N433="zákl. přenesená",J433,0)</f>
        <v>0</v>
      </c>
      <c r="BH433" s="145">
        <f>IF(N433="sníž. přenesená",J433,0)</f>
        <v>0</v>
      </c>
      <c r="BI433" s="145">
        <f>IF(N433="nulová",J433,0)</f>
        <v>0</v>
      </c>
      <c r="BJ433" s="19" t="s">
        <v>77</v>
      </c>
      <c r="BK433" s="145">
        <f>ROUND(I433*H433,2)</f>
        <v>0</v>
      </c>
      <c r="BL433" s="19" t="s">
        <v>229</v>
      </c>
      <c r="BM433" s="144" t="s">
        <v>10639</v>
      </c>
    </row>
    <row r="434" spans="2:65" s="1" customFormat="1">
      <c r="B434" s="34"/>
      <c r="D434" s="146" t="s">
        <v>222</v>
      </c>
      <c r="F434" s="147" t="s">
        <v>10277</v>
      </c>
      <c r="I434" s="148"/>
      <c r="L434" s="34"/>
      <c r="M434" s="149"/>
      <c r="T434" s="55"/>
      <c r="AT434" s="19" t="s">
        <v>222</v>
      </c>
      <c r="AU434" s="19" t="s">
        <v>79</v>
      </c>
    </row>
    <row r="435" spans="2:65" s="1" customFormat="1" ht="19.5">
      <c r="B435" s="34"/>
      <c r="D435" s="150" t="s">
        <v>224</v>
      </c>
      <c r="F435" s="151" t="s">
        <v>8575</v>
      </c>
      <c r="I435" s="148"/>
      <c r="L435" s="34"/>
      <c r="M435" s="149"/>
      <c r="T435" s="55"/>
      <c r="AT435" s="19" t="s">
        <v>224</v>
      </c>
      <c r="AU435" s="19" t="s">
        <v>79</v>
      </c>
    </row>
    <row r="436" spans="2:65" s="11" customFormat="1" ht="22.9" customHeight="1">
      <c r="B436" s="121"/>
      <c r="D436" s="122" t="s">
        <v>68</v>
      </c>
      <c r="E436" s="131" t="s">
        <v>10640</v>
      </c>
      <c r="F436" s="131" t="s">
        <v>10641</v>
      </c>
      <c r="I436" s="124"/>
      <c r="J436" s="132">
        <f>BK436</f>
        <v>0</v>
      </c>
      <c r="L436" s="121"/>
      <c r="M436" s="126"/>
      <c r="P436" s="127">
        <f>SUM(P437:P549)</f>
        <v>0</v>
      </c>
      <c r="R436" s="127">
        <f>SUM(R437:R549)</f>
        <v>0</v>
      </c>
      <c r="T436" s="128">
        <f>SUM(T437:T549)</f>
        <v>0</v>
      </c>
      <c r="AR436" s="122" t="s">
        <v>79</v>
      </c>
      <c r="AT436" s="129" t="s">
        <v>68</v>
      </c>
      <c r="AU436" s="129" t="s">
        <v>77</v>
      </c>
      <c r="AY436" s="122" t="s">
        <v>212</v>
      </c>
      <c r="BK436" s="130">
        <f>SUM(BK437:BK549)</f>
        <v>0</v>
      </c>
    </row>
    <row r="437" spans="2:65" s="1" customFormat="1" ht="16.5" customHeight="1">
      <c r="B437" s="34"/>
      <c r="C437" s="133" t="s">
        <v>1357</v>
      </c>
      <c r="D437" s="133" t="s">
        <v>215</v>
      </c>
      <c r="E437" s="134" t="s">
        <v>10642</v>
      </c>
      <c r="F437" s="135" t="s">
        <v>10643</v>
      </c>
      <c r="G437" s="136" t="s">
        <v>495</v>
      </c>
      <c r="H437" s="137">
        <v>117.348</v>
      </c>
      <c r="I437" s="138"/>
      <c r="J437" s="139">
        <f>ROUND(I437*H437,2)</f>
        <v>0</v>
      </c>
      <c r="K437" s="135" t="s">
        <v>5488</v>
      </c>
      <c r="L437" s="34"/>
      <c r="M437" s="140" t="s">
        <v>19</v>
      </c>
      <c r="N437" s="141" t="s">
        <v>40</v>
      </c>
      <c r="P437" s="142">
        <f>O437*H437</f>
        <v>0</v>
      </c>
      <c r="Q437" s="142">
        <v>0</v>
      </c>
      <c r="R437" s="142">
        <f>Q437*H437</f>
        <v>0</v>
      </c>
      <c r="S437" s="142">
        <v>0</v>
      </c>
      <c r="T437" s="143">
        <f>S437*H437</f>
        <v>0</v>
      </c>
      <c r="AR437" s="144" t="s">
        <v>316</v>
      </c>
      <c r="AT437" s="144" t="s">
        <v>215</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316</v>
      </c>
      <c r="BM437" s="144" t="s">
        <v>10644</v>
      </c>
    </row>
    <row r="438" spans="2:65" s="12" customFormat="1">
      <c r="B438" s="152"/>
      <c r="D438" s="150" t="s">
        <v>226</v>
      </c>
      <c r="E438" s="153" t="s">
        <v>19</v>
      </c>
      <c r="F438" s="154" t="s">
        <v>10645</v>
      </c>
      <c r="H438" s="155">
        <v>1.863</v>
      </c>
      <c r="I438" s="156"/>
      <c r="L438" s="152"/>
      <c r="M438" s="157"/>
      <c r="T438" s="158"/>
      <c r="AT438" s="153" t="s">
        <v>226</v>
      </c>
      <c r="AU438" s="153" t="s">
        <v>79</v>
      </c>
      <c r="AV438" s="12" t="s">
        <v>79</v>
      </c>
      <c r="AW438" s="12" t="s">
        <v>31</v>
      </c>
      <c r="AX438" s="12" t="s">
        <v>69</v>
      </c>
      <c r="AY438" s="153" t="s">
        <v>212</v>
      </c>
    </row>
    <row r="439" spans="2:65" s="12" customFormat="1">
      <c r="B439" s="152"/>
      <c r="D439" s="150" t="s">
        <v>226</v>
      </c>
      <c r="E439" s="153" t="s">
        <v>19</v>
      </c>
      <c r="F439" s="154" t="s">
        <v>10646</v>
      </c>
      <c r="H439" s="155">
        <v>19.004999999999999</v>
      </c>
      <c r="I439" s="156"/>
      <c r="L439" s="152"/>
      <c r="M439" s="157"/>
      <c r="T439" s="158"/>
      <c r="AT439" s="153" t="s">
        <v>226</v>
      </c>
      <c r="AU439" s="153" t="s">
        <v>79</v>
      </c>
      <c r="AV439" s="12" t="s">
        <v>79</v>
      </c>
      <c r="AW439" s="12" t="s">
        <v>31</v>
      </c>
      <c r="AX439" s="12" t="s">
        <v>69</v>
      </c>
      <c r="AY439" s="153" t="s">
        <v>212</v>
      </c>
    </row>
    <row r="440" spans="2:65" s="12" customFormat="1">
      <c r="B440" s="152"/>
      <c r="D440" s="150" t="s">
        <v>226</v>
      </c>
      <c r="E440" s="153" t="s">
        <v>19</v>
      </c>
      <c r="F440" s="154" t="s">
        <v>10647</v>
      </c>
      <c r="H440" s="155">
        <v>2.16</v>
      </c>
      <c r="I440" s="156"/>
      <c r="L440" s="152"/>
      <c r="M440" s="157"/>
      <c r="T440" s="158"/>
      <c r="AT440" s="153" t="s">
        <v>226</v>
      </c>
      <c r="AU440" s="153" t="s">
        <v>79</v>
      </c>
      <c r="AV440" s="12" t="s">
        <v>79</v>
      </c>
      <c r="AW440" s="12" t="s">
        <v>31</v>
      </c>
      <c r="AX440" s="12" t="s">
        <v>69</v>
      </c>
      <c r="AY440" s="153" t="s">
        <v>212</v>
      </c>
    </row>
    <row r="441" spans="2:65" s="12" customFormat="1">
      <c r="B441" s="152"/>
      <c r="D441" s="150" t="s">
        <v>226</v>
      </c>
      <c r="E441" s="153" t="s">
        <v>19</v>
      </c>
      <c r="F441" s="154" t="s">
        <v>10648</v>
      </c>
      <c r="H441" s="155">
        <v>1.2</v>
      </c>
      <c r="I441" s="156"/>
      <c r="L441" s="152"/>
      <c r="M441" s="157"/>
      <c r="T441" s="158"/>
      <c r="AT441" s="153" t="s">
        <v>226</v>
      </c>
      <c r="AU441" s="153" t="s">
        <v>79</v>
      </c>
      <c r="AV441" s="12" t="s">
        <v>79</v>
      </c>
      <c r="AW441" s="12" t="s">
        <v>31</v>
      </c>
      <c r="AX441" s="12" t="s">
        <v>69</v>
      </c>
      <c r="AY441" s="153" t="s">
        <v>212</v>
      </c>
    </row>
    <row r="442" spans="2:65" s="12" customFormat="1">
      <c r="B442" s="152"/>
      <c r="D442" s="150" t="s">
        <v>226</v>
      </c>
      <c r="E442" s="153" t="s">
        <v>19</v>
      </c>
      <c r="F442" s="154" t="s">
        <v>10649</v>
      </c>
      <c r="H442" s="155">
        <v>79.38</v>
      </c>
      <c r="I442" s="156"/>
      <c r="L442" s="152"/>
      <c r="M442" s="157"/>
      <c r="T442" s="158"/>
      <c r="AT442" s="153" t="s">
        <v>226</v>
      </c>
      <c r="AU442" s="153" t="s">
        <v>79</v>
      </c>
      <c r="AV442" s="12" t="s">
        <v>79</v>
      </c>
      <c r="AW442" s="12" t="s">
        <v>31</v>
      </c>
      <c r="AX442" s="12" t="s">
        <v>69</v>
      </c>
      <c r="AY442" s="153" t="s">
        <v>212</v>
      </c>
    </row>
    <row r="443" spans="2:65" s="12" customFormat="1">
      <c r="B443" s="152"/>
      <c r="D443" s="150" t="s">
        <v>226</v>
      </c>
      <c r="E443" s="153" t="s">
        <v>19</v>
      </c>
      <c r="F443" s="154" t="s">
        <v>10650</v>
      </c>
      <c r="H443" s="155">
        <v>1.08</v>
      </c>
      <c r="I443" s="156"/>
      <c r="L443" s="152"/>
      <c r="M443" s="157"/>
      <c r="T443" s="158"/>
      <c r="AT443" s="153" t="s">
        <v>226</v>
      </c>
      <c r="AU443" s="153" t="s">
        <v>79</v>
      </c>
      <c r="AV443" s="12" t="s">
        <v>79</v>
      </c>
      <c r="AW443" s="12" t="s">
        <v>31</v>
      </c>
      <c r="AX443" s="12" t="s">
        <v>69</v>
      </c>
      <c r="AY443" s="153" t="s">
        <v>212</v>
      </c>
    </row>
    <row r="444" spans="2:65" s="12" customFormat="1">
      <c r="B444" s="152"/>
      <c r="D444" s="150" t="s">
        <v>226</v>
      </c>
      <c r="E444" s="153" t="s">
        <v>19</v>
      </c>
      <c r="F444" s="154" t="s">
        <v>10651</v>
      </c>
      <c r="H444" s="155">
        <v>6.48</v>
      </c>
      <c r="I444" s="156"/>
      <c r="L444" s="152"/>
      <c r="M444" s="157"/>
      <c r="T444" s="158"/>
      <c r="AT444" s="153" t="s">
        <v>226</v>
      </c>
      <c r="AU444" s="153" t="s">
        <v>79</v>
      </c>
      <c r="AV444" s="12" t="s">
        <v>79</v>
      </c>
      <c r="AW444" s="12" t="s">
        <v>31</v>
      </c>
      <c r="AX444" s="12" t="s">
        <v>69</v>
      </c>
      <c r="AY444" s="153" t="s">
        <v>212</v>
      </c>
    </row>
    <row r="445" spans="2:65" s="12" customFormat="1">
      <c r="B445" s="152"/>
      <c r="D445" s="150" t="s">
        <v>226</v>
      </c>
      <c r="E445" s="153" t="s">
        <v>19</v>
      </c>
      <c r="F445" s="154" t="s">
        <v>10652</v>
      </c>
      <c r="H445" s="155">
        <v>0.84</v>
      </c>
      <c r="I445" s="156"/>
      <c r="L445" s="152"/>
      <c r="M445" s="157"/>
      <c r="T445" s="158"/>
      <c r="AT445" s="153" t="s">
        <v>226</v>
      </c>
      <c r="AU445" s="153" t="s">
        <v>79</v>
      </c>
      <c r="AV445" s="12" t="s">
        <v>79</v>
      </c>
      <c r="AW445" s="12" t="s">
        <v>31</v>
      </c>
      <c r="AX445" s="12" t="s">
        <v>69</v>
      </c>
      <c r="AY445" s="153" t="s">
        <v>212</v>
      </c>
    </row>
    <row r="446" spans="2:65" s="12" customFormat="1">
      <c r="B446" s="152"/>
      <c r="D446" s="150" t="s">
        <v>226</v>
      </c>
      <c r="E446" s="153" t="s">
        <v>19</v>
      </c>
      <c r="F446" s="154" t="s">
        <v>10653</v>
      </c>
      <c r="H446" s="155">
        <v>0.96</v>
      </c>
      <c r="I446" s="156"/>
      <c r="L446" s="152"/>
      <c r="M446" s="157"/>
      <c r="T446" s="158"/>
      <c r="AT446" s="153" t="s">
        <v>226</v>
      </c>
      <c r="AU446" s="153" t="s">
        <v>79</v>
      </c>
      <c r="AV446" s="12" t="s">
        <v>79</v>
      </c>
      <c r="AW446" s="12" t="s">
        <v>31</v>
      </c>
      <c r="AX446" s="12" t="s">
        <v>69</v>
      </c>
      <c r="AY446" s="153" t="s">
        <v>212</v>
      </c>
    </row>
    <row r="447" spans="2:65" s="12" customFormat="1">
      <c r="B447" s="152"/>
      <c r="D447" s="150" t="s">
        <v>226</v>
      </c>
      <c r="E447" s="153" t="s">
        <v>19</v>
      </c>
      <c r="F447" s="154" t="s">
        <v>10654</v>
      </c>
      <c r="H447" s="155">
        <v>0.24</v>
      </c>
      <c r="I447" s="156"/>
      <c r="L447" s="152"/>
      <c r="M447" s="157"/>
      <c r="T447" s="158"/>
      <c r="AT447" s="153" t="s">
        <v>226</v>
      </c>
      <c r="AU447" s="153" t="s">
        <v>79</v>
      </c>
      <c r="AV447" s="12" t="s">
        <v>79</v>
      </c>
      <c r="AW447" s="12" t="s">
        <v>31</v>
      </c>
      <c r="AX447" s="12" t="s">
        <v>69</v>
      </c>
      <c r="AY447" s="153" t="s">
        <v>212</v>
      </c>
    </row>
    <row r="448" spans="2:65" s="12" customFormat="1">
      <c r="B448" s="152"/>
      <c r="D448" s="150" t="s">
        <v>226</v>
      </c>
      <c r="E448" s="153" t="s">
        <v>19</v>
      </c>
      <c r="F448" s="154" t="s">
        <v>10655</v>
      </c>
      <c r="H448" s="155">
        <v>4.1399999999999997</v>
      </c>
      <c r="I448" s="156"/>
      <c r="L448" s="152"/>
      <c r="M448" s="157"/>
      <c r="T448" s="158"/>
      <c r="AT448" s="153" t="s">
        <v>226</v>
      </c>
      <c r="AU448" s="153" t="s">
        <v>79</v>
      </c>
      <c r="AV448" s="12" t="s">
        <v>79</v>
      </c>
      <c r="AW448" s="12" t="s">
        <v>31</v>
      </c>
      <c r="AX448" s="12" t="s">
        <v>69</v>
      </c>
      <c r="AY448" s="153" t="s">
        <v>212</v>
      </c>
    </row>
    <row r="449" spans="2:65" s="13" customFormat="1">
      <c r="B449" s="159"/>
      <c r="D449" s="150" t="s">
        <v>226</v>
      </c>
      <c r="E449" s="160" t="s">
        <v>19</v>
      </c>
      <c r="F449" s="161" t="s">
        <v>228</v>
      </c>
      <c r="H449" s="162">
        <v>117.348</v>
      </c>
      <c r="I449" s="163"/>
      <c r="L449" s="159"/>
      <c r="M449" s="164"/>
      <c r="T449" s="165"/>
      <c r="AT449" s="160" t="s">
        <v>226</v>
      </c>
      <c r="AU449" s="160" t="s">
        <v>79</v>
      </c>
      <c r="AV449" s="13" t="s">
        <v>229</v>
      </c>
      <c r="AW449" s="13" t="s">
        <v>31</v>
      </c>
      <c r="AX449" s="13" t="s">
        <v>77</v>
      </c>
      <c r="AY449" s="160" t="s">
        <v>212</v>
      </c>
    </row>
    <row r="450" spans="2:65" s="1" customFormat="1" ht="16.5" customHeight="1">
      <c r="B450" s="34"/>
      <c r="C450" s="133" t="s">
        <v>1363</v>
      </c>
      <c r="D450" s="133" t="s">
        <v>215</v>
      </c>
      <c r="E450" s="134" t="s">
        <v>10656</v>
      </c>
      <c r="F450" s="135" t="s">
        <v>10657</v>
      </c>
      <c r="G450" s="136" t="s">
        <v>495</v>
      </c>
      <c r="H450" s="137">
        <v>117.348</v>
      </c>
      <c r="I450" s="138"/>
      <c r="J450" s="139">
        <f>ROUND(I450*H450,2)</f>
        <v>0</v>
      </c>
      <c r="K450" s="135" t="s">
        <v>5488</v>
      </c>
      <c r="L450" s="34"/>
      <c r="M450" s="140" t="s">
        <v>19</v>
      </c>
      <c r="N450" s="141" t="s">
        <v>40</v>
      </c>
      <c r="P450" s="142">
        <f>O450*H450</f>
        <v>0</v>
      </c>
      <c r="Q450" s="142">
        <v>0</v>
      </c>
      <c r="R450" s="142">
        <f>Q450*H450</f>
        <v>0</v>
      </c>
      <c r="S450" s="142">
        <v>0</v>
      </c>
      <c r="T450" s="143">
        <f>S450*H450</f>
        <v>0</v>
      </c>
      <c r="AR450" s="144" t="s">
        <v>316</v>
      </c>
      <c r="AT450" s="144" t="s">
        <v>215</v>
      </c>
      <c r="AU450" s="144" t="s">
        <v>79</v>
      </c>
      <c r="AY450" s="19" t="s">
        <v>212</v>
      </c>
      <c r="BE450" s="145">
        <f>IF(N450="základní",J450,0)</f>
        <v>0</v>
      </c>
      <c r="BF450" s="145">
        <f>IF(N450="snížená",J450,0)</f>
        <v>0</v>
      </c>
      <c r="BG450" s="145">
        <f>IF(N450="zákl. přenesená",J450,0)</f>
        <v>0</v>
      </c>
      <c r="BH450" s="145">
        <f>IF(N450="sníž. přenesená",J450,0)</f>
        <v>0</v>
      </c>
      <c r="BI450" s="145">
        <f>IF(N450="nulová",J450,0)</f>
        <v>0</v>
      </c>
      <c r="BJ450" s="19" t="s">
        <v>77</v>
      </c>
      <c r="BK450" s="145">
        <f>ROUND(I450*H450,2)</f>
        <v>0</v>
      </c>
      <c r="BL450" s="19" t="s">
        <v>316</v>
      </c>
      <c r="BM450" s="144" t="s">
        <v>10658</v>
      </c>
    </row>
    <row r="451" spans="2:65" s="12" customFormat="1">
      <c r="B451" s="152"/>
      <c r="D451" s="150" t="s">
        <v>226</v>
      </c>
      <c r="E451" s="153" t="s">
        <v>19</v>
      </c>
      <c r="F451" s="154" t="s">
        <v>10645</v>
      </c>
      <c r="H451" s="155">
        <v>1.863</v>
      </c>
      <c r="I451" s="156"/>
      <c r="L451" s="152"/>
      <c r="M451" s="157"/>
      <c r="T451" s="158"/>
      <c r="AT451" s="153" t="s">
        <v>226</v>
      </c>
      <c r="AU451" s="153" t="s">
        <v>79</v>
      </c>
      <c r="AV451" s="12" t="s">
        <v>79</v>
      </c>
      <c r="AW451" s="12" t="s">
        <v>31</v>
      </c>
      <c r="AX451" s="12" t="s">
        <v>69</v>
      </c>
      <c r="AY451" s="153" t="s">
        <v>212</v>
      </c>
    </row>
    <row r="452" spans="2:65" s="12" customFormat="1">
      <c r="B452" s="152"/>
      <c r="D452" s="150" t="s">
        <v>226</v>
      </c>
      <c r="E452" s="153" t="s">
        <v>19</v>
      </c>
      <c r="F452" s="154" t="s">
        <v>10646</v>
      </c>
      <c r="H452" s="155">
        <v>19.004999999999999</v>
      </c>
      <c r="I452" s="156"/>
      <c r="L452" s="152"/>
      <c r="M452" s="157"/>
      <c r="T452" s="158"/>
      <c r="AT452" s="153" t="s">
        <v>226</v>
      </c>
      <c r="AU452" s="153" t="s">
        <v>79</v>
      </c>
      <c r="AV452" s="12" t="s">
        <v>79</v>
      </c>
      <c r="AW452" s="12" t="s">
        <v>31</v>
      </c>
      <c r="AX452" s="12" t="s">
        <v>69</v>
      </c>
      <c r="AY452" s="153" t="s">
        <v>212</v>
      </c>
    </row>
    <row r="453" spans="2:65" s="12" customFormat="1">
      <c r="B453" s="152"/>
      <c r="D453" s="150" t="s">
        <v>226</v>
      </c>
      <c r="E453" s="153" t="s">
        <v>19</v>
      </c>
      <c r="F453" s="154" t="s">
        <v>10647</v>
      </c>
      <c r="H453" s="155">
        <v>2.16</v>
      </c>
      <c r="I453" s="156"/>
      <c r="L453" s="152"/>
      <c r="M453" s="157"/>
      <c r="T453" s="158"/>
      <c r="AT453" s="153" t="s">
        <v>226</v>
      </c>
      <c r="AU453" s="153" t="s">
        <v>79</v>
      </c>
      <c r="AV453" s="12" t="s">
        <v>79</v>
      </c>
      <c r="AW453" s="12" t="s">
        <v>31</v>
      </c>
      <c r="AX453" s="12" t="s">
        <v>69</v>
      </c>
      <c r="AY453" s="153" t="s">
        <v>212</v>
      </c>
    </row>
    <row r="454" spans="2:65" s="12" customFormat="1">
      <c r="B454" s="152"/>
      <c r="D454" s="150" t="s">
        <v>226</v>
      </c>
      <c r="E454" s="153" t="s">
        <v>19</v>
      </c>
      <c r="F454" s="154" t="s">
        <v>10648</v>
      </c>
      <c r="H454" s="155">
        <v>1.2</v>
      </c>
      <c r="I454" s="156"/>
      <c r="L454" s="152"/>
      <c r="M454" s="157"/>
      <c r="T454" s="158"/>
      <c r="AT454" s="153" t="s">
        <v>226</v>
      </c>
      <c r="AU454" s="153" t="s">
        <v>79</v>
      </c>
      <c r="AV454" s="12" t="s">
        <v>79</v>
      </c>
      <c r="AW454" s="12" t="s">
        <v>31</v>
      </c>
      <c r="AX454" s="12" t="s">
        <v>69</v>
      </c>
      <c r="AY454" s="153" t="s">
        <v>212</v>
      </c>
    </row>
    <row r="455" spans="2:65" s="12" customFormat="1">
      <c r="B455" s="152"/>
      <c r="D455" s="150" t="s">
        <v>226</v>
      </c>
      <c r="E455" s="153" t="s">
        <v>19</v>
      </c>
      <c r="F455" s="154" t="s">
        <v>10649</v>
      </c>
      <c r="H455" s="155">
        <v>79.38</v>
      </c>
      <c r="I455" s="156"/>
      <c r="L455" s="152"/>
      <c r="M455" s="157"/>
      <c r="T455" s="158"/>
      <c r="AT455" s="153" t="s">
        <v>226</v>
      </c>
      <c r="AU455" s="153" t="s">
        <v>79</v>
      </c>
      <c r="AV455" s="12" t="s">
        <v>79</v>
      </c>
      <c r="AW455" s="12" t="s">
        <v>31</v>
      </c>
      <c r="AX455" s="12" t="s">
        <v>69</v>
      </c>
      <c r="AY455" s="153" t="s">
        <v>212</v>
      </c>
    </row>
    <row r="456" spans="2:65" s="12" customFormat="1">
      <c r="B456" s="152"/>
      <c r="D456" s="150" t="s">
        <v>226</v>
      </c>
      <c r="E456" s="153" t="s">
        <v>19</v>
      </c>
      <c r="F456" s="154" t="s">
        <v>10650</v>
      </c>
      <c r="H456" s="155">
        <v>1.08</v>
      </c>
      <c r="I456" s="156"/>
      <c r="L456" s="152"/>
      <c r="M456" s="157"/>
      <c r="T456" s="158"/>
      <c r="AT456" s="153" t="s">
        <v>226</v>
      </c>
      <c r="AU456" s="153" t="s">
        <v>79</v>
      </c>
      <c r="AV456" s="12" t="s">
        <v>79</v>
      </c>
      <c r="AW456" s="12" t="s">
        <v>31</v>
      </c>
      <c r="AX456" s="12" t="s">
        <v>69</v>
      </c>
      <c r="AY456" s="153" t="s">
        <v>212</v>
      </c>
    </row>
    <row r="457" spans="2:65" s="12" customFormat="1">
      <c r="B457" s="152"/>
      <c r="D457" s="150" t="s">
        <v>226</v>
      </c>
      <c r="E457" s="153" t="s">
        <v>19</v>
      </c>
      <c r="F457" s="154" t="s">
        <v>10651</v>
      </c>
      <c r="H457" s="155">
        <v>6.48</v>
      </c>
      <c r="I457" s="156"/>
      <c r="L457" s="152"/>
      <c r="M457" s="157"/>
      <c r="T457" s="158"/>
      <c r="AT457" s="153" t="s">
        <v>226</v>
      </c>
      <c r="AU457" s="153" t="s">
        <v>79</v>
      </c>
      <c r="AV457" s="12" t="s">
        <v>79</v>
      </c>
      <c r="AW457" s="12" t="s">
        <v>31</v>
      </c>
      <c r="AX457" s="12" t="s">
        <v>69</v>
      </c>
      <c r="AY457" s="153" t="s">
        <v>212</v>
      </c>
    </row>
    <row r="458" spans="2:65" s="12" customFormat="1">
      <c r="B458" s="152"/>
      <c r="D458" s="150" t="s">
        <v>226</v>
      </c>
      <c r="E458" s="153" t="s">
        <v>19</v>
      </c>
      <c r="F458" s="154" t="s">
        <v>10652</v>
      </c>
      <c r="H458" s="155">
        <v>0.84</v>
      </c>
      <c r="I458" s="156"/>
      <c r="L458" s="152"/>
      <c r="M458" s="157"/>
      <c r="T458" s="158"/>
      <c r="AT458" s="153" t="s">
        <v>226</v>
      </c>
      <c r="AU458" s="153" t="s">
        <v>79</v>
      </c>
      <c r="AV458" s="12" t="s">
        <v>79</v>
      </c>
      <c r="AW458" s="12" t="s">
        <v>31</v>
      </c>
      <c r="AX458" s="12" t="s">
        <v>69</v>
      </c>
      <c r="AY458" s="153" t="s">
        <v>212</v>
      </c>
    </row>
    <row r="459" spans="2:65" s="12" customFormat="1">
      <c r="B459" s="152"/>
      <c r="D459" s="150" t="s">
        <v>226</v>
      </c>
      <c r="E459" s="153" t="s">
        <v>19</v>
      </c>
      <c r="F459" s="154" t="s">
        <v>10653</v>
      </c>
      <c r="H459" s="155">
        <v>0.96</v>
      </c>
      <c r="I459" s="156"/>
      <c r="L459" s="152"/>
      <c r="M459" s="157"/>
      <c r="T459" s="158"/>
      <c r="AT459" s="153" t="s">
        <v>226</v>
      </c>
      <c r="AU459" s="153" t="s">
        <v>79</v>
      </c>
      <c r="AV459" s="12" t="s">
        <v>79</v>
      </c>
      <c r="AW459" s="12" t="s">
        <v>31</v>
      </c>
      <c r="AX459" s="12" t="s">
        <v>69</v>
      </c>
      <c r="AY459" s="153" t="s">
        <v>212</v>
      </c>
    </row>
    <row r="460" spans="2:65" s="12" customFormat="1">
      <c r="B460" s="152"/>
      <c r="D460" s="150" t="s">
        <v>226</v>
      </c>
      <c r="E460" s="153" t="s">
        <v>19</v>
      </c>
      <c r="F460" s="154" t="s">
        <v>10654</v>
      </c>
      <c r="H460" s="155">
        <v>0.24</v>
      </c>
      <c r="I460" s="156"/>
      <c r="L460" s="152"/>
      <c r="M460" s="157"/>
      <c r="T460" s="158"/>
      <c r="AT460" s="153" t="s">
        <v>226</v>
      </c>
      <c r="AU460" s="153" t="s">
        <v>79</v>
      </c>
      <c r="AV460" s="12" t="s">
        <v>79</v>
      </c>
      <c r="AW460" s="12" t="s">
        <v>31</v>
      </c>
      <c r="AX460" s="12" t="s">
        <v>69</v>
      </c>
      <c r="AY460" s="153" t="s">
        <v>212</v>
      </c>
    </row>
    <row r="461" spans="2:65" s="12" customFormat="1">
      <c r="B461" s="152"/>
      <c r="D461" s="150" t="s">
        <v>226</v>
      </c>
      <c r="E461" s="153" t="s">
        <v>19</v>
      </c>
      <c r="F461" s="154" t="s">
        <v>10655</v>
      </c>
      <c r="H461" s="155">
        <v>4.1399999999999997</v>
      </c>
      <c r="I461" s="156"/>
      <c r="L461" s="152"/>
      <c r="M461" s="157"/>
      <c r="T461" s="158"/>
      <c r="AT461" s="153" t="s">
        <v>226</v>
      </c>
      <c r="AU461" s="153" t="s">
        <v>79</v>
      </c>
      <c r="AV461" s="12" t="s">
        <v>79</v>
      </c>
      <c r="AW461" s="12" t="s">
        <v>31</v>
      </c>
      <c r="AX461" s="12" t="s">
        <v>69</v>
      </c>
      <c r="AY461" s="153" t="s">
        <v>212</v>
      </c>
    </row>
    <row r="462" spans="2:65" s="13" customFormat="1">
      <c r="B462" s="159"/>
      <c r="D462" s="150" t="s">
        <v>226</v>
      </c>
      <c r="E462" s="160" t="s">
        <v>19</v>
      </c>
      <c r="F462" s="161" t="s">
        <v>228</v>
      </c>
      <c r="H462" s="162">
        <v>117.348</v>
      </c>
      <c r="I462" s="163"/>
      <c r="L462" s="159"/>
      <c r="M462" s="164"/>
      <c r="T462" s="165"/>
      <c r="AT462" s="160" t="s">
        <v>226</v>
      </c>
      <c r="AU462" s="160" t="s">
        <v>79</v>
      </c>
      <c r="AV462" s="13" t="s">
        <v>229</v>
      </c>
      <c r="AW462" s="13" t="s">
        <v>31</v>
      </c>
      <c r="AX462" s="13" t="s">
        <v>77</v>
      </c>
      <c r="AY462" s="160" t="s">
        <v>212</v>
      </c>
    </row>
    <row r="463" spans="2:65" s="1" customFormat="1" ht="16.5" customHeight="1">
      <c r="B463" s="34"/>
      <c r="C463" s="133" t="s">
        <v>1373</v>
      </c>
      <c r="D463" s="133" t="s">
        <v>215</v>
      </c>
      <c r="E463" s="134" t="s">
        <v>10659</v>
      </c>
      <c r="F463" s="135" t="s">
        <v>10660</v>
      </c>
      <c r="G463" s="136" t="s">
        <v>624</v>
      </c>
      <c r="H463" s="137">
        <v>219</v>
      </c>
      <c r="I463" s="138"/>
      <c r="J463" s="139">
        <f>ROUND(I463*H463,2)</f>
        <v>0</v>
      </c>
      <c r="K463" s="135" t="s">
        <v>5488</v>
      </c>
      <c r="L463" s="34"/>
      <c r="M463" s="140" t="s">
        <v>19</v>
      </c>
      <c r="N463" s="141" t="s">
        <v>40</v>
      </c>
      <c r="P463" s="142">
        <f>O463*H463</f>
        <v>0</v>
      </c>
      <c r="Q463" s="142">
        <v>0</v>
      </c>
      <c r="R463" s="142">
        <f>Q463*H463</f>
        <v>0</v>
      </c>
      <c r="S463" s="142">
        <v>0</v>
      </c>
      <c r="T463" s="143">
        <f>S463*H463</f>
        <v>0</v>
      </c>
      <c r="AR463" s="144" t="s">
        <v>316</v>
      </c>
      <c r="AT463" s="144" t="s">
        <v>215</v>
      </c>
      <c r="AU463" s="144" t="s">
        <v>79</v>
      </c>
      <c r="AY463" s="19" t="s">
        <v>212</v>
      </c>
      <c r="BE463" s="145">
        <f>IF(N463="základní",J463,0)</f>
        <v>0</v>
      </c>
      <c r="BF463" s="145">
        <f>IF(N463="snížená",J463,0)</f>
        <v>0</v>
      </c>
      <c r="BG463" s="145">
        <f>IF(N463="zákl. přenesená",J463,0)</f>
        <v>0</v>
      </c>
      <c r="BH463" s="145">
        <f>IF(N463="sníž. přenesená",J463,0)</f>
        <v>0</v>
      </c>
      <c r="BI463" s="145">
        <f>IF(N463="nulová",J463,0)</f>
        <v>0</v>
      </c>
      <c r="BJ463" s="19" t="s">
        <v>77</v>
      </c>
      <c r="BK463" s="145">
        <f>ROUND(I463*H463,2)</f>
        <v>0</v>
      </c>
      <c r="BL463" s="19" t="s">
        <v>316</v>
      </c>
      <c r="BM463" s="144" t="s">
        <v>10661</v>
      </c>
    </row>
    <row r="464" spans="2:65" s="12" customFormat="1">
      <c r="B464" s="152"/>
      <c r="D464" s="150" t="s">
        <v>226</v>
      </c>
      <c r="E464" s="153" t="s">
        <v>19</v>
      </c>
      <c r="F464" s="154" t="s">
        <v>10662</v>
      </c>
      <c r="H464" s="155">
        <v>219</v>
      </c>
      <c r="I464" s="156"/>
      <c r="L464" s="152"/>
      <c r="M464" s="157"/>
      <c r="T464" s="158"/>
      <c r="AT464" s="153" t="s">
        <v>226</v>
      </c>
      <c r="AU464" s="153" t="s">
        <v>79</v>
      </c>
      <c r="AV464" s="12" t="s">
        <v>79</v>
      </c>
      <c r="AW464" s="12" t="s">
        <v>31</v>
      </c>
      <c r="AX464" s="12" t="s">
        <v>77</v>
      </c>
      <c r="AY464" s="153" t="s">
        <v>212</v>
      </c>
    </row>
    <row r="465" spans="2:65" s="1" customFormat="1" ht="16.5" customHeight="1">
      <c r="B465" s="34"/>
      <c r="C465" s="133" t="s">
        <v>1383</v>
      </c>
      <c r="D465" s="133" t="s">
        <v>215</v>
      </c>
      <c r="E465" s="134" t="s">
        <v>10663</v>
      </c>
      <c r="F465" s="135" t="s">
        <v>10664</v>
      </c>
      <c r="G465" s="136" t="s">
        <v>495</v>
      </c>
      <c r="H465" s="137">
        <v>117.348</v>
      </c>
      <c r="I465" s="138"/>
      <c r="J465" s="139">
        <f>ROUND(I465*H465,2)</f>
        <v>0</v>
      </c>
      <c r="K465" s="135" t="s">
        <v>5488</v>
      </c>
      <c r="L465" s="34"/>
      <c r="M465" s="140" t="s">
        <v>19</v>
      </c>
      <c r="N465" s="141" t="s">
        <v>40</v>
      </c>
      <c r="P465" s="142">
        <f>O465*H465</f>
        <v>0</v>
      </c>
      <c r="Q465" s="142">
        <v>0</v>
      </c>
      <c r="R465" s="142">
        <f>Q465*H465</f>
        <v>0</v>
      </c>
      <c r="S465" s="142">
        <v>0</v>
      </c>
      <c r="T465" s="143">
        <f>S465*H465</f>
        <v>0</v>
      </c>
      <c r="AR465" s="144" t="s">
        <v>316</v>
      </c>
      <c r="AT465" s="144" t="s">
        <v>215</v>
      </c>
      <c r="AU465" s="144" t="s">
        <v>79</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10665</v>
      </c>
    </row>
    <row r="466" spans="2:65" s="12" customFormat="1">
      <c r="B466" s="152"/>
      <c r="D466" s="150" t="s">
        <v>226</v>
      </c>
      <c r="E466" s="153" t="s">
        <v>19</v>
      </c>
      <c r="F466" s="154" t="s">
        <v>10645</v>
      </c>
      <c r="H466" s="155">
        <v>1.863</v>
      </c>
      <c r="I466" s="156"/>
      <c r="L466" s="152"/>
      <c r="M466" s="157"/>
      <c r="T466" s="158"/>
      <c r="AT466" s="153" t="s">
        <v>226</v>
      </c>
      <c r="AU466" s="153" t="s">
        <v>79</v>
      </c>
      <c r="AV466" s="12" t="s">
        <v>79</v>
      </c>
      <c r="AW466" s="12" t="s">
        <v>31</v>
      </c>
      <c r="AX466" s="12" t="s">
        <v>69</v>
      </c>
      <c r="AY466" s="153" t="s">
        <v>212</v>
      </c>
    </row>
    <row r="467" spans="2:65" s="12" customFormat="1">
      <c r="B467" s="152"/>
      <c r="D467" s="150" t="s">
        <v>226</v>
      </c>
      <c r="E467" s="153" t="s">
        <v>19</v>
      </c>
      <c r="F467" s="154" t="s">
        <v>10646</v>
      </c>
      <c r="H467" s="155">
        <v>19.004999999999999</v>
      </c>
      <c r="I467" s="156"/>
      <c r="L467" s="152"/>
      <c r="M467" s="157"/>
      <c r="T467" s="158"/>
      <c r="AT467" s="153" t="s">
        <v>226</v>
      </c>
      <c r="AU467" s="153" t="s">
        <v>79</v>
      </c>
      <c r="AV467" s="12" t="s">
        <v>79</v>
      </c>
      <c r="AW467" s="12" t="s">
        <v>31</v>
      </c>
      <c r="AX467" s="12" t="s">
        <v>69</v>
      </c>
      <c r="AY467" s="153" t="s">
        <v>212</v>
      </c>
    </row>
    <row r="468" spans="2:65" s="12" customFormat="1">
      <c r="B468" s="152"/>
      <c r="D468" s="150" t="s">
        <v>226</v>
      </c>
      <c r="E468" s="153" t="s">
        <v>19</v>
      </c>
      <c r="F468" s="154" t="s">
        <v>10647</v>
      </c>
      <c r="H468" s="155">
        <v>2.16</v>
      </c>
      <c r="I468" s="156"/>
      <c r="L468" s="152"/>
      <c r="M468" s="157"/>
      <c r="T468" s="158"/>
      <c r="AT468" s="153" t="s">
        <v>226</v>
      </c>
      <c r="AU468" s="153" t="s">
        <v>79</v>
      </c>
      <c r="AV468" s="12" t="s">
        <v>79</v>
      </c>
      <c r="AW468" s="12" t="s">
        <v>31</v>
      </c>
      <c r="AX468" s="12" t="s">
        <v>69</v>
      </c>
      <c r="AY468" s="153" t="s">
        <v>212</v>
      </c>
    </row>
    <row r="469" spans="2:65" s="12" customFormat="1">
      <c r="B469" s="152"/>
      <c r="D469" s="150" t="s">
        <v>226</v>
      </c>
      <c r="E469" s="153" t="s">
        <v>19</v>
      </c>
      <c r="F469" s="154" t="s">
        <v>10648</v>
      </c>
      <c r="H469" s="155">
        <v>1.2</v>
      </c>
      <c r="I469" s="156"/>
      <c r="L469" s="152"/>
      <c r="M469" s="157"/>
      <c r="T469" s="158"/>
      <c r="AT469" s="153" t="s">
        <v>226</v>
      </c>
      <c r="AU469" s="153" t="s">
        <v>79</v>
      </c>
      <c r="AV469" s="12" t="s">
        <v>79</v>
      </c>
      <c r="AW469" s="12" t="s">
        <v>31</v>
      </c>
      <c r="AX469" s="12" t="s">
        <v>69</v>
      </c>
      <c r="AY469" s="153" t="s">
        <v>212</v>
      </c>
    </row>
    <row r="470" spans="2:65" s="12" customFormat="1">
      <c r="B470" s="152"/>
      <c r="D470" s="150" t="s">
        <v>226</v>
      </c>
      <c r="E470" s="153" t="s">
        <v>19</v>
      </c>
      <c r="F470" s="154" t="s">
        <v>10649</v>
      </c>
      <c r="H470" s="155">
        <v>79.38</v>
      </c>
      <c r="I470" s="156"/>
      <c r="L470" s="152"/>
      <c r="M470" s="157"/>
      <c r="T470" s="158"/>
      <c r="AT470" s="153" t="s">
        <v>226</v>
      </c>
      <c r="AU470" s="153" t="s">
        <v>79</v>
      </c>
      <c r="AV470" s="12" t="s">
        <v>79</v>
      </c>
      <c r="AW470" s="12" t="s">
        <v>31</v>
      </c>
      <c r="AX470" s="12" t="s">
        <v>69</v>
      </c>
      <c r="AY470" s="153" t="s">
        <v>212</v>
      </c>
    </row>
    <row r="471" spans="2:65" s="12" customFormat="1">
      <c r="B471" s="152"/>
      <c r="D471" s="150" t="s">
        <v>226</v>
      </c>
      <c r="E471" s="153" t="s">
        <v>19</v>
      </c>
      <c r="F471" s="154" t="s">
        <v>10650</v>
      </c>
      <c r="H471" s="155">
        <v>1.08</v>
      </c>
      <c r="I471" s="156"/>
      <c r="L471" s="152"/>
      <c r="M471" s="157"/>
      <c r="T471" s="158"/>
      <c r="AT471" s="153" t="s">
        <v>226</v>
      </c>
      <c r="AU471" s="153" t="s">
        <v>79</v>
      </c>
      <c r="AV471" s="12" t="s">
        <v>79</v>
      </c>
      <c r="AW471" s="12" t="s">
        <v>31</v>
      </c>
      <c r="AX471" s="12" t="s">
        <v>69</v>
      </c>
      <c r="AY471" s="153" t="s">
        <v>212</v>
      </c>
    </row>
    <row r="472" spans="2:65" s="12" customFormat="1">
      <c r="B472" s="152"/>
      <c r="D472" s="150" t="s">
        <v>226</v>
      </c>
      <c r="E472" s="153" t="s">
        <v>19</v>
      </c>
      <c r="F472" s="154" t="s">
        <v>10651</v>
      </c>
      <c r="H472" s="155">
        <v>6.48</v>
      </c>
      <c r="I472" s="156"/>
      <c r="L472" s="152"/>
      <c r="M472" s="157"/>
      <c r="T472" s="158"/>
      <c r="AT472" s="153" t="s">
        <v>226</v>
      </c>
      <c r="AU472" s="153" t="s">
        <v>79</v>
      </c>
      <c r="AV472" s="12" t="s">
        <v>79</v>
      </c>
      <c r="AW472" s="12" t="s">
        <v>31</v>
      </c>
      <c r="AX472" s="12" t="s">
        <v>69</v>
      </c>
      <c r="AY472" s="153" t="s">
        <v>212</v>
      </c>
    </row>
    <row r="473" spans="2:65" s="12" customFormat="1">
      <c r="B473" s="152"/>
      <c r="D473" s="150" t="s">
        <v>226</v>
      </c>
      <c r="E473" s="153" t="s">
        <v>19</v>
      </c>
      <c r="F473" s="154" t="s">
        <v>10652</v>
      </c>
      <c r="H473" s="155">
        <v>0.84</v>
      </c>
      <c r="I473" s="156"/>
      <c r="L473" s="152"/>
      <c r="M473" s="157"/>
      <c r="T473" s="158"/>
      <c r="AT473" s="153" t="s">
        <v>226</v>
      </c>
      <c r="AU473" s="153" t="s">
        <v>79</v>
      </c>
      <c r="AV473" s="12" t="s">
        <v>79</v>
      </c>
      <c r="AW473" s="12" t="s">
        <v>31</v>
      </c>
      <c r="AX473" s="12" t="s">
        <v>69</v>
      </c>
      <c r="AY473" s="153" t="s">
        <v>212</v>
      </c>
    </row>
    <row r="474" spans="2:65" s="12" customFormat="1">
      <c r="B474" s="152"/>
      <c r="D474" s="150" t="s">
        <v>226</v>
      </c>
      <c r="E474" s="153" t="s">
        <v>19</v>
      </c>
      <c r="F474" s="154" t="s">
        <v>10653</v>
      </c>
      <c r="H474" s="155">
        <v>0.96</v>
      </c>
      <c r="I474" s="156"/>
      <c r="L474" s="152"/>
      <c r="M474" s="157"/>
      <c r="T474" s="158"/>
      <c r="AT474" s="153" t="s">
        <v>226</v>
      </c>
      <c r="AU474" s="153" t="s">
        <v>79</v>
      </c>
      <c r="AV474" s="12" t="s">
        <v>79</v>
      </c>
      <c r="AW474" s="12" t="s">
        <v>31</v>
      </c>
      <c r="AX474" s="12" t="s">
        <v>69</v>
      </c>
      <c r="AY474" s="153" t="s">
        <v>212</v>
      </c>
    </row>
    <row r="475" spans="2:65" s="12" customFormat="1">
      <c r="B475" s="152"/>
      <c r="D475" s="150" t="s">
        <v>226</v>
      </c>
      <c r="E475" s="153" t="s">
        <v>19</v>
      </c>
      <c r="F475" s="154" t="s">
        <v>10654</v>
      </c>
      <c r="H475" s="155">
        <v>0.24</v>
      </c>
      <c r="I475" s="156"/>
      <c r="L475" s="152"/>
      <c r="M475" s="157"/>
      <c r="T475" s="158"/>
      <c r="AT475" s="153" t="s">
        <v>226</v>
      </c>
      <c r="AU475" s="153" t="s">
        <v>79</v>
      </c>
      <c r="AV475" s="12" t="s">
        <v>79</v>
      </c>
      <c r="AW475" s="12" t="s">
        <v>31</v>
      </c>
      <c r="AX475" s="12" t="s">
        <v>69</v>
      </c>
      <c r="AY475" s="153" t="s">
        <v>212</v>
      </c>
    </row>
    <row r="476" spans="2:65" s="12" customFormat="1">
      <c r="B476" s="152"/>
      <c r="D476" s="150" t="s">
        <v>226</v>
      </c>
      <c r="E476" s="153" t="s">
        <v>19</v>
      </c>
      <c r="F476" s="154" t="s">
        <v>10655</v>
      </c>
      <c r="H476" s="155">
        <v>4.1399999999999997</v>
      </c>
      <c r="I476" s="156"/>
      <c r="L476" s="152"/>
      <c r="M476" s="157"/>
      <c r="T476" s="158"/>
      <c r="AT476" s="153" t="s">
        <v>226</v>
      </c>
      <c r="AU476" s="153" t="s">
        <v>79</v>
      </c>
      <c r="AV476" s="12" t="s">
        <v>79</v>
      </c>
      <c r="AW476" s="12" t="s">
        <v>31</v>
      </c>
      <c r="AX476" s="12" t="s">
        <v>69</v>
      </c>
      <c r="AY476" s="153" t="s">
        <v>212</v>
      </c>
    </row>
    <row r="477" spans="2:65" s="13" customFormat="1">
      <c r="B477" s="159"/>
      <c r="D477" s="150" t="s">
        <v>226</v>
      </c>
      <c r="E477" s="160" t="s">
        <v>19</v>
      </c>
      <c r="F477" s="161" t="s">
        <v>228</v>
      </c>
      <c r="H477" s="162">
        <v>117.348</v>
      </c>
      <c r="I477" s="163"/>
      <c r="L477" s="159"/>
      <c r="M477" s="164"/>
      <c r="T477" s="165"/>
      <c r="AT477" s="160" t="s">
        <v>226</v>
      </c>
      <c r="AU477" s="160" t="s">
        <v>79</v>
      </c>
      <c r="AV477" s="13" t="s">
        <v>229</v>
      </c>
      <c r="AW477" s="13" t="s">
        <v>31</v>
      </c>
      <c r="AX477" s="13" t="s">
        <v>77</v>
      </c>
      <c r="AY477" s="160" t="s">
        <v>212</v>
      </c>
    </row>
    <row r="478" spans="2:65" s="1" customFormat="1" ht="16.5" customHeight="1">
      <c r="B478" s="34"/>
      <c r="C478" s="133" t="s">
        <v>1391</v>
      </c>
      <c r="D478" s="133" t="s">
        <v>215</v>
      </c>
      <c r="E478" s="134" t="s">
        <v>10666</v>
      </c>
      <c r="F478" s="135" t="s">
        <v>10667</v>
      </c>
      <c r="G478" s="136" t="s">
        <v>624</v>
      </c>
      <c r="H478" s="137">
        <v>219</v>
      </c>
      <c r="I478" s="138"/>
      <c r="J478" s="139">
        <f>ROUND(I478*H478,2)</f>
        <v>0</v>
      </c>
      <c r="K478" s="135" t="s">
        <v>5488</v>
      </c>
      <c r="L478" s="34"/>
      <c r="M478" s="140" t="s">
        <v>19</v>
      </c>
      <c r="N478" s="141" t="s">
        <v>40</v>
      </c>
      <c r="P478" s="142">
        <f>O478*H478</f>
        <v>0</v>
      </c>
      <c r="Q478" s="142">
        <v>0</v>
      </c>
      <c r="R478" s="142">
        <f>Q478*H478</f>
        <v>0</v>
      </c>
      <c r="S478" s="142">
        <v>0</v>
      </c>
      <c r="T478" s="143">
        <f>S478*H478</f>
        <v>0</v>
      </c>
      <c r="AR478" s="144" t="s">
        <v>316</v>
      </c>
      <c r="AT478" s="144" t="s">
        <v>215</v>
      </c>
      <c r="AU478" s="144" t="s">
        <v>79</v>
      </c>
      <c r="AY478" s="19" t="s">
        <v>212</v>
      </c>
      <c r="BE478" s="145">
        <f>IF(N478="základní",J478,0)</f>
        <v>0</v>
      </c>
      <c r="BF478" s="145">
        <f>IF(N478="snížená",J478,0)</f>
        <v>0</v>
      </c>
      <c r="BG478" s="145">
        <f>IF(N478="zákl. přenesená",J478,0)</f>
        <v>0</v>
      </c>
      <c r="BH478" s="145">
        <f>IF(N478="sníž. přenesená",J478,0)</f>
        <v>0</v>
      </c>
      <c r="BI478" s="145">
        <f>IF(N478="nulová",J478,0)</f>
        <v>0</v>
      </c>
      <c r="BJ478" s="19" t="s">
        <v>77</v>
      </c>
      <c r="BK478" s="145">
        <f>ROUND(I478*H478,2)</f>
        <v>0</v>
      </c>
      <c r="BL478" s="19" t="s">
        <v>316</v>
      </c>
      <c r="BM478" s="144" t="s">
        <v>10668</v>
      </c>
    </row>
    <row r="479" spans="2:65" s="12" customFormat="1">
      <c r="B479" s="152"/>
      <c r="D479" s="150" t="s">
        <v>226</v>
      </c>
      <c r="E479" s="153" t="s">
        <v>19</v>
      </c>
      <c r="F479" s="154" t="s">
        <v>10662</v>
      </c>
      <c r="H479" s="155">
        <v>219</v>
      </c>
      <c r="I479" s="156"/>
      <c r="L479" s="152"/>
      <c r="M479" s="157"/>
      <c r="T479" s="158"/>
      <c r="AT479" s="153" t="s">
        <v>226</v>
      </c>
      <c r="AU479" s="153" t="s">
        <v>79</v>
      </c>
      <c r="AV479" s="12" t="s">
        <v>79</v>
      </c>
      <c r="AW479" s="12" t="s">
        <v>31</v>
      </c>
      <c r="AX479" s="12" t="s">
        <v>77</v>
      </c>
      <c r="AY479" s="153" t="s">
        <v>212</v>
      </c>
    </row>
    <row r="480" spans="2:65" s="1" customFormat="1" ht="16.5" customHeight="1">
      <c r="B480" s="34"/>
      <c r="C480" s="133" t="s">
        <v>1401</v>
      </c>
      <c r="D480" s="133" t="s">
        <v>215</v>
      </c>
      <c r="E480" s="134" t="s">
        <v>10669</v>
      </c>
      <c r="F480" s="135" t="s">
        <v>10670</v>
      </c>
      <c r="G480" s="136" t="s">
        <v>408</v>
      </c>
      <c r="H480" s="137">
        <v>72</v>
      </c>
      <c r="I480" s="138"/>
      <c r="J480" s="139">
        <f>ROUND(I480*H480,2)</f>
        <v>0</v>
      </c>
      <c r="K480" s="135" t="s">
        <v>5488</v>
      </c>
      <c r="L480" s="34"/>
      <c r="M480" s="140" t="s">
        <v>19</v>
      </c>
      <c r="N480" s="141" t="s">
        <v>40</v>
      </c>
      <c r="P480" s="142">
        <f>O480*H480</f>
        <v>0</v>
      </c>
      <c r="Q480" s="142">
        <v>0</v>
      </c>
      <c r="R480" s="142">
        <f>Q480*H480</f>
        <v>0</v>
      </c>
      <c r="S480" s="142">
        <v>0</v>
      </c>
      <c r="T480" s="143">
        <f>S480*H480</f>
        <v>0</v>
      </c>
      <c r="AR480" s="144" t="s">
        <v>316</v>
      </c>
      <c r="AT480" s="144" t="s">
        <v>215</v>
      </c>
      <c r="AU480" s="144" t="s">
        <v>79</v>
      </c>
      <c r="AY480" s="19" t="s">
        <v>212</v>
      </c>
      <c r="BE480" s="145">
        <f>IF(N480="základní",J480,0)</f>
        <v>0</v>
      </c>
      <c r="BF480" s="145">
        <f>IF(N480="snížená",J480,0)</f>
        <v>0</v>
      </c>
      <c r="BG480" s="145">
        <f>IF(N480="zákl. přenesená",J480,0)</f>
        <v>0</v>
      </c>
      <c r="BH480" s="145">
        <f>IF(N480="sníž. přenesená",J480,0)</f>
        <v>0</v>
      </c>
      <c r="BI480" s="145">
        <f>IF(N480="nulová",J480,0)</f>
        <v>0</v>
      </c>
      <c r="BJ480" s="19" t="s">
        <v>77</v>
      </c>
      <c r="BK480" s="145">
        <f>ROUND(I480*H480,2)</f>
        <v>0</v>
      </c>
      <c r="BL480" s="19" t="s">
        <v>316</v>
      </c>
      <c r="BM480" s="144" t="s">
        <v>10671</v>
      </c>
    </row>
    <row r="481" spans="2:65" s="1" customFormat="1" ht="16.5" customHeight="1">
      <c r="B481" s="34"/>
      <c r="C481" s="133" t="s">
        <v>1410</v>
      </c>
      <c r="D481" s="133" t="s">
        <v>215</v>
      </c>
      <c r="E481" s="134" t="s">
        <v>10672</v>
      </c>
      <c r="F481" s="135" t="s">
        <v>10673</v>
      </c>
      <c r="G481" s="136" t="s">
        <v>218</v>
      </c>
      <c r="H481" s="137">
        <v>1</v>
      </c>
      <c r="I481" s="138"/>
      <c r="J481" s="139">
        <f>ROUND(I481*H481,2)</f>
        <v>0</v>
      </c>
      <c r="K481" s="135" t="s">
        <v>5488</v>
      </c>
      <c r="L481" s="34"/>
      <c r="M481" s="140" t="s">
        <v>19</v>
      </c>
      <c r="N481" s="141" t="s">
        <v>40</v>
      </c>
      <c r="P481" s="142">
        <f>O481*H481</f>
        <v>0</v>
      </c>
      <c r="Q481" s="142">
        <v>0</v>
      </c>
      <c r="R481" s="142">
        <f>Q481*H481</f>
        <v>0</v>
      </c>
      <c r="S481" s="142">
        <v>0</v>
      </c>
      <c r="T481" s="143">
        <f>S481*H481</f>
        <v>0</v>
      </c>
      <c r="AR481" s="144" t="s">
        <v>316</v>
      </c>
      <c r="AT481" s="144" t="s">
        <v>215</v>
      </c>
      <c r="AU481" s="144" t="s">
        <v>79</v>
      </c>
      <c r="AY481" s="19" t="s">
        <v>212</v>
      </c>
      <c r="BE481" s="145">
        <f>IF(N481="základní",J481,0)</f>
        <v>0</v>
      </c>
      <c r="BF481" s="145">
        <f>IF(N481="snížená",J481,0)</f>
        <v>0</v>
      </c>
      <c r="BG481" s="145">
        <f>IF(N481="zákl. přenesená",J481,0)</f>
        <v>0</v>
      </c>
      <c r="BH481" s="145">
        <f>IF(N481="sníž. přenesená",J481,0)</f>
        <v>0</v>
      </c>
      <c r="BI481" s="145">
        <f>IF(N481="nulová",J481,0)</f>
        <v>0</v>
      </c>
      <c r="BJ481" s="19" t="s">
        <v>77</v>
      </c>
      <c r="BK481" s="145">
        <f>ROUND(I481*H481,2)</f>
        <v>0</v>
      </c>
      <c r="BL481" s="19" t="s">
        <v>316</v>
      </c>
      <c r="BM481" s="144" t="s">
        <v>10674</v>
      </c>
    </row>
    <row r="482" spans="2:65" s="1" customFormat="1" ht="24.2" customHeight="1">
      <c r="B482" s="34"/>
      <c r="C482" s="133" t="s">
        <v>1418</v>
      </c>
      <c r="D482" s="133" t="s">
        <v>215</v>
      </c>
      <c r="E482" s="134" t="s">
        <v>10675</v>
      </c>
      <c r="F482" s="135" t="s">
        <v>10676</v>
      </c>
      <c r="G482" s="136" t="s">
        <v>624</v>
      </c>
      <c r="H482" s="137">
        <v>6</v>
      </c>
      <c r="I482" s="138"/>
      <c r="J482" s="139">
        <f>ROUND(I482*H482,2)</f>
        <v>0</v>
      </c>
      <c r="K482" s="135" t="s">
        <v>5488</v>
      </c>
      <c r="L482" s="34"/>
      <c r="M482" s="140" t="s">
        <v>19</v>
      </c>
      <c r="N482" s="141" t="s">
        <v>40</v>
      </c>
      <c r="P482" s="142">
        <f>O482*H482</f>
        <v>0</v>
      </c>
      <c r="Q482" s="142">
        <v>0</v>
      </c>
      <c r="R482" s="142">
        <f>Q482*H482</f>
        <v>0</v>
      </c>
      <c r="S482" s="142">
        <v>0</v>
      </c>
      <c r="T482" s="143">
        <f>S482*H482</f>
        <v>0</v>
      </c>
      <c r="AR482" s="144" t="s">
        <v>316</v>
      </c>
      <c r="AT482" s="144" t="s">
        <v>215</v>
      </c>
      <c r="AU482" s="144" t="s">
        <v>79</v>
      </c>
      <c r="AY482" s="19" t="s">
        <v>212</v>
      </c>
      <c r="BE482" s="145">
        <f>IF(N482="základní",J482,0)</f>
        <v>0</v>
      </c>
      <c r="BF482" s="145">
        <f>IF(N482="snížená",J482,0)</f>
        <v>0</v>
      </c>
      <c r="BG482" s="145">
        <f>IF(N482="zákl. přenesená",J482,0)</f>
        <v>0</v>
      </c>
      <c r="BH482" s="145">
        <f>IF(N482="sníž. přenesená",J482,0)</f>
        <v>0</v>
      </c>
      <c r="BI482" s="145">
        <f>IF(N482="nulová",J482,0)</f>
        <v>0</v>
      </c>
      <c r="BJ482" s="19" t="s">
        <v>77</v>
      </c>
      <c r="BK482" s="145">
        <f>ROUND(I482*H482,2)</f>
        <v>0</v>
      </c>
      <c r="BL482" s="19" t="s">
        <v>316</v>
      </c>
      <c r="BM482" s="144" t="s">
        <v>10677</v>
      </c>
    </row>
    <row r="483" spans="2:65" s="1" customFormat="1" ht="29.25">
      <c r="B483" s="34"/>
      <c r="D483" s="150" t="s">
        <v>224</v>
      </c>
      <c r="F483" s="151" t="s">
        <v>10678</v>
      </c>
      <c r="I483" s="148"/>
      <c r="L483" s="34"/>
      <c r="M483" s="149"/>
      <c r="T483" s="55"/>
      <c r="AT483" s="19" t="s">
        <v>224</v>
      </c>
      <c r="AU483" s="19" t="s">
        <v>79</v>
      </c>
    </row>
    <row r="484" spans="2:65" s="12" customFormat="1">
      <c r="B484" s="152"/>
      <c r="D484" s="150" t="s">
        <v>226</v>
      </c>
      <c r="E484" s="153" t="s">
        <v>19</v>
      </c>
      <c r="F484" s="154" t="s">
        <v>5490</v>
      </c>
      <c r="H484" s="155">
        <v>1</v>
      </c>
      <c r="I484" s="156"/>
      <c r="L484" s="152"/>
      <c r="M484" s="157"/>
      <c r="T484" s="158"/>
      <c r="AT484" s="153" t="s">
        <v>226</v>
      </c>
      <c r="AU484" s="153" t="s">
        <v>79</v>
      </c>
      <c r="AV484" s="12" t="s">
        <v>79</v>
      </c>
      <c r="AW484" s="12" t="s">
        <v>31</v>
      </c>
      <c r="AX484" s="12" t="s">
        <v>69</v>
      </c>
      <c r="AY484" s="153" t="s">
        <v>212</v>
      </c>
    </row>
    <row r="485" spans="2:65" s="12" customFormat="1">
      <c r="B485" s="152"/>
      <c r="D485" s="150" t="s">
        <v>226</v>
      </c>
      <c r="E485" s="153" t="s">
        <v>19</v>
      </c>
      <c r="F485" s="154" t="s">
        <v>5669</v>
      </c>
      <c r="H485" s="155">
        <v>1</v>
      </c>
      <c r="I485" s="156"/>
      <c r="L485" s="152"/>
      <c r="M485" s="157"/>
      <c r="T485" s="158"/>
      <c r="AT485" s="153" t="s">
        <v>226</v>
      </c>
      <c r="AU485" s="153" t="s">
        <v>79</v>
      </c>
      <c r="AV485" s="12" t="s">
        <v>79</v>
      </c>
      <c r="AW485" s="12" t="s">
        <v>31</v>
      </c>
      <c r="AX485" s="12" t="s">
        <v>69</v>
      </c>
      <c r="AY485" s="153" t="s">
        <v>212</v>
      </c>
    </row>
    <row r="486" spans="2:65" s="12" customFormat="1">
      <c r="B486" s="152"/>
      <c r="D486" s="150" t="s">
        <v>226</v>
      </c>
      <c r="E486" s="153" t="s">
        <v>19</v>
      </c>
      <c r="F486" s="154" t="s">
        <v>5754</v>
      </c>
      <c r="H486" s="155">
        <v>1</v>
      </c>
      <c r="I486" s="156"/>
      <c r="L486" s="152"/>
      <c r="M486" s="157"/>
      <c r="T486" s="158"/>
      <c r="AT486" s="153" t="s">
        <v>226</v>
      </c>
      <c r="AU486" s="153" t="s">
        <v>79</v>
      </c>
      <c r="AV486" s="12" t="s">
        <v>79</v>
      </c>
      <c r="AW486" s="12" t="s">
        <v>31</v>
      </c>
      <c r="AX486" s="12" t="s">
        <v>69</v>
      </c>
      <c r="AY486" s="153" t="s">
        <v>212</v>
      </c>
    </row>
    <row r="487" spans="2:65" s="12" customFormat="1">
      <c r="B487" s="152"/>
      <c r="D487" s="150" t="s">
        <v>226</v>
      </c>
      <c r="E487" s="153" t="s">
        <v>19</v>
      </c>
      <c r="F487" s="154" t="s">
        <v>5836</v>
      </c>
      <c r="H487" s="155">
        <v>1</v>
      </c>
      <c r="I487" s="156"/>
      <c r="L487" s="152"/>
      <c r="M487" s="157"/>
      <c r="T487" s="158"/>
      <c r="AT487" s="153" t="s">
        <v>226</v>
      </c>
      <c r="AU487" s="153" t="s">
        <v>79</v>
      </c>
      <c r="AV487" s="12" t="s">
        <v>79</v>
      </c>
      <c r="AW487" s="12" t="s">
        <v>31</v>
      </c>
      <c r="AX487" s="12" t="s">
        <v>69</v>
      </c>
      <c r="AY487" s="153" t="s">
        <v>212</v>
      </c>
    </row>
    <row r="488" spans="2:65" s="12" customFormat="1">
      <c r="B488" s="152"/>
      <c r="D488" s="150" t="s">
        <v>226</v>
      </c>
      <c r="E488" s="153" t="s">
        <v>19</v>
      </c>
      <c r="F488" s="154" t="s">
        <v>5921</v>
      </c>
      <c r="H488" s="155">
        <v>1</v>
      </c>
      <c r="I488" s="156"/>
      <c r="L488" s="152"/>
      <c r="M488" s="157"/>
      <c r="T488" s="158"/>
      <c r="AT488" s="153" t="s">
        <v>226</v>
      </c>
      <c r="AU488" s="153" t="s">
        <v>79</v>
      </c>
      <c r="AV488" s="12" t="s">
        <v>79</v>
      </c>
      <c r="AW488" s="12" t="s">
        <v>31</v>
      </c>
      <c r="AX488" s="12" t="s">
        <v>69</v>
      </c>
      <c r="AY488" s="153" t="s">
        <v>212</v>
      </c>
    </row>
    <row r="489" spans="2:65" s="12" customFormat="1">
      <c r="B489" s="152"/>
      <c r="D489" s="150" t="s">
        <v>226</v>
      </c>
      <c r="E489" s="153" t="s">
        <v>19</v>
      </c>
      <c r="F489" s="154" t="s">
        <v>6006</v>
      </c>
      <c r="H489" s="155">
        <v>1</v>
      </c>
      <c r="I489" s="156"/>
      <c r="L489" s="152"/>
      <c r="M489" s="157"/>
      <c r="T489" s="158"/>
      <c r="AT489" s="153" t="s">
        <v>226</v>
      </c>
      <c r="AU489" s="153" t="s">
        <v>79</v>
      </c>
      <c r="AV489" s="12" t="s">
        <v>79</v>
      </c>
      <c r="AW489" s="12" t="s">
        <v>31</v>
      </c>
      <c r="AX489" s="12" t="s">
        <v>69</v>
      </c>
      <c r="AY489" s="153" t="s">
        <v>212</v>
      </c>
    </row>
    <row r="490" spans="2:65" s="13" customFormat="1">
      <c r="B490" s="159"/>
      <c r="D490" s="150" t="s">
        <v>226</v>
      </c>
      <c r="E490" s="160" t="s">
        <v>19</v>
      </c>
      <c r="F490" s="161" t="s">
        <v>228</v>
      </c>
      <c r="H490" s="162">
        <v>6</v>
      </c>
      <c r="I490" s="163"/>
      <c r="L490" s="159"/>
      <c r="M490" s="164"/>
      <c r="T490" s="165"/>
      <c r="AT490" s="160" t="s">
        <v>226</v>
      </c>
      <c r="AU490" s="160" t="s">
        <v>79</v>
      </c>
      <c r="AV490" s="13" t="s">
        <v>229</v>
      </c>
      <c r="AW490" s="13" t="s">
        <v>31</v>
      </c>
      <c r="AX490" s="13" t="s">
        <v>77</v>
      </c>
      <c r="AY490" s="160" t="s">
        <v>212</v>
      </c>
    </row>
    <row r="491" spans="2:65" s="1" customFormat="1" ht="24.2" customHeight="1">
      <c r="B491" s="34"/>
      <c r="C491" s="133" t="s">
        <v>1424</v>
      </c>
      <c r="D491" s="133" t="s">
        <v>215</v>
      </c>
      <c r="E491" s="134" t="s">
        <v>10679</v>
      </c>
      <c r="F491" s="135" t="s">
        <v>10680</v>
      </c>
      <c r="G491" s="136" t="s">
        <v>624</v>
      </c>
      <c r="H491" s="137">
        <v>14</v>
      </c>
      <c r="I491" s="138"/>
      <c r="J491" s="139">
        <f>ROUND(I491*H491,2)</f>
        <v>0</v>
      </c>
      <c r="K491" s="135" t="s">
        <v>5488</v>
      </c>
      <c r="L491" s="34"/>
      <c r="M491" s="140" t="s">
        <v>19</v>
      </c>
      <c r="N491" s="141" t="s">
        <v>40</v>
      </c>
      <c r="P491" s="142">
        <f>O491*H491</f>
        <v>0</v>
      </c>
      <c r="Q491" s="142">
        <v>0</v>
      </c>
      <c r="R491" s="142">
        <f>Q491*H491</f>
        <v>0</v>
      </c>
      <c r="S491" s="142">
        <v>0</v>
      </c>
      <c r="T491" s="143">
        <f>S491*H491</f>
        <v>0</v>
      </c>
      <c r="AR491" s="144" t="s">
        <v>316</v>
      </c>
      <c r="AT491" s="144" t="s">
        <v>215</v>
      </c>
      <c r="AU491" s="144" t="s">
        <v>79</v>
      </c>
      <c r="AY491" s="19" t="s">
        <v>212</v>
      </c>
      <c r="BE491" s="145">
        <f>IF(N491="základní",J491,0)</f>
        <v>0</v>
      </c>
      <c r="BF491" s="145">
        <f>IF(N491="snížená",J491,0)</f>
        <v>0</v>
      </c>
      <c r="BG491" s="145">
        <f>IF(N491="zákl. přenesená",J491,0)</f>
        <v>0</v>
      </c>
      <c r="BH491" s="145">
        <f>IF(N491="sníž. přenesená",J491,0)</f>
        <v>0</v>
      </c>
      <c r="BI491" s="145">
        <f>IF(N491="nulová",J491,0)</f>
        <v>0</v>
      </c>
      <c r="BJ491" s="19" t="s">
        <v>77</v>
      </c>
      <c r="BK491" s="145">
        <f>ROUND(I491*H491,2)</f>
        <v>0</v>
      </c>
      <c r="BL491" s="19" t="s">
        <v>316</v>
      </c>
      <c r="BM491" s="144" t="s">
        <v>10681</v>
      </c>
    </row>
    <row r="492" spans="2:65" s="1" customFormat="1" ht="29.25">
      <c r="B492" s="34"/>
      <c r="D492" s="150" t="s">
        <v>224</v>
      </c>
      <c r="F492" s="151" t="s">
        <v>10678</v>
      </c>
      <c r="I492" s="148"/>
      <c r="L492" s="34"/>
      <c r="M492" s="149"/>
      <c r="T492" s="55"/>
      <c r="AT492" s="19" t="s">
        <v>224</v>
      </c>
      <c r="AU492" s="19" t="s">
        <v>79</v>
      </c>
    </row>
    <row r="493" spans="2:65" s="12" customFormat="1">
      <c r="B493" s="152"/>
      <c r="D493" s="150" t="s">
        <v>226</v>
      </c>
      <c r="E493" s="153" t="s">
        <v>19</v>
      </c>
      <c r="F493" s="154" t="s">
        <v>8465</v>
      </c>
      <c r="H493" s="155">
        <v>2</v>
      </c>
      <c r="I493" s="156"/>
      <c r="L493" s="152"/>
      <c r="M493" s="157"/>
      <c r="T493" s="158"/>
      <c r="AT493" s="153" t="s">
        <v>226</v>
      </c>
      <c r="AU493" s="153" t="s">
        <v>79</v>
      </c>
      <c r="AV493" s="12" t="s">
        <v>79</v>
      </c>
      <c r="AW493" s="12" t="s">
        <v>31</v>
      </c>
      <c r="AX493" s="12" t="s">
        <v>69</v>
      </c>
      <c r="AY493" s="153" t="s">
        <v>212</v>
      </c>
    </row>
    <row r="494" spans="2:65" s="12" customFormat="1">
      <c r="B494" s="152"/>
      <c r="D494" s="150" t="s">
        <v>226</v>
      </c>
      <c r="E494" s="153" t="s">
        <v>19</v>
      </c>
      <c r="F494" s="154" t="s">
        <v>8871</v>
      </c>
      <c r="H494" s="155">
        <v>2</v>
      </c>
      <c r="I494" s="156"/>
      <c r="L494" s="152"/>
      <c r="M494" s="157"/>
      <c r="T494" s="158"/>
      <c r="AT494" s="153" t="s">
        <v>226</v>
      </c>
      <c r="AU494" s="153" t="s">
        <v>79</v>
      </c>
      <c r="AV494" s="12" t="s">
        <v>79</v>
      </c>
      <c r="AW494" s="12" t="s">
        <v>31</v>
      </c>
      <c r="AX494" s="12" t="s">
        <v>69</v>
      </c>
      <c r="AY494" s="153" t="s">
        <v>212</v>
      </c>
    </row>
    <row r="495" spans="2:65" s="12" customFormat="1">
      <c r="B495" s="152"/>
      <c r="D495" s="150" t="s">
        <v>226</v>
      </c>
      <c r="E495" s="153" t="s">
        <v>19</v>
      </c>
      <c r="F495" s="154" t="s">
        <v>8875</v>
      </c>
      <c r="H495" s="155">
        <v>2</v>
      </c>
      <c r="I495" s="156"/>
      <c r="L495" s="152"/>
      <c r="M495" s="157"/>
      <c r="T495" s="158"/>
      <c r="AT495" s="153" t="s">
        <v>226</v>
      </c>
      <c r="AU495" s="153" t="s">
        <v>79</v>
      </c>
      <c r="AV495" s="12" t="s">
        <v>79</v>
      </c>
      <c r="AW495" s="12" t="s">
        <v>31</v>
      </c>
      <c r="AX495" s="12" t="s">
        <v>69</v>
      </c>
      <c r="AY495" s="153" t="s">
        <v>212</v>
      </c>
    </row>
    <row r="496" spans="2:65" s="12" customFormat="1">
      <c r="B496" s="152"/>
      <c r="D496" s="150" t="s">
        <v>226</v>
      </c>
      <c r="E496" s="153" t="s">
        <v>19</v>
      </c>
      <c r="F496" s="154" t="s">
        <v>8876</v>
      </c>
      <c r="H496" s="155">
        <v>2</v>
      </c>
      <c r="I496" s="156"/>
      <c r="L496" s="152"/>
      <c r="M496" s="157"/>
      <c r="T496" s="158"/>
      <c r="AT496" s="153" t="s">
        <v>226</v>
      </c>
      <c r="AU496" s="153" t="s">
        <v>79</v>
      </c>
      <c r="AV496" s="12" t="s">
        <v>79</v>
      </c>
      <c r="AW496" s="12" t="s">
        <v>31</v>
      </c>
      <c r="AX496" s="12" t="s">
        <v>69</v>
      </c>
      <c r="AY496" s="153" t="s">
        <v>212</v>
      </c>
    </row>
    <row r="497" spans="2:65" s="12" customFormat="1">
      <c r="B497" s="152"/>
      <c r="D497" s="150" t="s">
        <v>226</v>
      </c>
      <c r="E497" s="153" t="s">
        <v>19</v>
      </c>
      <c r="F497" s="154" t="s">
        <v>6397</v>
      </c>
      <c r="H497" s="155">
        <v>2</v>
      </c>
      <c r="I497" s="156"/>
      <c r="L497" s="152"/>
      <c r="M497" s="157"/>
      <c r="T497" s="158"/>
      <c r="AT497" s="153" t="s">
        <v>226</v>
      </c>
      <c r="AU497" s="153" t="s">
        <v>79</v>
      </c>
      <c r="AV497" s="12" t="s">
        <v>79</v>
      </c>
      <c r="AW497" s="12" t="s">
        <v>31</v>
      </c>
      <c r="AX497" s="12" t="s">
        <v>69</v>
      </c>
      <c r="AY497" s="153" t="s">
        <v>212</v>
      </c>
    </row>
    <row r="498" spans="2:65" s="12" customFormat="1">
      <c r="B498" s="152"/>
      <c r="D498" s="150" t="s">
        <v>226</v>
      </c>
      <c r="E498" s="153" t="s">
        <v>19</v>
      </c>
      <c r="F498" s="154" t="s">
        <v>8877</v>
      </c>
      <c r="H498" s="155">
        <v>2</v>
      </c>
      <c r="I498" s="156"/>
      <c r="L498" s="152"/>
      <c r="M498" s="157"/>
      <c r="T498" s="158"/>
      <c r="AT498" s="153" t="s">
        <v>226</v>
      </c>
      <c r="AU498" s="153" t="s">
        <v>79</v>
      </c>
      <c r="AV498" s="12" t="s">
        <v>79</v>
      </c>
      <c r="AW498" s="12" t="s">
        <v>31</v>
      </c>
      <c r="AX498" s="12" t="s">
        <v>69</v>
      </c>
      <c r="AY498" s="153" t="s">
        <v>212</v>
      </c>
    </row>
    <row r="499" spans="2:65" s="12" customFormat="1">
      <c r="B499" s="152"/>
      <c r="D499" s="150" t="s">
        <v>226</v>
      </c>
      <c r="E499" s="153" t="s">
        <v>19</v>
      </c>
      <c r="F499" s="154" t="s">
        <v>8524</v>
      </c>
      <c r="H499" s="155">
        <v>2</v>
      </c>
      <c r="I499" s="156"/>
      <c r="L499" s="152"/>
      <c r="M499" s="157"/>
      <c r="T499" s="158"/>
      <c r="AT499" s="153" t="s">
        <v>226</v>
      </c>
      <c r="AU499" s="153" t="s">
        <v>79</v>
      </c>
      <c r="AV499" s="12" t="s">
        <v>79</v>
      </c>
      <c r="AW499" s="12" t="s">
        <v>31</v>
      </c>
      <c r="AX499" s="12" t="s">
        <v>69</v>
      </c>
      <c r="AY499" s="153" t="s">
        <v>212</v>
      </c>
    </row>
    <row r="500" spans="2:65" s="13" customFormat="1">
      <c r="B500" s="159"/>
      <c r="D500" s="150" t="s">
        <v>226</v>
      </c>
      <c r="E500" s="160" t="s">
        <v>19</v>
      </c>
      <c r="F500" s="161" t="s">
        <v>228</v>
      </c>
      <c r="H500" s="162">
        <v>14</v>
      </c>
      <c r="I500" s="163"/>
      <c r="L500" s="159"/>
      <c r="M500" s="164"/>
      <c r="T500" s="165"/>
      <c r="AT500" s="160" t="s">
        <v>226</v>
      </c>
      <c r="AU500" s="160" t="s">
        <v>79</v>
      </c>
      <c r="AV500" s="13" t="s">
        <v>229</v>
      </c>
      <c r="AW500" s="13" t="s">
        <v>31</v>
      </c>
      <c r="AX500" s="13" t="s">
        <v>77</v>
      </c>
      <c r="AY500" s="160" t="s">
        <v>212</v>
      </c>
    </row>
    <row r="501" spans="2:65" s="1" customFormat="1" ht="16.5" customHeight="1">
      <c r="B501" s="34"/>
      <c r="C501" s="133" t="s">
        <v>1430</v>
      </c>
      <c r="D501" s="133" t="s">
        <v>215</v>
      </c>
      <c r="E501" s="134" t="s">
        <v>10682</v>
      </c>
      <c r="F501" s="135" t="s">
        <v>10683</v>
      </c>
      <c r="G501" s="136" t="s">
        <v>624</v>
      </c>
      <c r="H501" s="137">
        <v>9</v>
      </c>
      <c r="I501" s="138"/>
      <c r="J501" s="139">
        <f>ROUND(I501*H501,2)</f>
        <v>0</v>
      </c>
      <c r="K501" s="135" t="s">
        <v>5488</v>
      </c>
      <c r="L501" s="34"/>
      <c r="M501" s="140" t="s">
        <v>19</v>
      </c>
      <c r="N501" s="141" t="s">
        <v>40</v>
      </c>
      <c r="P501" s="142">
        <f>O501*H501</f>
        <v>0</v>
      </c>
      <c r="Q501" s="142">
        <v>0</v>
      </c>
      <c r="R501" s="142">
        <f>Q501*H501</f>
        <v>0</v>
      </c>
      <c r="S501" s="142">
        <v>0</v>
      </c>
      <c r="T501" s="143">
        <f>S501*H501</f>
        <v>0</v>
      </c>
      <c r="AR501" s="144" t="s">
        <v>316</v>
      </c>
      <c r="AT501" s="144" t="s">
        <v>215</v>
      </c>
      <c r="AU501" s="144" t="s">
        <v>79</v>
      </c>
      <c r="AY501" s="19" t="s">
        <v>212</v>
      </c>
      <c r="BE501" s="145">
        <f>IF(N501="základní",J501,0)</f>
        <v>0</v>
      </c>
      <c r="BF501" s="145">
        <f>IF(N501="snížená",J501,0)</f>
        <v>0</v>
      </c>
      <c r="BG501" s="145">
        <f>IF(N501="zákl. přenesená",J501,0)</f>
        <v>0</v>
      </c>
      <c r="BH501" s="145">
        <f>IF(N501="sníž. přenesená",J501,0)</f>
        <v>0</v>
      </c>
      <c r="BI501" s="145">
        <f>IF(N501="nulová",J501,0)</f>
        <v>0</v>
      </c>
      <c r="BJ501" s="19" t="s">
        <v>77</v>
      </c>
      <c r="BK501" s="145">
        <f>ROUND(I501*H501,2)</f>
        <v>0</v>
      </c>
      <c r="BL501" s="19" t="s">
        <v>316</v>
      </c>
      <c r="BM501" s="144" t="s">
        <v>10684</v>
      </c>
    </row>
    <row r="502" spans="2:65" s="12" customFormat="1">
      <c r="B502" s="152"/>
      <c r="D502" s="150" t="s">
        <v>226</v>
      </c>
      <c r="E502" s="153" t="s">
        <v>19</v>
      </c>
      <c r="F502" s="154" t="s">
        <v>5490</v>
      </c>
      <c r="H502" s="155">
        <v>1</v>
      </c>
      <c r="I502" s="156"/>
      <c r="L502" s="152"/>
      <c r="M502" s="157"/>
      <c r="T502" s="158"/>
      <c r="AT502" s="153" t="s">
        <v>226</v>
      </c>
      <c r="AU502" s="153" t="s">
        <v>79</v>
      </c>
      <c r="AV502" s="12" t="s">
        <v>79</v>
      </c>
      <c r="AW502" s="12" t="s">
        <v>31</v>
      </c>
      <c r="AX502" s="12" t="s">
        <v>69</v>
      </c>
      <c r="AY502" s="153" t="s">
        <v>212</v>
      </c>
    </row>
    <row r="503" spans="2:65" s="12" customFormat="1">
      <c r="B503" s="152"/>
      <c r="D503" s="150" t="s">
        <v>226</v>
      </c>
      <c r="E503" s="153" t="s">
        <v>19</v>
      </c>
      <c r="F503" s="154" t="s">
        <v>5581</v>
      </c>
      <c r="H503" s="155">
        <v>1</v>
      </c>
      <c r="I503" s="156"/>
      <c r="L503" s="152"/>
      <c r="M503" s="157"/>
      <c r="T503" s="158"/>
      <c r="AT503" s="153" t="s">
        <v>226</v>
      </c>
      <c r="AU503" s="153" t="s">
        <v>79</v>
      </c>
      <c r="AV503" s="12" t="s">
        <v>79</v>
      </c>
      <c r="AW503" s="12" t="s">
        <v>31</v>
      </c>
      <c r="AX503" s="12" t="s">
        <v>69</v>
      </c>
      <c r="AY503" s="153" t="s">
        <v>212</v>
      </c>
    </row>
    <row r="504" spans="2:65" s="12" customFormat="1">
      <c r="B504" s="152"/>
      <c r="D504" s="150" t="s">
        <v>226</v>
      </c>
      <c r="E504" s="153" t="s">
        <v>19</v>
      </c>
      <c r="F504" s="154" t="s">
        <v>5669</v>
      </c>
      <c r="H504" s="155">
        <v>1</v>
      </c>
      <c r="I504" s="156"/>
      <c r="L504" s="152"/>
      <c r="M504" s="157"/>
      <c r="T504" s="158"/>
      <c r="AT504" s="153" t="s">
        <v>226</v>
      </c>
      <c r="AU504" s="153" t="s">
        <v>79</v>
      </c>
      <c r="AV504" s="12" t="s">
        <v>79</v>
      </c>
      <c r="AW504" s="12" t="s">
        <v>31</v>
      </c>
      <c r="AX504" s="12" t="s">
        <v>69</v>
      </c>
      <c r="AY504" s="153" t="s">
        <v>212</v>
      </c>
    </row>
    <row r="505" spans="2:65" s="12" customFormat="1">
      <c r="B505" s="152"/>
      <c r="D505" s="150" t="s">
        <v>226</v>
      </c>
      <c r="E505" s="153" t="s">
        <v>19</v>
      </c>
      <c r="F505" s="154" t="s">
        <v>8876</v>
      </c>
      <c r="H505" s="155">
        <v>2</v>
      </c>
      <c r="I505" s="156"/>
      <c r="L505" s="152"/>
      <c r="M505" s="157"/>
      <c r="T505" s="158"/>
      <c r="AT505" s="153" t="s">
        <v>226</v>
      </c>
      <c r="AU505" s="153" t="s">
        <v>79</v>
      </c>
      <c r="AV505" s="12" t="s">
        <v>79</v>
      </c>
      <c r="AW505" s="12" t="s">
        <v>31</v>
      </c>
      <c r="AX505" s="12" t="s">
        <v>69</v>
      </c>
      <c r="AY505" s="153" t="s">
        <v>212</v>
      </c>
    </row>
    <row r="506" spans="2:65" s="12" customFormat="1">
      <c r="B506" s="152"/>
      <c r="D506" s="150" t="s">
        <v>226</v>
      </c>
      <c r="E506" s="153" t="s">
        <v>19</v>
      </c>
      <c r="F506" s="154" t="s">
        <v>5836</v>
      </c>
      <c r="H506" s="155">
        <v>1</v>
      </c>
      <c r="I506" s="156"/>
      <c r="L506" s="152"/>
      <c r="M506" s="157"/>
      <c r="T506" s="158"/>
      <c r="AT506" s="153" t="s">
        <v>226</v>
      </c>
      <c r="AU506" s="153" t="s">
        <v>79</v>
      </c>
      <c r="AV506" s="12" t="s">
        <v>79</v>
      </c>
      <c r="AW506" s="12" t="s">
        <v>31</v>
      </c>
      <c r="AX506" s="12" t="s">
        <v>69</v>
      </c>
      <c r="AY506" s="153" t="s">
        <v>212</v>
      </c>
    </row>
    <row r="507" spans="2:65" s="12" customFormat="1">
      <c r="B507" s="152"/>
      <c r="D507" s="150" t="s">
        <v>226</v>
      </c>
      <c r="E507" s="153" t="s">
        <v>19</v>
      </c>
      <c r="F507" s="154" t="s">
        <v>8877</v>
      </c>
      <c r="H507" s="155">
        <v>2</v>
      </c>
      <c r="I507" s="156"/>
      <c r="L507" s="152"/>
      <c r="M507" s="157"/>
      <c r="T507" s="158"/>
      <c r="AT507" s="153" t="s">
        <v>226</v>
      </c>
      <c r="AU507" s="153" t="s">
        <v>79</v>
      </c>
      <c r="AV507" s="12" t="s">
        <v>79</v>
      </c>
      <c r="AW507" s="12" t="s">
        <v>31</v>
      </c>
      <c r="AX507" s="12" t="s">
        <v>69</v>
      </c>
      <c r="AY507" s="153" t="s">
        <v>212</v>
      </c>
    </row>
    <row r="508" spans="2:65" s="12" customFormat="1">
      <c r="B508" s="152"/>
      <c r="D508" s="150" t="s">
        <v>226</v>
      </c>
      <c r="E508" s="153" t="s">
        <v>19</v>
      </c>
      <c r="F508" s="154" t="s">
        <v>6006</v>
      </c>
      <c r="H508" s="155">
        <v>1</v>
      </c>
      <c r="I508" s="156"/>
      <c r="L508" s="152"/>
      <c r="M508" s="157"/>
      <c r="T508" s="158"/>
      <c r="AT508" s="153" t="s">
        <v>226</v>
      </c>
      <c r="AU508" s="153" t="s">
        <v>79</v>
      </c>
      <c r="AV508" s="12" t="s">
        <v>79</v>
      </c>
      <c r="AW508" s="12" t="s">
        <v>31</v>
      </c>
      <c r="AX508" s="12" t="s">
        <v>69</v>
      </c>
      <c r="AY508" s="153" t="s">
        <v>212</v>
      </c>
    </row>
    <row r="509" spans="2:65" s="13" customFormat="1">
      <c r="B509" s="159"/>
      <c r="D509" s="150" t="s">
        <v>226</v>
      </c>
      <c r="E509" s="160" t="s">
        <v>19</v>
      </c>
      <c r="F509" s="161" t="s">
        <v>228</v>
      </c>
      <c r="H509" s="162">
        <v>9</v>
      </c>
      <c r="I509" s="163"/>
      <c r="L509" s="159"/>
      <c r="M509" s="164"/>
      <c r="T509" s="165"/>
      <c r="AT509" s="160" t="s">
        <v>226</v>
      </c>
      <c r="AU509" s="160" t="s">
        <v>79</v>
      </c>
      <c r="AV509" s="13" t="s">
        <v>229</v>
      </c>
      <c r="AW509" s="13" t="s">
        <v>31</v>
      </c>
      <c r="AX509" s="13" t="s">
        <v>77</v>
      </c>
      <c r="AY509" s="160" t="s">
        <v>212</v>
      </c>
    </row>
    <row r="510" spans="2:65" s="1" customFormat="1" ht="16.5" customHeight="1">
      <c r="B510" s="34"/>
      <c r="C510" s="133" t="s">
        <v>1440</v>
      </c>
      <c r="D510" s="133" t="s">
        <v>215</v>
      </c>
      <c r="E510" s="134" t="s">
        <v>10685</v>
      </c>
      <c r="F510" s="135" t="s">
        <v>10686</v>
      </c>
      <c r="G510" s="136" t="s">
        <v>624</v>
      </c>
      <c r="H510" s="137">
        <v>2</v>
      </c>
      <c r="I510" s="138"/>
      <c r="J510" s="139">
        <f>ROUND(I510*H510,2)</f>
        <v>0</v>
      </c>
      <c r="K510" s="135" t="s">
        <v>5488</v>
      </c>
      <c r="L510" s="34"/>
      <c r="M510" s="140" t="s">
        <v>19</v>
      </c>
      <c r="N510" s="141" t="s">
        <v>40</v>
      </c>
      <c r="P510" s="142">
        <f>O510*H510</f>
        <v>0</v>
      </c>
      <c r="Q510" s="142">
        <v>0</v>
      </c>
      <c r="R510" s="142">
        <f>Q510*H510</f>
        <v>0</v>
      </c>
      <c r="S510" s="142">
        <v>0</v>
      </c>
      <c r="T510" s="143">
        <f>S510*H510</f>
        <v>0</v>
      </c>
      <c r="AR510" s="144" t="s">
        <v>316</v>
      </c>
      <c r="AT510" s="144" t="s">
        <v>215</v>
      </c>
      <c r="AU510" s="144" t="s">
        <v>79</v>
      </c>
      <c r="AY510" s="19" t="s">
        <v>212</v>
      </c>
      <c r="BE510" s="145">
        <f>IF(N510="základní",J510,0)</f>
        <v>0</v>
      </c>
      <c r="BF510" s="145">
        <f>IF(N510="snížená",J510,0)</f>
        <v>0</v>
      </c>
      <c r="BG510" s="145">
        <f>IF(N510="zákl. přenesená",J510,0)</f>
        <v>0</v>
      </c>
      <c r="BH510" s="145">
        <f>IF(N510="sníž. přenesená",J510,0)</f>
        <v>0</v>
      </c>
      <c r="BI510" s="145">
        <f>IF(N510="nulová",J510,0)</f>
        <v>0</v>
      </c>
      <c r="BJ510" s="19" t="s">
        <v>77</v>
      </c>
      <c r="BK510" s="145">
        <f>ROUND(I510*H510,2)</f>
        <v>0</v>
      </c>
      <c r="BL510" s="19" t="s">
        <v>316</v>
      </c>
      <c r="BM510" s="144" t="s">
        <v>10687</v>
      </c>
    </row>
    <row r="511" spans="2:65" s="12" customFormat="1">
      <c r="B511" s="152"/>
      <c r="D511" s="150" t="s">
        <v>226</v>
      </c>
      <c r="E511" s="153" t="s">
        <v>19</v>
      </c>
      <c r="F511" s="154" t="s">
        <v>5490</v>
      </c>
      <c r="H511" s="155">
        <v>1</v>
      </c>
      <c r="I511" s="156"/>
      <c r="L511" s="152"/>
      <c r="M511" s="157"/>
      <c r="T511" s="158"/>
      <c r="AT511" s="153" t="s">
        <v>226</v>
      </c>
      <c r="AU511" s="153" t="s">
        <v>79</v>
      </c>
      <c r="AV511" s="12" t="s">
        <v>79</v>
      </c>
      <c r="AW511" s="12" t="s">
        <v>31</v>
      </c>
      <c r="AX511" s="12" t="s">
        <v>69</v>
      </c>
      <c r="AY511" s="153" t="s">
        <v>212</v>
      </c>
    </row>
    <row r="512" spans="2:65" s="12" customFormat="1">
      <c r="B512" s="152"/>
      <c r="D512" s="150" t="s">
        <v>226</v>
      </c>
      <c r="E512" s="153" t="s">
        <v>19</v>
      </c>
      <c r="F512" s="154" t="s">
        <v>5921</v>
      </c>
      <c r="H512" s="155">
        <v>1</v>
      </c>
      <c r="I512" s="156"/>
      <c r="L512" s="152"/>
      <c r="M512" s="157"/>
      <c r="T512" s="158"/>
      <c r="AT512" s="153" t="s">
        <v>226</v>
      </c>
      <c r="AU512" s="153" t="s">
        <v>79</v>
      </c>
      <c r="AV512" s="12" t="s">
        <v>79</v>
      </c>
      <c r="AW512" s="12" t="s">
        <v>31</v>
      </c>
      <c r="AX512" s="12" t="s">
        <v>69</v>
      </c>
      <c r="AY512" s="153" t="s">
        <v>212</v>
      </c>
    </row>
    <row r="513" spans="2:65" s="13" customFormat="1">
      <c r="B513" s="159"/>
      <c r="D513" s="150" t="s">
        <v>226</v>
      </c>
      <c r="E513" s="160" t="s">
        <v>19</v>
      </c>
      <c r="F513" s="161" t="s">
        <v>228</v>
      </c>
      <c r="H513" s="162">
        <v>2</v>
      </c>
      <c r="I513" s="163"/>
      <c r="L513" s="159"/>
      <c r="M513" s="164"/>
      <c r="T513" s="165"/>
      <c r="AT513" s="160" t="s">
        <v>226</v>
      </c>
      <c r="AU513" s="160" t="s">
        <v>79</v>
      </c>
      <c r="AV513" s="13" t="s">
        <v>229</v>
      </c>
      <c r="AW513" s="13" t="s">
        <v>31</v>
      </c>
      <c r="AX513" s="13" t="s">
        <v>77</v>
      </c>
      <c r="AY513" s="160" t="s">
        <v>212</v>
      </c>
    </row>
    <row r="514" spans="2:65" s="1" customFormat="1" ht="16.5" customHeight="1">
      <c r="B514" s="34"/>
      <c r="C514" s="133" t="s">
        <v>1447</v>
      </c>
      <c r="D514" s="133" t="s">
        <v>215</v>
      </c>
      <c r="E514" s="134" t="s">
        <v>10688</v>
      </c>
      <c r="F514" s="135" t="s">
        <v>10689</v>
      </c>
      <c r="G514" s="136" t="s">
        <v>624</v>
      </c>
      <c r="H514" s="137">
        <v>147</v>
      </c>
      <c r="I514" s="138"/>
      <c r="J514" s="139">
        <f>ROUND(I514*H514,2)</f>
        <v>0</v>
      </c>
      <c r="K514" s="135" t="s">
        <v>5488</v>
      </c>
      <c r="L514" s="34"/>
      <c r="M514" s="140" t="s">
        <v>19</v>
      </c>
      <c r="N514" s="141" t="s">
        <v>40</v>
      </c>
      <c r="P514" s="142">
        <f>O514*H514</f>
        <v>0</v>
      </c>
      <c r="Q514" s="142">
        <v>0</v>
      </c>
      <c r="R514" s="142">
        <f>Q514*H514</f>
        <v>0</v>
      </c>
      <c r="S514" s="142">
        <v>0</v>
      </c>
      <c r="T514" s="143">
        <f>S514*H514</f>
        <v>0</v>
      </c>
      <c r="AR514" s="144" t="s">
        <v>316</v>
      </c>
      <c r="AT514" s="144" t="s">
        <v>215</v>
      </c>
      <c r="AU514" s="144" t="s">
        <v>79</v>
      </c>
      <c r="AY514" s="19" t="s">
        <v>212</v>
      </c>
      <c r="BE514" s="145">
        <f>IF(N514="základní",J514,0)</f>
        <v>0</v>
      </c>
      <c r="BF514" s="145">
        <f>IF(N514="snížená",J514,0)</f>
        <v>0</v>
      </c>
      <c r="BG514" s="145">
        <f>IF(N514="zákl. přenesená",J514,0)</f>
        <v>0</v>
      </c>
      <c r="BH514" s="145">
        <f>IF(N514="sníž. přenesená",J514,0)</f>
        <v>0</v>
      </c>
      <c r="BI514" s="145">
        <f>IF(N514="nulová",J514,0)</f>
        <v>0</v>
      </c>
      <c r="BJ514" s="19" t="s">
        <v>77</v>
      </c>
      <c r="BK514" s="145">
        <f>ROUND(I514*H514,2)</f>
        <v>0</v>
      </c>
      <c r="BL514" s="19" t="s">
        <v>316</v>
      </c>
      <c r="BM514" s="144" t="s">
        <v>10690</v>
      </c>
    </row>
    <row r="515" spans="2:65" s="12" customFormat="1">
      <c r="B515" s="152"/>
      <c r="D515" s="150" t="s">
        <v>226</v>
      </c>
      <c r="E515" s="153" t="s">
        <v>19</v>
      </c>
      <c r="F515" s="154" t="s">
        <v>10691</v>
      </c>
      <c r="H515" s="155">
        <v>16</v>
      </c>
      <c r="I515" s="156"/>
      <c r="L515" s="152"/>
      <c r="M515" s="157"/>
      <c r="T515" s="158"/>
      <c r="AT515" s="153" t="s">
        <v>226</v>
      </c>
      <c r="AU515" s="153" t="s">
        <v>79</v>
      </c>
      <c r="AV515" s="12" t="s">
        <v>79</v>
      </c>
      <c r="AW515" s="12" t="s">
        <v>31</v>
      </c>
      <c r="AX515" s="12" t="s">
        <v>69</v>
      </c>
      <c r="AY515" s="153" t="s">
        <v>212</v>
      </c>
    </row>
    <row r="516" spans="2:65" s="12" customFormat="1">
      <c r="B516" s="152"/>
      <c r="D516" s="150" t="s">
        <v>226</v>
      </c>
      <c r="E516" s="153" t="s">
        <v>19</v>
      </c>
      <c r="F516" s="154" t="s">
        <v>10692</v>
      </c>
      <c r="H516" s="155">
        <v>24</v>
      </c>
      <c r="I516" s="156"/>
      <c r="L516" s="152"/>
      <c r="M516" s="157"/>
      <c r="T516" s="158"/>
      <c r="AT516" s="153" t="s">
        <v>226</v>
      </c>
      <c r="AU516" s="153" t="s">
        <v>79</v>
      </c>
      <c r="AV516" s="12" t="s">
        <v>79</v>
      </c>
      <c r="AW516" s="12" t="s">
        <v>31</v>
      </c>
      <c r="AX516" s="12" t="s">
        <v>69</v>
      </c>
      <c r="AY516" s="153" t="s">
        <v>212</v>
      </c>
    </row>
    <row r="517" spans="2:65" s="12" customFormat="1">
      <c r="B517" s="152"/>
      <c r="D517" s="150" t="s">
        <v>226</v>
      </c>
      <c r="E517" s="153" t="s">
        <v>19</v>
      </c>
      <c r="F517" s="154" t="s">
        <v>10693</v>
      </c>
      <c r="H517" s="155">
        <v>22</v>
      </c>
      <c r="I517" s="156"/>
      <c r="L517" s="152"/>
      <c r="M517" s="157"/>
      <c r="T517" s="158"/>
      <c r="AT517" s="153" t="s">
        <v>226</v>
      </c>
      <c r="AU517" s="153" t="s">
        <v>79</v>
      </c>
      <c r="AV517" s="12" t="s">
        <v>79</v>
      </c>
      <c r="AW517" s="12" t="s">
        <v>31</v>
      </c>
      <c r="AX517" s="12" t="s">
        <v>69</v>
      </c>
      <c r="AY517" s="153" t="s">
        <v>212</v>
      </c>
    </row>
    <row r="518" spans="2:65" s="12" customFormat="1">
      <c r="B518" s="152"/>
      <c r="D518" s="150" t="s">
        <v>226</v>
      </c>
      <c r="E518" s="153" t="s">
        <v>19</v>
      </c>
      <c r="F518" s="154" t="s">
        <v>10694</v>
      </c>
      <c r="H518" s="155">
        <v>22</v>
      </c>
      <c r="I518" s="156"/>
      <c r="L518" s="152"/>
      <c r="M518" s="157"/>
      <c r="T518" s="158"/>
      <c r="AT518" s="153" t="s">
        <v>226</v>
      </c>
      <c r="AU518" s="153" t="s">
        <v>79</v>
      </c>
      <c r="AV518" s="12" t="s">
        <v>79</v>
      </c>
      <c r="AW518" s="12" t="s">
        <v>31</v>
      </c>
      <c r="AX518" s="12" t="s">
        <v>69</v>
      </c>
      <c r="AY518" s="153" t="s">
        <v>212</v>
      </c>
    </row>
    <row r="519" spans="2:65" s="12" customFormat="1">
      <c r="B519" s="152"/>
      <c r="D519" s="150" t="s">
        <v>226</v>
      </c>
      <c r="E519" s="153" t="s">
        <v>19</v>
      </c>
      <c r="F519" s="154" t="s">
        <v>10695</v>
      </c>
      <c r="H519" s="155">
        <v>22</v>
      </c>
      <c r="I519" s="156"/>
      <c r="L519" s="152"/>
      <c r="M519" s="157"/>
      <c r="T519" s="158"/>
      <c r="AT519" s="153" t="s">
        <v>226</v>
      </c>
      <c r="AU519" s="153" t="s">
        <v>79</v>
      </c>
      <c r="AV519" s="12" t="s">
        <v>79</v>
      </c>
      <c r="AW519" s="12" t="s">
        <v>31</v>
      </c>
      <c r="AX519" s="12" t="s">
        <v>69</v>
      </c>
      <c r="AY519" s="153" t="s">
        <v>212</v>
      </c>
    </row>
    <row r="520" spans="2:65" s="12" customFormat="1">
      <c r="B520" s="152"/>
      <c r="D520" s="150" t="s">
        <v>226</v>
      </c>
      <c r="E520" s="153" t="s">
        <v>19</v>
      </c>
      <c r="F520" s="154" t="s">
        <v>10696</v>
      </c>
      <c r="H520" s="155">
        <v>18</v>
      </c>
      <c r="I520" s="156"/>
      <c r="L520" s="152"/>
      <c r="M520" s="157"/>
      <c r="T520" s="158"/>
      <c r="AT520" s="153" t="s">
        <v>226</v>
      </c>
      <c r="AU520" s="153" t="s">
        <v>79</v>
      </c>
      <c r="AV520" s="12" t="s">
        <v>79</v>
      </c>
      <c r="AW520" s="12" t="s">
        <v>31</v>
      </c>
      <c r="AX520" s="12" t="s">
        <v>69</v>
      </c>
      <c r="AY520" s="153" t="s">
        <v>212</v>
      </c>
    </row>
    <row r="521" spans="2:65" s="12" customFormat="1">
      <c r="B521" s="152"/>
      <c r="D521" s="150" t="s">
        <v>226</v>
      </c>
      <c r="E521" s="153" t="s">
        <v>19</v>
      </c>
      <c r="F521" s="154" t="s">
        <v>10697</v>
      </c>
      <c r="H521" s="155">
        <v>23</v>
      </c>
      <c r="I521" s="156"/>
      <c r="L521" s="152"/>
      <c r="M521" s="157"/>
      <c r="T521" s="158"/>
      <c r="AT521" s="153" t="s">
        <v>226</v>
      </c>
      <c r="AU521" s="153" t="s">
        <v>79</v>
      </c>
      <c r="AV521" s="12" t="s">
        <v>79</v>
      </c>
      <c r="AW521" s="12" t="s">
        <v>31</v>
      </c>
      <c r="AX521" s="12" t="s">
        <v>69</v>
      </c>
      <c r="AY521" s="153" t="s">
        <v>212</v>
      </c>
    </row>
    <row r="522" spans="2:65" s="13" customFormat="1">
      <c r="B522" s="159"/>
      <c r="D522" s="150" t="s">
        <v>226</v>
      </c>
      <c r="E522" s="160" t="s">
        <v>19</v>
      </c>
      <c r="F522" s="161" t="s">
        <v>228</v>
      </c>
      <c r="H522" s="162">
        <v>147</v>
      </c>
      <c r="I522" s="163"/>
      <c r="L522" s="159"/>
      <c r="M522" s="164"/>
      <c r="T522" s="165"/>
      <c r="AT522" s="160" t="s">
        <v>226</v>
      </c>
      <c r="AU522" s="160" t="s">
        <v>79</v>
      </c>
      <c r="AV522" s="13" t="s">
        <v>229</v>
      </c>
      <c r="AW522" s="13" t="s">
        <v>31</v>
      </c>
      <c r="AX522" s="13" t="s">
        <v>77</v>
      </c>
      <c r="AY522" s="160" t="s">
        <v>212</v>
      </c>
    </row>
    <row r="523" spans="2:65" s="1" customFormat="1" ht="16.5" customHeight="1">
      <c r="B523" s="34"/>
      <c r="C523" s="133" t="s">
        <v>1456</v>
      </c>
      <c r="D523" s="133" t="s">
        <v>215</v>
      </c>
      <c r="E523" s="134" t="s">
        <v>10698</v>
      </c>
      <c r="F523" s="135" t="s">
        <v>10699</v>
      </c>
      <c r="G523" s="136" t="s">
        <v>624</v>
      </c>
      <c r="H523" s="137">
        <v>3</v>
      </c>
      <c r="I523" s="138"/>
      <c r="J523" s="139">
        <f>ROUND(I523*H523,2)</f>
        <v>0</v>
      </c>
      <c r="K523" s="135" t="s">
        <v>5488</v>
      </c>
      <c r="L523" s="34"/>
      <c r="M523" s="140" t="s">
        <v>19</v>
      </c>
      <c r="N523" s="141" t="s">
        <v>40</v>
      </c>
      <c r="P523" s="142">
        <f>O523*H523</f>
        <v>0</v>
      </c>
      <c r="Q523" s="142">
        <v>0</v>
      </c>
      <c r="R523" s="142">
        <f>Q523*H523</f>
        <v>0</v>
      </c>
      <c r="S523" s="142">
        <v>0</v>
      </c>
      <c r="T523" s="143">
        <f>S523*H523</f>
        <v>0</v>
      </c>
      <c r="AR523" s="144" t="s">
        <v>316</v>
      </c>
      <c r="AT523" s="144" t="s">
        <v>215</v>
      </c>
      <c r="AU523" s="144" t="s">
        <v>79</v>
      </c>
      <c r="AY523" s="19" t="s">
        <v>212</v>
      </c>
      <c r="BE523" s="145">
        <f>IF(N523="základní",J523,0)</f>
        <v>0</v>
      </c>
      <c r="BF523" s="145">
        <f>IF(N523="snížená",J523,0)</f>
        <v>0</v>
      </c>
      <c r="BG523" s="145">
        <f>IF(N523="zákl. přenesená",J523,0)</f>
        <v>0</v>
      </c>
      <c r="BH523" s="145">
        <f>IF(N523="sníž. přenesená",J523,0)</f>
        <v>0</v>
      </c>
      <c r="BI523" s="145">
        <f>IF(N523="nulová",J523,0)</f>
        <v>0</v>
      </c>
      <c r="BJ523" s="19" t="s">
        <v>77</v>
      </c>
      <c r="BK523" s="145">
        <f>ROUND(I523*H523,2)</f>
        <v>0</v>
      </c>
      <c r="BL523" s="19" t="s">
        <v>316</v>
      </c>
      <c r="BM523" s="144" t="s">
        <v>10700</v>
      </c>
    </row>
    <row r="524" spans="2:65" s="12" customFormat="1">
      <c r="B524" s="152"/>
      <c r="D524" s="150" t="s">
        <v>226</v>
      </c>
      <c r="E524" s="153" t="s">
        <v>19</v>
      </c>
      <c r="F524" s="154" t="s">
        <v>6313</v>
      </c>
      <c r="H524" s="155">
        <v>3</v>
      </c>
      <c r="I524" s="156"/>
      <c r="L524" s="152"/>
      <c r="M524" s="157"/>
      <c r="T524" s="158"/>
      <c r="AT524" s="153" t="s">
        <v>226</v>
      </c>
      <c r="AU524" s="153" t="s">
        <v>79</v>
      </c>
      <c r="AV524" s="12" t="s">
        <v>79</v>
      </c>
      <c r="AW524" s="12" t="s">
        <v>31</v>
      </c>
      <c r="AX524" s="12" t="s">
        <v>77</v>
      </c>
      <c r="AY524" s="153" t="s">
        <v>212</v>
      </c>
    </row>
    <row r="525" spans="2:65" s="1" customFormat="1" ht="16.5" customHeight="1">
      <c r="B525" s="34"/>
      <c r="C525" s="133" t="s">
        <v>1464</v>
      </c>
      <c r="D525" s="133" t="s">
        <v>215</v>
      </c>
      <c r="E525" s="134" t="s">
        <v>10701</v>
      </c>
      <c r="F525" s="135" t="s">
        <v>10702</v>
      </c>
      <c r="G525" s="136" t="s">
        <v>624</v>
      </c>
      <c r="H525" s="137">
        <v>9</v>
      </c>
      <c r="I525" s="138"/>
      <c r="J525" s="139">
        <f>ROUND(I525*H525,2)</f>
        <v>0</v>
      </c>
      <c r="K525" s="135" t="s">
        <v>5488</v>
      </c>
      <c r="L525" s="34"/>
      <c r="M525" s="140" t="s">
        <v>19</v>
      </c>
      <c r="N525" s="141" t="s">
        <v>40</v>
      </c>
      <c r="P525" s="142">
        <f>O525*H525</f>
        <v>0</v>
      </c>
      <c r="Q525" s="142">
        <v>0</v>
      </c>
      <c r="R525" s="142">
        <f>Q525*H525</f>
        <v>0</v>
      </c>
      <c r="S525" s="142">
        <v>0</v>
      </c>
      <c r="T525" s="143">
        <f>S525*H525</f>
        <v>0</v>
      </c>
      <c r="AR525" s="144" t="s">
        <v>316</v>
      </c>
      <c r="AT525" s="144" t="s">
        <v>215</v>
      </c>
      <c r="AU525" s="144" t="s">
        <v>79</v>
      </c>
      <c r="AY525" s="19" t="s">
        <v>212</v>
      </c>
      <c r="BE525" s="145">
        <f>IF(N525="základní",J525,0)</f>
        <v>0</v>
      </c>
      <c r="BF525" s="145">
        <f>IF(N525="snížená",J525,0)</f>
        <v>0</v>
      </c>
      <c r="BG525" s="145">
        <f>IF(N525="zákl. přenesená",J525,0)</f>
        <v>0</v>
      </c>
      <c r="BH525" s="145">
        <f>IF(N525="sníž. přenesená",J525,0)</f>
        <v>0</v>
      </c>
      <c r="BI525" s="145">
        <f>IF(N525="nulová",J525,0)</f>
        <v>0</v>
      </c>
      <c r="BJ525" s="19" t="s">
        <v>77</v>
      </c>
      <c r="BK525" s="145">
        <f>ROUND(I525*H525,2)</f>
        <v>0</v>
      </c>
      <c r="BL525" s="19" t="s">
        <v>316</v>
      </c>
      <c r="BM525" s="144" t="s">
        <v>10703</v>
      </c>
    </row>
    <row r="526" spans="2:65" s="12" customFormat="1">
      <c r="B526" s="152"/>
      <c r="D526" s="150" t="s">
        <v>226</v>
      </c>
      <c r="E526" s="153" t="s">
        <v>19</v>
      </c>
      <c r="F526" s="154" t="s">
        <v>6313</v>
      </c>
      <c r="H526" s="155">
        <v>3</v>
      </c>
      <c r="I526" s="156"/>
      <c r="L526" s="152"/>
      <c r="M526" s="157"/>
      <c r="T526" s="158"/>
      <c r="AT526" s="153" t="s">
        <v>226</v>
      </c>
      <c r="AU526" s="153" t="s">
        <v>79</v>
      </c>
      <c r="AV526" s="12" t="s">
        <v>79</v>
      </c>
      <c r="AW526" s="12" t="s">
        <v>31</v>
      </c>
      <c r="AX526" s="12" t="s">
        <v>69</v>
      </c>
      <c r="AY526" s="153" t="s">
        <v>212</v>
      </c>
    </row>
    <row r="527" spans="2:65" s="12" customFormat="1">
      <c r="B527" s="152"/>
      <c r="D527" s="150" t="s">
        <v>226</v>
      </c>
      <c r="E527" s="153" t="s">
        <v>19</v>
      </c>
      <c r="F527" s="154" t="s">
        <v>5581</v>
      </c>
      <c r="H527" s="155">
        <v>1</v>
      </c>
      <c r="I527" s="156"/>
      <c r="L527" s="152"/>
      <c r="M527" s="157"/>
      <c r="T527" s="158"/>
      <c r="AT527" s="153" t="s">
        <v>226</v>
      </c>
      <c r="AU527" s="153" t="s">
        <v>79</v>
      </c>
      <c r="AV527" s="12" t="s">
        <v>79</v>
      </c>
      <c r="AW527" s="12" t="s">
        <v>31</v>
      </c>
      <c r="AX527" s="12" t="s">
        <v>69</v>
      </c>
      <c r="AY527" s="153" t="s">
        <v>212</v>
      </c>
    </row>
    <row r="528" spans="2:65" s="12" customFormat="1">
      <c r="B528" s="152"/>
      <c r="D528" s="150" t="s">
        <v>226</v>
      </c>
      <c r="E528" s="153" t="s">
        <v>19</v>
      </c>
      <c r="F528" s="154" t="s">
        <v>8875</v>
      </c>
      <c r="H528" s="155">
        <v>2</v>
      </c>
      <c r="I528" s="156"/>
      <c r="L528" s="152"/>
      <c r="M528" s="157"/>
      <c r="T528" s="158"/>
      <c r="AT528" s="153" t="s">
        <v>226</v>
      </c>
      <c r="AU528" s="153" t="s">
        <v>79</v>
      </c>
      <c r="AV528" s="12" t="s">
        <v>79</v>
      </c>
      <c r="AW528" s="12" t="s">
        <v>31</v>
      </c>
      <c r="AX528" s="12" t="s">
        <v>69</v>
      </c>
      <c r="AY528" s="153" t="s">
        <v>212</v>
      </c>
    </row>
    <row r="529" spans="2:65" s="12" customFormat="1">
      <c r="B529" s="152"/>
      <c r="D529" s="150" t="s">
        <v>226</v>
      </c>
      <c r="E529" s="153" t="s">
        <v>19</v>
      </c>
      <c r="F529" s="154" t="s">
        <v>8877</v>
      </c>
      <c r="H529" s="155">
        <v>2</v>
      </c>
      <c r="I529" s="156"/>
      <c r="L529" s="152"/>
      <c r="M529" s="157"/>
      <c r="T529" s="158"/>
      <c r="AT529" s="153" t="s">
        <v>226</v>
      </c>
      <c r="AU529" s="153" t="s">
        <v>79</v>
      </c>
      <c r="AV529" s="12" t="s">
        <v>79</v>
      </c>
      <c r="AW529" s="12" t="s">
        <v>31</v>
      </c>
      <c r="AX529" s="12" t="s">
        <v>69</v>
      </c>
      <c r="AY529" s="153" t="s">
        <v>212</v>
      </c>
    </row>
    <row r="530" spans="2:65" s="12" customFormat="1">
      <c r="B530" s="152"/>
      <c r="D530" s="150" t="s">
        <v>226</v>
      </c>
      <c r="E530" s="153" t="s">
        <v>19</v>
      </c>
      <c r="F530" s="154" t="s">
        <v>6006</v>
      </c>
      <c r="H530" s="155">
        <v>1</v>
      </c>
      <c r="I530" s="156"/>
      <c r="L530" s="152"/>
      <c r="M530" s="157"/>
      <c r="T530" s="158"/>
      <c r="AT530" s="153" t="s">
        <v>226</v>
      </c>
      <c r="AU530" s="153" t="s">
        <v>79</v>
      </c>
      <c r="AV530" s="12" t="s">
        <v>79</v>
      </c>
      <c r="AW530" s="12" t="s">
        <v>31</v>
      </c>
      <c r="AX530" s="12" t="s">
        <v>69</v>
      </c>
      <c r="AY530" s="153" t="s">
        <v>212</v>
      </c>
    </row>
    <row r="531" spans="2:65" s="13" customFormat="1">
      <c r="B531" s="159"/>
      <c r="D531" s="150" t="s">
        <v>226</v>
      </c>
      <c r="E531" s="160" t="s">
        <v>19</v>
      </c>
      <c r="F531" s="161" t="s">
        <v>228</v>
      </c>
      <c r="H531" s="162">
        <v>9</v>
      </c>
      <c r="I531" s="163"/>
      <c r="L531" s="159"/>
      <c r="M531" s="164"/>
      <c r="T531" s="165"/>
      <c r="AT531" s="160" t="s">
        <v>226</v>
      </c>
      <c r="AU531" s="160" t="s">
        <v>79</v>
      </c>
      <c r="AV531" s="13" t="s">
        <v>229</v>
      </c>
      <c r="AW531" s="13" t="s">
        <v>31</v>
      </c>
      <c r="AX531" s="13" t="s">
        <v>77</v>
      </c>
      <c r="AY531" s="160" t="s">
        <v>212</v>
      </c>
    </row>
    <row r="532" spans="2:65" s="1" customFormat="1" ht="16.5" customHeight="1">
      <c r="B532" s="34"/>
      <c r="C532" s="133" t="s">
        <v>1470</v>
      </c>
      <c r="D532" s="133" t="s">
        <v>215</v>
      </c>
      <c r="E532" s="134" t="s">
        <v>10704</v>
      </c>
      <c r="F532" s="135" t="s">
        <v>10705</v>
      </c>
      <c r="G532" s="136" t="s">
        <v>624</v>
      </c>
      <c r="H532" s="137">
        <v>1</v>
      </c>
      <c r="I532" s="138"/>
      <c r="J532" s="139">
        <f>ROUND(I532*H532,2)</f>
        <v>0</v>
      </c>
      <c r="K532" s="135" t="s">
        <v>5488</v>
      </c>
      <c r="L532" s="34"/>
      <c r="M532" s="140" t="s">
        <v>19</v>
      </c>
      <c r="N532" s="141" t="s">
        <v>40</v>
      </c>
      <c r="P532" s="142">
        <f>O532*H532</f>
        <v>0</v>
      </c>
      <c r="Q532" s="142">
        <v>0</v>
      </c>
      <c r="R532" s="142">
        <f>Q532*H532</f>
        <v>0</v>
      </c>
      <c r="S532" s="142">
        <v>0</v>
      </c>
      <c r="T532" s="143">
        <f>S532*H532</f>
        <v>0</v>
      </c>
      <c r="AR532" s="144" t="s">
        <v>316</v>
      </c>
      <c r="AT532" s="144" t="s">
        <v>215</v>
      </c>
      <c r="AU532" s="144" t="s">
        <v>79</v>
      </c>
      <c r="AY532" s="19" t="s">
        <v>212</v>
      </c>
      <c r="BE532" s="145">
        <f>IF(N532="základní",J532,0)</f>
        <v>0</v>
      </c>
      <c r="BF532" s="145">
        <f>IF(N532="snížená",J532,0)</f>
        <v>0</v>
      </c>
      <c r="BG532" s="145">
        <f>IF(N532="zákl. přenesená",J532,0)</f>
        <v>0</v>
      </c>
      <c r="BH532" s="145">
        <f>IF(N532="sníž. přenesená",J532,0)</f>
        <v>0</v>
      </c>
      <c r="BI532" s="145">
        <f>IF(N532="nulová",J532,0)</f>
        <v>0</v>
      </c>
      <c r="BJ532" s="19" t="s">
        <v>77</v>
      </c>
      <c r="BK532" s="145">
        <f>ROUND(I532*H532,2)</f>
        <v>0</v>
      </c>
      <c r="BL532" s="19" t="s">
        <v>316</v>
      </c>
      <c r="BM532" s="144" t="s">
        <v>10706</v>
      </c>
    </row>
    <row r="533" spans="2:65" s="12" customFormat="1">
      <c r="B533" s="152"/>
      <c r="D533" s="150" t="s">
        <v>226</v>
      </c>
      <c r="E533" s="153" t="s">
        <v>19</v>
      </c>
      <c r="F533" s="154" t="s">
        <v>5581</v>
      </c>
      <c r="H533" s="155">
        <v>1</v>
      </c>
      <c r="I533" s="156"/>
      <c r="L533" s="152"/>
      <c r="M533" s="157"/>
      <c r="T533" s="158"/>
      <c r="AT533" s="153" t="s">
        <v>226</v>
      </c>
      <c r="AU533" s="153" t="s">
        <v>79</v>
      </c>
      <c r="AV533" s="12" t="s">
        <v>79</v>
      </c>
      <c r="AW533" s="12" t="s">
        <v>31</v>
      </c>
      <c r="AX533" s="12" t="s">
        <v>77</v>
      </c>
      <c r="AY533" s="153" t="s">
        <v>212</v>
      </c>
    </row>
    <row r="534" spans="2:65" s="1" customFormat="1" ht="16.5" customHeight="1">
      <c r="B534" s="34"/>
      <c r="C534" s="133" t="s">
        <v>1476</v>
      </c>
      <c r="D534" s="133" t="s">
        <v>215</v>
      </c>
      <c r="E534" s="134" t="s">
        <v>10707</v>
      </c>
      <c r="F534" s="135" t="s">
        <v>10708</v>
      </c>
      <c r="G534" s="136" t="s">
        <v>624</v>
      </c>
      <c r="H534" s="137">
        <v>1</v>
      </c>
      <c r="I534" s="138"/>
      <c r="J534" s="139">
        <f>ROUND(I534*H534,2)</f>
        <v>0</v>
      </c>
      <c r="K534" s="135" t="s">
        <v>5488</v>
      </c>
      <c r="L534" s="34"/>
      <c r="M534" s="140" t="s">
        <v>19</v>
      </c>
      <c r="N534" s="141" t="s">
        <v>40</v>
      </c>
      <c r="P534" s="142">
        <f>O534*H534</f>
        <v>0</v>
      </c>
      <c r="Q534" s="142">
        <v>0</v>
      </c>
      <c r="R534" s="142">
        <f>Q534*H534</f>
        <v>0</v>
      </c>
      <c r="S534" s="142">
        <v>0</v>
      </c>
      <c r="T534" s="143">
        <f>S534*H534</f>
        <v>0</v>
      </c>
      <c r="AR534" s="144" t="s">
        <v>316</v>
      </c>
      <c r="AT534" s="144" t="s">
        <v>215</v>
      </c>
      <c r="AU534" s="144" t="s">
        <v>79</v>
      </c>
      <c r="AY534" s="19" t="s">
        <v>212</v>
      </c>
      <c r="BE534" s="145">
        <f>IF(N534="základní",J534,0)</f>
        <v>0</v>
      </c>
      <c r="BF534" s="145">
        <f>IF(N534="snížená",J534,0)</f>
        <v>0</v>
      </c>
      <c r="BG534" s="145">
        <f>IF(N534="zákl. přenesená",J534,0)</f>
        <v>0</v>
      </c>
      <c r="BH534" s="145">
        <f>IF(N534="sníž. přenesená",J534,0)</f>
        <v>0</v>
      </c>
      <c r="BI534" s="145">
        <f>IF(N534="nulová",J534,0)</f>
        <v>0</v>
      </c>
      <c r="BJ534" s="19" t="s">
        <v>77</v>
      </c>
      <c r="BK534" s="145">
        <f>ROUND(I534*H534,2)</f>
        <v>0</v>
      </c>
      <c r="BL534" s="19" t="s">
        <v>316</v>
      </c>
      <c r="BM534" s="144" t="s">
        <v>10709</v>
      </c>
    </row>
    <row r="535" spans="2:65" s="12" customFormat="1">
      <c r="B535" s="152"/>
      <c r="D535" s="150" t="s">
        <v>226</v>
      </c>
      <c r="E535" s="153" t="s">
        <v>19</v>
      </c>
      <c r="F535" s="154" t="s">
        <v>6100</v>
      </c>
      <c r="H535" s="155">
        <v>1</v>
      </c>
      <c r="I535" s="156"/>
      <c r="L535" s="152"/>
      <c r="M535" s="157"/>
      <c r="T535" s="158"/>
      <c r="AT535" s="153" t="s">
        <v>226</v>
      </c>
      <c r="AU535" s="153" t="s">
        <v>79</v>
      </c>
      <c r="AV535" s="12" t="s">
        <v>79</v>
      </c>
      <c r="AW535" s="12" t="s">
        <v>31</v>
      </c>
      <c r="AX535" s="12" t="s">
        <v>77</v>
      </c>
      <c r="AY535" s="153" t="s">
        <v>212</v>
      </c>
    </row>
    <row r="536" spans="2:65" s="1" customFormat="1" ht="16.5" customHeight="1">
      <c r="B536" s="34"/>
      <c r="C536" s="133" t="s">
        <v>1485</v>
      </c>
      <c r="D536" s="133" t="s">
        <v>215</v>
      </c>
      <c r="E536" s="134" t="s">
        <v>10710</v>
      </c>
      <c r="F536" s="135" t="s">
        <v>10711</v>
      </c>
      <c r="G536" s="136" t="s">
        <v>624</v>
      </c>
      <c r="H536" s="137">
        <v>4</v>
      </c>
      <c r="I536" s="138"/>
      <c r="J536" s="139">
        <f>ROUND(I536*H536,2)</f>
        <v>0</v>
      </c>
      <c r="K536" s="135" t="s">
        <v>5488</v>
      </c>
      <c r="L536" s="34"/>
      <c r="M536" s="140" t="s">
        <v>19</v>
      </c>
      <c r="N536" s="141" t="s">
        <v>40</v>
      </c>
      <c r="P536" s="142">
        <f>O536*H536</f>
        <v>0</v>
      </c>
      <c r="Q536" s="142">
        <v>0</v>
      </c>
      <c r="R536" s="142">
        <f>Q536*H536</f>
        <v>0</v>
      </c>
      <c r="S536" s="142">
        <v>0</v>
      </c>
      <c r="T536" s="143">
        <f>S536*H536</f>
        <v>0</v>
      </c>
      <c r="AR536" s="144" t="s">
        <v>316</v>
      </c>
      <c r="AT536" s="144" t="s">
        <v>215</v>
      </c>
      <c r="AU536" s="144" t="s">
        <v>79</v>
      </c>
      <c r="AY536" s="19" t="s">
        <v>212</v>
      </c>
      <c r="BE536" s="145">
        <f>IF(N536="základní",J536,0)</f>
        <v>0</v>
      </c>
      <c r="BF536" s="145">
        <f>IF(N536="snížená",J536,0)</f>
        <v>0</v>
      </c>
      <c r="BG536" s="145">
        <f>IF(N536="zákl. přenesená",J536,0)</f>
        <v>0</v>
      </c>
      <c r="BH536" s="145">
        <f>IF(N536="sníž. přenesená",J536,0)</f>
        <v>0</v>
      </c>
      <c r="BI536" s="145">
        <f>IF(N536="nulová",J536,0)</f>
        <v>0</v>
      </c>
      <c r="BJ536" s="19" t="s">
        <v>77</v>
      </c>
      <c r="BK536" s="145">
        <f>ROUND(I536*H536,2)</f>
        <v>0</v>
      </c>
      <c r="BL536" s="19" t="s">
        <v>316</v>
      </c>
      <c r="BM536" s="144" t="s">
        <v>10712</v>
      </c>
    </row>
    <row r="537" spans="2:65" s="12" customFormat="1">
      <c r="B537" s="152"/>
      <c r="D537" s="150" t="s">
        <v>226</v>
      </c>
      <c r="E537" s="153" t="s">
        <v>19</v>
      </c>
      <c r="F537" s="154" t="s">
        <v>8862</v>
      </c>
      <c r="H537" s="155">
        <v>4</v>
      </c>
      <c r="I537" s="156"/>
      <c r="L537" s="152"/>
      <c r="M537" s="157"/>
      <c r="T537" s="158"/>
      <c r="AT537" s="153" t="s">
        <v>226</v>
      </c>
      <c r="AU537" s="153" t="s">
        <v>79</v>
      </c>
      <c r="AV537" s="12" t="s">
        <v>79</v>
      </c>
      <c r="AW537" s="12" t="s">
        <v>31</v>
      </c>
      <c r="AX537" s="12" t="s">
        <v>77</v>
      </c>
      <c r="AY537" s="153" t="s">
        <v>212</v>
      </c>
    </row>
    <row r="538" spans="2:65" s="1" customFormat="1" ht="16.5" customHeight="1">
      <c r="B538" s="34"/>
      <c r="C538" s="133" t="s">
        <v>1492</v>
      </c>
      <c r="D538" s="133" t="s">
        <v>215</v>
      </c>
      <c r="E538" s="134" t="s">
        <v>10713</v>
      </c>
      <c r="F538" s="135" t="s">
        <v>10714</v>
      </c>
      <c r="G538" s="136" t="s">
        <v>624</v>
      </c>
      <c r="H538" s="137">
        <v>23</v>
      </c>
      <c r="I538" s="138"/>
      <c r="J538" s="139">
        <f>ROUND(I538*H538,2)</f>
        <v>0</v>
      </c>
      <c r="K538" s="135" t="s">
        <v>5488</v>
      </c>
      <c r="L538" s="34"/>
      <c r="M538" s="140" t="s">
        <v>19</v>
      </c>
      <c r="N538" s="141" t="s">
        <v>40</v>
      </c>
      <c r="P538" s="142">
        <f>O538*H538</f>
        <v>0</v>
      </c>
      <c r="Q538" s="142">
        <v>0</v>
      </c>
      <c r="R538" s="142">
        <f>Q538*H538</f>
        <v>0</v>
      </c>
      <c r="S538" s="142">
        <v>0</v>
      </c>
      <c r="T538" s="143">
        <f>S538*H538</f>
        <v>0</v>
      </c>
      <c r="AR538" s="144" t="s">
        <v>316</v>
      </c>
      <c r="AT538" s="144" t="s">
        <v>215</v>
      </c>
      <c r="AU538" s="144" t="s">
        <v>79</v>
      </c>
      <c r="AY538" s="19" t="s">
        <v>212</v>
      </c>
      <c r="BE538" s="145">
        <f>IF(N538="základní",J538,0)</f>
        <v>0</v>
      </c>
      <c r="BF538" s="145">
        <f>IF(N538="snížená",J538,0)</f>
        <v>0</v>
      </c>
      <c r="BG538" s="145">
        <f>IF(N538="zákl. přenesená",J538,0)</f>
        <v>0</v>
      </c>
      <c r="BH538" s="145">
        <f>IF(N538="sníž. přenesená",J538,0)</f>
        <v>0</v>
      </c>
      <c r="BI538" s="145">
        <f>IF(N538="nulová",J538,0)</f>
        <v>0</v>
      </c>
      <c r="BJ538" s="19" t="s">
        <v>77</v>
      </c>
      <c r="BK538" s="145">
        <f>ROUND(I538*H538,2)</f>
        <v>0</v>
      </c>
      <c r="BL538" s="19" t="s">
        <v>316</v>
      </c>
      <c r="BM538" s="144" t="s">
        <v>10715</v>
      </c>
    </row>
    <row r="539" spans="2:65" s="12" customFormat="1">
      <c r="B539" s="152"/>
      <c r="D539" s="150" t="s">
        <v>226</v>
      </c>
      <c r="E539" s="153" t="s">
        <v>19</v>
      </c>
      <c r="F539" s="154" t="s">
        <v>8479</v>
      </c>
      <c r="H539" s="155">
        <v>6</v>
      </c>
      <c r="I539" s="156"/>
      <c r="L539" s="152"/>
      <c r="M539" s="157"/>
      <c r="T539" s="158"/>
      <c r="AT539" s="153" t="s">
        <v>226</v>
      </c>
      <c r="AU539" s="153" t="s">
        <v>79</v>
      </c>
      <c r="AV539" s="12" t="s">
        <v>79</v>
      </c>
      <c r="AW539" s="12" t="s">
        <v>31</v>
      </c>
      <c r="AX539" s="12" t="s">
        <v>69</v>
      </c>
      <c r="AY539" s="153" t="s">
        <v>212</v>
      </c>
    </row>
    <row r="540" spans="2:65" s="12" customFormat="1">
      <c r="B540" s="152"/>
      <c r="D540" s="150" t="s">
        <v>226</v>
      </c>
      <c r="E540" s="153" t="s">
        <v>19</v>
      </c>
      <c r="F540" s="154" t="s">
        <v>8938</v>
      </c>
      <c r="H540" s="155">
        <v>6</v>
      </c>
      <c r="I540" s="156"/>
      <c r="L540" s="152"/>
      <c r="M540" s="157"/>
      <c r="T540" s="158"/>
      <c r="AT540" s="153" t="s">
        <v>226</v>
      </c>
      <c r="AU540" s="153" t="s">
        <v>79</v>
      </c>
      <c r="AV540" s="12" t="s">
        <v>79</v>
      </c>
      <c r="AW540" s="12" t="s">
        <v>31</v>
      </c>
      <c r="AX540" s="12" t="s">
        <v>69</v>
      </c>
      <c r="AY540" s="153" t="s">
        <v>212</v>
      </c>
    </row>
    <row r="541" spans="2:65" s="12" customFormat="1">
      <c r="B541" s="152"/>
      <c r="D541" s="150" t="s">
        <v>226</v>
      </c>
      <c r="E541" s="153" t="s">
        <v>19</v>
      </c>
      <c r="F541" s="154" t="s">
        <v>6413</v>
      </c>
      <c r="H541" s="155">
        <v>5</v>
      </c>
      <c r="I541" s="156"/>
      <c r="L541" s="152"/>
      <c r="M541" s="157"/>
      <c r="T541" s="158"/>
      <c r="AT541" s="153" t="s">
        <v>226</v>
      </c>
      <c r="AU541" s="153" t="s">
        <v>79</v>
      </c>
      <c r="AV541" s="12" t="s">
        <v>79</v>
      </c>
      <c r="AW541" s="12" t="s">
        <v>31</v>
      </c>
      <c r="AX541" s="12" t="s">
        <v>69</v>
      </c>
      <c r="AY541" s="153" t="s">
        <v>212</v>
      </c>
    </row>
    <row r="542" spans="2:65" s="12" customFormat="1">
      <c r="B542" s="152"/>
      <c r="D542" s="150" t="s">
        <v>226</v>
      </c>
      <c r="E542" s="153" t="s">
        <v>19</v>
      </c>
      <c r="F542" s="154" t="s">
        <v>8864</v>
      </c>
      <c r="H542" s="155">
        <v>6</v>
      </c>
      <c r="I542" s="156"/>
      <c r="L542" s="152"/>
      <c r="M542" s="157"/>
      <c r="T542" s="158"/>
      <c r="AT542" s="153" t="s">
        <v>226</v>
      </c>
      <c r="AU542" s="153" t="s">
        <v>79</v>
      </c>
      <c r="AV542" s="12" t="s">
        <v>79</v>
      </c>
      <c r="AW542" s="12" t="s">
        <v>31</v>
      </c>
      <c r="AX542" s="12" t="s">
        <v>69</v>
      </c>
      <c r="AY542" s="153" t="s">
        <v>212</v>
      </c>
    </row>
    <row r="543" spans="2:65" s="13" customFormat="1">
      <c r="B543" s="159"/>
      <c r="D543" s="150" t="s">
        <v>226</v>
      </c>
      <c r="E543" s="160" t="s">
        <v>19</v>
      </c>
      <c r="F543" s="161" t="s">
        <v>228</v>
      </c>
      <c r="H543" s="162">
        <v>23</v>
      </c>
      <c r="I543" s="163"/>
      <c r="L543" s="159"/>
      <c r="M543" s="164"/>
      <c r="T543" s="165"/>
      <c r="AT543" s="160" t="s">
        <v>226</v>
      </c>
      <c r="AU543" s="160" t="s">
        <v>79</v>
      </c>
      <c r="AV543" s="13" t="s">
        <v>229</v>
      </c>
      <c r="AW543" s="13" t="s">
        <v>31</v>
      </c>
      <c r="AX543" s="13" t="s">
        <v>77</v>
      </c>
      <c r="AY543" s="160" t="s">
        <v>212</v>
      </c>
    </row>
    <row r="544" spans="2:65" s="1" customFormat="1" ht="16.5" customHeight="1">
      <c r="B544" s="34"/>
      <c r="C544" s="133" t="s">
        <v>1505</v>
      </c>
      <c r="D544" s="133" t="s">
        <v>215</v>
      </c>
      <c r="E544" s="134" t="s">
        <v>10716</v>
      </c>
      <c r="F544" s="135" t="s">
        <v>10717</v>
      </c>
      <c r="G544" s="136" t="s">
        <v>218</v>
      </c>
      <c r="H544" s="137">
        <v>1</v>
      </c>
      <c r="I544" s="138"/>
      <c r="J544" s="139">
        <f>ROUND(I544*H544,2)</f>
        <v>0</v>
      </c>
      <c r="K544" s="135" t="s">
        <v>5488</v>
      </c>
      <c r="L544" s="34"/>
      <c r="M544" s="140" t="s">
        <v>19</v>
      </c>
      <c r="N544" s="141" t="s">
        <v>40</v>
      </c>
      <c r="P544" s="142">
        <f>O544*H544</f>
        <v>0</v>
      </c>
      <c r="Q544" s="142">
        <v>0</v>
      </c>
      <c r="R544" s="142">
        <f>Q544*H544</f>
        <v>0</v>
      </c>
      <c r="S544" s="142">
        <v>0</v>
      </c>
      <c r="T544" s="143">
        <f>S544*H544</f>
        <v>0</v>
      </c>
      <c r="AR544" s="144" t="s">
        <v>229</v>
      </c>
      <c r="AT544" s="144" t="s">
        <v>215</v>
      </c>
      <c r="AU544" s="144" t="s">
        <v>79</v>
      </c>
      <c r="AY544" s="19" t="s">
        <v>212</v>
      </c>
      <c r="BE544" s="145">
        <f>IF(N544="základní",J544,0)</f>
        <v>0</v>
      </c>
      <c r="BF544" s="145">
        <f>IF(N544="snížená",J544,0)</f>
        <v>0</v>
      </c>
      <c r="BG544" s="145">
        <f>IF(N544="zákl. přenesená",J544,0)</f>
        <v>0</v>
      </c>
      <c r="BH544" s="145">
        <f>IF(N544="sníž. přenesená",J544,0)</f>
        <v>0</v>
      </c>
      <c r="BI544" s="145">
        <f>IF(N544="nulová",J544,0)</f>
        <v>0</v>
      </c>
      <c r="BJ544" s="19" t="s">
        <v>77</v>
      </c>
      <c r="BK544" s="145">
        <f>ROUND(I544*H544,2)</f>
        <v>0</v>
      </c>
      <c r="BL544" s="19" t="s">
        <v>229</v>
      </c>
      <c r="BM544" s="144" t="s">
        <v>10718</v>
      </c>
    </row>
    <row r="545" spans="2:65" s="1" customFormat="1" ht="24.2" customHeight="1">
      <c r="B545" s="34"/>
      <c r="C545" s="133" t="s">
        <v>1524</v>
      </c>
      <c r="D545" s="133" t="s">
        <v>215</v>
      </c>
      <c r="E545" s="134" t="s">
        <v>10719</v>
      </c>
      <c r="F545" s="135" t="s">
        <v>10720</v>
      </c>
      <c r="G545" s="136" t="s">
        <v>4232</v>
      </c>
      <c r="H545" s="196"/>
      <c r="I545" s="138"/>
      <c r="J545" s="139">
        <f>ROUND(I545*H545,2)</f>
        <v>0</v>
      </c>
      <c r="K545" s="135" t="s">
        <v>219</v>
      </c>
      <c r="L545" s="34"/>
      <c r="M545" s="140" t="s">
        <v>19</v>
      </c>
      <c r="N545" s="141" t="s">
        <v>40</v>
      </c>
      <c r="P545" s="142">
        <f>O545*H545</f>
        <v>0</v>
      </c>
      <c r="Q545" s="142">
        <v>0</v>
      </c>
      <c r="R545" s="142">
        <f>Q545*H545</f>
        <v>0</v>
      </c>
      <c r="S545" s="142">
        <v>0</v>
      </c>
      <c r="T545" s="143">
        <f>S545*H545</f>
        <v>0</v>
      </c>
      <c r="AR545" s="144" t="s">
        <v>229</v>
      </c>
      <c r="AT545" s="144" t="s">
        <v>215</v>
      </c>
      <c r="AU545" s="144" t="s">
        <v>79</v>
      </c>
      <c r="AY545" s="19" t="s">
        <v>212</v>
      </c>
      <c r="BE545" s="145">
        <f>IF(N545="základní",J545,0)</f>
        <v>0</v>
      </c>
      <c r="BF545" s="145">
        <f>IF(N545="snížená",J545,0)</f>
        <v>0</v>
      </c>
      <c r="BG545" s="145">
        <f>IF(N545="zákl. přenesená",J545,0)</f>
        <v>0</v>
      </c>
      <c r="BH545" s="145">
        <f>IF(N545="sníž. přenesená",J545,0)</f>
        <v>0</v>
      </c>
      <c r="BI545" s="145">
        <f>IF(N545="nulová",J545,0)</f>
        <v>0</v>
      </c>
      <c r="BJ545" s="19" t="s">
        <v>77</v>
      </c>
      <c r="BK545" s="145">
        <f>ROUND(I545*H545,2)</f>
        <v>0</v>
      </c>
      <c r="BL545" s="19" t="s">
        <v>229</v>
      </c>
      <c r="BM545" s="144" t="s">
        <v>10721</v>
      </c>
    </row>
    <row r="546" spans="2:65" s="1" customFormat="1">
      <c r="B546" s="34"/>
      <c r="D546" s="146" t="s">
        <v>222</v>
      </c>
      <c r="F546" s="147" t="s">
        <v>10722</v>
      </c>
      <c r="I546" s="148"/>
      <c r="L546" s="34"/>
      <c r="M546" s="149"/>
      <c r="T546" s="55"/>
      <c r="AT546" s="19" t="s">
        <v>222</v>
      </c>
      <c r="AU546" s="19" t="s">
        <v>79</v>
      </c>
    </row>
    <row r="547" spans="2:65" s="1" customFormat="1" ht="16.5" customHeight="1">
      <c r="B547" s="34"/>
      <c r="C547" s="133" t="s">
        <v>1532</v>
      </c>
      <c r="D547" s="133" t="s">
        <v>215</v>
      </c>
      <c r="E547" s="134" t="s">
        <v>10274</v>
      </c>
      <c r="F547" s="135" t="s">
        <v>10275</v>
      </c>
      <c r="G547" s="136" t="s">
        <v>408</v>
      </c>
      <c r="H547" s="137">
        <v>16</v>
      </c>
      <c r="I547" s="138"/>
      <c r="J547" s="139">
        <f>ROUND(I547*H547,2)</f>
        <v>0</v>
      </c>
      <c r="K547" s="135" t="s">
        <v>219</v>
      </c>
      <c r="L547" s="34"/>
      <c r="M547" s="140" t="s">
        <v>19</v>
      </c>
      <c r="N547" s="141" t="s">
        <v>40</v>
      </c>
      <c r="P547" s="142">
        <f>O547*H547</f>
        <v>0</v>
      </c>
      <c r="Q547" s="142">
        <v>0</v>
      </c>
      <c r="R547" s="142">
        <f>Q547*H547</f>
        <v>0</v>
      </c>
      <c r="S547" s="142">
        <v>0</v>
      </c>
      <c r="T547" s="143">
        <f>S547*H547</f>
        <v>0</v>
      </c>
      <c r="AR547" s="144" t="s">
        <v>229</v>
      </c>
      <c r="AT547" s="144" t="s">
        <v>215</v>
      </c>
      <c r="AU547" s="144" t="s">
        <v>79</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229</v>
      </c>
      <c r="BM547" s="144" t="s">
        <v>10723</v>
      </c>
    </row>
    <row r="548" spans="2:65" s="1" customFormat="1">
      <c r="B548" s="34"/>
      <c r="D548" s="146" t="s">
        <v>222</v>
      </c>
      <c r="F548" s="147" t="s">
        <v>10277</v>
      </c>
      <c r="I548" s="148"/>
      <c r="L548" s="34"/>
      <c r="M548" s="149"/>
      <c r="T548" s="55"/>
      <c r="AT548" s="19" t="s">
        <v>222</v>
      </c>
      <c r="AU548" s="19" t="s">
        <v>79</v>
      </c>
    </row>
    <row r="549" spans="2:65" s="1" customFormat="1" ht="29.25">
      <c r="B549" s="34"/>
      <c r="D549" s="150" t="s">
        <v>224</v>
      </c>
      <c r="F549" s="151" t="s">
        <v>6435</v>
      </c>
      <c r="I549" s="148"/>
      <c r="L549" s="34"/>
      <c r="M549" s="197"/>
      <c r="N549" s="198"/>
      <c r="O549" s="198"/>
      <c r="P549" s="198"/>
      <c r="Q549" s="198"/>
      <c r="R549" s="198"/>
      <c r="S549" s="198"/>
      <c r="T549" s="199"/>
      <c r="AT549" s="19" t="s">
        <v>224</v>
      </c>
      <c r="AU549" s="19" t="s">
        <v>79</v>
      </c>
    </row>
    <row r="550" spans="2:65" s="1" customFormat="1" ht="6.95" customHeight="1">
      <c r="B550" s="43"/>
      <c r="C550" s="44"/>
      <c r="D550" s="44"/>
      <c r="E550" s="44"/>
      <c r="F550" s="44"/>
      <c r="G550" s="44"/>
      <c r="H550" s="44"/>
      <c r="I550" s="44"/>
      <c r="J550" s="44"/>
      <c r="K550" s="44"/>
      <c r="L550" s="34"/>
    </row>
  </sheetData>
  <sheetProtection algorithmName="SHA-512" hashValue="J4UFW6tKAUEzM9x3NeeKscb1FxKQOcOwBsRtMEQzbVSaxZO5DZl2L9WhGort4mI3AX7XK28qqB7Dd+vcCBGBhg==" saltValue="RQpvZSAV53go1kNBcDcZhULU7ccOv3b79lsVMfWE8ELAHWj1roPDwzUKR+nuxwioIZ2UxLU9s02K5nxvSaNHdQ==" spinCount="100000" sheet="1" objects="1" scenarios="1" formatColumns="0" formatRows="0" autoFilter="0"/>
  <autoFilter ref="C83:K549" xr:uid="{00000000-0009-0000-0000-00000E000000}"/>
  <mergeCells count="9">
    <mergeCell ref="E50:H50"/>
    <mergeCell ref="E74:H74"/>
    <mergeCell ref="E76:H76"/>
    <mergeCell ref="L2:V2"/>
    <mergeCell ref="E7:H7"/>
    <mergeCell ref="E9:H9"/>
    <mergeCell ref="E18:H18"/>
    <mergeCell ref="E27:H27"/>
    <mergeCell ref="E48:H48"/>
  </mergeCells>
  <hyperlinks>
    <hyperlink ref="F140" r:id="rId1" xr:uid="{00000000-0004-0000-0E00-000000000000}"/>
    <hyperlink ref="F142" r:id="rId2" xr:uid="{00000000-0004-0000-0E00-000001000000}"/>
    <hyperlink ref="F146" r:id="rId3" xr:uid="{00000000-0004-0000-0E00-000002000000}"/>
    <hyperlink ref="F170" r:id="rId4" xr:uid="{00000000-0004-0000-0E00-000003000000}"/>
    <hyperlink ref="F179" r:id="rId5" xr:uid="{00000000-0004-0000-0E00-000004000000}"/>
    <hyperlink ref="F189" r:id="rId6" xr:uid="{00000000-0004-0000-0E00-000005000000}"/>
    <hyperlink ref="F201" r:id="rId7" xr:uid="{00000000-0004-0000-0E00-000006000000}"/>
    <hyperlink ref="F212" r:id="rId8" xr:uid="{00000000-0004-0000-0E00-000007000000}"/>
    <hyperlink ref="F221" r:id="rId9" xr:uid="{00000000-0004-0000-0E00-000008000000}"/>
    <hyperlink ref="F229" r:id="rId10" xr:uid="{00000000-0004-0000-0E00-000009000000}"/>
    <hyperlink ref="F241" r:id="rId11" xr:uid="{00000000-0004-0000-0E00-00000A000000}"/>
    <hyperlink ref="F245" r:id="rId12" xr:uid="{00000000-0004-0000-0E00-00000B000000}"/>
    <hyperlink ref="F249" r:id="rId13" xr:uid="{00000000-0004-0000-0E00-00000C000000}"/>
    <hyperlink ref="F253" r:id="rId14" xr:uid="{00000000-0004-0000-0E00-00000D000000}"/>
    <hyperlink ref="F262" r:id="rId15" xr:uid="{00000000-0004-0000-0E00-00000E000000}"/>
    <hyperlink ref="F267" r:id="rId16" xr:uid="{00000000-0004-0000-0E00-00000F000000}"/>
    <hyperlink ref="F273" r:id="rId17" xr:uid="{00000000-0004-0000-0E00-000010000000}"/>
    <hyperlink ref="F275" r:id="rId18" xr:uid="{00000000-0004-0000-0E00-000011000000}"/>
    <hyperlink ref="F279" r:id="rId19" xr:uid="{00000000-0004-0000-0E00-000012000000}"/>
    <hyperlink ref="F282" r:id="rId20" xr:uid="{00000000-0004-0000-0E00-000013000000}"/>
    <hyperlink ref="F285" r:id="rId21" xr:uid="{00000000-0004-0000-0E00-000014000000}"/>
    <hyperlink ref="F288" r:id="rId22" xr:uid="{00000000-0004-0000-0E00-000015000000}"/>
    <hyperlink ref="F293" r:id="rId23" xr:uid="{00000000-0004-0000-0E00-000016000000}"/>
    <hyperlink ref="F296" r:id="rId24" xr:uid="{00000000-0004-0000-0E00-000017000000}"/>
    <hyperlink ref="F301" r:id="rId25" xr:uid="{00000000-0004-0000-0E00-000018000000}"/>
    <hyperlink ref="F306" r:id="rId26" xr:uid="{00000000-0004-0000-0E00-000019000000}"/>
    <hyperlink ref="F309" r:id="rId27" xr:uid="{00000000-0004-0000-0E00-00001A000000}"/>
    <hyperlink ref="F432" r:id="rId28" xr:uid="{00000000-0004-0000-0E00-00001B000000}"/>
    <hyperlink ref="F434" r:id="rId29" xr:uid="{00000000-0004-0000-0E00-00001C000000}"/>
    <hyperlink ref="F546" r:id="rId30" xr:uid="{00000000-0004-0000-0E00-00001D000000}"/>
    <hyperlink ref="F548" r:id="rId31" xr:uid="{00000000-0004-0000-0E00-00001E000000}"/>
  </hyperlinks>
  <pageMargins left="0.39374999999999999" right="0.39374999999999999" top="0.39374999999999999" bottom="0.39374999999999999" header="0" footer="0"/>
  <pageSetup paperSize="9" scale="84" fitToHeight="100" orientation="landscape" blackAndWhite="1" r:id="rId32"/>
  <headerFooter>
    <oddFooter>&amp;CStrana &amp;P z &amp;N</oddFooter>
  </headerFooter>
  <drawing r:id="rId3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1086"/>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121</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10724</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ROUND(J86,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ROUND((SUM(BE86:BE1085)),  2)</f>
        <v>0</v>
      </c>
      <c r="I33" s="95">
        <v>0.21</v>
      </c>
      <c r="J33" s="85">
        <f>ROUND(((SUM(BE86:BE1085))*I33),  2)</f>
        <v>0</v>
      </c>
      <c r="L33" s="34"/>
    </row>
    <row r="34" spans="2:12" s="1" customFormat="1" ht="14.45" customHeight="1">
      <c r="B34" s="34"/>
      <c r="E34" s="29" t="s">
        <v>41</v>
      </c>
      <c r="F34" s="85">
        <f>ROUND((SUM(BF86:BF1085)),  2)</f>
        <v>0</v>
      </c>
      <c r="I34" s="95">
        <v>0.12</v>
      </c>
      <c r="J34" s="85">
        <f>ROUND(((SUM(BF86:BF1085))*I34),  2)</f>
        <v>0</v>
      </c>
      <c r="L34" s="34"/>
    </row>
    <row r="35" spans="2:12" s="1" customFormat="1" ht="14.45" hidden="1" customHeight="1">
      <c r="B35" s="34"/>
      <c r="E35" s="29" t="s">
        <v>42</v>
      </c>
      <c r="F35" s="85">
        <f>ROUND((SUM(BG86:BG1085)),  2)</f>
        <v>0</v>
      </c>
      <c r="I35" s="95">
        <v>0.21</v>
      </c>
      <c r="J35" s="85">
        <f>0</f>
        <v>0</v>
      </c>
      <c r="L35" s="34"/>
    </row>
    <row r="36" spans="2:12" s="1" customFormat="1" ht="14.45" hidden="1" customHeight="1">
      <c r="B36" s="34"/>
      <c r="E36" s="29" t="s">
        <v>43</v>
      </c>
      <c r="F36" s="85">
        <f>ROUND((SUM(BH86:BH1085)),  2)</f>
        <v>0</v>
      </c>
      <c r="I36" s="95">
        <v>0.12</v>
      </c>
      <c r="J36" s="85">
        <f>0</f>
        <v>0</v>
      </c>
      <c r="L36" s="34"/>
    </row>
    <row r="37" spans="2:12" s="1" customFormat="1" ht="14.45" hidden="1" customHeight="1">
      <c r="B37" s="34"/>
      <c r="E37" s="29" t="s">
        <v>44</v>
      </c>
      <c r="F37" s="85">
        <f>ROUND((SUM(BI86:BI1085)),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D.1.2.4.b. - CHLAZENÍ</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J86</f>
        <v>0</v>
      </c>
      <c r="L59" s="34"/>
      <c r="AU59" s="19" t="s">
        <v>189</v>
      </c>
    </row>
    <row r="60" spans="2:47" s="8" customFormat="1" ht="24.95" customHeight="1">
      <c r="B60" s="105"/>
      <c r="D60" s="106" t="s">
        <v>377</v>
      </c>
      <c r="E60" s="107"/>
      <c r="F60" s="107"/>
      <c r="G60" s="107"/>
      <c r="H60" s="107"/>
      <c r="I60" s="107"/>
      <c r="J60" s="108">
        <f>J87</f>
        <v>0</v>
      </c>
      <c r="L60" s="105"/>
    </row>
    <row r="61" spans="2:47" s="9" customFormat="1" ht="19.899999999999999" customHeight="1">
      <c r="B61" s="109"/>
      <c r="D61" s="110" t="s">
        <v>389</v>
      </c>
      <c r="E61" s="111"/>
      <c r="F61" s="111"/>
      <c r="G61" s="111"/>
      <c r="H61" s="111"/>
      <c r="I61" s="111"/>
      <c r="J61" s="112">
        <f>J88</f>
        <v>0</v>
      </c>
      <c r="L61" s="109"/>
    </row>
    <row r="62" spans="2:47" s="9" customFormat="1" ht="14.85" customHeight="1">
      <c r="B62" s="109"/>
      <c r="D62" s="110" t="s">
        <v>10725</v>
      </c>
      <c r="E62" s="111"/>
      <c r="F62" s="111"/>
      <c r="G62" s="111"/>
      <c r="H62" s="111"/>
      <c r="I62" s="111"/>
      <c r="J62" s="112">
        <f>J89</f>
        <v>0</v>
      </c>
      <c r="L62" s="109"/>
    </row>
    <row r="63" spans="2:47" s="9" customFormat="1" ht="14.85" customHeight="1">
      <c r="B63" s="109"/>
      <c r="D63" s="110" t="s">
        <v>10726</v>
      </c>
      <c r="E63" s="111"/>
      <c r="F63" s="111"/>
      <c r="G63" s="111"/>
      <c r="H63" s="111"/>
      <c r="I63" s="111"/>
      <c r="J63" s="112">
        <f>J236</f>
        <v>0</v>
      </c>
      <c r="L63" s="109"/>
    </row>
    <row r="64" spans="2:47" s="9" customFormat="1" ht="14.85" customHeight="1">
      <c r="B64" s="109"/>
      <c r="D64" s="110" t="s">
        <v>10727</v>
      </c>
      <c r="E64" s="111"/>
      <c r="F64" s="111"/>
      <c r="G64" s="111"/>
      <c r="H64" s="111"/>
      <c r="I64" s="111"/>
      <c r="J64" s="112">
        <f>J575</f>
        <v>0</v>
      </c>
      <c r="L64" s="109"/>
    </row>
    <row r="65" spans="2:12" s="9" customFormat="1" ht="14.85" customHeight="1">
      <c r="B65" s="109"/>
      <c r="D65" s="110" t="s">
        <v>10728</v>
      </c>
      <c r="E65" s="111"/>
      <c r="F65" s="111"/>
      <c r="G65" s="111"/>
      <c r="H65" s="111"/>
      <c r="I65" s="111"/>
      <c r="J65" s="112">
        <f>J1008</f>
        <v>0</v>
      </c>
      <c r="L65" s="109"/>
    </row>
    <row r="66" spans="2:12" s="9" customFormat="1" ht="19.899999999999999" customHeight="1">
      <c r="B66" s="109"/>
      <c r="D66" s="110" t="s">
        <v>2656</v>
      </c>
      <c r="E66" s="111"/>
      <c r="F66" s="111"/>
      <c r="G66" s="111"/>
      <c r="H66" s="111"/>
      <c r="I66" s="111"/>
      <c r="J66" s="112">
        <f>J1020</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5" t="str">
        <f>E7</f>
        <v>Stavební úpravy budovy N (CEETe II) v areálu VŠB-TUO - Úpravy po DI - rev_a</v>
      </c>
      <c r="F76" s="366"/>
      <c r="G76" s="366"/>
      <c r="H76" s="366"/>
      <c r="L76" s="34"/>
    </row>
    <row r="77" spans="2:12" s="1" customFormat="1" ht="12" customHeight="1">
      <c r="B77" s="34"/>
      <c r="C77" s="29" t="s">
        <v>181</v>
      </c>
      <c r="L77" s="34"/>
    </row>
    <row r="78" spans="2:12" s="1" customFormat="1" ht="16.5" customHeight="1">
      <c r="B78" s="34"/>
      <c r="E78" s="356" t="str">
        <f>E9</f>
        <v>D.1.2.4.b. - CHLAZENÍ</v>
      </c>
      <c r="F78" s="364"/>
      <c r="G78" s="364"/>
      <c r="H78" s="364"/>
      <c r="L78" s="34"/>
    </row>
    <row r="79" spans="2:12" s="1" customFormat="1" ht="6.95" customHeight="1">
      <c r="B79" s="34"/>
      <c r="L79" s="34"/>
    </row>
    <row r="80" spans="2:12" s="1" customFormat="1" ht="12" customHeight="1">
      <c r="B80" s="34"/>
      <c r="C80" s="29" t="s">
        <v>21</v>
      </c>
      <c r="F80" s="27" t="str">
        <f>F12</f>
        <v xml:space="preserve"> </v>
      </c>
      <c r="I80" s="29" t="s">
        <v>23</v>
      </c>
      <c r="J80" s="51" t="str">
        <f>IF(J12="","",J12)</f>
        <v>1. 10. 2025</v>
      </c>
      <c r="L80" s="34"/>
    </row>
    <row r="81" spans="2:65" s="1" customFormat="1" ht="6.95" customHeight="1">
      <c r="B81" s="34"/>
      <c r="L81" s="34"/>
    </row>
    <row r="82" spans="2:65" s="1" customFormat="1" ht="15.2" customHeight="1">
      <c r="B82" s="34"/>
      <c r="C82" s="29" t="s">
        <v>25</v>
      </c>
      <c r="F82" s="27" t="str">
        <f>E15</f>
        <v xml:space="preserve"> </v>
      </c>
      <c r="I82" s="29" t="s">
        <v>30</v>
      </c>
      <c r="J82" s="32" t="str">
        <f>E21</f>
        <v xml:space="preserve"> </v>
      </c>
      <c r="L82" s="34"/>
    </row>
    <row r="83" spans="2:65" s="1" customFormat="1" ht="15.2" customHeight="1">
      <c r="B83" s="34"/>
      <c r="C83" s="29" t="s">
        <v>28</v>
      </c>
      <c r="F83" s="27" t="str">
        <f>IF(E18="","",E18)</f>
        <v>Vyplň údaj</v>
      </c>
      <c r="I83" s="29" t="s">
        <v>32</v>
      </c>
      <c r="J83" s="32" t="str">
        <f>E24</f>
        <v xml:space="preserve"> </v>
      </c>
      <c r="L83" s="34"/>
    </row>
    <row r="84" spans="2:65" s="1" customFormat="1" ht="10.35" customHeight="1">
      <c r="B84" s="34"/>
      <c r="L84" s="34"/>
    </row>
    <row r="85" spans="2:65" s="10" customFormat="1" ht="29.25" customHeight="1">
      <c r="B85" s="113"/>
      <c r="C85" s="114" t="s">
        <v>198</v>
      </c>
      <c r="D85" s="115" t="s">
        <v>54</v>
      </c>
      <c r="E85" s="115" t="s">
        <v>50</v>
      </c>
      <c r="F85" s="115" t="s">
        <v>51</v>
      </c>
      <c r="G85" s="115" t="s">
        <v>199</v>
      </c>
      <c r="H85" s="115" t="s">
        <v>200</v>
      </c>
      <c r="I85" s="115" t="s">
        <v>201</v>
      </c>
      <c r="J85" s="115" t="s">
        <v>188</v>
      </c>
      <c r="K85" s="116" t="s">
        <v>202</v>
      </c>
      <c r="L85" s="113"/>
      <c r="M85" s="58" t="s">
        <v>19</v>
      </c>
      <c r="N85" s="59" t="s">
        <v>39</v>
      </c>
      <c r="O85" s="59" t="s">
        <v>203</v>
      </c>
      <c r="P85" s="59" t="s">
        <v>204</v>
      </c>
      <c r="Q85" s="59" t="s">
        <v>205</v>
      </c>
      <c r="R85" s="59" t="s">
        <v>206</v>
      </c>
      <c r="S85" s="59" t="s">
        <v>207</v>
      </c>
      <c r="T85" s="60" t="s">
        <v>208</v>
      </c>
    </row>
    <row r="86" spans="2:65" s="1" customFormat="1" ht="22.9" customHeight="1">
      <c r="B86" s="34"/>
      <c r="C86" s="63" t="s">
        <v>209</v>
      </c>
      <c r="J86" s="117">
        <f>BK86</f>
        <v>0</v>
      </c>
      <c r="L86" s="34"/>
      <c r="M86" s="61"/>
      <c r="N86" s="52"/>
      <c r="O86" s="52"/>
      <c r="P86" s="118">
        <f>P87</f>
        <v>0</v>
      </c>
      <c r="Q86" s="52"/>
      <c r="R86" s="118">
        <f>R87</f>
        <v>20.017193780000007</v>
      </c>
      <c r="S86" s="52"/>
      <c r="T86" s="119">
        <f>T87</f>
        <v>0</v>
      </c>
      <c r="AT86" s="19" t="s">
        <v>68</v>
      </c>
      <c r="AU86" s="19" t="s">
        <v>189</v>
      </c>
      <c r="BK86" s="120">
        <f>BK87</f>
        <v>0</v>
      </c>
    </row>
    <row r="87" spans="2:65" s="11" customFormat="1" ht="25.9" customHeight="1">
      <c r="B87" s="121"/>
      <c r="D87" s="122" t="s">
        <v>68</v>
      </c>
      <c r="E87" s="123" t="s">
        <v>1379</v>
      </c>
      <c r="F87" s="123" t="s">
        <v>1380</v>
      </c>
      <c r="I87" s="124"/>
      <c r="J87" s="125">
        <f>BK87</f>
        <v>0</v>
      </c>
      <c r="L87" s="121"/>
      <c r="M87" s="126"/>
      <c r="P87" s="127">
        <f>P88+P1020</f>
        <v>0</v>
      </c>
      <c r="R87" s="127">
        <f>R88+R1020</f>
        <v>20.017193780000007</v>
      </c>
      <c r="T87" s="128">
        <f>T88+T1020</f>
        <v>0</v>
      </c>
      <c r="AR87" s="122" t="s">
        <v>79</v>
      </c>
      <c r="AT87" s="129" t="s">
        <v>68</v>
      </c>
      <c r="AU87" s="129" t="s">
        <v>69</v>
      </c>
      <c r="AY87" s="122" t="s">
        <v>212</v>
      </c>
      <c r="BK87" s="130">
        <f>BK88+BK1020</f>
        <v>0</v>
      </c>
    </row>
    <row r="88" spans="2:65" s="11" customFormat="1" ht="22.9" customHeight="1">
      <c r="B88" s="121"/>
      <c r="D88" s="122" t="s">
        <v>68</v>
      </c>
      <c r="E88" s="131" t="s">
        <v>1917</v>
      </c>
      <c r="F88" s="131" t="s">
        <v>1918</v>
      </c>
      <c r="I88" s="124"/>
      <c r="J88" s="132">
        <f>BK88</f>
        <v>0</v>
      </c>
      <c r="L88" s="121"/>
      <c r="M88" s="126"/>
      <c r="P88" s="127">
        <f>P89+P236+P575+P1008</f>
        <v>0</v>
      </c>
      <c r="R88" s="127">
        <f>R89+R236+R575+R1008</f>
        <v>19.226634580000006</v>
      </c>
      <c r="T88" s="128">
        <f>T89+T236+T575+T1008</f>
        <v>0</v>
      </c>
      <c r="AR88" s="122" t="s">
        <v>79</v>
      </c>
      <c r="AT88" s="129" t="s">
        <v>68</v>
      </c>
      <c r="AU88" s="129" t="s">
        <v>77</v>
      </c>
      <c r="AY88" s="122" t="s">
        <v>212</v>
      </c>
      <c r="BK88" s="130">
        <f>BK89+BK236+BK575+BK1008</f>
        <v>0</v>
      </c>
    </row>
    <row r="89" spans="2:65" s="11" customFormat="1" ht="20.85" customHeight="1">
      <c r="B89" s="121"/>
      <c r="D89" s="122" t="s">
        <v>68</v>
      </c>
      <c r="E89" s="131" t="s">
        <v>10729</v>
      </c>
      <c r="F89" s="131" t="s">
        <v>10730</v>
      </c>
      <c r="I89" s="124"/>
      <c r="J89" s="132">
        <f>BK89</f>
        <v>0</v>
      </c>
      <c r="L89" s="121"/>
      <c r="M89" s="126"/>
      <c r="P89" s="127">
        <f>SUM(P90:P235)</f>
        <v>0</v>
      </c>
      <c r="R89" s="127">
        <f>SUM(R90:R235)</f>
        <v>0</v>
      </c>
      <c r="T89" s="128">
        <f>SUM(T90:T235)</f>
        <v>0</v>
      </c>
      <c r="AR89" s="122" t="s">
        <v>79</v>
      </c>
      <c r="AT89" s="129" t="s">
        <v>68</v>
      </c>
      <c r="AU89" s="129" t="s">
        <v>79</v>
      </c>
      <c r="AY89" s="122" t="s">
        <v>212</v>
      </c>
      <c r="BK89" s="130">
        <f>SUM(BK90:BK235)</f>
        <v>0</v>
      </c>
    </row>
    <row r="90" spans="2:65" s="1" customFormat="1" ht="16.5" customHeight="1">
      <c r="B90" s="34"/>
      <c r="C90" s="133" t="s">
        <v>77</v>
      </c>
      <c r="D90" s="133" t="s">
        <v>215</v>
      </c>
      <c r="E90" s="134" t="s">
        <v>1920</v>
      </c>
      <c r="F90" s="135" t="s">
        <v>10731</v>
      </c>
      <c r="G90" s="136" t="s">
        <v>624</v>
      </c>
      <c r="H90" s="137">
        <v>1</v>
      </c>
      <c r="I90" s="138"/>
      <c r="J90" s="139">
        <f>ROUND(I90*H90,2)</f>
        <v>0</v>
      </c>
      <c r="K90" s="135" t="s">
        <v>245</v>
      </c>
      <c r="L90" s="34"/>
      <c r="M90" s="140" t="s">
        <v>19</v>
      </c>
      <c r="N90" s="141" t="s">
        <v>40</v>
      </c>
      <c r="P90" s="142">
        <f>O90*H90</f>
        <v>0</v>
      </c>
      <c r="Q90" s="142">
        <v>0</v>
      </c>
      <c r="R90" s="142">
        <f>Q90*H90</f>
        <v>0</v>
      </c>
      <c r="S90" s="142">
        <v>0</v>
      </c>
      <c r="T90" s="143">
        <f>S90*H90</f>
        <v>0</v>
      </c>
      <c r="AR90" s="144" t="s">
        <v>316</v>
      </c>
      <c r="AT90" s="144" t="s">
        <v>215</v>
      </c>
      <c r="AU90" s="144" t="s">
        <v>236</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10732</v>
      </c>
    </row>
    <row r="91" spans="2:65" s="1" customFormat="1" ht="117">
      <c r="B91" s="34"/>
      <c r="D91" s="150" t="s">
        <v>224</v>
      </c>
      <c r="F91" s="151" t="s">
        <v>10733</v>
      </c>
      <c r="I91" s="148"/>
      <c r="L91" s="34"/>
      <c r="M91" s="149"/>
      <c r="T91" s="55"/>
      <c r="AT91" s="19" t="s">
        <v>224</v>
      </c>
      <c r="AU91" s="19" t="s">
        <v>236</v>
      </c>
    </row>
    <row r="92" spans="2:65" s="12" customFormat="1">
      <c r="B92" s="152"/>
      <c r="D92" s="150" t="s">
        <v>226</v>
      </c>
      <c r="E92" s="153" t="s">
        <v>19</v>
      </c>
      <c r="F92" s="154" t="s">
        <v>10734</v>
      </c>
      <c r="H92" s="155">
        <v>1</v>
      </c>
      <c r="I92" s="156"/>
      <c r="L92" s="152"/>
      <c r="M92" s="157"/>
      <c r="T92" s="158"/>
      <c r="AT92" s="153" t="s">
        <v>226</v>
      </c>
      <c r="AU92" s="153" t="s">
        <v>236</v>
      </c>
      <c r="AV92" s="12" t="s">
        <v>79</v>
      </c>
      <c r="AW92" s="12" t="s">
        <v>31</v>
      </c>
      <c r="AX92" s="12" t="s">
        <v>69</v>
      </c>
      <c r="AY92" s="153" t="s">
        <v>212</v>
      </c>
    </row>
    <row r="93" spans="2:65" s="13" customFormat="1">
      <c r="B93" s="159"/>
      <c r="D93" s="150" t="s">
        <v>226</v>
      </c>
      <c r="E93" s="160" t="s">
        <v>19</v>
      </c>
      <c r="F93" s="161" t="s">
        <v>228</v>
      </c>
      <c r="H93" s="162">
        <v>1</v>
      </c>
      <c r="I93" s="163"/>
      <c r="L93" s="159"/>
      <c r="M93" s="164"/>
      <c r="T93" s="165"/>
      <c r="AT93" s="160" t="s">
        <v>226</v>
      </c>
      <c r="AU93" s="160" t="s">
        <v>236</v>
      </c>
      <c r="AV93" s="13" t="s">
        <v>229</v>
      </c>
      <c r="AW93" s="13" t="s">
        <v>31</v>
      </c>
      <c r="AX93" s="13" t="s">
        <v>77</v>
      </c>
      <c r="AY93" s="160" t="s">
        <v>212</v>
      </c>
    </row>
    <row r="94" spans="2:65" s="1" customFormat="1" ht="16.5" customHeight="1">
      <c r="B94" s="34"/>
      <c r="C94" s="133" t="s">
        <v>79</v>
      </c>
      <c r="D94" s="133" t="s">
        <v>215</v>
      </c>
      <c r="E94" s="134" t="s">
        <v>1927</v>
      </c>
      <c r="F94" s="135" t="s">
        <v>10735</v>
      </c>
      <c r="G94" s="136" t="s">
        <v>624</v>
      </c>
      <c r="H94" s="137">
        <v>1</v>
      </c>
      <c r="I94" s="138"/>
      <c r="J94" s="139">
        <f>ROUND(I94*H94,2)</f>
        <v>0</v>
      </c>
      <c r="K94" s="135" t="s">
        <v>245</v>
      </c>
      <c r="L94" s="34"/>
      <c r="M94" s="140" t="s">
        <v>19</v>
      </c>
      <c r="N94" s="141" t="s">
        <v>40</v>
      </c>
      <c r="P94" s="142">
        <f>O94*H94</f>
        <v>0</v>
      </c>
      <c r="Q94" s="142">
        <v>0</v>
      </c>
      <c r="R94" s="142">
        <f>Q94*H94</f>
        <v>0</v>
      </c>
      <c r="S94" s="142">
        <v>0</v>
      </c>
      <c r="T94" s="143">
        <f>S94*H94</f>
        <v>0</v>
      </c>
      <c r="AR94" s="144" t="s">
        <v>316</v>
      </c>
      <c r="AT94" s="144" t="s">
        <v>215</v>
      </c>
      <c r="AU94" s="144" t="s">
        <v>236</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316</v>
      </c>
      <c r="BM94" s="144" t="s">
        <v>10736</v>
      </c>
    </row>
    <row r="95" spans="2:65" s="1" customFormat="1" ht="117">
      <c r="B95" s="34"/>
      <c r="D95" s="150" t="s">
        <v>224</v>
      </c>
      <c r="F95" s="151" t="s">
        <v>10733</v>
      </c>
      <c r="I95" s="148"/>
      <c r="L95" s="34"/>
      <c r="M95" s="149"/>
      <c r="T95" s="55"/>
      <c r="AT95" s="19" t="s">
        <v>224</v>
      </c>
      <c r="AU95" s="19" t="s">
        <v>236</v>
      </c>
    </row>
    <row r="96" spans="2:65" s="12" customFormat="1">
      <c r="B96" s="152"/>
      <c r="D96" s="150" t="s">
        <v>226</v>
      </c>
      <c r="E96" s="153" t="s">
        <v>19</v>
      </c>
      <c r="F96" s="154" t="s">
        <v>10734</v>
      </c>
      <c r="H96" s="155">
        <v>1</v>
      </c>
      <c r="I96" s="156"/>
      <c r="L96" s="152"/>
      <c r="M96" s="157"/>
      <c r="T96" s="158"/>
      <c r="AT96" s="153" t="s">
        <v>226</v>
      </c>
      <c r="AU96" s="153" t="s">
        <v>236</v>
      </c>
      <c r="AV96" s="12" t="s">
        <v>79</v>
      </c>
      <c r="AW96" s="12" t="s">
        <v>31</v>
      </c>
      <c r="AX96" s="12" t="s">
        <v>69</v>
      </c>
      <c r="AY96" s="153" t="s">
        <v>212</v>
      </c>
    </row>
    <row r="97" spans="2:65" s="13" customFormat="1">
      <c r="B97" s="159"/>
      <c r="D97" s="150" t="s">
        <v>226</v>
      </c>
      <c r="E97" s="160" t="s">
        <v>19</v>
      </c>
      <c r="F97" s="161" t="s">
        <v>228</v>
      </c>
      <c r="H97" s="162">
        <v>1</v>
      </c>
      <c r="I97" s="163"/>
      <c r="L97" s="159"/>
      <c r="M97" s="164"/>
      <c r="T97" s="165"/>
      <c r="AT97" s="160" t="s">
        <v>226</v>
      </c>
      <c r="AU97" s="160" t="s">
        <v>236</v>
      </c>
      <c r="AV97" s="13" t="s">
        <v>229</v>
      </c>
      <c r="AW97" s="13" t="s">
        <v>31</v>
      </c>
      <c r="AX97" s="13" t="s">
        <v>77</v>
      </c>
      <c r="AY97" s="160" t="s">
        <v>212</v>
      </c>
    </row>
    <row r="98" spans="2:65" s="1" customFormat="1" ht="16.5" customHeight="1">
      <c r="B98" s="34"/>
      <c r="C98" s="133" t="s">
        <v>236</v>
      </c>
      <c r="D98" s="133" t="s">
        <v>215</v>
      </c>
      <c r="E98" s="134" t="s">
        <v>10737</v>
      </c>
      <c r="F98" s="135" t="s">
        <v>10738</v>
      </c>
      <c r="G98" s="136" t="s">
        <v>624</v>
      </c>
      <c r="H98" s="137">
        <v>1</v>
      </c>
      <c r="I98" s="138"/>
      <c r="J98" s="139">
        <f>ROUND(I98*H98,2)</f>
        <v>0</v>
      </c>
      <c r="K98" s="135" t="s">
        <v>245</v>
      </c>
      <c r="L98" s="34"/>
      <c r="M98" s="140" t="s">
        <v>19</v>
      </c>
      <c r="N98" s="141" t="s">
        <v>40</v>
      </c>
      <c r="P98" s="142">
        <f>O98*H98</f>
        <v>0</v>
      </c>
      <c r="Q98" s="142">
        <v>0</v>
      </c>
      <c r="R98" s="142">
        <f>Q98*H98</f>
        <v>0</v>
      </c>
      <c r="S98" s="142">
        <v>0</v>
      </c>
      <c r="T98" s="143">
        <f>S98*H98</f>
        <v>0</v>
      </c>
      <c r="AR98" s="144" t="s">
        <v>316</v>
      </c>
      <c r="AT98" s="144" t="s">
        <v>215</v>
      </c>
      <c r="AU98" s="144" t="s">
        <v>236</v>
      </c>
      <c r="AY98" s="19" t="s">
        <v>212</v>
      </c>
      <c r="BE98" s="145">
        <f>IF(N98="základní",J98,0)</f>
        <v>0</v>
      </c>
      <c r="BF98" s="145">
        <f>IF(N98="snížená",J98,0)</f>
        <v>0</v>
      </c>
      <c r="BG98" s="145">
        <f>IF(N98="zákl. přenesená",J98,0)</f>
        <v>0</v>
      </c>
      <c r="BH98" s="145">
        <f>IF(N98="sníž. přenesená",J98,0)</f>
        <v>0</v>
      </c>
      <c r="BI98" s="145">
        <f>IF(N98="nulová",J98,0)</f>
        <v>0</v>
      </c>
      <c r="BJ98" s="19" t="s">
        <v>77</v>
      </c>
      <c r="BK98" s="145">
        <f>ROUND(I98*H98,2)</f>
        <v>0</v>
      </c>
      <c r="BL98" s="19" t="s">
        <v>316</v>
      </c>
      <c r="BM98" s="144" t="s">
        <v>10739</v>
      </c>
    </row>
    <row r="99" spans="2:65" s="1" customFormat="1" ht="39">
      <c r="B99" s="34"/>
      <c r="D99" s="150" t="s">
        <v>224</v>
      </c>
      <c r="F99" s="151" t="s">
        <v>10740</v>
      </c>
      <c r="I99" s="148"/>
      <c r="L99" s="34"/>
      <c r="M99" s="149"/>
      <c r="T99" s="55"/>
      <c r="AT99" s="19" t="s">
        <v>224</v>
      </c>
      <c r="AU99" s="19" t="s">
        <v>236</v>
      </c>
    </row>
    <row r="100" spans="2:65" s="1" customFormat="1" ht="16.5" customHeight="1">
      <c r="B100" s="34"/>
      <c r="C100" s="133" t="s">
        <v>229</v>
      </c>
      <c r="D100" s="133" t="s">
        <v>215</v>
      </c>
      <c r="E100" s="134" t="s">
        <v>10741</v>
      </c>
      <c r="F100" s="135" t="s">
        <v>10742</v>
      </c>
      <c r="G100" s="136" t="s">
        <v>624</v>
      </c>
      <c r="H100" s="137">
        <v>1</v>
      </c>
      <c r="I100" s="138"/>
      <c r="J100" s="139">
        <f>ROUND(I100*H100,2)</f>
        <v>0</v>
      </c>
      <c r="K100" s="135" t="s">
        <v>245</v>
      </c>
      <c r="L100" s="34"/>
      <c r="M100" s="140" t="s">
        <v>19</v>
      </c>
      <c r="N100" s="141" t="s">
        <v>40</v>
      </c>
      <c r="P100" s="142">
        <f>O100*H100</f>
        <v>0</v>
      </c>
      <c r="Q100" s="142">
        <v>0</v>
      </c>
      <c r="R100" s="142">
        <f>Q100*H100</f>
        <v>0</v>
      </c>
      <c r="S100" s="142">
        <v>0</v>
      </c>
      <c r="T100" s="143">
        <f>S100*H100</f>
        <v>0</v>
      </c>
      <c r="AR100" s="144" t="s">
        <v>316</v>
      </c>
      <c r="AT100" s="144" t="s">
        <v>215</v>
      </c>
      <c r="AU100" s="144" t="s">
        <v>236</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316</v>
      </c>
      <c r="BM100" s="144" t="s">
        <v>10743</v>
      </c>
    </row>
    <row r="101" spans="2:65" s="1" customFormat="1" ht="39">
      <c r="B101" s="34"/>
      <c r="D101" s="150" t="s">
        <v>224</v>
      </c>
      <c r="F101" s="151" t="s">
        <v>10740</v>
      </c>
      <c r="I101" s="148"/>
      <c r="L101" s="34"/>
      <c r="M101" s="149"/>
      <c r="T101" s="55"/>
      <c r="AT101" s="19" t="s">
        <v>224</v>
      </c>
      <c r="AU101" s="19" t="s">
        <v>236</v>
      </c>
    </row>
    <row r="102" spans="2:65" s="1" customFormat="1" ht="16.5" customHeight="1">
      <c r="B102" s="34"/>
      <c r="C102" s="133" t="s">
        <v>211</v>
      </c>
      <c r="D102" s="133" t="s">
        <v>215</v>
      </c>
      <c r="E102" s="134" t="s">
        <v>10744</v>
      </c>
      <c r="F102" s="135" t="s">
        <v>10745</v>
      </c>
      <c r="G102" s="136" t="s">
        <v>495</v>
      </c>
      <c r="H102" s="137">
        <v>31.68</v>
      </c>
      <c r="I102" s="138"/>
      <c r="J102" s="139">
        <f>ROUND(I102*H102,2)</f>
        <v>0</v>
      </c>
      <c r="K102" s="135" t="s">
        <v>245</v>
      </c>
      <c r="L102" s="34"/>
      <c r="M102" s="140" t="s">
        <v>19</v>
      </c>
      <c r="N102" s="141" t="s">
        <v>40</v>
      </c>
      <c r="P102" s="142">
        <f>O102*H102</f>
        <v>0</v>
      </c>
      <c r="Q102" s="142">
        <v>0</v>
      </c>
      <c r="R102" s="142">
        <f>Q102*H102</f>
        <v>0</v>
      </c>
      <c r="S102" s="142">
        <v>0</v>
      </c>
      <c r="T102" s="143">
        <f>S102*H102</f>
        <v>0</v>
      </c>
      <c r="AR102" s="144" t="s">
        <v>316</v>
      </c>
      <c r="AT102" s="144" t="s">
        <v>215</v>
      </c>
      <c r="AU102" s="144" t="s">
        <v>236</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316</v>
      </c>
      <c r="BM102" s="144" t="s">
        <v>10746</v>
      </c>
    </row>
    <row r="103" spans="2:65" s="1" customFormat="1" ht="39">
      <c r="B103" s="34"/>
      <c r="D103" s="150" t="s">
        <v>224</v>
      </c>
      <c r="F103" s="151" t="s">
        <v>10747</v>
      </c>
      <c r="I103" s="148"/>
      <c r="L103" s="34"/>
      <c r="M103" s="149"/>
      <c r="T103" s="55"/>
      <c r="AT103" s="19" t="s">
        <v>224</v>
      </c>
      <c r="AU103" s="19" t="s">
        <v>236</v>
      </c>
    </row>
    <row r="104" spans="2:65" s="12" customFormat="1">
      <c r="B104" s="152"/>
      <c r="D104" s="150" t="s">
        <v>226</v>
      </c>
      <c r="E104" s="153" t="s">
        <v>19</v>
      </c>
      <c r="F104" s="154" t="s">
        <v>10748</v>
      </c>
      <c r="H104" s="155">
        <v>31.68</v>
      </c>
      <c r="I104" s="156"/>
      <c r="L104" s="152"/>
      <c r="M104" s="157"/>
      <c r="T104" s="158"/>
      <c r="AT104" s="153" t="s">
        <v>226</v>
      </c>
      <c r="AU104" s="153" t="s">
        <v>236</v>
      </c>
      <c r="AV104" s="12" t="s">
        <v>79</v>
      </c>
      <c r="AW104" s="12" t="s">
        <v>31</v>
      </c>
      <c r="AX104" s="12" t="s">
        <v>69</v>
      </c>
      <c r="AY104" s="153" t="s">
        <v>212</v>
      </c>
    </row>
    <row r="105" spans="2:65" s="13" customFormat="1">
      <c r="B105" s="159"/>
      <c r="D105" s="150" t="s">
        <v>226</v>
      </c>
      <c r="E105" s="160" t="s">
        <v>19</v>
      </c>
      <c r="F105" s="161" t="s">
        <v>228</v>
      </c>
      <c r="H105" s="162">
        <v>31.68</v>
      </c>
      <c r="I105" s="163"/>
      <c r="L105" s="159"/>
      <c r="M105" s="164"/>
      <c r="T105" s="165"/>
      <c r="AT105" s="160" t="s">
        <v>226</v>
      </c>
      <c r="AU105" s="160" t="s">
        <v>236</v>
      </c>
      <c r="AV105" s="13" t="s">
        <v>229</v>
      </c>
      <c r="AW105" s="13" t="s">
        <v>31</v>
      </c>
      <c r="AX105" s="13" t="s">
        <v>77</v>
      </c>
      <c r="AY105" s="160" t="s">
        <v>212</v>
      </c>
    </row>
    <row r="106" spans="2:65" s="1" customFormat="1" ht="16.5" customHeight="1">
      <c r="B106" s="34"/>
      <c r="C106" s="133" t="s">
        <v>253</v>
      </c>
      <c r="D106" s="133" t="s">
        <v>215</v>
      </c>
      <c r="E106" s="134" t="s">
        <v>10749</v>
      </c>
      <c r="F106" s="135" t="s">
        <v>10750</v>
      </c>
      <c r="G106" s="136" t="s">
        <v>495</v>
      </c>
      <c r="H106" s="137">
        <v>4.8600000000000003</v>
      </c>
      <c r="I106" s="138"/>
      <c r="J106" s="139">
        <f>ROUND(I106*H106,2)</f>
        <v>0</v>
      </c>
      <c r="K106" s="135" t="s">
        <v>245</v>
      </c>
      <c r="L106" s="34"/>
      <c r="M106" s="140" t="s">
        <v>19</v>
      </c>
      <c r="N106" s="141" t="s">
        <v>40</v>
      </c>
      <c r="P106" s="142">
        <f>O106*H106</f>
        <v>0</v>
      </c>
      <c r="Q106" s="142">
        <v>0</v>
      </c>
      <c r="R106" s="142">
        <f>Q106*H106</f>
        <v>0</v>
      </c>
      <c r="S106" s="142">
        <v>0</v>
      </c>
      <c r="T106" s="143">
        <f>S106*H106</f>
        <v>0</v>
      </c>
      <c r="AR106" s="144" t="s">
        <v>316</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10751</v>
      </c>
    </row>
    <row r="107" spans="2:65" s="1" customFormat="1" ht="39">
      <c r="B107" s="34"/>
      <c r="D107" s="150" t="s">
        <v>224</v>
      </c>
      <c r="F107" s="151" t="s">
        <v>10747</v>
      </c>
      <c r="I107" s="148"/>
      <c r="L107" s="34"/>
      <c r="M107" s="149"/>
      <c r="T107" s="55"/>
      <c r="AT107" s="19" t="s">
        <v>224</v>
      </c>
      <c r="AU107" s="19" t="s">
        <v>236</v>
      </c>
    </row>
    <row r="108" spans="2:65" s="12" customFormat="1">
      <c r="B108" s="152"/>
      <c r="D108" s="150" t="s">
        <v>226</v>
      </c>
      <c r="E108" s="153" t="s">
        <v>19</v>
      </c>
      <c r="F108" s="154" t="s">
        <v>10752</v>
      </c>
      <c r="H108" s="155">
        <v>4.8600000000000003</v>
      </c>
      <c r="I108" s="156"/>
      <c r="L108" s="152"/>
      <c r="M108" s="157"/>
      <c r="T108" s="158"/>
      <c r="AT108" s="153" t="s">
        <v>226</v>
      </c>
      <c r="AU108" s="153" t="s">
        <v>236</v>
      </c>
      <c r="AV108" s="12" t="s">
        <v>79</v>
      </c>
      <c r="AW108" s="12" t="s">
        <v>31</v>
      </c>
      <c r="AX108" s="12" t="s">
        <v>69</v>
      </c>
      <c r="AY108" s="153" t="s">
        <v>212</v>
      </c>
    </row>
    <row r="109" spans="2:65" s="13" customFormat="1">
      <c r="B109" s="159"/>
      <c r="D109" s="150" t="s">
        <v>226</v>
      </c>
      <c r="E109" s="160" t="s">
        <v>19</v>
      </c>
      <c r="F109" s="161" t="s">
        <v>228</v>
      </c>
      <c r="H109" s="162">
        <v>4.8600000000000003</v>
      </c>
      <c r="I109" s="163"/>
      <c r="L109" s="159"/>
      <c r="M109" s="164"/>
      <c r="T109" s="165"/>
      <c r="AT109" s="160" t="s">
        <v>226</v>
      </c>
      <c r="AU109" s="160" t="s">
        <v>236</v>
      </c>
      <c r="AV109" s="13" t="s">
        <v>229</v>
      </c>
      <c r="AW109" s="13" t="s">
        <v>31</v>
      </c>
      <c r="AX109" s="13" t="s">
        <v>77</v>
      </c>
      <c r="AY109" s="160" t="s">
        <v>212</v>
      </c>
    </row>
    <row r="110" spans="2:65" s="1" customFormat="1" ht="16.5" customHeight="1">
      <c r="B110" s="34"/>
      <c r="C110" s="133" t="s">
        <v>259</v>
      </c>
      <c r="D110" s="133" t="s">
        <v>215</v>
      </c>
      <c r="E110" s="134" t="s">
        <v>10753</v>
      </c>
      <c r="F110" s="135" t="s">
        <v>10754</v>
      </c>
      <c r="G110" s="136" t="s">
        <v>495</v>
      </c>
      <c r="H110" s="137">
        <v>27</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316</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316</v>
      </c>
      <c r="BM110" s="144" t="s">
        <v>10755</v>
      </c>
    </row>
    <row r="111" spans="2:65" s="1" customFormat="1" ht="39">
      <c r="B111" s="34"/>
      <c r="D111" s="150" t="s">
        <v>224</v>
      </c>
      <c r="F111" s="151" t="s">
        <v>10747</v>
      </c>
      <c r="I111" s="148"/>
      <c r="L111" s="34"/>
      <c r="M111" s="149"/>
      <c r="T111" s="55"/>
      <c r="AT111" s="19" t="s">
        <v>224</v>
      </c>
      <c r="AU111" s="19" t="s">
        <v>236</v>
      </c>
    </row>
    <row r="112" spans="2:65" s="12" customFormat="1">
      <c r="B112" s="152"/>
      <c r="D112" s="150" t="s">
        <v>226</v>
      </c>
      <c r="E112" s="153" t="s">
        <v>19</v>
      </c>
      <c r="F112" s="154" t="s">
        <v>10756</v>
      </c>
      <c r="H112" s="155">
        <v>27</v>
      </c>
      <c r="I112" s="156"/>
      <c r="L112" s="152"/>
      <c r="M112" s="157"/>
      <c r="T112" s="158"/>
      <c r="AT112" s="153" t="s">
        <v>226</v>
      </c>
      <c r="AU112" s="153" t="s">
        <v>236</v>
      </c>
      <c r="AV112" s="12" t="s">
        <v>79</v>
      </c>
      <c r="AW112" s="12" t="s">
        <v>31</v>
      </c>
      <c r="AX112" s="12" t="s">
        <v>69</v>
      </c>
      <c r="AY112" s="153" t="s">
        <v>212</v>
      </c>
    </row>
    <row r="113" spans="2:65" s="13" customFormat="1">
      <c r="B113" s="159"/>
      <c r="D113" s="150" t="s">
        <v>226</v>
      </c>
      <c r="E113" s="160" t="s">
        <v>19</v>
      </c>
      <c r="F113" s="161" t="s">
        <v>228</v>
      </c>
      <c r="H113" s="162">
        <v>27</v>
      </c>
      <c r="I113" s="163"/>
      <c r="L113" s="159"/>
      <c r="M113" s="164"/>
      <c r="T113" s="165"/>
      <c r="AT113" s="160" t="s">
        <v>226</v>
      </c>
      <c r="AU113" s="160" t="s">
        <v>236</v>
      </c>
      <c r="AV113" s="13" t="s">
        <v>229</v>
      </c>
      <c r="AW113" s="13" t="s">
        <v>31</v>
      </c>
      <c r="AX113" s="13" t="s">
        <v>77</v>
      </c>
      <c r="AY113" s="160" t="s">
        <v>212</v>
      </c>
    </row>
    <row r="114" spans="2:65" s="1" customFormat="1" ht="16.5" customHeight="1">
      <c r="B114" s="34"/>
      <c r="C114" s="133" t="s">
        <v>267</v>
      </c>
      <c r="D114" s="133" t="s">
        <v>215</v>
      </c>
      <c r="E114" s="134" t="s">
        <v>10757</v>
      </c>
      <c r="F114" s="135" t="s">
        <v>10758</v>
      </c>
      <c r="G114" s="136" t="s">
        <v>8579</v>
      </c>
      <c r="H114" s="137">
        <v>1</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236</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10759</v>
      </c>
    </row>
    <row r="115" spans="2:65" s="1" customFormat="1" ht="39">
      <c r="B115" s="34"/>
      <c r="D115" s="150" t="s">
        <v>224</v>
      </c>
      <c r="F115" s="151" t="s">
        <v>10760</v>
      </c>
      <c r="I115" s="148"/>
      <c r="L115" s="34"/>
      <c r="M115" s="149"/>
      <c r="T115" s="55"/>
      <c r="AT115" s="19" t="s">
        <v>224</v>
      </c>
      <c r="AU115" s="19" t="s">
        <v>236</v>
      </c>
    </row>
    <row r="116" spans="2:65" s="14" customFormat="1">
      <c r="B116" s="170"/>
      <c r="D116" s="150" t="s">
        <v>226</v>
      </c>
      <c r="E116" s="171" t="s">
        <v>19</v>
      </c>
      <c r="F116" s="172" t="s">
        <v>10761</v>
      </c>
      <c r="H116" s="171" t="s">
        <v>19</v>
      </c>
      <c r="I116" s="173"/>
      <c r="L116" s="170"/>
      <c r="M116" s="174"/>
      <c r="T116" s="175"/>
      <c r="AT116" s="171" t="s">
        <v>226</v>
      </c>
      <c r="AU116" s="171" t="s">
        <v>236</v>
      </c>
      <c r="AV116" s="14" t="s">
        <v>77</v>
      </c>
      <c r="AW116" s="14" t="s">
        <v>31</v>
      </c>
      <c r="AX116" s="14" t="s">
        <v>69</v>
      </c>
      <c r="AY116" s="171" t="s">
        <v>212</v>
      </c>
    </row>
    <row r="117" spans="2:65" s="12" customFormat="1">
      <c r="B117" s="152"/>
      <c r="D117" s="150" t="s">
        <v>226</v>
      </c>
      <c r="E117" s="153" t="s">
        <v>19</v>
      </c>
      <c r="F117" s="154" t="s">
        <v>10762</v>
      </c>
      <c r="H117" s="155">
        <v>1</v>
      </c>
      <c r="I117" s="156"/>
      <c r="L117" s="152"/>
      <c r="M117" s="157"/>
      <c r="T117" s="158"/>
      <c r="AT117" s="153" t="s">
        <v>226</v>
      </c>
      <c r="AU117" s="153" t="s">
        <v>236</v>
      </c>
      <c r="AV117" s="12" t="s">
        <v>79</v>
      </c>
      <c r="AW117" s="12" t="s">
        <v>31</v>
      </c>
      <c r="AX117" s="12" t="s">
        <v>69</v>
      </c>
      <c r="AY117" s="153" t="s">
        <v>212</v>
      </c>
    </row>
    <row r="118" spans="2:65" s="13" customFormat="1">
      <c r="B118" s="159"/>
      <c r="D118" s="150" t="s">
        <v>226</v>
      </c>
      <c r="E118" s="160" t="s">
        <v>19</v>
      </c>
      <c r="F118" s="161" t="s">
        <v>228</v>
      </c>
      <c r="H118" s="162">
        <v>1</v>
      </c>
      <c r="I118" s="163"/>
      <c r="L118" s="159"/>
      <c r="M118" s="164"/>
      <c r="T118" s="165"/>
      <c r="AT118" s="160" t="s">
        <v>226</v>
      </c>
      <c r="AU118" s="160" t="s">
        <v>236</v>
      </c>
      <c r="AV118" s="13" t="s">
        <v>229</v>
      </c>
      <c r="AW118" s="13" t="s">
        <v>31</v>
      </c>
      <c r="AX118" s="13" t="s">
        <v>77</v>
      </c>
      <c r="AY118" s="160" t="s">
        <v>212</v>
      </c>
    </row>
    <row r="119" spans="2:65" s="1" customFormat="1" ht="16.5" customHeight="1">
      <c r="B119" s="34"/>
      <c r="C119" s="133" t="s">
        <v>275</v>
      </c>
      <c r="D119" s="133" t="s">
        <v>215</v>
      </c>
      <c r="E119" s="134" t="s">
        <v>10763</v>
      </c>
      <c r="F119" s="135" t="s">
        <v>10764</v>
      </c>
      <c r="G119" s="136" t="s">
        <v>8579</v>
      </c>
      <c r="H119" s="137">
        <v>1</v>
      </c>
      <c r="I119" s="138"/>
      <c r="J119" s="139">
        <f>ROUND(I119*H119,2)</f>
        <v>0</v>
      </c>
      <c r="K119" s="135" t="s">
        <v>245</v>
      </c>
      <c r="L119" s="34"/>
      <c r="M119" s="140" t="s">
        <v>19</v>
      </c>
      <c r="N119" s="141" t="s">
        <v>40</v>
      </c>
      <c r="P119" s="142">
        <f>O119*H119</f>
        <v>0</v>
      </c>
      <c r="Q119" s="142">
        <v>0</v>
      </c>
      <c r="R119" s="142">
        <f>Q119*H119</f>
        <v>0</v>
      </c>
      <c r="S119" s="142">
        <v>0</v>
      </c>
      <c r="T119" s="143">
        <f>S119*H119</f>
        <v>0</v>
      </c>
      <c r="AR119" s="144" t="s">
        <v>316</v>
      </c>
      <c r="AT119" s="144" t="s">
        <v>215</v>
      </c>
      <c r="AU119" s="144" t="s">
        <v>236</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10765</v>
      </c>
    </row>
    <row r="120" spans="2:65" s="1" customFormat="1" ht="39">
      <c r="B120" s="34"/>
      <c r="D120" s="150" t="s">
        <v>224</v>
      </c>
      <c r="F120" s="151" t="s">
        <v>10766</v>
      </c>
      <c r="I120" s="148"/>
      <c r="L120" s="34"/>
      <c r="M120" s="149"/>
      <c r="T120" s="55"/>
      <c r="AT120" s="19" t="s">
        <v>224</v>
      </c>
      <c r="AU120" s="19" t="s">
        <v>236</v>
      </c>
    </row>
    <row r="121" spans="2:65" s="14" customFormat="1">
      <c r="B121" s="170"/>
      <c r="D121" s="150" t="s">
        <v>226</v>
      </c>
      <c r="E121" s="171" t="s">
        <v>19</v>
      </c>
      <c r="F121" s="172" t="s">
        <v>10761</v>
      </c>
      <c r="H121" s="171" t="s">
        <v>19</v>
      </c>
      <c r="I121" s="173"/>
      <c r="L121" s="170"/>
      <c r="M121" s="174"/>
      <c r="T121" s="175"/>
      <c r="AT121" s="171" t="s">
        <v>226</v>
      </c>
      <c r="AU121" s="171" t="s">
        <v>236</v>
      </c>
      <c r="AV121" s="14" t="s">
        <v>77</v>
      </c>
      <c r="AW121" s="14" t="s">
        <v>31</v>
      </c>
      <c r="AX121" s="14" t="s">
        <v>69</v>
      </c>
      <c r="AY121" s="171" t="s">
        <v>212</v>
      </c>
    </row>
    <row r="122" spans="2:65" s="12" customFormat="1">
      <c r="B122" s="152"/>
      <c r="D122" s="150" t="s">
        <v>226</v>
      </c>
      <c r="E122" s="153" t="s">
        <v>19</v>
      </c>
      <c r="F122" s="154" t="s">
        <v>10767</v>
      </c>
      <c r="H122" s="155">
        <v>1</v>
      </c>
      <c r="I122" s="156"/>
      <c r="L122" s="152"/>
      <c r="M122" s="157"/>
      <c r="T122" s="158"/>
      <c r="AT122" s="153" t="s">
        <v>226</v>
      </c>
      <c r="AU122" s="153" t="s">
        <v>236</v>
      </c>
      <c r="AV122" s="12" t="s">
        <v>79</v>
      </c>
      <c r="AW122" s="12" t="s">
        <v>31</v>
      </c>
      <c r="AX122" s="12" t="s">
        <v>69</v>
      </c>
      <c r="AY122" s="153" t="s">
        <v>212</v>
      </c>
    </row>
    <row r="123" spans="2:65" s="13" customFormat="1">
      <c r="B123" s="159"/>
      <c r="D123" s="150" t="s">
        <v>226</v>
      </c>
      <c r="E123" s="160" t="s">
        <v>19</v>
      </c>
      <c r="F123" s="161" t="s">
        <v>228</v>
      </c>
      <c r="H123" s="162">
        <v>1</v>
      </c>
      <c r="I123" s="163"/>
      <c r="L123" s="159"/>
      <c r="M123" s="164"/>
      <c r="T123" s="165"/>
      <c r="AT123" s="160" t="s">
        <v>226</v>
      </c>
      <c r="AU123" s="160" t="s">
        <v>236</v>
      </c>
      <c r="AV123" s="13" t="s">
        <v>229</v>
      </c>
      <c r="AW123" s="13" t="s">
        <v>31</v>
      </c>
      <c r="AX123" s="13" t="s">
        <v>77</v>
      </c>
      <c r="AY123" s="160" t="s">
        <v>212</v>
      </c>
    </row>
    <row r="124" spans="2:65" s="1" customFormat="1" ht="16.5" customHeight="1">
      <c r="B124" s="34"/>
      <c r="C124" s="133" t="s">
        <v>281</v>
      </c>
      <c r="D124" s="133" t="s">
        <v>215</v>
      </c>
      <c r="E124" s="134" t="s">
        <v>10768</v>
      </c>
      <c r="F124" s="135" t="s">
        <v>10769</v>
      </c>
      <c r="G124" s="136" t="s">
        <v>8579</v>
      </c>
      <c r="H124" s="137">
        <v>1</v>
      </c>
      <c r="I124" s="138"/>
      <c r="J124" s="139">
        <f>ROUND(I124*H124,2)</f>
        <v>0</v>
      </c>
      <c r="K124" s="135" t="s">
        <v>245</v>
      </c>
      <c r="L124" s="34"/>
      <c r="M124" s="140" t="s">
        <v>19</v>
      </c>
      <c r="N124" s="141" t="s">
        <v>40</v>
      </c>
      <c r="P124" s="142">
        <f>O124*H124</f>
        <v>0</v>
      </c>
      <c r="Q124" s="142">
        <v>0</v>
      </c>
      <c r="R124" s="142">
        <f>Q124*H124</f>
        <v>0</v>
      </c>
      <c r="S124" s="142">
        <v>0</v>
      </c>
      <c r="T124" s="143">
        <f>S124*H124</f>
        <v>0</v>
      </c>
      <c r="AR124" s="144" t="s">
        <v>316</v>
      </c>
      <c r="AT124" s="144" t="s">
        <v>215</v>
      </c>
      <c r="AU124" s="144" t="s">
        <v>236</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10770</v>
      </c>
    </row>
    <row r="125" spans="2:65" s="1" customFormat="1" ht="39">
      <c r="B125" s="34"/>
      <c r="D125" s="150" t="s">
        <v>224</v>
      </c>
      <c r="F125" s="151" t="s">
        <v>10771</v>
      </c>
      <c r="I125" s="148"/>
      <c r="L125" s="34"/>
      <c r="M125" s="149"/>
      <c r="T125" s="55"/>
      <c r="AT125" s="19" t="s">
        <v>224</v>
      </c>
      <c r="AU125" s="19" t="s">
        <v>236</v>
      </c>
    </row>
    <row r="126" spans="2:65" s="14" customFormat="1">
      <c r="B126" s="170"/>
      <c r="D126" s="150" t="s">
        <v>226</v>
      </c>
      <c r="E126" s="171" t="s">
        <v>19</v>
      </c>
      <c r="F126" s="172" t="s">
        <v>10761</v>
      </c>
      <c r="H126" s="171" t="s">
        <v>19</v>
      </c>
      <c r="I126" s="173"/>
      <c r="L126" s="170"/>
      <c r="M126" s="174"/>
      <c r="T126" s="175"/>
      <c r="AT126" s="171" t="s">
        <v>226</v>
      </c>
      <c r="AU126" s="171" t="s">
        <v>236</v>
      </c>
      <c r="AV126" s="14" t="s">
        <v>77</v>
      </c>
      <c r="AW126" s="14" t="s">
        <v>31</v>
      </c>
      <c r="AX126" s="14" t="s">
        <v>69</v>
      </c>
      <c r="AY126" s="171" t="s">
        <v>212</v>
      </c>
    </row>
    <row r="127" spans="2:65" s="12" customFormat="1">
      <c r="B127" s="152"/>
      <c r="D127" s="150" t="s">
        <v>226</v>
      </c>
      <c r="E127" s="153" t="s">
        <v>19</v>
      </c>
      <c r="F127" s="154" t="s">
        <v>10772</v>
      </c>
      <c r="H127" s="155">
        <v>1</v>
      </c>
      <c r="I127" s="156"/>
      <c r="L127" s="152"/>
      <c r="M127" s="157"/>
      <c r="T127" s="158"/>
      <c r="AT127" s="153" t="s">
        <v>226</v>
      </c>
      <c r="AU127" s="153" t="s">
        <v>236</v>
      </c>
      <c r="AV127" s="12" t="s">
        <v>79</v>
      </c>
      <c r="AW127" s="12" t="s">
        <v>31</v>
      </c>
      <c r="AX127" s="12" t="s">
        <v>69</v>
      </c>
      <c r="AY127" s="153" t="s">
        <v>212</v>
      </c>
    </row>
    <row r="128" spans="2:65" s="13" customFormat="1">
      <c r="B128" s="159"/>
      <c r="D128" s="150" t="s">
        <v>226</v>
      </c>
      <c r="E128" s="160" t="s">
        <v>19</v>
      </c>
      <c r="F128" s="161" t="s">
        <v>228</v>
      </c>
      <c r="H128" s="162">
        <v>1</v>
      </c>
      <c r="I128" s="163"/>
      <c r="L128" s="159"/>
      <c r="M128" s="164"/>
      <c r="T128" s="165"/>
      <c r="AT128" s="160" t="s">
        <v>226</v>
      </c>
      <c r="AU128" s="160" t="s">
        <v>236</v>
      </c>
      <c r="AV128" s="13" t="s">
        <v>229</v>
      </c>
      <c r="AW128" s="13" t="s">
        <v>31</v>
      </c>
      <c r="AX128" s="13" t="s">
        <v>77</v>
      </c>
      <c r="AY128" s="160" t="s">
        <v>212</v>
      </c>
    </row>
    <row r="129" spans="2:65" s="1" customFormat="1" ht="16.5" customHeight="1">
      <c r="B129" s="34"/>
      <c r="C129" s="133" t="s">
        <v>287</v>
      </c>
      <c r="D129" s="133" t="s">
        <v>215</v>
      </c>
      <c r="E129" s="134" t="s">
        <v>10773</v>
      </c>
      <c r="F129" s="135" t="s">
        <v>10774</v>
      </c>
      <c r="G129" s="136" t="s">
        <v>8579</v>
      </c>
      <c r="H129" s="137">
        <v>1</v>
      </c>
      <c r="I129" s="138"/>
      <c r="J129" s="139">
        <f>ROUND(I129*H129,2)</f>
        <v>0</v>
      </c>
      <c r="K129" s="135" t="s">
        <v>245</v>
      </c>
      <c r="L129" s="34"/>
      <c r="M129" s="140" t="s">
        <v>19</v>
      </c>
      <c r="N129" s="141" t="s">
        <v>40</v>
      </c>
      <c r="P129" s="142">
        <f>O129*H129</f>
        <v>0</v>
      </c>
      <c r="Q129" s="142">
        <v>0</v>
      </c>
      <c r="R129" s="142">
        <f>Q129*H129</f>
        <v>0</v>
      </c>
      <c r="S129" s="142">
        <v>0</v>
      </c>
      <c r="T129" s="143">
        <f>S129*H129</f>
        <v>0</v>
      </c>
      <c r="AR129" s="144" t="s">
        <v>316</v>
      </c>
      <c r="AT129" s="144" t="s">
        <v>215</v>
      </c>
      <c r="AU129" s="144" t="s">
        <v>236</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10775</v>
      </c>
    </row>
    <row r="130" spans="2:65" s="1" customFormat="1" ht="39">
      <c r="B130" s="34"/>
      <c r="D130" s="150" t="s">
        <v>224</v>
      </c>
      <c r="F130" s="151" t="s">
        <v>10766</v>
      </c>
      <c r="I130" s="148"/>
      <c r="L130" s="34"/>
      <c r="M130" s="149"/>
      <c r="T130" s="55"/>
      <c r="AT130" s="19" t="s">
        <v>224</v>
      </c>
      <c r="AU130" s="19" t="s">
        <v>236</v>
      </c>
    </row>
    <row r="131" spans="2:65" s="14" customFormat="1">
      <c r="B131" s="170"/>
      <c r="D131" s="150" t="s">
        <v>226</v>
      </c>
      <c r="E131" s="171" t="s">
        <v>19</v>
      </c>
      <c r="F131" s="172" t="s">
        <v>10761</v>
      </c>
      <c r="H131" s="171" t="s">
        <v>19</v>
      </c>
      <c r="I131" s="173"/>
      <c r="L131" s="170"/>
      <c r="M131" s="174"/>
      <c r="T131" s="175"/>
      <c r="AT131" s="171" t="s">
        <v>226</v>
      </c>
      <c r="AU131" s="171" t="s">
        <v>236</v>
      </c>
      <c r="AV131" s="14" t="s">
        <v>77</v>
      </c>
      <c r="AW131" s="14" t="s">
        <v>31</v>
      </c>
      <c r="AX131" s="14" t="s">
        <v>69</v>
      </c>
      <c r="AY131" s="171" t="s">
        <v>212</v>
      </c>
    </row>
    <row r="132" spans="2:65" s="12" customFormat="1">
      <c r="B132" s="152"/>
      <c r="D132" s="150" t="s">
        <v>226</v>
      </c>
      <c r="E132" s="153" t="s">
        <v>19</v>
      </c>
      <c r="F132" s="154" t="s">
        <v>10776</v>
      </c>
      <c r="H132" s="155">
        <v>1</v>
      </c>
      <c r="I132" s="156"/>
      <c r="L132" s="152"/>
      <c r="M132" s="157"/>
      <c r="T132" s="158"/>
      <c r="AT132" s="153" t="s">
        <v>226</v>
      </c>
      <c r="AU132" s="153" t="s">
        <v>236</v>
      </c>
      <c r="AV132" s="12" t="s">
        <v>79</v>
      </c>
      <c r="AW132" s="12" t="s">
        <v>31</v>
      </c>
      <c r="AX132" s="12" t="s">
        <v>69</v>
      </c>
      <c r="AY132" s="153" t="s">
        <v>212</v>
      </c>
    </row>
    <row r="133" spans="2:65" s="13" customFormat="1">
      <c r="B133" s="159"/>
      <c r="D133" s="150" t="s">
        <v>226</v>
      </c>
      <c r="E133" s="160" t="s">
        <v>19</v>
      </c>
      <c r="F133" s="161" t="s">
        <v>228</v>
      </c>
      <c r="H133" s="162">
        <v>1</v>
      </c>
      <c r="I133" s="163"/>
      <c r="L133" s="159"/>
      <c r="M133" s="164"/>
      <c r="T133" s="165"/>
      <c r="AT133" s="160" t="s">
        <v>226</v>
      </c>
      <c r="AU133" s="160" t="s">
        <v>236</v>
      </c>
      <c r="AV133" s="13" t="s">
        <v>229</v>
      </c>
      <c r="AW133" s="13" t="s">
        <v>31</v>
      </c>
      <c r="AX133" s="13" t="s">
        <v>77</v>
      </c>
      <c r="AY133" s="160" t="s">
        <v>212</v>
      </c>
    </row>
    <row r="134" spans="2:65" s="1" customFormat="1" ht="16.5" customHeight="1">
      <c r="B134" s="34"/>
      <c r="C134" s="133" t="s">
        <v>8</v>
      </c>
      <c r="D134" s="133" t="s">
        <v>215</v>
      </c>
      <c r="E134" s="134" t="s">
        <v>10777</v>
      </c>
      <c r="F134" s="135" t="s">
        <v>10778</v>
      </c>
      <c r="G134" s="136" t="s">
        <v>8579</v>
      </c>
      <c r="H134" s="137">
        <v>1</v>
      </c>
      <c r="I134" s="138"/>
      <c r="J134" s="139">
        <f>ROUND(I134*H134,2)</f>
        <v>0</v>
      </c>
      <c r="K134" s="135" t="s">
        <v>245</v>
      </c>
      <c r="L134" s="34"/>
      <c r="M134" s="140" t="s">
        <v>19</v>
      </c>
      <c r="N134" s="141" t="s">
        <v>40</v>
      </c>
      <c r="P134" s="142">
        <f>O134*H134</f>
        <v>0</v>
      </c>
      <c r="Q134" s="142">
        <v>0</v>
      </c>
      <c r="R134" s="142">
        <f>Q134*H134</f>
        <v>0</v>
      </c>
      <c r="S134" s="142">
        <v>0</v>
      </c>
      <c r="T134" s="143">
        <f>S134*H134</f>
        <v>0</v>
      </c>
      <c r="AR134" s="144" t="s">
        <v>316</v>
      </c>
      <c r="AT134" s="144" t="s">
        <v>215</v>
      </c>
      <c r="AU134" s="144" t="s">
        <v>236</v>
      </c>
      <c r="AY134" s="19" t="s">
        <v>212</v>
      </c>
      <c r="BE134" s="145">
        <f>IF(N134="základní",J134,0)</f>
        <v>0</v>
      </c>
      <c r="BF134" s="145">
        <f>IF(N134="snížená",J134,0)</f>
        <v>0</v>
      </c>
      <c r="BG134" s="145">
        <f>IF(N134="zákl. přenesená",J134,0)</f>
        <v>0</v>
      </c>
      <c r="BH134" s="145">
        <f>IF(N134="sníž. přenesená",J134,0)</f>
        <v>0</v>
      </c>
      <c r="BI134" s="145">
        <f>IF(N134="nulová",J134,0)</f>
        <v>0</v>
      </c>
      <c r="BJ134" s="19" t="s">
        <v>77</v>
      </c>
      <c r="BK134" s="145">
        <f>ROUND(I134*H134,2)</f>
        <v>0</v>
      </c>
      <c r="BL134" s="19" t="s">
        <v>316</v>
      </c>
      <c r="BM134" s="144" t="s">
        <v>10779</v>
      </c>
    </row>
    <row r="135" spans="2:65" s="1" customFormat="1" ht="39">
      <c r="B135" s="34"/>
      <c r="D135" s="150" t="s">
        <v>224</v>
      </c>
      <c r="F135" s="151" t="s">
        <v>10771</v>
      </c>
      <c r="I135" s="148"/>
      <c r="L135" s="34"/>
      <c r="M135" s="149"/>
      <c r="T135" s="55"/>
      <c r="AT135" s="19" t="s">
        <v>224</v>
      </c>
      <c r="AU135" s="19" t="s">
        <v>236</v>
      </c>
    </row>
    <row r="136" spans="2:65" s="14" customFormat="1">
      <c r="B136" s="170"/>
      <c r="D136" s="150" t="s">
        <v>226</v>
      </c>
      <c r="E136" s="171" t="s">
        <v>19</v>
      </c>
      <c r="F136" s="172" t="s">
        <v>10761</v>
      </c>
      <c r="H136" s="171" t="s">
        <v>19</v>
      </c>
      <c r="I136" s="173"/>
      <c r="L136" s="170"/>
      <c r="M136" s="174"/>
      <c r="T136" s="175"/>
      <c r="AT136" s="171" t="s">
        <v>226</v>
      </c>
      <c r="AU136" s="171" t="s">
        <v>236</v>
      </c>
      <c r="AV136" s="14" t="s">
        <v>77</v>
      </c>
      <c r="AW136" s="14" t="s">
        <v>31</v>
      </c>
      <c r="AX136" s="14" t="s">
        <v>69</v>
      </c>
      <c r="AY136" s="171" t="s">
        <v>212</v>
      </c>
    </row>
    <row r="137" spans="2:65" s="12" customFormat="1">
      <c r="B137" s="152"/>
      <c r="D137" s="150" t="s">
        <v>226</v>
      </c>
      <c r="E137" s="153" t="s">
        <v>19</v>
      </c>
      <c r="F137" s="154" t="s">
        <v>10780</v>
      </c>
      <c r="H137" s="155">
        <v>1</v>
      </c>
      <c r="I137" s="156"/>
      <c r="L137" s="152"/>
      <c r="M137" s="157"/>
      <c r="T137" s="158"/>
      <c r="AT137" s="153" t="s">
        <v>226</v>
      </c>
      <c r="AU137" s="153" t="s">
        <v>236</v>
      </c>
      <c r="AV137" s="12" t="s">
        <v>79</v>
      </c>
      <c r="AW137" s="12" t="s">
        <v>31</v>
      </c>
      <c r="AX137" s="12" t="s">
        <v>69</v>
      </c>
      <c r="AY137" s="153" t="s">
        <v>212</v>
      </c>
    </row>
    <row r="138" spans="2:65" s="13" customFormat="1">
      <c r="B138" s="159"/>
      <c r="D138" s="150" t="s">
        <v>226</v>
      </c>
      <c r="E138" s="160" t="s">
        <v>19</v>
      </c>
      <c r="F138" s="161" t="s">
        <v>228</v>
      </c>
      <c r="H138" s="162">
        <v>1</v>
      </c>
      <c r="I138" s="163"/>
      <c r="L138" s="159"/>
      <c r="M138" s="164"/>
      <c r="T138" s="165"/>
      <c r="AT138" s="160" t="s">
        <v>226</v>
      </c>
      <c r="AU138" s="160" t="s">
        <v>236</v>
      </c>
      <c r="AV138" s="13" t="s">
        <v>229</v>
      </c>
      <c r="AW138" s="13" t="s">
        <v>31</v>
      </c>
      <c r="AX138" s="13" t="s">
        <v>77</v>
      </c>
      <c r="AY138" s="160" t="s">
        <v>212</v>
      </c>
    </row>
    <row r="139" spans="2:65" s="1" customFormat="1" ht="16.5" customHeight="1">
      <c r="B139" s="34"/>
      <c r="C139" s="133" t="s">
        <v>301</v>
      </c>
      <c r="D139" s="133" t="s">
        <v>215</v>
      </c>
      <c r="E139" s="134" t="s">
        <v>10781</v>
      </c>
      <c r="F139" s="135" t="s">
        <v>10782</v>
      </c>
      <c r="G139" s="136" t="s">
        <v>624</v>
      </c>
      <c r="H139" s="137">
        <v>70</v>
      </c>
      <c r="I139" s="138"/>
      <c r="J139" s="139">
        <f>ROUND(I139*H139,2)</f>
        <v>0</v>
      </c>
      <c r="K139" s="135" t="s">
        <v>245</v>
      </c>
      <c r="L139" s="34"/>
      <c r="M139" s="140" t="s">
        <v>19</v>
      </c>
      <c r="N139" s="141" t="s">
        <v>40</v>
      </c>
      <c r="P139" s="142">
        <f>O139*H139</f>
        <v>0</v>
      </c>
      <c r="Q139" s="142">
        <v>0</v>
      </c>
      <c r="R139" s="142">
        <f>Q139*H139</f>
        <v>0</v>
      </c>
      <c r="S139" s="142">
        <v>0</v>
      </c>
      <c r="T139" s="143">
        <f>S139*H139</f>
        <v>0</v>
      </c>
      <c r="AR139" s="144" t="s">
        <v>316</v>
      </c>
      <c r="AT139" s="144" t="s">
        <v>215</v>
      </c>
      <c r="AU139" s="144" t="s">
        <v>236</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316</v>
      </c>
      <c r="BM139" s="144" t="s">
        <v>10783</v>
      </c>
    </row>
    <row r="140" spans="2:65" s="1" customFormat="1" ht="29.25">
      <c r="B140" s="34"/>
      <c r="D140" s="150" t="s">
        <v>224</v>
      </c>
      <c r="F140" s="151" t="s">
        <v>10784</v>
      </c>
      <c r="I140" s="148"/>
      <c r="L140" s="34"/>
      <c r="M140" s="149"/>
      <c r="T140" s="55"/>
      <c r="AT140" s="19" t="s">
        <v>224</v>
      </c>
      <c r="AU140" s="19" t="s">
        <v>236</v>
      </c>
    </row>
    <row r="141" spans="2:65" s="14" customFormat="1">
      <c r="B141" s="170"/>
      <c r="D141" s="150" t="s">
        <v>226</v>
      </c>
      <c r="E141" s="171" t="s">
        <v>19</v>
      </c>
      <c r="F141" s="172" t="s">
        <v>10761</v>
      </c>
      <c r="H141" s="171" t="s">
        <v>19</v>
      </c>
      <c r="I141" s="173"/>
      <c r="L141" s="170"/>
      <c r="M141" s="174"/>
      <c r="T141" s="175"/>
      <c r="AT141" s="171" t="s">
        <v>226</v>
      </c>
      <c r="AU141" s="171" t="s">
        <v>236</v>
      </c>
      <c r="AV141" s="14" t="s">
        <v>77</v>
      </c>
      <c r="AW141" s="14" t="s">
        <v>31</v>
      </c>
      <c r="AX141" s="14" t="s">
        <v>69</v>
      </c>
      <c r="AY141" s="171" t="s">
        <v>212</v>
      </c>
    </row>
    <row r="142" spans="2:65" s="12" customFormat="1">
      <c r="B142" s="152"/>
      <c r="D142" s="150" t="s">
        <v>226</v>
      </c>
      <c r="E142" s="153" t="s">
        <v>19</v>
      </c>
      <c r="F142" s="154" t="s">
        <v>10785</v>
      </c>
      <c r="H142" s="155">
        <v>4</v>
      </c>
      <c r="I142" s="156"/>
      <c r="L142" s="152"/>
      <c r="M142" s="157"/>
      <c r="T142" s="158"/>
      <c r="AT142" s="153" t="s">
        <v>226</v>
      </c>
      <c r="AU142" s="153" t="s">
        <v>236</v>
      </c>
      <c r="AV142" s="12" t="s">
        <v>79</v>
      </c>
      <c r="AW142" s="12" t="s">
        <v>31</v>
      </c>
      <c r="AX142" s="12" t="s">
        <v>69</v>
      </c>
      <c r="AY142" s="153" t="s">
        <v>212</v>
      </c>
    </row>
    <row r="143" spans="2:65" s="12" customFormat="1">
      <c r="B143" s="152"/>
      <c r="D143" s="150" t="s">
        <v>226</v>
      </c>
      <c r="E143" s="153" t="s">
        <v>19</v>
      </c>
      <c r="F143" s="154" t="s">
        <v>10786</v>
      </c>
      <c r="H143" s="155">
        <v>12</v>
      </c>
      <c r="I143" s="156"/>
      <c r="L143" s="152"/>
      <c r="M143" s="157"/>
      <c r="T143" s="158"/>
      <c r="AT143" s="153" t="s">
        <v>226</v>
      </c>
      <c r="AU143" s="153" t="s">
        <v>236</v>
      </c>
      <c r="AV143" s="12" t="s">
        <v>79</v>
      </c>
      <c r="AW143" s="12" t="s">
        <v>31</v>
      </c>
      <c r="AX143" s="12" t="s">
        <v>69</v>
      </c>
      <c r="AY143" s="153" t="s">
        <v>212</v>
      </c>
    </row>
    <row r="144" spans="2:65" s="12" customFormat="1">
      <c r="B144" s="152"/>
      <c r="D144" s="150" t="s">
        <v>226</v>
      </c>
      <c r="E144" s="153" t="s">
        <v>19</v>
      </c>
      <c r="F144" s="154" t="s">
        <v>10787</v>
      </c>
      <c r="H144" s="155">
        <v>10</v>
      </c>
      <c r="I144" s="156"/>
      <c r="L144" s="152"/>
      <c r="M144" s="157"/>
      <c r="T144" s="158"/>
      <c r="AT144" s="153" t="s">
        <v>226</v>
      </c>
      <c r="AU144" s="153" t="s">
        <v>236</v>
      </c>
      <c r="AV144" s="12" t="s">
        <v>79</v>
      </c>
      <c r="AW144" s="12" t="s">
        <v>31</v>
      </c>
      <c r="AX144" s="12" t="s">
        <v>69</v>
      </c>
      <c r="AY144" s="153" t="s">
        <v>212</v>
      </c>
    </row>
    <row r="145" spans="2:65" s="12" customFormat="1">
      <c r="B145" s="152"/>
      <c r="D145" s="150" t="s">
        <v>226</v>
      </c>
      <c r="E145" s="153" t="s">
        <v>19</v>
      </c>
      <c r="F145" s="154" t="s">
        <v>10788</v>
      </c>
      <c r="H145" s="155">
        <v>10</v>
      </c>
      <c r="I145" s="156"/>
      <c r="L145" s="152"/>
      <c r="M145" s="157"/>
      <c r="T145" s="158"/>
      <c r="AT145" s="153" t="s">
        <v>226</v>
      </c>
      <c r="AU145" s="153" t="s">
        <v>236</v>
      </c>
      <c r="AV145" s="12" t="s">
        <v>79</v>
      </c>
      <c r="AW145" s="12" t="s">
        <v>31</v>
      </c>
      <c r="AX145" s="12" t="s">
        <v>69</v>
      </c>
      <c r="AY145" s="153" t="s">
        <v>212</v>
      </c>
    </row>
    <row r="146" spans="2:65" s="12" customFormat="1">
      <c r="B146" s="152"/>
      <c r="D146" s="150" t="s">
        <v>226</v>
      </c>
      <c r="E146" s="153" t="s">
        <v>19</v>
      </c>
      <c r="F146" s="154" t="s">
        <v>10789</v>
      </c>
      <c r="H146" s="155">
        <v>10</v>
      </c>
      <c r="I146" s="156"/>
      <c r="L146" s="152"/>
      <c r="M146" s="157"/>
      <c r="T146" s="158"/>
      <c r="AT146" s="153" t="s">
        <v>226</v>
      </c>
      <c r="AU146" s="153" t="s">
        <v>236</v>
      </c>
      <c r="AV146" s="12" t="s">
        <v>79</v>
      </c>
      <c r="AW146" s="12" t="s">
        <v>31</v>
      </c>
      <c r="AX146" s="12" t="s">
        <v>69</v>
      </c>
      <c r="AY146" s="153" t="s">
        <v>212</v>
      </c>
    </row>
    <row r="147" spans="2:65" s="12" customFormat="1">
      <c r="B147" s="152"/>
      <c r="D147" s="150" t="s">
        <v>226</v>
      </c>
      <c r="E147" s="153" t="s">
        <v>19</v>
      </c>
      <c r="F147" s="154" t="s">
        <v>10790</v>
      </c>
      <c r="H147" s="155">
        <v>10</v>
      </c>
      <c r="I147" s="156"/>
      <c r="L147" s="152"/>
      <c r="M147" s="157"/>
      <c r="T147" s="158"/>
      <c r="AT147" s="153" t="s">
        <v>226</v>
      </c>
      <c r="AU147" s="153" t="s">
        <v>236</v>
      </c>
      <c r="AV147" s="12" t="s">
        <v>79</v>
      </c>
      <c r="AW147" s="12" t="s">
        <v>31</v>
      </c>
      <c r="AX147" s="12" t="s">
        <v>69</v>
      </c>
      <c r="AY147" s="153" t="s">
        <v>212</v>
      </c>
    </row>
    <row r="148" spans="2:65" s="12" customFormat="1">
      <c r="B148" s="152"/>
      <c r="D148" s="150" t="s">
        <v>226</v>
      </c>
      <c r="E148" s="153" t="s">
        <v>19</v>
      </c>
      <c r="F148" s="154" t="s">
        <v>10791</v>
      </c>
      <c r="H148" s="155">
        <v>14</v>
      </c>
      <c r="I148" s="156"/>
      <c r="L148" s="152"/>
      <c r="M148" s="157"/>
      <c r="T148" s="158"/>
      <c r="AT148" s="153" t="s">
        <v>226</v>
      </c>
      <c r="AU148" s="153" t="s">
        <v>236</v>
      </c>
      <c r="AV148" s="12" t="s">
        <v>79</v>
      </c>
      <c r="AW148" s="12" t="s">
        <v>31</v>
      </c>
      <c r="AX148" s="12" t="s">
        <v>69</v>
      </c>
      <c r="AY148" s="153" t="s">
        <v>212</v>
      </c>
    </row>
    <row r="149" spans="2:65" s="13" customFormat="1">
      <c r="B149" s="159"/>
      <c r="D149" s="150" t="s">
        <v>226</v>
      </c>
      <c r="E149" s="160" t="s">
        <v>19</v>
      </c>
      <c r="F149" s="161" t="s">
        <v>228</v>
      </c>
      <c r="H149" s="162">
        <v>70</v>
      </c>
      <c r="I149" s="163"/>
      <c r="L149" s="159"/>
      <c r="M149" s="164"/>
      <c r="T149" s="165"/>
      <c r="AT149" s="160" t="s">
        <v>226</v>
      </c>
      <c r="AU149" s="160" t="s">
        <v>236</v>
      </c>
      <c r="AV149" s="13" t="s">
        <v>229</v>
      </c>
      <c r="AW149" s="13" t="s">
        <v>31</v>
      </c>
      <c r="AX149" s="13" t="s">
        <v>77</v>
      </c>
      <c r="AY149" s="160" t="s">
        <v>212</v>
      </c>
    </row>
    <row r="150" spans="2:65" s="1" customFormat="1" ht="16.5" customHeight="1">
      <c r="B150" s="34"/>
      <c r="C150" s="133" t="s">
        <v>306</v>
      </c>
      <c r="D150" s="133" t="s">
        <v>215</v>
      </c>
      <c r="E150" s="134" t="s">
        <v>10792</v>
      </c>
      <c r="F150" s="135" t="s">
        <v>10793</v>
      </c>
      <c r="G150" s="136" t="s">
        <v>624</v>
      </c>
      <c r="H150" s="137">
        <v>4</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316</v>
      </c>
      <c r="AT150" s="144" t="s">
        <v>215</v>
      </c>
      <c r="AU150" s="144" t="s">
        <v>236</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10794</v>
      </c>
    </row>
    <row r="151" spans="2:65" s="1" customFormat="1" ht="29.25">
      <c r="B151" s="34"/>
      <c r="D151" s="150" t="s">
        <v>224</v>
      </c>
      <c r="F151" s="151" t="s">
        <v>10784</v>
      </c>
      <c r="I151" s="148"/>
      <c r="L151" s="34"/>
      <c r="M151" s="149"/>
      <c r="T151" s="55"/>
      <c r="AT151" s="19" t="s">
        <v>224</v>
      </c>
      <c r="AU151" s="19" t="s">
        <v>236</v>
      </c>
    </row>
    <row r="152" spans="2:65" s="14" customFormat="1">
      <c r="B152" s="170"/>
      <c r="D152" s="150" t="s">
        <v>226</v>
      </c>
      <c r="E152" s="171" t="s">
        <v>19</v>
      </c>
      <c r="F152" s="172" t="s">
        <v>10761</v>
      </c>
      <c r="H152" s="171" t="s">
        <v>19</v>
      </c>
      <c r="I152" s="173"/>
      <c r="L152" s="170"/>
      <c r="M152" s="174"/>
      <c r="T152" s="175"/>
      <c r="AT152" s="171" t="s">
        <v>226</v>
      </c>
      <c r="AU152" s="171" t="s">
        <v>236</v>
      </c>
      <c r="AV152" s="14" t="s">
        <v>77</v>
      </c>
      <c r="AW152" s="14" t="s">
        <v>31</v>
      </c>
      <c r="AX152" s="14" t="s">
        <v>69</v>
      </c>
      <c r="AY152" s="171" t="s">
        <v>212</v>
      </c>
    </row>
    <row r="153" spans="2:65" s="12" customFormat="1">
      <c r="B153" s="152"/>
      <c r="D153" s="150" t="s">
        <v>226</v>
      </c>
      <c r="E153" s="153" t="s">
        <v>19</v>
      </c>
      <c r="F153" s="154" t="s">
        <v>10795</v>
      </c>
      <c r="H153" s="155">
        <v>3</v>
      </c>
      <c r="I153" s="156"/>
      <c r="L153" s="152"/>
      <c r="M153" s="157"/>
      <c r="T153" s="158"/>
      <c r="AT153" s="153" t="s">
        <v>226</v>
      </c>
      <c r="AU153" s="153" t="s">
        <v>236</v>
      </c>
      <c r="AV153" s="12" t="s">
        <v>79</v>
      </c>
      <c r="AW153" s="12" t="s">
        <v>31</v>
      </c>
      <c r="AX153" s="12" t="s">
        <v>69</v>
      </c>
      <c r="AY153" s="153" t="s">
        <v>212</v>
      </c>
    </row>
    <row r="154" spans="2:65" s="12" customFormat="1">
      <c r="B154" s="152"/>
      <c r="D154" s="150" t="s">
        <v>226</v>
      </c>
      <c r="E154" s="153" t="s">
        <v>19</v>
      </c>
      <c r="F154" s="154" t="s">
        <v>8757</v>
      </c>
      <c r="H154" s="155">
        <v>1</v>
      </c>
      <c r="I154" s="156"/>
      <c r="L154" s="152"/>
      <c r="M154" s="157"/>
      <c r="T154" s="158"/>
      <c r="AT154" s="153" t="s">
        <v>226</v>
      </c>
      <c r="AU154" s="153" t="s">
        <v>236</v>
      </c>
      <c r="AV154" s="12" t="s">
        <v>79</v>
      </c>
      <c r="AW154" s="12" t="s">
        <v>31</v>
      </c>
      <c r="AX154" s="12" t="s">
        <v>69</v>
      </c>
      <c r="AY154" s="153" t="s">
        <v>212</v>
      </c>
    </row>
    <row r="155" spans="2:65" s="13" customFormat="1">
      <c r="B155" s="159"/>
      <c r="D155" s="150" t="s">
        <v>226</v>
      </c>
      <c r="E155" s="160" t="s">
        <v>19</v>
      </c>
      <c r="F155" s="161" t="s">
        <v>228</v>
      </c>
      <c r="H155" s="162">
        <v>4</v>
      </c>
      <c r="I155" s="163"/>
      <c r="L155" s="159"/>
      <c r="M155" s="164"/>
      <c r="T155" s="165"/>
      <c r="AT155" s="160" t="s">
        <v>226</v>
      </c>
      <c r="AU155" s="160" t="s">
        <v>236</v>
      </c>
      <c r="AV155" s="13" t="s">
        <v>229</v>
      </c>
      <c r="AW155" s="13" t="s">
        <v>31</v>
      </c>
      <c r="AX155" s="13" t="s">
        <v>77</v>
      </c>
      <c r="AY155" s="160" t="s">
        <v>212</v>
      </c>
    </row>
    <row r="156" spans="2:65" s="1" customFormat="1" ht="16.5" customHeight="1">
      <c r="B156" s="34"/>
      <c r="C156" s="133" t="s">
        <v>311</v>
      </c>
      <c r="D156" s="133" t="s">
        <v>215</v>
      </c>
      <c r="E156" s="134" t="s">
        <v>10796</v>
      </c>
      <c r="F156" s="135" t="s">
        <v>10797</v>
      </c>
      <c r="G156" s="136" t="s">
        <v>624</v>
      </c>
      <c r="H156" s="137">
        <v>15</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10798</v>
      </c>
    </row>
    <row r="157" spans="2:65" s="1" customFormat="1" ht="29.25">
      <c r="B157" s="34"/>
      <c r="D157" s="150" t="s">
        <v>224</v>
      </c>
      <c r="F157" s="151" t="s">
        <v>10784</v>
      </c>
      <c r="I157" s="148"/>
      <c r="L157" s="34"/>
      <c r="M157" s="149"/>
      <c r="T157" s="55"/>
      <c r="AT157" s="19" t="s">
        <v>224</v>
      </c>
      <c r="AU157" s="19" t="s">
        <v>236</v>
      </c>
    </row>
    <row r="158" spans="2:65" s="14" customFormat="1">
      <c r="B158" s="170"/>
      <c r="D158" s="150" t="s">
        <v>226</v>
      </c>
      <c r="E158" s="171" t="s">
        <v>19</v>
      </c>
      <c r="F158" s="172" t="s">
        <v>10761</v>
      </c>
      <c r="H158" s="171" t="s">
        <v>19</v>
      </c>
      <c r="I158" s="173"/>
      <c r="L158" s="170"/>
      <c r="M158" s="174"/>
      <c r="T158" s="175"/>
      <c r="AT158" s="171" t="s">
        <v>226</v>
      </c>
      <c r="AU158" s="171" t="s">
        <v>236</v>
      </c>
      <c r="AV158" s="14" t="s">
        <v>77</v>
      </c>
      <c r="AW158" s="14" t="s">
        <v>31</v>
      </c>
      <c r="AX158" s="14" t="s">
        <v>69</v>
      </c>
      <c r="AY158" s="171" t="s">
        <v>212</v>
      </c>
    </row>
    <row r="159" spans="2:65" s="12" customFormat="1">
      <c r="B159" s="152"/>
      <c r="D159" s="150" t="s">
        <v>226</v>
      </c>
      <c r="E159" s="153" t="s">
        <v>19</v>
      </c>
      <c r="F159" s="154" t="s">
        <v>10799</v>
      </c>
      <c r="H159" s="155">
        <v>3</v>
      </c>
      <c r="I159" s="156"/>
      <c r="L159" s="152"/>
      <c r="M159" s="157"/>
      <c r="T159" s="158"/>
      <c r="AT159" s="153" t="s">
        <v>226</v>
      </c>
      <c r="AU159" s="153" t="s">
        <v>236</v>
      </c>
      <c r="AV159" s="12" t="s">
        <v>79</v>
      </c>
      <c r="AW159" s="12" t="s">
        <v>31</v>
      </c>
      <c r="AX159" s="12" t="s">
        <v>69</v>
      </c>
      <c r="AY159" s="153" t="s">
        <v>212</v>
      </c>
    </row>
    <row r="160" spans="2:65" s="12" customFormat="1">
      <c r="B160" s="152"/>
      <c r="D160" s="150" t="s">
        <v>226</v>
      </c>
      <c r="E160" s="153" t="s">
        <v>19</v>
      </c>
      <c r="F160" s="154" t="s">
        <v>10800</v>
      </c>
      <c r="H160" s="155">
        <v>4</v>
      </c>
      <c r="I160" s="156"/>
      <c r="L160" s="152"/>
      <c r="M160" s="157"/>
      <c r="T160" s="158"/>
      <c r="AT160" s="153" t="s">
        <v>226</v>
      </c>
      <c r="AU160" s="153" t="s">
        <v>236</v>
      </c>
      <c r="AV160" s="12" t="s">
        <v>79</v>
      </c>
      <c r="AW160" s="12" t="s">
        <v>31</v>
      </c>
      <c r="AX160" s="12" t="s">
        <v>69</v>
      </c>
      <c r="AY160" s="153" t="s">
        <v>212</v>
      </c>
    </row>
    <row r="161" spans="2:65" s="12" customFormat="1">
      <c r="B161" s="152"/>
      <c r="D161" s="150" t="s">
        <v>226</v>
      </c>
      <c r="E161" s="153" t="s">
        <v>19</v>
      </c>
      <c r="F161" s="154" t="s">
        <v>8745</v>
      </c>
      <c r="H161" s="155">
        <v>1</v>
      </c>
      <c r="I161" s="156"/>
      <c r="L161" s="152"/>
      <c r="M161" s="157"/>
      <c r="T161" s="158"/>
      <c r="AT161" s="153" t="s">
        <v>226</v>
      </c>
      <c r="AU161" s="153" t="s">
        <v>236</v>
      </c>
      <c r="AV161" s="12" t="s">
        <v>79</v>
      </c>
      <c r="AW161" s="12" t="s">
        <v>31</v>
      </c>
      <c r="AX161" s="12" t="s">
        <v>69</v>
      </c>
      <c r="AY161" s="153" t="s">
        <v>212</v>
      </c>
    </row>
    <row r="162" spans="2:65" s="12" customFormat="1">
      <c r="B162" s="152"/>
      <c r="D162" s="150" t="s">
        <v>226</v>
      </c>
      <c r="E162" s="153" t="s">
        <v>19</v>
      </c>
      <c r="F162" s="154" t="s">
        <v>10801</v>
      </c>
      <c r="H162" s="155">
        <v>4</v>
      </c>
      <c r="I162" s="156"/>
      <c r="L162" s="152"/>
      <c r="M162" s="157"/>
      <c r="T162" s="158"/>
      <c r="AT162" s="153" t="s">
        <v>226</v>
      </c>
      <c r="AU162" s="153" t="s">
        <v>236</v>
      </c>
      <c r="AV162" s="12" t="s">
        <v>79</v>
      </c>
      <c r="AW162" s="12" t="s">
        <v>31</v>
      </c>
      <c r="AX162" s="12" t="s">
        <v>69</v>
      </c>
      <c r="AY162" s="153" t="s">
        <v>212</v>
      </c>
    </row>
    <row r="163" spans="2:65" s="12" customFormat="1">
      <c r="B163" s="152"/>
      <c r="D163" s="150" t="s">
        <v>226</v>
      </c>
      <c r="E163" s="153" t="s">
        <v>19</v>
      </c>
      <c r="F163" s="154" t="s">
        <v>10802</v>
      </c>
      <c r="H163" s="155">
        <v>2</v>
      </c>
      <c r="I163" s="156"/>
      <c r="L163" s="152"/>
      <c r="M163" s="157"/>
      <c r="T163" s="158"/>
      <c r="AT163" s="153" t="s">
        <v>226</v>
      </c>
      <c r="AU163" s="153" t="s">
        <v>236</v>
      </c>
      <c r="AV163" s="12" t="s">
        <v>79</v>
      </c>
      <c r="AW163" s="12" t="s">
        <v>31</v>
      </c>
      <c r="AX163" s="12" t="s">
        <v>69</v>
      </c>
      <c r="AY163" s="153" t="s">
        <v>212</v>
      </c>
    </row>
    <row r="164" spans="2:65" s="12" customFormat="1">
      <c r="B164" s="152"/>
      <c r="D164" s="150" t="s">
        <v>226</v>
      </c>
      <c r="E164" s="153" t="s">
        <v>19</v>
      </c>
      <c r="F164" s="154" t="s">
        <v>8747</v>
      </c>
      <c r="H164" s="155">
        <v>1</v>
      </c>
      <c r="I164" s="156"/>
      <c r="L164" s="152"/>
      <c r="M164" s="157"/>
      <c r="T164" s="158"/>
      <c r="AT164" s="153" t="s">
        <v>226</v>
      </c>
      <c r="AU164" s="153" t="s">
        <v>236</v>
      </c>
      <c r="AV164" s="12" t="s">
        <v>79</v>
      </c>
      <c r="AW164" s="12" t="s">
        <v>31</v>
      </c>
      <c r="AX164" s="12" t="s">
        <v>69</v>
      </c>
      <c r="AY164" s="153" t="s">
        <v>212</v>
      </c>
    </row>
    <row r="165" spans="2:65" s="13" customFormat="1">
      <c r="B165" s="159"/>
      <c r="D165" s="150" t="s">
        <v>226</v>
      </c>
      <c r="E165" s="160" t="s">
        <v>19</v>
      </c>
      <c r="F165" s="161" t="s">
        <v>228</v>
      </c>
      <c r="H165" s="162">
        <v>15</v>
      </c>
      <c r="I165" s="163"/>
      <c r="L165" s="159"/>
      <c r="M165" s="164"/>
      <c r="T165" s="165"/>
      <c r="AT165" s="160" t="s">
        <v>226</v>
      </c>
      <c r="AU165" s="160" t="s">
        <v>236</v>
      </c>
      <c r="AV165" s="13" t="s">
        <v>229</v>
      </c>
      <c r="AW165" s="13" t="s">
        <v>31</v>
      </c>
      <c r="AX165" s="13" t="s">
        <v>77</v>
      </c>
      <c r="AY165" s="160" t="s">
        <v>212</v>
      </c>
    </row>
    <row r="166" spans="2:65" s="1" customFormat="1" ht="16.5" customHeight="1">
      <c r="B166" s="34"/>
      <c r="C166" s="133" t="s">
        <v>316</v>
      </c>
      <c r="D166" s="133" t="s">
        <v>215</v>
      </c>
      <c r="E166" s="134" t="s">
        <v>10803</v>
      </c>
      <c r="F166" s="135" t="s">
        <v>10804</v>
      </c>
      <c r="G166" s="136" t="s">
        <v>624</v>
      </c>
      <c r="H166" s="137">
        <v>54</v>
      </c>
      <c r="I166" s="138"/>
      <c r="J166" s="139">
        <f>ROUND(I166*H166,2)</f>
        <v>0</v>
      </c>
      <c r="K166" s="135" t="s">
        <v>245</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10805</v>
      </c>
    </row>
    <row r="167" spans="2:65" s="1" customFormat="1" ht="29.25">
      <c r="B167" s="34"/>
      <c r="D167" s="150" t="s">
        <v>224</v>
      </c>
      <c r="F167" s="151" t="s">
        <v>10784</v>
      </c>
      <c r="I167" s="148"/>
      <c r="L167" s="34"/>
      <c r="M167" s="149"/>
      <c r="T167" s="55"/>
      <c r="AT167" s="19" t="s">
        <v>224</v>
      </c>
      <c r="AU167" s="19" t="s">
        <v>236</v>
      </c>
    </row>
    <row r="168" spans="2:65" s="14" customFormat="1">
      <c r="B168" s="170"/>
      <c r="D168" s="150" t="s">
        <v>226</v>
      </c>
      <c r="E168" s="171" t="s">
        <v>19</v>
      </c>
      <c r="F168" s="172" t="s">
        <v>10761</v>
      </c>
      <c r="H168" s="171" t="s">
        <v>19</v>
      </c>
      <c r="I168" s="173"/>
      <c r="L168" s="170"/>
      <c r="M168" s="174"/>
      <c r="T168" s="175"/>
      <c r="AT168" s="171" t="s">
        <v>226</v>
      </c>
      <c r="AU168" s="171" t="s">
        <v>236</v>
      </c>
      <c r="AV168" s="14" t="s">
        <v>77</v>
      </c>
      <c r="AW168" s="14" t="s">
        <v>31</v>
      </c>
      <c r="AX168" s="14" t="s">
        <v>69</v>
      </c>
      <c r="AY168" s="171" t="s">
        <v>212</v>
      </c>
    </row>
    <row r="169" spans="2:65" s="12" customFormat="1">
      <c r="B169" s="152"/>
      <c r="D169" s="150" t="s">
        <v>226</v>
      </c>
      <c r="E169" s="153" t="s">
        <v>19</v>
      </c>
      <c r="F169" s="154" t="s">
        <v>10806</v>
      </c>
      <c r="H169" s="155">
        <v>10</v>
      </c>
      <c r="I169" s="156"/>
      <c r="L169" s="152"/>
      <c r="M169" s="157"/>
      <c r="T169" s="158"/>
      <c r="AT169" s="153" t="s">
        <v>226</v>
      </c>
      <c r="AU169" s="153" t="s">
        <v>236</v>
      </c>
      <c r="AV169" s="12" t="s">
        <v>79</v>
      </c>
      <c r="AW169" s="12" t="s">
        <v>31</v>
      </c>
      <c r="AX169" s="12" t="s">
        <v>69</v>
      </c>
      <c r="AY169" s="153" t="s">
        <v>212</v>
      </c>
    </row>
    <row r="170" spans="2:65" s="12" customFormat="1">
      <c r="B170" s="152"/>
      <c r="D170" s="150" t="s">
        <v>226</v>
      </c>
      <c r="E170" s="153" t="s">
        <v>19</v>
      </c>
      <c r="F170" s="154" t="s">
        <v>10807</v>
      </c>
      <c r="H170" s="155">
        <v>3</v>
      </c>
      <c r="I170" s="156"/>
      <c r="L170" s="152"/>
      <c r="M170" s="157"/>
      <c r="T170" s="158"/>
      <c r="AT170" s="153" t="s">
        <v>226</v>
      </c>
      <c r="AU170" s="153" t="s">
        <v>236</v>
      </c>
      <c r="AV170" s="12" t="s">
        <v>79</v>
      </c>
      <c r="AW170" s="12" t="s">
        <v>31</v>
      </c>
      <c r="AX170" s="12" t="s">
        <v>69</v>
      </c>
      <c r="AY170" s="153" t="s">
        <v>212</v>
      </c>
    </row>
    <row r="171" spans="2:65" s="12" customFormat="1">
      <c r="B171" s="152"/>
      <c r="D171" s="150" t="s">
        <v>226</v>
      </c>
      <c r="E171" s="153" t="s">
        <v>19</v>
      </c>
      <c r="F171" s="154" t="s">
        <v>10808</v>
      </c>
      <c r="H171" s="155">
        <v>6</v>
      </c>
      <c r="I171" s="156"/>
      <c r="L171" s="152"/>
      <c r="M171" s="157"/>
      <c r="T171" s="158"/>
      <c r="AT171" s="153" t="s">
        <v>226</v>
      </c>
      <c r="AU171" s="153" t="s">
        <v>236</v>
      </c>
      <c r="AV171" s="12" t="s">
        <v>79</v>
      </c>
      <c r="AW171" s="12" t="s">
        <v>31</v>
      </c>
      <c r="AX171" s="12" t="s">
        <v>69</v>
      </c>
      <c r="AY171" s="153" t="s">
        <v>212</v>
      </c>
    </row>
    <row r="172" spans="2:65" s="12" customFormat="1">
      <c r="B172" s="152"/>
      <c r="D172" s="150" t="s">
        <v>226</v>
      </c>
      <c r="E172" s="153" t="s">
        <v>19</v>
      </c>
      <c r="F172" s="154" t="s">
        <v>10809</v>
      </c>
      <c r="H172" s="155">
        <v>7</v>
      </c>
      <c r="I172" s="156"/>
      <c r="L172" s="152"/>
      <c r="M172" s="157"/>
      <c r="T172" s="158"/>
      <c r="AT172" s="153" t="s">
        <v>226</v>
      </c>
      <c r="AU172" s="153" t="s">
        <v>236</v>
      </c>
      <c r="AV172" s="12" t="s">
        <v>79</v>
      </c>
      <c r="AW172" s="12" t="s">
        <v>31</v>
      </c>
      <c r="AX172" s="12" t="s">
        <v>69</v>
      </c>
      <c r="AY172" s="153" t="s">
        <v>212</v>
      </c>
    </row>
    <row r="173" spans="2:65" s="12" customFormat="1">
      <c r="B173" s="152"/>
      <c r="D173" s="150" t="s">
        <v>226</v>
      </c>
      <c r="E173" s="153" t="s">
        <v>19</v>
      </c>
      <c r="F173" s="154" t="s">
        <v>10810</v>
      </c>
      <c r="H173" s="155">
        <v>9</v>
      </c>
      <c r="I173" s="156"/>
      <c r="L173" s="152"/>
      <c r="M173" s="157"/>
      <c r="T173" s="158"/>
      <c r="AT173" s="153" t="s">
        <v>226</v>
      </c>
      <c r="AU173" s="153" t="s">
        <v>236</v>
      </c>
      <c r="AV173" s="12" t="s">
        <v>79</v>
      </c>
      <c r="AW173" s="12" t="s">
        <v>31</v>
      </c>
      <c r="AX173" s="12" t="s">
        <v>69</v>
      </c>
      <c r="AY173" s="153" t="s">
        <v>212</v>
      </c>
    </row>
    <row r="174" spans="2:65" s="12" customFormat="1">
      <c r="B174" s="152"/>
      <c r="D174" s="150" t="s">
        <v>226</v>
      </c>
      <c r="E174" s="153" t="s">
        <v>19</v>
      </c>
      <c r="F174" s="154" t="s">
        <v>10811</v>
      </c>
      <c r="H174" s="155">
        <v>8</v>
      </c>
      <c r="I174" s="156"/>
      <c r="L174" s="152"/>
      <c r="M174" s="157"/>
      <c r="T174" s="158"/>
      <c r="AT174" s="153" t="s">
        <v>226</v>
      </c>
      <c r="AU174" s="153" t="s">
        <v>236</v>
      </c>
      <c r="AV174" s="12" t="s">
        <v>79</v>
      </c>
      <c r="AW174" s="12" t="s">
        <v>31</v>
      </c>
      <c r="AX174" s="12" t="s">
        <v>69</v>
      </c>
      <c r="AY174" s="153" t="s">
        <v>212</v>
      </c>
    </row>
    <row r="175" spans="2:65" s="12" customFormat="1">
      <c r="B175" s="152"/>
      <c r="D175" s="150" t="s">
        <v>226</v>
      </c>
      <c r="E175" s="153" t="s">
        <v>19</v>
      </c>
      <c r="F175" s="154" t="s">
        <v>10812</v>
      </c>
      <c r="H175" s="155">
        <v>11</v>
      </c>
      <c r="I175" s="156"/>
      <c r="L175" s="152"/>
      <c r="M175" s="157"/>
      <c r="T175" s="158"/>
      <c r="AT175" s="153" t="s">
        <v>226</v>
      </c>
      <c r="AU175" s="153" t="s">
        <v>236</v>
      </c>
      <c r="AV175" s="12" t="s">
        <v>79</v>
      </c>
      <c r="AW175" s="12" t="s">
        <v>31</v>
      </c>
      <c r="AX175" s="12" t="s">
        <v>69</v>
      </c>
      <c r="AY175" s="153" t="s">
        <v>212</v>
      </c>
    </row>
    <row r="176" spans="2:65" s="13" customFormat="1">
      <c r="B176" s="159"/>
      <c r="D176" s="150" t="s">
        <v>226</v>
      </c>
      <c r="E176" s="160" t="s">
        <v>19</v>
      </c>
      <c r="F176" s="161" t="s">
        <v>228</v>
      </c>
      <c r="H176" s="162">
        <v>54</v>
      </c>
      <c r="I176" s="163"/>
      <c r="L176" s="159"/>
      <c r="M176" s="164"/>
      <c r="T176" s="165"/>
      <c r="AT176" s="160" t="s">
        <v>226</v>
      </c>
      <c r="AU176" s="160" t="s">
        <v>236</v>
      </c>
      <c r="AV176" s="13" t="s">
        <v>229</v>
      </c>
      <c r="AW176" s="13" t="s">
        <v>31</v>
      </c>
      <c r="AX176" s="13" t="s">
        <v>77</v>
      </c>
      <c r="AY176" s="160" t="s">
        <v>212</v>
      </c>
    </row>
    <row r="177" spans="2:65" s="1" customFormat="1" ht="16.5" customHeight="1">
      <c r="B177" s="34"/>
      <c r="C177" s="133" t="s">
        <v>323</v>
      </c>
      <c r="D177" s="133" t="s">
        <v>215</v>
      </c>
      <c r="E177" s="134" t="s">
        <v>10215</v>
      </c>
      <c r="F177" s="135" t="s">
        <v>10813</v>
      </c>
      <c r="G177" s="136" t="s">
        <v>624</v>
      </c>
      <c r="H177" s="137">
        <v>2</v>
      </c>
      <c r="I177" s="138"/>
      <c r="J177" s="139">
        <f>ROUND(I177*H177,2)</f>
        <v>0</v>
      </c>
      <c r="K177" s="135" t="s">
        <v>245</v>
      </c>
      <c r="L177" s="34"/>
      <c r="M177" s="140" t="s">
        <v>19</v>
      </c>
      <c r="N177" s="141" t="s">
        <v>40</v>
      </c>
      <c r="P177" s="142">
        <f>O177*H177</f>
        <v>0</v>
      </c>
      <c r="Q177" s="142">
        <v>0</v>
      </c>
      <c r="R177" s="142">
        <f>Q177*H177</f>
        <v>0</v>
      </c>
      <c r="S177" s="142">
        <v>0</v>
      </c>
      <c r="T177" s="143">
        <f>S177*H177</f>
        <v>0</v>
      </c>
      <c r="AR177" s="144" t="s">
        <v>316</v>
      </c>
      <c r="AT177" s="144" t="s">
        <v>215</v>
      </c>
      <c r="AU177" s="144" t="s">
        <v>236</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316</v>
      </c>
      <c r="BM177" s="144" t="s">
        <v>10814</v>
      </c>
    </row>
    <row r="178" spans="2:65" s="1" customFormat="1" ht="39">
      <c r="B178" s="34"/>
      <c r="D178" s="150" t="s">
        <v>224</v>
      </c>
      <c r="F178" s="151" t="s">
        <v>10815</v>
      </c>
      <c r="I178" s="148"/>
      <c r="L178" s="34"/>
      <c r="M178" s="149"/>
      <c r="T178" s="55"/>
      <c r="AT178" s="19" t="s">
        <v>224</v>
      </c>
      <c r="AU178" s="19" t="s">
        <v>236</v>
      </c>
    </row>
    <row r="179" spans="2:65" s="12" customFormat="1">
      <c r="B179" s="152"/>
      <c r="D179" s="150" t="s">
        <v>226</v>
      </c>
      <c r="E179" s="153" t="s">
        <v>19</v>
      </c>
      <c r="F179" s="154" t="s">
        <v>10816</v>
      </c>
      <c r="H179" s="155">
        <v>2</v>
      </c>
      <c r="I179" s="156"/>
      <c r="L179" s="152"/>
      <c r="M179" s="157"/>
      <c r="T179" s="158"/>
      <c r="AT179" s="153" t="s">
        <v>226</v>
      </c>
      <c r="AU179" s="153" t="s">
        <v>236</v>
      </c>
      <c r="AV179" s="12" t="s">
        <v>79</v>
      </c>
      <c r="AW179" s="12" t="s">
        <v>31</v>
      </c>
      <c r="AX179" s="12" t="s">
        <v>69</v>
      </c>
      <c r="AY179" s="153" t="s">
        <v>212</v>
      </c>
    </row>
    <row r="180" spans="2:65" s="13" customFormat="1">
      <c r="B180" s="159"/>
      <c r="D180" s="150" t="s">
        <v>226</v>
      </c>
      <c r="E180" s="160" t="s">
        <v>19</v>
      </c>
      <c r="F180" s="161" t="s">
        <v>228</v>
      </c>
      <c r="H180" s="162">
        <v>2</v>
      </c>
      <c r="I180" s="163"/>
      <c r="L180" s="159"/>
      <c r="M180" s="164"/>
      <c r="T180" s="165"/>
      <c r="AT180" s="160" t="s">
        <v>226</v>
      </c>
      <c r="AU180" s="160" t="s">
        <v>236</v>
      </c>
      <c r="AV180" s="13" t="s">
        <v>229</v>
      </c>
      <c r="AW180" s="13" t="s">
        <v>31</v>
      </c>
      <c r="AX180" s="13" t="s">
        <v>77</v>
      </c>
      <c r="AY180" s="160" t="s">
        <v>212</v>
      </c>
    </row>
    <row r="181" spans="2:65" s="1" customFormat="1" ht="16.5" customHeight="1">
      <c r="B181" s="34"/>
      <c r="C181" s="133" t="s">
        <v>330</v>
      </c>
      <c r="D181" s="133" t="s">
        <v>215</v>
      </c>
      <c r="E181" s="134" t="s">
        <v>10219</v>
      </c>
      <c r="F181" s="135" t="s">
        <v>10817</v>
      </c>
      <c r="G181" s="136" t="s">
        <v>624</v>
      </c>
      <c r="H181" s="137">
        <v>2</v>
      </c>
      <c r="I181" s="138"/>
      <c r="J181" s="139">
        <f>ROUND(I181*H181,2)</f>
        <v>0</v>
      </c>
      <c r="K181" s="135" t="s">
        <v>245</v>
      </c>
      <c r="L181" s="34"/>
      <c r="M181" s="140" t="s">
        <v>19</v>
      </c>
      <c r="N181" s="141" t="s">
        <v>40</v>
      </c>
      <c r="P181" s="142">
        <f>O181*H181</f>
        <v>0</v>
      </c>
      <c r="Q181" s="142">
        <v>0</v>
      </c>
      <c r="R181" s="142">
        <f>Q181*H181</f>
        <v>0</v>
      </c>
      <c r="S181" s="142">
        <v>0</v>
      </c>
      <c r="T181" s="143">
        <f>S181*H181</f>
        <v>0</v>
      </c>
      <c r="AR181" s="144" t="s">
        <v>316</v>
      </c>
      <c r="AT181" s="144" t="s">
        <v>215</v>
      </c>
      <c r="AU181" s="144" t="s">
        <v>236</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10818</v>
      </c>
    </row>
    <row r="182" spans="2:65" s="1" customFormat="1" ht="39">
      <c r="B182" s="34"/>
      <c r="D182" s="150" t="s">
        <v>224</v>
      </c>
      <c r="F182" s="151" t="s">
        <v>10819</v>
      </c>
      <c r="I182" s="148"/>
      <c r="L182" s="34"/>
      <c r="M182" s="149"/>
      <c r="T182" s="55"/>
      <c r="AT182" s="19" t="s">
        <v>224</v>
      </c>
      <c r="AU182" s="19" t="s">
        <v>236</v>
      </c>
    </row>
    <row r="183" spans="2:65" s="12" customFormat="1">
      <c r="B183" s="152"/>
      <c r="D183" s="150" t="s">
        <v>226</v>
      </c>
      <c r="E183" s="153" t="s">
        <v>19</v>
      </c>
      <c r="F183" s="154" t="s">
        <v>10820</v>
      </c>
      <c r="H183" s="155">
        <v>2</v>
      </c>
      <c r="I183" s="156"/>
      <c r="L183" s="152"/>
      <c r="M183" s="157"/>
      <c r="T183" s="158"/>
      <c r="AT183" s="153" t="s">
        <v>226</v>
      </c>
      <c r="AU183" s="153" t="s">
        <v>236</v>
      </c>
      <c r="AV183" s="12" t="s">
        <v>79</v>
      </c>
      <c r="AW183" s="12" t="s">
        <v>31</v>
      </c>
      <c r="AX183" s="12" t="s">
        <v>69</v>
      </c>
      <c r="AY183" s="153" t="s">
        <v>212</v>
      </c>
    </row>
    <row r="184" spans="2:65" s="13" customFormat="1">
      <c r="B184" s="159"/>
      <c r="D184" s="150" t="s">
        <v>226</v>
      </c>
      <c r="E184" s="160" t="s">
        <v>19</v>
      </c>
      <c r="F184" s="161" t="s">
        <v>228</v>
      </c>
      <c r="H184" s="162">
        <v>2</v>
      </c>
      <c r="I184" s="163"/>
      <c r="L184" s="159"/>
      <c r="M184" s="164"/>
      <c r="T184" s="165"/>
      <c r="AT184" s="160" t="s">
        <v>226</v>
      </c>
      <c r="AU184" s="160" t="s">
        <v>236</v>
      </c>
      <c r="AV184" s="13" t="s">
        <v>229</v>
      </c>
      <c r="AW184" s="13" t="s">
        <v>31</v>
      </c>
      <c r="AX184" s="13" t="s">
        <v>77</v>
      </c>
      <c r="AY184" s="160" t="s">
        <v>212</v>
      </c>
    </row>
    <row r="185" spans="2:65" s="1" customFormat="1" ht="16.5" customHeight="1">
      <c r="B185" s="34"/>
      <c r="C185" s="133" t="s">
        <v>338</v>
      </c>
      <c r="D185" s="133" t="s">
        <v>215</v>
      </c>
      <c r="E185" s="134" t="s">
        <v>10222</v>
      </c>
      <c r="F185" s="135" t="s">
        <v>10821</v>
      </c>
      <c r="G185" s="136" t="s">
        <v>624</v>
      </c>
      <c r="H185" s="137">
        <v>1</v>
      </c>
      <c r="I185" s="138"/>
      <c r="J185" s="139">
        <f>ROUND(I185*H185,2)</f>
        <v>0</v>
      </c>
      <c r="K185" s="135" t="s">
        <v>245</v>
      </c>
      <c r="L185" s="34"/>
      <c r="M185" s="140" t="s">
        <v>19</v>
      </c>
      <c r="N185" s="141" t="s">
        <v>40</v>
      </c>
      <c r="P185" s="142">
        <f>O185*H185</f>
        <v>0</v>
      </c>
      <c r="Q185" s="142">
        <v>0</v>
      </c>
      <c r="R185" s="142">
        <f>Q185*H185</f>
        <v>0</v>
      </c>
      <c r="S185" s="142">
        <v>0</v>
      </c>
      <c r="T185" s="143">
        <f>S185*H185</f>
        <v>0</v>
      </c>
      <c r="AR185" s="144" t="s">
        <v>316</v>
      </c>
      <c r="AT185" s="144" t="s">
        <v>215</v>
      </c>
      <c r="AU185" s="144" t="s">
        <v>236</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10822</v>
      </c>
    </row>
    <row r="186" spans="2:65" s="1" customFormat="1" ht="39">
      <c r="B186" s="34"/>
      <c r="D186" s="150" t="s">
        <v>224</v>
      </c>
      <c r="F186" s="151" t="s">
        <v>10823</v>
      </c>
      <c r="I186" s="148"/>
      <c r="L186" s="34"/>
      <c r="M186" s="149"/>
      <c r="T186" s="55"/>
      <c r="AT186" s="19" t="s">
        <v>224</v>
      </c>
      <c r="AU186" s="19" t="s">
        <v>236</v>
      </c>
    </row>
    <row r="187" spans="2:65" s="12" customFormat="1">
      <c r="B187" s="152"/>
      <c r="D187" s="150" t="s">
        <v>226</v>
      </c>
      <c r="E187" s="153" t="s">
        <v>19</v>
      </c>
      <c r="F187" s="154" t="s">
        <v>10824</v>
      </c>
      <c r="H187" s="155">
        <v>1</v>
      </c>
      <c r="I187" s="156"/>
      <c r="L187" s="152"/>
      <c r="M187" s="157"/>
      <c r="T187" s="158"/>
      <c r="AT187" s="153" t="s">
        <v>226</v>
      </c>
      <c r="AU187" s="153" t="s">
        <v>236</v>
      </c>
      <c r="AV187" s="12" t="s">
        <v>79</v>
      </c>
      <c r="AW187" s="12" t="s">
        <v>31</v>
      </c>
      <c r="AX187" s="12" t="s">
        <v>69</v>
      </c>
      <c r="AY187" s="153" t="s">
        <v>212</v>
      </c>
    </row>
    <row r="188" spans="2:65" s="13" customFormat="1">
      <c r="B188" s="159"/>
      <c r="D188" s="150" t="s">
        <v>226</v>
      </c>
      <c r="E188" s="160" t="s">
        <v>19</v>
      </c>
      <c r="F188" s="161" t="s">
        <v>228</v>
      </c>
      <c r="H188" s="162">
        <v>1</v>
      </c>
      <c r="I188" s="163"/>
      <c r="L188" s="159"/>
      <c r="M188" s="164"/>
      <c r="T188" s="165"/>
      <c r="AT188" s="160" t="s">
        <v>226</v>
      </c>
      <c r="AU188" s="160" t="s">
        <v>236</v>
      </c>
      <c r="AV188" s="13" t="s">
        <v>229</v>
      </c>
      <c r="AW188" s="13" t="s">
        <v>31</v>
      </c>
      <c r="AX188" s="13" t="s">
        <v>77</v>
      </c>
      <c r="AY188" s="160" t="s">
        <v>212</v>
      </c>
    </row>
    <row r="189" spans="2:65" s="1" customFormat="1" ht="16.5" customHeight="1">
      <c r="B189" s="34"/>
      <c r="C189" s="133" t="s">
        <v>343</v>
      </c>
      <c r="D189" s="133" t="s">
        <v>215</v>
      </c>
      <c r="E189" s="134" t="s">
        <v>10225</v>
      </c>
      <c r="F189" s="135" t="s">
        <v>10825</v>
      </c>
      <c r="G189" s="136" t="s">
        <v>624</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236</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10826</v>
      </c>
    </row>
    <row r="190" spans="2:65" s="1" customFormat="1" ht="39">
      <c r="B190" s="34"/>
      <c r="D190" s="150" t="s">
        <v>224</v>
      </c>
      <c r="F190" s="151" t="s">
        <v>10827</v>
      </c>
      <c r="I190" s="148"/>
      <c r="L190" s="34"/>
      <c r="M190" s="149"/>
      <c r="T190" s="55"/>
      <c r="AT190" s="19" t="s">
        <v>224</v>
      </c>
      <c r="AU190" s="19" t="s">
        <v>236</v>
      </c>
    </row>
    <row r="191" spans="2:65" s="12" customFormat="1">
      <c r="B191" s="152"/>
      <c r="D191" s="150" t="s">
        <v>226</v>
      </c>
      <c r="E191" s="153" t="s">
        <v>19</v>
      </c>
      <c r="F191" s="154" t="s">
        <v>10828</v>
      </c>
      <c r="H191" s="155">
        <v>1</v>
      </c>
      <c r="I191" s="156"/>
      <c r="L191" s="152"/>
      <c r="M191" s="157"/>
      <c r="T191" s="158"/>
      <c r="AT191" s="153" t="s">
        <v>226</v>
      </c>
      <c r="AU191" s="153" t="s">
        <v>236</v>
      </c>
      <c r="AV191" s="12" t="s">
        <v>79</v>
      </c>
      <c r="AW191" s="12" t="s">
        <v>31</v>
      </c>
      <c r="AX191" s="12" t="s">
        <v>69</v>
      </c>
      <c r="AY191" s="153" t="s">
        <v>212</v>
      </c>
    </row>
    <row r="192" spans="2:65" s="13" customFormat="1">
      <c r="B192" s="159"/>
      <c r="D192" s="150" t="s">
        <v>226</v>
      </c>
      <c r="E192" s="160" t="s">
        <v>19</v>
      </c>
      <c r="F192" s="161" t="s">
        <v>228</v>
      </c>
      <c r="H192" s="162">
        <v>1</v>
      </c>
      <c r="I192" s="163"/>
      <c r="L192" s="159"/>
      <c r="M192" s="164"/>
      <c r="T192" s="165"/>
      <c r="AT192" s="160" t="s">
        <v>226</v>
      </c>
      <c r="AU192" s="160" t="s">
        <v>236</v>
      </c>
      <c r="AV192" s="13" t="s">
        <v>229</v>
      </c>
      <c r="AW192" s="13" t="s">
        <v>31</v>
      </c>
      <c r="AX192" s="13" t="s">
        <v>77</v>
      </c>
      <c r="AY192" s="160" t="s">
        <v>212</v>
      </c>
    </row>
    <row r="193" spans="2:65" s="1" customFormat="1" ht="16.5" customHeight="1">
      <c r="B193" s="34"/>
      <c r="C193" s="133" t="s">
        <v>7</v>
      </c>
      <c r="D193" s="133" t="s">
        <v>215</v>
      </c>
      <c r="E193" s="134" t="s">
        <v>10228</v>
      </c>
      <c r="F193" s="135" t="s">
        <v>10829</v>
      </c>
      <c r="G193" s="136" t="s">
        <v>624</v>
      </c>
      <c r="H193" s="137">
        <v>1</v>
      </c>
      <c r="I193" s="138"/>
      <c r="J193" s="139">
        <f>ROUND(I193*H193,2)</f>
        <v>0</v>
      </c>
      <c r="K193" s="135" t="s">
        <v>245</v>
      </c>
      <c r="L193" s="34"/>
      <c r="M193" s="140" t="s">
        <v>19</v>
      </c>
      <c r="N193" s="141" t="s">
        <v>40</v>
      </c>
      <c r="P193" s="142">
        <f>O193*H193</f>
        <v>0</v>
      </c>
      <c r="Q193" s="142">
        <v>0</v>
      </c>
      <c r="R193" s="142">
        <f>Q193*H193</f>
        <v>0</v>
      </c>
      <c r="S193" s="142">
        <v>0</v>
      </c>
      <c r="T193" s="143">
        <f>S193*H193</f>
        <v>0</v>
      </c>
      <c r="AR193" s="144" t="s">
        <v>316</v>
      </c>
      <c r="AT193" s="144" t="s">
        <v>215</v>
      </c>
      <c r="AU193" s="144" t="s">
        <v>236</v>
      </c>
      <c r="AY193" s="19" t="s">
        <v>212</v>
      </c>
      <c r="BE193" s="145">
        <f>IF(N193="základní",J193,0)</f>
        <v>0</v>
      </c>
      <c r="BF193" s="145">
        <f>IF(N193="snížená",J193,0)</f>
        <v>0</v>
      </c>
      <c r="BG193" s="145">
        <f>IF(N193="zákl. přenesená",J193,0)</f>
        <v>0</v>
      </c>
      <c r="BH193" s="145">
        <f>IF(N193="sníž. přenesená",J193,0)</f>
        <v>0</v>
      </c>
      <c r="BI193" s="145">
        <f>IF(N193="nulová",J193,0)</f>
        <v>0</v>
      </c>
      <c r="BJ193" s="19" t="s">
        <v>77</v>
      </c>
      <c r="BK193" s="145">
        <f>ROUND(I193*H193,2)</f>
        <v>0</v>
      </c>
      <c r="BL193" s="19" t="s">
        <v>316</v>
      </c>
      <c r="BM193" s="144" t="s">
        <v>10830</v>
      </c>
    </row>
    <row r="194" spans="2:65" s="1" customFormat="1" ht="39">
      <c r="B194" s="34"/>
      <c r="D194" s="150" t="s">
        <v>224</v>
      </c>
      <c r="F194" s="151" t="s">
        <v>10831</v>
      </c>
      <c r="I194" s="148"/>
      <c r="L194" s="34"/>
      <c r="M194" s="149"/>
      <c r="T194" s="55"/>
      <c r="AT194" s="19" t="s">
        <v>224</v>
      </c>
      <c r="AU194" s="19" t="s">
        <v>236</v>
      </c>
    </row>
    <row r="195" spans="2:65" s="12" customFormat="1">
      <c r="B195" s="152"/>
      <c r="D195" s="150" t="s">
        <v>226</v>
      </c>
      <c r="E195" s="153" t="s">
        <v>19</v>
      </c>
      <c r="F195" s="154" t="s">
        <v>10832</v>
      </c>
      <c r="H195" s="155">
        <v>1</v>
      </c>
      <c r="I195" s="156"/>
      <c r="L195" s="152"/>
      <c r="M195" s="157"/>
      <c r="T195" s="158"/>
      <c r="AT195" s="153" t="s">
        <v>226</v>
      </c>
      <c r="AU195" s="153" t="s">
        <v>236</v>
      </c>
      <c r="AV195" s="12" t="s">
        <v>79</v>
      </c>
      <c r="AW195" s="12" t="s">
        <v>31</v>
      </c>
      <c r="AX195" s="12" t="s">
        <v>69</v>
      </c>
      <c r="AY195" s="153" t="s">
        <v>212</v>
      </c>
    </row>
    <row r="196" spans="2:65" s="13" customFormat="1">
      <c r="B196" s="159"/>
      <c r="D196" s="150" t="s">
        <v>226</v>
      </c>
      <c r="E196" s="160" t="s">
        <v>19</v>
      </c>
      <c r="F196" s="161" t="s">
        <v>228</v>
      </c>
      <c r="H196" s="162">
        <v>1</v>
      </c>
      <c r="I196" s="163"/>
      <c r="L196" s="159"/>
      <c r="M196" s="164"/>
      <c r="T196" s="165"/>
      <c r="AT196" s="160" t="s">
        <v>226</v>
      </c>
      <c r="AU196" s="160" t="s">
        <v>236</v>
      </c>
      <c r="AV196" s="13" t="s">
        <v>229</v>
      </c>
      <c r="AW196" s="13" t="s">
        <v>31</v>
      </c>
      <c r="AX196" s="13" t="s">
        <v>77</v>
      </c>
      <c r="AY196" s="160" t="s">
        <v>212</v>
      </c>
    </row>
    <row r="197" spans="2:65" s="1" customFormat="1" ht="16.5" customHeight="1">
      <c r="B197" s="34"/>
      <c r="C197" s="133" t="s">
        <v>354</v>
      </c>
      <c r="D197" s="133" t="s">
        <v>215</v>
      </c>
      <c r="E197" s="134" t="s">
        <v>10833</v>
      </c>
      <c r="F197" s="135" t="s">
        <v>10834</v>
      </c>
      <c r="G197" s="136" t="s">
        <v>624</v>
      </c>
      <c r="H197" s="137">
        <v>15</v>
      </c>
      <c r="I197" s="138"/>
      <c r="J197" s="139">
        <f>ROUND(I197*H197,2)</f>
        <v>0</v>
      </c>
      <c r="K197" s="135" t="s">
        <v>245</v>
      </c>
      <c r="L197" s="34"/>
      <c r="M197" s="140" t="s">
        <v>19</v>
      </c>
      <c r="N197" s="141" t="s">
        <v>40</v>
      </c>
      <c r="P197" s="142">
        <f>O197*H197</f>
        <v>0</v>
      </c>
      <c r="Q197" s="142">
        <v>0</v>
      </c>
      <c r="R197" s="142">
        <f>Q197*H197</f>
        <v>0</v>
      </c>
      <c r="S197" s="142">
        <v>0</v>
      </c>
      <c r="T197" s="143">
        <f>S197*H197</f>
        <v>0</v>
      </c>
      <c r="AR197" s="144" t="s">
        <v>316</v>
      </c>
      <c r="AT197" s="144" t="s">
        <v>215</v>
      </c>
      <c r="AU197" s="144" t="s">
        <v>236</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10835</v>
      </c>
    </row>
    <row r="198" spans="2:65" s="1" customFormat="1" ht="19.5">
      <c r="B198" s="34"/>
      <c r="D198" s="150" t="s">
        <v>224</v>
      </c>
      <c r="F198" s="151" t="s">
        <v>10836</v>
      </c>
      <c r="I198" s="148"/>
      <c r="L198" s="34"/>
      <c r="M198" s="149"/>
      <c r="T198" s="55"/>
      <c r="AT198" s="19" t="s">
        <v>224</v>
      </c>
      <c r="AU198" s="19" t="s">
        <v>236</v>
      </c>
    </row>
    <row r="199" spans="2:65" s="14" customFormat="1">
      <c r="B199" s="170"/>
      <c r="D199" s="150" t="s">
        <v>226</v>
      </c>
      <c r="E199" s="171" t="s">
        <v>19</v>
      </c>
      <c r="F199" s="172" t="s">
        <v>10837</v>
      </c>
      <c r="H199" s="171" t="s">
        <v>19</v>
      </c>
      <c r="I199" s="173"/>
      <c r="L199" s="170"/>
      <c r="M199" s="174"/>
      <c r="T199" s="175"/>
      <c r="AT199" s="171" t="s">
        <v>226</v>
      </c>
      <c r="AU199" s="171" t="s">
        <v>236</v>
      </c>
      <c r="AV199" s="14" t="s">
        <v>77</v>
      </c>
      <c r="AW199" s="14" t="s">
        <v>31</v>
      </c>
      <c r="AX199" s="14" t="s">
        <v>69</v>
      </c>
      <c r="AY199" s="171" t="s">
        <v>212</v>
      </c>
    </row>
    <row r="200" spans="2:65" s="12" customFormat="1">
      <c r="B200" s="152"/>
      <c r="D200" s="150" t="s">
        <v>226</v>
      </c>
      <c r="E200" s="153" t="s">
        <v>19</v>
      </c>
      <c r="F200" s="154" t="s">
        <v>10838</v>
      </c>
      <c r="H200" s="155">
        <v>15</v>
      </c>
      <c r="I200" s="156"/>
      <c r="L200" s="152"/>
      <c r="M200" s="157"/>
      <c r="T200" s="158"/>
      <c r="AT200" s="153" t="s">
        <v>226</v>
      </c>
      <c r="AU200" s="153" t="s">
        <v>236</v>
      </c>
      <c r="AV200" s="12" t="s">
        <v>79</v>
      </c>
      <c r="AW200" s="12" t="s">
        <v>31</v>
      </c>
      <c r="AX200" s="12" t="s">
        <v>69</v>
      </c>
      <c r="AY200" s="153" t="s">
        <v>212</v>
      </c>
    </row>
    <row r="201" spans="2:65" s="13" customFormat="1">
      <c r="B201" s="159"/>
      <c r="D201" s="150" t="s">
        <v>226</v>
      </c>
      <c r="E201" s="160" t="s">
        <v>19</v>
      </c>
      <c r="F201" s="161" t="s">
        <v>228</v>
      </c>
      <c r="H201" s="162">
        <v>15</v>
      </c>
      <c r="I201" s="163"/>
      <c r="L201" s="159"/>
      <c r="M201" s="164"/>
      <c r="T201" s="165"/>
      <c r="AT201" s="160" t="s">
        <v>226</v>
      </c>
      <c r="AU201" s="160" t="s">
        <v>236</v>
      </c>
      <c r="AV201" s="13" t="s">
        <v>229</v>
      </c>
      <c r="AW201" s="13" t="s">
        <v>31</v>
      </c>
      <c r="AX201" s="13" t="s">
        <v>77</v>
      </c>
      <c r="AY201" s="160" t="s">
        <v>212</v>
      </c>
    </row>
    <row r="202" spans="2:65" s="1" customFormat="1" ht="16.5" customHeight="1">
      <c r="B202" s="34"/>
      <c r="C202" s="133" t="s">
        <v>359</v>
      </c>
      <c r="D202" s="133" t="s">
        <v>215</v>
      </c>
      <c r="E202" s="134" t="s">
        <v>10839</v>
      </c>
      <c r="F202" s="135" t="s">
        <v>10840</v>
      </c>
      <c r="G202" s="136" t="s">
        <v>624</v>
      </c>
      <c r="H202" s="137">
        <v>1</v>
      </c>
      <c r="I202" s="138"/>
      <c r="J202" s="139">
        <f>ROUND(I202*H202,2)</f>
        <v>0</v>
      </c>
      <c r="K202" s="135" t="s">
        <v>245</v>
      </c>
      <c r="L202" s="34"/>
      <c r="M202" s="140" t="s">
        <v>19</v>
      </c>
      <c r="N202" s="141" t="s">
        <v>40</v>
      </c>
      <c r="P202" s="142">
        <f>O202*H202</f>
        <v>0</v>
      </c>
      <c r="Q202" s="142">
        <v>0</v>
      </c>
      <c r="R202" s="142">
        <f>Q202*H202</f>
        <v>0</v>
      </c>
      <c r="S202" s="142">
        <v>0</v>
      </c>
      <c r="T202" s="143">
        <f>S202*H202</f>
        <v>0</v>
      </c>
      <c r="AR202" s="144" t="s">
        <v>316</v>
      </c>
      <c r="AT202" s="144" t="s">
        <v>215</v>
      </c>
      <c r="AU202" s="144" t="s">
        <v>236</v>
      </c>
      <c r="AY202" s="19" t="s">
        <v>212</v>
      </c>
      <c r="BE202" s="145">
        <f>IF(N202="základní",J202,0)</f>
        <v>0</v>
      </c>
      <c r="BF202" s="145">
        <f>IF(N202="snížená",J202,0)</f>
        <v>0</v>
      </c>
      <c r="BG202" s="145">
        <f>IF(N202="zákl. přenesená",J202,0)</f>
        <v>0</v>
      </c>
      <c r="BH202" s="145">
        <f>IF(N202="sníž. přenesená",J202,0)</f>
        <v>0</v>
      </c>
      <c r="BI202" s="145">
        <f>IF(N202="nulová",J202,0)</f>
        <v>0</v>
      </c>
      <c r="BJ202" s="19" t="s">
        <v>77</v>
      </c>
      <c r="BK202" s="145">
        <f>ROUND(I202*H202,2)</f>
        <v>0</v>
      </c>
      <c r="BL202" s="19" t="s">
        <v>316</v>
      </c>
      <c r="BM202" s="144" t="s">
        <v>10841</v>
      </c>
    </row>
    <row r="203" spans="2:65" s="1" customFormat="1" ht="29.25">
      <c r="B203" s="34"/>
      <c r="D203" s="150" t="s">
        <v>224</v>
      </c>
      <c r="F203" s="151" t="s">
        <v>10842</v>
      </c>
      <c r="I203" s="148"/>
      <c r="L203" s="34"/>
      <c r="M203" s="149"/>
      <c r="T203" s="55"/>
      <c r="AT203" s="19" t="s">
        <v>224</v>
      </c>
      <c r="AU203" s="19" t="s">
        <v>236</v>
      </c>
    </row>
    <row r="204" spans="2:65" s="12" customFormat="1">
      <c r="B204" s="152"/>
      <c r="D204" s="150" t="s">
        <v>226</v>
      </c>
      <c r="E204" s="153" t="s">
        <v>19</v>
      </c>
      <c r="F204" s="154" t="s">
        <v>10843</v>
      </c>
      <c r="H204" s="155">
        <v>1</v>
      </c>
      <c r="I204" s="156"/>
      <c r="L204" s="152"/>
      <c r="M204" s="157"/>
      <c r="T204" s="158"/>
      <c r="AT204" s="153" t="s">
        <v>226</v>
      </c>
      <c r="AU204" s="153" t="s">
        <v>236</v>
      </c>
      <c r="AV204" s="12" t="s">
        <v>79</v>
      </c>
      <c r="AW204" s="12" t="s">
        <v>31</v>
      </c>
      <c r="AX204" s="12" t="s">
        <v>69</v>
      </c>
      <c r="AY204" s="153" t="s">
        <v>212</v>
      </c>
    </row>
    <row r="205" spans="2:65" s="13" customFormat="1">
      <c r="B205" s="159"/>
      <c r="D205" s="150" t="s">
        <v>226</v>
      </c>
      <c r="E205" s="160" t="s">
        <v>19</v>
      </c>
      <c r="F205" s="161" t="s">
        <v>228</v>
      </c>
      <c r="H205" s="162">
        <v>1</v>
      </c>
      <c r="I205" s="163"/>
      <c r="L205" s="159"/>
      <c r="M205" s="164"/>
      <c r="T205" s="165"/>
      <c r="AT205" s="160" t="s">
        <v>226</v>
      </c>
      <c r="AU205" s="160" t="s">
        <v>236</v>
      </c>
      <c r="AV205" s="13" t="s">
        <v>229</v>
      </c>
      <c r="AW205" s="13" t="s">
        <v>31</v>
      </c>
      <c r="AX205" s="13" t="s">
        <v>77</v>
      </c>
      <c r="AY205" s="160" t="s">
        <v>212</v>
      </c>
    </row>
    <row r="206" spans="2:65" s="1" customFormat="1" ht="16.5" customHeight="1">
      <c r="B206" s="34"/>
      <c r="C206" s="133" t="s">
        <v>364</v>
      </c>
      <c r="D206" s="133" t="s">
        <v>215</v>
      </c>
      <c r="E206" s="134" t="s">
        <v>10844</v>
      </c>
      <c r="F206" s="135" t="s">
        <v>10845</v>
      </c>
      <c r="G206" s="136" t="s">
        <v>624</v>
      </c>
      <c r="H206" s="137">
        <v>1</v>
      </c>
      <c r="I206" s="138"/>
      <c r="J206" s="139">
        <f>ROUND(I206*H206,2)</f>
        <v>0</v>
      </c>
      <c r="K206" s="135" t="s">
        <v>245</v>
      </c>
      <c r="L206" s="34"/>
      <c r="M206" s="140" t="s">
        <v>19</v>
      </c>
      <c r="N206" s="141" t="s">
        <v>40</v>
      </c>
      <c r="P206" s="142">
        <f>O206*H206</f>
        <v>0</v>
      </c>
      <c r="Q206" s="142">
        <v>0</v>
      </c>
      <c r="R206" s="142">
        <f>Q206*H206</f>
        <v>0</v>
      </c>
      <c r="S206" s="142">
        <v>0</v>
      </c>
      <c r="T206" s="143">
        <f>S206*H206</f>
        <v>0</v>
      </c>
      <c r="AR206" s="144" t="s">
        <v>316</v>
      </c>
      <c r="AT206" s="144" t="s">
        <v>215</v>
      </c>
      <c r="AU206" s="144" t="s">
        <v>236</v>
      </c>
      <c r="AY206" s="19" t="s">
        <v>212</v>
      </c>
      <c r="BE206" s="145">
        <f>IF(N206="základní",J206,0)</f>
        <v>0</v>
      </c>
      <c r="BF206" s="145">
        <f>IF(N206="snížená",J206,0)</f>
        <v>0</v>
      </c>
      <c r="BG206" s="145">
        <f>IF(N206="zákl. přenesená",J206,0)</f>
        <v>0</v>
      </c>
      <c r="BH206" s="145">
        <f>IF(N206="sníž. přenesená",J206,0)</f>
        <v>0</v>
      </c>
      <c r="BI206" s="145">
        <f>IF(N206="nulová",J206,0)</f>
        <v>0</v>
      </c>
      <c r="BJ206" s="19" t="s">
        <v>77</v>
      </c>
      <c r="BK206" s="145">
        <f>ROUND(I206*H206,2)</f>
        <v>0</v>
      </c>
      <c r="BL206" s="19" t="s">
        <v>316</v>
      </c>
      <c r="BM206" s="144" t="s">
        <v>10846</v>
      </c>
    </row>
    <row r="207" spans="2:65" s="1" customFormat="1" ht="39">
      <c r="B207" s="34"/>
      <c r="D207" s="150" t="s">
        <v>224</v>
      </c>
      <c r="F207" s="151" t="s">
        <v>10847</v>
      </c>
      <c r="I207" s="148"/>
      <c r="L207" s="34"/>
      <c r="M207" s="149"/>
      <c r="T207" s="55"/>
      <c r="AT207" s="19" t="s">
        <v>224</v>
      </c>
      <c r="AU207" s="19" t="s">
        <v>236</v>
      </c>
    </row>
    <row r="208" spans="2:65" s="12" customFormat="1">
      <c r="B208" s="152"/>
      <c r="D208" s="150" t="s">
        <v>226</v>
      </c>
      <c r="E208" s="153" t="s">
        <v>19</v>
      </c>
      <c r="F208" s="154" t="s">
        <v>10848</v>
      </c>
      <c r="H208" s="155">
        <v>1</v>
      </c>
      <c r="I208" s="156"/>
      <c r="L208" s="152"/>
      <c r="M208" s="157"/>
      <c r="T208" s="158"/>
      <c r="AT208" s="153" t="s">
        <v>226</v>
      </c>
      <c r="AU208" s="153" t="s">
        <v>236</v>
      </c>
      <c r="AV208" s="12" t="s">
        <v>79</v>
      </c>
      <c r="AW208" s="12" t="s">
        <v>31</v>
      </c>
      <c r="AX208" s="12" t="s">
        <v>69</v>
      </c>
      <c r="AY208" s="153" t="s">
        <v>212</v>
      </c>
    </row>
    <row r="209" spans="2:65" s="13" customFormat="1">
      <c r="B209" s="159"/>
      <c r="D209" s="150" t="s">
        <v>226</v>
      </c>
      <c r="E209" s="160" t="s">
        <v>19</v>
      </c>
      <c r="F209" s="161" t="s">
        <v>228</v>
      </c>
      <c r="H209" s="162">
        <v>1</v>
      </c>
      <c r="I209" s="163"/>
      <c r="L209" s="159"/>
      <c r="M209" s="164"/>
      <c r="T209" s="165"/>
      <c r="AT209" s="160" t="s">
        <v>226</v>
      </c>
      <c r="AU209" s="160" t="s">
        <v>236</v>
      </c>
      <c r="AV209" s="13" t="s">
        <v>229</v>
      </c>
      <c r="AW209" s="13" t="s">
        <v>31</v>
      </c>
      <c r="AX209" s="13" t="s">
        <v>77</v>
      </c>
      <c r="AY209" s="160" t="s">
        <v>212</v>
      </c>
    </row>
    <row r="210" spans="2:65" s="1" customFormat="1" ht="16.5" customHeight="1">
      <c r="B210" s="34"/>
      <c r="C210" s="133" t="s">
        <v>586</v>
      </c>
      <c r="D210" s="133" t="s">
        <v>215</v>
      </c>
      <c r="E210" s="134" t="s">
        <v>10849</v>
      </c>
      <c r="F210" s="135" t="s">
        <v>10850</v>
      </c>
      <c r="G210" s="136" t="s">
        <v>624</v>
      </c>
      <c r="H210" s="137">
        <v>1</v>
      </c>
      <c r="I210" s="138"/>
      <c r="J210" s="139">
        <f>ROUND(I210*H210,2)</f>
        <v>0</v>
      </c>
      <c r="K210" s="135" t="s">
        <v>245</v>
      </c>
      <c r="L210" s="34"/>
      <c r="M210" s="140" t="s">
        <v>19</v>
      </c>
      <c r="N210" s="141" t="s">
        <v>40</v>
      </c>
      <c r="P210" s="142">
        <f>O210*H210</f>
        <v>0</v>
      </c>
      <c r="Q210" s="142">
        <v>0</v>
      </c>
      <c r="R210" s="142">
        <f>Q210*H210</f>
        <v>0</v>
      </c>
      <c r="S210" s="142">
        <v>0</v>
      </c>
      <c r="T210" s="143">
        <f>S210*H210</f>
        <v>0</v>
      </c>
      <c r="AR210" s="144" t="s">
        <v>316</v>
      </c>
      <c r="AT210" s="144" t="s">
        <v>215</v>
      </c>
      <c r="AU210" s="144" t="s">
        <v>236</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316</v>
      </c>
      <c r="BM210" s="144" t="s">
        <v>10851</v>
      </c>
    </row>
    <row r="211" spans="2:65" s="1" customFormat="1" ht="29.25">
      <c r="B211" s="34"/>
      <c r="D211" s="150" t="s">
        <v>224</v>
      </c>
      <c r="F211" s="151" t="s">
        <v>10852</v>
      </c>
      <c r="I211" s="148"/>
      <c r="L211" s="34"/>
      <c r="M211" s="149"/>
      <c r="T211" s="55"/>
      <c r="AT211" s="19" t="s">
        <v>224</v>
      </c>
      <c r="AU211" s="19" t="s">
        <v>236</v>
      </c>
    </row>
    <row r="212" spans="2:65" s="12" customFormat="1">
      <c r="B212" s="152"/>
      <c r="D212" s="150" t="s">
        <v>226</v>
      </c>
      <c r="E212" s="153" t="s">
        <v>19</v>
      </c>
      <c r="F212" s="154" t="s">
        <v>10853</v>
      </c>
      <c r="H212" s="155">
        <v>1</v>
      </c>
      <c r="I212" s="156"/>
      <c r="L212" s="152"/>
      <c r="M212" s="157"/>
      <c r="T212" s="158"/>
      <c r="AT212" s="153" t="s">
        <v>226</v>
      </c>
      <c r="AU212" s="153" t="s">
        <v>236</v>
      </c>
      <c r="AV212" s="12" t="s">
        <v>79</v>
      </c>
      <c r="AW212" s="12" t="s">
        <v>31</v>
      </c>
      <c r="AX212" s="12" t="s">
        <v>69</v>
      </c>
      <c r="AY212" s="153" t="s">
        <v>212</v>
      </c>
    </row>
    <row r="213" spans="2:65" s="13" customFormat="1">
      <c r="B213" s="159"/>
      <c r="D213" s="150" t="s">
        <v>226</v>
      </c>
      <c r="E213" s="160" t="s">
        <v>19</v>
      </c>
      <c r="F213" s="161" t="s">
        <v>228</v>
      </c>
      <c r="H213" s="162">
        <v>1</v>
      </c>
      <c r="I213" s="163"/>
      <c r="L213" s="159"/>
      <c r="M213" s="164"/>
      <c r="T213" s="165"/>
      <c r="AT213" s="160" t="s">
        <v>226</v>
      </c>
      <c r="AU213" s="160" t="s">
        <v>236</v>
      </c>
      <c r="AV213" s="13" t="s">
        <v>229</v>
      </c>
      <c r="AW213" s="13" t="s">
        <v>31</v>
      </c>
      <c r="AX213" s="13" t="s">
        <v>77</v>
      </c>
      <c r="AY213" s="160" t="s">
        <v>212</v>
      </c>
    </row>
    <row r="214" spans="2:65" s="1" customFormat="1" ht="16.5" customHeight="1">
      <c r="B214" s="34"/>
      <c r="C214" s="133" t="s">
        <v>593</v>
      </c>
      <c r="D214" s="133" t="s">
        <v>215</v>
      </c>
      <c r="E214" s="134" t="s">
        <v>10854</v>
      </c>
      <c r="F214" s="135" t="s">
        <v>10855</v>
      </c>
      <c r="G214" s="136" t="s">
        <v>624</v>
      </c>
      <c r="H214" s="137">
        <v>1</v>
      </c>
      <c r="I214" s="138"/>
      <c r="J214" s="139">
        <f>ROUND(I214*H214,2)</f>
        <v>0</v>
      </c>
      <c r="K214" s="135" t="s">
        <v>245</v>
      </c>
      <c r="L214" s="34"/>
      <c r="M214" s="140" t="s">
        <v>19</v>
      </c>
      <c r="N214" s="141" t="s">
        <v>40</v>
      </c>
      <c r="P214" s="142">
        <f>O214*H214</f>
        <v>0</v>
      </c>
      <c r="Q214" s="142">
        <v>0</v>
      </c>
      <c r="R214" s="142">
        <f>Q214*H214</f>
        <v>0</v>
      </c>
      <c r="S214" s="142">
        <v>0</v>
      </c>
      <c r="T214" s="143">
        <f>S214*H214</f>
        <v>0</v>
      </c>
      <c r="AR214" s="144" t="s">
        <v>316</v>
      </c>
      <c r="AT214" s="144" t="s">
        <v>215</v>
      </c>
      <c r="AU214" s="144" t="s">
        <v>236</v>
      </c>
      <c r="AY214" s="19" t="s">
        <v>212</v>
      </c>
      <c r="BE214" s="145">
        <f>IF(N214="základní",J214,0)</f>
        <v>0</v>
      </c>
      <c r="BF214" s="145">
        <f>IF(N214="snížená",J214,0)</f>
        <v>0</v>
      </c>
      <c r="BG214" s="145">
        <f>IF(N214="zákl. přenesená",J214,0)</f>
        <v>0</v>
      </c>
      <c r="BH214" s="145">
        <f>IF(N214="sníž. přenesená",J214,0)</f>
        <v>0</v>
      </c>
      <c r="BI214" s="145">
        <f>IF(N214="nulová",J214,0)</f>
        <v>0</v>
      </c>
      <c r="BJ214" s="19" t="s">
        <v>77</v>
      </c>
      <c r="BK214" s="145">
        <f>ROUND(I214*H214,2)</f>
        <v>0</v>
      </c>
      <c r="BL214" s="19" t="s">
        <v>316</v>
      </c>
      <c r="BM214" s="144" t="s">
        <v>10856</v>
      </c>
    </row>
    <row r="215" spans="2:65" s="1" customFormat="1" ht="29.25">
      <c r="B215" s="34"/>
      <c r="D215" s="150" t="s">
        <v>224</v>
      </c>
      <c r="F215" s="151" t="s">
        <v>10857</v>
      </c>
      <c r="I215" s="148"/>
      <c r="L215" s="34"/>
      <c r="M215" s="149"/>
      <c r="T215" s="55"/>
      <c r="AT215" s="19" t="s">
        <v>224</v>
      </c>
      <c r="AU215" s="19" t="s">
        <v>236</v>
      </c>
    </row>
    <row r="216" spans="2:65" s="12" customFormat="1">
      <c r="B216" s="152"/>
      <c r="D216" s="150" t="s">
        <v>226</v>
      </c>
      <c r="E216" s="153" t="s">
        <v>19</v>
      </c>
      <c r="F216" s="154" t="s">
        <v>10858</v>
      </c>
      <c r="H216" s="155">
        <v>1</v>
      </c>
      <c r="I216" s="156"/>
      <c r="L216" s="152"/>
      <c r="M216" s="157"/>
      <c r="T216" s="158"/>
      <c r="AT216" s="153" t="s">
        <v>226</v>
      </c>
      <c r="AU216" s="153" t="s">
        <v>236</v>
      </c>
      <c r="AV216" s="12" t="s">
        <v>79</v>
      </c>
      <c r="AW216" s="12" t="s">
        <v>31</v>
      </c>
      <c r="AX216" s="12" t="s">
        <v>69</v>
      </c>
      <c r="AY216" s="153" t="s">
        <v>212</v>
      </c>
    </row>
    <row r="217" spans="2:65" s="13" customFormat="1">
      <c r="B217" s="159"/>
      <c r="D217" s="150" t="s">
        <v>226</v>
      </c>
      <c r="E217" s="160" t="s">
        <v>19</v>
      </c>
      <c r="F217" s="161" t="s">
        <v>228</v>
      </c>
      <c r="H217" s="162">
        <v>1</v>
      </c>
      <c r="I217" s="163"/>
      <c r="L217" s="159"/>
      <c r="M217" s="164"/>
      <c r="T217" s="165"/>
      <c r="AT217" s="160" t="s">
        <v>226</v>
      </c>
      <c r="AU217" s="160" t="s">
        <v>236</v>
      </c>
      <c r="AV217" s="13" t="s">
        <v>229</v>
      </c>
      <c r="AW217" s="13" t="s">
        <v>31</v>
      </c>
      <c r="AX217" s="13" t="s">
        <v>77</v>
      </c>
      <c r="AY217" s="160" t="s">
        <v>212</v>
      </c>
    </row>
    <row r="218" spans="2:65" s="1" customFormat="1" ht="16.5" customHeight="1">
      <c r="B218" s="34"/>
      <c r="C218" s="133" t="s">
        <v>598</v>
      </c>
      <c r="D218" s="133" t="s">
        <v>215</v>
      </c>
      <c r="E218" s="134" t="s">
        <v>10859</v>
      </c>
      <c r="F218" s="135" t="s">
        <v>10860</v>
      </c>
      <c r="G218" s="136" t="s">
        <v>624</v>
      </c>
      <c r="H218" s="137">
        <v>1</v>
      </c>
      <c r="I218" s="138"/>
      <c r="J218" s="139">
        <f>ROUND(I218*H218,2)</f>
        <v>0</v>
      </c>
      <c r="K218" s="135" t="s">
        <v>245</v>
      </c>
      <c r="L218" s="34"/>
      <c r="M218" s="140" t="s">
        <v>19</v>
      </c>
      <c r="N218" s="141" t="s">
        <v>40</v>
      </c>
      <c r="P218" s="142">
        <f>O218*H218</f>
        <v>0</v>
      </c>
      <c r="Q218" s="142">
        <v>0</v>
      </c>
      <c r="R218" s="142">
        <f>Q218*H218</f>
        <v>0</v>
      </c>
      <c r="S218" s="142">
        <v>0</v>
      </c>
      <c r="T218" s="143">
        <f>S218*H218</f>
        <v>0</v>
      </c>
      <c r="AR218" s="144" t="s">
        <v>316</v>
      </c>
      <c r="AT218" s="144" t="s">
        <v>215</v>
      </c>
      <c r="AU218" s="144" t="s">
        <v>236</v>
      </c>
      <c r="AY218" s="19" t="s">
        <v>212</v>
      </c>
      <c r="BE218" s="145">
        <f>IF(N218="základní",J218,0)</f>
        <v>0</v>
      </c>
      <c r="BF218" s="145">
        <f>IF(N218="snížená",J218,0)</f>
        <v>0</v>
      </c>
      <c r="BG218" s="145">
        <f>IF(N218="zákl. přenesená",J218,0)</f>
        <v>0</v>
      </c>
      <c r="BH218" s="145">
        <f>IF(N218="sníž. přenesená",J218,0)</f>
        <v>0</v>
      </c>
      <c r="BI218" s="145">
        <f>IF(N218="nulová",J218,0)</f>
        <v>0</v>
      </c>
      <c r="BJ218" s="19" t="s">
        <v>77</v>
      </c>
      <c r="BK218" s="145">
        <f>ROUND(I218*H218,2)</f>
        <v>0</v>
      </c>
      <c r="BL218" s="19" t="s">
        <v>316</v>
      </c>
      <c r="BM218" s="144" t="s">
        <v>10861</v>
      </c>
    </row>
    <row r="219" spans="2:65" s="1" customFormat="1" ht="29.25">
      <c r="B219" s="34"/>
      <c r="D219" s="150" t="s">
        <v>224</v>
      </c>
      <c r="F219" s="151" t="s">
        <v>10857</v>
      </c>
      <c r="I219" s="148"/>
      <c r="L219" s="34"/>
      <c r="M219" s="149"/>
      <c r="T219" s="55"/>
      <c r="AT219" s="19" t="s">
        <v>224</v>
      </c>
      <c r="AU219" s="19" t="s">
        <v>236</v>
      </c>
    </row>
    <row r="220" spans="2:65" s="12" customFormat="1">
      <c r="B220" s="152"/>
      <c r="D220" s="150" t="s">
        <v>226</v>
      </c>
      <c r="E220" s="153" t="s">
        <v>19</v>
      </c>
      <c r="F220" s="154" t="s">
        <v>10862</v>
      </c>
      <c r="H220" s="155">
        <v>1</v>
      </c>
      <c r="I220" s="156"/>
      <c r="L220" s="152"/>
      <c r="M220" s="157"/>
      <c r="T220" s="158"/>
      <c r="AT220" s="153" t="s">
        <v>226</v>
      </c>
      <c r="AU220" s="153" t="s">
        <v>236</v>
      </c>
      <c r="AV220" s="12" t="s">
        <v>79</v>
      </c>
      <c r="AW220" s="12" t="s">
        <v>31</v>
      </c>
      <c r="AX220" s="12" t="s">
        <v>69</v>
      </c>
      <c r="AY220" s="153" t="s">
        <v>212</v>
      </c>
    </row>
    <row r="221" spans="2:65" s="13" customFormat="1">
      <c r="B221" s="159"/>
      <c r="D221" s="150" t="s">
        <v>226</v>
      </c>
      <c r="E221" s="160" t="s">
        <v>19</v>
      </c>
      <c r="F221" s="161" t="s">
        <v>228</v>
      </c>
      <c r="H221" s="162">
        <v>1</v>
      </c>
      <c r="I221" s="163"/>
      <c r="L221" s="159"/>
      <c r="M221" s="164"/>
      <c r="T221" s="165"/>
      <c r="AT221" s="160" t="s">
        <v>226</v>
      </c>
      <c r="AU221" s="160" t="s">
        <v>236</v>
      </c>
      <c r="AV221" s="13" t="s">
        <v>229</v>
      </c>
      <c r="AW221" s="13" t="s">
        <v>31</v>
      </c>
      <c r="AX221" s="13" t="s">
        <v>77</v>
      </c>
      <c r="AY221" s="160" t="s">
        <v>212</v>
      </c>
    </row>
    <row r="222" spans="2:65" s="1" customFormat="1" ht="16.5" customHeight="1">
      <c r="B222" s="34"/>
      <c r="C222" s="133" t="s">
        <v>605</v>
      </c>
      <c r="D222" s="133" t="s">
        <v>215</v>
      </c>
      <c r="E222" s="134" t="s">
        <v>10863</v>
      </c>
      <c r="F222" s="135" t="s">
        <v>10864</v>
      </c>
      <c r="G222" s="136" t="s">
        <v>624</v>
      </c>
      <c r="H222" s="137">
        <v>1</v>
      </c>
      <c r="I222" s="138"/>
      <c r="J222" s="139">
        <f>ROUND(I222*H222,2)</f>
        <v>0</v>
      </c>
      <c r="K222" s="135" t="s">
        <v>245</v>
      </c>
      <c r="L222" s="34"/>
      <c r="M222" s="140" t="s">
        <v>19</v>
      </c>
      <c r="N222" s="141" t="s">
        <v>40</v>
      </c>
      <c r="P222" s="142">
        <f>O222*H222</f>
        <v>0</v>
      </c>
      <c r="Q222" s="142">
        <v>0</v>
      </c>
      <c r="R222" s="142">
        <f>Q222*H222</f>
        <v>0</v>
      </c>
      <c r="S222" s="142">
        <v>0</v>
      </c>
      <c r="T222" s="143">
        <f>S222*H222</f>
        <v>0</v>
      </c>
      <c r="AR222" s="144" t="s">
        <v>316</v>
      </c>
      <c r="AT222" s="144" t="s">
        <v>215</v>
      </c>
      <c r="AU222" s="144" t="s">
        <v>236</v>
      </c>
      <c r="AY222" s="19" t="s">
        <v>212</v>
      </c>
      <c r="BE222" s="145">
        <f>IF(N222="základní",J222,0)</f>
        <v>0</v>
      </c>
      <c r="BF222" s="145">
        <f>IF(N222="snížená",J222,0)</f>
        <v>0</v>
      </c>
      <c r="BG222" s="145">
        <f>IF(N222="zákl. přenesená",J222,0)</f>
        <v>0</v>
      </c>
      <c r="BH222" s="145">
        <f>IF(N222="sníž. přenesená",J222,0)</f>
        <v>0</v>
      </c>
      <c r="BI222" s="145">
        <f>IF(N222="nulová",J222,0)</f>
        <v>0</v>
      </c>
      <c r="BJ222" s="19" t="s">
        <v>77</v>
      </c>
      <c r="BK222" s="145">
        <f>ROUND(I222*H222,2)</f>
        <v>0</v>
      </c>
      <c r="BL222" s="19" t="s">
        <v>316</v>
      </c>
      <c r="BM222" s="144" t="s">
        <v>10865</v>
      </c>
    </row>
    <row r="223" spans="2:65" s="1" customFormat="1" ht="29.25">
      <c r="B223" s="34"/>
      <c r="D223" s="150" t="s">
        <v>224</v>
      </c>
      <c r="F223" s="151" t="s">
        <v>10857</v>
      </c>
      <c r="I223" s="148"/>
      <c r="L223" s="34"/>
      <c r="M223" s="149"/>
      <c r="T223" s="55"/>
      <c r="AT223" s="19" t="s">
        <v>224</v>
      </c>
      <c r="AU223" s="19" t="s">
        <v>236</v>
      </c>
    </row>
    <row r="224" spans="2:65" s="12" customFormat="1">
      <c r="B224" s="152"/>
      <c r="D224" s="150" t="s">
        <v>226</v>
      </c>
      <c r="E224" s="153" t="s">
        <v>19</v>
      </c>
      <c r="F224" s="154" t="s">
        <v>10866</v>
      </c>
      <c r="H224" s="155">
        <v>1</v>
      </c>
      <c r="I224" s="156"/>
      <c r="L224" s="152"/>
      <c r="M224" s="157"/>
      <c r="T224" s="158"/>
      <c r="AT224" s="153" t="s">
        <v>226</v>
      </c>
      <c r="AU224" s="153" t="s">
        <v>236</v>
      </c>
      <c r="AV224" s="12" t="s">
        <v>79</v>
      </c>
      <c r="AW224" s="12" t="s">
        <v>31</v>
      </c>
      <c r="AX224" s="12" t="s">
        <v>69</v>
      </c>
      <c r="AY224" s="153" t="s">
        <v>212</v>
      </c>
    </row>
    <row r="225" spans="2:65" s="13" customFormat="1">
      <c r="B225" s="159"/>
      <c r="D225" s="150" t="s">
        <v>226</v>
      </c>
      <c r="E225" s="160" t="s">
        <v>19</v>
      </c>
      <c r="F225" s="161" t="s">
        <v>228</v>
      </c>
      <c r="H225" s="162">
        <v>1</v>
      </c>
      <c r="I225" s="163"/>
      <c r="L225" s="159"/>
      <c r="M225" s="164"/>
      <c r="T225" s="165"/>
      <c r="AT225" s="160" t="s">
        <v>226</v>
      </c>
      <c r="AU225" s="160" t="s">
        <v>236</v>
      </c>
      <c r="AV225" s="13" t="s">
        <v>229</v>
      </c>
      <c r="AW225" s="13" t="s">
        <v>31</v>
      </c>
      <c r="AX225" s="13" t="s">
        <v>77</v>
      </c>
      <c r="AY225" s="160" t="s">
        <v>212</v>
      </c>
    </row>
    <row r="226" spans="2:65" s="1" customFormat="1" ht="16.5" customHeight="1">
      <c r="B226" s="34"/>
      <c r="C226" s="133" t="s">
        <v>610</v>
      </c>
      <c r="D226" s="133" t="s">
        <v>215</v>
      </c>
      <c r="E226" s="134" t="s">
        <v>10867</v>
      </c>
      <c r="F226" s="135" t="s">
        <v>10868</v>
      </c>
      <c r="G226" s="136" t="s">
        <v>624</v>
      </c>
      <c r="H226" s="137">
        <v>1</v>
      </c>
      <c r="I226" s="138"/>
      <c r="J226" s="139">
        <f>ROUND(I226*H226,2)</f>
        <v>0</v>
      </c>
      <c r="K226" s="135" t="s">
        <v>245</v>
      </c>
      <c r="L226" s="34"/>
      <c r="M226" s="140" t="s">
        <v>19</v>
      </c>
      <c r="N226" s="141" t="s">
        <v>40</v>
      </c>
      <c r="P226" s="142">
        <f>O226*H226</f>
        <v>0</v>
      </c>
      <c r="Q226" s="142">
        <v>0</v>
      </c>
      <c r="R226" s="142">
        <f>Q226*H226</f>
        <v>0</v>
      </c>
      <c r="S226" s="142">
        <v>0</v>
      </c>
      <c r="T226" s="143">
        <f>S226*H226</f>
        <v>0</v>
      </c>
      <c r="AR226" s="144" t="s">
        <v>316</v>
      </c>
      <c r="AT226" s="144" t="s">
        <v>215</v>
      </c>
      <c r="AU226" s="144" t="s">
        <v>236</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316</v>
      </c>
      <c r="BM226" s="144" t="s">
        <v>10869</v>
      </c>
    </row>
    <row r="227" spans="2:65" s="1" customFormat="1" ht="39">
      <c r="B227" s="34"/>
      <c r="D227" s="150" t="s">
        <v>224</v>
      </c>
      <c r="F227" s="151" t="s">
        <v>10870</v>
      </c>
      <c r="I227" s="148"/>
      <c r="L227" s="34"/>
      <c r="M227" s="149"/>
      <c r="T227" s="55"/>
      <c r="AT227" s="19" t="s">
        <v>224</v>
      </c>
      <c r="AU227" s="19" t="s">
        <v>236</v>
      </c>
    </row>
    <row r="228" spans="2:65" s="12" customFormat="1">
      <c r="B228" s="152"/>
      <c r="D228" s="150" t="s">
        <v>226</v>
      </c>
      <c r="E228" s="153" t="s">
        <v>19</v>
      </c>
      <c r="F228" s="154" t="s">
        <v>10871</v>
      </c>
      <c r="H228" s="155">
        <v>1</v>
      </c>
      <c r="I228" s="156"/>
      <c r="L228" s="152"/>
      <c r="M228" s="157"/>
      <c r="T228" s="158"/>
      <c r="AT228" s="153" t="s">
        <v>226</v>
      </c>
      <c r="AU228" s="153" t="s">
        <v>236</v>
      </c>
      <c r="AV228" s="12" t="s">
        <v>79</v>
      </c>
      <c r="AW228" s="12" t="s">
        <v>31</v>
      </c>
      <c r="AX228" s="12" t="s">
        <v>69</v>
      </c>
      <c r="AY228" s="153" t="s">
        <v>212</v>
      </c>
    </row>
    <row r="229" spans="2:65" s="13" customFormat="1">
      <c r="B229" s="159"/>
      <c r="D229" s="150" t="s">
        <v>226</v>
      </c>
      <c r="E229" s="160" t="s">
        <v>19</v>
      </c>
      <c r="F229" s="161" t="s">
        <v>228</v>
      </c>
      <c r="H229" s="162">
        <v>1</v>
      </c>
      <c r="I229" s="163"/>
      <c r="L229" s="159"/>
      <c r="M229" s="164"/>
      <c r="T229" s="165"/>
      <c r="AT229" s="160" t="s">
        <v>226</v>
      </c>
      <c r="AU229" s="160" t="s">
        <v>236</v>
      </c>
      <c r="AV229" s="13" t="s">
        <v>229</v>
      </c>
      <c r="AW229" s="13" t="s">
        <v>31</v>
      </c>
      <c r="AX229" s="13" t="s">
        <v>77</v>
      </c>
      <c r="AY229" s="160" t="s">
        <v>212</v>
      </c>
    </row>
    <row r="230" spans="2:65" s="1" customFormat="1" ht="16.5" customHeight="1">
      <c r="B230" s="34"/>
      <c r="C230" s="133" t="s">
        <v>616</v>
      </c>
      <c r="D230" s="133" t="s">
        <v>215</v>
      </c>
      <c r="E230" s="134" t="s">
        <v>10872</v>
      </c>
      <c r="F230" s="135" t="s">
        <v>10873</v>
      </c>
      <c r="G230" s="136" t="s">
        <v>624</v>
      </c>
      <c r="H230" s="137">
        <v>1</v>
      </c>
      <c r="I230" s="138"/>
      <c r="J230" s="139">
        <f>ROUND(I230*H230,2)</f>
        <v>0</v>
      </c>
      <c r="K230" s="135" t="s">
        <v>245</v>
      </c>
      <c r="L230" s="34"/>
      <c r="M230" s="140" t="s">
        <v>19</v>
      </c>
      <c r="N230" s="141" t="s">
        <v>40</v>
      </c>
      <c r="P230" s="142">
        <f>O230*H230</f>
        <v>0</v>
      </c>
      <c r="Q230" s="142">
        <v>0</v>
      </c>
      <c r="R230" s="142">
        <f>Q230*H230</f>
        <v>0</v>
      </c>
      <c r="S230" s="142">
        <v>0</v>
      </c>
      <c r="T230" s="143">
        <f>S230*H230</f>
        <v>0</v>
      </c>
      <c r="AR230" s="144" t="s">
        <v>316</v>
      </c>
      <c r="AT230" s="144" t="s">
        <v>215</v>
      </c>
      <c r="AU230" s="144" t="s">
        <v>236</v>
      </c>
      <c r="AY230" s="19" t="s">
        <v>212</v>
      </c>
      <c r="BE230" s="145">
        <f>IF(N230="základní",J230,0)</f>
        <v>0</v>
      </c>
      <c r="BF230" s="145">
        <f>IF(N230="snížená",J230,0)</f>
        <v>0</v>
      </c>
      <c r="BG230" s="145">
        <f>IF(N230="zákl. přenesená",J230,0)</f>
        <v>0</v>
      </c>
      <c r="BH230" s="145">
        <f>IF(N230="sníž. přenesená",J230,0)</f>
        <v>0</v>
      </c>
      <c r="BI230" s="145">
        <f>IF(N230="nulová",J230,0)</f>
        <v>0</v>
      </c>
      <c r="BJ230" s="19" t="s">
        <v>77</v>
      </c>
      <c r="BK230" s="145">
        <f>ROUND(I230*H230,2)</f>
        <v>0</v>
      </c>
      <c r="BL230" s="19" t="s">
        <v>316</v>
      </c>
      <c r="BM230" s="144" t="s">
        <v>10874</v>
      </c>
    </row>
    <row r="231" spans="2:65" s="1" customFormat="1" ht="39">
      <c r="B231" s="34"/>
      <c r="D231" s="150" t="s">
        <v>224</v>
      </c>
      <c r="F231" s="151" t="s">
        <v>10875</v>
      </c>
      <c r="I231" s="148"/>
      <c r="L231" s="34"/>
      <c r="M231" s="149"/>
      <c r="T231" s="55"/>
      <c r="AT231" s="19" t="s">
        <v>224</v>
      </c>
      <c r="AU231" s="19" t="s">
        <v>236</v>
      </c>
    </row>
    <row r="232" spans="2:65" s="12" customFormat="1">
      <c r="B232" s="152"/>
      <c r="D232" s="150" t="s">
        <v>226</v>
      </c>
      <c r="E232" s="153" t="s">
        <v>19</v>
      </c>
      <c r="F232" s="154" t="s">
        <v>10876</v>
      </c>
      <c r="H232" s="155">
        <v>1</v>
      </c>
      <c r="I232" s="156"/>
      <c r="L232" s="152"/>
      <c r="M232" s="157"/>
      <c r="T232" s="158"/>
      <c r="AT232" s="153" t="s">
        <v>226</v>
      </c>
      <c r="AU232" s="153" t="s">
        <v>236</v>
      </c>
      <c r="AV232" s="12" t="s">
        <v>79</v>
      </c>
      <c r="AW232" s="12" t="s">
        <v>31</v>
      </c>
      <c r="AX232" s="12" t="s">
        <v>69</v>
      </c>
      <c r="AY232" s="153" t="s">
        <v>212</v>
      </c>
    </row>
    <row r="233" spans="2:65" s="13" customFormat="1">
      <c r="B233" s="159"/>
      <c r="D233" s="150" t="s">
        <v>226</v>
      </c>
      <c r="E233" s="160" t="s">
        <v>19</v>
      </c>
      <c r="F233" s="161" t="s">
        <v>228</v>
      </c>
      <c r="H233" s="162">
        <v>1</v>
      </c>
      <c r="I233" s="163"/>
      <c r="L233" s="159"/>
      <c r="M233" s="164"/>
      <c r="T233" s="165"/>
      <c r="AT233" s="160" t="s">
        <v>226</v>
      </c>
      <c r="AU233" s="160" t="s">
        <v>236</v>
      </c>
      <c r="AV233" s="13" t="s">
        <v>229</v>
      </c>
      <c r="AW233" s="13" t="s">
        <v>31</v>
      </c>
      <c r="AX233" s="13" t="s">
        <v>77</v>
      </c>
      <c r="AY233" s="160" t="s">
        <v>212</v>
      </c>
    </row>
    <row r="234" spans="2:65" s="1" customFormat="1" ht="24.2" customHeight="1">
      <c r="B234" s="34"/>
      <c r="C234" s="133" t="s">
        <v>621</v>
      </c>
      <c r="D234" s="133" t="s">
        <v>215</v>
      </c>
      <c r="E234" s="134" t="s">
        <v>10877</v>
      </c>
      <c r="F234" s="135" t="s">
        <v>10878</v>
      </c>
      <c r="G234" s="136" t="s">
        <v>4232</v>
      </c>
      <c r="H234" s="196"/>
      <c r="I234" s="138"/>
      <c r="J234" s="139">
        <f>ROUND(I234*H234,2)</f>
        <v>0</v>
      </c>
      <c r="K234" s="135" t="s">
        <v>219</v>
      </c>
      <c r="L234" s="34"/>
      <c r="M234" s="140" t="s">
        <v>19</v>
      </c>
      <c r="N234" s="141" t="s">
        <v>40</v>
      </c>
      <c r="P234" s="142">
        <f>O234*H234</f>
        <v>0</v>
      </c>
      <c r="Q234" s="142">
        <v>0</v>
      </c>
      <c r="R234" s="142">
        <f>Q234*H234</f>
        <v>0</v>
      </c>
      <c r="S234" s="142">
        <v>0</v>
      </c>
      <c r="T234" s="143">
        <f>S234*H234</f>
        <v>0</v>
      </c>
      <c r="AR234" s="144" t="s">
        <v>316</v>
      </c>
      <c r="AT234" s="144" t="s">
        <v>215</v>
      </c>
      <c r="AU234" s="144" t="s">
        <v>236</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316</v>
      </c>
      <c r="BM234" s="144" t="s">
        <v>10879</v>
      </c>
    </row>
    <row r="235" spans="2:65" s="1" customFormat="1">
      <c r="B235" s="34"/>
      <c r="D235" s="146" t="s">
        <v>222</v>
      </c>
      <c r="F235" s="147" t="s">
        <v>10880</v>
      </c>
      <c r="I235" s="148"/>
      <c r="L235" s="34"/>
      <c r="M235" s="149"/>
      <c r="T235" s="55"/>
      <c r="AT235" s="19" t="s">
        <v>222</v>
      </c>
      <c r="AU235" s="19" t="s">
        <v>236</v>
      </c>
    </row>
    <row r="236" spans="2:65" s="11" customFormat="1" ht="20.85" customHeight="1">
      <c r="B236" s="121"/>
      <c r="D236" s="122" t="s">
        <v>68</v>
      </c>
      <c r="E236" s="131" t="s">
        <v>10881</v>
      </c>
      <c r="F236" s="131" t="s">
        <v>10882</v>
      </c>
      <c r="I236" s="124"/>
      <c r="J236" s="132">
        <f>BK236</f>
        <v>0</v>
      </c>
      <c r="L236" s="121"/>
      <c r="M236" s="126"/>
      <c r="P236" s="127">
        <f>SUM(P237:P574)</f>
        <v>0</v>
      </c>
      <c r="R236" s="127">
        <f>SUM(R237:R574)</f>
        <v>17.381114580000006</v>
      </c>
      <c r="T236" s="128">
        <f>SUM(T237:T574)</f>
        <v>0</v>
      </c>
      <c r="AR236" s="122" t="s">
        <v>79</v>
      </c>
      <c r="AT236" s="129" t="s">
        <v>68</v>
      </c>
      <c r="AU236" s="129" t="s">
        <v>79</v>
      </c>
      <c r="AY236" s="122" t="s">
        <v>212</v>
      </c>
      <c r="BK236" s="130">
        <f>SUM(BK237:BK574)</f>
        <v>0</v>
      </c>
    </row>
    <row r="237" spans="2:65" s="1" customFormat="1" ht="24.2" customHeight="1">
      <c r="B237" s="34"/>
      <c r="C237" s="133" t="s">
        <v>631</v>
      </c>
      <c r="D237" s="133" t="s">
        <v>215</v>
      </c>
      <c r="E237" s="134" t="s">
        <v>10883</v>
      </c>
      <c r="F237" s="135" t="s">
        <v>10884</v>
      </c>
      <c r="G237" s="136" t="s">
        <v>495</v>
      </c>
      <c r="H237" s="137">
        <v>1164.8119999999999</v>
      </c>
      <c r="I237" s="138"/>
      <c r="J237" s="139">
        <f>ROUND(I237*H237,2)</f>
        <v>0</v>
      </c>
      <c r="K237" s="135" t="s">
        <v>219</v>
      </c>
      <c r="L237" s="34"/>
      <c r="M237" s="140" t="s">
        <v>19</v>
      </c>
      <c r="N237" s="141" t="s">
        <v>40</v>
      </c>
      <c r="P237" s="142">
        <f>O237*H237</f>
        <v>0</v>
      </c>
      <c r="Q237" s="142">
        <v>2.2000000000000001E-4</v>
      </c>
      <c r="R237" s="142">
        <f>Q237*H237</f>
        <v>0.25625863999999998</v>
      </c>
      <c r="S237" s="142">
        <v>0</v>
      </c>
      <c r="T237" s="143">
        <f>S237*H237</f>
        <v>0</v>
      </c>
      <c r="AR237" s="144" t="s">
        <v>316</v>
      </c>
      <c r="AT237" s="144" t="s">
        <v>215</v>
      </c>
      <c r="AU237" s="144" t="s">
        <v>236</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10885</v>
      </c>
    </row>
    <row r="238" spans="2:65" s="1" customFormat="1">
      <c r="B238" s="34"/>
      <c r="D238" s="146" t="s">
        <v>222</v>
      </c>
      <c r="F238" s="147" t="s">
        <v>10886</v>
      </c>
      <c r="I238" s="148"/>
      <c r="L238" s="34"/>
      <c r="M238" s="149"/>
      <c r="T238" s="55"/>
      <c r="AT238" s="19" t="s">
        <v>222</v>
      </c>
      <c r="AU238" s="19" t="s">
        <v>236</v>
      </c>
    </row>
    <row r="239" spans="2:65" s="1" customFormat="1" ht="214.5">
      <c r="B239" s="34"/>
      <c r="D239" s="150" t="s">
        <v>224</v>
      </c>
      <c r="F239" s="151" t="s">
        <v>10887</v>
      </c>
      <c r="I239" s="148"/>
      <c r="L239" s="34"/>
      <c r="M239" s="149"/>
      <c r="T239" s="55"/>
      <c r="AT239" s="19" t="s">
        <v>224</v>
      </c>
      <c r="AU239" s="19" t="s">
        <v>236</v>
      </c>
    </row>
    <row r="240" spans="2:65" s="14" customFormat="1">
      <c r="B240" s="170"/>
      <c r="D240" s="150" t="s">
        <v>226</v>
      </c>
      <c r="E240" s="171" t="s">
        <v>19</v>
      </c>
      <c r="F240" s="172" t="s">
        <v>10888</v>
      </c>
      <c r="H240" s="171" t="s">
        <v>19</v>
      </c>
      <c r="I240" s="173"/>
      <c r="L240" s="170"/>
      <c r="M240" s="174"/>
      <c r="T240" s="175"/>
      <c r="AT240" s="171" t="s">
        <v>226</v>
      </c>
      <c r="AU240" s="171" t="s">
        <v>236</v>
      </c>
      <c r="AV240" s="14" t="s">
        <v>77</v>
      </c>
      <c r="AW240" s="14" t="s">
        <v>31</v>
      </c>
      <c r="AX240" s="14" t="s">
        <v>69</v>
      </c>
      <c r="AY240" s="171" t="s">
        <v>212</v>
      </c>
    </row>
    <row r="241" spans="2:51" s="12" customFormat="1">
      <c r="B241" s="152"/>
      <c r="D241" s="150" t="s">
        <v>226</v>
      </c>
      <c r="E241" s="153" t="s">
        <v>19</v>
      </c>
      <c r="F241" s="154" t="s">
        <v>10889</v>
      </c>
      <c r="H241" s="155">
        <v>196.93199999999999</v>
      </c>
      <c r="I241" s="156"/>
      <c r="L241" s="152"/>
      <c r="M241" s="157"/>
      <c r="T241" s="158"/>
      <c r="AT241" s="153" t="s">
        <v>226</v>
      </c>
      <c r="AU241" s="153" t="s">
        <v>236</v>
      </c>
      <c r="AV241" s="12" t="s">
        <v>79</v>
      </c>
      <c r="AW241" s="12" t="s">
        <v>31</v>
      </c>
      <c r="AX241" s="12" t="s">
        <v>69</v>
      </c>
      <c r="AY241" s="153" t="s">
        <v>212</v>
      </c>
    </row>
    <row r="242" spans="2:51" s="12" customFormat="1">
      <c r="B242" s="152"/>
      <c r="D242" s="150" t="s">
        <v>226</v>
      </c>
      <c r="E242" s="153" t="s">
        <v>19</v>
      </c>
      <c r="F242" s="154" t="s">
        <v>10890</v>
      </c>
      <c r="H242" s="155">
        <v>258.387</v>
      </c>
      <c r="I242" s="156"/>
      <c r="L242" s="152"/>
      <c r="M242" s="157"/>
      <c r="T242" s="158"/>
      <c r="AT242" s="153" t="s">
        <v>226</v>
      </c>
      <c r="AU242" s="153" t="s">
        <v>236</v>
      </c>
      <c r="AV242" s="12" t="s">
        <v>79</v>
      </c>
      <c r="AW242" s="12" t="s">
        <v>31</v>
      </c>
      <c r="AX242" s="12" t="s">
        <v>69</v>
      </c>
      <c r="AY242" s="153" t="s">
        <v>212</v>
      </c>
    </row>
    <row r="243" spans="2:51" s="12" customFormat="1">
      <c r="B243" s="152"/>
      <c r="D243" s="150" t="s">
        <v>226</v>
      </c>
      <c r="E243" s="153" t="s">
        <v>19</v>
      </c>
      <c r="F243" s="154" t="s">
        <v>10891</v>
      </c>
      <c r="H243" s="155">
        <v>44.784999999999997</v>
      </c>
      <c r="I243" s="156"/>
      <c r="L243" s="152"/>
      <c r="M243" s="157"/>
      <c r="T243" s="158"/>
      <c r="AT243" s="153" t="s">
        <v>226</v>
      </c>
      <c r="AU243" s="153" t="s">
        <v>236</v>
      </c>
      <c r="AV243" s="12" t="s">
        <v>79</v>
      </c>
      <c r="AW243" s="12" t="s">
        <v>31</v>
      </c>
      <c r="AX243" s="12" t="s">
        <v>69</v>
      </c>
      <c r="AY243" s="153" t="s">
        <v>212</v>
      </c>
    </row>
    <row r="244" spans="2:51" s="12" customFormat="1">
      <c r="B244" s="152"/>
      <c r="D244" s="150" t="s">
        <v>226</v>
      </c>
      <c r="E244" s="153" t="s">
        <v>19</v>
      </c>
      <c r="F244" s="154" t="s">
        <v>10892</v>
      </c>
      <c r="H244" s="155">
        <v>1.841</v>
      </c>
      <c r="I244" s="156"/>
      <c r="L244" s="152"/>
      <c r="M244" s="157"/>
      <c r="T244" s="158"/>
      <c r="AT244" s="153" t="s">
        <v>226</v>
      </c>
      <c r="AU244" s="153" t="s">
        <v>236</v>
      </c>
      <c r="AV244" s="12" t="s">
        <v>79</v>
      </c>
      <c r="AW244" s="12" t="s">
        <v>31</v>
      </c>
      <c r="AX244" s="12" t="s">
        <v>69</v>
      </c>
      <c r="AY244" s="153" t="s">
        <v>212</v>
      </c>
    </row>
    <row r="245" spans="2:51" s="12" customFormat="1">
      <c r="B245" s="152"/>
      <c r="D245" s="150" t="s">
        <v>226</v>
      </c>
      <c r="E245" s="153" t="s">
        <v>19</v>
      </c>
      <c r="F245" s="154" t="s">
        <v>10893</v>
      </c>
      <c r="H245" s="155">
        <v>77.933000000000007</v>
      </c>
      <c r="I245" s="156"/>
      <c r="L245" s="152"/>
      <c r="M245" s="157"/>
      <c r="T245" s="158"/>
      <c r="AT245" s="153" t="s">
        <v>226</v>
      </c>
      <c r="AU245" s="153" t="s">
        <v>236</v>
      </c>
      <c r="AV245" s="12" t="s">
        <v>79</v>
      </c>
      <c r="AW245" s="12" t="s">
        <v>31</v>
      </c>
      <c r="AX245" s="12" t="s">
        <v>69</v>
      </c>
      <c r="AY245" s="153" t="s">
        <v>212</v>
      </c>
    </row>
    <row r="246" spans="2:51" s="12" customFormat="1">
      <c r="B246" s="152"/>
      <c r="D246" s="150" t="s">
        <v>226</v>
      </c>
      <c r="E246" s="153" t="s">
        <v>19</v>
      </c>
      <c r="F246" s="154" t="s">
        <v>10894</v>
      </c>
      <c r="H246" s="155">
        <v>100.637</v>
      </c>
      <c r="I246" s="156"/>
      <c r="L246" s="152"/>
      <c r="M246" s="157"/>
      <c r="T246" s="158"/>
      <c r="AT246" s="153" t="s">
        <v>226</v>
      </c>
      <c r="AU246" s="153" t="s">
        <v>236</v>
      </c>
      <c r="AV246" s="12" t="s">
        <v>79</v>
      </c>
      <c r="AW246" s="12" t="s">
        <v>31</v>
      </c>
      <c r="AX246" s="12" t="s">
        <v>69</v>
      </c>
      <c r="AY246" s="153" t="s">
        <v>212</v>
      </c>
    </row>
    <row r="247" spans="2:51" s="12" customFormat="1">
      <c r="B247" s="152"/>
      <c r="D247" s="150" t="s">
        <v>226</v>
      </c>
      <c r="E247" s="153" t="s">
        <v>19</v>
      </c>
      <c r="F247" s="154" t="s">
        <v>10895</v>
      </c>
      <c r="H247" s="155">
        <v>134.523</v>
      </c>
      <c r="I247" s="156"/>
      <c r="L247" s="152"/>
      <c r="M247" s="157"/>
      <c r="T247" s="158"/>
      <c r="AT247" s="153" t="s">
        <v>226</v>
      </c>
      <c r="AU247" s="153" t="s">
        <v>236</v>
      </c>
      <c r="AV247" s="12" t="s">
        <v>79</v>
      </c>
      <c r="AW247" s="12" t="s">
        <v>31</v>
      </c>
      <c r="AX247" s="12" t="s">
        <v>69</v>
      </c>
      <c r="AY247" s="153" t="s">
        <v>212</v>
      </c>
    </row>
    <row r="248" spans="2:51" s="12" customFormat="1">
      <c r="B248" s="152"/>
      <c r="D248" s="150" t="s">
        <v>226</v>
      </c>
      <c r="E248" s="153" t="s">
        <v>19</v>
      </c>
      <c r="F248" s="154" t="s">
        <v>10896</v>
      </c>
      <c r="H248" s="155">
        <v>71.614000000000004</v>
      </c>
      <c r="I248" s="156"/>
      <c r="L248" s="152"/>
      <c r="M248" s="157"/>
      <c r="T248" s="158"/>
      <c r="AT248" s="153" t="s">
        <v>226</v>
      </c>
      <c r="AU248" s="153" t="s">
        <v>236</v>
      </c>
      <c r="AV248" s="12" t="s">
        <v>79</v>
      </c>
      <c r="AW248" s="12" t="s">
        <v>31</v>
      </c>
      <c r="AX248" s="12" t="s">
        <v>69</v>
      </c>
      <c r="AY248" s="153" t="s">
        <v>212</v>
      </c>
    </row>
    <row r="249" spans="2:51" s="12" customFormat="1">
      <c r="B249" s="152"/>
      <c r="D249" s="150" t="s">
        <v>226</v>
      </c>
      <c r="E249" s="153" t="s">
        <v>19</v>
      </c>
      <c r="F249" s="154" t="s">
        <v>10897</v>
      </c>
      <c r="H249" s="155">
        <v>3.7029999999999998</v>
      </c>
      <c r="I249" s="156"/>
      <c r="L249" s="152"/>
      <c r="M249" s="157"/>
      <c r="T249" s="158"/>
      <c r="AT249" s="153" t="s">
        <v>226</v>
      </c>
      <c r="AU249" s="153" t="s">
        <v>236</v>
      </c>
      <c r="AV249" s="12" t="s">
        <v>79</v>
      </c>
      <c r="AW249" s="12" t="s">
        <v>31</v>
      </c>
      <c r="AX249" s="12" t="s">
        <v>69</v>
      </c>
      <c r="AY249" s="153" t="s">
        <v>212</v>
      </c>
    </row>
    <row r="250" spans="2:51" s="12" customFormat="1">
      <c r="B250" s="152"/>
      <c r="D250" s="150" t="s">
        <v>226</v>
      </c>
      <c r="E250" s="153" t="s">
        <v>19</v>
      </c>
      <c r="F250" s="154" t="s">
        <v>10898</v>
      </c>
      <c r="H250" s="155">
        <v>78.674000000000007</v>
      </c>
      <c r="I250" s="156"/>
      <c r="L250" s="152"/>
      <c r="M250" s="157"/>
      <c r="T250" s="158"/>
      <c r="AT250" s="153" t="s">
        <v>226</v>
      </c>
      <c r="AU250" s="153" t="s">
        <v>236</v>
      </c>
      <c r="AV250" s="12" t="s">
        <v>79</v>
      </c>
      <c r="AW250" s="12" t="s">
        <v>31</v>
      </c>
      <c r="AX250" s="12" t="s">
        <v>69</v>
      </c>
      <c r="AY250" s="153" t="s">
        <v>212</v>
      </c>
    </row>
    <row r="251" spans="2:51" s="12" customFormat="1">
      <c r="B251" s="152"/>
      <c r="D251" s="150" t="s">
        <v>226</v>
      </c>
      <c r="E251" s="153" t="s">
        <v>19</v>
      </c>
      <c r="F251" s="154" t="s">
        <v>10899</v>
      </c>
      <c r="H251" s="155">
        <v>57.99</v>
      </c>
      <c r="I251" s="156"/>
      <c r="L251" s="152"/>
      <c r="M251" s="157"/>
      <c r="T251" s="158"/>
      <c r="AT251" s="153" t="s">
        <v>226</v>
      </c>
      <c r="AU251" s="153" t="s">
        <v>236</v>
      </c>
      <c r="AV251" s="12" t="s">
        <v>79</v>
      </c>
      <c r="AW251" s="12" t="s">
        <v>31</v>
      </c>
      <c r="AX251" s="12" t="s">
        <v>69</v>
      </c>
      <c r="AY251" s="153" t="s">
        <v>212</v>
      </c>
    </row>
    <row r="252" spans="2:51" s="12" customFormat="1">
      <c r="B252" s="152"/>
      <c r="D252" s="150" t="s">
        <v>226</v>
      </c>
      <c r="E252" s="153" t="s">
        <v>19</v>
      </c>
      <c r="F252" s="154" t="s">
        <v>10900</v>
      </c>
      <c r="H252" s="155">
        <v>16.863</v>
      </c>
      <c r="I252" s="156"/>
      <c r="L252" s="152"/>
      <c r="M252" s="157"/>
      <c r="T252" s="158"/>
      <c r="AT252" s="153" t="s">
        <v>226</v>
      </c>
      <c r="AU252" s="153" t="s">
        <v>236</v>
      </c>
      <c r="AV252" s="12" t="s">
        <v>79</v>
      </c>
      <c r="AW252" s="12" t="s">
        <v>31</v>
      </c>
      <c r="AX252" s="12" t="s">
        <v>69</v>
      </c>
      <c r="AY252" s="153" t="s">
        <v>212</v>
      </c>
    </row>
    <row r="253" spans="2:51" s="12" customFormat="1">
      <c r="B253" s="152"/>
      <c r="D253" s="150" t="s">
        <v>226</v>
      </c>
      <c r="E253" s="153" t="s">
        <v>19</v>
      </c>
      <c r="F253" s="154" t="s">
        <v>10901</v>
      </c>
      <c r="H253" s="155">
        <v>8.734</v>
      </c>
      <c r="I253" s="156"/>
      <c r="L253" s="152"/>
      <c r="M253" s="157"/>
      <c r="T253" s="158"/>
      <c r="AT253" s="153" t="s">
        <v>226</v>
      </c>
      <c r="AU253" s="153" t="s">
        <v>236</v>
      </c>
      <c r="AV253" s="12" t="s">
        <v>79</v>
      </c>
      <c r="AW253" s="12" t="s">
        <v>31</v>
      </c>
      <c r="AX253" s="12" t="s">
        <v>69</v>
      </c>
      <c r="AY253" s="153" t="s">
        <v>212</v>
      </c>
    </row>
    <row r="254" spans="2:51" s="12" customFormat="1">
      <c r="B254" s="152"/>
      <c r="D254" s="150" t="s">
        <v>226</v>
      </c>
      <c r="E254" s="153" t="s">
        <v>19</v>
      </c>
      <c r="F254" s="154" t="s">
        <v>10902</v>
      </c>
      <c r="H254" s="155">
        <v>6.0069999999999997</v>
      </c>
      <c r="I254" s="156"/>
      <c r="L254" s="152"/>
      <c r="M254" s="157"/>
      <c r="T254" s="158"/>
      <c r="AT254" s="153" t="s">
        <v>226</v>
      </c>
      <c r="AU254" s="153" t="s">
        <v>236</v>
      </c>
      <c r="AV254" s="12" t="s">
        <v>79</v>
      </c>
      <c r="AW254" s="12" t="s">
        <v>31</v>
      </c>
      <c r="AX254" s="12" t="s">
        <v>69</v>
      </c>
      <c r="AY254" s="153" t="s">
        <v>212</v>
      </c>
    </row>
    <row r="255" spans="2:51" s="14" customFormat="1">
      <c r="B255" s="170"/>
      <c r="D255" s="150" t="s">
        <v>226</v>
      </c>
      <c r="E255" s="171" t="s">
        <v>19</v>
      </c>
      <c r="F255" s="172" t="s">
        <v>10903</v>
      </c>
      <c r="H255" s="171" t="s">
        <v>19</v>
      </c>
      <c r="I255" s="173"/>
      <c r="L255" s="170"/>
      <c r="M255" s="174"/>
      <c r="T255" s="175"/>
      <c r="AT255" s="171" t="s">
        <v>226</v>
      </c>
      <c r="AU255" s="171" t="s">
        <v>236</v>
      </c>
      <c r="AV255" s="14" t="s">
        <v>77</v>
      </c>
      <c r="AW255" s="14" t="s">
        <v>31</v>
      </c>
      <c r="AX255" s="14" t="s">
        <v>69</v>
      </c>
      <c r="AY255" s="171" t="s">
        <v>212</v>
      </c>
    </row>
    <row r="256" spans="2:51" s="12" customFormat="1">
      <c r="B256" s="152"/>
      <c r="D256" s="150" t="s">
        <v>226</v>
      </c>
      <c r="E256" s="153" t="s">
        <v>19</v>
      </c>
      <c r="F256" s="154" t="s">
        <v>10904</v>
      </c>
      <c r="H256" s="155">
        <v>2.234</v>
      </c>
      <c r="I256" s="156"/>
      <c r="L256" s="152"/>
      <c r="M256" s="157"/>
      <c r="T256" s="158"/>
      <c r="AT256" s="153" t="s">
        <v>226</v>
      </c>
      <c r="AU256" s="153" t="s">
        <v>236</v>
      </c>
      <c r="AV256" s="12" t="s">
        <v>79</v>
      </c>
      <c r="AW256" s="12" t="s">
        <v>31</v>
      </c>
      <c r="AX256" s="12" t="s">
        <v>69</v>
      </c>
      <c r="AY256" s="153" t="s">
        <v>212</v>
      </c>
    </row>
    <row r="257" spans="2:65" s="12" customFormat="1">
      <c r="B257" s="152"/>
      <c r="D257" s="150" t="s">
        <v>226</v>
      </c>
      <c r="E257" s="153" t="s">
        <v>19</v>
      </c>
      <c r="F257" s="154" t="s">
        <v>10905</v>
      </c>
      <c r="H257" s="155">
        <v>31.952000000000002</v>
      </c>
      <c r="I257" s="156"/>
      <c r="L257" s="152"/>
      <c r="M257" s="157"/>
      <c r="T257" s="158"/>
      <c r="AT257" s="153" t="s">
        <v>226</v>
      </c>
      <c r="AU257" s="153" t="s">
        <v>236</v>
      </c>
      <c r="AV257" s="12" t="s">
        <v>79</v>
      </c>
      <c r="AW257" s="12" t="s">
        <v>31</v>
      </c>
      <c r="AX257" s="12" t="s">
        <v>69</v>
      </c>
      <c r="AY257" s="153" t="s">
        <v>212</v>
      </c>
    </row>
    <row r="258" spans="2:65" s="12" customFormat="1">
      <c r="B258" s="152"/>
      <c r="D258" s="150" t="s">
        <v>226</v>
      </c>
      <c r="E258" s="153" t="s">
        <v>19</v>
      </c>
      <c r="F258" s="154" t="s">
        <v>10906</v>
      </c>
      <c r="H258" s="155">
        <v>8.923</v>
      </c>
      <c r="I258" s="156"/>
      <c r="L258" s="152"/>
      <c r="M258" s="157"/>
      <c r="T258" s="158"/>
      <c r="AT258" s="153" t="s">
        <v>226</v>
      </c>
      <c r="AU258" s="153" t="s">
        <v>236</v>
      </c>
      <c r="AV258" s="12" t="s">
        <v>79</v>
      </c>
      <c r="AW258" s="12" t="s">
        <v>31</v>
      </c>
      <c r="AX258" s="12" t="s">
        <v>69</v>
      </c>
      <c r="AY258" s="153" t="s">
        <v>212</v>
      </c>
    </row>
    <row r="259" spans="2:65" s="12" customFormat="1">
      <c r="B259" s="152"/>
      <c r="D259" s="150" t="s">
        <v>226</v>
      </c>
      <c r="E259" s="153" t="s">
        <v>19</v>
      </c>
      <c r="F259" s="154" t="s">
        <v>10907</v>
      </c>
      <c r="H259" s="155">
        <v>37.497999999999998</v>
      </c>
      <c r="I259" s="156"/>
      <c r="L259" s="152"/>
      <c r="M259" s="157"/>
      <c r="T259" s="158"/>
      <c r="AT259" s="153" t="s">
        <v>226</v>
      </c>
      <c r="AU259" s="153" t="s">
        <v>236</v>
      </c>
      <c r="AV259" s="12" t="s">
        <v>79</v>
      </c>
      <c r="AW259" s="12" t="s">
        <v>31</v>
      </c>
      <c r="AX259" s="12" t="s">
        <v>69</v>
      </c>
      <c r="AY259" s="153" t="s">
        <v>212</v>
      </c>
    </row>
    <row r="260" spans="2:65" s="12" customFormat="1">
      <c r="B260" s="152"/>
      <c r="D260" s="150" t="s">
        <v>226</v>
      </c>
      <c r="E260" s="153" t="s">
        <v>19</v>
      </c>
      <c r="F260" s="154" t="s">
        <v>10908</v>
      </c>
      <c r="H260" s="155">
        <v>25.582000000000001</v>
      </c>
      <c r="I260" s="156"/>
      <c r="L260" s="152"/>
      <c r="M260" s="157"/>
      <c r="T260" s="158"/>
      <c r="AT260" s="153" t="s">
        <v>226</v>
      </c>
      <c r="AU260" s="153" t="s">
        <v>236</v>
      </c>
      <c r="AV260" s="12" t="s">
        <v>79</v>
      </c>
      <c r="AW260" s="12" t="s">
        <v>31</v>
      </c>
      <c r="AX260" s="12" t="s">
        <v>69</v>
      </c>
      <c r="AY260" s="153" t="s">
        <v>212</v>
      </c>
    </row>
    <row r="261" spans="2:65" s="13" customFormat="1">
      <c r="B261" s="159"/>
      <c r="D261" s="150" t="s">
        <v>226</v>
      </c>
      <c r="E261" s="160" t="s">
        <v>19</v>
      </c>
      <c r="F261" s="161" t="s">
        <v>228</v>
      </c>
      <c r="H261" s="162">
        <v>1164.8119999999999</v>
      </c>
      <c r="I261" s="163"/>
      <c r="L261" s="159"/>
      <c r="M261" s="164"/>
      <c r="T261" s="165"/>
      <c r="AT261" s="160" t="s">
        <v>226</v>
      </c>
      <c r="AU261" s="160" t="s">
        <v>236</v>
      </c>
      <c r="AV261" s="13" t="s">
        <v>229</v>
      </c>
      <c r="AW261" s="13" t="s">
        <v>31</v>
      </c>
      <c r="AX261" s="13" t="s">
        <v>77</v>
      </c>
      <c r="AY261" s="160" t="s">
        <v>212</v>
      </c>
    </row>
    <row r="262" spans="2:65" s="1" customFormat="1" ht="16.5" customHeight="1">
      <c r="B262" s="34"/>
      <c r="C262" s="186" t="s">
        <v>643</v>
      </c>
      <c r="D262" s="186" t="s">
        <v>3107</v>
      </c>
      <c r="E262" s="187" t="s">
        <v>10909</v>
      </c>
      <c r="F262" s="188" t="s">
        <v>10910</v>
      </c>
      <c r="G262" s="189" t="s">
        <v>495</v>
      </c>
      <c r="H262" s="190">
        <v>2.4569999999999999</v>
      </c>
      <c r="I262" s="191"/>
      <c r="J262" s="192">
        <f>ROUND(I262*H262,2)</f>
        <v>0</v>
      </c>
      <c r="K262" s="188" t="s">
        <v>245</v>
      </c>
      <c r="L262" s="193"/>
      <c r="M262" s="194" t="s">
        <v>19</v>
      </c>
      <c r="N262" s="195" t="s">
        <v>40</v>
      </c>
      <c r="P262" s="142">
        <f>O262*H262</f>
        <v>0</v>
      </c>
      <c r="Q262" s="142">
        <v>0</v>
      </c>
      <c r="R262" s="142">
        <f>Q262*H262</f>
        <v>0</v>
      </c>
      <c r="S262" s="142">
        <v>0</v>
      </c>
      <c r="T262" s="143">
        <f>S262*H262</f>
        <v>0</v>
      </c>
      <c r="AR262" s="144" t="s">
        <v>631</v>
      </c>
      <c r="AT262" s="144" t="s">
        <v>3107</v>
      </c>
      <c r="AU262" s="144" t="s">
        <v>236</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316</v>
      </c>
      <c r="BM262" s="144" t="s">
        <v>10911</v>
      </c>
    </row>
    <row r="263" spans="2:65" s="12" customFormat="1">
      <c r="B263" s="152"/>
      <c r="D263" s="150" t="s">
        <v>226</v>
      </c>
      <c r="E263" s="153" t="s">
        <v>19</v>
      </c>
      <c r="F263" s="154" t="s">
        <v>10912</v>
      </c>
      <c r="H263" s="155">
        <v>2.4569999999999999</v>
      </c>
      <c r="I263" s="156"/>
      <c r="L263" s="152"/>
      <c r="M263" s="157"/>
      <c r="T263" s="158"/>
      <c r="AT263" s="153" t="s">
        <v>226</v>
      </c>
      <c r="AU263" s="153" t="s">
        <v>236</v>
      </c>
      <c r="AV263" s="12" t="s">
        <v>79</v>
      </c>
      <c r="AW263" s="12" t="s">
        <v>31</v>
      </c>
      <c r="AX263" s="12" t="s">
        <v>77</v>
      </c>
      <c r="AY263" s="153" t="s">
        <v>212</v>
      </c>
    </row>
    <row r="264" spans="2:65" s="1" customFormat="1" ht="16.5" customHeight="1">
      <c r="B264" s="34"/>
      <c r="C264" s="186" t="s">
        <v>651</v>
      </c>
      <c r="D264" s="186" t="s">
        <v>3107</v>
      </c>
      <c r="E264" s="187" t="s">
        <v>10913</v>
      </c>
      <c r="F264" s="188" t="s">
        <v>10914</v>
      </c>
      <c r="G264" s="189" t="s">
        <v>495</v>
      </c>
      <c r="H264" s="190">
        <v>44.962000000000003</v>
      </c>
      <c r="I264" s="191"/>
      <c r="J264" s="192">
        <f>ROUND(I264*H264,2)</f>
        <v>0</v>
      </c>
      <c r="K264" s="188" t="s">
        <v>245</v>
      </c>
      <c r="L264" s="193"/>
      <c r="M264" s="194" t="s">
        <v>19</v>
      </c>
      <c r="N264" s="195" t="s">
        <v>40</v>
      </c>
      <c r="P264" s="142">
        <f>O264*H264</f>
        <v>0</v>
      </c>
      <c r="Q264" s="142">
        <v>0</v>
      </c>
      <c r="R264" s="142">
        <f>Q264*H264</f>
        <v>0</v>
      </c>
      <c r="S264" s="142">
        <v>0</v>
      </c>
      <c r="T264" s="143">
        <f>S264*H264</f>
        <v>0</v>
      </c>
      <c r="AR264" s="144" t="s">
        <v>631</v>
      </c>
      <c r="AT264" s="144" t="s">
        <v>3107</v>
      </c>
      <c r="AU264" s="144" t="s">
        <v>236</v>
      </c>
      <c r="AY264" s="19" t="s">
        <v>212</v>
      </c>
      <c r="BE264" s="145">
        <f>IF(N264="základní",J264,0)</f>
        <v>0</v>
      </c>
      <c r="BF264" s="145">
        <f>IF(N264="snížená",J264,0)</f>
        <v>0</v>
      </c>
      <c r="BG264" s="145">
        <f>IF(N264="zákl. přenesená",J264,0)</f>
        <v>0</v>
      </c>
      <c r="BH264" s="145">
        <f>IF(N264="sníž. přenesená",J264,0)</f>
        <v>0</v>
      </c>
      <c r="BI264" s="145">
        <f>IF(N264="nulová",J264,0)</f>
        <v>0</v>
      </c>
      <c r="BJ264" s="19" t="s">
        <v>77</v>
      </c>
      <c r="BK264" s="145">
        <f>ROUND(I264*H264,2)</f>
        <v>0</v>
      </c>
      <c r="BL264" s="19" t="s">
        <v>316</v>
      </c>
      <c r="BM264" s="144" t="s">
        <v>10915</v>
      </c>
    </row>
    <row r="265" spans="2:65" s="12" customFormat="1">
      <c r="B265" s="152"/>
      <c r="D265" s="150" t="s">
        <v>226</v>
      </c>
      <c r="E265" s="153" t="s">
        <v>19</v>
      </c>
      <c r="F265" s="154" t="s">
        <v>10916</v>
      </c>
      <c r="H265" s="155">
        <v>35.146999999999998</v>
      </c>
      <c r="I265" s="156"/>
      <c r="L265" s="152"/>
      <c r="M265" s="157"/>
      <c r="T265" s="158"/>
      <c r="AT265" s="153" t="s">
        <v>226</v>
      </c>
      <c r="AU265" s="153" t="s">
        <v>236</v>
      </c>
      <c r="AV265" s="12" t="s">
        <v>79</v>
      </c>
      <c r="AW265" s="12" t="s">
        <v>31</v>
      </c>
      <c r="AX265" s="12" t="s">
        <v>69</v>
      </c>
      <c r="AY265" s="153" t="s">
        <v>212</v>
      </c>
    </row>
    <row r="266" spans="2:65" s="12" customFormat="1">
      <c r="B266" s="152"/>
      <c r="D266" s="150" t="s">
        <v>226</v>
      </c>
      <c r="E266" s="153" t="s">
        <v>19</v>
      </c>
      <c r="F266" s="154" t="s">
        <v>10917</v>
      </c>
      <c r="H266" s="155">
        <v>9.8149999999999995</v>
      </c>
      <c r="I266" s="156"/>
      <c r="L266" s="152"/>
      <c r="M266" s="157"/>
      <c r="T266" s="158"/>
      <c r="AT266" s="153" t="s">
        <v>226</v>
      </c>
      <c r="AU266" s="153" t="s">
        <v>236</v>
      </c>
      <c r="AV266" s="12" t="s">
        <v>79</v>
      </c>
      <c r="AW266" s="12" t="s">
        <v>31</v>
      </c>
      <c r="AX266" s="12" t="s">
        <v>69</v>
      </c>
      <c r="AY266" s="153" t="s">
        <v>212</v>
      </c>
    </row>
    <row r="267" spans="2:65" s="13" customFormat="1">
      <c r="B267" s="159"/>
      <c r="D267" s="150" t="s">
        <v>226</v>
      </c>
      <c r="E267" s="160" t="s">
        <v>19</v>
      </c>
      <c r="F267" s="161" t="s">
        <v>228</v>
      </c>
      <c r="H267" s="162">
        <v>44.962000000000003</v>
      </c>
      <c r="I267" s="163"/>
      <c r="L267" s="159"/>
      <c r="M267" s="164"/>
      <c r="T267" s="165"/>
      <c r="AT267" s="160" t="s">
        <v>226</v>
      </c>
      <c r="AU267" s="160" t="s">
        <v>236</v>
      </c>
      <c r="AV267" s="13" t="s">
        <v>229</v>
      </c>
      <c r="AW267" s="13" t="s">
        <v>31</v>
      </c>
      <c r="AX267" s="13" t="s">
        <v>77</v>
      </c>
      <c r="AY267" s="160" t="s">
        <v>212</v>
      </c>
    </row>
    <row r="268" spans="2:65" s="1" customFormat="1" ht="16.5" customHeight="1">
      <c r="B268" s="34"/>
      <c r="C268" s="186" t="s">
        <v>670</v>
      </c>
      <c r="D268" s="186" t="s">
        <v>3107</v>
      </c>
      <c r="E268" s="187" t="s">
        <v>10918</v>
      </c>
      <c r="F268" s="188" t="s">
        <v>10919</v>
      </c>
      <c r="G268" s="189" t="s">
        <v>495</v>
      </c>
      <c r="H268" s="190">
        <v>980.20500000000004</v>
      </c>
      <c r="I268" s="191"/>
      <c r="J268" s="192">
        <f>ROUND(I268*H268,2)</f>
        <v>0</v>
      </c>
      <c r="K268" s="188" t="s">
        <v>245</v>
      </c>
      <c r="L268" s="193"/>
      <c r="M268" s="194" t="s">
        <v>19</v>
      </c>
      <c r="N268" s="195" t="s">
        <v>40</v>
      </c>
      <c r="P268" s="142">
        <f>O268*H268</f>
        <v>0</v>
      </c>
      <c r="Q268" s="142">
        <v>0</v>
      </c>
      <c r="R268" s="142">
        <f>Q268*H268</f>
        <v>0</v>
      </c>
      <c r="S268" s="142">
        <v>0</v>
      </c>
      <c r="T268" s="143">
        <f>S268*H268</f>
        <v>0</v>
      </c>
      <c r="AR268" s="144" t="s">
        <v>631</v>
      </c>
      <c r="AT268" s="144" t="s">
        <v>3107</v>
      </c>
      <c r="AU268" s="144" t="s">
        <v>236</v>
      </c>
      <c r="AY268" s="19" t="s">
        <v>212</v>
      </c>
      <c r="BE268" s="145">
        <f>IF(N268="základní",J268,0)</f>
        <v>0</v>
      </c>
      <c r="BF268" s="145">
        <f>IF(N268="snížená",J268,0)</f>
        <v>0</v>
      </c>
      <c r="BG268" s="145">
        <f>IF(N268="zákl. přenesená",J268,0)</f>
        <v>0</v>
      </c>
      <c r="BH268" s="145">
        <f>IF(N268="sníž. přenesená",J268,0)</f>
        <v>0</v>
      </c>
      <c r="BI268" s="145">
        <f>IF(N268="nulová",J268,0)</f>
        <v>0</v>
      </c>
      <c r="BJ268" s="19" t="s">
        <v>77</v>
      </c>
      <c r="BK268" s="145">
        <f>ROUND(I268*H268,2)</f>
        <v>0</v>
      </c>
      <c r="BL268" s="19" t="s">
        <v>316</v>
      </c>
      <c r="BM268" s="144" t="s">
        <v>10920</v>
      </c>
    </row>
    <row r="269" spans="2:65" s="12" customFormat="1">
      <c r="B269" s="152"/>
      <c r="D269" s="150" t="s">
        <v>226</v>
      </c>
      <c r="E269" s="153" t="s">
        <v>19</v>
      </c>
      <c r="F269" s="154" t="s">
        <v>10921</v>
      </c>
      <c r="H269" s="155">
        <v>216.625</v>
      </c>
      <c r="I269" s="156"/>
      <c r="L269" s="152"/>
      <c r="M269" s="157"/>
      <c r="T269" s="158"/>
      <c r="AT269" s="153" t="s">
        <v>226</v>
      </c>
      <c r="AU269" s="153" t="s">
        <v>236</v>
      </c>
      <c r="AV269" s="12" t="s">
        <v>79</v>
      </c>
      <c r="AW269" s="12" t="s">
        <v>31</v>
      </c>
      <c r="AX269" s="12" t="s">
        <v>69</v>
      </c>
      <c r="AY269" s="153" t="s">
        <v>212</v>
      </c>
    </row>
    <row r="270" spans="2:65" s="12" customFormat="1">
      <c r="B270" s="152"/>
      <c r="D270" s="150" t="s">
        <v>226</v>
      </c>
      <c r="E270" s="153" t="s">
        <v>19</v>
      </c>
      <c r="F270" s="154" t="s">
        <v>10922</v>
      </c>
      <c r="H270" s="155">
        <v>284.226</v>
      </c>
      <c r="I270" s="156"/>
      <c r="L270" s="152"/>
      <c r="M270" s="157"/>
      <c r="T270" s="158"/>
      <c r="AT270" s="153" t="s">
        <v>226</v>
      </c>
      <c r="AU270" s="153" t="s">
        <v>236</v>
      </c>
      <c r="AV270" s="12" t="s">
        <v>79</v>
      </c>
      <c r="AW270" s="12" t="s">
        <v>31</v>
      </c>
      <c r="AX270" s="12" t="s">
        <v>69</v>
      </c>
      <c r="AY270" s="153" t="s">
        <v>212</v>
      </c>
    </row>
    <row r="271" spans="2:65" s="12" customFormat="1">
      <c r="B271" s="152"/>
      <c r="D271" s="150" t="s">
        <v>226</v>
      </c>
      <c r="E271" s="153" t="s">
        <v>19</v>
      </c>
      <c r="F271" s="154" t="s">
        <v>10923</v>
      </c>
      <c r="H271" s="155">
        <v>49.264000000000003</v>
      </c>
      <c r="I271" s="156"/>
      <c r="L271" s="152"/>
      <c r="M271" s="157"/>
      <c r="T271" s="158"/>
      <c r="AT271" s="153" t="s">
        <v>226</v>
      </c>
      <c r="AU271" s="153" t="s">
        <v>236</v>
      </c>
      <c r="AV271" s="12" t="s">
        <v>79</v>
      </c>
      <c r="AW271" s="12" t="s">
        <v>31</v>
      </c>
      <c r="AX271" s="12" t="s">
        <v>69</v>
      </c>
      <c r="AY271" s="153" t="s">
        <v>212</v>
      </c>
    </row>
    <row r="272" spans="2:65" s="12" customFormat="1">
      <c r="B272" s="152"/>
      <c r="D272" s="150" t="s">
        <v>226</v>
      </c>
      <c r="E272" s="153" t="s">
        <v>19</v>
      </c>
      <c r="F272" s="154" t="s">
        <v>10924</v>
      </c>
      <c r="H272" s="155">
        <v>2.0249999999999999</v>
      </c>
      <c r="I272" s="156"/>
      <c r="L272" s="152"/>
      <c r="M272" s="157"/>
      <c r="T272" s="158"/>
      <c r="AT272" s="153" t="s">
        <v>226</v>
      </c>
      <c r="AU272" s="153" t="s">
        <v>236</v>
      </c>
      <c r="AV272" s="12" t="s">
        <v>79</v>
      </c>
      <c r="AW272" s="12" t="s">
        <v>31</v>
      </c>
      <c r="AX272" s="12" t="s">
        <v>69</v>
      </c>
      <c r="AY272" s="153" t="s">
        <v>212</v>
      </c>
    </row>
    <row r="273" spans="2:65" s="12" customFormat="1">
      <c r="B273" s="152"/>
      <c r="D273" s="150" t="s">
        <v>226</v>
      </c>
      <c r="E273" s="153" t="s">
        <v>19</v>
      </c>
      <c r="F273" s="154" t="s">
        <v>10925</v>
      </c>
      <c r="H273" s="155">
        <v>110.70099999999999</v>
      </c>
      <c r="I273" s="156"/>
      <c r="L273" s="152"/>
      <c r="M273" s="157"/>
      <c r="T273" s="158"/>
      <c r="AT273" s="153" t="s">
        <v>226</v>
      </c>
      <c r="AU273" s="153" t="s">
        <v>236</v>
      </c>
      <c r="AV273" s="12" t="s">
        <v>79</v>
      </c>
      <c r="AW273" s="12" t="s">
        <v>31</v>
      </c>
      <c r="AX273" s="12" t="s">
        <v>69</v>
      </c>
      <c r="AY273" s="153" t="s">
        <v>212</v>
      </c>
    </row>
    <row r="274" spans="2:65" s="12" customFormat="1">
      <c r="B274" s="152"/>
      <c r="D274" s="150" t="s">
        <v>226</v>
      </c>
      <c r="E274" s="153" t="s">
        <v>19</v>
      </c>
      <c r="F274" s="154" t="s">
        <v>10926</v>
      </c>
      <c r="H274" s="155">
        <v>147.97499999999999</v>
      </c>
      <c r="I274" s="156"/>
      <c r="L274" s="152"/>
      <c r="M274" s="157"/>
      <c r="T274" s="158"/>
      <c r="AT274" s="153" t="s">
        <v>226</v>
      </c>
      <c r="AU274" s="153" t="s">
        <v>236</v>
      </c>
      <c r="AV274" s="12" t="s">
        <v>79</v>
      </c>
      <c r="AW274" s="12" t="s">
        <v>31</v>
      </c>
      <c r="AX274" s="12" t="s">
        <v>69</v>
      </c>
      <c r="AY274" s="153" t="s">
        <v>212</v>
      </c>
    </row>
    <row r="275" spans="2:65" s="12" customFormat="1">
      <c r="B275" s="152"/>
      <c r="D275" s="150" t="s">
        <v>226</v>
      </c>
      <c r="E275" s="153" t="s">
        <v>19</v>
      </c>
      <c r="F275" s="154" t="s">
        <v>10927</v>
      </c>
      <c r="H275" s="155">
        <v>78.775000000000006</v>
      </c>
      <c r="I275" s="156"/>
      <c r="L275" s="152"/>
      <c r="M275" s="157"/>
      <c r="T275" s="158"/>
      <c r="AT275" s="153" t="s">
        <v>226</v>
      </c>
      <c r="AU275" s="153" t="s">
        <v>236</v>
      </c>
      <c r="AV275" s="12" t="s">
        <v>79</v>
      </c>
      <c r="AW275" s="12" t="s">
        <v>31</v>
      </c>
      <c r="AX275" s="12" t="s">
        <v>69</v>
      </c>
      <c r="AY275" s="153" t="s">
        <v>212</v>
      </c>
    </row>
    <row r="276" spans="2:65" s="12" customFormat="1">
      <c r="B276" s="152"/>
      <c r="D276" s="150" t="s">
        <v>226</v>
      </c>
      <c r="E276" s="153" t="s">
        <v>19</v>
      </c>
      <c r="F276" s="154" t="s">
        <v>10928</v>
      </c>
      <c r="H276" s="155">
        <v>4.0730000000000004</v>
      </c>
      <c r="I276" s="156"/>
      <c r="L276" s="152"/>
      <c r="M276" s="157"/>
      <c r="T276" s="158"/>
      <c r="AT276" s="153" t="s">
        <v>226</v>
      </c>
      <c r="AU276" s="153" t="s">
        <v>236</v>
      </c>
      <c r="AV276" s="12" t="s">
        <v>79</v>
      </c>
      <c r="AW276" s="12" t="s">
        <v>31</v>
      </c>
      <c r="AX276" s="12" t="s">
        <v>69</v>
      </c>
      <c r="AY276" s="153" t="s">
        <v>212</v>
      </c>
    </row>
    <row r="277" spans="2:65" s="12" customFormat="1">
      <c r="B277" s="152"/>
      <c r="D277" s="150" t="s">
        <v>226</v>
      </c>
      <c r="E277" s="153" t="s">
        <v>19</v>
      </c>
      <c r="F277" s="154" t="s">
        <v>10929</v>
      </c>
      <c r="H277" s="155">
        <v>86.540999999999997</v>
      </c>
      <c r="I277" s="156"/>
      <c r="L277" s="152"/>
      <c r="M277" s="157"/>
      <c r="T277" s="158"/>
      <c r="AT277" s="153" t="s">
        <v>226</v>
      </c>
      <c r="AU277" s="153" t="s">
        <v>236</v>
      </c>
      <c r="AV277" s="12" t="s">
        <v>79</v>
      </c>
      <c r="AW277" s="12" t="s">
        <v>31</v>
      </c>
      <c r="AX277" s="12" t="s">
        <v>69</v>
      </c>
      <c r="AY277" s="153" t="s">
        <v>212</v>
      </c>
    </row>
    <row r="278" spans="2:65" s="13" customFormat="1">
      <c r="B278" s="159"/>
      <c r="D278" s="150" t="s">
        <v>226</v>
      </c>
      <c r="E278" s="160" t="s">
        <v>19</v>
      </c>
      <c r="F278" s="161" t="s">
        <v>228</v>
      </c>
      <c r="H278" s="162">
        <v>980.20500000000004</v>
      </c>
      <c r="I278" s="163"/>
      <c r="L278" s="159"/>
      <c r="M278" s="164"/>
      <c r="T278" s="165"/>
      <c r="AT278" s="160" t="s">
        <v>226</v>
      </c>
      <c r="AU278" s="160" t="s">
        <v>236</v>
      </c>
      <c r="AV278" s="13" t="s">
        <v>229</v>
      </c>
      <c r="AW278" s="13" t="s">
        <v>31</v>
      </c>
      <c r="AX278" s="13" t="s">
        <v>77</v>
      </c>
      <c r="AY278" s="160" t="s">
        <v>212</v>
      </c>
    </row>
    <row r="279" spans="2:65" s="1" customFormat="1" ht="16.5" customHeight="1">
      <c r="B279" s="34"/>
      <c r="C279" s="186" t="s">
        <v>693</v>
      </c>
      <c r="D279" s="186" t="s">
        <v>3107</v>
      </c>
      <c r="E279" s="187" t="s">
        <v>10930</v>
      </c>
      <c r="F279" s="188" t="s">
        <v>10931</v>
      </c>
      <c r="G279" s="189" t="s">
        <v>495</v>
      </c>
      <c r="H279" s="190">
        <v>45.372999999999998</v>
      </c>
      <c r="I279" s="191"/>
      <c r="J279" s="192">
        <f>ROUND(I279*H279,2)</f>
        <v>0</v>
      </c>
      <c r="K279" s="188" t="s">
        <v>245</v>
      </c>
      <c r="L279" s="193"/>
      <c r="M279" s="194" t="s">
        <v>19</v>
      </c>
      <c r="N279" s="195" t="s">
        <v>40</v>
      </c>
      <c r="P279" s="142">
        <f>O279*H279</f>
        <v>0</v>
      </c>
      <c r="Q279" s="142">
        <v>0</v>
      </c>
      <c r="R279" s="142">
        <f>Q279*H279</f>
        <v>0</v>
      </c>
      <c r="S279" s="142">
        <v>0</v>
      </c>
      <c r="T279" s="143">
        <f>S279*H279</f>
        <v>0</v>
      </c>
      <c r="AR279" s="144" t="s">
        <v>631</v>
      </c>
      <c r="AT279" s="144" t="s">
        <v>3107</v>
      </c>
      <c r="AU279" s="144" t="s">
        <v>236</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316</v>
      </c>
      <c r="BM279" s="144" t="s">
        <v>10932</v>
      </c>
    </row>
    <row r="280" spans="2:65" s="12" customFormat="1">
      <c r="B280" s="152"/>
      <c r="D280" s="150" t="s">
        <v>226</v>
      </c>
      <c r="E280" s="153" t="s">
        <v>19</v>
      </c>
      <c r="F280" s="154" t="s">
        <v>10933</v>
      </c>
      <c r="H280" s="155">
        <v>41.247999999999998</v>
      </c>
      <c r="I280" s="156"/>
      <c r="L280" s="152"/>
      <c r="M280" s="157"/>
      <c r="T280" s="158"/>
      <c r="AT280" s="153" t="s">
        <v>226</v>
      </c>
      <c r="AU280" s="153" t="s">
        <v>236</v>
      </c>
      <c r="AV280" s="12" t="s">
        <v>79</v>
      </c>
      <c r="AW280" s="12" t="s">
        <v>31</v>
      </c>
      <c r="AX280" s="12" t="s">
        <v>69</v>
      </c>
      <c r="AY280" s="153" t="s">
        <v>212</v>
      </c>
    </row>
    <row r="281" spans="2:65" s="13" customFormat="1">
      <c r="B281" s="159"/>
      <c r="D281" s="150" t="s">
        <v>226</v>
      </c>
      <c r="E281" s="160" t="s">
        <v>19</v>
      </c>
      <c r="F281" s="161" t="s">
        <v>228</v>
      </c>
      <c r="H281" s="162">
        <v>41.247999999999998</v>
      </c>
      <c r="I281" s="163"/>
      <c r="L281" s="159"/>
      <c r="M281" s="164"/>
      <c r="T281" s="165"/>
      <c r="AT281" s="160" t="s">
        <v>226</v>
      </c>
      <c r="AU281" s="160" t="s">
        <v>236</v>
      </c>
      <c r="AV281" s="13" t="s">
        <v>229</v>
      </c>
      <c r="AW281" s="13" t="s">
        <v>31</v>
      </c>
      <c r="AX281" s="13" t="s">
        <v>77</v>
      </c>
      <c r="AY281" s="160" t="s">
        <v>212</v>
      </c>
    </row>
    <row r="282" spans="2:65" s="12" customFormat="1">
      <c r="B282" s="152"/>
      <c r="D282" s="150" t="s">
        <v>226</v>
      </c>
      <c r="F282" s="154" t="s">
        <v>10934</v>
      </c>
      <c r="H282" s="155">
        <v>45.372999999999998</v>
      </c>
      <c r="I282" s="156"/>
      <c r="L282" s="152"/>
      <c r="M282" s="157"/>
      <c r="T282" s="158"/>
      <c r="AT282" s="153" t="s">
        <v>226</v>
      </c>
      <c r="AU282" s="153" t="s">
        <v>236</v>
      </c>
      <c r="AV282" s="12" t="s">
        <v>79</v>
      </c>
      <c r="AW282" s="12" t="s">
        <v>4</v>
      </c>
      <c r="AX282" s="12" t="s">
        <v>77</v>
      </c>
      <c r="AY282" s="153" t="s">
        <v>212</v>
      </c>
    </row>
    <row r="283" spans="2:65" s="1" customFormat="1" ht="16.5" customHeight="1">
      <c r="B283" s="34"/>
      <c r="C283" s="186" t="s">
        <v>699</v>
      </c>
      <c r="D283" s="186" t="s">
        <v>3107</v>
      </c>
      <c r="E283" s="187" t="s">
        <v>10935</v>
      </c>
      <c r="F283" s="188" t="s">
        <v>10936</v>
      </c>
      <c r="G283" s="189" t="s">
        <v>495</v>
      </c>
      <c r="H283" s="190">
        <v>139.36199999999999</v>
      </c>
      <c r="I283" s="191"/>
      <c r="J283" s="192">
        <f>ROUND(I283*H283,2)</f>
        <v>0</v>
      </c>
      <c r="K283" s="188" t="s">
        <v>245</v>
      </c>
      <c r="L283" s="193"/>
      <c r="M283" s="194" t="s">
        <v>19</v>
      </c>
      <c r="N283" s="195" t="s">
        <v>40</v>
      </c>
      <c r="P283" s="142">
        <f>O283*H283</f>
        <v>0</v>
      </c>
      <c r="Q283" s="142">
        <v>0</v>
      </c>
      <c r="R283" s="142">
        <f>Q283*H283</f>
        <v>0</v>
      </c>
      <c r="S283" s="142">
        <v>0</v>
      </c>
      <c r="T283" s="143">
        <f>S283*H283</f>
        <v>0</v>
      </c>
      <c r="AR283" s="144" t="s">
        <v>631</v>
      </c>
      <c r="AT283" s="144" t="s">
        <v>3107</v>
      </c>
      <c r="AU283" s="144" t="s">
        <v>236</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316</v>
      </c>
      <c r="BM283" s="144" t="s">
        <v>10937</v>
      </c>
    </row>
    <row r="284" spans="2:65" s="12" customFormat="1">
      <c r="B284" s="152"/>
      <c r="D284" s="150" t="s">
        <v>226</v>
      </c>
      <c r="E284" s="153" t="s">
        <v>19</v>
      </c>
      <c r="F284" s="154" t="s">
        <v>10938</v>
      </c>
      <c r="H284" s="155">
        <v>28.14</v>
      </c>
      <c r="I284" s="156"/>
      <c r="L284" s="152"/>
      <c r="M284" s="157"/>
      <c r="T284" s="158"/>
      <c r="AT284" s="153" t="s">
        <v>226</v>
      </c>
      <c r="AU284" s="153" t="s">
        <v>236</v>
      </c>
      <c r="AV284" s="12" t="s">
        <v>79</v>
      </c>
      <c r="AW284" s="12" t="s">
        <v>31</v>
      </c>
      <c r="AX284" s="12" t="s">
        <v>69</v>
      </c>
      <c r="AY284" s="153" t="s">
        <v>212</v>
      </c>
    </row>
    <row r="285" spans="2:65" s="12" customFormat="1">
      <c r="B285" s="152"/>
      <c r="D285" s="150" t="s">
        <v>226</v>
      </c>
      <c r="E285" s="153" t="s">
        <v>19</v>
      </c>
      <c r="F285" s="154" t="s">
        <v>10939</v>
      </c>
      <c r="H285" s="155">
        <v>63.789000000000001</v>
      </c>
      <c r="I285" s="156"/>
      <c r="L285" s="152"/>
      <c r="M285" s="157"/>
      <c r="T285" s="158"/>
      <c r="AT285" s="153" t="s">
        <v>226</v>
      </c>
      <c r="AU285" s="153" t="s">
        <v>236</v>
      </c>
      <c r="AV285" s="12" t="s">
        <v>79</v>
      </c>
      <c r="AW285" s="12" t="s">
        <v>31</v>
      </c>
      <c r="AX285" s="12" t="s">
        <v>69</v>
      </c>
      <c r="AY285" s="153" t="s">
        <v>212</v>
      </c>
    </row>
    <row r="286" spans="2:65" s="12" customFormat="1">
      <c r="B286" s="152"/>
      <c r="D286" s="150" t="s">
        <v>226</v>
      </c>
      <c r="E286" s="153" t="s">
        <v>19</v>
      </c>
      <c r="F286" s="154" t="s">
        <v>10940</v>
      </c>
      <c r="H286" s="155">
        <v>18.548999999999999</v>
      </c>
      <c r="I286" s="156"/>
      <c r="L286" s="152"/>
      <c r="M286" s="157"/>
      <c r="T286" s="158"/>
      <c r="AT286" s="153" t="s">
        <v>226</v>
      </c>
      <c r="AU286" s="153" t="s">
        <v>236</v>
      </c>
      <c r="AV286" s="12" t="s">
        <v>79</v>
      </c>
      <c r="AW286" s="12" t="s">
        <v>31</v>
      </c>
      <c r="AX286" s="12" t="s">
        <v>69</v>
      </c>
      <c r="AY286" s="153" t="s">
        <v>212</v>
      </c>
    </row>
    <row r="287" spans="2:65" s="12" customFormat="1">
      <c r="B287" s="152"/>
      <c r="D287" s="150" t="s">
        <v>226</v>
      </c>
      <c r="E287" s="153" t="s">
        <v>19</v>
      </c>
      <c r="F287" s="154" t="s">
        <v>10941</v>
      </c>
      <c r="H287" s="155">
        <v>9.6069999999999993</v>
      </c>
      <c r="I287" s="156"/>
      <c r="L287" s="152"/>
      <c r="M287" s="157"/>
      <c r="T287" s="158"/>
      <c r="AT287" s="153" t="s">
        <v>226</v>
      </c>
      <c r="AU287" s="153" t="s">
        <v>236</v>
      </c>
      <c r="AV287" s="12" t="s">
        <v>79</v>
      </c>
      <c r="AW287" s="12" t="s">
        <v>31</v>
      </c>
      <c r="AX287" s="12" t="s">
        <v>69</v>
      </c>
      <c r="AY287" s="153" t="s">
        <v>212</v>
      </c>
    </row>
    <row r="288" spans="2:65" s="12" customFormat="1">
      <c r="B288" s="152"/>
      <c r="D288" s="150" t="s">
        <v>226</v>
      </c>
      <c r="E288" s="153" t="s">
        <v>19</v>
      </c>
      <c r="F288" s="154" t="s">
        <v>10942</v>
      </c>
      <c r="H288" s="155">
        <v>6.6079999999999997</v>
      </c>
      <c r="I288" s="156"/>
      <c r="L288" s="152"/>
      <c r="M288" s="157"/>
      <c r="T288" s="158"/>
      <c r="AT288" s="153" t="s">
        <v>226</v>
      </c>
      <c r="AU288" s="153" t="s">
        <v>236</v>
      </c>
      <c r="AV288" s="12" t="s">
        <v>79</v>
      </c>
      <c r="AW288" s="12" t="s">
        <v>31</v>
      </c>
      <c r="AX288" s="12" t="s">
        <v>69</v>
      </c>
      <c r="AY288" s="153" t="s">
        <v>212</v>
      </c>
    </row>
    <row r="289" spans="2:65" s="13" customFormat="1">
      <c r="B289" s="159"/>
      <c r="D289" s="150" t="s">
        <v>226</v>
      </c>
      <c r="E289" s="160" t="s">
        <v>19</v>
      </c>
      <c r="F289" s="161" t="s">
        <v>228</v>
      </c>
      <c r="H289" s="162">
        <v>126.693</v>
      </c>
      <c r="I289" s="163"/>
      <c r="L289" s="159"/>
      <c r="M289" s="164"/>
      <c r="T289" s="165"/>
      <c r="AT289" s="160" t="s">
        <v>226</v>
      </c>
      <c r="AU289" s="160" t="s">
        <v>236</v>
      </c>
      <c r="AV289" s="13" t="s">
        <v>229</v>
      </c>
      <c r="AW289" s="13" t="s">
        <v>31</v>
      </c>
      <c r="AX289" s="13" t="s">
        <v>77</v>
      </c>
      <c r="AY289" s="160" t="s">
        <v>212</v>
      </c>
    </row>
    <row r="290" spans="2:65" s="12" customFormat="1">
      <c r="B290" s="152"/>
      <c r="D290" s="150" t="s">
        <v>226</v>
      </c>
      <c r="F290" s="154" t="s">
        <v>10943</v>
      </c>
      <c r="H290" s="155">
        <v>139.36199999999999</v>
      </c>
      <c r="I290" s="156"/>
      <c r="L290" s="152"/>
      <c r="M290" s="157"/>
      <c r="T290" s="158"/>
      <c r="AT290" s="153" t="s">
        <v>226</v>
      </c>
      <c r="AU290" s="153" t="s">
        <v>236</v>
      </c>
      <c r="AV290" s="12" t="s">
        <v>79</v>
      </c>
      <c r="AW290" s="12" t="s">
        <v>4</v>
      </c>
      <c r="AX290" s="12" t="s">
        <v>77</v>
      </c>
      <c r="AY290" s="153" t="s">
        <v>212</v>
      </c>
    </row>
    <row r="291" spans="2:65" s="1" customFormat="1" ht="24.2" customHeight="1">
      <c r="B291" s="34"/>
      <c r="C291" s="133" t="s">
        <v>704</v>
      </c>
      <c r="D291" s="133" t="s">
        <v>215</v>
      </c>
      <c r="E291" s="134" t="s">
        <v>10944</v>
      </c>
      <c r="F291" s="135" t="s">
        <v>10945</v>
      </c>
      <c r="G291" s="136" t="s">
        <v>495</v>
      </c>
      <c r="H291" s="137">
        <v>135.51499999999999</v>
      </c>
      <c r="I291" s="138"/>
      <c r="J291" s="139">
        <f>ROUND(I291*H291,2)</f>
        <v>0</v>
      </c>
      <c r="K291" s="135" t="s">
        <v>219</v>
      </c>
      <c r="L291" s="34"/>
      <c r="M291" s="140" t="s">
        <v>19</v>
      </c>
      <c r="N291" s="141" t="s">
        <v>40</v>
      </c>
      <c r="P291" s="142">
        <f>O291*H291</f>
        <v>0</v>
      </c>
      <c r="Q291" s="142">
        <v>6.9999999999999994E-5</v>
      </c>
      <c r="R291" s="142">
        <f>Q291*H291</f>
        <v>9.4860499999999976E-3</v>
      </c>
      <c r="S291" s="142">
        <v>0</v>
      </c>
      <c r="T291" s="143">
        <f>S291*H291</f>
        <v>0</v>
      </c>
      <c r="AR291" s="144" t="s">
        <v>316</v>
      </c>
      <c r="AT291" s="144" t="s">
        <v>215</v>
      </c>
      <c r="AU291" s="144" t="s">
        <v>236</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316</v>
      </c>
      <c r="BM291" s="144" t="s">
        <v>10946</v>
      </c>
    </row>
    <row r="292" spans="2:65" s="1" customFormat="1">
      <c r="B292" s="34"/>
      <c r="D292" s="146" t="s">
        <v>222</v>
      </c>
      <c r="F292" s="147" t="s">
        <v>10947</v>
      </c>
      <c r="I292" s="148"/>
      <c r="L292" s="34"/>
      <c r="M292" s="149"/>
      <c r="T292" s="55"/>
      <c r="AT292" s="19" t="s">
        <v>222</v>
      </c>
      <c r="AU292" s="19" t="s">
        <v>236</v>
      </c>
    </row>
    <row r="293" spans="2:65" s="1" customFormat="1" ht="126.75">
      <c r="B293" s="34"/>
      <c r="D293" s="150" t="s">
        <v>224</v>
      </c>
      <c r="F293" s="151" t="s">
        <v>10948</v>
      </c>
      <c r="I293" s="148"/>
      <c r="L293" s="34"/>
      <c r="M293" s="149"/>
      <c r="T293" s="55"/>
      <c r="AT293" s="19" t="s">
        <v>224</v>
      </c>
      <c r="AU293" s="19" t="s">
        <v>236</v>
      </c>
    </row>
    <row r="294" spans="2:65" s="14" customFormat="1">
      <c r="B294" s="170"/>
      <c r="D294" s="150" t="s">
        <v>226</v>
      </c>
      <c r="E294" s="171" t="s">
        <v>19</v>
      </c>
      <c r="F294" s="172" t="s">
        <v>10949</v>
      </c>
      <c r="H294" s="171" t="s">
        <v>19</v>
      </c>
      <c r="I294" s="173"/>
      <c r="L294" s="170"/>
      <c r="M294" s="174"/>
      <c r="T294" s="175"/>
      <c r="AT294" s="171" t="s">
        <v>226</v>
      </c>
      <c r="AU294" s="171" t="s">
        <v>236</v>
      </c>
      <c r="AV294" s="14" t="s">
        <v>77</v>
      </c>
      <c r="AW294" s="14" t="s">
        <v>31</v>
      </c>
      <c r="AX294" s="14" t="s">
        <v>69</v>
      </c>
      <c r="AY294" s="171" t="s">
        <v>212</v>
      </c>
    </row>
    <row r="295" spans="2:65" s="14" customFormat="1">
      <c r="B295" s="170"/>
      <c r="D295" s="150" t="s">
        <v>226</v>
      </c>
      <c r="E295" s="171" t="s">
        <v>19</v>
      </c>
      <c r="F295" s="172" t="s">
        <v>10888</v>
      </c>
      <c r="H295" s="171" t="s">
        <v>19</v>
      </c>
      <c r="I295" s="173"/>
      <c r="L295" s="170"/>
      <c r="M295" s="174"/>
      <c r="T295" s="175"/>
      <c r="AT295" s="171" t="s">
        <v>226</v>
      </c>
      <c r="AU295" s="171" t="s">
        <v>236</v>
      </c>
      <c r="AV295" s="14" t="s">
        <v>77</v>
      </c>
      <c r="AW295" s="14" t="s">
        <v>31</v>
      </c>
      <c r="AX295" s="14" t="s">
        <v>69</v>
      </c>
      <c r="AY295" s="171" t="s">
        <v>212</v>
      </c>
    </row>
    <row r="296" spans="2:65" s="12" customFormat="1">
      <c r="B296" s="152"/>
      <c r="D296" s="150" t="s">
        <v>226</v>
      </c>
      <c r="E296" s="153" t="s">
        <v>19</v>
      </c>
      <c r="F296" s="154" t="s">
        <v>10950</v>
      </c>
      <c r="H296" s="155">
        <v>4.7E-2</v>
      </c>
      <c r="I296" s="156"/>
      <c r="L296" s="152"/>
      <c r="M296" s="157"/>
      <c r="T296" s="158"/>
      <c r="AT296" s="153" t="s">
        <v>226</v>
      </c>
      <c r="AU296" s="153" t="s">
        <v>236</v>
      </c>
      <c r="AV296" s="12" t="s">
        <v>79</v>
      </c>
      <c r="AW296" s="12" t="s">
        <v>31</v>
      </c>
      <c r="AX296" s="12" t="s">
        <v>69</v>
      </c>
      <c r="AY296" s="153" t="s">
        <v>212</v>
      </c>
    </row>
    <row r="297" spans="2:65" s="12" customFormat="1">
      <c r="B297" s="152"/>
      <c r="D297" s="150" t="s">
        <v>226</v>
      </c>
      <c r="E297" s="153" t="s">
        <v>19</v>
      </c>
      <c r="F297" s="154" t="s">
        <v>10951</v>
      </c>
      <c r="H297" s="155">
        <v>0.04</v>
      </c>
      <c r="I297" s="156"/>
      <c r="L297" s="152"/>
      <c r="M297" s="157"/>
      <c r="T297" s="158"/>
      <c r="AT297" s="153" t="s">
        <v>226</v>
      </c>
      <c r="AU297" s="153" t="s">
        <v>236</v>
      </c>
      <c r="AV297" s="12" t="s">
        <v>79</v>
      </c>
      <c r="AW297" s="12" t="s">
        <v>31</v>
      </c>
      <c r="AX297" s="12" t="s">
        <v>69</v>
      </c>
      <c r="AY297" s="153" t="s">
        <v>212</v>
      </c>
    </row>
    <row r="298" spans="2:65" s="12" customFormat="1">
      <c r="B298" s="152"/>
      <c r="D298" s="150" t="s">
        <v>226</v>
      </c>
      <c r="E298" s="153" t="s">
        <v>19</v>
      </c>
      <c r="F298" s="154" t="s">
        <v>10952</v>
      </c>
      <c r="H298" s="155">
        <v>10.766999999999999</v>
      </c>
      <c r="I298" s="156"/>
      <c r="L298" s="152"/>
      <c r="M298" s="157"/>
      <c r="T298" s="158"/>
      <c r="AT298" s="153" t="s">
        <v>226</v>
      </c>
      <c r="AU298" s="153" t="s">
        <v>236</v>
      </c>
      <c r="AV298" s="12" t="s">
        <v>79</v>
      </c>
      <c r="AW298" s="12" t="s">
        <v>31</v>
      </c>
      <c r="AX298" s="12" t="s">
        <v>69</v>
      </c>
      <c r="AY298" s="153" t="s">
        <v>212</v>
      </c>
    </row>
    <row r="299" spans="2:65" s="12" customFormat="1">
      <c r="B299" s="152"/>
      <c r="D299" s="150" t="s">
        <v>226</v>
      </c>
      <c r="E299" s="153" t="s">
        <v>19</v>
      </c>
      <c r="F299" s="154" t="s">
        <v>10953</v>
      </c>
      <c r="H299" s="155">
        <v>14.147</v>
      </c>
      <c r="I299" s="156"/>
      <c r="L299" s="152"/>
      <c r="M299" s="157"/>
      <c r="T299" s="158"/>
      <c r="AT299" s="153" t="s">
        <v>226</v>
      </c>
      <c r="AU299" s="153" t="s">
        <v>236</v>
      </c>
      <c r="AV299" s="12" t="s">
        <v>79</v>
      </c>
      <c r="AW299" s="12" t="s">
        <v>31</v>
      </c>
      <c r="AX299" s="12" t="s">
        <v>69</v>
      </c>
      <c r="AY299" s="153" t="s">
        <v>212</v>
      </c>
    </row>
    <row r="300" spans="2:65" s="12" customFormat="1">
      <c r="B300" s="152"/>
      <c r="D300" s="150" t="s">
        <v>226</v>
      </c>
      <c r="E300" s="153" t="s">
        <v>19</v>
      </c>
      <c r="F300" s="154" t="s">
        <v>10954</v>
      </c>
      <c r="H300" s="155">
        <v>0.49099999999999999</v>
      </c>
      <c r="I300" s="156"/>
      <c r="L300" s="152"/>
      <c r="M300" s="157"/>
      <c r="T300" s="158"/>
      <c r="AT300" s="153" t="s">
        <v>226</v>
      </c>
      <c r="AU300" s="153" t="s">
        <v>236</v>
      </c>
      <c r="AV300" s="12" t="s">
        <v>79</v>
      </c>
      <c r="AW300" s="12" t="s">
        <v>31</v>
      </c>
      <c r="AX300" s="12" t="s">
        <v>69</v>
      </c>
      <c r="AY300" s="153" t="s">
        <v>212</v>
      </c>
    </row>
    <row r="301" spans="2:65" s="14" customFormat="1">
      <c r="B301" s="170"/>
      <c r="D301" s="150" t="s">
        <v>226</v>
      </c>
      <c r="E301" s="171" t="s">
        <v>19</v>
      </c>
      <c r="F301" s="172" t="s">
        <v>10903</v>
      </c>
      <c r="H301" s="171" t="s">
        <v>19</v>
      </c>
      <c r="I301" s="173"/>
      <c r="L301" s="170"/>
      <c r="M301" s="174"/>
      <c r="T301" s="175"/>
      <c r="AT301" s="171" t="s">
        <v>226</v>
      </c>
      <c r="AU301" s="171" t="s">
        <v>236</v>
      </c>
      <c r="AV301" s="14" t="s">
        <v>77</v>
      </c>
      <c r="AW301" s="14" t="s">
        <v>31</v>
      </c>
      <c r="AX301" s="14" t="s">
        <v>69</v>
      </c>
      <c r="AY301" s="171" t="s">
        <v>212</v>
      </c>
    </row>
    <row r="302" spans="2:65" s="12" customFormat="1">
      <c r="B302" s="152"/>
      <c r="D302" s="150" t="s">
        <v>226</v>
      </c>
      <c r="E302" s="153" t="s">
        <v>19</v>
      </c>
      <c r="F302" s="154" t="s">
        <v>10955</v>
      </c>
      <c r="H302" s="155">
        <v>2.4079999999999999</v>
      </c>
      <c r="I302" s="156"/>
      <c r="L302" s="152"/>
      <c r="M302" s="157"/>
      <c r="T302" s="158"/>
      <c r="AT302" s="153" t="s">
        <v>226</v>
      </c>
      <c r="AU302" s="153" t="s">
        <v>236</v>
      </c>
      <c r="AV302" s="12" t="s">
        <v>79</v>
      </c>
      <c r="AW302" s="12" t="s">
        <v>31</v>
      </c>
      <c r="AX302" s="12" t="s">
        <v>69</v>
      </c>
      <c r="AY302" s="153" t="s">
        <v>212</v>
      </c>
    </row>
    <row r="303" spans="2:65" s="12" customFormat="1">
      <c r="B303" s="152"/>
      <c r="D303" s="150" t="s">
        <v>226</v>
      </c>
      <c r="E303" s="153" t="s">
        <v>19</v>
      </c>
      <c r="F303" s="154" t="s">
        <v>10956</v>
      </c>
      <c r="H303" s="155">
        <v>33.238</v>
      </c>
      <c r="I303" s="156"/>
      <c r="L303" s="152"/>
      <c r="M303" s="157"/>
      <c r="T303" s="158"/>
      <c r="AT303" s="153" t="s">
        <v>226</v>
      </c>
      <c r="AU303" s="153" t="s">
        <v>236</v>
      </c>
      <c r="AV303" s="12" t="s">
        <v>79</v>
      </c>
      <c r="AW303" s="12" t="s">
        <v>31</v>
      </c>
      <c r="AX303" s="12" t="s">
        <v>69</v>
      </c>
      <c r="AY303" s="153" t="s">
        <v>212</v>
      </c>
    </row>
    <row r="304" spans="2:65" s="12" customFormat="1">
      <c r="B304" s="152"/>
      <c r="D304" s="150" t="s">
        <v>226</v>
      </c>
      <c r="E304" s="153" t="s">
        <v>19</v>
      </c>
      <c r="F304" s="154" t="s">
        <v>10957</v>
      </c>
      <c r="H304" s="155">
        <v>9.3160000000000007</v>
      </c>
      <c r="I304" s="156"/>
      <c r="L304" s="152"/>
      <c r="M304" s="157"/>
      <c r="T304" s="158"/>
      <c r="AT304" s="153" t="s">
        <v>226</v>
      </c>
      <c r="AU304" s="153" t="s">
        <v>236</v>
      </c>
      <c r="AV304" s="12" t="s">
        <v>79</v>
      </c>
      <c r="AW304" s="12" t="s">
        <v>31</v>
      </c>
      <c r="AX304" s="12" t="s">
        <v>69</v>
      </c>
      <c r="AY304" s="153" t="s">
        <v>212</v>
      </c>
    </row>
    <row r="305" spans="2:65" s="12" customFormat="1">
      <c r="B305" s="152"/>
      <c r="D305" s="150" t="s">
        <v>226</v>
      </c>
      <c r="E305" s="153" t="s">
        <v>19</v>
      </c>
      <c r="F305" s="154" t="s">
        <v>10958</v>
      </c>
      <c r="H305" s="155">
        <v>38.771999999999998</v>
      </c>
      <c r="I305" s="156"/>
      <c r="L305" s="152"/>
      <c r="M305" s="157"/>
      <c r="T305" s="158"/>
      <c r="AT305" s="153" t="s">
        <v>226</v>
      </c>
      <c r="AU305" s="153" t="s">
        <v>236</v>
      </c>
      <c r="AV305" s="12" t="s">
        <v>79</v>
      </c>
      <c r="AW305" s="12" t="s">
        <v>31</v>
      </c>
      <c r="AX305" s="12" t="s">
        <v>69</v>
      </c>
      <c r="AY305" s="153" t="s">
        <v>212</v>
      </c>
    </row>
    <row r="306" spans="2:65" s="12" customFormat="1">
      <c r="B306" s="152"/>
      <c r="D306" s="150" t="s">
        <v>226</v>
      </c>
      <c r="E306" s="153" t="s">
        <v>19</v>
      </c>
      <c r="F306" s="154" t="s">
        <v>10959</v>
      </c>
      <c r="H306" s="155">
        <v>26.289000000000001</v>
      </c>
      <c r="I306" s="156"/>
      <c r="L306" s="152"/>
      <c r="M306" s="157"/>
      <c r="T306" s="158"/>
      <c r="AT306" s="153" t="s">
        <v>226</v>
      </c>
      <c r="AU306" s="153" t="s">
        <v>236</v>
      </c>
      <c r="AV306" s="12" t="s">
        <v>79</v>
      </c>
      <c r="AW306" s="12" t="s">
        <v>31</v>
      </c>
      <c r="AX306" s="12" t="s">
        <v>69</v>
      </c>
      <c r="AY306" s="153" t="s">
        <v>212</v>
      </c>
    </row>
    <row r="307" spans="2:65" s="13" customFormat="1">
      <c r="B307" s="159"/>
      <c r="D307" s="150" t="s">
        <v>226</v>
      </c>
      <c r="E307" s="160" t="s">
        <v>19</v>
      </c>
      <c r="F307" s="161" t="s">
        <v>228</v>
      </c>
      <c r="H307" s="162">
        <v>135.51499999999999</v>
      </c>
      <c r="I307" s="163"/>
      <c r="L307" s="159"/>
      <c r="M307" s="164"/>
      <c r="T307" s="165"/>
      <c r="AT307" s="160" t="s">
        <v>226</v>
      </c>
      <c r="AU307" s="160" t="s">
        <v>236</v>
      </c>
      <c r="AV307" s="13" t="s">
        <v>229</v>
      </c>
      <c r="AW307" s="13" t="s">
        <v>31</v>
      </c>
      <c r="AX307" s="13" t="s">
        <v>77</v>
      </c>
      <c r="AY307" s="160" t="s">
        <v>212</v>
      </c>
    </row>
    <row r="308" spans="2:65" s="1" customFormat="1" ht="24.2" customHeight="1">
      <c r="B308" s="34"/>
      <c r="C308" s="133" t="s">
        <v>725</v>
      </c>
      <c r="D308" s="133" t="s">
        <v>215</v>
      </c>
      <c r="E308" s="134" t="s">
        <v>10960</v>
      </c>
      <c r="F308" s="135" t="s">
        <v>10961</v>
      </c>
      <c r="G308" s="136" t="s">
        <v>495</v>
      </c>
      <c r="H308" s="137">
        <v>151.78200000000001</v>
      </c>
      <c r="I308" s="138"/>
      <c r="J308" s="139">
        <f>ROUND(I308*H308,2)</f>
        <v>0</v>
      </c>
      <c r="K308" s="135" t="s">
        <v>219</v>
      </c>
      <c r="L308" s="34"/>
      <c r="M308" s="140" t="s">
        <v>19</v>
      </c>
      <c r="N308" s="141" t="s">
        <v>40</v>
      </c>
      <c r="P308" s="142">
        <f>O308*H308</f>
        <v>0</v>
      </c>
      <c r="Q308" s="142">
        <v>6.9999999999999994E-5</v>
      </c>
      <c r="R308" s="142">
        <f>Q308*H308</f>
        <v>1.0624740000000001E-2</v>
      </c>
      <c r="S308" s="142">
        <v>0</v>
      </c>
      <c r="T308" s="143">
        <f>S308*H308</f>
        <v>0</v>
      </c>
      <c r="AR308" s="144" t="s">
        <v>316</v>
      </c>
      <c r="AT308" s="144" t="s">
        <v>215</v>
      </c>
      <c r="AU308" s="144" t="s">
        <v>236</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316</v>
      </c>
      <c r="BM308" s="144" t="s">
        <v>10962</v>
      </c>
    </row>
    <row r="309" spans="2:65" s="1" customFormat="1">
      <c r="B309" s="34"/>
      <c r="D309" s="146" t="s">
        <v>222</v>
      </c>
      <c r="F309" s="147" t="s">
        <v>10963</v>
      </c>
      <c r="I309" s="148"/>
      <c r="L309" s="34"/>
      <c r="M309" s="149"/>
      <c r="T309" s="55"/>
      <c r="AT309" s="19" t="s">
        <v>222</v>
      </c>
      <c r="AU309" s="19" t="s">
        <v>236</v>
      </c>
    </row>
    <row r="310" spans="2:65" s="1" customFormat="1" ht="58.5">
      <c r="B310" s="34"/>
      <c r="D310" s="150" t="s">
        <v>224</v>
      </c>
      <c r="F310" s="151" t="s">
        <v>10964</v>
      </c>
      <c r="I310" s="148"/>
      <c r="L310" s="34"/>
      <c r="M310" s="149"/>
      <c r="T310" s="55"/>
      <c r="AT310" s="19" t="s">
        <v>224</v>
      </c>
      <c r="AU310" s="19" t="s">
        <v>236</v>
      </c>
    </row>
    <row r="311" spans="2:65" s="14" customFormat="1">
      <c r="B311" s="170"/>
      <c r="D311" s="150" t="s">
        <v>226</v>
      </c>
      <c r="E311" s="171" t="s">
        <v>19</v>
      </c>
      <c r="F311" s="172" t="s">
        <v>10949</v>
      </c>
      <c r="H311" s="171" t="s">
        <v>19</v>
      </c>
      <c r="I311" s="173"/>
      <c r="L311" s="170"/>
      <c r="M311" s="174"/>
      <c r="T311" s="175"/>
      <c r="AT311" s="171" t="s">
        <v>226</v>
      </c>
      <c r="AU311" s="171" t="s">
        <v>236</v>
      </c>
      <c r="AV311" s="14" t="s">
        <v>77</v>
      </c>
      <c r="AW311" s="14" t="s">
        <v>31</v>
      </c>
      <c r="AX311" s="14" t="s">
        <v>69</v>
      </c>
      <c r="AY311" s="171" t="s">
        <v>212</v>
      </c>
    </row>
    <row r="312" spans="2:65" s="12" customFormat="1">
      <c r="B312" s="152"/>
      <c r="D312" s="150" t="s">
        <v>226</v>
      </c>
      <c r="E312" s="153" t="s">
        <v>19</v>
      </c>
      <c r="F312" s="154" t="s">
        <v>10965</v>
      </c>
      <c r="H312" s="155">
        <v>61.353999999999999</v>
      </c>
      <c r="I312" s="156"/>
      <c r="L312" s="152"/>
      <c r="M312" s="157"/>
      <c r="T312" s="158"/>
      <c r="AT312" s="153" t="s">
        <v>226</v>
      </c>
      <c r="AU312" s="153" t="s">
        <v>236</v>
      </c>
      <c r="AV312" s="12" t="s">
        <v>79</v>
      </c>
      <c r="AW312" s="12" t="s">
        <v>31</v>
      </c>
      <c r="AX312" s="12" t="s">
        <v>69</v>
      </c>
      <c r="AY312" s="153" t="s">
        <v>212</v>
      </c>
    </row>
    <row r="313" spans="2:65" s="12" customFormat="1">
      <c r="B313" s="152"/>
      <c r="D313" s="150" t="s">
        <v>226</v>
      </c>
      <c r="E313" s="153" t="s">
        <v>19</v>
      </c>
      <c r="F313" s="154" t="s">
        <v>10966</v>
      </c>
      <c r="H313" s="155">
        <v>58.57</v>
      </c>
      <c r="I313" s="156"/>
      <c r="L313" s="152"/>
      <c r="M313" s="157"/>
      <c r="T313" s="158"/>
      <c r="AT313" s="153" t="s">
        <v>226</v>
      </c>
      <c r="AU313" s="153" t="s">
        <v>236</v>
      </c>
      <c r="AV313" s="12" t="s">
        <v>79</v>
      </c>
      <c r="AW313" s="12" t="s">
        <v>31</v>
      </c>
      <c r="AX313" s="12" t="s">
        <v>69</v>
      </c>
      <c r="AY313" s="153" t="s">
        <v>212</v>
      </c>
    </row>
    <row r="314" spans="2:65" s="12" customFormat="1">
      <c r="B314" s="152"/>
      <c r="D314" s="150" t="s">
        <v>226</v>
      </c>
      <c r="E314" s="153" t="s">
        <v>19</v>
      </c>
      <c r="F314" s="154" t="s">
        <v>10967</v>
      </c>
      <c r="H314" s="155">
        <v>17.032</v>
      </c>
      <c r="I314" s="156"/>
      <c r="L314" s="152"/>
      <c r="M314" s="157"/>
      <c r="T314" s="158"/>
      <c r="AT314" s="153" t="s">
        <v>226</v>
      </c>
      <c r="AU314" s="153" t="s">
        <v>236</v>
      </c>
      <c r="AV314" s="12" t="s">
        <v>79</v>
      </c>
      <c r="AW314" s="12" t="s">
        <v>31</v>
      </c>
      <c r="AX314" s="12" t="s">
        <v>69</v>
      </c>
      <c r="AY314" s="153" t="s">
        <v>212</v>
      </c>
    </row>
    <row r="315" spans="2:65" s="12" customFormat="1">
      <c r="B315" s="152"/>
      <c r="D315" s="150" t="s">
        <v>226</v>
      </c>
      <c r="E315" s="153" t="s">
        <v>19</v>
      </c>
      <c r="F315" s="154" t="s">
        <v>10968</v>
      </c>
      <c r="H315" s="155">
        <v>8.7940000000000005</v>
      </c>
      <c r="I315" s="156"/>
      <c r="L315" s="152"/>
      <c r="M315" s="157"/>
      <c r="T315" s="158"/>
      <c r="AT315" s="153" t="s">
        <v>226</v>
      </c>
      <c r="AU315" s="153" t="s">
        <v>236</v>
      </c>
      <c r="AV315" s="12" t="s">
        <v>79</v>
      </c>
      <c r="AW315" s="12" t="s">
        <v>31</v>
      </c>
      <c r="AX315" s="12" t="s">
        <v>69</v>
      </c>
      <c r="AY315" s="153" t="s">
        <v>212</v>
      </c>
    </row>
    <row r="316" spans="2:65" s="12" customFormat="1">
      <c r="B316" s="152"/>
      <c r="D316" s="150" t="s">
        <v>226</v>
      </c>
      <c r="E316" s="153" t="s">
        <v>19</v>
      </c>
      <c r="F316" s="154" t="s">
        <v>10969</v>
      </c>
      <c r="H316" s="155">
        <v>6.032</v>
      </c>
      <c r="I316" s="156"/>
      <c r="L316" s="152"/>
      <c r="M316" s="157"/>
      <c r="T316" s="158"/>
      <c r="AT316" s="153" t="s">
        <v>226</v>
      </c>
      <c r="AU316" s="153" t="s">
        <v>236</v>
      </c>
      <c r="AV316" s="12" t="s">
        <v>79</v>
      </c>
      <c r="AW316" s="12" t="s">
        <v>31</v>
      </c>
      <c r="AX316" s="12" t="s">
        <v>69</v>
      </c>
      <c r="AY316" s="153" t="s">
        <v>212</v>
      </c>
    </row>
    <row r="317" spans="2:65" s="13" customFormat="1">
      <c r="B317" s="159"/>
      <c r="D317" s="150" t="s">
        <v>226</v>
      </c>
      <c r="E317" s="160" t="s">
        <v>19</v>
      </c>
      <c r="F317" s="161" t="s">
        <v>228</v>
      </c>
      <c r="H317" s="162">
        <v>151.78200000000001</v>
      </c>
      <c r="I317" s="163"/>
      <c r="L317" s="159"/>
      <c r="M317" s="164"/>
      <c r="T317" s="165"/>
      <c r="AT317" s="160" t="s">
        <v>226</v>
      </c>
      <c r="AU317" s="160" t="s">
        <v>236</v>
      </c>
      <c r="AV317" s="13" t="s">
        <v>229</v>
      </c>
      <c r="AW317" s="13" t="s">
        <v>31</v>
      </c>
      <c r="AX317" s="13" t="s">
        <v>77</v>
      </c>
      <c r="AY317" s="160" t="s">
        <v>212</v>
      </c>
    </row>
    <row r="318" spans="2:65" s="1" customFormat="1" ht="16.5" customHeight="1">
      <c r="B318" s="34"/>
      <c r="C318" s="186" t="s">
        <v>744</v>
      </c>
      <c r="D318" s="186" t="s">
        <v>3107</v>
      </c>
      <c r="E318" s="187" t="s">
        <v>10970</v>
      </c>
      <c r="F318" s="188" t="s">
        <v>10971</v>
      </c>
      <c r="G318" s="189" t="s">
        <v>486</v>
      </c>
      <c r="H318" s="190">
        <v>2.907</v>
      </c>
      <c r="I318" s="191"/>
      <c r="J318" s="192">
        <f>ROUND(I318*H318,2)</f>
        <v>0</v>
      </c>
      <c r="K318" s="188" t="s">
        <v>219</v>
      </c>
      <c r="L318" s="193"/>
      <c r="M318" s="194" t="s">
        <v>19</v>
      </c>
      <c r="N318" s="195" t="s">
        <v>40</v>
      </c>
      <c r="P318" s="142">
        <f>O318*H318</f>
        <v>0</v>
      </c>
      <c r="Q318" s="142">
        <v>1</v>
      </c>
      <c r="R318" s="142">
        <f>Q318*H318</f>
        <v>2.907</v>
      </c>
      <c r="S318" s="142">
        <v>0</v>
      </c>
      <c r="T318" s="143">
        <f>S318*H318</f>
        <v>0</v>
      </c>
      <c r="AR318" s="144" t="s">
        <v>631</v>
      </c>
      <c r="AT318" s="144" t="s">
        <v>3107</v>
      </c>
      <c r="AU318" s="144" t="s">
        <v>236</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316</v>
      </c>
      <c r="BM318" s="144" t="s">
        <v>10972</v>
      </c>
    </row>
    <row r="319" spans="2:65" s="12" customFormat="1">
      <c r="B319" s="152"/>
      <c r="D319" s="150" t="s">
        <v>226</v>
      </c>
      <c r="E319" s="153" t="s">
        <v>19</v>
      </c>
      <c r="F319" s="154" t="s">
        <v>10973</v>
      </c>
      <c r="H319" s="155">
        <v>2.528</v>
      </c>
      <c r="I319" s="156"/>
      <c r="L319" s="152"/>
      <c r="M319" s="157"/>
      <c r="T319" s="158"/>
      <c r="AT319" s="153" t="s">
        <v>226</v>
      </c>
      <c r="AU319" s="153" t="s">
        <v>236</v>
      </c>
      <c r="AV319" s="12" t="s">
        <v>79</v>
      </c>
      <c r="AW319" s="12" t="s">
        <v>31</v>
      </c>
      <c r="AX319" s="12" t="s">
        <v>77</v>
      </c>
      <c r="AY319" s="153" t="s">
        <v>212</v>
      </c>
    </row>
    <row r="320" spans="2:65" s="12" customFormat="1">
      <c r="B320" s="152"/>
      <c r="D320" s="150" t="s">
        <v>226</v>
      </c>
      <c r="F320" s="154" t="s">
        <v>10974</v>
      </c>
      <c r="H320" s="155">
        <v>2.907</v>
      </c>
      <c r="I320" s="156"/>
      <c r="L320" s="152"/>
      <c r="M320" s="157"/>
      <c r="T320" s="158"/>
      <c r="AT320" s="153" t="s">
        <v>226</v>
      </c>
      <c r="AU320" s="153" t="s">
        <v>236</v>
      </c>
      <c r="AV320" s="12" t="s">
        <v>79</v>
      </c>
      <c r="AW320" s="12" t="s">
        <v>4</v>
      </c>
      <c r="AX320" s="12" t="s">
        <v>77</v>
      </c>
      <c r="AY320" s="153" t="s">
        <v>212</v>
      </c>
    </row>
    <row r="321" spans="2:65" s="1" customFormat="1" ht="24.2" customHeight="1">
      <c r="B321" s="34"/>
      <c r="C321" s="133" t="s">
        <v>750</v>
      </c>
      <c r="D321" s="133" t="s">
        <v>215</v>
      </c>
      <c r="E321" s="134" t="s">
        <v>10975</v>
      </c>
      <c r="F321" s="135" t="s">
        <v>10976</v>
      </c>
      <c r="G321" s="136" t="s">
        <v>536</v>
      </c>
      <c r="H321" s="137">
        <v>724.79</v>
      </c>
      <c r="I321" s="138"/>
      <c r="J321" s="139">
        <f>ROUND(I321*H321,2)</f>
        <v>0</v>
      </c>
      <c r="K321" s="135" t="s">
        <v>219</v>
      </c>
      <c r="L321" s="34"/>
      <c r="M321" s="140" t="s">
        <v>19</v>
      </c>
      <c r="N321" s="141" t="s">
        <v>40</v>
      </c>
      <c r="P321" s="142">
        <f>O321*H321</f>
        <v>0</v>
      </c>
      <c r="Q321" s="142">
        <v>1.6100000000000001E-3</v>
      </c>
      <c r="R321" s="142">
        <f>Q321*H321</f>
        <v>1.1669119000000001</v>
      </c>
      <c r="S321" s="142">
        <v>0</v>
      </c>
      <c r="T321" s="143">
        <f>S321*H321</f>
        <v>0</v>
      </c>
      <c r="AR321" s="144" t="s">
        <v>316</v>
      </c>
      <c r="AT321" s="144" t="s">
        <v>215</v>
      </c>
      <c r="AU321" s="144" t="s">
        <v>236</v>
      </c>
      <c r="AY321" s="19" t="s">
        <v>212</v>
      </c>
      <c r="BE321" s="145">
        <f>IF(N321="základní",J321,0)</f>
        <v>0</v>
      </c>
      <c r="BF321" s="145">
        <f>IF(N321="snížená",J321,0)</f>
        <v>0</v>
      </c>
      <c r="BG321" s="145">
        <f>IF(N321="zákl. přenesená",J321,0)</f>
        <v>0</v>
      </c>
      <c r="BH321" s="145">
        <f>IF(N321="sníž. přenesená",J321,0)</f>
        <v>0</v>
      </c>
      <c r="BI321" s="145">
        <f>IF(N321="nulová",J321,0)</f>
        <v>0</v>
      </c>
      <c r="BJ321" s="19" t="s">
        <v>77</v>
      </c>
      <c r="BK321" s="145">
        <f>ROUND(I321*H321,2)</f>
        <v>0</v>
      </c>
      <c r="BL321" s="19" t="s">
        <v>316</v>
      </c>
      <c r="BM321" s="144" t="s">
        <v>10977</v>
      </c>
    </row>
    <row r="322" spans="2:65" s="1" customFormat="1">
      <c r="B322" s="34"/>
      <c r="D322" s="146" t="s">
        <v>222</v>
      </c>
      <c r="F322" s="147" t="s">
        <v>10978</v>
      </c>
      <c r="I322" s="148"/>
      <c r="L322" s="34"/>
      <c r="M322" s="149"/>
      <c r="T322" s="55"/>
      <c r="AT322" s="19" t="s">
        <v>222</v>
      </c>
      <c r="AU322" s="19" t="s">
        <v>236</v>
      </c>
    </row>
    <row r="323" spans="2:65" s="1" customFormat="1" ht="19.5">
      <c r="B323" s="34"/>
      <c r="D323" s="150" t="s">
        <v>224</v>
      </c>
      <c r="F323" s="151" t="s">
        <v>10332</v>
      </c>
      <c r="I323" s="148"/>
      <c r="L323" s="34"/>
      <c r="M323" s="149"/>
      <c r="T323" s="55"/>
      <c r="AT323" s="19" t="s">
        <v>224</v>
      </c>
      <c r="AU323" s="19" t="s">
        <v>236</v>
      </c>
    </row>
    <row r="324" spans="2:65" s="14" customFormat="1">
      <c r="B324" s="170"/>
      <c r="D324" s="150" t="s">
        <v>226</v>
      </c>
      <c r="E324" s="171" t="s">
        <v>19</v>
      </c>
      <c r="F324" s="172" t="s">
        <v>10979</v>
      </c>
      <c r="H324" s="171" t="s">
        <v>19</v>
      </c>
      <c r="I324" s="173"/>
      <c r="L324" s="170"/>
      <c r="M324" s="174"/>
      <c r="T324" s="175"/>
      <c r="AT324" s="171" t="s">
        <v>226</v>
      </c>
      <c r="AU324" s="171" t="s">
        <v>236</v>
      </c>
      <c r="AV324" s="14" t="s">
        <v>77</v>
      </c>
      <c r="AW324" s="14" t="s">
        <v>31</v>
      </c>
      <c r="AX324" s="14" t="s">
        <v>69</v>
      </c>
      <c r="AY324" s="171" t="s">
        <v>212</v>
      </c>
    </row>
    <row r="325" spans="2:65" s="12" customFormat="1">
      <c r="B325" s="152"/>
      <c r="D325" s="150" t="s">
        <v>226</v>
      </c>
      <c r="E325" s="153" t="s">
        <v>19</v>
      </c>
      <c r="F325" s="154" t="s">
        <v>10980</v>
      </c>
      <c r="H325" s="155">
        <v>42.25</v>
      </c>
      <c r="I325" s="156"/>
      <c r="L325" s="152"/>
      <c r="M325" s="157"/>
      <c r="T325" s="158"/>
      <c r="AT325" s="153" t="s">
        <v>226</v>
      </c>
      <c r="AU325" s="153" t="s">
        <v>236</v>
      </c>
      <c r="AV325" s="12" t="s">
        <v>79</v>
      </c>
      <c r="AW325" s="12" t="s">
        <v>31</v>
      </c>
      <c r="AX325" s="12" t="s">
        <v>69</v>
      </c>
      <c r="AY325" s="153" t="s">
        <v>212</v>
      </c>
    </row>
    <row r="326" spans="2:65" s="12" customFormat="1">
      <c r="B326" s="152"/>
      <c r="D326" s="150" t="s">
        <v>226</v>
      </c>
      <c r="E326" s="153" t="s">
        <v>19</v>
      </c>
      <c r="F326" s="154" t="s">
        <v>10981</v>
      </c>
      <c r="H326" s="155">
        <v>159.21</v>
      </c>
      <c r="I326" s="156"/>
      <c r="L326" s="152"/>
      <c r="M326" s="157"/>
      <c r="T326" s="158"/>
      <c r="AT326" s="153" t="s">
        <v>226</v>
      </c>
      <c r="AU326" s="153" t="s">
        <v>236</v>
      </c>
      <c r="AV326" s="12" t="s">
        <v>79</v>
      </c>
      <c r="AW326" s="12" t="s">
        <v>31</v>
      </c>
      <c r="AX326" s="12" t="s">
        <v>69</v>
      </c>
      <c r="AY326" s="153" t="s">
        <v>212</v>
      </c>
    </row>
    <row r="327" spans="2:65" s="12" customFormat="1">
      <c r="B327" s="152"/>
      <c r="D327" s="150" t="s">
        <v>226</v>
      </c>
      <c r="E327" s="153" t="s">
        <v>19</v>
      </c>
      <c r="F327" s="154" t="s">
        <v>10982</v>
      </c>
      <c r="H327" s="155">
        <v>105.16</v>
      </c>
      <c r="I327" s="156"/>
      <c r="L327" s="152"/>
      <c r="M327" s="157"/>
      <c r="T327" s="158"/>
      <c r="AT327" s="153" t="s">
        <v>226</v>
      </c>
      <c r="AU327" s="153" t="s">
        <v>236</v>
      </c>
      <c r="AV327" s="12" t="s">
        <v>79</v>
      </c>
      <c r="AW327" s="12" t="s">
        <v>31</v>
      </c>
      <c r="AX327" s="12" t="s">
        <v>69</v>
      </c>
      <c r="AY327" s="153" t="s">
        <v>212</v>
      </c>
    </row>
    <row r="328" spans="2:65" s="12" customFormat="1">
      <c r="B328" s="152"/>
      <c r="D328" s="150" t="s">
        <v>226</v>
      </c>
      <c r="E328" s="153" t="s">
        <v>19</v>
      </c>
      <c r="F328" s="154" t="s">
        <v>10983</v>
      </c>
      <c r="H328" s="155">
        <v>63.58</v>
      </c>
      <c r="I328" s="156"/>
      <c r="L328" s="152"/>
      <c r="M328" s="157"/>
      <c r="T328" s="158"/>
      <c r="AT328" s="153" t="s">
        <v>226</v>
      </c>
      <c r="AU328" s="153" t="s">
        <v>236</v>
      </c>
      <c r="AV328" s="12" t="s">
        <v>79</v>
      </c>
      <c r="AW328" s="12" t="s">
        <v>31</v>
      </c>
      <c r="AX328" s="12" t="s">
        <v>69</v>
      </c>
      <c r="AY328" s="153" t="s">
        <v>212</v>
      </c>
    </row>
    <row r="329" spans="2:65" s="12" customFormat="1">
      <c r="B329" s="152"/>
      <c r="D329" s="150" t="s">
        <v>226</v>
      </c>
      <c r="E329" s="153" t="s">
        <v>19</v>
      </c>
      <c r="F329" s="154" t="s">
        <v>10984</v>
      </c>
      <c r="H329" s="155">
        <v>102.72</v>
      </c>
      <c r="I329" s="156"/>
      <c r="L329" s="152"/>
      <c r="M329" s="157"/>
      <c r="T329" s="158"/>
      <c r="AT329" s="153" t="s">
        <v>226</v>
      </c>
      <c r="AU329" s="153" t="s">
        <v>236</v>
      </c>
      <c r="AV329" s="12" t="s">
        <v>79</v>
      </c>
      <c r="AW329" s="12" t="s">
        <v>31</v>
      </c>
      <c r="AX329" s="12" t="s">
        <v>69</v>
      </c>
      <c r="AY329" s="153" t="s">
        <v>212</v>
      </c>
    </row>
    <row r="330" spans="2:65" s="12" customFormat="1">
      <c r="B330" s="152"/>
      <c r="D330" s="150" t="s">
        <v>226</v>
      </c>
      <c r="E330" s="153" t="s">
        <v>19</v>
      </c>
      <c r="F330" s="154" t="s">
        <v>10985</v>
      </c>
      <c r="H330" s="155">
        <v>128.04</v>
      </c>
      <c r="I330" s="156"/>
      <c r="L330" s="152"/>
      <c r="M330" s="157"/>
      <c r="T330" s="158"/>
      <c r="AT330" s="153" t="s">
        <v>226</v>
      </c>
      <c r="AU330" s="153" t="s">
        <v>236</v>
      </c>
      <c r="AV330" s="12" t="s">
        <v>79</v>
      </c>
      <c r="AW330" s="12" t="s">
        <v>31</v>
      </c>
      <c r="AX330" s="12" t="s">
        <v>69</v>
      </c>
      <c r="AY330" s="153" t="s">
        <v>212</v>
      </c>
    </row>
    <row r="331" spans="2:65" s="12" customFormat="1">
      <c r="B331" s="152"/>
      <c r="D331" s="150" t="s">
        <v>226</v>
      </c>
      <c r="E331" s="153" t="s">
        <v>19</v>
      </c>
      <c r="F331" s="154" t="s">
        <v>10986</v>
      </c>
      <c r="H331" s="155">
        <v>123.66</v>
      </c>
      <c r="I331" s="156"/>
      <c r="L331" s="152"/>
      <c r="M331" s="157"/>
      <c r="T331" s="158"/>
      <c r="AT331" s="153" t="s">
        <v>226</v>
      </c>
      <c r="AU331" s="153" t="s">
        <v>236</v>
      </c>
      <c r="AV331" s="12" t="s">
        <v>79</v>
      </c>
      <c r="AW331" s="12" t="s">
        <v>31</v>
      </c>
      <c r="AX331" s="12" t="s">
        <v>69</v>
      </c>
      <c r="AY331" s="153" t="s">
        <v>212</v>
      </c>
    </row>
    <row r="332" spans="2:65" s="12" customFormat="1">
      <c r="B332" s="152"/>
      <c r="D332" s="150" t="s">
        <v>226</v>
      </c>
      <c r="E332" s="153" t="s">
        <v>19</v>
      </c>
      <c r="F332" s="154" t="s">
        <v>10987</v>
      </c>
      <c r="H332" s="155">
        <v>0.17</v>
      </c>
      <c r="I332" s="156"/>
      <c r="L332" s="152"/>
      <c r="M332" s="157"/>
      <c r="T332" s="158"/>
      <c r="AT332" s="153" t="s">
        <v>226</v>
      </c>
      <c r="AU332" s="153" t="s">
        <v>236</v>
      </c>
      <c r="AV332" s="12" t="s">
        <v>79</v>
      </c>
      <c r="AW332" s="12" t="s">
        <v>31</v>
      </c>
      <c r="AX332" s="12" t="s">
        <v>69</v>
      </c>
      <c r="AY332" s="153" t="s">
        <v>212</v>
      </c>
    </row>
    <row r="333" spans="2:65" s="13" customFormat="1">
      <c r="B333" s="159"/>
      <c r="D333" s="150" t="s">
        <v>226</v>
      </c>
      <c r="E333" s="160" t="s">
        <v>19</v>
      </c>
      <c r="F333" s="161" t="s">
        <v>228</v>
      </c>
      <c r="H333" s="162">
        <v>724.79</v>
      </c>
      <c r="I333" s="163"/>
      <c r="L333" s="159"/>
      <c r="M333" s="164"/>
      <c r="T333" s="165"/>
      <c r="AT333" s="160" t="s">
        <v>226</v>
      </c>
      <c r="AU333" s="160" t="s">
        <v>236</v>
      </c>
      <c r="AV333" s="13" t="s">
        <v>229</v>
      </c>
      <c r="AW333" s="13" t="s">
        <v>31</v>
      </c>
      <c r="AX333" s="13" t="s">
        <v>77</v>
      </c>
      <c r="AY333" s="160" t="s">
        <v>212</v>
      </c>
    </row>
    <row r="334" spans="2:65" s="1" customFormat="1" ht="24.2" customHeight="1">
      <c r="B334" s="34"/>
      <c r="C334" s="133" t="s">
        <v>762</v>
      </c>
      <c r="D334" s="133" t="s">
        <v>215</v>
      </c>
      <c r="E334" s="134" t="s">
        <v>10988</v>
      </c>
      <c r="F334" s="135" t="s">
        <v>10989</v>
      </c>
      <c r="G334" s="136" t="s">
        <v>536</v>
      </c>
      <c r="H334" s="137">
        <v>909.21</v>
      </c>
      <c r="I334" s="138"/>
      <c r="J334" s="139">
        <f>ROUND(I334*H334,2)</f>
        <v>0</v>
      </c>
      <c r="K334" s="135" t="s">
        <v>219</v>
      </c>
      <c r="L334" s="34"/>
      <c r="M334" s="140" t="s">
        <v>19</v>
      </c>
      <c r="N334" s="141" t="s">
        <v>40</v>
      </c>
      <c r="P334" s="142">
        <f>O334*H334</f>
        <v>0</v>
      </c>
      <c r="Q334" s="142">
        <v>2.1199999999999999E-3</v>
      </c>
      <c r="R334" s="142">
        <f>Q334*H334</f>
        <v>1.9275252</v>
      </c>
      <c r="S334" s="142">
        <v>0</v>
      </c>
      <c r="T334" s="143">
        <f>S334*H334</f>
        <v>0</v>
      </c>
      <c r="AR334" s="144" t="s">
        <v>316</v>
      </c>
      <c r="AT334" s="144" t="s">
        <v>215</v>
      </c>
      <c r="AU334" s="144" t="s">
        <v>236</v>
      </c>
      <c r="AY334" s="19" t="s">
        <v>212</v>
      </c>
      <c r="BE334" s="145">
        <f>IF(N334="základní",J334,0)</f>
        <v>0</v>
      </c>
      <c r="BF334" s="145">
        <f>IF(N334="snížená",J334,0)</f>
        <v>0</v>
      </c>
      <c r="BG334" s="145">
        <f>IF(N334="zákl. přenesená",J334,0)</f>
        <v>0</v>
      </c>
      <c r="BH334" s="145">
        <f>IF(N334="sníž. přenesená",J334,0)</f>
        <v>0</v>
      </c>
      <c r="BI334" s="145">
        <f>IF(N334="nulová",J334,0)</f>
        <v>0</v>
      </c>
      <c r="BJ334" s="19" t="s">
        <v>77</v>
      </c>
      <c r="BK334" s="145">
        <f>ROUND(I334*H334,2)</f>
        <v>0</v>
      </c>
      <c r="BL334" s="19" t="s">
        <v>316</v>
      </c>
      <c r="BM334" s="144" t="s">
        <v>10990</v>
      </c>
    </row>
    <row r="335" spans="2:65" s="1" customFormat="1">
      <c r="B335" s="34"/>
      <c r="D335" s="146" t="s">
        <v>222</v>
      </c>
      <c r="F335" s="147" t="s">
        <v>10991</v>
      </c>
      <c r="I335" s="148"/>
      <c r="L335" s="34"/>
      <c r="M335" s="149"/>
      <c r="T335" s="55"/>
      <c r="AT335" s="19" t="s">
        <v>222</v>
      </c>
      <c r="AU335" s="19" t="s">
        <v>236</v>
      </c>
    </row>
    <row r="336" spans="2:65" s="14" customFormat="1">
      <c r="B336" s="170"/>
      <c r="D336" s="150" t="s">
        <v>226</v>
      </c>
      <c r="E336" s="171" t="s">
        <v>19</v>
      </c>
      <c r="F336" s="172" t="s">
        <v>10992</v>
      </c>
      <c r="H336" s="171" t="s">
        <v>19</v>
      </c>
      <c r="I336" s="173"/>
      <c r="L336" s="170"/>
      <c r="M336" s="174"/>
      <c r="T336" s="175"/>
      <c r="AT336" s="171" t="s">
        <v>226</v>
      </c>
      <c r="AU336" s="171" t="s">
        <v>236</v>
      </c>
      <c r="AV336" s="14" t="s">
        <v>77</v>
      </c>
      <c r="AW336" s="14" t="s">
        <v>31</v>
      </c>
      <c r="AX336" s="14" t="s">
        <v>69</v>
      </c>
      <c r="AY336" s="171" t="s">
        <v>212</v>
      </c>
    </row>
    <row r="337" spans="2:65" s="12" customFormat="1">
      <c r="B337" s="152"/>
      <c r="D337" s="150" t="s">
        <v>226</v>
      </c>
      <c r="E337" s="153" t="s">
        <v>19</v>
      </c>
      <c r="F337" s="154" t="s">
        <v>10993</v>
      </c>
      <c r="H337" s="155">
        <v>133.58000000000001</v>
      </c>
      <c r="I337" s="156"/>
      <c r="L337" s="152"/>
      <c r="M337" s="157"/>
      <c r="T337" s="158"/>
      <c r="AT337" s="153" t="s">
        <v>226</v>
      </c>
      <c r="AU337" s="153" t="s">
        <v>236</v>
      </c>
      <c r="AV337" s="12" t="s">
        <v>79</v>
      </c>
      <c r="AW337" s="12" t="s">
        <v>31</v>
      </c>
      <c r="AX337" s="12" t="s">
        <v>69</v>
      </c>
      <c r="AY337" s="153" t="s">
        <v>212</v>
      </c>
    </row>
    <row r="338" spans="2:65" s="12" customFormat="1">
      <c r="B338" s="152"/>
      <c r="D338" s="150" t="s">
        <v>226</v>
      </c>
      <c r="E338" s="153" t="s">
        <v>19</v>
      </c>
      <c r="F338" s="154" t="s">
        <v>10994</v>
      </c>
      <c r="H338" s="155">
        <v>53.72</v>
      </c>
      <c r="I338" s="156"/>
      <c r="L338" s="152"/>
      <c r="M338" s="157"/>
      <c r="T338" s="158"/>
      <c r="AT338" s="153" t="s">
        <v>226</v>
      </c>
      <c r="AU338" s="153" t="s">
        <v>236</v>
      </c>
      <c r="AV338" s="12" t="s">
        <v>79</v>
      </c>
      <c r="AW338" s="12" t="s">
        <v>31</v>
      </c>
      <c r="AX338" s="12" t="s">
        <v>69</v>
      </c>
      <c r="AY338" s="153" t="s">
        <v>212</v>
      </c>
    </row>
    <row r="339" spans="2:65" s="12" customFormat="1">
      <c r="B339" s="152"/>
      <c r="D339" s="150" t="s">
        <v>226</v>
      </c>
      <c r="E339" s="153" t="s">
        <v>19</v>
      </c>
      <c r="F339" s="154" t="s">
        <v>10995</v>
      </c>
      <c r="H339" s="155">
        <v>81.739999999999995</v>
      </c>
      <c r="I339" s="156"/>
      <c r="L339" s="152"/>
      <c r="M339" s="157"/>
      <c r="T339" s="158"/>
      <c r="AT339" s="153" t="s">
        <v>226</v>
      </c>
      <c r="AU339" s="153" t="s">
        <v>236</v>
      </c>
      <c r="AV339" s="12" t="s">
        <v>79</v>
      </c>
      <c r="AW339" s="12" t="s">
        <v>31</v>
      </c>
      <c r="AX339" s="12" t="s">
        <v>69</v>
      </c>
      <c r="AY339" s="153" t="s">
        <v>212</v>
      </c>
    </row>
    <row r="340" spans="2:65" s="12" customFormat="1">
      <c r="B340" s="152"/>
      <c r="D340" s="150" t="s">
        <v>226</v>
      </c>
      <c r="E340" s="153" t="s">
        <v>19</v>
      </c>
      <c r="F340" s="154" t="s">
        <v>10996</v>
      </c>
      <c r="H340" s="155">
        <v>195.11</v>
      </c>
      <c r="I340" s="156"/>
      <c r="L340" s="152"/>
      <c r="M340" s="157"/>
      <c r="T340" s="158"/>
      <c r="AT340" s="153" t="s">
        <v>226</v>
      </c>
      <c r="AU340" s="153" t="s">
        <v>236</v>
      </c>
      <c r="AV340" s="12" t="s">
        <v>79</v>
      </c>
      <c r="AW340" s="12" t="s">
        <v>31</v>
      </c>
      <c r="AX340" s="12" t="s">
        <v>69</v>
      </c>
      <c r="AY340" s="153" t="s">
        <v>212</v>
      </c>
    </row>
    <row r="341" spans="2:65" s="12" customFormat="1">
      <c r="B341" s="152"/>
      <c r="D341" s="150" t="s">
        <v>226</v>
      </c>
      <c r="E341" s="153" t="s">
        <v>19</v>
      </c>
      <c r="F341" s="154" t="s">
        <v>10997</v>
      </c>
      <c r="H341" s="155">
        <v>165.74</v>
      </c>
      <c r="I341" s="156"/>
      <c r="L341" s="152"/>
      <c r="M341" s="157"/>
      <c r="T341" s="158"/>
      <c r="AT341" s="153" t="s">
        <v>226</v>
      </c>
      <c r="AU341" s="153" t="s">
        <v>236</v>
      </c>
      <c r="AV341" s="12" t="s">
        <v>79</v>
      </c>
      <c r="AW341" s="12" t="s">
        <v>31</v>
      </c>
      <c r="AX341" s="12" t="s">
        <v>69</v>
      </c>
      <c r="AY341" s="153" t="s">
        <v>212</v>
      </c>
    </row>
    <row r="342" spans="2:65" s="12" customFormat="1">
      <c r="B342" s="152"/>
      <c r="D342" s="150" t="s">
        <v>226</v>
      </c>
      <c r="E342" s="153" t="s">
        <v>19</v>
      </c>
      <c r="F342" s="154" t="s">
        <v>10998</v>
      </c>
      <c r="H342" s="155">
        <v>132.87</v>
      </c>
      <c r="I342" s="156"/>
      <c r="L342" s="152"/>
      <c r="M342" s="157"/>
      <c r="T342" s="158"/>
      <c r="AT342" s="153" t="s">
        <v>226</v>
      </c>
      <c r="AU342" s="153" t="s">
        <v>236</v>
      </c>
      <c r="AV342" s="12" t="s">
        <v>79</v>
      </c>
      <c r="AW342" s="12" t="s">
        <v>31</v>
      </c>
      <c r="AX342" s="12" t="s">
        <v>69</v>
      </c>
      <c r="AY342" s="153" t="s">
        <v>212</v>
      </c>
    </row>
    <row r="343" spans="2:65" s="12" customFormat="1">
      <c r="B343" s="152"/>
      <c r="D343" s="150" t="s">
        <v>226</v>
      </c>
      <c r="E343" s="153" t="s">
        <v>19</v>
      </c>
      <c r="F343" s="154" t="s">
        <v>10999</v>
      </c>
      <c r="H343" s="155">
        <v>146.44999999999999</v>
      </c>
      <c r="I343" s="156"/>
      <c r="L343" s="152"/>
      <c r="M343" s="157"/>
      <c r="T343" s="158"/>
      <c r="AT343" s="153" t="s">
        <v>226</v>
      </c>
      <c r="AU343" s="153" t="s">
        <v>236</v>
      </c>
      <c r="AV343" s="12" t="s">
        <v>79</v>
      </c>
      <c r="AW343" s="12" t="s">
        <v>31</v>
      </c>
      <c r="AX343" s="12" t="s">
        <v>69</v>
      </c>
      <c r="AY343" s="153" t="s">
        <v>212</v>
      </c>
    </row>
    <row r="344" spans="2:65" s="13" customFormat="1">
      <c r="B344" s="159"/>
      <c r="D344" s="150" t="s">
        <v>226</v>
      </c>
      <c r="E344" s="160" t="s">
        <v>19</v>
      </c>
      <c r="F344" s="161" t="s">
        <v>228</v>
      </c>
      <c r="H344" s="162">
        <v>909.21</v>
      </c>
      <c r="I344" s="163"/>
      <c r="L344" s="159"/>
      <c r="M344" s="164"/>
      <c r="T344" s="165"/>
      <c r="AT344" s="160" t="s">
        <v>226</v>
      </c>
      <c r="AU344" s="160" t="s">
        <v>236</v>
      </c>
      <c r="AV344" s="13" t="s">
        <v>229</v>
      </c>
      <c r="AW344" s="13" t="s">
        <v>31</v>
      </c>
      <c r="AX344" s="13" t="s">
        <v>77</v>
      </c>
      <c r="AY344" s="160" t="s">
        <v>212</v>
      </c>
    </row>
    <row r="345" spans="2:65" s="1" customFormat="1" ht="24.2" customHeight="1">
      <c r="B345" s="34"/>
      <c r="C345" s="133" t="s">
        <v>769</v>
      </c>
      <c r="D345" s="133" t="s">
        <v>215</v>
      </c>
      <c r="E345" s="134" t="s">
        <v>11000</v>
      </c>
      <c r="F345" s="135" t="s">
        <v>11001</v>
      </c>
      <c r="G345" s="136" t="s">
        <v>536</v>
      </c>
      <c r="H345" s="137">
        <v>153.44</v>
      </c>
      <c r="I345" s="138"/>
      <c r="J345" s="139">
        <f>ROUND(I345*H345,2)</f>
        <v>0</v>
      </c>
      <c r="K345" s="135" t="s">
        <v>219</v>
      </c>
      <c r="L345" s="34"/>
      <c r="M345" s="140" t="s">
        <v>19</v>
      </c>
      <c r="N345" s="141" t="s">
        <v>40</v>
      </c>
      <c r="P345" s="142">
        <f>O345*H345</f>
        <v>0</v>
      </c>
      <c r="Q345" s="142">
        <v>2.2899999999999999E-3</v>
      </c>
      <c r="R345" s="142">
        <f>Q345*H345</f>
        <v>0.35137760000000001</v>
      </c>
      <c r="S345" s="142">
        <v>0</v>
      </c>
      <c r="T345" s="143">
        <f>S345*H345</f>
        <v>0</v>
      </c>
      <c r="AR345" s="144" t="s">
        <v>316</v>
      </c>
      <c r="AT345" s="144" t="s">
        <v>215</v>
      </c>
      <c r="AU345" s="144" t="s">
        <v>236</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11002</v>
      </c>
    </row>
    <row r="346" spans="2:65" s="1" customFormat="1">
      <c r="B346" s="34"/>
      <c r="D346" s="146" t="s">
        <v>222</v>
      </c>
      <c r="F346" s="147" t="s">
        <v>11003</v>
      </c>
      <c r="I346" s="148"/>
      <c r="L346" s="34"/>
      <c r="M346" s="149"/>
      <c r="T346" s="55"/>
      <c r="AT346" s="19" t="s">
        <v>222</v>
      </c>
      <c r="AU346" s="19" t="s">
        <v>236</v>
      </c>
    </row>
    <row r="347" spans="2:65" s="14" customFormat="1">
      <c r="B347" s="170"/>
      <c r="D347" s="150" t="s">
        <v>226</v>
      </c>
      <c r="E347" s="171" t="s">
        <v>19</v>
      </c>
      <c r="F347" s="172" t="s">
        <v>11004</v>
      </c>
      <c r="H347" s="171" t="s">
        <v>19</v>
      </c>
      <c r="I347" s="173"/>
      <c r="L347" s="170"/>
      <c r="M347" s="174"/>
      <c r="T347" s="175"/>
      <c r="AT347" s="171" t="s">
        <v>226</v>
      </c>
      <c r="AU347" s="171" t="s">
        <v>236</v>
      </c>
      <c r="AV347" s="14" t="s">
        <v>77</v>
      </c>
      <c r="AW347" s="14" t="s">
        <v>31</v>
      </c>
      <c r="AX347" s="14" t="s">
        <v>69</v>
      </c>
      <c r="AY347" s="171" t="s">
        <v>212</v>
      </c>
    </row>
    <row r="348" spans="2:65" s="12" customFormat="1">
      <c r="B348" s="152"/>
      <c r="D348" s="150" t="s">
        <v>226</v>
      </c>
      <c r="E348" s="153" t="s">
        <v>19</v>
      </c>
      <c r="F348" s="154" t="s">
        <v>11005</v>
      </c>
      <c r="H348" s="155">
        <v>12.29</v>
      </c>
      <c r="I348" s="156"/>
      <c r="L348" s="152"/>
      <c r="M348" s="157"/>
      <c r="T348" s="158"/>
      <c r="AT348" s="153" t="s">
        <v>226</v>
      </c>
      <c r="AU348" s="153" t="s">
        <v>236</v>
      </c>
      <c r="AV348" s="12" t="s">
        <v>79</v>
      </c>
      <c r="AW348" s="12" t="s">
        <v>31</v>
      </c>
      <c r="AX348" s="12" t="s">
        <v>69</v>
      </c>
      <c r="AY348" s="153" t="s">
        <v>212</v>
      </c>
    </row>
    <row r="349" spans="2:65" s="12" customFormat="1">
      <c r="B349" s="152"/>
      <c r="D349" s="150" t="s">
        <v>226</v>
      </c>
      <c r="E349" s="153" t="s">
        <v>19</v>
      </c>
      <c r="F349" s="154" t="s">
        <v>11006</v>
      </c>
      <c r="H349" s="155">
        <v>40.799999999999997</v>
      </c>
      <c r="I349" s="156"/>
      <c r="L349" s="152"/>
      <c r="M349" s="157"/>
      <c r="T349" s="158"/>
      <c r="AT349" s="153" t="s">
        <v>226</v>
      </c>
      <c r="AU349" s="153" t="s">
        <v>236</v>
      </c>
      <c r="AV349" s="12" t="s">
        <v>79</v>
      </c>
      <c r="AW349" s="12" t="s">
        <v>31</v>
      </c>
      <c r="AX349" s="12" t="s">
        <v>69</v>
      </c>
      <c r="AY349" s="153" t="s">
        <v>212</v>
      </c>
    </row>
    <row r="350" spans="2:65" s="12" customFormat="1">
      <c r="B350" s="152"/>
      <c r="D350" s="150" t="s">
        <v>226</v>
      </c>
      <c r="E350" s="153" t="s">
        <v>19</v>
      </c>
      <c r="F350" s="154" t="s">
        <v>11007</v>
      </c>
      <c r="H350" s="155">
        <v>72.17</v>
      </c>
      <c r="I350" s="156"/>
      <c r="L350" s="152"/>
      <c r="M350" s="157"/>
      <c r="T350" s="158"/>
      <c r="AT350" s="153" t="s">
        <v>226</v>
      </c>
      <c r="AU350" s="153" t="s">
        <v>236</v>
      </c>
      <c r="AV350" s="12" t="s">
        <v>79</v>
      </c>
      <c r="AW350" s="12" t="s">
        <v>31</v>
      </c>
      <c r="AX350" s="12" t="s">
        <v>69</v>
      </c>
      <c r="AY350" s="153" t="s">
        <v>212</v>
      </c>
    </row>
    <row r="351" spans="2:65" s="12" customFormat="1">
      <c r="B351" s="152"/>
      <c r="D351" s="150" t="s">
        <v>226</v>
      </c>
      <c r="E351" s="153" t="s">
        <v>19</v>
      </c>
      <c r="F351" s="154" t="s">
        <v>11008</v>
      </c>
      <c r="H351" s="155">
        <v>5.42</v>
      </c>
      <c r="I351" s="156"/>
      <c r="L351" s="152"/>
      <c r="M351" s="157"/>
      <c r="T351" s="158"/>
      <c r="AT351" s="153" t="s">
        <v>226</v>
      </c>
      <c r="AU351" s="153" t="s">
        <v>236</v>
      </c>
      <c r="AV351" s="12" t="s">
        <v>79</v>
      </c>
      <c r="AW351" s="12" t="s">
        <v>31</v>
      </c>
      <c r="AX351" s="12" t="s">
        <v>69</v>
      </c>
      <c r="AY351" s="153" t="s">
        <v>212</v>
      </c>
    </row>
    <row r="352" spans="2:65" s="12" customFormat="1">
      <c r="B352" s="152"/>
      <c r="D352" s="150" t="s">
        <v>226</v>
      </c>
      <c r="E352" s="153" t="s">
        <v>19</v>
      </c>
      <c r="F352" s="154" t="s">
        <v>11009</v>
      </c>
      <c r="H352" s="155">
        <v>5.35</v>
      </c>
      <c r="I352" s="156"/>
      <c r="L352" s="152"/>
      <c r="M352" s="157"/>
      <c r="T352" s="158"/>
      <c r="AT352" s="153" t="s">
        <v>226</v>
      </c>
      <c r="AU352" s="153" t="s">
        <v>236</v>
      </c>
      <c r="AV352" s="12" t="s">
        <v>79</v>
      </c>
      <c r="AW352" s="12" t="s">
        <v>31</v>
      </c>
      <c r="AX352" s="12" t="s">
        <v>69</v>
      </c>
      <c r="AY352" s="153" t="s">
        <v>212</v>
      </c>
    </row>
    <row r="353" spans="2:65" s="12" customFormat="1">
      <c r="B353" s="152"/>
      <c r="D353" s="150" t="s">
        <v>226</v>
      </c>
      <c r="E353" s="153" t="s">
        <v>19</v>
      </c>
      <c r="F353" s="154" t="s">
        <v>11010</v>
      </c>
      <c r="H353" s="155">
        <v>5.35</v>
      </c>
      <c r="I353" s="156"/>
      <c r="L353" s="152"/>
      <c r="M353" s="157"/>
      <c r="T353" s="158"/>
      <c r="AT353" s="153" t="s">
        <v>226</v>
      </c>
      <c r="AU353" s="153" t="s">
        <v>236</v>
      </c>
      <c r="AV353" s="12" t="s">
        <v>79</v>
      </c>
      <c r="AW353" s="12" t="s">
        <v>31</v>
      </c>
      <c r="AX353" s="12" t="s">
        <v>69</v>
      </c>
      <c r="AY353" s="153" t="s">
        <v>212</v>
      </c>
    </row>
    <row r="354" spans="2:65" s="12" customFormat="1">
      <c r="B354" s="152"/>
      <c r="D354" s="150" t="s">
        <v>226</v>
      </c>
      <c r="E354" s="153" t="s">
        <v>19</v>
      </c>
      <c r="F354" s="154" t="s">
        <v>11011</v>
      </c>
      <c r="H354" s="155">
        <v>12.06</v>
      </c>
      <c r="I354" s="156"/>
      <c r="L354" s="152"/>
      <c r="M354" s="157"/>
      <c r="T354" s="158"/>
      <c r="AT354" s="153" t="s">
        <v>226</v>
      </c>
      <c r="AU354" s="153" t="s">
        <v>236</v>
      </c>
      <c r="AV354" s="12" t="s">
        <v>79</v>
      </c>
      <c r="AW354" s="12" t="s">
        <v>31</v>
      </c>
      <c r="AX354" s="12" t="s">
        <v>69</v>
      </c>
      <c r="AY354" s="153" t="s">
        <v>212</v>
      </c>
    </row>
    <row r="355" spans="2:65" s="13" customFormat="1">
      <c r="B355" s="159"/>
      <c r="D355" s="150" t="s">
        <v>226</v>
      </c>
      <c r="E355" s="160" t="s">
        <v>19</v>
      </c>
      <c r="F355" s="161" t="s">
        <v>228</v>
      </c>
      <c r="H355" s="162">
        <v>153.44</v>
      </c>
      <c r="I355" s="163"/>
      <c r="L355" s="159"/>
      <c r="M355" s="164"/>
      <c r="T355" s="165"/>
      <c r="AT355" s="160" t="s">
        <v>226</v>
      </c>
      <c r="AU355" s="160" t="s">
        <v>236</v>
      </c>
      <c r="AV355" s="13" t="s">
        <v>229</v>
      </c>
      <c r="AW355" s="13" t="s">
        <v>31</v>
      </c>
      <c r="AX355" s="13" t="s">
        <v>77</v>
      </c>
      <c r="AY355" s="160" t="s">
        <v>212</v>
      </c>
    </row>
    <row r="356" spans="2:65" s="1" customFormat="1" ht="24.2" customHeight="1">
      <c r="B356" s="34"/>
      <c r="C356" s="133" t="s">
        <v>775</v>
      </c>
      <c r="D356" s="133" t="s">
        <v>215</v>
      </c>
      <c r="E356" s="134" t="s">
        <v>11012</v>
      </c>
      <c r="F356" s="135" t="s">
        <v>11013</v>
      </c>
      <c r="G356" s="136" t="s">
        <v>536</v>
      </c>
      <c r="H356" s="137">
        <v>5.49</v>
      </c>
      <c r="I356" s="138"/>
      <c r="J356" s="139">
        <f>ROUND(I356*H356,2)</f>
        <v>0</v>
      </c>
      <c r="K356" s="135" t="s">
        <v>245</v>
      </c>
      <c r="L356" s="34"/>
      <c r="M356" s="140" t="s">
        <v>19</v>
      </c>
      <c r="N356" s="141" t="s">
        <v>40</v>
      </c>
      <c r="P356" s="142">
        <f>O356*H356</f>
        <v>0</v>
      </c>
      <c r="Q356" s="142">
        <v>3.8700000000000002E-3</v>
      </c>
      <c r="R356" s="142">
        <f>Q356*H356</f>
        <v>2.1246300000000003E-2</v>
      </c>
      <c r="S356" s="142">
        <v>0</v>
      </c>
      <c r="T356" s="143">
        <f>S356*H356</f>
        <v>0</v>
      </c>
      <c r="AR356" s="144" t="s">
        <v>316</v>
      </c>
      <c r="AT356" s="144" t="s">
        <v>215</v>
      </c>
      <c r="AU356" s="144" t="s">
        <v>236</v>
      </c>
      <c r="AY356" s="19" t="s">
        <v>212</v>
      </c>
      <c r="BE356" s="145">
        <f>IF(N356="základní",J356,0)</f>
        <v>0</v>
      </c>
      <c r="BF356" s="145">
        <f>IF(N356="snížená",J356,0)</f>
        <v>0</v>
      </c>
      <c r="BG356" s="145">
        <f>IF(N356="zákl. přenesená",J356,0)</f>
        <v>0</v>
      </c>
      <c r="BH356" s="145">
        <f>IF(N356="sníž. přenesená",J356,0)</f>
        <v>0</v>
      </c>
      <c r="BI356" s="145">
        <f>IF(N356="nulová",J356,0)</f>
        <v>0</v>
      </c>
      <c r="BJ356" s="19" t="s">
        <v>77</v>
      </c>
      <c r="BK356" s="145">
        <f>ROUND(I356*H356,2)</f>
        <v>0</v>
      </c>
      <c r="BL356" s="19" t="s">
        <v>316</v>
      </c>
      <c r="BM356" s="144" t="s">
        <v>11014</v>
      </c>
    </row>
    <row r="357" spans="2:65" s="14" customFormat="1">
      <c r="B357" s="170"/>
      <c r="D357" s="150" t="s">
        <v>226</v>
      </c>
      <c r="E357" s="171" t="s">
        <v>19</v>
      </c>
      <c r="F357" s="172" t="s">
        <v>11015</v>
      </c>
      <c r="H357" s="171" t="s">
        <v>19</v>
      </c>
      <c r="I357" s="173"/>
      <c r="L357" s="170"/>
      <c r="M357" s="174"/>
      <c r="T357" s="175"/>
      <c r="AT357" s="171" t="s">
        <v>226</v>
      </c>
      <c r="AU357" s="171" t="s">
        <v>236</v>
      </c>
      <c r="AV357" s="14" t="s">
        <v>77</v>
      </c>
      <c r="AW357" s="14" t="s">
        <v>31</v>
      </c>
      <c r="AX357" s="14" t="s">
        <v>69</v>
      </c>
      <c r="AY357" s="171" t="s">
        <v>212</v>
      </c>
    </row>
    <row r="358" spans="2:65" s="12" customFormat="1">
      <c r="B358" s="152"/>
      <c r="D358" s="150" t="s">
        <v>226</v>
      </c>
      <c r="E358" s="153" t="s">
        <v>19</v>
      </c>
      <c r="F358" s="154" t="s">
        <v>11016</v>
      </c>
      <c r="H358" s="155">
        <v>0.57999999999999996</v>
      </c>
      <c r="I358" s="156"/>
      <c r="L358" s="152"/>
      <c r="M358" s="157"/>
      <c r="T358" s="158"/>
      <c r="AT358" s="153" t="s">
        <v>226</v>
      </c>
      <c r="AU358" s="153" t="s">
        <v>236</v>
      </c>
      <c r="AV358" s="12" t="s">
        <v>79</v>
      </c>
      <c r="AW358" s="12" t="s">
        <v>31</v>
      </c>
      <c r="AX358" s="12" t="s">
        <v>69</v>
      </c>
      <c r="AY358" s="153" t="s">
        <v>212</v>
      </c>
    </row>
    <row r="359" spans="2:65" s="12" customFormat="1">
      <c r="B359" s="152"/>
      <c r="D359" s="150" t="s">
        <v>226</v>
      </c>
      <c r="E359" s="153" t="s">
        <v>19</v>
      </c>
      <c r="F359" s="154" t="s">
        <v>11017</v>
      </c>
      <c r="H359" s="155">
        <v>1.74</v>
      </c>
      <c r="I359" s="156"/>
      <c r="L359" s="152"/>
      <c r="M359" s="157"/>
      <c r="T359" s="158"/>
      <c r="AT359" s="153" t="s">
        <v>226</v>
      </c>
      <c r="AU359" s="153" t="s">
        <v>236</v>
      </c>
      <c r="AV359" s="12" t="s">
        <v>79</v>
      </c>
      <c r="AW359" s="12" t="s">
        <v>31</v>
      </c>
      <c r="AX359" s="12" t="s">
        <v>69</v>
      </c>
      <c r="AY359" s="153" t="s">
        <v>212</v>
      </c>
    </row>
    <row r="360" spans="2:65" s="12" customFormat="1">
      <c r="B360" s="152"/>
      <c r="D360" s="150" t="s">
        <v>226</v>
      </c>
      <c r="E360" s="153" t="s">
        <v>19</v>
      </c>
      <c r="F360" s="154" t="s">
        <v>11018</v>
      </c>
      <c r="H360" s="155">
        <v>0.6</v>
      </c>
      <c r="I360" s="156"/>
      <c r="L360" s="152"/>
      <c r="M360" s="157"/>
      <c r="T360" s="158"/>
      <c r="AT360" s="153" t="s">
        <v>226</v>
      </c>
      <c r="AU360" s="153" t="s">
        <v>236</v>
      </c>
      <c r="AV360" s="12" t="s">
        <v>79</v>
      </c>
      <c r="AW360" s="12" t="s">
        <v>31</v>
      </c>
      <c r="AX360" s="12" t="s">
        <v>69</v>
      </c>
      <c r="AY360" s="153" t="s">
        <v>212</v>
      </c>
    </row>
    <row r="361" spans="2:65" s="12" customFormat="1">
      <c r="B361" s="152"/>
      <c r="D361" s="150" t="s">
        <v>226</v>
      </c>
      <c r="E361" s="153" t="s">
        <v>19</v>
      </c>
      <c r="F361" s="154" t="s">
        <v>11019</v>
      </c>
      <c r="H361" s="155">
        <v>0.12</v>
      </c>
      <c r="I361" s="156"/>
      <c r="L361" s="152"/>
      <c r="M361" s="157"/>
      <c r="T361" s="158"/>
      <c r="AT361" s="153" t="s">
        <v>226</v>
      </c>
      <c r="AU361" s="153" t="s">
        <v>236</v>
      </c>
      <c r="AV361" s="12" t="s">
        <v>79</v>
      </c>
      <c r="AW361" s="12" t="s">
        <v>31</v>
      </c>
      <c r="AX361" s="12" t="s">
        <v>69</v>
      </c>
      <c r="AY361" s="153" t="s">
        <v>212</v>
      </c>
    </row>
    <row r="362" spans="2:65" s="12" customFormat="1">
      <c r="B362" s="152"/>
      <c r="D362" s="150" t="s">
        <v>226</v>
      </c>
      <c r="E362" s="153" t="s">
        <v>19</v>
      </c>
      <c r="F362" s="154" t="s">
        <v>11020</v>
      </c>
      <c r="H362" s="155">
        <v>0.89</v>
      </c>
      <c r="I362" s="156"/>
      <c r="L362" s="152"/>
      <c r="M362" s="157"/>
      <c r="T362" s="158"/>
      <c r="AT362" s="153" t="s">
        <v>226</v>
      </c>
      <c r="AU362" s="153" t="s">
        <v>236</v>
      </c>
      <c r="AV362" s="12" t="s">
        <v>79</v>
      </c>
      <c r="AW362" s="12" t="s">
        <v>31</v>
      </c>
      <c r="AX362" s="12" t="s">
        <v>69</v>
      </c>
      <c r="AY362" s="153" t="s">
        <v>212</v>
      </c>
    </row>
    <row r="363" spans="2:65" s="12" customFormat="1">
      <c r="B363" s="152"/>
      <c r="D363" s="150" t="s">
        <v>226</v>
      </c>
      <c r="E363" s="153" t="s">
        <v>19</v>
      </c>
      <c r="F363" s="154" t="s">
        <v>11021</v>
      </c>
      <c r="H363" s="155">
        <v>0.32</v>
      </c>
      <c r="I363" s="156"/>
      <c r="L363" s="152"/>
      <c r="M363" s="157"/>
      <c r="T363" s="158"/>
      <c r="AT363" s="153" t="s">
        <v>226</v>
      </c>
      <c r="AU363" s="153" t="s">
        <v>236</v>
      </c>
      <c r="AV363" s="12" t="s">
        <v>79</v>
      </c>
      <c r="AW363" s="12" t="s">
        <v>31</v>
      </c>
      <c r="AX363" s="12" t="s">
        <v>69</v>
      </c>
      <c r="AY363" s="153" t="s">
        <v>212</v>
      </c>
    </row>
    <row r="364" spans="2:65" s="12" customFormat="1">
      <c r="B364" s="152"/>
      <c r="D364" s="150" t="s">
        <v>226</v>
      </c>
      <c r="E364" s="153" t="s">
        <v>19</v>
      </c>
      <c r="F364" s="154" t="s">
        <v>11022</v>
      </c>
      <c r="H364" s="155">
        <v>1.1200000000000001</v>
      </c>
      <c r="I364" s="156"/>
      <c r="L364" s="152"/>
      <c r="M364" s="157"/>
      <c r="T364" s="158"/>
      <c r="AT364" s="153" t="s">
        <v>226</v>
      </c>
      <c r="AU364" s="153" t="s">
        <v>236</v>
      </c>
      <c r="AV364" s="12" t="s">
        <v>79</v>
      </c>
      <c r="AW364" s="12" t="s">
        <v>31</v>
      </c>
      <c r="AX364" s="12" t="s">
        <v>69</v>
      </c>
      <c r="AY364" s="153" t="s">
        <v>212</v>
      </c>
    </row>
    <row r="365" spans="2:65" s="12" customFormat="1">
      <c r="B365" s="152"/>
      <c r="D365" s="150" t="s">
        <v>226</v>
      </c>
      <c r="E365" s="153" t="s">
        <v>19</v>
      </c>
      <c r="F365" s="154" t="s">
        <v>11023</v>
      </c>
      <c r="H365" s="155">
        <v>0.12</v>
      </c>
      <c r="I365" s="156"/>
      <c r="L365" s="152"/>
      <c r="M365" s="157"/>
      <c r="T365" s="158"/>
      <c r="AT365" s="153" t="s">
        <v>226</v>
      </c>
      <c r="AU365" s="153" t="s">
        <v>236</v>
      </c>
      <c r="AV365" s="12" t="s">
        <v>79</v>
      </c>
      <c r="AW365" s="12" t="s">
        <v>31</v>
      </c>
      <c r="AX365" s="12" t="s">
        <v>69</v>
      </c>
      <c r="AY365" s="153" t="s">
        <v>212</v>
      </c>
    </row>
    <row r="366" spans="2:65" s="13" customFormat="1">
      <c r="B366" s="159"/>
      <c r="D366" s="150" t="s">
        <v>226</v>
      </c>
      <c r="E366" s="160" t="s">
        <v>19</v>
      </c>
      <c r="F366" s="161" t="s">
        <v>228</v>
      </c>
      <c r="H366" s="162">
        <v>5.49</v>
      </c>
      <c r="I366" s="163"/>
      <c r="L366" s="159"/>
      <c r="M366" s="164"/>
      <c r="T366" s="165"/>
      <c r="AT366" s="160" t="s">
        <v>226</v>
      </c>
      <c r="AU366" s="160" t="s">
        <v>236</v>
      </c>
      <c r="AV366" s="13" t="s">
        <v>229</v>
      </c>
      <c r="AW366" s="13" t="s">
        <v>31</v>
      </c>
      <c r="AX366" s="13" t="s">
        <v>77</v>
      </c>
      <c r="AY366" s="160" t="s">
        <v>212</v>
      </c>
    </row>
    <row r="367" spans="2:65" s="1" customFormat="1" ht="24.2" customHeight="1">
      <c r="B367" s="34"/>
      <c r="C367" s="133" t="s">
        <v>782</v>
      </c>
      <c r="D367" s="133" t="s">
        <v>215</v>
      </c>
      <c r="E367" s="134" t="s">
        <v>11024</v>
      </c>
      <c r="F367" s="135" t="s">
        <v>11025</v>
      </c>
      <c r="G367" s="136" t="s">
        <v>536</v>
      </c>
      <c r="H367" s="137">
        <v>224.71</v>
      </c>
      <c r="I367" s="138"/>
      <c r="J367" s="139">
        <f>ROUND(I367*H367,2)</f>
        <v>0</v>
      </c>
      <c r="K367" s="135" t="s">
        <v>219</v>
      </c>
      <c r="L367" s="34"/>
      <c r="M367" s="140" t="s">
        <v>19</v>
      </c>
      <c r="N367" s="141" t="s">
        <v>40</v>
      </c>
      <c r="P367" s="142">
        <f>O367*H367</f>
        <v>0</v>
      </c>
      <c r="Q367" s="142">
        <v>4.0699999999999998E-3</v>
      </c>
      <c r="R367" s="142">
        <f>Q367*H367</f>
        <v>0.91456970000000004</v>
      </c>
      <c r="S367" s="142">
        <v>0</v>
      </c>
      <c r="T367" s="143">
        <f>S367*H367</f>
        <v>0</v>
      </c>
      <c r="AR367" s="144" t="s">
        <v>316</v>
      </c>
      <c r="AT367" s="144" t="s">
        <v>215</v>
      </c>
      <c r="AU367" s="144" t="s">
        <v>236</v>
      </c>
      <c r="AY367" s="19" t="s">
        <v>212</v>
      </c>
      <c r="BE367" s="145">
        <f>IF(N367="základní",J367,0)</f>
        <v>0</v>
      </c>
      <c r="BF367" s="145">
        <f>IF(N367="snížená",J367,0)</f>
        <v>0</v>
      </c>
      <c r="BG367" s="145">
        <f>IF(N367="zákl. přenesená",J367,0)</f>
        <v>0</v>
      </c>
      <c r="BH367" s="145">
        <f>IF(N367="sníž. přenesená",J367,0)</f>
        <v>0</v>
      </c>
      <c r="BI367" s="145">
        <f>IF(N367="nulová",J367,0)</f>
        <v>0</v>
      </c>
      <c r="BJ367" s="19" t="s">
        <v>77</v>
      </c>
      <c r="BK367" s="145">
        <f>ROUND(I367*H367,2)</f>
        <v>0</v>
      </c>
      <c r="BL367" s="19" t="s">
        <v>316</v>
      </c>
      <c r="BM367" s="144" t="s">
        <v>11026</v>
      </c>
    </row>
    <row r="368" spans="2:65" s="1" customFormat="1">
      <c r="B368" s="34"/>
      <c r="D368" s="146" t="s">
        <v>222</v>
      </c>
      <c r="F368" s="147" t="s">
        <v>11027</v>
      </c>
      <c r="I368" s="148"/>
      <c r="L368" s="34"/>
      <c r="M368" s="149"/>
      <c r="T368" s="55"/>
      <c r="AT368" s="19" t="s">
        <v>222</v>
      </c>
      <c r="AU368" s="19" t="s">
        <v>236</v>
      </c>
    </row>
    <row r="369" spans="2:65" s="14" customFormat="1">
      <c r="B369" s="170"/>
      <c r="D369" s="150" t="s">
        <v>226</v>
      </c>
      <c r="E369" s="171" t="s">
        <v>19</v>
      </c>
      <c r="F369" s="172" t="s">
        <v>11028</v>
      </c>
      <c r="H369" s="171" t="s">
        <v>19</v>
      </c>
      <c r="I369" s="173"/>
      <c r="L369" s="170"/>
      <c r="M369" s="174"/>
      <c r="T369" s="175"/>
      <c r="AT369" s="171" t="s">
        <v>226</v>
      </c>
      <c r="AU369" s="171" t="s">
        <v>236</v>
      </c>
      <c r="AV369" s="14" t="s">
        <v>77</v>
      </c>
      <c r="AW369" s="14" t="s">
        <v>31</v>
      </c>
      <c r="AX369" s="14" t="s">
        <v>69</v>
      </c>
      <c r="AY369" s="171" t="s">
        <v>212</v>
      </c>
    </row>
    <row r="370" spans="2:65" s="12" customFormat="1">
      <c r="B370" s="152"/>
      <c r="D370" s="150" t="s">
        <v>226</v>
      </c>
      <c r="E370" s="153" t="s">
        <v>19</v>
      </c>
      <c r="F370" s="154" t="s">
        <v>11029</v>
      </c>
      <c r="H370" s="155">
        <v>59.64</v>
      </c>
      <c r="I370" s="156"/>
      <c r="L370" s="152"/>
      <c r="M370" s="157"/>
      <c r="T370" s="158"/>
      <c r="AT370" s="153" t="s">
        <v>226</v>
      </c>
      <c r="AU370" s="153" t="s">
        <v>236</v>
      </c>
      <c r="AV370" s="12" t="s">
        <v>79</v>
      </c>
      <c r="AW370" s="12" t="s">
        <v>31</v>
      </c>
      <c r="AX370" s="12" t="s">
        <v>69</v>
      </c>
      <c r="AY370" s="153" t="s">
        <v>212</v>
      </c>
    </row>
    <row r="371" spans="2:65" s="12" customFormat="1">
      <c r="B371" s="152"/>
      <c r="D371" s="150" t="s">
        <v>226</v>
      </c>
      <c r="E371" s="153" t="s">
        <v>19</v>
      </c>
      <c r="F371" s="154" t="s">
        <v>11030</v>
      </c>
      <c r="H371" s="155">
        <v>12.9</v>
      </c>
      <c r="I371" s="156"/>
      <c r="L371" s="152"/>
      <c r="M371" s="157"/>
      <c r="T371" s="158"/>
      <c r="AT371" s="153" t="s">
        <v>226</v>
      </c>
      <c r="AU371" s="153" t="s">
        <v>236</v>
      </c>
      <c r="AV371" s="12" t="s">
        <v>79</v>
      </c>
      <c r="AW371" s="12" t="s">
        <v>31</v>
      </c>
      <c r="AX371" s="12" t="s">
        <v>69</v>
      </c>
      <c r="AY371" s="153" t="s">
        <v>212</v>
      </c>
    </row>
    <row r="372" spans="2:65" s="12" customFormat="1">
      <c r="B372" s="152"/>
      <c r="D372" s="150" t="s">
        <v>226</v>
      </c>
      <c r="E372" s="153" t="s">
        <v>19</v>
      </c>
      <c r="F372" s="154" t="s">
        <v>11031</v>
      </c>
      <c r="H372" s="155">
        <v>26.8</v>
      </c>
      <c r="I372" s="156"/>
      <c r="L372" s="152"/>
      <c r="M372" s="157"/>
      <c r="T372" s="158"/>
      <c r="AT372" s="153" t="s">
        <v>226</v>
      </c>
      <c r="AU372" s="153" t="s">
        <v>236</v>
      </c>
      <c r="AV372" s="12" t="s">
        <v>79</v>
      </c>
      <c r="AW372" s="12" t="s">
        <v>31</v>
      </c>
      <c r="AX372" s="12" t="s">
        <v>69</v>
      </c>
      <c r="AY372" s="153" t="s">
        <v>212</v>
      </c>
    </row>
    <row r="373" spans="2:65" s="12" customFormat="1">
      <c r="B373" s="152"/>
      <c r="D373" s="150" t="s">
        <v>226</v>
      </c>
      <c r="E373" s="153" t="s">
        <v>19</v>
      </c>
      <c r="F373" s="154" t="s">
        <v>11032</v>
      </c>
      <c r="H373" s="155">
        <v>8.86</v>
      </c>
      <c r="I373" s="156"/>
      <c r="L373" s="152"/>
      <c r="M373" s="157"/>
      <c r="T373" s="158"/>
      <c r="AT373" s="153" t="s">
        <v>226</v>
      </c>
      <c r="AU373" s="153" t="s">
        <v>236</v>
      </c>
      <c r="AV373" s="12" t="s">
        <v>79</v>
      </c>
      <c r="AW373" s="12" t="s">
        <v>31</v>
      </c>
      <c r="AX373" s="12" t="s">
        <v>69</v>
      </c>
      <c r="AY373" s="153" t="s">
        <v>212</v>
      </c>
    </row>
    <row r="374" spans="2:65" s="12" customFormat="1">
      <c r="B374" s="152"/>
      <c r="D374" s="150" t="s">
        <v>226</v>
      </c>
      <c r="E374" s="153" t="s">
        <v>19</v>
      </c>
      <c r="F374" s="154" t="s">
        <v>11033</v>
      </c>
      <c r="H374" s="155">
        <v>12.2</v>
      </c>
      <c r="I374" s="156"/>
      <c r="L374" s="152"/>
      <c r="M374" s="157"/>
      <c r="T374" s="158"/>
      <c r="AT374" s="153" t="s">
        <v>226</v>
      </c>
      <c r="AU374" s="153" t="s">
        <v>236</v>
      </c>
      <c r="AV374" s="12" t="s">
        <v>79</v>
      </c>
      <c r="AW374" s="12" t="s">
        <v>31</v>
      </c>
      <c r="AX374" s="12" t="s">
        <v>69</v>
      </c>
      <c r="AY374" s="153" t="s">
        <v>212</v>
      </c>
    </row>
    <row r="375" spans="2:65" s="12" customFormat="1">
      <c r="B375" s="152"/>
      <c r="D375" s="150" t="s">
        <v>226</v>
      </c>
      <c r="E375" s="153" t="s">
        <v>19</v>
      </c>
      <c r="F375" s="154" t="s">
        <v>11034</v>
      </c>
      <c r="H375" s="155">
        <v>42.11</v>
      </c>
      <c r="I375" s="156"/>
      <c r="L375" s="152"/>
      <c r="M375" s="157"/>
      <c r="T375" s="158"/>
      <c r="AT375" s="153" t="s">
        <v>226</v>
      </c>
      <c r="AU375" s="153" t="s">
        <v>236</v>
      </c>
      <c r="AV375" s="12" t="s">
        <v>79</v>
      </c>
      <c r="AW375" s="12" t="s">
        <v>31</v>
      </c>
      <c r="AX375" s="12" t="s">
        <v>69</v>
      </c>
      <c r="AY375" s="153" t="s">
        <v>212</v>
      </c>
    </row>
    <row r="376" spans="2:65" s="12" customFormat="1">
      <c r="B376" s="152"/>
      <c r="D376" s="150" t="s">
        <v>226</v>
      </c>
      <c r="E376" s="153" t="s">
        <v>19</v>
      </c>
      <c r="F376" s="154" t="s">
        <v>11035</v>
      </c>
      <c r="H376" s="155">
        <v>62.2</v>
      </c>
      <c r="I376" s="156"/>
      <c r="L376" s="152"/>
      <c r="M376" s="157"/>
      <c r="T376" s="158"/>
      <c r="AT376" s="153" t="s">
        <v>226</v>
      </c>
      <c r="AU376" s="153" t="s">
        <v>236</v>
      </c>
      <c r="AV376" s="12" t="s">
        <v>79</v>
      </c>
      <c r="AW376" s="12" t="s">
        <v>31</v>
      </c>
      <c r="AX376" s="12" t="s">
        <v>69</v>
      </c>
      <c r="AY376" s="153" t="s">
        <v>212</v>
      </c>
    </row>
    <row r="377" spans="2:65" s="13" customFormat="1">
      <c r="B377" s="159"/>
      <c r="D377" s="150" t="s">
        <v>226</v>
      </c>
      <c r="E377" s="160" t="s">
        <v>19</v>
      </c>
      <c r="F377" s="161" t="s">
        <v>228</v>
      </c>
      <c r="H377" s="162">
        <v>224.71</v>
      </c>
      <c r="I377" s="163"/>
      <c r="L377" s="159"/>
      <c r="M377" s="164"/>
      <c r="T377" s="165"/>
      <c r="AT377" s="160" t="s">
        <v>226</v>
      </c>
      <c r="AU377" s="160" t="s">
        <v>236</v>
      </c>
      <c r="AV377" s="13" t="s">
        <v>229</v>
      </c>
      <c r="AW377" s="13" t="s">
        <v>31</v>
      </c>
      <c r="AX377" s="13" t="s">
        <v>77</v>
      </c>
      <c r="AY377" s="160" t="s">
        <v>212</v>
      </c>
    </row>
    <row r="378" spans="2:65" s="1" customFormat="1" ht="24.2" customHeight="1">
      <c r="B378" s="34"/>
      <c r="C378" s="133" t="s">
        <v>795</v>
      </c>
      <c r="D378" s="133" t="s">
        <v>215</v>
      </c>
      <c r="E378" s="134" t="s">
        <v>11036</v>
      </c>
      <c r="F378" s="135" t="s">
        <v>11037</v>
      </c>
      <c r="G378" s="136" t="s">
        <v>536</v>
      </c>
      <c r="H378" s="137">
        <v>281.97000000000003</v>
      </c>
      <c r="I378" s="138"/>
      <c r="J378" s="139">
        <f>ROUND(I378*H378,2)</f>
        <v>0</v>
      </c>
      <c r="K378" s="135" t="s">
        <v>219</v>
      </c>
      <c r="L378" s="34"/>
      <c r="M378" s="140" t="s">
        <v>19</v>
      </c>
      <c r="N378" s="141" t="s">
        <v>40</v>
      </c>
      <c r="P378" s="142">
        <f>O378*H378</f>
        <v>0</v>
      </c>
      <c r="Q378" s="142">
        <v>4.8599999999999997E-3</v>
      </c>
      <c r="R378" s="142">
        <f>Q378*H378</f>
        <v>1.3703742000000001</v>
      </c>
      <c r="S378" s="142">
        <v>0</v>
      </c>
      <c r="T378" s="143">
        <f>S378*H378</f>
        <v>0</v>
      </c>
      <c r="AR378" s="144" t="s">
        <v>316</v>
      </c>
      <c r="AT378" s="144" t="s">
        <v>215</v>
      </c>
      <c r="AU378" s="144" t="s">
        <v>236</v>
      </c>
      <c r="AY378" s="19" t="s">
        <v>212</v>
      </c>
      <c r="BE378" s="145">
        <f>IF(N378="základní",J378,0)</f>
        <v>0</v>
      </c>
      <c r="BF378" s="145">
        <f>IF(N378="snížená",J378,0)</f>
        <v>0</v>
      </c>
      <c r="BG378" s="145">
        <f>IF(N378="zákl. přenesená",J378,0)</f>
        <v>0</v>
      </c>
      <c r="BH378" s="145">
        <f>IF(N378="sníž. přenesená",J378,0)</f>
        <v>0</v>
      </c>
      <c r="BI378" s="145">
        <f>IF(N378="nulová",J378,0)</f>
        <v>0</v>
      </c>
      <c r="BJ378" s="19" t="s">
        <v>77</v>
      </c>
      <c r="BK378" s="145">
        <f>ROUND(I378*H378,2)</f>
        <v>0</v>
      </c>
      <c r="BL378" s="19" t="s">
        <v>316</v>
      </c>
      <c r="BM378" s="144" t="s">
        <v>11038</v>
      </c>
    </row>
    <row r="379" spans="2:65" s="1" customFormat="1">
      <c r="B379" s="34"/>
      <c r="D379" s="146" t="s">
        <v>222</v>
      </c>
      <c r="F379" s="147" t="s">
        <v>11039</v>
      </c>
      <c r="I379" s="148"/>
      <c r="L379" s="34"/>
      <c r="M379" s="149"/>
      <c r="T379" s="55"/>
      <c r="AT379" s="19" t="s">
        <v>222</v>
      </c>
      <c r="AU379" s="19" t="s">
        <v>236</v>
      </c>
    </row>
    <row r="380" spans="2:65" s="14" customFormat="1">
      <c r="B380" s="170"/>
      <c r="D380" s="150" t="s">
        <v>226</v>
      </c>
      <c r="E380" s="171" t="s">
        <v>19</v>
      </c>
      <c r="F380" s="172" t="s">
        <v>11040</v>
      </c>
      <c r="H380" s="171" t="s">
        <v>19</v>
      </c>
      <c r="I380" s="173"/>
      <c r="L380" s="170"/>
      <c r="M380" s="174"/>
      <c r="T380" s="175"/>
      <c r="AT380" s="171" t="s">
        <v>226</v>
      </c>
      <c r="AU380" s="171" t="s">
        <v>236</v>
      </c>
      <c r="AV380" s="14" t="s">
        <v>77</v>
      </c>
      <c r="AW380" s="14" t="s">
        <v>31</v>
      </c>
      <c r="AX380" s="14" t="s">
        <v>69</v>
      </c>
      <c r="AY380" s="171" t="s">
        <v>212</v>
      </c>
    </row>
    <row r="381" spans="2:65" s="12" customFormat="1">
      <c r="B381" s="152"/>
      <c r="D381" s="150" t="s">
        <v>226</v>
      </c>
      <c r="E381" s="153" t="s">
        <v>19</v>
      </c>
      <c r="F381" s="154" t="s">
        <v>11041</v>
      </c>
      <c r="H381" s="155">
        <v>17.36</v>
      </c>
      <c r="I381" s="156"/>
      <c r="L381" s="152"/>
      <c r="M381" s="157"/>
      <c r="T381" s="158"/>
      <c r="AT381" s="153" t="s">
        <v>226</v>
      </c>
      <c r="AU381" s="153" t="s">
        <v>236</v>
      </c>
      <c r="AV381" s="12" t="s">
        <v>79</v>
      </c>
      <c r="AW381" s="12" t="s">
        <v>31</v>
      </c>
      <c r="AX381" s="12" t="s">
        <v>69</v>
      </c>
      <c r="AY381" s="153" t="s">
        <v>212</v>
      </c>
    </row>
    <row r="382" spans="2:65" s="12" customFormat="1">
      <c r="B382" s="152"/>
      <c r="D382" s="150" t="s">
        <v>226</v>
      </c>
      <c r="E382" s="153" t="s">
        <v>19</v>
      </c>
      <c r="F382" s="154" t="s">
        <v>11042</v>
      </c>
      <c r="H382" s="155">
        <v>19.95</v>
      </c>
      <c r="I382" s="156"/>
      <c r="L382" s="152"/>
      <c r="M382" s="157"/>
      <c r="T382" s="158"/>
      <c r="AT382" s="153" t="s">
        <v>226</v>
      </c>
      <c r="AU382" s="153" t="s">
        <v>236</v>
      </c>
      <c r="AV382" s="12" t="s">
        <v>79</v>
      </c>
      <c r="AW382" s="12" t="s">
        <v>31</v>
      </c>
      <c r="AX382" s="12" t="s">
        <v>69</v>
      </c>
      <c r="AY382" s="153" t="s">
        <v>212</v>
      </c>
    </row>
    <row r="383" spans="2:65" s="12" customFormat="1">
      <c r="B383" s="152"/>
      <c r="D383" s="150" t="s">
        <v>226</v>
      </c>
      <c r="E383" s="153" t="s">
        <v>19</v>
      </c>
      <c r="F383" s="154" t="s">
        <v>11043</v>
      </c>
      <c r="H383" s="155">
        <v>23.43</v>
      </c>
      <c r="I383" s="156"/>
      <c r="L383" s="152"/>
      <c r="M383" s="157"/>
      <c r="T383" s="158"/>
      <c r="AT383" s="153" t="s">
        <v>226</v>
      </c>
      <c r="AU383" s="153" t="s">
        <v>236</v>
      </c>
      <c r="AV383" s="12" t="s">
        <v>79</v>
      </c>
      <c r="AW383" s="12" t="s">
        <v>31</v>
      </c>
      <c r="AX383" s="12" t="s">
        <v>69</v>
      </c>
      <c r="AY383" s="153" t="s">
        <v>212</v>
      </c>
    </row>
    <row r="384" spans="2:65" s="12" customFormat="1">
      <c r="B384" s="152"/>
      <c r="D384" s="150" t="s">
        <v>226</v>
      </c>
      <c r="E384" s="153" t="s">
        <v>19</v>
      </c>
      <c r="F384" s="154" t="s">
        <v>11044</v>
      </c>
      <c r="H384" s="155">
        <v>72.91</v>
      </c>
      <c r="I384" s="156"/>
      <c r="L384" s="152"/>
      <c r="M384" s="157"/>
      <c r="T384" s="158"/>
      <c r="AT384" s="153" t="s">
        <v>226</v>
      </c>
      <c r="AU384" s="153" t="s">
        <v>236</v>
      </c>
      <c r="AV384" s="12" t="s">
        <v>79</v>
      </c>
      <c r="AW384" s="12" t="s">
        <v>31</v>
      </c>
      <c r="AX384" s="12" t="s">
        <v>69</v>
      </c>
      <c r="AY384" s="153" t="s">
        <v>212</v>
      </c>
    </row>
    <row r="385" spans="2:65" s="12" customFormat="1">
      <c r="B385" s="152"/>
      <c r="D385" s="150" t="s">
        <v>226</v>
      </c>
      <c r="E385" s="153" t="s">
        <v>19</v>
      </c>
      <c r="F385" s="154" t="s">
        <v>11045</v>
      </c>
      <c r="H385" s="155">
        <v>53.31</v>
      </c>
      <c r="I385" s="156"/>
      <c r="L385" s="152"/>
      <c r="M385" s="157"/>
      <c r="T385" s="158"/>
      <c r="AT385" s="153" t="s">
        <v>226</v>
      </c>
      <c r="AU385" s="153" t="s">
        <v>236</v>
      </c>
      <c r="AV385" s="12" t="s">
        <v>79</v>
      </c>
      <c r="AW385" s="12" t="s">
        <v>31</v>
      </c>
      <c r="AX385" s="12" t="s">
        <v>69</v>
      </c>
      <c r="AY385" s="153" t="s">
        <v>212</v>
      </c>
    </row>
    <row r="386" spans="2:65" s="12" customFormat="1">
      <c r="B386" s="152"/>
      <c r="D386" s="150" t="s">
        <v>226</v>
      </c>
      <c r="E386" s="153" t="s">
        <v>19</v>
      </c>
      <c r="F386" s="154" t="s">
        <v>11046</v>
      </c>
      <c r="H386" s="155">
        <v>56.46</v>
      </c>
      <c r="I386" s="156"/>
      <c r="L386" s="152"/>
      <c r="M386" s="157"/>
      <c r="T386" s="158"/>
      <c r="AT386" s="153" t="s">
        <v>226</v>
      </c>
      <c r="AU386" s="153" t="s">
        <v>236</v>
      </c>
      <c r="AV386" s="12" t="s">
        <v>79</v>
      </c>
      <c r="AW386" s="12" t="s">
        <v>31</v>
      </c>
      <c r="AX386" s="12" t="s">
        <v>69</v>
      </c>
      <c r="AY386" s="153" t="s">
        <v>212</v>
      </c>
    </row>
    <row r="387" spans="2:65" s="12" customFormat="1">
      <c r="B387" s="152"/>
      <c r="D387" s="150" t="s">
        <v>226</v>
      </c>
      <c r="E387" s="153" t="s">
        <v>19</v>
      </c>
      <c r="F387" s="154" t="s">
        <v>11047</v>
      </c>
      <c r="H387" s="155">
        <v>38.549999999999997</v>
      </c>
      <c r="I387" s="156"/>
      <c r="L387" s="152"/>
      <c r="M387" s="157"/>
      <c r="T387" s="158"/>
      <c r="AT387" s="153" t="s">
        <v>226</v>
      </c>
      <c r="AU387" s="153" t="s">
        <v>236</v>
      </c>
      <c r="AV387" s="12" t="s">
        <v>79</v>
      </c>
      <c r="AW387" s="12" t="s">
        <v>31</v>
      </c>
      <c r="AX387" s="12" t="s">
        <v>69</v>
      </c>
      <c r="AY387" s="153" t="s">
        <v>212</v>
      </c>
    </row>
    <row r="388" spans="2:65" s="13" customFormat="1">
      <c r="B388" s="159"/>
      <c r="D388" s="150" t="s">
        <v>226</v>
      </c>
      <c r="E388" s="160" t="s">
        <v>19</v>
      </c>
      <c r="F388" s="161" t="s">
        <v>228</v>
      </c>
      <c r="H388" s="162">
        <v>281.97000000000003</v>
      </c>
      <c r="I388" s="163"/>
      <c r="L388" s="159"/>
      <c r="M388" s="164"/>
      <c r="T388" s="165"/>
      <c r="AT388" s="160" t="s">
        <v>226</v>
      </c>
      <c r="AU388" s="160" t="s">
        <v>236</v>
      </c>
      <c r="AV388" s="13" t="s">
        <v>229</v>
      </c>
      <c r="AW388" s="13" t="s">
        <v>31</v>
      </c>
      <c r="AX388" s="13" t="s">
        <v>77</v>
      </c>
      <c r="AY388" s="160" t="s">
        <v>212</v>
      </c>
    </row>
    <row r="389" spans="2:65" s="1" customFormat="1" ht="24.2" customHeight="1">
      <c r="B389" s="34"/>
      <c r="C389" s="133" t="s">
        <v>804</v>
      </c>
      <c r="D389" s="133" t="s">
        <v>215</v>
      </c>
      <c r="E389" s="134" t="s">
        <v>11048</v>
      </c>
      <c r="F389" s="135" t="s">
        <v>11049</v>
      </c>
      <c r="G389" s="136" t="s">
        <v>536</v>
      </c>
      <c r="H389" s="137">
        <v>341.9</v>
      </c>
      <c r="I389" s="138"/>
      <c r="J389" s="139">
        <f>ROUND(I389*H389,2)</f>
        <v>0</v>
      </c>
      <c r="K389" s="135" t="s">
        <v>219</v>
      </c>
      <c r="L389" s="34"/>
      <c r="M389" s="140" t="s">
        <v>19</v>
      </c>
      <c r="N389" s="141" t="s">
        <v>40</v>
      </c>
      <c r="P389" s="142">
        <f>O389*H389</f>
        <v>0</v>
      </c>
      <c r="Q389" s="142">
        <v>5.5999999999999999E-3</v>
      </c>
      <c r="R389" s="142">
        <f>Q389*H389</f>
        <v>1.9146399999999999</v>
      </c>
      <c r="S389" s="142">
        <v>0</v>
      </c>
      <c r="T389" s="143">
        <f>S389*H389</f>
        <v>0</v>
      </c>
      <c r="AR389" s="144" t="s">
        <v>316</v>
      </c>
      <c r="AT389" s="144" t="s">
        <v>215</v>
      </c>
      <c r="AU389" s="144" t="s">
        <v>236</v>
      </c>
      <c r="AY389" s="19" t="s">
        <v>212</v>
      </c>
      <c r="BE389" s="145">
        <f>IF(N389="základní",J389,0)</f>
        <v>0</v>
      </c>
      <c r="BF389" s="145">
        <f>IF(N389="snížená",J389,0)</f>
        <v>0</v>
      </c>
      <c r="BG389" s="145">
        <f>IF(N389="zákl. přenesená",J389,0)</f>
        <v>0</v>
      </c>
      <c r="BH389" s="145">
        <f>IF(N389="sníž. přenesená",J389,0)</f>
        <v>0</v>
      </c>
      <c r="BI389" s="145">
        <f>IF(N389="nulová",J389,0)</f>
        <v>0</v>
      </c>
      <c r="BJ389" s="19" t="s">
        <v>77</v>
      </c>
      <c r="BK389" s="145">
        <f>ROUND(I389*H389,2)</f>
        <v>0</v>
      </c>
      <c r="BL389" s="19" t="s">
        <v>316</v>
      </c>
      <c r="BM389" s="144" t="s">
        <v>11050</v>
      </c>
    </row>
    <row r="390" spans="2:65" s="1" customFormat="1">
      <c r="B390" s="34"/>
      <c r="D390" s="146" t="s">
        <v>222</v>
      </c>
      <c r="F390" s="147" t="s">
        <v>11051</v>
      </c>
      <c r="I390" s="148"/>
      <c r="L390" s="34"/>
      <c r="M390" s="149"/>
      <c r="T390" s="55"/>
      <c r="AT390" s="19" t="s">
        <v>222</v>
      </c>
      <c r="AU390" s="19" t="s">
        <v>236</v>
      </c>
    </row>
    <row r="391" spans="2:65" s="14" customFormat="1">
      <c r="B391" s="170"/>
      <c r="D391" s="150" t="s">
        <v>226</v>
      </c>
      <c r="E391" s="171" t="s">
        <v>19</v>
      </c>
      <c r="F391" s="172" t="s">
        <v>11052</v>
      </c>
      <c r="H391" s="171" t="s">
        <v>19</v>
      </c>
      <c r="I391" s="173"/>
      <c r="L391" s="170"/>
      <c r="M391" s="174"/>
      <c r="T391" s="175"/>
      <c r="AT391" s="171" t="s">
        <v>226</v>
      </c>
      <c r="AU391" s="171" t="s">
        <v>236</v>
      </c>
      <c r="AV391" s="14" t="s">
        <v>77</v>
      </c>
      <c r="AW391" s="14" t="s">
        <v>31</v>
      </c>
      <c r="AX391" s="14" t="s">
        <v>69</v>
      </c>
      <c r="AY391" s="171" t="s">
        <v>212</v>
      </c>
    </row>
    <row r="392" spans="2:65" s="12" customFormat="1">
      <c r="B392" s="152"/>
      <c r="D392" s="150" t="s">
        <v>226</v>
      </c>
      <c r="E392" s="153" t="s">
        <v>19</v>
      </c>
      <c r="F392" s="154" t="s">
        <v>11053</v>
      </c>
      <c r="H392" s="155">
        <v>60.54</v>
      </c>
      <c r="I392" s="156"/>
      <c r="L392" s="152"/>
      <c r="M392" s="157"/>
      <c r="T392" s="158"/>
      <c r="AT392" s="153" t="s">
        <v>226</v>
      </c>
      <c r="AU392" s="153" t="s">
        <v>236</v>
      </c>
      <c r="AV392" s="12" t="s">
        <v>79</v>
      </c>
      <c r="AW392" s="12" t="s">
        <v>31</v>
      </c>
      <c r="AX392" s="12" t="s">
        <v>69</v>
      </c>
      <c r="AY392" s="153" t="s">
        <v>212</v>
      </c>
    </row>
    <row r="393" spans="2:65" s="12" customFormat="1">
      <c r="B393" s="152"/>
      <c r="D393" s="150" t="s">
        <v>226</v>
      </c>
      <c r="E393" s="153" t="s">
        <v>19</v>
      </c>
      <c r="F393" s="154" t="s">
        <v>11054</v>
      </c>
      <c r="H393" s="155">
        <v>43.08</v>
      </c>
      <c r="I393" s="156"/>
      <c r="L393" s="152"/>
      <c r="M393" s="157"/>
      <c r="T393" s="158"/>
      <c r="AT393" s="153" t="s">
        <v>226</v>
      </c>
      <c r="AU393" s="153" t="s">
        <v>236</v>
      </c>
      <c r="AV393" s="12" t="s">
        <v>79</v>
      </c>
      <c r="AW393" s="12" t="s">
        <v>31</v>
      </c>
      <c r="AX393" s="12" t="s">
        <v>69</v>
      </c>
      <c r="AY393" s="153" t="s">
        <v>212</v>
      </c>
    </row>
    <row r="394" spans="2:65" s="12" customFormat="1">
      <c r="B394" s="152"/>
      <c r="D394" s="150" t="s">
        <v>226</v>
      </c>
      <c r="E394" s="153" t="s">
        <v>19</v>
      </c>
      <c r="F394" s="154" t="s">
        <v>11055</v>
      </c>
      <c r="H394" s="155">
        <v>63.87</v>
      </c>
      <c r="I394" s="156"/>
      <c r="L394" s="152"/>
      <c r="M394" s="157"/>
      <c r="T394" s="158"/>
      <c r="AT394" s="153" t="s">
        <v>226</v>
      </c>
      <c r="AU394" s="153" t="s">
        <v>236</v>
      </c>
      <c r="AV394" s="12" t="s">
        <v>79</v>
      </c>
      <c r="AW394" s="12" t="s">
        <v>31</v>
      </c>
      <c r="AX394" s="12" t="s">
        <v>69</v>
      </c>
      <c r="AY394" s="153" t="s">
        <v>212</v>
      </c>
    </row>
    <row r="395" spans="2:65" s="12" customFormat="1">
      <c r="B395" s="152"/>
      <c r="D395" s="150" t="s">
        <v>226</v>
      </c>
      <c r="E395" s="153" t="s">
        <v>19</v>
      </c>
      <c r="F395" s="154" t="s">
        <v>11056</v>
      </c>
      <c r="H395" s="155">
        <v>39.020000000000003</v>
      </c>
      <c r="I395" s="156"/>
      <c r="L395" s="152"/>
      <c r="M395" s="157"/>
      <c r="T395" s="158"/>
      <c r="AT395" s="153" t="s">
        <v>226</v>
      </c>
      <c r="AU395" s="153" t="s">
        <v>236</v>
      </c>
      <c r="AV395" s="12" t="s">
        <v>79</v>
      </c>
      <c r="AW395" s="12" t="s">
        <v>31</v>
      </c>
      <c r="AX395" s="12" t="s">
        <v>69</v>
      </c>
      <c r="AY395" s="153" t="s">
        <v>212</v>
      </c>
    </row>
    <row r="396" spans="2:65" s="12" customFormat="1">
      <c r="B396" s="152"/>
      <c r="D396" s="150" t="s">
        <v>226</v>
      </c>
      <c r="E396" s="153" t="s">
        <v>19</v>
      </c>
      <c r="F396" s="154" t="s">
        <v>11057</v>
      </c>
      <c r="H396" s="155">
        <v>34.17</v>
      </c>
      <c r="I396" s="156"/>
      <c r="L396" s="152"/>
      <c r="M396" s="157"/>
      <c r="T396" s="158"/>
      <c r="AT396" s="153" t="s">
        <v>226</v>
      </c>
      <c r="AU396" s="153" t="s">
        <v>236</v>
      </c>
      <c r="AV396" s="12" t="s">
        <v>79</v>
      </c>
      <c r="AW396" s="12" t="s">
        <v>31</v>
      </c>
      <c r="AX396" s="12" t="s">
        <v>69</v>
      </c>
      <c r="AY396" s="153" t="s">
        <v>212</v>
      </c>
    </row>
    <row r="397" spans="2:65" s="12" customFormat="1">
      <c r="B397" s="152"/>
      <c r="D397" s="150" t="s">
        <v>226</v>
      </c>
      <c r="E397" s="153" t="s">
        <v>19</v>
      </c>
      <c r="F397" s="154" t="s">
        <v>11058</v>
      </c>
      <c r="H397" s="155">
        <v>29.78</v>
      </c>
      <c r="I397" s="156"/>
      <c r="L397" s="152"/>
      <c r="M397" s="157"/>
      <c r="T397" s="158"/>
      <c r="AT397" s="153" t="s">
        <v>226</v>
      </c>
      <c r="AU397" s="153" t="s">
        <v>236</v>
      </c>
      <c r="AV397" s="12" t="s">
        <v>79</v>
      </c>
      <c r="AW397" s="12" t="s">
        <v>31</v>
      </c>
      <c r="AX397" s="12" t="s">
        <v>69</v>
      </c>
      <c r="AY397" s="153" t="s">
        <v>212</v>
      </c>
    </row>
    <row r="398" spans="2:65" s="12" customFormat="1">
      <c r="B398" s="152"/>
      <c r="D398" s="150" t="s">
        <v>226</v>
      </c>
      <c r="E398" s="153" t="s">
        <v>19</v>
      </c>
      <c r="F398" s="154" t="s">
        <v>11059</v>
      </c>
      <c r="H398" s="155">
        <v>47.09</v>
      </c>
      <c r="I398" s="156"/>
      <c r="L398" s="152"/>
      <c r="M398" s="157"/>
      <c r="T398" s="158"/>
      <c r="AT398" s="153" t="s">
        <v>226</v>
      </c>
      <c r="AU398" s="153" t="s">
        <v>236</v>
      </c>
      <c r="AV398" s="12" t="s">
        <v>79</v>
      </c>
      <c r="AW398" s="12" t="s">
        <v>31</v>
      </c>
      <c r="AX398" s="12" t="s">
        <v>69</v>
      </c>
      <c r="AY398" s="153" t="s">
        <v>212</v>
      </c>
    </row>
    <row r="399" spans="2:65" s="12" customFormat="1">
      <c r="B399" s="152"/>
      <c r="D399" s="150" t="s">
        <v>226</v>
      </c>
      <c r="E399" s="153" t="s">
        <v>19</v>
      </c>
      <c r="F399" s="154" t="s">
        <v>11060</v>
      </c>
      <c r="H399" s="155">
        <v>24.35</v>
      </c>
      <c r="I399" s="156"/>
      <c r="L399" s="152"/>
      <c r="M399" s="157"/>
      <c r="T399" s="158"/>
      <c r="AT399" s="153" t="s">
        <v>226</v>
      </c>
      <c r="AU399" s="153" t="s">
        <v>236</v>
      </c>
      <c r="AV399" s="12" t="s">
        <v>79</v>
      </c>
      <c r="AW399" s="12" t="s">
        <v>31</v>
      </c>
      <c r="AX399" s="12" t="s">
        <v>69</v>
      </c>
      <c r="AY399" s="153" t="s">
        <v>212</v>
      </c>
    </row>
    <row r="400" spans="2:65" s="13" customFormat="1">
      <c r="B400" s="159"/>
      <c r="D400" s="150" t="s">
        <v>226</v>
      </c>
      <c r="E400" s="160" t="s">
        <v>19</v>
      </c>
      <c r="F400" s="161" t="s">
        <v>228</v>
      </c>
      <c r="H400" s="162">
        <v>341.9</v>
      </c>
      <c r="I400" s="163"/>
      <c r="L400" s="159"/>
      <c r="M400" s="164"/>
      <c r="T400" s="165"/>
      <c r="AT400" s="160" t="s">
        <v>226</v>
      </c>
      <c r="AU400" s="160" t="s">
        <v>236</v>
      </c>
      <c r="AV400" s="13" t="s">
        <v>229</v>
      </c>
      <c r="AW400" s="13" t="s">
        <v>31</v>
      </c>
      <c r="AX400" s="13" t="s">
        <v>77</v>
      </c>
      <c r="AY400" s="160" t="s">
        <v>212</v>
      </c>
    </row>
    <row r="401" spans="2:65" s="1" customFormat="1" ht="24.2" customHeight="1">
      <c r="B401" s="34"/>
      <c r="C401" s="133" t="s">
        <v>815</v>
      </c>
      <c r="D401" s="133" t="s">
        <v>215</v>
      </c>
      <c r="E401" s="134" t="s">
        <v>11061</v>
      </c>
      <c r="F401" s="135" t="s">
        <v>11062</v>
      </c>
      <c r="G401" s="136" t="s">
        <v>536</v>
      </c>
      <c r="H401" s="137">
        <v>158.80000000000001</v>
      </c>
      <c r="I401" s="138"/>
      <c r="J401" s="139">
        <f>ROUND(I401*H401,2)</f>
        <v>0</v>
      </c>
      <c r="K401" s="135" t="s">
        <v>219</v>
      </c>
      <c r="L401" s="34"/>
      <c r="M401" s="140" t="s">
        <v>19</v>
      </c>
      <c r="N401" s="141" t="s">
        <v>40</v>
      </c>
      <c r="P401" s="142">
        <f>O401*H401</f>
        <v>0</v>
      </c>
      <c r="Q401" s="142">
        <v>7.4700000000000001E-3</v>
      </c>
      <c r="R401" s="142">
        <f>Q401*H401</f>
        <v>1.1862360000000001</v>
      </c>
      <c r="S401" s="142">
        <v>0</v>
      </c>
      <c r="T401" s="143">
        <f>S401*H401</f>
        <v>0</v>
      </c>
      <c r="AR401" s="144" t="s">
        <v>316</v>
      </c>
      <c r="AT401" s="144" t="s">
        <v>215</v>
      </c>
      <c r="AU401" s="144" t="s">
        <v>236</v>
      </c>
      <c r="AY401" s="19" t="s">
        <v>212</v>
      </c>
      <c r="BE401" s="145">
        <f>IF(N401="základní",J401,0)</f>
        <v>0</v>
      </c>
      <c r="BF401" s="145">
        <f>IF(N401="snížená",J401,0)</f>
        <v>0</v>
      </c>
      <c r="BG401" s="145">
        <f>IF(N401="zákl. přenesená",J401,0)</f>
        <v>0</v>
      </c>
      <c r="BH401" s="145">
        <f>IF(N401="sníž. přenesená",J401,0)</f>
        <v>0</v>
      </c>
      <c r="BI401" s="145">
        <f>IF(N401="nulová",J401,0)</f>
        <v>0</v>
      </c>
      <c r="BJ401" s="19" t="s">
        <v>77</v>
      </c>
      <c r="BK401" s="145">
        <f>ROUND(I401*H401,2)</f>
        <v>0</v>
      </c>
      <c r="BL401" s="19" t="s">
        <v>316</v>
      </c>
      <c r="BM401" s="144" t="s">
        <v>11063</v>
      </c>
    </row>
    <row r="402" spans="2:65" s="1" customFormat="1">
      <c r="B402" s="34"/>
      <c r="D402" s="146" t="s">
        <v>222</v>
      </c>
      <c r="F402" s="147" t="s">
        <v>11064</v>
      </c>
      <c r="I402" s="148"/>
      <c r="L402" s="34"/>
      <c r="M402" s="149"/>
      <c r="T402" s="55"/>
      <c r="AT402" s="19" t="s">
        <v>222</v>
      </c>
      <c r="AU402" s="19" t="s">
        <v>236</v>
      </c>
    </row>
    <row r="403" spans="2:65" s="14" customFormat="1">
      <c r="B403" s="170"/>
      <c r="D403" s="150" t="s">
        <v>226</v>
      </c>
      <c r="E403" s="171" t="s">
        <v>19</v>
      </c>
      <c r="F403" s="172" t="s">
        <v>11065</v>
      </c>
      <c r="H403" s="171" t="s">
        <v>19</v>
      </c>
      <c r="I403" s="173"/>
      <c r="L403" s="170"/>
      <c r="M403" s="174"/>
      <c r="T403" s="175"/>
      <c r="AT403" s="171" t="s">
        <v>226</v>
      </c>
      <c r="AU403" s="171" t="s">
        <v>236</v>
      </c>
      <c r="AV403" s="14" t="s">
        <v>77</v>
      </c>
      <c r="AW403" s="14" t="s">
        <v>31</v>
      </c>
      <c r="AX403" s="14" t="s">
        <v>69</v>
      </c>
      <c r="AY403" s="171" t="s">
        <v>212</v>
      </c>
    </row>
    <row r="404" spans="2:65" s="12" customFormat="1">
      <c r="B404" s="152"/>
      <c r="D404" s="150" t="s">
        <v>226</v>
      </c>
      <c r="E404" s="153" t="s">
        <v>19</v>
      </c>
      <c r="F404" s="154" t="s">
        <v>11066</v>
      </c>
      <c r="H404" s="155">
        <v>8.56</v>
      </c>
      <c r="I404" s="156"/>
      <c r="L404" s="152"/>
      <c r="M404" s="157"/>
      <c r="T404" s="158"/>
      <c r="AT404" s="153" t="s">
        <v>226</v>
      </c>
      <c r="AU404" s="153" t="s">
        <v>236</v>
      </c>
      <c r="AV404" s="12" t="s">
        <v>79</v>
      </c>
      <c r="AW404" s="12" t="s">
        <v>31</v>
      </c>
      <c r="AX404" s="12" t="s">
        <v>69</v>
      </c>
      <c r="AY404" s="153" t="s">
        <v>212</v>
      </c>
    </row>
    <row r="405" spans="2:65" s="12" customFormat="1">
      <c r="B405" s="152"/>
      <c r="D405" s="150" t="s">
        <v>226</v>
      </c>
      <c r="E405" s="153" t="s">
        <v>19</v>
      </c>
      <c r="F405" s="154" t="s">
        <v>11067</v>
      </c>
      <c r="H405" s="155">
        <v>32.65</v>
      </c>
      <c r="I405" s="156"/>
      <c r="L405" s="152"/>
      <c r="M405" s="157"/>
      <c r="T405" s="158"/>
      <c r="AT405" s="153" t="s">
        <v>226</v>
      </c>
      <c r="AU405" s="153" t="s">
        <v>236</v>
      </c>
      <c r="AV405" s="12" t="s">
        <v>79</v>
      </c>
      <c r="AW405" s="12" t="s">
        <v>31</v>
      </c>
      <c r="AX405" s="12" t="s">
        <v>69</v>
      </c>
      <c r="AY405" s="153" t="s">
        <v>212</v>
      </c>
    </row>
    <row r="406" spans="2:65" s="12" customFormat="1">
      <c r="B406" s="152"/>
      <c r="D406" s="150" t="s">
        <v>226</v>
      </c>
      <c r="E406" s="153" t="s">
        <v>19</v>
      </c>
      <c r="F406" s="154" t="s">
        <v>11068</v>
      </c>
      <c r="H406" s="155">
        <v>7.35</v>
      </c>
      <c r="I406" s="156"/>
      <c r="L406" s="152"/>
      <c r="M406" s="157"/>
      <c r="T406" s="158"/>
      <c r="AT406" s="153" t="s">
        <v>226</v>
      </c>
      <c r="AU406" s="153" t="s">
        <v>236</v>
      </c>
      <c r="AV406" s="12" t="s">
        <v>79</v>
      </c>
      <c r="AW406" s="12" t="s">
        <v>31</v>
      </c>
      <c r="AX406" s="12" t="s">
        <v>69</v>
      </c>
      <c r="AY406" s="153" t="s">
        <v>212</v>
      </c>
    </row>
    <row r="407" spans="2:65" s="12" customFormat="1">
      <c r="B407" s="152"/>
      <c r="D407" s="150" t="s">
        <v>226</v>
      </c>
      <c r="E407" s="153" t="s">
        <v>19</v>
      </c>
      <c r="F407" s="154" t="s">
        <v>11069</v>
      </c>
      <c r="H407" s="155">
        <v>6.79</v>
      </c>
      <c r="I407" s="156"/>
      <c r="L407" s="152"/>
      <c r="M407" s="157"/>
      <c r="T407" s="158"/>
      <c r="AT407" s="153" t="s">
        <v>226</v>
      </c>
      <c r="AU407" s="153" t="s">
        <v>236</v>
      </c>
      <c r="AV407" s="12" t="s">
        <v>79</v>
      </c>
      <c r="AW407" s="12" t="s">
        <v>31</v>
      </c>
      <c r="AX407" s="12" t="s">
        <v>69</v>
      </c>
      <c r="AY407" s="153" t="s">
        <v>212</v>
      </c>
    </row>
    <row r="408" spans="2:65" s="12" customFormat="1">
      <c r="B408" s="152"/>
      <c r="D408" s="150" t="s">
        <v>226</v>
      </c>
      <c r="E408" s="153" t="s">
        <v>19</v>
      </c>
      <c r="F408" s="154" t="s">
        <v>11070</v>
      </c>
      <c r="H408" s="155">
        <v>27.22</v>
      </c>
      <c r="I408" s="156"/>
      <c r="L408" s="152"/>
      <c r="M408" s="157"/>
      <c r="T408" s="158"/>
      <c r="AT408" s="153" t="s">
        <v>226</v>
      </c>
      <c r="AU408" s="153" t="s">
        <v>236</v>
      </c>
      <c r="AV408" s="12" t="s">
        <v>79</v>
      </c>
      <c r="AW408" s="12" t="s">
        <v>31</v>
      </c>
      <c r="AX408" s="12" t="s">
        <v>69</v>
      </c>
      <c r="AY408" s="153" t="s">
        <v>212</v>
      </c>
    </row>
    <row r="409" spans="2:65" s="12" customFormat="1">
      <c r="B409" s="152"/>
      <c r="D409" s="150" t="s">
        <v>226</v>
      </c>
      <c r="E409" s="153" t="s">
        <v>19</v>
      </c>
      <c r="F409" s="154" t="s">
        <v>11071</v>
      </c>
      <c r="H409" s="155">
        <v>15.08</v>
      </c>
      <c r="I409" s="156"/>
      <c r="L409" s="152"/>
      <c r="M409" s="157"/>
      <c r="T409" s="158"/>
      <c r="AT409" s="153" t="s">
        <v>226</v>
      </c>
      <c r="AU409" s="153" t="s">
        <v>236</v>
      </c>
      <c r="AV409" s="12" t="s">
        <v>79</v>
      </c>
      <c r="AW409" s="12" t="s">
        <v>31</v>
      </c>
      <c r="AX409" s="12" t="s">
        <v>69</v>
      </c>
      <c r="AY409" s="153" t="s">
        <v>212</v>
      </c>
    </row>
    <row r="410" spans="2:65" s="12" customFormat="1">
      <c r="B410" s="152"/>
      <c r="D410" s="150" t="s">
        <v>226</v>
      </c>
      <c r="E410" s="153" t="s">
        <v>19</v>
      </c>
      <c r="F410" s="154" t="s">
        <v>11072</v>
      </c>
      <c r="H410" s="155">
        <v>29.6</v>
      </c>
      <c r="I410" s="156"/>
      <c r="L410" s="152"/>
      <c r="M410" s="157"/>
      <c r="T410" s="158"/>
      <c r="AT410" s="153" t="s">
        <v>226</v>
      </c>
      <c r="AU410" s="153" t="s">
        <v>236</v>
      </c>
      <c r="AV410" s="12" t="s">
        <v>79</v>
      </c>
      <c r="AW410" s="12" t="s">
        <v>31</v>
      </c>
      <c r="AX410" s="12" t="s">
        <v>69</v>
      </c>
      <c r="AY410" s="153" t="s">
        <v>212</v>
      </c>
    </row>
    <row r="411" spans="2:65" s="12" customFormat="1">
      <c r="B411" s="152"/>
      <c r="D411" s="150" t="s">
        <v>226</v>
      </c>
      <c r="E411" s="153" t="s">
        <v>19</v>
      </c>
      <c r="F411" s="154" t="s">
        <v>11073</v>
      </c>
      <c r="H411" s="155">
        <v>31.55</v>
      </c>
      <c r="I411" s="156"/>
      <c r="L411" s="152"/>
      <c r="M411" s="157"/>
      <c r="T411" s="158"/>
      <c r="AT411" s="153" t="s">
        <v>226</v>
      </c>
      <c r="AU411" s="153" t="s">
        <v>236</v>
      </c>
      <c r="AV411" s="12" t="s">
        <v>79</v>
      </c>
      <c r="AW411" s="12" t="s">
        <v>31</v>
      </c>
      <c r="AX411" s="12" t="s">
        <v>69</v>
      </c>
      <c r="AY411" s="153" t="s">
        <v>212</v>
      </c>
    </row>
    <row r="412" spans="2:65" s="13" customFormat="1">
      <c r="B412" s="159"/>
      <c r="D412" s="150" t="s">
        <v>226</v>
      </c>
      <c r="E412" s="160" t="s">
        <v>19</v>
      </c>
      <c r="F412" s="161" t="s">
        <v>228</v>
      </c>
      <c r="H412" s="162">
        <v>158.80000000000001</v>
      </c>
      <c r="I412" s="163"/>
      <c r="L412" s="159"/>
      <c r="M412" s="164"/>
      <c r="T412" s="165"/>
      <c r="AT412" s="160" t="s">
        <v>226</v>
      </c>
      <c r="AU412" s="160" t="s">
        <v>236</v>
      </c>
      <c r="AV412" s="13" t="s">
        <v>229</v>
      </c>
      <c r="AW412" s="13" t="s">
        <v>31</v>
      </c>
      <c r="AX412" s="13" t="s">
        <v>77</v>
      </c>
      <c r="AY412" s="160" t="s">
        <v>212</v>
      </c>
    </row>
    <row r="413" spans="2:65" s="1" customFormat="1" ht="24.2" customHeight="1">
      <c r="B413" s="34"/>
      <c r="C413" s="133" t="s">
        <v>824</v>
      </c>
      <c r="D413" s="133" t="s">
        <v>215</v>
      </c>
      <c r="E413" s="134" t="s">
        <v>11074</v>
      </c>
      <c r="F413" s="135" t="s">
        <v>11075</v>
      </c>
      <c r="G413" s="136" t="s">
        <v>536</v>
      </c>
      <c r="H413" s="137">
        <v>7.89</v>
      </c>
      <c r="I413" s="138"/>
      <c r="J413" s="139">
        <f>ROUND(I413*H413,2)</f>
        <v>0</v>
      </c>
      <c r="K413" s="135" t="s">
        <v>219</v>
      </c>
      <c r="L413" s="34"/>
      <c r="M413" s="140" t="s">
        <v>19</v>
      </c>
      <c r="N413" s="141" t="s">
        <v>40</v>
      </c>
      <c r="P413" s="142">
        <f>O413*H413</f>
        <v>0</v>
      </c>
      <c r="Q413" s="142">
        <v>8.1700000000000002E-3</v>
      </c>
      <c r="R413" s="142">
        <f>Q413*H413</f>
        <v>6.4461299999999999E-2</v>
      </c>
      <c r="S413" s="142">
        <v>0</v>
      </c>
      <c r="T413" s="143">
        <f>S413*H413</f>
        <v>0</v>
      </c>
      <c r="AR413" s="144" t="s">
        <v>316</v>
      </c>
      <c r="AT413" s="144" t="s">
        <v>215</v>
      </c>
      <c r="AU413" s="144" t="s">
        <v>236</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11076</v>
      </c>
    </row>
    <row r="414" spans="2:65" s="1" customFormat="1">
      <c r="B414" s="34"/>
      <c r="D414" s="146" t="s">
        <v>222</v>
      </c>
      <c r="F414" s="147" t="s">
        <v>11077</v>
      </c>
      <c r="I414" s="148"/>
      <c r="L414" s="34"/>
      <c r="M414" s="149"/>
      <c r="T414" s="55"/>
      <c r="AT414" s="19" t="s">
        <v>222</v>
      </c>
      <c r="AU414" s="19" t="s">
        <v>236</v>
      </c>
    </row>
    <row r="415" spans="2:65" s="14" customFormat="1">
      <c r="B415" s="170"/>
      <c r="D415" s="150" t="s">
        <v>226</v>
      </c>
      <c r="E415" s="171" t="s">
        <v>19</v>
      </c>
      <c r="F415" s="172" t="s">
        <v>11078</v>
      </c>
      <c r="H415" s="171" t="s">
        <v>19</v>
      </c>
      <c r="I415" s="173"/>
      <c r="L415" s="170"/>
      <c r="M415" s="174"/>
      <c r="T415" s="175"/>
      <c r="AT415" s="171" t="s">
        <v>226</v>
      </c>
      <c r="AU415" s="171" t="s">
        <v>236</v>
      </c>
      <c r="AV415" s="14" t="s">
        <v>77</v>
      </c>
      <c r="AW415" s="14" t="s">
        <v>31</v>
      </c>
      <c r="AX415" s="14" t="s">
        <v>69</v>
      </c>
      <c r="AY415" s="171" t="s">
        <v>212</v>
      </c>
    </row>
    <row r="416" spans="2:65" s="12" customFormat="1">
      <c r="B416" s="152"/>
      <c r="D416" s="150" t="s">
        <v>226</v>
      </c>
      <c r="E416" s="153" t="s">
        <v>19</v>
      </c>
      <c r="F416" s="154" t="s">
        <v>11079</v>
      </c>
      <c r="H416" s="155">
        <v>0.47</v>
      </c>
      <c r="I416" s="156"/>
      <c r="L416" s="152"/>
      <c r="M416" s="157"/>
      <c r="T416" s="158"/>
      <c r="AT416" s="153" t="s">
        <v>226</v>
      </c>
      <c r="AU416" s="153" t="s">
        <v>236</v>
      </c>
      <c r="AV416" s="12" t="s">
        <v>79</v>
      </c>
      <c r="AW416" s="12" t="s">
        <v>31</v>
      </c>
      <c r="AX416" s="12" t="s">
        <v>69</v>
      </c>
      <c r="AY416" s="153" t="s">
        <v>212</v>
      </c>
    </row>
    <row r="417" spans="2:65" s="12" customFormat="1">
      <c r="B417" s="152"/>
      <c r="D417" s="150" t="s">
        <v>226</v>
      </c>
      <c r="E417" s="153" t="s">
        <v>19</v>
      </c>
      <c r="F417" s="154" t="s">
        <v>11080</v>
      </c>
      <c r="H417" s="155">
        <v>6.41</v>
      </c>
      <c r="I417" s="156"/>
      <c r="L417" s="152"/>
      <c r="M417" s="157"/>
      <c r="T417" s="158"/>
      <c r="AT417" s="153" t="s">
        <v>226</v>
      </c>
      <c r="AU417" s="153" t="s">
        <v>236</v>
      </c>
      <c r="AV417" s="12" t="s">
        <v>79</v>
      </c>
      <c r="AW417" s="12" t="s">
        <v>31</v>
      </c>
      <c r="AX417" s="12" t="s">
        <v>69</v>
      </c>
      <c r="AY417" s="153" t="s">
        <v>212</v>
      </c>
    </row>
    <row r="418" spans="2:65" s="12" customFormat="1">
      <c r="B418" s="152"/>
      <c r="D418" s="150" t="s">
        <v>226</v>
      </c>
      <c r="E418" s="153" t="s">
        <v>19</v>
      </c>
      <c r="F418" s="154" t="s">
        <v>11081</v>
      </c>
      <c r="H418" s="155">
        <v>1.01</v>
      </c>
      <c r="I418" s="156"/>
      <c r="L418" s="152"/>
      <c r="M418" s="157"/>
      <c r="T418" s="158"/>
      <c r="AT418" s="153" t="s">
        <v>226</v>
      </c>
      <c r="AU418" s="153" t="s">
        <v>236</v>
      </c>
      <c r="AV418" s="12" t="s">
        <v>79</v>
      </c>
      <c r="AW418" s="12" t="s">
        <v>31</v>
      </c>
      <c r="AX418" s="12" t="s">
        <v>69</v>
      </c>
      <c r="AY418" s="153" t="s">
        <v>212</v>
      </c>
    </row>
    <row r="419" spans="2:65" s="13" customFormat="1">
      <c r="B419" s="159"/>
      <c r="D419" s="150" t="s">
        <v>226</v>
      </c>
      <c r="E419" s="160" t="s">
        <v>19</v>
      </c>
      <c r="F419" s="161" t="s">
        <v>228</v>
      </c>
      <c r="H419" s="162">
        <v>7.89</v>
      </c>
      <c r="I419" s="163"/>
      <c r="L419" s="159"/>
      <c r="M419" s="164"/>
      <c r="T419" s="165"/>
      <c r="AT419" s="160" t="s">
        <v>226</v>
      </c>
      <c r="AU419" s="160" t="s">
        <v>236</v>
      </c>
      <c r="AV419" s="13" t="s">
        <v>229</v>
      </c>
      <c r="AW419" s="13" t="s">
        <v>31</v>
      </c>
      <c r="AX419" s="13" t="s">
        <v>77</v>
      </c>
      <c r="AY419" s="160" t="s">
        <v>212</v>
      </c>
    </row>
    <row r="420" spans="2:65" s="1" customFormat="1" ht="24.2" customHeight="1">
      <c r="B420" s="34"/>
      <c r="C420" s="133" t="s">
        <v>832</v>
      </c>
      <c r="D420" s="133" t="s">
        <v>215</v>
      </c>
      <c r="E420" s="134" t="s">
        <v>11082</v>
      </c>
      <c r="F420" s="135" t="s">
        <v>11083</v>
      </c>
      <c r="G420" s="136" t="s">
        <v>536</v>
      </c>
      <c r="H420" s="137">
        <v>136.31</v>
      </c>
      <c r="I420" s="138"/>
      <c r="J420" s="139">
        <f>ROUND(I420*H420,2)</f>
        <v>0</v>
      </c>
      <c r="K420" s="135" t="s">
        <v>219</v>
      </c>
      <c r="L420" s="34"/>
      <c r="M420" s="140" t="s">
        <v>19</v>
      </c>
      <c r="N420" s="141" t="s">
        <v>40</v>
      </c>
      <c r="P420" s="142">
        <f>O420*H420</f>
        <v>0</v>
      </c>
      <c r="Q420" s="142">
        <v>1.187E-2</v>
      </c>
      <c r="R420" s="142">
        <f>Q420*H420</f>
        <v>1.6179997000000002</v>
      </c>
      <c r="S420" s="142">
        <v>0</v>
      </c>
      <c r="T420" s="143">
        <f>S420*H420</f>
        <v>0</v>
      </c>
      <c r="AR420" s="144" t="s">
        <v>316</v>
      </c>
      <c r="AT420" s="144" t="s">
        <v>215</v>
      </c>
      <c r="AU420" s="144" t="s">
        <v>236</v>
      </c>
      <c r="AY420" s="19" t="s">
        <v>212</v>
      </c>
      <c r="BE420" s="145">
        <f>IF(N420="základní",J420,0)</f>
        <v>0</v>
      </c>
      <c r="BF420" s="145">
        <f>IF(N420="snížená",J420,0)</f>
        <v>0</v>
      </c>
      <c r="BG420" s="145">
        <f>IF(N420="zákl. přenesená",J420,0)</f>
        <v>0</v>
      </c>
      <c r="BH420" s="145">
        <f>IF(N420="sníž. přenesená",J420,0)</f>
        <v>0</v>
      </c>
      <c r="BI420" s="145">
        <f>IF(N420="nulová",J420,0)</f>
        <v>0</v>
      </c>
      <c r="BJ420" s="19" t="s">
        <v>77</v>
      </c>
      <c r="BK420" s="145">
        <f>ROUND(I420*H420,2)</f>
        <v>0</v>
      </c>
      <c r="BL420" s="19" t="s">
        <v>316</v>
      </c>
      <c r="BM420" s="144" t="s">
        <v>11084</v>
      </c>
    </row>
    <row r="421" spans="2:65" s="1" customFormat="1">
      <c r="B421" s="34"/>
      <c r="D421" s="146" t="s">
        <v>222</v>
      </c>
      <c r="F421" s="147" t="s">
        <v>11085</v>
      </c>
      <c r="I421" s="148"/>
      <c r="L421" s="34"/>
      <c r="M421" s="149"/>
      <c r="T421" s="55"/>
      <c r="AT421" s="19" t="s">
        <v>222</v>
      </c>
      <c r="AU421" s="19" t="s">
        <v>236</v>
      </c>
    </row>
    <row r="422" spans="2:65" s="14" customFormat="1">
      <c r="B422" s="170"/>
      <c r="D422" s="150" t="s">
        <v>226</v>
      </c>
      <c r="E422" s="171" t="s">
        <v>19</v>
      </c>
      <c r="F422" s="172" t="s">
        <v>11086</v>
      </c>
      <c r="H422" s="171" t="s">
        <v>19</v>
      </c>
      <c r="I422" s="173"/>
      <c r="L422" s="170"/>
      <c r="M422" s="174"/>
      <c r="T422" s="175"/>
      <c r="AT422" s="171" t="s">
        <v>226</v>
      </c>
      <c r="AU422" s="171" t="s">
        <v>236</v>
      </c>
      <c r="AV422" s="14" t="s">
        <v>77</v>
      </c>
      <c r="AW422" s="14" t="s">
        <v>31</v>
      </c>
      <c r="AX422" s="14" t="s">
        <v>69</v>
      </c>
      <c r="AY422" s="171" t="s">
        <v>212</v>
      </c>
    </row>
    <row r="423" spans="2:65" s="12" customFormat="1">
      <c r="B423" s="152"/>
      <c r="D423" s="150" t="s">
        <v>226</v>
      </c>
      <c r="E423" s="153" t="s">
        <v>19</v>
      </c>
      <c r="F423" s="154" t="s">
        <v>11087</v>
      </c>
      <c r="H423" s="155">
        <v>0.94</v>
      </c>
      <c r="I423" s="156"/>
      <c r="L423" s="152"/>
      <c r="M423" s="157"/>
      <c r="T423" s="158"/>
      <c r="AT423" s="153" t="s">
        <v>226</v>
      </c>
      <c r="AU423" s="153" t="s">
        <v>236</v>
      </c>
      <c r="AV423" s="12" t="s">
        <v>79</v>
      </c>
      <c r="AW423" s="12" t="s">
        <v>31</v>
      </c>
      <c r="AX423" s="12" t="s">
        <v>69</v>
      </c>
      <c r="AY423" s="153" t="s">
        <v>212</v>
      </c>
    </row>
    <row r="424" spans="2:65" s="12" customFormat="1">
      <c r="B424" s="152"/>
      <c r="D424" s="150" t="s">
        <v>226</v>
      </c>
      <c r="E424" s="153" t="s">
        <v>19</v>
      </c>
      <c r="F424" s="154" t="s">
        <v>11088</v>
      </c>
      <c r="H424" s="155">
        <v>7.59</v>
      </c>
      <c r="I424" s="156"/>
      <c r="L424" s="152"/>
      <c r="M424" s="157"/>
      <c r="T424" s="158"/>
      <c r="AT424" s="153" t="s">
        <v>226</v>
      </c>
      <c r="AU424" s="153" t="s">
        <v>236</v>
      </c>
      <c r="AV424" s="12" t="s">
        <v>79</v>
      </c>
      <c r="AW424" s="12" t="s">
        <v>31</v>
      </c>
      <c r="AX424" s="12" t="s">
        <v>69</v>
      </c>
      <c r="AY424" s="153" t="s">
        <v>212</v>
      </c>
    </row>
    <row r="425" spans="2:65" s="12" customFormat="1">
      <c r="B425" s="152"/>
      <c r="D425" s="150" t="s">
        <v>226</v>
      </c>
      <c r="E425" s="153" t="s">
        <v>19</v>
      </c>
      <c r="F425" s="154" t="s">
        <v>11089</v>
      </c>
      <c r="H425" s="155">
        <v>8.0500000000000007</v>
      </c>
      <c r="I425" s="156"/>
      <c r="L425" s="152"/>
      <c r="M425" s="157"/>
      <c r="T425" s="158"/>
      <c r="AT425" s="153" t="s">
        <v>226</v>
      </c>
      <c r="AU425" s="153" t="s">
        <v>236</v>
      </c>
      <c r="AV425" s="12" t="s">
        <v>79</v>
      </c>
      <c r="AW425" s="12" t="s">
        <v>31</v>
      </c>
      <c r="AX425" s="12" t="s">
        <v>69</v>
      </c>
      <c r="AY425" s="153" t="s">
        <v>212</v>
      </c>
    </row>
    <row r="426" spans="2:65" s="12" customFormat="1">
      <c r="B426" s="152"/>
      <c r="D426" s="150" t="s">
        <v>226</v>
      </c>
      <c r="E426" s="153" t="s">
        <v>19</v>
      </c>
      <c r="F426" s="154" t="s">
        <v>11090</v>
      </c>
      <c r="H426" s="155">
        <v>7.92</v>
      </c>
      <c r="I426" s="156"/>
      <c r="L426" s="152"/>
      <c r="M426" s="157"/>
      <c r="T426" s="158"/>
      <c r="AT426" s="153" t="s">
        <v>226</v>
      </c>
      <c r="AU426" s="153" t="s">
        <v>236</v>
      </c>
      <c r="AV426" s="12" t="s">
        <v>79</v>
      </c>
      <c r="AW426" s="12" t="s">
        <v>31</v>
      </c>
      <c r="AX426" s="12" t="s">
        <v>69</v>
      </c>
      <c r="AY426" s="153" t="s">
        <v>212</v>
      </c>
    </row>
    <row r="427" spans="2:65" s="12" customFormat="1">
      <c r="B427" s="152"/>
      <c r="D427" s="150" t="s">
        <v>226</v>
      </c>
      <c r="E427" s="153" t="s">
        <v>19</v>
      </c>
      <c r="F427" s="154" t="s">
        <v>11091</v>
      </c>
      <c r="H427" s="155">
        <v>3.16</v>
      </c>
      <c r="I427" s="156"/>
      <c r="L427" s="152"/>
      <c r="M427" s="157"/>
      <c r="T427" s="158"/>
      <c r="AT427" s="153" t="s">
        <v>226</v>
      </c>
      <c r="AU427" s="153" t="s">
        <v>236</v>
      </c>
      <c r="AV427" s="12" t="s">
        <v>79</v>
      </c>
      <c r="AW427" s="12" t="s">
        <v>31</v>
      </c>
      <c r="AX427" s="12" t="s">
        <v>69</v>
      </c>
      <c r="AY427" s="153" t="s">
        <v>212</v>
      </c>
    </row>
    <row r="428" spans="2:65" s="12" customFormat="1">
      <c r="B428" s="152"/>
      <c r="D428" s="150" t="s">
        <v>226</v>
      </c>
      <c r="E428" s="153" t="s">
        <v>19</v>
      </c>
      <c r="F428" s="154" t="s">
        <v>11092</v>
      </c>
      <c r="H428" s="155">
        <v>108.65</v>
      </c>
      <c r="I428" s="156"/>
      <c r="L428" s="152"/>
      <c r="M428" s="157"/>
      <c r="T428" s="158"/>
      <c r="AT428" s="153" t="s">
        <v>226</v>
      </c>
      <c r="AU428" s="153" t="s">
        <v>236</v>
      </c>
      <c r="AV428" s="12" t="s">
        <v>79</v>
      </c>
      <c r="AW428" s="12" t="s">
        <v>31</v>
      </c>
      <c r="AX428" s="12" t="s">
        <v>69</v>
      </c>
      <c r="AY428" s="153" t="s">
        <v>212</v>
      </c>
    </row>
    <row r="429" spans="2:65" s="13" customFormat="1">
      <c r="B429" s="159"/>
      <c r="D429" s="150" t="s">
        <v>226</v>
      </c>
      <c r="E429" s="160" t="s">
        <v>19</v>
      </c>
      <c r="F429" s="161" t="s">
        <v>228</v>
      </c>
      <c r="H429" s="162">
        <v>136.31</v>
      </c>
      <c r="I429" s="163"/>
      <c r="L429" s="159"/>
      <c r="M429" s="164"/>
      <c r="T429" s="165"/>
      <c r="AT429" s="160" t="s">
        <v>226</v>
      </c>
      <c r="AU429" s="160" t="s">
        <v>236</v>
      </c>
      <c r="AV429" s="13" t="s">
        <v>229</v>
      </c>
      <c r="AW429" s="13" t="s">
        <v>31</v>
      </c>
      <c r="AX429" s="13" t="s">
        <v>77</v>
      </c>
      <c r="AY429" s="160" t="s">
        <v>212</v>
      </c>
    </row>
    <row r="430" spans="2:65" s="1" customFormat="1" ht="24.2" customHeight="1">
      <c r="B430" s="34"/>
      <c r="C430" s="133" t="s">
        <v>839</v>
      </c>
      <c r="D430" s="133" t="s">
        <v>215</v>
      </c>
      <c r="E430" s="134" t="s">
        <v>11093</v>
      </c>
      <c r="F430" s="135" t="s">
        <v>11094</v>
      </c>
      <c r="G430" s="136" t="s">
        <v>536</v>
      </c>
      <c r="H430" s="137">
        <v>102.54</v>
      </c>
      <c r="I430" s="138"/>
      <c r="J430" s="139">
        <f>ROUND(I430*H430,2)</f>
        <v>0</v>
      </c>
      <c r="K430" s="135" t="s">
        <v>219</v>
      </c>
      <c r="L430" s="34"/>
      <c r="M430" s="140" t="s">
        <v>19</v>
      </c>
      <c r="N430" s="141" t="s">
        <v>40</v>
      </c>
      <c r="P430" s="142">
        <f>O430*H430</f>
        <v>0</v>
      </c>
      <c r="Q430" s="142">
        <v>1.7510000000000001E-2</v>
      </c>
      <c r="R430" s="142">
        <f>Q430*H430</f>
        <v>1.7954754000000002</v>
      </c>
      <c r="S430" s="142">
        <v>0</v>
      </c>
      <c r="T430" s="143">
        <f>S430*H430</f>
        <v>0</v>
      </c>
      <c r="AR430" s="144" t="s">
        <v>316</v>
      </c>
      <c r="AT430" s="144" t="s">
        <v>215</v>
      </c>
      <c r="AU430" s="144" t="s">
        <v>236</v>
      </c>
      <c r="AY430" s="19" t="s">
        <v>212</v>
      </c>
      <c r="BE430" s="145">
        <f>IF(N430="základní",J430,0)</f>
        <v>0</v>
      </c>
      <c r="BF430" s="145">
        <f>IF(N430="snížená",J430,0)</f>
        <v>0</v>
      </c>
      <c r="BG430" s="145">
        <f>IF(N430="zákl. přenesená",J430,0)</f>
        <v>0</v>
      </c>
      <c r="BH430" s="145">
        <f>IF(N430="sníž. přenesená",J430,0)</f>
        <v>0</v>
      </c>
      <c r="BI430" s="145">
        <f>IF(N430="nulová",J430,0)</f>
        <v>0</v>
      </c>
      <c r="BJ430" s="19" t="s">
        <v>77</v>
      </c>
      <c r="BK430" s="145">
        <f>ROUND(I430*H430,2)</f>
        <v>0</v>
      </c>
      <c r="BL430" s="19" t="s">
        <v>316</v>
      </c>
      <c r="BM430" s="144" t="s">
        <v>11095</v>
      </c>
    </row>
    <row r="431" spans="2:65" s="1" customFormat="1">
      <c r="B431" s="34"/>
      <c r="D431" s="146" t="s">
        <v>222</v>
      </c>
      <c r="F431" s="147" t="s">
        <v>11096</v>
      </c>
      <c r="I431" s="148"/>
      <c r="L431" s="34"/>
      <c r="M431" s="149"/>
      <c r="T431" s="55"/>
      <c r="AT431" s="19" t="s">
        <v>222</v>
      </c>
      <c r="AU431" s="19" t="s">
        <v>236</v>
      </c>
    </row>
    <row r="432" spans="2:65" s="1" customFormat="1" ht="29.25">
      <c r="B432" s="34"/>
      <c r="D432" s="150" t="s">
        <v>224</v>
      </c>
      <c r="F432" s="151" t="s">
        <v>11097</v>
      </c>
      <c r="I432" s="148"/>
      <c r="L432" s="34"/>
      <c r="M432" s="149"/>
      <c r="T432" s="55"/>
      <c r="AT432" s="19" t="s">
        <v>224</v>
      </c>
      <c r="AU432" s="19" t="s">
        <v>236</v>
      </c>
    </row>
    <row r="433" spans="2:65" s="14" customFormat="1">
      <c r="B433" s="170"/>
      <c r="D433" s="150" t="s">
        <v>226</v>
      </c>
      <c r="E433" s="171" t="s">
        <v>19</v>
      </c>
      <c r="F433" s="172" t="s">
        <v>11098</v>
      </c>
      <c r="H433" s="171" t="s">
        <v>19</v>
      </c>
      <c r="I433" s="173"/>
      <c r="L433" s="170"/>
      <c r="M433" s="174"/>
      <c r="T433" s="175"/>
      <c r="AT433" s="171" t="s">
        <v>226</v>
      </c>
      <c r="AU433" s="171" t="s">
        <v>236</v>
      </c>
      <c r="AV433" s="14" t="s">
        <v>77</v>
      </c>
      <c r="AW433" s="14" t="s">
        <v>31</v>
      </c>
      <c r="AX433" s="14" t="s">
        <v>69</v>
      </c>
      <c r="AY433" s="171" t="s">
        <v>212</v>
      </c>
    </row>
    <row r="434" spans="2:65" s="12" customFormat="1">
      <c r="B434" s="152"/>
      <c r="D434" s="150" t="s">
        <v>226</v>
      </c>
      <c r="E434" s="153" t="s">
        <v>19</v>
      </c>
      <c r="F434" s="154" t="s">
        <v>11099</v>
      </c>
      <c r="H434" s="155">
        <v>102.54</v>
      </c>
      <c r="I434" s="156"/>
      <c r="L434" s="152"/>
      <c r="M434" s="157"/>
      <c r="T434" s="158"/>
      <c r="AT434" s="153" t="s">
        <v>226</v>
      </c>
      <c r="AU434" s="153" t="s">
        <v>236</v>
      </c>
      <c r="AV434" s="12" t="s">
        <v>79</v>
      </c>
      <c r="AW434" s="12" t="s">
        <v>31</v>
      </c>
      <c r="AX434" s="12" t="s">
        <v>69</v>
      </c>
      <c r="AY434" s="153" t="s">
        <v>212</v>
      </c>
    </row>
    <row r="435" spans="2:65" s="13" customFormat="1">
      <c r="B435" s="159"/>
      <c r="D435" s="150" t="s">
        <v>226</v>
      </c>
      <c r="E435" s="160" t="s">
        <v>19</v>
      </c>
      <c r="F435" s="161" t="s">
        <v>228</v>
      </c>
      <c r="H435" s="162">
        <v>102.54</v>
      </c>
      <c r="I435" s="163"/>
      <c r="L435" s="159"/>
      <c r="M435" s="164"/>
      <c r="T435" s="165"/>
      <c r="AT435" s="160" t="s">
        <v>226</v>
      </c>
      <c r="AU435" s="160" t="s">
        <v>236</v>
      </c>
      <c r="AV435" s="13" t="s">
        <v>229</v>
      </c>
      <c r="AW435" s="13" t="s">
        <v>31</v>
      </c>
      <c r="AX435" s="13" t="s">
        <v>77</v>
      </c>
      <c r="AY435" s="160" t="s">
        <v>212</v>
      </c>
    </row>
    <row r="436" spans="2:65" s="1" customFormat="1" ht="24.2" customHeight="1">
      <c r="B436" s="34"/>
      <c r="C436" s="133" t="s">
        <v>847</v>
      </c>
      <c r="D436" s="133" t="s">
        <v>215</v>
      </c>
      <c r="E436" s="134" t="s">
        <v>11100</v>
      </c>
      <c r="F436" s="135" t="s">
        <v>11101</v>
      </c>
      <c r="G436" s="136" t="s">
        <v>536</v>
      </c>
      <c r="H436" s="137">
        <v>21.98</v>
      </c>
      <c r="I436" s="138"/>
      <c r="J436" s="139">
        <f>ROUND(I436*H436,2)</f>
        <v>0</v>
      </c>
      <c r="K436" s="135" t="s">
        <v>219</v>
      </c>
      <c r="L436" s="34"/>
      <c r="M436" s="140" t="s">
        <v>19</v>
      </c>
      <c r="N436" s="141" t="s">
        <v>40</v>
      </c>
      <c r="P436" s="142">
        <f>O436*H436</f>
        <v>0</v>
      </c>
      <c r="Q436" s="142">
        <v>2.3730000000000001E-2</v>
      </c>
      <c r="R436" s="142">
        <f>Q436*H436</f>
        <v>0.52158540000000009</v>
      </c>
      <c r="S436" s="142">
        <v>0</v>
      </c>
      <c r="T436" s="143">
        <f>S436*H436</f>
        <v>0</v>
      </c>
      <c r="AR436" s="144" t="s">
        <v>316</v>
      </c>
      <c r="AT436" s="144" t="s">
        <v>215</v>
      </c>
      <c r="AU436" s="144" t="s">
        <v>236</v>
      </c>
      <c r="AY436" s="19" t="s">
        <v>212</v>
      </c>
      <c r="BE436" s="145">
        <f>IF(N436="základní",J436,0)</f>
        <v>0</v>
      </c>
      <c r="BF436" s="145">
        <f>IF(N436="snížená",J436,0)</f>
        <v>0</v>
      </c>
      <c r="BG436" s="145">
        <f>IF(N436="zákl. přenesená",J436,0)</f>
        <v>0</v>
      </c>
      <c r="BH436" s="145">
        <f>IF(N436="sníž. přenesená",J436,0)</f>
        <v>0</v>
      </c>
      <c r="BI436" s="145">
        <f>IF(N436="nulová",J436,0)</f>
        <v>0</v>
      </c>
      <c r="BJ436" s="19" t="s">
        <v>77</v>
      </c>
      <c r="BK436" s="145">
        <f>ROUND(I436*H436,2)</f>
        <v>0</v>
      </c>
      <c r="BL436" s="19" t="s">
        <v>316</v>
      </c>
      <c r="BM436" s="144" t="s">
        <v>11102</v>
      </c>
    </row>
    <row r="437" spans="2:65" s="1" customFormat="1">
      <c r="B437" s="34"/>
      <c r="D437" s="146" t="s">
        <v>222</v>
      </c>
      <c r="F437" s="147" t="s">
        <v>11103</v>
      </c>
      <c r="I437" s="148"/>
      <c r="L437" s="34"/>
      <c r="M437" s="149"/>
      <c r="T437" s="55"/>
      <c r="AT437" s="19" t="s">
        <v>222</v>
      </c>
      <c r="AU437" s="19" t="s">
        <v>236</v>
      </c>
    </row>
    <row r="438" spans="2:65" s="14" customFormat="1">
      <c r="B438" s="170"/>
      <c r="D438" s="150" t="s">
        <v>226</v>
      </c>
      <c r="E438" s="171" t="s">
        <v>19</v>
      </c>
      <c r="F438" s="172" t="s">
        <v>11104</v>
      </c>
      <c r="H438" s="171" t="s">
        <v>19</v>
      </c>
      <c r="I438" s="173"/>
      <c r="L438" s="170"/>
      <c r="M438" s="174"/>
      <c r="T438" s="175"/>
      <c r="AT438" s="171" t="s">
        <v>226</v>
      </c>
      <c r="AU438" s="171" t="s">
        <v>236</v>
      </c>
      <c r="AV438" s="14" t="s">
        <v>77</v>
      </c>
      <c r="AW438" s="14" t="s">
        <v>31</v>
      </c>
      <c r="AX438" s="14" t="s">
        <v>69</v>
      </c>
      <c r="AY438" s="171" t="s">
        <v>212</v>
      </c>
    </row>
    <row r="439" spans="2:65" s="12" customFormat="1">
      <c r="B439" s="152"/>
      <c r="D439" s="150" t="s">
        <v>226</v>
      </c>
      <c r="E439" s="153" t="s">
        <v>19</v>
      </c>
      <c r="F439" s="154" t="s">
        <v>11105</v>
      </c>
      <c r="H439" s="155">
        <v>21.98</v>
      </c>
      <c r="I439" s="156"/>
      <c r="L439" s="152"/>
      <c r="M439" s="157"/>
      <c r="T439" s="158"/>
      <c r="AT439" s="153" t="s">
        <v>226</v>
      </c>
      <c r="AU439" s="153" t="s">
        <v>236</v>
      </c>
      <c r="AV439" s="12" t="s">
        <v>79</v>
      </c>
      <c r="AW439" s="12" t="s">
        <v>31</v>
      </c>
      <c r="AX439" s="12" t="s">
        <v>69</v>
      </c>
      <c r="AY439" s="153" t="s">
        <v>212</v>
      </c>
    </row>
    <row r="440" spans="2:65" s="13" customFormat="1">
      <c r="B440" s="159"/>
      <c r="D440" s="150" t="s">
        <v>226</v>
      </c>
      <c r="E440" s="160" t="s">
        <v>19</v>
      </c>
      <c r="F440" s="161" t="s">
        <v>228</v>
      </c>
      <c r="H440" s="162">
        <v>21.98</v>
      </c>
      <c r="I440" s="163"/>
      <c r="L440" s="159"/>
      <c r="M440" s="164"/>
      <c r="T440" s="165"/>
      <c r="AT440" s="160" t="s">
        <v>226</v>
      </c>
      <c r="AU440" s="160" t="s">
        <v>236</v>
      </c>
      <c r="AV440" s="13" t="s">
        <v>229</v>
      </c>
      <c r="AW440" s="13" t="s">
        <v>31</v>
      </c>
      <c r="AX440" s="13" t="s">
        <v>77</v>
      </c>
      <c r="AY440" s="160" t="s">
        <v>212</v>
      </c>
    </row>
    <row r="441" spans="2:65" s="1" customFormat="1" ht="24.2" customHeight="1">
      <c r="B441" s="34"/>
      <c r="C441" s="133" t="s">
        <v>853</v>
      </c>
      <c r="D441" s="133" t="s">
        <v>215</v>
      </c>
      <c r="E441" s="134" t="s">
        <v>11106</v>
      </c>
      <c r="F441" s="135" t="s">
        <v>11107</v>
      </c>
      <c r="G441" s="136" t="s">
        <v>536</v>
      </c>
      <c r="H441" s="137">
        <v>11.89</v>
      </c>
      <c r="I441" s="138"/>
      <c r="J441" s="139">
        <f>ROUND(I441*H441,2)</f>
        <v>0</v>
      </c>
      <c r="K441" s="135" t="s">
        <v>219</v>
      </c>
      <c r="L441" s="34"/>
      <c r="M441" s="140" t="s">
        <v>19</v>
      </c>
      <c r="N441" s="141" t="s">
        <v>40</v>
      </c>
      <c r="P441" s="142">
        <f>O441*H441</f>
        <v>0</v>
      </c>
      <c r="Q441" s="142">
        <v>5.2670000000000002E-2</v>
      </c>
      <c r="R441" s="142">
        <f>Q441*H441</f>
        <v>0.62624630000000003</v>
      </c>
      <c r="S441" s="142">
        <v>0</v>
      </c>
      <c r="T441" s="143">
        <f>S441*H441</f>
        <v>0</v>
      </c>
      <c r="AR441" s="144" t="s">
        <v>316</v>
      </c>
      <c r="AT441" s="144" t="s">
        <v>215</v>
      </c>
      <c r="AU441" s="144" t="s">
        <v>236</v>
      </c>
      <c r="AY441" s="19" t="s">
        <v>212</v>
      </c>
      <c r="BE441" s="145">
        <f>IF(N441="základní",J441,0)</f>
        <v>0</v>
      </c>
      <c r="BF441" s="145">
        <f>IF(N441="snížená",J441,0)</f>
        <v>0</v>
      </c>
      <c r="BG441" s="145">
        <f>IF(N441="zákl. přenesená",J441,0)</f>
        <v>0</v>
      </c>
      <c r="BH441" s="145">
        <f>IF(N441="sníž. přenesená",J441,0)</f>
        <v>0</v>
      </c>
      <c r="BI441" s="145">
        <f>IF(N441="nulová",J441,0)</f>
        <v>0</v>
      </c>
      <c r="BJ441" s="19" t="s">
        <v>77</v>
      </c>
      <c r="BK441" s="145">
        <f>ROUND(I441*H441,2)</f>
        <v>0</v>
      </c>
      <c r="BL441" s="19" t="s">
        <v>316</v>
      </c>
      <c r="BM441" s="144" t="s">
        <v>11108</v>
      </c>
    </row>
    <row r="442" spans="2:65" s="1" customFormat="1">
      <c r="B442" s="34"/>
      <c r="D442" s="146" t="s">
        <v>222</v>
      </c>
      <c r="F442" s="147" t="s">
        <v>11109</v>
      </c>
      <c r="I442" s="148"/>
      <c r="L442" s="34"/>
      <c r="M442" s="149"/>
      <c r="T442" s="55"/>
      <c r="AT442" s="19" t="s">
        <v>222</v>
      </c>
      <c r="AU442" s="19" t="s">
        <v>236</v>
      </c>
    </row>
    <row r="443" spans="2:65" s="14" customFormat="1">
      <c r="B443" s="170"/>
      <c r="D443" s="150" t="s">
        <v>226</v>
      </c>
      <c r="E443" s="171" t="s">
        <v>19</v>
      </c>
      <c r="F443" s="172" t="s">
        <v>11110</v>
      </c>
      <c r="H443" s="171" t="s">
        <v>19</v>
      </c>
      <c r="I443" s="173"/>
      <c r="L443" s="170"/>
      <c r="M443" s="174"/>
      <c r="T443" s="175"/>
      <c r="AT443" s="171" t="s">
        <v>226</v>
      </c>
      <c r="AU443" s="171" t="s">
        <v>236</v>
      </c>
      <c r="AV443" s="14" t="s">
        <v>77</v>
      </c>
      <c r="AW443" s="14" t="s">
        <v>31</v>
      </c>
      <c r="AX443" s="14" t="s">
        <v>69</v>
      </c>
      <c r="AY443" s="171" t="s">
        <v>212</v>
      </c>
    </row>
    <row r="444" spans="2:65" s="12" customFormat="1">
      <c r="B444" s="152"/>
      <c r="D444" s="150" t="s">
        <v>226</v>
      </c>
      <c r="E444" s="153" t="s">
        <v>19</v>
      </c>
      <c r="F444" s="154" t="s">
        <v>11111</v>
      </c>
      <c r="H444" s="155">
        <v>11.89</v>
      </c>
      <c r="I444" s="156"/>
      <c r="L444" s="152"/>
      <c r="M444" s="157"/>
      <c r="T444" s="158"/>
      <c r="AT444" s="153" t="s">
        <v>226</v>
      </c>
      <c r="AU444" s="153" t="s">
        <v>236</v>
      </c>
      <c r="AV444" s="12" t="s">
        <v>79</v>
      </c>
      <c r="AW444" s="12" t="s">
        <v>31</v>
      </c>
      <c r="AX444" s="12" t="s">
        <v>69</v>
      </c>
      <c r="AY444" s="153" t="s">
        <v>212</v>
      </c>
    </row>
    <row r="445" spans="2:65" s="13" customFormat="1">
      <c r="B445" s="159"/>
      <c r="D445" s="150" t="s">
        <v>226</v>
      </c>
      <c r="E445" s="160" t="s">
        <v>19</v>
      </c>
      <c r="F445" s="161" t="s">
        <v>228</v>
      </c>
      <c r="H445" s="162">
        <v>11.89</v>
      </c>
      <c r="I445" s="163"/>
      <c r="L445" s="159"/>
      <c r="M445" s="164"/>
      <c r="T445" s="165"/>
      <c r="AT445" s="160" t="s">
        <v>226</v>
      </c>
      <c r="AU445" s="160" t="s">
        <v>236</v>
      </c>
      <c r="AV445" s="13" t="s">
        <v>229</v>
      </c>
      <c r="AW445" s="13" t="s">
        <v>31</v>
      </c>
      <c r="AX445" s="13" t="s">
        <v>77</v>
      </c>
      <c r="AY445" s="160" t="s">
        <v>212</v>
      </c>
    </row>
    <row r="446" spans="2:65" s="1" customFormat="1" ht="24.2" customHeight="1">
      <c r="B446" s="34"/>
      <c r="C446" s="133" t="s">
        <v>858</v>
      </c>
      <c r="D446" s="133" t="s">
        <v>215</v>
      </c>
      <c r="E446" s="134" t="s">
        <v>11112</v>
      </c>
      <c r="F446" s="135" t="s">
        <v>11113</v>
      </c>
      <c r="G446" s="136" t="s">
        <v>536</v>
      </c>
      <c r="H446" s="137">
        <v>4.07</v>
      </c>
      <c r="I446" s="138"/>
      <c r="J446" s="139">
        <f>ROUND(I446*H446,2)</f>
        <v>0</v>
      </c>
      <c r="K446" s="135" t="s">
        <v>219</v>
      </c>
      <c r="L446" s="34"/>
      <c r="M446" s="140" t="s">
        <v>19</v>
      </c>
      <c r="N446" s="141" t="s">
        <v>40</v>
      </c>
      <c r="P446" s="142">
        <f>O446*H446</f>
        <v>0</v>
      </c>
      <c r="Q446" s="142">
        <v>5.2670000000000002E-2</v>
      </c>
      <c r="R446" s="142">
        <f>Q446*H446</f>
        <v>0.21436690000000003</v>
      </c>
      <c r="S446" s="142">
        <v>0</v>
      </c>
      <c r="T446" s="143">
        <f>S446*H446</f>
        <v>0</v>
      </c>
      <c r="AR446" s="144" t="s">
        <v>316</v>
      </c>
      <c r="AT446" s="144" t="s">
        <v>215</v>
      </c>
      <c r="AU446" s="144" t="s">
        <v>236</v>
      </c>
      <c r="AY446" s="19" t="s">
        <v>212</v>
      </c>
      <c r="BE446" s="145">
        <f>IF(N446="základní",J446,0)</f>
        <v>0</v>
      </c>
      <c r="BF446" s="145">
        <f>IF(N446="snížená",J446,0)</f>
        <v>0</v>
      </c>
      <c r="BG446" s="145">
        <f>IF(N446="zákl. přenesená",J446,0)</f>
        <v>0</v>
      </c>
      <c r="BH446" s="145">
        <f>IF(N446="sníž. přenesená",J446,0)</f>
        <v>0</v>
      </c>
      <c r="BI446" s="145">
        <f>IF(N446="nulová",J446,0)</f>
        <v>0</v>
      </c>
      <c r="BJ446" s="19" t="s">
        <v>77</v>
      </c>
      <c r="BK446" s="145">
        <f>ROUND(I446*H446,2)</f>
        <v>0</v>
      </c>
      <c r="BL446" s="19" t="s">
        <v>316</v>
      </c>
      <c r="BM446" s="144" t="s">
        <v>11114</v>
      </c>
    </row>
    <row r="447" spans="2:65" s="1" customFormat="1">
      <c r="B447" s="34"/>
      <c r="D447" s="146" t="s">
        <v>222</v>
      </c>
      <c r="F447" s="147" t="s">
        <v>11115</v>
      </c>
      <c r="I447" s="148"/>
      <c r="L447" s="34"/>
      <c r="M447" s="149"/>
      <c r="T447" s="55"/>
      <c r="AT447" s="19" t="s">
        <v>222</v>
      </c>
      <c r="AU447" s="19" t="s">
        <v>236</v>
      </c>
    </row>
    <row r="448" spans="2:65" s="14" customFormat="1">
      <c r="B448" s="170"/>
      <c r="D448" s="150" t="s">
        <v>226</v>
      </c>
      <c r="E448" s="171" t="s">
        <v>19</v>
      </c>
      <c r="F448" s="172" t="s">
        <v>11116</v>
      </c>
      <c r="H448" s="171" t="s">
        <v>19</v>
      </c>
      <c r="I448" s="173"/>
      <c r="L448" s="170"/>
      <c r="M448" s="174"/>
      <c r="T448" s="175"/>
      <c r="AT448" s="171" t="s">
        <v>226</v>
      </c>
      <c r="AU448" s="171" t="s">
        <v>236</v>
      </c>
      <c r="AV448" s="14" t="s">
        <v>77</v>
      </c>
      <c r="AW448" s="14" t="s">
        <v>31</v>
      </c>
      <c r="AX448" s="14" t="s">
        <v>69</v>
      </c>
      <c r="AY448" s="171" t="s">
        <v>212</v>
      </c>
    </row>
    <row r="449" spans="2:65" s="12" customFormat="1">
      <c r="B449" s="152"/>
      <c r="D449" s="150" t="s">
        <v>226</v>
      </c>
      <c r="E449" s="153" t="s">
        <v>19</v>
      </c>
      <c r="F449" s="154" t="s">
        <v>11117</v>
      </c>
      <c r="H449" s="155">
        <v>4.07</v>
      </c>
      <c r="I449" s="156"/>
      <c r="L449" s="152"/>
      <c r="M449" s="157"/>
      <c r="T449" s="158"/>
      <c r="AT449" s="153" t="s">
        <v>226</v>
      </c>
      <c r="AU449" s="153" t="s">
        <v>236</v>
      </c>
      <c r="AV449" s="12" t="s">
        <v>79</v>
      </c>
      <c r="AW449" s="12" t="s">
        <v>31</v>
      </c>
      <c r="AX449" s="12" t="s">
        <v>69</v>
      </c>
      <c r="AY449" s="153" t="s">
        <v>212</v>
      </c>
    </row>
    <row r="450" spans="2:65" s="13" customFormat="1">
      <c r="B450" s="159"/>
      <c r="D450" s="150" t="s">
        <v>226</v>
      </c>
      <c r="E450" s="160" t="s">
        <v>19</v>
      </c>
      <c r="F450" s="161" t="s">
        <v>228</v>
      </c>
      <c r="H450" s="162">
        <v>4.07</v>
      </c>
      <c r="I450" s="163"/>
      <c r="L450" s="159"/>
      <c r="M450" s="164"/>
      <c r="T450" s="165"/>
      <c r="AT450" s="160" t="s">
        <v>226</v>
      </c>
      <c r="AU450" s="160" t="s">
        <v>236</v>
      </c>
      <c r="AV450" s="13" t="s">
        <v>229</v>
      </c>
      <c r="AW450" s="13" t="s">
        <v>31</v>
      </c>
      <c r="AX450" s="13" t="s">
        <v>77</v>
      </c>
      <c r="AY450" s="160" t="s">
        <v>212</v>
      </c>
    </row>
    <row r="451" spans="2:65" s="1" customFormat="1" ht="16.5" customHeight="1">
      <c r="B451" s="34"/>
      <c r="C451" s="133" t="s">
        <v>864</v>
      </c>
      <c r="D451" s="133" t="s">
        <v>215</v>
      </c>
      <c r="E451" s="134" t="s">
        <v>11118</v>
      </c>
      <c r="F451" s="135" t="s">
        <v>9321</v>
      </c>
      <c r="G451" s="136" t="s">
        <v>218</v>
      </c>
      <c r="H451" s="137">
        <v>1</v>
      </c>
      <c r="I451" s="138"/>
      <c r="J451" s="139">
        <f>ROUND(I451*H451,2)</f>
        <v>0</v>
      </c>
      <c r="K451" s="135" t="s">
        <v>245</v>
      </c>
      <c r="L451" s="34"/>
      <c r="M451" s="140" t="s">
        <v>19</v>
      </c>
      <c r="N451" s="141" t="s">
        <v>40</v>
      </c>
      <c r="P451" s="142">
        <f>O451*H451</f>
        <v>0</v>
      </c>
      <c r="Q451" s="142">
        <v>0</v>
      </c>
      <c r="R451" s="142">
        <f>Q451*H451</f>
        <v>0</v>
      </c>
      <c r="S451" s="142">
        <v>0</v>
      </c>
      <c r="T451" s="143">
        <f>S451*H451</f>
        <v>0</v>
      </c>
      <c r="AR451" s="144" t="s">
        <v>316</v>
      </c>
      <c r="AT451" s="144" t="s">
        <v>215</v>
      </c>
      <c r="AU451" s="144" t="s">
        <v>236</v>
      </c>
      <c r="AY451" s="19" t="s">
        <v>212</v>
      </c>
      <c r="BE451" s="145">
        <f>IF(N451="základní",J451,0)</f>
        <v>0</v>
      </c>
      <c r="BF451" s="145">
        <f>IF(N451="snížená",J451,0)</f>
        <v>0</v>
      </c>
      <c r="BG451" s="145">
        <f>IF(N451="zákl. přenesená",J451,0)</f>
        <v>0</v>
      </c>
      <c r="BH451" s="145">
        <f>IF(N451="sníž. přenesená",J451,0)</f>
        <v>0</v>
      </c>
      <c r="BI451" s="145">
        <f>IF(N451="nulová",J451,0)</f>
        <v>0</v>
      </c>
      <c r="BJ451" s="19" t="s">
        <v>77</v>
      </c>
      <c r="BK451" s="145">
        <f>ROUND(I451*H451,2)</f>
        <v>0</v>
      </c>
      <c r="BL451" s="19" t="s">
        <v>316</v>
      </c>
      <c r="BM451" s="144" t="s">
        <v>11119</v>
      </c>
    </row>
    <row r="452" spans="2:65" s="1" customFormat="1" ht="48.75">
      <c r="B452" s="34"/>
      <c r="D452" s="150" t="s">
        <v>224</v>
      </c>
      <c r="F452" s="151" t="s">
        <v>11120</v>
      </c>
      <c r="I452" s="148"/>
      <c r="L452" s="34"/>
      <c r="M452" s="149"/>
      <c r="T452" s="55"/>
      <c r="AT452" s="19" t="s">
        <v>224</v>
      </c>
      <c r="AU452" s="19" t="s">
        <v>236</v>
      </c>
    </row>
    <row r="453" spans="2:65" s="1" customFormat="1" ht="24.2" customHeight="1">
      <c r="B453" s="34"/>
      <c r="C453" s="133" t="s">
        <v>870</v>
      </c>
      <c r="D453" s="133" t="s">
        <v>215</v>
      </c>
      <c r="E453" s="134" t="s">
        <v>11121</v>
      </c>
      <c r="F453" s="135" t="s">
        <v>11122</v>
      </c>
      <c r="G453" s="136" t="s">
        <v>536</v>
      </c>
      <c r="H453" s="137">
        <v>2022.91</v>
      </c>
      <c r="I453" s="138"/>
      <c r="J453" s="139">
        <f>ROUND(I453*H453,2)</f>
        <v>0</v>
      </c>
      <c r="K453" s="135" t="s">
        <v>245</v>
      </c>
      <c r="L453" s="34"/>
      <c r="M453" s="140" t="s">
        <v>19</v>
      </c>
      <c r="N453" s="141" t="s">
        <v>40</v>
      </c>
      <c r="P453" s="142">
        <f>O453*H453</f>
        <v>0</v>
      </c>
      <c r="Q453" s="142">
        <v>0</v>
      </c>
      <c r="R453" s="142">
        <f>Q453*H453</f>
        <v>0</v>
      </c>
      <c r="S453" s="142">
        <v>0</v>
      </c>
      <c r="T453" s="143">
        <f>S453*H453</f>
        <v>0</v>
      </c>
      <c r="AR453" s="144" t="s">
        <v>316</v>
      </c>
      <c r="AT453" s="144" t="s">
        <v>215</v>
      </c>
      <c r="AU453" s="144" t="s">
        <v>236</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11123</v>
      </c>
    </row>
    <row r="454" spans="2:65" s="12" customFormat="1">
      <c r="B454" s="152"/>
      <c r="D454" s="150" t="s">
        <v>226</v>
      </c>
      <c r="E454" s="153" t="s">
        <v>19</v>
      </c>
      <c r="F454" s="154" t="s">
        <v>11124</v>
      </c>
      <c r="H454" s="155">
        <v>2022.91</v>
      </c>
      <c r="I454" s="156"/>
      <c r="L454" s="152"/>
      <c r="M454" s="157"/>
      <c r="T454" s="158"/>
      <c r="AT454" s="153" t="s">
        <v>226</v>
      </c>
      <c r="AU454" s="153" t="s">
        <v>236</v>
      </c>
      <c r="AV454" s="12" t="s">
        <v>79</v>
      </c>
      <c r="AW454" s="12" t="s">
        <v>31</v>
      </c>
      <c r="AX454" s="12" t="s">
        <v>77</v>
      </c>
      <c r="AY454" s="153" t="s">
        <v>212</v>
      </c>
    </row>
    <row r="455" spans="2:65" s="1" customFormat="1" ht="24.2" customHeight="1">
      <c r="B455" s="34"/>
      <c r="C455" s="133" t="s">
        <v>876</v>
      </c>
      <c r="D455" s="133" t="s">
        <v>215</v>
      </c>
      <c r="E455" s="134" t="s">
        <v>11125</v>
      </c>
      <c r="F455" s="135" t="s">
        <v>11126</v>
      </c>
      <c r="G455" s="136" t="s">
        <v>536</v>
      </c>
      <c r="H455" s="137">
        <v>630.02</v>
      </c>
      <c r="I455" s="138"/>
      <c r="J455" s="139">
        <f>ROUND(I455*H455,2)</f>
        <v>0</v>
      </c>
      <c r="K455" s="135" t="s">
        <v>245</v>
      </c>
      <c r="L455" s="34"/>
      <c r="M455" s="140" t="s">
        <v>19</v>
      </c>
      <c r="N455" s="141" t="s">
        <v>40</v>
      </c>
      <c r="P455" s="142">
        <f>O455*H455</f>
        <v>0</v>
      </c>
      <c r="Q455" s="142">
        <v>0</v>
      </c>
      <c r="R455" s="142">
        <f>Q455*H455</f>
        <v>0</v>
      </c>
      <c r="S455" s="142">
        <v>0</v>
      </c>
      <c r="T455" s="143">
        <f>S455*H455</f>
        <v>0</v>
      </c>
      <c r="AR455" s="144" t="s">
        <v>316</v>
      </c>
      <c r="AT455" s="144" t="s">
        <v>215</v>
      </c>
      <c r="AU455" s="144" t="s">
        <v>236</v>
      </c>
      <c r="AY455" s="19" t="s">
        <v>212</v>
      </c>
      <c r="BE455" s="145">
        <f>IF(N455="základní",J455,0)</f>
        <v>0</v>
      </c>
      <c r="BF455" s="145">
        <f>IF(N455="snížená",J455,0)</f>
        <v>0</v>
      </c>
      <c r="BG455" s="145">
        <f>IF(N455="zákl. přenesená",J455,0)</f>
        <v>0</v>
      </c>
      <c r="BH455" s="145">
        <f>IF(N455="sníž. přenesená",J455,0)</f>
        <v>0</v>
      </c>
      <c r="BI455" s="145">
        <f>IF(N455="nulová",J455,0)</f>
        <v>0</v>
      </c>
      <c r="BJ455" s="19" t="s">
        <v>77</v>
      </c>
      <c r="BK455" s="145">
        <f>ROUND(I455*H455,2)</f>
        <v>0</v>
      </c>
      <c r="BL455" s="19" t="s">
        <v>316</v>
      </c>
      <c r="BM455" s="144" t="s">
        <v>11127</v>
      </c>
    </row>
    <row r="456" spans="2:65" s="12" customFormat="1">
      <c r="B456" s="152"/>
      <c r="D456" s="150" t="s">
        <v>226</v>
      </c>
      <c r="E456" s="153" t="s">
        <v>19</v>
      </c>
      <c r="F456" s="154" t="s">
        <v>11128</v>
      </c>
      <c r="H456" s="155">
        <v>630.02</v>
      </c>
      <c r="I456" s="156"/>
      <c r="L456" s="152"/>
      <c r="M456" s="157"/>
      <c r="T456" s="158"/>
      <c r="AT456" s="153" t="s">
        <v>226</v>
      </c>
      <c r="AU456" s="153" t="s">
        <v>236</v>
      </c>
      <c r="AV456" s="12" t="s">
        <v>79</v>
      </c>
      <c r="AW456" s="12" t="s">
        <v>31</v>
      </c>
      <c r="AX456" s="12" t="s">
        <v>77</v>
      </c>
      <c r="AY456" s="153" t="s">
        <v>212</v>
      </c>
    </row>
    <row r="457" spans="2:65" s="1" customFormat="1" ht="24.2" customHeight="1">
      <c r="B457" s="34"/>
      <c r="C457" s="133" t="s">
        <v>882</v>
      </c>
      <c r="D457" s="133" t="s">
        <v>215</v>
      </c>
      <c r="E457" s="134" t="s">
        <v>11129</v>
      </c>
      <c r="F457" s="135" t="s">
        <v>11130</v>
      </c>
      <c r="G457" s="136" t="s">
        <v>536</v>
      </c>
      <c r="H457" s="137">
        <v>310.98</v>
      </c>
      <c r="I457" s="138"/>
      <c r="J457" s="139">
        <f>ROUND(I457*H457,2)</f>
        <v>0</v>
      </c>
      <c r="K457" s="135" t="s">
        <v>245</v>
      </c>
      <c r="L457" s="34"/>
      <c r="M457" s="140" t="s">
        <v>19</v>
      </c>
      <c r="N457" s="141" t="s">
        <v>40</v>
      </c>
      <c r="P457" s="142">
        <f>O457*H457</f>
        <v>0</v>
      </c>
      <c r="Q457" s="142">
        <v>0</v>
      </c>
      <c r="R457" s="142">
        <f>Q457*H457</f>
        <v>0</v>
      </c>
      <c r="S457" s="142">
        <v>0</v>
      </c>
      <c r="T457" s="143">
        <f>S457*H457</f>
        <v>0</v>
      </c>
      <c r="AR457" s="144" t="s">
        <v>316</v>
      </c>
      <c r="AT457" s="144" t="s">
        <v>215</v>
      </c>
      <c r="AU457" s="144" t="s">
        <v>236</v>
      </c>
      <c r="AY457" s="19" t="s">
        <v>212</v>
      </c>
      <c r="BE457" s="145">
        <f>IF(N457="základní",J457,0)</f>
        <v>0</v>
      </c>
      <c r="BF457" s="145">
        <f>IF(N457="snížená",J457,0)</f>
        <v>0</v>
      </c>
      <c r="BG457" s="145">
        <f>IF(N457="zákl. přenesená",J457,0)</f>
        <v>0</v>
      </c>
      <c r="BH457" s="145">
        <f>IF(N457="sníž. přenesená",J457,0)</f>
        <v>0</v>
      </c>
      <c r="BI457" s="145">
        <f>IF(N457="nulová",J457,0)</f>
        <v>0</v>
      </c>
      <c r="BJ457" s="19" t="s">
        <v>77</v>
      </c>
      <c r="BK457" s="145">
        <f>ROUND(I457*H457,2)</f>
        <v>0</v>
      </c>
      <c r="BL457" s="19" t="s">
        <v>316</v>
      </c>
      <c r="BM457" s="144" t="s">
        <v>11131</v>
      </c>
    </row>
    <row r="458" spans="2:65" s="12" customFormat="1">
      <c r="B458" s="152"/>
      <c r="D458" s="150" t="s">
        <v>226</v>
      </c>
      <c r="E458" s="153" t="s">
        <v>19</v>
      </c>
      <c r="F458" s="154" t="s">
        <v>11132</v>
      </c>
      <c r="H458" s="155">
        <v>310.98</v>
      </c>
      <c r="I458" s="156"/>
      <c r="L458" s="152"/>
      <c r="M458" s="157"/>
      <c r="T458" s="158"/>
      <c r="AT458" s="153" t="s">
        <v>226</v>
      </c>
      <c r="AU458" s="153" t="s">
        <v>236</v>
      </c>
      <c r="AV458" s="12" t="s">
        <v>79</v>
      </c>
      <c r="AW458" s="12" t="s">
        <v>31</v>
      </c>
      <c r="AX458" s="12" t="s">
        <v>77</v>
      </c>
      <c r="AY458" s="153" t="s">
        <v>212</v>
      </c>
    </row>
    <row r="459" spans="2:65" s="1" customFormat="1" ht="24.2" customHeight="1">
      <c r="B459" s="34"/>
      <c r="C459" s="133" t="s">
        <v>888</v>
      </c>
      <c r="D459" s="133" t="s">
        <v>215</v>
      </c>
      <c r="E459" s="134" t="s">
        <v>11133</v>
      </c>
      <c r="F459" s="135" t="s">
        <v>11134</v>
      </c>
      <c r="G459" s="136" t="s">
        <v>536</v>
      </c>
      <c r="H459" s="137">
        <v>96.65</v>
      </c>
      <c r="I459" s="138"/>
      <c r="J459" s="139">
        <f>ROUND(I459*H459,2)</f>
        <v>0</v>
      </c>
      <c r="K459" s="135" t="s">
        <v>219</v>
      </c>
      <c r="L459" s="34"/>
      <c r="M459" s="140" t="s">
        <v>19</v>
      </c>
      <c r="N459" s="141" t="s">
        <v>40</v>
      </c>
      <c r="P459" s="142">
        <f>O459*H459</f>
        <v>0</v>
      </c>
      <c r="Q459" s="142">
        <v>0</v>
      </c>
      <c r="R459" s="142">
        <f>Q459*H459</f>
        <v>0</v>
      </c>
      <c r="S459" s="142">
        <v>0</v>
      </c>
      <c r="T459" s="143">
        <f>S459*H459</f>
        <v>0</v>
      </c>
      <c r="AR459" s="144" t="s">
        <v>316</v>
      </c>
      <c r="AT459" s="144" t="s">
        <v>215</v>
      </c>
      <c r="AU459" s="144" t="s">
        <v>236</v>
      </c>
      <c r="AY459" s="19" t="s">
        <v>212</v>
      </c>
      <c r="BE459" s="145">
        <f>IF(N459="základní",J459,0)</f>
        <v>0</v>
      </c>
      <c r="BF459" s="145">
        <f>IF(N459="snížená",J459,0)</f>
        <v>0</v>
      </c>
      <c r="BG459" s="145">
        <f>IF(N459="zákl. přenesená",J459,0)</f>
        <v>0</v>
      </c>
      <c r="BH459" s="145">
        <f>IF(N459="sníž. přenesená",J459,0)</f>
        <v>0</v>
      </c>
      <c r="BI459" s="145">
        <f>IF(N459="nulová",J459,0)</f>
        <v>0</v>
      </c>
      <c r="BJ459" s="19" t="s">
        <v>77</v>
      </c>
      <c r="BK459" s="145">
        <f>ROUND(I459*H459,2)</f>
        <v>0</v>
      </c>
      <c r="BL459" s="19" t="s">
        <v>316</v>
      </c>
      <c r="BM459" s="144" t="s">
        <v>11135</v>
      </c>
    </row>
    <row r="460" spans="2:65" s="1" customFormat="1">
      <c r="B460" s="34"/>
      <c r="D460" s="146" t="s">
        <v>222</v>
      </c>
      <c r="F460" s="147" t="s">
        <v>11136</v>
      </c>
      <c r="I460" s="148"/>
      <c r="L460" s="34"/>
      <c r="M460" s="149"/>
      <c r="T460" s="55"/>
      <c r="AT460" s="19" t="s">
        <v>222</v>
      </c>
      <c r="AU460" s="19" t="s">
        <v>236</v>
      </c>
    </row>
    <row r="461" spans="2:65" s="12" customFormat="1">
      <c r="B461" s="152"/>
      <c r="D461" s="150" t="s">
        <v>226</v>
      </c>
      <c r="E461" s="153" t="s">
        <v>19</v>
      </c>
      <c r="F461" s="154" t="s">
        <v>11137</v>
      </c>
      <c r="H461" s="155">
        <v>96.65</v>
      </c>
      <c r="I461" s="156"/>
      <c r="L461" s="152"/>
      <c r="M461" s="157"/>
      <c r="T461" s="158"/>
      <c r="AT461" s="153" t="s">
        <v>226</v>
      </c>
      <c r="AU461" s="153" t="s">
        <v>236</v>
      </c>
      <c r="AV461" s="12" t="s">
        <v>79</v>
      </c>
      <c r="AW461" s="12" t="s">
        <v>31</v>
      </c>
      <c r="AX461" s="12" t="s">
        <v>77</v>
      </c>
      <c r="AY461" s="153" t="s">
        <v>212</v>
      </c>
    </row>
    <row r="462" spans="2:65" s="1" customFormat="1" ht="24.2" customHeight="1">
      <c r="B462" s="34"/>
      <c r="C462" s="133" t="s">
        <v>893</v>
      </c>
      <c r="D462" s="133" t="s">
        <v>215</v>
      </c>
      <c r="E462" s="134" t="s">
        <v>11138</v>
      </c>
      <c r="F462" s="135" t="s">
        <v>11139</v>
      </c>
      <c r="G462" s="136" t="s">
        <v>536</v>
      </c>
      <c r="H462" s="137">
        <v>34.06</v>
      </c>
      <c r="I462" s="138"/>
      <c r="J462" s="139">
        <f>ROUND(I462*H462,2)</f>
        <v>0</v>
      </c>
      <c r="K462" s="135" t="s">
        <v>219</v>
      </c>
      <c r="L462" s="34"/>
      <c r="M462" s="140" t="s">
        <v>19</v>
      </c>
      <c r="N462" s="141" t="s">
        <v>40</v>
      </c>
      <c r="P462" s="142">
        <f>O462*H462</f>
        <v>0</v>
      </c>
      <c r="Q462" s="142">
        <v>0</v>
      </c>
      <c r="R462" s="142">
        <f>Q462*H462</f>
        <v>0</v>
      </c>
      <c r="S462" s="142">
        <v>0</v>
      </c>
      <c r="T462" s="143">
        <f>S462*H462</f>
        <v>0</v>
      </c>
      <c r="AR462" s="144" t="s">
        <v>316</v>
      </c>
      <c r="AT462" s="144" t="s">
        <v>215</v>
      </c>
      <c r="AU462" s="144" t="s">
        <v>236</v>
      </c>
      <c r="AY462" s="19" t="s">
        <v>212</v>
      </c>
      <c r="BE462" s="145">
        <f>IF(N462="základní",J462,0)</f>
        <v>0</v>
      </c>
      <c r="BF462" s="145">
        <f>IF(N462="snížená",J462,0)</f>
        <v>0</v>
      </c>
      <c r="BG462" s="145">
        <f>IF(N462="zákl. přenesená",J462,0)</f>
        <v>0</v>
      </c>
      <c r="BH462" s="145">
        <f>IF(N462="sníž. přenesená",J462,0)</f>
        <v>0</v>
      </c>
      <c r="BI462" s="145">
        <f>IF(N462="nulová",J462,0)</f>
        <v>0</v>
      </c>
      <c r="BJ462" s="19" t="s">
        <v>77</v>
      </c>
      <c r="BK462" s="145">
        <f>ROUND(I462*H462,2)</f>
        <v>0</v>
      </c>
      <c r="BL462" s="19" t="s">
        <v>316</v>
      </c>
      <c r="BM462" s="144" t="s">
        <v>11140</v>
      </c>
    </row>
    <row r="463" spans="2:65" s="1" customFormat="1">
      <c r="B463" s="34"/>
      <c r="D463" s="146" t="s">
        <v>222</v>
      </c>
      <c r="F463" s="147" t="s">
        <v>11141</v>
      </c>
      <c r="I463" s="148"/>
      <c r="L463" s="34"/>
      <c r="M463" s="149"/>
      <c r="T463" s="55"/>
      <c r="AT463" s="19" t="s">
        <v>222</v>
      </c>
      <c r="AU463" s="19" t="s">
        <v>236</v>
      </c>
    </row>
    <row r="464" spans="2:65" s="12" customFormat="1">
      <c r="B464" s="152"/>
      <c r="D464" s="150" t="s">
        <v>226</v>
      </c>
      <c r="E464" s="153" t="s">
        <v>19</v>
      </c>
      <c r="F464" s="154" t="s">
        <v>11142</v>
      </c>
      <c r="H464" s="155">
        <v>34.06</v>
      </c>
      <c r="I464" s="156"/>
      <c r="L464" s="152"/>
      <c r="M464" s="157"/>
      <c r="T464" s="158"/>
      <c r="AT464" s="153" t="s">
        <v>226</v>
      </c>
      <c r="AU464" s="153" t="s">
        <v>236</v>
      </c>
      <c r="AV464" s="12" t="s">
        <v>79</v>
      </c>
      <c r="AW464" s="12" t="s">
        <v>31</v>
      </c>
      <c r="AX464" s="12" t="s">
        <v>77</v>
      </c>
      <c r="AY464" s="153" t="s">
        <v>212</v>
      </c>
    </row>
    <row r="465" spans="2:65" s="1" customFormat="1" ht="24.2" customHeight="1">
      <c r="B465" s="34"/>
      <c r="C465" s="133" t="s">
        <v>898</v>
      </c>
      <c r="D465" s="133" t="s">
        <v>215</v>
      </c>
      <c r="E465" s="134" t="s">
        <v>11143</v>
      </c>
      <c r="F465" s="135" t="s">
        <v>11144</v>
      </c>
      <c r="G465" s="136" t="s">
        <v>536</v>
      </c>
      <c r="H465" s="137">
        <v>4.07</v>
      </c>
      <c r="I465" s="138"/>
      <c r="J465" s="139">
        <f>ROUND(I465*H465,2)</f>
        <v>0</v>
      </c>
      <c r="K465" s="135" t="s">
        <v>245</v>
      </c>
      <c r="L465" s="34"/>
      <c r="M465" s="140" t="s">
        <v>19</v>
      </c>
      <c r="N465" s="141" t="s">
        <v>40</v>
      </c>
      <c r="P465" s="142">
        <f>O465*H465</f>
        <v>0</v>
      </c>
      <c r="Q465" s="142">
        <v>0</v>
      </c>
      <c r="R465" s="142">
        <f>Q465*H465</f>
        <v>0</v>
      </c>
      <c r="S465" s="142">
        <v>0</v>
      </c>
      <c r="T465" s="143">
        <f>S465*H465</f>
        <v>0</v>
      </c>
      <c r="AR465" s="144" t="s">
        <v>316</v>
      </c>
      <c r="AT465" s="144" t="s">
        <v>215</v>
      </c>
      <c r="AU465" s="144" t="s">
        <v>236</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11145</v>
      </c>
    </row>
    <row r="466" spans="2:65" s="12" customFormat="1">
      <c r="B466" s="152"/>
      <c r="D466" s="150" t="s">
        <v>226</v>
      </c>
      <c r="E466" s="153" t="s">
        <v>19</v>
      </c>
      <c r="F466" s="154" t="s">
        <v>11146</v>
      </c>
      <c r="H466" s="155">
        <v>4.07</v>
      </c>
      <c r="I466" s="156"/>
      <c r="L466" s="152"/>
      <c r="M466" s="157"/>
      <c r="T466" s="158"/>
      <c r="AT466" s="153" t="s">
        <v>226</v>
      </c>
      <c r="AU466" s="153" t="s">
        <v>236</v>
      </c>
      <c r="AV466" s="12" t="s">
        <v>79</v>
      </c>
      <c r="AW466" s="12" t="s">
        <v>31</v>
      </c>
      <c r="AX466" s="12" t="s">
        <v>77</v>
      </c>
      <c r="AY466" s="153" t="s">
        <v>212</v>
      </c>
    </row>
    <row r="467" spans="2:65" s="1" customFormat="1" ht="16.5" customHeight="1">
      <c r="B467" s="34"/>
      <c r="C467" s="133" t="s">
        <v>903</v>
      </c>
      <c r="D467" s="133" t="s">
        <v>215</v>
      </c>
      <c r="E467" s="134" t="s">
        <v>11147</v>
      </c>
      <c r="F467" s="135" t="s">
        <v>11148</v>
      </c>
      <c r="G467" s="136" t="s">
        <v>536</v>
      </c>
      <c r="H467" s="137">
        <v>29.01</v>
      </c>
      <c r="I467" s="138"/>
      <c r="J467" s="139">
        <f>ROUND(I467*H467,2)</f>
        <v>0</v>
      </c>
      <c r="K467" s="135" t="s">
        <v>245</v>
      </c>
      <c r="L467" s="34"/>
      <c r="M467" s="140" t="s">
        <v>19</v>
      </c>
      <c r="N467" s="141" t="s">
        <v>40</v>
      </c>
      <c r="P467" s="142">
        <f>O467*H467</f>
        <v>0</v>
      </c>
      <c r="Q467" s="142">
        <v>0</v>
      </c>
      <c r="R467" s="142">
        <f>Q467*H467</f>
        <v>0</v>
      </c>
      <c r="S467" s="142">
        <v>0</v>
      </c>
      <c r="T467" s="143">
        <f>S467*H467</f>
        <v>0</v>
      </c>
      <c r="AR467" s="144" t="s">
        <v>316</v>
      </c>
      <c r="AT467" s="144" t="s">
        <v>215</v>
      </c>
      <c r="AU467" s="144" t="s">
        <v>236</v>
      </c>
      <c r="AY467" s="19" t="s">
        <v>212</v>
      </c>
      <c r="BE467" s="145">
        <f>IF(N467="základní",J467,0)</f>
        <v>0</v>
      </c>
      <c r="BF467" s="145">
        <f>IF(N467="snížená",J467,0)</f>
        <v>0</v>
      </c>
      <c r="BG467" s="145">
        <f>IF(N467="zákl. přenesená",J467,0)</f>
        <v>0</v>
      </c>
      <c r="BH467" s="145">
        <f>IF(N467="sníž. přenesená",J467,0)</f>
        <v>0</v>
      </c>
      <c r="BI467" s="145">
        <f>IF(N467="nulová",J467,0)</f>
        <v>0</v>
      </c>
      <c r="BJ467" s="19" t="s">
        <v>77</v>
      </c>
      <c r="BK467" s="145">
        <f>ROUND(I467*H467,2)</f>
        <v>0</v>
      </c>
      <c r="BL467" s="19" t="s">
        <v>316</v>
      </c>
      <c r="BM467" s="144" t="s">
        <v>11149</v>
      </c>
    </row>
    <row r="468" spans="2:65" s="1" customFormat="1" ht="29.25">
      <c r="B468" s="34"/>
      <c r="D468" s="150" t="s">
        <v>224</v>
      </c>
      <c r="F468" s="151" t="s">
        <v>11150</v>
      </c>
      <c r="I468" s="148"/>
      <c r="L468" s="34"/>
      <c r="M468" s="149"/>
      <c r="T468" s="55"/>
      <c r="AT468" s="19" t="s">
        <v>224</v>
      </c>
      <c r="AU468" s="19" t="s">
        <v>236</v>
      </c>
    </row>
    <row r="469" spans="2:65" s="14" customFormat="1">
      <c r="B469" s="170"/>
      <c r="D469" s="150" t="s">
        <v>226</v>
      </c>
      <c r="E469" s="171" t="s">
        <v>19</v>
      </c>
      <c r="F469" s="172" t="s">
        <v>11151</v>
      </c>
      <c r="H469" s="171" t="s">
        <v>19</v>
      </c>
      <c r="I469" s="173"/>
      <c r="L469" s="170"/>
      <c r="M469" s="174"/>
      <c r="T469" s="175"/>
      <c r="AT469" s="171" t="s">
        <v>226</v>
      </c>
      <c r="AU469" s="171" t="s">
        <v>236</v>
      </c>
      <c r="AV469" s="14" t="s">
        <v>77</v>
      </c>
      <c r="AW469" s="14" t="s">
        <v>31</v>
      </c>
      <c r="AX469" s="14" t="s">
        <v>69</v>
      </c>
      <c r="AY469" s="171" t="s">
        <v>212</v>
      </c>
    </row>
    <row r="470" spans="2:65" s="12" customFormat="1">
      <c r="B470" s="152"/>
      <c r="D470" s="150" t="s">
        <v>226</v>
      </c>
      <c r="E470" s="153" t="s">
        <v>19</v>
      </c>
      <c r="F470" s="154" t="s">
        <v>11152</v>
      </c>
      <c r="H470" s="155">
        <v>1.92</v>
      </c>
      <c r="I470" s="156"/>
      <c r="L470" s="152"/>
      <c r="M470" s="157"/>
      <c r="T470" s="158"/>
      <c r="AT470" s="153" t="s">
        <v>226</v>
      </c>
      <c r="AU470" s="153" t="s">
        <v>236</v>
      </c>
      <c r="AV470" s="12" t="s">
        <v>79</v>
      </c>
      <c r="AW470" s="12" t="s">
        <v>31</v>
      </c>
      <c r="AX470" s="12" t="s">
        <v>69</v>
      </c>
      <c r="AY470" s="153" t="s">
        <v>212</v>
      </c>
    </row>
    <row r="471" spans="2:65" s="12" customFormat="1">
      <c r="B471" s="152"/>
      <c r="D471" s="150" t="s">
        <v>226</v>
      </c>
      <c r="E471" s="153" t="s">
        <v>19</v>
      </c>
      <c r="F471" s="154" t="s">
        <v>11153</v>
      </c>
      <c r="H471" s="155">
        <v>7.92</v>
      </c>
      <c r="I471" s="156"/>
      <c r="L471" s="152"/>
      <c r="M471" s="157"/>
      <c r="T471" s="158"/>
      <c r="AT471" s="153" t="s">
        <v>226</v>
      </c>
      <c r="AU471" s="153" t="s">
        <v>236</v>
      </c>
      <c r="AV471" s="12" t="s">
        <v>79</v>
      </c>
      <c r="AW471" s="12" t="s">
        <v>31</v>
      </c>
      <c r="AX471" s="12" t="s">
        <v>69</v>
      </c>
      <c r="AY471" s="153" t="s">
        <v>212</v>
      </c>
    </row>
    <row r="472" spans="2:65" s="12" customFormat="1">
      <c r="B472" s="152"/>
      <c r="D472" s="150" t="s">
        <v>226</v>
      </c>
      <c r="E472" s="153" t="s">
        <v>19</v>
      </c>
      <c r="F472" s="154" t="s">
        <v>11154</v>
      </c>
      <c r="H472" s="155">
        <v>19.170000000000002</v>
      </c>
      <c r="I472" s="156"/>
      <c r="L472" s="152"/>
      <c r="M472" s="157"/>
      <c r="T472" s="158"/>
      <c r="AT472" s="153" t="s">
        <v>226</v>
      </c>
      <c r="AU472" s="153" t="s">
        <v>236</v>
      </c>
      <c r="AV472" s="12" t="s">
        <v>79</v>
      </c>
      <c r="AW472" s="12" t="s">
        <v>31</v>
      </c>
      <c r="AX472" s="12" t="s">
        <v>69</v>
      </c>
      <c r="AY472" s="153" t="s">
        <v>212</v>
      </c>
    </row>
    <row r="473" spans="2:65" s="13" customFormat="1">
      <c r="B473" s="159"/>
      <c r="D473" s="150" t="s">
        <v>226</v>
      </c>
      <c r="E473" s="160" t="s">
        <v>19</v>
      </c>
      <c r="F473" s="161" t="s">
        <v>228</v>
      </c>
      <c r="H473" s="162">
        <v>29.01</v>
      </c>
      <c r="I473" s="163"/>
      <c r="L473" s="159"/>
      <c r="M473" s="164"/>
      <c r="T473" s="165"/>
      <c r="AT473" s="160" t="s">
        <v>226</v>
      </c>
      <c r="AU473" s="160" t="s">
        <v>236</v>
      </c>
      <c r="AV473" s="13" t="s">
        <v>229</v>
      </c>
      <c r="AW473" s="13" t="s">
        <v>31</v>
      </c>
      <c r="AX473" s="13" t="s">
        <v>77</v>
      </c>
      <c r="AY473" s="160" t="s">
        <v>212</v>
      </c>
    </row>
    <row r="474" spans="2:65" s="1" customFormat="1" ht="16.5" customHeight="1">
      <c r="B474" s="34"/>
      <c r="C474" s="186" t="s">
        <v>924</v>
      </c>
      <c r="D474" s="186" t="s">
        <v>3107</v>
      </c>
      <c r="E474" s="187" t="s">
        <v>11155</v>
      </c>
      <c r="F474" s="188" t="s">
        <v>11156</v>
      </c>
      <c r="G474" s="189" t="s">
        <v>536</v>
      </c>
      <c r="H474" s="190">
        <v>31.911000000000001</v>
      </c>
      <c r="I474" s="191"/>
      <c r="J474" s="192">
        <f>ROUND(I474*H474,2)</f>
        <v>0</v>
      </c>
      <c r="K474" s="188" t="s">
        <v>245</v>
      </c>
      <c r="L474" s="193"/>
      <c r="M474" s="194" t="s">
        <v>19</v>
      </c>
      <c r="N474" s="195" t="s">
        <v>40</v>
      </c>
      <c r="P474" s="142">
        <f>O474*H474</f>
        <v>0</v>
      </c>
      <c r="Q474" s="142">
        <v>7.5000000000000002E-4</v>
      </c>
      <c r="R474" s="142">
        <f>Q474*H474</f>
        <v>2.3933250000000003E-2</v>
      </c>
      <c r="S474" s="142">
        <v>0</v>
      </c>
      <c r="T474" s="143">
        <f>S474*H474</f>
        <v>0</v>
      </c>
      <c r="AR474" s="144" t="s">
        <v>631</v>
      </c>
      <c r="AT474" s="144" t="s">
        <v>3107</v>
      </c>
      <c r="AU474" s="144" t="s">
        <v>236</v>
      </c>
      <c r="AY474" s="19" t="s">
        <v>212</v>
      </c>
      <c r="BE474" s="145">
        <f>IF(N474="základní",J474,0)</f>
        <v>0</v>
      </c>
      <c r="BF474" s="145">
        <f>IF(N474="snížená",J474,0)</f>
        <v>0</v>
      </c>
      <c r="BG474" s="145">
        <f>IF(N474="zákl. přenesená",J474,0)</f>
        <v>0</v>
      </c>
      <c r="BH474" s="145">
        <f>IF(N474="sníž. přenesená",J474,0)</f>
        <v>0</v>
      </c>
      <c r="BI474" s="145">
        <f>IF(N474="nulová",J474,0)</f>
        <v>0</v>
      </c>
      <c r="BJ474" s="19" t="s">
        <v>77</v>
      </c>
      <c r="BK474" s="145">
        <f>ROUND(I474*H474,2)</f>
        <v>0</v>
      </c>
      <c r="BL474" s="19" t="s">
        <v>316</v>
      </c>
      <c r="BM474" s="144" t="s">
        <v>11157</v>
      </c>
    </row>
    <row r="475" spans="2:65" s="12" customFormat="1">
      <c r="B475" s="152"/>
      <c r="D475" s="150" t="s">
        <v>226</v>
      </c>
      <c r="E475" s="153" t="s">
        <v>19</v>
      </c>
      <c r="F475" s="154" t="s">
        <v>11158</v>
      </c>
      <c r="H475" s="155">
        <v>2.1120000000000001</v>
      </c>
      <c r="I475" s="156"/>
      <c r="L475" s="152"/>
      <c r="M475" s="157"/>
      <c r="T475" s="158"/>
      <c r="AT475" s="153" t="s">
        <v>226</v>
      </c>
      <c r="AU475" s="153" t="s">
        <v>236</v>
      </c>
      <c r="AV475" s="12" t="s">
        <v>79</v>
      </c>
      <c r="AW475" s="12" t="s">
        <v>31</v>
      </c>
      <c r="AX475" s="12" t="s">
        <v>69</v>
      </c>
      <c r="AY475" s="153" t="s">
        <v>212</v>
      </c>
    </row>
    <row r="476" spans="2:65" s="12" customFormat="1">
      <c r="B476" s="152"/>
      <c r="D476" s="150" t="s">
        <v>226</v>
      </c>
      <c r="E476" s="153" t="s">
        <v>19</v>
      </c>
      <c r="F476" s="154" t="s">
        <v>11159</v>
      </c>
      <c r="H476" s="155">
        <v>8.7119999999999997</v>
      </c>
      <c r="I476" s="156"/>
      <c r="L476" s="152"/>
      <c r="M476" s="157"/>
      <c r="T476" s="158"/>
      <c r="AT476" s="153" t="s">
        <v>226</v>
      </c>
      <c r="AU476" s="153" t="s">
        <v>236</v>
      </c>
      <c r="AV476" s="12" t="s">
        <v>79</v>
      </c>
      <c r="AW476" s="12" t="s">
        <v>31</v>
      </c>
      <c r="AX476" s="12" t="s">
        <v>69</v>
      </c>
      <c r="AY476" s="153" t="s">
        <v>212</v>
      </c>
    </row>
    <row r="477" spans="2:65" s="12" customFormat="1">
      <c r="B477" s="152"/>
      <c r="D477" s="150" t="s">
        <v>226</v>
      </c>
      <c r="E477" s="153" t="s">
        <v>19</v>
      </c>
      <c r="F477" s="154" t="s">
        <v>11160</v>
      </c>
      <c r="H477" s="155">
        <v>21.087</v>
      </c>
      <c r="I477" s="156"/>
      <c r="L477" s="152"/>
      <c r="M477" s="157"/>
      <c r="T477" s="158"/>
      <c r="AT477" s="153" t="s">
        <v>226</v>
      </c>
      <c r="AU477" s="153" t="s">
        <v>236</v>
      </c>
      <c r="AV477" s="12" t="s">
        <v>79</v>
      </c>
      <c r="AW477" s="12" t="s">
        <v>31</v>
      </c>
      <c r="AX477" s="12" t="s">
        <v>69</v>
      </c>
      <c r="AY477" s="153" t="s">
        <v>212</v>
      </c>
    </row>
    <row r="478" spans="2:65" s="13" customFormat="1">
      <c r="B478" s="159"/>
      <c r="D478" s="150" t="s">
        <v>226</v>
      </c>
      <c r="E478" s="160" t="s">
        <v>19</v>
      </c>
      <c r="F478" s="161" t="s">
        <v>228</v>
      </c>
      <c r="H478" s="162">
        <v>31.911000000000001</v>
      </c>
      <c r="I478" s="163"/>
      <c r="L478" s="159"/>
      <c r="M478" s="164"/>
      <c r="T478" s="165"/>
      <c r="AT478" s="160" t="s">
        <v>226</v>
      </c>
      <c r="AU478" s="160" t="s">
        <v>236</v>
      </c>
      <c r="AV478" s="13" t="s">
        <v>229</v>
      </c>
      <c r="AW478" s="13" t="s">
        <v>31</v>
      </c>
      <c r="AX478" s="13" t="s">
        <v>77</v>
      </c>
      <c r="AY478" s="160" t="s">
        <v>212</v>
      </c>
    </row>
    <row r="479" spans="2:65" s="1" customFormat="1" ht="16.5" customHeight="1">
      <c r="B479" s="34"/>
      <c r="C479" s="133" t="s">
        <v>938</v>
      </c>
      <c r="D479" s="133" t="s">
        <v>215</v>
      </c>
      <c r="E479" s="134" t="s">
        <v>11161</v>
      </c>
      <c r="F479" s="135" t="s">
        <v>11162</v>
      </c>
      <c r="G479" s="136" t="s">
        <v>536</v>
      </c>
      <c r="H479" s="137">
        <v>214.44</v>
      </c>
      <c r="I479" s="138"/>
      <c r="J479" s="139">
        <f>ROUND(I479*H479,2)</f>
        <v>0</v>
      </c>
      <c r="K479" s="135" t="s">
        <v>245</v>
      </c>
      <c r="L479" s="34"/>
      <c r="M479" s="140" t="s">
        <v>19</v>
      </c>
      <c r="N479" s="141" t="s">
        <v>40</v>
      </c>
      <c r="P479" s="142">
        <f>O479*H479</f>
        <v>0</v>
      </c>
      <c r="Q479" s="142">
        <v>0</v>
      </c>
      <c r="R479" s="142">
        <f>Q479*H479</f>
        <v>0</v>
      </c>
      <c r="S479" s="142">
        <v>0</v>
      </c>
      <c r="T479" s="143">
        <f>S479*H479</f>
        <v>0</v>
      </c>
      <c r="AR479" s="144" t="s">
        <v>316</v>
      </c>
      <c r="AT479" s="144" t="s">
        <v>215</v>
      </c>
      <c r="AU479" s="144" t="s">
        <v>236</v>
      </c>
      <c r="AY479" s="19" t="s">
        <v>212</v>
      </c>
      <c r="BE479" s="145">
        <f>IF(N479="základní",J479,0)</f>
        <v>0</v>
      </c>
      <c r="BF479" s="145">
        <f>IF(N479="snížená",J479,0)</f>
        <v>0</v>
      </c>
      <c r="BG479" s="145">
        <f>IF(N479="zákl. přenesená",J479,0)</f>
        <v>0</v>
      </c>
      <c r="BH479" s="145">
        <f>IF(N479="sníž. přenesená",J479,0)</f>
        <v>0</v>
      </c>
      <c r="BI479" s="145">
        <f>IF(N479="nulová",J479,0)</f>
        <v>0</v>
      </c>
      <c r="BJ479" s="19" t="s">
        <v>77</v>
      </c>
      <c r="BK479" s="145">
        <f>ROUND(I479*H479,2)</f>
        <v>0</v>
      </c>
      <c r="BL479" s="19" t="s">
        <v>316</v>
      </c>
      <c r="BM479" s="144" t="s">
        <v>11163</v>
      </c>
    </row>
    <row r="480" spans="2:65" s="14" customFormat="1">
      <c r="B480" s="170"/>
      <c r="D480" s="150" t="s">
        <v>226</v>
      </c>
      <c r="E480" s="171" t="s">
        <v>19</v>
      </c>
      <c r="F480" s="172" t="s">
        <v>11164</v>
      </c>
      <c r="H480" s="171" t="s">
        <v>19</v>
      </c>
      <c r="I480" s="173"/>
      <c r="L480" s="170"/>
      <c r="M480" s="174"/>
      <c r="T480" s="175"/>
      <c r="AT480" s="171" t="s">
        <v>226</v>
      </c>
      <c r="AU480" s="171" t="s">
        <v>236</v>
      </c>
      <c r="AV480" s="14" t="s">
        <v>77</v>
      </c>
      <c r="AW480" s="14" t="s">
        <v>31</v>
      </c>
      <c r="AX480" s="14" t="s">
        <v>69</v>
      </c>
      <c r="AY480" s="171" t="s">
        <v>212</v>
      </c>
    </row>
    <row r="481" spans="2:65" s="12" customFormat="1">
      <c r="B481" s="152"/>
      <c r="D481" s="150" t="s">
        <v>226</v>
      </c>
      <c r="E481" s="153" t="s">
        <v>19</v>
      </c>
      <c r="F481" s="154" t="s">
        <v>11165</v>
      </c>
      <c r="H481" s="155">
        <v>18.57</v>
      </c>
      <c r="I481" s="156"/>
      <c r="L481" s="152"/>
      <c r="M481" s="157"/>
      <c r="T481" s="158"/>
      <c r="AT481" s="153" t="s">
        <v>226</v>
      </c>
      <c r="AU481" s="153" t="s">
        <v>236</v>
      </c>
      <c r="AV481" s="12" t="s">
        <v>79</v>
      </c>
      <c r="AW481" s="12" t="s">
        <v>31</v>
      </c>
      <c r="AX481" s="12" t="s">
        <v>69</v>
      </c>
      <c r="AY481" s="153" t="s">
        <v>212</v>
      </c>
    </row>
    <row r="482" spans="2:65" s="12" customFormat="1">
      <c r="B482" s="152"/>
      <c r="D482" s="150" t="s">
        <v>226</v>
      </c>
      <c r="E482" s="153" t="s">
        <v>19</v>
      </c>
      <c r="F482" s="154" t="s">
        <v>11166</v>
      </c>
      <c r="H482" s="155">
        <v>48.88</v>
      </c>
      <c r="I482" s="156"/>
      <c r="L482" s="152"/>
      <c r="M482" s="157"/>
      <c r="T482" s="158"/>
      <c r="AT482" s="153" t="s">
        <v>226</v>
      </c>
      <c r="AU482" s="153" t="s">
        <v>236</v>
      </c>
      <c r="AV482" s="12" t="s">
        <v>79</v>
      </c>
      <c r="AW482" s="12" t="s">
        <v>31</v>
      </c>
      <c r="AX482" s="12" t="s">
        <v>69</v>
      </c>
      <c r="AY482" s="153" t="s">
        <v>212</v>
      </c>
    </row>
    <row r="483" spans="2:65" s="12" customFormat="1">
      <c r="B483" s="152"/>
      <c r="D483" s="150" t="s">
        <v>226</v>
      </c>
      <c r="E483" s="153" t="s">
        <v>19</v>
      </c>
      <c r="F483" s="154" t="s">
        <v>11167</v>
      </c>
      <c r="H483" s="155">
        <v>7.92</v>
      </c>
      <c r="I483" s="156"/>
      <c r="L483" s="152"/>
      <c r="M483" s="157"/>
      <c r="T483" s="158"/>
      <c r="AT483" s="153" t="s">
        <v>226</v>
      </c>
      <c r="AU483" s="153" t="s">
        <v>236</v>
      </c>
      <c r="AV483" s="12" t="s">
        <v>79</v>
      </c>
      <c r="AW483" s="12" t="s">
        <v>31</v>
      </c>
      <c r="AX483" s="12" t="s">
        <v>69</v>
      </c>
      <c r="AY483" s="153" t="s">
        <v>212</v>
      </c>
    </row>
    <row r="484" spans="2:65" s="12" customFormat="1">
      <c r="B484" s="152"/>
      <c r="D484" s="150" t="s">
        <v>226</v>
      </c>
      <c r="E484" s="153" t="s">
        <v>19</v>
      </c>
      <c r="F484" s="154" t="s">
        <v>11168</v>
      </c>
      <c r="H484" s="155">
        <v>17.059999999999999</v>
      </c>
      <c r="I484" s="156"/>
      <c r="L484" s="152"/>
      <c r="M484" s="157"/>
      <c r="T484" s="158"/>
      <c r="AT484" s="153" t="s">
        <v>226</v>
      </c>
      <c r="AU484" s="153" t="s">
        <v>236</v>
      </c>
      <c r="AV484" s="12" t="s">
        <v>79</v>
      </c>
      <c r="AW484" s="12" t="s">
        <v>31</v>
      </c>
      <c r="AX484" s="12" t="s">
        <v>69</v>
      </c>
      <c r="AY484" s="153" t="s">
        <v>212</v>
      </c>
    </row>
    <row r="485" spans="2:65" s="12" customFormat="1">
      <c r="B485" s="152"/>
      <c r="D485" s="150" t="s">
        <v>226</v>
      </c>
      <c r="E485" s="153" t="s">
        <v>19</v>
      </c>
      <c r="F485" s="154" t="s">
        <v>11169</v>
      </c>
      <c r="H485" s="155">
        <v>40.950000000000003</v>
      </c>
      <c r="I485" s="156"/>
      <c r="L485" s="152"/>
      <c r="M485" s="157"/>
      <c r="T485" s="158"/>
      <c r="AT485" s="153" t="s">
        <v>226</v>
      </c>
      <c r="AU485" s="153" t="s">
        <v>236</v>
      </c>
      <c r="AV485" s="12" t="s">
        <v>79</v>
      </c>
      <c r="AW485" s="12" t="s">
        <v>31</v>
      </c>
      <c r="AX485" s="12" t="s">
        <v>69</v>
      </c>
      <c r="AY485" s="153" t="s">
        <v>212</v>
      </c>
    </row>
    <row r="486" spans="2:65" s="12" customFormat="1">
      <c r="B486" s="152"/>
      <c r="D486" s="150" t="s">
        <v>226</v>
      </c>
      <c r="E486" s="153" t="s">
        <v>19</v>
      </c>
      <c r="F486" s="154" t="s">
        <v>11170</v>
      </c>
      <c r="H486" s="155">
        <v>11.88</v>
      </c>
      <c r="I486" s="156"/>
      <c r="L486" s="152"/>
      <c r="M486" s="157"/>
      <c r="T486" s="158"/>
      <c r="AT486" s="153" t="s">
        <v>226</v>
      </c>
      <c r="AU486" s="153" t="s">
        <v>236</v>
      </c>
      <c r="AV486" s="12" t="s">
        <v>79</v>
      </c>
      <c r="AW486" s="12" t="s">
        <v>31</v>
      </c>
      <c r="AX486" s="12" t="s">
        <v>69</v>
      </c>
      <c r="AY486" s="153" t="s">
        <v>212</v>
      </c>
    </row>
    <row r="487" spans="2:65" s="12" customFormat="1">
      <c r="B487" s="152"/>
      <c r="D487" s="150" t="s">
        <v>226</v>
      </c>
      <c r="E487" s="153" t="s">
        <v>19</v>
      </c>
      <c r="F487" s="154" t="s">
        <v>11171</v>
      </c>
      <c r="H487" s="155">
        <v>19.8</v>
      </c>
      <c r="I487" s="156"/>
      <c r="L487" s="152"/>
      <c r="M487" s="157"/>
      <c r="T487" s="158"/>
      <c r="AT487" s="153" t="s">
        <v>226</v>
      </c>
      <c r="AU487" s="153" t="s">
        <v>236</v>
      </c>
      <c r="AV487" s="12" t="s">
        <v>79</v>
      </c>
      <c r="AW487" s="12" t="s">
        <v>31</v>
      </c>
      <c r="AX487" s="12" t="s">
        <v>69</v>
      </c>
      <c r="AY487" s="153" t="s">
        <v>212</v>
      </c>
    </row>
    <row r="488" spans="2:65" s="12" customFormat="1">
      <c r="B488" s="152"/>
      <c r="D488" s="150" t="s">
        <v>226</v>
      </c>
      <c r="E488" s="153" t="s">
        <v>19</v>
      </c>
      <c r="F488" s="154" t="s">
        <v>11172</v>
      </c>
      <c r="H488" s="155">
        <v>49.38</v>
      </c>
      <c r="I488" s="156"/>
      <c r="L488" s="152"/>
      <c r="M488" s="157"/>
      <c r="T488" s="158"/>
      <c r="AT488" s="153" t="s">
        <v>226</v>
      </c>
      <c r="AU488" s="153" t="s">
        <v>236</v>
      </c>
      <c r="AV488" s="12" t="s">
        <v>79</v>
      </c>
      <c r="AW488" s="12" t="s">
        <v>31</v>
      </c>
      <c r="AX488" s="12" t="s">
        <v>69</v>
      </c>
      <c r="AY488" s="153" t="s">
        <v>212</v>
      </c>
    </row>
    <row r="489" spans="2:65" s="13" customFormat="1">
      <c r="B489" s="159"/>
      <c r="D489" s="150" t="s">
        <v>226</v>
      </c>
      <c r="E489" s="160" t="s">
        <v>19</v>
      </c>
      <c r="F489" s="161" t="s">
        <v>228</v>
      </c>
      <c r="H489" s="162">
        <v>214.44</v>
      </c>
      <c r="I489" s="163"/>
      <c r="L489" s="159"/>
      <c r="M489" s="164"/>
      <c r="T489" s="165"/>
      <c r="AT489" s="160" t="s">
        <v>226</v>
      </c>
      <c r="AU489" s="160" t="s">
        <v>236</v>
      </c>
      <c r="AV489" s="13" t="s">
        <v>229</v>
      </c>
      <c r="AW489" s="13" t="s">
        <v>31</v>
      </c>
      <c r="AX489" s="13" t="s">
        <v>77</v>
      </c>
      <c r="AY489" s="160" t="s">
        <v>212</v>
      </c>
    </row>
    <row r="490" spans="2:65" s="1" customFormat="1" ht="16.5" customHeight="1">
      <c r="B490" s="34"/>
      <c r="C490" s="186" t="s">
        <v>947</v>
      </c>
      <c r="D490" s="186" t="s">
        <v>3107</v>
      </c>
      <c r="E490" s="187" t="s">
        <v>11173</v>
      </c>
      <c r="F490" s="188" t="s">
        <v>11174</v>
      </c>
      <c r="G490" s="189" t="s">
        <v>536</v>
      </c>
      <c r="H490" s="190">
        <v>235.88399999999999</v>
      </c>
      <c r="I490" s="191"/>
      <c r="J490" s="192">
        <f>ROUND(I490*H490,2)</f>
        <v>0</v>
      </c>
      <c r="K490" s="188" t="s">
        <v>245</v>
      </c>
      <c r="L490" s="193"/>
      <c r="M490" s="194" t="s">
        <v>19</v>
      </c>
      <c r="N490" s="195" t="s">
        <v>40</v>
      </c>
      <c r="P490" s="142">
        <f>O490*H490</f>
        <v>0</v>
      </c>
      <c r="Q490" s="142">
        <v>7.5000000000000002E-4</v>
      </c>
      <c r="R490" s="142">
        <f>Q490*H490</f>
        <v>0.17691299999999999</v>
      </c>
      <c r="S490" s="142">
        <v>0</v>
      </c>
      <c r="T490" s="143">
        <f>S490*H490</f>
        <v>0</v>
      </c>
      <c r="AR490" s="144" t="s">
        <v>631</v>
      </c>
      <c r="AT490" s="144" t="s">
        <v>3107</v>
      </c>
      <c r="AU490" s="144" t="s">
        <v>236</v>
      </c>
      <c r="AY490" s="19" t="s">
        <v>212</v>
      </c>
      <c r="BE490" s="145">
        <f>IF(N490="základní",J490,0)</f>
        <v>0</v>
      </c>
      <c r="BF490" s="145">
        <f>IF(N490="snížená",J490,0)</f>
        <v>0</v>
      </c>
      <c r="BG490" s="145">
        <f>IF(N490="zákl. přenesená",J490,0)</f>
        <v>0</v>
      </c>
      <c r="BH490" s="145">
        <f>IF(N490="sníž. přenesená",J490,0)</f>
        <v>0</v>
      </c>
      <c r="BI490" s="145">
        <f>IF(N490="nulová",J490,0)</f>
        <v>0</v>
      </c>
      <c r="BJ490" s="19" t="s">
        <v>77</v>
      </c>
      <c r="BK490" s="145">
        <f>ROUND(I490*H490,2)</f>
        <v>0</v>
      </c>
      <c r="BL490" s="19" t="s">
        <v>316</v>
      </c>
      <c r="BM490" s="144" t="s">
        <v>11175</v>
      </c>
    </row>
    <row r="491" spans="2:65" s="12" customFormat="1">
      <c r="B491" s="152"/>
      <c r="D491" s="150" t="s">
        <v>226</v>
      </c>
      <c r="E491" s="153" t="s">
        <v>19</v>
      </c>
      <c r="F491" s="154" t="s">
        <v>11176</v>
      </c>
      <c r="H491" s="155">
        <v>20.427</v>
      </c>
      <c r="I491" s="156"/>
      <c r="L491" s="152"/>
      <c r="M491" s="157"/>
      <c r="T491" s="158"/>
      <c r="AT491" s="153" t="s">
        <v>226</v>
      </c>
      <c r="AU491" s="153" t="s">
        <v>236</v>
      </c>
      <c r="AV491" s="12" t="s">
        <v>79</v>
      </c>
      <c r="AW491" s="12" t="s">
        <v>31</v>
      </c>
      <c r="AX491" s="12" t="s">
        <v>69</v>
      </c>
      <c r="AY491" s="153" t="s">
        <v>212</v>
      </c>
    </row>
    <row r="492" spans="2:65" s="12" customFormat="1">
      <c r="B492" s="152"/>
      <c r="D492" s="150" t="s">
        <v>226</v>
      </c>
      <c r="E492" s="153" t="s">
        <v>19</v>
      </c>
      <c r="F492" s="154" t="s">
        <v>11177</v>
      </c>
      <c r="H492" s="155">
        <v>53.768000000000001</v>
      </c>
      <c r="I492" s="156"/>
      <c r="L492" s="152"/>
      <c r="M492" s="157"/>
      <c r="T492" s="158"/>
      <c r="AT492" s="153" t="s">
        <v>226</v>
      </c>
      <c r="AU492" s="153" t="s">
        <v>236</v>
      </c>
      <c r="AV492" s="12" t="s">
        <v>79</v>
      </c>
      <c r="AW492" s="12" t="s">
        <v>31</v>
      </c>
      <c r="AX492" s="12" t="s">
        <v>69</v>
      </c>
      <c r="AY492" s="153" t="s">
        <v>212</v>
      </c>
    </row>
    <row r="493" spans="2:65" s="12" customFormat="1">
      <c r="B493" s="152"/>
      <c r="D493" s="150" t="s">
        <v>226</v>
      </c>
      <c r="E493" s="153" t="s">
        <v>19</v>
      </c>
      <c r="F493" s="154" t="s">
        <v>11178</v>
      </c>
      <c r="H493" s="155">
        <v>8.7119999999999997</v>
      </c>
      <c r="I493" s="156"/>
      <c r="L493" s="152"/>
      <c r="M493" s="157"/>
      <c r="T493" s="158"/>
      <c r="AT493" s="153" t="s">
        <v>226</v>
      </c>
      <c r="AU493" s="153" t="s">
        <v>236</v>
      </c>
      <c r="AV493" s="12" t="s">
        <v>79</v>
      </c>
      <c r="AW493" s="12" t="s">
        <v>31</v>
      </c>
      <c r="AX493" s="12" t="s">
        <v>69</v>
      </c>
      <c r="AY493" s="153" t="s">
        <v>212</v>
      </c>
    </row>
    <row r="494" spans="2:65" s="12" customFormat="1">
      <c r="B494" s="152"/>
      <c r="D494" s="150" t="s">
        <v>226</v>
      </c>
      <c r="E494" s="153" t="s">
        <v>19</v>
      </c>
      <c r="F494" s="154" t="s">
        <v>11179</v>
      </c>
      <c r="H494" s="155">
        <v>18.765999999999998</v>
      </c>
      <c r="I494" s="156"/>
      <c r="L494" s="152"/>
      <c r="M494" s="157"/>
      <c r="T494" s="158"/>
      <c r="AT494" s="153" t="s">
        <v>226</v>
      </c>
      <c r="AU494" s="153" t="s">
        <v>236</v>
      </c>
      <c r="AV494" s="12" t="s">
        <v>79</v>
      </c>
      <c r="AW494" s="12" t="s">
        <v>31</v>
      </c>
      <c r="AX494" s="12" t="s">
        <v>69</v>
      </c>
      <c r="AY494" s="153" t="s">
        <v>212</v>
      </c>
    </row>
    <row r="495" spans="2:65" s="12" customFormat="1">
      <c r="B495" s="152"/>
      <c r="D495" s="150" t="s">
        <v>226</v>
      </c>
      <c r="E495" s="153" t="s">
        <v>19</v>
      </c>
      <c r="F495" s="154" t="s">
        <v>11180</v>
      </c>
      <c r="H495" s="155">
        <v>45.045000000000002</v>
      </c>
      <c r="I495" s="156"/>
      <c r="L495" s="152"/>
      <c r="M495" s="157"/>
      <c r="T495" s="158"/>
      <c r="AT495" s="153" t="s">
        <v>226</v>
      </c>
      <c r="AU495" s="153" t="s">
        <v>236</v>
      </c>
      <c r="AV495" s="12" t="s">
        <v>79</v>
      </c>
      <c r="AW495" s="12" t="s">
        <v>31</v>
      </c>
      <c r="AX495" s="12" t="s">
        <v>69</v>
      </c>
      <c r="AY495" s="153" t="s">
        <v>212</v>
      </c>
    </row>
    <row r="496" spans="2:65" s="12" customFormat="1">
      <c r="B496" s="152"/>
      <c r="D496" s="150" t="s">
        <v>226</v>
      </c>
      <c r="E496" s="153" t="s">
        <v>19</v>
      </c>
      <c r="F496" s="154" t="s">
        <v>11181</v>
      </c>
      <c r="H496" s="155">
        <v>13.068</v>
      </c>
      <c r="I496" s="156"/>
      <c r="L496" s="152"/>
      <c r="M496" s="157"/>
      <c r="T496" s="158"/>
      <c r="AT496" s="153" t="s">
        <v>226</v>
      </c>
      <c r="AU496" s="153" t="s">
        <v>236</v>
      </c>
      <c r="AV496" s="12" t="s">
        <v>79</v>
      </c>
      <c r="AW496" s="12" t="s">
        <v>31</v>
      </c>
      <c r="AX496" s="12" t="s">
        <v>69</v>
      </c>
      <c r="AY496" s="153" t="s">
        <v>212</v>
      </c>
    </row>
    <row r="497" spans="2:65" s="12" customFormat="1">
      <c r="B497" s="152"/>
      <c r="D497" s="150" t="s">
        <v>226</v>
      </c>
      <c r="E497" s="153" t="s">
        <v>19</v>
      </c>
      <c r="F497" s="154" t="s">
        <v>11182</v>
      </c>
      <c r="H497" s="155">
        <v>21.78</v>
      </c>
      <c r="I497" s="156"/>
      <c r="L497" s="152"/>
      <c r="M497" s="157"/>
      <c r="T497" s="158"/>
      <c r="AT497" s="153" t="s">
        <v>226</v>
      </c>
      <c r="AU497" s="153" t="s">
        <v>236</v>
      </c>
      <c r="AV497" s="12" t="s">
        <v>79</v>
      </c>
      <c r="AW497" s="12" t="s">
        <v>31</v>
      </c>
      <c r="AX497" s="12" t="s">
        <v>69</v>
      </c>
      <c r="AY497" s="153" t="s">
        <v>212</v>
      </c>
    </row>
    <row r="498" spans="2:65" s="12" customFormat="1">
      <c r="B498" s="152"/>
      <c r="D498" s="150" t="s">
        <v>226</v>
      </c>
      <c r="E498" s="153" t="s">
        <v>19</v>
      </c>
      <c r="F498" s="154" t="s">
        <v>11183</v>
      </c>
      <c r="H498" s="155">
        <v>54.317999999999998</v>
      </c>
      <c r="I498" s="156"/>
      <c r="L498" s="152"/>
      <c r="M498" s="157"/>
      <c r="T498" s="158"/>
      <c r="AT498" s="153" t="s">
        <v>226</v>
      </c>
      <c r="AU498" s="153" t="s">
        <v>236</v>
      </c>
      <c r="AV498" s="12" t="s">
        <v>79</v>
      </c>
      <c r="AW498" s="12" t="s">
        <v>31</v>
      </c>
      <c r="AX498" s="12" t="s">
        <v>69</v>
      </c>
      <c r="AY498" s="153" t="s">
        <v>212</v>
      </c>
    </row>
    <row r="499" spans="2:65" s="13" customFormat="1">
      <c r="B499" s="159"/>
      <c r="D499" s="150" t="s">
        <v>226</v>
      </c>
      <c r="E499" s="160" t="s">
        <v>19</v>
      </c>
      <c r="F499" s="161" t="s">
        <v>228</v>
      </c>
      <c r="H499" s="162">
        <v>235.88399999999999</v>
      </c>
      <c r="I499" s="163"/>
      <c r="L499" s="159"/>
      <c r="M499" s="164"/>
      <c r="T499" s="165"/>
      <c r="AT499" s="160" t="s">
        <v>226</v>
      </c>
      <c r="AU499" s="160" t="s">
        <v>236</v>
      </c>
      <c r="AV499" s="13" t="s">
        <v>229</v>
      </c>
      <c r="AW499" s="13" t="s">
        <v>31</v>
      </c>
      <c r="AX499" s="13" t="s">
        <v>77</v>
      </c>
      <c r="AY499" s="160" t="s">
        <v>212</v>
      </c>
    </row>
    <row r="500" spans="2:65" s="1" customFormat="1" ht="16.5" customHeight="1">
      <c r="B500" s="34"/>
      <c r="C500" s="133" t="s">
        <v>956</v>
      </c>
      <c r="D500" s="133" t="s">
        <v>215</v>
      </c>
      <c r="E500" s="134" t="s">
        <v>11184</v>
      </c>
      <c r="F500" s="135" t="s">
        <v>11185</v>
      </c>
      <c r="G500" s="136" t="s">
        <v>536</v>
      </c>
      <c r="H500" s="137">
        <v>56.12</v>
      </c>
      <c r="I500" s="138"/>
      <c r="J500" s="139">
        <f>ROUND(I500*H500,2)</f>
        <v>0</v>
      </c>
      <c r="K500" s="135" t="s">
        <v>245</v>
      </c>
      <c r="L500" s="34"/>
      <c r="M500" s="140" t="s">
        <v>19</v>
      </c>
      <c r="N500" s="141" t="s">
        <v>40</v>
      </c>
      <c r="P500" s="142">
        <f>O500*H500</f>
        <v>0</v>
      </c>
      <c r="Q500" s="142">
        <v>0</v>
      </c>
      <c r="R500" s="142">
        <f>Q500*H500</f>
        <v>0</v>
      </c>
      <c r="S500" s="142">
        <v>0</v>
      </c>
      <c r="T500" s="143">
        <f>S500*H500</f>
        <v>0</v>
      </c>
      <c r="AR500" s="144" t="s">
        <v>316</v>
      </c>
      <c r="AT500" s="144" t="s">
        <v>215</v>
      </c>
      <c r="AU500" s="144" t="s">
        <v>236</v>
      </c>
      <c r="AY500" s="19" t="s">
        <v>212</v>
      </c>
      <c r="BE500" s="145">
        <f>IF(N500="základní",J500,0)</f>
        <v>0</v>
      </c>
      <c r="BF500" s="145">
        <f>IF(N500="snížená",J500,0)</f>
        <v>0</v>
      </c>
      <c r="BG500" s="145">
        <f>IF(N500="zákl. přenesená",J500,0)</f>
        <v>0</v>
      </c>
      <c r="BH500" s="145">
        <f>IF(N500="sníž. přenesená",J500,0)</f>
        <v>0</v>
      </c>
      <c r="BI500" s="145">
        <f>IF(N500="nulová",J500,0)</f>
        <v>0</v>
      </c>
      <c r="BJ500" s="19" t="s">
        <v>77</v>
      </c>
      <c r="BK500" s="145">
        <f>ROUND(I500*H500,2)</f>
        <v>0</v>
      </c>
      <c r="BL500" s="19" t="s">
        <v>316</v>
      </c>
      <c r="BM500" s="144" t="s">
        <v>11186</v>
      </c>
    </row>
    <row r="501" spans="2:65" s="14" customFormat="1">
      <c r="B501" s="170"/>
      <c r="D501" s="150" t="s">
        <v>226</v>
      </c>
      <c r="E501" s="171" t="s">
        <v>19</v>
      </c>
      <c r="F501" s="172" t="s">
        <v>11187</v>
      </c>
      <c r="H501" s="171" t="s">
        <v>19</v>
      </c>
      <c r="I501" s="173"/>
      <c r="L501" s="170"/>
      <c r="M501" s="174"/>
      <c r="T501" s="175"/>
      <c r="AT501" s="171" t="s">
        <v>226</v>
      </c>
      <c r="AU501" s="171" t="s">
        <v>236</v>
      </c>
      <c r="AV501" s="14" t="s">
        <v>77</v>
      </c>
      <c r="AW501" s="14" t="s">
        <v>31</v>
      </c>
      <c r="AX501" s="14" t="s">
        <v>69</v>
      </c>
      <c r="AY501" s="171" t="s">
        <v>212</v>
      </c>
    </row>
    <row r="502" spans="2:65" s="14" customFormat="1">
      <c r="B502" s="170"/>
      <c r="D502" s="150" t="s">
        <v>226</v>
      </c>
      <c r="E502" s="171" t="s">
        <v>19</v>
      </c>
      <c r="F502" s="172" t="s">
        <v>11188</v>
      </c>
      <c r="H502" s="171" t="s">
        <v>19</v>
      </c>
      <c r="I502" s="173"/>
      <c r="L502" s="170"/>
      <c r="M502" s="174"/>
      <c r="T502" s="175"/>
      <c r="AT502" s="171" t="s">
        <v>226</v>
      </c>
      <c r="AU502" s="171" t="s">
        <v>236</v>
      </c>
      <c r="AV502" s="14" t="s">
        <v>77</v>
      </c>
      <c r="AW502" s="14" t="s">
        <v>31</v>
      </c>
      <c r="AX502" s="14" t="s">
        <v>69</v>
      </c>
      <c r="AY502" s="171" t="s">
        <v>212</v>
      </c>
    </row>
    <row r="503" spans="2:65" s="12" customFormat="1">
      <c r="B503" s="152"/>
      <c r="D503" s="150" t="s">
        <v>226</v>
      </c>
      <c r="E503" s="153" t="s">
        <v>19</v>
      </c>
      <c r="F503" s="154" t="s">
        <v>11189</v>
      </c>
      <c r="H503" s="155">
        <v>9.0399999999999991</v>
      </c>
      <c r="I503" s="156"/>
      <c r="L503" s="152"/>
      <c r="M503" s="157"/>
      <c r="T503" s="158"/>
      <c r="AT503" s="153" t="s">
        <v>226</v>
      </c>
      <c r="AU503" s="153" t="s">
        <v>236</v>
      </c>
      <c r="AV503" s="12" t="s">
        <v>79</v>
      </c>
      <c r="AW503" s="12" t="s">
        <v>31</v>
      </c>
      <c r="AX503" s="12" t="s">
        <v>69</v>
      </c>
      <c r="AY503" s="153" t="s">
        <v>212</v>
      </c>
    </row>
    <row r="504" spans="2:65" s="14" customFormat="1">
      <c r="B504" s="170"/>
      <c r="D504" s="150" t="s">
        <v>226</v>
      </c>
      <c r="E504" s="171" t="s">
        <v>19</v>
      </c>
      <c r="F504" s="172" t="s">
        <v>11190</v>
      </c>
      <c r="H504" s="171" t="s">
        <v>19</v>
      </c>
      <c r="I504" s="173"/>
      <c r="L504" s="170"/>
      <c r="M504" s="174"/>
      <c r="T504" s="175"/>
      <c r="AT504" s="171" t="s">
        <v>226</v>
      </c>
      <c r="AU504" s="171" t="s">
        <v>236</v>
      </c>
      <c r="AV504" s="14" t="s">
        <v>77</v>
      </c>
      <c r="AW504" s="14" t="s">
        <v>31</v>
      </c>
      <c r="AX504" s="14" t="s">
        <v>69</v>
      </c>
      <c r="AY504" s="171" t="s">
        <v>212</v>
      </c>
    </row>
    <row r="505" spans="2:65" s="14" customFormat="1">
      <c r="B505" s="170"/>
      <c r="D505" s="150" t="s">
        <v>226</v>
      </c>
      <c r="E505" s="171" t="s">
        <v>19</v>
      </c>
      <c r="F505" s="172" t="s">
        <v>11191</v>
      </c>
      <c r="H505" s="171" t="s">
        <v>19</v>
      </c>
      <c r="I505" s="173"/>
      <c r="L505" s="170"/>
      <c r="M505" s="174"/>
      <c r="T505" s="175"/>
      <c r="AT505" s="171" t="s">
        <v>226</v>
      </c>
      <c r="AU505" s="171" t="s">
        <v>236</v>
      </c>
      <c r="AV505" s="14" t="s">
        <v>77</v>
      </c>
      <c r="AW505" s="14" t="s">
        <v>31</v>
      </c>
      <c r="AX505" s="14" t="s">
        <v>69</v>
      </c>
      <c r="AY505" s="171" t="s">
        <v>212</v>
      </c>
    </row>
    <row r="506" spans="2:65" s="14" customFormat="1">
      <c r="B506" s="170"/>
      <c r="D506" s="150" t="s">
        <v>226</v>
      </c>
      <c r="E506" s="171" t="s">
        <v>19</v>
      </c>
      <c r="F506" s="172" t="s">
        <v>11192</v>
      </c>
      <c r="H506" s="171" t="s">
        <v>19</v>
      </c>
      <c r="I506" s="173"/>
      <c r="L506" s="170"/>
      <c r="M506" s="174"/>
      <c r="T506" s="175"/>
      <c r="AT506" s="171" t="s">
        <v>226</v>
      </c>
      <c r="AU506" s="171" t="s">
        <v>236</v>
      </c>
      <c r="AV506" s="14" t="s">
        <v>77</v>
      </c>
      <c r="AW506" s="14" t="s">
        <v>31</v>
      </c>
      <c r="AX506" s="14" t="s">
        <v>69</v>
      </c>
      <c r="AY506" s="171" t="s">
        <v>212</v>
      </c>
    </row>
    <row r="507" spans="2:65" s="12" customFormat="1">
      <c r="B507" s="152"/>
      <c r="D507" s="150" t="s">
        <v>226</v>
      </c>
      <c r="E507" s="153" t="s">
        <v>19</v>
      </c>
      <c r="F507" s="154" t="s">
        <v>11153</v>
      </c>
      <c r="H507" s="155">
        <v>7.92</v>
      </c>
      <c r="I507" s="156"/>
      <c r="L507" s="152"/>
      <c r="M507" s="157"/>
      <c r="T507" s="158"/>
      <c r="AT507" s="153" t="s">
        <v>226</v>
      </c>
      <c r="AU507" s="153" t="s">
        <v>236</v>
      </c>
      <c r="AV507" s="12" t="s">
        <v>79</v>
      </c>
      <c r="AW507" s="12" t="s">
        <v>31</v>
      </c>
      <c r="AX507" s="12" t="s">
        <v>69</v>
      </c>
      <c r="AY507" s="153" t="s">
        <v>212</v>
      </c>
    </row>
    <row r="508" spans="2:65" s="12" customFormat="1">
      <c r="B508" s="152"/>
      <c r="D508" s="150" t="s">
        <v>226</v>
      </c>
      <c r="E508" s="153" t="s">
        <v>19</v>
      </c>
      <c r="F508" s="154" t="s">
        <v>11193</v>
      </c>
      <c r="H508" s="155">
        <v>19.37</v>
      </c>
      <c r="I508" s="156"/>
      <c r="L508" s="152"/>
      <c r="M508" s="157"/>
      <c r="T508" s="158"/>
      <c r="AT508" s="153" t="s">
        <v>226</v>
      </c>
      <c r="AU508" s="153" t="s">
        <v>236</v>
      </c>
      <c r="AV508" s="12" t="s">
        <v>79</v>
      </c>
      <c r="AW508" s="12" t="s">
        <v>31</v>
      </c>
      <c r="AX508" s="12" t="s">
        <v>69</v>
      </c>
      <c r="AY508" s="153" t="s">
        <v>212</v>
      </c>
    </row>
    <row r="509" spans="2:65" s="12" customFormat="1">
      <c r="B509" s="152"/>
      <c r="D509" s="150" t="s">
        <v>226</v>
      </c>
      <c r="E509" s="153" t="s">
        <v>19</v>
      </c>
      <c r="F509" s="154" t="s">
        <v>11194</v>
      </c>
      <c r="H509" s="155">
        <v>19.79</v>
      </c>
      <c r="I509" s="156"/>
      <c r="L509" s="152"/>
      <c r="M509" s="157"/>
      <c r="T509" s="158"/>
      <c r="AT509" s="153" t="s">
        <v>226</v>
      </c>
      <c r="AU509" s="153" t="s">
        <v>236</v>
      </c>
      <c r="AV509" s="12" t="s">
        <v>79</v>
      </c>
      <c r="AW509" s="12" t="s">
        <v>31</v>
      </c>
      <c r="AX509" s="12" t="s">
        <v>69</v>
      </c>
      <c r="AY509" s="153" t="s">
        <v>212</v>
      </c>
    </row>
    <row r="510" spans="2:65" s="13" customFormat="1">
      <c r="B510" s="159"/>
      <c r="D510" s="150" t="s">
        <v>226</v>
      </c>
      <c r="E510" s="160" t="s">
        <v>19</v>
      </c>
      <c r="F510" s="161" t="s">
        <v>228</v>
      </c>
      <c r="H510" s="162">
        <v>56.12</v>
      </c>
      <c r="I510" s="163"/>
      <c r="L510" s="159"/>
      <c r="M510" s="164"/>
      <c r="T510" s="165"/>
      <c r="AT510" s="160" t="s">
        <v>226</v>
      </c>
      <c r="AU510" s="160" t="s">
        <v>236</v>
      </c>
      <c r="AV510" s="13" t="s">
        <v>229</v>
      </c>
      <c r="AW510" s="13" t="s">
        <v>31</v>
      </c>
      <c r="AX510" s="13" t="s">
        <v>77</v>
      </c>
      <c r="AY510" s="160" t="s">
        <v>212</v>
      </c>
    </row>
    <row r="511" spans="2:65" s="1" customFormat="1" ht="16.5" customHeight="1">
      <c r="B511" s="34"/>
      <c r="C511" s="186" t="s">
        <v>963</v>
      </c>
      <c r="D511" s="186" t="s">
        <v>3107</v>
      </c>
      <c r="E511" s="187" t="s">
        <v>11195</v>
      </c>
      <c r="F511" s="188" t="s">
        <v>11196</v>
      </c>
      <c r="G511" s="189" t="s">
        <v>536</v>
      </c>
      <c r="H511" s="190">
        <v>61.731999999999999</v>
      </c>
      <c r="I511" s="191"/>
      <c r="J511" s="192">
        <f>ROUND(I511*H511,2)</f>
        <v>0</v>
      </c>
      <c r="K511" s="188" t="s">
        <v>245</v>
      </c>
      <c r="L511" s="193"/>
      <c r="M511" s="194" t="s">
        <v>19</v>
      </c>
      <c r="N511" s="195" t="s">
        <v>40</v>
      </c>
      <c r="P511" s="142">
        <f>O511*H511</f>
        <v>0</v>
      </c>
      <c r="Q511" s="142">
        <v>7.5000000000000002E-4</v>
      </c>
      <c r="R511" s="142">
        <f>Q511*H511</f>
        <v>4.6299E-2</v>
      </c>
      <c r="S511" s="142">
        <v>0</v>
      </c>
      <c r="T511" s="143">
        <f>S511*H511</f>
        <v>0</v>
      </c>
      <c r="AR511" s="144" t="s">
        <v>631</v>
      </c>
      <c r="AT511" s="144" t="s">
        <v>3107</v>
      </c>
      <c r="AU511" s="144" t="s">
        <v>236</v>
      </c>
      <c r="AY511" s="19" t="s">
        <v>212</v>
      </c>
      <c r="BE511" s="145">
        <f>IF(N511="základní",J511,0)</f>
        <v>0</v>
      </c>
      <c r="BF511" s="145">
        <f>IF(N511="snížená",J511,0)</f>
        <v>0</v>
      </c>
      <c r="BG511" s="145">
        <f>IF(N511="zákl. přenesená",J511,0)</f>
        <v>0</v>
      </c>
      <c r="BH511" s="145">
        <f>IF(N511="sníž. přenesená",J511,0)</f>
        <v>0</v>
      </c>
      <c r="BI511" s="145">
        <f>IF(N511="nulová",J511,0)</f>
        <v>0</v>
      </c>
      <c r="BJ511" s="19" t="s">
        <v>77</v>
      </c>
      <c r="BK511" s="145">
        <f>ROUND(I511*H511,2)</f>
        <v>0</v>
      </c>
      <c r="BL511" s="19" t="s">
        <v>316</v>
      </c>
      <c r="BM511" s="144" t="s">
        <v>11197</v>
      </c>
    </row>
    <row r="512" spans="2:65" s="12" customFormat="1">
      <c r="B512" s="152"/>
      <c r="D512" s="150" t="s">
        <v>226</v>
      </c>
      <c r="E512" s="153" t="s">
        <v>19</v>
      </c>
      <c r="F512" s="154" t="s">
        <v>11198</v>
      </c>
      <c r="H512" s="155">
        <v>9.9440000000000008</v>
      </c>
      <c r="I512" s="156"/>
      <c r="L512" s="152"/>
      <c r="M512" s="157"/>
      <c r="T512" s="158"/>
      <c r="AT512" s="153" t="s">
        <v>226</v>
      </c>
      <c r="AU512" s="153" t="s">
        <v>236</v>
      </c>
      <c r="AV512" s="12" t="s">
        <v>79</v>
      </c>
      <c r="AW512" s="12" t="s">
        <v>31</v>
      </c>
      <c r="AX512" s="12" t="s">
        <v>69</v>
      </c>
      <c r="AY512" s="153" t="s">
        <v>212</v>
      </c>
    </row>
    <row r="513" spans="2:65" s="12" customFormat="1">
      <c r="B513" s="152"/>
      <c r="D513" s="150" t="s">
        <v>226</v>
      </c>
      <c r="E513" s="153" t="s">
        <v>19</v>
      </c>
      <c r="F513" s="154" t="s">
        <v>11159</v>
      </c>
      <c r="H513" s="155">
        <v>8.7119999999999997</v>
      </c>
      <c r="I513" s="156"/>
      <c r="L513" s="152"/>
      <c r="M513" s="157"/>
      <c r="T513" s="158"/>
      <c r="AT513" s="153" t="s">
        <v>226</v>
      </c>
      <c r="AU513" s="153" t="s">
        <v>236</v>
      </c>
      <c r="AV513" s="12" t="s">
        <v>79</v>
      </c>
      <c r="AW513" s="12" t="s">
        <v>31</v>
      </c>
      <c r="AX513" s="12" t="s">
        <v>69</v>
      </c>
      <c r="AY513" s="153" t="s">
        <v>212</v>
      </c>
    </row>
    <row r="514" spans="2:65" s="12" customFormat="1">
      <c r="B514" s="152"/>
      <c r="D514" s="150" t="s">
        <v>226</v>
      </c>
      <c r="E514" s="153" t="s">
        <v>19</v>
      </c>
      <c r="F514" s="154" t="s">
        <v>11199</v>
      </c>
      <c r="H514" s="155">
        <v>21.306999999999999</v>
      </c>
      <c r="I514" s="156"/>
      <c r="L514" s="152"/>
      <c r="M514" s="157"/>
      <c r="T514" s="158"/>
      <c r="AT514" s="153" t="s">
        <v>226</v>
      </c>
      <c r="AU514" s="153" t="s">
        <v>236</v>
      </c>
      <c r="AV514" s="12" t="s">
        <v>79</v>
      </c>
      <c r="AW514" s="12" t="s">
        <v>31</v>
      </c>
      <c r="AX514" s="12" t="s">
        <v>69</v>
      </c>
      <c r="AY514" s="153" t="s">
        <v>212</v>
      </c>
    </row>
    <row r="515" spans="2:65" s="12" customFormat="1">
      <c r="B515" s="152"/>
      <c r="D515" s="150" t="s">
        <v>226</v>
      </c>
      <c r="E515" s="153" t="s">
        <v>19</v>
      </c>
      <c r="F515" s="154" t="s">
        <v>11200</v>
      </c>
      <c r="H515" s="155">
        <v>21.768999999999998</v>
      </c>
      <c r="I515" s="156"/>
      <c r="L515" s="152"/>
      <c r="M515" s="157"/>
      <c r="T515" s="158"/>
      <c r="AT515" s="153" t="s">
        <v>226</v>
      </c>
      <c r="AU515" s="153" t="s">
        <v>236</v>
      </c>
      <c r="AV515" s="12" t="s">
        <v>79</v>
      </c>
      <c r="AW515" s="12" t="s">
        <v>31</v>
      </c>
      <c r="AX515" s="12" t="s">
        <v>69</v>
      </c>
      <c r="AY515" s="153" t="s">
        <v>212</v>
      </c>
    </row>
    <row r="516" spans="2:65" s="13" customFormat="1">
      <c r="B516" s="159"/>
      <c r="D516" s="150" t="s">
        <v>226</v>
      </c>
      <c r="E516" s="160" t="s">
        <v>19</v>
      </c>
      <c r="F516" s="161" t="s">
        <v>228</v>
      </c>
      <c r="H516" s="162">
        <v>61.731999999999999</v>
      </c>
      <c r="I516" s="163"/>
      <c r="L516" s="159"/>
      <c r="M516" s="164"/>
      <c r="T516" s="165"/>
      <c r="AT516" s="160" t="s">
        <v>226</v>
      </c>
      <c r="AU516" s="160" t="s">
        <v>236</v>
      </c>
      <c r="AV516" s="13" t="s">
        <v>229</v>
      </c>
      <c r="AW516" s="13" t="s">
        <v>31</v>
      </c>
      <c r="AX516" s="13" t="s">
        <v>77</v>
      </c>
      <c r="AY516" s="160" t="s">
        <v>212</v>
      </c>
    </row>
    <row r="517" spans="2:65" s="1" customFormat="1" ht="16.5" customHeight="1">
      <c r="B517" s="34"/>
      <c r="C517" s="133" t="s">
        <v>970</v>
      </c>
      <c r="D517" s="133" t="s">
        <v>215</v>
      </c>
      <c r="E517" s="134" t="s">
        <v>11201</v>
      </c>
      <c r="F517" s="135" t="s">
        <v>11202</v>
      </c>
      <c r="G517" s="136" t="s">
        <v>536</v>
      </c>
      <c r="H517" s="137">
        <v>182.03</v>
      </c>
      <c r="I517" s="138"/>
      <c r="J517" s="139">
        <f>ROUND(I517*H517,2)</f>
        <v>0</v>
      </c>
      <c r="K517" s="135" t="s">
        <v>245</v>
      </c>
      <c r="L517" s="34"/>
      <c r="M517" s="140" t="s">
        <v>19</v>
      </c>
      <c r="N517" s="141" t="s">
        <v>40</v>
      </c>
      <c r="P517" s="142">
        <f>O517*H517</f>
        <v>0</v>
      </c>
      <c r="Q517" s="142">
        <v>0</v>
      </c>
      <c r="R517" s="142">
        <f>Q517*H517</f>
        <v>0</v>
      </c>
      <c r="S517" s="142">
        <v>0</v>
      </c>
      <c r="T517" s="143">
        <f>S517*H517</f>
        <v>0</v>
      </c>
      <c r="AR517" s="144" t="s">
        <v>316</v>
      </c>
      <c r="AT517" s="144" t="s">
        <v>215</v>
      </c>
      <c r="AU517" s="144" t="s">
        <v>236</v>
      </c>
      <c r="AY517" s="19" t="s">
        <v>212</v>
      </c>
      <c r="BE517" s="145">
        <f>IF(N517="základní",J517,0)</f>
        <v>0</v>
      </c>
      <c r="BF517" s="145">
        <f>IF(N517="snížená",J517,0)</f>
        <v>0</v>
      </c>
      <c r="BG517" s="145">
        <f>IF(N517="zákl. přenesená",J517,0)</f>
        <v>0</v>
      </c>
      <c r="BH517" s="145">
        <f>IF(N517="sníž. přenesená",J517,0)</f>
        <v>0</v>
      </c>
      <c r="BI517" s="145">
        <f>IF(N517="nulová",J517,0)</f>
        <v>0</v>
      </c>
      <c r="BJ517" s="19" t="s">
        <v>77</v>
      </c>
      <c r="BK517" s="145">
        <f>ROUND(I517*H517,2)</f>
        <v>0</v>
      </c>
      <c r="BL517" s="19" t="s">
        <v>316</v>
      </c>
      <c r="BM517" s="144" t="s">
        <v>11203</v>
      </c>
    </row>
    <row r="518" spans="2:65" s="14" customFormat="1">
      <c r="B518" s="170"/>
      <c r="D518" s="150" t="s">
        <v>226</v>
      </c>
      <c r="E518" s="171" t="s">
        <v>19</v>
      </c>
      <c r="F518" s="172" t="s">
        <v>11204</v>
      </c>
      <c r="H518" s="171" t="s">
        <v>19</v>
      </c>
      <c r="I518" s="173"/>
      <c r="L518" s="170"/>
      <c r="M518" s="174"/>
      <c r="T518" s="175"/>
      <c r="AT518" s="171" t="s">
        <v>226</v>
      </c>
      <c r="AU518" s="171" t="s">
        <v>236</v>
      </c>
      <c r="AV518" s="14" t="s">
        <v>77</v>
      </c>
      <c r="AW518" s="14" t="s">
        <v>31</v>
      </c>
      <c r="AX518" s="14" t="s">
        <v>69</v>
      </c>
      <c r="AY518" s="171" t="s">
        <v>212</v>
      </c>
    </row>
    <row r="519" spans="2:65" s="12" customFormat="1">
      <c r="B519" s="152"/>
      <c r="D519" s="150" t="s">
        <v>226</v>
      </c>
      <c r="E519" s="153" t="s">
        <v>19</v>
      </c>
      <c r="F519" s="154" t="s">
        <v>11165</v>
      </c>
      <c r="H519" s="155">
        <v>18.57</v>
      </c>
      <c r="I519" s="156"/>
      <c r="L519" s="152"/>
      <c r="M519" s="157"/>
      <c r="T519" s="158"/>
      <c r="AT519" s="153" t="s">
        <v>226</v>
      </c>
      <c r="AU519" s="153" t="s">
        <v>236</v>
      </c>
      <c r="AV519" s="12" t="s">
        <v>79</v>
      </c>
      <c r="AW519" s="12" t="s">
        <v>31</v>
      </c>
      <c r="AX519" s="12" t="s">
        <v>69</v>
      </c>
      <c r="AY519" s="153" t="s">
        <v>212</v>
      </c>
    </row>
    <row r="520" spans="2:65" s="12" customFormat="1">
      <c r="B520" s="152"/>
      <c r="D520" s="150" t="s">
        <v>226</v>
      </c>
      <c r="E520" s="153" t="s">
        <v>19</v>
      </c>
      <c r="F520" s="154" t="s">
        <v>11205</v>
      </c>
      <c r="H520" s="155">
        <v>111.4</v>
      </c>
      <c r="I520" s="156"/>
      <c r="L520" s="152"/>
      <c r="M520" s="157"/>
      <c r="T520" s="158"/>
      <c r="AT520" s="153" t="s">
        <v>226</v>
      </c>
      <c r="AU520" s="153" t="s">
        <v>236</v>
      </c>
      <c r="AV520" s="12" t="s">
        <v>79</v>
      </c>
      <c r="AW520" s="12" t="s">
        <v>31</v>
      </c>
      <c r="AX520" s="12" t="s">
        <v>69</v>
      </c>
      <c r="AY520" s="153" t="s">
        <v>212</v>
      </c>
    </row>
    <row r="521" spans="2:65" s="12" customFormat="1">
      <c r="B521" s="152"/>
      <c r="D521" s="150" t="s">
        <v>226</v>
      </c>
      <c r="E521" s="153" t="s">
        <v>19</v>
      </c>
      <c r="F521" s="154" t="s">
        <v>11206</v>
      </c>
      <c r="H521" s="155">
        <v>25.76</v>
      </c>
      <c r="I521" s="156"/>
      <c r="L521" s="152"/>
      <c r="M521" s="157"/>
      <c r="T521" s="158"/>
      <c r="AT521" s="153" t="s">
        <v>226</v>
      </c>
      <c r="AU521" s="153" t="s">
        <v>236</v>
      </c>
      <c r="AV521" s="12" t="s">
        <v>79</v>
      </c>
      <c r="AW521" s="12" t="s">
        <v>31</v>
      </c>
      <c r="AX521" s="12" t="s">
        <v>69</v>
      </c>
      <c r="AY521" s="153" t="s">
        <v>212</v>
      </c>
    </row>
    <row r="522" spans="2:65" s="12" customFormat="1">
      <c r="B522" s="152"/>
      <c r="D522" s="150" t="s">
        <v>226</v>
      </c>
      <c r="E522" s="153" t="s">
        <v>19</v>
      </c>
      <c r="F522" s="154" t="s">
        <v>11207</v>
      </c>
      <c r="H522" s="155">
        <v>3.96</v>
      </c>
      <c r="I522" s="156"/>
      <c r="L522" s="152"/>
      <c r="M522" s="157"/>
      <c r="T522" s="158"/>
      <c r="AT522" s="153" t="s">
        <v>226</v>
      </c>
      <c r="AU522" s="153" t="s">
        <v>236</v>
      </c>
      <c r="AV522" s="12" t="s">
        <v>79</v>
      </c>
      <c r="AW522" s="12" t="s">
        <v>31</v>
      </c>
      <c r="AX522" s="12" t="s">
        <v>69</v>
      </c>
      <c r="AY522" s="153" t="s">
        <v>212</v>
      </c>
    </row>
    <row r="523" spans="2:65" s="12" customFormat="1">
      <c r="B523" s="152"/>
      <c r="D523" s="150" t="s">
        <v>226</v>
      </c>
      <c r="E523" s="153" t="s">
        <v>19</v>
      </c>
      <c r="F523" s="154" t="s">
        <v>11208</v>
      </c>
      <c r="H523" s="155">
        <v>11.88</v>
      </c>
      <c r="I523" s="156"/>
      <c r="L523" s="152"/>
      <c r="M523" s="157"/>
      <c r="T523" s="158"/>
      <c r="AT523" s="153" t="s">
        <v>226</v>
      </c>
      <c r="AU523" s="153" t="s">
        <v>236</v>
      </c>
      <c r="AV523" s="12" t="s">
        <v>79</v>
      </c>
      <c r="AW523" s="12" t="s">
        <v>31</v>
      </c>
      <c r="AX523" s="12" t="s">
        <v>69</v>
      </c>
      <c r="AY523" s="153" t="s">
        <v>212</v>
      </c>
    </row>
    <row r="524" spans="2:65" s="12" customFormat="1">
      <c r="B524" s="152"/>
      <c r="D524" s="150" t="s">
        <v>226</v>
      </c>
      <c r="E524" s="153" t="s">
        <v>19</v>
      </c>
      <c r="F524" s="154" t="s">
        <v>11209</v>
      </c>
      <c r="H524" s="155">
        <v>10.46</v>
      </c>
      <c r="I524" s="156"/>
      <c r="L524" s="152"/>
      <c r="M524" s="157"/>
      <c r="T524" s="158"/>
      <c r="AT524" s="153" t="s">
        <v>226</v>
      </c>
      <c r="AU524" s="153" t="s">
        <v>236</v>
      </c>
      <c r="AV524" s="12" t="s">
        <v>79</v>
      </c>
      <c r="AW524" s="12" t="s">
        <v>31</v>
      </c>
      <c r="AX524" s="12" t="s">
        <v>69</v>
      </c>
      <c r="AY524" s="153" t="s">
        <v>212</v>
      </c>
    </row>
    <row r="525" spans="2:65" s="13" customFormat="1">
      <c r="B525" s="159"/>
      <c r="D525" s="150" t="s">
        <v>226</v>
      </c>
      <c r="E525" s="160" t="s">
        <v>19</v>
      </c>
      <c r="F525" s="161" t="s">
        <v>228</v>
      </c>
      <c r="H525" s="162">
        <v>182.03</v>
      </c>
      <c r="I525" s="163"/>
      <c r="L525" s="159"/>
      <c r="M525" s="164"/>
      <c r="T525" s="165"/>
      <c r="AT525" s="160" t="s">
        <v>226</v>
      </c>
      <c r="AU525" s="160" t="s">
        <v>236</v>
      </c>
      <c r="AV525" s="13" t="s">
        <v>229</v>
      </c>
      <c r="AW525" s="13" t="s">
        <v>31</v>
      </c>
      <c r="AX525" s="13" t="s">
        <v>77</v>
      </c>
      <c r="AY525" s="160" t="s">
        <v>212</v>
      </c>
    </row>
    <row r="526" spans="2:65" s="1" customFormat="1" ht="16.5" customHeight="1">
      <c r="B526" s="34"/>
      <c r="C526" s="186" t="s">
        <v>992</v>
      </c>
      <c r="D526" s="186" t="s">
        <v>3107</v>
      </c>
      <c r="E526" s="187" t="s">
        <v>11210</v>
      </c>
      <c r="F526" s="188" t="s">
        <v>11211</v>
      </c>
      <c r="G526" s="189" t="s">
        <v>536</v>
      </c>
      <c r="H526" s="190">
        <v>200.233</v>
      </c>
      <c r="I526" s="191"/>
      <c r="J526" s="192">
        <f>ROUND(I526*H526,2)</f>
        <v>0</v>
      </c>
      <c r="K526" s="188" t="s">
        <v>245</v>
      </c>
      <c r="L526" s="193"/>
      <c r="M526" s="194" t="s">
        <v>19</v>
      </c>
      <c r="N526" s="195" t="s">
        <v>40</v>
      </c>
      <c r="P526" s="142">
        <f>O526*H526</f>
        <v>0</v>
      </c>
      <c r="Q526" s="142">
        <v>7.5000000000000002E-4</v>
      </c>
      <c r="R526" s="142">
        <f>Q526*H526</f>
        <v>0.15017475</v>
      </c>
      <c r="S526" s="142">
        <v>0</v>
      </c>
      <c r="T526" s="143">
        <f>S526*H526</f>
        <v>0</v>
      </c>
      <c r="AR526" s="144" t="s">
        <v>631</v>
      </c>
      <c r="AT526" s="144" t="s">
        <v>3107</v>
      </c>
      <c r="AU526" s="144" t="s">
        <v>236</v>
      </c>
      <c r="AY526" s="19" t="s">
        <v>212</v>
      </c>
      <c r="BE526" s="145">
        <f>IF(N526="základní",J526,0)</f>
        <v>0</v>
      </c>
      <c r="BF526" s="145">
        <f>IF(N526="snížená",J526,0)</f>
        <v>0</v>
      </c>
      <c r="BG526" s="145">
        <f>IF(N526="zákl. přenesená",J526,0)</f>
        <v>0</v>
      </c>
      <c r="BH526" s="145">
        <f>IF(N526="sníž. přenesená",J526,0)</f>
        <v>0</v>
      </c>
      <c r="BI526" s="145">
        <f>IF(N526="nulová",J526,0)</f>
        <v>0</v>
      </c>
      <c r="BJ526" s="19" t="s">
        <v>77</v>
      </c>
      <c r="BK526" s="145">
        <f>ROUND(I526*H526,2)</f>
        <v>0</v>
      </c>
      <c r="BL526" s="19" t="s">
        <v>316</v>
      </c>
      <c r="BM526" s="144" t="s">
        <v>11212</v>
      </c>
    </row>
    <row r="527" spans="2:65" s="12" customFormat="1">
      <c r="B527" s="152"/>
      <c r="D527" s="150" t="s">
        <v>226</v>
      </c>
      <c r="E527" s="153" t="s">
        <v>19</v>
      </c>
      <c r="F527" s="154" t="s">
        <v>11176</v>
      </c>
      <c r="H527" s="155">
        <v>20.427</v>
      </c>
      <c r="I527" s="156"/>
      <c r="L527" s="152"/>
      <c r="M527" s="157"/>
      <c r="T527" s="158"/>
      <c r="AT527" s="153" t="s">
        <v>226</v>
      </c>
      <c r="AU527" s="153" t="s">
        <v>236</v>
      </c>
      <c r="AV527" s="12" t="s">
        <v>79</v>
      </c>
      <c r="AW527" s="12" t="s">
        <v>31</v>
      </c>
      <c r="AX527" s="12" t="s">
        <v>69</v>
      </c>
      <c r="AY527" s="153" t="s">
        <v>212</v>
      </c>
    </row>
    <row r="528" spans="2:65" s="12" customFormat="1">
      <c r="B528" s="152"/>
      <c r="D528" s="150" t="s">
        <v>226</v>
      </c>
      <c r="E528" s="153" t="s">
        <v>19</v>
      </c>
      <c r="F528" s="154" t="s">
        <v>11213</v>
      </c>
      <c r="H528" s="155">
        <v>122.54</v>
      </c>
      <c r="I528" s="156"/>
      <c r="L528" s="152"/>
      <c r="M528" s="157"/>
      <c r="T528" s="158"/>
      <c r="AT528" s="153" t="s">
        <v>226</v>
      </c>
      <c r="AU528" s="153" t="s">
        <v>236</v>
      </c>
      <c r="AV528" s="12" t="s">
        <v>79</v>
      </c>
      <c r="AW528" s="12" t="s">
        <v>31</v>
      </c>
      <c r="AX528" s="12" t="s">
        <v>69</v>
      </c>
      <c r="AY528" s="153" t="s">
        <v>212</v>
      </c>
    </row>
    <row r="529" spans="2:65" s="12" customFormat="1">
      <c r="B529" s="152"/>
      <c r="D529" s="150" t="s">
        <v>226</v>
      </c>
      <c r="E529" s="153" t="s">
        <v>19</v>
      </c>
      <c r="F529" s="154" t="s">
        <v>11214</v>
      </c>
      <c r="H529" s="155">
        <v>28.335999999999999</v>
      </c>
      <c r="I529" s="156"/>
      <c r="L529" s="152"/>
      <c r="M529" s="157"/>
      <c r="T529" s="158"/>
      <c r="AT529" s="153" t="s">
        <v>226</v>
      </c>
      <c r="AU529" s="153" t="s">
        <v>236</v>
      </c>
      <c r="AV529" s="12" t="s">
        <v>79</v>
      </c>
      <c r="AW529" s="12" t="s">
        <v>31</v>
      </c>
      <c r="AX529" s="12" t="s">
        <v>69</v>
      </c>
      <c r="AY529" s="153" t="s">
        <v>212</v>
      </c>
    </row>
    <row r="530" spans="2:65" s="12" customFormat="1">
      <c r="B530" s="152"/>
      <c r="D530" s="150" t="s">
        <v>226</v>
      </c>
      <c r="E530" s="153" t="s">
        <v>19</v>
      </c>
      <c r="F530" s="154" t="s">
        <v>11215</v>
      </c>
      <c r="H530" s="155">
        <v>4.3559999999999999</v>
      </c>
      <c r="I530" s="156"/>
      <c r="L530" s="152"/>
      <c r="M530" s="157"/>
      <c r="T530" s="158"/>
      <c r="AT530" s="153" t="s">
        <v>226</v>
      </c>
      <c r="AU530" s="153" t="s">
        <v>236</v>
      </c>
      <c r="AV530" s="12" t="s">
        <v>79</v>
      </c>
      <c r="AW530" s="12" t="s">
        <v>31</v>
      </c>
      <c r="AX530" s="12" t="s">
        <v>69</v>
      </c>
      <c r="AY530" s="153" t="s">
        <v>212</v>
      </c>
    </row>
    <row r="531" spans="2:65" s="12" customFormat="1">
      <c r="B531" s="152"/>
      <c r="D531" s="150" t="s">
        <v>226</v>
      </c>
      <c r="E531" s="153" t="s">
        <v>19</v>
      </c>
      <c r="F531" s="154" t="s">
        <v>11216</v>
      </c>
      <c r="H531" s="155">
        <v>13.068</v>
      </c>
      <c r="I531" s="156"/>
      <c r="L531" s="152"/>
      <c r="M531" s="157"/>
      <c r="T531" s="158"/>
      <c r="AT531" s="153" t="s">
        <v>226</v>
      </c>
      <c r="AU531" s="153" t="s">
        <v>236</v>
      </c>
      <c r="AV531" s="12" t="s">
        <v>79</v>
      </c>
      <c r="AW531" s="12" t="s">
        <v>31</v>
      </c>
      <c r="AX531" s="12" t="s">
        <v>69</v>
      </c>
      <c r="AY531" s="153" t="s">
        <v>212</v>
      </c>
    </row>
    <row r="532" spans="2:65" s="12" customFormat="1">
      <c r="B532" s="152"/>
      <c r="D532" s="150" t="s">
        <v>226</v>
      </c>
      <c r="E532" s="153" t="s">
        <v>19</v>
      </c>
      <c r="F532" s="154" t="s">
        <v>11217</v>
      </c>
      <c r="H532" s="155">
        <v>11.506</v>
      </c>
      <c r="I532" s="156"/>
      <c r="L532" s="152"/>
      <c r="M532" s="157"/>
      <c r="T532" s="158"/>
      <c r="AT532" s="153" t="s">
        <v>226</v>
      </c>
      <c r="AU532" s="153" t="s">
        <v>236</v>
      </c>
      <c r="AV532" s="12" t="s">
        <v>79</v>
      </c>
      <c r="AW532" s="12" t="s">
        <v>31</v>
      </c>
      <c r="AX532" s="12" t="s">
        <v>69</v>
      </c>
      <c r="AY532" s="153" t="s">
        <v>212</v>
      </c>
    </row>
    <row r="533" spans="2:65" s="13" customFormat="1">
      <c r="B533" s="159"/>
      <c r="D533" s="150" t="s">
        <v>226</v>
      </c>
      <c r="E533" s="160" t="s">
        <v>19</v>
      </c>
      <c r="F533" s="161" t="s">
        <v>228</v>
      </c>
      <c r="H533" s="162">
        <v>200.233</v>
      </c>
      <c r="I533" s="163"/>
      <c r="L533" s="159"/>
      <c r="M533" s="164"/>
      <c r="T533" s="165"/>
      <c r="AT533" s="160" t="s">
        <v>226</v>
      </c>
      <c r="AU533" s="160" t="s">
        <v>236</v>
      </c>
      <c r="AV533" s="13" t="s">
        <v>229</v>
      </c>
      <c r="AW533" s="13" t="s">
        <v>31</v>
      </c>
      <c r="AX533" s="13" t="s">
        <v>77</v>
      </c>
      <c r="AY533" s="160" t="s">
        <v>212</v>
      </c>
    </row>
    <row r="534" spans="2:65" s="1" customFormat="1" ht="16.5" customHeight="1">
      <c r="B534" s="34"/>
      <c r="C534" s="133" t="s">
        <v>1023</v>
      </c>
      <c r="D534" s="133" t="s">
        <v>215</v>
      </c>
      <c r="E534" s="134" t="s">
        <v>11218</v>
      </c>
      <c r="F534" s="135" t="s">
        <v>11219</v>
      </c>
      <c r="G534" s="136" t="s">
        <v>536</v>
      </c>
      <c r="H534" s="137">
        <v>117.89</v>
      </c>
      <c r="I534" s="138"/>
      <c r="J534" s="139">
        <f>ROUND(I534*H534,2)</f>
        <v>0</v>
      </c>
      <c r="K534" s="135" t="s">
        <v>245</v>
      </c>
      <c r="L534" s="34"/>
      <c r="M534" s="140" t="s">
        <v>19</v>
      </c>
      <c r="N534" s="141" t="s">
        <v>40</v>
      </c>
      <c r="P534" s="142">
        <f>O534*H534</f>
        <v>0</v>
      </c>
      <c r="Q534" s="142">
        <v>0</v>
      </c>
      <c r="R534" s="142">
        <f>Q534*H534</f>
        <v>0</v>
      </c>
      <c r="S534" s="142">
        <v>0</v>
      </c>
      <c r="T534" s="143">
        <f>S534*H534</f>
        <v>0</v>
      </c>
      <c r="AR534" s="144" t="s">
        <v>316</v>
      </c>
      <c r="AT534" s="144" t="s">
        <v>215</v>
      </c>
      <c r="AU534" s="144" t="s">
        <v>236</v>
      </c>
      <c r="AY534" s="19" t="s">
        <v>212</v>
      </c>
      <c r="BE534" s="145">
        <f>IF(N534="základní",J534,0)</f>
        <v>0</v>
      </c>
      <c r="BF534" s="145">
        <f>IF(N534="snížená",J534,0)</f>
        <v>0</v>
      </c>
      <c r="BG534" s="145">
        <f>IF(N534="zákl. přenesená",J534,0)</f>
        <v>0</v>
      </c>
      <c r="BH534" s="145">
        <f>IF(N534="sníž. přenesená",J534,0)</f>
        <v>0</v>
      </c>
      <c r="BI534" s="145">
        <f>IF(N534="nulová",J534,0)</f>
        <v>0</v>
      </c>
      <c r="BJ534" s="19" t="s">
        <v>77</v>
      </c>
      <c r="BK534" s="145">
        <f>ROUND(I534*H534,2)</f>
        <v>0</v>
      </c>
      <c r="BL534" s="19" t="s">
        <v>316</v>
      </c>
      <c r="BM534" s="144" t="s">
        <v>11220</v>
      </c>
    </row>
    <row r="535" spans="2:65" s="14" customFormat="1">
      <c r="B535" s="170"/>
      <c r="D535" s="150" t="s">
        <v>226</v>
      </c>
      <c r="E535" s="171" t="s">
        <v>19</v>
      </c>
      <c r="F535" s="172" t="s">
        <v>11221</v>
      </c>
      <c r="H535" s="171" t="s">
        <v>19</v>
      </c>
      <c r="I535" s="173"/>
      <c r="L535" s="170"/>
      <c r="M535" s="174"/>
      <c r="T535" s="175"/>
      <c r="AT535" s="171" t="s">
        <v>226</v>
      </c>
      <c r="AU535" s="171" t="s">
        <v>236</v>
      </c>
      <c r="AV535" s="14" t="s">
        <v>77</v>
      </c>
      <c r="AW535" s="14" t="s">
        <v>31</v>
      </c>
      <c r="AX535" s="14" t="s">
        <v>69</v>
      </c>
      <c r="AY535" s="171" t="s">
        <v>212</v>
      </c>
    </row>
    <row r="536" spans="2:65" s="12" customFormat="1">
      <c r="B536" s="152"/>
      <c r="D536" s="150" t="s">
        <v>226</v>
      </c>
      <c r="E536" s="153" t="s">
        <v>19</v>
      </c>
      <c r="F536" s="154" t="s">
        <v>11222</v>
      </c>
      <c r="H536" s="155">
        <v>58.08</v>
      </c>
      <c r="I536" s="156"/>
      <c r="L536" s="152"/>
      <c r="M536" s="157"/>
      <c r="T536" s="158"/>
      <c r="AT536" s="153" t="s">
        <v>226</v>
      </c>
      <c r="AU536" s="153" t="s">
        <v>236</v>
      </c>
      <c r="AV536" s="12" t="s">
        <v>79</v>
      </c>
      <c r="AW536" s="12" t="s">
        <v>31</v>
      </c>
      <c r="AX536" s="12" t="s">
        <v>69</v>
      </c>
      <c r="AY536" s="153" t="s">
        <v>212</v>
      </c>
    </row>
    <row r="537" spans="2:65" s="12" customFormat="1">
      <c r="B537" s="152"/>
      <c r="D537" s="150" t="s">
        <v>226</v>
      </c>
      <c r="E537" s="153" t="s">
        <v>19</v>
      </c>
      <c r="F537" s="154" t="s">
        <v>11167</v>
      </c>
      <c r="H537" s="155">
        <v>7.92</v>
      </c>
      <c r="I537" s="156"/>
      <c r="L537" s="152"/>
      <c r="M537" s="157"/>
      <c r="T537" s="158"/>
      <c r="AT537" s="153" t="s">
        <v>226</v>
      </c>
      <c r="AU537" s="153" t="s">
        <v>236</v>
      </c>
      <c r="AV537" s="12" t="s">
        <v>79</v>
      </c>
      <c r="AW537" s="12" t="s">
        <v>31</v>
      </c>
      <c r="AX537" s="12" t="s">
        <v>69</v>
      </c>
      <c r="AY537" s="153" t="s">
        <v>212</v>
      </c>
    </row>
    <row r="538" spans="2:65" s="12" customFormat="1">
      <c r="B538" s="152"/>
      <c r="D538" s="150" t="s">
        <v>226</v>
      </c>
      <c r="E538" s="153" t="s">
        <v>19</v>
      </c>
      <c r="F538" s="154" t="s">
        <v>11088</v>
      </c>
      <c r="H538" s="155">
        <v>7.59</v>
      </c>
      <c r="I538" s="156"/>
      <c r="L538" s="152"/>
      <c r="M538" s="157"/>
      <c r="T538" s="158"/>
      <c r="AT538" s="153" t="s">
        <v>226</v>
      </c>
      <c r="AU538" s="153" t="s">
        <v>236</v>
      </c>
      <c r="AV538" s="12" t="s">
        <v>79</v>
      </c>
      <c r="AW538" s="12" t="s">
        <v>31</v>
      </c>
      <c r="AX538" s="12" t="s">
        <v>69</v>
      </c>
      <c r="AY538" s="153" t="s">
        <v>212</v>
      </c>
    </row>
    <row r="539" spans="2:65" s="12" customFormat="1">
      <c r="B539" s="152"/>
      <c r="D539" s="150" t="s">
        <v>226</v>
      </c>
      <c r="E539" s="153" t="s">
        <v>19</v>
      </c>
      <c r="F539" s="154" t="s">
        <v>11223</v>
      </c>
      <c r="H539" s="155">
        <v>7.92</v>
      </c>
      <c r="I539" s="156"/>
      <c r="L539" s="152"/>
      <c r="M539" s="157"/>
      <c r="T539" s="158"/>
      <c r="AT539" s="153" t="s">
        <v>226</v>
      </c>
      <c r="AU539" s="153" t="s">
        <v>236</v>
      </c>
      <c r="AV539" s="12" t="s">
        <v>79</v>
      </c>
      <c r="AW539" s="12" t="s">
        <v>31</v>
      </c>
      <c r="AX539" s="12" t="s">
        <v>69</v>
      </c>
      <c r="AY539" s="153" t="s">
        <v>212</v>
      </c>
    </row>
    <row r="540" spans="2:65" s="12" customFormat="1">
      <c r="B540" s="152"/>
      <c r="D540" s="150" t="s">
        <v>226</v>
      </c>
      <c r="E540" s="153" t="s">
        <v>19</v>
      </c>
      <c r="F540" s="154" t="s">
        <v>11153</v>
      </c>
      <c r="H540" s="155">
        <v>7.92</v>
      </c>
      <c r="I540" s="156"/>
      <c r="L540" s="152"/>
      <c r="M540" s="157"/>
      <c r="T540" s="158"/>
      <c r="AT540" s="153" t="s">
        <v>226</v>
      </c>
      <c r="AU540" s="153" t="s">
        <v>236</v>
      </c>
      <c r="AV540" s="12" t="s">
        <v>79</v>
      </c>
      <c r="AW540" s="12" t="s">
        <v>31</v>
      </c>
      <c r="AX540" s="12" t="s">
        <v>69</v>
      </c>
      <c r="AY540" s="153" t="s">
        <v>212</v>
      </c>
    </row>
    <row r="541" spans="2:65" s="12" customFormat="1">
      <c r="B541" s="152"/>
      <c r="D541" s="150" t="s">
        <v>226</v>
      </c>
      <c r="E541" s="153" t="s">
        <v>19</v>
      </c>
      <c r="F541" s="154" t="s">
        <v>11224</v>
      </c>
      <c r="H541" s="155">
        <v>7.92</v>
      </c>
      <c r="I541" s="156"/>
      <c r="L541" s="152"/>
      <c r="M541" s="157"/>
      <c r="T541" s="158"/>
      <c r="AT541" s="153" t="s">
        <v>226</v>
      </c>
      <c r="AU541" s="153" t="s">
        <v>236</v>
      </c>
      <c r="AV541" s="12" t="s">
        <v>79</v>
      </c>
      <c r="AW541" s="12" t="s">
        <v>31</v>
      </c>
      <c r="AX541" s="12" t="s">
        <v>69</v>
      </c>
      <c r="AY541" s="153" t="s">
        <v>212</v>
      </c>
    </row>
    <row r="542" spans="2:65" s="12" customFormat="1">
      <c r="B542" s="152"/>
      <c r="D542" s="150" t="s">
        <v>226</v>
      </c>
      <c r="E542" s="153" t="s">
        <v>19</v>
      </c>
      <c r="F542" s="154" t="s">
        <v>11225</v>
      </c>
      <c r="H542" s="155">
        <v>20.54</v>
      </c>
      <c r="I542" s="156"/>
      <c r="L542" s="152"/>
      <c r="M542" s="157"/>
      <c r="T542" s="158"/>
      <c r="AT542" s="153" t="s">
        <v>226</v>
      </c>
      <c r="AU542" s="153" t="s">
        <v>236</v>
      </c>
      <c r="AV542" s="12" t="s">
        <v>79</v>
      </c>
      <c r="AW542" s="12" t="s">
        <v>31</v>
      </c>
      <c r="AX542" s="12" t="s">
        <v>69</v>
      </c>
      <c r="AY542" s="153" t="s">
        <v>212</v>
      </c>
    </row>
    <row r="543" spans="2:65" s="13" customFormat="1">
      <c r="B543" s="159"/>
      <c r="D543" s="150" t="s">
        <v>226</v>
      </c>
      <c r="E543" s="160" t="s">
        <v>19</v>
      </c>
      <c r="F543" s="161" t="s">
        <v>228</v>
      </c>
      <c r="H543" s="162">
        <v>117.89</v>
      </c>
      <c r="I543" s="163"/>
      <c r="L543" s="159"/>
      <c r="M543" s="164"/>
      <c r="T543" s="165"/>
      <c r="AT543" s="160" t="s">
        <v>226</v>
      </c>
      <c r="AU543" s="160" t="s">
        <v>236</v>
      </c>
      <c r="AV543" s="13" t="s">
        <v>229</v>
      </c>
      <c r="AW543" s="13" t="s">
        <v>31</v>
      </c>
      <c r="AX543" s="13" t="s">
        <v>77</v>
      </c>
      <c r="AY543" s="160" t="s">
        <v>212</v>
      </c>
    </row>
    <row r="544" spans="2:65" s="1" customFormat="1" ht="16.5" customHeight="1">
      <c r="B544" s="34"/>
      <c r="C544" s="186" t="s">
        <v>1031</v>
      </c>
      <c r="D544" s="186" t="s">
        <v>3107</v>
      </c>
      <c r="E544" s="187" t="s">
        <v>11226</v>
      </c>
      <c r="F544" s="188" t="s">
        <v>11227</v>
      </c>
      <c r="G544" s="189" t="s">
        <v>536</v>
      </c>
      <c r="H544" s="190">
        <v>129.679</v>
      </c>
      <c r="I544" s="191"/>
      <c r="J544" s="192">
        <f>ROUND(I544*H544,2)</f>
        <v>0</v>
      </c>
      <c r="K544" s="188" t="s">
        <v>245</v>
      </c>
      <c r="L544" s="193"/>
      <c r="M544" s="194" t="s">
        <v>19</v>
      </c>
      <c r="N544" s="195" t="s">
        <v>40</v>
      </c>
      <c r="P544" s="142">
        <f>O544*H544</f>
        <v>0</v>
      </c>
      <c r="Q544" s="142">
        <v>7.5000000000000002E-4</v>
      </c>
      <c r="R544" s="142">
        <f>Q544*H544</f>
        <v>9.7259250000000005E-2</v>
      </c>
      <c r="S544" s="142">
        <v>0</v>
      </c>
      <c r="T544" s="143">
        <f>S544*H544</f>
        <v>0</v>
      </c>
      <c r="AR544" s="144" t="s">
        <v>631</v>
      </c>
      <c r="AT544" s="144" t="s">
        <v>3107</v>
      </c>
      <c r="AU544" s="144" t="s">
        <v>236</v>
      </c>
      <c r="AY544" s="19" t="s">
        <v>212</v>
      </c>
      <c r="BE544" s="145">
        <f>IF(N544="základní",J544,0)</f>
        <v>0</v>
      </c>
      <c r="BF544" s="145">
        <f>IF(N544="snížená",J544,0)</f>
        <v>0</v>
      </c>
      <c r="BG544" s="145">
        <f>IF(N544="zákl. přenesená",J544,0)</f>
        <v>0</v>
      </c>
      <c r="BH544" s="145">
        <f>IF(N544="sníž. přenesená",J544,0)</f>
        <v>0</v>
      </c>
      <c r="BI544" s="145">
        <f>IF(N544="nulová",J544,0)</f>
        <v>0</v>
      </c>
      <c r="BJ544" s="19" t="s">
        <v>77</v>
      </c>
      <c r="BK544" s="145">
        <f>ROUND(I544*H544,2)</f>
        <v>0</v>
      </c>
      <c r="BL544" s="19" t="s">
        <v>316</v>
      </c>
      <c r="BM544" s="144" t="s">
        <v>11228</v>
      </c>
    </row>
    <row r="545" spans="2:65" s="12" customFormat="1">
      <c r="B545" s="152"/>
      <c r="D545" s="150" t="s">
        <v>226</v>
      </c>
      <c r="E545" s="153" t="s">
        <v>19</v>
      </c>
      <c r="F545" s="154" t="s">
        <v>11229</v>
      </c>
      <c r="H545" s="155">
        <v>63.887999999999998</v>
      </c>
      <c r="I545" s="156"/>
      <c r="L545" s="152"/>
      <c r="M545" s="157"/>
      <c r="T545" s="158"/>
      <c r="AT545" s="153" t="s">
        <v>226</v>
      </c>
      <c r="AU545" s="153" t="s">
        <v>236</v>
      </c>
      <c r="AV545" s="12" t="s">
        <v>79</v>
      </c>
      <c r="AW545" s="12" t="s">
        <v>31</v>
      </c>
      <c r="AX545" s="12" t="s">
        <v>69</v>
      </c>
      <c r="AY545" s="153" t="s">
        <v>212</v>
      </c>
    </row>
    <row r="546" spans="2:65" s="12" customFormat="1">
      <c r="B546" s="152"/>
      <c r="D546" s="150" t="s">
        <v>226</v>
      </c>
      <c r="E546" s="153" t="s">
        <v>19</v>
      </c>
      <c r="F546" s="154" t="s">
        <v>11178</v>
      </c>
      <c r="H546" s="155">
        <v>8.7119999999999997</v>
      </c>
      <c r="I546" s="156"/>
      <c r="L546" s="152"/>
      <c r="M546" s="157"/>
      <c r="T546" s="158"/>
      <c r="AT546" s="153" t="s">
        <v>226</v>
      </c>
      <c r="AU546" s="153" t="s">
        <v>236</v>
      </c>
      <c r="AV546" s="12" t="s">
        <v>79</v>
      </c>
      <c r="AW546" s="12" t="s">
        <v>31</v>
      </c>
      <c r="AX546" s="12" t="s">
        <v>69</v>
      </c>
      <c r="AY546" s="153" t="s">
        <v>212</v>
      </c>
    </row>
    <row r="547" spans="2:65" s="12" customFormat="1">
      <c r="B547" s="152"/>
      <c r="D547" s="150" t="s">
        <v>226</v>
      </c>
      <c r="E547" s="153" t="s">
        <v>19</v>
      </c>
      <c r="F547" s="154" t="s">
        <v>11230</v>
      </c>
      <c r="H547" s="155">
        <v>8.3490000000000002</v>
      </c>
      <c r="I547" s="156"/>
      <c r="L547" s="152"/>
      <c r="M547" s="157"/>
      <c r="T547" s="158"/>
      <c r="AT547" s="153" t="s">
        <v>226</v>
      </c>
      <c r="AU547" s="153" t="s">
        <v>236</v>
      </c>
      <c r="AV547" s="12" t="s">
        <v>79</v>
      </c>
      <c r="AW547" s="12" t="s">
        <v>31</v>
      </c>
      <c r="AX547" s="12" t="s">
        <v>69</v>
      </c>
      <c r="AY547" s="153" t="s">
        <v>212</v>
      </c>
    </row>
    <row r="548" spans="2:65" s="12" customFormat="1">
      <c r="B548" s="152"/>
      <c r="D548" s="150" t="s">
        <v>226</v>
      </c>
      <c r="E548" s="153" t="s">
        <v>19</v>
      </c>
      <c r="F548" s="154" t="s">
        <v>11231</v>
      </c>
      <c r="H548" s="155">
        <v>8.7119999999999997</v>
      </c>
      <c r="I548" s="156"/>
      <c r="L548" s="152"/>
      <c r="M548" s="157"/>
      <c r="T548" s="158"/>
      <c r="AT548" s="153" t="s">
        <v>226</v>
      </c>
      <c r="AU548" s="153" t="s">
        <v>236</v>
      </c>
      <c r="AV548" s="12" t="s">
        <v>79</v>
      </c>
      <c r="AW548" s="12" t="s">
        <v>31</v>
      </c>
      <c r="AX548" s="12" t="s">
        <v>69</v>
      </c>
      <c r="AY548" s="153" t="s">
        <v>212</v>
      </c>
    </row>
    <row r="549" spans="2:65" s="12" customFormat="1">
      <c r="B549" s="152"/>
      <c r="D549" s="150" t="s">
        <v>226</v>
      </c>
      <c r="E549" s="153" t="s">
        <v>19</v>
      </c>
      <c r="F549" s="154" t="s">
        <v>11159</v>
      </c>
      <c r="H549" s="155">
        <v>8.7119999999999997</v>
      </c>
      <c r="I549" s="156"/>
      <c r="L549" s="152"/>
      <c r="M549" s="157"/>
      <c r="T549" s="158"/>
      <c r="AT549" s="153" t="s">
        <v>226</v>
      </c>
      <c r="AU549" s="153" t="s">
        <v>236</v>
      </c>
      <c r="AV549" s="12" t="s">
        <v>79</v>
      </c>
      <c r="AW549" s="12" t="s">
        <v>31</v>
      </c>
      <c r="AX549" s="12" t="s">
        <v>69</v>
      </c>
      <c r="AY549" s="153" t="s">
        <v>212</v>
      </c>
    </row>
    <row r="550" spans="2:65" s="12" customFormat="1">
      <c r="B550" s="152"/>
      <c r="D550" s="150" t="s">
        <v>226</v>
      </c>
      <c r="E550" s="153" t="s">
        <v>19</v>
      </c>
      <c r="F550" s="154" t="s">
        <v>11232</v>
      </c>
      <c r="H550" s="155">
        <v>8.7119999999999997</v>
      </c>
      <c r="I550" s="156"/>
      <c r="L550" s="152"/>
      <c r="M550" s="157"/>
      <c r="T550" s="158"/>
      <c r="AT550" s="153" t="s">
        <v>226</v>
      </c>
      <c r="AU550" s="153" t="s">
        <v>236</v>
      </c>
      <c r="AV550" s="12" t="s">
        <v>79</v>
      </c>
      <c r="AW550" s="12" t="s">
        <v>31</v>
      </c>
      <c r="AX550" s="12" t="s">
        <v>69</v>
      </c>
      <c r="AY550" s="153" t="s">
        <v>212</v>
      </c>
    </row>
    <row r="551" spans="2:65" s="12" customFormat="1">
      <c r="B551" s="152"/>
      <c r="D551" s="150" t="s">
        <v>226</v>
      </c>
      <c r="E551" s="153" t="s">
        <v>19</v>
      </c>
      <c r="F551" s="154" t="s">
        <v>11233</v>
      </c>
      <c r="H551" s="155">
        <v>22.594000000000001</v>
      </c>
      <c r="I551" s="156"/>
      <c r="L551" s="152"/>
      <c r="M551" s="157"/>
      <c r="T551" s="158"/>
      <c r="AT551" s="153" t="s">
        <v>226</v>
      </c>
      <c r="AU551" s="153" t="s">
        <v>236</v>
      </c>
      <c r="AV551" s="12" t="s">
        <v>79</v>
      </c>
      <c r="AW551" s="12" t="s">
        <v>31</v>
      </c>
      <c r="AX551" s="12" t="s">
        <v>69</v>
      </c>
      <c r="AY551" s="153" t="s">
        <v>212</v>
      </c>
    </row>
    <row r="552" spans="2:65" s="13" customFormat="1">
      <c r="B552" s="159"/>
      <c r="D552" s="150" t="s">
        <v>226</v>
      </c>
      <c r="E552" s="160" t="s">
        <v>19</v>
      </c>
      <c r="F552" s="161" t="s">
        <v>228</v>
      </c>
      <c r="H552" s="162">
        <v>129.679</v>
      </c>
      <c r="I552" s="163"/>
      <c r="L552" s="159"/>
      <c r="M552" s="164"/>
      <c r="T552" s="165"/>
      <c r="AT552" s="160" t="s">
        <v>226</v>
      </c>
      <c r="AU552" s="160" t="s">
        <v>236</v>
      </c>
      <c r="AV552" s="13" t="s">
        <v>229</v>
      </c>
      <c r="AW552" s="13" t="s">
        <v>31</v>
      </c>
      <c r="AX552" s="13" t="s">
        <v>77</v>
      </c>
      <c r="AY552" s="160" t="s">
        <v>212</v>
      </c>
    </row>
    <row r="553" spans="2:65" s="1" customFormat="1" ht="16.5" customHeight="1">
      <c r="B553" s="34"/>
      <c r="C553" s="133" t="s">
        <v>1038</v>
      </c>
      <c r="D553" s="133" t="s">
        <v>215</v>
      </c>
      <c r="E553" s="134" t="s">
        <v>1961</v>
      </c>
      <c r="F553" s="135" t="s">
        <v>11234</v>
      </c>
      <c r="G553" s="136" t="s">
        <v>536</v>
      </c>
      <c r="H553" s="137">
        <v>45</v>
      </c>
      <c r="I553" s="138"/>
      <c r="J553" s="139">
        <f>ROUND(I553*H553,2)</f>
        <v>0</v>
      </c>
      <c r="K553" s="135" t="s">
        <v>245</v>
      </c>
      <c r="L553" s="34"/>
      <c r="M553" s="140" t="s">
        <v>19</v>
      </c>
      <c r="N553" s="141" t="s">
        <v>40</v>
      </c>
      <c r="P553" s="142">
        <f>O553*H553</f>
        <v>0</v>
      </c>
      <c r="Q553" s="142">
        <v>0</v>
      </c>
      <c r="R553" s="142">
        <f>Q553*H553</f>
        <v>0</v>
      </c>
      <c r="S553" s="142">
        <v>0</v>
      </c>
      <c r="T553" s="143">
        <f>S553*H553</f>
        <v>0</v>
      </c>
      <c r="AR553" s="144" t="s">
        <v>316</v>
      </c>
      <c r="AT553" s="144" t="s">
        <v>215</v>
      </c>
      <c r="AU553" s="144" t="s">
        <v>236</v>
      </c>
      <c r="AY553" s="19" t="s">
        <v>212</v>
      </c>
      <c r="BE553" s="145">
        <f>IF(N553="základní",J553,0)</f>
        <v>0</v>
      </c>
      <c r="BF553" s="145">
        <f>IF(N553="snížená",J553,0)</f>
        <v>0</v>
      </c>
      <c r="BG553" s="145">
        <f>IF(N553="zákl. přenesená",J553,0)</f>
        <v>0</v>
      </c>
      <c r="BH553" s="145">
        <f>IF(N553="sníž. přenesená",J553,0)</f>
        <v>0</v>
      </c>
      <c r="BI553" s="145">
        <f>IF(N553="nulová",J553,0)</f>
        <v>0</v>
      </c>
      <c r="BJ553" s="19" t="s">
        <v>77</v>
      </c>
      <c r="BK553" s="145">
        <f>ROUND(I553*H553,2)</f>
        <v>0</v>
      </c>
      <c r="BL553" s="19" t="s">
        <v>316</v>
      </c>
      <c r="BM553" s="144" t="s">
        <v>11235</v>
      </c>
    </row>
    <row r="554" spans="2:65" s="1" customFormat="1" ht="39">
      <c r="B554" s="34"/>
      <c r="D554" s="150" t="s">
        <v>224</v>
      </c>
      <c r="F554" s="151" t="s">
        <v>11236</v>
      </c>
      <c r="I554" s="148"/>
      <c r="L554" s="34"/>
      <c r="M554" s="149"/>
      <c r="T554" s="55"/>
      <c r="AT554" s="19" t="s">
        <v>224</v>
      </c>
      <c r="AU554" s="19" t="s">
        <v>236</v>
      </c>
    </row>
    <row r="555" spans="2:65" s="12" customFormat="1">
      <c r="B555" s="152"/>
      <c r="D555" s="150" t="s">
        <v>226</v>
      </c>
      <c r="E555" s="153" t="s">
        <v>19</v>
      </c>
      <c r="F555" s="154" t="s">
        <v>11237</v>
      </c>
      <c r="H555" s="155">
        <v>45</v>
      </c>
      <c r="I555" s="156"/>
      <c r="L555" s="152"/>
      <c r="M555" s="157"/>
      <c r="T555" s="158"/>
      <c r="AT555" s="153" t="s">
        <v>226</v>
      </c>
      <c r="AU555" s="153" t="s">
        <v>236</v>
      </c>
      <c r="AV555" s="12" t="s">
        <v>79</v>
      </c>
      <c r="AW555" s="12" t="s">
        <v>31</v>
      </c>
      <c r="AX555" s="12" t="s">
        <v>69</v>
      </c>
      <c r="AY555" s="153" t="s">
        <v>212</v>
      </c>
    </row>
    <row r="556" spans="2:65" s="13" customFormat="1">
      <c r="B556" s="159"/>
      <c r="D556" s="150" t="s">
        <v>226</v>
      </c>
      <c r="E556" s="160" t="s">
        <v>19</v>
      </c>
      <c r="F556" s="161" t="s">
        <v>228</v>
      </c>
      <c r="H556" s="162">
        <v>45</v>
      </c>
      <c r="I556" s="163"/>
      <c r="L556" s="159"/>
      <c r="M556" s="164"/>
      <c r="T556" s="165"/>
      <c r="AT556" s="160" t="s">
        <v>226</v>
      </c>
      <c r="AU556" s="160" t="s">
        <v>236</v>
      </c>
      <c r="AV556" s="13" t="s">
        <v>229</v>
      </c>
      <c r="AW556" s="13" t="s">
        <v>31</v>
      </c>
      <c r="AX556" s="13" t="s">
        <v>77</v>
      </c>
      <c r="AY556" s="160" t="s">
        <v>212</v>
      </c>
    </row>
    <row r="557" spans="2:65" s="1" customFormat="1" ht="16.5" customHeight="1">
      <c r="B557" s="34"/>
      <c r="C557" s="133" t="s">
        <v>1045</v>
      </c>
      <c r="D557" s="133" t="s">
        <v>215</v>
      </c>
      <c r="E557" s="134" t="s">
        <v>11238</v>
      </c>
      <c r="F557" s="135" t="s">
        <v>11239</v>
      </c>
      <c r="G557" s="136" t="s">
        <v>408</v>
      </c>
      <c r="H557" s="137">
        <v>72</v>
      </c>
      <c r="I557" s="138"/>
      <c r="J557" s="139">
        <f>ROUND(I557*H557,2)</f>
        <v>0</v>
      </c>
      <c r="K557" s="135" t="s">
        <v>219</v>
      </c>
      <c r="L557" s="34"/>
      <c r="M557" s="140" t="s">
        <v>19</v>
      </c>
      <c r="N557" s="141" t="s">
        <v>40</v>
      </c>
      <c r="P557" s="142">
        <f>O557*H557</f>
        <v>0</v>
      </c>
      <c r="Q557" s="142">
        <v>0</v>
      </c>
      <c r="R557" s="142">
        <f>Q557*H557</f>
        <v>0</v>
      </c>
      <c r="S557" s="142">
        <v>0</v>
      </c>
      <c r="T557" s="143">
        <f>S557*H557</f>
        <v>0</v>
      </c>
      <c r="AR557" s="144" t="s">
        <v>316</v>
      </c>
      <c r="AT557" s="144" t="s">
        <v>215</v>
      </c>
      <c r="AU557" s="144" t="s">
        <v>236</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316</v>
      </c>
      <c r="BM557" s="144" t="s">
        <v>11240</v>
      </c>
    </row>
    <row r="558" spans="2:65" s="1" customFormat="1">
      <c r="B558" s="34"/>
      <c r="D558" s="146" t="s">
        <v>222</v>
      </c>
      <c r="F558" s="147" t="s">
        <v>11241</v>
      </c>
      <c r="I558" s="148"/>
      <c r="L558" s="34"/>
      <c r="M558" s="149"/>
      <c r="T558" s="55"/>
      <c r="AT558" s="19" t="s">
        <v>222</v>
      </c>
      <c r="AU558" s="19" t="s">
        <v>236</v>
      </c>
    </row>
    <row r="559" spans="2:65" s="1" customFormat="1" ht="16.5" customHeight="1">
      <c r="B559" s="34"/>
      <c r="C559" s="133" t="s">
        <v>1052</v>
      </c>
      <c r="D559" s="133" t="s">
        <v>215</v>
      </c>
      <c r="E559" s="134" t="s">
        <v>11242</v>
      </c>
      <c r="F559" s="135" t="s">
        <v>11243</v>
      </c>
      <c r="G559" s="136" t="s">
        <v>408</v>
      </c>
      <c r="H559" s="137">
        <v>20</v>
      </c>
      <c r="I559" s="138"/>
      <c r="J559" s="139">
        <f>ROUND(I559*H559,2)</f>
        <v>0</v>
      </c>
      <c r="K559" s="135" t="s">
        <v>219</v>
      </c>
      <c r="L559" s="34"/>
      <c r="M559" s="140" t="s">
        <v>19</v>
      </c>
      <c r="N559" s="141" t="s">
        <v>40</v>
      </c>
      <c r="P559" s="142">
        <f>O559*H559</f>
        <v>0</v>
      </c>
      <c r="Q559" s="142">
        <v>0</v>
      </c>
      <c r="R559" s="142">
        <f>Q559*H559</f>
        <v>0</v>
      </c>
      <c r="S559" s="142">
        <v>0</v>
      </c>
      <c r="T559" s="143">
        <f>S559*H559</f>
        <v>0</v>
      </c>
      <c r="AR559" s="144" t="s">
        <v>316</v>
      </c>
      <c r="AT559" s="144" t="s">
        <v>215</v>
      </c>
      <c r="AU559" s="144" t="s">
        <v>236</v>
      </c>
      <c r="AY559" s="19" t="s">
        <v>212</v>
      </c>
      <c r="BE559" s="145">
        <f>IF(N559="základní",J559,0)</f>
        <v>0</v>
      </c>
      <c r="BF559" s="145">
        <f>IF(N559="snížená",J559,0)</f>
        <v>0</v>
      </c>
      <c r="BG559" s="145">
        <f>IF(N559="zákl. přenesená",J559,0)</f>
        <v>0</v>
      </c>
      <c r="BH559" s="145">
        <f>IF(N559="sníž. přenesená",J559,0)</f>
        <v>0</v>
      </c>
      <c r="BI559" s="145">
        <f>IF(N559="nulová",J559,0)</f>
        <v>0</v>
      </c>
      <c r="BJ559" s="19" t="s">
        <v>77</v>
      </c>
      <c r="BK559" s="145">
        <f>ROUND(I559*H559,2)</f>
        <v>0</v>
      </c>
      <c r="BL559" s="19" t="s">
        <v>316</v>
      </c>
      <c r="BM559" s="144" t="s">
        <v>11244</v>
      </c>
    </row>
    <row r="560" spans="2:65" s="1" customFormat="1">
      <c r="B560" s="34"/>
      <c r="D560" s="146" t="s">
        <v>222</v>
      </c>
      <c r="F560" s="147" t="s">
        <v>11245</v>
      </c>
      <c r="I560" s="148"/>
      <c r="L560" s="34"/>
      <c r="M560" s="149"/>
      <c r="T560" s="55"/>
      <c r="AT560" s="19" t="s">
        <v>222</v>
      </c>
      <c r="AU560" s="19" t="s">
        <v>236</v>
      </c>
    </row>
    <row r="561" spans="2:65" s="1" customFormat="1" ht="16.5" customHeight="1">
      <c r="B561" s="34"/>
      <c r="C561" s="133" t="s">
        <v>1058</v>
      </c>
      <c r="D561" s="133" t="s">
        <v>215</v>
      </c>
      <c r="E561" s="134" t="s">
        <v>11246</v>
      </c>
      <c r="F561" s="135" t="s">
        <v>11247</v>
      </c>
      <c r="G561" s="136" t="s">
        <v>2353</v>
      </c>
      <c r="H561" s="137">
        <v>10.15</v>
      </c>
      <c r="I561" s="138"/>
      <c r="J561" s="139">
        <f>ROUND(I561*H561,2)</f>
        <v>0</v>
      </c>
      <c r="K561" s="135" t="s">
        <v>219</v>
      </c>
      <c r="L561" s="34"/>
      <c r="M561" s="140" t="s">
        <v>19</v>
      </c>
      <c r="N561" s="141" t="s">
        <v>40</v>
      </c>
      <c r="P561" s="142">
        <f>O561*H561</f>
        <v>0</v>
      </c>
      <c r="Q561" s="142">
        <v>0</v>
      </c>
      <c r="R561" s="142">
        <f>Q561*H561</f>
        <v>0</v>
      </c>
      <c r="S561" s="142">
        <v>0</v>
      </c>
      <c r="T561" s="143">
        <f>S561*H561</f>
        <v>0</v>
      </c>
      <c r="AR561" s="144" t="s">
        <v>316</v>
      </c>
      <c r="AT561" s="144" t="s">
        <v>215</v>
      </c>
      <c r="AU561" s="144" t="s">
        <v>236</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316</v>
      </c>
      <c r="BM561" s="144" t="s">
        <v>11248</v>
      </c>
    </row>
    <row r="562" spans="2:65" s="1" customFormat="1">
      <c r="B562" s="34"/>
      <c r="D562" s="146" t="s">
        <v>222</v>
      </c>
      <c r="F562" s="147" t="s">
        <v>11249</v>
      </c>
      <c r="I562" s="148"/>
      <c r="L562" s="34"/>
      <c r="M562" s="149"/>
      <c r="T562" s="55"/>
      <c r="AT562" s="19" t="s">
        <v>222</v>
      </c>
      <c r="AU562" s="19" t="s">
        <v>236</v>
      </c>
    </row>
    <row r="563" spans="2:65" s="12" customFormat="1">
      <c r="B563" s="152"/>
      <c r="D563" s="150" t="s">
        <v>226</v>
      </c>
      <c r="E563" s="153" t="s">
        <v>19</v>
      </c>
      <c r="F563" s="154" t="s">
        <v>11250</v>
      </c>
      <c r="H563" s="155">
        <v>0.21</v>
      </c>
      <c r="I563" s="156"/>
      <c r="L563" s="152"/>
      <c r="M563" s="157"/>
      <c r="T563" s="158"/>
      <c r="AT563" s="153" t="s">
        <v>226</v>
      </c>
      <c r="AU563" s="153" t="s">
        <v>236</v>
      </c>
      <c r="AV563" s="12" t="s">
        <v>79</v>
      </c>
      <c r="AW563" s="12" t="s">
        <v>31</v>
      </c>
      <c r="AX563" s="12" t="s">
        <v>69</v>
      </c>
      <c r="AY563" s="153" t="s">
        <v>212</v>
      </c>
    </row>
    <row r="564" spans="2:65" s="12" customFormat="1">
      <c r="B564" s="152"/>
      <c r="D564" s="150" t="s">
        <v>226</v>
      </c>
      <c r="E564" s="153" t="s">
        <v>19</v>
      </c>
      <c r="F564" s="154" t="s">
        <v>11251</v>
      </c>
      <c r="H564" s="155">
        <v>9.94</v>
      </c>
      <c r="I564" s="156"/>
      <c r="L564" s="152"/>
      <c r="M564" s="157"/>
      <c r="T564" s="158"/>
      <c r="AT564" s="153" t="s">
        <v>226</v>
      </c>
      <c r="AU564" s="153" t="s">
        <v>236</v>
      </c>
      <c r="AV564" s="12" t="s">
        <v>79</v>
      </c>
      <c r="AW564" s="12" t="s">
        <v>31</v>
      </c>
      <c r="AX564" s="12" t="s">
        <v>69</v>
      </c>
      <c r="AY564" s="153" t="s">
        <v>212</v>
      </c>
    </row>
    <row r="565" spans="2:65" s="13" customFormat="1">
      <c r="B565" s="159"/>
      <c r="D565" s="150" t="s">
        <v>226</v>
      </c>
      <c r="E565" s="160" t="s">
        <v>19</v>
      </c>
      <c r="F565" s="161" t="s">
        <v>228</v>
      </c>
      <c r="H565" s="162">
        <v>10.15</v>
      </c>
      <c r="I565" s="163"/>
      <c r="L565" s="159"/>
      <c r="M565" s="164"/>
      <c r="T565" s="165"/>
      <c r="AT565" s="160" t="s">
        <v>226</v>
      </c>
      <c r="AU565" s="160" t="s">
        <v>236</v>
      </c>
      <c r="AV565" s="13" t="s">
        <v>229</v>
      </c>
      <c r="AW565" s="13" t="s">
        <v>31</v>
      </c>
      <c r="AX565" s="13" t="s">
        <v>77</v>
      </c>
      <c r="AY565" s="160" t="s">
        <v>212</v>
      </c>
    </row>
    <row r="566" spans="2:65" s="1" customFormat="1" ht="16.5" customHeight="1">
      <c r="B566" s="34"/>
      <c r="C566" s="186" t="s">
        <v>1065</v>
      </c>
      <c r="D566" s="186" t="s">
        <v>3107</v>
      </c>
      <c r="E566" s="187" t="s">
        <v>11252</v>
      </c>
      <c r="F566" s="188" t="s">
        <v>11253</v>
      </c>
      <c r="G566" s="189" t="s">
        <v>2353</v>
      </c>
      <c r="H566" s="190">
        <v>0.21</v>
      </c>
      <c r="I566" s="191"/>
      <c r="J566" s="192">
        <f>ROUND(I566*H566,2)</f>
        <v>0</v>
      </c>
      <c r="K566" s="188" t="s">
        <v>219</v>
      </c>
      <c r="L566" s="193"/>
      <c r="M566" s="194" t="s">
        <v>19</v>
      </c>
      <c r="N566" s="195" t="s">
        <v>40</v>
      </c>
      <c r="P566" s="142">
        <f>O566*H566</f>
        <v>0</v>
      </c>
      <c r="Q566" s="142">
        <v>1E-3</v>
      </c>
      <c r="R566" s="142">
        <f>Q566*H566</f>
        <v>2.1000000000000001E-4</v>
      </c>
      <c r="S566" s="142">
        <v>0</v>
      </c>
      <c r="T566" s="143">
        <f>S566*H566</f>
        <v>0</v>
      </c>
      <c r="AR566" s="144" t="s">
        <v>631</v>
      </c>
      <c r="AT566" s="144" t="s">
        <v>3107</v>
      </c>
      <c r="AU566" s="144" t="s">
        <v>236</v>
      </c>
      <c r="AY566" s="19" t="s">
        <v>212</v>
      </c>
      <c r="BE566" s="145">
        <f>IF(N566="základní",J566,0)</f>
        <v>0</v>
      </c>
      <c r="BF566" s="145">
        <f>IF(N566="snížená",J566,0)</f>
        <v>0</v>
      </c>
      <c r="BG566" s="145">
        <f>IF(N566="zákl. přenesená",J566,0)</f>
        <v>0</v>
      </c>
      <c r="BH566" s="145">
        <f>IF(N566="sníž. přenesená",J566,0)</f>
        <v>0</v>
      </c>
      <c r="BI566" s="145">
        <f>IF(N566="nulová",J566,0)</f>
        <v>0</v>
      </c>
      <c r="BJ566" s="19" t="s">
        <v>77</v>
      </c>
      <c r="BK566" s="145">
        <f>ROUND(I566*H566,2)</f>
        <v>0</v>
      </c>
      <c r="BL566" s="19" t="s">
        <v>316</v>
      </c>
      <c r="BM566" s="144" t="s">
        <v>11254</v>
      </c>
    </row>
    <row r="567" spans="2:65" s="1" customFormat="1" ht="16.5" customHeight="1">
      <c r="B567" s="34"/>
      <c r="C567" s="186" t="s">
        <v>1072</v>
      </c>
      <c r="D567" s="186" t="s">
        <v>3107</v>
      </c>
      <c r="E567" s="187" t="s">
        <v>11255</v>
      </c>
      <c r="F567" s="188" t="s">
        <v>11256</v>
      </c>
      <c r="G567" s="189" t="s">
        <v>2353</v>
      </c>
      <c r="H567" s="190">
        <v>9.94</v>
      </c>
      <c r="I567" s="191"/>
      <c r="J567" s="192">
        <f>ROUND(I567*H567,2)</f>
        <v>0</v>
      </c>
      <c r="K567" s="188" t="s">
        <v>219</v>
      </c>
      <c r="L567" s="193"/>
      <c r="M567" s="194" t="s">
        <v>19</v>
      </c>
      <c r="N567" s="195" t="s">
        <v>40</v>
      </c>
      <c r="P567" s="142">
        <f>O567*H567</f>
        <v>0</v>
      </c>
      <c r="Q567" s="142">
        <v>1E-3</v>
      </c>
      <c r="R567" s="142">
        <f>Q567*H567</f>
        <v>9.9399999999999992E-3</v>
      </c>
      <c r="S567" s="142">
        <v>0</v>
      </c>
      <c r="T567" s="143">
        <f>S567*H567</f>
        <v>0</v>
      </c>
      <c r="AR567" s="144" t="s">
        <v>631</v>
      </c>
      <c r="AT567" s="144" t="s">
        <v>3107</v>
      </c>
      <c r="AU567" s="144" t="s">
        <v>236</v>
      </c>
      <c r="AY567" s="19" t="s">
        <v>212</v>
      </c>
      <c r="BE567" s="145">
        <f>IF(N567="základní",J567,0)</f>
        <v>0</v>
      </c>
      <c r="BF567" s="145">
        <f>IF(N567="snížená",J567,0)</f>
        <v>0</v>
      </c>
      <c r="BG567" s="145">
        <f>IF(N567="zákl. přenesená",J567,0)</f>
        <v>0</v>
      </c>
      <c r="BH567" s="145">
        <f>IF(N567="sníž. přenesená",J567,0)</f>
        <v>0</v>
      </c>
      <c r="BI567" s="145">
        <f>IF(N567="nulová",J567,0)</f>
        <v>0</v>
      </c>
      <c r="BJ567" s="19" t="s">
        <v>77</v>
      </c>
      <c r="BK567" s="145">
        <f>ROUND(I567*H567,2)</f>
        <v>0</v>
      </c>
      <c r="BL567" s="19" t="s">
        <v>316</v>
      </c>
      <c r="BM567" s="144" t="s">
        <v>11257</v>
      </c>
    </row>
    <row r="568" spans="2:65" s="1" customFormat="1" ht="16.5" customHeight="1">
      <c r="B568" s="34"/>
      <c r="C568" s="133" t="s">
        <v>1079</v>
      </c>
      <c r="D568" s="133" t="s">
        <v>215</v>
      </c>
      <c r="E568" s="134" t="s">
        <v>11258</v>
      </c>
      <c r="F568" s="135" t="s">
        <v>9325</v>
      </c>
      <c r="G568" s="136" t="s">
        <v>218</v>
      </c>
      <c r="H568" s="137">
        <v>1</v>
      </c>
      <c r="I568" s="138"/>
      <c r="J568" s="139">
        <f>ROUND(I568*H568,2)</f>
        <v>0</v>
      </c>
      <c r="K568" s="135" t="s">
        <v>245</v>
      </c>
      <c r="L568" s="34"/>
      <c r="M568" s="140" t="s">
        <v>19</v>
      </c>
      <c r="N568" s="141" t="s">
        <v>40</v>
      </c>
      <c r="P568" s="142">
        <f>O568*H568</f>
        <v>0</v>
      </c>
      <c r="Q568" s="142">
        <v>0</v>
      </c>
      <c r="R568" s="142">
        <f>Q568*H568</f>
        <v>0</v>
      </c>
      <c r="S568" s="142">
        <v>0</v>
      </c>
      <c r="T568" s="143">
        <f>S568*H568</f>
        <v>0</v>
      </c>
      <c r="AR568" s="144" t="s">
        <v>316</v>
      </c>
      <c r="AT568" s="144" t="s">
        <v>215</v>
      </c>
      <c r="AU568" s="144" t="s">
        <v>236</v>
      </c>
      <c r="AY568" s="19" t="s">
        <v>212</v>
      </c>
      <c r="BE568" s="145">
        <f>IF(N568="základní",J568,0)</f>
        <v>0</v>
      </c>
      <c r="BF568" s="145">
        <f>IF(N568="snížená",J568,0)</f>
        <v>0</v>
      </c>
      <c r="BG568" s="145">
        <f>IF(N568="zákl. přenesená",J568,0)</f>
        <v>0</v>
      </c>
      <c r="BH568" s="145">
        <f>IF(N568="sníž. přenesená",J568,0)</f>
        <v>0</v>
      </c>
      <c r="BI568" s="145">
        <f>IF(N568="nulová",J568,0)</f>
        <v>0</v>
      </c>
      <c r="BJ568" s="19" t="s">
        <v>77</v>
      </c>
      <c r="BK568" s="145">
        <f>ROUND(I568*H568,2)</f>
        <v>0</v>
      </c>
      <c r="BL568" s="19" t="s">
        <v>316</v>
      </c>
      <c r="BM568" s="144" t="s">
        <v>11259</v>
      </c>
    </row>
    <row r="569" spans="2:65" s="1" customFormat="1" ht="39">
      <c r="B569" s="34"/>
      <c r="D569" s="150" t="s">
        <v>224</v>
      </c>
      <c r="F569" s="151" t="s">
        <v>11260</v>
      </c>
      <c r="I569" s="148"/>
      <c r="L569" s="34"/>
      <c r="M569" s="149"/>
      <c r="T569" s="55"/>
      <c r="AT569" s="19" t="s">
        <v>224</v>
      </c>
      <c r="AU569" s="19" t="s">
        <v>236</v>
      </c>
    </row>
    <row r="570" spans="2:65" s="1" customFormat="1" ht="24.2" customHeight="1">
      <c r="B570" s="34"/>
      <c r="C570" s="133" t="s">
        <v>1086</v>
      </c>
      <c r="D570" s="133" t="s">
        <v>215</v>
      </c>
      <c r="E570" s="134" t="s">
        <v>10877</v>
      </c>
      <c r="F570" s="135" t="s">
        <v>10878</v>
      </c>
      <c r="G570" s="136" t="s">
        <v>4232</v>
      </c>
      <c r="H570" s="196"/>
      <c r="I570" s="138"/>
      <c r="J570" s="139">
        <f>ROUND(I570*H570,2)</f>
        <v>0</v>
      </c>
      <c r="K570" s="135" t="s">
        <v>219</v>
      </c>
      <c r="L570" s="34"/>
      <c r="M570" s="140" t="s">
        <v>19</v>
      </c>
      <c r="N570" s="141" t="s">
        <v>40</v>
      </c>
      <c r="P570" s="142">
        <f>O570*H570</f>
        <v>0</v>
      </c>
      <c r="Q570" s="142">
        <v>0</v>
      </c>
      <c r="R570" s="142">
        <f>Q570*H570</f>
        <v>0</v>
      </c>
      <c r="S570" s="142">
        <v>0</v>
      </c>
      <c r="T570" s="143">
        <f>S570*H570</f>
        <v>0</v>
      </c>
      <c r="AR570" s="144" t="s">
        <v>316</v>
      </c>
      <c r="AT570" s="144" t="s">
        <v>215</v>
      </c>
      <c r="AU570" s="144" t="s">
        <v>236</v>
      </c>
      <c r="AY570" s="19" t="s">
        <v>212</v>
      </c>
      <c r="BE570" s="145">
        <f>IF(N570="základní",J570,0)</f>
        <v>0</v>
      </c>
      <c r="BF570" s="145">
        <f>IF(N570="snížená",J570,0)</f>
        <v>0</v>
      </c>
      <c r="BG570" s="145">
        <f>IF(N570="zákl. přenesená",J570,0)</f>
        <v>0</v>
      </c>
      <c r="BH570" s="145">
        <f>IF(N570="sníž. přenesená",J570,0)</f>
        <v>0</v>
      </c>
      <c r="BI570" s="145">
        <f>IF(N570="nulová",J570,0)</f>
        <v>0</v>
      </c>
      <c r="BJ570" s="19" t="s">
        <v>77</v>
      </c>
      <c r="BK570" s="145">
        <f>ROUND(I570*H570,2)</f>
        <v>0</v>
      </c>
      <c r="BL570" s="19" t="s">
        <v>316</v>
      </c>
      <c r="BM570" s="144" t="s">
        <v>11261</v>
      </c>
    </row>
    <row r="571" spans="2:65" s="1" customFormat="1">
      <c r="B571" s="34"/>
      <c r="D571" s="146" t="s">
        <v>222</v>
      </c>
      <c r="F571" s="147" t="s">
        <v>10880</v>
      </c>
      <c r="I571" s="148"/>
      <c r="L571" s="34"/>
      <c r="M571" s="149"/>
      <c r="T571" s="55"/>
      <c r="AT571" s="19" t="s">
        <v>222</v>
      </c>
      <c r="AU571" s="19" t="s">
        <v>236</v>
      </c>
    </row>
    <row r="572" spans="2:65" s="1" customFormat="1" ht="24.2" customHeight="1">
      <c r="B572" s="34"/>
      <c r="C572" s="133" t="s">
        <v>1092</v>
      </c>
      <c r="D572" s="133" t="s">
        <v>215</v>
      </c>
      <c r="E572" s="134" t="s">
        <v>11262</v>
      </c>
      <c r="F572" s="135" t="s">
        <v>11263</v>
      </c>
      <c r="G572" s="136" t="s">
        <v>408</v>
      </c>
      <c r="H572" s="137">
        <v>10</v>
      </c>
      <c r="I572" s="138"/>
      <c r="J572" s="139">
        <f>ROUND(I572*H572,2)</f>
        <v>0</v>
      </c>
      <c r="K572" s="135" t="s">
        <v>219</v>
      </c>
      <c r="L572" s="34"/>
      <c r="M572" s="140" t="s">
        <v>19</v>
      </c>
      <c r="N572" s="141" t="s">
        <v>40</v>
      </c>
      <c r="P572" s="142">
        <f>O572*H572</f>
        <v>0</v>
      </c>
      <c r="Q572" s="142">
        <v>0</v>
      </c>
      <c r="R572" s="142">
        <f>Q572*H572</f>
        <v>0</v>
      </c>
      <c r="S572" s="142">
        <v>0</v>
      </c>
      <c r="T572" s="143">
        <f>S572*H572</f>
        <v>0</v>
      </c>
      <c r="AR572" s="144" t="s">
        <v>2635</v>
      </c>
      <c r="AT572" s="144" t="s">
        <v>215</v>
      </c>
      <c r="AU572" s="144" t="s">
        <v>236</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2635</v>
      </c>
      <c r="BM572" s="144" t="s">
        <v>11264</v>
      </c>
    </row>
    <row r="573" spans="2:65" s="1" customFormat="1">
      <c r="B573" s="34"/>
      <c r="D573" s="146" t="s">
        <v>222</v>
      </c>
      <c r="F573" s="147" t="s">
        <v>11265</v>
      </c>
      <c r="I573" s="148"/>
      <c r="L573" s="34"/>
      <c r="M573" s="149"/>
      <c r="T573" s="55"/>
      <c r="AT573" s="19" t="s">
        <v>222</v>
      </c>
      <c r="AU573" s="19" t="s">
        <v>236</v>
      </c>
    </row>
    <row r="574" spans="2:65" s="1" customFormat="1" ht="19.5">
      <c r="B574" s="34"/>
      <c r="D574" s="150" t="s">
        <v>224</v>
      </c>
      <c r="F574" s="151" t="s">
        <v>11266</v>
      </c>
      <c r="I574" s="148"/>
      <c r="L574" s="34"/>
      <c r="M574" s="149"/>
      <c r="T574" s="55"/>
      <c r="AT574" s="19" t="s">
        <v>224</v>
      </c>
      <c r="AU574" s="19" t="s">
        <v>236</v>
      </c>
    </row>
    <row r="575" spans="2:65" s="11" customFormat="1" ht="20.85" customHeight="1">
      <c r="B575" s="121"/>
      <c r="D575" s="122" t="s">
        <v>68</v>
      </c>
      <c r="E575" s="131" t="s">
        <v>11267</v>
      </c>
      <c r="F575" s="131" t="s">
        <v>11268</v>
      </c>
      <c r="I575" s="124"/>
      <c r="J575" s="132">
        <f>BK575</f>
        <v>0</v>
      </c>
      <c r="L575" s="121"/>
      <c r="M575" s="126"/>
      <c r="P575" s="127">
        <f>SUM(P576:P1007)</f>
        <v>0</v>
      </c>
      <c r="R575" s="127">
        <f>SUM(R576:R1007)</f>
        <v>1.84552</v>
      </c>
      <c r="T575" s="128">
        <f>SUM(T576:T1007)</f>
        <v>0</v>
      </c>
      <c r="AR575" s="122" t="s">
        <v>79</v>
      </c>
      <c r="AT575" s="129" t="s">
        <v>68</v>
      </c>
      <c r="AU575" s="129" t="s">
        <v>79</v>
      </c>
      <c r="AY575" s="122" t="s">
        <v>212</v>
      </c>
      <c r="BK575" s="130">
        <f>SUM(BK576:BK1007)</f>
        <v>0</v>
      </c>
    </row>
    <row r="576" spans="2:65" s="1" customFormat="1" ht="16.5" customHeight="1">
      <c r="B576" s="34"/>
      <c r="C576" s="133" t="s">
        <v>1098</v>
      </c>
      <c r="D576" s="133" t="s">
        <v>215</v>
      </c>
      <c r="E576" s="134" t="s">
        <v>11269</v>
      </c>
      <c r="F576" s="135" t="s">
        <v>11270</v>
      </c>
      <c r="G576" s="136" t="s">
        <v>624</v>
      </c>
      <c r="H576" s="137">
        <v>336</v>
      </c>
      <c r="I576" s="138"/>
      <c r="J576" s="139">
        <f>ROUND(I576*H576,2)</f>
        <v>0</v>
      </c>
      <c r="K576" s="135" t="s">
        <v>245</v>
      </c>
      <c r="L576" s="34"/>
      <c r="M576" s="140" t="s">
        <v>19</v>
      </c>
      <c r="N576" s="141" t="s">
        <v>40</v>
      </c>
      <c r="P576" s="142">
        <f>O576*H576</f>
        <v>0</v>
      </c>
      <c r="Q576" s="142">
        <v>2.2000000000000001E-4</v>
      </c>
      <c r="R576" s="142">
        <f>Q576*H576</f>
        <v>7.392E-2</v>
      </c>
      <c r="S576" s="142">
        <v>0</v>
      </c>
      <c r="T576" s="143">
        <f>S576*H576</f>
        <v>0</v>
      </c>
      <c r="AR576" s="144" t="s">
        <v>316</v>
      </c>
      <c r="AT576" s="144" t="s">
        <v>215</v>
      </c>
      <c r="AU576" s="144" t="s">
        <v>236</v>
      </c>
      <c r="AY576" s="19" t="s">
        <v>212</v>
      </c>
      <c r="BE576" s="145">
        <f>IF(N576="základní",J576,0)</f>
        <v>0</v>
      </c>
      <c r="BF576" s="145">
        <f>IF(N576="snížená",J576,0)</f>
        <v>0</v>
      </c>
      <c r="BG576" s="145">
        <f>IF(N576="zákl. přenesená",J576,0)</f>
        <v>0</v>
      </c>
      <c r="BH576" s="145">
        <f>IF(N576="sníž. přenesená",J576,0)</f>
        <v>0</v>
      </c>
      <c r="BI576" s="145">
        <f>IF(N576="nulová",J576,0)</f>
        <v>0</v>
      </c>
      <c r="BJ576" s="19" t="s">
        <v>77</v>
      </c>
      <c r="BK576" s="145">
        <f>ROUND(I576*H576,2)</f>
        <v>0</v>
      </c>
      <c r="BL576" s="19" t="s">
        <v>316</v>
      </c>
      <c r="BM576" s="144" t="s">
        <v>11271</v>
      </c>
    </row>
    <row r="577" spans="2:65" s="14" customFormat="1">
      <c r="B577" s="170"/>
      <c r="D577" s="150" t="s">
        <v>226</v>
      </c>
      <c r="E577" s="171" t="s">
        <v>19</v>
      </c>
      <c r="F577" s="172" t="s">
        <v>11272</v>
      </c>
      <c r="H577" s="171" t="s">
        <v>19</v>
      </c>
      <c r="I577" s="173"/>
      <c r="L577" s="170"/>
      <c r="M577" s="174"/>
      <c r="T577" s="175"/>
      <c r="AT577" s="171" t="s">
        <v>226</v>
      </c>
      <c r="AU577" s="171" t="s">
        <v>236</v>
      </c>
      <c r="AV577" s="14" t="s">
        <v>77</v>
      </c>
      <c r="AW577" s="14" t="s">
        <v>31</v>
      </c>
      <c r="AX577" s="14" t="s">
        <v>69</v>
      </c>
      <c r="AY577" s="171" t="s">
        <v>212</v>
      </c>
    </row>
    <row r="578" spans="2:65" s="12" customFormat="1">
      <c r="B578" s="152"/>
      <c r="D578" s="150" t="s">
        <v>226</v>
      </c>
      <c r="E578" s="153" t="s">
        <v>19</v>
      </c>
      <c r="F578" s="154" t="s">
        <v>11273</v>
      </c>
      <c r="H578" s="155">
        <v>40</v>
      </c>
      <c r="I578" s="156"/>
      <c r="L578" s="152"/>
      <c r="M578" s="157"/>
      <c r="T578" s="158"/>
      <c r="AT578" s="153" t="s">
        <v>226</v>
      </c>
      <c r="AU578" s="153" t="s">
        <v>236</v>
      </c>
      <c r="AV578" s="12" t="s">
        <v>79</v>
      </c>
      <c r="AW578" s="12" t="s">
        <v>31</v>
      </c>
      <c r="AX578" s="12" t="s">
        <v>69</v>
      </c>
      <c r="AY578" s="153" t="s">
        <v>212</v>
      </c>
    </row>
    <row r="579" spans="2:65" s="12" customFormat="1">
      <c r="B579" s="152"/>
      <c r="D579" s="150" t="s">
        <v>226</v>
      </c>
      <c r="E579" s="153" t="s">
        <v>19</v>
      </c>
      <c r="F579" s="154" t="s">
        <v>11274</v>
      </c>
      <c r="H579" s="155">
        <v>43</v>
      </c>
      <c r="I579" s="156"/>
      <c r="L579" s="152"/>
      <c r="M579" s="157"/>
      <c r="T579" s="158"/>
      <c r="AT579" s="153" t="s">
        <v>226</v>
      </c>
      <c r="AU579" s="153" t="s">
        <v>236</v>
      </c>
      <c r="AV579" s="12" t="s">
        <v>79</v>
      </c>
      <c r="AW579" s="12" t="s">
        <v>31</v>
      </c>
      <c r="AX579" s="12" t="s">
        <v>69</v>
      </c>
      <c r="AY579" s="153" t="s">
        <v>212</v>
      </c>
    </row>
    <row r="580" spans="2:65" s="12" customFormat="1">
      <c r="B580" s="152"/>
      <c r="D580" s="150" t="s">
        <v>226</v>
      </c>
      <c r="E580" s="153" t="s">
        <v>19</v>
      </c>
      <c r="F580" s="154" t="s">
        <v>11275</v>
      </c>
      <c r="H580" s="155">
        <v>38</v>
      </c>
      <c r="I580" s="156"/>
      <c r="L580" s="152"/>
      <c r="M580" s="157"/>
      <c r="T580" s="158"/>
      <c r="AT580" s="153" t="s">
        <v>226</v>
      </c>
      <c r="AU580" s="153" t="s">
        <v>236</v>
      </c>
      <c r="AV580" s="12" t="s">
        <v>79</v>
      </c>
      <c r="AW580" s="12" t="s">
        <v>31</v>
      </c>
      <c r="AX580" s="12" t="s">
        <v>69</v>
      </c>
      <c r="AY580" s="153" t="s">
        <v>212</v>
      </c>
    </row>
    <row r="581" spans="2:65" s="12" customFormat="1">
      <c r="B581" s="152"/>
      <c r="D581" s="150" t="s">
        <v>226</v>
      </c>
      <c r="E581" s="153" t="s">
        <v>19</v>
      </c>
      <c r="F581" s="154" t="s">
        <v>11276</v>
      </c>
      <c r="H581" s="155">
        <v>49</v>
      </c>
      <c r="I581" s="156"/>
      <c r="L581" s="152"/>
      <c r="M581" s="157"/>
      <c r="T581" s="158"/>
      <c r="AT581" s="153" t="s">
        <v>226</v>
      </c>
      <c r="AU581" s="153" t="s">
        <v>236</v>
      </c>
      <c r="AV581" s="12" t="s">
        <v>79</v>
      </c>
      <c r="AW581" s="12" t="s">
        <v>31</v>
      </c>
      <c r="AX581" s="12" t="s">
        <v>69</v>
      </c>
      <c r="AY581" s="153" t="s">
        <v>212</v>
      </c>
    </row>
    <row r="582" spans="2:65" s="12" customFormat="1">
      <c r="B582" s="152"/>
      <c r="D582" s="150" t="s">
        <v>226</v>
      </c>
      <c r="E582" s="153" t="s">
        <v>19</v>
      </c>
      <c r="F582" s="154" t="s">
        <v>11277</v>
      </c>
      <c r="H582" s="155">
        <v>51</v>
      </c>
      <c r="I582" s="156"/>
      <c r="L582" s="152"/>
      <c r="M582" s="157"/>
      <c r="T582" s="158"/>
      <c r="AT582" s="153" t="s">
        <v>226</v>
      </c>
      <c r="AU582" s="153" t="s">
        <v>236</v>
      </c>
      <c r="AV582" s="12" t="s">
        <v>79</v>
      </c>
      <c r="AW582" s="12" t="s">
        <v>31</v>
      </c>
      <c r="AX582" s="12" t="s">
        <v>69</v>
      </c>
      <c r="AY582" s="153" t="s">
        <v>212</v>
      </c>
    </row>
    <row r="583" spans="2:65" s="12" customFormat="1">
      <c r="B583" s="152"/>
      <c r="D583" s="150" t="s">
        <v>226</v>
      </c>
      <c r="E583" s="153" t="s">
        <v>19</v>
      </c>
      <c r="F583" s="154" t="s">
        <v>11278</v>
      </c>
      <c r="H583" s="155">
        <v>50</v>
      </c>
      <c r="I583" s="156"/>
      <c r="L583" s="152"/>
      <c r="M583" s="157"/>
      <c r="T583" s="158"/>
      <c r="AT583" s="153" t="s">
        <v>226</v>
      </c>
      <c r="AU583" s="153" t="s">
        <v>236</v>
      </c>
      <c r="AV583" s="12" t="s">
        <v>79</v>
      </c>
      <c r="AW583" s="12" t="s">
        <v>31</v>
      </c>
      <c r="AX583" s="12" t="s">
        <v>69</v>
      </c>
      <c r="AY583" s="153" t="s">
        <v>212</v>
      </c>
    </row>
    <row r="584" spans="2:65" s="12" customFormat="1">
      <c r="B584" s="152"/>
      <c r="D584" s="150" t="s">
        <v>226</v>
      </c>
      <c r="E584" s="153" t="s">
        <v>19</v>
      </c>
      <c r="F584" s="154" t="s">
        <v>11279</v>
      </c>
      <c r="H584" s="155">
        <v>59</v>
      </c>
      <c r="I584" s="156"/>
      <c r="L584" s="152"/>
      <c r="M584" s="157"/>
      <c r="T584" s="158"/>
      <c r="AT584" s="153" t="s">
        <v>226</v>
      </c>
      <c r="AU584" s="153" t="s">
        <v>236</v>
      </c>
      <c r="AV584" s="12" t="s">
        <v>79</v>
      </c>
      <c r="AW584" s="12" t="s">
        <v>31</v>
      </c>
      <c r="AX584" s="12" t="s">
        <v>69</v>
      </c>
      <c r="AY584" s="153" t="s">
        <v>212</v>
      </c>
    </row>
    <row r="585" spans="2:65" s="12" customFormat="1">
      <c r="B585" s="152"/>
      <c r="D585" s="150" t="s">
        <v>226</v>
      </c>
      <c r="E585" s="153" t="s">
        <v>19</v>
      </c>
      <c r="F585" s="154" t="s">
        <v>11280</v>
      </c>
      <c r="H585" s="155">
        <v>6</v>
      </c>
      <c r="I585" s="156"/>
      <c r="L585" s="152"/>
      <c r="M585" s="157"/>
      <c r="T585" s="158"/>
      <c r="AT585" s="153" t="s">
        <v>226</v>
      </c>
      <c r="AU585" s="153" t="s">
        <v>236</v>
      </c>
      <c r="AV585" s="12" t="s">
        <v>79</v>
      </c>
      <c r="AW585" s="12" t="s">
        <v>31</v>
      </c>
      <c r="AX585" s="12" t="s">
        <v>69</v>
      </c>
      <c r="AY585" s="153" t="s">
        <v>212</v>
      </c>
    </row>
    <row r="586" spans="2:65" s="13" customFormat="1">
      <c r="B586" s="159"/>
      <c r="D586" s="150" t="s">
        <v>226</v>
      </c>
      <c r="E586" s="160" t="s">
        <v>19</v>
      </c>
      <c r="F586" s="161" t="s">
        <v>228</v>
      </c>
      <c r="H586" s="162">
        <v>336</v>
      </c>
      <c r="I586" s="163"/>
      <c r="L586" s="159"/>
      <c r="M586" s="164"/>
      <c r="T586" s="165"/>
      <c r="AT586" s="160" t="s">
        <v>226</v>
      </c>
      <c r="AU586" s="160" t="s">
        <v>236</v>
      </c>
      <c r="AV586" s="13" t="s">
        <v>229</v>
      </c>
      <c r="AW586" s="13" t="s">
        <v>31</v>
      </c>
      <c r="AX586" s="13" t="s">
        <v>77</v>
      </c>
      <c r="AY586" s="160" t="s">
        <v>212</v>
      </c>
    </row>
    <row r="587" spans="2:65" s="1" customFormat="1" ht="16.5" customHeight="1">
      <c r="B587" s="34"/>
      <c r="C587" s="133" t="s">
        <v>1104</v>
      </c>
      <c r="D587" s="133" t="s">
        <v>215</v>
      </c>
      <c r="E587" s="134" t="s">
        <v>11281</v>
      </c>
      <c r="F587" s="135" t="s">
        <v>11282</v>
      </c>
      <c r="G587" s="136" t="s">
        <v>624</v>
      </c>
      <c r="H587" s="137">
        <v>1</v>
      </c>
      <c r="I587" s="138"/>
      <c r="J587" s="139">
        <f>ROUND(I587*H587,2)</f>
        <v>0</v>
      </c>
      <c r="K587" s="135" t="s">
        <v>245</v>
      </c>
      <c r="L587" s="34"/>
      <c r="M587" s="140" t="s">
        <v>19</v>
      </c>
      <c r="N587" s="141" t="s">
        <v>40</v>
      </c>
      <c r="P587" s="142">
        <f>O587*H587</f>
        <v>0</v>
      </c>
      <c r="Q587" s="142">
        <v>2.7E-4</v>
      </c>
      <c r="R587" s="142">
        <f>Q587*H587</f>
        <v>2.7E-4</v>
      </c>
      <c r="S587" s="142">
        <v>0</v>
      </c>
      <c r="T587" s="143">
        <f>S587*H587</f>
        <v>0</v>
      </c>
      <c r="AR587" s="144" t="s">
        <v>316</v>
      </c>
      <c r="AT587" s="144" t="s">
        <v>215</v>
      </c>
      <c r="AU587" s="144" t="s">
        <v>236</v>
      </c>
      <c r="AY587" s="19" t="s">
        <v>212</v>
      </c>
      <c r="BE587" s="145">
        <f>IF(N587="základní",J587,0)</f>
        <v>0</v>
      </c>
      <c r="BF587" s="145">
        <f>IF(N587="snížená",J587,0)</f>
        <v>0</v>
      </c>
      <c r="BG587" s="145">
        <f>IF(N587="zákl. přenesená",J587,0)</f>
        <v>0</v>
      </c>
      <c r="BH587" s="145">
        <f>IF(N587="sníž. přenesená",J587,0)</f>
        <v>0</v>
      </c>
      <c r="BI587" s="145">
        <f>IF(N587="nulová",J587,0)</f>
        <v>0</v>
      </c>
      <c r="BJ587" s="19" t="s">
        <v>77</v>
      </c>
      <c r="BK587" s="145">
        <f>ROUND(I587*H587,2)</f>
        <v>0</v>
      </c>
      <c r="BL587" s="19" t="s">
        <v>316</v>
      </c>
      <c r="BM587" s="144" t="s">
        <v>11283</v>
      </c>
    </row>
    <row r="588" spans="2:65" s="14" customFormat="1">
      <c r="B588" s="170"/>
      <c r="D588" s="150" t="s">
        <v>226</v>
      </c>
      <c r="E588" s="171" t="s">
        <v>19</v>
      </c>
      <c r="F588" s="172" t="s">
        <v>11284</v>
      </c>
      <c r="H588" s="171" t="s">
        <v>19</v>
      </c>
      <c r="I588" s="173"/>
      <c r="L588" s="170"/>
      <c r="M588" s="174"/>
      <c r="T588" s="175"/>
      <c r="AT588" s="171" t="s">
        <v>226</v>
      </c>
      <c r="AU588" s="171" t="s">
        <v>236</v>
      </c>
      <c r="AV588" s="14" t="s">
        <v>77</v>
      </c>
      <c r="AW588" s="14" t="s">
        <v>31</v>
      </c>
      <c r="AX588" s="14" t="s">
        <v>69</v>
      </c>
      <c r="AY588" s="171" t="s">
        <v>212</v>
      </c>
    </row>
    <row r="589" spans="2:65" s="12" customFormat="1">
      <c r="B589" s="152"/>
      <c r="D589" s="150" t="s">
        <v>226</v>
      </c>
      <c r="E589" s="153" t="s">
        <v>19</v>
      </c>
      <c r="F589" s="154" t="s">
        <v>8745</v>
      </c>
      <c r="H589" s="155">
        <v>1</v>
      </c>
      <c r="I589" s="156"/>
      <c r="L589" s="152"/>
      <c r="M589" s="157"/>
      <c r="T589" s="158"/>
      <c r="AT589" s="153" t="s">
        <v>226</v>
      </c>
      <c r="AU589" s="153" t="s">
        <v>236</v>
      </c>
      <c r="AV589" s="12" t="s">
        <v>79</v>
      </c>
      <c r="AW589" s="12" t="s">
        <v>31</v>
      </c>
      <c r="AX589" s="12" t="s">
        <v>69</v>
      </c>
      <c r="AY589" s="153" t="s">
        <v>212</v>
      </c>
    </row>
    <row r="590" spans="2:65" s="13" customFormat="1">
      <c r="B590" s="159"/>
      <c r="D590" s="150" t="s">
        <v>226</v>
      </c>
      <c r="E590" s="160" t="s">
        <v>19</v>
      </c>
      <c r="F590" s="161" t="s">
        <v>228</v>
      </c>
      <c r="H590" s="162">
        <v>1</v>
      </c>
      <c r="I590" s="163"/>
      <c r="L590" s="159"/>
      <c r="M590" s="164"/>
      <c r="T590" s="165"/>
      <c r="AT590" s="160" t="s">
        <v>226</v>
      </c>
      <c r="AU590" s="160" t="s">
        <v>236</v>
      </c>
      <c r="AV590" s="13" t="s">
        <v>229</v>
      </c>
      <c r="AW590" s="13" t="s">
        <v>31</v>
      </c>
      <c r="AX590" s="13" t="s">
        <v>77</v>
      </c>
      <c r="AY590" s="160" t="s">
        <v>212</v>
      </c>
    </row>
    <row r="591" spans="2:65" s="1" customFormat="1" ht="16.5" customHeight="1">
      <c r="B591" s="34"/>
      <c r="C591" s="133" t="s">
        <v>1111</v>
      </c>
      <c r="D591" s="133" t="s">
        <v>215</v>
      </c>
      <c r="E591" s="134" t="s">
        <v>11285</v>
      </c>
      <c r="F591" s="135" t="s">
        <v>11286</v>
      </c>
      <c r="G591" s="136" t="s">
        <v>624</v>
      </c>
      <c r="H591" s="137">
        <v>9</v>
      </c>
      <c r="I591" s="138"/>
      <c r="J591" s="139">
        <f>ROUND(I591*H591,2)</f>
        <v>0</v>
      </c>
      <c r="K591" s="135" t="s">
        <v>245</v>
      </c>
      <c r="L591" s="34"/>
      <c r="M591" s="140" t="s">
        <v>19</v>
      </c>
      <c r="N591" s="141" t="s">
        <v>40</v>
      </c>
      <c r="P591" s="142">
        <f>O591*H591</f>
        <v>0</v>
      </c>
      <c r="Q591" s="142">
        <v>2.2000000000000001E-4</v>
      </c>
      <c r="R591" s="142">
        <f>Q591*H591</f>
        <v>1.98E-3</v>
      </c>
      <c r="S591" s="142">
        <v>0</v>
      </c>
      <c r="T591" s="143">
        <f>S591*H591</f>
        <v>0</v>
      </c>
      <c r="AR591" s="144" t="s">
        <v>316</v>
      </c>
      <c r="AT591" s="144" t="s">
        <v>215</v>
      </c>
      <c r="AU591" s="144" t="s">
        <v>236</v>
      </c>
      <c r="AY591" s="19" t="s">
        <v>212</v>
      </c>
      <c r="BE591" s="145">
        <f>IF(N591="základní",J591,0)</f>
        <v>0</v>
      </c>
      <c r="BF591" s="145">
        <f>IF(N591="snížená",J591,0)</f>
        <v>0</v>
      </c>
      <c r="BG591" s="145">
        <f>IF(N591="zákl. přenesená",J591,0)</f>
        <v>0</v>
      </c>
      <c r="BH591" s="145">
        <f>IF(N591="sníž. přenesená",J591,0)</f>
        <v>0</v>
      </c>
      <c r="BI591" s="145">
        <f>IF(N591="nulová",J591,0)</f>
        <v>0</v>
      </c>
      <c r="BJ591" s="19" t="s">
        <v>77</v>
      </c>
      <c r="BK591" s="145">
        <f>ROUND(I591*H591,2)</f>
        <v>0</v>
      </c>
      <c r="BL591" s="19" t="s">
        <v>316</v>
      </c>
      <c r="BM591" s="144" t="s">
        <v>11287</v>
      </c>
    </row>
    <row r="592" spans="2:65" s="14" customFormat="1">
      <c r="B592" s="170"/>
      <c r="D592" s="150" t="s">
        <v>226</v>
      </c>
      <c r="E592" s="171" t="s">
        <v>19</v>
      </c>
      <c r="F592" s="172" t="s">
        <v>11288</v>
      </c>
      <c r="H592" s="171" t="s">
        <v>19</v>
      </c>
      <c r="I592" s="173"/>
      <c r="L592" s="170"/>
      <c r="M592" s="174"/>
      <c r="T592" s="175"/>
      <c r="AT592" s="171" t="s">
        <v>226</v>
      </c>
      <c r="AU592" s="171" t="s">
        <v>236</v>
      </c>
      <c r="AV592" s="14" t="s">
        <v>77</v>
      </c>
      <c r="AW592" s="14" t="s">
        <v>31</v>
      </c>
      <c r="AX592" s="14" t="s">
        <v>69</v>
      </c>
      <c r="AY592" s="171" t="s">
        <v>212</v>
      </c>
    </row>
    <row r="593" spans="2:65" s="12" customFormat="1">
      <c r="B593" s="152"/>
      <c r="D593" s="150" t="s">
        <v>226</v>
      </c>
      <c r="E593" s="153" t="s">
        <v>19</v>
      </c>
      <c r="F593" s="154" t="s">
        <v>11289</v>
      </c>
      <c r="H593" s="155">
        <v>9</v>
      </c>
      <c r="I593" s="156"/>
      <c r="L593" s="152"/>
      <c r="M593" s="157"/>
      <c r="T593" s="158"/>
      <c r="AT593" s="153" t="s">
        <v>226</v>
      </c>
      <c r="AU593" s="153" t="s">
        <v>236</v>
      </c>
      <c r="AV593" s="12" t="s">
        <v>79</v>
      </c>
      <c r="AW593" s="12" t="s">
        <v>31</v>
      </c>
      <c r="AX593" s="12" t="s">
        <v>69</v>
      </c>
      <c r="AY593" s="153" t="s">
        <v>212</v>
      </c>
    </row>
    <row r="594" spans="2:65" s="13" customFormat="1">
      <c r="B594" s="159"/>
      <c r="D594" s="150" t="s">
        <v>226</v>
      </c>
      <c r="E594" s="160" t="s">
        <v>19</v>
      </c>
      <c r="F594" s="161" t="s">
        <v>228</v>
      </c>
      <c r="H594" s="162">
        <v>9</v>
      </c>
      <c r="I594" s="163"/>
      <c r="L594" s="159"/>
      <c r="M594" s="164"/>
      <c r="T594" s="165"/>
      <c r="AT594" s="160" t="s">
        <v>226</v>
      </c>
      <c r="AU594" s="160" t="s">
        <v>236</v>
      </c>
      <c r="AV594" s="13" t="s">
        <v>229</v>
      </c>
      <c r="AW594" s="13" t="s">
        <v>31</v>
      </c>
      <c r="AX594" s="13" t="s">
        <v>77</v>
      </c>
      <c r="AY594" s="160" t="s">
        <v>212</v>
      </c>
    </row>
    <row r="595" spans="2:65" s="1" customFormat="1" ht="16.5" customHeight="1">
      <c r="B595" s="34"/>
      <c r="C595" s="133" t="s">
        <v>1119</v>
      </c>
      <c r="D595" s="133" t="s">
        <v>215</v>
      </c>
      <c r="E595" s="134" t="s">
        <v>11290</v>
      </c>
      <c r="F595" s="135" t="s">
        <v>11291</v>
      </c>
      <c r="G595" s="136" t="s">
        <v>624</v>
      </c>
      <c r="H595" s="137">
        <v>8</v>
      </c>
      <c r="I595" s="138"/>
      <c r="J595" s="139">
        <f>ROUND(I595*H595,2)</f>
        <v>0</v>
      </c>
      <c r="K595" s="135" t="s">
        <v>245</v>
      </c>
      <c r="L595" s="34"/>
      <c r="M595" s="140" t="s">
        <v>19</v>
      </c>
      <c r="N595" s="141" t="s">
        <v>40</v>
      </c>
      <c r="P595" s="142">
        <f>O595*H595</f>
        <v>0</v>
      </c>
      <c r="Q595" s="142">
        <v>1.2E-4</v>
      </c>
      <c r="R595" s="142">
        <f>Q595*H595</f>
        <v>9.6000000000000002E-4</v>
      </c>
      <c r="S595" s="142">
        <v>0</v>
      </c>
      <c r="T595" s="143">
        <f>S595*H595</f>
        <v>0</v>
      </c>
      <c r="AR595" s="144" t="s">
        <v>316</v>
      </c>
      <c r="AT595" s="144" t="s">
        <v>215</v>
      </c>
      <c r="AU595" s="144" t="s">
        <v>236</v>
      </c>
      <c r="AY595" s="19" t="s">
        <v>212</v>
      </c>
      <c r="BE595" s="145">
        <f>IF(N595="základní",J595,0)</f>
        <v>0</v>
      </c>
      <c r="BF595" s="145">
        <f>IF(N595="snížená",J595,0)</f>
        <v>0</v>
      </c>
      <c r="BG595" s="145">
        <f>IF(N595="zákl. přenesená",J595,0)</f>
        <v>0</v>
      </c>
      <c r="BH595" s="145">
        <f>IF(N595="sníž. přenesená",J595,0)</f>
        <v>0</v>
      </c>
      <c r="BI595" s="145">
        <f>IF(N595="nulová",J595,0)</f>
        <v>0</v>
      </c>
      <c r="BJ595" s="19" t="s">
        <v>77</v>
      </c>
      <c r="BK595" s="145">
        <f>ROUND(I595*H595,2)</f>
        <v>0</v>
      </c>
      <c r="BL595" s="19" t="s">
        <v>316</v>
      </c>
      <c r="BM595" s="144" t="s">
        <v>11292</v>
      </c>
    </row>
    <row r="596" spans="2:65" s="14" customFormat="1">
      <c r="B596" s="170"/>
      <c r="D596" s="150" t="s">
        <v>226</v>
      </c>
      <c r="E596" s="171" t="s">
        <v>19</v>
      </c>
      <c r="F596" s="172" t="s">
        <v>11293</v>
      </c>
      <c r="H596" s="171" t="s">
        <v>19</v>
      </c>
      <c r="I596" s="173"/>
      <c r="L596" s="170"/>
      <c r="M596" s="174"/>
      <c r="T596" s="175"/>
      <c r="AT596" s="171" t="s">
        <v>226</v>
      </c>
      <c r="AU596" s="171" t="s">
        <v>236</v>
      </c>
      <c r="AV596" s="14" t="s">
        <v>77</v>
      </c>
      <c r="AW596" s="14" t="s">
        <v>31</v>
      </c>
      <c r="AX596" s="14" t="s">
        <v>69</v>
      </c>
      <c r="AY596" s="171" t="s">
        <v>212</v>
      </c>
    </row>
    <row r="597" spans="2:65" s="12" customFormat="1">
      <c r="B597" s="152"/>
      <c r="D597" s="150" t="s">
        <v>226</v>
      </c>
      <c r="E597" s="153" t="s">
        <v>19</v>
      </c>
      <c r="F597" s="154" t="s">
        <v>11294</v>
      </c>
      <c r="H597" s="155">
        <v>1</v>
      </c>
      <c r="I597" s="156"/>
      <c r="L597" s="152"/>
      <c r="M597" s="157"/>
      <c r="T597" s="158"/>
      <c r="AT597" s="153" t="s">
        <v>226</v>
      </c>
      <c r="AU597" s="153" t="s">
        <v>236</v>
      </c>
      <c r="AV597" s="12" t="s">
        <v>79</v>
      </c>
      <c r="AW597" s="12" t="s">
        <v>31</v>
      </c>
      <c r="AX597" s="12" t="s">
        <v>69</v>
      </c>
      <c r="AY597" s="153" t="s">
        <v>212</v>
      </c>
    </row>
    <row r="598" spans="2:65" s="12" customFormat="1">
      <c r="B598" s="152"/>
      <c r="D598" s="150" t="s">
        <v>226</v>
      </c>
      <c r="E598" s="153" t="s">
        <v>19</v>
      </c>
      <c r="F598" s="154" t="s">
        <v>11295</v>
      </c>
      <c r="H598" s="155">
        <v>1</v>
      </c>
      <c r="I598" s="156"/>
      <c r="L598" s="152"/>
      <c r="M598" s="157"/>
      <c r="T598" s="158"/>
      <c r="AT598" s="153" t="s">
        <v>226</v>
      </c>
      <c r="AU598" s="153" t="s">
        <v>236</v>
      </c>
      <c r="AV598" s="12" t="s">
        <v>79</v>
      </c>
      <c r="AW598" s="12" t="s">
        <v>31</v>
      </c>
      <c r="AX598" s="12" t="s">
        <v>69</v>
      </c>
      <c r="AY598" s="153" t="s">
        <v>212</v>
      </c>
    </row>
    <row r="599" spans="2:65" s="12" customFormat="1">
      <c r="B599" s="152"/>
      <c r="D599" s="150" t="s">
        <v>226</v>
      </c>
      <c r="E599" s="153" t="s">
        <v>19</v>
      </c>
      <c r="F599" s="154" t="s">
        <v>11296</v>
      </c>
      <c r="H599" s="155">
        <v>2</v>
      </c>
      <c r="I599" s="156"/>
      <c r="L599" s="152"/>
      <c r="M599" s="157"/>
      <c r="T599" s="158"/>
      <c r="AT599" s="153" t="s">
        <v>226</v>
      </c>
      <c r="AU599" s="153" t="s">
        <v>236</v>
      </c>
      <c r="AV599" s="12" t="s">
        <v>79</v>
      </c>
      <c r="AW599" s="12" t="s">
        <v>31</v>
      </c>
      <c r="AX599" s="12" t="s">
        <v>69</v>
      </c>
      <c r="AY599" s="153" t="s">
        <v>212</v>
      </c>
    </row>
    <row r="600" spans="2:65" s="12" customFormat="1">
      <c r="B600" s="152"/>
      <c r="D600" s="150" t="s">
        <v>226</v>
      </c>
      <c r="E600" s="153" t="s">
        <v>19</v>
      </c>
      <c r="F600" s="154" t="s">
        <v>8746</v>
      </c>
      <c r="H600" s="155">
        <v>1</v>
      </c>
      <c r="I600" s="156"/>
      <c r="L600" s="152"/>
      <c r="M600" s="157"/>
      <c r="T600" s="158"/>
      <c r="AT600" s="153" t="s">
        <v>226</v>
      </c>
      <c r="AU600" s="153" t="s">
        <v>236</v>
      </c>
      <c r="AV600" s="12" t="s">
        <v>79</v>
      </c>
      <c r="AW600" s="12" t="s">
        <v>31</v>
      </c>
      <c r="AX600" s="12" t="s">
        <v>69</v>
      </c>
      <c r="AY600" s="153" t="s">
        <v>212</v>
      </c>
    </row>
    <row r="601" spans="2:65" s="12" customFormat="1">
      <c r="B601" s="152"/>
      <c r="D601" s="150" t="s">
        <v>226</v>
      </c>
      <c r="E601" s="153" t="s">
        <v>19</v>
      </c>
      <c r="F601" s="154" t="s">
        <v>8752</v>
      </c>
      <c r="H601" s="155">
        <v>1</v>
      </c>
      <c r="I601" s="156"/>
      <c r="L601" s="152"/>
      <c r="M601" s="157"/>
      <c r="T601" s="158"/>
      <c r="AT601" s="153" t="s">
        <v>226</v>
      </c>
      <c r="AU601" s="153" t="s">
        <v>236</v>
      </c>
      <c r="AV601" s="12" t="s">
        <v>79</v>
      </c>
      <c r="AW601" s="12" t="s">
        <v>31</v>
      </c>
      <c r="AX601" s="12" t="s">
        <v>69</v>
      </c>
      <c r="AY601" s="153" t="s">
        <v>212</v>
      </c>
    </row>
    <row r="602" spans="2:65" s="12" customFormat="1">
      <c r="B602" s="152"/>
      <c r="D602" s="150" t="s">
        <v>226</v>
      </c>
      <c r="E602" s="153" t="s">
        <v>19</v>
      </c>
      <c r="F602" s="154" t="s">
        <v>8757</v>
      </c>
      <c r="H602" s="155">
        <v>1</v>
      </c>
      <c r="I602" s="156"/>
      <c r="L602" s="152"/>
      <c r="M602" s="157"/>
      <c r="T602" s="158"/>
      <c r="AT602" s="153" t="s">
        <v>226</v>
      </c>
      <c r="AU602" s="153" t="s">
        <v>236</v>
      </c>
      <c r="AV602" s="12" t="s">
        <v>79</v>
      </c>
      <c r="AW602" s="12" t="s">
        <v>31</v>
      </c>
      <c r="AX602" s="12" t="s">
        <v>69</v>
      </c>
      <c r="AY602" s="153" t="s">
        <v>212</v>
      </c>
    </row>
    <row r="603" spans="2:65" s="12" customFormat="1">
      <c r="B603" s="152"/>
      <c r="D603" s="150" t="s">
        <v>226</v>
      </c>
      <c r="E603" s="153" t="s">
        <v>19</v>
      </c>
      <c r="F603" s="154" t="s">
        <v>8747</v>
      </c>
      <c r="H603" s="155">
        <v>1</v>
      </c>
      <c r="I603" s="156"/>
      <c r="L603" s="152"/>
      <c r="M603" s="157"/>
      <c r="T603" s="158"/>
      <c r="AT603" s="153" t="s">
        <v>226</v>
      </c>
      <c r="AU603" s="153" t="s">
        <v>236</v>
      </c>
      <c r="AV603" s="12" t="s">
        <v>79</v>
      </c>
      <c r="AW603" s="12" t="s">
        <v>31</v>
      </c>
      <c r="AX603" s="12" t="s">
        <v>69</v>
      </c>
      <c r="AY603" s="153" t="s">
        <v>212</v>
      </c>
    </row>
    <row r="604" spans="2:65" s="12" customFormat="1">
      <c r="B604" s="152"/>
      <c r="D604" s="150" t="s">
        <v>226</v>
      </c>
      <c r="E604" s="153" t="s">
        <v>19</v>
      </c>
      <c r="F604" s="154" t="s">
        <v>11297</v>
      </c>
      <c r="H604" s="155">
        <v>0</v>
      </c>
      <c r="I604" s="156"/>
      <c r="L604" s="152"/>
      <c r="M604" s="157"/>
      <c r="T604" s="158"/>
      <c r="AT604" s="153" t="s">
        <v>226</v>
      </c>
      <c r="AU604" s="153" t="s">
        <v>236</v>
      </c>
      <c r="AV604" s="12" t="s">
        <v>79</v>
      </c>
      <c r="AW604" s="12" t="s">
        <v>31</v>
      </c>
      <c r="AX604" s="12" t="s">
        <v>69</v>
      </c>
      <c r="AY604" s="153" t="s">
        <v>212</v>
      </c>
    </row>
    <row r="605" spans="2:65" s="13" customFormat="1">
      <c r="B605" s="159"/>
      <c r="D605" s="150" t="s">
        <v>226</v>
      </c>
      <c r="E605" s="160" t="s">
        <v>19</v>
      </c>
      <c r="F605" s="161" t="s">
        <v>228</v>
      </c>
      <c r="H605" s="162">
        <v>8</v>
      </c>
      <c r="I605" s="163"/>
      <c r="L605" s="159"/>
      <c r="M605" s="164"/>
      <c r="T605" s="165"/>
      <c r="AT605" s="160" t="s">
        <v>226</v>
      </c>
      <c r="AU605" s="160" t="s">
        <v>236</v>
      </c>
      <c r="AV605" s="13" t="s">
        <v>229</v>
      </c>
      <c r="AW605" s="13" t="s">
        <v>31</v>
      </c>
      <c r="AX605" s="13" t="s">
        <v>77</v>
      </c>
      <c r="AY605" s="160" t="s">
        <v>212</v>
      </c>
    </row>
    <row r="606" spans="2:65" s="1" customFormat="1" ht="16.5" customHeight="1">
      <c r="B606" s="34"/>
      <c r="C606" s="133" t="s">
        <v>1133</v>
      </c>
      <c r="D606" s="133" t="s">
        <v>215</v>
      </c>
      <c r="E606" s="134" t="s">
        <v>11298</v>
      </c>
      <c r="F606" s="135" t="s">
        <v>11299</v>
      </c>
      <c r="G606" s="136" t="s">
        <v>624</v>
      </c>
      <c r="H606" s="137">
        <v>8</v>
      </c>
      <c r="I606" s="138"/>
      <c r="J606" s="139">
        <f>ROUND(I606*H606,2)</f>
        <v>0</v>
      </c>
      <c r="K606" s="135" t="s">
        <v>245</v>
      </c>
      <c r="L606" s="34"/>
      <c r="M606" s="140" t="s">
        <v>19</v>
      </c>
      <c r="N606" s="141" t="s">
        <v>40</v>
      </c>
      <c r="P606" s="142">
        <f>O606*H606</f>
        <v>0</v>
      </c>
      <c r="Q606" s="142">
        <v>5.1999999999999995E-4</v>
      </c>
      <c r="R606" s="142">
        <f>Q606*H606</f>
        <v>4.1599999999999996E-3</v>
      </c>
      <c r="S606" s="142">
        <v>0</v>
      </c>
      <c r="T606" s="143">
        <f>S606*H606</f>
        <v>0</v>
      </c>
      <c r="AR606" s="144" t="s">
        <v>316</v>
      </c>
      <c r="AT606" s="144" t="s">
        <v>215</v>
      </c>
      <c r="AU606" s="144" t="s">
        <v>236</v>
      </c>
      <c r="AY606" s="19" t="s">
        <v>212</v>
      </c>
      <c r="BE606" s="145">
        <f>IF(N606="základní",J606,0)</f>
        <v>0</v>
      </c>
      <c r="BF606" s="145">
        <f>IF(N606="snížená",J606,0)</f>
        <v>0</v>
      </c>
      <c r="BG606" s="145">
        <f>IF(N606="zákl. přenesená",J606,0)</f>
        <v>0</v>
      </c>
      <c r="BH606" s="145">
        <f>IF(N606="sníž. přenesená",J606,0)</f>
        <v>0</v>
      </c>
      <c r="BI606" s="145">
        <f>IF(N606="nulová",J606,0)</f>
        <v>0</v>
      </c>
      <c r="BJ606" s="19" t="s">
        <v>77</v>
      </c>
      <c r="BK606" s="145">
        <f>ROUND(I606*H606,2)</f>
        <v>0</v>
      </c>
      <c r="BL606" s="19" t="s">
        <v>316</v>
      </c>
      <c r="BM606" s="144" t="s">
        <v>11300</v>
      </c>
    </row>
    <row r="607" spans="2:65" s="14" customFormat="1">
      <c r="B607" s="170"/>
      <c r="D607" s="150" t="s">
        <v>226</v>
      </c>
      <c r="E607" s="171" t="s">
        <v>19</v>
      </c>
      <c r="F607" s="172" t="s">
        <v>11301</v>
      </c>
      <c r="H607" s="171" t="s">
        <v>19</v>
      </c>
      <c r="I607" s="173"/>
      <c r="L607" s="170"/>
      <c r="M607" s="174"/>
      <c r="T607" s="175"/>
      <c r="AT607" s="171" t="s">
        <v>226</v>
      </c>
      <c r="AU607" s="171" t="s">
        <v>236</v>
      </c>
      <c r="AV607" s="14" t="s">
        <v>77</v>
      </c>
      <c r="AW607" s="14" t="s">
        <v>31</v>
      </c>
      <c r="AX607" s="14" t="s">
        <v>69</v>
      </c>
      <c r="AY607" s="171" t="s">
        <v>212</v>
      </c>
    </row>
    <row r="608" spans="2:65" s="12" customFormat="1">
      <c r="B608" s="152"/>
      <c r="D608" s="150" t="s">
        <v>226</v>
      </c>
      <c r="E608" s="153" t="s">
        <v>19</v>
      </c>
      <c r="F608" s="154" t="s">
        <v>11294</v>
      </c>
      <c r="H608" s="155">
        <v>1</v>
      </c>
      <c r="I608" s="156"/>
      <c r="L608" s="152"/>
      <c r="M608" s="157"/>
      <c r="T608" s="158"/>
      <c r="AT608" s="153" t="s">
        <v>226</v>
      </c>
      <c r="AU608" s="153" t="s">
        <v>236</v>
      </c>
      <c r="AV608" s="12" t="s">
        <v>79</v>
      </c>
      <c r="AW608" s="12" t="s">
        <v>31</v>
      </c>
      <c r="AX608" s="12" t="s">
        <v>69</v>
      </c>
      <c r="AY608" s="153" t="s">
        <v>212</v>
      </c>
    </row>
    <row r="609" spans="2:65" s="12" customFormat="1">
      <c r="B609" s="152"/>
      <c r="D609" s="150" t="s">
        <v>226</v>
      </c>
      <c r="E609" s="153" t="s">
        <v>19</v>
      </c>
      <c r="F609" s="154" t="s">
        <v>11295</v>
      </c>
      <c r="H609" s="155">
        <v>1</v>
      </c>
      <c r="I609" s="156"/>
      <c r="L609" s="152"/>
      <c r="M609" s="157"/>
      <c r="T609" s="158"/>
      <c r="AT609" s="153" t="s">
        <v>226</v>
      </c>
      <c r="AU609" s="153" t="s">
        <v>236</v>
      </c>
      <c r="AV609" s="12" t="s">
        <v>79</v>
      </c>
      <c r="AW609" s="12" t="s">
        <v>31</v>
      </c>
      <c r="AX609" s="12" t="s">
        <v>69</v>
      </c>
      <c r="AY609" s="153" t="s">
        <v>212</v>
      </c>
    </row>
    <row r="610" spans="2:65" s="12" customFormat="1">
      <c r="B610" s="152"/>
      <c r="D610" s="150" t="s">
        <v>226</v>
      </c>
      <c r="E610" s="153" t="s">
        <v>19</v>
      </c>
      <c r="F610" s="154" t="s">
        <v>11296</v>
      </c>
      <c r="H610" s="155">
        <v>2</v>
      </c>
      <c r="I610" s="156"/>
      <c r="L610" s="152"/>
      <c r="M610" s="157"/>
      <c r="T610" s="158"/>
      <c r="AT610" s="153" t="s">
        <v>226</v>
      </c>
      <c r="AU610" s="153" t="s">
        <v>236</v>
      </c>
      <c r="AV610" s="12" t="s">
        <v>79</v>
      </c>
      <c r="AW610" s="12" t="s">
        <v>31</v>
      </c>
      <c r="AX610" s="12" t="s">
        <v>69</v>
      </c>
      <c r="AY610" s="153" t="s">
        <v>212</v>
      </c>
    </row>
    <row r="611" spans="2:65" s="12" customFormat="1">
      <c r="B611" s="152"/>
      <c r="D611" s="150" t="s">
        <v>226</v>
      </c>
      <c r="E611" s="153" t="s">
        <v>19</v>
      </c>
      <c r="F611" s="154" t="s">
        <v>8746</v>
      </c>
      <c r="H611" s="155">
        <v>1</v>
      </c>
      <c r="I611" s="156"/>
      <c r="L611" s="152"/>
      <c r="M611" s="157"/>
      <c r="T611" s="158"/>
      <c r="AT611" s="153" t="s">
        <v>226</v>
      </c>
      <c r="AU611" s="153" t="s">
        <v>236</v>
      </c>
      <c r="AV611" s="12" t="s">
        <v>79</v>
      </c>
      <c r="AW611" s="12" t="s">
        <v>31</v>
      </c>
      <c r="AX611" s="12" t="s">
        <v>69</v>
      </c>
      <c r="AY611" s="153" t="s">
        <v>212</v>
      </c>
    </row>
    <row r="612" spans="2:65" s="12" customFormat="1">
      <c r="B612" s="152"/>
      <c r="D612" s="150" t="s">
        <v>226</v>
      </c>
      <c r="E612" s="153" t="s">
        <v>19</v>
      </c>
      <c r="F612" s="154" t="s">
        <v>8752</v>
      </c>
      <c r="H612" s="155">
        <v>1</v>
      </c>
      <c r="I612" s="156"/>
      <c r="L612" s="152"/>
      <c r="M612" s="157"/>
      <c r="T612" s="158"/>
      <c r="AT612" s="153" t="s">
        <v>226</v>
      </c>
      <c r="AU612" s="153" t="s">
        <v>236</v>
      </c>
      <c r="AV612" s="12" t="s">
        <v>79</v>
      </c>
      <c r="AW612" s="12" t="s">
        <v>31</v>
      </c>
      <c r="AX612" s="12" t="s">
        <v>69</v>
      </c>
      <c r="AY612" s="153" t="s">
        <v>212</v>
      </c>
    </row>
    <row r="613" spans="2:65" s="12" customFormat="1">
      <c r="B613" s="152"/>
      <c r="D613" s="150" t="s">
        <v>226</v>
      </c>
      <c r="E613" s="153" t="s">
        <v>19</v>
      </c>
      <c r="F613" s="154" t="s">
        <v>8757</v>
      </c>
      <c r="H613" s="155">
        <v>1</v>
      </c>
      <c r="I613" s="156"/>
      <c r="L613" s="152"/>
      <c r="M613" s="157"/>
      <c r="T613" s="158"/>
      <c r="AT613" s="153" t="s">
        <v>226</v>
      </c>
      <c r="AU613" s="153" t="s">
        <v>236</v>
      </c>
      <c r="AV613" s="12" t="s">
        <v>79</v>
      </c>
      <c r="AW613" s="12" t="s">
        <v>31</v>
      </c>
      <c r="AX613" s="12" t="s">
        <v>69</v>
      </c>
      <c r="AY613" s="153" t="s">
        <v>212</v>
      </c>
    </row>
    <row r="614" spans="2:65" s="12" customFormat="1">
      <c r="B614" s="152"/>
      <c r="D614" s="150" t="s">
        <v>226</v>
      </c>
      <c r="E614" s="153" t="s">
        <v>19</v>
      </c>
      <c r="F614" s="154" t="s">
        <v>8747</v>
      </c>
      <c r="H614" s="155">
        <v>1</v>
      </c>
      <c r="I614" s="156"/>
      <c r="L614" s="152"/>
      <c r="M614" s="157"/>
      <c r="T614" s="158"/>
      <c r="AT614" s="153" t="s">
        <v>226</v>
      </c>
      <c r="AU614" s="153" t="s">
        <v>236</v>
      </c>
      <c r="AV614" s="12" t="s">
        <v>79</v>
      </c>
      <c r="AW614" s="12" t="s">
        <v>31</v>
      </c>
      <c r="AX614" s="12" t="s">
        <v>69</v>
      </c>
      <c r="AY614" s="153" t="s">
        <v>212</v>
      </c>
    </row>
    <row r="615" spans="2:65" s="12" customFormat="1">
      <c r="B615" s="152"/>
      <c r="D615" s="150" t="s">
        <v>226</v>
      </c>
      <c r="E615" s="153" t="s">
        <v>19</v>
      </c>
      <c r="F615" s="154" t="s">
        <v>11297</v>
      </c>
      <c r="H615" s="155">
        <v>0</v>
      </c>
      <c r="I615" s="156"/>
      <c r="L615" s="152"/>
      <c r="M615" s="157"/>
      <c r="T615" s="158"/>
      <c r="AT615" s="153" t="s">
        <v>226</v>
      </c>
      <c r="AU615" s="153" t="s">
        <v>236</v>
      </c>
      <c r="AV615" s="12" t="s">
        <v>79</v>
      </c>
      <c r="AW615" s="12" t="s">
        <v>31</v>
      </c>
      <c r="AX615" s="12" t="s">
        <v>69</v>
      </c>
      <c r="AY615" s="153" t="s">
        <v>212</v>
      </c>
    </row>
    <row r="616" spans="2:65" s="13" customFormat="1">
      <c r="B616" s="159"/>
      <c r="D616" s="150" t="s">
        <v>226</v>
      </c>
      <c r="E616" s="160" t="s">
        <v>19</v>
      </c>
      <c r="F616" s="161" t="s">
        <v>228</v>
      </c>
      <c r="H616" s="162">
        <v>8</v>
      </c>
      <c r="I616" s="163"/>
      <c r="L616" s="159"/>
      <c r="M616" s="164"/>
      <c r="T616" s="165"/>
      <c r="AT616" s="160" t="s">
        <v>226</v>
      </c>
      <c r="AU616" s="160" t="s">
        <v>236</v>
      </c>
      <c r="AV616" s="13" t="s">
        <v>229</v>
      </c>
      <c r="AW616" s="13" t="s">
        <v>31</v>
      </c>
      <c r="AX616" s="13" t="s">
        <v>77</v>
      </c>
      <c r="AY616" s="160" t="s">
        <v>212</v>
      </c>
    </row>
    <row r="617" spans="2:65" s="1" customFormat="1" ht="16.5" customHeight="1">
      <c r="B617" s="34"/>
      <c r="C617" s="133" t="s">
        <v>1148</v>
      </c>
      <c r="D617" s="133" t="s">
        <v>215</v>
      </c>
      <c r="E617" s="134" t="s">
        <v>11302</v>
      </c>
      <c r="F617" s="135" t="s">
        <v>11303</v>
      </c>
      <c r="G617" s="136" t="s">
        <v>624</v>
      </c>
      <c r="H617" s="137">
        <v>174</v>
      </c>
      <c r="I617" s="138"/>
      <c r="J617" s="139">
        <f>ROUND(I617*H617,2)</f>
        <v>0</v>
      </c>
      <c r="K617" s="135" t="s">
        <v>245</v>
      </c>
      <c r="L617" s="34"/>
      <c r="M617" s="140" t="s">
        <v>19</v>
      </c>
      <c r="N617" s="141" t="s">
        <v>40</v>
      </c>
      <c r="P617" s="142">
        <f>O617*H617</f>
        <v>0</v>
      </c>
      <c r="Q617" s="142">
        <v>2.1000000000000001E-4</v>
      </c>
      <c r="R617" s="142">
        <f>Q617*H617</f>
        <v>3.6540000000000003E-2</v>
      </c>
      <c r="S617" s="142">
        <v>0</v>
      </c>
      <c r="T617" s="143">
        <f>S617*H617</f>
        <v>0</v>
      </c>
      <c r="AR617" s="144" t="s">
        <v>316</v>
      </c>
      <c r="AT617" s="144" t="s">
        <v>215</v>
      </c>
      <c r="AU617" s="144" t="s">
        <v>236</v>
      </c>
      <c r="AY617" s="19" t="s">
        <v>212</v>
      </c>
      <c r="BE617" s="145">
        <f>IF(N617="základní",J617,0)</f>
        <v>0</v>
      </c>
      <c r="BF617" s="145">
        <f>IF(N617="snížená",J617,0)</f>
        <v>0</v>
      </c>
      <c r="BG617" s="145">
        <f>IF(N617="zákl. přenesená",J617,0)</f>
        <v>0</v>
      </c>
      <c r="BH617" s="145">
        <f>IF(N617="sníž. přenesená",J617,0)</f>
        <v>0</v>
      </c>
      <c r="BI617" s="145">
        <f>IF(N617="nulová",J617,0)</f>
        <v>0</v>
      </c>
      <c r="BJ617" s="19" t="s">
        <v>77</v>
      </c>
      <c r="BK617" s="145">
        <f>ROUND(I617*H617,2)</f>
        <v>0</v>
      </c>
      <c r="BL617" s="19" t="s">
        <v>316</v>
      </c>
      <c r="BM617" s="144" t="s">
        <v>11304</v>
      </c>
    </row>
    <row r="618" spans="2:65" s="14" customFormat="1">
      <c r="B618" s="170"/>
      <c r="D618" s="150" t="s">
        <v>226</v>
      </c>
      <c r="E618" s="171" t="s">
        <v>19</v>
      </c>
      <c r="F618" s="172" t="s">
        <v>11293</v>
      </c>
      <c r="H618" s="171" t="s">
        <v>19</v>
      </c>
      <c r="I618" s="173"/>
      <c r="L618" s="170"/>
      <c r="M618" s="174"/>
      <c r="T618" s="175"/>
      <c r="AT618" s="171" t="s">
        <v>226</v>
      </c>
      <c r="AU618" s="171" t="s">
        <v>236</v>
      </c>
      <c r="AV618" s="14" t="s">
        <v>77</v>
      </c>
      <c r="AW618" s="14" t="s">
        <v>31</v>
      </c>
      <c r="AX618" s="14" t="s">
        <v>69</v>
      </c>
      <c r="AY618" s="171" t="s">
        <v>212</v>
      </c>
    </row>
    <row r="619" spans="2:65" s="12" customFormat="1">
      <c r="B619" s="152"/>
      <c r="D619" s="150" t="s">
        <v>226</v>
      </c>
      <c r="E619" s="153" t="s">
        <v>19</v>
      </c>
      <c r="F619" s="154" t="s">
        <v>11305</v>
      </c>
      <c r="H619" s="155">
        <v>8</v>
      </c>
      <c r="I619" s="156"/>
      <c r="L619" s="152"/>
      <c r="M619" s="157"/>
      <c r="T619" s="158"/>
      <c r="AT619" s="153" t="s">
        <v>226</v>
      </c>
      <c r="AU619" s="153" t="s">
        <v>236</v>
      </c>
      <c r="AV619" s="12" t="s">
        <v>79</v>
      </c>
      <c r="AW619" s="12" t="s">
        <v>31</v>
      </c>
      <c r="AX619" s="12" t="s">
        <v>69</v>
      </c>
      <c r="AY619" s="153" t="s">
        <v>212</v>
      </c>
    </row>
    <row r="620" spans="2:65" s="12" customFormat="1">
      <c r="B620" s="152"/>
      <c r="D620" s="150" t="s">
        <v>226</v>
      </c>
      <c r="E620" s="153" t="s">
        <v>19</v>
      </c>
      <c r="F620" s="154" t="s">
        <v>11306</v>
      </c>
      <c r="H620" s="155">
        <v>32</v>
      </c>
      <c r="I620" s="156"/>
      <c r="L620" s="152"/>
      <c r="M620" s="157"/>
      <c r="T620" s="158"/>
      <c r="AT620" s="153" t="s">
        <v>226</v>
      </c>
      <c r="AU620" s="153" t="s">
        <v>236</v>
      </c>
      <c r="AV620" s="12" t="s">
        <v>79</v>
      </c>
      <c r="AW620" s="12" t="s">
        <v>31</v>
      </c>
      <c r="AX620" s="12" t="s">
        <v>69</v>
      </c>
      <c r="AY620" s="153" t="s">
        <v>212</v>
      </c>
    </row>
    <row r="621" spans="2:65" s="12" customFormat="1">
      <c r="B621" s="152"/>
      <c r="D621" s="150" t="s">
        <v>226</v>
      </c>
      <c r="E621" s="153" t="s">
        <v>19</v>
      </c>
      <c r="F621" s="154" t="s">
        <v>11307</v>
      </c>
      <c r="H621" s="155">
        <v>21</v>
      </c>
      <c r="I621" s="156"/>
      <c r="L621" s="152"/>
      <c r="M621" s="157"/>
      <c r="T621" s="158"/>
      <c r="AT621" s="153" t="s">
        <v>226</v>
      </c>
      <c r="AU621" s="153" t="s">
        <v>236</v>
      </c>
      <c r="AV621" s="12" t="s">
        <v>79</v>
      </c>
      <c r="AW621" s="12" t="s">
        <v>31</v>
      </c>
      <c r="AX621" s="12" t="s">
        <v>69</v>
      </c>
      <c r="AY621" s="153" t="s">
        <v>212</v>
      </c>
    </row>
    <row r="622" spans="2:65" s="12" customFormat="1">
      <c r="B622" s="152"/>
      <c r="D622" s="150" t="s">
        <v>226</v>
      </c>
      <c r="E622" s="153" t="s">
        <v>19</v>
      </c>
      <c r="F622" s="154" t="s">
        <v>11308</v>
      </c>
      <c r="H622" s="155">
        <v>35</v>
      </c>
      <c r="I622" s="156"/>
      <c r="L622" s="152"/>
      <c r="M622" s="157"/>
      <c r="T622" s="158"/>
      <c r="AT622" s="153" t="s">
        <v>226</v>
      </c>
      <c r="AU622" s="153" t="s">
        <v>236</v>
      </c>
      <c r="AV622" s="12" t="s">
        <v>79</v>
      </c>
      <c r="AW622" s="12" t="s">
        <v>31</v>
      </c>
      <c r="AX622" s="12" t="s">
        <v>69</v>
      </c>
      <c r="AY622" s="153" t="s">
        <v>212</v>
      </c>
    </row>
    <row r="623" spans="2:65" s="12" customFormat="1">
      <c r="B623" s="152"/>
      <c r="D623" s="150" t="s">
        <v>226</v>
      </c>
      <c r="E623" s="153" t="s">
        <v>19</v>
      </c>
      <c r="F623" s="154" t="s">
        <v>11309</v>
      </c>
      <c r="H623" s="155">
        <v>26</v>
      </c>
      <c r="I623" s="156"/>
      <c r="L623" s="152"/>
      <c r="M623" s="157"/>
      <c r="T623" s="158"/>
      <c r="AT623" s="153" t="s">
        <v>226</v>
      </c>
      <c r="AU623" s="153" t="s">
        <v>236</v>
      </c>
      <c r="AV623" s="12" t="s">
        <v>79</v>
      </c>
      <c r="AW623" s="12" t="s">
        <v>31</v>
      </c>
      <c r="AX623" s="12" t="s">
        <v>69</v>
      </c>
      <c r="AY623" s="153" t="s">
        <v>212</v>
      </c>
    </row>
    <row r="624" spans="2:65" s="12" customFormat="1">
      <c r="B624" s="152"/>
      <c r="D624" s="150" t="s">
        <v>226</v>
      </c>
      <c r="E624" s="153" t="s">
        <v>19</v>
      </c>
      <c r="F624" s="154" t="s">
        <v>11310</v>
      </c>
      <c r="H624" s="155">
        <v>24</v>
      </c>
      <c r="I624" s="156"/>
      <c r="L624" s="152"/>
      <c r="M624" s="157"/>
      <c r="T624" s="158"/>
      <c r="AT624" s="153" t="s">
        <v>226</v>
      </c>
      <c r="AU624" s="153" t="s">
        <v>236</v>
      </c>
      <c r="AV624" s="12" t="s">
        <v>79</v>
      </c>
      <c r="AW624" s="12" t="s">
        <v>31</v>
      </c>
      <c r="AX624" s="12" t="s">
        <v>69</v>
      </c>
      <c r="AY624" s="153" t="s">
        <v>212</v>
      </c>
    </row>
    <row r="625" spans="2:65" s="12" customFormat="1">
      <c r="B625" s="152"/>
      <c r="D625" s="150" t="s">
        <v>226</v>
      </c>
      <c r="E625" s="153" t="s">
        <v>19</v>
      </c>
      <c r="F625" s="154" t="s">
        <v>11311</v>
      </c>
      <c r="H625" s="155">
        <v>28</v>
      </c>
      <c r="I625" s="156"/>
      <c r="L625" s="152"/>
      <c r="M625" s="157"/>
      <c r="T625" s="158"/>
      <c r="AT625" s="153" t="s">
        <v>226</v>
      </c>
      <c r="AU625" s="153" t="s">
        <v>236</v>
      </c>
      <c r="AV625" s="12" t="s">
        <v>79</v>
      </c>
      <c r="AW625" s="12" t="s">
        <v>31</v>
      </c>
      <c r="AX625" s="12" t="s">
        <v>69</v>
      </c>
      <c r="AY625" s="153" t="s">
        <v>212</v>
      </c>
    </row>
    <row r="626" spans="2:65" s="13" customFormat="1">
      <c r="B626" s="159"/>
      <c r="D626" s="150" t="s">
        <v>226</v>
      </c>
      <c r="E626" s="160" t="s">
        <v>19</v>
      </c>
      <c r="F626" s="161" t="s">
        <v>228</v>
      </c>
      <c r="H626" s="162">
        <v>174</v>
      </c>
      <c r="I626" s="163"/>
      <c r="L626" s="159"/>
      <c r="M626" s="164"/>
      <c r="T626" s="165"/>
      <c r="AT626" s="160" t="s">
        <v>226</v>
      </c>
      <c r="AU626" s="160" t="s">
        <v>236</v>
      </c>
      <c r="AV626" s="13" t="s">
        <v>229</v>
      </c>
      <c r="AW626" s="13" t="s">
        <v>31</v>
      </c>
      <c r="AX626" s="13" t="s">
        <v>77</v>
      </c>
      <c r="AY626" s="160" t="s">
        <v>212</v>
      </c>
    </row>
    <row r="627" spans="2:65" s="1" customFormat="1" ht="16.5" customHeight="1">
      <c r="B627" s="34"/>
      <c r="C627" s="133" t="s">
        <v>1162</v>
      </c>
      <c r="D627" s="133" t="s">
        <v>215</v>
      </c>
      <c r="E627" s="134" t="s">
        <v>11312</v>
      </c>
      <c r="F627" s="135" t="s">
        <v>11313</v>
      </c>
      <c r="G627" s="136" t="s">
        <v>624</v>
      </c>
      <c r="H627" s="137">
        <v>135</v>
      </c>
      <c r="I627" s="138"/>
      <c r="J627" s="139">
        <f>ROUND(I627*H627,2)</f>
        <v>0</v>
      </c>
      <c r="K627" s="135" t="s">
        <v>245</v>
      </c>
      <c r="L627" s="34"/>
      <c r="M627" s="140" t="s">
        <v>19</v>
      </c>
      <c r="N627" s="141" t="s">
        <v>40</v>
      </c>
      <c r="P627" s="142">
        <f>O627*H627</f>
        <v>0</v>
      </c>
      <c r="Q627" s="142">
        <v>3.4000000000000002E-4</v>
      </c>
      <c r="R627" s="142">
        <f>Q627*H627</f>
        <v>4.5900000000000003E-2</v>
      </c>
      <c r="S627" s="142">
        <v>0</v>
      </c>
      <c r="T627" s="143">
        <f>S627*H627</f>
        <v>0</v>
      </c>
      <c r="AR627" s="144" t="s">
        <v>316</v>
      </c>
      <c r="AT627" s="144" t="s">
        <v>215</v>
      </c>
      <c r="AU627" s="144" t="s">
        <v>236</v>
      </c>
      <c r="AY627" s="19" t="s">
        <v>212</v>
      </c>
      <c r="BE627" s="145">
        <f>IF(N627="základní",J627,0)</f>
        <v>0</v>
      </c>
      <c r="BF627" s="145">
        <f>IF(N627="snížená",J627,0)</f>
        <v>0</v>
      </c>
      <c r="BG627" s="145">
        <f>IF(N627="zákl. přenesená",J627,0)</f>
        <v>0</v>
      </c>
      <c r="BH627" s="145">
        <f>IF(N627="sníž. přenesená",J627,0)</f>
        <v>0</v>
      </c>
      <c r="BI627" s="145">
        <f>IF(N627="nulová",J627,0)</f>
        <v>0</v>
      </c>
      <c r="BJ627" s="19" t="s">
        <v>77</v>
      </c>
      <c r="BK627" s="145">
        <f>ROUND(I627*H627,2)</f>
        <v>0</v>
      </c>
      <c r="BL627" s="19" t="s">
        <v>316</v>
      </c>
      <c r="BM627" s="144" t="s">
        <v>11314</v>
      </c>
    </row>
    <row r="628" spans="2:65" s="14" customFormat="1">
      <c r="B628" s="170"/>
      <c r="D628" s="150" t="s">
        <v>226</v>
      </c>
      <c r="E628" s="171" t="s">
        <v>19</v>
      </c>
      <c r="F628" s="172" t="s">
        <v>11315</v>
      </c>
      <c r="H628" s="171" t="s">
        <v>19</v>
      </c>
      <c r="I628" s="173"/>
      <c r="L628" s="170"/>
      <c r="M628" s="174"/>
      <c r="T628" s="175"/>
      <c r="AT628" s="171" t="s">
        <v>226</v>
      </c>
      <c r="AU628" s="171" t="s">
        <v>236</v>
      </c>
      <c r="AV628" s="14" t="s">
        <v>77</v>
      </c>
      <c r="AW628" s="14" t="s">
        <v>31</v>
      </c>
      <c r="AX628" s="14" t="s">
        <v>69</v>
      </c>
      <c r="AY628" s="171" t="s">
        <v>212</v>
      </c>
    </row>
    <row r="629" spans="2:65" s="12" customFormat="1">
      <c r="B629" s="152"/>
      <c r="D629" s="150" t="s">
        <v>226</v>
      </c>
      <c r="E629" s="153" t="s">
        <v>19</v>
      </c>
      <c r="F629" s="154" t="s">
        <v>11316</v>
      </c>
      <c r="H629" s="155">
        <v>27</v>
      </c>
      <c r="I629" s="156"/>
      <c r="L629" s="152"/>
      <c r="M629" s="157"/>
      <c r="T629" s="158"/>
      <c r="AT629" s="153" t="s">
        <v>226</v>
      </c>
      <c r="AU629" s="153" t="s">
        <v>236</v>
      </c>
      <c r="AV629" s="12" t="s">
        <v>79</v>
      </c>
      <c r="AW629" s="12" t="s">
        <v>31</v>
      </c>
      <c r="AX629" s="12" t="s">
        <v>69</v>
      </c>
      <c r="AY629" s="153" t="s">
        <v>212</v>
      </c>
    </row>
    <row r="630" spans="2:65" s="12" customFormat="1">
      <c r="B630" s="152"/>
      <c r="D630" s="150" t="s">
        <v>226</v>
      </c>
      <c r="E630" s="153" t="s">
        <v>19</v>
      </c>
      <c r="F630" s="154" t="s">
        <v>11317</v>
      </c>
      <c r="H630" s="155">
        <v>10</v>
      </c>
      <c r="I630" s="156"/>
      <c r="L630" s="152"/>
      <c r="M630" s="157"/>
      <c r="T630" s="158"/>
      <c r="AT630" s="153" t="s">
        <v>226</v>
      </c>
      <c r="AU630" s="153" t="s">
        <v>236</v>
      </c>
      <c r="AV630" s="12" t="s">
        <v>79</v>
      </c>
      <c r="AW630" s="12" t="s">
        <v>31</v>
      </c>
      <c r="AX630" s="12" t="s">
        <v>69</v>
      </c>
      <c r="AY630" s="153" t="s">
        <v>212</v>
      </c>
    </row>
    <row r="631" spans="2:65" s="12" customFormat="1">
      <c r="B631" s="152"/>
      <c r="D631" s="150" t="s">
        <v>226</v>
      </c>
      <c r="E631" s="153" t="s">
        <v>19</v>
      </c>
      <c r="F631" s="154" t="s">
        <v>11318</v>
      </c>
      <c r="H631" s="155">
        <v>15</v>
      </c>
      <c r="I631" s="156"/>
      <c r="L631" s="152"/>
      <c r="M631" s="157"/>
      <c r="T631" s="158"/>
      <c r="AT631" s="153" t="s">
        <v>226</v>
      </c>
      <c r="AU631" s="153" t="s">
        <v>236</v>
      </c>
      <c r="AV631" s="12" t="s">
        <v>79</v>
      </c>
      <c r="AW631" s="12" t="s">
        <v>31</v>
      </c>
      <c r="AX631" s="12" t="s">
        <v>69</v>
      </c>
      <c r="AY631" s="153" t="s">
        <v>212</v>
      </c>
    </row>
    <row r="632" spans="2:65" s="12" customFormat="1">
      <c r="B632" s="152"/>
      <c r="D632" s="150" t="s">
        <v>226</v>
      </c>
      <c r="E632" s="153" t="s">
        <v>19</v>
      </c>
      <c r="F632" s="154" t="s">
        <v>11319</v>
      </c>
      <c r="H632" s="155">
        <v>11</v>
      </c>
      <c r="I632" s="156"/>
      <c r="L632" s="152"/>
      <c r="M632" s="157"/>
      <c r="T632" s="158"/>
      <c r="AT632" s="153" t="s">
        <v>226</v>
      </c>
      <c r="AU632" s="153" t="s">
        <v>236</v>
      </c>
      <c r="AV632" s="12" t="s">
        <v>79</v>
      </c>
      <c r="AW632" s="12" t="s">
        <v>31</v>
      </c>
      <c r="AX632" s="12" t="s">
        <v>69</v>
      </c>
      <c r="AY632" s="153" t="s">
        <v>212</v>
      </c>
    </row>
    <row r="633" spans="2:65" s="12" customFormat="1">
      <c r="B633" s="152"/>
      <c r="D633" s="150" t="s">
        <v>226</v>
      </c>
      <c r="E633" s="153" t="s">
        <v>19</v>
      </c>
      <c r="F633" s="154" t="s">
        <v>11320</v>
      </c>
      <c r="H633" s="155">
        <v>22</v>
      </c>
      <c r="I633" s="156"/>
      <c r="L633" s="152"/>
      <c r="M633" s="157"/>
      <c r="T633" s="158"/>
      <c r="AT633" s="153" t="s">
        <v>226</v>
      </c>
      <c r="AU633" s="153" t="s">
        <v>236</v>
      </c>
      <c r="AV633" s="12" t="s">
        <v>79</v>
      </c>
      <c r="AW633" s="12" t="s">
        <v>31</v>
      </c>
      <c r="AX633" s="12" t="s">
        <v>69</v>
      </c>
      <c r="AY633" s="153" t="s">
        <v>212</v>
      </c>
    </row>
    <row r="634" spans="2:65" s="12" customFormat="1">
      <c r="B634" s="152"/>
      <c r="D634" s="150" t="s">
        <v>226</v>
      </c>
      <c r="E634" s="153" t="s">
        <v>19</v>
      </c>
      <c r="F634" s="154" t="s">
        <v>11321</v>
      </c>
      <c r="H634" s="155">
        <v>22</v>
      </c>
      <c r="I634" s="156"/>
      <c r="L634" s="152"/>
      <c r="M634" s="157"/>
      <c r="T634" s="158"/>
      <c r="AT634" s="153" t="s">
        <v>226</v>
      </c>
      <c r="AU634" s="153" t="s">
        <v>236</v>
      </c>
      <c r="AV634" s="12" t="s">
        <v>79</v>
      </c>
      <c r="AW634" s="12" t="s">
        <v>31</v>
      </c>
      <c r="AX634" s="12" t="s">
        <v>69</v>
      </c>
      <c r="AY634" s="153" t="s">
        <v>212</v>
      </c>
    </row>
    <row r="635" spans="2:65" s="12" customFormat="1">
      <c r="B635" s="152"/>
      <c r="D635" s="150" t="s">
        <v>226</v>
      </c>
      <c r="E635" s="153" t="s">
        <v>19</v>
      </c>
      <c r="F635" s="154" t="s">
        <v>11311</v>
      </c>
      <c r="H635" s="155">
        <v>28</v>
      </c>
      <c r="I635" s="156"/>
      <c r="L635" s="152"/>
      <c r="M635" s="157"/>
      <c r="T635" s="158"/>
      <c r="AT635" s="153" t="s">
        <v>226</v>
      </c>
      <c r="AU635" s="153" t="s">
        <v>236</v>
      </c>
      <c r="AV635" s="12" t="s">
        <v>79</v>
      </c>
      <c r="AW635" s="12" t="s">
        <v>31</v>
      </c>
      <c r="AX635" s="12" t="s">
        <v>69</v>
      </c>
      <c r="AY635" s="153" t="s">
        <v>212</v>
      </c>
    </row>
    <row r="636" spans="2:65" s="13" customFormat="1">
      <c r="B636" s="159"/>
      <c r="D636" s="150" t="s">
        <v>226</v>
      </c>
      <c r="E636" s="160" t="s">
        <v>19</v>
      </c>
      <c r="F636" s="161" t="s">
        <v>228</v>
      </c>
      <c r="H636" s="162">
        <v>135</v>
      </c>
      <c r="I636" s="163"/>
      <c r="L636" s="159"/>
      <c r="M636" s="164"/>
      <c r="T636" s="165"/>
      <c r="AT636" s="160" t="s">
        <v>226</v>
      </c>
      <c r="AU636" s="160" t="s">
        <v>236</v>
      </c>
      <c r="AV636" s="13" t="s">
        <v>229</v>
      </c>
      <c r="AW636" s="13" t="s">
        <v>31</v>
      </c>
      <c r="AX636" s="13" t="s">
        <v>77</v>
      </c>
      <c r="AY636" s="160" t="s">
        <v>212</v>
      </c>
    </row>
    <row r="637" spans="2:65" s="1" customFormat="1" ht="16.5" customHeight="1">
      <c r="B637" s="34"/>
      <c r="C637" s="133" t="s">
        <v>1172</v>
      </c>
      <c r="D637" s="133" t="s">
        <v>215</v>
      </c>
      <c r="E637" s="134" t="s">
        <v>11322</v>
      </c>
      <c r="F637" s="135" t="s">
        <v>11323</v>
      </c>
      <c r="G637" s="136" t="s">
        <v>624</v>
      </c>
      <c r="H637" s="137">
        <v>20</v>
      </c>
      <c r="I637" s="138"/>
      <c r="J637" s="139">
        <f>ROUND(I637*H637,2)</f>
        <v>0</v>
      </c>
      <c r="K637" s="135" t="s">
        <v>245</v>
      </c>
      <c r="L637" s="34"/>
      <c r="M637" s="140" t="s">
        <v>19</v>
      </c>
      <c r="N637" s="141" t="s">
        <v>40</v>
      </c>
      <c r="P637" s="142">
        <f>O637*H637</f>
        <v>0</v>
      </c>
      <c r="Q637" s="142">
        <v>5.0000000000000001E-4</v>
      </c>
      <c r="R637" s="142">
        <f>Q637*H637</f>
        <v>0.01</v>
      </c>
      <c r="S637" s="142">
        <v>0</v>
      </c>
      <c r="T637" s="143">
        <f>S637*H637</f>
        <v>0</v>
      </c>
      <c r="AR637" s="144" t="s">
        <v>316</v>
      </c>
      <c r="AT637" s="144" t="s">
        <v>215</v>
      </c>
      <c r="AU637" s="144" t="s">
        <v>236</v>
      </c>
      <c r="AY637" s="19" t="s">
        <v>212</v>
      </c>
      <c r="BE637" s="145">
        <f>IF(N637="základní",J637,0)</f>
        <v>0</v>
      </c>
      <c r="BF637" s="145">
        <f>IF(N637="snížená",J637,0)</f>
        <v>0</v>
      </c>
      <c r="BG637" s="145">
        <f>IF(N637="zákl. přenesená",J637,0)</f>
        <v>0</v>
      </c>
      <c r="BH637" s="145">
        <f>IF(N637="sníž. přenesená",J637,0)</f>
        <v>0</v>
      </c>
      <c r="BI637" s="145">
        <f>IF(N637="nulová",J637,0)</f>
        <v>0</v>
      </c>
      <c r="BJ637" s="19" t="s">
        <v>77</v>
      </c>
      <c r="BK637" s="145">
        <f>ROUND(I637*H637,2)</f>
        <v>0</v>
      </c>
      <c r="BL637" s="19" t="s">
        <v>316</v>
      </c>
      <c r="BM637" s="144" t="s">
        <v>11324</v>
      </c>
    </row>
    <row r="638" spans="2:65" s="14" customFormat="1">
      <c r="B638" s="170"/>
      <c r="D638" s="150" t="s">
        <v>226</v>
      </c>
      <c r="E638" s="171" t="s">
        <v>19</v>
      </c>
      <c r="F638" s="172" t="s">
        <v>11301</v>
      </c>
      <c r="H638" s="171" t="s">
        <v>19</v>
      </c>
      <c r="I638" s="173"/>
      <c r="L638" s="170"/>
      <c r="M638" s="174"/>
      <c r="T638" s="175"/>
      <c r="AT638" s="171" t="s">
        <v>226</v>
      </c>
      <c r="AU638" s="171" t="s">
        <v>236</v>
      </c>
      <c r="AV638" s="14" t="s">
        <v>77</v>
      </c>
      <c r="AW638" s="14" t="s">
        <v>31</v>
      </c>
      <c r="AX638" s="14" t="s">
        <v>69</v>
      </c>
      <c r="AY638" s="171" t="s">
        <v>212</v>
      </c>
    </row>
    <row r="639" spans="2:65" s="12" customFormat="1">
      <c r="B639" s="152"/>
      <c r="D639" s="150" t="s">
        <v>226</v>
      </c>
      <c r="E639" s="153" t="s">
        <v>19</v>
      </c>
      <c r="F639" s="154" t="s">
        <v>10785</v>
      </c>
      <c r="H639" s="155">
        <v>4</v>
      </c>
      <c r="I639" s="156"/>
      <c r="L639" s="152"/>
      <c r="M639" s="157"/>
      <c r="T639" s="158"/>
      <c r="AT639" s="153" t="s">
        <v>226</v>
      </c>
      <c r="AU639" s="153" t="s">
        <v>236</v>
      </c>
      <c r="AV639" s="12" t="s">
        <v>79</v>
      </c>
      <c r="AW639" s="12" t="s">
        <v>31</v>
      </c>
      <c r="AX639" s="12" t="s">
        <v>69</v>
      </c>
      <c r="AY639" s="153" t="s">
        <v>212</v>
      </c>
    </row>
    <row r="640" spans="2:65" s="12" customFormat="1">
      <c r="B640" s="152"/>
      <c r="D640" s="150" t="s">
        <v>226</v>
      </c>
      <c r="E640" s="153" t="s">
        <v>19</v>
      </c>
      <c r="F640" s="154" t="s">
        <v>10800</v>
      </c>
      <c r="H640" s="155">
        <v>4</v>
      </c>
      <c r="I640" s="156"/>
      <c r="L640" s="152"/>
      <c r="M640" s="157"/>
      <c r="T640" s="158"/>
      <c r="AT640" s="153" t="s">
        <v>226</v>
      </c>
      <c r="AU640" s="153" t="s">
        <v>236</v>
      </c>
      <c r="AV640" s="12" t="s">
        <v>79</v>
      </c>
      <c r="AW640" s="12" t="s">
        <v>31</v>
      </c>
      <c r="AX640" s="12" t="s">
        <v>69</v>
      </c>
      <c r="AY640" s="153" t="s">
        <v>212</v>
      </c>
    </row>
    <row r="641" spans="2:65" s="12" customFormat="1">
      <c r="B641" s="152"/>
      <c r="D641" s="150" t="s">
        <v>226</v>
      </c>
      <c r="E641" s="153" t="s">
        <v>19</v>
      </c>
      <c r="F641" s="154" t="s">
        <v>11325</v>
      </c>
      <c r="H641" s="155">
        <v>4</v>
      </c>
      <c r="I641" s="156"/>
      <c r="L641" s="152"/>
      <c r="M641" s="157"/>
      <c r="T641" s="158"/>
      <c r="AT641" s="153" t="s">
        <v>226</v>
      </c>
      <c r="AU641" s="153" t="s">
        <v>236</v>
      </c>
      <c r="AV641" s="12" t="s">
        <v>79</v>
      </c>
      <c r="AW641" s="12" t="s">
        <v>31</v>
      </c>
      <c r="AX641" s="12" t="s">
        <v>69</v>
      </c>
      <c r="AY641" s="153" t="s">
        <v>212</v>
      </c>
    </row>
    <row r="642" spans="2:65" s="12" customFormat="1">
      <c r="B642" s="152"/>
      <c r="D642" s="150" t="s">
        <v>226</v>
      </c>
      <c r="E642" s="153" t="s">
        <v>19</v>
      </c>
      <c r="F642" s="154" t="s">
        <v>11326</v>
      </c>
      <c r="H642" s="155">
        <v>2</v>
      </c>
      <c r="I642" s="156"/>
      <c r="L642" s="152"/>
      <c r="M642" s="157"/>
      <c r="T642" s="158"/>
      <c r="AT642" s="153" t="s">
        <v>226</v>
      </c>
      <c r="AU642" s="153" t="s">
        <v>236</v>
      </c>
      <c r="AV642" s="12" t="s">
        <v>79</v>
      </c>
      <c r="AW642" s="12" t="s">
        <v>31</v>
      </c>
      <c r="AX642" s="12" t="s">
        <v>69</v>
      </c>
      <c r="AY642" s="153" t="s">
        <v>212</v>
      </c>
    </row>
    <row r="643" spans="2:65" s="12" customFormat="1">
      <c r="B643" s="152"/>
      <c r="D643" s="150" t="s">
        <v>226</v>
      </c>
      <c r="E643" s="153" t="s">
        <v>19</v>
      </c>
      <c r="F643" s="154" t="s">
        <v>11327</v>
      </c>
      <c r="H643" s="155">
        <v>2</v>
      </c>
      <c r="I643" s="156"/>
      <c r="L643" s="152"/>
      <c r="M643" s="157"/>
      <c r="T643" s="158"/>
      <c r="AT643" s="153" t="s">
        <v>226</v>
      </c>
      <c r="AU643" s="153" t="s">
        <v>236</v>
      </c>
      <c r="AV643" s="12" t="s">
        <v>79</v>
      </c>
      <c r="AW643" s="12" t="s">
        <v>31</v>
      </c>
      <c r="AX643" s="12" t="s">
        <v>69</v>
      </c>
      <c r="AY643" s="153" t="s">
        <v>212</v>
      </c>
    </row>
    <row r="644" spans="2:65" s="12" customFormat="1">
      <c r="B644" s="152"/>
      <c r="D644" s="150" t="s">
        <v>226</v>
      </c>
      <c r="E644" s="153" t="s">
        <v>19</v>
      </c>
      <c r="F644" s="154" t="s">
        <v>10802</v>
      </c>
      <c r="H644" s="155">
        <v>2</v>
      </c>
      <c r="I644" s="156"/>
      <c r="L644" s="152"/>
      <c r="M644" s="157"/>
      <c r="T644" s="158"/>
      <c r="AT644" s="153" t="s">
        <v>226</v>
      </c>
      <c r="AU644" s="153" t="s">
        <v>236</v>
      </c>
      <c r="AV644" s="12" t="s">
        <v>79</v>
      </c>
      <c r="AW644" s="12" t="s">
        <v>31</v>
      </c>
      <c r="AX644" s="12" t="s">
        <v>69</v>
      </c>
      <c r="AY644" s="153" t="s">
        <v>212</v>
      </c>
    </row>
    <row r="645" spans="2:65" s="12" customFormat="1">
      <c r="B645" s="152"/>
      <c r="D645" s="150" t="s">
        <v>226</v>
      </c>
      <c r="E645" s="153" t="s">
        <v>19</v>
      </c>
      <c r="F645" s="154" t="s">
        <v>11328</v>
      </c>
      <c r="H645" s="155">
        <v>2</v>
      </c>
      <c r="I645" s="156"/>
      <c r="L645" s="152"/>
      <c r="M645" s="157"/>
      <c r="T645" s="158"/>
      <c r="AT645" s="153" t="s">
        <v>226</v>
      </c>
      <c r="AU645" s="153" t="s">
        <v>236</v>
      </c>
      <c r="AV645" s="12" t="s">
        <v>79</v>
      </c>
      <c r="AW645" s="12" t="s">
        <v>31</v>
      </c>
      <c r="AX645" s="12" t="s">
        <v>69</v>
      </c>
      <c r="AY645" s="153" t="s">
        <v>212</v>
      </c>
    </row>
    <row r="646" spans="2:65" s="13" customFormat="1">
      <c r="B646" s="159"/>
      <c r="D646" s="150" t="s">
        <v>226</v>
      </c>
      <c r="E646" s="160" t="s">
        <v>19</v>
      </c>
      <c r="F646" s="161" t="s">
        <v>228</v>
      </c>
      <c r="H646" s="162">
        <v>20</v>
      </c>
      <c r="I646" s="163"/>
      <c r="L646" s="159"/>
      <c r="M646" s="164"/>
      <c r="T646" s="165"/>
      <c r="AT646" s="160" t="s">
        <v>226</v>
      </c>
      <c r="AU646" s="160" t="s">
        <v>236</v>
      </c>
      <c r="AV646" s="13" t="s">
        <v>229</v>
      </c>
      <c r="AW646" s="13" t="s">
        <v>31</v>
      </c>
      <c r="AX646" s="13" t="s">
        <v>77</v>
      </c>
      <c r="AY646" s="160" t="s">
        <v>212</v>
      </c>
    </row>
    <row r="647" spans="2:65" s="1" customFormat="1" ht="16.5" customHeight="1">
      <c r="B647" s="34"/>
      <c r="C647" s="133" t="s">
        <v>1180</v>
      </c>
      <c r="D647" s="133" t="s">
        <v>215</v>
      </c>
      <c r="E647" s="134" t="s">
        <v>11329</v>
      </c>
      <c r="F647" s="135" t="s">
        <v>11330</v>
      </c>
      <c r="G647" s="136" t="s">
        <v>624</v>
      </c>
      <c r="H647" s="137">
        <v>19</v>
      </c>
      <c r="I647" s="138"/>
      <c r="J647" s="139">
        <f>ROUND(I647*H647,2)</f>
        <v>0</v>
      </c>
      <c r="K647" s="135" t="s">
        <v>245</v>
      </c>
      <c r="L647" s="34"/>
      <c r="M647" s="140" t="s">
        <v>19</v>
      </c>
      <c r="N647" s="141" t="s">
        <v>40</v>
      </c>
      <c r="P647" s="142">
        <f>O647*H647</f>
        <v>0</v>
      </c>
      <c r="Q647" s="142">
        <v>6.9999999999999999E-4</v>
      </c>
      <c r="R647" s="142">
        <f>Q647*H647</f>
        <v>1.3299999999999999E-2</v>
      </c>
      <c r="S647" s="142">
        <v>0</v>
      </c>
      <c r="T647" s="143">
        <f>S647*H647</f>
        <v>0</v>
      </c>
      <c r="AR647" s="144" t="s">
        <v>316</v>
      </c>
      <c r="AT647" s="144" t="s">
        <v>215</v>
      </c>
      <c r="AU647" s="144" t="s">
        <v>236</v>
      </c>
      <c r="AY647" s="19" t="s">
        <v>212</v>
      </c>
      <c r="BE647" s="145">
        <f>IF(N647="základní",J647,0)</f>
        <v>0</v>
      </c>
      <c r="BF647" s="145">
        <f>IF(N647="snížená",J647,0)</f>
        <v>0</v>
      </c>
      <c r="BG647" s="145">
        <f>IF(N647="zákl. přenesená",J647,0)</f>
        <v>0</v>
      </c>
      <c r="BH647" s="145">
        <f>IF(N647="sníž. přenesená",J647,0)</f>
        <v>0</v>
      </c>
      <c r="BI647" s="145">
        <f>IF(N647="nulová",J647,0)</f>
        <v>0</v>
      </c>
      <c r="BJ647" s="19" t="s">
        <v>77</v>
      </c>
      <c r="BK647" s="145">
        <f>ROUND(I647*H647,2)</f>
        <v>0</v>
      </c>
      <c r="BL647" s="19" t="s">
        <v>316</v>
      </c>
      <c r="BM647" s="144" t="s">
        <v>11331</v>
      </c>
    </row>
    <row r="648" spans="2:65" s="14" customFormat="1">
      <c r="B648" s="170"/>
      <c r="D648" s="150" t="s">
        <v>226</v>
      </c>
      <c r="E648" s="171" t="s">
        <v>19</v>
      </c>
      <c r="F648" s="172" t="s">
        <v>11332</v>
      </c>
      <c r="H648" s="171" t="s">
        <v>19</v>
      </c>
      <c r="I648" s="173"/>
      <c r="L648" s="170"/>
      <c r="M648" s="174"/>
      <c r="T648" s="175"/>
      <c r="AT648" s="171" t="s">
        <v>226</v>
      </c>
      <c r="AU648" s="171" t="s">
        <v>236</v>
      </c>
      <c r="AV648" s="14" t="s">
        <v>77</v>
      </c>
      <c r="AW648" s="14" t="s">
        <v>31</v>
      </c>
      <c r="AX648" s="14" t="s">
        <v>69</v>
      </c>
      <c r="AY648" s="171" t="s">
        <v>212</v>
      </c>
    </row>
    <row r="649" spans="2:65" s="12" customFormat="1">
      <c r="B649" s="152"/>
      <c r="D649" s="150" t="s">
        <v>226</v>
      </c>
      <c r="E649" s="153" t="s">
        <v>19</v>
      </c>
      <c r="F649" s="154" t="s">
        <v>10799</v>
      </c>
      <c r="H649" s="155">
        <v>3</v>
      </c>
      <c r="I649" s="156"/>
      <c r="L649" s="152"/>
      <c r="M649" s="157"/>
      <c r="T649" s="158"/>
      <c r="AT649" s="153" t="s">
        <v>226</v>
      </c>
      <c r="AU649" s="153" t="s">
        <v>236</v>
      </c>
      <c r="AV649" s="12" t="s">
        <v>79</v>
      </c>
      <c r="AW649" s="12" t="s">
        <v>31</v>
      </c>
      <c r="AX649" s="12" t="s">
        <v>69</v>
      </c>
      <c r="AY649" s="153" t="s">
        <v>212</v>
      </c>
    </row>
    <row r="650" spans="2:65" s="12" customFormat="1">
      <c r="B650" s="152"/>
      <c r="D650" s="150" t="s">
        <v>226</v>
      </c>
      <c r="E650" s="153" t="s">
        <v>19</v>
      </c>
      <c r="F650" s="154" t="s">
        <v>11295</v>
      </c>
      <c r="H650" s="155">
        <v>1</v>
      </c>
      <c r="I650" s="156"/>
      <c r="L650" s="152"/>
      <c r="M650" s="157"/>
      <c r="T650" s="158"/>
      <c r="AT650" s="153" t="s">
        <v>226</v>
      </c>
      <c r="AU650" s="153" t="s">
        <v>236</v>
      </c>
      <c r="AV650" s="12" t="s">
        <v>79</v>
      </c>
      <c r="AW650" s="12" t="s">
        <v>31</v>
      </c>
      <c r="AX650" s="12" t="s">
        <v>69</v>
      </c>
      <c r="AY650" s="153" t="s">
        <v>212</v>
      </c>
    </row>
    <row r="651" spans="2:65" s="12" customFormat="1">
      <c r="B651" s="152"/>
      <c r="D651" s="150" t="s">
        <v>226</v>
      </c>
      <c r="E651" s="153" t="s">
        <v>19</v>
      </c>
      <c r="F651" s="154" t="s">
        <v>11333</v>
      </c>
      <c r="H651" s="155">
        <v>3</v>
      </c>
      <c r="I651" s="156"/>
      <c r="L651" s="152"/>
      <c r="M651" s="157"/>
      <c r="T651" s="158"/>
      <c r="AT651" s="153" t="s">
        <v>226</v>
      </c>
      <c r="AU651" s="153" t="s">
        <v>236</v>
      </c>
      <c r="AV651" s="12" t="s">
        <v>79</v>
      </c>
      <c r="AW651" s="12" t="s">
        <v>31</v>
      </c>
      <c r="AX651" s="12" t="s">
        <v>69</v>
      </c>
      <c r="AY651" s="153" t="s">
        <v>212</v>
      </c>
    </row>
    <row r="652" spans="2:65" s="12" customFormat="1">
      <c r="B652" s="152"/>
      <c r="D652" s="150" t="s">
        <v>226</v>
      </c>
      <c r="E652" s="153" t="s">
        <v>19</v>
      </c>
      <c r="F652" s="154" t="s">
        <v>10795</v>
      </c>
      <c r="H652" s="155">
        <v>3</v>
      </c>
      <c r="I652" s="156"/>
      <c r="L652" s="152"/>
      <c r="M652" s="157"/>
      <c r="T652" s="158"/>
      <c r="AT652" s="153" t="s">
        <v>226</v>
      </c>
      <c r="AU652" s="153" t="s">
        <v>236</v>
      </c>
      <c r="AV652" s="12" t="s">
        <v>79</v>
      </c>
      <c r="AW652" s="12" t="s">
        <v>31</v>
      </c>
      <c r="AX652" s="12" t="s">
        <v>69</v>
      </c>
      <c r="AY652" s="153" t="s">
        <v>212</v>
      </c>
    </row>
    <row r="653" spans="2:65" s="12" customFormat="1">
      <c r="B653" s="152"/>
      <c r="D653" s="150" t="s">
        <v>226</v>
      </c>
      <c r="E653" s="153" t="s">
        <v>19</v>
      </c>
      <c r="F653" s="154" t="s">
        <v>11334</v>
      </c>
      <c r="H653" s="155">
        <v>9</v>
      </c>
      <c r="I653" s="156"/>
      <c r="L653" s="152"/>
      <c r="M653" s="157"/>
      <c r="T653" s="158"/>
      <c r="AT653" s="153" t="s">
        <v>226</v>
      </c>
      <c r="AU653" s="153" t="s">
        <v>236</v>
      </c>
      <c r="AV653" s="12" t="s">
        <v>79</v>
      </c>
      <c r="AW653" s="12" t="s">
        <v>31</v>
      </c>
      <c r="AX653" s="12" t="s">
        <v>69</v>
      </c>
      <c r="AY653" s="153" t="s">
        <v>212</v>
      </c>
    </row>
    <row r="654" spans="2:65" s="13" customFormat="1">
      <c r="B654" s="159"/>
      <c r="D654" s="150" t="s">
        <v>226</v>
      </c>
      <c r="E654" s="160" t="s">
        <v>19</v>
      </c>
      <c r="F654" s="161" t="s">
        <v>228</v>
      </c>
      <c r="H654" s="162">
        <v>19</v>
      </c>
      <c r="I654" s="163"/>
      <c r="L654" s="159"/>
      <c r="M654" s="164"/>
      <c r="T654" s="165"/>
      <c r="AT654" s="160" t="s">
        <v>226</v>
      </c>
      <c r="AU654" s="160" t="s">
        <v>236</v>
      </c>
      <c r="AV654" s="13" t="s">
        <v>229</v>
      </c>
      <c r="AW654" s="13" t="s">
        <v>31</v>
      </c>
      <c r="AX654" s="13" t="s">
        <v>77</v>
      </c>
      <c r="AY654" s="160" t="s">
        <v>212</v>
      </c>
    </row>
    <row r="655" spans="2:65" s="1" customFormat="1" ht="16.5" customHeight="1">
      <c r="B655" s="34"/>
      <c r="C655" s="133" t="s">
        <v>1188</v>
      </c>
      <c r="D655" s="133" t="s">
        <v>215</v>
      </c>
      <c r="E655" s="134" t="s">
        <v>11335</v>
      </c>
      <c r="F655" s="135" t="s">
        <v>11336</v>
      </c>
      <c r="G655" s="136" t="s">
        <v>624</v>
      </c>
      <c r="H655" s="137">
        <v>27</v>
      </c>
      <c r="I655" s="138"/>
      <c r="J655" s="139">
        <f>ROUND(I655*H655,2)</f>
        <v>0</v>
      </c>
      <c r="K655" s="135" t="s">
        <v>245</v>
      </c>
      <c r="L655" s="34"/>
      <c r="M655" s="140" t="s">
        <v>19</v>
      </c>
      <c r="N655" s="141" t="s">
        <v>40</v>
      </c>
      <c r="P655" s="142">
        <f>O655*H655</f>
        <v>0</v>
      </c>
      <c r="Q655" s="142">
        <v>1.07E-3</v>
      </c>
      <c r="R655" s="142">
        <f>Q655*H655</f>
        <v>2.8889999999999999E-2</v>
      </c>
      <c r="S655" s="142">
        <v>0</v>
      </c>
      <c r="T655" s="143">
        <f>S655*H655</f>
        <v>0</v>
      </c>
      <c r="AR655" s="144" t="s">
        <v>316</v>
      </c>
      <c r="AT655" s="144" t="s">
        <v>215</v>
      </c>
      <c r="AU655" s="144" t="s">
        <v>236</v>
      </c>
      <c r="AY655" s="19" t="s">
        <v>212</v>
      </c>
      <c r="BE655" s="145">
        <f>IF(N655="základní",J655,0)</f>
        <v>0</v>
      </c>
      <c r="BF655" s="145">
        <f>IF(N655="snížená",J655,0)</f>
        <v>0</v>
      </c>
      <c r="BG655" s="145">
        <f>IF(N655="zákl. přenesená",J655,0)</f>
        <v>0</v>
      </c>
      <c r="BH655" s="145">
        <f>IF(N655="sníž. přenesená",J655,0)</f>
        <v>0</v>
      </c>
      <c r="BI655" s="145">
        <f>IF(N655="nulová",J655,0)</f>
        <v>0</v>
      </c>
      <c r="BJ655" s="19" t="s">
        <v>77</v>
      </c>
      <c r="BK655" s="145">
        <f>ROUND(I655*H655,2)</f>
        <v>0</v>
      </c>
      <c r="BL655" s="19" t="s">
        <v>316</v>
      </c>
      <c r="BM655" s="144" t="s">
        <v>11337</v>
      </c>
    </row>
    <row r="656" spans="2:65" s="14" customFormat="1">
      <c r="B656" s="170"/>
      <c r="D656" s="150" t="s">
        <v>226</v>
      </c>
      <c r="E656" s="171" t="s">
        <v>19</v>
      </c>
      <c r="F656" s="172" t="s">
        <v>11338</v>
      </c>
      <c r="H656" s="171" t="s">
        <v>19</v>
      </c>
      <c r="I656" s="173"/>
      <c r="L656" s="170"/>
      <c r="M656" s="174"/>
      <c r="T656" s="175"/>
      <c r="AT656" s="171" t="s">
        <v>226</v>
      </c>
      <c r="AU656" s="171" t="s">
        <v>236</v>
      </c>
      <c r="AV656" s="14" t="s">
        <v>77</v>
      </c>
      <c r="AW656" s="14" t="s">
        <v>31</v>
      </c>
      <c r="AX656" s="14" t="s">
        <v>69</v>
      </c>
      <c r="AY656" s="171" t="s">
        <v>212</v>
      </c>
    </row>
    <row r="657" spans="2:65" s="12" customFormat="1">
      <c r="B657" s="152"/>
      <c r="D657" s="150" t="s">
        <v>226</v>
      </c>
      <c r="E657" s="153" t="s">
        <v>19</v>
      </c>
      <c r="F657" s="154" t="s">
        <v>10799</v>
      </c>
      <c r="H657" s="155">
        <v>3</v>
      </c>
      <c r="I657" s="156"/>
      <c r="L657" s="152"/>
      <c r="M657" s="157"/>
      <c r="T657" s="158"/>
      <c r="AT657" s="153" t="s">
        <v>226</v>
      </c>
      <c r="AU657" s="153" t="s">
        <v>236</v>
      </c>
      <c r="AV657" s="12" t="s">
        <v>79</v>
      </c>
      <c r="AW657" s="12" t="s">
        <v>31</v>
      </c>
      <c r="AX657" s="12" t="s">
        <v>69</v>
      </c>
      <c r="AY657" s="153" t="s">
        <v>212</v>
      </c>
    </row>
    <row r="658" spans="2:65" s="12" customFormat="1">
      <c r="B658" s="152"/>
      <c r="D658" s="150" t="s">
        <v>226</v>
      </c>
      <c r="E658" s="153" t="s">
        <v>19</v>
      </c>
      <c r="F658" s="154" t="s">
        <v>11339</v>
      </c>
      <c r="H658" s="155">
        <v>6</v>
      </c>
      <c r="I658" s="156"/>
      <c r="L658" s="152"/>
      <c r="M658" s="157"/>
      <c r="T658" s="158"/>
      <c r="AT658" s="153" t="s">
        <v>226</v>
      </c>
      <c r="AU658" s="153" t="s">
        <v>236</v>
      </c>
      <c r="AV658" s="12" t="s">
        <v>79</v>
      </c>
      <c r="AW658" s="12" t="s">
        <v>31</v>
      </c>
      <c r="AX658" s="12" t="s">
        <v>69</v>
      </c>
      <c r="AY658" s="153" t="s">
        <v>212</v>
      </c>
    </row>
    <row r="659" spans="2:65" s="12" customFormat="1">
      <c r="B659" s="152"/>
      <c r="D659" s="150" t="s">
        <v>226</v>
      </c>
      <c r="E659" s="153" t="s">
        <v>19</v>
      </c>
      <c r="F659" s="154" t="s">
        <v>11340</v>
      </c>
      <c r="H659" s="155">
        <v>6</v>
      </c>
      <c r="I659" s="156"/>
      <c r="L659" s="152"/>
      <c r="M659" s="157"/>
      <c r="T659" s="158"/>
      <c r="AT659" s="153" t="s">
        <v>226</v>
      </c>
      <c r="AU659" s="153" t="s">
        <v>236</v>
      </c>
      <c r="AV659" s="12" t="s">
        <v>79</v>
      </c>
      <c r="AW659" s="12" t="s">
        <v>31</v>
      </c>
      <c r="AX659" s="12" t="s">
        <v>69</v>
      </c>
      <c r="AY659" s="153" t="s">
        <v>212</v>
      </c>
    </row>
    <row r="660" spans="2:65" s="12" customFormat="1">
      <c r="B660" s="152"/>
      <c r="D660" s="150" t="s">
        <v>226</v>
      </c>
      <c r="E660" s="153" t="s">
        <v>19</v>
      </c>
      <c r="F660" s="154" t="s">
        <v>11341</v>
      </c>
      <c r="H660" s="155">
        <v>3</v>
      </c>
      <c r="I660" s="156"/>
      <c r="L660" s="152"/>
      <c r="M660" s="157"/>
      <c r="T660" s="158"/>
      <c r="AT660" s="153" t="s">
        <v>226</v>
      </c>
      <c r="AU660" s="153" t="s">
        <v>236</v>
      </c>
      <c r="AV660" s="12" t="s">
        <v>79</v>
      </c>
      <c r="AW660" s="12" t="s">
        <v>31</v>
      </c>
      <c r="AX660" s="12" t="s">
        <v>69</v>
      </c>
      <c r="AY660" s="153" t="s">
        <v>212</v>
      </c>
    </row>
    <row r="661" spans="2:65" s="12" customFormat="1">
      <c r="B661" s="152"/>
      <c r="D661" s="150" t="s">
        <v>226</v>
      </c>
      <c r="E661" s="153" t="s">
        <v>19</v>
      </c>
      <c r="F661" s="154" t="s">
        <v>11342</v>
      </c>
      <c r="H661" s="155">
        <v>9</v>
      </c>
      <c r="I661" s="156"/>
      <c r="L661" s="152"/>
      <c r="M661" s="157"/>
      <c r="T661" s="158"/>
      <c r="AT661" s="153" t="s">
        <v>226</v>
      </c>
      <c r="AU661" s="153" t="s">
        <v>236</v>
      </c>
      <c r="AV661" s="12" t="s">
        <v>79</v>
      </c>
      <c r="AW661" s="12" t="s">
        <v>31</v>
      </c>
      <c r="AX661" s="12" t="s">
        <v>69</v>
      </c>
      <c r="AY661" s="153" t="s">
        <v>212</v>
      </c>
    </row>
    <row r="662" spans="2:65" s="13" customFormat="1">
      <c r="B662" s="159"/>
      <c r="D662" s="150" t="s">
        <v>226</v>
      </c>
      <c r="E662" s="160" t="s">
        <v>19</v>
      </c>
      <c r="F662" s="161" t="s">
        <v>228</v>
      </c>
      <c r="H662" s="162">
        <v>27</v>
      </c>
      <c r="I662" s="163"/>
      <c r="L662" s="159"/>
      <c r="M662" s="164"/>
      <c r="T662" s="165"/>
      <c r="AT662" s="160" t="s">
        <v>226</v>
      </c>
      <c r="AU662" s="160" t="s">
        <v>236</v>
      </c>
      <c r="AV662" s="13" t="s">
        <v>229</v>
      </c>
      <c r="AW662" s="13" t="s">
        <v>31</v>
      </c>
      <c r="AX662" s="13" t="s">
        <v>77</v>
      </c>
      <c r="AY662" s="160" t="s">
        <v>212</v>
      </c>
    </row>
    <row r="663" spans="2:65" s="1" customFormat="1" ht="16.5" customHeight="1">
      <c r="B663" s="34"/>
      <c r="C663" s="133" t="s">
        <v>1195</v>
      </c>
      <c r="D663" s="133" t="s">
        <v>215</v>
      </c>
      <c r="E663" s="134" t="s">
        <v>11343</v>
      </c>
      <c r="F663" s="135" t="s">
        <v>11344</v>
      </c>
      <c r="G663" s="136" t="s">
        <v>624</v>
      </c>
      <c r="H663" s="137">
        <v>30</v>
      </c>
      <c r="I663" s="138"/>
      <c r="J663" s="139">
        <f>ROUND(I663*H663,2)</f>
        <v>0</v>
      </c>
      <c r="K663" s="135" t="s">
        <v>245</v>
      </c>
      <c r="L663" s="34"/>
      <c r="M663" s="140" t="s">
        <v>19</v>
      </c>
      <c r="N663" s="141" t="s">
        <v>40</v>
      </c>
      <c r="P663" s="142">
        <f>O663*H663</f>
        <v>0</v>
      </c>
      <c r="Q663" s="142">
        <v>3.15E-3</v>
      </c>
      <c r="R663" s="142">
        <f>Q663*H663</f>
        <v>9.4500000000000001E-2</v>
      </c>
      <c r="S663" s="142">
        <v>0</v>
      </c>
      <c r="T663" s="143">
        <f>S663*H663</f>
        <v>0</v>
      </c>
      <c r="AR663" s="144" t="s">
        <v>316</v>
      </c>
      <c r="AT663" s="144" t="s">
        <v>215</v>
      </c>
      <c r="AU663" s="144" t="s">
        <v>236</v>
      </c>
      <c r="AY663" s="19" t="s">
        <v>212</v>
      </c>
      <c r="BE663" s="145">
        <f>IF(N663="základní",J663,0)</f>
        <v>0</v>
      </c>
      <c r="BF663" s="145">
        <f>IF(N663="snížená",J663,0)</f>
        <v>0</v>
      </c>
      <c r="BG663" s="145">
        <f>IF(N663="zákl. přenesená",J663,0)</f>
        <v>0</v>
      </c>
      <c r="BH663" s="145">
        <f>IF(N663="sníž. přenesená",J663,0)</f>
        <v>0</v>
      </c>
      <c r="BI663" s="145">
        <f>IF(N663="nulová",J663,0)</f>
        <v>0</v>
      </c>
      <c r="BJ663" s="19" t="s">
        <v>77</v>
      </c>
      <c r="BK663" s="145">
        <f>ROUND(I663*H663,2)</f>
        <v>0</v>
      </c>
      <c r="BL663" s="19" t="s">
        <v>316</v>
      </c>
      <c r="BM663" s="144" t="s">
        <v>11345</v>
      </c>
    </row>
    <row r="664" spans="2:65" s="14" customFormat="1">
      <c r="B664" s="170"/>
      <c r="D664" s="150" t="s">
        <v>226</v>
      </c>
      <c r="E664" s="171" t="s">
        <v>19</v>
      </c>
      <c r="F664" s="172" t="s">
        <v>11346</v>
      </c>
      <c r="H664" s="171" t="s">
        <v>19</v>
      </c>
      <c r="I664" s="173"/>
      <c r="L664" s="170"/>
      <c r="M664" s="174"/>
      <c r="T664" s="175"/>
      <c r="AT664" s="171" t="s">
        <v>226</v>
      </c>
      <c r="AU664" s="171" t="s">
        <v>236</v>
      </c>
      <c r="AV664" s="14" t="s">
        <v>77</v>
      </c>
      <c r="AW664" s="14" t="s">
        <v>31</v>
      </c>
      <c r="AX664" s="14" t="s">
        <v>69</v>
      </c>
      <c r="AY664" s="171" t="s">
        <v>212</v>
      </c>
    </row>
    <row r="665" spans="2:65" s="12" customFormat="1">
      <c r="B665" s="152"/>
      <c r="D665" s="150" t="s">
        <v>226</v>
      </c>
      <c r="E665" s="153" t="s">
        <v>19</v>
      </c>
      <c r="F665" s="154" t="s">
        <v>10799</v>
      </c>
      <c r="H665" s="155">
        <v>3</v>
      </c>
      <c r="I665" s="156"/>
      <c r="L665" s="152"/>
      <c r="M665" s="157"/>
      <c r="T665" s="158"/>
      <c r="AT665" s="153" t="s">
        <v>226</v>
      </c>
      <c r="AU665" s="153" t="s">
        <v>236</v>
      </c>
      <c r="AV665" s="12" t="s">
        <v>79</v>
      </c>
      <c r="AW665" s="12" t="s">
        <v>31</v>
      </c>
      <c r="AX665" s="12" t="s">
        <v>69</v>
      </c>
      <c r="AY665" s="153" t="s">
        <v>212</v>
      </c>
    </row>
    <row r="666" spans="2:65" s="12" customFormat="1">
      <c r="B666" s="152"/>
      <c r="D666" s="150" t="s">
        <v>226</v>
      </c>
      <c r="E666" s="153" t="s">
        <v>19</v>
      </c>
      <c r="F666" s="154" t="s">
        <v>10807</v>
      </c>
      <c r="H666" s="155">
        <v>3</v>
      </c>
      <c r="I666" s="156"/>
      <c r="L666" s="152"/>
      <c r="M666" s="157"/>
      <c r="T666" s="158"/>
      <c r="AT666" s="153" t="s">
        <v>226</v>
      </c>
      <c r="AU666" s="153" t="s">
        <v>236</v>
      </c>
      <c r="AV666" s="12" t="s">
        <v>79</v>
      </c>
      <c r="AW666" s="12" t="s">
        <v>31</v>
      </c>
      <c r="AX666" s="12" t="s">
        <v>69</v>
      </c>
      <c r="AY666" s="153" t="s">
        <v>212</v>
      </c>
    </row>
    <row r="667" spans="2:65" s="12" customFormat="1">
      <c r="B667" s="152"/>
      <c r="D667" s="150" t="s">
        <v>226</v>
      </c>
      <c r="E667" s="153" t="s">
        <v>19</v>
      </c>
      <c r="F667" s="154" t="s">
        <v>11325</v>
      </c>
      <c r="H667" s="155">
        <v>4</v>
      </c>
      <c r="I667" s="156"/>
      <c r="L667" s="152"/>
      <c r="M667" s="157"/>
      <c r="T667" s="158"/>
      <c r="AT667" s="153" t="s">
        <v>226</v>
      </c>
      <c r="AU667" s="153" t="s">
        <v>236</v>
      </c>
      <c r="AV667" s="12" t="s">
        <v>79</v>
      </c>
      <c r="AW667" s="12" t="s">
        <v>31</v>
      </c>
      <c r="AX667" s="12" t="s">
        <v>69</v>
      </c>
      <c r="AY667" s="153" t="s">
        <v>212</v>
      </c>
    </row>
    <row r="668" spans="2:65" s="12" customFormat="1">
      <c r="B668" s="152"/>
      <c r="D668" s="150" t="s">
        <v>226</v>
      </c>
      <c r="E668" s="153" t="s">
        <v>19</v>
      </c>
      <c r="F668" s="154" t="s">
        <v>10801</v>
      </c>
      <c r="H668" s="155">
        <v>4</v>
      </c>
      <c r="I668" s="156"/>
      <c r="L668" s="152"/>
      <c r="M668" s="157"/>
      <c r="T668" s="158"/>
      <c r="AT668" s="153" t="s">
        <v>226</v>
      </c>
      <c r="AU668" s="153" t="s">
        <v>236</v>
      </c>
      <c r="AV668" s="12" t="s">
        <v>79</v>
      </c>
      <c r="AW668" s="12" t="s">
        <v>31</v>
      </c>
      <c r="AX668" s="12" t="s">
        <v>69</v>
      </c>
      <c r="AY668" s="153" t="s">
        <v>212</v>
      </c>
    </row>
    <row r="669" spans="2:65" s="12" customFormat="1">
      <c r="B669" s="152"/>
      <c r="D669" s="150" t="s">
        <v>226</v>
      </c>
      <c r="E669" s="153" t="s">
        <v>19</v>
      </c>
      <c r="F669" s="154" t="s">
        <v>11347</v>
      </c>
      <c r="H669" s="155">
        <v>4</v>
      </c>
      <c r="I669" s="156"/>
      <c r="L669" s="152"/>
      <c r="M669" s="157"/>
      <c r="T669" s="158"/>
      <c r="AT669" s="153" t="s">
        <v>226</v>
      </c>
      <c r="AU669" s="153" t="s">
        <v>236</v>
      </c>
      <c r="AV669" s="12" t="s">
        <v>79</v>
      </c>
      <c r="AW669" s="12" t="s">
        <v>31</v>
      </c>
      <c r="AX669" s="12" t="s">
        <v>69</v>
      </c>
      <c r="AY669" s="153" t="s">
        <v>212</v>
      </c>
    </row>
    <row r="670" spans="2:65" s="12" customFormat="1">
      <c r="B670" s="152"/>
      <c r="D670" s="150" t="s">
        <v>226</v>
      </c>
      <c r="E670" s="153" t="s">
        <v>19</v>
      </c>
      <c r="F670" s="154" t="s">
        <v>11348</v>
      </c>
      <c r="H670" s="155">
        <v>4</v>
      </c>
      <c r="I670" s="156"/>
      <c r="L670" s="152"/>
      <c r="M670" s="157"/>
      <c r="T670" s="158"/>
      <c r="AT670" s="153" t="s">
        <v>226</v>
      </c>
      <c r="AU670" s="153" t="s">
        <v>236</v>
      </c>
      <c r="AV670" s="12" t="s">
        <v>79</v>
      </c>
      <c r="AW670" s="12" t="s">
        <v>31</v>
      </c>
      <c r="AX670" s="12" t="s">
        <v>69</v>
      </c>
      <c r="AY670" s="153" t="s">
        <v>212</v>
      </c>
    </row>
    <row r="671" spans="2:65" s="12" customFormat="1">
      <c r="B671" s="152"/>
      <c r="D671" s="150" t="s">
        <v>226</v>
      </c>
      <c r="E671" s="153" t="s">
        <v>19</v>
      </c>
      <c r="F671" s="154" t="s">
        <v>11349</v>
      </c>
      <c r="H671" s="155">
        <v>4</v>
      </c>
      <c r="I671" s="156"/>
      <c r="L671" s="152"/>
      <c r="M671" s="157"/>
      <c r="T671" s="158"/>
      <c r="AT671" s="153" t="s">
        <v>226</v>
      </c>
      <c r="AU671" s="153" t="s">
        <v>236</v>
      </c>
      <c r="AV671" s="12" t="s">
        <v>79</v>
      </c>
      <c r="AW671" s="12" t="s">
        <v>31</v>
      </c>
      <c r="AX671" s="12" t="s">
        <v>69</v>
      </c>
      <c r="AY671" s="153" t="s">
        <v>212</v>
      </c>
    </row>
    <row r="672" spans="2:65" s="12" customFormat="1">
      <c r="B672" s="152"/>
      <c r="D672" s="150" t="s">
        <v>226</v>
      </c>
      <c r="E672" s="153" t="s">
        <v>19</v>
      </c>
      <c r="F672" s="154" t="s">
        <v>11350</v>
      </c>
      <c r="H672" s="155">
        <v>4</v>
      </c>
      <c r="I672" s="156"/>
      <c r="L672" s="152"/>
      <c r="M672" s="157"/>
      <c r="T672" s="158"/>
      <c r="AT672" s="153" t="s">
        <v>226</v>
      </c>
      <c r="AU672" s="153" t="s">
        <v>236</v>
      </c>
      <c r="AV672" s="12" t="s">
        <v>79</v>
      </c>
      <c r="AW672" s="12" t="s">
        <v>31</v>
      </c>
      <c r="AX672" s="12" t="s">
        <v>69</v>
      </c>
      <c r="AY672" s="153" t="s">
        <v>212</v>
      </c>
    </row>
    <row r="673" spans="2:65" s="13" customFormat="1">
      <c r="B673" s="159"/>
      <c r="D673" s="150" t="s">
        <v>226</v>
      </c>
      <c r="E673" s="160" t="s">
        <v>19</v>
      </c>
      <c r="F673" s="161" t="s">
        <v>228</v>
      </c>
      <c r="H673" s="162">
        <v>30</v>
      </c>
      <c r="I673" s="163"/>
      <c r="L673" s="159"/>
      <c r="M673" s="164"/>
      <c r="T673" s="165"/>
      <c r="AT673" s="160" t="s">
        <v>226</v>
      </c>
      <c r="AU673" s="160" t="s">
        <v>236</v>
      </c>
      <c r="AV673" s="13" t="s">
        <v>229</v>
      </c>
      <c r="AW673" s="13" t="s">
        <v>31</v>
      </c>
      <c r="AX673" s="13" t="s">
        <v>77</v>
      </c>
      <c r="AY673" s="160" t="s">
        <v>212</v>
      </c>
    </row>
    <row r="674" spans="2:65" s="1" customFormat="1" ht="16.5" customHeight="1">
      <c r="B674" s="34"/>
      <c r="C674" s="133" t="s">
        <v>1209</v>
      </c>
      <c r="D674" s="133" t="s">
        <v>215</v>
      </c>
      <c r="E674" s="134" t="s">
        <v>11351</v>
      </c>
      <c r="F674" s="135" t="s">
        <v>11352</v>
      </c>
      <c r="G674" s="136" t="s">
        <v>624</v>
      </c>
      <c r="H674" s="137">
        <v>8</v>
      </c>
      <c r="I674" s="138"/>
      <c r="J674" s="139">
        <f>ROUND(I674*H674,2)</f>
        <v>0</v>
      </c>
      <c r="K674" s="135" t="s">
        <v>245</v>
      </c>
      <c r="L674" s="34"/>
      <c r="M674" s="140" t="s">
        <v>19</v>
      </c>
      <c r="N674" s="141" t="s">
        <v>40</v>
      </c>
      <c r="P674" s="142">
        <f>O674*H674</f>
        <v>0</v>
      </c>
      <c r="Q674" s="142">
        <v>6.6699999999999997E-3</v>
      </c>
      <c r="R674" s="142">
        <f>Q674*H674</f>
        <v>5.3359999999999998E-2</v>
      </c>
      <c r="S674" s="142">
        <v>0</v>
      </c>
      <c r="T674" s="143">
        <f>S674*H674</f>
        <v>0</v>
      </c>
      <c r="AR674" s="144" t="s">
        <v>316</v>
      </c>
      <c r="AT674" s="144" t="s">
        <v>215</v>
      </c>
      <c r="AU674" s="144" t="s">
        <v>236</v>
      </c>
      <c r="AY674" s="19" t="s">
        <v>212</v>
      </c>
      <c r="BE674" s="145">
        <f>IF(N674="základní",J674,0)</f>
        <v>0</v>
      </c>
      <c r="BF674" s="145">
        <f>IF(N674="snížená",J674,0)</f>
        <v>0</v>
      </c>
      <c r="BG674" s="145">
        <f>IF(N674="zákl. přenesená",J674,0)</f>
        <v>0</v>
      </c>
      <c r="BH674" s="145">
        <f>IF(N674="sníž. přenesená",J674,0)</f>
        <v>0</v>
      </c>
      <c r="BI674" s="145">
        <f>IF(N674="nulová",J674,0)</f>
        <v>0</v>
      </c>
      <c r="BJ674" s="19" t="s">
        <v>77</v>
      </c>
      <c r="BK674" s="145">
        <f>ROUND(I674*H674,2)</f>
        <v>0</v>
      </c>
      <c r="BL674" s="19" t="s">
        <v>316</v>
      </c>
      <c r="BM674" s="144" t="s">
        <v>11353</v>
      </c>
    </row>
    <row r="675" spans="2:65" s="14" customFormat="1">
      <c r="B675" s="170"/>
      <c r="D675" s="150" t="s">
        <v>226</v>
      </c>
      <c r="E675" s="171" t="s">
        <v>19</v>
      </c>
      <c r="F675" s="172" t="s">
        <v>11354</v>
      </c>
      <c r="H675" s="171" t="s">
        <v>19</v>
      </c>
      <c r="I675" s="173"/>
      <c r="L675" s="170"/>
      <c r="M675" s="174"/>
      <c r="T675" s="175"/>
      <c r="AT675" s="171" t="s">
        <v>226</v>
      </c>
      <c r="AU675" s="171" t="s">
        <v>236</v>
      </c>
      <c r="AV675" s="14" t="s">
        <v>77</v>
      </c>
      <c r="AW675" s="14" t="s">
        <v>31</v>
      </c>
      <c r="AX675" s="14" t="s">
        <v>69</v>
      </c>
      <c r="AY675" s="171" t="s">
        <v>212</v>
      </c>
    </row>
    <row r="676" spans="2:65" s="12" customFormat="1">
      <c r="B676" s="152"/>
      <c r="D676" s="150" t="s">
        <v>226</v>
      </c>
      <c r="E676" s="153" t="s">
        <v>19</v>
      </c>
      <c r="F676" s="154" t="s">
        <v>11355</v>
      </c>
      <c r="H676" s="155">
        <v>8</v>
      </c>
      <c r="I676" s="156"/>
      <c r="L676" s="152"/>
      <c r="M676" s="157"/>
      <c r="T676" s="158"/>
      <c r="AT676" s="153" t="s">
        <v>226</v>
      </c>
      <c r="AU676" s="153" t="s">
        <v>236</v>
      </c>
      <c r="AV676" s="12" t="s">
        <v>79</v>
      </c>
      <c r="AW676" s="12" t="s">
        <v>31</v>
      </c>
      <c r="AX676" s="12" t="s">
        <v>69</v>
      </c>
      <c r="AY676" s="153" t="s">
        <v>212</v>
      </c>
    </row>
    <row r="677" spans="2:65" s="13" customFormat="1">
      <c r="B677" s="159"/>
      <c r="D677" s="150" t="s">
        <v>226</v>
      </c>
      <c r="E677" s="160" t="s">
        <v>19</v>
      </c>
      <c r="F677" s="161" t="s">
        <v>228</v>
      </c>
      <c r="H677" s="162">
        <v>8</v>
      </c>
      <c r="I677" s="163"/>
      <c r="L677" s="159"/>
      <c r="M677" s="164"/>
      <c r="T677" s="165"/>
      <c r="AT677" s="160" t="s">
        <v>226</v>
      </c>
      <c r="AU677" s="160" t="s">
        <v>236</v>
      </c>
      <c r="AV677" s="13" t="s">
        <v>229</v>
      </c>
      <c r="AW677" s="13" t="s">
        <v>31</v>
      </c>
      <c r="AX677" s="13" t="s">
        <v>77</v>
      </c>
      <c r="AY677" s="160" t="s">
        <v>212</v>
      </c>
    </row>
    <row r="678" spans="2:65" s="1" customFormat="1" ht="16.5" customHeight="1">
      <c r="B678" s="34"/>
      <c r="C678" s="133" t="s">
        <v>1218</v>
      </c>
      <c r="D678" s="133" t="s">
        <v>215</v>
      </c>
      <c r="E678" s="134" t="s">
        <v>11356</v>
      </c>
      <c r="F678" s="135" t="s">
        <v>11357</v>
      </c>
      <c r="G678" s="136" t="s">
        <v>1710</v>
      </c>
      <c r="H678" s="137">
        <v>20</v>
      </c>
      <c r="I678" s="138"/>
      <c r="J678" s="139">
        <f>ROUND(I678*H678,2)</f>
        <v>0</v>
      </c>
      <c r="K678" s="135" t="s">
        <v>219</v>
      </c>
      <c r="L678" s="34"/>
      <c r="M678" s="140" t="s">
        <v>19</v>
      </c>
      <c r="N678" s="141" t="s">
        <v>40</v>
      </c>
      <c r="P678" s="142">
        <f>O678*H678</f>
        <v>0</v>
      </c>
      <c r="Q678" s="142">
        <v>4.6789999999999998E-2</v>
      </c>
      <c r="R678" s="142">
        <f>Q678*H678</f>
        <v>0.93579999999999997</v>
      </c>
      <c r="S678" s="142">
        <v>0</v>
      </c>
      <c r="T678" s="143">
        <f>S678*H678</f>
        <v>0</v>
      </c>
      <c r="AR678" s="144" t="s">
        <v>316</v>
      </c>
      <c r="AT678" s="144" t="s">
        <v>215</v>
      </c>
      <c r="AU678" s="144" t="s">
        <v>236</v>
      </c>
      <c r="AY678" s="19" t="s">
        <v>212</v>
      </c>
      <c r="BE678" s="145">
        <f>IF(N678="základní",J678,0)</f>
        <v>0</v>
      </c>
      <c r="BF678" s="145">
        <f>IF(N678="snížená",J678,0)</f>
        <v>0</v>
      </c>
      <c r="BG678" s="145">
        <f>IF(N678="zákl. přenesená",J678,0)</f>
        <v>0</v>
      </c>
      <c r="BH678" s="145">
        <f>IF(N678="sníž. přenesená",J678,0)</f>
        <v>0</v>
      </c>
      <c r="BI678" s="145">
        <f>IF(N678="nulová",J678,0)</f>
        <v>0</v>
      </c>
      <c r="BJ678" s="19" t="s">
        <v>77</v>
      </c>
      <c r="BK678" s="145">
        <f>ROUND(I678*H678,2)</f>
        <v>0</v>
      </c>
      <c r="BL678" s="19" t="s">
        <v>316</v>
      </c>
      <c r="BM678" s="144" t="s">
        <v>11358</v>
      </c>
    </row>
    <row r="679" spans="2:65" s="1" customFormat="1">
      <c r="B679" s="34"/>
      <c r="D679" s="146" t="s">
        <v>222</v>
      </c>
      <c r="F679" s="147" t="s">
        <v>11359</v>
      </c>
      <c r="I679" s="148"/>
      <c r="L679" s="34"/>
      <c r="M679" s="149"/>
      <c r="T679" s="55"/>
      <c r="AT679" s="19" t="s">
        <v>222</v>
      </c>
      <c r="AU679" s="19" t="s">
        <v>236</v>
      </c>
    </row>
    <row r="680" spans="2:65" s="14" customFormat="1">
      <c r="B680" s="170"/>
      <c r="D680" s="150" t="s">
        <v>226</v>
      </c>
      <c r="E680" s="171" t="s">
        <v>19</v>
      </c>
      <c r="F680" s="172" t="s">
        <v>11360</v>
      </c>
      <c r="H680" s="171" t="s">
        <v>19</v>
      </c>
      <c r="I680" s="173"/>
      <c r="L680" s="170"/>
      <c r="M680" s="174"/>
      <c r="T680" s="175"/>
      <c r="AT680" s="171" t="s">
        <v>226</v>
      </c>
      <c r="AU680" s="171" t="s">
        <v>236</v>
      </c>
      <c r="AV680" s="14" t="s">
        <v>77</v>
      </c>
      <c r="AW680" s="14" t="s">
        <v>31</v>
      </c>
      <c r="AX680" s="14" t="s">
        <v>69</v>
      </c>
      <c r="AY680" s="171" t="s">
        <v>212</v>
      </c>
    </row>
    <row r="681" spans="2:65" s="12" customFormat="1">
      <c r="B681" s="152"/>
      <c r="D681" s="150" t="s">
        <v>226</v>
      </c>
      <c r="E681" s="153" t="s">
        <v>19</v>
      </c>
      <c r="F681" s="154" t="s">
        <v>11361</v>
      </c>
      <c r="H681" s="155">
        <v>20</v>
      </c>
      <c r="I681" s="156"/>
      <c r="L681" s="152"/>
      <c r="M681" s="157"/>
      <c r="T681" s="158"/>
      <c r="AT681" s="153" t="s">
        <v>226</v>
      </c>
      <c r="AU681" s="153" t="s">
        <v>236</v>
      </c>
      <c r="AV681" s="12" t="s">
        <v>79</v>
      </c>
      <c r="AW681" s="12" t="s">
        <v>31</v>
      </c>
      <c r="AX681" s="12" t="s">
        <v>69</v>
      </c>
      <c r="AY681" s="153" t="s">
        <v>212</v>
      </c>
    </row>
    <row r="682" spans="2:65" s="13" customFormat="1">
      <c r="B682" s="159"/>
      <c r="D682" s="150" t="s">
        <v>226</v>
      </c>
      <c r="E682" s="160" t="s">
        <v>19</v>
      </c>
      <c r="F682" s="161" t="s">
        <v>228</v>
      </c>
      <c r="H682" s="162">
        <v>20</v>
      </c>
      <c r="I682" s="163"/>
      <c r="L682" s="159"/>
      <c r="M682" s="164"/>
      <c r="T682" s="165"/>
      <c r="AT682" s="160" t="s">
        <v>226</v>
      </c>
      <c r="AU682" s="160" t="s">
        <v>236</v>
      </c>
      <c r="AV682" s="13" t="s">
        <v>229</v>
      </c>
      <c r="AW682" s="13" t="s">
        <v>31</v>
      </c>
      <c r="AX682" s="13" t="s">
        <v>77</v>
      </c>
      <c r="AY682" s="160" t="s">
        <v>212</v>
      </c>
    </row>
    <row r="683" spans="2:65" s="1" customFormat="1" ht="16.5" customHeight="1">
      <c r="B683" s="34"/>
      <c r="C683" s="133" t="s">
        <v>1226</v>
      </c>
      <c r="D683" s="133" t="s">
        <v>215</v>
      </c>
      <c r="E683" s="134" t="s">
        <v>11362</v>
      </c>
      <c r="F683" s="135" t="s">
        <v>11363</v>
      </c>
      <c r="G683" s="136" t="s">
        <v>1710</v>
      </c>
      <c r="H683" s="137">
        <v>4</v>
      </c>
      <c r="I683" s="138"/>
      <c r="J683" s="139">
        <f>ROUND(I683*H683,2)</f>
        <v>0</v>
      </c>
      <c r="K683" s="135" t="s">
        <v>219</v>
      </c>
      <c r="L683" s="34"/>
      <c r="M683" s="140" t="s">
        <v>19</v>
      </c>
      <c r="N683" s="141" t="s">
        <v>40</v>
      </c>
      <c r="P683" s="142">
        <f>O683*H683</f>
        <v>0</v>
      </c>
      <c r="Q683" s="142">
        <v>5.8819999999999997E-2</v>
      </c>
      <c r="R683" s="142">
        <f>Q683*H683</f>
        <v>0.23527999999999999</v>
      </c>
      <c r="S683" s="142">
        <v>0</v>
      </c>
      <c r="T683" s="143">
        <f>S683*H683</f>
        <v>0</v>
      </c>
      <c r="AR683" s="144" t="s">
        <v>316</v>
      </c>
      <c r="AT683" s="144" t="s">
        <v>215</v>
      </c>
      <c r="AU683" s="144" t="s">
        <v>236</v>
      </c>
      <c r="AY683" s="19" t="s">
        <v>212</v>
      </c>
      <c r="BE683" s="145">
        <f>IF(N683="základní",J683,0)</f>
        <v>0</v>
      </c>
      <c r="BF683" s="145">
        <f>IF(N683="snížená",J683,0)</f>
        <v>0</v>
      </c>
      <c r="BG683" s="145">
        <f>IF(N683="zákl. přenesená",J683,0)</f>
        <v>0</v>
      </c>
      <c r="BH683" s="145">
        <f>IF(N683="sníž. přenesená",J683,0)</f>
        <v>0</v>
      </c>
      <c r="BI683" s="145">
        <f>IF(N683="nulová",J683,0)</f>
        <v>0</v>
      </c>
      <c r="BJ683" s="19" t="s">
        <v>77</v>
      </c>
      <c r="BK683" s="145">
        <f>ROUND(I683*H683,2)</f>
        <v>0</v>
      </c>
      <c r="BL683" s="19" t="s">
        <v>316</v>
      </c>
      <c r="BM683" s="144" t="s">
        <v>11364</v>
      </c>
    </row>
    <row r="684" spans="2:65" s="1" customFormat="1">
      <c r="B684" s="34"/>
      <c r="D684" s="146" t="s">
        <v>222</v>
      </c>
      <c r="F684" s="147" t="s">
        <v>11365</v>
      </c>
      <c r="I684" s="148"/>
      <c r="L684" s="34"/>
      <c r="M684" s="149"/>
      <c r="T684" s="55"/>
      <c r="AT684" s="19" t="s">
        <v>222</v>
      </c>
      <c r="AU684" s="19" t="s">
        <v>236</v>
      </c>
    </row>
    <row r="685" spans="2:65" s="14" customFormat="1">
      <c r="B685" s="170"/>
      <c r="D685" s="150" t="s">
        <v>226</v>
      </c>
      <c r="E685" s="171" t="s">
        <v>19</v>
      </c>
      <c r="F685" s="172" t="s">
        <v>11366</v>
      </c>
      <c r="H685" s="171" t="s">
        <v>19</v>
      </c>
      <c r="I685" s="173"/>
      <c r="L685" s="170"/>
      <c r="M685" s="174"/>
      <c r="T685" s="175"/>
      <c r="AT685" s="171" t="s">
        <v>226</v>
      </c>
      <c r="AU685" s="171" t="s">
        <v>236</v>
      </c>
      <c r="AV685" s="14" t="s">
        <v>77</v>
      </c>
      <c r="AW685" s="14" t="s">
        <v>31</v>
      </c>
      <c r="AX685" s="14" t="s">
        <v>69</v>
      </c>
      <c r="AY685" s="171" t="s">
        <v>212</v>
      </c>
    </row>
    <row r="686" spans="2:65" s="12" customFormat="1">
      <c r="B686" s="152"/>
      <c r="D686" s="150" t="s">
        <v>226</v>
      </c>
      <c r="E686" s="153" t="s">
        <v>19</v>
      </c>
      <c r="F686" s="154" t="s">
        <v>11350</v>
      </c>
      <c r="H686" s="155">
        <v>4</v>
      </c>
      <c r="I686" s="156"/>
      <c r="L686" s="152"/>
      <c r="M686" s="157"/>
      <c r="T686" s="158"/>
      <c r="AT686" s="153" t="s">
        <v>226</v>
      </c>
      <c r="AU686" s="153" t="s">
        <v>236</v>
      </c>
      <c r="AV686" s="12" t="s">
        <v>79</v>
      </c>
      <c r="AW686" s="12" t="s">
        <v>31</v>
      </c>
      <c r="AX686" s="12" t="s">
        <v>69</v>
      </c>
      <c r="AY686" s="153" t="s">
        <v>212</v>
      </c>
    </row>
    <row r="687" spans="2:65" s="13" customFormat="1">
      <c r="B687" s="159"/>
      <c r="D687" s="150" t="s">
        <v>226</v>
      </c>
      <c r="E687" s="160" t="s">
        <v>19</v>
      </c>
      <c r="F687" s="161" t="s">
        <v>228</v>
      </c>
      <c r="H687" s="162">
        <v>4</v>
      </c>
      <c r="I687" s="163"/>
      <c r="L687" s="159"/>
      <c r="M687" s="164"/>
      <c r="T687" s="165"/>
      <c r="AT687" s="160" t="s">
        <v>226</v>
      </c>
      <c r="AU687" s="160" t="s">
        <v>236</v>
      </c>
      <c r="AV687" s="13" t="s">
        <v>229</v>
      </c>
      <c r="AW687" s="13" t="s">
        <v>31</v>
      </c>
      <c r="AX687" s="13" t="s">
        <v>77</v>
      </c>
      <c r="AY687" s="160" t="s">
        <v>212</v>
      </c>
    </row>
    <row r="688" spans="2:65" s="1" customFormat="1" ht="16.5" customHeight="1">
      <c r="B688" s="34"/>
      <c r="C688" s="133" t="s">
        <v>1232</v>
      </c>
      <c r="D688" s="133" t="s">
        <v>215</v>
      </c>
      <c r="E688" s="134" t="s">
        <v>11367</v>
      </c>
      <c r="F688" s="135" t="s">
        <v>11368</v>
      </c>
      <c r="G688" s="136" t="s">
        <v>1710</v>
      </c>
      <c r="H688" s="137">
        <v>5</v>
      </c>
      <c r="I688" s="138"/>
      <c r="J688" s="139">
        <f>ROUND(I688*H688,2)</f>
        <v>0</v>
      </c>
      <c r="K688" s="135" t="s">
        <v>245</v>
      </c>
      <c r="L688" s="34"/>
      <c r="M688" s="140" t="s">
        <v>19</v>
      </c>
      <c r="N688" s="141" t="s">
        <v>40</v>
      </c>
      <c r="P688" s="142">
        <f>O688*H688</f>
        <v>0</v>
      </c>
      <c r="Q688" s="142">
        <v>5.8819999999999997E-2</v>
      </c>
      <c r="R688" s="142">
        <f>Q688*H688</f>
        <v>0.29409999999999997</v>
      </c>
      <c r="S688" s="142">
        <v>0</v>
      </c>
      <c r="T688" s="143">
        <f>S688*H688</f>
        <v>0</v>
      </c>
      <c r="AR688" s="144" t="s">
        <v>316</v>
      </c>
      <c r="AT688" s="144" t="s">
        <v>215</v>
      </c>
      <c r="AU688" s="144" t="s">
        <v>236</v>
      </c>
      <c r="AY688" s="19" t="s">
        <v>212</v>
      </c>
      <c r="BE688" s="145">
        <f>IF(N688="základní",J688,0)</f>
        <v>0</v>
      </c>
      <c r="BF688" s="145">
        <f>IF(N688="snížená",J688,0)</f>
        <v>0</v>
      </c>
      <c r="BG688" s="145">
        <f>IF(N688="zákl. přenesená",J688,0)</f>
        <v>0</v>
      </c>
      <c r="BH688" s="145">
        <f>IF(N688="sníž. přenesená",J688,0)</f>
        <v>0</v>
      </c>
      <c r="BI688" s="145">
        <f>IF(N688="nulová",J688,0)</f>
        <v>0</v>
      </c>
      <c r="BJ688" s="19" t="s">
        <v>77</v>
      </c>
      <c r="BK688" s="145">
        <f>ROUND(I688*H688,2)</f>
        <v>0</v>
      </c>
      <c r="BL688" s="19" t="s">
        <v>316</v>
      </c>
      <c r="BM688" s="144" t="s">
        <v>11369</v>
      </c>
    </row>
    <row r="689" spans="2:65" s="14" customFormat="1">
      <c r="B689" s="170"/>
      <c r="D689" s="150" t="s">
        <v>226</v>
      </c>
      <c r="E689" s="171" t="s">
        <v>19</v>
      </c>
      <c r="F689" s="172" t="s">
        <v>11370</v>
      </c>
      <c r="H689" s="171" t="s">
        <v>19</v>
      </c>
      <c r="I689" s="173"/>
      <c r="L689" s="170"/>
      <c r="M689" s="174"/>
      <c r="T689" s="175"/>
      <c r="AT689" s="171" t="s">
        <v>226</v>
      </c>
      <c r="AU689" s="171" t="s">
        <v>236</v>
      </c>
      <c r="AV689" s="14" t="s">
        <v>77</v>
      </c>
      <c r="AW689" s="14" t="s">
        <v>31</v>
      </c>
      <c r="AX689" s="14" t="s">
        <v>69</v>
      </c>
      <c r="AY689" s="171" t="s">
        <v>212</v>
      </c>
    </row>
    <row r="690" spans="2:65" s="12" customFormat="1">
      <c r="B690" s="152"/>
      <c r="D690" s="150" t="s">
        <v>226</v>
      </c>
      <c r="E690" s="153" t="s">
        <v>19</v>
      </c>
      <c r="F690" s="154" t="s">
        <v>11371</v>
      </c>
      <c r="H690" s="155">
        <v>5</v>
      </c>
      <c r="I690" s="156"/>
      <c r="L690" s="152"/>
      <c r="M690" s="157"/>
      <c r="T690" s="158"/>
      <c r="AT690" s="153" t="s">
        <v>226</v>
      </c>
      <c r="AU690" s="153" t="s">
        <v>236</v>
      </c>
      <c r="AV690" s="12" t="s">
        <v>79</v>
      </c>
      <c r="AW690" s="12" t="s">
        <v>31</v>
      </c>
      <c r="AX690" s="12" t="s">
        <v>69</v>
      </c>
      <c r="AY690" s="153" t="s">
        <v>212</v>
      </c>
    </row>
    <row r="691" spans="2:65" s="13" customFormat="1">
      <c r="B691" s="159"/>
      <c r="D691" s="150" t="s">
        <v>226</v>
      </c>
      <c r="E691" s="160" t="s">
        <v>19</v>
      </c>
      <c r="F691" s="161" t="s">
        <v>228</v>
      </c>
      <c r="H691" s="162">
        <v>5</v>
      </c>
      <c r="I691" s="163"/>
      <c r="L691" s="159"/>
      <c r="M691" s="164"/>
      <c r="T691" s="165"/>
      <c r="AT691" s="160" t="s">
        <v>226</v>
      </c>
      <c r="AU691" s="160" t="s">
        <v>236</v>
      </c>
      <c r="AV691" s="13" t="s">
        <v>229</v>
      </c>
      <c r="AW691" s="13" t="s">
        <v>31</v>
      </c>
      <c r="AX691" s="13" t="s">
        <v>77</v>
      </c>
      <c r="AY691" s="160" t="s">
        <v>212</v>
      </c>
    </row>
    <row r="692" spans="2:65" s="1" customFormat="1" ht="16.5" customHeight="1">
      <c r="B692" s="34"/>
      <c r="C692" s="133" t="s">
        <v>1240</v>
      </c>
      <c r="D692" s="133" t="s">
        <v>215</v>
      </c>
      <c r="E692" s="134" t="s">
        <v>11372</v>
      </c>
      <c r="F692" s="135" t="s">
        <v>11373</v>
      </c>
      <c r="G692" s="136" t="s">
        <v>624</v>
      </c>
      <c r="H692" s="137">
        <v>2</v>
      </c>
      <c r="I692" s="138"/>
      <c r="J692" s="139">
        <f>ROUND(I692*H692,2)</f>
        <v>0</v>
      </c>
      <c r="K692" s="135" t="s">
        <v>245</v>
      </c>
      <c r="L692" s="34"/>
      <c r="M692" s="140" t="s">
        <v>19</v>
      </c>
      <c r="N692" s="141" t="s">
        <v>40</v>
      </c>
      <c r="P692" s="142">
        <f>O692*H692</f>
        <v>0</v>
      </c>
      <c r="Q692" s="142">
        <v>9.2000000000000003E-4</v>
      </c>
      <c r="R692" s="142">
        <f>Q692*H692</f>
        <v>1.8400000000000001E-3</v>
      </c>
      <c r="S692" s="142">
        <v>0</v>
      </c>
      <c r="T692" s="143">
        <f>S692*H692</f>
        <v>0</v>
      </c>
      <c r="AR692" s="144" t="s">
        <v>316</v>
      </c>
      <c r="AT692" s="144" t="s">
        <v>215</v>
      </c>
      <c r="AU692" s="144" t="s">
        <v>236</v>
      </c>
      <c r="AY692" s="19" t="s">
        <v>212</v>
      </c>
      <c r="BE692" s="145">
        <f>IF(N692="základní",J692,0)</f>
        <v>0</v>
      </c>
      <c r="BF692" s="145">
        <f>IF(N692="snížená",J692,0)</f>
        <v>0</v>
      </c>
      <c r="BG692" s="145">
        <f>IF(N692="zákl. přenesená",J692,0)</f>
        <v>0</v>
      </c>
      <c r="BH692" s="145">
        <f>IF(N692="sníž. přenesená",J692,0)</f>
        <v>0</v>
      </c>
      <c r="BI692" s="145">
        <f>IF(N692="nulová",J692,0)</f>
        <v>0</v>
      </c>
      <c r="BJ692" s="19" t="s">
        <v>77</v>
      </c>
      <c r="BK692" s="145">
        <f>ROUND(I692*H692,2)</f>
        <v>0</v>
      </c>
      <c r="BL692" s="19" t="s">
        <v>316</v>
      </c>
      <c r="BM692" s="144" t="s">
        <v>11374</v>
      </c>
    </row>
    <row r="693" spans="2:65" s="14" customFormat="1">
      <c r="B693" s="170"/>
      <c r="D693" s="150" t="s">
        <v>226</v>
      </c>
      <c r="E693" s="171" t="s">
        <v>19</v>
      </c>
      <c r="F693" s="172" t="s">
        <v>11104</v>
      </c>
      <c r="H693" s="171" t="s">
        <v>19</v>
      </c>
      <c r="I693" s="173"/>
      <c r="L693" s="170"/>
      <c r="M693" s="174"/>
      <c r="T693" s="175"/>
      <c r="AT693" s="171" t="s">
        <v>226</v>
      </c>
      <c r="AU693" s="171" t="s">
        <v>236</v>
      </c>
      <c r="AV693" s="14" t="s">
        <v>77</v>
      </c>
      <c r="AW693" s="14" t="s">
        <v>31</v>
      </c>
      <c r="AX693" s="14" t="s">
        <v>69</v>
      </c>
      <c r="AY693" s="171" t="s">
        <v>212</v>
      </c>
    </row>
    <row r="694" spans="2:65" s="12" customFormat="1">
      <c r="B694" s="152"/>
      <c r="D694" s="150" t="s">
        <v>226</v>
      </c>
      <c r="E694" s="153" t="s">
        <v>19</v>
      </c>
      <c r="F694" s="154" t="s">
        <v>11375</v>
      </c>
      <c r="H694" s="155">
        <v>2</v>
      </c>
      <c r="I694" s="156"/>
      <c r="L694" s="152"/>
      <c r="M694" s="157"/>
      <c r="T694" s="158"/>
      <c r="AT694" s="153" t="s">
        <v>226</v>
      </c>
      <c r="AU694" s="153" t="s">
        <v>236</v>
      </c>
      <c r="AV694" s="12" t="s">
        <v>79</v>
      </c>
      <c r="AW694" s="12" t="s">
        <v>31</v>
      </c>
      <c r="AX694" s="12" t="s">
        <v>69</v>
      </c>
      <c r="AY694" s="153" t="s">
        <v>212</v>
      </c>
    </row>
    <row r="695" spans="2:65" s="13" customFormat="1">
      <c r="B695" s="159"/>
      <c r="D695" s="150" t="s">
        <v>226</v>
      </c>
      <c r="E695" s="160" t="s">
        <v>19</v>
      </c>
      <c r="F695" s="161" t="s">
        <v>228</v>
      </c>
      <c r="H695" s="162">
        <v>2</v>
      </c>
      <c r="I695" s="163"/>
      <c r="L695" s="159"/>
      <c r="M695" s="164"/>
      <c r="T695" s="165"/>
      <c r="AT695" s="160" t="s">
        <v>226</v>
      </c>
      <c r="AU695" s="160" t="s">
        <v>236</v>
      </c>
      <c r="AV695" s="13" t="s">
        <v>229</v>
      </c>
      <c r="AW695" s="13" t="s">
        <v>31</v>
      </c>
      <c r="AX695" s="13" t="s">
        <v>77</v>
      </c>
      <c r="AY695" s="160" t="s">
        <v>212</v>
      </c>
    </row>
    <row r="696" spans="2:65" s="1" customFormat="1" ht="16.5" customHeight="1">
      <c r="B696" s="34"/>
      <c r="C696" s="133" t="s">
        <v>1254</v>
      </c>
      <c r="D696" s="133" t="s">
        <v>215</v>
      </c>
      <c r="E696" s="134" t="s">
        <v>11376</v>
      </c>
      <c r="F696" s="135" t="s">
        <v>11377</v>
      </c>
      <c r="G696" s="136" t="s">
        <v>624</v>
      </c>
      <c r="H696" s="137">
        <v>16</v>
      </c>
      <c r="I696" s="138"/>
      <c r="J696" s="139">
        <f>ROUND(I696*H696,2)</f>
        <v>0</v>
      </c>
      <c r="K696" s="135" t="s">
        <v>245</v>
      </c>
      <c r="L696" s="34"/>
      <c r="M696" s="140" t="s">
        <v>19</v>
      </c>
      <c r="N696" s="141" t="s">
        <v>40</v>
      </c>
      <c r="P696" s="142">
        <f>O696*H696</f>
        <v>0</v>
      </c>
      <c r="Q696" s="142">
        <v>9.2000000000000003E-4</v>
      </c>
      <c r="R696" s="142">
        <f>Q696*H696</f>
        <v>1.472E-2</v>
      </c>
      <c r="S696" s="142">
        <v>0</v>
      </c>
      <c r="T696" s="143">
        <f>S696*H696</f>
        <v>0</v>
      </c>
      <c r="AR696" s="144" t="s">
        <v>316</v>
      </c>
      <c r="AT696" s="144" t="s">
        <v>215</v>
      </c>
      <c r="AU696" s="144" t="s">
        <v>236</v>
      </c>
      <c r="AY696" s="19" t="s">
        <v>212</v>
      </c>
      <c r="BE696" s="145">
        <f>IF(N696="základní",J696,0)</f>
        <v>0</v>
      </c>
      <c r="BF696" s="145">
        <f>IF(N696="snížená",J696,0)</f>
        <v>0</v>
      </c>
      <c r="BG696" s="145">
        <f>IF(N696="zákl. přenesená",J696,0)</f>
        <v>0</v>
      </c>
      <c r="BH696" s="145">
        <f>IF(N696="sníž. přenesená",J696,0)</f>
        <v>0</v>
      </c>
      <c r="BI696" s="145">
        <f>IF(N696="nulová",J696,0)</f>
        <v>0</v>
      </c>
      <c r="BJ696" s="19" t="s">
        <v>77</v>
      </c>
      <c r="BK696" s="145">
        <f>ROUND(I696*H696,2)</f>
        <v>0</v>
      </c>
      <c r="BL696" s="19" t="s">
        <v>316</v>
      </c>
      <c r="BM696" s="144" t="s">
        <v>11378</v>
      </c>
    </row>
    <row r="697" spans="2:65" s="14" customFormat="1">
      <c r="B697" s="170"/>
      <c r="D697" s="150" t="s">
        <v>226</v>
      </c>
      <c r="E697" s="171" t="s">
        <v>19</v>
      </c>
      <c r="F697" s="172" t="s">
        <v>11098</v>
      </c>
      <c r="H697" s="171" t="s">
        <v>19</v>
      </c>
      <c r="I697" s="173"/>
      <c r="L697" s="170"/>
      <c r="M697" s="174"/>
      <c r="T697" s="175"/>
      <c r="AT697" s="171" t="s">
        <v>226</v>
      </c>
      <c r="AU697" s="171" t="s">
        <v>236</v>
      </c>
      <c r="AV697" s="14" t="s">
        <v>77</v>
      </c>
      <c r="AW697" s="14" t="s">
        <v>31</v>
      </c>
      <c r="AX697" s="14" t="s">
        <v>69</v>
      </c>
      <c r="AY697" s="171" t="s">
        <v>212</v>
      </c>
    </row>
    <row r="698" spans="2:65" s="12" customFormat="1">
      <c r="B698" s="152"/>
      <c r="D698" s="150" t="s">
        <v>226</v>
      </c>
      <c r="E698" s="153" t="s">
        <v>19</v>
      </c>
      <c r="F698" s="154" t="s">
        <v>11379</v>
      </c>
      <c r="H698" s="155">
        <v>16</v>
      </c>
      <c r="I698" s="156"/>
      <c r="L698" s="152"/>
      <c r="M698" s="157"/>
      <c r="T698" s="158"/>
      <c r="AT698" s="153" t="s">
        <v>226</v>
      </c>
      <c r="AU698" s="153" t="s">
        <v>236</v>
      </c>
      <c r="AV698" s="12" t="s">
        <v>79</v>
      </c>
      <c r="AW698" s="12" t="s">
        <v>31</v>
      </c>
      <c r="AX698" s="12" t="s">
        <v>69</v>
      </c>
      <c r="AY698" s="153" t="s">
        <v>212</v>
      </c>
    </row>
    <row r="699" spans="2:65" s="13" customFormat="1">
      <c r="B699" s="159"/>
      <c r="D699" s="150" t="s">
        <v>226</v>
      </c>
      <c r="E699" s="160" t="s">
        <v>19</v>
      </c>
      <c r="F699" s="161" t="s">
        <v>228</v>
      </c>
      <c r="H699" s="162">
        <v>16</v>
      </c>
      <c r="I699" s="163"/>
      <c r="L699" s="159"/>
      <c r="M699" s="164"/>
      <c r="T699" s="165"/>
      <c r="AT699" s="160" t="s">
        <v>226</v>
      </c>
      <c r="AU699" s="160" t="s">
        <v>236</v>
      </c>
      <c r="AV699" s="13" t="s">
        <v>229</v>
      </c>
      <c r="AW699" s="13" t="s">
        <v>31</v>
      </c>
      <c r="AX699" s="13" t="s">
        <v>77</v>
      </c>
      <c r="AY699" s="160" t="s">
        <v>212</v>
      </c>
    </row>
    <row r="700" spans="2:65" s="1" customFormat="1" ht="16.5" customHeight="1">
      <c r="B700" s="34"/>
      <c r="C700" s="133" t="s">
        <v>1268</v>
      </c>
      <c r="D700" s="133" t="s">
        <v>215</v>
      </c>
      <c r="E700" s="134" t="s">
        <v>11380</v>
      </c>
      <c r="F700" s="135" t="s">
        <v>10516</v>
      </c>
      <c r="G700" s="136" t="s">
        <v>624</v>
      </c>
      <c r="H700" s="137">
        <v>8</v>
      </c>
      <c r="I700" s="138"/>
      <c r="J700" s="139">
        <f>ROUND(I700*H700,2)</f>
        <v>0</v>
      </c>
      <c r="K700" s="135" t="s">
        <v>245</v>
      </c>
      <c r="L700" s="34"/>
      <c r="M700" s="140" t="s">
        <v>19</v>
      </c>
      <c r="N700" s="141" t="s">
        <v>40</v>
      </c>
      <c r="P700" s="142">
        <f>O700*H700</f>
        <v>0</v>
      </c>
      <c r="Q700" s="142">
        <v>0</v>
      </c>
      <c r="R700" s="142">
        <f>Q700*H700</f>
        <v>0</v>
      </c>
      <c r="S700" s="142">
        <v>0</v>
      </c>
      <c r="T700" s="143">
        <f>S700*H700</f>
        <v>0</v>
      </c>
      <c r="AR700" s="144" t="s">
        <v>316</v>
      </c>
      <c r="AT700" s="144" t="s">
        <v>215</v>
      </c>
      <c r="AU700" s="144" t="s">
        <v>236</v>
      </c>
      <c r="AY700" s="19" t="s">
        <v>212</v>
      </c>
      <c r="BE700" s="145">
        <f>IF(N700="základní",J700,0)</f>
        <v>0</v>
      </c>
      <c r="BF700" s="145">
        <f>IF(N700="snížená",J700,0)</f>
        <v>0</v>
      </c>
      <c r="BG700" s="145">
        <f>IF(N700="zákl. přenesená",J700,0)</f>
        <v>0</v>
      </c>
      <c r="BH700" s="145">
        <f>IF(N700="sníž. přenesená",J700,0)</f>
        <v>0</v>
      </c>
      <c r="BI700" s="145">
        <f>IF(N700="nulová",J700,0)</f>
        <v>0</v>
      </c>
      <c r="BJ700" s="19" t="s">
        <v>77</v>
      </c>
      <c r="BK700" s="145">
        <f>ROUND(I700*H700,2)</f>
        <v>0</v>
      </c>
      <c r="BL700" s="19" t="s">
        <v>316</v>
      </c>
      <c r="BM700" s="144" t="s">
        <v>11381</v>
      </c>
    </row>
    <row r="701" spans="2:65" s="1" customFormat="1" ht="19.5">
      <c r="B701" s="34"/>
      <c r="D701" s="150" t="s">
        <v>224</v>
      </c>
      <c r="F701" s="151" t="s">
        <v>11382</v>
      </c>
      <c r="I701" s="148"/>
      <c r="L701" s="34"/>
      <c r="M701" s="149"/>
      <c r="T701" s="55"/>
      <c r="AT701" s="19" t="s">
        <v>224</v>
      </c>
      <c r="AU701" s="19" t="s">
        <v>236</v>
      </c>
    </row>
    <row r="702" spans="2:65" s="14" customFormat="1">
      <c r="B702" s="170"/>
      <c r="D702" s="150" t="s">
        <v>226</v>
      </c>
      <c r="E702" s="171" t="s">
        <v>19</v>
      </c>
      <c r="F702" s="172" t="s">
        <v>11383</v>
      </c>
      <c r="H702" s="171" t="s">
        <v>19</v>
      </c>
      <c r="I702" s="173"/>
      <c r="L702" s="170"/>
      <c r="M702" s="174"/>
      <c r="T702" s="175"/>
      <c r="AT702" s="171" t="s">
        <v>226</v>
      </c>
      <c r="AU702" s="171" t="s">
        <v>236</v>
      </c>
      <c r="AV702" s="14" t="s">
        <v>77</v>
      </c>
      <c r="AW702" s="14" t="s">
        <v>31</v>
      </c>
      <c r="AX702" s="14" t="s">
        <v>69</v>
      </c>
      <c r="AY702" s="171" t="s">
        <v>212</v>
      </c>
    </row>
    <row r="703" spans="2:65" s="12" customFormat="1">
      <c r="B703" s="152"/>
      <c r="D703" s="150" t="s">
        <v>226</v>
      </c>
      <c r="E703" s="153" t="s">
        <v>19</v>
      </c>
      <c r="F703" s="154" t="s">
        <v>11294</v>
      </c>
      <c r="H703" s="155">
        <v>1</v>
      </c>
      <c r="I703" s="156"/>
      <c r="L703" s="152"/>
      <c r="M703" s="157"/>
      <c r="T703" s="158"/>
      <c r="AT703" s="153" t="s">
        <v>226</v>
      </c>
      <c r="AU703" s="153" t="s">
        <v>236</v>
      </c>
      <c r="AV703" s="12" t="s">
        <v>79</v>
      </c>
      <c r="AW703" s="12" t="s">
        <v>31</v>
      </c>
      <c r="AX703" s="12" t="s">
        <v>69</v>
      </c>
      <c r="AY703" s="153" t="s">
        <v>212</v>
      </c>
    </row>
    <row r="704" spans="2:65" s="12" customFormat="1">
      <c r="B704" s="152"/>
      <c r="D704" s="150" t="s">
        <v>226</v>
      </c>
      <c r="E704" s="153" t="s">
        <v>19</v>
      </c>
      <c r="F704" s="154" t="s">
        <v>11295</v>
      </c>
      <c r="H704" s="155">
        <v>1</v>
      </c>
      <c r="I704" s="156"/>
      <c r="L704" s="152"/>
      <c r="M704" s="157"/>
      <c r="T704" s="158"/>
      <c r="AT704" s="153" t="s">
        <v>226</v>
      </c>
      <c r="AU704" s="153" t="s">
        <v>236</v>
      </c>
      <c r="AV704" s="12" t="s">
        <v>79</v>
      </c>
      <c r="AW704" s="12" t="s">
        <v>31</v>
      </c>
      <c r="AX704" s="12" t="s">
        <v>69</v>
      </c>
      <c r="AY704" s="153" t="s">
        <v>212</v>
      </c>
    </row>
    <row r="705" spans="2:65" s="12" customFormat="1">
      <c r="B705" s="152"/>
      <c r="D705" s="150" t="s">
        <v>226</v>
      </c>
      <c r="E705" s="153" t="s">
        <v>19</v>
      </c>
      <c r="F705" s="154" t="s">
        <v>11296</v>
      </c>
      <c r="H705" s="155">
        <v>2</v>
      </c>
      <c r="I705" s="156"/>
      <c r="L705" s="152"/>
      <c r="M705" s="157"/>
      <c r="T705" s="158"/>
      <c r="AT705" s="153" t="s">
        <v>226</v>
      </c>
      <c r="AU705" s="153" t="s">
        <v>236</v>
      </c>
      <c r="AV705" s="12" t="s">
        <v>79</v>
      </c>
      <c r="AW705" s="12" t="s">
        <v>31</v>
      </c>
      <c r="AX705" s="12" t="s">
        <v>69</v>
      </c>
      <c r="AY705" s="153" t="s">
        <v>212</v>
      </c>
    </row>
    <row r="706" spans="2:65" s="12" customFormat="1">
      <c r="B706" s="152"/>
      <c r="D706" s="150" t="s">
        <v>226</v>
      </c>
      <c r="E706" s="153" t="s">
        <v>19</v>
      </c>
      <c r="F706" s="154" t="s">
        <v>8746</v>
      </c>
      <c r="H706" s="155">
        <v>1</v>
      </c>
      <c r="I706" s="156"/>
      <c r="L706" s="152"/>
      <c r="M706" s="157"/>
      <c r="T706" s="158"/>
      <c r="AT706" s="153" t="s">
        <v>226</v>
      </c>
      <c r="AU706" s="153" t="s">
        <v>236</v>
      </c>
      <c r="AV706" s="12" t="s">
        <v>79</v>
      </c>
      <c r="AW706" s="12" t="s">
        <v>31</v>
      </c>
      <c r="AX706" s="12" t="s">
        <v>69</v>
      </c>
      <c r="AY706" s="153" t="s">
        <v>212</v>
      </c>
    </row>
    <row r="707" spans="2:65" s="12" customFormat="1">
      <c r="B707" s="152"/>
      <c r="D707" s="150" t="s">
        <v>226</v>
      </c>
      <c r="E707" s="153" t="s">
        <v>19</v>
      </c>
      <c r="F707" s="154" t="s">
        <v>8752</v>
      </c>
      <c r="H707" s="155">
        <v>1</v>
      </c>
      <c r="I707" s="156"/>
      <c r="L707" s="152"/>
      <c r="M707" s="157"/>
      <c r="T707" s="158"/>
      <c r="AT707" s="153" t="s">
        <v>226</v>
      </c>
      <c r="AU707" s="153" t="s">
        <v>236</v>
      </c>
      <c r="AV707" s="12" t="s">
        <v>79</v>
      </c>
      <c r="AW707" s="12" t="s">
        <v>31</v>
      </c>
      <c r="AX707" s="12" t="s">
        <v>69</v>
      </c>
      <c r="AY707" s="153" t="s">
        <v>212</v>
      </c>
    </row>
    <row r="708" spans="2:65" s="12" customFormat="1">
      <c r="B708" s="152"/>
      <c r="D708" s="150" t="s">
        <v>226</v>
      </c>
      <c r="E708" s="153" t="s">
        <v>19</v>
      </c>
      <c r="F708" s="154" t="s">
        <v>8757</v>
      </c>
      <c r="H708" s="155">
        <v>1</v>
      </c>
      <c r="I708" s="156"/>
      <c r="L708" s="152"/>
      <c r="M708" s="157"/>
      <c r="T708" s="158"/>
      <c r="AT708" s="153" t="s">
        <v>226</v>
      </c>
      <c r="AU708" s="153" t="s">
        <v>236</v>
      </c>
      <c r="AV708" s="12" t="s">
        <v>79</v>
      </c>
      <c r="AW708" s="12" t="s">
        <v>31</v>
      </c>
      <c r="AX708" s="12" t="s">
        <v>69</v>
      </c>
      <c r="AY708" s="153" t="s">
        <v>212</v>
      </c>
    </row>
    <row r="709" spans="2:65" s="12" customFormat="1">
      <c r="B709" s="152"/>
      <c r="D709" s="150" t="s">
        <v>226</v>
      </c>
      <c r="E709" s="153" t="s">
        <v>19</v>
      </c>
      <c r="F709" s="154" t="s">
        <v>8747</v>
      </c>
      <c r="H709" s="155">
        <v>1</v>
      </c>
      <c r="I709" s="156"/>
      <c r="L709" s="152"/>
      <c r="M709" s="157"/>
      <c r="T709" s="158"/>
      <c r="AT709" s="153" t="s">
        <v>226</v>
      </c>
      <c r="AU709" s="153" t="s">
        <v>236</v>
      </c>
      <c r="AV709" s="12" t="s">
        <v>79</v>
      </c>
      <c r="AW709" s="12" t="s">
        <v>31</v>
      </c>
      <c r="AX709" s="12" t="s">
        <v>69</v>
      </c>
      <c r="AY709" s="153" t="s">
        <v>212</v>
      </c>
    </row>
    <row r="710" spans="2:65" s="13" customFormat="1">
      <c r="B710" s="159"/>
      <c r="D710" s="150" t="s">
        <v>226</v>
      </c>
      <c r="E710" s="160" t="s">
        <v>19</v>
      </c>
      <c r="F710" s="161" t="s">
        <v>228</v>
      </c>
      <c r="H710" s="162">
        <v>8</v>
      </c>
      <c r="I710" s="163"/>
      <c r="L710" s="159"/>
      <c r="M710" s="164"/>
      <c r="T710" s="165"/>
      <c r="AT710" s="160" t="s">
        <v>226</v>
      </c>
      <c r="AU710" s="160" t="s">
        <v>236</v>
      </c>
      <c r="AV710" s="13" t="s">
        <v>229</v>
      </c>
      <c r="AW710" s="13" t="s">
        <v>31</v>
      </c>
      <c r="AX710" s="13" t="s">
        <v>77</v>
      </c>
      <c r="AY710" s="160" t="s">
        <v>212</v>
      </c>
    </row>
    <row r="711" spans="2:65" s="1" customFormat="1" ht="16.5" customHeight="1">
      <c r="B711" s="34"/>
      <c r="C711" s="133" t="s">
        <v>1281</v>
      </c>
      <c r="D711" s="133" t="s">
        <v>215</v>
      </c>
      <c r="E711" s="134" t="s">
        <v>11384</v>
      </c>
      <c r="F711" s="135" t="s">
        <v>11385</v>
      </c>
      <c r="G711" s="136" t="s">
        <v>624</v>
      </c>
      <c r="H711" s="137">
        <v>8</v>
      </c>
      <c r="I711" s="138"/>
      <c r="J711" s="139">
        <f>ROUND(I711*H711,2)</f>
        <v>0</v>
      </c>
      <c r="K711" s="135" t="s">
        <v>245</v>
      </c>
      <c r="L711" s="34"/>
      <c r="M711" s="140" t="s">
        <v>19</v>
      </c>
      <c r="N711" s="141" t="s">
        <v>40</v>
      </c>
      <c r="P711" s="142">
        <f>O711*H711</f>
        <v>0</v>
      </c>
      <c r="Q711" s="142">
        <v>0</v>
      </c>
      <c r="R711" s="142">
        <f>Q711*H711</f>
        <v>0</v>
      </c>
      <c r="S711" s="142">
        <v>0</v>
      </c>
      <c r="T711" s="143">
        <f>S711*H711</f>
        <v>0</v>
      </c>
      <c r="AR711" s="144" t="s">
        <v>316</v>
      </c>
      <c r="AT711" s="144" t="s">
        <v>215</v>
      </c>
      <c r="AU711" s="144" t="s">
        <v>236</v>
      </c>
      <c r="AY711" s="19" t="s">
        <v>212</v>
      </c>
      <c r="BE711" s="145">
        <f>IF(N711="základní",J711,0)</f>
        <v>0</v>
      </c>
      <c r="BF711" s="145">
        <f>IF(N711="snížená",J711,0)</f>
        <v>0</v>
      </c>
      <c r="BG711" s="145">
        <f>IF(N711="zákl. přenesená",J711,0)</f>
        <v>0</v>
      </c>
      <c r="BH711" s="145">
        <f>IF(N711="sníž. přenesená",J711,0)</f>
        <v>0</v>
      </c>
      <c r="BI711" s="145">
        <f>IF(N711="nulová",J711,0)</f>
        <v>0</v>
      </c>
      <c r="BJ711" s="19" t="s">
        <v>77</v>
      </c>
      <c r="BK711" s="145">
        <f>ROUND(I711*H711,2)</f>
        <v>0</v>
      </c>
      <c r="BL711" s="19" t="s">
        <v>316</v>
      </c>
      <c r="BM711" s="144" t="s">
        <v>11386</v>
      </c>
    </row>
    <row r="712" spans="2:65" s="1" customFormat="1" ht="19.5">
      <c r="B712" s="34"/>
      <c r="D712" s="150" t="s">
        <v>224</v>
      </c>
      <c r="F712" s="151" t="s">
        <v>11382</v>
      </c>
      <c r="I712" s="148"/>
      <c r="L712" s="34"/>
      <c r="M712" s="149"/>
      <c r="T712" s="55"/>
      <c r="AT712" s="19" t="s">
        <v>224</v>
      </c>
      <c r="AU712" s="19" t="s">
        <v>236</v>
      </c>
    </row>
    <row r="713" spans="2:65" s="14" customFormat="1">
      <c r="B713" s="170"/>
      <c r="D713" s="150" t="s">
        <v>226</v>
      </c>
      <c r="E713" s="171" t="s">
        <v>19</v>
      </c>
      <c r="F713" s="172" t="s">
        <v>11387</v>
      </c>
      <c r="H713" s="171" t="s">
        <v>19</v>
      </c>
      <c r="I713" s="173"/>
      <c r="L713" s="170"/>
      <c r="M713" s="174"/>
      <c r="T713" s="175"/>
      <c r="AT713" s="171" t="s">
        <v>226</v>
      </c>
      <c r="AU713" s="171" t="s">
        <v>236</v>
      </c>
      <c r="AV713" s="14" t="s">
        <v>77</v>
      </c>
      <c r="AW713" s="14" t="s">
        <v>31</v>
      </c>
      <c r="AX713" s="14" t="s">
        <v>69</v>
      </c>
      <c r="AY713" s="171" t="s">
        <v>212</v>
      </c>
    </row>
    <row r="714" spans="2:65" s="12" customFormat="1">
      <c r="B714" s="152"/>
      <c r="D714" s="150" t="s">
        <v>226</v>
      </c>
      <c r="E714" s="153" t="s">
        <v>19</v>
      </c>
      <c r="F714" s="154" t="s">
        <v>11294</v>
      </c>
      <c r="H714" s="155">
        <v>1</v>
      </c>
      <c r="I714" s="156"/>
      <c r="L714" s="152"/>
      <c r="M714" s="157"/>
      <c r="T714" s="158"/>
      <c r="AT714" s="153" t="s">
        <v>226</v>
      </c>
      <c r="AU714" s="153" t="s">
        <v>236</v>
      </c>
      <c r="AV714" s="12" t="s">
        <v>79</v>
      </c>
      <c r="AW714" s="12" t="s">
        <v>31</v>
      </c>
      <c r="AX714" s="12" t="s">
        <v>69</v>
      </c>
      <c r="AY714" s="153" t="s">
        <v>212</v>
      </c>
    </row>
    <row r="715" spans="2:65" s="12" customFormat="1">
      <c r="B715" s="152"/>
      <c r="D715" s="150" t="s">
        <v>226</v>
      </c>
      <c r="E715" s="153" t="s">
        <v>19</v>
      </c>
      <c r="F715" s="154" t="s">
        <v>11295</v>
      </c>
      <c r="H715" s="155">
        <v>1</v>
      </c>
      <c r="I715" s="156"/>
      <c r="L715" s="152"/>
      <c r="M715" s="157"/>
      <c r="T715" s="158"/>
      <c r="AT715" s="153" t="s">
        <v>226</v>
      </c>
      <c r="AU715" s="153" t="s">
        <v>236</v>
      </c>
      <c r="AV715" s="12" t="s">
        <v>79</v>
      </c>
      <c r="AW715" s="12" t="s">
        <v>31</v>
      </c>
      <c r="AX715" s="12" t="s">
        <v>69</v>
      </c>
      <c r="AY715" s="153" t="s">
        <v>212</v>
      </c>
    </row>
    <row r="716" spans="2:65" s="12" customFormat="1">
      <c r="B716" s="152"/>
      <c r="D716" s="150" t="s">
        <v>226</v>
      </c>
      <c r="E716" s="153" t="s">
        <v>19</v>
      </c>
      <c r="F716" s="154" t="s">
        <v>11296</v>
      </c>
      <c r="H716" s="155">
        <v>2</v>
      </c>
      <c r="I716" s="156"/>
      <c r="L716" s="152"/>
      <c r="M716" s="157"/>
      <c r="T716" s="158"/>
      <c r="AT716" s="153" t="s">
        <v>226</v>
      </c>
      <c r="AU716" s="153" t="s">
        <v>236</v>
      </c>
      <c r="AV716" s="12" t="s">
        <v>79</v>
      </c>
      <c r="AW716" s="12" t="s">
        <v>31</v>
      </c>
      <c r="AX716" s="12" t="s">
        <v>69</v>
      </c>
      <c r="AY716" s="153" t="s">
        <v>212</v>
      </c>
    </row>
    <row r="717" spans="2:65" s="12" customFormat="1">
      <c r="B717" s="152"/>
      <c r="D717" s="150" t="s">
        <v>226</v>
      </c>
      <c r="E717" s="153" t="s">
        <v>19</v>
      </c>
      <c r="F717" s="154" t="s">
        <v>8746</v>
      </c>
      <c r="H717" s="155">
        <v>1</v>
      </c>
      <c r="I717" s="156"/>
      <c r="L717" s="152"/>
      <c r="M717" s="157"/>
      <c r="T717" s="158"/>
      <c r="AT717" s="153" t="s">
        <v>226</v>
      </c>
      <c r="AU717" s="153" t="s">
        <v>236</v>
      </c>
      <c r="AV717" s="12" t="s">
        <v>79</v>
      </c>
      <c r="AW717" s="12" t="s">
        <v>31</v>
      </c>
      <c r="AX717" s="12" t="s">
        <v>69</v>
      </c>
      <c r="AY717" s="153" t="s">
        <v>212</v>
      </c>
    </row>
    <row r="718" spans="2:65" s="12" customFormat="1">
      <c r="B718" s="152"/>
      <c r="D718" s="150" t="s">
        <v>226</v>
      </c>
      <c r="E718" s="153" t="s">
        <v>19</v>
      </c>
      <c r="F718" s="154" t="s">
        <v>8752</v>
      </c>
      <c r="H718" s="155">
        <v>1</v>
      </c>
      <c r="I718" s="156"/>
      <c r="L718" s="152"/>
      <c r="M718" s="157"/>
      <c r="T718" s="158"/>
      <c r="AT718" s="153" t="s">
        <v>226</v>
      </c>
      <c r="AU718" s="153" t="s">
        <v>236</v>
      </c>
      <c r="AV718" s="12" t="s">
        <v>79</v>
      </c>
      <c r="AW718" s="12" t="s">
        <v>31</v>
      </c>
      <c r="AX718" s="12" t="s">
        <v>69</v>
      </c>
      <c r="AY718" s="153" t="s">
        <v>212</v>
      </c>
    </row>
    <row r="719" spans="2:65" s="12" customFormat="1">
      <c r="B719" s="152"/>
      <c r="D719" s="150" t="s">
        <v>226</v>
      </c>
      <c r="E719" s="153" t="s">
        <v>19</v>
      </c>
      <c r="F719" s="154" t="s">
        <v>8757</v>
      </c>
      <c r="H719" s="155">
        <v>1</v>
      </c>
      <c r="I719" s="156"/>
      <c r="L719" s="152"/>
      <c r="M719" s="157"/>
      <c r="T719" s="158"/>
      <c r="AT719" s="153" t="s">
        <v>226</v>
      </c>
      <c r="AU719" s="153" t="s">
        <v>236</v>
      </c>
      <c r="AV719" s="12" t="s">
        <v>79</v>
      </c>
      <c r="AW719" s="12" t="s">
        <v>31</v>
      </c>
      <c r="AX719" s="12" t="s">
        <v>69</v>
      </c>
      <c r="AY719" s="153" t="s">
        <v>212</v>
      </c>
    </row>
    <row r="720" spans="2:65" s="12" customFormat="1">
      <c r="B720" s="152"/>
      <c r="D720" s="150" t="s">
        <v>226</v>
      </c>
      <c r="E720" s="153" t="s">
        <v>19</v>
      </c>
      <c r="F720" s="154" t="s">
        <v>8747</v>
      </c>
      <c r="H720" s="155">
        <v>1</v>
      </c>
      <c r="I720" s="156"/>
      <c r="L720" s="152"/>
      <c r="M720" s="157"/>
      <c r="T720" s="158"/>
      <c r="AT720" s="153" t="s">
        <v>226</v>
      </c>
      <c r="AU720" s="153" t="s">
        <v>236</v>
      </c>
      <c r="AV720" s="12" t="s">
        <v>79</v>
      </c>
      <c r="AW720" s="12" t="s">
        <v>31</v>
      </c>
      <c r="AX720" s="12" t="s">
        <v>69</v>
      </c>
      <c r="AY720" s="153" t="s">
        <v>212</v>
      </c>
    </row>
    <row r="721" spans="2:65" s="13" customFormat="1">
      <c r="B721" s="159"/>
      <c r="D721" s="150" t="s">
        <v>226</v>
      </c>
      <c r="E721" s="160" t="s">
        <v>19</v>
      </c>
      <c r="F721" s="161" t="s">
        <v>228</v>
      </c>
      <c r="H721" s="162">
        <v>8</v>
      </c>
      <c r="I721" s="163"/>
      <c r="L721" s="159"/>
      <c r="M721" s="164"/>
      <c r="T721" s="165"/>
      <c r="AT721" s="160" t="s">
        <v>226</v>
      </c>
      <c r="AU721" s="160" t="s">
        <v>236</v>
      </c>
      <c r="AV721" s="13" t="s">
        <v>229</v>
      </c>
      <c r="AW721" s="13" t="s">
        <v>31</v>
      </c>
      <c r="AX721" s="13" t="s">
        <v>77</v>
      </c>
      <c r="AY721" s="160" t="s">
        <v>212</v>
      </c>
    </row>
    <row r="722" spans="2:65" s="1" customFormat="1" ht="16.5" customHeight="1">
      <c r="B722" s="34"/>
      <c r="C722" s="133" t="s">
        <v>1287</v>
      </c>
      <c r="D722" s="133" t="s">
        <v>215</v>
      </c>
      <c r="E722" s="134" t="s">
        <v>11388</v>
      </c>
      <c r="F722" s="135" t="s">
        <v>11389</v>
      </c>
      <c r="G722" s="136" t="s">
        <v>624</v>
      </c>
      <c r="H722" s="137">
        <v>5</v>
      </c>
      <c r="I722" s="138"/>
      <c r="J722" s="139">
        <f>ROUND(I722*H722,2)</f>
        <v>0</v>
      </c>
      <c r="K722" s="135" t="s">
        <v>245</v>
      </c>
      <c r="L722" s="34"/>
      <c r="M722" s="140" t="s">
        <v>19</v>
      </c>
      <c r="N722" s="141" t="s">
        <v>40</v>
      </c>
      <c r="P722" s="142">
        <f>O722*H722</f>
        <v>0</v>
      </c>
      <c r="Q722" s="142">
        <v>0</v>
      </c>
      <c r="R722" s="142">
        <f>Q722*H722</f>
        <v>0</v>
      </c>
      <c r="S722" s="142">
        <v>0</v>
      </c>
      <c r="T722" s="143">
        <f>S722*H722</f>
        <v>0</v>
      </c>
      <c r="AR722" s="144" t="s">
        <v>316</v>
      </c>
      <c r="AT722" s="144" t="s">
        <v>215</v>
      </c>
      <c r="AU722" s="144" t="s">
        <v>236</v>
      </c>
      <c r="AY722" s="19" t="s">
        <v>212</v>
      </c>
      <c r="BE722" s="145">
        <f>IF(N722="základní",J722,0)</f>
        <v>0</v>
      </c>
      <c r="BF722" s="145">
        <f>IF(N722="snížená",J722,0)</f>
        <v>0</v>
      </c>
      <c r="BG722" s="145">
        <f>IF(N722="zákl. přenesená",J722,0)</f>
        <v>0</v>
      </c>
      <c r="BH722" s="145">
        <f>IF(N722="sníž. přenesená",J722,0)</f>
        <v>0</v>
      </c>
      <c r="BI722" s="145">
        <f>IF(N722="nulová",J722,0)</f>
        <v>0</v>
      </c>
      <c r="BJ722" s="19" t="s">
        <v>77</v>
      </c>
      <c r="BK722" s="145">
        <f>ROUND(I722*H722,2)</f>
        <v>0</v>
      </c>
      <c r="BL722" s="19" t="s">
        <v>316</v>
      </c>
      <c r="BM722" s="144" t="s">
        <v>11390</v>
      </c>
    </row>
    <row r="723" spans="2:65" s="1" customFormat="1" ht="19.5">
      <c r="B723" s="34"/>
      <c r="D723" s="150" t="s">
        <v>224</v>
      </c>
      <c r="F723" s="151" t="s">
        <v>11382</v>
      </c>
      <c r="I723" s="148"/>
      <c r="L723" s="34"/>
      <c r="M723" s="149"/>
      <c r="T723" s="55"/>
      <c r="AT723" s="19" t="s">
        <v>224</v>
      </c>
      <c r="AU723" s="19" t="s">
        <v>236</v>
      </c>
    </row>
    <row r="724" spans="2:65" s="14" customFormat="1">
      <c r="B724" s="170"/>
      <c r="D724" s="150" t="s">
        <v>226</v>
      </c>
      <c r="E724" s="171" t="s">
        <v>19</v>
      </c>
      <c r="F724" s="172" t="s">
        <v>11391</v>
      </c>
      <c r="H724" s="171" t="s">
        <v>19</v>
      </c>
      <c r="I724" s="173"/>
      <c r="L724" s="170"/>
      <c r="M724" s="174"/>
      <c r="T724" s="175"/>
      <c r="AT724" s="171" t="s">
        <v>226</v>
      </c>
      <c r="AU724" s="171" t="s">
        <v>236</v>
      </c>
      <c r="AV724" s="14" t="s">
        <v>77</v>
      </c>
      <c r="AW724" s="14" t="s">
        <v>31</v>
      </c>
      <c r="AX724" s="14" t="s">
        <v>69</v>
      </c>
      <c r="AY724" s="171" t="s">
        <v>212</v>
      </c>
    </row>
    <row r="725" spans="2:65" s="12" customFormat="1">
      <c r="B725" s="152"/>
      <c r="D725" s="150" t="s">
        <v>226</v>
      </c>
      <c r="E725" s="153" t="s">
        <v>19</v>
      </c>
      <c r="F725" s="154" t="s">
        <v>11392</v>
      </c>
      <c r="H725" s="155">
        <v>5</v>
      </c>
      <c r="I725" s="156"/>
      <c r="L725" s="152"/>
      <c r="M725" s="157"/>
      <c r="T725" s="158"/>
      <c r="AT725" s="153" t="s">
        <v>226</v>
      </c>
      <c r="AU725" s="153" t="s">
        <v>236</v>
      </c>
      <c r="AV725" s="12" t="s">
        <v>79</v>
      </c>
      <c r="AW725" s="12" t="s">
        <v>31</v>
      </c>
      <c r="AX725" s="12" t="s">
        <v>69</v>
      </c>
      <c r="AY725" s="153" t="s">
        <v>212</v>
      </c>
    </row>
    <row r="726" spans="2:65" s="13" customFormat="1">
      <c r="B726" s="159"/>
      <c r="D726" s="150" t="s">
        <v>226</v>
      </c>
      <c r="E726" s="160" t="s">
        <v>19</v>
      </c>
      <c r="F726" s="161" t="s">
        <v>228</v>
      </c>
      <c r="H726" s="162">
        <v>5</v>
      </c>
      <c r="I726" s="163"/>
      <c r="L726" s="159"/>
      <c r="M726" s="164"/>
      <c r="T726" s="165"/>
      <c r="AT726" s="160" t="s">
        <v>226</v>
      </c>
      <c r="AU726" s="160" t="s">
        <v>236</v>
      </c>
      <c r="AV726" s="13" t="s">
        <v>229</v>
      </c>
      <c r="AW726" s="13" t="s">
        <v>31</v>
      </c>
      <c r="AX726" s="13" t="s">
        <v>77</v>
      </c>
      <c r="AY726" s="160" t="s">
        <v>212</v>
      </c>
    </row>
    <row r="727" spans="2:65" s="1" customFormat="1" ht="16.5" customHeight="1">
      <c r="B727" s="34"/>
      <c r="C727" s="133" t="s">
        <v>1300</v>
      </c>
      <c r="D727" s="133" t="s">
        <v>215</v>
      </c>
      <c r="E727" s="134" t="s">
        <v>11393</v>
      </c>
      <c r="F727" s="135" t="s">
        <v>11394</v>
      </c>
      <c r="G727" s="136" t="s">
        <v>624</v>
      </c>
      <c r="H727" s="137">
        <v>2</v>
      </c>
      <c r="I727" s="138"/>
      <c r="J727" s="139">
        <f>ROUND(I727*H727,2)</f>
        <v>0</v>
      </c>
      <c r="K727" s="135" t="s">
        <v>245</v>
      </c>
      <c r="L727" s="34"/>
      <c r="M727" s="140" t="s">
        <v>19</v>
      </c>
      <c r="N727" s="141" t="s">
        <v>40</v>
      </c>
      <c r="P727" s="142">
        <f>O727*H727</f>
        <v>0</v>
      </c>
      <c r="Q727" s="142">
        <v>0</v>
      </c>
      <c r="R727" s="142">
        <f>Q727*H727</f>
        <v>0</v>
      </c>
      <c r="S727" s="142">
        <v>0</v>
      </c>
      <c r="T727" s="143">
        <f>S727*H727</f>
        <v>0</v>
      </c>
      <c r="AR727" s="144" t="s">
        <v>316</v>
      </c>
      <c r="AT727" s="144" t="s">
        <v>215</v>
      </c>
      <c r="AU727" s="144" t="s">
        <v>236</v>
      </c>
      <c r="AY727" s="19" t="s">
        <v>212</v>
      </c>
      <c r="BE727" s="145">
        <f>IF(N727="základní",J727,0)</f>
        <v>0</v>
      </c>
      <c r="BF727" s="145">
        <f>IF(N727="snížená",J727,0)</f>
        <v>0</v>
      </c>
      <c r="BG727" s="145">
        <f>IF(N727="zákl. přenesená",J727,0)</f>
        <v>0</v>
      </c>
      <c r="BH727" s="145">
        <f>IF(N727="sníž. přenesená",J727,0)</f>
        <v>0</v>
      </c>
      <c r="BI727" s="145">
        <f>IF(N727="nulová",J727,0)</f>
        <v>0</v>
      </c>
      <c r="BJ727" s="19" t="s">
        <v>77</v>
      </c>
      <c r="BK727" s="145">
        <f>ROUND(I727*H727,2)</f>
        <v>0</v>
      </c>
      <c r="BL727" s="19" t="s">
        <v>316</v>
      </c>
      <c r="BM727" s="144" t="s">
        <v>11395</v>
      </c>
    </row>
    <row r="728" spans="2:65" s="1" customFormat="1" ht="19.5">
      <c r="B728" s="34"/>
      <c r="D728" s="150" t="s">
        <v>224</v>
      </c>
      <c r="F728" s="151" t="s">
        <v>11382</v>
      </c>
      <c r="I728" s="148"/>
      <c r="L728" s="34"/>
      <c r="M728" s="149"/>
      <c r="T728" s="55"/>
      <c r="AT728" s="19" t="s">
        <v>224</v>
      </c>
      <c r="AU728" s="19" t="s">
        <v>236</v>
      </c>
    </row>
    <row r="729" spans="2:65" s="14" customFormat="1">
      <c r="B729" s="170"/>
      <c r="D729" s="150" t="s">
        <v>226</v>
      </c>
      <c r="E729" s="171" t="s">
        <v>19</v>
      </c>
      <c r="F729" s="172" t="s">
        <v>11396</v>
      </c>
      <c r="H729" s="171" t="s">
        <v>19</v>
      </c>
      <c r="I729" s="173"/>
      <c r="L729" s="170"/>
      <c r="M729" s="174"/>
      <c r="T729" s="175"/>
      <c r="AT729" s="171" t="s">
        <v>226</v>
      </c>
      <c r="AU729" s="171" t="s">
        <v>236</v>
      </c>
      <c r="AV729" s="14" t="s">
        <v>77</v>
      </c>
      <c r="AW729" s="14" t="s">
        <v>31</v>
      </c>
      <c r="AX729" s="14" t="s">
        <v>69</v>
      </c>
      <c r="AY729" s="171" t="s">
        <v>212</v>
      </c>
    </row>
    <row r="730" spans="2:65" s="12" customFormat="1">
      <c r="B730" s="152"/>
      <c r="D730" s="150" t="s">
        <v>226</v>
      </c>
      <c r="E730" s="153" t="s">
        <v>19</v>
      </c>
      <c r="F730" s="154" t="s">
        <v>11397</v>
      </c>
      <c r="H730" s="155">
        <v>2</v>
      </c>
      <c r="I730" s="156"/>
      <c r="L730" s="152"/>
      <c r="M730" s="157"/>
      <c r="T730" s="158"/>
      <c r="AT730" s="153" t="s">
        <v>226</v>
      </c>
      <c r="AU730" s="153" t="s">
        <v>236</v>
      </c>
      <c r="AV730" s="12" t="s">
        <v>79</v>
      </c>
      <c r="AW730" s="12" t="s">
        <v>31</v>
      </c>
      <c r="AX730" s="12" t="s">
        <v>69</v>
      </c>
      <c r="AY730" s="153" t="s">
        <v>212</v>
      </c>
    </row>
    <row r="731" spans="2:65" s="13" customFormat="1">
      <c r="B731" s="159"/>
      <c r="D731" s="150" t="s">
        <v>226</v>
      </c>
      <c r="E731" s="160" t="s">
        <v>19</v>
      </c>
      <c r="F731" s="161" t="s">
        <v>228</v>
      </c>
      <c r="H731" s="162">
        <v>2</v>
      </c>
      <c r="I731" s="163"/>
      <c r="L731" s="159"/>
      <c r="M731" s="164"/>
      <c r="T731" s="165"/>
      <c r="AT731" s="160" t="s">
        <v>226</v>
      </c>
      <c r="AU731" s="160" t="s">
        <v>236</v>
      </c>
      <c r="AV731" s="13" t="s">
        <v>229</v>
      </c>
      <c r="AW731" s="13" t="s">
        <v>31</v>
      </c>
      <c r="AX731" s="13" t="s">
        <v>77</v>
      </c>
      <c r="AY731" s="160" t="s">
        <v>212</v>
      </c>
    </row>
    <row r="732" spans="2:65" s="1" customFormat="1" ht="16.5" customHeight="1">
      <c r="B732" s="34"/>
      <c r="C732" s="133" t="s">
        <v>1306</v>
      </c>
      <c r="D732" s="133" t="s">
        <v>215</v>
      </c>
      <c r="E732" s="134" t="s">
        <v>11398</v>
      </c>
      <c r="F732" s="135" t="s">
        <v>11399</v>
      </c>
      <c r="G732" s="136" t="s">
        <v>624</v>
      </c>
      <c r="H732" s="137">
        <v>4</v>
      </c>
      <c r="I732" s="138"/>
      <c r="J732" s="139">
        <f>ROUND(I732*H732,2)</f>
        <v>0</v>
      </c>
      <c r="K732" s="135" t="s">
        <v>245</v>
      </c>
      <c r="L732" s="34"/>
      <c r="M732" s="140" t="s">
        <v>19</v>
      </c>
      <c r="N732" s="141" t="s">
        <v>40</v>
      </c>
      <c r="P732" s="142">
        <f>O732*H732</f>
        <v>0</v>
      </c>
      <c r="Q732" s="142">
        <v>0</v>
      </c>
      <c r="R732" s="142">
        <f>Q732*H732</f>
        <v>0</v>
      </c>
      <c r="S732" s="142">
        <v>0</v>
      </c>
      <c r="T732" s="143">
        <f>S732*H732</f>
        <v>0</v>
      </c>
      <c r="AR732" s="144" t="s">
        <v>316</v>
      </c>
      <c r="AT732" s="144" t="s">
        <v>215</v>
      </c>
      <c r="AU732" s="144" t="s">
        <v>236</v>
      </c>
      <c r="AY732" s="19" t="s">
        <v>212</v>
      </c>
      <c r="BE732" s="145">
        <f>IF(N732="základní",J732,0)</f>
        <v>0</v>
      </c>
      <c r="BF732" s="145">
        <f>IF(N732="snížená",J732,0)</f>
        <v>0</v>
      </c>
      <c r="BG732" s="145">
        <f>IF(N732="zákl. přenesená",J732,0)</f>
        <v>0</v>
      </c>
      <c r="BH732" s="145">
        <f>IF(N732="sníž. přenesená",J732,0)</f>
        <v>0</v>
      </c>
      <c r="BI732" s="145">
        <f>IF(N732="nulová",J732,0)</f>
        <v>0</v>
      </c>
      <c r="BJ732" s="19" t="s">
        <v>77</v>
      </c>
      <c r="BK732" s="145">
        <f>ROUND(I732*H732,2)</f>
        <v>0</v>
      </c>
      <c r="BL732" s="19" t="s">
        <v>316</v>
      </c>
      <c r="BM732" s="144" t="s">
        <v>11400</v>
      </c>
    </row>
    <row r="733" spans="2:65" s="1" customFormat="1" ht="19.5">
      <c r="B733" s="34"/>
      <c r="D733" s="150" t="s">
        <v>224</v>
      </c>
      <c r="F733" s="151" t="s">
        <v>11382</v>
      </c>
      <c r="I733" s="148"/>
      <c r="L733" s="34"/>
      <c r="M733" s="149"/>
      <c r="T733" s="55"/>
      <c r="AT733" s="19" t="s">
        <v>224</v>
      </c>
      <c r="AU733" s="19" t="s">
        <v>236</v>
      </c>
    </row>
    <row r="734" spans="2:65" s="14" customFormat="1">
      <c r="B734" s="170"/>
      <c r="D734" s="150" t="s">
        <v>226</v>
      </c>
      <c r="E734" s="171" t="s">
        <v>19</v>
      </c>
      <c r="F734" s="172" t="s">
        <v>11401</v>
      </c>
      <c r="H734" s="171" t="s">
        <v>19</v>
      </c>
      <c r="I734" s="173"/>
      <c r="L734" s="170"/>
      <c r="M734" s="174"/>
      <c r="T734" s="175"/>
      <c r="AT734" s="171" t="s">
        <v>226</v>
      </c>
      <c r="AU734" s="171" t="s">
        <v>236</v>
      </c>
      <c r="AV734" s="14" t="s">
        <v>77</v>
      </c>
      <c r="AW734" s="14" t="s">
        <v>31</v>
      </c>
      <c r="AX734" s="14" t="s">
        <v>69</v>
      </c>
      <c r="AY734" s="171" t="s">
        <v>212</v>
      </c>
    </row>
    <row r="735" spans="2:65" s="12" customFormat="1">
      <c r="B735" s="152"/>
      <c r="D735" s="150" t="s">
        <v>226</v>
      </c>
      <c r="E735" s="153" t="s">
        <v>19</v>
      </c>
      <c r="F735" s="154" t="s">
        <v>11350</v>
      </c>
      <c r="H735" s="155">
        <v>4</v>
      </c>
      <c r="I735" s="156"/>
      <c r="L735" s="152"/>
      <c r="M735" s="157"/>
      <c r="T735" s="158"/>
      <c r="AT735" s="153" t="s">
        <v>226</v>
      </c>
      <c r="AU735" s="153" t="s">
        <v>236</v>
      </c>
      <c r="AV735" s="12" t="s">
        <v>79</v>
      </c>
      <c r="AW735" s="12" t="s">
        <v>31</v>
      </c>
      <c r="AX735" s="12" t="s">
        <v>69</v>
      </c>
      <c r="AY735" s="153" t="s">
        <v>212</v>
      </c>
    </row>
    <row r="736" spans="2:65" s="13" customFormat="1">
      <c r="B736" s="159"/>
      <c r="D736" s="150" t="s">
        <v>226</v>
      </c>
      <c r="E736" s="160" t="s">
        <v>19</v>
      </c>
      <c r="F736" s="161" t="s">
        <v>228</v>
      </c>
      <c r="H736" s="162">
        <v>4</v>
      </c>
      <c r="I736" s="163"/>
      <c r="L736" s="159"/>
      <c r="M736" s="164"/>
      <c r="T736" s="165"/>
      <c r="AT736" s="160" t="s">
        <v>226</v>
      </c>
      <c r="AU736" s="160" t="s">
        <v>236</v>
      </c>
      <c r="AV736" s="13" t="s">
        <v>229</v>
      </c>
      <c r="AW736" s="13" t="s">
        <v>31</v>
      </c>
      <c r="AX736" s="13" t="s">
        <v>77</v>
      </c>
      <c r="AY736" s="160" t="s">
        <v>212</v>
      </c>
    </row>
    <row r="737" spans="2:65" s="1" customFormat="1" ht="16.5" customHeight="1">
      <c r="B737" s="34"/>
      <c r="C737" s="133" t="s">
        <v>1314</v>
      </c>
      <c r="D737" s="133" t="s">
        <v>215</v>
      </c>
      <c r="E737" s="134" t="s">
        <v>11402</v>
      </c>
      <c r="F737" s="135" t="s">
        <v>11403</v>
      </c>
      <c r="G737" s="136" t="s">
        <v>624</v>
      </c>
      <c r="H737" s="137">
        <v>1</v>
      </c>
      <c r="I737" s="138"/>
      <c r="J737" s="139">
        <f>ROUND(I737*H737,2)</f>
        <v>0</v>
      </c>
      <c r="K737" s="135" t="s">
        <v>245</v>
      </c>
      <c r="L737" s="34"/>
      <c r="M737" s="140" t="s">
        <v>19</v>
      </c>
      <c r="N737" s="141" t="s">
        <v>40</v>
      </c>
      <c r="P737" s="142">
        <f>O737*H737</f>
        <v>0</v>
      </c>
      <c r="Q737" s="142">
        <v>0</v>
      </c>
      <c r="R737" s="142">
        <f>Q737*H737</f>
        <v>0</v>
      </c>
      <c r="S737" s="142">
        <v>0</v>
      </c>
      <c r="T737" s="143">
        <f>S737*H737</f>
        <v>0</v>
      </c>
      <c r="AR737" s="144" t="s">
        <v>316</v>
      </c>
      <c r="AT737" s="144" t="s">
        <v>215</v>
      </c>
      <c r="AU737" s="144" t="s">
        <v>236</v>
      </c>
      <c r="AY737" s="19" t="s">
        <v>212</v>
      </c>
      <c r="BE737" s="145">
        <f>IF(N737="základní",J737,0)</f>
        <v>0</v>
      </c>
      <c r="BF737" s="145">
        <f>IF(N737="snížená",J737,0)</f>
        <v>0</v>
      </c>
      <c r="BG737" s="145">
        <f>IF(N737="zákl. přenesená",J737,0)</f>
        <v>0</v>
      </c>
      <c r="BH737" s="145">
        <f>IF(N737="sníž. přenesená",J737,0)</f>
        <v>0</v>
      </c>
      <c r="BI737" s="145">
        <f>IF(N737="nulová",J737,0)</f>
        <v>0</v>
      </c>
      <c r="BJ737" s="19" t="s">
        <v>77</v>
      </c>
      <c r="BK737" s="145">
        <f>ROUND(I737*H737,2)</f>
        <v>0</v>
      </c>
      <c r="BL737" s="19" t="s">
        <v>316</v>
      </c>
      <c r="BM737" s="144" t="s">
        <v>11404</v>
      </c>
    </row>
    <row r="738" spans="2:65" s="1" customFormat="1" ht="19.5">
      <c r="B738" s="34"/>
      <c r="D738" s="150" t="s">
        <v>224</v>
      </c>
      <c r="F738" s="151" t="s">
        <v>11382</v>
      </c>
      <c r="I738" s="148"/>
      <c r="L738" s="34"/>
      <c r="M738" s="149"/>
      <c r="T738" s="55"/>
      <c r="AT738" s="19" t="s">
        <v>224</v>
      </c>
      <c r="AU738" s="19" t="s">
        <v>236</v>
      </c>
    </row>
    <row r="739" spans="2:65" s="14" customFormat="1">
      <c r="B739" s="170"/>
      <c r="D739" s="150" t="s">
        <v>226</v>
      </c>
      <c r="E739" s="171" t="s">
        <v>19</v>
      </c>
      <c r="F739" s="172" t="s">
        <v>11405</v>
      </c>
      <c r="H739" s="171" t="s">
        <v>19</v>
      </c>
      <c r="I739" s="173"/>
      <c r="L739" s="170"/>
      <c r="M739" s="174"/>
      <c r="T739" s="175"/>
      <c r="AT739" s="171" t="s">
        <v>226</v>
      </c>
      <c r="AU739" s="171" t="s">
        <v>236</v>
      </c>
      <c r="AV739" s="14" t="s">
        <v>77</v>
      </c>
      <c r="AW739" s="14" t="s">
        <v>31</v>
      </c>
      <c r="AX739" s="14" t="s">
        <v>69</v>
      </c>
      <c r="AY739" s="171" t="s">
        <v>212</v>
      </c>
    </row>
    <row r="740" spans="2:65" s="12" customFormat="1">
      <c r="B740" s="152"/>
      <c r="D740" s="150" t="s">
        <v>226</v>
      </c>
      <c r="E740" s="153" t="s">
        <v>19</v>
      </c>
      <c r="F740" s="154" t="s">
        <v>10734</v>
      </c>
      <c r="H740" s="155">
        <v>1</v>
      </c>
      <c r="I740" s="156"/>
      <c r="L740" s="152"/>
      <c r="M740" s="157"/>
      <c r="T740" s="158"/>
      <c r="AT740" s="153" t="s">
        <v>226</v>
      </c>
      <c r="AU740" s="153" t="s">
        <v>236</v>
      </c>
      <c r="AV740" s="12" t="s">
        <v>79</v>
      </c>
      <c r="AW740" s="12" t="s">
        <v>31</v>
      </c>
      <c r="AX740" s="12" t="s">
        <v>69</v>
      </c>
      <c r="AY740" s="153" t="s">
        <v>212</v>
      </c>
    </row>
    <row r="741" spans="2:65" s="13" customFormat="1">
      <c r="B741" s="159"/>
      <c r="D741" s="150" t="s">
        <v>226</v>
      </c>
      <c r="E741" s="160" t="s">
        <v>19</v>
      </c>
      <c r="F741" s="161" t="s">
        <v>228</v>
      </c>
      <c r="H741" s="162">
        <v>1</v>
      </c>
      <c r="I741" s="163"/>
      <c r="L741" s="159"/>
      <c r="M741" s="164"/>
      <c r="T741" s="165"/>
      <c r="AT741" s="160" t="s">
        <v>226</v>
      </c>
      <c r="AU741" s="160" t="s">
        <v>236</v>
      </c>
      <c r="AV741" s="13" t="s">
        <v>229</v>
      </c>
      <c r="AW741" s="13" t="s">
        <v>31</v>
      </c>
      <c r="AX741" s="13" t="s">
        <v>77</v>
      </c>
      <c r="AY741" s="160" t="s">
        <v>212</v>
      </c>
    </row>
    <row r="742" spans="2:65" s="1" customFormat="1" ht="16.5" customHeight="1">
      <c r="B742" s="34"/>
      <c r="C742" s="133" t="s">
        <v>1319</v>
      </c>
      <c r="D742" s="133" t="s">
        <v>215</v>
      </c>
      <c r="E742" s="134" t="s">
        <v>11406</v>
      </c>
      <c r="F742" s="135" t="s">
        <v>11407</v>
      </c>
      <c r="G742" s="136" t="s">
        <v>624</v>
      </c>
      <c r="H742" s="137">
        <v>2</v>
      </c>
      <c r="I742" s="138"/>
      <c r="J742" s="139">
        <f>ROUND(I742*H742,2)</f>
        <v>0</v>
      </c>
      <c r="K742" s="135" t="s">
        <v>245</v>
      </c>
      <c r="L742" s="34"/>
      <c r="M742" s="140" t="s">
        <v>19</v>
      </c>
      <c r="N742" s="141" t="s">
        <v>40</v>
      </c>
      <c r="P742" s="142">
        <f>O742*H742</f>
        <v>0</v>
      </c>
      <c r="Q742" s="142">
        <v>0</v>
      </c>
      <c r="R742" s="142">
        <f>Q742*H742</f>
        <v>0</v>
      </c>
      <c r="S742" s="142">
        <v>0</v>
      </c>
      <c r="T742" s="143">
        <f>S742*H742</f>
        <v>0</v>
      </c>
      <c r="AR742" s="144" t="s">
        <v>316</v>
      </c>
      <c r="AT742" s="144" t="s">
        <v>215</v>
      </c>
      <c r="AU742" s="144" t="s">
        <v>236</v>
      </c>
      <c r="AY742" s="19" t="s">
        <v>212</v>
      </c>
      <c r="BE742" s="145">
        <f>IF(N742="základní",J742,0)</f>
        <v>0</v>
      </c>
      <c r="BF742" s="145">
        <f>IF(N742="snížená",J742,0)</f>
        <v>0</v>
      </c>
      <c r="BG742" s="145">
        <f>IF(N742="zákl. přenesená",J742,0)</f>
        <v>0</v>
      </c>
      <c r="BH742" s="145">
        <f>IF(N742="sníž. přenesená",J742,0)</f>
        <v>0</v>
      </c>
      <c r="BI742" s="145">
        <f>IF(N742="nulová",J742,0)</f>
        <v>0</v>
      </c>
      <c r="BJ742" s="19" t="s">
        <v>77</v>
      </c>
      <c r="BK742" s="145">
        <f>ROUND(I742*H742,2)</f>
        <v>0</v>
      </c>
      <c r="BL742" s="19" t="s">
        <v>316</v>
      </c>
      <c r="BM742" s="144" t="s">
        <v>11408</v>
      </c>
    </row>
    <row r="743" spans="2:65" s="1" customFormat="1" ht="19.5">
      <c r="B743" s="34"/>
      <c r="D743" s="150" t="s">
        <v>224</v>
      </c>
      <c r="F743" s="151" t="s">
        <v>11382</v>
      </c>
      <c r="I743" s="148"/>
      <c r="L743" s="34"/>
      <c r="M743" s="149"/>
      <c r="T743" s="55"/>
      <c r="AT743" s="19" t="s">
        <v>224</v>
      </c>
      <c r="AU743" s="19" t="s">
        <v>236</v>
      </c>
    </row>
    <row r="744" spans="2:65" s="14" customFormat="1">
      <c r="B744" s="170"/>
      <c r="D744" s="150" t="s">
        <v>226</v>
      </c>
      <c r="E744" s="171" t="s">
        <v>19</v>
      </c>
      <c r="F744" s="172" t="s">
        <v>11409</v>
      </c>
      <c r="H744" s="171" t="s">
        <v>19</v>
      </c>
      <c r="I744" s="173"/>
      <c r="L744" s="170"/>
      <c r="M744" s="174"/>
      <c r="T744" s="175"/>
      <c r="AT744" s="171" t="s">
        <v>226</v>
      </c>
      <c r="AU744" s="171" t="s">
        <v>236</v>
      </c>
      <c r="AV744" s="14" t="s">
        <v>77</v>
      </c>
      <c r="AW744" s="14" t="s">
        <v>31</v>
      </c>
      <c r="AX744" s="14" t="s">
        <v>69</v>
      </c>
      <c r="AY744" s="171" t="s">
        <v>212</v>
      </c>
    </row>
    <row r="745" spans="2:65" s="12" customFormat="1">
      <c r="B745" s="152"/>
      <c r="D745" s="150" t="s">
        <v>226</v>
      </c>
      <c r="E745" s="153" t="s">
        <v>19</v>
      </c>
      <c r="F745" s="154" t="s">
        <v>11397</v>
      </c>
      <c r="H745" s="155">
        <v>2</v>
      </c>
      <c r="I745" s="156"/>
      <c r="L745" s="152"/>
      <c r="M745" s="157"/>
      <c r="T745" s="158"/>
      <c r="AT745" s="153" t="s">
        <v>226</v>
      </c>
      <c r="AU745" s="153" t="s">
        <v>236</v>
      </c>
      <c r="AV745" s="12" t="s">
        <v>79</v>
      </c>
      <c r="AW745" s="12" t="s">
        <v>31</v>
      </c>
      <c r="AX745" s="12" t="s">
        <v>69</v>
      </c>
      <c r="AY745" s="153" t="s">
        <v>212</v>
      </c>
    </row>
    <row r="746" spans="2:65" s="13" customFormat="1">
      <c r="B746" s="159"/>
      <c r="D746" s="150" t="s">
        <v>226</v>
      </c>
      <c r="E746" s="160" t="s">
        <v>19</v>
      </c>
      <c r="F746" s="161" t="s">
        <v>228</v>
      </c>
      <c r="H746" s="162">
        <v>2</v>
      </c>
      <c r="I746" s="163"/>
      <c r="L746" s="159"/>
      <c r="M746" s="164"/>
      <c r="T746" s="165"/>
      <c r="AT746" s="160" t="s">
        <v>226</v>
      </c>
      <c r="AU746" s="160" t="s">
        <v>236</v>
      </c>
      <c r="AV746" s="13" t="s">
        <v>229</v>
      </c>
      <c r="AW746" s="13" t="s">
        <v>31</v>
      </c>
      <c r="AX746" s="13" t="s">
        <v>77</v>
      </c>
      <c r="AY746" s="160" t="s">
        <v>212</v>
      </c>
    </row>
    <row r="747" spans="2:65" s="1" customFormat="1" ht="16.5" customHeight="1">
      <c r="B747" s="34"/>
      <c r="C747" s="133" t="s">
        <v>1325</v>
      </c>
      <c r="D747" s="133" t="s">
        <v>215</v>
      </c>
      <c r="E747" s="134" t="s">
        <v>11410</v>
      </c>
      <c r="F747" s="135" t="s">
        <v>11411</v>
      </c>
      <c r="G747" s="136" t="s">
        <v>624</v>
      </c>
      <c r="H747" s="137">
        <v>1</v>
      </c>
      <c r="I747" s="138"/>
      <c r="J747" s="139">
        <f>ROUND(I747*H747,2)</f>
        <v>0</v>
      </c>
      <c r="K747" s="135" t="s">
        <v>245</v>
      </c>
      <c r="L747" s="34"/>
      <c r="M747" s="140" t="s">
        <v>19</v>
      </c>
      <c r="N747" s="141" t="s">
        <v>40</v>
      </c>
      <c r="P747" s="142">
        <f>O747*H747</f>
        <v>0</v>
      </c>
      <c r="Q747" s="142">
        <v>0</v>
      </c>
      <c r="R747" s="142">
        <f>Q747*H747</f>
        <v>0</v>
      </c>
      <c r="S747" s="142">
        <v>0</v>
      </c>
      <c r="T747" s="143">
        <f>S747*H747</f>
        <v>0</v>
      </c>
      <c r="AR747" s="144" t="s">
        <v>316</v>
      </c>
      <c r="AT747" s="144" t="s">
        <v>215</v>
      </c>
      <c r="AU747" s="144" t="s">
        <v>236</v>
      </c>
      <c r="AY747" s="19" t="s">
        <v>212</v>
      </c>
      <c r="BE747" s="145">
        <f>IF(N747="základní",J747,0)</f>
        <v>0</v>
      </c>
      <c r="BF747" s="145">
        <f>IF(N747="snížená",J747,0)</f>
        <v>0</v>
      </c>
      <c r="BG747" s="145">
        <f>IF(N747="zákl. přenesená",J747,0)</f>
        <v>0</v>
      </c>
      <c r="BH747" s="145">
        <f>IF(N747="sníž. přenesená",J747,0)</f>
        <v>0</v>
      </c>
      <c r="BI747" s="145">
        <f>IF(N747="nulová",J747,0)</f>
        <v>0</v>
      </c>
      <c r="BJ747" s="19" t="s">
        <v>77</v>
      </c>
      <c r="BK747" s="145">
        <f>ROUND(I747*H747,2)</f>
        <v>0</v>
      </c>
      <c r="BL747" s="19" t="s">
        <v>316</v>
      </c>
      <c r="BM747" s="144" t="s">
        <v>11412</v>
      </c>
    </row>
    <row r="748" spans="2:65" s="1" customFormat="1" ht="29.25">
      <c r="B748" s="34"/>
      <c r="D748" s="150" t="s">
        <v>224</v>
      </c>
      <c r="F748" s="151" t="s">
        <v>11413</v>
      </c>
      <c r="I748" s="148"/>
      <c r="L748" s="34"/>
      <c r="M748" s="149"/>
      <c r="T748" s="55"/>
      <c r="AT748" s="19" t="s">
        <v>224</v>
      </c>
      <c r="AU748" s="19" t="s">
        <v>236</v>
      </c>
    </row>
    <row r="749" spans="2:65" s="14" customFormat="1">
      <c r="B749" s="170"/>
      <c r="D749" s="150" t="s">
        <v>226</v>
      </c>
      <c r="E749" s="171" t="s">
        <v>19</v>
      </c>
      <c r="F749" s="172" t="s">
        <v>11414</v>
      </c>
      <c r="H749" s="171" t="s">
        <v>19</v>
      </c>
      <c r="I749" s="173"/>
      <c r="L749" s="170"/>
      <c r="M749" s="174"/>
      <c r="T749" s="175"/>
      <c r="AT749" s="171" t="s">
        <v>226</v>
      </c>
      <c r="AU749" s="171" t="s">
        <v>236</v>
      </c>
      <c r="AV749" s="14" t="s">
        <v>77</v>
      </c>
      <c r="AW749" s="14" t="s">
        <v>31</v>
      </c>
      <c r="AX749" s="14" t="s">
        <v>69</v>
      </c>
      <c r="AY749" s="171" t="s">
        <v>212</v>
      </c>
    </row>
    <row r="750" spans="2:65" s="12" customFormat="1">
      <c r="B750" s="152"/>
      <c r="D750" s="150" t="s">
        <v>226</v>
      </c>
      <c r="E750" s="153" t="s">
        <v>19</v>
      </c>
      <c r="F750" s="154" t="s">
        <v>11415</v>
      </c>
      <c r="H750" s="155">
        <v>1</v>
      </c>
      <c r="I750" s="156"/>
      <c r="L750" s="152"/>
      <c r="M750" s="157"/>
      <c r="T750" s="158"/>
      <c r="AT750" s="153" t="s">
        <v>226</v>
      </c>
      <c r="AU750" s="153" t="s">
        <v>236</v>
      </c>
      <c r="AV750" s="12" t="s">
        <v>79</v>
      </c>
      <c r="AW750" s="12" t="s">
        <v>31</v>
      </c>
      <c r="AX750" s="12" t="s">
        <v>69</v>
      </c>
      <c r="AY750" s="153" t="s">
        <v>212</v>
      </c>
    </row>
    <row r="751" spans="2:65" s="13" customFormat="1">
      <c r="B751" s="159"/>
      <c r="D751" s="150" t="s">
        <v>226</v>
      </c>
      <c r="E751" s="160" t="s">
        <v>19</v>
      </c>
      <c r="F751" s="161" t="s">
        <v>228</v>
      </c>
      <c r="H751" s="162">
        <v>1</v>
      </c>
      <c r="I751" s="163"/>
      <c r="L751" s="159"/>
      <c r="M751" s="164"/>
      <c r="T751" s="165"/>
      <c r="AT751" s="160" t="s">
        <v>226</v>
      </c>
      <c r="AU751" s="160" t="s">
        <v>236</v>
      </c>
      <c r="AV751" s="13" t="s">
        <v>229</v>
      </c>
      <c r="AW751" s="13" t="s">
        <v>31</v>
      </c>
      <c r="AX751" s="13" t="s">
        <v>77</v>
      </c>
      <c r="AY751" s="160" t="s">
        <v>212</v>
      </c>
    </row>
    <row r="752" spans="2:65" s="1" customFormat="1" ht="21.75" customHeight="1">
      <c r="B752" s="34"/>
      <c r="C752" s="133" t="s">
        <v>1331</v>
      </c>
      <c r="D752" s="133" t="s">
        <v>215</v>
      </c>
      <c r="E752" s="134" t="s">
        <v>11416</v>
      </c>
      <c r="F752" s="135" t="s">
        <v>11417</v>
      </c>
      <c r="G752" s="136" t="s">
        <v>624</v>
      </c>
      <c r="H752" s="137">
        <v>27</v>
      </c>
      <c r="I752" s="138"/>
      <c r="J752" s="139">
        <f>ROUND(I752*H752,2)</f>
        <v>0</v>
      </c>
      <c r="K752" s="135" t="s">
        <v>245</v>
      </c>
      <c r="L752" s="34"/>
      <c r="M752" s="140" t="s">
        <v>19</v>
      </c>
      <c r="N752" s="141" t="s">
        <v>40</v>
      </c>
      <c r="P752" s="142">
        <f>O752*H752</f>
        <v>0</v>
      </c>
      <c r="Q752" s="142">
        <v>0</v>
      </c>
      <c r="R752" s="142">
        <f>Q752*H752</f>
        <v>0</v>
      </c>
      <c r="S752" s="142">
        <v>0</v>
      </c>
      <c r="T752" s="143">
        <f>S752*H752</f>
        <v>0</v>
      </c>
      <c r="AR752" s="144" t="s">
        <v>316</v>
      </c>
      <c r="AT752" s="144" t="s">
        <v>215</v>
      </c>
      <c r="AU752" s="144" t="s">
        <v>236</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11418</v>
      </c>
    </row>
    <row r="753" spans="2:65" s="1" customFormat="1" ht="19.5">
      <c r="B753" s="34"/>
      <c r="D753" s="150" t="s">
        <v>224</v>
      </c>
      <c r="F753" s="151" t="s">
        <v>11382</v>
      </c>
      <c r="I753" s="148"/>
      <c r="L753" s="34"/>
      <c r="M753" s="149"/>
      <c r="T753" s="55"/>
      <c r="AT753" s="19" t="s">
        <v>224</v>
      </c>
      <c r="AU753" s="19" t="s">
        <v>236</v>
      </c>
    </row>
    <row r="754" spans="2:65" s="14" customFormat="1">
      <c r="B754" s="170"/>
      <c r="D754" s="150" t="s">
        <v>226</v>
      </c>
      <c r="E754" s="171" t="s">
        <v>19</v>
      </c>
      <c r="F754" s="172" t="s">
        <v>11419</v>
      </c>
      <c r="H754" s="171" t="s">
        <v>19</v>
      </c>
      <c r="I754" s="173"/>
      <c r="L754" s="170"/>
      <c r="M754" s="174"/>
      <c r="T754" s="175"/>
      <c r="AT754" s="171" t="s">
        <v>226</v>
      </c>
      <c r="AU754" s="171" t="s">
        <v>236</v>
      </c>
      <c r="AV754" s="14" t="s">
        <v>77</v>
      </c>
      <c r="AW754" s="14" t="s">
        <v>31</v>
      </c>
      <c r="AX754" s="14" t="s">
        <v>69</v>
      </c>
      <c r="AY754" s="171" t="s">
        <v>212</v>
      </c>
    </row>
    <row r="755" spans="2:65" s="12" customFormat="1">
      <c r="B755" s="152"/>
      <c r="D755" s="150" t="s">
        <v>226</v>
      </c>
      <c r="E755" s="153" t="s">
        <v>19</v>
      </c>
      <c r="F755" s="154" t="s">
        <v>11420</v>
      </c>
      <c r="H755" s="155">
        <v>27</v>
      </c>
      <c r="I755" s="156"/>
      <c r="L755" s="152"/>
      <c r="M755" s="157"/>
      <c r="T755" s="158"/>
      <c r="AT755" s="153" t="s">
        <v>226</v>
      </c>
      <c r="AU755" s="153" t="s">
        <v>236</v>
      </c>
      <c r="AV755" s="12" t="s">
        <v>79</v>
      </c>
      <c r="AW755" s="12" t="s">
        <v>31</v>
      </c>
      <c r="AX755" s="12" t="s">
        <v>69</v>
      </c>
      <c r="AY755" s="153" t="s">
        <v>212</v>
      </c>
    </row>
    <row r="756" spans="2:65" s="13" customFormat="1">
      <c r="B756" s="159"/>
      <c r="D756" s="150" t="s">
        <v>226</v>
      </c>
      <c r="E756" s="160" t="s">
        <v>19</v>
      </c>
      <c r="F756" s="161" t="s">
        <v>228</v>
      </c>
      <c r="H756" s="162">
        <v>27</v>
      </c>
      <c r="I756" s="163"/>
      <c r="L756" s="159"/>
      <c r="M756" s="164"/>
      <c r="T756" s="165"/>
      <c r="AT756" s="160" t="s">
        <v>226</v>
      </c>
      <c r="AU756" s="160" t="s">
        <v>236</v>
      </c>
      <c r="AV756" s="13" t="s">
        <v>229</v>
      </c>
      <c r="AW756" s="13" t="s">
        <v>31</v>
      </c>
      <c r="AX756" s="13" t="s">
        <v>77</v>
      </c>
      <c r="AY756" s="160" t="s">
        <v>212</v>
      </c>
    </row>
    <row r="757" spans="2:65" s="1" customFormat="1" ht="16.5" customHeight="1">
      <c r="B757" s="34"/>
      <c r="C757" s="133" t="s">
        <v>1339</v>
      </c>
      <c r="D757" s="133" t="s">
        <v>215</v>
      </c>
      <c r="E757" s="134" t="s">
        <v>11421</v>
      </c>
      <c r="F757" s="135" t="s">
        <v>10559</v>
      </c>
      <c r="G757" s="136" t="s">
        <v>624</v>
      </c>
      <c r="H757" s="137">
        <v>57</v>
      </c>
      <c r="I757" s="138"/>
      <c r="J757" s="139">
        <f>ROUND(I757*H757,2)</f>
        <v>0</v>
      </c>
      <c r="K757" s="135" t="s">
        <v>245</v>
      </c>
      <c r="L757" s="34"/>
      <c r="M757" s="140" t="s">
        <v>19</v>
      </c>
      <c r="N757" s="141" t="s">
        <v>40</v>
      </c>
      <c r="P757" s="142">
        <f>O757*H757</f>
        <v>0</v>
      </c>
      <c r="Q757" s="142">
        <v>0</v>
      </c>
      <c r="R757" s="142">
        <f>Q757*H757</f>
        <v>0</v>
      </c>
      <c r="S757" s="142">
        <v>0</v>
      </c>
      <c r="T757" s="143">
        <f>S757*H757</f>
        <v>0</v>
      </c>
      <c r="AR757" s="144" t="s">
        <v>316</v>
      </c>
      <c r="AT757" s="144" t="s">
        <v>215</v>
      </c>
      <c r="AU757" s="144" t="s">
        <v>236</v>
      </c>
      <c r="AY757" s="19" t="s">
        <v>212</v>
      </c>
      <c r="BE757" s="145">
        <f>IF(N757="základní",J757,0)</f>
        <v>0</v>
      </c>
      <c r="BF757" s="145">
        <f>IF(N757="snížená",J757,0)</f>
        <v>0</v>
      </c>
      <c r="BG757" s="145">
        <f>IF(N757="zákl. přenesená",J757,0)</f>
        <v>0</v>
      </c>
      <c r="BH757" s="145">
        <f>IF(N757="sníž. přenesená",J757,0)</f>
        <v>0</v>
      </c>
      <c r="BI757" s="145">
        <f>IF(N757="nulová",J757,0)</f>
        <v>0</v>
      </c>
      <c r="BJ757" s="19" t="s">
        <v>77</v>
      </c>
      <c r="BK757" s="145">
        <f>ROUND(I757*H757,2)</f>
        <v>0</v>
      </c>
      <c r="BL757" s="19" t="s">
        <v>316</v>
      </c>
      <c r="BM757" s="144" t="s">
        <v>11422</v>
      </c>
    </row>
    <row r="758" spans="2:65" s="1" customFormat="1" ht="19.5">
      <c r="B758" s="34"/>
      <c r="D758" s="150" t="s">
        <v>224</v>
      </c>
      <c r="F758" s="151" t="s">
        <v>11382</v>
      </c>
      <c r="I758" s="148"/>
      <c r="L758" s="34"/>
      <c r="M758" s="149"/>
      <c r="T758" s="55"/>
      <c r="AT758" s="19" t="s">
        <v>224</v>
      </c>
      <c r="AU758" s="19" t="s">
        <v>236</v>
      </c>
    </row>
    <row r="759" spans="2:65" s="14" customFormat="1">
      <c r="B759" s="170"/>
      <c r="D759" s="150" t="s">
        <v>226</v>
      </c>
      <c r="E759" s="171" t="s">
        <v>19</v>
      </c>
      <c r="F759" s="172" t="s">
        <v>11423</v>
      </c>
      <c r="H759" s="171" t="s">
        <v>19</v>
      </c>
      <c r="I759" s="173"/>
      <c r="L759" s="170"/>
      <c r="M759" s="174"/>
      <c r="T759" s="175"/>
      <c r="AT759" s="171" t="s">
        <v>226</v>
      </c>
      <c r="AU759" s="171" t="s">
        <v>236</v>
      </c>
      <c r="AV759" s="14" t="s">
        <v>77</v>
      </c>
      <c r="AW759" s="14" t="s">
        <v>31</v>
      </c>
      <c r="AX759" s="14" t="s">
        <v>69</v>
      </c>
      <c r="AY759" s="171" t="s">
        <v>212</v>
      </c>
    </row>
    <row r="760" spans="2:65" s="12" customFormat="1">
      <c r="B760" s="152"/>
      <c r="D760" s="150" t="s">
        <v>226</v>
      </c>
      <c r="E760" s="153" t="s">
        <v>19</v>
      </c>
      <c r="F760" s="154" t="s">
        <v>11424</v>
      </c>
      <c r="H760" s="155">
        <v>33</v>
      </c>
      <c r="I760" s="156"/>
      <c r="L760" s="152"/>
      <c r="M760" s="157"/>
      <c r="T760" s="158"/>
      <c r="AT760" s="153" t="s">
        <v>226</v>
      </c>
      <c r="AU760" s="153" t="s">
        <v>236</v>
      </c>
      <c r="AV760" s="12" t="s">
        <v>79</v>
      </c>
      <c r="AW760" s="12" t="s">
        <v>31</v>
      </c>
      <c r="AX760" s="12" t="s">
        <v>69</v>
      </c>
      <c r="AY760" s="153" t="s">
        <v>212</v>
      </c>
    </row>
    <row r="761" spans="2:65" s="12" customFormat="1">
      <c r="B761" s="152"/>
      <c r="D761" s="150" t="s">
        <v>226</v>
      </c>
      <c r="E761" s="153" t="s">
        <v>19</v>
      </c>
      <c r="F761" s="154" t="s">
        <v>11425</v>
      </c>
      <c r="H761" s="155">
        <v>24</v>
      </c>
      <c r="I761" s="156"/>
      <c r="L761" s="152"/>
      <c r="M761" s="157"/>
      <c r="T761" s="158"/>
      <c r="AT761" s="153" t="s">
        <v>226</v>
      </c>
      <c r="AU761" s="153" t="s">
        <v>236</v>
      </c>
      <c r="AV761" s="12" t="s">
        <v>79</v>
      </c>
      <c r="AW761" s="12" t="s">
        <v>31</v>
      </c>
      <c r="AX761" s="12" t="s">
        <v>69</v>
      </c>
      <c r="AY761" s="153" t="s">
        <v>212</v>
      </c>
    </row>
    <row r="762" spans="2:65" s="13" customFormat="1">
      <c r="B762" s="159"/>
      <c r="D762" s="150" t="s">
        <v>226</v>
      </c>
      <c r="E762" s="160" t="s">
        <v>19</v>
      </c>
      <c r="F762" s="161" t="s">
        <v>228</v>
      </c>
      <c r="H762" s="162">
        <v>57</v>
      </c>
      <c r="I762" s="163"/>
      <c r="L762" s="159"/>
      <c r="M762" s="164"/>
      <c r="T762" s="165"/>
      <c r="AT762" s="160" t="s">
        <v>226</v>
      </c>
      <c r="AU762" s="160" t="s">
        <v>236</v>
      </c>
      <c r="AV762" s="13" t="s">
        <v>229</v>
      </c>
      <c r="AW762" s="13" t="s">
        <v>31</v>
      </c>
      <c r="AX762" s="13" t="s">
        <v>77</v>
      </c>
      <c r="AY762" s="160" t="s">
        <v>212</v>
      </c>
    </row>
    <row r="763" spans="2:65" s="1" customFormat="1" ht="16.5" customHeight="1">
      <c r="B763" s="34"/>
      <c r="C763" s="133" t="s">
        <v>1345</v>
      </c>
      <c r="D763" s="133" t="s">
        <v>215</v>
      </c>
      <c r="E763" s="134" t="s">
        <v>11426</v>
      </c>
      <c r="F763" s="135" t="s">
        <v>10563</v>
      </c>
      <c r="G763" s="136" t="s">
        <v>624</v>
      </c>
      <c r="H763" s="137">
        <v>58</v>
      </c>
      <c r="I763" s="138"/>
      <c r="J763" s="139">
        <f>ROUND(I763*H763,2)</f>
        <v>0</v>
      </c>
      <c r="K763" s="135" t="s">
        <v>245</v>
      </c>
      <c r="L763" s="34"/>
      <c r="M763" s="140" t="s">
        <v>19</v>
      </c>
      <c r="N763" s="141" t="s">
        <v>40</v>
      </c>
      <c r="P763" s="142">
        <f>O763*H763</f>
        <v>0</v>
      </c>
      <c r="Q763" s="142">
        <v>0</v>
      </c>
      <c r="R763" s="142">
        <f>Q763*H763</f>
        <v>0</v>
      </c>
      <c r="S763" s="142">
        <v>0</v>
      </c>
      <c r="T763" s="143">
        <f>S763*H763</f>
        <v>0</v>
      </c>
      <c r="AR763" s="144" t="s">
        <v>316</v>
      </c>
      <c r="AT763" s="144" t="s">
        <v>215</v>
      </c>
      <c r="AU763" s="144" t="s">
        <v>236</v>
      </c>
      <c r="AY763" s="19" t="s">
        <v>212</v>
      </c>
      <c r="BE763" s="145">
        <f>IF(N763="základní",J763,0)</f>
        <v>0</v>
      </c>
      <c r="BF763" s="145">
        <f>IF(N763="snížená",J763,0)</f>
        <v>0</v>
      </c>
      <c r="BG763" s="145">
        <f>IF(N763="zákl. přenesená",J763,0)</f>
        <v>0</v>
      </c>
      <c r="BH763" s="145">
        <f>IF(N763="sníž. přenesená",J763,0)</f>
        <v>0</v>
      </c>
      <c r="BI763" s="145">
        <f>IF(N763="nulová",J763,0)</f>
        <v>0</v>
      </c>
      <c r="BJ763" s="19" t="s">
        <v>77</v>
      </c>
      <c r="BK763" s="145">
        <f>ROUND(I763*H763,2)</f>
        <v>0</v>
      </c>
      <c r="BL763" s="19" t="s">
        <v>316</v>
      </c>
      <c r="BM763" s="144" t="s">
        <v>11427</v>
      </c>
    </row>
    <row r="764" spans="2:65" s="1" customFormat="1" ht="19.5">
      <c r="B764" s="34"/>
      <c r="D764" s="150" t="s">
        <v>224</v>
      </c>
      <c r="F764" s="151" t="s">
        <v>11382</v>
      </c>
      <c r="I764" s="148"/>
      <c r="L764" s="34"/>
      <c r="M764" s="149"/>
      <c r="T764" s="55"/>
      <c r="AT764" s="19" t="s">
        <v>224</v>
      </c>
      <c r="AU764" s="19" t="s">
        <v>236</v>
      </c>
    </row>
    <row r="765" spans="2:65" s="14" customFormat="1">
      <c r="B765" s="170"/>
      <c r="D765" s="150" t="s">
        <v>226</v>
      </c>
      <c r="E765" s="171" t="s">
        <v>19</v>
      </c>
      <c r="F765" s="172" t="s">
        <v>11428</v>
      </c>
      <c r="H765" s="171" t="s">
        <v>19</v>
      </c>
      <c r="I765" s="173"/>
      <c r="L765" s="170"/>
      <c r="M765" s="174"/>
      <c r="T765" s="175"/>
      <c r="AT765" s="171" t="s">
        <v>226</v>
      </c>
      <c r="AU765" s="171" t="s">
        <v>236</v>
      </c>
      <c r="AV765" s="14" t="s">
        <v>77</v>
      </c>
      <c r="AW765" s="14" t="s">
        <v>31</v>
      </c>
      <c r="AX765" s="14" t="s">
        <v>69</v>
      </c>
      <c r="AY765" s="171" t="s">
        <v>212</v>
      </c>
    </row>
    <row r="766" spans="2:65" s="12" customFormat="1">
      <c r="B766" s="152"/>
      <c r="D766" s="150" t="s">
        <v>226</v>
      </c>
      <c r="E766" s="153" t="s">
        <v>19</v>
      </c>
      <c r="F766" s="154" t="s">
        <v>11429</v>
      </c>
      <c r="H766" s="155">
        <v>34</v>
      </c>
      <c r="I766" s="156"/>
      <c r="L766" s="152"/>
      <c r="M766" s="157"/>
      <c r="T766" s="158"/>
      <c r="AT766" s="153" t="s">
        <v>226</v>
      </c>
      <c r="AU766" s="153" t="s">
        <v>236</v>
      </c>
      <c r="AV766" s="12" t="s">
        <v>79</v>
      </c>
      <c r="AW766" s="12" t="s">
        <v>31</v>
      </c>
      <c r="AX766" s="12" t="s">
        <v>69</v>
      </c>
      <c r="AY766" s="153" t="s">
        <v>212</v>
      </c>
    </row>
    <row r="767" spans="2:65" s="12" customFormat="1">
      <c r="B767" s="152"/>
      <c r="D767" s="150" t="s">
        <v>226</v>
      </c>
      <c r="E767" s="153" t="s">
        <v>19</v>
      </c>
      <c r="F767" s="154" t="s">
        <v>11425</v>
      </c>
      <c r="H767" s="155">
        <v>24</v>
      </c>
      <c r="I767" s="156"/>
      <c r="L767" s="152"/>
      <c r="M767" s="157"/>
      <c r="T767" s="158"/>
      <c r="AT767" s="153" t="s">
        <v>226</v>
      </c>
      <c r="AU767" s="153" t="s">
        <v>236</v>
      </c>
      <c r="AV767" s="12" t="s">
        <v>79</v>
      </c>
      <c r="AW767" s="12" t="s">
        <v>31</v>
      </c>
      <c r="AX767" s="12" t="s">
        <v>69</v>
      </c>
      <c r="AY767" s="153" t="s">
        <v>212</v>
      </c>
    </row>
    <row r="768" spans="2:65" s="13" customFormat="1">
      <c r="B768" s="159"/>
      <c r="D768" s="150" t="s">
        <v>226</v>
      </c>
      <c r="E768" s="160" t="s">
        <v>19</v>
      </c>
      <c r="F768" s="161" t="s">
        <v>228</v>
      </c>
      <c r="H768" s="162">
        <v>58</v>
      </c>
      <c r="I768" s="163"/>
      <c r="L768" s="159"/>
      <c r="M768" s="164"/>
      <c r="T768" s="165"/>
      <c r="AT768" s="160" t="s">
        <v>226</v>
      </c>
      <c r="AU768" s="160" t="s">
        <v>236</v>
      </c>
      <c r="AV768" s="13" t="s">
        <v>229</v>
      </c>
      <c r="AW768" s="13" t="s">
        <v>31</v>
      </c>
      <c r="AX768" s="13" t="s">
        <v>77</v>
      </c>
      <c r="AY768" s="160" t="s">
        <v>212</v>
      </c>
    </row>
    <row r="769" spans="2:65" s="1" customFormat="1" ht="16.5" customHeight="1">
      <c r="B769" s="34"/>
      <c r="C769" s="133" t="s">
        <v>1351</v>
      </c>
      <c r="D769" s="133" t="s">
        <v>215</v>
      </c>
      <c r="E769" s="134" t="s">
        <v>11430</v>
      </c>
      <c r="F769" s="135" t="s">
        <v>10583</v>
      </c>
      <c r="G769" s="136" t="s">
        <v>624</v>
      </c>
      <c r="H769" s="137">
        <v>27</v>
      </c>
      <c r="I769" s="138"/>
      <c r="J769" s="139">
        <f>ROUND(I769*H769,2)</f>
        <v>0</v>
      </c>
      <c r="K769" s="135" t="s">
        <v>245</v>
      </c>
      <c r="L769" s="34"/>
      <c r="M769" s="140" t="s">
        <v>19</v>
      </c>
      <c r="N769" s="141" t="s">
        <v>40</v>
      </c>
      <c r="P769" s="142">
        <f>O769*H769</f>
        <v>0</v>
      </c>
      <c r="Q769" s="142">
        <v>0</v>
      </c>
      <c r="R769" s="142">
        <f>Q769*H769</f>
        <v>0</v>
      </c>
      <c r="S769" s="142">
        <v>0</v>
      </c>
      <c r="T769" s="143">
        <f>S769*H769</f>
        <v>0</v>
      </c>
      <c r="AR769" s="144" t="s">
        <v>316</v>
      </c>
      <c r="AT769" s="144" t="s">
        <v>215</v>
      </c>
      <c r="AU769" s="144" t="s">
        <v>236</v>
      </c>
      <c r="AY769" s="19" t="s">
        <v>212</v>
      </c>
      <c r="BE769" s="145">
        <f>IF(N769="základní",J769,0)</f>
        <v>0</v>
      </c>
      <c r="BF769" s="145">
        <f>IF(N769="snížená",J769,0)</f>
        <v>0</v>
      </c>
      <c r="BG769" s="145">
        <f>IF(N769="zákl. přenesená",J769,0)</f>
        <v>0</v>
      </c>
      <c r="BH769" s="145">
        <f>IF(N769="sníž. přenesená",J769,0)</f>
        <v>0</v>
      </c>
      <c r="BI769" s="145">
        <f>IF(N769="nulová",J769,0)</f>
        <v>0</v>
      </c>
      <c r="BJ769" s="19" t="s">
        <v>77</v>
      </c>
      <c r="BK769" s="145">
        <f>ROUND(I769*H769,2)</f>
        <v>0</v>
      </c>
      <c r="BL769" s="19" t="s">
        <v>316</v>
      </c>
      <c r="BM769" s="144" t="s">
        <v>11431</v>
      </c>
    </row>
    <row r="770" spans="2:65" s="1" customFormat="1" ht="19.5">
      <c r="B770" s="34"/>
      <c r="D770" s="150" t="s">
        <v>224</v>
      </c>
      <c r="F770" s="151" t="s">
        <v>11382</v>
      </c>
      <c r="I770" s="148"/>
      <c r="L770" s="34"/>
      <c r="M770" s="149"/>
      <c r="T770" s="55"/>
      <c r="AT770" s="19" t="s">
        <v>224</v>
      </c>
      <c r="AU770" s="19" t="s">
        <v>236</v>
      </c>
    </row>
    <row r="771" spans="2:65" s="14" customFormat="1">
      <c r="B771" s="170"/>
      <c r="D771" s="150" t="s">
        <v>226</v>
      </c>
      <c r="E771" s="171" t="s">
        <v>19</v>
      </c>
      <c r="F771" s="172" t="s">
        <v>11432</v>
      </c>
      <c r="H771" s="171" t="s">
        <v>19</v>
      </c>
      <c r="I771" s="173"/>
      <c r="L771" s="170"/>
      <c r="M771" s="174"/>
      <c r="T771" s="175"/>
      <c r="AT771" s="171" t="s">
        <v>226</v>
      </c>
      <c r="AU771" s="171" t="s">
        <v>236</v>
      </c>
      <c r="AV771" s="14" t="s">
        <v>77</v>
      </c>
      <c r="AW771" s="14" t="s">
        <v>31</v>
      </c>
      <c r="AX771" s="14" t="s">
        <v>69</v>
      </c>
      <c r="AY771" s="171" t="s">
        <v>212</v>
      </c>
    </row>
    <row r="772" spans="2:65" s="12" customFormat="1">
      <c r="B772" s="152"/>
      <c r="D772" s="150" t="s">
        <v>226</v>
      </c>
      <c r="E772" s="153" t="s">
        <v>19</v>
      </c>
      <c r="F772" s="154" t="s">
        <v>11294</v>
      </c>
      <c r="H772" s="155">
        <v>1</v>
      </c>
      <c r="I772" s="156"/>
      <c r="L772" s="152"/>
      <c r="M772" s="157"/>
      <c r="T772" s="158"/>
      <c r="AT772" s="153" t="s">
        <v>226</v>
      </c>
      <c r="AU772" s="153" t="s">
        <v>236</v>
      </c>
      <c r="AV772" s="12" t="s">
        <v>79</v>
      </c>
      <c r="AW772" s="12" t="s">
        <v>31</v>
      </c>
      <c r="AX772" s="12" t="s">
        <v>69</v>
      </c>
      <c r="AY772" s="153" t="s">
        <v>212</v>
      </c>
    </row>
    <row r="773" spans="2:65" s="12" customFormat="1">
      <c r="B773" s="152"/>
      <c r="D773" s="150" t="s">
        <v>226</v>
      </c>
      <c r="E773" s="153" t="s">
        <v>19</v>
      </c>
      <c r="F773" s="154" t="s">
        <v>10807</v>
      </c>
      <c r="H773" s="155">
        <v>3</v>
      </c>
      <c r="I773" s="156"/>
      <c r="L773" s="152"/>
      <c r="M773" s="157"/>
      <c r="T773" s="158"/>
      <c r="AT773" s="153" t="s">
        <v>226</v>
      </c>
      <c r="AU773" s="153" t="s">
        <v>236</v>
      </c>
      <c r="AV773" s="12" t="s">
        <v>79</v>
      </c>
      <c r="AW773" s="12" t="s">
        <v>31</v>
      </c>
      <c r="AX773" s="12" t="s">
        <v>69</v>
      </c>
      <c r="AY773" s="153" t="s">
        <v>212</v>
      </c>
    </row>
    <row r="774" spans="2:65" s="12" customFormat="1">
      <c r="B774" s="152"/>
      <c r="D774" s="150" t="s">
        <v>226</v>
      </c>
      <c r="E774" s="153" t="s">
        <v>19</v>
      </c>
      <c r="F774" s="154" t="s">
        <v>11433</v>
      </c>
      <c r="H774" s="155">
        <v>5</v>
      </c>
      <c r="I774" s="156"/>
      <c r="L774" s="152"/>
      <c r="M774" s="157"/>
      <c r="T774" s="158"/>
      <c r="AT774" s="153" t="s">
        <v>226</v>
      </c>
      <c r="AU774" s="153" t="s">
        <v>236</v>
      </c>
      <c r="AV774" s="12" t="s">
        <v>79</v>
      </c>
      <c r="AW774" s="12" t="s">
        <v>31</v>
      </c>
      <c r="AX774" s="12" t="s">
        <v>69</v>
      </c>
      <c r="AY774" s="153" t="s">
        <v>212</v>
      </c>
    </row>
    <row r="775" spans="2:65" s="12" customFormat="1">
      <c r="B775" s="152"/>
      <c r="D775" s="150" t="s">
        <v>226</v>
      </c>
      <c r="E775" s="153" t="s">
        <v>19</v>
      </c>
      <c r="F775" s="154" t="s">
        <v>11434</v>
      </c>
      <c r="H775" s="155">
        <v>9</v>
      </c>
      <c r="I775" s="156"/>
      <c r="L775" s="152"/>
      <c r="M775" s="157"/>
      <c r="T775" s="158"/>
      <c r="AT775" s="153" t="s">
        <v>226</v>
      </c>
      <c r="AU775" s="153" t="s">
        <v>236</v>
      </c>
      <c r="AV775" s="12" t="s">
        <v>79</v>
      </c>
      <c r="AW775" s="12" t="s">
        <v>31</v>
      </c>
      <c r="AX775" s="12" t="s">
        <v>69</v>
      </c>
      <c r="AY775" s="153" t="s">
        <v>212</v>
      </c>
    </row>
    <row r="776" spans="2:65" s="12" customFormat="1">
      <c r="B776" s="152"/>
      <c r="D776" s="150" t="s">
        <v>226</v>
      </c>
      <c r="E776" s="153" t="s">
        <v>19</v>
      </c>
      <c r="F776" s="154" t="s">
        <v>10795</v>
      </c>
      <c r="H776" s="155">
        <v>3</v>
      </c>
      <c r="I776" s="156"/>
      <c r="L776" s="152"/>
      <c r="M776" s="157"/>
      <c r="T776" s="158"/>
      <c r="AT776" s="153" t="s">
        <v>226</v>
      </c>
      <c r="AU776" s="153" t="s">
        <v>236</v>
      </c>
      <c r="AV776" s="12" t="s">
        <v>79</v>
      </c>
      <c r="AW776" s="12" t="s">
        <v>31</v>
      </c>
      <c r="AX776" s="12" t="s">
        <v>69</v>
      </c>
      <c r="AY776" s="153" t="s">
        <v>212</v>
      </c>
    </row>
    <row r="777" spans="2:65" s="12" customFormat="1">
      <c r="B777" s="152"/>
      <c r="D777" s="150" t="s">
        <v>226</v>
      </c>
      <c r="E777" s="153" t="s">
        <v>19</v>
      </c>
      <c r="F777" s="154" t="s">
        <v>11341</v>
      </c>
      <c r="H777" s="155">
        <v>3</v>
      </c>
      <c r="I777" s="156"/>
      <c r="L777" s="152"/>
      <c r="M777" s="157"/>
      <c r="T777" s="158"/>
      <c r="AT777" s="153" t="s">
        <v>226</v>
      </c>
      <c r="AU777" s="153" t="s">
        <v>236</v>
      </c>
      <c r="AV777" s="12" t="s">
        <v>79</v>
      </c>
      <c r="AW777" s="12" t="s">
        <v>31</v>
      </c>
      <c r="AX777" s="12" t="s">
        <v>69</v>
      </c>
      <c r="AY777" s="153" t="s">
        <v>212</v>
      </c>
    </row>
    <row r="778" spans="2:65" s="12" customFormat="1">
      <c r="B778" s="152"/>
      <c r="D778" s="150" t="s">
        <v>226</v>
      </c>
      <c r="E778" s="153" t="s">
        <v>19</v>
      </c>
      <c r="F778" s="154" t="s">
        <v>11435</v>
      </c>
      <c r="H778" s="155">
        <v>3</v>
      </c>
      <c r="I778" s="156"/>
      <c r="L778" s="152"/>
      <c r="M778" s="157"/>
      <c r="T778" s="158"/>
      <c r="AT778" s="153" t="s">
        <v>226</v>
      </c>
      <c r="AU778" s="153" t="s">
        <v>236</v>
      </c>
      <c r="AV778" s="12" t="s">
        <v>79</v>
      </c>
      <c r="AW778" s="12" t="s">
        <v>31</v>
      </c>
      <c r="AX778" s="12" t="s">
        <v>69</v>
      </c>
      <c r="AY778" s="153" t="s">
        <v>212</v>
      </c>
    </row>
    <row r="779" spans="2:65" s="13" customFormat="1">
      <c r="B779" s="159"/>
      <c r="D779" s="150" t="s">
        <v>226</v>
      </c>
      <c r="E779" s="160" t="s">
        <v>19</v>
      </c>
      <c r="F779" s="161" t="s">
        <v>228</v>
      </c>
      <c r="H779" s="162">
        <v>27</v>
      </c>
      <c r="I779" s="163"/>
      <c r="L779" s="159"/>
      <c r="M779" s="164"/>
      <c r="T779" s="165"/>
      <c r="AT779" s="160" t="s">
        <v>226</v>
      </c>
      <c r="AU779" s="160" t="s">
        <v>236</v>
      </c>
      <c r="AV779" s="13" t="s">
        <v>229</v>
      </c>
      <c r="AW779" s="13" t="s">
        <v>31</v>
      </c>
      <c r="AX779" s="13" t="s">
        <v>77</v>
      </c>
      <c r="AY779" s="160" t="s">
        <v>212</v>
      </c>
    </row>
    <row r="780" spans="2:65" s="1" customFormat="1" ht="16.5" customHeight="1">
      <c r="B780" s="34"/>
      <c r="C780" s="133" t="s">
        <v>1357</v>
      </c>
      <c r="D780" s="133" t="s">
        <v>215</v>
      </c>
      <c r="E780" s="134" t="s">
        <v>11436</v>
      </c>
      <c r="F780" s="135" t="s">
        <v>10567</v>
      </c>
      <c r="G780" s="136" t="s">
        <v>624</v>
      </c>
      <c r="H780" s="137">
        <v>38</v>
      </c>
      <c r="I780" s="138"/>
      <c r="J780" s="139">
        <f>ROUND(I780*H780,2)</f>
        <v>0</v>
      </c>
      <c r="K780" s="135" t="s">
        <v>245</v>
      </c>
      <c r="L780" s="34"/>
      <c r="M780" s="140" t="s">
        <v>19</v>
      </c>
      <c r="N780" s="141" t="s">
        <v>40</v>
      </c>
      <c r="P780" s="142">
        <f>O780*H780</f>
        <v>0</v>
      </c>
      <c r="Q780" s="142">
        <v>0</v>
      </c>
      <c r="R780" s="142">
        <f>Q780*H780</f>
        <v>0</v>
      </c>
      <c r="S780" s="142">
        <v>0</v>
      </c>
      <c r="T780" s="143">
        <f>S780*H780</f>
        <v>0</v>
      </c>
      <c r="AR780" s="144" t="s">
        <v>316</v>
      </c>
      <c r="AT780" s="144" t="s">
        <v>215</v>
      </c>
      <c r="AU780" s="144" t="s">
        <v>236</v>
      </c>
      <c r="AY780" s="19" t="s">
        <v>212</v>
      </c>
      <c r="BE780" s="145">
        <f>IF(N780="základní",J780,0)</f>
        <v>0</v>
      </c>
      <c r="BF780" s="145">
        <f>IF(N780="snížená",J780,0)</f>
        <v>0</v>
      </c>
      <c r="BG780" s="145">
        <f>IF(N780="zákl. přenesená",J780,0)</f>
        <v>0</v>
      </c>
      <c r="BH780" s="145">
        <f>IF(N780="sníž. přenesená",J780,0)</f>
        <v>0</v>
      </c>
      <c r="BI780" s="145">
        <f>IF(N780="nulová",J780,0)</f>
        <v>0</v>
      </c>
      <c r="BJ780" s="19" t="s">
        <v>77</v>
      </c>
      <c r="BK780" s="145">
        <f>ROUND(I780*H780,2)</f>
        <v>0</v>
      </c>
      <c r="BL780" s="19" t="s">
        <v>316</v>
      </c>
      <c r="BM780" s="144" t="s">
        <v>11437</v>
      </c>
    </row>
    <row r="781" spans="2:65" s="1" customFormat="1" ht="19.5">
      <c r="B781" s="34"/>
      <c r="D781" s="150" t="s">
        <v>224</v>
      </c>
      <c r="F781" s="151" t="s">
        <v>11382</v>
      </c>
      <c r="I781" s="148"/>
      <c r="L781" s="34"/>
      <c r="M781" s="149"/>
      <c r="T781" s="55"/>
      <c r="AT781" s="19" t="s">
        <v>224</v>
      </c>
      <c r="AU781" s="19" t="s">
        <v>236</v>
      </c>
    </row>
    <row r="782" spans="2:65" s="14" customFormat="1">
      <c r="B782" s="170"/>
      <c r="D782" s="150" t="s">
        <v>226</v>
      </c>
      <c r="E782" s="171" t="s">
        <v>19</v>
      </c>
      <c r="F782" s="172" t="s">
        <v>11438</v>
      </c>
      <c r="H782" s="171" t="s">
        <v>19</v>
      </c>
      <c r="I782" s="173"/>
      <c r="L782" s="170"/>
      <c r="M782" s="174"/>
      <c r="T782" s="175"/>
      <c r="AT782" s="171" t="s">
        <v>226</v>
      </c>
      <c r="AU782" s="171" t="s">
        <v>236</v>
      </c>
      <c r="AV782" s="14" t="s">
        <v>77</v>
      </c>
      <c r="AW782" s="14" t="s">
        <v>31</v>
      </c>
      <c r="AX782" s="14" t="s">
        <v>69</v>
      </c>
      <c r="AY782" s="171" t="s">
        <v>212</v>
      </c>
    </row>
    <row r="783" spans="2:65" s="12" customFormat="1">
      <c r="B783" s="152"/>
      <c r="D783" s="150" t="s">
        <v>226</v>
      </c>
      <c r="E783" s="153" t="s">
        <v>19</v>
      </c>
      <c r="F783" s="154" t="s">
        <v>11305</v>
      </c>
      <c r="H783" s="155">
        <v>8</v>
      </c>
      <c r="I783" s="156"/>
      <c r="L783" s="152"/>
      <c r="M783" s="157"/>
      <c r="T783" s="158"/>
      <c r="AT783" s="153" t="s">
        <v>226</v>
      </c>
      <c r="AU783" s="153" t="s">
        <v>236</v>
      </c>
      <c r="AV783" s="12" t="s">
        <v>79</v>
      </c>
      <c r="AW783" s="12" t="s">
        <v>31</v>
      </c>
      <c r="AX783" s="12" t="s">
        <v>69</v>
      </c>
      <c r="AY783" s="153" t="s">
        <v>212</v>
      </c>
    </row>
    <row r="784" spans="2:65" s="12" customFormat="1">
      <c r="B784" s="152"/>
      <c r="D784" s="150" t="s">
        <v>226</v>
      </c>
      <c r="E784" s="153" t="s">
        <v>19</v>
      </c>
      <c r="F784" s="154" t="s">
        <v>11439</v>
      </c>
      <c r="H784" s="155">
        <v>2</v>
      </c>
      <c r="I784" s="156"/>
      <c r="L784" s="152"/>
      <c r="M784" s="157"/>
      <c r="T784" s="158"/>
      <c r="AT784" s="153" t="s">
        <v>226</v>
      </c>
      <c r="AU784" s="153" t="s">
        <v>236</v>
      </c>
      <c r="AV784" s="12" t="s">
        <v>79</v>
      </c>
      <c r="AW784" s="12" t="s">
        <v>31</v>
      </c>
      <c r="AX784" s="12" t="s">
        <v>69</v>
      </c>
      <c r="AY784" s="153" t="s">
        <v>212</v>
      </c>
    </row>
    <row r="785" spans="2:65" s="14" customFormat="1">
      <c r="B785" s="170"/>
      <c r="D785" s="150" t="s">
        <v>226</v>
      </c>
      <c r="E785" s="171" t="s">
        <v>19</v>
      </c>
      <c r="F785" s="172" t="s">
        <v>11190</v>
      </c>
      <c r="H785" s="171" t="s">
        <v>19</v>
      </c>
      <c r="I785" s="173"/>
      <c r="L785" s="170"/>
      <c r="M785" s="174"/>
      <c r="T785" s="175"/>
      <c r="AT785" s="171" t="s">
        <v>226</v>
      </c>
      <c r="AU785" s="171" t="s">
        <v>236</v>
      </c>
      <c r="AV785" s="14" t="s">
        <v>77</v>
      </c>
      <c r="AW785" s="14" t="s">
        <v>31</v>
      </c>
      <c r="AX785" s="14" t="s">
        <v>69</v>
      </c>
      <c r="AY785" s="171" t="s">
        <v>212</v>
      </c>
    </row>
    <row r="786" spans="2:65" s="12" customFormat="1">
      <c r="B786" s="152"/>
      <c r="D786" s="150" t="s">
        <v>226</v>
      </c>
      <c r="E786" s="153" t="s">
        <v>19</v>
      </c>
      <c r="F786" s="154" t="s">
        <v>11326</v>
      </c>
      <c r="H786" s="155">
        <v>2</v>
      </c>
      <c r="I786" s="156"/>
      <c r="L786" s="152"/>
      <c r="M786" s="157"/>
      <c r="T786" s="158"/>
      <c r="AT786" s="153" t="s">
        <v>226</v>
      </c>
      <c r="AU786" s="153" t="s">
        <v>236</v>
      </c>
      <c r="AV786" s="12" t="s">
        <v>79</v>
      </c>
      <c r="AW786" s="12" t="s">
        <v>31</v>
      </c>
      <c r="AX786" s="12" t="s">
        <v>69</v>
      </c>
      <c r="AY786" s="153" t="s">
        <v>212</v>
      </c>
    </row>
    <row r="787" spans="2:65" s="12" customFormat="1">
      <c r="B787" s="152"/>
      <c r="D787" s="150" t="s">
        <v>226</v>
      </c>
      <c r="E787" s="153" t="s">
        <v>19</v>
      </c>
      <c r="F787" s="154" t="s">
        <v>11440</v>
      </c>
      <c r="H787" s="155">
        <v>8</v>
      </c>
      <c r="I787" s="156"/>
      <c r="L787" s="152"/>
      <c r="M787" s="157"/>
      <c r="T787" s="158"/>
      <c r="AT787" s="153" t="s">
        <v>226</v>
      </c>
      <c r="AU787" s="153" t="s">
        <v>236</v>
      </c>
      <c r="AV787" s="12" t="s">
        <v>79</v>
      </c>
      <c r="AW787" s="12" t="s">
        <v>31</v>
      </c>
      <c r="AX787" s="12" t="s">
        <v>69</v>
      </c>
      <c r="AY787" s="153" t="s">
        <v>212</v>
      </c>
    </row>
    <row r="788" spans="2:65" s="12" customFormat="1">
      <c r="B788" s="152"/>
      <c r="D788" s="150" t="s">
        <v>226</v>
      </c>
      <c r="E788" s="153" t="s">
        <v>19</v>
      </c>
      <c r="F788" s="154" t="s">
        <v>10811</v>
      </c>
      <c r="H788" s="155">
        <v>8</v>
      </c>
      <c r="I788" s="156"/>
      <c r="L788" s="152"/>
      <c r="M788" s="157"/>
      <c r="T788" s="158"/>
      <c r="AT788" s="153" t="s">
        <v>226</v>
      </c>
      <c r="AU788" s="153" t="s">
        <v>236</v>
      </c>
      <c r="AV788" s="12" t="s">
        <v>79</v>
      </c>
      <c r="AW788" s="12" t="s">
        <v>31</v>
      </c>
      <c r="AX788" s="12" t="s">
        <v>69</v>
      </c>
      <c r="AY788" s="153" t="s">
        <v>212</v>
      </c>
    </row>
    <row r="789" spans="2:65" s="12" customFormat="1">
      <c r="B789" s="152"/>
      <c r="D789" s="150" t="s">
        <v>226</v>
      </c>
      <c r="E789" s="153" t="s">
        <v>19</v>
      </c>
      <c r="F789" s="154" t="s">
        <v>11441</v>
      </c>
      <c r="H789" s="155">
        <v>10</v>
      </c>
      <c r="I789" s="156"/>
      <c r="L789" s="152"/>
      <c r="M789" s="157"/>
      <c r="T789" s="158"/>
      <c r="AT789" s="153" t="s">
        <v>226</v>
      </c>
      <c r="AU789" s="153" t="s">
        <v>236</v>
      </c>
      <c r="AV789" s="12" t="s">
        <v>79</v>
      </c>
      <c r="AW789" s="12" t="s">
        <v>31</v>
      </c>
      <c r="AX789" s="12" t="s">
        <v>69</v>
      </c>
      <c r="AY789" s="153" t="s">
        <v>212</v>
      </c>
    </row>
    <row r="790" spans="2:65" s="13" customFormat="1">
      <c r="B790" s="159"/>
      <c r="D790" s="150" t="s">
        <v>226</v>
      </c>
      <c r="E790" s="160" t="s">
        <v>19</v>
      </c>
      <c r="F790" s="161" t="s">
        <v>228</v>
      </c>
      <c r="H790" s="162">
        <v>38</v>
      </c>
      <c r="I790" s="163"/>
      <c r="L790" s="159"/>
      <c r="M790" s="164"/>
      <c r="T790" s="165"/>
      <c r="AT790" s="160" t="s">
        <v>226</v>
      </c>
      <c r="AU790" s="160" t="s">
        <v>236</v>
      </c>
      <c r="AV790" s="13" t="s">
        <v>229</v>
      </c>
      <c r="AW790" s="13" t="s">
        <v>31</v>
      </c>
      <c r="AX790" s="13" t="s">
        <v>77</v>
      </c>
      <c r="AY790" s="160" t="s">
        <v>212</v>
      </c>
    </row>
    <row r="791" spans="2:65" s="1" customFormat="1" ht="16.5" customHeight="1">
      <c r="B791" s="34"/>
      <c r="C791" s="133" t="s">
        <v>1363</v>
      </c>
      <c r="D791" s="133" t="s">
        <v>215</v>
      </c>
      <c r="E791" s="134" t="s">
        <v>11442</v>
      </c>
      <c r="F791" s="135" t="s">
        <v>10575</v>
      </c>
      <c r="G791" s="136" t="s">
        <v>624</v>
      </c>
      <c r="H791" s="137">
        <v>7</v>
      </c>
      <c r="I791" s="138"/>
      <c r="J791" s="139">
        <f>ROUND(I791*H791,2)</f>
        <v>0</v>
      </c>
      <c r="K791" s="135" t="s">
        <v>245</v>
      </c>
      <c r="L791" s="34"/>
      <c r="M791" s="140" t="s">
        <v>19</v>
      </c>
      <c r="N791" s="141" t="s">
        <v>40</v>
      </c>
      <c r="P791" s="142">
        <f>O791*H791</f>
        <v>0</v>
      </c>
      <c r="Q791" s="142">
        <v>0</v>
      </c>
      <c r="R791" s="142">
        <f>Q791*H791</f>
        <v>0</v>
      </c>
      <c r="S791" s="142">
        <v>0</v>
      </c>
      <c r="T791" s="143">
        <f>S791*H791</f>
        <v>0</v>
      </c>
      <c r="AR791" s="144" t="s">
        <v>316</v>
      </c>
      <c r="AT791" s="144" t="s">
        <v>215</v>
      </c>
      <c r="AU791" s="144" t="s">
        <v>236</v>
      </c>
      <c r="AY791" s="19" t="s">
        <v>212</v>
      </c>
      <c r="BE791" s="145">
        <f>IF(N791="základní",J791,0)</f>
        <v>0</v>
      </c>
      <c r="BF791" s="145">
        <f>IF(N791="snížená",J791,0)</f>
        <v>0</v>
      </c>
      <c r="BG791" s="145">
        <f>IF(N791="zákl. přenesená",J791,0)</f>
        <v>0</v>
      </c>
      <c r="BH791" s="145">
        <f>IF(N791="sníž. přenesená",J791,0)</f>
        <v>0</v>
      </c>
      <c r="BI791" s="145">
        <f>IF(N791="nulová",J791,0)</f>
        <v>0</v>
      </c>
      <c r="BJ791" s="19" t="s">
        <v>77</v>
      </c>
      <c r="BK791" s="145">
        <f>ROUND(I791*H791,2)</f>
        <v>0</v>
      </c>
      <c r="BL791" s="19" t="s">
        <v>316</v>
      </c>
      <c r="BM791" s="144" t="s">
        <v>11443</v>
      </c>
    </row>
    <row r="792" spans="2:65" s="1" customFormat="1" ht="19.5">
      <c r="B792" s="34"/>
      <c r="D792" s="150" t="s">
        <v>224</v>
      </c>
      <c r="F792" s="151" t="s">
        <v>11382</v>
      </c>
      <c r="I792" s="148"/>
      <c r="L792" s="34"/>
      <c r="M792" s="149"/>
      <c r="T792" s="55"/>
      <c r="AT792" s="19" t="s">
        <v>224</v>
      </c>
      <c r="AU792" s="19" t="s">
        <v>236</v>
      </c>
    </row>
    <row r="793" spans="2:65" s="14" customFormat="1">
      <c r="B793" s="170"/>
      <c r="D793" s="150" t="s">
        <v>226</v>
      </c>
      <c r="E793" s="171" t="s">
        <v>19</v>
      </c>
      <c r="F793" s="172" t="s">
        <v>11444</v>
      </c>
      <c r="H793" s="171" t="s">
        <v>19</v>
      </c>
      <c r="I793" s="173"/>
      <c r="L793" s="170"/>
      <c r="M793" s="174"/>
      <c r="T793" s="175"/>
      <c r="AT793" s="171" t="s">
        <v>226</v>
      </c>
      <c r="AU793" s="171" t="s">
        <v>236</v>
      </c>
      <c r="AV793" s="14" t="s">
        <v>77</v>
      </c>
      <c r="AW793" s="14" t="s">
        <v>31</v>
      </c>
      <c r="AX793" s="14" t="s">
        <v>69</v>
      </c>
      <c r="AY793" s="171" t="s">
        <v>212</v>
      </c>
    </row>
    <row r="794" spans="2:65" s="12" customFormat="1">
      <c r="B794" s="152"/>
      <c r="D794" s="150" t="s">
        <v>226</v>
      </c>
      <c r="E794" s="153" t="s">
        <v>19</v>
      </c>
      <c r="F794" s="154" t="s">
        <v>11445</v>
      </c>
      <c r="H794" s="155">
        <v>7</v>
      </c>
      <c r="I794" s="156"/>
      <c r="L794" s="152"/>
      <c r="M794" s="157"/>
      <c r="T794" s="158"/>
      <c r="AT794" s="153" t="s">
        <v>226</v>
      </c>
      <c r="AU794" s="153" t="s">
        <v>236</v>
      </c>
      <c r="AV794" s="12" t="s">
        <v>79</v>
      </c>
      <c r="AW794" s="12" t="s">
        <v>31</v>
      </c>
      <c r="AX794" s="12" t="s">
        <v>69</v>
      </c>
      <c r="AY794" s="153" t="s">
        <v>212</v>
      </c>
    </row>
    <row r="795" spans="2:65" s="13" customFormat="1">
      <c r="B795" s="159"/>
      <c r="D795" s="150" t="s">
        <v>226</v>
      </c>
      <c r="E795" s="160" t="s">
        <v>19</v>
      </c>
      <c r="F795" s="161" t="s">
        <v>228</v>
      </c>
      <c r="H795" s="162">
        <v>7</v>
      </c>
      <c r="I795" s="163"/>
      <c r="L795" s="159"/>
      <c r="M795" s="164"/>
      <c r="T795" s="165"/>
      <c r="AT795" s="160" t="s">
        <v>226</v>
      </c>
      <c r="AU795" s="160" t="s">
        <v>236</v>
      </c>
      <c r="AV795" s="13" t="s">
        <v>229</v>
      </c>
      <c r="AW795" s="13" t="s">
        <v>31</v>
      </c>
      <c r="AX795" s="13" t="s">
        <v>77</v>
      </c>
      <c r="AY795" s="160" t="s">
        <v>212</v>
      </c>
    </row>
    <row r="796" spans="2:65" s="1" customFormat="1" ht="16.5" customHeight="1">
      <c r="B796" s="34"/>
      <c r="C796" s="133" t="s">
        <v>1373</v>
      </c>
      <c r="D796" s="133" t="s">
        <v>215</v>
      </c>
      <c r="E796" s="134" t="s">
        <v>11446</v>
      </c>
      <c r="F796" s="135" t="s">
        <v>11447</v>
      </c>
      <c r="G796" s="136" t="s">
        <v>624</v>
      </c>
      <c r="H796" s="137">
        <v>2</v>
      </c>
      <c r="I796" s="138"/>
      <c r="J796" s="139">
        <f>ROUND(I796*H796,2)</f>
        <v>0</v>
      </c>
      <c r="K796" s="135" t="s">
        <v>245</v>
      </c>
      <c r="L796" s="34"/>
      <c r="M796" s="140" t="s">
        <v>19</v>
      </c>
      <c r="N796" s="141" t="s">
        <v>40</v>
      </c>
      <c r="P796" s="142">
        <f>O796*H796</f>
        <v>0</v>
      </c>
      <c r="Q796" s="142">
        <v>0</v>
      </c>
      <c r="R796" s="142">
        <f>Q796*H796</f>
        <v>0</v>
      </c>
      <c r="S796" s="142">
        <v>0</v>
      </c>
      <c r="T796" s="143">
        <f>S796*H796</f>
        <v>0</v>
      </c>
      <c r="AR796" s="144" t="s">
        <v>316</v>
      </c>
      <c r="AT796" s="144" t="s">
        <v>215</v>
      </c>
      <c r="AU796" s="144" t="s">
        <v>236</v>
      </c>
      <c r="AY796" s="19" t="s">
        <v>212</v>
      </c>
      <c r="BE796" s="145">
        <f>IF(N796="základní",J796,0)</f>
        <v>0</v>
      </c>
      <c r="BF796" s="145">
        <f>IF(N796="snížená",J796,0)</f>
        <v>0</v>
      </c>
      <c r="BG796" s="145">
        <f>IF(N796="zákl. přenesená",J796,0)</f>
        <v>0</v>
      </c>
      <c r="BH796" s="145">
        <f>IF(N796="sníž. přenesená",J796,0)</f>
        <v>0</v>
      </c>
      <c r="BI796" s="145">
        <f>IF(N796="nulová",J796,0)</f>
        <v>0</v>
      </c>
      <c r="BJ796" s="19" t="s">
        <v>77</v>
      </c>
      <c r="BK796" s="145">
        <f>ROUND(I796*H796,2)</f>
        <v>0</v>
      </c>
      <c r="BL796" s="19" t="s">
        <v>316</v>
      </c>
      <c r="BM796" s="144" t="s">
        <v>11448</v>
      </c>
    </row>
    <row r="797" spans="2:65" s="1" customFormat="1" ht="19.5">
      <c r="B797" s="34"/>
      <c r="D797" s="150" t="s">
        <v>224</v>
      </c>
      <c r="F797" s="151" t="s">
        <v>11382</v>
      </c>
      <c r="I797" s="148"/>
      <c r="L797" s="34"/>
      <c r="M797" s="149"/>
      <c r="T797" s="55"/>
      <c r="AT797" s="19" t="s">
        <v>224</v>
      </c>
      <c r="AU797" s="19" t="s">
        <v>236</v>
      </c>
    </row>
    <row r="798" spans="2:65" s="14" customFormat="1">
      <c r="B798" s="170"/>
      <c r="D798" s="150" t="s">
        <v>226</v>
      </c>
      <c r="E798" s="171" t="s">
        <v>19</v>
      </c>
      <c r="F798" s="172" t="s">
        <v>11449</v>
      </c>
      <c r="H798" s="171" t="s">
        <v>19</v>
      </c>
      <c r="I798" s="173"/>
      <c r="L798" s="170"/>
      <c r="M798" s="174"/>
      <c r="T798" s="175"/>
      <c r="AT798" s="171" t="s">
        <v>226</v>
      </c>
      <c r="AU798" s="171" t="s">
        <v>236</v>
      </c>
      <c r="AV798" s="14" t="s">
        <v>77</v>
      </c>
      <c r="AW798" s="14" t="s">
        <v>31</v>
      </c>
      <c r="AX798" s="14" t="s">
        <v>69</v>
      </c>
      <c r="AY798" s="171" t="s">
        <v>212</v>
      </c>
    </row>
    <row r="799" spans="2:65" s="12" customFormat="1">
      <c r="B799" s="152"/>
      <c r="D799" s="150" t="s">
        <v>226</v>
      </c>
      <c r="E799" s="153" t="s">
        <v>19</v>
      </c>
      <c r="F799" s="154" t="s">
        <v>11450</v>
      </c>
      <c r="H799" s="155">
        <v>2</v>
      </c>
      <c r="I799" s="156"/>
      <c r="L799" s="152"/>
      <c r="M799" s="157"/>
      <c r="T799" s="158"/>
      <c r="AT799" s="153" t="s">
        <v>226</v>
      </c>
      <c r="AU799" s="153" t="s">
        <v>236</v>
      </c>
      <c r="AV799" s="12" t="s">
        <v>79</v>
      </c>
      <c r="AW799" s="12" t="s">
        <v>31</v>
      </c>
      <c r="AX799" s="12" t="s">
        <v>69</v>
      </c>
      <c r="AY799" s="153" t="s">
        <v>212</v>
      </c>
    </row>
    <row r="800" spans="2:65" s="13" customFormat="1">
      <c r="B800" s="159"/>
      <c r="D800" s="150" t="s">
        <v>226</v>
      </c>
      <c r="E800" s="160" t="s">
        <v>19</v>
      </c>
      <c r="F800" s="161" t="s">
        <v>228</v>
      </c>
      <c r="H800" s="162">
        <v>2</v>
      </c>
      <c r="I800" s="163"/>
      <c r="L800" s="159"/>
      <c r="M800" s="164"/>
      <c r="T800" s="165"/>
      <c r="AT800" s="160" t="s">
        <v>226</v>
      </c>
      <c r="AU800" s="160" t="s">
        <v>236</v>
      </c>
      <c r="AV800" s="13" t="s">
        <v>229</v>
      </c>
      <c r="AW800" s="13" t="s">
        <v>31</v>
      </c>
      <c r="AX800" s="13" t="s">
        <v>77</v>
      </c>
      <c r="AY800" s="160" t="s">
        <v>212</v>
      </c>
    </row>
    <row r="801" spans="2:65" s="1" customFormat="1" ht="16.5" customHeight="1">
      <c r="B801" s="34"/>
      <c r="C801" s="133" t="s">
        <v>1383</v>
      </c>
      <c r="D801" s="133" t="s">
        <v>215</v>
      </c>
      <c r="E801" s="134" t="s">
        <v>11451</v>
      </c>
      <c r="F801" s="135" t="s">
        <v>11452</v>
      </c>
      <c r="G801" s="136" t="s">
        <v>624</v>
      </c>
      <c r="H801" s="137">
        <v>8</v>
      </c>
      <c r="I801" s="138"/>
      <c r="J801" s="139">
        <f>ROUND(I801*H801,2)</f>
        <v>0</v>
      </c>
      <c r="K801" s="135" t="s">
        <v>245</v>
      </c>
      <c r="L801" s="34"/>
      <c r="M801" s="140" t="s">
        <v>19</v>
      </c>
      <c r="N801" s="141" t="s">
        <v>40</v>
      </c>
      <c r="P801" s="142">
        <f>O801*H801</f>
        <v>0</v>
      </c>
      <c r="Q801" s="142">
        <v>0</v>
      </c>
      <c r="R801" s="142">
        <f>Q801*H801</f>
        <v>0</v>
      </c>
      <c r="S801" s="142">
        <v>0</v>
      </c>
      <c r="T801" s="143">
        <f>S801*H801</f>
        <v>0</v>
      </c>
      <c r="AR801" s="144" t="s">
        <v>316</v>
      </c>
      <c r="AT801" s="144" t="s">
        <v>215</v>
      </c>
      <c r="AU801" s="144" t="s">
        <v>236</v>
      </c>
      <c r="AY801" s="19" t="s">
        <v>212</v>
      </c>
      <c r="BE801" s="145">
        <f>IF(N801="základní",J801,0)</f>
        <v>0</v>
      </c>
      <c r="BF801" s="145">
        <f>IF(N801="snížená",J801,0)</f>
        <v>0</v>
      </c>
      <c r="BG801" s="145">
        <f>IF(N801="zákl. přenesená",J801,0)</f>
        <v>0</v>
      </c>
      <c r="BH801" s="145">
        <f>IF(N801="sníž. přenesená",J801,0)</f>
        <v>0</v>
      </c>
      <c r="BI801" s="145">
        <f>IF(N801="nulová",J801,0)</f>
        <v>0</v>
      </c>
      <c r="BJ801" s="19" t="s">
        <v>77</v>
      </c>
      <c r="BK801" s="145">
        <f>ROUND(I801*H801,2)</f>
        <v>0</v>
      </c>
      <c r="BL801" s="19" t="s">
        <v>316</v>
      </c>
      <c r="BM801" s="144" t="s">
        <v>11453</v>
      </c>
    </row>
    <row r="802" spans="2:65" s="1" customFormat="1" ht="19.5">
      <c r="B802" s="34"/>
      <c r="D802" s="150" t="s">
        <v>224</v>
      </c>
      <c r="F802" s="151" t="s">
        <v>11382</v>
      </c>
      <c r="I802" s="148"/>
      <c r="L802" s="34"/>
      <c r="M802" s="149"/>
      <c r="T802" s="55"/>
      <c r="AT802" s="19" t="s">
        <v>224</v>
      </c>
      <c r="AU802" s="19" t="s">
        <v>236</v>
      </c>
    </row>
    <row r="803" spans="2:65" s="14" customFormat="1">
      <c r="B803" s="170"/>
      <c r="D803" s="150" t="s">
        <v>226</v>
      </c>
      <c r="E803" s="171" t="s">
        <v>19</v>
      </c>
      <c r="F803" s="172" t="s">
        <v>11454</v>
      </c>
      <c r="H803" s="171" t="s">
        <v>19</v>
      </c>
      <c r="I803" s="173"/>
      <c r="L803" s="170"/>
      <c r="M803" s="174"/>
      <c r="T803" s="175"/>
      <c r="AT803" s="171" t="s">
        <v>226</v>
      </c>
      <c r="AU803" s="171" t="s">
        <v>236</v>
      </c>
      <c r="AV803" s="14" t="s">
        <v>77</v>
      </c>
      <c r="AW803" s="14" t="s">
        <v>31</v>
      </c>
      <c r="AX803" s="14" t="s">
        <v>69</v>
      </c>
      <c r="AY803" s="171" t="s">
        <v>212</v>
      </c>
    </row>
    <row r="804" spans="2:65" s="12" customFormat="1">
      <c r="B804" s="152"/>
      <c r="D804" s="150" t="s">
        <v>226</v>
      </c>
      <c r="E804" s="153" t="s">
        <v>19</v>
      </c>
      <c r="F804" s="154" t="s">
        <v>11294</v>
      </c>
      <c r="H804" s="155">
        <v>1</v>
      </c>
      <c r="I804" s="156"/>
      <c r="L804" s="152"/>
      <c r="M804" s="157"/>
      <c r="T804" s="158"/>
      <c r="AT804" s="153" t="s">
        <v>226</v>
      </c>
      <c r="AU804" s="153" t="s">
        <v>236</v>
      </c>
      <c r="AV804" s="12" t="s">
        <v>79</v>
      </c>
      <c r="AW804" s="12" t="s">
        <v>31</v>
      </c>
      <c r="AX804" s="12" t="s">
        <v>69</v>
      </c>
      <c r="AY804" s="153" t="s">
        <v>212</v>
      </c>
    </row>
    <row r="805" spans="2:65" s="12" customFormat="1">
      <c r="B805" s="152"/>
      <c r="D805" s="150" t="s">
        <v>226</v>
      </c>
      <c r="E805" s="153" t="s">
        <v>19</v>
      </c>
      <c r="F805" s="154" t="s">
        <v>11295</v>
      </c>
      <c r="H805" s="155">
        <v>1</v>
      </c>
      <c r="I805" s="156"/>
      <c r="L805" s="152"/>
      <c r="M805" s="157"/>
      <c r="T805" s="158"/>
      <c r="AT805" s="153" t="s">
        <v>226</v>
      </c>
      <c r="AU805" s="153" t="s">
        <v>236</v>
      </c>
      <c r="AV805" s="12" t="s">
        <v>79</v>
      </c>
      <c r="AW805" s="12" t="s">
        <v>31</v>
      </c>
      <c r="AX805" s="12" t="s">
        <v>69</v>
      </c>
      <c r="AY805" s="153" t="s">
        <v>212</v>
      </c>
    </row>
    <row r="806" spans="2:65" s="12" customFormat="1">
      <c r="B806" s="152"/>
      <c r="D806" s="150" t="s">
        <v>226</v>
      </c>
      <c r="E806" s="153" t="s">
        <v>19</v>
      </c>
      <c r="F806" s="154" t="s">
        <v>8745</v>
      </c>
      <c r="H806" s="155">
        <v>1</v>
      </c>
      <c r="I806" s="156"/>
      <c r="L806" s="152"/>
      <c r="M806" s="157"/>
      <c r="T806" s="158"/>
      <c r="AT806" s="153" t="s">
        <v>226</v>
      </c>
      <c r="AU806" s="153" t="s">
        <v>236</v>
      </c>
      <c r="AV806" s="12" t="s">
        <v>79</v>
      </c>
      <c r="AW806" s="12" t="s">
        <v>31</v>
      </c>
      <c r="AX806" s="12" t="s">
        <v>69</v>
      </c>
      <c r="AY806" s="153" t="s">
        <v>212</v>
      </c>
    </row>
    <row r="807" spans="2:65" s="12" customFormat="1">
      <c r="B807" s="152"/>
      <c r="D807" s="150" t="s">
        <v>226</v>
      </c>
      <c r="E807" s="153" t="s">
        <v>19</v>
      </c>
      <c r="F807" s="154" t="s">
        <v>8746</v>
      </c>
      <c r="H807" s="155">
        <v>1</v>
      </c>
      <c r="I807" s="156"/>
      <c r="L807" s="152"/>
      <c r="M807" s="157"/>
      <c r="T807" s="158"/>
      <c r="AT807" s="153" t="s">
        <v>226</v>
      </c>
      <c r="AU807" s="153" t="s">
        <v>236</v>
      </c>
      <c r="AV807" s="12" t="s">
        <v>79</v>
      </c>
      <c r="AW807" s="12" t="s">
        <v>31</v>
      </c>
      <c r="AX807" s="12" t="s">
        <v>69</v>
      </c>
      <c r="AY807" s="153" t="s">
        <v>212</v>
      </c>
    </row>
    <row r="808" spans="2:65" s="12" customFormat="1">
      <c r="B808" s="152"/>
      <c r="D808" s="150" t="s">
        <v>226</v>
      </c>
      <c r="E808" s="153" t="s">
        <v>19</v>
      </c>
      <c r="F808" s="154" t="s">
        <v>8752</v>
      </c>
      <c r="H808" s="155">
        <v>1</v>
      </c>
      <c r="I808" s="156"/>
      <c r="L808" s="152"/>
      <c r="M808" s="157"/>
      <c r="T808" s="158"/>
      <c r="AT808" s="153" t="s">
        <v>226</v>
      </c>
      <c r="AU808" s="153" t="s">
        <v>236</v>
      </c>
      <c r="AV808" s="12" t="s">
        <v>79</v>
      </c>
      <c r="AW808" s="12" t="s">
        <v>31</v>
      </c>
      <c r="AX808" s="12" t="s">
        <v>69</v>
      </c>
      <c r="AY808" s="153" t="s">
        <v>212</v>
      </c>
    </row>
    <row r="809" spans="2:65" s="12" customFormat="1">
      <c r="B809" s="152"/>
      <c r="D809" s="150" t="s">
        <v>226</v>
      </c>
      <c r="E809" s="153" t="s">
        <v>19</v>
      </c>
      <c r="F809" s="154" t="s">
        <v>8757</v>
      </c>
      <c r="H809" s="155">
        <v>1</v>
      </c>
      <c r="I809" s="156"/>
      <c r="L809" s="152"/>
      <c r="M809" s="157"/>
      <c r="T809" s="158"/>
      <c r="AT809" s="153" t="s">
        <v>226</v>
      </c>
      <c r="AU809" s="153" t="s">
        <v>236</v>
      </c>
      <c r="AV809" s="12" t="s">
        <v>79</v>
      </c>
      <c r="AW809" s="12" t="s">
        <v>31</v>
      </c>
      <c r="AX809" s="12" t="s">
        <v>69</v>
      </c>
      <c r="AY809" s="153" t="s">
        <v>212</v>
      </c>
    </row>
    <row r="810" spans="2:65" s="12" customFormat="1">
      <c r="B810" s="152"/>
      <c r="D810" s="150" t="s">
        <v>226</v>
      </c>
      <c r="E810" s="153" t="s">
        <v>19</v>
      </c>
      <c r="F810" s="154" t="s">
        <v>8747</v>
      </c>
      <c r="H810" s="155">
        <v>1</v>
      </c>
      <c r="I810" s="156"/>
      <c r="L810" s="152"/>
      <c r="M810" s="157"/>
      <c r="T810" s="158"/>
      <c r="AT810" s="153" t="s">
        <v>226</v>
      </c>
      <c r="AU810" s="153" t="s">
        <v>236</v>
      </c>
      <c r="AV810" s="12" t="s">
        <v>79</v>
      </c>
      <c r="AW810" s="12" t="s">
        <v>31</v>
      </c>
      <c r="AX810" s="12" t="s">
        <v>69</v>
      </c>
      <c r="AY810" s="153" t="s">
        <v>212</v>
      </c>
    </row>
    <row r="811" spans="2:65" s="12" customFormat="1">
      <c r="B811" s="152"/>
      <c r="D811" s="150" t="s">
        <v>226</v>
      </c>
      <c r="E811" s="153" t="s">
        <v>19</v>
      </c>
      <c r="F811" s="154" t="s">
        <v>10734</v>
      </c>
      <c r="H811" s="155">
        <v>1</v>
      </c>
      <c r="I811" s="156"/>
      <c r="L811" s="152"/>
      <c r="M811" s="157"/>
      <c r="T811" s="158"/>
      <c r="AT811" s="153" t="s">
        <v>226</v>
      </c>
      <c r="AU811" s="153" t="s">
        <v>236</v>
      </c>
      <c r="AV811" s="12" t="s">
        <v>79</v>
      </c>
      <c r="AW811" s="12" t="s">
        <v>31</v>
      </c>
      <c r="AX811" s="12" t="s">
        <v>69</v>
      </c>
      <c r="AY811" s="153" t="s">
        <v>212</v>
      </c>
    </row>
    <row r="812" spans="2:65" s="13" customFormat="1">
      <c r="B812" s="159"/>
      <c r="D812" s="150" t="s">
        <v>226</v>
      </c>
      <c r="E812" s="160" t="s">
        <v>19</v>
      </c>
      <c r="F812" s="161" t="s">
        <v>228</v>
      </c>
      <c r="H812" s="162">
        <v>8</v>
      </c>
      <c r="I812" s="163"/>
      <c r="L812" s="159"/>
      <c r="M812" s="164"/>
      <c r="T812" s="165"/>
      <c r="AT812" s="160" t="s">
        <v>226</v>
      </c>
      <c r="AU812" s="160" t="s">
        <v>236</v>
      </c>
      <c r="AV812" s="13" t="s">
        <v>229</v>
      </c>
      <c r="AW812" s="13" t="s">
        <v>31</v>
      </c>
      <c r="AX812" s="13" t="s">
        <v>77</v>
      </c>
      <c r="AY812" s="160" t="s">
        <v>212</v>
      </c>
    </row>
    <row r="813" spans="2:65" s="1" customFormat="1" ht="16.5" customHeight="1">
      <c r="B813" s="34"/>
      <c r="C813" s="133" t="s">
        <v>1391</v>
      </c>
      <c r="D813" s="133" t="s">
        <v>215</v>
      </c>
      <c r="E813" s="134" t="s">
        <v>11455</v>
      </c>
      <c r="F813" s="135" t="s">
        <v>11456</v>
      </c>
      <c r="G813" s="136" t="s">
        <v>624</v>
      </c>
      <c r="H813" s="137">
        <v>2</v>
      </c>
      <c r="I813" s="138"/>
      <c r="J813" s="139">
        <f>ROUND(I813*H813,2)</f>
        <v>0</v>
      </c>
      <c r="K813" s="135" t="s">
        <v>245</v>
      </c>
      <c r="L813" s="34"/>
      <c r="M813" s="140" t="s">
        <v>19</v>
      </c>
      <c r="N813" s="141" t="s">
        <v>40</v>
      </c>
      <c r="P813" s="142">
        <f>O813*H813</f>
        <v>0</v>
      </c>
      <c r="Q813" s="142">
        <v>0</v>
      </c>
      <c r="R813" s="142">
        <f>Q813*H813</f>
        <v>0</v>
      </c>
      <c r="S813" s="142">
        <v>0</v>
      </c>
      <c r="T813" s="143">
        <f>S813*H813</f>
        <v>0</v>
      </c>
      <c r="AR813" s="144" t="s">
        <v>316</v>
      </c>
      <c r="AT813" s="144" t="s">
        <v>215</v>
      </c>
      <c r="AU813" s="144" t="s">
        <v>236</v>
      </c>
      <c r="AY813" s="19" t="s">
        <v>212</v>
      </c>
      <c r="BE813" s="145">
        <f>IF(N813="základní",J813,0)</f>
        <v>0</v>
      </c>
      <c r="BF813" s="145">
        <f>IF(N813="snížená",J813,0)</f>
        <v>0</v>
      </c>
      <c r="BG813" s="145">
        <f>IF(N813="zákl. přenesená",J813,0)</f>
        <v>0</v>
      </c>
      <c r="BH813" s="145">
        <f>IF(N813="sníž. přenesená",J813,0)</f>
        <v>0</v>
      </c>
      <c r="BI813" s="145">
        <f>IF(N813="nulová",J813,0)</f>
        <v>0</v>
      </c>
      <c r="BJ813" s="19" t="s">
        <v>77</v>
      </c>
      <c r="BK813" s="145">
        <f>ROUND(I813*H813,2)</f>
        <v>0</v>
      </c>
      <c r="BL813" s="19" t="s">
        <v>316</v>
      </c>
      <c r="BM813" s="144" t="s">
        <v>11457</v>
      </c>
    </row>
    <row r="814" spans="2:65" s="1" customFormat="1" ht="19.5">
      <c r="B814" s="34"/>
      <c r="D814" s="150" t="s">
        <v>224</v>
      </c>
      <c r="F814" s="151" t="s">
        <v>11382</v>
      </c>
      <c r="I814" s="148"/>
      <c r="L814" s="34"/>
      <c r="M814" s="149"/>
      <c r="T814" s="55"/>
      <c r="AT814" s="19" t="s">
        <v>224</v>
      </c>
      <c r="AU814" s="19" t="s">
        <v>236</v>
      </c>
    </row>
    <row r="815" spans="2:65" s="14" customFormat="1">
      <c r="B815" s="170"/>
      <c r="D815" s="150" t="s">
        <v>226</v>
      </c>
      <c r="E815" s="171" t="s">
        <v>19</v>
      </c>
      <c r="F815" s="172" t="s">
        <v>11458</v>
      </c>
      <c r="H815" s="171" t="s">
        <v>19</v>
      </c>
      <c r="I815" s="173"/>
      <c r="L815" s="170"/>
      <c r="M815" s="174"/>
      <c r="T815" s="175"/>
      <c r="AT815" s="171" t="s">
        <v>226</v>
      </c>
      <c r="AU815" s="171" t="s">
        <v>236</v>
      </c>
      <c r="AV815" s="14" t="s">
        <v>77</v>
      </c>
      <c r="AW815" s="14" t="s">
        <v>31</v>
      </c>
      <c r="AX815" s="14" t="s">
        <v>69</v>
      </c>
      <c r="AY815" s="171" t="s">
        <v>212</v>
      </c>
    </row>
    <row r="816" spans="2:65" s="12" customFormat="1">
      <c r="B816" s="152"/>
      <c r="D816" s="150" t="s">
        <v>226</v>
      </c>
      <c r="E816" s="153" t="s">
        <v>19</v>
      </c>
      <c r="F816" s="154" t="s">
        <v>11397</v>
      </c>
      <c r="H816" s="155">
        <v>2</v>
      </c>
      <c r="I816" s="156"/>
      <c r="L816" s="152"/>
      <c r="M816" s="157"/>
      <c r="T816" s="158"/>
      <c r="AT816" s="153" t="s">
        <v>226</v>
      </c>
      <c r="AU816" s="153" t="s">
        <v>236</v>
      </c>
      <c r="AV816" s="12" t="s">
        <v>79</v>
      </c>
      <c r="AW816" s="12" t="s">
        <v>31</v>
      </c>
      <c r="AX816" s="12" t="s">
        <v>69</v>
      </c>
      <c r="AY816" s="153" t="s">
        <v>212</v>
      </c>
    </row>
    <row r="817" spans="2:65" s="13" customFormat="1">
      <c r="B817" s="159"/>
      <c r="D817" s="150" t="s">
        <v>226</v>
      </c>
      <c r="E817" s="160" t="s">
        <v>19</v>
      </c>
      <c r="F817" s="161" t="s">
        <v>228</v>
      </c>
      <c r="H817" s="162">
        <v>2</v>
      </c>
      <c r="I817" s="163"/>
      <c r="L817" s="159"/>
      <c r="M817" s="164"/>
      <c r="T817" s="165"/>
      <c r="AT817" s="160" t="s">
        <v>226</v>
      </c>
      <c r="AU817" s="160" t="s">
        <v>236</v>
      </c>
      <c r="AV817" s="13" t="s">
        <v>229</v>
      </c>
      <c r="AW817" s="13" t="s">
        <v>31</v>
      </c>
      <c r="AX817" s="13" t="s">
        <v>77</v>
      </c>
      <c r="AY817" s="160" t="s">
        <v>212</v>
      </c>
    </row>
    <row r="818" spans="2:65" s="1" customFormat="1" ht="16.5" customHeight="1">
      <c r="B818" s="34"/>
      <c r="C818" s="133" t="s">
        <v>1401</v>
      </c>
      <c r="D818" s="133" t="s">
        <v>215</v>
      </c>
      <c r="E818" s="134" t="s">
        <v>11459</v>
      </c>
      <c r="F818" s="135" t="s">
        <v>11460</v>
      </c>
      <c r="G818" s="136" t="s">
        <v>624</v>
      </c>
      <c r="H818" s="137">
        <v>8</v>
      </c>
      <c r="I818" s="138"/>
      <c r="J818" s="139">
        <f>ROUND(I818*H818,2)</f>
        <v>0</v>
      </c>
      <c r="K818" s="135" t="s">
        <v>245</v>
      </c>
      <c r="L818" s="34"/>
      <c r="M818" s="140" t="s">
        <v>19</v>
      </c>
      <c r="N818" s="141" t="s">
        <v>40</v>
      </c>
      <c r="P818" s="142">
        <f>O818*H818</f>
        <v>0</v>
      </c>
      <c r="Q818" s="142">
        <v>0</v>
      </c>
      <c r="R818" s="142">
        <f>Q818*H818</f>
        <v>0</v>
      </c>
      <c r="S818" s="142">
        <v>0</v>
      </c>
      <c r="T818" s="143">
        <f>S818*H818</f>
        <v>0</v>
      </c>
      <c r="AR818" s="144" t="s">
        <v>316</v>
      </c>
      <c r="AT818" s="144" t="s">
        <v>215</v>
      </c>
      <c r="AU818" s="144" t="s">
        <v>236</v>
      </c>
      <c r="AY818" s="19" t="s">
        <v>212</v>
      </c>
      <c r="BE818" s="145">
        <f>IF(N818="základní",J818,0)</f>
        <v>0</v>
      </c>
      <c r="BF818" s="145">
        <f>IF(N818="snížená",J818,0)</f>
        <v>0</v>
      </c>
      <c r="BG818" s="145">
        <f>IF(N818="zákl. přenesená",J818,0)</f>
        <v>0</v>
      </c>
      <c r="BH818" s="145">
        <f>IF(N818="sníž. přenesená",J818,0)</f>
        <v>0</v>
      </c>
      <c r="BI818" s="145">
        <f>IF(N818="nulová",J818,0)</f>
        <v>0</v>
      </c>
      <c r="BJ818" s="19" t="s">
        <v>77</v>
      </c>
      <c r="BK818" s="145">
        <f>ROUND(I818*H818,2)</f>
        <v>0</v>
      </c>
      <c r="BL818" s="19" t="s">
        <v>316</v>
      </c>
      <c r="BM818" s="144" t="s">
        <v>11461</v>
      </c>
    </row>
    <row r="819" spans="2:65" s="1" customFormat="1" ht="19.5">
      <c r="B819" s="34"/>
      <c r="D819" s="150" t="s">
        <v>224</v>
      </c>
      <c r="F819" s="151" t="s">
        <v>11382</v>
      </c>
      <c r="I819" s="148"/>
      <c r="L819" s="34"/>
      <c r="M819" s="149"/>
      <c r="T819" s="55"/>
      <c r="AT819" s="19" t="s">
        <v>224</v>
      </c>
      <c r="AU819" s="19" t="s">
        <v>236</v>
      </c>
    </row>
    <row r="820" spans="2:65" s="14" customFormat="1">
      <c r="B820" s="170"/>
      <c r="D820" s="150" t="s">
        <v>226</v>
      </c>
      <c r="E820" s="171" t="s">
        <v>19</v>
      </c>
      <c r="F820" s="172" t="s">
        <v>11462</v>
      </c>
      <c r="H820" s="171" t="s">
        <v>19</v>
      </c>
      <c r="I820" s="173"/>
      <c r="L820" s="170"/>
      <c r="M820" s="174"/>
      <c r="T820" s="175"/>
      <c r="AT820" s="171" t="s">
        <v>226</v>
      </c>
      <c r="AU820" s="171" t="s">
        <v>236</v>
      </c>
      <c r="AV820" s="14" t="s">
        <v>77</v>
      </c>
      <c r="AW820" s="14" t="s">
        <v>31</v>
      </c>
      <c r="AX820" s="14" t="s">
        <v>69</v>
      </c>
      <c r="AY820" s="171" t="s">
        <v>212</v>
      </c>
    </row>
    <row r="821" spans="2:65" s="12" customFormat="1">
      <c r="B821" s="152"/>
      <c r="D821" s="150" t="s">
        <v>226</v>
      </c>
      <c r="E821" s="153" t="s">
        <v>19</v>
      </c>
      <c r="F821" s="154" t="s">
        <v>11294</v>
      </c>
      <c r="H821" s="155">
        <v>1</v>
      </c>
      <c r="I821" s="156"/>
      <c r="L821" s="152"/>
      <c r="M821" s="157"/>
      <c r="T821" s="158"/>
      <c r="AT821" s="153" t="s">
        <v>226</v>
      </c>
      <c r="AU821" s="153" t="s">
        <v>236</v>
      </c>
      <c r="AV821" s="12" t="s">
        <v>79</v>
      </c>
      <c r="AW821" s="12" t="s">
        <v>31</v>
      </c>
      <c r="AX821" s="12" t="s">
        <v>69</v>
      </c>
      <c r="AY821" s="153" t="s">
        <v>212</v>
      </c>
    </row>
    <row r="822" spans="2:65" s="12" customFormat="1">
      <c r="B822" s="152"/>
      <c r="D822" s="150" t="s">
        <v>226</v>
      </c>
      <c r="E822" s="153" t="s">
        <v>19</v>
      </c>
      <c r="F822" s="154" t="s">
        <v>11295</v>
      </c>
      <c r="H822" s="155">
        <v>1</v>
      </c>
      <c r="I822" s="156"/>
      <c r="L822" s="152"/>
      <c r="M822" s="157"/>
      <c r="T822" s="158"/>
      <c r="AT822" s="153" t="s">
        <v>226</v>
      </c>
      <c r="AU822" s="153" t="s">
        <v>236</v>
      </c>
      <c r="AV822" s="12" t="s">
        <v>79</v>
      </c>
      <c r="AW822" s="12" t="s">
        <v>31</v>
      </c>
      <c r="AX822" s="12" t="s">
        <v>69</v>
      </c>
      <c r="AY822" s="153" t="s">
        <v>212</v>
      </c>
    </row>
    <row r="823" spans="2:65" s="12" customFormat="1">
      <c r="B823" s="152"/>
      <c r="D823" s="150" t="s">
        <v>226</v>
      </c>
      <c r="E823" s="153" t="s">
        <v>19</v>
      </c>
      <c r="F823" s="154" t="s">
        <v>8745</v>
      </c>
      <c r="H823" s="155">
        <v>1</v>
      </c>
      <c r="I823" s="156"/>
      <c r="L823" s="152"/>
      <c r="M823" s="157"/>
      <c r="T823" s="158"/>
      <c r="AT823" s="153" t="s">
        <v>226</v>
      </c>
      <c r="AU823" s="153" t="s">
        <v>236</v>
      </c>
      <c r="AV823" s="12" t="s">
        <v>79</v>
      </c>
      <c r="AW823" s="12" t="s">
        <v>31</v>
      </c>
      <c r="AX823" s="12" t="s">
        <v>69</v>
      </c>
      <c r="AY823" s="153" t="s">
        <v>212</v>
      </c>
    </row>
    <row r="824" spans="2:65" s="12" customFormat="1">
      <c r="B824" s="152"/>
      <c r="D824" s="150" t="s">
        <v>226</v>
      </c>
      <c r="E824" s="153" t="s">
        <v>19</v>
      </c>
      <c r="F824" s="154" t="s">
        <v>8746</v>
      </c>
      <c r="H824" s="155">
        <v>1</v>
      </c>
      <c r="I824" s="156"/>
      <c r="L824" s="152"/>
      <c r="M824" s="157"/>
      <c r="T824" s="158"/>
      <c r="AT824" s="153" t="s">
        <v>226</v>
      </c>
      <c r="AU824" s="153" t="s">
        <v>236</v>
      </c>
      <c r="AV824" s="12" t="s">
        <v>79</v>
      </c>
      <c r="AW824" s="12" t="s">
        <v>31</v>
      </c>
      <c r="AX824" s="12" t="s">
        <v>69</v>
      </c>
      <c r="AY824" s="153" t="s">
        <v>212</v>
      </c>
    </row>
    <row r="825" spans="2:65" s="12" customFormat="1">
      <c r="B825" s="152"/>
      <c r="D825" s="150" t="s">
        <v>226</v>
      </c>
      <c r="E825" s="153" t="s">
        <v>19</v>
      </c>
      <c r="F825" s="154" t="s">
        <v>8752</v>
      </c>
      <c r="H825" s="155">
        <v>1</v>
      </c>
      <c r="I825" s="156"/>
      <c r="L825" s="152"/>
      <c r="M825" s="157"/>
      <c r="T825" s="158"/>
      <c r="AT825" s="153" t="s">
        <v>226</v>
      </c>
      <c r="AU825" s="153" t="s">
        <v>236</v>
      </c>
      <c r="AV825" s="12" t="s">
        <v>79</v>
      </c>
      <c r="AW825" s="12" t="s">
        <v>31</v>
      </c>
      <c r="AX825" s="12" t="s">
        <v>69</v>
      </c>
      <c r="AY825" s="153" t="s">
        <v>212</v>
      </c>
    </row>
    <row r="826" spans="2:65" s="12" customFormat="1">
      <c r="B826" s="152"/>
      <c r="D826" s="150" t="s">
        <v>226</v>
      </c>
      <c r="E826" s="153" t="s">
        <v>19</v>
      </c>
      <c r="F826" s="154" t="s">
        <v>8757</v>
      </c>
      <c r="H826" s="155">
        <v>1</v>
      </c>
      <c r="I826" s="156"/>
      <c r="L826" s="152"/>
      <c r="M826" s="157"/>
      <c r="T826" s="158"/>
      <c r="AT826" s="153" t="s">
        <v>226</v>
      </c>
      <c r="AU826" s="153" t="s">
        <v>236</v>
      </c>
      <c r="AV826" s="12" t="s">
        <v>79</v>
      </c>
      <c r="AW826" s="12" t="s">
        <v>31</v>
      </c>
      <c r="AX826" s="12" t="s">
        <v>69</v>
      </c>
      <c r="AY826" s="153" t="s">
        <v>212</v>
      </c>
    </row>
    <row r="827" spans="2:65" s="12" customFormat="1">
      <c r="B827" s="152"/>
      <c r="D827" s="150" t="s">
        <v>226</v>
      </c>
      <c r="E827" s="153" t="s">
        <v>19</v>
      </c>
      <c r="F827" s="154" t="s">
        <v>8747</v>
      </c>
      <c r="H827" s="155">
        <v>1</v>
      </c>
      <c r="I827" s="156"/>
      <c r="L827" s="152"/>
      <c r="M827" s="157"/>
      <c r="T827" s="158"/>
      <c r="AT827" s="153" t="s">
        <v>226</v>
      </c>
      <c r="AU827" s="153" t="s">
        <v>236</v>
      </c>
      <c r="AV827" s="12" t="s">
        <v>79</v>
      </c>
      <c r="AW827" s="12" t="s">
        <v>31</v>
      </c>
      <c r="AX827" s="12" t="s">
        <v>69</v>
      </c>
      <c r="AY827" s="153" t="s">
        <v>212</v>
      </c>
    </row>
    <row r="828" spans="2:65" s="12" customFormat="1">
      <c r="B828" s="152"/>
      <c r="D828" s="150" t="s">
        <v>226</v>
      </c>
      <c r="E828" s="153" t="s">
        <v>19</v>
      </c>
      <c r="F828" s="154" t="s">
        <v>10734</v>
      </c>
      <c r="H828" s="155">
        <v>1</v>
      </c>
      <c r="I828" s="156"/>
      <c r="L828" s="152"/>
      <c r="M828" s="157"/>
      <c r="T828" s="158"/>
      <c r="AT828" s="153" t="s">
        <v>226</v>
      </c>
      <c r="AU828" s="153" t="s">
        <v>236</v>
      </c>
      <c r="AV828" s="12" t="s">
        <v>79</v>
      </c>
      <c r="AW828" s="12" t="s">
        <v>31</v>
      </c>
      <c r="AX828" s="12" t="s">
        <v>69</v>
      </c>
      <c r="AY828" s="153" t="s">
        <v>212</v>
      </c>
    </row>
    <row r="829" spans="2:65" s="13" customFormat="1">
      <c r="B829" s="159"/>
      <c r="D829" s="150" t="s">
        <v>226</v>
      </c>
      <c r="E829" s="160" t="s">
        <v>19</v>
      </c>
      <c r="F829" s="161" t="s">
        <v>228</v>
      </c>
      <c r="H829" s="162">
        <v>8</v>
      </c>
      <c r="I829" s="163"/>
      <c r="L829" s="159"/>
      <c r="M829" s="164"/>
      <c r="T829" s="165"/>
      <c r="AT829" s="160" t="s">
        <v>226</v>
      </c>
      <c r="AU829" s="160" t="s">
        <v>236</v>
      </c>
      <c r="AV829" s="13" t="s">
        <v>229</v>
      </c>
      <c r="AW829" s="13" t="s">
        <v>31</v>
      </c>
      <c r="AX829" s="13" t="s">
        <v>77</v>
      </c>
      <c r="AY829" s="160" t="s">
        <v>212</v>
      </c>
    </row>
    <row r="830" spans="2:65" s="1" customFormat="1" ht="16.5" customHeight="1">
      <c r="B830" s="34"/>
      <c r="C830" s="133" t="s">
        <v>1410</v>
      </c>
      <c r="D830" s="133" t="s">
        <v>215</v>
      </c>
      <c r="E830" s="134" t="s">
        <v>11463</v>
      </c>
      <c r="F830" s="135" t="s">
        <v>11464</v>
      </c>
      <c r="G830" s="136" t="s">
        <v>624</v>
      </c>
      <c r="H830" s="137">
        <v>2</v>
      </c>
      <c r="I830" s="138"/>
      <c r="J830" s="139">
        <f>ROUND(I830*H830,2)</f>
        <v>0</v>
      </c>
      <c r="K830" s="135" t="s">
        <v>245</v>
      </c>
      <c r="L830" s="34"/>
      <c r="M830" s="140" t="s">
        <v>19</v>
      </c>
      <c r="N830" s="141" t="s">
        <v>40</v>
      </c>
      <c r="P830" s="142">
        <f>O830*H830</f>
        <v>0</v>
      </c>
      <c r="Q830" s="142">
        <v>0</v>
      </c>
      <c r="R830" s="142">
        <f>Q830*H830</f>
        <v>0</v>
      </c>
      <c r="S830" s="142">
        <v>0</v>
      </c>
      <c r="T830" s="143">
        <f>S830*H830</f>
        <v>0</v>
      </c>
      <c r="AR830" s="144" t="s">
        <v>316</v>
      </c>
      <c r="AT830" s="144" t="s">
        <v>215</v>
      </c>
      <c r="AU830" s="144" t="s">
        <v>236</v>
      </c>
      <c r="AY830" s="19" t="s">
        <v>212</v>
      </c>
      <c r="BE830" s="145">
        <f>IF(N830="základní",J830,0)</f>
        <v>0</v>
      </c>
      <c r="BF830" s="145">
        <f>IF(N830="snížená",J830,0)</f>
        <v>0</v>
      </c>
      <c r="BG830" s="145">
        <f>IF(N830="zákl. přenesená",J830,0)</f>
        <v>0</v>
      </c>
      <c r="BH830" s="145">
        <f>IF(N830="sníž. přenesená",J830,0)</f>
        <v>0</v>
      </c>
      <c r="BI830" s="145">
        <f>IF(N830="nulová",J830,0)</f>
        <v>0</v>
      </c>
      <c r="BJ830" s="19" t="s">
        <v>77</v>
      </c>
      <c r="BK830" s="145">
        <f>ROUND(I830*H830,2)</f>
        <v>0</v>
      </c>
      <c r="BL830" s="19" t="s">
        <v>316</v>
      </c>
      <c r="BM830" s="144" t="s">
        <v>11465</v>
      </c>
    </row>
    <row r="831" spans="2:65" s="1" customFormat="1" ht="19.5">
      <c r="B831" s="34"/>
      <c r="D831" s="150" t="s">
        <v>224</v>
      </c>
      <c r="F831" s="151" t="s">
        <v>11382</v>
      </c>
      <c r="I831" s="148"/>
      <c r="L831" s="34"/>
      <c r="M831" s="149"/>
      <c r="T831" s="55"/>
      <c r="AT831" s="19" t="s">
        <v>224</v>
      </c>
      <c r="AU831" s="19" t="s">
        <v>236</v>
      </c>
    </row>
    <row r="832" spans="2:65" s="14" customFormat="1">
      <c r="B832" s="170"/>
      <c r="D832" s="150" t="s">
        <v>226</v>
      </c>
      <c r="E832" s="171" t="s">
        <v>19</v>
      </c>
      <c r="F832" s="172" t="s">
        <v>11466</v>
      </c>
      <c r="H832" s="171" t="s">
        <v>19</v>
      </c>
      <c r="I832" s="173"/>
      <c r="L832" s="170"/>
      <c r="M832" s="174"/>
      <c r="T832" s="175"/>
      <c r="AT832" s="171" t="s">
        <v>226</v>
      </c>
      <c r="AU832" s="171" t="s">
        <v>236</v>
      </c>
      <c r="AV832" s="14" t="s">
        <v>77</v>
      </c>
      <c r="AW832" s="14" t="s">
        <v>31</v>
      </c>
      <c r="AX832" s="14" t="s">
        <v>69</v>
      </c>
      <c r="AY832" s="171" t="s">
        <v>212</v>
      </c>
    </row>
    <row r="833" spans="2:65" s="12" customFormat="1">
      <c r="B833" s="152"/>
      <c r="D833" s="150" t="s">
        <v>226</v>
      </c>
      <c r="E833" s="153" t="s">
        <v>19</v>
      </c>
      <c r="F833" s="154" t="s">
        <v>11397</v>
      </c>
      <c r="H833" s="155">
        <v>2</v>
      </c>
      <c r="I833" s="156"/>
      <c r="L833" s="152"/>
      <c r="M833" s="157"/>
      <c r="T833" s="158"/>
      <c r="AT833" s="153" t="s">
        <v>226</v>
      </c>
      <c r="AU833" s="153" t="s">
        <v>236</v>
      </c>
      <c r="AV833" s="12" t="s">
        <v>79</v>
      </c>
      <c r="AW833" s="12" t="s">
        <v>31</v>
      </c>
      <c r="AX833" s="12" t="s">
        <v>69</v>
      </c>
      <c r="AY833" s="153" t="s">
        <v>212</v>
      </c>
    </row>
    <row r="834" spans="2:65" s="13" customFormat="1">
      <c r="B834" s="159"/>
      <c r="D834" s="150" t="s">
        <v>226</v>
      </c>
      <c r="E834" s="160" t="s">
        <v>19</v>
      </c>
      <c r="F834" s="161" t="s">
        <v>228</v>
      </c>
      <c r="H834" s="162">
        <v>2</v>
      </c>
      <c r="I834" s="163"/>
      <c r="L834" s="159"/>
      <c r="M834" s="164"/>
      <c r="T834" s="165"/>
      <c r="AT834" s="160" t="s">
        <v>226</v>
      </c>
      <c r="AU834" s="160" t="s">
        <v>236</v>
      </c>
      <c r="AV834" s="13" t="s">
        <v>229</v>
      </c>
      <c r="AW834" s="13" t="s">
        <v>31</v>
      </c>
      <c r="AX834" s="13" t="s">
        <v>77</v>
      </c>
      <c r="AY834" s="160" t="s">
        <v>212</v>
      </c>
    </row>
    <row r="835" spans="2:65" s="1" customFormat="1" ht="16.5" customHeight="1">
      <c r="B835" s="34"/>
      <c r="C835" s="133" t="s">
        <v>1418</v>
      </c>
      <c r="D835" s="133" t="s">
        <v>215</v>
      </c>
      <c r="E835" s="134" t="s">
        <v>11467</v>
      </c>
      <c r="F835" s="135" t="s">
        <v>11468</v>
      </c>
      <c r="G835" s="136" t="s">
        <v>624</v>
      </c>
      <c r="H835" s="137">
        <v>4</v>
      </c>
      <c r="I835" s="138"/>
      <c r="J835" s="139">
        <f>ROUND(I835*H835,2)</f>
        <v>0</v>
      </c>
      <c r="K835" s="135" t="s">
        <v>245</v>
      </c>
      <c r="L835" s="34"/>
      <c r="M835" s="140" t="s">
        <v>19</v>
      </c>
      <c r="N835" s="141" t="s">
        <v>40</v>
      </c>
      <c r="P835" s="142">
        <f>O835*H835</f>
        <v>0</v>
      </c>
      <c r="Q835" s="142">
        <v>0</v>
      </c>
      <c r="R835" s="142">
        <f>Q835*H835</f>
        <v>0</v>
      </c>
      <c r="S835" s="142">
        <v>0</v>
      </c>
      <c r="T835" s="143">
        <f>S835*H835</f>
        <v>0</v>
      </c>
      <c r="AR835" s="144" t="s">
        <v>316</v>
      </c>
      <c r="AT835" s="144" t="s">
        <v>215</v>
      </c>
      <c r="AU835" s="144" t="s">
        <v>236</v>
      </c>
      <c r="AY835" s="19" t="s">
        <v>212</v>
      </c>
      <c r="BE835" s="145">
        <f>IF(N835="základní",J835,0)</f>
        <v>0</v>
      </c>
      <c r="BF835" s="145">
        <f>IF(N835="snížená",J835,0)</f>
        <v>0</v>
      </c>
      <c r="BG835" s="145">
        <f>IF(N835="zákl. přenesená",J835,0)</f>
        <v>0</v>
      </c>
      <c r="BH835" s="145">
        <f>IF(N835="sníž. přenesená",J835,0)</f>
        <v>0</v>
      </c>
      <c r="BI835" s="145">
        <f>IF(N835="nulová",J835,0)</f>
        <v>0</v>
      </c>
      <c r="BJ835" s="19" t="s">
        <v>77</v>
      </c>
      <c r="BK835" s="145">
        <f>ROUND(I835*H835,2)</f>
        <v>0</v>
      </c>
      <c r="BL835" s="19" t="s">
        <v>316</v>
      </c>
      <c r="BM835" s="144" t="s">
        <v>11469</v>
      </c>
    </row>
    <row r="836" spans="2:65" s="1" customFormat="1" ht="19.5">
      <c r="B836" s="34"/>
      <c r="D836" s="150" t="s">
        <v>224</v>
      </c>
      <c r="F836" s="151" t="s">
        <v>11382</v>
      </c>
      <c r="I836" s="148"/>
      <c r="L836" s="34"/>
      <c r="M836" s="149"/>
      <c r="T836" s="55"/>
      <c r="AT836" s="19" t="s">
        <v>224</v>
      </c>
      <c r="AU836" s="19" t="s">
        <v>236</v>
      </c>
    </row>
    <row r="837" spans="2:65" s="14" customFormat="1">
      <c r="B837" s="170"/>
      <c r="D837" s="150" t="s">
        <v>226</v>
      </c>
      <c r="E837" s="171" t="s">
        <v>19</v>
      </c>
      <c r="F837" s="172" t="s">
        <v>11360</v>
      </c>
      <c r="H837" s="171" t="s">
        <v>19</v>
      </c>
      <c r="I837" s="173"/>
      <c r="L837" s="170"/>
      <c r="M837" s="174"/>
      <c r="T837" s="175"/>
      <c r="AT837" s="171" t="s">
        <v>226</v>
      </c>
      <c r="AU837" s="171" t="s">
        <v>236</v>
      </c>
      <c r="AV837" s="14" t="s">
        <v>77</v>
      </c>
      <c r="AW837" s="14" t="s">
        <v>31</v>
      </c>
      <c r="AX837" s="14" t="s">
        <v>69</v>
      </c>
      <c r="AY837" s="171" t="s">
        <v>212</v>
      </c>
    </row>
    <row r="838" spans="2:65" s="12" customFormat="1">
      <c r="B838" s="152"/>
      <c r="D838" s="150" t="s">
        <v>226</v>
      </c>
      <c r="E838" s="153" t="s">
        <v>19</v>
      </c>
      <c r="F838" s="154" t="s">
        <v>11470</v>
      </c>
      <c r="H838" s="155">
        <v>4</v>
      </c>
      <c r="I838" s="156"/>
      <c r="L838" s="152"/>
      <c r="M838" s="157"/>
      <c r="T838" s="158"/>
      <c r="AT838" s="153" t="s">
        <v>226</v>
      </c>
      <c r="AU838" s="153" t="s">
        <v>236</v>
      </c>
      <c r="AV838" s="12" t="s">
        <v>79</v>
      </c>
      <c r="AW838" s="12" t="s">
        <v>31</v>
      </c>
      <c r="AX838" s="12" t="s">
        <v>69</v>
      </c>
      <c r="AY838" s="153" t="s">
        <v>212</v>
      </c>
    </row>
    <row r="839" spans="2:65" s="13" customFormat="1">
      <c r="B839" s="159"/>
      <c r="D839" s="150" t="s">
        <v>226</v>
      </c>
      <c r="E839" s="160" t="s">
        <v>19</v>
      </c>
      <c r="F839" s="161" t="s">
        <v>228</v>
      </c>
      <c r="H839" s="162">
        <v>4</v>
      </c>
      <c r="I839" s="163"/>
      <c r="L839" s="159"/>
      <c r="M839" s="164"/>
      <c r="T839" s="165"/>
      <c r="AT839" s="160" t="s">
        <v>226</v>
      </c>
      <c r="AU839" s="160" t="s">
        <v>236</v>
      </c>
      <c r="AV839" s="13" t="s">
        <v>229</v>
      </c>
      <c r="AW839" s="13" t="s">
        <v>31</v>
      </c>
      <c r="AX839" s="13" t="s">
        <v>77</v>
      </c>
      <c r="AY839" s="160" t="s">
        <v>212</v>
      </c>
    </row>
    <row r="840" spans="2:65" s="1" customFormat="1" ht="16.5" customHeight="1">
      <c r="B840" s="34"/>
      <c r="C840" s="133" t="s">
        <v>1424</v>
      </c>
      <c r="D840" s="133" t="s">
        <v>215</v>
      </c>
      <c r="E840" s="134" t="s">
        <v>10481</v>
      </c>
      <c r="F840" s="135" t="s">
        <v>11471</v>
      </c>
      <c r="G840" s="136" t="s">
        <v>624</v>
      </c>
      <c r="H840" s="137">
        <v>1</v>
      </c>
      <c r="I840" s="138"/>
      <c r="J840" s="139">
        <f>ROUND(I840*H840,2)</f>
        <v>0</v>
      </c>
      <c r="K840" s="135" t="s">
        <v>245</v>
      </c>
      <c r="L840" s="34"/>
      <c r="M840" s="140" t="s">
        <v>19</v>
      </c>
      <c r="N840" s="141" t="s">
        <v>40</v>
      </c>
      <c r="P840" s="142">
        <f>O840*H840</f>
        <v>0</v>
      </c>
      <c r="Q840" s="142">
        <v>0</v>
      </c>
      <c r="R840" s="142">
        <f>Q840*H840</f>
        <v>0</v>
      </c>
      <c r="S840" s="142">
        <v>0</v>
      </c>
      <c r="T840" s="143">
        <f>S840*H840</f>
        <v>0</v>
      </c>
      <c r="AR840" s="144" t="s">
        <v>316</v>
      </c>
      <c r="AT840" s="144" t="s">
        <v>215</v>
      </c>
      <c r="AU840" s="144" t="s">
        <v>236</v>
      </c>
      <c r="AY840" s="19" t="s">
        <v>212</v>
      </c>
      <c r="BE840" s="145">
        <f>IF(N840="základní",J840,0)</f>
        <v>0</v>
      </c>
      <c r="BF840" s="145">
        <f>IF(N840="snížená",J840,0)</f>
        <v>0</v>
      </c>
      <c r="BG840" s="145">
        <f>IF(N840="zákl. přenesená",J840,0)</f>
        <v>0</v>
      </c>
      <c r="BH840" s="145">
        <f>IF(N840="sníž. přenesená",J840,0)</f>
        <v>0</v>
      </c>
      <c r="BI840" s="145">
        <f>IF(N840="nulová",J840,0)</f>
        <v>0</v>
      </c>
      <c r="BJ840" s="19" t="s">
        <v>77</v>
      </c>
      <c r="BK840" s="145">
        <f>ROUND(I840*H840,2)</f>
        <v>0</v>
      </c>
      <c r="BL840" s="19" t="s">
        <v>316</v>
      </c>
      <c r="BM840" s="144" t="s">
        <v>11472</v>
      </c>
    </row>
    <row r="841" spans="2:65" s="1" customFormat="1" ht="19.5">
      <c r="B841" s="34"/>
      <c r="D841" s="150" t="s">
        <v>224</v>
      </c>
      <c r="F841" s="151" t="s">
        <v>11382</v>
      </c>
      <c r="I841" s="148"/>
      <c r="L841" s="34"/>
      <c r="M841" s="149"/>
      <c r="T841" s="55"/>
      <c r="AT841" s="19" t="s">
        <v>224</v>
      </c>
      <c r="AU841" s="19" t="s">
        <v>236</v>
      </c>
    </row>
    <row r="842" spans="2:65" s="14" customFormat="1">
      <c r="B842" s="170"/>
      <c r="D842" s="150" t="s">
        <v>226</v>
      </c>
      <c r="E842" s="171" t="s">
        <v>19</v>
      </c>
      <c r="F842" s="172" t="s">
        <v>11473</v>
      </c>
      <c r="H842" s="171" t="s">
        <v>19</v>
      </c>
      <c r="I842" s="173"/>
      <c r="L842" s="170"/>
      <c r="M842" s="174"/>
      <c r="T842" s="175"/>
      <c r="AT842" s="171" t="s">
        <v>226</v>
      </c>
      <c r="AU842" s="171" t="s">
        <v>236</v>
      </c>
      <c r="AV842" s="14" t="s">
        <v>77</v>
      </c>
      <c r="AW842" s="14" t="s">
        <v>31</v>
      </c>
      <c r="AX842" s="14" t="s">
        <v>69</v>
      </c>
      <c r="AY842" s="171" t="s">
        <v>212</v>
      </c>
    </row>
    <row r="843" spans="2:65" s="12" customFormat="1">
      <c r="B843" s="152"/>
      <c r="D843" s="150" t="s">
        <v>226</v>
      </c>
      <c r="E843" s="153" t="s">
        <v>19</v>
      </c>
      <c r="F843" s="154" t="s">
        <v>11415</v>
      </c>
      <c r="H843" s="155">
        <v>1</v>
      </c>
      <c r="I843" s="156"/>
      <c r="L843" s="152"/>
      <c r="M843" s="157"/>
      <c r="T843" s="158"/>
      <c r="AT843" s="153" t="s">
        <v>226</v>
      </c>
      <c r="AU843" s="153" t="s">
        <v>236</v>
      </c>
      <c r="AV843" s="12" t="s">
        <v>79</v>
      </c>
      <c r="AW843" s="12" t="s">
        <v>31</v>
      </c>
      <c r="AX843" s="12" t="s">
        <v>69</v>
      </c>
      <c r="AY843" s="153" t="s">
        <v>212</v>
      </c>
    </row>
    <row r="844" spans="2:65" s="13" customFormat="1">
      <c r="B844" s="159"/>
      <c r="D844" s="150" t="s">
        <v>226</v>
      </c>
      <c r="E844" s="160" t="s">
        <v>19</v>
      </c>
      <c r="F844" s="161" t="s">
        <v>228</v>
      </c>
      <c r="H844" s="162">
        <v>1</v>
      </c>
      <c r="I844" s="163"/>
      <c r="L844" s="159"/>
      <c r="M844" s="164"/>
      <c r="T844" s="165"/>
      <c r="AT844" s="160" t="s">
        <v>226</v>
      </c>
      <c r="AU844" s="160" t="s">
        <v>236</v>
      </c>
      <c r="AV844" s="13" t="s">
        <v>229</v>
      </c>
      <c r="AW844" s="13" t="s">
        <v>31</v>
      </c>
      <c r="AX844" s="13" t="s">
        <v>77</v>
      </c>
      <c r="AY844" s="160" t="s">
        <v>212</v>
      </c>
    </row>
    <row r="845" spans="2:65" s="1" customFormat="1" ht="16.5" customHeight="1">
      <c r="B845" s="34"/>
      <c r="C845" s="133" t="s">
        <v>1430</v>
      </c>
      <c r="D845" s="133" t="s">
        <v>215</v>
      </c>
      <c r="E845" s="134" t="s">
        <v>11474</v>
      </c>
      <c r="F845" s="135" t="s">
        <v>11475</v>
      </c>
      <c r="G845" s="136" t="s">
        <v>624</v>
      </c>
      <c r="H845" s="137">
        <v>3</v>
      </c>
      <c r="I845" s="138"/>
      <c r="J845" s="139">
        <f>ROUND(I845*H845,2)</f>
        <v>0</v>
      </c>
      <c r="K845" s="135" t="s">
        <v>245</v>
      </c>
      <c r="L845" s="34"/>
      <c r="M845" s="140" t="s">
        <v>19</v>
      </c>
      <c r="N845" s="141" t="s">
        <v>40</v>
      </c>
      <c r="P845" s="142">
        <f>O845*H845</f>
        <v>0</v>
      </c>
      <c r="Q845" s="142">
        <v>0</v>
      </c>
      <c r="R845" s="142">
        <f>Q845*H845</f>
        <v>0</v>
      </c>
      <c r="S845" s="142">
        <v>0</v>
      </c>
      <c r="T845" s="143">
        <f>S845*H845</f>
        <v>0</v>
      </c>
      <c r="AR845" s="144" t="s">
        <v>316</v>
      </c>
      <c r="AT845" s="144" t="s">
        <v>215</v>
      </c>
      <c r="AU845" s="144" t="s">
        <v>236</v>
      </c>
      <c r="AY845" s="19" t="s">
        <v>212</v>
      </c>
      <c r="BE845" s="145">
        <f>IF(N845="základní",J845,0)</f>
        <v>0</v>
      </c>
      <c r="BF845" s="145">
        <f>IF(N845="snížená",J845,0)</f>
        <v>0</v>
      </c>
      <c r="BG845" s="145">
        <f>IF(N845="zákl. přenesená",J845,0)</f>
        <v>0</v>
      </c>
      <c r="BH845" s="145">
        <f>IF(N845="sníž. přenesená",J845,0)</f>
        <v>0</v>
      </c>
      <c r="BI845" s="145">
        <f>IF(N845="nulová",J845,0)</f>
        <v>0</v>
      </c>
      <c r="BJ845" s="19" t="s">
        <v>77</v>
      </c>
      <c r="BK845" s="145">
        <f>ROUND(I845*H845,2)</f>
        <v>0</v>
      </c>
      <c r="BL845" s="19" t="s">
        <v>316</v>
      </c>
      <c r="BM845" s="144" t="s">
        <v>11476</v>
      </c>
    </row>
    <row r="846" spans="2:65" s="1" customFormat="1" ht="19.5">
      <c r="B846" s="34"/>
      <c r="D846" s="150" t="s">
        <v>224</v>
      </c>
      <c r="F846" s="151" t="s">
        <v>11382</v>
      </c>
      <c r="I846" s="148"/>
      <c r="L846" s="34"/>
      <c r="M846" s="149"/>
      <c r="T846" s="55"/>
      <c r="AT846" s="19" t="s">
        <v>224</v>
      </c>
      <c r="AU846" s="19" t="s">
        <v>236</v>
      </c>
    </row>
    <row r="847" spans="2:65" s="14" customFormat="1">
      <c r="B847" s="170"/>
      <c r="D847" s="150" t="s">
        <v>226</v>
      </c>
      <c r="E847" s="171" t="s">
        <v>19</v>
      </c>
      <c r="F847" s="172" t="s">
        <v>11477</v>
      </c>
      <c r="H847" s="171" t="s">
        <v>19</v>
      </c>
      <c r="I847" s="173"/>
      <c r="L847" s="170"/>
      <c r="M847" s="174"/>
      <c r="T847" s="175"/>
      <c r="AT847" s="171" t="s">
        <v>226</v>
      </c>
      <c r="AU847" s="171" t="s">
        <v>236</v>
      </c>
      <c r="AV847" s="14" t="s">
        <v>77</v>
      </c>
      <c r="AW847" s="14" t="s">
        <v>31</v>
      </c>
      <c r="AX847" s="14" t="s">
        <v>69</v>
      </c>
      <c r="AY847" s="171" t="s">
        <v>212</v>
      </c>
    </row>
    <row r="848" spans="2:65" s="12" customFormat="1">
      <c r="B848" s="152"/>
      <c r="D848" s="150" t="s">
        <v>226</v>
      </c>
      <c r="E848" s="153" t="s">
        <v>19</v>
      </c>
      <c r="F848" s="154" t="s">
        <v>11478</v>
      </c>
      <c r="H848" s="155">
        <v>3</v>
      </c>
      <c r="I848" s="156"/>
      <c r="L848" s="152"/>
      <c r="M848" s="157"/>
      <c r="T848" s="158"/>
      <c r="AT848" s="153" t="s">
        <v>226</v>
      </c>
      <c r="AU848" s="153" t="s">
        <v>236</v>
      </c>
      <c r="AV848" s="12" t="s">
        <v>79</v>
      </c>
      <c r="AW848" s="12" t="s">
        <v>31</v>
      </c>
      <c r="AX848" s="12" t="s">
        <v>69</v>
      </c>
      <c r="AY848" s="153" t="s">
        <v>212</v>
      </c>
    </row>
    <row r="849" spans="2:65" s="13" customFormat="1">
      <c r="B849" s="159"/>
      <c r="D849" s="150" t="s">
        <v>226</v>
      </c>
      <c r="E849" s="160" t="s">
        <v>19</v>
      </c>
      <c r="F849" s="161" t="s">
        <v>228</v>
      </c>
      <c r="H849" s="162">
        <v>3</v>
      </c>
      <c r="I849" s="163"/>
      <c r="L849" s="159"/>
      <c r="M849" s="164"/>
      <c r="T849" s="165"/>
      <c r="AT849" s="160" t="s">
        <v>226</v>
      </c>
      <c r="AU849" s="160" t="s">
        <v>236</v>
      </c>
      <c r="AV849" s="13" t="s">
        <v>229</v>
      </c>
      <c r="AW849" s="13" t="s">
        <v>31</v>
      </c>
      <c r="AX849" s="13" t="s">
        <v>77</v>
      </c>
      <c r="AY849" s="160" t="s">
        <v>212</v>
      </c>
    </row>
    <row r="850" spans="2:65" s="1" customFormat="1" ht="16.5" customHeight="1">
      <c r="B850" s="34"/>
      <c r="C850" s="133" t="s">
        <v>1440</v>
      </c>
      <c r="D850" s="133" t="s">
        <v>215</v>
      </c>
      <c r="E850" s="134" t="s">
        <v>11479</v>
      </c>
      <c r="F850" s="135" t="s">
        <v>11480</v>
      </c>
      <c r="G850" s="136" t="s">
        <v>624</v>
      </c>
      <c r="H850" s="137">
        <v>2</v>
      </c>
      <c r="I850" s="138"/>
      <c r="J850" s="139">
        <f>ROUND(I850*H850,2)</f>
        <v>0</v>
      </c>
      <c r="K850" s="135" t="s">
        <v>245</v>
      </c>
      <c r="L850" s="34"/>
      <c r="M850" s="140" t="s">
        <v>19</v>
      </c>
      <c r="N850" s="141" t="s">
        <v>40</v>
      </c>
      <c r="P850" s="142">
        <f>O850*H850</f>
        <v>0</v>
      </c>
      <c r="Q850" s="142">
        <v>0</v>
      </c>
      <c r="R850" s="142">
        <f>Q850*H850</f>
        <v>0</v>
      </c>
      <c r="S850" s="142">
        <v>0</v>
      </c>
      <c r="T850" s="143">
        <f>S850*H850</f>
        <v>0</v>
      </c>
      <c r="AR850" s="144" t="s">
        <v>316</v>
      </c>
      <c r="AT850" s="144" t="s">
        <v>215</v>
      </c>
      <c r="AU850" s="144" t="s">
        <v>236</v>
      </c>
      <c r="AY850" s="19" t="s">
        <v>212</v>
      </c>
      <c r="BE850" s="145">
        <f>IF(N850="základní",J850,0)</f>
        <v>0</v>
      </c>
      <c r="BF850" s="145">
        <f>IF(N850="snížená",J850,0)</f>
        <v>0</v>
      </c>
      <c r="BG850" s="145">
        <f>IF(N850="zákl. přenesená",J850,0)</f>
        <v>0</v>
      </c>
      <c r="BH850" s="145">
        <f>IF(N850="sníž. přenesená",J850,0)</f>
        <v>0</v>
      </c>
      <c r="BI850" s="145">
        <f>IF(N850="nulová",J850,0)</f>
        <v>0</v>
      </c>
      <c r="BJ850" s="19" t="s">
        <v>77</v>
      </c>
      <c r="BK850" s="145">
        <f>ROUND(I850*H850,2)</f>
        <v>0</v>
      </c>
      <c r="BL850" s="19" t="s">
        <v>316</v>
      </c>
      <c r="BM850" s="144" t="s">
        <v>11481</v>
      </c>
    </row>
    <row r="851" spans="2:65" s="1" customFormat="1" ht="19.5">
      <c r="B851" s="34"/>
      <c r="D851" s="150" t="s">
        <v>224</v>
      </c>
      <c r="F851" s="151" t="s">
        <v>11382</v>
      </c>
      <c r="I851" s="148"/>
      <c r="L851" s="34"/>
      <c r="M851" s="149"/>
      <c r="T851" s="55"/>
      <c r="AT851" s="19" t="s">
        <v>224</v>
      </c>
      <c r="AU851" s="19" t="s">
        <v>236</v>
      </c>
    </row>
    <row r="852" spans="2:65" s="14" customFormat="1">
      <c r="B852" s="170"/>
      <c r="D852" s="150" t="s">
        <v>226</v>
      </c>
      <c r="E852" s="171" t="s">
        <v>19</v>
      </c>
      <c r="F852" s="172" t="s">
        <v>11482</v>
      </c>
      <c r="H852" s="171" t="s">
        <v>19</v>
      </c>
      <c r="I852" s="173"/>
      <c r="L852" s="170"/>
      <c r="M852" s="174"/>
      <c r="T852" s="175"/>
      <c r="AT852" s="171" t="s">
        <v>226</v>
      </c>
      <c r="AU852" s="171" t="s">
        <v>236</v>
      </c>
      <c r="AV852" s="14" t="s">
        <v>77</v>
      </c>
      <c r="AW852" s="14" t="s">
        <v>31</v>
      </c>
      <c r="AX852" s="14" t="s">
        <v>69</v>
      </c>
      <c r="AY852" s="171" t="s">
        <v>212</v>
      </c>
    </row>
    <row r="853" spans="2:65" s="12" customFormat="1">
      <c r="B853" s="152"/>
      <c r="D853" s="150" t="s">
        <v>226</v>
      </c>
      <c r="E853" s="153" t="s">
        <v>19</v>
      </c>
      <c r="F853" s="154" t="s">
        <v>11375</v>
      </c>
      <c r="H853" s="155">
        <v>2</v>
      </c>
      <c r="I853" s="156"/>
      <c r="L853" s="152"/>
      <c r="M853" s="157"/>
      <c r="T853" s="158"/>
      <c r="AT853" s="153" t="s">
        <v>226</v>
      </c>
      <c r="AU853" s="153" t="s">
        <v>236</v>
      </c>
      <c r="AV853" s="12" t="s">
        <v>79</v>
      </c>
      <c r="AW853" s="12" t="s">
        <v>31</v>
      </c>
      <c r="AX853" s="12" t="s">
        <v>69</v>
      </c>
      <c r="AY853" s="153" t="s">
        <v>212</v>
      </c>
    </row>
    <row r="854" spans="2:65" s="13" customFormat="1">
      <c r="B854" s="159"/>
      <c r="D854" s="150" t="s">
        <v>226</v>
      </c>
      <c r="E854" s="160" t="s">
        <v>19</v>
      </c>
      <c r="F854" s="161" t="s">
        <v>228</v>
      </c>
      <c r="H854" s="162">
        <v>2</v>
      </c>
      <c r="I854" s="163"/>
      <c r="L854" s="159"/>
      <c r="M854" s="164"/>
      <c r="T854" s="165"/>
      <c r="AT854" s="160" t="s">
        <v>226</v>
      </c>
      <c r="AU854" s="160" t="s">
        <v>236</v>
      </c>
      <c r="AV854" s="13" t="s">
        <v>229</v>
      </c>
      <c r="AW854" s="13" t="s">
        <v>31</v>
      </c>
      <c r="AX854" s="13" t="s">
        <v>77</v>
      </c>
      <c r="AY854" s="160" t="s">
        <v>212</v>
      </c>
    </row>
    <row r="855" spans="2:65" s="1" customFormat="1" ht="21.75" customHeight="1">
      <c r="B855" s="34"/>
      <c r="C855" s="133" t="s">
        <v>1447</v>
      </c>
      <c r="D855" s="133" t="s">
        <v>215</v>
      </c>
      <c r="E855" s="134" t="s">
        <v>11483</v>
      </c>
      <c r="F855" s="135" t="s">
        <v>11484</v>
      </c>
      <c r="G855" s="136" t="s">
        <v>624</v>
      </c>
      <c r="H855" s="137">
        <v>1</v>
      </c>
      <c r="I855" s="138"/>
      <c r="J855" s="139">
        <f>ROUND(I855*H855,2)</f>
        <v>0</v>
      </c>
      <c r="K855" s="135" t="s">
        <v>245</v>
      </c>
      <c r="L855" s="34"/>
      <c r="M855" s="140" t="s">
        <v>19</v>
      </c>
      <c r="N855" s="141" t="s">
        <v>40</v>
      </c>
      <c r="P855" s="142">
        <f>O855*H855</f>
        <v>0</v>
      </c>
      <c r="Q855" s="142">
        <v>0</v>
      </c>
      <c r="R855" s="142">
        <f>Q855*H855</f>
        <v>0</v>
      </c>
      <c r="S855" s="142">
        <v>0</v>
      </c>
      <c r="T855" s="143">
        <f>S855*H855</f>
        <v>0</v>
      </c>
      <c r="AR855" s="144" t="s">
        <v>316</v>
      </c>
      <c r="AT855" s="144" t="s">
        <v>215</v>
      </c>
      <c r="AU855" s="144" t="s">
        <v>236</v>
      </c>
      <c r="AY855" s="19" t="s">
        <v>212</v>
      </c>
      <c r="BE855" s="145">
        <f>IF(N855="základní",J855,0)</f>
        <v>0</v>
      </c>
      <c r="BF855" s="145">
        <f>IF(N855="snížená",J855,0)</f>
        <v>0</v>
      </c>
      <c r="BG855" s="145">
        <f>IF(N855="zákl. přenesená",J855,0)</f>
        <v>0</v>
      </c>
      <c r="BH855" s="145">
        <f>IF(N855="sníž. přenesená",J855,0)</f>
        <v>0</v>
      </c>
      <c r="BI855" s="145">
        <f>IF(N855="nulová",J855,0)</f>
        <v>0</v>
      </c>
      <c r="BJ855" s="19" t="s">
        <v>77</v>
      </c>
      <c r="BK855" s="145">
        <f>ROUND(I855*H855,2)</f>
        <v>0</v>
      </c>
      <c r="BL855" s="19" t="s">
        <v>316</v>
      </c>
      <c r="BM855" s="144" t="s">
        <v>11485</v>
      </c>
    </row>
    <row r="856" spans="2:65" s="1" customFormat="1" ht="39">
      <c r="B856" s="34"/>
      <c r="D856" s="150" t="s">
        <v>224</v>
      </c>
      <c r="F856" s="151" t="s">
        <v>11486</v>
      </c>
      <c r="I856" s="148"/>
      <c r="L856" s="34"/>
      <c r="M856" s="149"/>
      <c r="T856" s="55"/>
      <c r="AT856" s="19" t="s">
        <v>224</v>
      </c>
      <c r="AU856" s="19" t="s">
        <v>236</v>
      </c>
    </row>
    <row r="857" spans="2:65" s="12" customFormat="1">
      <c r="B857" s="152"/>
      <c r="D857" s="150" t="s">
        <v>226</v>
      </c>
      <c r="E857" s="153" t="s">
        <v>19</v>
      </c>
      <c r="F857" s="154" t="s">
        <v>11487</v>
      </c>
      <c r="H857" s="155">
        <v>1</v>
      </c>
      <c r="I857" s="156"/>
      <c r="L857" s="152"/>
      <c r="M857" s="157"/>
      <c r="T857" s="158"/>
      <c r="AT857" s="153" t="s">
        <v>226</v>
      </c>
      <c r="AU857" s="153" t="s">
        <v>236</v>
      </c>
      <c r="AV857" s="12" t="s">
        <v>79</v>
      </c>
      <c r="AW857" s="12" t="s">
        <v>31</v>
      </c>
      <c r="AX857" s="12" t="s">
        <v>69</v>
      </c>
      <c r="AY857" s="153" t="s">
        <v>212</v>
      </c>
    </row>
    <row r="858" spans="2:65" s="13" customFormat="1">
      <c r="B858" s="159"/>
      <c r="D858" s="150" t="s">
        <v>226</v>
      </c>
      <c r="E858" s="160" t="s">
        <v>19</v>
      </c>
      <c r="F858" s="161" t="s">
        <v>228</v>
      </c>
      <c r="H858" s="162">
        <v>1</v>
      </c>
      <c r="I858" s="163"/>
      <c r="L858" s="159"/>
      <c r="M858" s="164"/>
      <c r="T858" s="165"/>
      <c r="AT858" s="160" t="s">
        <v>226</v>
      </c>
      <c r="AU858" s="160" t="s">
        <v>236</v>
      </c>
      <c r="AV858" s="13" t="s">
        <v>229</v>
      </c>
      <c r="AW858" s="13" t="s">
        <v>31</v>
      </c>
      <c r="AX858" s="13" t="s">
        <v>77</v>
      </c>
      <c r="AY858" s="160" t="s">
        <v>212</v>
      </c>
    </row>
    <row r="859" spans="2:65" s="1" customFormat="1" ht="21.75" customHeight="1">
      <c r="B859" s="34"/>
      <c r="C859" s="133" t="s">
        <v>1456</v>
      </c>
      <c r="D859" s="133" t="s">
        <v>215</v>
      </c>
      <c r="E859" s="134" t="s">
        <v>11488</v>
      </c>
      <c r="F859" s="135" t="s">
        <v>11489</v>
      </c>
      <c r="G859" s="136" t="s">
        <v>624</v>
      </c>
      <c r="H859" s="137">
        <v>1</v>
      </c>
      <c r="I859" s="138"/>
      <c r="J859" s="139">
        <f>ROUND(I859*H859,2)</f>
        <v>0</v>
      </c>
      <c r="K859" s="135" t="s">
        <v>245</v>
      </c>
      <c r="L859" s="34"/>
      <c r="M859" s="140" t="s">
        <v>19</v>
      </c>
      <c r="N859" s="141" t="s">
        <v>40</v>
      </c>
      <c r="P859" s="142">
        <f>O859*H859</f>
        <v>0</v>
      </c>
      <c r="Q859" s="142">
        <v>0</v>
      </c>
      <c r="R859" s="142">
        <f>Q859*H859</f>
        <v>0</v>
      </c>
      <c r="S859" s="142">
        <v>0</v>
      </c>
      <c r="T859" s="143">
        <f>S859*H859</f>
        <v>0</v>
      </c>
      <c r="AR859" s="144" t="s">
        <v>316</v>
      </c>
      <c r="AT859" s="144" t="s">
        <v>215</v>
      </c>
      <c r="AU859" s="144" t="s">
        <v>236</v>
      </c>
      <c r="AY859" s="19" t="s">
        <v>212</v>
      </c>
      <c r="BE859" s="145">
        <f>IF(N859="základní",J859,0)</f>
        <v>0</v>
      </c>
      <c r="BF859" s="145">
        <f>IF(N859="snížená",J859,0)</f>
        <v>0</v>
      </c>
      <c r="BG859" s="145">
        <f>IF(N859="zákl. přenesená",J859,0)</f>
        <v>0</v>
      </c>
      <c r="BH859" s="145">
        <f>IF(N859="sníž. přenesená",J859,0)</f>
        <v>0</v>
      </c>
      <c r="BI859" s="145">
        <f>IF(N859="nulová",J859,0)</f>
        <v>0</v>
      </c>
      <c r="BJ859" s="19" t="s">
        <v>77</v>
      </c>
      <c r="BK859" s="145">
        <f>ROUND(I859*H859,2)</f>
        <v>0</v>
      </c>
      <c r="BL859" s="19" t="s">
        <v>316</v>
      </c>
      <c r="BM859" s="144" t="s">
        <v>11490</v>
      </c>
    </row>
    <row r="860" spans="2:65" s="1" customFormat="1" ht="39">
      <c r="B860" s="34"/>
      <c r="D860" s="150" t="s">
        <v>224</v>
      </c>
      <c r="F860" s="151" t="s">
        <v>11491</v>
      </c>
      <c r="I860" s="148"/>
      <c r="L860" s="34"/>
      <c r="M860" s="149"/>
      <c r="T860" s="55"/>
      <c r="AT860" s="19" t="s">
        <v>224</v>
      </c>
      <c r="AU860" s="19" t="s">
        <v>236</v>
      </c>
    </row>
    <row r="861" spans="2:65" s="12" customFormat="1">
      <c r="B861" s="152"/>
      <c r="D861" s="150" t="s">
        <v>226</v>
      </c>
      <c r="E861" s="153" t="s">
        <v>19</v>
      </c>
      <c r="F861" s="154" t="s">
        <v>11492</v>
      </c>
      <c r="H861" s="155">
        <v>1</v>
      </c>
      <c r="I861" s="156"/>
      <c r="L861" s="152"/>
      <c r="M861" s="157"/>
      <c r="T861" s="158"/>
      <c r="AT861" s="153" t="s">
        <v>226</v>
      </c>
      <c r="AU861" s="153" t="s">
        <v>236</v>
      </c>
      <c r="AV861" s="12" t="s">
        <v>79</v>
      </c>
      <c r="AW861" s="12" t="s">
        <v>31</v>
      </c>
      <c r="AX861" s="12" t="s">
        <v>69</v>
      </c>
      <c r="AY861" s="153" t="s">
        <v>212</v>
      </c>
    </row>
    <row r="862" spans="2:65" s="13" customFormat="1">
      <c r="B862" s="159"/>
      <c r="D862" s="150" t="s">
        <v>226</v>
      </c>
      <c r="E862" s="160" t="s">
        <v>19</v>
      </c>
      <c r="F862" s="161" t="s">
        <v>228</v>
      </c>
      <c r="H862" s="162">
        <v>1</v>
      </c>
      <c r="I862" s="163"/>
      <c r="L862" s="159"/>
      <c r="M862" s="164"/>
      <c r="T862" s="165"/>
      <c r="AT862" s="160" t="s">
        <v>226</v>
      </c>
      <c r="AU862" s="160" t="s">
        <v>236</v>
      </c>
      <c r="AV862" s="13" t="s">
        <v>229</v>
      </c>
      <c r="AW862" s="13" t="s">
        <v>31</v>
      </c>
      <c r="AX862" s="13" t="s">
        <v>77</v>
      </c>
      <c r="AY862" s="160" t="s">
        <v>212</v>
      </c>
    </row>
    <row r="863" spans="2:65" s="1" customFormat="1" ht="21.75" customHeight="1">
      <c r="B863" s="34"/>
      <c r="C863" s="133" t="s">
        <v>1464</v>
      </c>
      <c r="D863" s="133" t="s">
        <v>215</v>
      </c>
      <c r="E863" s="134" t="s">
        <v>11493</v>
      </c>
      <c r="F863" s="135" t="s">
        <v>11494</v>
      </c>
      <c r="G863" s="136" t="s">
        <v>624</v>
      </c>
      <c r="H863" s="137">
        <v>1</v>
      </c>
      <c r="I863" s="138"/>
      <c r="J863" s="139">
        <f>ROUND(I863*H863,2)</f>
        <v>0</v>
      </c>
      <c r="K863" s="135" t="s">
        <v>245</v>
      </c>
      <c r="L863" s="34"/>
      <c r="M863" s="140" t="s">
        <v>19</v>
      </c>
      <c r="N863" s="141" t="s">
        <v>40</v>
      </c>
      <c r="P863" s="142">
        <f>O863*H863</f>
        <v>0</v>
      </c>
      <c r="Q863" s="142">
        <v>0</v>
      </c>
      <c r="R863" s="142">
        <f>Q863*H863</f>
        <v>0</v>
      </c>
      <c r="S863" s="142">
        <v>0</v>
      </c>
      <c r="T863" s="143">
        <f>S863*H863</f>
        <v>0</v>
      </c>
      <c r="AR863" s="144" t="s">
        <v>316</v>
      </c>
      <c r="AT863" s="144" t="s">
        <v>215</v>
      </c>
      <c r="AU863" s="144" t="s">
        <v>236</v>
      </c>
      <c r="AY863" s="19" t="s">
        <v>212</v>
      </c>
      <c r="BE863" s="145">
        <f>IF(N863="základní",J863,0)</f>
        <v>0</v>
      </c>
      <c r="BF863" s="145">
        <f>IF(N863="snížená",J863,0)</f>
        <v>0</v>
      </c>
      <c r="BG863" s="145">
        <f>IF(N863="zákl. přenesená",J863,0)</f>
        <v>0</v>
      </c>
      <c r="BH863" s="145">
        <f>IF(N863="sníž. přenesená",J863,0)</f>
        <v>0</v>
      </c>
      <c r="BI863" s="145">
        <f>IF(N863="nulová",J863,0)</f>
        <v>0</v>
      </c>
      <c r="BJ863" s="19" t="s">
        <v>77</v>
      </c>
      <c r="BK863" s="145">
        <f>ROUND(I863*H863,2)</f>
        <v>0</v>
      </c>
      <c r="BL863" s="19" t="s">
        <v>316</v>
      </c>
      <c r="BM863" s="144" t="s">
        <v>11495</v>
      </c>
    </row>
    <row r="864" spans="2:65" s="1" customFormat="1" ht="39">
      <c r="B864" s="34"/>
      <c r="D864" s="150" t="s">
        <v>224</v>
      </c>
      <c r="F864" s="151" t="s">
        <v>11496</v>
      </c>
      <c r="I864" s="148"/>
      <c r="L864" s="34"/>
      <c r="M864" s="149"/>
      <c r="T864" s="55"/>
      <c r="AT864" s="19" t="s">
        <v>224</v>
      </c>
      <c r="AU864" s="19" t="s">
        <v>236</v>
      </c>
    </row>
    <row r="865" spans="2:65" s="12" customFormat="1">
      <c r="B865" s="152"/>
      <c r="D865" s="150" t="s">
        <v>226</v>
      </c>
      <c r="E865" s="153" t="s">
        <v>19</v>
      </c>
      <c r="F865" s="154" t="s">
        <v>11497</v>
      </c>
      <c r="H865" s="155">
        <v>1</v>
      </c>
      <c r="I865" s="156"/>
      <c r="L865" s="152"/>
      <c r="M865" s="157"/>
      <c r="T865" s="158"/>
      <c r="AT865" s="153" t="s">
        <v>226</v>
      </c>
      <c r="AU865" s="153" t="s">
        <v>236</v>
      </c>
      <c r="AV865" s="12" t="s">
        <v>79</v>
      </c>
      <c r="AW865" s="12" t="s">
        <v>31</v>
      </c>
      <c r="AX865" s="12" t="s">
        <v>69</v>
      </c>
      <c r="AY865" s="153" t="s">
        <v>212</v>
      </c>
    </row>
    <row r="866" spans="2:65" s="13" customFormat="1">
      <c r="B866" s="159"/>
      <c r="D866" s="150" t="s">
        <v>226</v>
      </c>
      <c r="E866" s="160" t="s">
        <v>19</v>
      </c>
      <c r="F866" s="161" t="s">
        <v>228</v>
      </c>
      <c r="H866" s="162">
        <v>1</v>
      </c>
      <c r="I866" s="163"/>
      <c r="L866" s="159"/>
      <c r="M866" s="164"/>
      <c r="T866" s="165"/>
      <c r="AT866" s="160" t="s">
        <v>226</v>
      </c>
      <c r="AU866" s="160" t="s">
        <v>236</v>
      </c>
      <c r="AV866" s="13" t="s">
        <v>229</v>
      </c>
      <c r="AW866" s="13" t="s">
        <v>31</v>
      </c>
      <c r="AX866" s="13" t="s">
        <v>77</v>
      </c>
      <c r="AY866" s="160" t="s">
        <v>212</v>
      </c>
    </row>
    <row r="867" spans="2:65" s="1" customFormat="1" ht="21.75" customHeight="1">
      <c r="B867" s="34"/>
      <c r="C867" s="133" t="s">
        <v>1470</v>
      </c>
      <c r="D867" s="133" t="s">
        <v>215</v>
      </c>
      <c r="E867" s="134" t="s">
        <v>11498</v>
      </c>
      <c r="F867" s="135" t="s">
        <v>11499</v>
      </c>
      <c r="G867" s="136" t="s">
        <v>624</v>
      </c>
      <c r="H867" s="137">
        <v>1</v>
      </c>
      <c r="I867" s="138"/>
      <c r="J867" s="139">
        <f>ROUND(I867*H867,2)</f>
        <v>0</v>
      </c>
      <c r="K867" s="135" t="s">
        <v>245</v>
      </c>
      <c r="L867" s="34"/>
      <c r="M867" s="140" t="s">
        <v>19</v>
      </c>
      <c r="N867" s="141" t="s">
        <v>40</v>
      </c>
      <c r="P867" s="142">
        <f>O867*H867</f>
        <v>0</v>
      </c>
      <c r="Q867" s="142">
        <v>0</v>
      </c>
      <c r="R867" s="142">
        <f>Q867*H867</f>
        <v>0</v>
      </c>
      <c r="S867" s="142">
        <v>0</v>
      </c>
      <c r="T867" s="143">
        <f>S867*H867</f>
        <v>0</v>
      </c>
      <c r="AR867" s="144" t="s">
        <v>316</v>
      </c>
      <c r="AT867" s="144" t="s">
        <v>215</v>
      </c>
      <c r="AU867" s="144" t="s">
        <v>236</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316</v>
      </c>
      <c r="BM867" s="144" t="s">
        <v>11500</v>
      </c>
    </row>
    <row r="868" spans="2:65" s="1" customFormat="1" ht="39">
      <c r="B868" s="34"/>
      <c r="D868" s="150" t="s">
        <v>224</v>
      </c>
      <c r="F868" s="151" t="s">
        <v>11501</v>
      </c>
      <c r="I868" s="148"/>
      <c r="L868" s="34"/>
      <c r="M868" s="149"/>
      <c r="T868" s="55"/>
      <c r="AT868" s="19" t="s">
        <v>224</v>
      </c>
      <c r="AU868" s="19" t="s">
        <v>236</v>
      </c>
    </row>
    <row r="869" spans="2:65" s="12" customFormat="1">
      <c r="B869" s="152"/>
      <c r="D869" s="150" t="s">
        <v>226</v>
      </c>
      <c r="E869" s="153" t="s">
        <v>19</v>
      </c>
      <c r="F869" s="154" t="s">
        <v>11497</v>
      </c>
      <c r="H869" s="155">
        <v>1</v>
      </c>
      <c r="I869" s="156"/>
      <c r="L869" s="152"/>
      <c r="M869" s="157"/>
      <c r="T869" s="158"/>
      <c r="AT869" s="153" t="s">
        <v>226</v>
      </c>
      <c r="AU869" s="153" t="s">
        <v>236</v>
      </c>
      <c r="AV869" s="12" t="s">
        <v>79</v>
      </c>
      <c r="AW869" s="12" t="s">
        <v>31</v>
      </c>
      <c r="AX869" s="12" t="s">
        <v>69</v>
      </c>
      <c r="AY869" s="153" t="s">
        <v>212</v>
      </c>
    </row>
    <row r="870" spans="2:65" s="13" customFormat="1">
      <c r="B870" s="159"/>
      <c r="D870" s="150" t="s">
        <v>226</v>
      </c>
      <c r="E870" s="160" t="s">
        <v>19</v>
      </c>
      <c r="F870" s="161" t="s">
        <v>228</v>
      </c>
      <c r="H870" s="162">
        <v>1</v>
      </c>
      <c r="I870" s="163"/>
      <c r="L870" s="159"/>
      <c r="M870" s="164"/>
      <c r="T870" s="165"/>
      <c r="AT870" s="160" t="s">
        <v>226</v>
      </c>
      <c r="AU870" s="160" t="s">
        <v>236</v>
      </c>
      <c r="AV870" s="13" t="s">
        <v>229</v>
      </c>
      <c r="AW870" s="13" t="s">
        <v>31</v>
      </c>
      <c r="AX870" s="13" t="s">
        <v>77</v>
      </c>
      <c r="AY870" s="160" t="s">
        <v>212</v>
      </c>
    </row>
    <row r="871" spans="2:65" s="1" customFormat="1" ht="21.75" customHeight="1">
      <c r="B871" s="34"/>
      <c r="C871" s="133" t="s">
        <v>1476</v>
      </c>
      <c r="D871" s="133" t="s">
        <v>215</v>
      </c>
      <c r="E871" s="134" t="s">
        <v>11502</v>
      </c>
      <c r="F871" s="135" t="s">
        <v>11503</v>
      </c>
      <c r="G871" s="136" t="s">
        <v>624</v>
      </c>
      <c r="H871" s="137">
        <v>1</v>
      </c>
      <c r="I871" s="138"/>
      <c r="J871" s="139">
        <f>ROUND(I871*H871,2)</f>
        <v>0</v>
      </c>
      <c r="K871" s="135" t="s">
        <v>245</v>
      </c>
      <c r="L871" s="34"/>
      <c r="M871" s="140" t="s">
        <v>19</v>
      </c>
      <c r="N871" s="141" t="s">
        <v>40</v>
      </c>
      <c r="P871" s="142">
        <f>O871*H871</f>
        <v>0</v>
      </c>
      <c r="Q871" s="142">
        <v>0</v>
      </c>
      <c r="R871" s="142">
        <f>Q871*H871</f>
        <v>0</v>
      </c>
      <c r="S871" s="142">
        <v>0</v>
      </c>
      <c r="T871" s="143">
        <f>S871*H871</f>
        <v>0</v>
      </c>
      <c r="AR871" s="144" t="s">
        <v>316</v>
      </c>
      <c r="AT871" s="144" t="s">
        <v>215</v>
      </c>
      <c r="AU871" s="144" t="s">
        <v>236</v>
      </c>
      <c r="AY871" s="19" t="s">
        <v>212</v>
      </c>
      <c r="BE871" s="145">
        <f>IF(N871="základní",J871,0)</f>
        <v>0</v>
      </c>
      <c r="BF871" s="145">
        <f>IF(N871="snížená",J871,0)</f>
        <v>0</v>
      </c>
      <c r="BG871" s="145">
        <f>IF(N871="zákl. přenesená",J871,0)</f>
        <v>0</v>
      </c>
      <c r="BH871" s="145">
        <f>IF(N871="sníž. přenesená",J871,0)</f>
        <v>0</v>
      </c>
      <c r="BI871" s="145">
        <f>IF(N871="nulová",J871,0)</f>
        <v>0</v>
      </c>
      <c r="BJ871" s="19" t="s">
        <v>77</v>
      </c>
      <c r="BK871" s="145">
        <f>ROUND(I871*H871,2)</f>
        <v>0</v>
      </c>
      <c r="BL871" s="19" t="s">
        <v>316</v>
      </c>
      <c r="BM871" s="144" t="s">
        <v>11504</v>
      </c>
    </row>
    <row r="872" spans="2:65" s="1" customFormat="1" ht="39">
      <c r="B872" s="34"/>
      <c r="D872" s="150" t="s">
        <v>224</v>
      </c>
      <c r="F872" s="151" t="s">
        <v>11505</v>
      </c>
      <c r="I872" s="148"/>
      <c r="L872" s="34"/>
      <c r="M872" s="149"/>
      <c r="T872" s="55"/>
      <c r="AT872" s="19" t="s">
        <v>224</v>
      </c>
      <c r="AU872" s="19" t="s">
        <v>236</v>
      </c>
    </row>
    <row r="873" spans="2:65" s="12" customFormat="1">
      <c r="B873" s="152"/>
      <c r="D873" s="150" t="s">
        <v>226</v>
      </c>
      <c r="E873" s="153" t="s">
        <v>19</v>
      </c>
      <c r="F873" s="154" t="s">
        <v>11487</v>
      </c>
      <c r="H873" s="155">
        <v>1</v>
      </c>
      <c r="I873" s="156"/>
      <c r="L873" s="152"/>
      <c r="M873" s="157"/>
      <c r="T873" s="158"/>
      <c r="AT873" s="153" t="s">
        <v>226</v>
      </c>
      <c r="AU873" s="153" t="s">
        <v>236</v>
      </c>
      <c r="AV873" s="12" t="s">
        <v>79</v>
      </c>
      <c r="AW873" s="12" t="s">
        <v>31</v>
      </c>
      <c r="AX873" s="12" t="s">
        <v>69</v>
      </c>
      <c r="AY873" s="153" t="s">
        <v>212</v>
      </c>
    </row>
    <row r="874" spans="2:65" s="13" customFormat="1">
      <c r="B874" s="159"/>
      <c r="D874" s="150" t="s">
        <v>226</v>
      </c>
      <c r="E874" s="160" t="s">
        <v>19</v>
      </c>
      <c r="F874" s="161" t="s">
        <v>228</v>
      </c>
      <c r="H874" s="162">
        <v>1</v>
      </c>
      <c r="I874" s="163"/>
      <c r="L874" s="159"/>
      <c r="M874" s="164"/>
      <c r="T874" s="165"/>
      <c r="AT874" s="160" t="s">
        <v>226</v>
      </c>
      <c r="AU874" s="160" t="s">
        <v>236</v>
      </c>
      <c r="AV874" s="13" t="s">
        <v>229</v>
      </c>
      <c r="AW874" s="13" t="s">
        <v>31</v>
      </c>
      <c r="AX874" s="13" t="s">
        <v>77</v>
      </c>
      <c r="AY874" s="160" t="s">
        <v>212</v>
      </c>
    </row>
    <row r="875" spans="2:65" s="1" customFormat="1" ht="21.75" customHeight="1">
      <c r="B875" s="34"/>
      <c r="C875" s="133" t="s">
        <v>1485</v>
      </c>
      <c r="D875" s="133" t="s">
        <v>215</v>
      </c>
      <c r="E875" s="134" t="s">
        <v>11506</v>
      </c>
      <c r="F875" s="135" t="s">
        <v>11507</v>
      </c>
      <c r="G875" s="136" t="s">
        <v>624</v>
      </c>
      <c r="H875" s="137">
        <v>1</v>
      </c>
      <c r="I875" s="138"/>
      <c r="J875" s="139">
        <f>ROUND(I875*H875,2)</f>
        <v>0</v>
      </c>
      <c r="K875" s="135" t="s">
        <v>245</v>
      </c>
      <c r="L875" s="34"/>
      <c r="M875" s="140" t="s">
        <v>19</v>
      </c>
      <c r="N875" s="141" t="s">
        <v>40</v>
      </c>
      <c r="P875" s="142">
        <f>O875*H875</f>
        <v>0</v>
      </c>
      <c r="Q875" s="142">
        <v>0</v>
      </c>
      <c r="R875" s="142">
        <f>Q875*H875</f>
        <v>0</v>
      </c>
      <c r="S875" s="142">
        <v>0</v>
      </c>
      <c r="T875" s="143">
        <f>S875*H875</f>
        <v>0</v>
      </c>
      <c r="AR875" s="144" t="s">
        <v>316</v>
      </c>
      <c r="AT875" s="144" t="s">
        <v>215</v>
      </c>
      <c r="AU875" s="144" t="s">
        <v>236</v>
      </c>
      <c r="AY875" s="19" t="s">
        <v>212</v>
      </c>
      <c r="BE875" s="145">
        <f>IF(N875="základní",J875,0)</f>
        <v>0</v>
      </c>
      <c r="BF875" s="145">
        <f>IF(N875="snížená",J875,0)</f>
        <v>0</v>
      </c>
      <c r="BG875" s="145">
        <f>IF(N875="zákl. přenesená",J875,0)</f>
        <v>0</v>
      </c>
      <c r="BH875" s="145">
        <f>IF(N875="sníž. přenesená",J875,0)</f>
        <v>0</v>
      </c>
      <c r="BI875" s="145">
        <f>IF(N875="nulová",J875,0)</f>
        <v>0</v>
      </c>
      <c r="BJ875" s="19" t="s">
        <v>77</v>
      </c>
      <c r="BK875" s="145">
        <f>ROUND(I875*H875,2)</f>
        <v>0</v>
      </c>
      <c r="BL875" s="19" t="s">
        <v>316</v>
      </c>
      <c r="BM875" s="144" t="s">
        <v>11508</v>
      </c>
    </row>
    <row r="876" spans="2:65" s="1" customFormat="1" ht="39">
      <c r="B876" s="34"/>
      <c r="D876" s="150" t="s">
        <v>224</v>
      </c>
      <c r="F876" s="151" t="s">
        <v>11505</v>
      </c>
      <c r="I876" s="148"/>
      <c r="L876" s="34"/>
      <c r="M876" s="149"/>
      <c r="T876" s="55"/>
      <c r="AT876" s="19" t="s">
        <v>224</v>
      </c>
      <c r="AU876" s="19" t="s">
        <v>236</v>
      </c>
    </row>
    <row r="877" spans="2:65" s="12" customFormat="1">
      <c r="B877" s="152"/>
      <c r="D877" s="150" t="s">
        <v>226</v>
      </c>
      <c r="E877" s="153" t="s">
        <v>19</v>
      </c>
      <c r="F877" s="154" t="s">
        <v>11492</v>
      </c>
      <c r="H877" s="155">
        <v>1</v>
      </c>
      <c r="I877" s="156"/>
      <c r="L877" s="152"/>
      <c r="M877" s="157"/>
      <c r="T877" s="158"/>
      <c r="AT877" s="153" t="s">
        <v>226</v>
      </c>
      <c r="AU877" s="153" t="s">
        <v>236</v>
      </c>
      <c r="AV877" s="12" t="s">
        <v>79</v>
      </c>
      <c r="AW877" s="12" t="s">
        <v>31</v>
      </c>
      <c r="AX877" s="12" t="s">
        <v>69</v>
      </c>
      <c r="AY877" s="153" t="s">
        <v>212</v>
      </c>
    </row>
    <row r="878" spans="2:65" s="13" customFormat="1">
      <c r="B878" s="159"/>
      <c r="D878" s="150" t="s">
        <v>226</v>
      </c>
      <c r="E878" s="160" t="s">
        <v>19</v>
      </c>
      <c r="F878" s="161" t="s">
        <v>228</v>
      </c>
      <c r="H878" s="162">
        <v>1</v>
      </c>
      <c r="I878" s="163"/>
      <c r="L878" s="159"/>
      <c r="M878" s="164"/>
      <c r="T878" s="165"/>
      <c r="AT878" s="160" t="s">
        <v>226</v>
      </c>
      <c r="AU878" s="160" t="s">
        <v>236</v>
      </c>
      <c r="AV878" s="13" t="s">
        <v>229</v>
      </c>
      <c r="AW878" s="13" t="s">
        <v>31</v>
      </c>
      <c r="AX878" s="13" t="s">
        <v>77</v>
      </c>
      <c r="AY878" s="160" t="s">
        <v>212</v>
      </c>
    </row>
    <row r="879" spans="2:65" s="1" customFormat="1" ht="21.75" customHeight="1">
      <c r="B879" s="34"/>
      <c r="C879" s="133" t="s">
        <v>1492</v>
      </c>
      <c r="D879" s="133" t="s">
        <v>215</v>
      </c>
      <c r="E879" s="134" t="s">
        <v>11509</v>
      </c>
      <c r="F879" s="135" t="s">
        <v>11510</v>
      </c>
      <c r="G879" s="136" t="s">
        <v>624</v>
      </c>
      <c r="H879" s="137">
        <v>1</v>
      </c>
      <c r="I879" s="138"/>
      <c r="J879" s="139">
        <f>ROUND(I879*H879,2)</f>
        <v>0</v>
      </c>
      <c r="K879" s="135" t="s">
        <v>245</v>
      </c>
      <c r="L879" s="34"/>
      <c r="M879" s="140" t="s">
        <v>19</v>
      </c>
      <c r="N879" s="141" t="s">
        <v>40</v>
      </c>
      <c r="P879" s="142">
        <f>O879*H879</f>
        <v>0</v>
      </c>
      <c r="Q879" s="142">
        <v>0</v>
      </c>
      <c r="R879" s="142">
        <f>Q879*H879</f>
        <v>0</v>
      </c>
      <c r="S879" s="142">
        <v>0</v>
      </c>
      <c r="T879" s="143">
        <f>S879*H879</f>
        <v>0</v>
      </c>
      <c r="AR879" s="144" t="s">
        <v>316</v>
      </c>
      <c r="AT879" s="144" t="s">
        <v>215</v>
      </c>
      <c r="AU879" s="144" t="s">
        <v>236</v>
      </c>
      <c r="AY879" s="19" t="s">
        <v>212</v>
      </c>
      <c r="BE879" s="145">
        <f>IF(N879="základní",J879,0)</f>
        <v>0</v>
      </c>
      <c r="BF879" s="145">
        <f>IF(N879="snížená",J879,0)</f>
        <v>0</v>
      </c>
      <c r="BG879" s="145">
        <f>IF(N879="zákl. přenesená",J879,0)</f>
        <v>0</v>
      </c>
      <c r="BH879" s="145">
        <f>IF(N879="sníž. přenesená",J879,0)</f>
        <v>0</v>
      </c>
      <c r="BI879" s="145">
        <f>IF(N879="nulová",J879,0)</f>
        <v>0</v>
      </c>
      <c r="BJ879" s="19" t="s">
        <v>77</v>
      </c>
      <c r="BK879" s="145">
        <f>ROUND(I879*H879,2)</f>
        <v>0</v>
      </c>
      <c r="BL879" s="19" t="s">
        <v>316</v>
      </c>
      <c r="BM879" s="144" t="s">
        <v>11511</v>
      </c>
    </row>
    <row r="880" spans="2:65" s="1" customFormat="1" ht="39">
      <c r="B880" s="34"/>
      <c r="D880" s="150" t="s">
        <v>224</v>
      </c>
      <c r="F880" s="151" t="s">
        <v>11512</v>
      </c>
      <c r="I880" s="148"/>
      <c r="L880" s="34"/>
      <c r="M880" s="149"/>
      <c r="T880" s="55"/>
      <c r="AT880" s="19" t="s">
        <v>224</v>
      </c>
      <c r="AU880" s="19" t="s">
        <v>236</v>
      </c>
    </row>
    <row r="881" spans="2:65" s="12" customFormat="1">
      <c r="B881" s="152"/>
      <c r="D881" s="150" t="s">
        <v>226</v>
      </c>
      <c r="E881" s="153" t="s">
        <v>19</v>
      </c>
      <c r="F881" s="154" t="s">
        <v>11487</v>
      </c>
      <c r="H881" s="155">
        <v>1</v>
      </c>
      <c r="I881" s="156"/>
      <c r="L881" s="152"/>
      <c r="M881" s="157"/>
      <c r="T881" s="158"/>
      <c r="AT881" s="153" t="s">
        <v>226</v>
      </c>
      <c r="AU881" s="153" t="s">
        <v>236</v>
      </c>
      <c r="AV881" s="12" t="s">
        <v>79</v>
      </c>
      <c r="AW881" s="12" t="s">
        <v>31</v>
      </c>
      <c r="AX881" s="12" t="s">
        <v>69</v>
      </c>
      <c r="AY881" s="153" t="s">
        <v>212</v>
      </c>
    </row>
    <row r="882" spans="2:65" s="13" customFormat="1">
      <c r="B882" s="159"/>
      <c r="D882" s="150" t="s">
        <v>226</v>
      </c>
      <c r="E882" s="160" t="s">
        <v>19</v>
      </c>
      <c r="F882" s="161" t="s">
        <v>228</v>
      </c>
      <c r="H882" s="162">
        <v>1</v>
      </c>
      <c r="I882" s="163"/>
      <c r="L882" s="159"/>
      <c r="M882" s="164"/>
      <c r="T882" s="165"/>
      <c r="AT882" s="160" t="s">
        <v>226</v>
      </c>
      <c r="AU882" s="160" t="s">
        <v>236</v>
      </c>
      <c r="AV882" s="13" t="s">
        <v>229</v>
      </c>
      <c r="AW882" s="13" t="s">
        <v>31</v>
      </c>
      <c r="AX882" s="13" t="s">
        <v>77</v>
      </c>
      <c r="AY882" s="160" t="s">
        <v>212</v>
      </c>
    </row>
    <row r="883" spans="2:65" s="1" customFormat="1" ht="21.75" customHeight="1">
      <c r="B883" s="34"/>
      <c r="C883" s="133" t="s">
        <v>1505</v>
      </c>
      <c r="D883" s="133" t="s">
        <v>215</v>
      </c>
      <c r="E883" s="134" t="s">
        <v>11513</v>
      </c>
      <c r="F883" s="135" t="s">
        <v>11514</v>
      </c>
      <c r="G883" s="136" t="s">
        <v>624</v>
      </c>
      <c r="H883" s="137">
        <v>1</v>
      </c>
      <c r="I883" s="138"/>
      <c r="J883" s="139">
        <f>ROUND(I883*H883,2)</f>
        <v>0</v>
      </c>
      <c r="K883" s="135" t="s">
        <v>245</v>
      </c>
      <c r="L883" s="34"/>
      <c r="M883" s="140" t="s">
        <v>19</v>
      </c>
      <c r="N883" s="141" t="s">
        <v>40</v>
      </c>
      <c r="P883" s="142">
        <f>O883*H883</f>
        <v>0</v>
      </c>
      <c r="Q883" s="142">
        <v>0</v>
      </c>
      <c r="R883" s="142">
        <f>Q883*H883</f>
        <v>0</v>
      </c>
      <c r="S883" s="142">
        <v>0</v>
      </c>
      <c r="T883" s="143">
        <f>S883*H883</f>
        <v>0</v>
      </c>
      <c r="AR883" s="144" t="s">
        <v>316</v>
      </c>
      <c r="AT883" s="144" t="s">
        <v>215</v>
      </c>
      <c r="AU883" s="144" t="s">
        <v>236</v>
      </c>
      <c r="AY883" s="19" t="s">
        <v>212</v>
      </c>
      <c r="BE883" s="145">
        <f>IF(N883="základní",J883,0)</f>
        <v>0</v>
      </c>
      <c r="BF883" s="145">
        <f>IF(N883="snížená",J883,0)</f>
        <v>0</v>
      </c>
      <c r="BG883" s="145">
        <f>IF(N883="zákl. přenesená",J883,0)</f>
        <v>0</v>
      </c>
      <c r="BH883" s="145">
        <f>IF(N883="sníž. přenesená",J883,0)</f>
        <v>0</v>
      </c>
      <c r="BI883" s="145">
        <f>IF(N883="nulová",J883,0)</f>
        <v>0</v>
      </c>
      <c r="BJ883" s="19" t="s">
        <v>77</v>
      </c>
      <c r="BK883" s="145">
        <f>ROUND(I883*H883,2)</f>
        <v>0</v>
      </c>
      <c r="BL883" s="19" t="s">
        <v>316</v>
      </c>
      <c r="BM883" s="144" t="s">
        <v>11515</v>
      </c>
    </row>
    <row r="884" spans="2:65" s="1" customFormat="1" ht="39">
      <c r="B884" s="34"/>
      <c r="D884" s="150" t="s">
        <v>224</v>
      </c>
      <c r="F884" s="151" t="s">
        <v>11516</v>
      </c>
      <c r="I884" s="148"/>
      <c r="L884" s="34"/>
      <c r="M884" s="149"/>
      <c r="T884" s="55"/>
      <c r="AT884" s="19" t="s">
        <v>224</v>
      </c>
      <c r="AU884" s="19" t="s">
        <v>236</v>
      </c>
    </row>
    <row r="885" spans="2:65" s="12" customFormat="1">
      <c r="B885" s="152"/>
      <c r="D885" s="150" t="s">
        <v>226</v>
      </c>
      <c r="E885" s="153" t="s">
        <v>19</v>
      </c>
      <c r="F885" s="154" t="s">
        <v>11492</v>
      </c>
      <c r="H885" s="155">
        <v>1</v>
      </c>
      <c r="I885" s="156"/>
      <c r="L885" s="152"/>
      <c r="M885" s="157"/>
      <c r="T885" s="158"/>
      <c r="AT885" s="153" t="s">
        <v>226</v>
      </c>
      <c r="AU885" s="153" t="s">
        <v>236</v>
      </c>
      <c r="AV885" s="12" t="s">
        <v>79</v>
      </c>
      <c r="AW885" s="12" t="s">
        <v>31</v>
      </c>
      <c r="AX885" s="12" t="s">
        <v>69</v>
      </c>
      <c r="AY885" s="153" t="s">
        <v>212</v>
      </c>
    </row>
    <row r="886" spans="2:65" s="13" customFormat="1">
      <c r="B886" s="159"/>
      <c r="D886" s="150" t="s">
        <v>226</v>
      </c>
      <c r="E886" s="160" t="s">
        <v>19</v>
      </c>
      <c r="F886" s="161" t="s">
        <v>228</v>
      </c>
      <c r="H886" s="162">
        <v>1</v>
      </c>
      <c r="I886" s="163"/>
      <c r="L886" s="159"/>
      <c r="M886" s="164"/>
      <c r="T886" s="165"/>
      <c r="AT886" s="160" t="s">
        <v>226</v>
      </c>
      <c r="AU886" s="160" t="s">
        <v>236</v>
      </c>
      <c r="AV886" s="13" t="s">
        <v>229</v>
      </c>
      <c r="AW886" s="13" t="s">
        <v>31</v>
      </c>
      <c r="AX886" s="13" t="s">
        <v>77</v>
      </c>
      <c r="AY886" s="160" t="s">
        <v>212</v>
      </c>
    </row>
    <row r="887" spans="2:65" s="1" customFormat="1" ht="21.75" customHeight="1">
      <c r="B887" s="34"/>
      <c r="C887" s="133" t="s">
        <v>1524</v>
      </c>
      <c r="D887" s="133" t="s">
        <v>215</v>
      </c>
      <c r="E887" s="134" t="s">
        <v>11517</v>
      </c>
      <c r="F887" s="135" t="s">
        <v>11518</v>
      </c>
      <c r="G887" s="136" t="s">
        <v>624</v>
      </c>
      <c r="H887" s="137">
        <v>1</v>
      </c>
      <c r="I887" s="138"/>
      <c r="J887" s="139">
        <f>ROUND(I887*H887,2)</f>
        <v>0</v>
      </c>
      <c r="K887" s="135" t="s">
        <v>245</v>
      </c>
      <c r="L887" s="34"/>
      <c r="M887" s="140" t="s">
        <v>19</v>
      </c>
      <c r="N887" s="141" t="s">
        <v>40</v>
      </c>
      <c r="P887" s="142">
        <f>O887*H887</f>
        <v>0</v>
      </c>
      <c r="Q887" s="142">
        <v>0</v>
      </c>
      <c r="R887" s="142">
        <f>Q887*H887</f>
        <v>0</v>
      </c>
      <c r="S887" s="142">
        <v>0</v>
      </c>
      <c r="T887" s="143">
        <f>S887*H887</f>
        <v>0</v>
      </c>
      <c r="AR887" s="144" t="s">
        <v>316</v>
      </c>
      <c r="AT887" s="144" t="s">
        <v>215</v>
      </c>
      <c r="AU887" s="144" t="s">
        <v>236</v>
      </c>
      <c r="AY887" s="19" t="s">
        <v>212</v>
      </c>
      <c r="BE887" s="145">
        <f>IF(N887="základní",J887,0)</f>
        <v>0</v>
      </c>
      <c r="BF887" s="145">
        <f>IF(N887="snížená",J887,0)</f>
        <v>0</v>
      </c>
      <c r="BG887" s="145">
        <f>IF(N887="zákl. přenesená",J887,0)</f>
        <v>0</v>
      </c>
      <c r="BH887" s="145">
        <f>IF(N887="sníž. přenesená",J887,0)</f>
        <v>0</v>
      </c>
      <c r="BI887" s="145">
        <f>IF(N887="nulová",J887,0)</f>
        <v>0</v>
      </c>
      <c r="BJ887" s="19" t="s">
        <v>77</v>
      </c>
      <c r="BK887" s="145">
        <f>ROUND(I887*H887,2)</f>
        <v>0</v>
      </c>
      <c r="BL887" s="19" t="s">
        <v>316</v>
      </c>
      <c r="BM887" s="144" t="s">
        <v>11519</v>
      </c>
    </row>
    <row r="888" spans="2:65" s="1" customFormat="1" ht="39">
      <c r="B888" s="34"/>
      <c r="D888" s="150" t="s">
        <v>224</v>
      </c>
      <c r="F888" s="151" t="s">
        <v>11520</v>
      </c>
      <c r="I888" s="148"/>
      <c r="L888" s="34"/>
      <c r="M888" s="149"/>
      <c r="T888" s="55"/>
      <c r="AT888" s="19" t="s">
        <v>224</v>
      </c>
      <c r="AU888" s="19" t="s">
        <v>236</v>
      </c>
    </row>
    <row r="889" spans="2:65" s="12" customFormat="1">
      <c r="B889" s="152"/>
      <c r="D889" s="150" t="s">
        <v>226</v>
      </c>
      <c r="E889" s="153" t="s">
        <v>19</v>
      </c>
      <c r="F889" s="154" t="s">
        <v>11521</v>
      </c>
      <c r="H889" s="155">
        <v>1</v>
      </c>
      <c r="I889" s="156"/>
      <c r="L889" s="152"/>
      <c r="M889" s="157"/>
      <c r="T889" s="158"/>
      <c r="AT889" s="153" t="s">
        <v>226</v>
      </c>
      <c r="AU889" s="153" t="s">
        <v>236</v>
      </c>
      <c r="AV889" s="12" t="s">
        <v>79</v>
      </c>
      <c r="AW889" s="12" t="s">
        <v>31</v>
      </c>
      <c r="AX889" s="12" t="s">
        <v>69</v>
      </c>
      <c r="AY889" s="153" t="s">
        <v>212</v>
      </c>
    </row>
    <row r="890" spans="2:65" s="13" customFormat="1">
      <c r="B890" s="159"/>
      <c r="D890" s="150" t="s">
        <v>226</v>
      </c>
      <c r="E890" s="160" t="s">
        <v>19</v>
      </c>
      <c r="F890" s="161" t="s">
        <v>228</v>
      </c>
      <c r="H890" s="162">
        <v>1</v>
      </c>
      <c r="I890" s="163"/>
      <c r="L890" s="159"/>
      <c r="M890" s="164"/>
      <c r="T890" s="165"/>
      <c r="AT890" s="160" t="s">
        <v>226</v>
      </c>
      <c r="AU890" s="160" t="s">
        <v>236</v>
      </c>
      <c r="AV890" s="13" t="s">
        <v>229</v>
      </c>
      <c r="AW890" s="13" t="s">
        <v>31</v>
      </c>
      <c r="AX890" s="13" t="s">
        <v>77</v>
      </c>
      <c r="AY890" s="160" t="s">
        <v>212</v>
      </c>
    </row>
    <row r="891" spans="2:65" s="1" customFormat="1" ht="21.75" customHeight="1">
      <c r="B891" s="34"/>
      <c r="C891" s="133" t="s">
        <v>1532</v>
      </c>
      <c r="D891" s="133" t="s">
        <v>215</v>
      </c>
      <c r="E891" s="134" t="s">
        <v>11522</v>
      </c>
      <c r="F891" s="135" t="s">
        <v>11523</v>
      </c>
      <c r="G891" s="136" t="s">
        <v>624</v>
      </c>
      <c r="H891" s="137">
        <v>1</v>
      </c>
      <c r="I891" s="138"/>
      <c r="J891" s="139">
        <f>ROUND(I891*H891,2)</f>
        <v>0</v>
      </c>
      <c r="K891" s="135" t="s">
        <v>245</v>
      </c>
      <c r="L891" s="34"/>
      <c r="M891" s="140" t="s">
        <v>19</v>
      </c>
      <c r="N891" s="141" t="s">
        <v>40</v>
      </c>
      <c r="P891" s="142">
        <f>O891*H891</f>
        <v>0</v>
      </c>
      <c r="Q891" s="142">
        <v>0</v>
      </c>
      <c r="R891" s="142">
        <f>Q891*H891</f>
        <v>0</v>
      </c>
      <c r="S891" s="142">
        <v>0</v>
      </c>
      <c r="T891" s="143">
        <f>S891*H891</f>
        <v>0</v>
      </c>
      <c r="AR891" s="144" t="s">
        <v>316</v>
      </c>
      <c r="AT891" s="144" t="s">
        <v>215</v>
      </c>
      <c r="AU891" s="144" t="s">
        <v>236</v>
      </c>
      <c r="AY891" s="19" t="s">
        <v>212</v>
      </c>
      <c r="BE891" s="145">
        <f>IF(N891="základní",J891,0)</f>
        <v>0</v>
      </c>
      <c r="BF891" s="145">
        <f>IF(N891="snížená",J891,0)</f>
        <v>0</v>
      </c>
      <c r="BG891" s="145">
        <f>IF(N891="zákl. přenesená",J891,0)</f>
        <v>0</v>
      </c>
      <c r="BH891" s="145">
        <f>IF(N891="sníž. přenesená",J891,0)</f>
        <v>0</v>
      </c>
      <c r="BI891" s="145">
        <f>IF(N891="nulová",J891,0)</f>
        <v>0</v>
      </c>
      <c r="BJ891" s="19" t="s">
        <v>77</v>
      </c>
      <c r="BK891" s="145">
        <f>ROUND(I891*H891,2)</f>
        <v>0</v>
      </c>
      <c r="BL891" s="19" t="s">
        <v>316</v>
      </c>
      <c r="BM891" s="144" t="s">
        <v>11524</v>
      </c>
    </row>
    <row r="892" spans="2:65" s="1" customFormat="1" ht="39">
      <c r="B892" s="34"/>
      <c r="D892" s="150" t="s">
        <v>224</v>
      </c>
      <c r="F892" s="151" t="s">
        <v>11525</v>
      </c>
      <c r="I892" s="148"/>
      <c r="L892" s="34"/>
      <c r="M892" s="149"/>
      <c r="T892" s="55"/>
      <c r="AT892" s="19" t="s">
        <v>224</v>
      </c>
      <c r="AU892" s="19" t="s">
        <v>236</v>
      </c>
    </row>
    <row r="893" spans="2:65" s="12" customFormat="1">
      <c r="B893" s="152"/>
      <c r="D893" s="150" t="s">
        <v>226</v>
      </c>
      <c r="E893" s="153" t="s">
        <v>19</v>
      </c>
      <c r="F893" s="154" t="s">
        <v>11526</v>
      </c>
      <c r="H893" s="155">
        <v>1</v>
      </c>
      <c r="I893" s="156"/>
      <c r="L893" s="152"/>
      <c r="M893" s="157"/>
      <c r="T893" s="158"/>
      <c r="AT893" s="153" t="s">
        <v>226</v>
      </c>
      <c r="AU893" s="153" t="s">
        <v>236</v>
      </c>
      <c r="AV893" s="12" t="s">
        <v>79</v>
      </c>
      <c r="AW893" s="12" t="s">
        <v>31</v>
      </c>
      <c r="AX893" s="12" t="s">
        <v>69</v>
      </c>
      <c r="AY893" s="153" t="s">
        <v>212</v>
      </c>
    </row>
    <row r="894" spans="2:65" s="13" customFormat="1">
      <c r="B894" s="159"/>
      <c r="D894" s="150" t="s">
        <v>226</v>
      </c>
      <c r="E894" s="160" t="s">
        <v>19</v>
      </c>
      <c r="F894" s="161" t="s">
        <v>228</v>
      </c>
      <c r="H894" s="162">
        <v>1</v>
      </c>
      <c r="I894" s="163"/>
      <c r="L894" s="159"/>
      <c r="M894" s="164"/>
      <c r="T894" s="165"/>
      <c r="AT894" s="160" t="s">
        <v>226</v>
      </c>
      <c r="AU894" s="160" t="s">
        <v>236</v>
      </c>
      <c r="AV894" s="13" t="s">
        <v>229</v>
      </c>
      <c r="AW894" s="13" t="s">
        <v>31</v>
      </c>
      <c r="AX894" s="13" t="s">
        <v>77</v>
      </c>
      <c r="AY894" s="160" t="s">
        <v>212</v>
      </c>
    </row>
    <row r="895" spans="2:65" s="1" customFormat="1" ht="16.5" customHeight="1">
      <c r="B895" s="34"/>
      <c r="C895" s="133" t="s">
        <v>1541</v>
      </c>
      <c r="D895" s="133" t="s">
        <v>215</v>
      </c>
      <c r="E895" s="134" t="s">
        <v>11527</v>
      </c>
      <c r="F895" s="135" t="s">
        <v>11528</v>
      </c>
      <c r="G895" s="136" t="s">
        <v>624</v>
      </c>
      <c r="H895" s="137">
        <v>62</v>
      </c>
      <c r="I895" s="138"/>
      <c r="J895" s="139">
        <f>ROUND(I895*H895,2)</f>
        <v>0</v>
      </c>
      <c r="K895" s="135" t="s">
        <v>245</v>
      </c>
      <c r="L895" s="34"/>
      <c r="M895" s="140" t="s">
        <v>19</v>
      </c>
      <c r="N895" s="141" t="s">
        <v>40</v>
      </c>
      <c r="P895" s="142">
        <f>O895*H895</f>
        <v>0</v>
      </c>
      <c r="Q895" s="142">
        <v>0</v>
      </c>
      <c r="R895" s="142">
        <f>Q895*H895</f>
        <v>0</v>
      </c>
      <c r="S895" s="142">
        <v>0</v>
      </c>
      <c r="T895" s="143">
        <f>S895*H895</f>
        <v>0</v>
      </c>
      <c r="AR895" s="144" t="s">
        <v>316</v>
      </c>
      <c r="AT895" s="144" t="s">
        <v>215</v>
      </c>
      <c r="AU895" s="144" t="s">
        <v>236</v>
      </c>
      <c r="AY895" s="19" t="s">
        <v>212</v>
      </c>
      <c r="BE895" s="145">
        <f>IF(N895="základní",J895,0)</f>
        <v>0</v>
      </c>
      <c r="BF895" s="145">
        <f>IF(N895="snížená",J895,0)</f>
        <v>0</v>
      </c>
      <c r="BG895" s="145">
        <f>IF(N895="zákl. přenesená",J895,0)</f>
        <v>0</v>
      </c>
      <c r="BH895" s="145">
        <f>IF(N895="sníž. přenesená",J895,0)</f>
        <v>0</v>
      </c>
      <c r="BI895" s="145">
        <f>IF(N895="nulová",J895,0)</f>
        <v>0</v>
      </c>
      <c r="BJ895" s="19" t="s">
        <v>77</v>
      </c>
      <c r="BK895" s="145">
        <f>ROUND(I895*H895,2)</f>
        <v>0</v>
      </c>
      <c r="BL895" s="19" t="s">
        <v>316</v>
      </c>
      <c r="BM895" s="144" t="s">
        <v>11529</v>
      </c>
    </row>
    <row r="896" spans="2:65" s="1" customFormat="1" ht="19.5">
      <c r="B896" s="34"/>
      <c r="D896" s="150" t="s">
        <v>224</v>
      </c>
      <c r="F896" s="151" t="s">
        <v>11530</v>
      </c>
      <c r="I896" s="148"/>
      <c r="L896" s="34"/>
      <c r="M896" s="149"/>
      <c r="T896" s="55"/>
      <c r="AT896" s="19" t="s">
        <v>224</v>
      </c>
      <c r="AU896" s="19" t="s">
        <v>236</v>
      </c>
    </row>
    <row r="897" spans="2:65" s="14" customFormat="1">
      <c r="B897" s="170"/>
      <c r="D897" s="150" t="s">
        <v>226</v>
      </c>
      <c r="E897" s="171" t="s">
        <v>19</v>
      </c>
      <c r="F897" s="172" t="s">
        <v>11531</v>
      </c>
      <c r="H897" s="171" t="s">
        <v>19</v>
      </c>
      <c r="I897" s="173"/>
      <c r="L897" s="170"/>
      <c r="M897" s="174"/>
      <c r="T897" s="175"/>
      <c r="AT897" s="171" t="s">
        <v>226</v>
      </c>
      <c r="AU897" s="171" t="s">
        <v>236</v>
      </c>
      <c r="AV897" s="14" t="s">
        <v>77</v>
      </c>
      <c r="AW897" s="14" t="s">
        <v>31</v>
      </c>
      <c r="AX897" s="14" t="s">
        <v>69</v>
      </c>
      <c r="AY897" s="171" t="s">
        <v>212</v>
      </c>
    </row>
    <row r="898" spans="2:65" s="12" customFormat="1">
      <c r="B898" s="152"/>
      <c r="D898" s="150" t="s">
        <v>226</v>
      </c>
      <c r="E898" s="153" t="s">
        <v>19</v>
      </c>
      <c r="F898" s="154" t="s">
        <v>10785</v>
      </c>
      <c r="H898" s="155">
        <v>4</v>
      </c>
      <c r="I898" s="156"/>
      <c r="L898" s="152"/>
      <c r="M898" s="157"/>
      <c r="T898" s="158"/>
      <c r="AT898" s="153" t="s">
        <v>226</v>
      </c>
      <c r="AU898" s="153" t="s">
        <v>236</v>
      </c>
      <c r="AV898" s="12" t="s">
        <v>79</v>
      </c>
      <c r="AW898" s="12" t="s">
        <v>31</v>
      </c>
      <c r="AX898" s="12" t="s">
        <v>69</v>
      </c>
      <c r="AY898" s="153" t="s">
        <v>212</v>
      </c>
    </row>
    <row r="899" spans="2:65" s="12" customFormat="1">
      <c r="B899" s="152"/>
      <c r="D899" s="150" t="s">
        <v>226</v>
      </c>
      <c r="E899" s="153" t="s">
        <v>19</v>
      </c>
      <c r="F899" s="154" t="s">
        <v>11532</v>
      </c>
      <c r="H899" s="155">
        <v>8</v>
      </c>
      <c r="I899" s="156"/>
      <c r="L899" s="152"/>
      <c r="M899" s="157"/>
      <c r="T899" s="158"/>
      <c r="AT899" s="153" t="s">
        <v>226</v>
      </c>
      <c r="AU899" s="153" t="s">
        <v>236</v>
      </c>
      <c r="AV899" s="12" t="s">
        <v>79</v>
      </c>
      <c r="AW899" s="12" t="s">
        <v>31</v>
      </c>
      <c r="AX899" s="12" t="s">
        <v>69</v>
      </c>
      <c r="AY899" s="153" t="s">
        <v>212</v>
      </c>
    </row>
    <row r="900" spans="2:65" s="12" customFormat="1">
      <c r="B900" s="152"/>
      <c r="D900" s="150" t="s">
        <v>226</v>
      </c>
      <c r="E900" s="153" t="s">
        <v>19</v>
      </c>
      <c r="F900" s="154" t="s">
        <v>11533</v>
      </c>
      <c r="H900" s="155">
        <v>7</v>
      </c>
      <c r="I900" s="156"/>
      <c r="L900" s="152"/>
      <c r="M900" s="157"/>
      <c r="T900" s="158"/>
      <c r="AT900" s="153" t="s">
        <v>226</v>
      </c>
      <c r="AU900" s="153" t="s">
        <v>236</v>
      </c>
      <c r="AV900" s="12" t="s">
        <v>79</v>
      </c>
      <c r="AW900" s="12" t="s">
        <v>31</v>
      </c>
      <c r="AX900" s="12" t="s">
        <v>69</v>
      </c>
      <c r="AY900" s="153" t="s">
        <v>212</v>
      </c>
    </row>
    <row r="901" spans="2:65" s="12" customFormat="1">
      <c r="B901" s="152"/>
      <c r="D901" s="150" t="s">
        <v>226</v>
      </c>
      <c r="E901" s="153" t="s">
        <v>19</v>
      </c>
      <c r="F901" s="154" t="s">
        <v>10788</v>
      </c>
      <c r="H901" s="155">
        <v>10</v>
      </c>
      <c r="I901" s="156"/>
      <c r="L901" s="152"/>
      <c r="M901" s="157"/>
      <c r="T901" s="158"/>
      <c r="AT901" s="153" t="s">
        <v>226</v>
      </c>
      <c r="AU901" s="153" t="s">
        <v>236</v>
      </c>
      <c r="AV901" s="12" t="s">
        <v>79</v>
      </c>
      <c r="AW901" s="12" t="s">
        <v>31</v>
      </c>
      <c r="AX901" s="12" t="s">
        <v>69</v>
      </c>
      <c r="AY901" s="153" t="s">
        <v>212</v>
      </c>
    </row>
    <row r="902" spans="2:65" s="12" customFormat="1">
      <c r="B902" s="152"/>
      <c r="D902" s="150" t="s">
        <v>226</v>
      </c>
      <c r="E902" s="153" t="s">
        <v>19</v>
      </c>
      <c r="F902" s="154" t="s">
        <v>11534</v>
      </c>
      <c r="H902" s="155">
        <v>11</v>
      </c>
      <c r="I902" s="156"/>
      <c r="L902" s="152"/>
      <c r="M902" s="157"/>
      <c r="T902" s="158"/>
      <c r="AT902" s="153" t="s">
        <v>226</v>
      </c>
      <c r="AU902" s="153" t="s">
        <v>236</v>
      </c>
      <c r="AV902" s="12" t="s">
        <v>79</v>
      </c>
      <c r="AW902" s="12" t="s">
        <v>31</v>
      </c>
      <c r="AX902" s="12" t="s">
        <v>69</v>
      </c>
      <c r="AY902" s="153" t="s">
        <v>212</v>
      </c>
    </row>
    <row r="903" spans="2:65" s="12" customFormat="1">
      <c r="B903" s="152"/>
      <c r="D903" s="150" t="s">
        <v>226</v>
      </c>
      <c r="E903" s="153" t="s">
        <v>19</v>
      </c>
      <c r="F903" s="154" t="s">
        <v>10790</v>
      </c>
      <c r="H903" s="155">
        <v>10</v>
      </c>
      <c r="I903" s="156"/>
      <c r="L903" s="152"/>
      <c r="M903" s="157"/>
      <c r="T903" s="158"/>
      <c r="AT903" s="153" t="s">
        <v>226</v>
      </c>
      <c r="AU903" s="153" t="s">
        <v>236</v>
      </c>
      <c r="AV903" s="12" t="s">
        <v>79</v>
      </c>
      <c r="AW903" s="12" t="s">
        <v>31</v>
      </c>
      <c r="AX903" s="12" t="s">
        <v>69</v>
      </c>
      <c r="AY903" s="153" t="s">
        <v>212</v>
      </c>
    </row>
    <row r="904" spans="2:65" s="12" customFormat="1">
      <c r="B904" s="152"/>
      <c r="D904" s="150" t="s">
        <v>226</v>
      </c>
      <c r="E904" s="153" t="s">
        <v>19</v>
      </c>
      <c r="F904" s="154" t="s">
        <v>11535</v>
      </c>
      <c r="H904" s="155">
        <v>12</v>
      </c>
      <c r="I904" s="156"/>
      <c r="L904" s="152"/>
      <c r="M904" s="157"/>
      <c r="T904" s="158"/>
      <c r="AT904" s="153" t="s">
        <v>226</v>
      </c>
      <c r="AU904" s="153" t="s">
        <v>236</v>
      </c>
      <c r="AV904" s="12" t="s">
        <v>79</v>
      </c>
      <c r="AW904" s="12" t="s">
        <v>31</v>
      </c>
      <c r="AX904" s="12" t="s">
        <v>69</v>
      </c>
      <c r="AY904" s="153" t="s">
        <v>212</v>
      </c>
    </row>
    <row r="905" spans="2:65" s="13" customFormat="1">
      <c r="B905" s="159"/>
      <c r="D905" s="150" t="s">
        <v>226</v>
      </c>
      <c r="E905" s="160" t="s">
        <v>19</v>
      </c>
      <c r="F905" s="161" t="s">
        <v>228</v>
      </c>
      <c r="H905" s="162">
        <v>62</v>
      </c>
      <c r="I905" s="163"/>
      <c r="L905" s="159"/>
      <c r="M905" s="164"/>
      <c r="T905" s="165"/>
      <c r="AT905" s="160" t="s">
        <v>226</v>
      </c>
      <c r="AU905" s="160" t="s">
        <v>236</v>
      </c>
      <c r="AV905" s="13" t="s">
        <v>229</v>
      </c>
      <c r="AW905" s="13" t="s">
        <v>31</v>
      </c>
      <c r="AX905" s="13" t="s">
        <v>77</v>
      </c>
      <c r="AY905" s="160" t="s">
        <v>212</v>
      </c>
    </row>
    <row r="906" spans="2:65" s="1" customFormat="1" ht="16.5" customHeight="1">
      <c r="B906" s="34"/>
      <c r="C906" s="133" t="s">
        <v>1545</v>
      </c>
      <c r="D906" s="133" t="s">
        <v>215</v>
      </c>
      <c r="E906" s="134" t="s">
        <v>11536</v>
      </c>
      <c r="F906" s="135" t="s">
        <v>11537</v>
      </c>
      <c r="G906" s="136" t="s">
        <v>624</v>
      </c>
      <c r="H906" s="137">
        <v>35</v>
      </c>
      <c r="I906" s="138"/>
      <c r="J906" s="139">
        <f>ROUND(I906*H906,2)</f>
        <v>0</v>
      </c>
      <c r="K906" s="135" t="s">
        <v>245</v>
      </c>
      <c r="L906" s="34"/>
      <c r="M906" s="140" t="s">
        <v>19</v>
      </c>
      <c r="N906" s="141" t="s">
        <v>40</v>
      </c>
      <c r="P906" s="142">
        <f>O906*H906</f>
        <v>0</v>
      </c>
      <c r="Q906" s="142">
        <v>0</v>
      </c>
      <c r="R906" s="142">
        <f>Q906*H906</f>
        <v>0</v>
      </c>
      <c r="S906" s="142">
        <v>0</v>
      </c>
      <c r="T906" s="143">
        <f>S906*H906</f>
        <v>0</v>
      </c>
      <c r="AR906" s="144" t="s">
        <v>316</v>
      </c>
      <c r="AT906" s="144" t="s">
        <v>215</v>
      </c>
      <c r="AU906" s="144" t="s">
        <v>236</v>
      </c>
      <c r="AY906" s="19" t="s">
        <v>212</v>
      </c>
      <c r="BE906" s="145">
        <f>IF(N906="základní",J906,0)</f>
        <v>0</v>
      </c>
      <c r="BF906" s="145">
        <f>IF(N906="snížená",J906,0)</f>
        <v>0</v>
      </c>
      <c r="BG906" s="145">
        <f>IF(N906="zákl. přenesená",J906,0)</f>
        <v>0</v>
      </c>
      <c r="BH906" s="145">
        <f>IF(N906="sníž. přenesená",J906,0)</f>
        <v>0</v>
      </c>
      <c r="BI906" s="145">
        <f>IF(N906="nulová",J906,0)</f>
        <v>0</v>
      </c>
      <c r="BJ906" s="19" t="s">
        <v>77</v>
      </c>
      <c r="BK906" s="145">
        <f>ROUND(I906*H906,2)</f>
        <v>0</v>
      </c>
      <c r="BL906" s="19" t="s">
        <v>316</v>
      </c>
      <c r="BM906" s="144" t="s">
        <v>11538</v>
      </c>
    </row>
    <row r="907" spans="2:65" s="1" customFormat="1" ht="19.5">
      <c r="B907" s="34"/>
      <c r="D907" s="150" t="s">
        <v>224</v>
      </c>
      <c r="F907" s="151" t="s">
        <v>11530</v>
      </c>
      <c r="I907" s="148"/>
      <c r="L907" s="34"/>
      <c r="M907" s="149"/>
      <c r="T907" s="55"/>
      <c r="AT907" s="19" t="s">
        <v>224</v>
      </c>
      <c r="AU907" s="19" t="s">
        <v>236</v>
      </c>
    </row>
    <row r="908" spans="2:65" s="14" customFormat="1">
      <c r="B908" s="170"/>
      <c r="D908" s="150" t="s">
        <v>226</v>
      </c>
      <c r="E908" s="171" t="s">
        <v>19</v>
      </c>
      <c r="F908" s="172" t="s">
        <v>11539</v>
      </c>
      <c r="H908" s="171" t="s">
        <v>19</v>
      </c>
      <c r="I908" s="173"/>
      <c r="L908" s="170"/>
      <c r="M908" s="174"/>
      <c r="T908" s="175"/>
      <c r="AT908" s="171" t="s">
        <v>226</v>
      </c>
      <c r="AU908" s="171" t="s">
        <v>236</v>
      </c>
      <c r="AV908" s="14" t="s">
        <v>77</v>
      </c>
      <c r="AW908" s="14" t="s">
        <v>31</v>
      </c>
      <c r="AX908" s="14" t="s">
        <v>69</v>
      </c>
      <c r="AY908" s="171" t="s">
        <v>212</v>
      </c>
    </row>
    <row r="909" spans="2:65" s="12" customFormat="1">
      <c r="B909" s="152"/>
      <c r="D909" s="150" t="s">
        <v>226</v>
      </c>
      <c r="E909" s="153" t="s">
        <v>19</v>
      </c>
      <c r="F909" s="154" t="s">
        <v>11540</v>
      </c>
      <c r="H909" s="155">
        <v>5</v>
      </c>
      <c r="I909" s="156"/>
      <c r="L909" s="152"/>
      <c r="M909" s="157"/>
      <c r="T909" s="158"/>
      <c r="AT909" s="153" t="s">
        <v>226</v>
      </c>
      <c r="AU909" s="153" t="s">
        <v>236</v>
      </c>
      <c r="AV909" s="12" t="s">
        <v>79</v>
      </c>
      <c r="AW909" s="12" t="s">
        <v>31</v>
      </c>
      <c r="AX909" s="12" t="s">
        <v>69</v>
      </c>
      <c r="AY909" s="153" t="s">
        <v>212</v>
      </c>
    </row>
    <row r="910" spans="2:65" s="12" customFormat="1">
      <c r="B910" s="152"/>
      <c r="D910" s="150" t="s">
        <v>226</v>
      </c>
      <c r="E910" s="153" t="s">
        <v>19</v>
      </c>
      <c r="F910" s="154" t="s">
        <v>11541</v>
      </c>
      <c r="H910" s="155">
        <v>9</v>
      </c>
      <c r="I910" s="156"/>
      <c r="L910" s="152"/>
      <c r="M910" s="157"/>
      <c r="T910" s="158"/>
      <c r="AT910" s="153" t="s">
        <v>226</v>
      </c>
      <c r="AU910" s="153" t="s">
        <v>236</v>
      </c>
      <c r="AV910" s="12" t="s">
        <v>79</v>
      </c>
      <c r="AW910" s="12" t="s">
        <v>31</v>
      </c>
      <c r="AX910" s="12" t="s">
        <v>69</v>
      </c>
      <c r="AY910" s="153" t="s">
        <v>212</v>
      </c>
    </row>
    <row r="911" spans="2:65" s="12" customFormat="1">
      <c r="B911" s="152"/>
      <c r="D911" s="150" t="s">
        <v>226</v>
      </c>
      <c r="E911" s="153" t="s">
        <v>19</v>
      </c>
      <c r="F911" s="154" t="s">
        <v>11542</v>
      </c>
      <c r="H911" s="155">
        <v>8</v>
      </c>
      <c r="I911" s="156"/>
      <c r="L911" s="152"/>
      <c r="M911" s="157"/>
      <c r="T911" s="158"/>
      <c r="AT911" s="153" t="s">
        <v>226</v>
      </c>
      <c r="AU911" s="153" t="s">
        <v>236</v>
      </c>
      <c r="AV911" s="12" t="s">
        <v>79</v>
      </c>
      <c r="AW911" s="12" t="s">
        <v>31</v>
      </c>
      <c r="AX911" s="12" t="s">
        <v>69</v>
      </c>
      <c r="AY911" s="153" t="s">
        <v>212</v>
      </c>
    </row>
    <row r="912" spans="2:65" s="12" customFormat="1">
      <c r="B912" s="152"/>
      <c r="D912" s="150" t="s">
        <v>226</v>
      </c>
      <c r="E912" s="153" t="s">
        <v>19</v>
      </c>
      <c r="F912" s="154" t="s">
        <v>11333</v>
      </c>
      <c r="H912" s="155">
        <v>3</v>
      </c>
      <c r="I912" s="156"/>
      <c r="L912" s="152"/>
      <c r="M912" s="157"/>
      <c r="T912" s="158"/>
      <c r="AT912" s="153" t="s">
        <v>226</v>
      </c>
      <c r="AU912" s="153" t="s">
        <v>236</v>
      </c>
      <c r="AV912" s="12" t="s">
        <v>79</v>
      </c>
      <c r="AW912" s="12" t="s">
        <v>31</v>
      </c>
      <c r="AX912" s="12" t="s">
        <v>69</v>
      </c>
      <c r="AY912" s="153" t="s">
        <v>212</v>
      </c>
    </row>
    <row r="913" spans="2:65" s="12" customFormat="1">
      <c r="B913" s="152"/>
      <c r="D913" s="150" t="s">
        <v>226</v>
      </c>
      <c r="E913" s="153" t="s">
        <v>19</v>
      </c>
      <c r="F913" s="154" t="s">
        <v>10795</v>
      </c>
      <c r="H913" s="155">
        <v>3</v>
      </c>
      <c r="I913" s="156"/>
      <c r="L913" s="152"/>
      <c r="M913" s="157"/>
      <c r="T913" s="158"/>
      <c r="AT913" s="153" t="s">
        <v>226</v>
      </c>
      <c r="AU913" s="153" t="s">
        <v>236</v>
      </c>
      <c r="AV913" s="12" t="s">
        <v>79</v>
      </c>
      <c r="AW913" s="12" t="s">
        <v>31</v>
      </c>
      <c r="AX913" s="12" t="s">
        <v>69</v>
      </c>
      <c r="AY913" s="153" t="s">
        <v>212</v>
      </c>
    </row>
    <row r="914" spans="2:65" s="12" customFormat="1">
      <c r="B914" s="152"/>
      <c r="D914" s="150" t="s">
        <v>226</v>
      </c>
      <c r="E914" s="153" t="s">
        <v>19</v>
      </c>
      <c r="F914" s="154" t="s">
        <v>11341</v>
      </c>
      <c r="H914" s="155">
        <v>3</v>
      </c>
      <c r="I914" s="156"/>
      <c r="L914" s="152"/>
      <c r="M914" s="157"/>
      <c r="T914" s="158"/>
      <c r="AT914" s="153" t="s">
        <v>226</v>
      </c>
      <c r="AU914" s="153" t="s">
        <v>236</v>
      </c>
      <c r="AV914" s="12" t="s">
        <v>79</v>
      </c>
      <c r="AW914" s="12" t="s">
        <v>31</v>
      </c>
      <c r="AX914" s="12" t="s">
        <v>69</v>
      </c>
      <c r="AY914" s="153" t="s">
        <v>212</v>
      </c>
    </row>
    <row r="915" spans="2:65" s="12" customFormat="1">
      <c r="B915" s="152"/>
      <c r="D915" s="150" t="s">
        <v>226</v>
      </c>
      <c r="E915" s="153" t="s">
        <v>19</v>
      </c>
      <c r="F915" s="154" t="s">
        <v>11349</v>
      </c>
      <c r="H915" s="155">
        <v>4</v>
      </c>
      <c r="I915" s="156"/>
      <c r="L915" s="152"/>
      <c r="M915" s="157"/>
      <c r="T915" s="158"/>
      <c r="AT915" s="153" t="s">
        <v>226</v>
      </c>
      <c r="AU915" s="153" t="s">
        <v>236</v>
      </c>
      <c r="AV915" s="12" t="s">
        <v>79</v>
      </c>
      <c r="AW915" s="12" t="s">
        <v>31</v>
      </c>
      <c r="AX915" s="12" t="s">
        <v>69</v>
      </c>
      <c r="AY915" s="153" t="s">
        <v>212</v>
      </c>
    </row>
    <row r="916" spans="2:65" s="13" customFormat="1">
      <c r="B916" s="159"/>
      <c r="D916" s="150" t="s">
        <v>226</v>
      </c>
      <c r="E916" s="160" t="s">
        <v>19</v>
      </c>
      <c r="F916" s="161" t="s">
        <v>228</v>
      </c>
      <c r="H916" s="162">
        <v>35</v>
      </c>
      <c r="I916" s="163"/>
      <c r="L916" s="159"/>
      <c r="M916" s="164"/>
      <c r="T916" s="165"/>
      <c r="AT916" s="160" t="s">
        <v>226</v>
      </c>
      <c r="AU916" s="160" t="s">
        <v>236</v>
      </c>
      <c r="AV916" s="13" t="s">
        <v>229</v>
      </c>
      <c r="AW916" s="13" t="s">
        <v>31</v>
      </c>
      <c r="AX916" s="13" t="s">
        <v>77</v>
      </c>
      <c r="AY916" s="160" t="s">
        <v>212</v>
      </c>
    </row>
    <row r="917" spans="2:65" s="1" customFormat="1" ht="16.5" customHeight="1">
      <c r="B917" s="34"/>
      <c r="C917" s="133" t="s">
        <v>1557</v>
      </c>
      <c r="D917" s="133" t="s">
        <v>215</v>
      </c>
      <c r="E917" s="134" t="s">
        <v>11543</v>
      </c>
      <c r="F917" s="135" t="s">
        <v>11544</v>
      </c>
      <c r="G917" s="136" t="s">
        <v>624</v>
      </c>
      <c r="H917" s="137">
        <v>10</v>
      </c>
      <c r="I917" s="138"/>
      <c r="J917" s="139">
        <f>ROUND(I917*H917,2)</f>
        <v>0</v>
      </c>
      <c r="K917" s="135" t="s">
        <v>245</v>
      </c>
      <c r="L917" s="34"/>
      <c r="M917" s="140" t="s">
        <v>19</v>
      </c>
      <c r="N917" s="141" t="s">
        <v>40</v>
      </c>
      <c r="P917" s="142">
        <f>O917*H917</f>
        <v>0</v>
      </c>
      <c r="Q917" s="142">
        <v>0</v>
      </c>
      <c r="R917" s="142">
        <f>Q917*H917</f>
        <v>0</v>
      </c>
      <c r="S917" s="142">
        <v>0</v>
      </c>
      <c r="T917" s="143">
        <f>S917*H917</f>
        <v>0</v>
      </c>
      <c r="AR917" s="144" t="s">
        <v>316</v>
      </c>
      <c r="AT917" s="144" t="s">
        <v>215</v>
      </c>
      <c r="AU917" s="144" t="s">
        <v>236</v>
      </c>
      <c r="AY917" s="19" t="s">
        <v>212</v>
      </c>
      <c r="BE917" s="145">
        <f>IF(N917="základní",J917,0)</f>
        <v>0</v>
      </c>
      <c r="BF917" s="145">
        <f>IF(N917="snížená",J917,0)</f>
        <v>0</v>
      </c>
      <c r="BG917" s="145">
        <f>IF(N917="zákl. přenesená",J917,0)</f>
        <v>0</v>
      </c>
      <c r="BH917" s="145">
        <f>IF(N917="sníž. přenesená",J917,0)</f>
        <v>0</v>
      </c>
      <c r="BI917" s="145">
        <f>IF(N917="nulová",J917,0)</f>
        <v>0</v>
      </c>
      <c r="BJ917" s="19" t="s">
        <v>77</v>
      </c>
      <c r="BK917" s="145">
        <f>ROUND(I917*H917,2)</f>
        <v>0</v>
      </c>
      <c r="BL917" s="19" t="s">
        <v>316</v>
      </c>
      <c r="BM917" s="144" t="s">
        <v>11545</v>
      </c>
    </row>
    <row r="918" spans="2:65" s="1" customFormat="1" ht="19.5">
      <c r="B918" s="34"/>
      <c r="D918" s="150" t="s">
        <v>224</v>
      </c>
      <c r="F918" s="151" t="s">
        <v>11530</v>
      </c>
      <c r="I918" s="148"/>
      <c r="L918" s="34"/>
      <c r="M918" s="149"/>
      <c r="T918" s="55"/>
      <c r="AT918" s="19" t="s">
        <v>224</v>
      </c>
      <c r="AU918" s="19" t="s">
        <v>236</v>
      </c>
    </row>
    <row r="919" spans="2:65" s="14" customFormat="1">
      <c r="B919" s="170"/>
      <c r="D919" s="150" t="s">
        <v>226</v>
      </c>
      <c r="E919" s="171" t="s">
        <v>19</v>
      </c>
      <c r="F919" s="172" t="s">
        <v>11546</v>
      </c>
      <c r="H919" s="171" t="s">
        <v>19</v>
      </c>
      <c r="I919" s="173"/>
      <c r="L919" s="170"/>
      <c r="M919" s="174"/>
      <c r="T919" s="175"/>
      <c r="AT919" s="171" t="s">
        <v>226</v>
      </c>
      <c r="AU919" s="171" t="s">
        <v>236</v>
      </c>
      <c r="AV919" s="14" t="s">
        <v>77</v>
      </c>
      <c r="AW919" s="14" t="s">
        <v>31</v>
      </c>
      <c r="AX919" s="14" t="s">
        <v>69</v>
      </c>
      <c r="AY919" s="171" t="s">
        <v>212</v>
      </c>
    </row>
    <row r="920" spans="2:65" s="12" customFormat="1">
      <c r="B920" s="152"/>
      <c r="D920" s="150" t="s">
        <v>226</v>
      </c>
      <c r="E920" s="153" t="s">
        <v>19</v>
      </c>
      <c r="F920" s="154" t="s">
        <v>11547</v>
      </c>
      <c r="H920" s="155">
        <v>2</v>
      </c>
      <c r="I920" s="156"/>
      <c r="L920" s="152"/>
      <c r="M920" s="157"/>
      <c r="T920" s="158"/>
      <c r="AT920" s="153" t="s">
        <v>226</v>
      </c>
      <c r="AU920" s="153" t="s">
        <v>236</v>
      </c>
      <c r="AV920" s="12" t="s">
        <v>79</v>
      </c>
      <c r="AW920" s="12" t="s">
        <v>31</v>
      </c>
      <c r="AX920" s="12" t="s">
        <v>69</v>
      </c>
      <c r="AY920" s="153" t="s">
        <v>212</v>
      </c>
    </row>
    <row r="921" spans="2:65" s="12" customFormat="1">
      <c r="B921" s="152"/>
      <c r="D921" s="150" t="s">
        <v>226</v>
      </c>
      <c r="E921" s="153" t="s">
        <v>19</v>
      </c>
      <c r="F921" s="154" t="s">
        <v>11439</v>
      </c>
      <c r="H921" s="155">
        <v>2</v>
      </c>
      <c r="I921" s="156"/>
      <c r="L921" s="152"/>
      <c r="M921" s="157"/>
      <c r="T921" s="158"/>
      <c r="AT921" s="153" t="s">
        <v>226</v>
      </c>
      <c r="AU921" s="153" t="s">
        <v>236</v>
      </c>
      <c r="AV921" s="12" t="s">
        <v>79</v>
      </c>
      <c r="AW921" s="12" t="s">
        <v>31</v>
      </c>
      <c r="AX921" s="12" t="s">
        <v>69</v>
      </c>
      <c r="AY921" s="153" t="s">
        <v>212</v>
      </c>
    </row>
    <row r="922" spans="2:65" s="12" customFormat="1">
      <c r="B922" s="152"/>
      <c r="D922" s="150" t="s">
        <v>226</v>
      </c>
      <c r="E922" s="153" t="s">
        <v>19</v>
      </c>
      <c r="F922" s="154" t="s">
        <v>11296</v>
      </c>
      <c r="H922" s="155">
        <v>2</v>
      </c>
      <c r="I922" s="156"/>
      <c r="L922" s="152"/>
      <c r="M922" s="157"/>
      <c r="T922" s="158"/>
      <c r="AT922" s="153" t="s">
        <v>226</v>
      </c>
      <c r="AU922" s="153" t="s">
        <v>236</v>
      </c>
      <c r="AV922" s="12" t="s">
        <v>79</v>
      </c>
      <c r="AW922" s="12" t="s">
        <v>31</v>
      </c>
      <c r="AX922" s="12" t="s">
        <v>69</v>
      </c>
      <c r="AY922" s="153" t="s">
        <v>212</v>
      </c>
    </row>
    <row r="923" spans="2:65" s="12" customFormat="1">
      <c r="B923" s="152"/>
      <c r="D923" s="150" t="s">
        <v>226</v>
      </c>
      <c r="E923" s="153" t="s">
        <v>19</v>
      </c>
      <c r="F923" s="154" t="s">
        <v>8746</v>
      </c>
      <c r="H923" s="155">
        <v>1</v>
      </c>
      <c r="I923" s="156"/>
      <c r="L923" s="152"/>
      <c r="M923" s="157"/>
      <c r="T923" s="158"/>
      <c r="AT923" s="153" t="s">
        <v>226</v>
      </c>
      <c r="AU923" s="153" t="s">
        <v>236</v>
      </c>
      <c r="AV923" s="12" t="s">
        <v>79</v>
      </c>
      <c r="AW923" s="12" t="s">
        <v>31</v>
      </c>
      <c r="AX923" s="12" t="s">
        <v>69</v>
      </c>
      <c r="AY923" s="153" t="s">
        <v>212</v>
      </c>
    </row>
    <row r="924" spans="2:65" s="12" customFormat="1">
      <c r="B924" s="152"/>
      <c r="D924" s="150" t="s">
        <v>226</v>
      </c>
      <c r="E924" s="153" t="s">
        <v>19</v>
      </c>
      <c r="F924" s="154" t="s">
        <v>8752</v>
      </c>
      <c r="H924" s="155">
        <v>1</v>
      </c>
      <c r="I924" s="156"/>
      <c r="L924" s="152"/>
      <c r="M924" s="157"/>
      <c r="T924" s="158"/>
      <c r="AT924" s="153" t="s">
        <v>226</v>
      </c>
      <c r="AU924" s="153" t="s">
        <v>236</v>
      </c>
      <c r="AV924" s="12" t="s">
        <v>79</v>
      </c>
      <c r="AW924" s="12" t="s">
        <v>31</v>
      </c>
      <c r="AX924" s="12" t="s">
        <v>69</v>
      </c>
      <c r="AY924" s="153" t="s">
        <v>212</v>
      </c>
    </row>
    <row r="925" spans="2:65" s="12" customFormat="1">
      <c r="B925" s="152"/>
      <c r="D925" s="150" t="s">
        <v>226</v>
      </c>
      <c r="E925" s="153" t="s">
        <v>19</v>
      </c>
      <c r="F925" s="154" t="s">
        <v>8757</v>
      </c>
      <c r="H925" s="155">
        <v>1</v>
      </c>
      <c r="I925" s="156"/>
      <c r="L925" s="152"/>
      <c r="M925" s="157"/>
      <c r="T925" s="158"/>
      <c r="AT925" s="153" t="s">
        <v>226</v>
      </c>
      <c r="AU925" s="153" t="s">
        <v>236</v>
      </c>
      <c r="AV925" s="12" t="s">
        <v>79</v>
      </c>
      <c r="AW925" s="12" t="s">
        <v>31</v>
      </c>
      <c r="AX925" s="12" t="s">
        <v>69</v>
      </c>
      <c r="AY925" s="153" t="s">
        <v>212</v>
      </c>
    </row>
    <row r="926" spans="2:65" s="12" customFormat="1">
      <c r="B926" s="152"/>
      <c r="D926" s="150" t="s">
        <v>226</v>
      </c>
      <c r="E926" s="153" t="s">
        <v>19</v>
      </c>
      <c r="F926" s="154" t="s">
        <v>8747</v>
      </c>
      <c r="H926" s="155">
        <v>1</v>
      </c>
      <c r="I926" s="156"/>
      <c r="L926" s="152"/>
      <c r="M926" s="157"/>
      <c r="T926" s="158"/>
      <c r="AT926" s="153" t="s">
        <v>226</v>
      </c>
      <c r="AU926" s="153" t="s">
        <v>236</v>
      </c>
      <c r="AV926" s="12" t="s">
        <v>79</v>
      </c>
      <c r="AW926" s="12" t="s">
        <v>31</v>
      </c>
      <c r="AX926" s="12" t="s">
        <v>69</v>
      </c>
      <c r="AY926" s="153" t="s">
        <v>212</v>
      </c>
    </row>
    <row r="927" spans="2:65" s="13" customFormat="1">
      <c r="B927" s="159"/>
      <c r="D927" s="150" t="s">
        <v>226</v>
      </c>
      <c r="E927" s="160" t="s">
        <v>19</v>
      </c>
      <c r="F927" s="161" t="s">
        <v>228</v>
      </c>
      <c r="H927" s="162">
        <v>10</v>
      </c>
      <c r="I927" s="163"/>
      <c r="L927" s="159"/>
      <c r="M927" s="164"/>
      <c r="T927" s="165"/>
      <c r="AT927" s="160" t="s">
        <v>226</v>
      </c>
      <c r="AU927" s="160" t="s">
        <v>236</v>
      </c>
      <c r="AV927" s="13" t="s">
        <v>229</v>
      </c>
      <c r="AW927" s="13" t="s">
        <v>31</v>
      </c>
      <c r="AX927" s="13" t="s">
        <v>77</v>
      </c>
      <c r="AY927" s="160" t="s">
        <v>212</v>
      </c>
    </row>
    <row r="928" spans="2:65" s="1" customFormat="1" ht="16.5" customHeight="1">
      <c r="B928" s="34"/>
      <c r="C928" s="133" t="s">
        <v>1563</v>
      </c>
      <c r="D928" s="133" t="s">
        <v>215</v>
      </c>
      <c r="E928" s="134" t="s">
        <v>11548</v>
      </c>
      <c r="F928" s="135" t="s">
        <v>11549</v>
      </c>
      <c r="G928" s="136" t="s">
        <v>624</v>
      </c>
      <c r="H928" s="137">
        <v>5</v>
      </c>
      <c r="I928" s="138"/>
      <c r="J928" s="139">
        <f>ROUND(I928*H928,2)</f>
        <v>0</v>
      </c>
      <c r="K928" s="135" t="s">
        <v>245</v>
      </c>
      <c r="L928" s="34"/>
      <c r="M928" s="140" t="s">
        <v>19</v>
      </c>
      <c r="N928" s="141" t="s">
        <v>40</v>
      </c>
      <c r="P928" s="142">
        <f>O928*H928</f>
        <v>0</v>
      </c>
      <c r="Q928" s="142">
        <v>0</v>
      </c>
      <c r="R928" s="142">
        <f>Q928*H928</f>
        <v>0</v>
      </c>
      <c r="S928" s="142">
        <v>0</v>
      </c>
      <c r="T928" s="143">
        <f>S928*H928</f>
        <v>0</v>
      </c>
      <c r="AR928" s="144" t="s">
        <v>316</v>
      </c>
      <c r="AT928" s="144" t="s">
        <v>215</v>
      </c>
      <c r="AU928" s="144" t="s">
        <v>236</v>
      </c>
      <c r="AY928" s="19" t="s">
        <v>212</v>
      </c>
      <c r="BE928" s="145">
        <f>IF(N928="základní",J928,0)</f>
        <v>0</v>
      </c>
      <c r="BF928" s="145">
        <f>IF(N928="snížená",J928,0)</f>
        <v>0</v>
      </c>
      <c r="BG928" s="145">
        <f>IF(N928="zákl. přenesená",J928,0)</f>
        <v>0</v>
      </c>
      <c r="BH928" s="145">
        <f>IF(N928="sníž. přenesená",J928,0)</f>
        <v>0</v>
      </c>
      <c r="BI928" s="145">
        <f>IF(N928="nulová",J928,0)</f>
        <v>0</v>
      </c>
      <c r="BJ928" s="19" t="s">
        <v>77</v>
      </c>
      <c r="BK928" s="145">
        <f>ROUND(I928*H928,2)</f>
        <v>0</v>
      </c>
      <c r="BL928" s="19" t="s">
        <v>316</v>
      </c>
      <c r="BM928" s="144" t="s">
        <v>11550</v>
      </c>
    </row>
    <row r="929" spans="2:65" s="1" customFormat="1" ht="19.5">
      <c r="B929" s="34"/>
      <c r="D929" s="150" t="s">
        <v>224</v>
      </c>
      <c r="F929" s="151" t="s">
        <v>11530</v>
      </c>
      <c r="I929" s="148"/>
      <c r="L929" s="34"/>
      <c r="M929" s="149"/>
      <c r="T929" s="55"/>
      <c r="AT929" s="19" t="s">
        <v>224</v>
      </c>
      <c r="AU929" s="19" t="s">
        <v>236</v>
      </c>
    </row>
    <row r="930" spans="2:65" s="14" customFormat="1">
      <c r="B930" s="170"/>
      <c r="D930" s="150" t="s">
        <v>226</v>
      </c>
      <c r="E930" s="171" t="s">
        <v>19</v>
      </c>
      <c r="F930" s="172" t="s">
        <v>11551</v>
      </c>
      <c r="H930" s="171" t="s">
        <v>19</v>
      </c>
      <c r="I930" s="173"/>
      <c r="L930" s="170"/>
      <c r="M930" s="174"/>
      <c r="T930" s="175"/>
      <c r="AT930" s="171" t="s">
        <v>226</v>
      </c>
      <c r="AU930" s="171" t="s">
        <v>236</v>
      </c>
      <c r="AV930" s="14" t="s">
        <v>77</v>
      </c>
      <c r="AW930" s="14" t="s">
        <v>31</v>
      </c>
      <c r="AX930" s="14" t="s">
        <v>69</v>
      </c>
      <c r="AY930" s="171" t="s">
        <v>212</v>
      </c>
    </row>
    <row r="931" spans="2:65" s="12" customFormat="1">
      <c r="B931" s="152"/>
      <c r="D931" s="150" t="s">
        <v>226</v>
      </c>
      <c r="E931" s="153" t="s">
        <v>19</v>
      </c>
      <c r="F931" s="154" t="s">
        <v>11294</v>
      </c>
      <c r="H931" s="155">
        <v>1</v>
      </c>
      <c r="I931" s="156"/>
      <c r="L931" s="152"/>
      <c r="M931" s="157"/>
      <c r="T931" s="158"/>
      <c r="AT931" s="153" t="s">
        <v>226</v>
      </c>
      <c r="AU931" s="153" t="s">
        <v>236</v>
      </c>
      <c r="AV931" s="12" t="s">
        <v>79</v>
      </c>
      <c r="AW931" s="12" t="s">
        <v>31</v>
      </c>
      <c r="AX931" s="12" t="s">
        <v>69</v>
      </c>
      <c r="AY931" s="153" t="s">
        <v>212</v>
      </c>
    </row>
    <row r="932" spans="2:65" s="12" customFormat="1">
      <c r="B932" s="152"/>
      <c r="D932" s="150" t="s">
        <v>226</v>
      </c>
      <c r="E932" s="153" t="s">
        <v>19</v>
      </c>
      <c r="F932" s="154" t="s">
        <v>8752</v>
      </c>
      <c r="H932" s="155">
        <v>1</v>
      </c>
      <c r="I932" s="156"/>
      <c r="L932" s="152"/>
      <c r="M932" s="157"/>
      <c r="T932" s="158"/>
      <c r="AT932" s="153" t="s">
        <v>226</v>
      </c>
      <c r="AU932" s="153" t="s">
        <v>236</v>
      </c>
      <c r="AV932" s="12" t="s">
        <v>79</v>
      </c>
      <c r="AW932" s="12" t="s">
        <v>31</v>
      </c>
      <c r="AX932" s="12" t="s">
        <v>69</v>
      </c>
      <c r="AY932" s="153" t="s">
        <v>212</v>
      </c>
    </row>
    <row r="933" spans="2:65" s="12" customFormat="1">
      <c r="B933" s="152"/>
      <c r="D933" s="150" t="s">
        <v>226</v>
      </c>
      <c r="E933" s="153" t="s">
        <v>19</v>
      </c>
      <c r="F933" s="154" t="s">
        <v>11341</v>
      </c>
      <c r="H933" s="155">
        <v>3</v>
      </c>
      <c r="I933" s="156"/>
      <c r="L933" s="152"/>
      <c r="M933" s="157"/>
      <c r="T933" s="158"/>
      <c r="AT933" s="153" t="s">
        <v>226</v>
      </c>
      <c r="AU933" s="153" t="s">
        <v>236</v>
      </c>
      <c r="AV933" s="12" t="s">
        <v>79</v>
      </c>
      <c r="AW933" s="12" t="s">
        <v>31</v>
      </c>
      <c r="AX933" s="12" t="s">
        <v>69</v>
      </c>
      <c r="AY933" s="153" t="s">
        <v>212</v>
      </c>
    </row>
    <row r="934" spans="2:65" s="13" customFormat="1">
      <c r="B934" s="159"/>
      <c r="D934" s="150" t="s">
        <v>226</v>
      </c>
      <c r="E934" s="160" t="s">
        <v>19</v>
      </c>
      <c r="F934" s="161" t="s">
        <v>228</v>
      </c>
      <c r="H934" s="162">
        <v>5</v>
      </c>
      <c r="I934" s="163"/>
      <c r="L934" s="159"/>
      <c r="M934" s="164"/>
      <c r="T934" s="165"/>
      <c r="AT934" s="160" t="s">
        <v>226</v>
      </c>
      <c r="AU934" s="160" t="s">
        <v>236</v>
      </c>
      <c r="AV934" s="13" t="s">
        <v>229</v>
      </c>
      <c r="AW934" s="13" t="s">
        <v>31</v>
      </c>
      <c r="AX934" s="13" t="s">
        <v>77</v>
      </c>
      <c r="AY934" s="160" t="s">
        <v>212</v>
      </c>
    </row>
    <row r="935" spans="2:65" s="1" customFormat="1" ht="16.5" customHeight="1">
      <c r="B935" s="34"/>
      <c r="C935" s="133" t="s">
        <v>1570</v>
      </c>
      <c r="D935" s="133" t="s">
        <v>215</v>
      </c>
      <c r="E935" s="134" t="s">
        <v>11552</v>
      </c>
      <c r="F935" s="135" t="s">
        <v>11553</v>
      </c>
      <c r="G935" s="136" t="s">
        <v>624</v>
      </c>
      <c r="H935" s="137">
        <v>9</v>
      </c>
      <c r="I935" s="138"/>
      <c r="J935" s="139">
        <f>ROUND(I935*H935,2)</f>
        <v>0</v>
      </c>
      <c r="K935" s="135" t="s">
        <v>245</v>
      </c>
      <c r="L935" s="34"/>
      <c r="M935" s="140" t="s">
        <v>19</v>
      </c>
      <c r="N935" s="141" t="s">
        <v>40</v>
      </c>
      <c r="P935" s="142">
        <f>O935*H935</f>
        <v>0</v>
      </c>
      <c r="Q935" s="142">
        <v>0</v>
      </c>
      <c r="R935" s="142">
        <f>Q935*H935</f>
        <v>0</v>
      </c>
      <c r="S935" s="142">
        <v>0</v>
      </c>
      <c r="T935" s="143">
        <f>S935*H935</f>
        <v>0</v>
      </c>
      <c r="AR935" s="144" t="s">
        <v>316</v>
      </c>
      <c r="AT935" s="144" t="s">
        <v>215</v>
      </c>
      <c r="AU935" s="144" t="s">
        <v>236</v>
      </c>
      <c r="AY935" s="19" t="s">
        <v>212</v>
      </c>
      <c r="BE935" s="145">
        <f>IF(N935="základní",J935,0)</f>
        <v>0</v>
      </c>
      <c r="BF935" s="145">
        <f>IF(N935="snížená",J935,0)</f>
        <v>0</v>
      </c>
      <c r="BG935" s="145">
        <f>IF(N935="zákl. přenesená",J935,0)</f>
        <v>0</v>
      </c>
      <c r="BH935" s="145">
        <f>IF(N935="sníž. přenesená",J935,0)</f>
        <v>0</v>
      </c>
      <c r="BI935" s="145">
        <f>IF(N935="nulová",J935,0)</f>
        <v>0</v>
      </c>
      <c r="BJ935" s="19" t="s">
        <v>77</v>
      </c>
      <c r="BK935" s="145">
        <f>ROUND(I935*H935,2)</f>
        <v>0</v>
      </c>
      <c r="BL935" s="19" t="s">
        <v>316</v>
      </c>
      <c r="BM935" s="144" t="s">
        <v>11554</v>
      </c>
    </row>
    <row r="936" spans="2:65" s="1" customFormat="1" ht="19.5">
      <c r="B936" s="34"/>
      <c r="D936" s="150" t="s">
        <v>224</v>
      </c>
      <c r="F936" s="151" t="s">
        <v>11530</v>
      </c>
      <c r="I936" s="148"/>
      <c r="L936" s="34"/>
      <c r="M936" s="149"/>
      <c r="T936" s="55"/>
      <c r="AT936" s="19" t="s">
        <v>224</v>
      </c>
      <c r="AU936" s="19" t="s">
        <v>236</v>
      </c>
    </row>
    <row r="937" spans="2:65" s="14" customFormat="1">
      <c r="B937" s="170"/>
      <c r="D937" s="150" t="s">
        <v>226</v>
      </c>
      <c r="E937" s="171" t="s">
        <v>19</v>
      </c>
      <c r="F937" s="172" t="s">
        <v>11555</v>
      </c>
      <c r="H937" s="171" t="s">
        <v>19</v>
      </c>
      <c r="I937" s="173"/>
      <c r="L937" s="170"/>
      <c r="M937" s="174"/>
      <c r="T937" s="175"/>
      <c r="AT937" s="171" t="s">
        <v>226</v>
      </c>
      <c r="AU937" s="171" t="s">
        <v>236</v>
      </c>
      <c r="AV937" s="14" t="s">
        <v>77</v>
      </c>
      <c r="AW937" s="14" t="s">
        <v>31</v>
      </c>
      <c r="AX937" s="14" t="s">
        <v>69</v>
      </c>
      <c r="AY937" s="171" t="s">
        <v>212</v>
      </c>
    </row>
    <row r="938" spans="2:65" s="12" customFormat="1">
      <c r="B938" s="152"/>
      <c r="D938" s="150" t="s">
        <v>226</v>
      </c>
      <c r="E938" s="153" t="s">
        <v>19</v>
      </c>
      <c r="F938" s="154" t="s">
        <v>11294</v>
      </c>
      <c r="H938" s="155">
        <v>1</v>
      </c>
      <c r="I938" s="156"/>
      <c r="L938" s="152"/>
      <c r="M938" s="157"/>
      <c r="T938" s="158"/>
      <c r="AT938" s="153" t="s">
        <v>226</v>
      </c>
      <c r="AU938" s="153" t="s">
        <v>236</v>
      </c>
      <c r="AV938" s="12" t="s">
        <v>79</v>
      </c>
      <c r="AW938" s="12" t="s">
        <v>31</v>
      </c>
      <c r="AX938" s="12" t="s">
        <v>69</v>
      </c>
      <c r="AY938" s="153" t="s">
        <v>212</v>
      </c>
    </row>
    <row r="939" spans="2:65" s="14" customFormat="1">
      <c r="B939" s="170"/>
      <c r="D939" s="150" t="s">
        <v>226</v>
      </c>
      <c r="E939" s="171" t="s">
        <v>19</v>
      </c>
      <c r="F939" s="172" t="s">
        <v>11556</v>
      </c>
      <c r="H939" s="171" t="s">
        <v>19</v>
      </c>
      <c r="I939" s="173"/>
      <c r="L939" s="170"/>
      <c r="M939" s="174"/>
      <c r="T939" s="175"/>
      <c r="AT939" s="171" t="s">
        <v>226</v>
      </c>
      <c r="AU939" s="171" t="s">
        <v>236</v>
      </c>
      <c r="AV939" s="14" t="s">
        <v>77</v>
      </c>
      <c r="AW939" s="14" t="s">
        <v>31</v>
      </c>
      <c r="AX939" s="14" t="s">
        <v>69</v>
      </c>
      <c r="AY939" s="171" t="s">
        <v>212</v>
      </c>
    </row>
    <row r="940" spans="2:65" s="14" customFormat="1">
      <c r="B940" s="170"/>
      <c r="D940" s="150" t="s">
        <v>226</v>
      </c>
      <c r="E940" s="171" t="s">
        <v>19</v>
      </c>
      <c r="F940" s="172" t="s">
        <v>11190</v>
      </c>
      <c r="H940" s="171" t="s">
        <v>19</v>
      </c>
      <c r="I940" s="173"/>
      <c r="L940" s="170"/>
      <c r="M940" s="174"/>
      <c r="T940" s="175"/>
      <c r="AT940" s="171" t="s">
        <v>226</v>
      </c>
      <c r="AU940" s="171" t="s">
        <v>236</v>
      </c>
      <c r="AV940" s="14" t="s">
        <v>77</v>
      </c>
      <c r="AW940" s="14" t="s">
        <v>31</v>
      </c>
      <c r="AX940" s="14" t="s">
        <v>69</v>
      </c>
      <c r="AY940" s="171" t="s">
        <v>212</v>
      </c>
    </row>
    <row r="941" spans="2:65" s="12" customFormat="1">
      <c r="B941" s="152"/>
      <c r="D941" s="150" t="s">
        <v>226</v>
      </c>
      <c r="E941" s="153" t="s">
        <v>19</v>
      </c>
      <c r="F941" s="154" t="s">
        <v>11326</v>
      </c>
      <c r="H941" s="155">
        <v>2</v>
      </c>
      <c r="I941" s="156"/>
      <c r="L941" s="152"/>
      <c r="M941" s="157"/>
      <c r="T941" s="158"/>
      <c r="AT941" s="153" t="s">
        <v>226</v>
      </c>
      <c r="AU941" s="153" t="s">
        <v>236</v>
      </c>
      <c r="AV941" s="12" t="s">
        <v>79</v>
      </c>
      <c r="AW941" s="12" t="s">
        <v>31</v>
      </c>
      <c r="AX941" s="12" t="s">
        <v>69</v>
      </c>
      <c r="AY941" s="153" t="s">
        <v>212</v>
      </c>
    </row>
    <row r="942" spans="2:65" s="12" customFormat="1">
      <c r="B942" s="152"/>
      <c r="D942" s="150" t="s">
        <v>226</v>
      </c>
      <c r="E942" s="153" t="s">
        <v>19</v>
      </c>
      <c r="F942" s="154" t="s">
        <v>11327</v>
      </c>
      <c r="H942" s="155">
        <v>2</v>
      </c>
      <c r="I942" s="156"/>
      <c r="L942" s="152"/>
      <c r="M942" s="157"/>
      <c r="T942" s="158"/>
      <c r="AT942" s="153" t="s">
        <v>226</v>
      </c>
      <c r="AU942" s="153" t="s">
        <v>236</v>
      </c>
      <c r="AV942" s="12" t="s">
        <v>79</v>
      </c>
      <c r="AW942" s="12" t="s">
        <v>31</v>
      </c>
      <c r="AX942" s="12" t="s">
        <v>69</v>
      </c>
      <c r="AY942" s="153" t="s">
        <v>212</v>
      </c>
    </row>
    <row r="943" spans="2:65" s="12" customFormat="1">
      <c r="B943" s="152"/>
      <c r="D943" s="150" t="s">
        <v>226</v>
      </c>
      <c r="E943" s="153" t="s">
        <v>19</v>
      </c>
      <c r="F943" s="154" t="s">
        <v>8757</v>
      </c>
      <c r="H943" s="155">
        <v>1</v>
      </c>
      <c r="I943" s="156"/>
      <c r="L943" s="152"/>
      <c r="M943" s="157"/>
      <c r="T943" s="158"/>
      <c r="AT943" s="153" t="s">
        <v>226</v>
      </c>
      <c r="AU943" s="153" t="s">
        <v>236</v>
      </c>
      <c r="AV943" s="12" t="s">
        <v>79</v>
      </c>
      <c r="AW943" s="12" t="s">
        <v>31</v>
      </c>
      <c r="AX943" s="12" t="s">
        <v>69</v>
      </c>
      <c r="AY943" s="153" t="s">
        <v>212</v>
      </c>
    </row>
    <row r="944" spans="2:65" s="12" customFormat="1">
      <c r="B944" s="152"/>
      <c r="D944" s="150" t="s">
        <v>226</v>
      </c>
      <c r="E944" s="153" t="s">
        <v>19</v>
      </c>
      <c r="F944" s="154" t="s">
        <v>11435</v>
      </c>
      <c r="H944" s="155">
        <v>3</v>
      </c>
      <c r="I944" s="156"/>
      <c r="L944" s="152"/>
      <c r="M944" s="157"/>
      <c r="T944" s="158"/>
      <c r="AT944" s="153" t="s">
        <v>226</v>
      </c>
      <c r="AU944" s="153" t="s">
        <v>236</v>
      </c>
      <c r="AV944" s="12" t="s">
        <v>79</v>
      </c>
      <c r="AW944" s="12" t="s">
        <v>31</v>
      </c>
      <c r="AX944" s="12" t="s">
        <v>69</v>
      </c>
      <c r="AY944" s="153" t="s">
        <v>212</v>
      </c>
    </row>
    <row r="945" spans="2:65" s="13" customFormat="1">
      <c r="B945" s="159"/>
      <c r="D945" s="150" t="s">
        <v>226</v>
      </c>
      <c r="E945" s="160" t="s">
        <v>19</v>
      </c>
      <c r="F945" s="161" t="s">
        <v>228</v>
      </c>
      <c r="H945" s="162">
        <v>9</v>
      </c>
      <c r="I945" s="163"/>
      <c r="L945" s="159"/>
      <c r="M945" s="164"/>
      <c r="T945" s="165"/>
      <c r="AT945" s="160" t="s">
        <v>226</v>
      </c>
      <c r="AU945" s="160" t="s">
        <v>236</v>
      </c>
      <c r="AV945" s="13" t="s">
        <v>229</v>
      </c>
      <c r="AW945" s="13" t="s">
        <v>31</v>
      </c>
      <c r="AX945" s="13" t="s">
        <v>77</v>
      </c>
      <c r="AY945" s="160" t="s">
        <v>212</v>
      </c>
    </row>
    <row r="946" spans="2:65" s="1" customFormat="1" ht="16.5" customHeight="1">
      <c r="B946" s="34"/>
      <c r="C946" s="133" t="s">
        <v>1580</v>
      </c>
      <c r="D946" s="133" t="s">
        <v>215</v>
      </c>
      <c r="E946" s="134" t="s">
        <v>11557</v>
      </c>
      <c r="F946" s="135" t="s">
        <v>11558</v>
      </c>
      <c r="G946" s="136" t="s">
        <v>624</v>
      </c>
      <c r="H946" s="137">
        <v>2</v>
      </c>
      <c r="I946" s="138"/>
      <c r="J946" s="139">
        <f>ROUND(I946*H946,2)</f>
        <v>0</v>
      </c>
      <c r="K946" s="135" t="s">
        <v>245</v>
      </c>
      <c r="L946" s="34"/>
      <c r="M946" s="140" t="s">
        <v>19</v>
      </c>
      <c r="N946" s="141" t="s">
        <v>40</v>
      </c>
      <c r="P946" s="142">
        <f>O946*H946</f>
        <v>0</v>
      </c>
      <c r="Q946" s="142">
        <v>0</v>
      </c>
      <c r="R946" s="142">
        <f>Q946*H946</f>
        <v>0</v>
      </c>
      <c r="S946" s="142">
        <v>0</v>
      </c>
      <c r="T946" s="143">
        <f>S946*H946</f>
        <v>0</v>
      </c>
      <c r="AR946" s="144" t="s">
        <v>316</v>
      </c>
      <c r="AT946" s="144" t="s">
        <v>215</v>
      </c>
      <c r="AU946" s="144" t="s">
        <v>236</v>
      </c>
      <c r="AY946" s="19" t="s">
        <v>212</v>
      </c>
      <c r="BE946" s="145">
        <f>IF(N946="základní",J946,0)</f>
        <v>0</v>
      </c>
      <c r="BF946" s="145">
        <f>IF(N946="snížená",J946,0)</f>
        <v>0</v>
      </c>
      <c r="BG946" s="145">
        <f>IF(N946="zákl. přenesená",J946,0)</f>
        <v>0</v>
      </c>
      <c r="BH946" s="145">
        <f>IF(N946="sníž. přenesená",J946,0)</f>
        <v>0</v>
      </c>
      <c r="BI946" s="145">
        <f>IF(N946="nulová",J946,0)</f>
        <v>0</v>
      </c>
      <c r="BJ946" s="19" t="s">
        <v>77</v>
      </c>
      <c r="BK946" s="145">
        <f>ROUND(I946*H946,2)</f>
        <v>0</v>
      </c>
      <c r="BL946" s="19" t="s">
        <v>316</v>
      </c>
      <c r="BM946" s="144" t="s">
        <v>11559</v>
      </c>
    </row>
    <row r="947" spans="2:65" s="1" customFormat="1" ht="19.5">
      <c r="B947" s="34"/>
      <c r="D947" s="150" t="s">
        <v>224</v>
      </c>
      <c r="F947" s="151" t="s">
        <v>11530</v>
      </c>
      <c r="I947" s="148"/>
      <c r="L947" s="34"/>
      <c r="M947" s="149"/>
      <c r="T947" s="55"/>
      <c r="AT947" s="19" t="s">
        <v>224</v>
      </c>
      <c r="AU947" s="19" t="s">
        <v>236</v>
      </c>
    </row>
    <row r="948" spans="2:65" s="14" customFormat="1">
      <c r="B948" s="170"/>
      <c r="D948" s="150" t="s">
        <v>226</v>
      </c>
      <c r="E948" s="171" t="s">
        <v>19</v>
      </c>
      <c r="F948" s="172" t="s">
        <v>11560</v>
      </c>
      <c r="H948" s="171" t="s">
        <v>19</v>
      </c>
      <c r="I948" s="173"/>
      <c r="L948" s="170"/>
      <c r="M948" s="174"/>
      <c r="T948" s="175"/>
      <c r="AT948" s="171" t="s">
        <v>226</v>
      </c>
      <c r="AU948" s="171" t="s">
        <v>236</v>
      </c>
      <c r="AV948" s="14" t="s">
        <v>77</v>
      </c>
      <c r="AW948" s="14" t="s">
        <v>31</v>
      </c>
      <c r="AX948" s="14" t="s">
        <v>69</v>
      </c>
      <c r="AY948" s="171" t="s">
        <v>212</v>
      </c>
    </row>
    <row r="949" spans="2:65" s="12" customFormat="1">
      <c r="B949" s="152"/>
      <c r="D949" s="150" t="s">
        <v>226</v>
      </c>
      <c r="E949" s="153" t="s">
        <v>19</v>
      </c>
      <c r="F949" s="154" t="s">
        <v>11397</v>
      </c>
      <c r="H949" s="155">
        <v>2</v>
      </c>
      <c r="I949" s="156"/>
      <c r="L949" s="152"/>
      <c r="M949" s="157"/>
      <c r="T949" s="158"/>
      <c r="AT949" s="153" t="s">
        <v>226</v>
      </c>
      <c r="AU949" s="153" t="s">
        <v>236</v>
      </c>
      <c r="AV949" s="12" t="s">
        <v>79</v>
      </c>
      <c r="AW949" s="12" t="s">
        <v>31</v>
      </c>
      <c r="AX949" s="12" t="s">
        <v>69</v>
      </c>
      <c r="AY949" s="153" t="s">
        <v>212</v>
      </c>
    </row>
    <row r="950" spans="2:65" s="13" customFormat="1">
      <c r="B950" s="159"/>
      <c r="D950" s="150" t="s">
        <v>226</v>
      </c>
      <c r="E950" s="160" t="s">
        <v>19</v>
      </c>
      <c r="F950" s="161" t="s">
        <v>228</v>
      </c>
      <c r="H950" s="162">
        <v>2</v>
      </c>
      <c r="I950" s="163"/>
      <c r="L950" s="159"/>
      <c r="M950" s="164"/>
      <c r="T950" s="165"/>
      <c r="AT950" s="160" t="s">
        <v>226</v>
      </c>
      <c r="AU950" s="160" t="s">
        <v>236</v>
      </c>
      <c r="AV950" s="13" t="s">
        <v>229</v>
      </c>
      <c r="AW950" s="13" t="s">
        <v>31</v>
      </c>
      <c r="AX950" s="13" t="s">
        <v>77</v>
      </c>
      <c r="AY950" s="160" t="s">
        <v>212</v>
      </c>
    </row>
    <row r="951" spans="2:65" s="1" customFormat="1" ht="16.5" customHeight="1">
      <c r="B951" s="34"/>
      <c r="C951" s="133" t="s">
        <v>1586</v>
      </c>
      <c r="D951" s="133" t="s">
        <v>215</v>
      </c>
      <c r="E951" s="134" t="s">
        <v>11561</v>
      </c>
      <c r="F951" s="135" t="s">
        <v>11562</v>
      </c>
      <c r="G951" s="136" t="s">
        <v>624</v>
      </c>
      <c r="H951" s="137">
        <v>2</v>
      </c>
      <c r="I951" s="138"/>
      <c r="J951" s="139">
        <f>ROUND(I951*H951,2)</f>
        <v>0</v>
      </c>
      <c r="K951" s="135" t="s">
        <v>245</v>
      </c>
      <c r="L951" s="34"/>
      <c r="M951" s="140" t="s">
        <v>19</v>
      </c>
      <c r="N951" s="141" t="s">
        <v>40</v>
      </c>
      <c r="P951" s="142">
        <f>O951*H951</f>
        <v>0</v>
      </c>
      <c r="Q951" s="142">
        <v>0</v>
      </c>
      <c r="R951" s="142">
        <f>Q951*H951</f>
        <v>0</v>
      </c>
      <c r="S951" s="142">
        <v>0</v>
      </c>
      <c r="T951" s="143">
        <f>S951*H951</f>
        <v>0</v>
      </c>
      <c r="AR951" s="144" t="s">
        <v>316</v>
      </c>
      <c r="AT951" s="144" t="s">
        <v>215</v>
      </c>
      <c r="AU951" s="144" t="s">
        <v>236</v>
      </c>
      <c r="AY951" s="19" t="s">
        <v>212</v>
      </c>
      <c r="BE951" s="145">
        <f>IF(N951="základní",J951,0)</f>
        <v>0</v>
      </c>
      <c r="BF951" s="145">
        <f>IF(N951="snížená",J951,0)</f>
        <v>0</v>
      </c>
      <c r="BG951" s="145">
        <f>IF(N951="zákl. přenesená",J951,0)</f>
        <v>0</v>
      </c>
      <c r="BH951" s="145">
        <f>IF(N951="sníž. přenesená",J951,0)</f>
        <v>0</v>
      </c>
      <c r="BI951" s="145">
        <f>IF(N951="nulová",J951,0)</f>
        <v>0</v>
      </c>
      <c r="BJ951" s="19" t="s">
        <v>77</v>
      </c>
      <c r="BK951" s="145">
        <f>ROUND(I951*H951,2)</f>
        <v>0</v>
      </c>
      <c r="BL951" s="19" t="s">
        <v>316</v>
      </c>
      <c r="BM951" s="144" t="s">
        <v>11563</v>
      </c>
    </row>
    <row r="952" spans="2:65" s="1" customFormat="1" ht="19.5">
      <c r="B952" s="34"/>
      <c r="D952" s="150" t="s">
        <v>224</v>
      </c>
      <c r="F952" s="151" t="s">
        <v>11530</v>
      </c>
      <c r="I952" s="148"/>
      <c r="L952" s="34"/>
      <c r="M952" s="149"/>
      <c r="T952" s="55"/>
      <c r="AT952" s="19" t="s">
        <v>224</v>
      </c>
      <c r="AU952" s="19" t="s">
        <v>236</v>
      </c>
    </row>
    <row r="953" spans="2:65" s="14" customFormat="1">
      <c r="B953" s="170"/>
      <c r="D953" s="150" t="s">
        <v>226</v>
      </c>
      <c r="E953" s="171" t="s">
        <v>19</v>
      </c>
      <c r="F953" s="172" t="s">
        <v>11564</v>
      </c>
      <c r="H953" s="171" t="s">
        <v>19</v>
      </c>
      <c r="I953" s="173"/>
      <c r="L953" s="170"/>
      <c r="M953" s="174"/>
      <c r="T953" s="175"/>
      <c r="AT953" s="171" t="s">
        <v>226</v>
      </c>
      <c r="AU953" s="171" t="s">
        <v>236</v>
      </c>
      <c r="AV953" s="14" t="s">
        <v>77</v>
      </c>
      <c r="AW953" s="14" t="s">
        <v>31</v>
      </c>
      <c r="AX953" s="14" t="s">
        <v>69</v>
      </c>
      <c r="AY953" s="171" t="s">
        <v>212</v>
      </c>
    </row>
    <row r="954" spans="2:65" s="12" customFormat="1">
      <c r="B954" s="152"/>
      <c r="D954" s="150" t="s">
        <v>226</v>
      </c>
      <c r="E954" s="153" t="s">
        <v>19</v>
      </c>
      <c r="F954" s="154" t="s">
        <v>11397</v>
      </c>
      <c r="H954" s="155">
        <v>2</v>
      </c>
      <c r="I954" s="156"/>
      <c r="L954" s="152"/>
      <c r="M954" s="157"/>
      <c r="T954" s="158"/>
      <c r="AT954" s="153" t="s">
        <v>226</v>
      </c>
      <c r="AU954" s="153" t="s">
        <v>236</v>
      </c>
      <c r="AV954" s="12" t="s">
        <v>79</v>
      </c>
      <c r="AW954" s="12" t="s">
        <v>31</v>
      </c>
      <c r="AX954" s="12" t="s">
        <v>69</v>
      </c>
      <c r="AY954" s="153" t="s">
        <v>212</v>
      </c>
    </row>
    <row r="955" spans="2:65" s="13" customFormat="1">
      <c r="B955" s="159"/>
      <c r="D955" s="150" t="s">
        <v>226</v>
      </c>
      <c r="E955" s="160" t="s">
        <v>19</v>
      </c>
      <c r="F955" s="161" t="s">
        <v>228</v>
      </c>
      <c r="H955" s="162">
        <v>2</v>
      </c>
      <c r="I955" s="163"/>
      <c r="L955" s="159"/>
      <c r="M955" s="164"/>
      <c r="T955" s="165"/>
      <c r="AT955" s="160" t="s">
        <v>226</v>
      </c>
      <c r="AU955" s="160" t="s">
        <v>236</v>
      </c>
      <c r="AV955" s="13" t="s">
        <v>229</v>
      </c>
      <c r="AW955" s="13" t="s">
        <v>31</v>
      </c>
      <c r="AX955" s="13" t="s">
        <v>77</v>
      </c>
      <c r="AY955" s="160" t="s">
        <v>212</v>
      </c>
    </row>
    <row r="956" spans="2:65" s="1" customFormat="1" ht="16.5" customHeight="1">
      <c r="B956" s="34"/>
      <c r="C956" s="133" t="s">
        <v>1593</v>
      </c>
      <c r="D956" s="133" t="s">
        <v>215</v>
      </c>
      <c r="E956" s="134" t="s">
        <v>11565</v>
      </c>
      <c r="F956" s="135" t="s">
        <v>11566</v>
      </c>
      <c r="G956" s="136" t="s">
        <v>624</v>
      </c>
      <c r="H956" s="137">
        <v>1</v>
      </c>
      <c r="I956" s="138"/>
      <c r="J956" s="139">
        <f>ROUND(I956*H956,2)</f>
        <v>0</v>
      </c>
      <c r="K956" s="135" t="s">
        <v>245</v>
      </c>
      <c r="L956" s="34"/>
      <c r="M956" s="140" t="s">
        <v>19</v>
      </c>
      <c r="N956" s="141" t="s">
        <v>40</v>
      </c>
      <c r="P956" s="142">
        <f>O956*H956</f>
        <v>0</v>
      </c>
      <c r="Q956" s="142">
        <v>0</v>
      </c>
      <c r="R956" s="142">
        <f>Q956*H956</f>
        <v>0</v>
      </c>
      <c r="S956" s="142">
        <v>0</v>
      </c>
      <c r="T956" s="143">
        <f>S956*H956</f>
        <v>0</v>
      </c>
      <c r="AR956" s="144" t="s">
        <v>316</v>
      </c>
      <c r="AT956" s="144" t="s">
        <v>215</v>
      </c>
      <c r="AU956" s="144" t="s">
        <v>236</v>
      </c>
      <c r="AY956" s="19" t="s">
        <v>212</v>
      </c>
      <c r="BE956" s="145">
        <f>IF(N956="základní",J956,0)</f>
        <v>0</v>
      </c>
      <c r="BF956" s="145">
        <f>IF(N956="snížená",J956,0)</f>
        <v>0</v>
      </c>
      <c r="BG956" s="145">
        <f>IF(N956="zákl. přenesená",J956,0)</f>
        <v>0</v>
      </c>
      <c r="BH956" s="145">
        <f>IF(N956="sníž. přenesená",J956,0)</f>
        <v>0</v>
      </c>
      <c r="BI956" s="145">
        <f>IF(N956="nulová",J956,0)</f>
        <v>0</v>
      </c>
      <c r="BJ956" s="19" t="s">
        <v>77</v>
      </c>
      <c r="BK956" s="145">
        <f>ROUND(I956*H956,2)</f>
        <v>0</v>
      </c>
      <c r="BL956" s="19" t="s">
        <v>316</v>
      </c>
      <c r="BM956" s="144" t="s">
        <v>11567</v>
      </c>
    </row>
    <row r="957" spans="2:65" s="1" customFormat="1" ht="29.25">
      <c r="B957" s="34"/>
      <c r="D957" s="150" t="s">
        <v>224</v>
      </c>
      <c r="F957" s="151" t="s">
        <v>11568</v>
      </c>
      <c r="I957" s="148"/>
      <c r="L957" s="34"/>
      <c r="M957" s="149"/>
      <c r="T957" s="55"/>
      <c r="AT957" s="19" t="s">
        <v>224</v>
      </c>
      <c r="AU957" s="19" t="s">
        <v>236</v>
      </c>
    </row>
    <row r="958" spans="2:65" s="1" customFormat="1" ht="16.5" customHeight="1">
      <c r="B958" s="34"/>
      <c r="C958" s="133" t="s">
        <v>1602</v>
      </c>
      <c r="D958" s="133" t="s">
        <v>215</v>
      </c>
      <c r="E958" s="134" t="s">
        <v>11569</v>
      </c>
      <c r="F958" s="135" t="s">
        <v>11570</v>
      </c>
      <c r="G958" s="136" t="s">
        <v>624</v>
      </c>
      <c r="H958" s="137">
        <v>1</v>
      </c>
      <c r="I958" s="138"/>
      <c r="J958" s="139">
        <f>ROUND(I958*H958,2)</f>
        <v>0</v>
      </c>
      <c r="K958" s="135" t="s">
        <v>245</v>
      </c>
      <c r="L958" s="34"/>
      <c r="M958" s="140" t="s">
        <v>19</v>
      </c>
      <c r="N958" s="141" t="s">
        <v>40</v>
      </c>
      <c r="P958" s="142">
        <f>O958*H958</f>
        <v>0</v>
      </c>
      <c r="Q958" s="142">
        <v>0</v>
      </c>
      <c r="R958" s="142">
        <f>Q958*H958</f>
        <v>0</v>
      </c>
      <c r="S958" s="142">
        <v>0</v>
      </c>
      <c r="T958" s="143">
        <f>S958*H958</f>
        <v>0</v>
      </c>
      <c r="AR958" s="144" t="s">
        <v>316</v>
      </c>
      <c r="AT958" s="144" t="s">
        <v>215</v>
      </c>
      <c r="AU958" s="144" t="s">
        <v>236</v>
      </c>
      <c r="AY958" s="19" t="s">
        <v>212</v>
      </c>
      <c r="BE958" s="145">
        <f>IF(N958="základní",J958,0)</f>
        <v>0</v>
      </c>
      <c r="BF958" s="145">
        <f>IF(N958="snížená",J958,0)</f>
        <v>0</v>
      </c>
      <c r="BG958" s="145">
        <f>IF(N958="zákl. přenesená",J958,0)</f>
        <v>0</v>
      </c>
      <c r="BH958" s="145">
        <f>IF(N958="sníž. přenesená",J958,0)</f>
        <v>0</v>
      </c>
      <c r="BI958" s="145">
        <f>IF(N958="nulová",J958,0)</f>
        <v>0</v>
      </c>
      <c r="BJ958" s="19" t="s">
        <v>77</v>
      </c>
      <c r="BK958" s="145">
        <f>ROUND(I958*H958,2)</f>
        <v>0</v>
      </c>
      <c r="BL958" s="19" t="s">
        <v>316</v>
      </c>
      <c r="BM958" s="144" t="s">
        <v>11571</v>
      </c>
    </row>
    <row r="959" spans="2:65" s="1" customFormat="1" ht="29.25">
      <c r="B959" s="34"/>
      <c r="D959" s="150" t="s">
        <v>224</v>
      </c>
      <c r="F959" s="151" t="s">
        <v>11572</v>
      </c>
      <c r="I959" s="148"/>
      <c r="L959" s="34"/>
      <c r="M959" s="149"/>
      <c r="T959" s="55"/>
      <c r="AT959" s="19" t="s">
        <v>224</v>
      </c>
      <c r="AU959" s="19" t="s">
        <v>236</v>
      </c>
    </row>
    <row r="960" spans="2:65" s="1" customFormat="1" ht="16.5" customHeight="1">
      <c r="B960" s="34"/>
      <c r="C960" s="133" t="s">
        <v>1609</v>
      </c>
      <c r="D960" s="133" t="s">
        <v>215</v>
      </c>
      <c r="E960" s="134" t="s">
        <v>11573</v>
      </c>
      <c r="F960" s="135" t="s">
        <v>11574</v>
      </c>
      <c r="G960" s="136" t="s">
        <v>624</v>
      </c>
      <c r="H960" s="137">
        <v>1</v>
      </c>
      <c r="I960" s="138"/>
      <c r="J960" s="139">
        <f>ROUND(I960*H960,2)</f>
        <v>0</v>
      </c>
      <c r="K960" s="135" t="s">
        <v>245</v>
      </c>
      <c r="L960" s="34"/>
      <c r="M960" s="140" t="s">
        <v>19</v>
      </c>
      <c r="N960" s="141" t="s">
        <v>40</v>
      </c>
      <c r="P960" s="142">
        <f>O960*H960</f>
        <v>0</v>
      </c>
      <c r="Q960" s="142">
        <v>0</v>
      </c>
      <c r="R960" s="142">
        <f>Q960*H960</f>
        <v>0</v>
      </c>
      <c r="S960" s="142">
        <v>0</v>
      </c>
      <c r="T960" s="143">
        <f>S960*H960</f>
        <v>0</v>
      </c>
      <c r="AR960" s="144" t="s">
        <v>316</v>
      </c>
      <c r="AT960" s="144" t="s">
        <v>215</v>
      </c>
      <c r="AU960" s="144" t="s">
        <v>236</v>
      </c>
      <c r="AY960" s="19" t="s">
        <v>212</v>
      </c>
      <c r="BE960" s="145">
        <f>IF(N960="základní",J960,0)</f>
        <v>0</v>
      </c>
      <c r="BF960" s="145">
        <f>IF(N960="snížená",J960,0)</f>
        <v>0</v>
      </c>
      <c r="BG960" s="145">
        <f>IF(N960="zákl. přenesená",J960,0)</f>
        <v>0</v>
      </c>
      <c r="BH960" s="145">
        <f>IF(N960="sníž. přenesená",J960,0)</f>
        <v>0</v>
      </c>
      <c r="BI960" s="145">
        <f>IF(N960="nulová",J960,0)</f>
        <v>0</v>
      </c>
      <c r="BJ960" s="19" t="s">
        <v>77</v>
      </c>
      <c r="BK960" s="145">
        <f>ROUND(I960*H960,2)</f>
        <v>0</v>
      </c>
      <c r="BL960" s="19" t="s">
        <v>316</v>
      </c>
      <c r="BM960" s="144" t="s">
        <v>11575</v>
      </c>
    </row>
    <row r="961" spans="2:65" s="1" customFormat="1" ht="19.5">
      <c r="B961" s="34"/>
      <c r="D961" s="150" t="s">
        <v>224</v>
      </c>
      <c r="F961" s="151" t="s">
        <v>11530</v>
      </c>
      <c r="I961" s="148"/>
      <c r="L961" s="34"/>
      <c r="M961" s="149"/>
      <c r="T961" s="55"/>
      <c r="AT961" s="19" t="s">
        <v>224</v>
      </c>
      <c r="AU961" s="19" t="s">
        <v>236</v>
      </c>
    </row>
    <row r="962" spans="2:65" s="14" customFormat="1">
      <c r="B962" s="170"/>
      <c r="D962" s="150" t="s">
        <v>226</v>
      </c>
      <c r="E962" s="171" t="s">
        <v>19</v>
      </c>
      <c r="F962" s="172" t="s">
        <v>11065</v>
      </c>
      <c r="H962" s="171" t="s">
        <v>19</v>
      </c>
      <c r="I962" s="173"/>
      <c r="L962" s="170"/>
      <c r="M962" s="174"/>
      <c r="T962" s="175"/>
      <c r="AT962" s="171" t="s">
        <v>226</v>
      </c>
      <c r="AU962" s="171" t="s">
        <v>236</v>
      </c>
      <c r="AV962" s="14" t="s">
        <v>77</v>
      </c>
      <c r="AW962" s="14" t="s">
        <v>31</v>
      </c>
      <c r="AX962" s="14" t="s">
        <v>69</v>
      </c>
      <c r="AY962" s="171" t="s">
        <v>212</v>
      </c>
    </row>
    <row r="963" spans="2:65" s="12" customFormat="1">
      <c r="B963" s="152"/>
      <c r="D963" s="150" t="s">
        <v>226</v>
      </c>
      <c r="E963" s="153" t="s">
        <v>19</v>
      </c>
      <c r="F963" s="154" t="s">
        <v>10734</v>
      </c>
      <c r="H963" s="155">
        <v>1</v>
      </c>
      <c r="I963" s="156"/>
      <c r="L963" s="152"/>
      <c r="M963" s="157"/>
      <c r="T963" s="158"/>
      <c r="AT963" s="153" t="s">
        <v>226</v>
      </c>
      <c r="AU963" s="153" t="s">
        <v>236</v>
      </c>
      <c r="AV963" s="12" t="s">
        <v>79</v>
      </c>
      <c r="AW963" s="12" t="s">
        <v>31</v>
      </c>
      <c r="AX963" s="12" t="s">
        <v>69</v>
      </c>
      <c r="AY963" s="153" t="s">
        <v>212</v>
      </c>
    </row>
    <row r="964" spans="2:65" s="13" customFormat="1">
      <c r="B964" s="159"/>
      <c r="D964" s="150" t="s">
        <v>226</v>
      </c>
      <c r="E964" s="160" t="s">
        <v>19</v>
      </c>
      <c r="F964" s="161" t="s">
        <v>228</v>
      </c>
      <c r="H964" s="162">
        <v>1</v>
      </c>
      <c r="I964" s="163"/>
      <c r="L964" s="159"/>
      <c r="M964" s="164"/>
      <c r="T964" s="165"/>
      <c r="AT964" s="160" t="s">
        <v>226</v>
      </c>
      <c r="AU964" s="160" t="s">
        <v>236</v>
      </c>
      <c r="AV964" s="13" t="s">
        <v>229</v>
      </c>
      <c r="AW964" s="13" t="s">
        <v>31</v>
      </c>
      <c r="AX964" s="13" t="s">
        <v>77</v>
      </c>
      <c r="AY964" s="160" t="s">
        <v>212</v>
      </c>
    </row>
    <row r="965" spans="2:65" s="1" customFormat="1" ht="16.5" customHeight="1">
      <c r="B965" s="34"/>
      <c r="C965" s="133" t="s">
        <v>1616</v>
      </c>
      <c r="D965" s="133" t="s">
        <v>215</v>
      </c>
      <c r="E965" s="134" t="s">
        <v>11576</v>
      </c>
      <c r="F965" s="135" t="s">
        <v>11577</v>
      </c>
      <c r="G965" s="136" t="s">
        <v>624</v>
      </c>
      <c r="H965" s="137">
        <v>1</v>
      </c>
      <c r="I965" s="138"/>
      <c r="J965" s="139">
        <f>ROUND(I965*H965,2)</f>
        <v>0</v>
      </c>
      <c r="K965" s="135" t="s">
        <v>245</v>
      </c>
      <c r="L965" s="34"/>
      <c r="M965" s="140" t="s">
        <v>19</v>
      </c>
      <c r="N965" s="141" t="s">
        <v>40</v>
      </c>
      <c r="P965" s="142">
        <f>O965*H965</f>
        <v>0</v>
      </c>
      <c r="Q965" s="142">
        <v>0</v>
      </c>
      <c r="R965" s="142">
        <f>Q965*H965</f>
        <v>0</v>
      </c>
      <c r="S965" s="142">
        <v>0</v>
      </c>
      <c r="T965" s="143">
        <f>S965*H965</f>
        <v>0</v>
      </c>
      <c r="AR965" s="144" t="s">
        <v>316</v>
      </c>
      <c r="AT965" s="144" t="s">
        <v>215</v>
      </c>
      <c r="AU965" s="144" t="s">
        <v>236</v>
      </c>
      <c r="AY965" s="19" t="s">
        <v>212</v>
      </c>
      <c r="BE965" s="145">
        <f>IF(N965="základní",J965,0)</f>
        <v>0</v>
      </c>
      <c r="BF965" s="145">
        <f>IF(N965="snížená",J965,0)</f>
        <v>0</v>
      </c>
      <c r="BG965" s="145">
        <f>IF(N965="zákl. přenesená",J965,0)</f>
        <v>0</v>
      </c>
      <c r="BH965" s="145">
        <f>IF(N965="sníž. přenesená",J965,0)</f>
        <v>0</v>
      </c>
      <c r="BI965" s="145">
        <f>IF(N965="nulová",J965,0)</f>
        <v>0</v>
      </c>
      <c r="BJ965" s="19" t="s">
        <v>77</v>
      </c>
      <c r="BK965" s="145">
        <f>ROUND(I965*H965,2)</f>
        <v>0</v>
      </c>
      <c r="BL965" s="19" t="s">
        <v>316</v>
      </c>
      <c r="BM965" s="144" t="s">
        <v>11578</v>
      </c>
    </row>
    <row r="966" spans="2:65" s="1" customFormat="1" ht="19.5">
      <c r="B966" s="34"/>
      <c r="D966" s="150" t="s">
        <v>224</v>
      </c>
      <c r="F966" s="151" t="s">
        <v>11530</v>
      </c>
      <c r="I966" s="148"/>
      <c r="L966" s="34"/>
      <c r="M966" s="149"/>
      <c r="T966" s="55"/>
      <c r="AT966" s="19" t="s">
        <v>224</v>
      </c>
      <c r="AU966" s="19" t="s">
        <v>236</v>
      </c>
    </row>
    <row r="967" spans="2:65" s="14" customFormat="1">
      <c r="B967" s="170"/>
      <c r="D967" s="150" t="s">
        <v>226</v>
      </c>
      <c r="E967" s="171" t="s">
        <v>19</v>
      </c>
      <c r="F967" s="172" t="s">
        <v>11065</v>
      </c>
      <c r="H967" s="171" t="s">
        <v>19</v>
      </c>
      <c r="I967" s="173"/>
      <c r="L967" s="170"/>
      <c r="M967" s="174"/>
      <c r="T967" s="175"/>
      <c r="AT967" s="171" t="s">
        <v>226</v>
      </c>
      <c r="AU967" s="171" t="s">
        <v>236</v>
      </c>
      <c r="AV967" s="14" t="s">
        <v>77</v>
      </c>
      <c r="AW967" s="14" t="s">
        <v>31</v>
      </c>
      <c r="AX967" s="14" t="s">
        <v>69</v>
      </c>
      <c r="AY967" s="171" t="s">
        <v>212</v>
      </c>
    </row>
    <row r="968" spans="2:65" s="12" customFormat="1">
      <c r="B968" s="152"/>
      <c r="D968" s="150" t="s">
        <v>226</v>
      </c>
      <c r="E968" s="153" t="s">
        <v>19</v>
      </c>
      <c r="F968" s="154" t="s">
        <v>10734</v>
      </c>
      <c r="H968" s="155">
        <v>1</v>
      </c>
      <c r="I968" s="156"/>
      <c r="L968" s="152"/>
      <c r="M968" s="157"/>
      <c r="T968" s="158"/>
      <c r="AT968" s="153" t="s">
        <v>226</v>
      </c>
      <c r="AU968" s="153" t="s">
        <v>236</v>
      </c>
      <c r="AV968" s="12" t="s">
        <v>79</v>
      </c>
      <c r="AW968" s="12" t="s">
        <v>31</v>
      </c>
      <c r="AX968" s="12" t="s">
        <v>69</v>
      </c>
      <c r="AY968" s="153" t="s">
        <v>212</v>
      </c>
    </row>
    <row r="969" spans="2:65" s="13" customFormat="1">
      <c r="B969" s="159"/>
      <c r="D969" s="150" t="s">
        <v>226</v>
      </c>
      <c r="E969" s="160" t="s">
        <v>19</v>
      </c>
      <c r="F969" s="161" t="s">
        <v>228</v>
      </c>
      <c r="H969" s="162">
        <v>1</v>
      </c>
      <c r="I969" s="163"/>
      <c r="L969" s="159"/>
      <c r="M969" s="164"/>
      <c r="T969" s="165"/>
      <c r="AT969" s="160" t="s">
        <v>226</v>
      </c>
      <c r="AU969" s="160" t="s">
        <v>236</v>
      </c>
      <c r="AV969" s="13" t="s">
        <v>229</v>
      </c>
      <c r="AW969" s="13" t="s">
        <v>31</v>
      </c>
      <c r="AX969" s="13" t="s">
        <v>77</v>
      </c>
      <c r="AY969" s="160" t="s">
        <v>212</v>
      </c>
    </row>
    <row r="970" spans="2:65" s="1" customFormat="1" ht="16.5" customHeight="1">
      <c r="B970" s="34"/>
      <c r="C970" s="133" t="s">
        <v>1632</v>
      </c>
      <c r="D970" s="133" t="s">
        <v>215</v>
      </c>
      <c r="E970" s="134" t="s">
        <v>11579</v>
      </c>
      <c r="F970" s="135" t="s">
        <v>11580</v>
      </c>
      <c r="G970" s="136" t="s">
        <v>624</v>
      </c>
      <c r="H970" s="137">
        <v>1</v>
      </c>
      <c r="I970" s="138"/>
      <c r="J970" s="139">
        <f>ROUND(I970*H970,2)</f>
        <v>0</v>
      </c>
      <c r="K970" s="135" t="s">
        <v>245</v>
      </c>
      <c r="L970" s="34"/>
      <c r="M970" s="140" t="s">
        <v>19</v>
      </c>
      <c r="N970" s="141" t="s">
        <v>40</v>
      </c>
      <c r="P970" s="142">
        <f>O970*H970</f>
        <v>0</v>
      </c>
      <c r="Q970" s="142">
        <v>0</v>
      </c>
      <c r="R970" s="142">
        <f>Q970*H970</f>
        <v>0</v>
      </c>
      <c r="S970" s="142">
        <v>0</v>
      </c>
      <c r="T970" s="143">
        <f>S970*H970</f>
        <v>0</v>
      </c>
      <c r="AR970" s="144" t="s">
        <v>316</v>
      </c>
      <c r="AT970" s="144" t="s">
        <v>215</v>
      </c>
      <c r="AU970" s="144" t="s">
        <v>236</v>
      </c>
      <c r="AY970" s="19" t="s">
        <v>212</v>
      </c>
      <c r="BE970" s="145">
        <f>IF(N970="základní",J970,0)</f>
        <v>0</v>
      </c>
      <c r="BF970" s="145">
        <f>IF(N970="snížená",J970,0)</f>
        <v>0</v>
      </c>
      <c r="BG970" s="145">
        <f>IF(N970="zákl. přenesená",J970,0)</f>
        <v>0</v>
      </c>
      <c r="BH970" s="145">
        <f>IF(N970="sníž. přenesená",J970,0)</f>
        <v>0</v>
      </c>
      <c r="BI970" s="145">
        <f>IF(N970="nulová",J970,0)</f>
        <v>0</v>
      </c>
      <c r="BJ970" s="19" t="s">
        <v>77</v>
      </c>
      <c r="BK970" s="145">
        <f>ROUND(I970*H970,2)</f>
        <v>0</v>
      </c>
      <c r="BL970" s="19" t="s">
        <v>316</v>
      </c>
      <c r="BM970" s="144" t="s">
        <v>11581</v>
      </c>
    </row>
    <row r="971" spans="2:65" s="1" customFormat="1" ht="19.5">
      <c r="B971" s="34"/>
      <c r="D971" s="150" t="s">
        <v>224</v>
      </c>
      <c r="F971" s="151" t="s">
        <v>11530</v>
      </c>
      <c r="I971" s="148"/>
      <c r="L971" s="34"/>
      <c r="M971" s="149"/>
      <c r="T971" s="55"/>
      <c r="AT971" s="19" t="s">
        <v>224</v>
      </c>
      <c r="AU971" s="19" t="s">
        <v>236</v>
      </c>
    </row>
    <row r="972" spans="2:65" s="14" customFormat="1">
      <c r="B972" s="170"/>
      <c r="D972" s="150" t="s">
        <v>226</v>
      </c>
      <c r="E972" s="171" t="s">
        <v>19</v>
      </c>
      <c r="F972" s="172" t="s">
        <v>11040</v>
      </c>
      <c r="H972" s="171" t="s">
        <v>19</v>
      </c>
      <c r="I972" s="173"/>
      <c r="L972" s="170"/>
      <c r="M972" s="174"/>
      <c r="T972" s="175"/>
      <c r="AT972" s="171" t="s">
        <v>226</v>
      </c>
      <c r="AU972" s="171" t="s">
        <v>236</v>
      </c>
      <c r="AV972" s="14" t="s">
        <v>77</v>
      </c>
      <c r="AW972" s="14" t="s">
        <v>31</v>
      </c>
      <c r="AX972" s="14" t="s">
        <v>69</v>
      </c>
      <c r="AY972" s="171" t="s">
        <v>212</v>
      </c>
    </row>
    <row r="973" spans="2:65" s="12" customFormat="1">
      <c r="B973" s="152"/>
      <c r="D973" s="150" t="s">
        <v>226</v>
      </c>
      <c r="E973" s="153" t="s">
        <v>19</v>
      </c>
      <c r="F973" s="154" t="s">
        <v>10734</v>
      </c>
      <c r="H973" s="155">
        <v>1</v>
      </c>
      <c r="I973" s="156"/>
      <c r="L973" s="152"/>
      <c r="M973" s="157"/>
      <c r="T973" s="158"/>
      <c r="AT973" s="153" t="s">
        <v>226</v>
      </c>
      <c r="AU973" s="153" t="s">
        <v>236</v>
      </c>
      <c r="AV973" s="12" t="s">
        <v>79</v>
      </c>
      <c r="AW973" s="12" t="s">
        <v>31</v>
      </c>
      <c r="AX973" s="12" t="s">
        <v>69</v>
      </c>
      <c r="AY973" s="153" t="s">
        <v>212</v>
      </c>
    </row>
    <row r="974" spans="2:65" s="13" customFormat="1">
      <c r="B974" s="159"/>
      <c r="D974" s="150" t="s">
        <v>226</v>
      </c>
      <c r="E974" s="160" t="s">
        <v>19</v>
      </c>
      <c r="F974" s="161" t="s">
        <v>228</v>
      </c>
      <c r="H974" s="162">
        <v>1</v>
      </c>
      <c r="I974" s="163"/>
      <c r="L974" s="159"/>
      <c r="M974" s="164"/>
      <c r="T974" s="165"/>
      <c r="AT974" s="160" t="s">
        <v>226</v>
      </c>
      <c r="AU974" s="160" t="s">
        <v>236</v>
      </c>
      <c r="AV974" s="13" t="s">
        <v>229</v>
      </c>
      <c r="AW974" s="13" t="s">
        <v>31</v>
      </c>
      <c r="AX974" s="13" t="s">
        <v>77</v>
      </c>
      <c r="AY974" s="160" t="s">
        <v>212</v>
      </c>
    </row>
    <row r="975" spans="2:65" s="1" customFormat="1" ht="21.75" customHeight="1">
      <c r="B975" s="34"/>
      <c r="C975" s="133" t="s">
        <v>1639</v>
      </c>
      <c r="D975" s="133" t="s">
        <v>215</v>
      </c>
      <c r="E975" s="134" t="s">
        <v>11582</v>
      </c>
      <c r="F975" s="135" t="s">
        <v>11583</v>
      </c>
      <c r="G975" s="136" t="s">
        <v>624</v>
      </c>
      <c r="H975" s="137">
        <v>7</v>
      </c>
      <c r="I975" s="138"/>
      <c r="J975" s="139">
        <f>ROUND(I975*H975,2)</f>
        <v>0</v>
      </c>
      <c r="K975" s="135" t="s">
        <v>245</v>
      </c>
      <c r="L975" s="34"/>
      <c r="M975" s="140" t="s">
        <v>19</v>
      </c>
      <c r="N975" s="141" t="s">
        <v>40</v>
      </c>
      <c r="P975" s="142">
        <f>O975*H975</f>
        <v>0</v>
      </c>
      <c r="Q975" s="142">
        <v>0</v>
      </c>
      <c r="R975" s="142">
        <f>Q975*H975</f>
        <v>0</v>
      </c>
      <c r="S975" s="142">
        <v>0</v>
      </c>
      <c r="T975" s="143">
        <f>S975*H975</f>
        <v>0</v>
      </c>
      <c r="AR975" s="144" t="s">
        <v>316</v>
      </c>
      <c r="AT975" s="144" t="s">
        <v>215</v>
      </c>
      <c r="AU975" s="144" t="s">
        <v>236</v>
      </c>
      <c r="AY975" s="19" t="s">
        <v>212</v>
      </c>
      <c r="BE975" s="145">
        <f>IF(N975="základní",J975,0)</f>
        <v>0</v>
      </c>
      <c r="BF975" s="145">
        <f>IF(N975="snížená",J975,0)</f>
        <v>0</v>
      </c>
      <c r="BG975" s="145">
        <f>IF(N975="zákl. přenesená",J975,0)</f>
        <v>0</v>
      </c>
      <c r="BH975" s="145">
        <f>IF(N975="sníž. přenesená",J975,0)</f>
        <v>0</v>
      </c>
      <c r="BI975" s="145">
        <f>IF(N975="nulová",J975,0)</f>
        <v>0</v>
      </c>
      <c r="BJ975" s="19" t="s">
        <v>77</v>
      </c>
      <c r="BK975" s="145">
        <f>ROUND(I975*H975,2)</f>
        <v>0</v>
      </c>
      <c r="BL975" s="19" t="s">
        <v>316</v>
      </c>
      <c r="BM975" s="144" t="s">
        <v>11584</v>
      </c>
    </row>
    <row r="976" spans="2:65" s="1" customFormat="1" ht="19.5">
      <c r="B976" s="34"/>
      <c r="D976" s="150" t="s">
        <v>224</v>
      </c>
      <c r="F976" s="151" t="s">
        <v>11530</v>
      </c>
      <c r="I976" s="148"/>
      <c r="L976" s="34"/>
      <c r="M976" s="149"/>
      <c r="T976" s="55"/>
      <c r="AT976" s="19" t="s">
        <v>224</v>
      </c>
      <c r="AU976" s="19" t="s">
        <v>236</v>
      </c>
    </row>
    <row r="977" spans="2:65" s="14" customFormat="1">
      <c r="B977" s="170"/>
      <c r="D977" s="150" t="s">
        <v>226</v>
      </c>
      <c r="E977" s="171" t="s">
        <v>19</v>
      </c>
      <c r="F977" s="172" t="s">
        <v>11585</v>
      </c>
      <c r="H977" s="171" t="s">
        <v>19</v>
      </c>
      <c r="I977" s="173"/>
      <c r="L977" s="170"/>
      <c r="M977" s="174"/>
      <c r="T977" s="175"/>
      <c r="AT977" s="171" t="s">
        <v>226</v>
      </c>
      <c r="AU977" s="171" t="s">
        <v>236</v>
      </c>
      <c r="AV977" s="14" t="s">
        <v>77</v>
      </c>
      <c r="AW977" s="14" t="s">
        <v>31</v>
      </c>
      <c r="AX977" s="14" t="s">
        <v>69</v>
      </c>
      <c r="AY977" s="171" t="s">
        <v>212</v>
      </c>
    </row>
    <row r="978" spans="2:65" s="12" customFormat="1">
      <c r="B978" s="152"/>
      <c r="D978" s="150" t="s">
        <v>226</v>
      </c>
      <c r="E978" s="153" t="s">
        <v>19</v>
      </c>
      <c r="F978" s="154" t="s">
        <v>11294</v>
      </c>
      <c r="H978" s="155">
        <v>1</v>
      </c>
      <c r="I978" s="156"/>
      <c r="L978" s="152"/>
      <c r="M978" s="157"/>
      <c r="T978" s="158"/>
      <c r="AT978" s="153" t="s">
        <v>226</v>
      </c>
      <c r="AU978" s="153" t="s">
        <v>236</v>
      </c>
      <c r="AV978" s="12" t="s">
        <v>79</v>
      </c>
      <c r="AW978" s="12" t="s">
        <v>31</v>
      </c>
      <c r="AX978" s="12" t="s">
        <v>69</v>
      </c>
      <c r="AY978" s="153" t="s">
        <v>212</v>
      </c>
    </row>
    <row r="979" spans="2:65" s="12" customFormat="1">
      <c r="B979" s="152"/>
      <c r="D979" s="150" t="s">
        <v>226</v>
      </c>
      <c r="E979" s="153" t="s">
        <v>19</v>
      </c>
      <c r="F979" s="154" t="s">
        <v>11295</v>
      </c>
      <c r="H979" s="155">
        <v>1</v>
      </c>
      <c r="I979" s="156"/>
      <c r="L979" s="152"/>
      <c r="M979" s="157"/>
      <c r="T979" s="158"/>
      <c r="AT979" s="153" t="s">
        <v>226</v>
      </c>
      <c r="AU979" s="153" t="s">
        <v>236</v>
      </c>
      <c r="AV979" s="12" t="s">
        <v>79</v>
      </c>
      <c r="AW979" s="12" t="s">
        <v>31</v>
      </c>
      <c r="AX979" s="12" t="s">
        <v>69</v>
      </c>
      <c r="AY979" s="153" t="s">
        <v>212</v>
      </c>
    </row>
    <row r="980" spans="2:65" s="12" customFormat="1">
      <c r="B980" s="152"/>
      <c r="D980" s="150" t="s">
        <v>226</v>
      </c>
      <c r="E980" s="153" t="s">
        <v>19</v>
      </c>
      <c r="F980" s="154" t="s">
        <v>8745</v>
      </c>
      <c r="H980" s="155">
        <v>1</v>
      </c>
      <c r="I980" s="156"/>
      <c r="L980" s="152"/>
      <c r="M980" s="157"/>
      <c r="T980" s="158"/>
      <c r="AT980" s="153" t="s">
        <v>226</v>
      </c>
      <c r="AU980" s="153" t="s">
        <v>236</v>
      </c>
      <c r="AV980" s="12" t="s">
        <v>79</v>
      </c>
      <c r="AW980" s="12" t="s">
        <v>31</v>
      </c>
      <c r="AX980" s="12" t="s">
        <v>69</v>
      </c>
      <c r="AY980" s="153" t="s">
        <v>212</v>
      </c>
    </row>
    <row r="981" spans="2:65" s="12" customFormat="1">
      <c r="B981" s="152"/>
      <c r="D981" s="150" t="s">
        <v>226</v>
      </c>
      <c r="E981" s="153" t="s">
        <v>19</v>
      </c>
      <c r="F981" s="154" t="s">
        <v>8746</v>
      </c>
      <c r="H981" s="155">
        <v>1</v>
      </c>
      <c r="I981" s="156"/>
      <c r="L981" s="152"/>
      <c r="M981" s="157"/>
      <c r="T981" s="158"/>
      <c r="AT981" s="153" t="s">
        <v>226</v>
      </c>
      <c r="AU981" s="153" t="s">
        <v>236</v>
      </c>
      <c r="AV981" s="12" t="s">
        <v>79</v>
      </c>
      <c r="AW981" s="12" t="s">
        <v>31</v>
      </c>
      <c r="AX981" s="12" t="s">
        <v>69</v>
      </c>
      <c r="AY981" s="153" t="s">
        <v>212</v>
      </c>
    </row>
    <row r="982" spans="2:65" s="12" customFormat="1">
      <c r="B982" s="152"/>
      <c r="D982" s="150" t="s">
        <v>226</v>
      </c>
      <c r="E982" s="153" t="s">
        <v>19</v>
      </c>
      <c r="F982" s="154" t="s">
        <v>8752</v>
      </c>
      <c r="H982" s="155">
        <v>1</v>
      </c>
      <c r="I982" s="156"/>
      <c r="L982" s="152"/>
      <c r="M982" s="157"/>
      <c r="T982" s="158"/>
      <c r="AT982" s="153" t="s">
        <v>226</v>
      </c>
      <c r="AU982" s="153" t="s">
        <v>236</v>
      </c>
      <c r="AV982" s="12" t="s">
        <v>79</v>
      </c>
      <c r="AW982" s="12" t="s">
        <v>31</v>
      </c>
      <c r="AX982" s="12" t="s">
        <v>69</v>
      </c>
      <c r="AY982" s="153" t="s">
        <v>212</v>
      </c>
    </row>
    <row r="983" spans="2:65" s="12" customFormat="1">
      <c r="B983" s="152"/>
      <c r="D983" s="150" t="s">
        <v>226</v>
      </c>
      <c r="E983" s="153" t="s">
        <v>19</v>
      </c>
      <c r="F983" s="154" t="s">
        <v>8757</v>
      </c>
      <c r="H983" s="155">
        <v>1</v>
      </c>
      <c r="I983" s="156"/>
      <c r="L983" s="152"/>
      <c r="M983" s="157"/>
      <c r="T983" s="158"/>
      <c r="AT983" s="153" t="s">
        <v>226</v>
      </c>
      <c r="AU983" s="153" t="s">
        <v>236</v>
      </c>
      <c r="AV983" s="12" t="s">
        <v>79</v>
      </c>
      <c r="AW983" s="12" t="s">
        <v>31</v>
      </c>
      <c r="AX983" s="12" t="s">
        <v>69</v>
      </c>
      <c r="AY983" s="153" t="s">
        <v>212</v>
      </c>
    </row>
    <row r="984" spans="2:65" s="12" customFormat="1">
      <c r="B984" s="152"/>
      <c r="D984" s="150" t="s">
        <v>226</v>
      </c>
      <c r="E984" s="153" t="s">
        <v>19</v>
      </c>
      <c r="F984" s="154" t="s">
        <v>8747</v>
      </c>
      <c r="H984" s="155">
        <v>1</v>
      </c>
      <c r="I984" s="156"/>
      <c r="L984" s="152"/>
      <c r="M984" s="157"/>
      <c r="T984" s="158"/>
      <c r="AT984" s="153" t="s">
        <v>226</v>
      </c>
      <c r="AU984" s="153" t="s">
        <v>236</v>
      </c>
      <c r="AV984" s="12" t="s">
        <v>79</v>
      </c>
      <c r="AW984" s="12" t="s">
        <v>31</v>
      </c>
      <c r="AX984" s="12" t="s">
        <v>69</v>
      </c>
      <c r="AY984" s="153" t="s">
        <v>212</v>
      </c>
    </row>
    <row r="985" spans="2:65" s="12" customFormat="1">
      <c r="B985" s="152"/>
      <c r="D985" s="150" t="s">
        <v>226</v>
      </c>
      <c r="E985" s="153" t="s">
        <v>19</v>
      </c>
      <c r="F985" s="154" t="s">
        <v>11297</v>
      </c>
      <c r="H985" s="155">
        <v>0</v>
      </c>
      <c r="I985" s="156"/>
      <c r="L985" s="152"/>
      <c r="M985" s="157"/>
      <c r="T985" s="158"/>
      <c r="AT985" s="153" t="s">
        <v>226</v>
      </c>
      <c r="AU985" s="153" t="s">
        <v>236</v>
      </c>
      <c r="AV985" s="12" t="s">
        <v>79</v>
      </c>
      <c r="AW985" s="12" t="s">
        <v>31</v>
      </c>
      <c r="AX985" s="12" t="s">
        <v>69</v>
      </c>
      <c r="AY985" s="153" t="s">
        <v>212</v>
      </c>
    </row>
    <row r="986" spans="2:65" s="13" customFormat="1">
      <c r="B986" s="159"/>
      <c r="D986" s="150" t="s">
        <v>226</v>
      </c>
      <c r="E986" s="160" t="s">
        <v>19</v>
      </c>
      <c r="F986" s="161" t="s">
        <v>228</v>
      </c>
      <c r="H986" s="162">
        <v>7</v>
      </c>
      <c r="I986" s="163"/>
      <c r="L986" s="159"/>
      <c r="M986" s="164"/>
      <c r="T986" s="165"/>
      <c r="AT986" s="160" t="s">
        <v>226</v>
      </c>
      <c r="AU986" s="160" t="s">
        <v>236</v>
      </c>
      <c r="AV986" s="13" t="s">
        <v>229</v>
      </c>
      <c r="AW986" s="13" t="s">
        <v>31</v>
      </c>
      <c r="AX986" s="13" t="s">
        <v>77</v>
      </c>
      <c r="AY986" s="160" t="s">
        <v>212</v>
      </c>
    </row>
    <row r="987" spans="2:65" s="1" customFormat="1" ht="16.5" customHeight="1">
      <c r="B987" s="34"/>
      <c r="C987" s="133" t="s">
        <v>1646</v>
      </c>
      <c r="D987" s="133" t="s">
        <v>215</v>
      </c>
      <c r="E987" s="134" t="s">
        <v>11586</v>
      </c>
      <c r="F987" s="135" t="s">
        <v>11587</v>
      </c>
      <c r="G987" s="136" t="s">
        <v>624</v>
      </c>
      <c r="H987" s="137">
        <v>4</v>
      </c>
      <c r="I987" s="138"/>
      <c r="J987" s="139">
        <f>ROUND(I987*H987,2)</f>
        <v>0</v>
      </c>
      <c r="K987" s="135" t="s">
        <v>245</v>
      </c>
      <c r="L987" s="34"/>
      <c r="M987" s="140" t="s">
        <v>19</v>
      </c>
      <c r="N987" s="141" t="s">
        <v>40</v>
      </c>
      <c r="P987" s="142">
        <f>O987*H987</f>
        <v>0</v>
      </c>
      <c r="Q987" s="142">
        <v>0</v>
      </c>
      <c r="R987" s="142">
        <f>Q987*H987</f>
        <v>0</v>
      </c>
      <c r="S987" s="142">
        <v>0</v>
      </c>
      <c r="T987" s="143">
        <f>S987*H987</f>
        <v>0</v>
      </c>
      <c r="AR987" s="144" t="s">
        <v>316</v>
      </c>
      <c r="AT987" s="144" t="s">
        <v>215</v>
      </c>
      <c r="AU987" s="144" t="s">
        <v>236</v>
      </c>
      <c r="AY987" s="19" t="s">
        <v>212</v>
      </c>
      <c r="BE987" s="145">
        <f>IF(N987="základní",J987,0)</f>
        <v>0</v>
      </c>
      <c r="BF987" s="145">
        <f>IF(N987="snížená",J987,0)</f>
        <v>0</v>
      </c>
      <c r="BG987" s="145">
        <f>IF(N987="zákl. přenesená",J987,0)</f>
        <v>0</v>
      </c>
      <c r="BH987" s="145">
        <f>IF(N987="sníž. přenesená",J987,0)</f>
        <v>0</v>
      </c>
      <c r="BI987" s="145">
        <f>IF(N987="nulová",J987,0)</f>
        <v>0</v>
      </c>
      <c r="BJ987" s="19" t="s">
        <v>77</v>
      </c>
      <c r="BK987" s="145">
        <f>ROUND(I987*H987,2)</f>
        <v>0</v>
      </c>
      <c r="BL987" s="19" t="s">
        <v>316</v>
      </c>
      <c r="BM987" s="144" t="s">
        <v>11588</v>
      </c>
    </row>
    <row r="988" spans="2:65" s="1" customFormat="1" ht="19.5">
      <c r="B988" s="34"/>
      <c r="D988" s="150" t="s">
        <v>224</v>
      </c>
      <c r="F988" s="151" t="s">
        <v>11530</v>
      </c>
      <c r="I988" s="148"/>
      <c r="L988" s="34"/>
      <c r="M988" s="149"/>
      <c r="T988" s="55"/>
      <c r="AT988" s="19" t="s">
        <v>224</v>
      </c>
      <c r="AU988" s="19" t="s">
        <v>236</v>
      </c>
    </row>
    <row r="989" spans="2:65" s="12" customFormat="1">
      <c r="B989" s="152"/>
      <c r="D989" s="150" t="s">
        <v>226</v>
      </c>
      <c r="E989" s="153" t="s">
        <v>19</v>
      </c>
      <c r="F989" s="154" t="s">
        <v>11589</v>
      </c>
      <c r="H989" s="155">
        <v>4</v>
      </c>
      <c r="I989" s="156"/>
      <c r="L989" s="152"/>
      <c r="M989" s="157"/>
      <c r="T989" s="158"/>
      <c r="AT989" s="153" t="s">
        <v>226</v>
      </c>
      <c r="AU989" s="153" t="s">
        <v>236</v>
      </c>
      <c r="AV989" s="12" t="s">
        <v>79</v>
      </c>
      <c r="AW989" s="12" t="s">
        <v>31</v>
      </c>
      <c r="AX989" s="12" t="s">
        <v>69</v>
      </c>
      <c r="AY989" s="153" t="s">
        <v>212</v>
      </c>
    </row>
    <row r="990" spans="2:65" s="13" customFormat="1">
      <c r="B990" s="159"/>
      <c r="D990" s="150" t="s">
        <v>226</v>
      </c>
      <c r="E990" s="160" t="s">
        <v>19</v>
      </c>
      <c r="F990" s="161" t="s">
        <v>228</v>
      </c>
      <c r="H990" s="162">
        <v>4</v>
      </c>
      <c r="I990" s="163"/>
      <c r="L990" s="159"/>
      <c r="M990" s="164"/>
      <c r="T990" s="165"/>
      <c r="AT990" s="160" t="s">
        <v>226</v>
      </c>
      <c r="AU990" s="160" t="s">
        <v>236</v>
      </c>
      <c r="AV990" s="13" t="s">
        <v>229</v>
      </c>
      <c r="AW990" s="13" t="s">
        <v>31</v>
      </c>
      <c r="AX990" s="13" t="s">
        <v>77</v>
      </c>
      <c r="AY990" s="160" t="s">
        <v>212</v>
      </c>
    </row>
    <row r="991" spans="2:65" s="1" customFormat="1" ht="16.5" customHeight="1">
      <c r="B991" s="34"/>
      <c r="C991" s="133" t="s">
        <v>1653</v>
      </c>
      <c r="D991" s="133" t="s">
        <v>215</v>
      </c>
      <c r="E991" s="134" t="s">
        <v>11590</v>
      </c>
      <c r="F991" s="135" t="s">
        <v>11591</v>
      </c>
      <c r="G991" s="136" t="s">
        <v>624</v>
      </c>
      <c r="H991" s="137">
        <v>12</v>
      </c>
      <c r="I991" s="138"/>
      <c r="J991" s="139">
        <f>ROUND(I991*H991,2)</f>
        <v>0</v>
      </c>
      <c r="K991" s="135" t="s">
        <v>245</v>
      </c>
      <c r="L991" s="34"/>
      <c r="M991" s="140" t="s">
        <v>19</v>
      </c>
      <c r="N991" s="141" t="s">
        <v>40</v>
      </c>
      <c r="P991" s="142">
        <f>O991*H991</f>
        <v>0</v>
      </c>
      <c r="Q991" s="142">
        <v>0</v>
      </c>
      <c r="R991" s="142">
        <f>Q991*H991</f>
        <v>0</v>
      </c>
      <c r="S991" s="142">
        <v>0</v>
      </c>
      <c r="T991" s="143">
        <f>S991*H991</f>
        <v>0</v>
      </c>
      <c r="AR991" s="144" t="s">
        <v>316</v>
      </c>
      <c r="AT991" s="144" t="s">
        <v>215</v>
      </c>
      <c r="AU991" s="144" t="s">
        <v>236</v>
      </c>
      <c r="AY991" s="19" t="s">
        <v>212</v>
      </c>
      <c r="BE991" s="145">
        <f>IF(N991="základní",J991,0)</f>
        <v>0</v>
      </c>
      <c r="BF991" s="145">
        <f>IF(N991="snížená",J991,0)</f>
        <v>0</v>
      </c>
      <c r="BG991" s="145">
        <f>IF(N991="zákl. přenesená",J991,0)</f>
        <v>0</v>
      </c>
      <c r="BH991" s="145">
        <f>IF(N991="sníž. přenesená",J991,0)</f>
        <v>0</v>
      </c>
      <c r="BI991" s="145">
        <f>IF(N991="nulová",J991,0)</f>
        <v>0</v>
      </c>
      <c r="BJ991" s="19" t="s">
        <v>77</v>
      </c>
      <c r="BK991" s="145">
        <f>ROUND(I991*H991,2)</f>
        <v>0</v>
      </c>
      <c r="BL991" s="19" t="s">
        <v>316</v>
      </c>
      <c r="BM991" s="144" t="s">
        <v>11592</v>
      </c>
    </row>
    <row r="992" spans="2:65" s="1" customFormat="1" ht="19.5">
      <c r="B992" s="34"/>
      <c r="D992" s="150" t="s">
        <v>224</v>
      </c>
      <c r="F992" s="151" t="s">
        <v>11530</v>
      </c>
      <c r="I992" s="148"/>
      <c r="L992" s="34"/>
      <c r="M992" s="149"/>
      <c r="T992" s="55"/>
      <c r="AT992" s="19" t="s">
        <v>224</v>
      </c>
      <c r="AU992" s="19" t="s">
        <v>236</v>
      </c>
    </row>
    <row r="993" spans="2:65" s="12" customFormat="1">
      <c r="B993" s="152"/>
      <c r="D993" s="150" t="s">
        <v>226</v>
      </c>
      <c r="E993" s="153" t="s">
        <v>19</v>
      </c>
      <c r="F993" s="154" t="s">
        <v>11593</v>
      </c>
      <c r="H993" s="155">
        <v>12</v>
      </c>
      <c r="I993" s="156"/>
      <c r="L993" s="152"/>
      <c r="M993" s="157"/>
      <c r="T993" s="158"/>
      <c r="AT993" s="153" t="s">
        <v>226</v>
      </c>
      <c r="AU993" s="153" t="s">
        <v>236</v>
      </c>
      <c r="AV993" s="12" t="s">
        <v>79</v>
      </c>
      <c r="AW993" s="12" t="s">
        <v>31</v>
      </c>
      <c r="AX993" s="12" t="s">
        <v>69</v>
      </c>
      <c r="AY993" s="153" t="s">
        <v>212</v>
      </c>
    </row>
    <row r="994" spans="2:65" s="13" customFormat="1">
      <c r="B994" s="159"/>
      <c r="D994" s="150" t="s">
        <v>226</v>
      </c>
      <c r="E994" s="160" t="s">
        <v>19</v>
      </c>
      <c r="F994" s="161" t="s">
        <v>228</v>
      </c>
      <c r="H994" s="162">
        <v>12</v>
      </c>
      <c r="I994" s="163"/>
      <c r="L994" s="159"/>
      <c r="M994" s="164"/>
      <c r="T994" s="165"/>
      <c r="AT994" s="160" t="s">
        <v>226</v>
      </c>
      <c r="AU994" s="160" t="s">
        <v>236</v>
      </c>
      <c r="AV994" s="13" t="s">
        <v>229</v>
      </c>
      <c r="AW994" s="13" t="s">
        <v>31</v>
      </c>
      <c r="AX994" s="13" t="s">
        <v>77</v>
      </c>
      <c r="AY994" s="160" t="s">
        <v>212</v>
      </c>
    </row>
    <row r="995" spans="2:65" s="1" customFormat="1" ht="16.5" customHeight="1">
      <c r="B995" s="34"/>
      <c r="C995" s="133" t="s">
        <v>1662</v>
      </c>
      <c r="D995" s="133" t="s">
        <v>215</v>
      </c>
      <c r="E995" s="134" t="s">
        <v>11594</v>
      </c>
      <c r="F995" s="135" t="s">
        <v>11595</v>
      </c>
      <c r="G995" s="136" t="s">
        <v>624</v>
      </c>
      <c r="H995" s="137">
        <v>4</v>
      </c>
      <c r="I995" s="138"/>
      <c r="J995" s="139">
        <f>ROUND(I995*H995,2)</f>
        <v>0</v>
      </c>
      <c r="K995" s="135" t="s">
        <v>245</v>
      </c>
      <c r="L995" s="34"/>
      <c r="M995" s="140" t="s">
        <v>19</v>
      </c>
      <c r="N995" s="141" t="s">
        <v>40</v>
      </c>
      <c r="P995" s="142">
        <f>O995*H995</f>
        <v>0</v>
      </c>
      <c r="Q995" s="142">
        <v>0</v>
      </c>
      <c r="R995" s="142">
        <f>Q995*H995</f>
        <v>0</v>
      </c>
      <c r="S995" s="142">
        <v>0</v>
      </c>
      <c r="T995" s="143">
        <f>S995*H995</f>
        <v>0</v>
      </c>
      <c r="AR995" s="144" t="s">
        <v>316</v>
      </c>
      <c r="AT995" s="144" t="s">
        <v>215</v>
      </c>
      <c r="AU995" s="144" t="s">
        <v>236</v>
      </c>
      <c r="AY995" s="19" t="s">
        <v>212</v>
      </c>
      <c r="BE995" s="145">
        <f>IF(N995="základní",J995,0)</f>
        <v>0</v>
      </c>
      <c r="BF995" s="145">
        <f>IF(N995="snížená",J995,0)</f>
        <v>0</v>
      </c>
      <c r="BG995" s="145">
        <f>IF(N995="zákl. přenesená",J995,0)</f>
        <v>0</v>
      </c>
      <c r="BH995" s="145">
        <f>IF(N995="sníž. přenesená",J995,0)</f>
        <v>0</v>
      </c>
      <c r="BI995" s="145">
        <f>IF(N995="nulová",J995,0)</f>
        <v>0</v>
      </c>
      <c r="BJ995" s="19" t="s">
        <v>77</v>
      </c>
      <c r="BK995" s="145">
        <f>ROUND(I995*H995,2)</f>
        <v>0</v>
      </c>
      <c r="BL995" s="19" t="s">
        <v>316</v>
      </c>
      <c r="BM995" s="144" t="s">
        <v>11596</v>
      </c>
    </row>
    <row r="996" spans="2:65" s="1" customFormat="1" ht="19.5">
      <c r="B996" s="34"/>
      <c r="D996" s="150" t="s">
        <v>224</v>
      </c>
      <c r="F996" s="151" t="s">
        <v>11530</v>
      </c>
      <c r="I996" s="148"/>
      <c r="L996" s="34"/>
      <c r="M996" s="149"/>
      <c r="T996" s="55"/>
      <c r="AT996" s="19" t="s">
        <v>224</v>
      </c>
      <c r="AU996" s="19" t="s">
        <v>236</v>
      </c>
    </row>
    <row r="997" spans="2:65" s="12" customFormat="1">
      <c r="B997" s="152"/>
      <c r="D997" s="150" t="s">
        <v>226</v>
      </c>
      <c r="E997" s="153" t="s">
        <v>19</v>
      </c>
      <c r="F997" s="154" t="s">
        <v>11597</v>
      </c>
      <c r="H997" s="155">
        <v>4</v>
      </c>
      <c r="I997" s="156"/>
      <c r="L997" s="152"/>
      <c r="M997" s="157"/>
      <c r="T997" s="158"/>
      <c r="AT997" s="153" t="s">
        <v>226</v>
      </c>
      <c r="AU997" s="153" t="s">
        <v>236</v>
      </c>
      <c r="AV997" s="12" t="s">
        <v>79</v>
      </c>
      <c r="AW997" s="12" t="s">
        <v>31</v>
      </c>
      <c r="AX997" s="12" t="s">
        <v>69</v>
      </c>
      <c r="AY997" s="153" t="s">
        <v>212</v>
      </c>
    </row>
    <row r="998" spans="2:65" s="13" customFormat="1">
      <c r="B998" s="159"/>
      <c r="D998" s="150" t="s">
        <v>226</v>
      </c>
      <c r="E998" s="160" t="s">
        <v>19</v>
      </c>
      <c r="F998" s="161" t="s">
        <v>228</v>
      </c>
      <c r="H998" s="162">
        <v>4</v>
      </c>
      <c r="I998" s="163"/>
      <c r="L998" s="159"/>
      <c r="M998" s="164"/>
      <c r="T998" s="165"/>
      <c r="AT998" s="160" t="s">
        <v>226</v>
      </c>
      <c r="AU998" s="160" t="s">
        <v>236</v>
      </c>
      <c r="AV998" s="13" t="s">
        <v>229</v>
      </c>
      <c r="AW998" s="13" t="s">
        <v>31</v>
      </c>
      <c r="AX998" s="13" t="s">
        <v>77</v>
      </c>
      <c r="AY998" s="160" t="s">
        <v>212</v>
      </c>
    </row>
    <row r="999" spans="2:65" s="1" customFormat="1" ht="16.5" customHeight="1">
      <c r="B999" s="34"/>
      <c r="C999" s="133" t="s">
        <v>1669</v>
      </c>
      <c r="D999" s="133" t="s">
        <v>215</v>
      </c>
      <c r="E999" s="134" t="s">
        <v>11598</v>
      </c>
      <c r="F999" s="135" t="s">
        <v>11599</v>
      </c>
      <c r="G999" s="136" t="s">
        <v>624</v>
      </c>
      <c r="H999" s="137">
        <v>4</v>
      </c>
      <c r="I999" s="138"/>
      <c r="J999" s="139">
        <f>ROUND(I999*H999,2)</f>
        <v>0</v>
      </c>
      <c r="K999" s="135" t="s">
        <v>245</v>
      </c>
      <c r="L999" s="34"/>
      <c r="M999" s="140" t="s">
        <v>19</v>
      </c>
      <c r="N999" s="141" t="s">
        <v>40</v>
      </c>
      <c r="P999" s="142">
        <f>O999*H999</f>
        <v>0</v>
      </c>
      <c r="Q999" s="142">
        <v>0</v>
      </c>
      <c r="R999" s="142">
        <f>Q999*H999</f>
        <v>0</v>
      </c>
      <c r="S999" s="142">
        <v>0</v>
      </c>
      <c r="T999" s="143">
        <f>S999*H999</f>
        <v>0</v>
      </c>
      <c r="AR999" s="144" t="s">
        <v>316</v>
      </c>
      <c r="AT999" s="144" t="s">
        <v>215</v>
      </c>
      <c r="AU999" s="144" t="s">
        <v>236</v>
      </c>
      <c r="AY999" s="19" t="s">
        <v>212</v>
      </c>
      <c r="BE999" s="145">
        <f>IF(N999="základní",J999,0)</f>
        <v>0</v>
      </c>
      <c r="BF999" s="145">
        <f>IF(N999="snížená",J999,0)</f>
        <v>0</v>
      </c>
      <c r="BG999" s="145">
        <f>IF(N999="zákl. přenesená",J999,0)</f>
        <v>0</v>
      </c>
      <c r="BH999" s="145">
        <f>IF(N999="sníž. přenesená",J999,0)</f>
        <v>0</v>
      </c>
      <c r="BI999" s="145">
        <f>IF(N999="nulová",J999,0)</f>
        <v>0</v>
      </c>
      <c r="BJ999" s="19" t="s">
        <v>77</v>
      </c>
      <c r="BK999" s="145">
        <f>ROUND(I999*H999,2)</f>
        <v>0</v>
      </c>
      <c r="BL999" s="19" t="s">
        <v>316</v>
      </c>
      <c r="BM999" s="144" t="s">
        <v>11600</v>
      </c>
    </row>
    <row r="1000" spans="2:65" s="1" customFormat="1" ht="19.5">
      <c r="B1000" s="34"/>
      <c r="D1000" s="150" t="s">
        <v>224</v>
      </c>
      <c r="F1000" s="151" t="s">
        <v>11530</v>
      </c>
      <c r="I1000" s="148"/>
      <c r="L1000" s="34"/>
      <c r="M1000" s="149"/>
      <c r="T1000" s="55"/>
      <c r="AT1000" s="19" t="s">
        <v>224</v>
      </c>
      <c r="AU1000" s="19" t="s">
        <v>236</v>
      </c>
    </row>
    <row r="1001" spans="2:65" s="12" customFormat="1">
      <c r="B1001" s="152"/>
      <c r="D1001" s="150" t="s">
        <v>226</v>
      </c>
      <c r="E1001" s="153" t="s">
        <v>19</v>
      </c>
      <c r="F1001" s="154" t="s">
        <v>11601</v>
      </c>
      <c r="H1001" s="155">
        <v>4</v>
      </c>
      <c r="I1001" s="156"/>
      <c r="L1001" s="152"/>
      <c r="M1001" s="157"/>
      <c r="T1001" s="158"/>
      <c r="AT1001" s="153" t="s">
        <v>226</v>
      </c>
      <c r="AU1001" s="153" t="s">
        <v>236</v>
      </c>
      <c r="AV1001" s="12" t="s">
        <v>79</v>
      </c>
      <c r="AW1001" s="12" t="s">
        <v>31</v>
      </c>
      <c r="AX1001" s="12" t="s">
        <v>69</v>
      </c>
      <c r="AY1001" s="153" t="s">
        <v>212</v>
      </c>
    </row>
    <row r="1002" spans="2:65" s="13" customFormat="1">
      <c r="B1002" s="159"/>
      <c r="D1002" s="150" t="s">
        <v>226</v>
      </c>
      <c r="E1002" s="160" t="s">
        <v>19</v>
      </c>
      <c r="F1002" s="161" t="s">
        <v>228</v>
      </c>
      <c r="H1002" s="162">
        <v>4</v>
      </c>
      <c r="I1002" s="163"/>
      <c r="L1002" s="159"/>
      <c r="M1002" s="164"/>
      <c r="T1002" s="165"/>
      <c r="AT1002" s="160" t="s">
        <v>226</v>
      </c>
      <c r="AU1002" s="160" t="s">
        <v>236</v>
      </c>
      <c r="AV1002" s="13" t="s">
        <v>229</v>
      </c>
      <c r="AW1002" s="13" t="s">
        <v>31</v>
      </c>
      <c r="AX1002" s="13" t="s">
        <v>77</v>
      </c>
      <c r="AY1002" s="160" t="s">
        <v>212</v>
      </c>
    </row>
    <row r="1003" spans="2:65" s="1" customFormat="1" ht="24.2" customHeight="1">
      <c r="B1003" s="34"/>
      <c r="C1003" s="133" t="s">
        <v>1676</v>
      </c>
      <c r="D1003" s="133" t="s">
        <v>215</v>
      </c>
      <c r="E1003" s="134" t="s">
        <v>10877</v>
      </c>
      <c r="F1003" s="135" t="s">
        <v>10878</v>
      </c>
      <c r="G1003" s="136" t="s">
        <v>4232</v>
      </c>
      <c r="H1003" s="196"/>
      <c r="I1003" s="138"/>
      <c r="J1003" s="139">
        <f>ROUND(I1003*H1003,2)</f>
        <v>0</v>
      </c>
      <c r="K1003" s="135" t="s">
        <v>219</v>
      </c>
      <c r="L1003" s="34"/>
      <c r="M1003" s="140" t="s">
        <v>19</v>
      </c>
      <c r="N1003" s="141" t="s">
        <v>40</v>
      </c>
      <c r="P1003" s="142">
        <f>O1003*H1003</f>
        <v>0</v>
      </c>
      <c r="Q1003" s="142">
        <v>0</v>
      </c>
      <c r="R1003" s="142">
        <f>Q1003*H1003</f>
        <v>0</v>
      </c>
      <c r="S1003" s="142">
        <v>0</v>
      </c>
      <c r="T1003" s="143">
        <f>S1003*H1003</f>
        <v>0</v>
      </c>
      <c r="AR1003" s="144" t="s">
        <v>316</v>
      </c>
      <c r="AT1003" s="144" t="s">
        <v>215</v>
      </c>
      <c r="AU1003" s="144" t="s">
        <v>236</v>
      </c>
      <c r="AY1003" s="19" t="s">
        <v>212</v>
      </c>
      <c r="BE1003" s="145">
        <f>IF(N1003="základní",J1003,0)</f>
        <v>0</v>
      </c>
      <c r="BF1003" s="145">
        <f>IF(N1003="snížená",J1003,0)</f>
        <v>0</v>
      </c>
      <c r="BG1003" s="145">
        <f>IF(N1003="zákl. přenesená",J1003,0)</f>
        <v>0</v>
      </c>
      <c r="BH1003" s="145">
        <f>IF(N1003="sníž. přenesená",J1003,0)</f>
        <v>0</v>
      </c>
      <c r="BI1003" s="145">
        <f>IF(N1003="nulová",J1003,0)</f>
        <v>0</v>
      </c>
      <c r="BJ1003" s="19" t="s">
        <v>77</v>
      </c>
      <c r="BK1003" s="145">
        <f>ROUND(I1003*H1003,2)</f>
        <v>0</v>
      </c>
      <c r="BL1003" s="19" t="s">
        <v>316</v>
      </c>
      <c r="BM1003" s="144" t="s">
        <v>11602</v>
      </c>
    </row>
    <row r="1004" spans="2:65" s="1" customFormat="1">
      <c r="B1004" s="34"/>
      <c r="D1004" s="146" t="s">
        <v>222</v>
      </c>
      <c r="F1004" s="147" t="s">
        <v>10880</v>
      </c>
      <c r="I1004" s="148"/>
      <c r="L1004" s="34"/>
      <c r="M1004" s="149"/>
      <c r="T1004" s="55"/>
      <c r="AT1004" s="19" t="s">
        <v>222</v>
      </c>
      <c r="AU1004" s="19" t="s">
        <v>236</v>
      </c>
    </row>
    <row r="1005" spans="2:65" s="1" customFormat="1" ht="24.2" customHeight="1">
      <c r="B1005" s="34"/>
      <c r="C1005" s="133" t="s">
        <v>1682</v>
      </c>
      <c r="D1005" s="133" t="s">
        <v>215</v>
      </c>
      <c r="E1005" s="134" t="s">
        <v>11262</v>
      </c>
      <c r="F1005" s="135" t="s">
        <v>11263</v>
      </c>
      <c r="G1005" s="136" t="s">
        <v>408</v>
      </c>
      <c r="H1005" s="137">
        <v>15</v>
      </c>
      <c r="I1005" s="138"/>
      <c r="J1005" s="139">
        <f>ROUND(I1005*H1005,2)</f>
        <v>0</v>
      </c>
      <c r="K1005" s="135" t="s">
        <v>219</v>
      </c>
      <c r="L1005" s="34"/>
      <c r="M1005" s="140" t="s">
        <v>19</v>
      </c>
      <c r="N1005" s="141" t="s">
        <v>40</v>
      </c>
      <c r="P1005" s="142">
        <f>O1005*H1005</f>
        <v>0</v>
      </c>
      <c r="Q1005" s="142">
        <v>0</v>
      </c>
      <c r="R1005" s="142">
        <f>Q1005*H1005</f>
        <v>0</v>
      </c>
      <c r="S1005" s="142">
        <v>0</v>
      </c>
      <c r="T1005" s="143">
        <f>S1005*H1005</f>
        <v>0</v>
      </c>
      <c r="AR1005" s="144" t="s">
        <v>2635</v>
      </c>
      <c r="AT1005" s="144" t="s">
        <v>215</v>
      </c>
      <c r="AU1005" s="144" t="s">
        <v>236</v>
      </c>
      <c r="AY1005" s="19" t="s">
        <v>212</v>
      </c>
      <c r="BE1005" s="145">
        <f>IF(N1005="základní",J1005,0)</f>
        <v>0</v>
      </c>
      <c r="BF1005" s="145">
        <f>IF(N1005="snížená",J1005,0)</f>
        <v>0</v>
      </c>
      <c r="BG1005" s="145">
        <f>IF(N1005="zákl. přenesená",J1005,0)</f>
        <v>0</v>
      </c>
      <c r="BH1005" s="145">
        <f>IF(N1005="sníž. přenesená",J1005,0)</f>
        <v>0</v>
      </c>
      <c r="BI1005" s="145">
        <f>IF(N1005="nulová",J1005,0)</f>
        <v>0</v>
      </c>
      <c r="BJ1005" s="19" t="s">
        <v>77</v>
      </c>
      <c r="BK1005" s="145">
        <f>ROUND(I1005*H1005,2)</f>
        <v>0</v>
      </c>
      <c r="BL1005" s="19" t="s">
        <v>2635</v>
      </c>
      <c r="BM1005" s="144" t="s">
        <v>11603</v>
      </c>
    </row>
    <row r="1006" spans="2:65" s="1" customFormat="1">
      <c r="B1006" s="34"/>
      <c r="D1006" s="146" t="s">
        <v>222</v>
      </c>
      <c r="F1006" s="147" t="s">
        <v>11265</v>
      </c>
      <c r="I1006" s="148"/>
      <c r="L1006" s="34"/>
      <c r="M1006" s="149"/>
      <c r="T1006" s="55"/>
      <c r="AT1006" s="19" t="s">
        <v>222</v>
      </c>
      <c r="AU1006" s="19" t="s">
        <v>236</v>
      </c>
    </row>
    <row r="1007" spans="2:65" s="1" customFormat="1" ht="19.5">
      <c r="B1007" s="34"/>
      <c r="D1007" s="150" t="s">
        <v>224</v>
      </c>
      <c r="F1007" s="151" t="s">
        <v>11266</v>
      </c>
      <c r="I1007" s="148"/>
      <c r="L1007" s="34"/>
      <c r="M1007" s="149"/>
      <c r="T1007" s="55"/>
      <c r="AT1007" s="19" t="s">
        <v>224</v>
      </c>
      <c r="AU1007" s="19" t="s">
        <v>236</v>
      </c>
    </row>
    <row r="1008" spans="2:65" s="11" customFormat="1" ht="20.85" customHeight="1">
      <c r="B1008" s="121"/>
      <c r="D1008" s="122" t="s">
        <v>68</v>
      </c>
      <c r="E1008" s="131" t="s">
        <v>11604</v>
      </c>
      <c r="F1008" s="131" t="s">
        <v>11605</v>
      </c>
      <c r="I1008" s="124"/>
      <c r="J1008" s="132">
        <f>BK1008</f>
        <v>0</v>
      </c>
      <c r="L1008" s="121"/>
      <c r="M1008" s="126"/>
      <c r="P1008" s="127">
        <f>SUM(P1009:P1019)</f>
        <v>0</v>
      </c>
      <c r="R1008" s="127">
        <f>SUM(R1009:R1019)</f>
        <v>0</v>
      </c>
      <c r="T1008" s="128">
        <f>SUM(T1009:T1019)</f>
        <v>0</v>
      </c>
      <c r="AR1008" s="122" t="s">
        <v>79</v>
      </c>
      <c r="AT1008" s="129" t="s">
        <v>68</v>
      </c>
      <c r="AU1008" s="129" t="s">
        <v>79</v>
      </c>
      <c r="AY1008" s="122" t="s">
        <v>212</v>
      </c>
      <c r="BK1008" s="130">
        <f>SUM(BK1009:BK1019)</f>
        <v>0</v>
      </c>
    </row>
    <row r="1009" spans="2:65" s="1" customFormat="1" ht="16.5" customHeight="1">
      <c r="B1009" s="34"/>
      <c r="C1009" s="133" t="s">
        <v>1691</v>
      </c>
      <c r="D1009" s="133" t="s">
        <v>215</v>
      </c>
      <c r="E1009" s="134" t="s">
        <v>11606</v>
      </c>
      <c r="F1009" s="135" t="s">
        <v>11607</v>
      </c>
      <c r="G1009" s="136" t="s">
        <v>408</v>
      </c>
      <c r="H1009" s="137">
        <v>72</v>
      </c>
      <c r="I1009" s="138"/>
      <c r="J1009" s="139">
        <f>ROUND(I1009*H1009,2)</f>
        <v>0</v>
      </c>
      <c r="K1009" s="135" t="s">
        <v>245</v>
      </c>
      <c r="L1009" s="34"/>
      <c r="M1009" s="140" t="s">
        <v>19</v>
      </c>
      <c r="N1009" s="141" t="s">
        <v>40</v>
      </c>
      <c r="P1009" s="142">
        <f>O1009*H1009</f>
        <v>0</v>
      </c>
      <c r="Q1009" s="142">
        <v>0</v>
      </c>
      <c r="R1009" s="142">
        <f>Q1009*H1009</f>
        <v>0</v>
      </c>
      <c r="S1009" s="142">
        <v>0</v>
      </c>
      <c r="T1009" s="143">
        <f>S1009*H1009</f>
        <v>0</v>
      </c>
      <c r="AR1009" s="144" t="s">
        <v>316</v>
      </c>
      <c r="AT1009" s="144" t="s">
        <v>215</v>
      </c>
      <c r="AU1009" s="144" t="s">
        <v>236</v>
      </c>
      <c r="AY1009" s="19" t="s">
        <v>212</v>
      </c>
      <c r="BE1009" s="145">
        <f>IF(N1009="základní",J1009,0)</f>
        <v>0</v>
      </c>
      <c r="BF1009" s="145">
        <f>IF(N1009="snížená",J1009,0)</f>
        <v>0</v>
      </c>
      <c r="BG1009" s="145">
        <f>IF(N1009="zákl. přenesená",J1009,0)</f>
        <v>0</v>
      </c>
      <c r="BH1009" s="145">
        <f>IF(N1009="sníž. přenesená",J1009,0)</f>
        <v>0</v>
      </c>
      <c r="BI1009" s="145">
        <f>IF(N1009="nulová",J1009,0)</f>
        <v>0</v>
      </c>
      <c r="BJ1009" s="19" t="s">
        <v>77</v>
      </c>
      <c r="BK1009" s="145">
        <f>ROUND(I1009*H1009,2)</f>
        <v>0</v>
      </c>
      <c r="BL1009" s="19" t="s">
        <v>316</v>
      </c>
      <c r="BM1009" s="144" t="s">
        <v>11608</v>
      </c>
    </row>
    <row r="1010" spans="2:65" s="1" customFormat="1" ht="48.75">
      <c r="B1010" s="34"/>
      <c r="D1010" s="150" t="s">
        <v>224</v>
      </c>
      <c r="F1010" s="151" t="s">
        <v>11609</v>
      </c>
      <c r="I1010" s="148"/>
      <c r="L1010" s="34"/>
      <c r="M1010" s="149"/>
      <c r="T1010" s="55"/>
      <c r="AT1010" s="19" t="s">
        <v>224</v>
      </c>
      <c r="AU1010" s="19" t="s">
        <v>236</v>
      </c>
    </row>
    <row r="1011" spans="2:65" s="1" customFormat="1" ht="16.5" customHeight="1">
      <c r="B1011" s="34"/>
      <c r="C1011" s="133" t="s">
        <v>1698</v>
      </c>
      <c r="D1011" s="133" t="s">
        <v>215</v>
      </c>
      <c r="E1011" s="134" t="s">
        <v>11610</v>
      </c>
      <c r="F1011" s="135" t="s">
        <v>11611</v>
      </c>
      <c r="G1011" s="136" t="s">
        <v>218</v>
      </c>
      <c r="H1011" s="137">
        <v>1</v>
      </c>
      <c r="I1011" s="138"/>
      <c r="J1011" s="139">
        <f>ROUND(I1011*H1011,2)</f>
        <v>0</v>
      </c>
      <c r="K1011" s="135" t="s">
        <v>245</v>
      </c>
      <c r="L1011" s="34"/>
      <c r="M1011" s="140" t="s">
        <v>19</v>
      </c>
      <c r="N1011" s="141" t="s">
        <v>40</v>
      </c>
      <c r="P1011" s="142">
        <f>O1011*H1011</f>
        <v>0</v>
      </c>
      <c r="Q1011" s="142">
        <v>0</v>
      </c>
      <c r="R1011" s="142">
        <f>Q1011*H1011</f>
        <v>0</v>
      </c>
      <c r="S1011" s="142">
        <v>0</v>
      </c>
      <c r="T1011" s="143">
        <f>S1011*H1011</f>
        <v>0</v>
      </c>
      <c r="AR1011" s="144" t="s">
        <v>316</v>
      </c>
      <c r="AT1011" s="144" t="s">
        <v>215</v>
      </c>
      <c r="AU1011" s="144" t="s">
        <v>236</v>
      </c>
      <c r="AY1011" s="19" t="s">
        <v>212</v>
      </c>
      <c r="BE1011" s="145">
        <f>IF(N1011="základní",J1011,0)</f>
        <v>0</v>
      </c>
      <c r="BF1011" s="145">
        <f>IF(N1011="snížená",J1011,0)</f>
        <v>0</v>
      </c>
      <c r="BG1011" s="145">
        <f>IF(N1011="zákl. přenesená",J1011,0)</f>
        <v>0</v>
      </c>
      <c r="BH1011" s="145">
        <f>IF(N1011="sníž. přenesená",J1011,0)</f>
        <v>0</v>
      </c>
      <c r="BI1011" s="145">
        <f>IF(N1011="nulová",J1011,0)</f>
        <v>0</v>
      </c>
      <c r="BJ1011" s="19" t="s">
        <v>77</v>
      </c>
      <c r="BK1011" s="145">
        <f>ROUND(I1011*H1011,2)</f>
        <v>0</v>
      </c>
      <c r="BL1011" s="19" t="s">
        <v>316</v>
      </c>
      <c r="BM1011" s="144" t="s">
        <v>11612</v>
      </c>
    </row>
    <row r="1012" spans="2:65" s="1" customFormat="1" ht="29.25">
      <c r="B1012" s="34"/>
      <c r="D1012" s="150" t="s">
        <v>224</v>
      </c>
      <c r="F1012" s="151" t="s">
        <v>11613</v>
      </c>
      <c r="I1012" s="148"/>
      <c r="L1012" s="34"/>
      <c r="M1012" s="149"/>
      <c r="T1012" s="55"/>
      <c r="AT1012" s="19" t="s">
        <v>224</v>
      </c>
      <c r="AU1012" s="19" t="s">
        <v>236</v>
      </c>
    </row>
    <row r="1013" spans="2:65" s="1" customFormat="1" ht="16.5" customHeight="1">
      <c r="B1013" s="34"/>
      <c r="C1013" s="133" t="s">
        <v>1707</v>
      </c>
      <c r="D1013" s="133" t="s">
        <v>215</v>
      </c>
      <c r="E1013" s="134" t="s">
        <v>11614</v>
      </c>
      <c r="F1013" s="135" t="s">
        <v>11615</v>
      </c>
      <c r="G1013" s="136" t="s">
        <v>218</v>
      </c>
      <c r="H1013" s="137">
        <v>1</v>
      </c>
      <c r="I1013" s="138"/>
      <c r="J1013" s="139">
        <f>ROUND(I1013*H1013,2)</f>
        <v>0</v>
      </c>
      <c r="K1013" s="135" t="s">
        <v>245</v>
      </c>
      <c r="L1013" s="34"/>
      <c r="M1013" s="140" t="s">
        <v>19</v>
      </c>
      <c r="N1013" s="141" t="s">
        <v>40</v>
      </c>
      <c r="P1013" s="142">
        <f>O1013*H1013</f>
        <v>0</v>
      </c>
      <c r="Q1013" s="142">
        <v>0</v>
      </c>
      <c r="R1013" s="142">
        <f>Q1013*H1013</f>
        <v>0</v>
      </c>
      <c r="S1013" s="142">
        <v>0</v>
      </c>
      <c r="T1013" s="143">
        <f>S1013*H1013</f>
        <v>0</v>
      </c>
      <c r="AR1013" s="144" t="s">
        <v>316</v>
      </c>
      <c r="AT1013" s="144" t="s">
        <v>215</v>
      </c>
      <c r="AU1013" s="144" t="s">
        <v>236</v>
      </c>
      <c r="AY1013" s="19" t="s">
        <v>212</v>
      </c>
      <c r="BE1013" s="145">
        <f>IF(N1013="základní",J1013,0)</f>
        <v>0</v>
      </c>
      <c r="BF1013" s="145">
        <f>IF(N1013="snížená",J1013,0)</f>
        <v>0</v>
      </c>
      <c r="BG1013" s="145">
        <f>IF(N1013="zákl. přenesená",J1013,0)</f>
        <v>0</v>
      </c>
      <c r="BH1013" s="145">
        <f>IF(N1013="sníž. přenesená",J1013,0)</f>
        <v>0</v>
      </c>
      <c r="BI1013" s="145">
        <f>IF(N1013="nulová",J1013,0)</f>
        <v>0</v>
      </c>
      <c r="BJ1013" s="19" t="s">
        <v>77</v>
      </c>
      <c r="BK1013" s="145">
        <f>ROUND(I1013*H1013,2)</f>
        <v>0</v>
      </c>
      <c r="BL1013" s="19" t="s">
        <v>316</v>
      </c>
      <c r="BM1013" s="144" t="s">
        <v>11616</v>
      </c>
    </row>
    <row r="1014" spans="2:65" s="1" customFormat="1" ht="29.25">
      <c r="B1014" s="34"/>
      <c r="D1014" s="150" t="s">
        <v>224</v>
      </c>
      <c r="F1014" s="151" t="s">
        <v>11617</v>
      </c>
      <c r="I1014" s="148"/>
      <c r="L1014" s="34"/>
      <c r="M1014" s="149"/>
      <c r="T1014" s="55"/>
      <c r="AT1014" s="19" t="s">
        <v>224</v>
      </c>
      <c r="AU1014" s="19" t="s">
        <v>236</v>
      </c>
    </row>
    <row r="1015" spans="2:65" s="1" customFormat="1" ht="24.2" customHeight="1">
      <c r="B1015" s="34"/>
      <c r="C1015" s="133" t="s">
        <v>1722</v>
      </c>
      <c r="D1015" s="133" t="s">
        <v>215</v>
      </c>
      <c r="E1015" s="134" t="s">
        <v>10877</v>
      </c>
      <c r="F1015" s="135" t="s">
        <v>10878</v>
      </c>
      <c r="G1015" s="136" t="s">
        <v>4232</v>
      </c>
      <c r="H1015" s="196"/>
      <c r="I1015" s="138"/>
      <c r="J1015" s="139">
        <f>ROUND(I1015*H1015,2)</f>
        <v>0</v>
      </c>
      <c r="K1015" s="135" t="s">
        <v>219</v>
      </c>
      <c r="L1015" s="34"/>
      <c r="M1015" s="140" t="s">
        <v>19</v>
      </c>
      <c r="N1015" s="141" t="s">
        <v>40</v>
      </c>
      <c r="P1015" s="142">
        <f>O1015*H1015</f>
        <v>0</v>
      </c>
      <c r="Q1015" s="142">
        <v>0</v>
      </c>
      <c r="R1015" s="142">
        <f>Q1015*H1015</f>
        <v>0</v>
      </c>
      <c r="S1015" s="142">
        <v>0</v>
      </c>
      <c r="T1015" s="143">
        <f>S1015*H1015</f>
        <v>0</v>
      </c>
      <c r="AR1015" s="144" t="s">
        <v>316</v>
      </c>
      <c r="AT1015" s="144" t="s">
        <v>215</v>
      </c>
      <c r="AU1015" s="144" t="s">
        <v>236</v>
      </c>
      <c r="AY1015" s="19" t="s">
        <v>212</v>
      </c>
      <c r="BE1015" s="145">
        <f>IF(N1015="základní",J1015,0)</f>
        <v>0</v>
      </c>
      <c r="BF1015" s="145">
        <f>IF(N1015="snížená",J1015,0)</f>
        <v>0</v>
      </c>
      <c r="BG1015" s="145">
        <f>IF(N1015="zákl. přenesená",J1015,0)</f>
        <v>0</v>
      </c>
      <c r="BH1015" s="145">
        <f>IF(N1015="sníž. přenesená",J1015,0)</f>
        <v>0</v>
      </c>
      <c r="BI1015" s="145">
        <f>IF(N1015="nulová",J1015,0)</f>
        <v>0</v>
      </c>
      <c r="BJ1015" s="19" t="s">
        <v>77</v>
      </c>
      <c r="BK1015" s="145">
        <f>ROUND(I1015*H1015,2)</f>
        <v>0</v>
      </c>
      <c r="BL1015" s="19" t="s">
        <v>316</v>
      </c>
      <c r="BM1015" s="144" t="s">
        <v>11618</v>
      </c>
    </row>
    <row r="1016" spans="2:65" s="1" customFormat="1">
      <c r="B1016" s="34"/>
      <c r="D1016" s="146" t="s">
        <v>222</v>
      </c>
      <c r="F1016" s="147" t="s">
        <v>10880</v>
      </c>
      <c r="I1016" s="148"/>
      <c r="L1016" s="34"/>
      <c r="M1016" s="149"/>
      <c r="T1016" s="55"/>
      <c r="AT1016" s="19" t="s">
        <v>222</v>
      </c>
      <c r="AU1016" s="19" t="s">
        <v>236</v>
      </c>
    </row>
    <row r="1017" spans="2:65" s="1" customFormat="1" ht="24.2" customHeight="1">
      <c r="B1017" s="34"/>
      <c r="C1017" s="133" t="s">
        <v>1735</v>
      </c>
      <c r="D1017" s="133" t="s">
        <v>215</v>
      </c>
      <c r="E1017" s="134" t="s">
        <v>11262</v>
      </c>
      <c r="F1017" s="135" t="s">
        <v>11263</v>
      </c>
      <c r="G1017" s="136" t="s">
        <v>408</v>
      </c>
      <c r="H1017" s="137">
        <v>30</v>
      </c>
      <c r="I1017" s="138"/>
      <c r="J1017" s="139">
        <f>ROUND(I1017*H1017,2)</f>
        <v>0</v>
      </c>
      <c r="K1017" s="135" t="s">
        <v>219</v>
      </c>
      <c r="L1017" s="34"/>
      <c r="M1017" s="140" t="s">
        <v>19</v>
      </c>
      <c r="N1017" s="141" t="s">
        <v>40</v>
      </c>
      <c r="P1017" s="142">
        <f>O1017*H1017</f>
        <v>0</v>
      </c>
      <c r="Q1017" s="142">
        <v>0</v>
      </c>
      <c r="R1017" s="142">
        <f>Q1017*H1017</f>
        <v>0</v>
      </c>
      <c r="S1017" s="142">
        <v>0</v>
      </c>
      <c r="T1017" s="143">
        <f>S1017*H1017</f>
        <v>0</v>
      </c>
      <c r="AR1017" s="144" t="s">
        <v>2635</v>
      </c>
      <c r="AT1017" s="144" t="s">
        <v>215</v>
      </c>
      <c r="AU1017" s="144" t="s">
        <v>236</v>
      </c>
      <c r="AY1017" s="19" t="s">
        <v>212</v>
      </c>
      <c r="BE1017" s="145">
        <f>IF(N1017="základní",J1017,0)</f>
        <v>0</v>
      </c>
      <c r="BF1017" s="145">
        <f>IF(N1017="snížená",J1017,0)</f>
        <v>0</v>
      </c>
      <c r="BG1017" s="145">
        <f>IF(N1017="zákl. přenesená",J1017,0)</f>
        <v>0</v>
      </c>
      <c r="BH1017" s="145">
        <f>IF(N1017="sníž. přenesená",J1017,0)</f>
        <v>0</v>
      </c>
      <c r="BI1017" s="145">
        <f>IF(N1017="nulová",J1017,0)</f>
        <v>0</v>
      </c>
      <c r="BJ1017" s="19" t="s">
        <v>77</v>
      </c>
      <c r="BK1017" s="145">
        <f>ROUND(I1017*H1017,2)</f>
        <v>0</v>
      </c>
      <c r="BL1017" s="19" t="s">
        <v>2635</v>
      </c>
      <c r="BM1017" s="144" t="s">
        <v>11619</v>
      </c>
    </row>
    <row r="1018" spans="2:65" s="1" customFormat="1">
      <c r="B1018" s="34"/>
      <c r="D1018" s="146" t="s">
        <v>222</v>
      </c>
      <c r="F1018" s="147" t="s">
        <v>11265</v>
      </c>
      <c r="I1018" s="148"/>
      <c r="L1018" s="34"/>
      <c r="M1018" s="149"/>
      <c r="T1018" s="55"/>
      <c r="AT1018" s="19" t="s">
        <v>222</v>
      </c>
      <c r="AU1018" s="19" t="s">
        <v>236</v>
      </c>
    </row>
    <row r="1019" spans="2:65" s="1" customFormat="1" ht="19.5">
      <c r="B1019" s="34"/>
      <c r="D1019" s="150" t="s">
        <v>224</v>
      </c>
      <c r="F1019" s="151" t="s">
        <v>8774</v>
      </c>
      <c r="I1019" s="148"/>
      <c r="L1019" s="34"/>
      <c r="M1019" s="149"/>
      <c r="T1019" s="55"/>
      <c r="AT1019" s="19" t="s">
        <v>224</v>
      </c>
      <c r="AU1019" s="19" t="s">
        <v>236</v>
      </c>
    </row>
    <row r="1020" spans="2:65" s="11" customFormat="1" ht="22.9" customHeight="1">
      <c r="B1020" s="121"/>
      <c r="D1020" s="122" t="s">
        <v>68</v>
      </c>
      <c r="E1020" s="131" t="s">
        <v>5145</v>
      </c>
      <c r="F1020" s="131" t="s">
        <v>5146</v>
      </c>
      <c r="I1020" s="124"/>
      <c r="J1020" s="132">
        <f>BK1020</f>
        <v>0</v>
      </c>
      <c r="L1020" s="121"/>
      <c r="M1020" s="126"/>
      <c r="P1020" s="127">
        <f>SUM(P1021:P1085)</f>
        <v>0</v>
      </c>
      <c r="R1020" s="127">
        <f>SUM(R1021:R1085)</f>
        <v>0.7905591999999998</v>
      </c>
      <c r="T1020" s="128">
        <f>SUM(T1021:T1085)</f>
        <v>0</v>
      </c>
      <c r="AR1020" s="122" t="s">
        <v>79</v>
      </c>
      <c r="AT1020" s="129" t="s">
        <v>68</v>
      </c>
      <c r="AU1020" s="129" t="s">
        <v>77</v>
      </c>
      <c r="AY1020" s="122" t="s">
        <v>212</v>
      </c>
      <c r="BK1020" s="130">
        <f>SUM(BK1021:BK1085)</f>
        <v>0</v>
      </c>
    </row>
    <row r="1021" spans="2:65" s="1" customFormat="1" ht="24.2" customHeight="1">
      <c r="B1021" s="34"/>
      <c r="C1021" s="133" t="s">
        <v>1751</v>
      </c>
      <c r="D1021" s="133" t="s">
        <v>215</v>
      </c>
      <c r="E1021" s="134" t="s">
        <v>11620</v>
      </c>
      <c r="F1021" s="135" t="s">
        <v>11621</v>
      </c>
      <c r="G1021" s="136" t="s">
        <v>624</v>
      </c>
      <c r="H1021" s="137">
        <v>1191</v>
      </c>
      <c r="I1021" s="138"/>
      <c r="J1021" s="139">
        <f>ROUND(I1021*H1021,2)</f>
        <v>0</v>
      </c>
      <c r="K1021" s="135" t="s">
        <v>219</v>
      </c>
      <c r="L1021" s="34"/>
      <c r="M1021" s="140" t="s">
        <v>19</v>
      </c>
      <c r="N1021" s="141" t="s">
        <v>40</v>
      </c>
      <c r="P1021" s="142">
        <f>O1021*H1021</f>
        <v>0</v>
      </c>
      <c r="Q1021" s="142">
        <v>1.3999999999999999E-4</v>
      </c>
      <c r="R1021" s="142">
        <f>Q1021*H1021</f>
        <v>0.16673999999999997</v>
      </c>
      <c r="S1021" s="142">
        <v>0</v>
      </c>
      <c r="T1021" s="143">
        <f>S1021*H1021</f>
        <v>0</v>
      </c>
      <c r="AR1021" s="144" t="s">
        <v>316</v>
      </c>
      <c r="AT1021" s="144" t="s">
        <v>215</v>
      </c>
      <c r="AU1021" s="144" t="s">
        <v>79</v>
      </c>
      <c r="AY1021" s="19" t="s">
        <v>212</v>
      </c>
      <c r="BE1021" s="145">
        <f>IF(N1021="základní",J1021,0)</f>
        <v>0</v>
      </c>
      <c r="BF1021" s="145">
        <f>IF(N1021="snížená",J1021,0)</f>
        <v>0</v>
      </c>
      <c r="BG1021" s="145">
        <f>IF(N1021="zákl. přenesená",J1021,0)</f>
        <v>0</v>
      </c>
      <c r="BH1021" s="145">
        <f>IF(N1021="sníž. přenesená",J1021,0)</f>
        <v>0</v>
      </c>
      <c r="BI1021" s="145">
        <f>IF(N1021="nulová",J1021,0)</f>
        <v>0</v>
      </c>
      <c r="BJ1021" s="19" t="s">
        <v>77</v>
      </c>
      <c r="BK1021" s="145">
        <f>ROUND(I1021*H1021,2)</f>
        <v>0</v>
      </c>
      <c r="BL1021" s="19" t="s">
        <v>316</v>
      </c>
      <c r="BM1021" s="144" t="s">
        <v>11622</v>
      </c>
    </row>
    <row r="1022" spans="2:65" s="1" customFormat="1">
      <c r="B1022" s="34"/>
      <c r="D1022" s="146" t="s">
        <v>222</v>
      </c>
      <c r="F1022" s="147" t="s">
        <v>11623</v>
      </c>
      <c r="I1022" s="148"/>
      <c r="L1022" s="34"/>
      <c r="M1022" s="149"/>
      <c r="T1022" s="55"/>
      <c r="AT1022" s="19" t="s">
        <v>222</v>
      </c>
      <c r="AU1022" s="19" t="s">
        <v>79</v>
      </c>
    </row>
    <row r="1023" spans="2:65" s="12" customFormat="1">
      <c r="B1023" s="152"/>
      <c r="D1023" s="150" t="s">
        <v>226</v>
      </c>
      <c r="E1023" s="153" t="s">
        <v>19</v>
      </c>
      <c r="F1023" s="154" t="s">
        <v>11624</v>
      </c>
      <c r="H1023" s="155">
        <v>1191</v>
      </c>
      <c r="I1023" s="156"/>
      <c r="L1023" s="152"/>
      <c r="M1023" s="157"/>
      <c r="T1023" s="158"/>
      <c r="AT1023" s="153" t="s">
        <v>226</v>
      </c>
      <c r="AU1023" s="153" t="s">
        <v>79</v>
      </c>
      <c r="AV1023" s="12" t="s">
        <v>79</v>
      </c>
      <c r="AW1023" s="12" t="s">
        <v>31</v>
      </c>
      <c r="AX1023" s="12" t="s">
        <v>77</v>
      </c>
      <c r="AY1023" s="153" t="s">
        <v>212</v>
      </c>
    </row>
    <row r="1024" spans="2:65" s="1" customFormat="1" ht="24.2" customHeight="1">
      <c r="B1024" s="34"/>
      <c r="C1024" s="133" t="s">
        <v>1757</v>
      </c>
      <c r="D1024" s="133" t="s">
        <v>215</v>
      </c>
      <c r="E1024" s="134" t="s">
        <v>11625</v>
      </c>
      <c r="F1024" s="135" t="s">
        <v>11626</v>
      </c>
      <c r="G1024" s="136" t="s">
        <v>624</v>
      </c>
      <c r="H1024" s="137">
        <v>77</v>
      </c>
      <c r="I1024" s="138"/>
      <c r="J1024" s="139">
        <f>ROUND(I1024*H1024,2)</f>
        <v>0</v>
      </c>
      <c r="K1024" s="135" t="s">
        <v>219</v>
      </c>
      <c r="L1024" s="34"/>
      <c r="M1024" s="140" t="s">
        <v>19</v>
      </c>
      <c r="N1024" s="141" t="s">
        <v>40</v>
      </c>
      <c r="P1024" s="142">
        <f>O1024*H1024</f>
        <v>0</v>
      </c>
      <c r="Q1024" s="142">
        <v>2.7999999999999998E-4</v>
      </c>
      <c r="R1024" s="142">
        <f>Q1024*H1024</f>
        <v>2.1559999999999999E-2</v>
      </c>
      <c r="S1024" s="142">
        <v>0</v>
      </c>
      <c r="T1024" s="143">
        <f>S1024*H1024</f>
        <v>0</v>
      </c>
      <c r="AR1024" s="144" t="s">
        <v>316</v>
      </c>
      <c r="AT1024" s="144" t="s">
        <v>215</v>
      </c>
      <c r="AU1024" s="144" t="s">
        <v>79</v>
      </c>
      <c r="AY1024" s="19" t="s">
        <v>212</v>
      </c>
      <c r="BE1024" s="145">
        <f>IF(N1024="základní",J1024,0)</f>
        <v>0</v>
      </c>
      <c r="BF1024" s="145">
        <f>IF(N1024="snížená",J1024,0)</f>
        <v>0</v>
      </c>
      <c r="BG1024" s="145">
        <f>IF(N1024="zákl. přenesená",J1024,0)</f>
        <v>0</v>
      </c>
      <c r="BH1024" s="145">
        <f>IF(N1024="sníž. přenesená",J1024,0)</f>
        <v>0</v>
      </c>
      <c r="BI1024" s="145">
        <f>IF(N1024="nulová",J1024,0)</f>
        <v>0</v>
      </c>
      <c r="BJ1024" s="19" t="s">
        <v>77</v>
      </c>
      <c r="BK1024" s="145">
        <f>ROUND(I1024*H1024,2)</f>
        <v>0</v>
      </c>
      <c r="BL1024" s="19" t="s">
        <v>316</v>
      </c>
      <c r="BM1024" s="144" t="s">
        <v>11627</v>
      </c>
    </row>
    <row r="1025" spans="2:65" s="1" customFormat="1">
      <c r="B1025" s="34"/>
      <c r="D1025" s="146" t="s">
        <v>222</v>
      </c>
      <c r="F1025" s="147" t="s">
        <v>11628</v>
      </c>
      <c r="I1025" s="148"/>
      <c r="L1025" s="34"/>
      <c r="M1025" s="149"/>
      <c r="T1025" s="55"/>
      <c r="AT1025" s="19" t="s">
        <v>222</v>
      </c>
      <c r="AU1025" s="19" t="s">
        <v>79</v>
      </c>
    </row>
    <row r="1026" spans="2:65" s="12" customFormat="1">
      <c r="B1026" s="152"/>
      <c r="D1026" s="150" t="s">
        <v>226</v>
      </c>
      <c r="E1026" s="153" t="s">
        <v>19</v>
      </c>
      <c r="F1026" s="154" t="s">
        <v>11629</v>
      </c>
      <c r="H1026" s="155">
        <v>77</v>
      </c>
      <c r="I1026" s="156"/>
      <c r="L1026" s="152"/>
      <c r="M1026" s="157"/>
      <c r="T1026" s="158"/>
      <c r="AT1026" s="153" t="s">
        <v>226</v>
      </c>
      <c r="AU1026" s="153" t="s">
        <v>79</v>
      </c>
      <c r="AV1026" s="12" t="s">
        <v>79</v>
      </c>
      <c r="AW1026" s="12" t="s">
        <v>31</v>
      </c>
      <c r="AX1026" s="12" t="s">
        <v>77</v>
      </c>
      <c r="AY1026" s="153" t="s">
        <v>212</v>
      </c>
    </row>
    <row r="1027" spans="2:65" s="1" customFormat="1" ht="24.2" customHeight="1">
      <c r="B1027" s="34"/>
      <c r="C1027" s="133" t="s">
        <v>1771</v>
      </c>
      <c r="D1027" s="133" t="s">
        <v>215</v>
      </c>
      <c r="E1027" s="134" t="s">
        <v>11630</v>
      </c>
      <c r="F1027" s="135" t="s">
        <v>11631</v>
      </c>
      <c r="G1027" s="136" t="s">
        <v>536</v>
      </c>
      <c r="H1027" s="137">
        <v>2902.3609999999999</v>
      </c>
      <c r="I1027" s="138"/>
      <c r="J1027" s="139">
        <f>ROUND(I1027*H1027,2)</f>
        <v>0</v>
      </c>
      <c r="K1027" s="135" t="s">
        <v>219</v>
      </c>
      <c r="L1027" s="34"/>
      <c r="M1027" s="140" t="s">
        <v>19</v>
      </c>
      <c r="N1027" s="141" t="s">
        <v>40</v>
      </c>
      <c r="P1027" s="142">
        <f>O1027*H1027</f>
        <v>0</v>
      </c>
      <c r="Q1027" s="142">
        <v>2.0000000000000002E-5</v>
      </c>
      <c r="R1027" s="142">
        <f>Q1027*H1027</f>
        <v>5.8047220000000004E-2</v>
      </c>
      <c r="S1027" s="142">
        <v>0</v>
      </c>
      <c r="T1027" s="143">
        <f>S1027*H1027</f>
        <v>0</v>
      </c>
      <c r="AR1027" s="144" t="s">
        <v>316</v>
      </c>
      <c r="AT1027" s="144" t="s">
        <v>215</v>
      </c>
      <c r="AU1027" s="144" t="s">
        <v>79</v>
      </c>
      <c r="AY1027" s="19" t="s">
        <v>212</v>
      </c>
      <c r="BE1027" s="145">
        <f>IF(N1027="základní",J1027,0)</f>
        <v>0</v>
      </c>
      <c r="BF1027" s="145">
        <f>IF(N1027="snížená",J1027,0)</f>
        <v>0</v>
      </c>
      <c r="BG1027" s="145">
        <f>IF(N1027="zákl. přenesená",J1027,0)</f>
        <v>0</v>
      </c>
      <c r="BH1027" s="145">
        <f>IF(N1027="sníž. přenesená",J1027,0)</f>
        <v>0</v>
      </c>
      <c r="BI1027" s="145">
        <f>IF(N1027="nulová",J1027,0)</f>
        <v>0</v>
      </c>
      <c r="BJ1027" s="19" t="s">
        <v>77</v>
      </c>
      <c r="BK1027" s="145">
        <f>ROUND(I1027*H1027,2)</f>
        <v>0</v>
      </c>
      <c r="BL1027" s="19" t="s">
        <v>316</v>
      </c>
      <c r="BM1027" s="144" t="s">
        <v>11632</v>
      </c>
    </row>
    <row r="1028" spans="2:65" s="1" customFormat="1">
      <c r="B1028" s="34"/>
      <c r="D1028" s="146" t="s">
        <v>222</v>
      </c>
      <c r="F1028" s="147" t="s">
        <v>11633</v>
      </c>
      <c r="I1028" s="148"/>
      <c r="L1028" s="34"/>
      <c r="M1028" s="149"/>
      <c r="T1028" s="55"/>
      <c r="AT1028" s="19" t="s">
        <v>222</v>
      </c>
      <c r="AU1028" s="19" t="s">
        <v>79</v>
      </c>
    </row>
    <row r="1029" spans="2:65" s="12" customFormat="1">
      <c r="B1029" s="152"/>
      <c r="D1029" s="150" t="s">
        <v>226</v>
      </c>
      <c r="E1029" s="153" t="s">
        <v>19</v>
      </c>
      <c r="F1029" s="154" t="s">
        <v>11634</v>
      </c>
      <c r="H1029" s="155">
        <v>2902.3609999999999</v>
      </c>
      <c r="I1029" s="156"/>
      <c r="L1029" s="152"/>
      <c r="M1029" s="157"/>
      <c r="T1029" s="158"/>
      <c r="AT1029" s="153" t="s">
        <v>226</v>
      </c>
      <c r="AU1029" s="153" t="s">
        <v>79</v>
      </c>
      <c r="AV1029" s="12" t="s">
        <v>79</v>
      </c>
      <c r="AW1029" s="12" t="s">
        <v>31</v>
      </c>
      <c r="AX1029" s="12" t="s">
        <v>77</v>
      </c>
      <c r="AY1029" s="153" t="s">
        <v>212</v>
      </c>
    </row>
    <row r="1030" spans="2:65" s="1" customFormat="1" ht="24.2" customHeight="1">
      <c r="B1030" s="34"/>
      <c r="C1030" s="133" t="s">
        <v>1784</v>
      </c>
      <c r="D1030" s="133" t="s">
        <v>215</v>
      </c>
      <c r="E1030" s="134" t="s">
        <v>11635</v>
      </c>
      <c r="F1030" s="135" t="s">
        <v>11636</v>
      </c>
      <c r="G1030" s="136" t="s">
        <v>536</v>
      </c>
      <c r="H1030" s="137">
        <v>333.3</v>
      </c>
      <c r="I1030" s="138"/>
      <c r="J1030" s="139">
        <f>ROUND(I1030*H1030,2)</f>
        <v>0</v>
      </c>
      <c r="K1030" s="135" t="s">
        <v>219</v>
      </c>
      <c r="L1030" s="34"/>
      <c r="M1030" s="140" t="s">
        <v>19</v>
      </c>
      <c r="N1030" s="141" t="s">
        <v>40</v>
      </c>
      <c r="P1030" s="142">
        <f>O1030*H1030</f>
        <v>0</v>
      </c>
      <c r="Q1030" s="142">
        <v>5.0000000000000002E-5</v>
      </c>
      <c r="R1030" s="142">
        <f>Q1030*H1030</f>
        <v>1.6665000000000003E-2</v>
      </c>
      <c r="S1030" s="142">
        <v>0</v>
      </c>
      <c r="T1030" s="143">
        <f>S1030*H1030</f>
        <v>0</v>
      </c>
      <c r="AR1030" s="144" t="s">
        <v>316</v>
      </c>
      <c r="AT1030" s="144" t="s">
        <v>215</v>
      </c>
      <c r="AU1030" s="144" t="s">
        <v>79</v>
      </c>
      <c r="AY1030" s="19" t="s">
        <v>212</v>
      </c>
      <c r="BE1030" s="145">
        <f>IF(N1030="základní",J1030,0)</f>
        <v>0</v>
      </c>
      <c r="BF1030" s="145">
        <f>IF(N1030="snížená",J1030,0)</f>
        <v>0</v>
      </c>
      <c r="BG1030" s="145">
        <f>IF(N1030="zákl. přenesená",J1030,0)</f>
        <v>0</v>
      </c>
      <c r="BH1030" s="145">
        <f>IF(N1030="sníž. přenesená",J1030,0)</f>
        <v>0</v>
      </c>
      <c r="BI1030" s="145">
        <f>IF(N1030="nulová",J1030,0)</f>
        <v>0</v>
      </c>
      <c r="BJ1030" s="19" t="s">
        <v>77</v>
      </c>
      <c r="BK1030" s="145">
        <f>ROUND(I1030*H1030,2)</f>
        <v>0</v>
      </c>
      <c r="BL1030" s="19" t="s">
        <v>316</v>
      </c>
      <c r="BM1030" s="144" t="s">
        <v>11637</v>
      </c>
    </row>
    <row r="1031" spans="2:65" s="1" customFormat="1">
      <c r="B1031" s="34"/>
      <c r="D1031" s="146" t="s">
        <v>222</v>
      </c>
      <c r="F1031" s="147" t="s">
        <v>11638</v>
      </c>
      <c r="I1031" s="148"/>
      <c r="L1031" s="34"/>
      <c r="M1031" s="149"/>
      <c r="T1031" s="55"/>
      <c r="AT1031" s="19" t="s">
        <v>222</v>
      </c>
      <c r="AU1031" s="19" t="s">
        <v>79</v>
      </c>
    </row>
    <row r="1032" spans="2:65" s="12" customFormat="1">
      <c r="B1032" s="152"/>
      <c r="D1032" s="150" t="s">
        <v>226</v>
      </c>
      <c r="E1032" s="153" t="s">
        <v>19</v>
      </c>
      <c r="F1032" s="154" t="s">
        <v>11639</v>
      </c>
      <c r="H1032" s="155">
        <v>333.3</v>
      </c>
      <c r="I1032" s="156"/>
      <c r="L1032" s="152"/>
      <c r="M1032" s="157"/>
      <c r="T1032" s="158"/>
      <c r="AT1032" s="153" t="s">
        <v>226</v>
      </c>
      <c r="AU1032" s="153" t="s">
        <v>79</v>
      </c>
      <c r="AV1032" s="12" t="s">
        <v>79</v>
      </c>
      <c r="AW1032" s="12" t="s">
        <v>31</v>
      </c>
      <c r="AX1032" s="12" t="s">
        <v>77</v>
      </c>
      <c r="AY1032" s="153" t="s">
        <v>212</v>
      </c>
    </row>
    <row r="1033" spans="2:65" s="1" customFormat="1" ht="24.2" customHeight="1">
      <c r="B1033" s="34"/>
      <c r="C1033" s="133" t="s">
        <v>1791</v>
      </c>
      <c r="D1033" s="133" t="s">
        <v>215</v>
      </c>
      <c r="E1033" s="134" t="s">
        <v>11640</v>
      </c>
      <c r="F1033" s="135" t="s">
        <v>11641</v>
      </c>
      <c r="G1033" s="136" t="s">
        <v>536</v>
      </c>
      <c r="H1033" s="137">
        <v>112.794</v>
      </c>
      <c r="I1033" s="138"/>
      <c r="J1033" s="139">
        <f>ROUND(I1033*H1033,2)</f>
        <v>0</v>
      </c>
      <c r="K1033" s="135" t="s">
        <v>219</v>
      </c>
      <c r="L1033" s="34"/>
      <c r="M1033" s="140" t="s">
        <v>19</v>
      </c>
      <c r="N1033" s="141" t="s">
        <v>40</v>
      </c>
      <c r="P1033" s="142">
        <f>O1033*H1033</f>
        <v>0</v>
      </c>
      <c r="Q1033" s="142">
        <v>6.9999999999999994E-5</v>
      </c>
      <c r="R1033" s="142">
        <f>Q1033*H1033</f>
        <v>7.8955799999999993E-3</v>
      </c>
      <c r="S1033" s="142">
        <v>0</v>
      </c>
      <c r="T1033" s="143">
        <f>S1033*H1033</f>
        <v>0</v>
      </c>
      <c r="AR1033" s="144" t="s">
        <v>316</v>
      </c>
      <c r="AT1033" s="144" t="s">
        <v>215</v>
      </c>
      <c r="AU1033" s="144" t="s">
        <v>79</v>
      </c>
      <c r="AY1033" s="19" t="s">
        <v>212</v>
      </c>
      <c r="BE1033" s="145">
        <f>IF(N1033="základní",J1033,0)</f>
        <v>0</v>
      </c>
      <c r="BF1033" s="145">
        <f>IF(N1033="snížená",J1033,0)</f>
        <v>0</v>
      </c>
      <c r="BG1033" s="145">
        <f>IF(N1033="zákl. přenesená",J1033,0)</f>
        <v>0</v>
      </c>
      <c r="BH1033" s="145">
        <f>IF(N1033="sníž. přenesená",J1033,0)</f>
        <v>0</v>
      </c>
      <c r="BI1033" s="145">
        <f>IF(N1033="nulová",J1033,0)</f>
        <v>0</v>
      </c>
      <c r="BJ1033" s="19" t="s">
        <v>77</v>
      </c>
      <c r="BK1033" s="145">
        <f>ROUND(I1033*H1033,2)</f>
        <v>0</v>
      </c>
      <c r="BL1033" s="19" t="s">
        <v>316</v>
      </c>
      <c r="BM1033" s="144" t="s">
        <v>11642</v>
      </c>
    </row>
    <row r="1034" spans="2:65" s="1" customFormat="1">
      <c r="B1034" s="34"/>
      <c r="D1034" s="146" t="s">
        <v>222</v>
      </c>
      <c r="F1034" s="147" t="s">
        <v>11643</v>
      </c>
      <c r="I1034" s="148"/>
      <c r="L1034" s="34"/>
      <c r="M1034" s="149"/>
      <c r="T1034" s="55"/>
      <c r="AT1034" s="19" t="s">
        <v>222</v>
      </c>
      <c r="AU1034" s="19" t="s">
        <v>79</v>
      </c>
    </row>
    <row r="1035" spans="2:65" s="12" customFormat="1">
      <c r="B1035" s="152"/>
      <c r="D1035" s="150" t="s">
        <v>226</v>
      </c>
      <c r="E1035" s="153" t="s">
        <v>19</v>
      </c>
      <c r="F1035" s="154" t="s">
        <v>11644</v>
      </c>
      <c r="H1035" s="155">
        <v>112.794</v>
      </c>
      <c r="I1035" s="156"/>
      <c r="L1035" s="152"/>
      <c r="M1035" s="157"/>
      <c r="T1035" s="158"/>
      <c r="AT1035" s="153" t="s">
        <v>226</v>
      </c>
      <c r="AU1035" s="153" t="s">
        <v>79</v>
      </c>
      <c r="AV1035" s="12" t="s">
        <v>79</v>
      </c>
      <c r="AW1035" s="12" t="s">
        <v>31</v>
      </c>
      <c r="AX1035" s="12" t="s">
        <v>77</v>
      </c>
      <c r="AY1035" s="153" t="s">
        <v>212</v>
      </c>
    </row>
    <row r="1036" spans="2:65" s="1" customFormat="1" ht="24.2" customHeight="1">
      <c r="B1036" s="34"/>
      <c r="C1036" s="133" t="s">
        <v>1805</v>
      </c>
      <c r="D1036" s="133" t="s">
        <v>215</v>
      </c>
      <c r="E1036" s="134" t="s">
        <v>11645</v>
      </c>
      <c r="F1036" s="135" t="s">
        <v>11646</v>
      </c>
      <c r="G1036" s="136" t="s">
        <v>536</v>
      </c>
      <c r="H1036" s="137">
        <v>24.178000000000001</v>
      </c>
      <c r="I1036" s="138"/>
      <c r="J1036" s="139">
        <f>ROUND(I1036*H1036,2)</f>
        <v>0</v>
      </c>
      <c r="K1036" s="135" t="s">
        <v>219</v>
      </c>
      <c r="L1036" s="34"/>
      <c r="M1036" s="140" t="s">
        <v>19</v>
      </c>
      <c r="N1036" s="141" t="s">
        <v>40</v>
      </c>
      <c r="P1036" s="142">
        <f>O1036*H1036</f>
        <v>0</v>
      </c>
      <c r="Q1036" s="142">
        <v>9.0000000000000006E-5</v>
      </c>
      <c r="R1036" s="142">
        <f>Q1036*H1036</f>
        <v>2.1760200000000003E-3</v>
      </c>
      <c r="S1036" s="142">
        <v>0</v>
      </c>
      <c r="T1036" s="143">
        <f>S1036*H1036</f>
        <v>0</v>
      </c>
      <c r="AR1036" s="144" t="s">
        <v>316</v>
      </c>
      <c r="AT1036" s="144" t="s">
        <v>215</v>
      </c>
      <c r="AU1036" s="144" t="s">
        <v>79</v>
      </c>
      <c r="AY1036" s="19" t="s">
        <v>212</v>
      </c>
      <c r="BE1036" s="145">
        <f>IF(N1036="základní",J1036,0)</f>
        <v>0</v>
      </c>
      <c r="BF1036" s="145">
        <f>IF(N1036="snížená",J1036,0)</f>
        <v>0</v>
      </c>
      <c r="BG1036" s="145">
        <f>IF(N1036="zákl. přenesená",J1036,0)</f>
        <v>0</v>
      </c>
      <c r="BH1036" s="145">
        <f>IF(N1036="sníž. přenesená",J1036,0)</f>
        <v>0</v>
      </c>
      <c r="BI1036" s="145">
        <f>IF(N1036="nulová",J1036,0)</f>
        <v>0</v>
      </c>
      <c r="BJ1036" s="19" t="s">
        <v>77</v>
      </c>
      <c r="BK1036" s="145">
        <f>ROUND(I1036*H1036,2)</f>
        <v>0</v>
      </c>
      <c r="BL1036" s="19" t="s">
        <v>316</v>
      </c>
      <c r="BM1036" s="144" t="s">
        <v>11647</v>
      </c>
    </row>
    <row r="1037" spans="2:65" s="1" customFormat="1">
      <c r="B1037" s="34"/>
      <c r="D1037" s="146" t="s">
        <v>222</v>
      </c>
      <c r="F1037" s="147" t="s">
        <v>11648</v>
      </c>
      <c r="I1037" s="148"/>
      <c r="L1037" s="34"/>
      <c r="M1037" s="149"/>
      <c r="T1037" s="55"/>
      <c r="AT1037" s="19" t="s">
        <v>222</v>
      </c>
      <c r="AU1037" s="19" t="s">
        <v>79</v>
      </c>
    </row>
    <row r="1038" spans="2:65" s="12" customFormat="1">
      <c r="B1038" s="152"/>
      <c r="D1038" s="150" t="s">
        <v>226</v>
      </c>
      <c r="E1038" s="153" t="s">
        <v>19</v>
      </c>
      <c r="F1038" s="154" t="s">
        <v>11649</v>
      </c>
      <c r="H1038" s="155">
        <v>24.178000000000001</v>
      </c>
      <c r="I1038" s="156"/>
      <c r="L1038" s="152"/>
      <c r="M1038" s="157"/>
      <c r="T1038" s="158"/>
      <c r="AT1038" s="153" t="s">
        <v>226</v>
      </c>
      <c r="AU1038" s="153" t="s">
        <v>79</v>
      </c>
      <c r="AV1038" s="12" t="s">
        <v>79</v>
      </c>
      <c r="AW1038" s="12" t="s">
        <v>31</v>
      </c>
      <c r="AX1038" s="12" t="s">
        <v>77</v>
      </c>
      <c r="AY1038" s="153" t="s">
        <v>212</v>
      </c>
    </row>
    <row r="1039" spans="2:65" s="1" customFormat="1" ht="24.2" customHeight="1">
      <c r="B1039" s="34"/>
      <c r="C1039" s="133" t="s">
        <v>1812</v>
      </c>
      <c r="D1039" s="133" t="s">
        <v>215</v>
      </c>
      <c r="E1039" s="134" t="s">
        <v>11650</v>
      </c>
      <c r="F1039" s="135" t="s">
        <v>11651</v>
      </c>
      <c r="G1039" s="136" t="s">
        <v>495</v>
      </c>
      <c r="H1039" s="137">
        <v>22.061</v>
      </c>
      <c r="I1039" s="138"/>
      <c r="J1039" s="139">
        <f>ROUND(I1039*H1039,2)</f>
        <v>0</v>
      </c>
      <c r="K1039" s="135" t="s">
        <v>219</v>
      </c>
      <c r="L1039" s="34"/>
      <c r="M1039" s="140" t="s">
        <v>19</v>
      </c>
      <c r="N1039" s="141" t="s">
        <v>40</v>
      </c>
      <c r="P1039" s="142">
        <f>O1039*H1039</f>
        <v>0</v>
      </c>
      <c r="Q1039" s="142">
        <v>1.3999999999999999E-4</v>
      </c>
      <c r="R1039" s="142">
        <f>Q1039*H1039</f>
        <v>3.0885399999999999E-3</v>
      </c>
      <c r="S1039" s="142">
        <v>0</v>
      </c>
      <c r="T1039" s="143">
        <f>S1039*H1039</f>
        <v>0</v>
      </c>
      <c r="AR1039" s="144" t="s">
        <v>316</v>
      </c>
      <c r="AT1039" s="144" t="s">
        <v>215</v>
      </c>
      <c r="AU1039" s="144" t="s">
        <v>79</v>
      </c>
      <c r="AY1039" s="19" t="s">
        <v>212</v>
      </c>
      <c r="BE1039" s="145">
        <f>IF(N1039="základní",J1039,0)</f>
        <v>0</v>
      </c>
      <c r="BF1039" s="145">
        <f>IF(N1039="snížená",J1039,0)</f>
        <v>0</v>
      </c>
      <c r="BG1039" s="145">
        <f>IF(N1039="zákl. přenesená",J1039,0)</f>
        <v>0</v>
      </c>
      <c r="BH1039" s="145">
        <f>IF(N1039="sníž. přenesená",J1039,0)</f>
        <v>0</v>
      </c>
      <c r="BI1039" s="145">
        <f>IF(N1039="nulová",J1039,0)</f>
        <v>0</v>
      </c>
      <c r="BJ1039" s="19" t="s">
        <v>77</v>
      </c>
      <c r="BK1039" s="145">
        <f>ROUND(I1039*H1039,2)</f>
        <v>0</v>
      </c>
      <c r="BL1039" s="19" t="s">
        <v>316</v>
      </c>
      <c r="BM1039" s="144" t="s">
        <v>11652</v>
      </c>
    </row>
    <row r="1040" spans="2:65" s="1" customFormat="1">
      <c r="B1040" s="34"/>
      <c r="D1040" s="146" t="s">
        <v>222</v>
      </c>
      <c r="F1040" s="147" t="s">
        <v>11653</v>
      </c>
      <c r="I1040" s="148"/>
      <c r="L1040" s="34"/>
      <c r="M1040" s="149"/>
      <c r="T1040" s="55"/>
      <c r="AT1040" s="19" t="s">
        <v>222</v>
      </c>
      <c r="AU1040" s="19" t="s">
        <v>79</v>
      </c>
    </row>
    <row r="1041" spans="2:65" s="12" customFormat="1">
      <c r="B1041" s="152"/>
      <c r="D1041" s="150" t="s">
        <v>226</v>
      </c>
      <c r="E1041" s="153" t="s">
        <v>19</v>
      </c>
      <c r="F1041" s="154" t="s">
        <v>11654</v>
      </c>
      <c r="H1041" s="155">
        <v>22.061</v>
      </c>
      <c r="I1041" s="156"/>
      <c r="L1041" s="152"/>
      <c r="M1041" s="157"/>
      <c r="T1041" s="158"/>
      <c r="AT1041" s="153" t="s">
        <v>226</v>
      </c>
      <c r="AU1041" s="153" t="s">
        <v>79</v>
      </c>
      <c r="AV1041" s="12" t="s">
        <v>79</v>
      </c>
      <c r="AW1041" s="12" t="s">
        <v>31</v>
      </c>
      <c r="AX1041" s="12" t="s">
        <v>77</v>
      </c>
      <c r="AY1041" s="153" t="s">
        <v>212</v>
      </c>
    </row>
    <row r="1042" spans="2:65" s="1" customFormat="1" ht="16.5" customHeight="1">
      <c r="B1042" s="34"/>
      <c r="C1042" s="133" t="s">
        <v>1818</v>
      </c>
      <c r="D1042" s="133" t="s">
        <v>215</v>
      </c>
      <c r="E1042" s="134" t="s">
        <v>11655</v>
      </c>
      <c r="F1042" s="135" t="s">
        <v>11656</v>
      </c>
      <c r="G1042" s="136" t="s">
        <v>624</v>
      </c>
      <c r="H1042" s="137">
        <v>1191</v>
      </c>
      <c r="I1042" s="138"/>
      <c r="J1042" s="139">
        <f>ROUND(I1042*H1042,2)</f>
        <v>0</v>
      </c>
      <c r="K1042" s="135" t="s">
        <v>219</v>
      </c>
      <c r="L1042" s="34"/>
      <c r="M1042" s="140" t="s">
        <v>19</v>
      </c>
      <c r="N1042" s="141" t="s">
        <v>40</v>
      </c>
      <c r="P1042" s="142">
        <f>O1042*H1042</f>
        <v>0</v>
      </c>
      <c r="Q1042" s="142">
        <v>1.2999999999999999E-4</v>
      </c>
      <c r="R1042" s="142">
        <f>Q1042*H1042</f>
        <v>0.15483</v>
      </c>
      <c r="S1042" s="142">
        <v>0</v>
      </c>
      <c r="T1042" s="143">
        <f>S1042*H1042</f>
        <v>0</v>
      </c>
      <c r="AR1042" s="144" t="s">
        <v>316</v>
      </c>
      <c r="AT1042" s="144" t="s">
        <v>215</v>
      </c>
      <c r="AU1042" s="144" t="s">
        <v>79</v>
      </c>
      <c r="AY1042" s="19" t="s">
        <v>212</v>
      </c>
      <c r="BE1042" s="145">
        <f>IF(N1042="základní",J1042,0)</f>
        <v>0</v>
      </c>
      <c r="BF1042" s="145">
        <f>IF(N1042="snížená",J1042,0)</f>
        <v>0</v>
      </c>
      <c r="BG1042" s="145">
        <f>IF(N1042="zákl. přenesená",J1042,0)</f>
        <v>0</v>
      </c>
      <c r="BH1042" s="145">
        <f>IF(N1042="sníž. přenesená",J1042,0)</f>
        <v>0</v>
      </c>
      <c r="BI1042" s="145">
        <f>IF(N1042="nulová",J1042,0)</f>
        <v>0</v>
      </c>
      <c r="BJ1042" s="19" t="s">
        <v>77</v>
      </c>
      <c r="BK1042" s="145">
        <f>ROUND(I1042*H1042,2)</f>
        <v>0</v>
      </c>
      <c r="BL1042" s="19" t="s">
        <v>316</v>
      </c>
      <c r="BM1042" s="144" t="s">
        <v>11657</v>
      </c>
    </row>
    <row r="1043" spans="2:65" s="1" customFormat="1">
      <c r="B1043" s="34"/>
      <c r="D1043" s="146" t="s">
        <v>222</v>
      </c>
      <c r="F1043" s="147" t="s">
        <v>11658</v>
      </c>
      <c r="I1043" s="148"/>
      <c r="L1043" s="34"/>
      <c r="M1043" s="149"/>
      <c r="T1043" s="55"/>
      <c r="AT1043" s="19" t="s">
        <v>222</v>
      </c>
      <c r="AU1043" s="19" t="s">
        <v>79</v>
      </c>
    </row>
    <row r="1044" spans="2:65" s="12" customFormat="1">
      <c r="B1044" s="152"/>
      <c r="D1044" s="150" t="s">
        <v>226</v>
      </c>
      <c r="E1044" s="153" t="s">
        <v>19</v>
      </c>
      <c r="F1044" s="154" t="s">
        <v>11624</v>
      </c>
      <c r="H1044" s="155">
        <v>1191</v>
      </c>
      <c r="I1044" s="156"/>
      <c r="L1044" s="152"/>
      <c r="M1044" s="157"/>
      <c r="T1044" s="158"/>
      <c r="AT1044" s="153" t="s">
        <v>226</v>
      </c>
      <c r="AU1044" s="153" t="s">
        <v>79</v>
      </c>
      <c r="AV1044" s="12" t="s">
        <v>79</v>
      </c>
      <c r="AW1044" s="12" t="s">
        <v>31</v>
      </c>
      <c r="AX1044" s="12" t="s">
        <v>77</v>
      </c>
      <c r="AY1044" s="153" t="s">
        <v>212</v>
      </c>
    </row>
    <row r="1045" spans="2:65" s="1" customFormat="1" ht="21.75" customHeight="1">
      <c r="B1045" s="34"/>
      <c r="C1045" s="133" t="s">
        <v>1824</v>
      </c>
      <c r="D1045" s="133" t="s">
        <v>215</v>
      </c>
      <c r="E1045" s="134" t="s">
        <v>11659</v>
      </c>
      <c r="F1045" s="135" t="s">
        <v>11660</v>
      </c>
      <c r="G1045" s="136" t="s">
        <v>624</v>
      </c>
      <c r="H1045" s="137">
        <v>77</v>
      </c>
      <c r="I1045" s="138"/>
      <c r="J1045" s="139">
        <f>ROUND(I1045*H1045,2)</f>
        <v>0</v>
      </c>
      <c r="K1045" s="135" t="s">
        <v>219</v>
      </c>
      <c r="L1045" s="34"/>
      <c r="M1045" s="140" t="s">
        <v>19</v>
      </c>
      <c r="N1045" s="141" t="s">
        <v>40</v>
      </c>
      <c r="P1045" s="142">
        <f>O1045*H1045</f>
        <v>0</v>
      </c>
      <c r="Q1045" s="142">
        <v>2.5999999999999998E-4</v>
      </c>
      <c r="R1045" s="142">
        <f>Q1045*H1045</f>
        <v>2.002E-2</v>
      </c>
      <c r="S1045" s="142">
        <v>0</v>
      </c>
      <c r="T1045" s="143">
        <f>S1045*H1045</f>
        <v>0</v>
      </c>
      <c r="AR1045" s="144" t="s">
        <v>316</v>
      </c>
      <c r="AT1045" s="144" t="s">
        <v>215</v>
      </c>
      <c r="AU1045" s="144" t="s">
        <v>79</v>
      </c>
      <c r="AY1045" s="19" t="s">
        <v>212</v>
      </c>
      <c r="BE1045" s="145">
        <f>IF(N1045="základní",J1045,0)</f>
        <v>0</v>
      </c>
      <c r="BF1045" s="145">
        <f>IF(N1045="snížená",J1045,0)</f>
        <v>0</v>
      </c>
      <c r="BG1045" s="145">
        <f>IF(N1045="zákl. přenesená",J1045,0)</f>
        <v>0</v>
      </c>
      <c r="BH1045" s="145">
        <f>IF(N1045="sníž. přenesená",J1045,0)</f>
        <v>0</v>
      </c>
      <c r="BI1045" s="145">
        <f>IF(N1045="nulová",J1045,0)</f>
        <v>0</v>
      </c>
      <c r="BJ1045" s="19" t="s">
        <v>77</v>
      </c>
      <c r="BK1045" s="145">
        <f>ROUND(I1045*H1045,2)</f>
        <v>0</v>
      </c>
      <c r="BL1045" s="19" t="s">
        <v>316</v>
      </c>
      <c r="BM1045" s="144" t="s">
        <v>11661</v>
      </c>
    </row>
    <row r="1046" spans="2:65" s="1" customFormat="1">
      <c r="B1046" s="34"/>
      <c r="D1046" s="146" t="s">
        <v>222</v>
      </c>
      <c r="F1046" s="147" t="s">
        <v>11662</v>
      </c>
      <c r="I1046" s="148"/>
      <c r="L1046" s="34"/>
      <c r="M1046" s="149"/>
      <c r="T1046" s="55"/>
      <c r="AT1046" s="19" t="s">
        <v>222</v>
      </c>
      <c r="AU1046" s="19" t="s">
        <v>79</v>
      </c>
    </row>
    <row r="1047" spans="2:65" s="12" customFormat="1">
      <c r="B1047" s="152"/>
      <c r="D1047" s="150" t="s">
        <v>226</v>
      </c>
      <c r="E1047" s="153" t="s">
        <v>19</v>
      </c>
      <c r="F1047" s="154" t="s">
        <v>11629</v>
      </c>
      <c r="H1047" s="155">
        <v>77</v>
      </c>
      <c r="I1047" s="156"/>
      <c r="L1047" s="152"/>
      <c r="M1047" s="157"/>
      <c r="T1047" s="158"/>
      <c r="AT1047" s="153" t="s">
        <v>226</v>
      </c>
      <c r="AU1047" s="153" t="s">
        <v>79</v>
      </c>
      <c r="AV1047" s="12" t="s">
        <v>79</v>
      </c>
      <c r="AW1047" s="12" t="s">
        <v>31</v>
      </c>
      <c r="AX1047" s="12" t="s">
        <v>77</v>
      </c>
      <c r="AY1047" s="153" t="s">
        <v>212</v>
      </c>
    </row>
    <row r="1048" spans="2:65" s="1" customFormat="1" ht="16.5" customHeight="1">
      <c r="B1048" s="34"/>
      <c r="C1048" s="133" t="s">
        <v>1833</v>
      </c>
      <c r="D1048" s="133" t="s">
        <v>215</v>
      </c>
      <c r="E1048" s="134" t="s">
        <v>11663</v>
      </c>
      <c r="F1048" s="135" t="s">
        <v>11664</v>
      </c>
      <c r="G1048" s="136" t="s">
        <v>536</v>
      </c>
      <c r="H1048" s="137">
        <v>2902.3609999999999</v>
      </c>
      <c r="I1048" s="138"/>
      <c r="J1048" s="139">
        <f>ROUND(I1048*H1048,2)</f>
        <v>0</v>
      </c>
      <c r="K1048" s="135" t="s">
        <v>219</v>
      </c>
      <c r="L1048" s="34"/>
      <c r="M1048" s="140" t="s">
        <v>19</v>
      </c>
      <c r="N1048" s="141" t="s">
        <v>40</v>
      </c>
      <c r="P1048" s="142">
        <f>O1048*H1048</f>
        <v>0</v>
      </c>
      <c r="Q1048" s="142">
        <v>2.0000000000000002E-5</v>
      </c>
      <c r="R1048" s="142">
        <f>Q1048*H1048</f>
        <v>5.8047220000000004E-2</v>
      </c>
      <c r="S1048" s="142">
        <v>0</v>
      </c>
      <c r="T1048" s="143">
        <f>S1048*H1048</f>
        <v>0</v>
      </c>
      <c r="AR1048" s="144" t="s">
        <v>316</v>
      </c>
      <c r="AT1048" s="144" t="s">
        <v>215</v>
      </c>
      <c r="AU1048" s="144" t="s">
        <v>79</v>
      </c>
      <c r="AY1048" s="19" t="s">
        <v>212</v>
      </c>
      <c r="BE1048" s="145">
        <f>IF(N1048="základní",J1048,0)</f>
        <v>0</v>
      </c>
      <c r="BF1048" s="145">
        <f>IF(N1048="snížená",J1048,0)</f>
        <v>0</v>
      </c>
      <c r="BG1048" s="145">
        <f>IF(N1048="zákl. přenesená",J1048,0)</f>
        <v>0</v>
      </c>
      <c r="BH1048" s="145">
        <f>IF(N1048="sníž. přenesená",J1048,0)</f>
        <v>0</v>
      </c>
      <c r="BI1048" s="145">
        <f>IF(N1048="nulová",J1048,0)</f>
        <v>0</v>
      </c>
      <c r="BJ1048" s="19" t="s">
        <v>77</v>
      </c>
      <c r="BK1048" s="145">
        <f>ROUND(I1048*H1048,2)</f>
        <v>0</v>
      </c>
      <c r="BL1048" s="19" t="s">
        <v>316</v>
      </c>
      <c r="BM1048" s="144" t="s">
        <v>11665</v>
      </c>
    </row>
    <row r="1049" spans="2:65" s="1" customFormat="1">
      <c r="B1049" s="34"/>
      <c r="D1049" s="146" t="s">
        <v>222</v>
      </c>
      <c r="F1049" s="147" t="s">
        <v>11666</v>
      </c>
      <c r="I1049" s="148"/>
      <c r="L1049" s="34"/>
      <c r="M1049" s="149"/>
      <c r="T1049" s="55"/>
      <c r="AT1049" s="19" t="s">
        <v>222</v>
      </c>
      <c r="AU1049" s="19" t="s">
        <v>79</v>
      </c>
    </row>
    <row r="1050" spans="2:65" s="12" customFormat="1">
      <c r="B1050" s="152"/>
      <c r="D1050" s="150" t="s">
        <v>226</v>
      </c>
      <c r="E1050" s="153" t="s">
        <v>19</v>
      </c>
      <c r="F1050" s="154" t="s">
        <v>11634</v>
      </c>
      <c r="H1050" s="155">
        <v>2902.3609999999999</v>
      </c>
      <c r="I1050" s="156"/>
      <c r="L1050" s="152"/>
      <c r="M1050" s="157"/>
      <c r="T1050" s="158"/>
      <c r="AT1050" s="153" t="s">
        <v>226</v>
      </c>
      <c r="AU1050" s="153" t="s">
        <v>79</v>
      </c>
      <c r="AV1050" s="12" t="s">
        <v>79</v>
      </c>
      <c r="AW1050" s="12" t="s">
        <v>31</v>
      </c>
      <c r="AX1050" s="12" t="s">
        <v>77</v>
      </c>
      <c r="AY1050" s="153" t="s">
        <v>212</v>
      </c>
    </row>
    <row r="1051" spans="2:65" s="1" customFormat="1" ht="16.5" customHeight="1">
      <c r="B1051" s="34"/>
      <c r="C1051" s="133" t="s">
        <v>1844</v>
      </c>
      <c r="D1051" s="133" t="s">
        <v>215</v>
      </c>
      <c r="E1051" s="134" t="s">
        <v>11667</v>
      </c>
      <c r="F1051" s="135" t="s">
        <v>11668</v>
      </c>
      <c r="G1051" s="136" t="s">
        <v>536</v>
      </c>
      <c r="H1051" s="137">
        <v>333.3</v>
      </c>
      <c r="I1051" s="138"/>
      <c r="J1051" s="139">
        <f>ROUND(I1051*H1051,2)</f>
        <v>0</v>
      </c>
      <c r="K1051" s="135" t="s">
        <v>219</v>
      </c>
      <c r="L1051" s="34"/>
      <c r="M1051" s="140" t="s">
        <v>19</v>
      </c>
      <c r="N1051" s="141" t="s">
        <v>40</v>
      </c>
      <c r="P1051" s="142">
        <f>O1051*H1051</f>
        <v>0</v>
      </c>
      <c r="Q1051" s="142">
        <v>4.0000000000000003E-5</v>
      </c>
      <c r="R1051" s="142">
        <f>Q1051*H1051</f>
        <v>1.3332000000000002E-2</v>
      </c>
      <c r="S1051" s="142">
        <v>0</v>
      </c>
      <c r="T1051" s="143">
        <f>S1051*H1051</f>
        <v>0</v>
      </c>
      <c r="AR1051" s="144" t="s">
        <v>316</v>
      </c>
      <c r="AT1051" s="144" t="s">
        <v>215</v>
      </c>
      <c r="AU1051" s="144" t="s">
        <v>79</v>
      </c>
      <c r="AY1051" s="19" t="s">
        <v>212</v>
      </c>
      <c r="BE1051" s="145">
        <f>IF(N1051="základní",J1051,0)</f>
        <v>0</v>
      </c>
      <c r="BF1051" s="145">
        <f>IF(N1051="snížená",J1051,0)</f>
        <v>0</v>
      </c>
      <c r="BG1051" s="145">
        <f>IF(N1051="zákl. přenesená",J1051,0)</f>
        <v>0</v>
      </c>
      <c r="BH1051" s="145">
        <f>IF(N1051="sníž. přenesená",J1051,0)</f>
        <v>0</v>
      </c>
      <c r="BI1051" s="145">
        <f>IF(N1051="nulová",J1051,0)</f>
        <v>0</v>
      </c>
      <c r="BJ1051" s="19" t="s">
        <v>77</v>
      </c>
      <c r="BK1051" s="145">
        <f>ROUND(I1051*H1051,2)</f>
        <v>0</v>
      </c>
      <c r="BL1051" s="19" t="s">
        <v>316</v>
      </c>
      <c r="BM1051" s="144" t="s">
        <v>11669</v>
      </c>
    </row>
    <row r="1052" spans="2:65" s="1" customFormat="1">
      <c r="B1052" s="34"/>
      <c r="D1052" s="146" t="s">
        <v>222</v>
      </c>
      <c r="F1052" s="147" t="s">
        <v>11670</v>
      </c>
      <c r="I1052" s="148"/>
      <c r="L1052" s="34"/>
      <c r="M1052" s="149"/>
      <c r="T1052" s="55"/>
      <c r="AT1052" s="19" t="s">
        <v>222</v>
      </c>
      <c r="AU1052" s="19" t="s">
        <v>79</v>
      </c>
    </row>
    <row r="1053" spans="2:65" s="12" customFormat="1">
      <c r="B1053" s="152"/>
      <c r="D1053" s="150" t="s">
        <v>226</v>
      </c>
      <c r="E1053" s="153" t="s">
        <v>19</v>
      </c>
      <c r="F1053" s="154" t="s">
        <v>11639</v>
      </c>
      <c r="H1053" s="155">
        <v>333.3</v>
      </c>
      <c r="I1053" s="156"/>
      <c r="L1053" s="152"/>
      <c r="M1053" s="157"/>
      <c r="T1053" s="158"/>
      <c r="AT1053" s="153" t="s">
        <v>226</v>
      </c>
      <c r="AU1053" s="153" t="s">
        <v>79</v>
      </c>
      <c r="AV1053" s="12" t="s">
        <v>79</v>
      </c>
      <c r="AW1053" s="12" t="s">
        <v>31</v>
      </c>
      <c r="AX1053" s="12" t="s">
        <v>77</v>
      </c>
      <c r="AY1053" s="153" t="s">
        <v>212</v>
      </c>
    </row>
    <row r="1054" spans="2:65" s="1" customFormat="1" ht="21.75" customHeight="1">
      <c r="B1054" s="34"/>
      <c r="C1054" s="133" t="s">
        <v>1851</v>
      </c>
      <c r="D1054" s="133" t="s">
        <v>215</v>
      </c>
      <c r="E1054" s="134" t="s">
        <v>11671</v>
      </c>
      <c r="F1054" s="135" t="s">
        <v>11672</v>
      </c>
      <c r="G1054" s="136" t="s">
        <v>536</v>
      </c>
      <c r="H1054" s="137">
        <v>112.794</v>
      </c>
      <c r="I1054" s="138"/>
      <c r="J1054" s="139">
        <f>ROUND(I1054*H1054,2)</f>
        <v>0</v>
      </c>
      <c r="K1054" s="135" t="s">
        <v>219</v>
      </c>
      <c r="L1054" s="34"/>
      <c r="M1054" s="140" t="s">
        <v>19</v>
      </c>
      <c r="N1054" s="141" t="s">
        <v>40</v>
      </c>
      <c r="P1054" s="142">
        <f>O1054*H1054</f>
        <v>0</v>
      </c>
      <c r="Q1054" s="142">
        <v>6.0000000000000002E-5</v>
      </c>
      <c r="R1054" s="142">
        <f>Q1054*H1054</f>
        <v>6.7676400000000001E-3</v>
      </c>
      <c r="S1054" s="142">
        <v>0</v>
      </c>
      <c r="T1054" s="143">
        <f>S1054*H1054</f>
        <v>0</v>
      </c>
      <c r="AR1054" s="144" t="s">
        <v>316</v>
      </c>
      <c r="AT1054" s="144" t="s">
        <v>215</v>
      </c>
      <c r="AU1054" s="144" t="s">
        <v>79</v>
      </c>
      <c r="AY1054" s="19" t="s">
        <v>212</v>
      </c>
      <c r="BE1054" s="145">
        <f>IF(N1054="základní",J1054,0)</f>
        <v>0</v>
      </c>
      <c r="BF1054" s="145">
        <f>IF(N1054="snížená",J1054,0)</f>
        <v>0</v>
      </c>
      <c r="BG1054" s="145">
        <f>IF(N1054="zákl. přenesená",J1054,0)</f>
        <v>0</v>
      </c>
      <c r="BH1054" s="145">
        <f>IF(N1054="sníž. přenesená",J1054,0)</f>
        <v>0</v>
      </c>
      <c r="BI1054" s="145">
        <f>IF(N1054="nulová",J1054,0)</f>
        <v>0</v>
      </c>
      <c r="BJ1054" s="19" t="s">
        <v>77</v>
      </c>
      <c r="BK1054" s="145">
        <f>ROUND(I1054*H1054,2)</f>
        <v>0</v>
      </c>
      <c r="BL1054" s="19" t="s">
        <v>316</v>
      </c>
      <c r="BM1054" s="144" t="s">
        <v>11673</v>
      </c>
    </row>
    <row r="1055" spans="2:65" s="1" customFormat="1">
      <c r="B1055" s="34"/>
      <c r="D1055" s="146" t="s">
        <v>222</v>
      </c>
      <c r="F1055" s="147" t="s">
        <v>11674</v>
      </c>
      <c r="I1055" s="148"/>
      <c r="L1055" s="34"/>
      <c r="M1055" s="149"/>
      <c r="T1055" s="55"/>
      <c r="AT1055" s="19" t="s">
        <v>222</v>
      </c>
      <c r="AU1055" s="19" t="s">
        <v>79</v>
      </c>
    </row>
    <row r="1056" spans="2:65" s="12" customFormat="1">
      <c r="B1056" s="152"/>
      <c r="D1056" s="150" t="s">
        <v>226</v>
      </c>
      <c r="E1056" s="153" t="s">
        <v>19</v>
      </c>
      <c r="F1056" s="154" t="s">
        <v>11644</v>
      </c>
      <c r="H1056" s="155">
        <v>112.794</v>
      </c>
      <c r="I1056" s="156"/>
      <c r="L1056" s="152"/>
      <c r="M1056" s="157"/>
      <c r="T1056" s="158"/>
      <c r="AT1056" s="153" t="s">
        <v>226</v>
      </c>
      <c r="AU1056" s="153" t="s">
        <v>79</v>
      </c>
      <c r="AV1056" s="12" t="s">
        <v>79</v>
      </c>
      <c r="AW1056" s="12" t="s">
        <v>31</v>
      </c>
      <c r="AX1056" s="12" t="s">
        <v>77</v>
      </c>
      <c r="AY1056" s="153" t="s">
        <v>212</v>
      </c>
    </row>
    <row r="1057" spans="2:65" s="1" customFormat="1" ht="21.75" customHeight="1">
      <c r="B1057" s="34"/>
      <c r="C1057" s="133" t="s">
        <v>1858</v>
      </c>
      <c r="D1057" s="133" t="s">
        <v>215</v>
      </c>
      <c r="E1057" s="134" t="s">
        <v>11675</v>
      </c>
      <c r="F1057" s="135" t="s">
        <v>11676</v>
      </c>
      <c r="G1057" s="136" t="s">
        <v>536</v>
      </c>
      <c r="H1057" s="137">
        <v>24.178000000000001</v>
      </c>
      <c r="I1057" s="138"/>
      <c r="J1057" s="139">
        <f>ROUND(I1057*H1057,2)</f>
        <v>0</v>
      </c>
      <c r="K1057" s="135" t="s">
        <v>219</v>
      </c>
      <c r="L1057" s="34"/>
      <c r="M1057" s="140" t="s">
        <v>19</v>
      </c>
      <c r="N1057" s="141" t="s">
        <v>40</v>
      </c>
      <c r="P1057" s="142">
        <f>O1057*H1057</f>
        <v>0</v>
      </c>
      <c r="Q1057" s="142">
        <v>8.0000000000000007E-5</v>
      </c>
      <c r="R1057" s="142">
        <f>Q1057*H1057</f>
        <v>1.9342400000000003E-3</v>
      </c>
      <c r="S1057" s="142">
        <v>0</v>
      </c>
      <c r="T1057" s="143">
        <f>S1057*H1057</f>
        <v>0</v>
      </c>
      <c r="AR1057" s="144" t="s">
        <v>316</v>
      </c>
      <c r="AT1057" s="144" t="s">
        <v>215</v>
      </c>
      <c r="AU1057" s="144" t="s">
        <v>79</v>
      </c>
      <c r="AY1057" s="19" t="s">
        <v>212</v>
      </c>
      <c r="BE1057" s="145">
        <f>IF(N1057="základní",J1057,0)</f>
        <v>0</v>
      </c>
      <c r="BF1057" s="145">
        <f>IF(N1057="snížená",J1057,0)</f>
        <v>0</v>
      </c>
      <c r="BG1057" s="145">
        <f>IF(N1057="zákl. přenesená",J1057,0)</f>
        <v>0</v>
      </c>
      <c r="BH1057" s="145">
        <f>IF(N1057="sníž. přenesená",J1057,0)</f>
        <v>0</v>
      </c>
      <c r="BI1057" s="145">
        <f>IF(N1057="nulová",J1057,0)</f>
        <v>0</v>
      </c>
      <c r="BJ1057" s="19" t="s">
        <v>77</v>
      </c>
      <c r="BK1057" s="145">
        <f>ROUND(I1057*H1057,2)</f>
        <v>0</v>
      </c>
      <c r="BL1057" s="19" t="s">
        <v>316</v>
      </c>
      <c r="BM1057" s="144" t="s">
        <v>11677</v>
      </c>
    </row>
    <row r="1058" spans="2:65" s="1" customFormat="1">
      <c r="B1058" s="34"/>
      <c r="D1058" s="146" t="s">
        <v>222</v>
      </c>
      <c r="F1058" s="147" t="s">
        <v>11678</v>
      </c>
      <c r="I1058" s="148"/>
      <c r="L1058" s="34"/>
      <c r="M1058" s="149"/>
      <c r="T1058" s="55"/>
      <c r="AT1058" s="19" t="s">
        <v>222</v>
      </c>
      <c r="AU1058" s="19" t="s">
        <v>79</v>
      </c>
    </row>
    <row r="1059" spans="2:65" s="12" customFormat="1">
      <c r="B1059" s="152"/>
      <c r="D1059" s="150" t="s">
        <v>226</v>
      </c>
      <c r="E1059" s="153" t="s">
        <v>19</v>
      </c>
      <c r="F1059" s="154" t="s">
        <v>11649</v>
      </c>
      <c r="H1059" s="155">
        <v>24.178000000000001</v>
      </c>
      <c r="I1059" s="156"/>
      <c r="L1059" s="152"/>
      <c r="M1059" s="157"/>
      <c r="T1059" s="158"/>
      <c r="AT1059" s="153" t="s">
        <v>226</v>
      </c>
      <c r="AU1059" s="153" t="s">
        <v>79</v>
      </c>
      <c r="AV1059" s="12" t="s">
        <v>79</v>
      </c>
      <c r="AW1059" s="12" t="s">
        <v>31</v>
      </c>
      <c r="AX1059" s="12" t="s">
        <v>77</v>
      </c>
      <c r="AY1059" s="153" t="s">
        <v>212</v>
      </c>
    </row>
    <row r="1060" spans="2:65" s="1" customFormat="1" ht="16.5" customHeight="1">
      <c r="B1060" s="34"/>
      <c r="C1060" s="133" t="s">
        <v>1864</v>
      </c>
      <c r="D1060" s="133" t="s">
        <v>215</v>
      </c>
      <c r="E1060" s="134" t="s">
        <v>11679</v>
      </c>
      <c r="F1060" s="135" t="s">
        <v>11680</v>
      </c>
      <c r="G1060" s="136" t="s">
        <v>495</v>
      </c>
      <c r="H1060" s="137">
        <v>22.061</v>
      </c>
      <c r="I1060" s="138"/>
      <c r="J1060" s="139">
        <f>ROUND(I1060*H1060,2)</f>
        <v>0</v>
      </c>
      <c r="K1060" s="135" t="s">
        <v>219</v>
      </c>
      <c r="L1060" s="34"/>
      <c r="M1060" s="140" t="s">
        <v>19</v>
      </c>
      <c r="N1060" s="141" t="s">
        <v>40</v>
      </c>
      <c r="P1060" s="142">
        <f>O1060*H1060</f>
        <v>0</v>
      </c>
      <c r="Q1060" s="142">
        <v>1.2E-4</v>
      </c>
      <c r="R1060" s="142">
        <f>Q1060*H1060</f>
        <v>2.6473199999999999E-3</v>
      </c>
      <c r="S1060" s="142">
        <v>0</v>
      </c>
      <c r="T1060" s="143">
        <f>S1060*H1060</f>
        <v>0</v>
      </c>
      <c r="AR1060" s="144" t="s">
        <v>316</v>
      </c>
      <c r="AT1060" s="144" t="s">
        <v>215</v>
      </c>
      <c r="AU1060" s="144" t="s">
        <v>79</v>
      </c>
      <c r="AY1060" s="19" t="s">
        <v>212</v>
      </c>
      <c r="BE1060" s="145">
        <f>IF(N1060="základní",J1060,0)</f>
        <v>0</v>
      </c>
      <c r="BF1060" s="145">
        <f>IF(N1060="snížená",J1060,0)</f>
        <v>0</v>
      </c>
      <c r="BG1060" s="145">
        <f>IF(N1060="zákl. přenesená",J1060,0)</f>
        <v>0</v>
      </c>
      <c r="BH1060" s="145">
        <f>IF(N1060="sníž. přenesená",J1060,0)</f>
        <v>0</v>
      </c>
      <c r="BI1060" s="145">
        <f>IF(N1060="nulová",J1060,0)</f>
        <v>0</v>
      </c>
      <c r="BJ1060" s="19" t="s">
        <v>77</v>
      </c>
      <c r="BK1060" s="145">
        <f>ROUND(I1060*H1060,2)</f>
        <v>0</v>
      </c>
      <c r="BL1060" s="19" t="s">
        <v>316</v>
      </c>
      <c r="BM1060" s="144" t="s">
        <v>11681</v>
      </c>
    </row>
    <row r="1061" spans="2:65" s="1" customFormat="1">
      <c r="B1061" s="34"/>
      <c r="D1061" s="146" t="s">
        <v>222</v>
      </c>
      <c r="F1061" s="147" t="s">
        <v>11682</v>
      </c>
      <c r="I1061" s="148"/>
      <c r="L1061" s="34"/>
      <c r="M1061" s="149"/>
      <c r="T1061" s="55"/>
      <c r="AT1061" s="19" t="s">
        <v>222</v>
      </c>
      <c r="AU1061" s="19" t="s">
        <v>79</v>
      </c>
    </row>
    <row r="1062" spans="2:65" s="12" customFormat="1">
      <c r="B1062" s="152"/>
      <c r="D1062" s="150" t="s">
        <v>226</v>
      </c>
      <c r="E1062" s="153" t="s">
        <v>19</v>
      </c>
      <c r="F1062" s="154" t="s">
        <v>11654</v>
      </c>
      <c r="H1062" s="155">
        <v>22.061</v>
      </c>
      <c r="I1062" s="156"/>
      <c r="L1062" s="152"/>
      <c r="M1062" s="157"/>
      <c r="T1062" s="158"/>
      <c r="AT1062" s="153" t="s">
        <v>226</v>
      </c>
      <c r="AU1062" s="153" t="s">
        <v>79</v>
      </c>
      <c r="AV1062" s="12" t="s">
        <v>79</v>
      </c>
      <c r="AW1062" s="12" t="s">
        <v>31</v>
      </c>
      <c r="AX1062" s="12" t="s">
        <v>77</v>
      </c>
      <c r="AY1062" s="153" t="s">
        <v>212</v>
      </c>
    </row>
    <row r="1063" spans="2:65" s="1" customFormat="1" ht="21.75" customHeight="1">
      <c r="B1063" s="34"/>
      <c r="C1063" s="133" t="s">
        <v>1873</v>
      </c>
      <c r="D1063" s="133" t="s">
        <v>215</v>
      </c>
      <c r="E1063" s="134" t="s">
        <v>11683</v>
      </c>
      <c r="F1063" s="135" t="s">
        <v>11684</v>
      </c>
      <c r="G1063" s="136" t="s">
        <v>624</v>
      </c>
      <c r="H1063" s="137">
        <v>1191</v>
      </c>
      <c r="I1063" s="138"/>
      <c r="J1063" s="139">
        <f>ROUND(I1063*H1063,2)</f>
        <v>0</v>
      </c>
      <c r="K1063" s="135" t="s">
        <v>219</v>
      </c>
      <c r="L1063" s="34"/>
      <c r="M1063" s="140" t="s">
        <v>19</v>
      </c>
      <c r="N1063" s="141" t="s">
        <v>40</v>
      </c>
      <c r="P1063" s="142">
        <f>O1063*H1063</f>
        <v>0</v>
      </c>
      <c r="Q1063" s="142">
        <v>1.2999999999999999E-4</v>
      </c>
      <c r="R1063" s="142">
        <f>Q1063*H1063</f>
        <v>0.15483</v>
      </c>
      <c r="S1063" s="142">
        <v>0</v>
      </c>
      <c r="T1063" s="143">
        <f>S1063*H1063</f>
        <v>0</v>
      </c>
      <c r="AR1063" s="144" t="s">
        <v>316</v>
      </c>
      <c r="AT1063" s="144" t="s">
        <v>215</v>
      </c>
      <c r="AU1063" s="144" t="s">
        <v>79</v>
      </c>
      <c r="AY1063" s="19" t="s">
        <v>212</v>
      </c>
      <c r="BE1063" s="145">
        <f>IF(N1063="základní",J1063,0)</f>
        <v>0</v>
      </c>
      <c r="BF1063" s="145">
        <f>IF(N1063="snížená",J1063,0)</f>
        <v>0</v>
      </c>
      <c r="BG1063" s="145">
        <f>IF(N1063="zákl. přenesená",J1063,0)</f>
        <v>0</v>
      </c>
      <c r="BH1063" s="145">
        <f>IF(N1063="sníž. přenesená",J1063,0)</f>
        <v>0</v>
      </c>
      <c r="BI1063" s="145">
        <f>IF(N1063="nulová",J1063,0)</f>
        <v>0</v>
      </c>
      <c r="BJ1063" s="19" t="s">
        <v>77</v>
      </c>
      <c r="BK1063" s="145">
        <f>ROUND(I1063*H1063,2)</f>
        <v>0</v>
      </c>
      <c r="BL1063" s="19" t="s">
        <v>316</v>
      </c>
      <c r="BM1063" s="144" t="s">
        <v>11685</v>
      </c>
    </row>
    <row r="1064" spans="2:65" s="1" customFormat="1">
      <c r="B1064" s="34"/>
      <c r="D1064" s="146" t="s">
        <v>222</v>
      </c>
      <c r="F1064" s="147" t="s">
        <v>11686</v>
      </c>
      <c r="I1064" s="148"/>
      <c r="L1064" s="34"/>
      <c r="M1064" s="149"/>
      <c r="T1064" s="55"/>
      <c r="AT1064" s="19" t="s">
        <v>222</v>
      </c>
      <c r="AU1064" s="19" t="s">
        <v>79</v>
      </c>
    </row>
    <row r="1065" spans="2:65" s="12" customFormat="1">
      <c r="B1065" s="152"/>
      <c r="D1065" s="150" t="s">
        <v>226</v>
      </c>
      <c r="E1065" s="153" t="s">
        <v>19</v>
      </c>
      <c r="F1065" s="154" t="s">
        <v>11624</v>
      </c>
      <c r="H1065" s="155">
        <v>1191</v>
      </c>
      <c r="I1065" s="156"/>
      <c r="L1065" s="152"/>
      <c r="M1065" s="157"/>
      <c r="T1065" s="158"/>
      <c r="AT1065" s="153" t="s">
        <v>226</v>
      </c>
      <c r="AU1065" s="153" t="s">
        <v>79</v>
      </c>
      <c r="AV1065" s="12" t="s">
        <v>79</v>
      </c>
      <c r="AW1065" s="12" t="s">
        <v>31</v>
      </c>
      <c r="AX1065" s="12" t="s">
        <v>77</v>
      </c>
      <c r="AY1065" s="153" t="s">
        <v>212</v>
      </c>
    </row>
    <row r="1066" spans="2:65" s="1" customFormat="1" ht="24.2" customHeight="1">
      <c r="B1066" s="34"/>
      <c r="C1066" s="133" t="s">
        <v>1880</v>
      </c>
      <c r="D1066" s="133" t="s">
        <v>215</v>
      </c>
      <c r="E1066" s="134" t="s">
        <v>11687</v>
      </c>
      <c r="F1066" s="135" t="s">
        <v>11688</v>
      </c>
      <c r="G1066" s="136" t="s">
        <v>624</v>
      </c>
      <c r="H1066" s="137">
        <v>77</v>
      </c>
      <c r="I1066" s="138"/>
      <c r="J1066" s="139">
        <f>ROUND(I1066*H1066,2)</f>
        <v>0</v>
      </c>
      <c r="K1066" s="135" t="s">
        <v>219</v>
      </c>
      <c r="L1066" s="34"/>
      <c r="M1066" s="140" t="s">
        <v>19</v>
      </c>
      <c r="N1066" s="141" t="s">
        <v>40</v>
      </c>
      <c r="P1066" s="142">
        <f>O1066*H1066</f>
        <v>0</v>
      </c>
      <c r="Q1066" s="142">
        <v>2.5000000000000001E-4</v>
      </c>
      <c r="R1066" s="142">
        <f>Q1066*H1066</f>
        <v>1.925E-2</v>
      </c>
      <c r="S1066" s="142">
        <v>0</v>
      </c>
      <c r="T1066" s="143">
        <f>S1066*H1066</f>
        <v>0</v>
      </c>
      <c r="AR1066" s="144" t="s">
        <v>316</v>
      </c>
      <c r="AT1066" s="144" t="s">
        <v>215</v>
      </c>
      <c r="AU1066" s="144" t="s">
        <v>79</v>
      </c>
      <c r="AY1066" s="19" t="s">
        <v>212</v>
      </c>
      <c r="BE1066" s="145">
        <f>IF(N1066="základní",J1066,0)</f>
        <v>0</v>
      </c>
      <c r="BF1066" s="145">
        <f>IF(N1066="snížená",J1066,0)</f>
        <v>0</v>
      </c>
      <c r="BG1066" s="145">
        <f>IF(N1066="zákl. přenesená",J1066,0)</f>
        <v>0</v>
      </c>
      <c r="BH1066" s="145">
        <f>IF(N1066="sníž. přenesená",J1066,0)</f>
        <v>0</v>
      </c>
      <c r="BI1066" s="145">
        <f>IF(N1066="nulová",J1066,0)</f>
        <v>0</v>
      </c>
      <c r="BJ1066" s="19" t="s">
        <v>77</v>
      </c>
      <c r="BK1066" s="145">
        <f>ROUND(I1066*H1066,2)</f>
        <v>0</v>
      </c>
      <c r="BL1066" s="19" t="s">
        <v>316</v>
      </c>
      <c r="BM1066" s="144" t="s">
        <v>11689</v>
      </c>
    </row>
    <row r="1067" spans="2:65" s="1" customFormat="1">
      <c r="B1067" s="34"/>
      <c r="D1067" s="146" t="s">
        <v>222</v>
      </c>
      <c r="F1067" s="147" t="s">
        <v>11690</v>
      </c>
      <c r="I1067" s="148"/>
      <c r="L1067" s="34"/>
      <c r="M1067" s="149"/>
      <c r="T1067" s="55"/>
      <c r="AT1067" s="19" t="s">
        <v>222</v>
      </c>
      <c r="AU1067" s="19" t="s">
        <v>79</v>
      </c>
    </row>
    <row r="1068" spans="2:65" s="12" customFormat="1">
      <c r="B1068" s="152"/>
      <c r="D1068" s="150" t="s">
        <v>226</v>
      </c>
      <c r="E1068" s="153" t="s">
        <v>19</v>
      </c>
      <c r="F1068" s="154" t="s">
        <v>11629</v>
      </c>
      <c r="H1068" s="155">
        <v>77</v>
      </c>
      <c r="I1068" s="156"/>
      <c r="L1068" s="152"/>
      <c r="M1068" s="157"/>
      <c r="T1068" s="158"/>
      <c r="AT1068" s="153" t="s">
        <v>226</v>
      </c>
      <c r="AU1068" s="153" t="s">
        <v>79</v>
      </c>
      <c r="AV1068" s="12" t="s">
        <v>79</v>
      </c>
      <c r="AW1068" s="12" t="s">
        <v>31</v>
      </c>
      <c r="AX1068" s="12" t="s">
        <v>77</v>
      </c>
      <c r="AY1068" s="153" t="s">
        <v>212</v>
      </c>
    </row>
    <row r="1069" spans="2:65" s="1" customFormat="1" ht="21.75" customHeight="1">
      <c r="B1069" s="34"/>
      <c r="C1069" s="133" t="s">
        <v>1887</v>
      </c>
      <c r="D1069" s="133" t="s">
        <v>215</v>
      </c>
      <c r="E1069" s="134" t="s">
        <v>11691</v>
      </c>
      <c r="F1069" s="135" t="s">
        <v>11692</v>
      </c>
      <c r="G1069" s="136" t="s">
        <v>536</v>
      </c>
      <c r="H1069" s="137">
        <v>2902.3609999999999</v>
      </c>
      <c r="I1069" s="138"/>
      <c r="J1069" s="139">
        <f>ROUND(I1069*H1069,2)</f>
        <v>0</v>
      </c>
      <c r="K1069" s="135" t="s">
        <v>219</v>
      </c>
      <c r="L1069" s="34"/>
      <c r="M1069" s="140" t="s">
        <v>19</v>
      </c>
      <c r="N1069" s="141" t="s">
        <v>40</v>
      </c>
      <c r="P1069" s="142">
        <f>O1069*H1069</f>
        <v>0</v>
      </c>
      <c r="Q1069" s="142">
        <v>2.0000000000000002E-5</v>
      </c>
      <c r="R1069" s="142">
        <f>Q1069*H1069</f>
        <v>5.8047220000000004E-2</v>
      </c>
      <c r="S1069" s="142">
        <v>0</v>
      </c>
      <c r="T1069" s="143">
        <f>S1069*H1069</f>
        <v>0</v>
      </c>
      <c r="AR1069" s="144" t="s">
        <v>316</v>
      </c>
      <c r="AT1069" s="144" t="s">
        <v>215</v>
      </c>
      <c r="AU1069" s="144" t="s">
        <v>79</v>
      </c>
      <c r="AY1069" s="19" t="s">
        <v>212</v>
      </c>
      <c r="BE1069" s="145">
        <f>IF(N1069="základní",J1069,0)</f>
        <v>0</v>
      </c>
      <c r="BF1069" s="145">
        <f>IF(N1069="snížená",J1069,0)</f>
        <v>0</v>
      </c>
      <c r="BG1069" s="145">
        <f>IF(N1069="zákl. přenesená",J1069,0)</f>
        <v>0</v>
      </c>
      <c r="BH1069" s="145">
        <f>IF(N1069="sníž. přenesená",J1069,0)</f>
        <v>0</v>
      </c>
      <c r="BI1069" s="145">
        <f>IF(N1069="nulová",J1069,0)</f>
        <v>0</v>
      </c>
      <c r="BJ1069" s="19" t="s">
        <v>77</v>
      </c>
      <c r="BK1069" s="145">
        <f>ROUND(I1069*H1069,2)</f>
        <v>0</v>
      </c>
      <c r="BL1069" s="19" t="s">
        <v>316</v>
      </c>
      <c r="BM1069" s="144" t="s">
        <v>11693</v>
      </c>
    </row>
    <row r="1070" spans="2:65" s="1" customFormat="1">
      <c r="B1070" s="34"/>
      <c r="D1070" s="146" t="s">
        <v>222</v>
      </c>
      <c r="F1070" s="147" t="s">
        <v>11694</v>
      </c>
      <c r="I1070" s="148"/>
      <c r="L1070" s="34"/>
      <c r="M1070" s="149"/>
      <c r="T1070" s="55"/>
      <c r="AT1070" s="19" t="s">
        <v>222</v>
      </c>
      <c r="AU1070" s="19" t="s">
        <v>79</v>
      </c>
    </row>
    <row r="1071" spans="2:65" s="12" customFormat="1">
      <c r="B1071" s="152"/>
      <c r="D1071" s="150" t="s">
        <v>226</v>
      </c>
      <c r="E1071" s="153" t="s">
        <v>19</v>
      </c>
      <c r="F1071" s="154" t="s">
        <v>11634</v>
      </c>
      <c r="H1071" s="155">
        <v>2902.3609999999999</v>
      </c>
      <c r="I1071" s="156"/>
      <c r="L1071" s="152"/>
      <c r="M1071" s="157"/>
      <c r="T1071" s="158"/>
      <c r="AT1071" s="153" t="s">
        <v>226</v>
      </c>
      <c r="AU1071" s="153" t="s">
        <v>79</v>
      </c>
      <c r="AV1071" s="12" t="s">
        <v>79</v>
      </c>
      <c r="AW1071" s="12" t="s">
        <v>31</v>
      </c>
      <c r="AX1071" s="12" t="s">
        <v>77</v>
      </c>
      <c r="AY1071" s="153" t="s">
        <v>212</v>
      </c>
    </row>
    <row r="1072" spans="2:65" s="1" customFormat="1" ht="24.2" customHeight="1">
      <c r="B1072" s="34"/>
      <c r="C1072" s="133" t="s">
        <v>1894</v>
      </c>
      <c r="D1072" s="133" t="s">
        <v>215</v>
      </c>
      <c r="E1072" s="134" t="s">
        <v>11695</v>
      </c>
      <c r="F1072" s="135" t="s">
        <v>11696</v>
      </c>
      <c r="G1072" s="136" t="s">
        <v>536</v>
      </c>
      <c r="H1072" s="137">
        <v>333.3</v>
      </c>
      <c r="I1072" s="138"/>
      <c r="J1072" s="139">
        <f>ROUND(I1072*H1072,2)</f>
        <v>0</v>
      </c>
      <c r="K1072" s="135" t="s">
        <v>219</v>
      </c>
      <c r="L1072" s="34"/>
      <c r="M1072" s="140" t="s">
        <v>19</v>
      </c>
      <c r="N1072" s="141" t="s">
        <v>40</v>
      </c>
      <c r="P1072" s="142">
        <f>O1072*H1072</f>
        <v>0</v>
      </c>
      <c r="Q1072" s="142">
        <v>4.0000000000000003E-5</v>
      </c>
      <c r="R1072" s="142">
        <f>Q1072*H1072</f>
        <v>1.3332000000000002E-2</v>
      </c>
      <c r="S1072" s="142">
        <v>0</v>
      </c>
      <c r="T1072" s="143">
        <f>S1072*H1072</f>
        <v>0</v>
      </c>
      <c r="AR1072" s="144" t="s">
        <v>316</v>
      </c>
      <c r="AT1072" s="144" t="s">
        <v>215</v>
      </c>
      <c r="AU1072" s="144" t="s">
        <v>79</v>
      </c>
      <c r="AY1072" s="19" t="s">
        <v>212</v>
      </c>
      <c r="BE1072" s="145">
        <f>IF(N1072="základní",J1072,0)</f>
        <v>0</v>
      </c>
      <c r="BF1072" s="145">
        <f>IF(N1072="snížená",J1072,0)</f>
        <v>0</v>
      </c>
      <c r="BG1072" s="145">
        <f>IF(N1072="zákl. přenesená",J1072,0)</f>
        <v>0</v>
      </c>
      <c r="BH1072" s="145">
        <f>IF(N1072="sníž. přenesená",J1072,0)</f>
        <v>0</v>
      </c>
      <c r="BI1072" s="145">
        <f>IF(N1072="nulová",J1072,0)</f>
        <v>0</v>
      </c>
      <c r="BJ1072" s="19" t="s">
        <v>77</v>
      </c>
      <c r="BK1072" s="145">
        <f>ROUND(I1072*H1072,2)</f>
        <v>0</v>
      </c>
      <c r="BL1072" s="19" t="s">
        <v>316</v>
      </c>
      <c r="BM1072" s="144" t="s">
        <v>11697</v>
      </c>
    </row>
    <row r="1073" spans="2:65" s="1" customFormat="1">
      <c r="B1073" s="34"/>
      <c r="D1073" s="146" t="s">
        <v>222</v>
      </c>
      <c r="F1073" s="147" t="s">
        <v>11698</v>
      </c>
      <c r="I1073" s="148"/>
      <c r="L1073" s="34"/>
      <c r="M1073" s="149"/>
      <c r="T1073" s="55"/>
      <c r="AT1073" s="19" t="s">
        <v>222</v>
      </c>
      <c r="AU1073" s="19" t="s">
        <v>79</v>
      </c>
    </row>
    <row r="1074" spans="2:65" s="12" customFormat="1">
      <c r="B1074" s="152"/>
      <c r="D1074" s="150" t="s">
        <v>226</v>
      </c>
      <c r="E1074" s="153" t="s">
        <v>19</v>
      </c>
      <c r="F1074" s="154" t="s">
        <v>11639</v>
      </c>
      <c r="H1074" s="155">
        <v>333.3</v>
      </c>
      <c r="I1074" s="156"/>
      <c r="L1074" s="152"/>
      <c r="M1074" s="157"/>
      <c r="T1074" s="158"/>
      <c r="AT1074" s="153" t="s">
        <v>226</v>
      </c>
      <c r="AU1074" s="153" t="s">
        <v>79</v>
      </c>
      <c r="AV1074" s="12" t="s">
        <v>79</v>
      </c>
      <c r="AW1074" s="12" t="s">
        <v>31</v>
      </c>
      <c r="AX1074" s="12" t="s">
        <v>77</v>
      </c>
      <c r="AY1074" s="153" t="s">
        <v>212</v>
      </c>
    </row>
    <row r="1075" spans="2:65" s="1" customFormat="1" ht="24.2" customHeight="1">
      <c r="B1075" s="34"/>
      <c r="C1075" s="133" t="s">
        <v>1903</v>
      </c>
      <c r="D1075" s="133" t="s">
        <v>215</v>
      </c>
      <c r="E1075" s="134" t="s">
        <v>11699</v>
      </c>
      <c r="F1075" s="135" t="s">
        <v>11700</v>
      </c>
      <c r="G1075" s="136" t="s">
        <v>536</v>
      </c>
      <c r="H1075" s="137">
        <v>112.794</v>
      </c>
      <c r="I1075" s="138"/>
      <c r="J1075" s="139">
        <f>ROUND(I1075*H1075,2)</f>
        <v>0</v>
      </c>
      <c r="K1075" s="135" t="s">
        <v>219</v>
      </c>
      <c r="L1075" s="34"/>
      <c r="M1075" s="140" t="s">
        <v>19</v>
      </c>
      <c r="N1075" s="141" t="s">
        <v>40</v>
      </c>
      <c r="P1075" s="142">
        <f>O1075*H1075</f>
        <v>0</v>
      </c>
      <c r="Q1075" s="142">
        <v>6.0000000000000002E-5</v>
      </c>
      <c r="R1075" s="142">
        <f>Q1075*H1075</f>
        <v>6.7676400000000001E-3</v>
      </c>
      <c r="S1075" s="142">
        <v>0</v>
      </c>
      <c r="T1075" s="143">
        <f>S1075*H1075</f>
        <v>0</v>
      </c>
      <c r="AR1075" s="144" t="s">
        <v>316</v>
      </c>
      <c r="AT1075" s="144" t="s">
        <v>215</v>
      </c>
      <c r="AU1075" s="144" t="s">
        <v>79</v>
      </c>
      <c r="AY1075" s="19" t="s">
        <v>212</v>
      </c>
      <c r="BE1075" s="145">
        <f>IF(N1075="základní",J1075,0)</f>
        <v>0</v>
      </c>
      <c r="BF1075" s="145">
        <f>IF(N1075="snížená",J1075,0)</f>
        <v>0</v>
      </c>
      <c r="BG1075" s="145">
        <f>IF(N1075="zákl. přenesená",J1075,0)</f>
        <v>0</v>
      </c>
      <c r="BH1075" s="145">
        <f>IF(N1075="sníž. přenesená",J1075,0)</f>
        <v>0</v>
      </c>
      <c r="BI1075" s="145">
        <f>IF(N1075="nulová",J1075,0)</f>
        <v>0</v>
      </c>
      <c r="BJ1075" s="19" t="s">
        <v>77</v>
      </c>
      <c r="BK1075" s="145">
        <f>ROUND(I1075*H1075,2)</f>
        <v>0</v>
      </c>
      <c r="BL1075" s="19" t="s">
        <v>316</v>
      </c>
      <c r="BM1075" s="144" t="s">
        <v>11701</v>
      </c>
    </row>
    <row r="1076" spans="2:65" s="1" customFormat="1">
      <c r="B1076" s="34"/>
      <c r="D1076" s="146" t="s">
        <v>222</v>
      </c>
      <c r="F1076" s="147" t="s">
        <v>11702</v>
      </c>
      <c r="I1076" s="148"/>
      <c r="L1076" s="34"/>
      <c r="M1076" s="149"/>
      <c r="T1076" s="55"/>
      <c r="AT1076" s="19" t="s">
        <v>222</v>
      </c>
      <c r="AU1076" s="19" t="s">
        <v>79</v>
      </c>
    </row>
    <row r="1077" spans="2:65" s="12" customFormat="1">
      <c r="B1077" s="152"/>
      <c r="D1077" s="150" t="s">
        <v>226</v>
      </c>
      <c r="E1077" s="153" t="s">
        <v>19</v>
      </c>
      <c r="F1077" s="154" t="s">
        <v>11644</v>
      </c>
      <c r="H1077" s="155">
        <v>112.794</v>
      </c>
      <c r="I1077" s="156"/>
      <c r="L1077" s="152"/>
      <c r="M1077" s="157"/>
      <c r="T1077" s="158"/>
      <c r="AT1077" s="153" t="s">
        <v>226</v>
      </c>
      <c r="AU1077" s="153" t="s">
        <v>79</v>
      </c>
      <c r="AV1077" s="12" t="s">
        <v>79</v>
      </c>
      <c r="AW1077" s="12" t="s">
        <v>31</v>
      </c>
      <c r="AX1077" s="12" t="s">
        <v>77</v>
      </c>
      <c r="AY1077" s="153" t="s">
        <v>212</v>
      </c>
    </row>
    <row r="1078" spans="2:65" s="1" customFormat="1" ht="24.2" customHeight="1">
      <c r="B1078" s="34"/>
      <c r="C1078" s="133" t="s">
        <v>1910</v>
      </c>
      <c r="D1078" s="133" t="s">
        <v>215</v>
      </c>
      <c r="E1078" s="134" t="s">
        <v>11703</v>
      </c>
      <c r="F1078" s="135" t="s">
        <v>11704</v>
      </c>
      <c r="G1078" s="136" t="s">
        <v>536</v>
      </c>
      <c r="H1078" s="137">
        <v>24.178000000000001</v>
      </c>
      <c r="I1078" s="138"/>
      <c r="J1078" s="139">
        <f>ROUND(I1078*H1078,2)</f>
        <v>0</v>
      </c>
      <c r="K1078" s="135" t="s">
        <v>219</v>
      </c>
      <c r="L1078" s="34"/>
      <c r="M1078" s="140" t="s">
        <v>19</v>
      </c>
      <c r="N1078" s="141" t="s">
        <v>40</v>
      </c>
      <c r="P1078" s="142">
        <f>O1078*H1078</f>
        <v>0</v>
      </c>
      <c r="Q1078" s="142">
        <v>8.0000000000000007E-5</v>
      </c>
      <c r="R1078" s="142">
        <f>Q1078*H1078</f>
        <v>1.9342400000000003E-3</v>
      </c>
      <c r="S1078" s="142">
        <v>0</v>
      </c>
      <c r="T1078" s="143">
        <f>S1078*H1078</f>
        <v>0</v>
      </c>
      <c r="AR1078" s="144" t="s">
        <v>316</v>
      </c>
      <c r="AT1078" s="144" t="s">
        <v>215</v>
      </c>
      <c r="AU1078" s="144" t="s">
        <v>79</v>
      </c>
      <c r="AY1078" s="19" t="s">
        <v>212</v>
      </c>
      <c r="BE1078" s="145">
        <f>IF(N1078="základní",J1078,0)</f>
        <v>0</v>
      </c>
      <c r="BF1078" s="145">
        <f>IF(N1078="snížená",J1078,0)</f>
        <v>0</v>
      </c>
      <c r="BG1078" s="145">
        <f>IF(N1078="zákl. přenesená",J1078,0)</f>
        <v>0</v>
      </c>
      <c r="BH1078" s="145">
        <f>IF(N1078="sníž. přenesená",J1078,0)</f>
        <v>0</v>
      </c>
      <c r="BI1078" s="145">
        <f>IF(N1078="nulová",J1078,0)</f>
        <v>0</v>
      </c>
      <c r="BJ1078" s="19" t="s">
        <v>77</v>
      </c>
      <c r="BK1078" s="145">
        <f>ROUND(I1078*H1078,2)</f>
        <v>0</v>
      </c>
      <c r="BL1078" s="19" t="s">
        <v>316</v>
      </c>
      <c r="BM1078" s="144" t="s">
        <v>11705</v>
      </c>
    </row>
    <row r="1079" spans="2:65" s="1" customFormat="1">
      <c r="B1079" s="34"/>
      <c r="D1079" s="146" t="s">
        <v>222</v>
      </c>
      <c r="F1079" s="147" t="s">
        <v>11706</v>
      </c>
      <c r="I1079" s="148"/>
      <c r="L1079" s="34"/>
      <c r="M1079" s="149"/>
      <c r="T1079" s="55"/>
      <c r="AT1079" s="19" t="s">
        <v>222</v>
      </c>
      <c r="AU1079" s="19" t="s">
        <v>79</v>
      </c>
    </row>
    <row r="1080" spans="2:65" s="12" customFormat="1">
      <c r="B1080" s="152"/>
      <c r="D1080" s="150" t="s">
        <v>226</v>
      </c>
      <c r="E1080" s="153" t="s">
        <v>19</v>
      </c>
      <c r="F1080" s="154" t="s">
        <v>11649</v>
      </c>
      <c r="H1080" s="155">
        <v>24.178000000000001</v>
      </c>
      <c r="I1080" s="156"/>
      <c r="L1080" s="152"/>
      <c r="M1080" s="157"/>
      <c r="T1080" s="158"/>
      <c r="AT1080" s="153" t="s">
        <v>226</v>
      </c>
      <c r="AU1080" s="153" t="s">
        <v>79</v>
      </c>
      <c r="AV1080" s="12" t="s">
        <v>79</v>
      </c>
      <c r="AW1080" s="12" t="s">
        <v>31</v>
      </c>
      <c r="AX1080" s="12" t="s">
        <v>77</v>
      </c>
      <c r="AY1080" s="153" t="s">
        <v>212</v>
      </c>
    </row>
    <row r="1081" spans="2:65" s="1" customFormat="1" ht="21.75" customHeight="1">
      <c r="B1081" s="34"/>
      <c r="C1081" s="133" t="s">
        <v>1919</v>
      </c>
      <c r="D1081" s="133" t="s">
        <v>215</v>
      </c>
      <c r="E1081" s="134" t="s">
        <v>11707</v>
      </c>
      <c r="F1081" s="135" t="s">
        <v>11708</v>
      </c>
      <c r="G1081" s="136" t="s">
        <v>495</v>
      </c>
      <c r="H1081" s="137">
        <v>22.061</v>
      </c>
      <c r="I1081" s="138"/>
      <c r="J1081" s="139">
        <f>ROUND(I1081*H1081,2)</f>
        <v>0</v>
      </c>
      <c r="K1081" s="135" t="s">
        <v>219</v>
      </c>
      <c r="L1081" s="34"/>
      <c r="M1081" s="140" t="s">
        <v>19</v>
      </c>
      <c r="N1081" s="141" t="s">
        <v>40</v>
      </c>
      <c r="P1081" s="142">
        <f>O1081*H1081</f>
        <v>0</v>
      </c>
      <c r="Q1081" s="142">
        <v>1.2E-4</v>
      </c>
      <c r="R1081" s="142">
        <f>Q1081*H1081</f>
        <v>2.6473199999999999E-3</v>
      </c>
      <c r="S1081" s="142">
        <v>0</v>
      </c>
      <c r="T1081" s="143">
        <f>S1081*H1081</f>
        <v>0</v>
      </c>
      <c r="AR1081" s="144" t="s">
        <v>316</v>
      </c>
      <c r="AT1081" s="144" t="s">
        <v>215</v>
      </c>
      <c r="AU1081" s="144" t="s">
        <v>79</v>
      </c>
      <c r="AY1081" s="19" t="s">
        <v>212</v>
      </c>
      <c r="BE1081" s="145">
        <f>IF(N1081="základní",J1081,0)</f>
        <v>0</v>
      </c>
      <c r="BF1081" s="145">
        <f>IF(N1081="snížená",J1081,0)</f>
        <v>0</v>
      </c>
      <c r="BG1081" s="145">
        <f>IF(N1081="zákl. přenesená",J1081,0)</f>
        <v>0</v>
      </c>
      <c r="BH1081" s="145">
        <f>IF(N1081="sníž. přenesená",J1081,0)</f>
        <v>0</v>
      </c>
      <c r="BI1081" s="145">
        <f>IF(N1081="nulová",J1081,0)</f>
        <v>0</v>
      </c>
      <c r="BJ1081" s="19" t="s">
        <v>77</v>
      </c>
      <c r="BK1081" s="145">
        <f>ROUND(I1081*H1081,2)</f>
        <v>0</v>
      </c>
      <c r="BL1081" s="19" t="s">
        <v>316</v>
      </c>
      <c r="BM1081" s="144" t="s">
        <v>11709</v>
      </c>
    </row>
    <row r="1082" spans="2:65" s="1" customFormat="1">
      <c r="B1082" s="34"/>
      <c r="D1082" s="146" t="s">
        <v>222</v>
      </c>
      <c r="F1082" s="147" t="s">
        <v>11710</v>
      </c>
      <c r="I1082" s="148"/>
      <c r="L1082" s="34"/>
      <c r="M1082" s="149"/>
      <c r="T1082" s="55"/>
      <c r="AT1082" s="19" t="s">
        <v>222</v>
      </c>
      <c r="AU1082" s="19" t="s">
        <v>79</v>
      </c>
    </row>
    <row r="1083" spans="2:65" s="12" customFormat="1">
      <c r="B1083" s="152"/>
      <c r="D1083" s="150" t="s">
        <v>226</v>
      </c>
      <c r="E1083" s="153" t="s">
        <v>19</v>
      </c>
      <c r="F1083" s="154" t="s">
        <v>11654</v>
      </c>
      <c r="H1083" s="155">
        <v>22.061</v>
      </c>
      <c r="I1083" s="156"/>
      <c r="L1083" s="152"/>
      <c r="M1083" s="157"/>
      <c r="T1083" s="158"/>
      <c r="AT1083" s="153" t="s">
        <v>226</v>
      </c>
      <c r="AU1083" s="153" t="s">
        <v>79</v>
      </c>
      <c r="AV1083" s="12" t="s">
        <v>79</v>
      </c>
      <c r="AW1083" s="12" t="s">
        <v>31</v>
      </c>
      <c r="AX1083" s="12" t="s">
        <v>77</v>
      </c>
      <c r="AY1083" s="153" t="s">
        <v>212</v>
      </c>
    </row>
    <row r="1084" spans="2:65" s="1" customFormat="1" ht="16.5" customHeight="1">
      <c r="B1084" s="34"/>
      <c r="C1084" s="133" t="s">
        <v>1926</v>
      </c>
      <c r="D1084" s="133" t="s">
        <v>215</v>
      </c>
      <c r="E1084" s="134" t="s">
        <v>5459</v>
      </c>
      <c r="F1084" s="135" t="s">
        <v>5460</v>
      </c>
      <c r="G1084" s="136" t="s">
        <v>408</v>
      </c>
      <c r="H1084" s="137">
        <v>30</v>
      </c>
      <c r="I1084" s="138"/>
      <c r="J1084" s="139">
        <f>ROUND(I1084*H1084,2)</f>
        <v>0</v>
      </c>
      <c r="K1084" s="135" t="s">
        <v>219</v>
      </c>
      <c r="L1084" s="34"/>
      <c r="M1084" s="140" t="s">
        <v>19</v>
      </c>
      <c r="N1084" s="141" t="s">
        <v>40</v>
      </c>
      <c r="P1084" s="142">
        <f>O1084*H1084</f>
        <v>0</v>
      </c>
      <c r="Q1084" s="142">
        <v>0</v>
      </c>
      <c r="R1084" s="142">
        <f>Q1084*H1084</f>
        <v>0</v>
      </c>
      <c r="S1084" s="142">
        <v>0</v>
      </c>
      <c r="T1084" s="143">
        <f>S1084*H1084</f>
        <v>0</v>
      </c>
      <c r="AR1084" s="144" t="s">
        <v>2635</v>
      </c>
      <c r="AT1084" s="144" t="s">
        <v>215</v>
      </c>
      <c r="AU1084" s="144" t="s">
        <v>79</v>
      </c>
      <c r="AY1084" s="19" t="s">
        <v>212</v>
      </c>
      <c r="BE1084" s="145">
        <f>IF(N1084="základní",J1084,0)</f>
        <v>0</v>
      </c>
      <c r="BF1084" s="145">
        <f>IF(N1084="snížená",J1084,0)</f>
        <v>0</v>
      </c>
      <c r="BG1084" s="145">
        <f>IF(N1084="zákl. přenesená",J1084,0)</f>
        <v>0</v>
      </c>
      <c r="BH1084" s="145">
        <f>IF(N1084="sníž. přenesená",J1084,0)</f>
        <v>0</v>
      </c>
      <c r="BI1084" s="145">
        <f>IF(N1084="nulová",J1084,0)</f>
        <v>0</v>
      </c>
      <c r="BJ1084" s="19" t="s">
        <v>77</v>
      </c>
      <c r="BK1084" s="145">
        <f>ROUND(I1084*H1084,2)</f>
        <v>0</v>
      </c>
      <c r="BL1084" s="19" t="s">
        <v>2635</v>
      </c>
      <c r="BM1084" s="144" t="s">
        <v>11711</v>
      </c>
    </row>
    <row r="1085" spans="2:65" s="1" customFormat="1">
      <c r="B1085" s="34"/>
      <c r="D1085" s="146" t="s">
        <v>222</v>
      </c>
      <c r="F1085" s="147" t="s">
        <v>5462</v>
      </c>
      <c r="I1085" s="148"/>
      <c r="L1085" s="34"/>
      <c r="M1085" s="197"/>
      <c r="N1085" s="198"/>
      <c r="O1085" s="198"/>
      <c r="P1085" s="198"/>
      <c r="Q1085" s="198"/>
      <c r="R1085" s="198"/>
      <c r="S1085" s="198"/>
      <c r="T1085" s="199"/>
      <c r="AT1085" s="19" t="s">
        <v>222</v>
      </c>
      <c r="AU1085" s="19" t="s">
        <v>79</v>
      </c>
    </row>
    <row r="1086" spans="2:65" s="1" customFormat="1" ht="6.95" customHeight="1">
      <c r="B1086" s="43"/>
      <c r="C1086" s="44"/>
      <c r="D1086" s="44"/>
      <c r="E1086" s="44"/>
      <c r="F1086" s="44"/>
      <c r="G1086" s="44"/>
      <c r="H1086" s="44"/>
      <c r="I1086" s="44"/>
      <c r="J1086" s="44"/>
      <c r="K1086" s="44"/>
      <c r="L1086" s="34"/>
    </row>
  </sheetData>
  <sheetProtection algorithmName="SHA-512" hashValue="ndcnNl3Qvx/nJEuw8e/eU4bozyEmsdfNxtnV9sroVt+azlW+rPdiyJiOXCnSCTpPaFym9ZvgZk6MhTi7oZeAgQ==" saltValue="k/cRBeR6IVfKYQPCXgLjGuOcd5sln4720V8IIyWB0FSte925Q88d2huKea7DUT3f0NeF3R7pjIVNUpNum0QGjA==" spinCount="100000" sheet="1" objects="1" scenarios="1" formatColumns="0" formatRows="0" autoFilter="0"/>
  <autoFilter ref="C85:K1085" xr:uid="{00000000-0009-0000-0000-00000F000000}"/>
  <mergeCells count="9">
    <mergeCell ref="E50:H50"/>
    <mergeCell ref="E76:H76"/>
    <mergeCell ref="E78:H78"/>
    <mergeCell ref="L2:V2"/>
    <mergeCell ref="E7:H7"/>
    <mergeCell ref="E9:H9"/>
    <mergeCell ref="E18:H18"/>
    <mergeCell ref="E27:H27"/>
    <mergeCell ref="E48:H48"/>
  </mergeCells>
  <hyperlinks>
    <hyperlink ref="F235" r:id="rId1" xr:uid="{00000000-0004-0000-0F00-000000000000}"/>
    <hyperlink ref="F238" r:id="rId2" xr:uid="{00000000-0004-0000-0F00-000001000000}"/>
    <hyperlink ref="F292" r:id="rId3" xr:uid="{00000000-0004-0000-0F00-000002000000}"/>
    <hyperlink ref="F309" r:id="rId4" xr:uid="{00000000-0004-0000-0F00-000003000000}"/>
    <hyperlink ref="F322" r:id="rId5" xr:uid="{00000000-0004-0000-0F00-000004000000}"/>
    <hyperlink ref="F335" r:id="rId6" xr:uid="{00000000-0004-0000-0F00-000005000000}"/>
    <hyperlink ref="F346" r:id="rId7" xr:uid="{00000000-0004-0000-0F00-000006000000}"/>
    <hyperlink ref="F368" r:id="rId8" xr:uid="{00000000-0004-0000-0F00-000007000000}"/>
    <hyperlink ref="F379" r:id="rId9" xr:uid="{00000000-0004-0000-0F00-000008000000}"/>
    <hyperlink ref="F390" r:id="rId10" xr:uid="{00000000-0004-0000-0F00-000009000000}"/>
    <hyperlink ref="F402" r:id="rId11" xr:uid="{00000000-0004-0000-0F00-00000A000000}"/>
    <hyperlink ref="F414" r:id="rId12" xr:uid="{00000000-0004-0000-0F00-00000B000000}"/>
    <hyperlink ref="F421" r:id="rId13" xr:uid="{00000000-0004-0000-0F00-00000C000000}"/>
    <hyperlink ref="F431" r:id="rId14" xr:uid="{00000000-0004-0000-0F00-00000D000000}"/>
    <hyperlink ref="F437" r:id="rId15" xr:uid="{00000000-0004-0000-0F00-00000E000000}"/>
    <hyperlink ref="F442" r:id="rId16" xr:uid="{00000000-0004-0000-0F00-00000F000000}"/>
    <hyperlink ref="F447" r:id="rId17" xr:uid="{00000000-0004-0000-0F00-000010000000}"/>
    <hyperlink ref="F460" r:id="rId18" xr:uid="{00000000-0004-0000-0F00-000011000000}"/>
    <hyperlink ref="F463" r:id="rId19" xr:uid="{00000000-0004-0000-0F00-000012000000}"/>
    <hyperlink ref="F558" r:id="rId20" xr:uid="{00000000-0004-0000-0F00-000013000000}"/>
    <hyperlink ref="F560" r:id="rId21" xr:uid="{00000000-0004-0000-0F00-000014000000}"/>
    <hyperlink ref="F562" r:id="rId22" xr:uid="{00000000-0004-0000-0F00-000015000000}"/>
    <hyperlink ref="F571" r:id="rId23" xr:uid="{00000000-0004-0000-0F00-000016000000}"/>
    <hyperlink ref="F573" r:id="rId24" xr:uid="{00000000-0004-0000-0F00-000017000000}"/>
    <hyperlink ref="F679" r:id="rId25" xr:uid="{00000000-0004-0000-0F00-000018000000}"/>
    <hyperlink ref="F684" r:id="rId26" xr:uid="{00000000-0004-0000-0F00-000019000000}"/>
    <hyperlink ref="F1004" r:id="rId27" xr:uid="{00000000-0004-0000-0F00-00001A000000}"/>
    <hyperlink ref="F1006" r:id="rId28" xr:uid="{00000000-0004-0000-0F00-00001B000000}"/>
    <hyperlink ref="F1016" r:id="rId29" xr:uid="{00000000-0004-0000-0F00-00001C000000}"/>
    <hyperlink ref="F1018" r:id="rId30" xr:uid="{00000000-0004-0000-0F00-00001D000000}"/>
    <hyperlink ref="F1022" r:id="rId31" xr:uid="{00000000-0004-0000-0F00-00001E000000}"/>
    <hyperlink ref="F1025" r:id="rId32" xr:uid="{00000000-0004-0000-0F00-00001F000000}"/>
    <hyperlink ref="F1028" r:id="rId33" xr:uid="{00000000-0004-0000-0F00-000020000000}"/>
    <hyperlink ref="F1031" r:id="rId34" xr:uid="{00000000-0004-0000-0F00-000021000000}"/>
    <hyperlink ref="F1034" r:id="rId35" xr:uid="{00000000-0004-0000-0F00-000022000000}"/>
    <hyperlink ref="F1037" r:id="rId36" xr:uid="{00000000-0004-0000-0F00-000023000000}"/>
    <hyperlink ref="F1040" r:id="rId37" xr:uid="{00000000-0004-0000-0F00-000024000000}"/>
    <hyperlink ref="F1043" r:id="rId38" xr:uid="{00000000-0004-0000-0F00-000025000000}"/>
    <hyperlink ref="F1046" r:id="rId39" xr:uid="{00000000-0004-0000-0F00-000026000000}"/>
    <hyperlink ref="F1049" r:id="rId40" xr:uid="{00000000-0004-0000-0F00-000027000000}"/>
    <hyperlink ref="F1052" r:id="rId41" xr:uid="{00000000-0004-0000-0F00-000028000000}"/>
    <hyperlink ref="F1055" r:id="rId42" xr:uid="{00000000-0004-0000-0F00-000029000000}"/>
    <hyperlink ref="F1058" r:id="rId43" xr:uid="{00000000-0004-0000-0F00-00002A000000}"/>
    <hyperlink ref="F1061" r:id="rId44" xr:uid="{00000000-0004-0000-0F00-00002B000000}"/>
    <hyperlink ref="F1064" r:id="rId45" xr:uid="{00000000-0004-0000-0F00-00002C000000}"/>
    <hyperlink ref="F1067" r:id="rId46" xr:uid="{00000000-0004-0000-0F00-00002D000000}"/>
    <hyperlink ref="F1070" r:id="rId47" xr:uid="{00000000-0004-0000-0F00-00002E000000}"/>
    <hyperlink ref="F1073" r:id="rId48" xr:uid="{00000000-0004-0000-0F00-00002F000000}"/>
    <hyperlink ref="F1076" r:id="rId49" xr:uid="{00000000-0004-0000-0F00-000030000000}"/>
    <hyperlink ref="F1079" r:id="rId50" xr:uid="{00000000-0004-0000-0F00-000031000000}"/>
    <hyperlink ref="F1082" r:id="rId51" xr:uid="{00000000-0004-0000-0F00-000032000000}"/>
    <hyperlink ref="F1085" r:id="rId52" xr:uid="{00000000-0004-0000-0F00-000033000000}"/>
  </hyperlinks>
  <pageMargins left="0.39374999999999999" right="0.39374999999999999" top="0.39374999999999999" bottom="0.39374999999999999" header="0" footer="0"/>
  <pageSetup paperSize="9" scale="84" fitToHeight="100" orientation="landscape" blackAndWhite="1" r:id="rId53"/>
  <headerFooter>
    <oddFooter>&amp;CStrana &amp;P z &amp;N</oddFooter>
  </headerFooter>
  <drawing r:id="rId5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091"/>
  <sheetViews>
    <sheetView showGridLines="0" topLeftCell="A855" workbookViewId="0">
      <selection activeCell="C877" sqref="C877"/>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124</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11712</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ROUND(J86,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ROUND((SUM(BE86:BE3090)),  2)</f>
        <v>0</v>
      </c>
      <c r="I33" s="95">
        <v>0.21</v>
      </c>
      <c r="J33" s="85">
        <f>ROUND(((SUM(BE86:BE3090))*I33),  2)</f>
        <v>0</v>
      </c>
      <c r="L33" s="34"/>
    </row>
    <row r="34" spans="2:12" s="1" customFormat="1" ht="14.45" customHeight="1">
      <c r="B34" s="34"/>
      <c r="E34" s="29" t="s">
        <v>41</v>
      </c>
      <c r="F34" s="85">
        <f>ROUND((SUM(BF86:BF3090)),  2)</f>
        <v>0</v>
      </c>
      <c r="I34" s="95">
        <v>0.12</v>
      </c>
      <c r="J34" s="85">
        <f>ROUND(((SUM(BF86:BF3090))*I34),  2)</f>
        <v>0</v>
      </c>
      <c r="L34" s="34"/>
    </row>
    <row r="35" spans="2:12" s="1" customFormat="1" ht="14.45" hidden="1" customHeight="1">
      <c r="B35" s="34"/>
      <c r="E35" s="29" t="s">
        <v>42</v>
      </c>
      <c r="F35" s="85">
        <f>ROUND((SUM(BG86:BG3090)),  2)</f>
        <v>0</v>
      </c>
      <c r="I35" s="95">
        <v>0.21</v>
      </c>
      <c r="J35" s="85">
        <f>0</f>
        <v>0</v>
      </c>
      <c r="L35" s="34"/>
    </row>
    <row r="36" spans="2:12" s="1" customFormat="1" ht="14.45" hidden="1" customHeight="1">
      <c r="B36" s="34"/>
      <c r="E36" s="29" t="s">
        <v>43</v>
      </c>
      <c r="F36" s="85">
        <f>ROUND((SUM(BH86:BH3090)),  2)</f>
        <v>0</v>
      </c>
      <c r="I36" s="95">
        <v>0.12</v>
      </c>
      <c r="J36" s="85">
        <f>0</f>
        <v>0</v>
      </c>
      <c r="L36" s="34"/>
    </row>
    <row r="37" spans="2:12" s="1" customFormat="1" ht="14.45" hidden="1" customHeight="1">
      <c r="B37" s="34"/>
      <c r="E37" s="29" t="s">
        <v>44</v>
      </c>
      <c r="F37" s="85">
        <f>ROUND((SUM(BI86:BI3090)),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D.1.2.4.c. - VZDUCHOTECHNIKA</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J86</f>
        <v>0</v>
      </c>
      <c r="L59" s="34"/>
      <c r="AU59" s="19" t="s">
        <v>189</v>
      </c>
    </row>
    <row r="60" spans="2:47" s="8" customFormat="1" ht="24.95" customHeight="1">
      <c r="B60" s="105"/>
      <c r="D60" s="106" t="s">
        <v>377</v>
      </c>
      <c r="E60" s="107"/>
      <c r="F60" s="107"/>
      <c r="G60" s="107"/>
      <c r="H60" s="107"/>
      <c r="I60" s="107"/>
      <c r="J60" s="108">
        <f>J87</f>
        <v>0</v>
      </c>
      <c r="L60" s="105"/>
    </row>
    <row r="61" spans="2:47" s="9" customFormat="1" ht="19.899999999999999" customHeight="1">
      <c r="B61" s="109"/>
      <c r="D61" s="110" t="s">
        <v>389</v>
      </c>
      <c r="E61" s="111"/>
      <c r="F61" s="111"/>
      <c r="G61" s="111"/>
      <c r="H61" s="111"/>
      <c r="I61" s="111"/>
      <c r="J61" s="112">
        <f>J88</f>
        <v>0</v>
      </c>
      <c r="L61" s="109"/>
    </row>
    <row r="62" spans="2:47" s="9" customFormat="1" ht="14.85" customHeight="1">
      <c r="B62" s="109"/>
      <c r="D62" s="110" t="s">
        <v>11713</v>
      </c>
      <c r="E62" s="111"/>
      <c r="F62" s="111"/>
      <c r="G62" s="111"/>
      <c r="H62" s="111"/>
      <c r="I62" s="111"/>
      <c r="J62" s="112">
        <f>J89</f>
        <v>0</v>
      </c>
      <c r="L62" s="109"/>
    </row>
    <row r="63" spans="2:47" s="9" customFormat="1" ht="14.85" customHeight="1">
      <c r="B63" s="109"/>
      <c r="D63" s="110" t="s">
        <v>11714</v>
      </c>
      <c r="E63" s="111"/>
      <c r="F63" s="111"/>
      <c r="G63" s="111"/>
      <c r="H63" s="111"/>
      <c r="I63" s="111"/>
      <c r="J63" s="112">
        <f>J230</f>
        <v>0</v>
      </c>
      <c r="L63" s="109"/>
    </row>
    <row r="64" spans="2:47" s="9" customFormat="1" ht="14.85" customHeight="1">
      <c r="B64" s="109"/>
      <c r="D64" s="110" t="s">
        <v>11715</v>
      </c>
      <c r="E64" s="111"/>
      <c r="F64" s="111"/>
      <c r="G64" s="111"/>
      <c r="H64" s="111"/>
      <c r="I64" s="111"/>
      <c r="J64" s="112">
        <f>J2084</f>
        <v>0</v>
      </c>
      <c r="L64" s="109"/>
    </row>
    <row r="65" spans="2:12" s="9" customFormat="1" ht="14.85" customHeight="1">
      <c r="B65" s="109"/>
      <c r="D65" s="110" t="s">
        <v>11716</v>
      </c>
      <c r="E65" s="111"/>
      <c r="F65" s="111"/>
      <c r="G65" s="111"/>
      <c r="H65" s="111"/>
      <c r="I65" s="111"/>
      <c r="J65" s="112">
        <f>J3046</f>
        <v>0</v>
      </c>
      <c r="L65" s="109"/>
    </row>
    <row r="66" spans="2:12" s="8" customFormat="1" ht="24.95" customHeight="1">
      <c r="B66" s="105"/>
      <c r="D66" s="106" t="s">
        <v>402</v>
      </c>
      <c r="E66" s="107"/>
      <c r="F66" s="107"/>
      <c r="G66" s="107"/>
      <c r="H66" s="107"/>
      <c r="I66" s="107"/>
      <c r="J66" s="108">
        <f>J3085</f>
        <v>0</v>
      </c>
      <c r="L66" s="105"/>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5" t="str">
        <f>E7</f>
        <v>Stavební úpravy budovy N (CEETe II) v areálu VŠB-TUO - Úpravy po DI - rev_a</v>
      </c>
      <c r="F76" s="366"/>
      <c r="G76" s="366"/>
      <c r="H76" s="366"/>
      <c r="L76" s="34"/>
    </row>
    <row r="77" spans="2:12" s="1" customFormat="1" ht="12" customHeight="1">
      <c r="B77" s="34"/>
      <c r="C77" s="29" t="s">
        <v>181</v>
      </c>
      <c r="L77" s="34"/>
    </row>
    <row r="78" spans="2:12" s="1" customFormat="1" ht="16.5" customHeight="1">
      <c r="B78" s="34"/>
      <c r="E78" s="356" t="str">
        <f>E9</f>
        <v>D.1.2.4.c. - VZDUCHOTECHNIKA</v>
      </c>
      <c r="F78" s="364"/>
      <c r="G78" s="364"/>
      <c r="H78" s="364"/>
      <c r="L78" s="34"/>
    </row>
    <row r="79" spans="2:12" s="1" customFormat="1" ht="6.95" customHeight="1">
      <c r="B79" s="34"/>
      <c r="L79" s="34"/>
    </row>
    <row r="80" spans="2:12" s="1" customFormat="1" ht="12" customHeight="1">
      <c r="B80" s="34"/>
      <c r="C80" s="29" t="s">
        <v>21</v>
      </c>
      <c r="F80" s="27" t="str">
        <f>F12</f>
        <v xml:space="preserve"> </v>
      </c>
      <c r="I80" s="29" t="s">
        <v>23</v>
      </c>
      <c r="J80" s="51" t="str">
        <f>IF(J12="","",J12)</f>
        <v>1. 10. 2025</v>
      </c>
      <c r="L80" s="34"/>
    </row>
    <row r="81" spans="2:65" s="1" customFormat="1" ht="6.95" customHeight="1">
      <c r="B81" s="34"/>
      <c r="L81" s="34"/>
    </row>
    <row r="82" spans="2:65" s="1" customFormat="1" ht="15.2" customHeight="1">
      <c r="B82" s="34"/>
      <c r="C82" s="29" t="s">
        <v>25</v>
      </c>
      <c r="F82" s="27" t="str">
        <f>E15</f>
        <v xml:space="preserve"> </v>
      </c>
      <c r="I82" s="29" t="s">
        <v>30</v>
      </c>
      <c r="J82" s="32" t="str">
        <f>E21</f>
        <v xml:space="preserve"> </v>
      </c>
      <c r="L82" s="34"/>
    </row>
    <row r="83" spans="2:65" s="1" customFormat="1" ht="15.2" customHeight="1">
      <c r="B83" s="34"/>
      <c r="C83" s="29" t="s">
        <v>28</v>
      </c>
      <c r="F83" s="27" t="str">
        <f>IF(E18="","",E18)</f>
        <v>Vyplň údaj</v>
      </c>
      <c r="I83" s="29" t="s">
        <v>32</v>
      </c>
      <c r="J83" s="32" t="str">
        <f>E24</f>
        <v xml:space="preserve"> </v>
      </c>
      <c r="L83" s="34"/>
    </row>
    <row r="84" spans="2:65" s="1" customFormat="1" ht="10.35" customHeight="1">
      <c r="B84" s="34"/>
      <c r="L84" s="34"/>
    </row>
    <row r="85" spans="2:65" s="10" customFormat="1" ht="29.25" customHeight="1">
      <c r="B85" s="113"/>
      <c r="C85" s="114" t="s">
        <v>198</v>
      </c>
      <c r="D85" s="115" t="s">
        <v>54</v>
      </c>
      <c r="E85" s="115" t="s">
        <v>50</v>
      </c>
      <c r="F85" s="115" t="s">
        <v>51</v>
      </c>
      <c r="G85" s="115" t="s">
        <v>199</v>
      </c>
      <c r="H85" s="115" t="s">
        <v>200</v>
      </c>
      <c r="I85" s="115" t="s">
        <v>201</v>
      </c>
      <c r="J85" s="115" t="s">
        <v>188</v>
      </c>
      <c r="K85" s="116" t="s">
        <v>202</v>
      </c>
      <c r="L85" s="113"/>
      <c r="M85" s="58" t="s">
        <v>19</v>
      </c>
      <c r="N85" s="59" t="s">
        <v>39</v>
      </c>
      <c r="O85" s="59" t="s">
        <v>203</v>
      </c>
      <c r="P85" s="59" t="s">
        <v>204</v>
      </c>
      <c r="Q85" s="59" t="s">
        <v>205</v>
      </c>
      <c r="R85" s="59" t="s">
        <v>206</v>
      </c>
      <c r="S85" s="59" t="s">
        <v>207</v>
      </c>
      <c r="T85" s="60" t="s">
        <v>208</v>
      </c>
    </row>
    <row r="86" spans="2:65" s="1" customFormat="1" ht="22.9" customHeight="1">
      <c r="B86" s="34"/>
      <c r="C86" s="63" t="s">
        <v>209</v>
      </c>
      <c r="J86" s="117">
        <f>BK86</f>
        <v>0</v>
      </c>
      <c r="L86" s="34"/>
      <c r="M86" s="61"/>
      <c r="N86" s="52"/>
      <c r="O86" s="52"/>
      <c r="P86" s="118">
        <f>P87+P3085</f>
        <v>0</v>
      </c>
      <c r="Q86" s="52"/>
      <c r="R86" s="118">
        <f>R87+R3085</f>
        <v>69.688980659999999</v>
      </c>
      <c r="S86" s="52"/>
      <c r="T86" s="119">
        <f>T87+T3085</f>
        <v>0</v>
      </c>
      <c r="AT86" s="19" t="s">
        <v>68</v>
      </c>
      <c r="AU86" s="19" t="s">
        <v>189</v>
      </c>
      <c r="BK86" s="120">
        <f>BK87+BK3085</f>
        <v>0</v>
      </c>
    </row>
    <row r="87" spans="2:65" s="11" customFormat="1" ht="25.9" customHeight="1">
      <c r="B87" s="121"/>
      <c r="D87" s="122" t="s">
        <v>68</v>
      </c>
      <c r="E87" s="123" t="s">
        <v>1379</v>
      </c>
      <c r="F87" s="123" t="s">
        <v>1380</v>
      </c>
      <c r="I87" s="124"/>
      <c r="J87" s="125">
        <f>BK87</f>
        <v>0</v>
      </c>
      <c r="L87" s="121"/>
      <c r="M87" s="126"/>
      <c r="P87" s="127">
        <f>P88</f>
        <v>0</v>
      </c>
      <c r="R87" s="127">
        <f>R88</f>
        <v>69.688980659999999</v>
      </c>
      <c r="T87" s="128">
        <f>T88</f>
        <v>0</v>
      </c>
      <c r="AR87" s="122" t="s">
        <v>79</v>
      </c>
      <c r="AT87" s="129" t="s">
        <v>68</v>
      </c>
      <c r="AU87" s="129" t="s">
        <v>69</v>
      </c>
      <c r="AY87" s="122" t="s">
        <v>212</v>
      </c>
      <c r="BK87" s="130">
        <f>BK88</f>
        <v>0</v>
      </c>
    </row>
    <row r="88" spans="2:65" s="11" customFormat="1" ht="22.9" customHeight="1">
      <c r="B88" s="121"/>
      <c r="D88" s="122" t="s">
        <v>68</v>
      </c>
      <c r="E88" s="131" t="s">
        <v>1917</v>
      </c>
      <c r="F88" s="131" t="s">
        <v>1918</v>
      </c>
      <c r="I88" s="124"/>
      <c r="J88" s="132">
        <f>BK88</f>
        <v>0</v>
      </c>
      <c r="L88" s="121"/>
      <c r="M88" s="126"/>
      <c r="P88" s="127">
        <f>P89+P230+P2084+P3046</f>
        <v>0</v>
      </c>
      <c r="R88" s="127">
        <f>R89+R230+R2084+R3046</f>
        <v>69.688980659999999</v>
      </c>
      <c r="T88" s="128">
        <f>T89+T230+T2084+T3046</f>
        <v>0</v>
      </c>
      <c r="AR88" s="122" t="s">
        <v>79</v>
      </c>
      <c r="AT88" s="129" t="s">
        <v>68</v>
      </c>
      <c r="AU88" s="129" t="s">
        <v>77</v>
      </c>
      <c r="AY88" s="122" t="s">
        <v>212</v>
      </c>
      <c r="BK88" s="130">
        <f>BK89+BK230+BK2084+BK3046</f>
        <v>0</v>
      </c>
    </row>
    <row r="89" spans="2:65" s="11" customFormat="1" ht="20.85" customHeight="1">
      <c r="B89" s="121"/>
      <c r="D89" s="122" t="s">
        <v>68</v>
      </c>
      <c r="E89" s="131" t="s">
        <v>11717</v>
      </c>
      <c r="F89" s="131" t="s">
        <v>11718</v>
      </c>
      <c r="I89" s="124"/>
      <c r="J89" s="132">
        <f>BK89</f>
        <v>0</v>
      </c>
      <c r="L89" s="121"/>
      <c r="M89" s="126"/>
      <c r="P89" s="127">
        <f>SUM(P90:P229)</f>
        <v>0</v>
      </c>
      <c r="R89" s="127">
        <f>SUM(R90:R229)</f>
        <v>0</v>
      </c>
      <c r="T89" s="128">
        <f>SUM(T90:T229)</f>
        <v>0</v>
      </c>
      <c r="AR89" s="122" t="s">
        <v>79</v>
      </c>
      <c r="AT89" s="129" t="s">
        <v>68</v>
      </c>
      <c r="AU89" s="129" t="s">
        <v>79</v>
      </c>
      <c r="AY89" s="122" t="s">
        <v>212</v>
      </c>
      <c r="BK89" s="130">
        <f>SUM(BK90:BK229)</f>
        <v>0</v>
      </c>
    </row>
    <row r="90" spans="2:65" s="1" customFormat="1" ht="16.5" customHeight="1">
      <c r="B90" s="34"/>
      <c r="C90" s="133" t="s">
        <v>77</v>
      </c>
      <c r="D90" s="133" t="s">
        <v>215</v>
      </c>
      <c r="E90" s="134" t="s">
        <v>11719</v>
      </c>
      <c r="F90" s="135" t="s">
        <v>11720</v>
      </c>
      <c r="G90" s="136" t="s">
        <v>624</v>
      </c>
      <c r="H90" s="137">
        <v>1</v>
      </c>
      <c r="I90" s="138"/>
      <c r="J90" s="139">
        <f>ROUND(I90*H90,2)</f>
        <v>0</v>
      </c>
      <c r="K90" s="135" t="s">
        <v>245</v>
      </c>
      <c r="L90" s="34"/>
      <c r="M90" s="140" t="s">
        <v>19</v>
      </c>
      <c r="N90" s="141" t="s">
        <v>40</v>
      </c>
      <c r="P90" s="142">
        <f>O90*H90</f>
        <v>0</v>
      </c>
      <c r="Q90" s="142">
        <v>0</v>
      </c>
      <c r="R90" s="142">
        <f>Q90*H90</f>
        <v>0</v>
      </c>
      <c r="S90" s="142">
        <v>0</v>
      </c>
      <c r="T90" s="143">
        <f>S90*H90</f>
        <v>0</v>
      </c>
      <c r="AR90" s="144" t="s">
        <v>316</v>
      </c>
      <c r="AT90" s="144" t="s">
        <v>215</v>
      </c>
      <c r="AU90" s="144" t="s">
        <v>236</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79</v>
      </c>
    </row>
    <row r="91" spans="2:65" s="1" customFormat="1" ht="58.5">
      <c r="B91" s="34"/>
      <c r="D91" s="150" t="s">
        <v>224</v>
      </c>
      <c r="F91" s="151" t="s">
        <v>11721</v>
      </c>
      <c r="I91" s="148"/>
      <c r="L91" s="34"/>
      <c r="M91" s="149"/>
      <c r="T91" s="55"/>
      <c r="AT91" s="19" t="s">
        <v>224</v>
      </c>
      <c r="AU91" s="19" t="s">
        <v>236</v>
      </c>
    </row>
    <row r="92" spans="2:65" s="12" customFormat="1">
      <c r="B92" s="152"/>
      <c r="D92" s="150" t="s">
        <v>226</v>
      </c>
      <c r="E92" s="153" t="s">
        <v>19</v>
      </c>
      <c r="F92" s="154" t="s">
        <v>11722</v>
      </c>
      <c r="H92" s="155">
        <v>1</v>
      </c>
      <c r="I92" s="156"/>
      <c r="L92" s="152"/>
      <c r="M92" s="157"/>
      <c r="T92" s="158"/>
      <c r="AT92" s="153" t="s">
        <v>226</v>
      </c>
      <c r="AU92" s="153" t="s">
        <v>236</v>
      </c>
      <c r="AV92" s="12" t="s">
        <v>79</v>
      </c>
      <c r="AW92" s="12" t="s">
        <v>31</v>
      </c>
      <c r="AX92" s="12" t="s">
        <v>69</v>
      </c>
      <c r="AY92" s="153" t="s">
        <v>212</v>
      </c>
    </row>
    <row r="93" spans="2:65" s="13" customFormat="1">
      <c r="B93" s="159"/>
      <c r="D93" s="150" t="s">
        <v>226</v>
      </c>
      <c r="E93" s="160" t="s">
        <v>19</v>
      </c>
      <c r="F93" s="161" t="s">
        <v>228</v>
      </c>
      <c r="H93" s="162">
        <v>1</v>
      </c>
      <c r="I93" s="163"/>
      <c r="L93" s="159"/>
      <c r="M93" s="164"/>
      <c r="T93" s="165"/>
      <c r="AT93" s="160" t="s">
        <v>226</v>
      </c>
      <c r="AU93" s="160" t="s">
        <v>236</v>
      </c>
      <c r="AV93" s="13" t="s">
        <v>229</v>
      </c>
      <c r="AW93" s="13" t="s">
        <v>31</v>
      </c>
      <c r="AX93" s="13" t="s">
        <v>77</v>
      </c>
      <c r="AY93" s="160" t="s">
        <v>212</v>
      </c>
    </row>
    <row r="94" spans="2:65" s="1" customFormat="1" ht="16.5" customHeight="1">
      <c r="B94" s="34"/>
      <c r="C94" s="133" t="s">
        <v>79</v>
      </c>
      <c r="D94" s="133" t="s">
        <v>215</v>
      </c>
      <c r="E94" s="134" t="s">
        <v>11723</v>
      </c>
      <c r="F94" s="135" t="s">
        <v>11724</v>
      </c>
      <c r="G94" s="136" t="s">
        <v>624</v>
      </c>
      <c r="H94" s="137">
        <v>1</v>
      </c>
      <c r="I94" s="138"/>
      <c r="J94" s="139">
        <f>ROUND(I94*H94,2)</f>
        <v>0</v>
      </c>
      <c r="K94" s="135" t="s">
        <v>245</v>
      </c>
      <c r="L94" s="34"/>
      <c r="M94" s="140" t="s">
        <v>19</v>
      </c>
      <c r="N94" s="141" t="s">
        <v>40</v>
      </c>
      <c r="P94" s="142">
        <f>O94*H94</f>
        <v>0</v>
      </c>
      <c r="Q94" s="142">
        <v>0</v>
      </c>
      <c r="R94" s="142">
        <f>Q94*H94</f>
        <v>0</v>
      </c>
      <c r="S94" s="142">
        <v>0</v>
      </c>
      <c r="T94" s="143">
        <f>S94*H94</f>
        <v>0</v>
      </c>
      <c r="AR94" s="144" t="s">
        <v>316</v>
      </c>
      <c r="AT94" s="144" t="s">
        <v>215</v>
      </c>
      <c r="AU94" s="144" t="s">
        <v>236</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316</v>
      </c>
      <c r="BM94" s="144" t="s">
        <v>229</v>
      </c>
    </row>
    <row r="95" spans="2:65" s="1" customFormat="1" ht="58.5">
      <c r="B95" s="34"/>
      <c r="D95" s="150" t="s">
        <v>224</v>
      </c>
      <c r="F95" s="151" t="s">
        <v>11721</v>
      </c>
      <c r="I95" s="148"/>
      <c r="L95" s="34"/>
      <c r="M95" s="149"/>
      <c r="T95" s="55"/>
      <c r="AT95" s="19" t="s">
        <v>224</v>
      </c>
      <c r="AU95" s="19" t="s">
        <v>236</v>
      </c>
    </row>
    <row r="96" spans="2:65" s="12" customFormat="1">
      <c r="B96" s="152"/>
      <c r="D96" s="150" t="s">
        <v>226</v>
      </c>
      <c r="E96" s="153" t="s">
        <v>19</v>
      </c>
      <c r="F96" s="154" t="s">
        <v>11722</v>
      </c>
      <c r="H96" s="155">
        <v>1</v>
      </c>
      <c r="I96" s="156"/>
      <c r="L96" s="152"/>
      <c r="M96" s="157"/>
      <c r="T96" s="158"/>
      <c r="AT96" s="153" t="s">
        <v>226</v>
      </c>
      <c r="AU96" s="153" t="s">
        <v>236</v>
      </c>
      <c r="AV96" s="12" t="s">
        <v>79</v>
      </c>
      <c r="AW96" s="12" t="s">
        <v>31</v>
      </c>
      <c r="AX96" s="12" t="s">
        <v>69</v>
      </c>
      <c r="AY96" s="153" t="s">
        <v>212</v>
      </c>
    </row>
    <row r="97" spans="2:65" s="13" customFormat="1">
      <c r="B97" s="159"/>
      <c r="D97" s="150" t="s">
        <v>226</v>
      </c>
      <c r="E97" s="160" t="s">
        <v>19</v>
      </c>
      <c r="F97" s="161" t="s">
        <v>228</v>
      </c>
      <c r="H97" s="162">
        <v>1</v>
      </c>
      <c r="I97" s="163"/>
      <c r="L97" s="159"/>
      <c r="M97" s="164"/>
      <c r="T97" s="165"/>
      <c r="AT97" s="160" t="s">
        <v>226</v>
      </c>
      <c r="AU97" s="160" t="s">
        <v>236</v>
      </c>
      <c r="AV97" s="13" t="s">
        <v>229</v>
      </c>
      <c r="AW97" s="13" t="s">
        <v>31</v>
      </c>
      <c r="AX97" s="13" t="s">
        <v>77</v>
      </c>
      <c r="AY97" s="160" t="s">
        <v>212</v>
      </c>
    </row>
    <row r="98" spans="2:65" s="1" customFormat="1" ht="16.5" customHeight="1">
      <c r="B98" s="34"/>
      <c r="C98" s="133" t="s">
        <v>236</v>
      </c>
      <c r="D98" s="133" t="s">
        <v>215</v>
      </c>
      <c r="E98" s="134" t="s">
        <v>11725</v>
      </c>
      <c r="F98" s="135" t="s">
        <v>11726</v>
      </c>
      <c r="G98" s="136" t="s">
        <v>624</v>
      </c>
      <c r="H98" s="137">
        <v>1</v>
      </c>
      <c r="I98" s="138"/>
      <c r="J98" s="139">
        <f>ROUND(I98*H98,2)</f>
        <v>0</v>
      </c>
      <c r="K98" s="135" t="s">
        <v>245</v>
      </c>
      <c r="L98" s="34"/>
      <c r="M98" s="140" t="s">
        <v>19</v>
      </c>
      <c r="N98" s="141" t="s">
        <v>40</v>
      </c>
      <c r="P98" s="142">
        <f>O98*H98</f>
        <v>0</v>
      </c>
      <c r="Q98" s="142">
        <v>0</v>
      </c>
      <c r="R98" s="142">
        <f>Q98*H98</f>
        <v>0</v>
      </c>
      <c r="S98" s="142">
        <v>0</v>
      </c>
      <c r="T98" s="143">
        <f>S98*H98</f>
        <v>0</v>
      </c>
      <c r="AR98" s="144" t="s">
        <v>316</v>
      </c>
      <c r="AT98" s="144" t="s">
        <v>215</v>
      </c>
      <c r="AU98" s="144" t="s">
        <v>236</v>
      </c>
      <c r="AY98" s="19" t="s">
        <v>212</v>
      </c>
      <c r="BE98" s="145">
        <f>IF(N98="základní",J98,0)</f>
        <v>0</v>
      </c>
      <c r="BF98" s="145">
        <f>IF(N98="snížená",J98,0)</f>
        <v>0</v>
      </c>
      <c r="BG98" s="145">
        <f>IF(N98="zákl. přenesená",J98,0)</f>
        <v>0</v>
      </c>
      <c r="BH98" s="145">
        <f>IF(N98="sníž. přenesená",J98,0)</f>
        <v>0</v>
      </c>
      <c r="BI98" s="145">
        <f>IF(N98="nulová",J98,0)</f>
        <v>0</v>
      </c>
      <c r="BJ98" s="19" t="s">
        <v>77</v>
      </c>
      <c r="BK98" s="145">
        <f>ROUND(I98*H98,2)</f>
        <v>0</v>
      </c>
      <c r="BL98" s="19" t="s">
        <v>316</v>
      </c>
      <c r="BM98" s="144" t="s">
        <v>253</v>
      </c>
    </row>
    <row r="99" spans="2:65" s="1" customFormat="1" ht="58.5">
      <c r="B99" s="34"/>
      <c r="D99" s="150" t="s">
        <v>224</v>
      </c>
      <c r="F99" s="151" t="s">
        <v>11721</v>
      </c>
      <c r="I99" s="148"/>
      <c r="L99" s="34"/>
      <c r="M99" s="149"/>
      <c r="T99" s="55"/>
      <c r="AT99" s="19" t="s">
        <v>224</v>
      </c>
      <c r="AU99" s="19" t="s">
        <v>236</v>
      </c>
    </row>
    <row r="100" spans="2:65" s="12" customFormat="1">
      <c r="B100" s="152"/>
      <c r="D100" s="150" t="s">
        <v>226</v>
      </c>
      <c r="E100" s="153" t="s">
        <v>19</v>
      </c>
      <c r="F100" s="154" t="s">
        <v>11722</v>
      </c>
      <c r="H100" s="155">
        <v>1</v>
      </c>
      <c r="I100" s="156"/>
      <c r="L100" s="152"/>
      <c r="M100" s="157"/>
      <c r="T100" s="158"/>
      <c r="AT100" s="153" t="s">
        <v>226</v>
      </c>
      <c r="AU100" s="153" t="s">
        <v>236</v>
      </c>
      <c r="AV100" s="12" t="s">
        <v>79</v>
      </c>
      <c r="AW100" s="12" t="s">
        <v>31</v>
      </c>
      <c r="AX100" s="12" t="s">
        <v>69</v>
      </c>
      <c r="AY100" s="153" t="s">
        <v>212</v>
      </c>
    </row>
    <row r="101" spans="2:65" s="13" customFormat="1">
      <c r="B101" s="159"/>
      <c r="D101" s="150" t="s">
        <v>226</v>
      </c>
      <c r="E101" s="160" t="s">
        <v>19</v>
      </c>
      <c r="F101" s="161" t="s">
        <v>228</v>
      </c>
      <c r="H101" s="162">
        <v>1</v>
      </c>
      <c r="I101" s="163"/>
      <c r="L101" s="159"/>
      <c r="M101" s="164"/>
      <c r="T101" s="165"/>
      <c r="AT101" s="160" t="s">
        <v>226</v>
      </c>
      <c r="AU101" s="160" t="s">
        <v>236</v>
      </c>
      <c r="AV101" s="13" t="s">
        <v>229</v>
      </c>
      <c r="AW101" s="13" t="s">
        <v>31</v>
      </c>
      <c r="AX101" s="13" t="s">
        <v>77</v>
      </c>
      <c r="AY101" s="160" t="s">
        <v>212</v>
      </c>
    </row>
    <row r="102" spans="2:65" s="1" customFormat="1" ht="16.5" customHeight="1">
      <c r="B102" s="34"/>
      <c r="C102" s="133" t="s">
        <v>229</v>
      </c>
      <c r="D102" s="133" t="s">
        <v>215</v>
      </c>
      <c r="E102" s="134" t="s">
        <v>11727</v>
      </c>
      <c r="F102" s="135" t="s">
        <v>11728</v>
      </c>
      <c r="G102" s="136" t="s">
        <v>624</v>
      </c>
      <c r="H102" s="137">
        <v>1</v>
      </c>
      <c r="I102" s="138"/>
      <c r="J102" s="139">
        <f>ROUND(I102*H102,2)</f>
        <v>0</v>
      </c>
      <c r="K102" s="135" t="s">
        <v>245</v>
      </c>
      <c r="L102" s="34"/>
      <c r="M102" s="140" t="s">
        <v>19</v>
      </c>
      <c r="N102" s="141" t="s">
        <v>40</v>
      </c>
      <c r="P102" s="142">
        <f>O102*H102</f>
        <v>0</v>
      </c>
      <c r="Q102" s="142">
        <v>0</v>
      </c>
      <c r="R102" s="142">
        <f>Q102*H102</f>
        <v>0</v>
      </c>
      <c r="S102" s="142">
        <v>0</v>
      </c>
      <c r="T102" s="143">
        <f>S102*H102</f>
        <v>0</v>
      </c>
      <c r="AR102" s="144" t="s">
        <v>316</v>
      </c>
      <c r="AT102" s="144" t="s">
        <v>215</v>
      </c>
      <c r="AU102" s="144" t="s">
        <v>236</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316</v>
      </c>
      <c r="BM102" s="144" t="s">
        <v>267</v>
      </c>
    </row>
    <row r="103" spans="2:65" s="1" customFormat="1" ht="58.5">
      <c r="B103" s="34"/>
      <c r="D103" s="150" t="s">
        <v>224</v>
      </c>
      <c r="F103" s="151" t="s">
        <v>11721</v>
      </c>
      <c r="I103" s="148"/>
      <c r="L103" s="34"/>
      <c r="M103" s="149"/>
      <c r="T103" s="55"/>
      <c r="AT103" s="19" t="s">
        <v>224</v>
      </c>
      <c r="AU103" s="19" t="s">
        <v>236</v>
      </c>
    </row>
    <row r="104" spans="2:65" s="12" customFormat="1">
      <c r="B104" s="152"/>
      <c r="D104" s="150" t="s">
        <v>226</v>
      </c>
      <c r="E104" s="153" t="s">
        <v>19</v>
      </c>
      <c r="F104" s="154" t="s">
        <v>11722</v>
      </c>
      <c r="H104" s="155">
        <v>1</v>
      </c>
      <c r="I104" s="156"/>
      <c r="L104" s="152"/>
      <c r="M104" s="157"/>
      <c r="T104" s="158"/>
      <c r="AT104" s="153" t="s">
        <v>226</v>
      </c>
      <c r="AU104" s="153" t="s">
        <v>236</v>
      </c>
      <c r="AV104" s="12" t="s">
        <v>79</v>
      </c>
      <c r="AW104" s="12" t="s">
        <v>31</v>
      </c>
      <c r="AX104" s="12" t="s">
        <v>69</v>
      </c>
      <c r="AY104" s="153" t="s">
        <v>212</v>
      </c>
    </row>
    <row r="105" spans="2:65" s="13" customFormat="1">
      <c r="B105" s="159"/>
      <c r="D105" s="150" t="s">
        <v>226</v>
      </c>
      <c r="E105" s="160" t="s">
        <v>19</v>
      </c>
      <c r="F105" s="161" t="s">
        <v>228</v>
      </c>
      <c r="H105" s="162">
        <v>1</v>
      </c>
      <c r="I105" s="163"/>
      <c r="L105" s="159"/>
      <c r="M105" s="164"/>
      <c r="T105" s="165"/>
      <c r="AT105" s="160" t="s">
        <v>226</v>
      </c>
      <c r="AU105" s="160" t="s">
        <v>236</v>
      </c>
      <c r="AV105" s="13" t="s">
        <v>229</v>
      </c>
      <c r="AW105" s="13" t="s">
        <v>31</v>
      </c>
      <c r="AX105" s="13" t="s">
        <v>77</v>
      </c>
      <c r="AY105" s="160" t="s">
        <v>212</v>
      </c>
    </row>
    <row r="106" spans="2:65" s="1" customFormat="1" ht="16.5" customHeight="1">
      <c r="B106" s="34"/>
      <c r="C106" s="133" t="s">
        <v>211</v>
      </c>
      <c r="D106" s="133" t="s">
        <v>215</v>
      </c>
      <c r="E106" s="134" t="s">
        <v>11729</v>
      </c>
      <c r="F106" s="135" t="s">
        <v>11730</v>
      </c>
      <c r="G106" s="136" t="s">
        <v>624</v>
      </c>
      <c r="H106" s="137">
        <v>1</v>
      </c>
      <c r="I106" s="138"/>
      <c r="J106" s="139">
        <f>ROUND(I106*H106,2)</f>
        <v>0</v>
      </c>
      <c r="K106" s="135" t="s">
        <v>245</v>
      </c>
      <c r="L106" s="34"/>
      <c r="M106" s="140" t="s">
        <v>19</v>
      </c>
      <c r="N106" s="141" t="s">
        <v>40</v>
      </c>
      <c r="P106" s="142">
        <f>O106*H106</f>
        <v>0</v>
      </c>
      <c r="Q106" s="142">
        <v>0</v>
      </c>
      <c r="R106" s="142">
        <f>Q106*H106</f>
        <v>0</v>
      </c>
      <c r="S106" s="142">
        <v>0</v>
      </c>
      <c r="T106" s="143">
        <f>S106*H106</f>
        <v>0</v>
      </c>
      <c r="AR106" s="144" t="s">
        <v>316</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281</v>
      </c>
    </row>
    <row r="107" spans="2:65" s="1" customFormat="1" ht="58.5">
      <c r="B107" s="34"/>
      <c r="D107" s="150" t="s">
        <v>224</v>
      </c>
      <c r="F107" s="151" t="s">
        <v>11721</v>
      </c>
      <c r="I107" s="148"/>
      <c r="L107" s="34"/>
      <c r="M107" s="149"/>
      <c r="T107" s="55"/>
      <c r="AT107" s="19" t="s">
        <v>224</v>
      </c>
      <c r="AU107" s="19" t="s">
        <v>236</v>
      </c>
    </row>
    <row r="108" spans="2:65" s="12" customFormat="1">
      <c r="B108" s="152"/>
      <c r="D108" s="150" t="s">
        <v>226</v>
      </c>
      <c r="E108" s="153" t="s">
        <v>19</v>
      </c>
      <c r="F108" s="154" t="s">
        <v>11722</v>
      </c>
      <c r="H108" s="155">
        <v>1</v>
      </c>
      <c r="I108" s="156"/>
      <c r="L108" s="152"/>
      <c r="M108" s="157"/>
      <c r="T108" s="158"/>
      <c r="AT108" s="153" t="s">
        <v>226</v>
      </c>
      <c r="AU108" s="153" t="s">
        <v>236</v>
      </c>
      <c r="AV108" s="12" t="s">
        <v>79</v>
      </c>
      <c r="AW108" s="12" t="s">
        <v>31</v>
      </c>
      <c r="AX108" s="12" t="s">
        <v>69</v>
      </c>
      <c r="AY108" s="153" t="s">
        <v>212</v>
      </c>
    </row>
    <row r="109" spans="2:65" s="13" customFormat="1">
      <c r="B109" s="159"/>
      <c r="D109" s="150" t="s">
        <v>226</v>
      </c>
      <c r="E109" s="160" t="s">
        <v>19</v>
      </c>
      <c r="F109" s="161" t="s">
        <v>228</v>
      </c>
      <c r="H109" s="162">
        <v>1</v>
      </c>
      <c r="I109" s="163"/>
      <c r="L109" s="159"/>
      <c r="M109" s="164"/>
      <c r="T109" s="165"/>
      <c r="AT109" s="160" t="s">
        <v>226</v>
      </c>
      <c r="AU109" s="160" t="s">
        <v>236</v>
      </c>
      <c r="AV109" s="13" t="s">
        <v>229</v>
      </c>
      <c r="AW109" s="13" t="s">
        <v>31</v>
      </c>
      <c r="AX109" s="13" t="s">
        <v>77</v>
      </c>
      <c r="AY109" s="160" t="s">
        <v>212</v>
      </c>
    </row>
    <row r="110" spans="2:65" s="1" customFormat="1" ht="16.5" customHeight="1">
      <c r="B110" s="34"/>
      <c r="C110" s="133" t="s">
        <v>253</v>
      </c>
      <c r="D110" s="133" t="s">
        <v>215</v>
      </c>
      <c r="E110" s="134" t="s">
        <v>11731</v>
      </c>
      <c r="F110" s="135" t="s">
        <v>11732</v>
      </c>
      <c r="G110" s="136" t="s">
        <v>624</v>
      </c>
      <c r="H110" s="137">
        <v>1</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316</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316</v>
      </c>
      <c r="BM110" s="144" t="s">
        <v>8</v>
      </c>
    </row>
    <row r="111" spans="2:65" s="1" customFormat="1" ht="58.5">
      <c r="B111" s="34"/>
      <c r="D111" s="150" t="s">
        <v>224</v>
      </c>
      <c r="F111" s="151" t="s">
        <v>11721</v>
      </c>
      <c r="I111" s="148"/>
      <c r="L111" s="34"/>
      <c r="M111" s="149"/>
      <c r="T111" s="55"/>
      <c r="AT111" s="19" t="s">
        <v>224</v>
      </c>
      <c r="AU111" s="19" t="s">
        <v>236</v>
      </c>
    </row>
    <row r="112" spans="2:65" s="12" customFormat="1">
      <c r="B112" s="152"/>
      <c r="D112" s="150" t="s">
        <v>226</v>
      </c>
      <c r="E112" s="153" t="s">
        <v>19</v>
      </c>
      <c r="F112" s="154" t="s">
        <v>11722</v>
      </c>
      <c r="H112" s="155">
        <v>1</v>
      </c>
      <c r="I112" s="156"/>
      <c r="L112" s="152"/>
      <c r="M112" s="157"/>
      <c r="T112" s="158"/>
      <c r="AT112" s="153" t="s">
        <v>226</v>
      </c>
      <c r="AU112" s="153" t="s">
        <v>236</v>
      </c>
      <c r="AV112" s="12" t="s">
        <v>79</v>
      </c>
      <c r="AW112" s="12" t="s">
        <v>31</v>
      </c>
      <c r="AX112" s="12" t="s">
        <v>69</v>
      </c>
      <c r="AY112" s="153" t="s">
        <v>212</v>
      </c>
    </row>
    <row r="113" spans="2:65" s="13" customFormat="1">
      <c r="B113" s="159"/>
      <c r="D113" s="150" t="s">
        <v>226</v>
      </c>
      <c r="E113" s="160" t="s">
        <v>19</v>
      </c>
      <c r="F113" s="161" t="s">
        <v>228</v>
      </c>
      <c r="H113" s="162">
        <v>1</v>
      </c>
      <c r="I113" s="163"/>
      <c r="L113" s="159"/>
      <c r="M113" s="164"/>
      <c r="T113" s="165"/>
      <c r="AT113" s="160" t="s">
        <v>226</v>
      </c>
      <c r="AU113" s="160" t="s">
        <v>236</v>
      </c>
      <c r="AV113" s="13" t="s">
        <v>229</v>
      </c>
      <c r="AW113" s="13" t="s">
        <v>31</v>
      </c>
      <c r="AX113" s="13" t="s">
        <v>77</v>
      </c>
      <c r="AY113" s="160" t="s">
        <v>212</v>
      </c>
    </row>
    <row r="114" spans="2:65" s="1" customFormat="1" ht="16.5" customHeight="1">
      <c r="B114" s="34"/>
      <c r="C114" s="133" t="s">
        <v>259</v>
      </c>
      <c r="D114" s="133" t="s">
        <v>215</v>
      </c>
      <c r="E114" s="134" t="s">
        <v>11733</v>
      </c>
      <c r="F114" s="135" t="s">
        <v>11734</v>
      </c>
      <c r="G114" s="136" t="s">
        <v>624</v>
      </c>
      <c r="H114" s="137">
        <v>1</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236</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306</v>
      </c>
    </row>
    <row r="115" spans="2:65" s="1" customFormat="1" ht="58.5">
      <c r="B115" s="34"/>
      <c r="D115" s="150" t="s">
        <v>224</v>
      </c>
      <c r="F115" s="151" t="s">
        <v>11721</v>
      </c>
      <c r="I115" s="148"/>
      <c r="L115" s="34"/>
      <c r="M115" s="149"/>
      <c r="T115" s="55"/>
      <c r="AT115" s="19" t="s">
        <v>224</v>
      </c>
      <c r="AU115" s="19" t="s">
        <v>236</v>
      </c>
    </row>
    <row r="116" spans="2:65" s="12" customFormat="1">
      <c r="B116" s="152"/>
      <c r="D116" s="150" t="s">
        <v>226</v>
      </c>
      <c r="E116" s="153" t="s">
        <v>19</v>
      </c>
      <c r="F116" s="154" t="s">
        <v>11722</v>
      </c>
      <c r="H116" s="155">
        <v>1</v>
      </c>
      <c r="I116" s="156"/>
      <c r="L116" s="152"/>
      <c r="M116" s="157"/>
      <c r="T116" s="158"/>
      <c r="AT116" s="153" t="s">
        <v>226</v>
      </c>
      <c r="AU116" s="153" t="s">
        <v>236</v>
      </c>
      <c r="AV116" s="12" t="s">
        <v>79</v>
      </c>
      <c r="AW116" s="12" t="s">
        <v>31</v>
      </c>
      <c r="AX116" s="12" t="s">
        <v>69</v>
      </c>
      <c r="AY116" s="153" t="s">
        <v>212</v>
      </c>
    </row>
    <row r="117" spans="2:65" s="13" customFormat="1">
      <c r="B117" s="159"/>
      <c r="D117" s="150" t="s">
        <v>226</v>
      </c>
      <c r="E117" s="160" t="s">
        <v>19</v>
      </c>
      <c r="F117" s="161" t="s">
        <v>228</v>
      </c>
      <c r="H117" s="162">
        <v>1</v>
      </c>
      <c r="I117" s="163"/>
      <c r="L117" s="159"/>
      <c r="M117" s="164"/>
      <c r="T117" s="165"/>
      <c r="AT117" s="160" t="s">
        <v>226</v>
      </c>
      <c r="AU117" s="160" t="s">
        <v>236</v>
      </c>
      <c r="AV117" s="13" t="s">
        <v>229</v>
      </c>
      <c r="AW117" s="13" t="s">
        <v>31</v>
      </c>
      <c r="AX117" s="13" t="s">
        <v>77</v>
      </c>
      <c r="AY117" s="160" t="s">
        <v>212</v>
      </c>
    </row>
    <row r="118" spans="2:65" s="1" customFormat="1" ht="16.5" customHeight="1">
      <c r="B118" s="34"/>
      <c r="C118" s="133" t="s">
        <v>267</v>
      </c>
      <c r="D118" s="133" t="s">
        <v>215</v>
      </c>
      <c r="E118" s="134" t="s">
        <v>11735</v>
      </c>
      <c r="F118" s="135" t="s">
        <v>11736</v>
      </c>
      <c r="G118" s="136" t="s">
        <v>624</v>
      </c>
      <c r="H118" s="137">
        <v>1</v>
      </c>
      <c r="I118" s="138"/>
      <c r="J118" s="139">
        <f>ROUND(I118*H118,2)</f>
        <v>0</v>
      </c>
      <c r="K118" s="135" t="s">
        <v>245</v>
      </c>
      <c r="L118" s="34"/>
      <c r="M118" s="140" t="s">
        <v>19</v>
      </c>
      <c r="N118" s="141" t="s">
        <v>40</v>
      </c>
      <c r="P118" s="142">
        <f>O118*H118</f>
        <v>0</v>
      </c>
      <c r="Q118" s="142">
        <v>0</v>
      </c>
      <c r="R118" s="142">
        <f>Q118*H118</f>
        <v>0</v>
      </c>
      <c r="S118" s="142">
        <v>0</v>
      </c>
      <c r="T118" s="143">
        <f>S118*H118</f>
        <v>0</v>
      </c>
      <c r="AR118" s="144" t="s">
        <v>316</v>
      </c>
      <c r="AT118" s="144" t="s">
        <v>215</v>
      </c>
      <c r="AU118" s="144" t="s">
        <v>236</v>
      </c>
      <c r="AY118" s="19" t="s">
        <v>212</v>
      </c>
      <c r="BE118" s="145">
        <f>IF(N118="základní",J118,0)</f>
        <v>0</v>
      </c>
      <c r="BF118" s="145">
        <f>IF(N118="snížená",J118,0)</f>
        <v>0</v>
      </c>
      <c r="BG118" s="145">
        <f>IF(N118="zákl. přenesená",J118,0)</f>
        <v>0</v>
      </c>
      <c r="BH118" s="145">
        <f>IF(N118="sníž. přenesená",J118,0)</f>
        <v>0</v>
      </c>
      <c r="BI118" s="145">
        <f>IF(N118="nulová",J118,0)</f>
        <v>0</v>
      </c>
      <c r="BJ118" s="19" t="s">
        <v>77</v>
      </c>
      <c r="BK118" s="145">
        <f>ROUND(I118*H118,2)</f>
        <v>0</v>
      </c>
      <c r="BL118" s="19" t="s">
        <v>316</v>
      </c>
      <c r="BM118" s="144" t="s">
        <v>316</v>
      </c>
    </row>
    <row r="119" spans="2:65" s="1" customFormat="1" ht="58.5">
      <c r="B119" s="34"/>
      <c r="D119" s="150" t="s">
        <v>224</v>
      </c>
      <c r="F119" s="151" t="s">
        <v>11721</v>
      </c>
      <c r="I119" s="148"/>
      <c r="L119" s="34"/>
      <c r="M119" s="149"/>
      <c r="T119" s="55"/>
      <c r="AT119" s="19" t="s">
        <v>224</v>
      </c>
      <c r="AU119" s="19" t="s">
        <v>236</v>
      </c>
    </row>
    <row r="120" spans="2:65" s="12" customFormat="1">
      <c r="B120" s="152"/>
      <c r="D120" s="150" t="s">
        <v>226</v>
      </c>
      <c r="E120" s="153" t="s">
        <v>19</v>
      </c>
      <c r="F120" s="154" t="s">
        <v>11722</v>
      </c>
      <c r="H120" s="155">
        <v>1</v>
      </c>
      <c r="I120" s="156"/>
      <c r="L120" s="152"/>
      <c r="M120" s="157"/>
      <c r="T120" s="158"/>
      <c r="AT120" s="153" t="s">
        <v>226</v>
      </c>
      <c r="AU120" s="153" t="s">
        <v>236</v>
      </c>
      <c r="AV120" s="12" t="s">
        <v>79</v>
      </c>
      <c r="AW120" s="12" t="s">
        <v>31</v>
      </c>
      <c r="AX120" s="12" t="s">
        <v>69</v>
      </c>
      <c r="AY120" s="153" t="s">
        <v>212</v>
      </c>
    </row>
    <row r="121" spans="2:65" s="13" customFormat="1">
      <c r="B121" s="159"/>
      <c r="D121" s="150" t="s">
        <v>226</v>
      </c>
      <c r="E121" s="160" t="s">
        <v>19</v>
      </c>
      <c r="F121" s="161" t="s">
        <v>228</v>
      </c>
      <c r="H121" s="162">
        <v>1</v>
      </c>
      <c r="I121" s="163"/>
      <c r="L121" s="159"/>
      <c r="M121" s="164"/>
      <c r="T121" s="165"/>
      <c r="AT121" s="160" t="s">
        <v>226</v>
      </c>
      <c r="AU121" s="160" t="s">
        <v>236</v>
      </c>
      <c r="AV121" s="13" t="s">
        <v>229</v>
      </c>
      <c r="AW121" s="13" t="s">
        <v>31</v>
      </c>
      <c r="AX121" s="13" t="s">
        <v>77</v>
      </c>
      <c r="AY121" s="160" t="s">
        <v>212</v>
      </c>
    </row>
    <row r="122" spans="2:65" s="1" customFormat="1" ht="16.5" customHeight="1">
      <c r="B122" s="34"/>
      <c r="C122" s="133" t="s">
        <v>275</v>
      </c>
      <c r="D122" s="133" t="s">
        <v>215</v>
      </c>
      <c r="E122" s="134" t="s">
        <v>11737</v>
      </c>
      <c r="F122" s="135" t="s">
        <v>11738</v>
      </c>
      <c r="G122" s="136" t="s">
        <v>624</v>
      </c>
      <c r="H122" s="137">
        <v>2</v>
      </c>
      <c r="I122" s="138"/>
      <c r="J122" s="139">
        <f>ROUND(I122*H122,2)</f>
        <v>0</v>
      </c>
      <c r="K122" s="135" t="s">
        <v>245</v>
      </c>
      <c r="L122" s="34"/>
      <c r="M122" s="140" t="s">
        <v>19</v>
      </c>
      <c r="N122" s="141" t="s">
        <v>40</v>
      </c>
      <c r="P122" s="142">
        <f>O122*H122</f>
        <v>0</v>
      </c>
      <c r="Q122" s="142">
        <v>0</v>
      </c>
      <c r="R122" s="142">
        <f>Q122*H122</f>
        <v>0</v>
      </c>
      <c r="S122" s="142">
        <v>0</v>
      </c>
      <c r="T122" s="143">
        <f>S122*H122</f>
        <v>0</v>
      </c>
      <c r="AR122" s="144" t="s">
        <v>316</v>
      </c>
      <c r="AT122" s="144" t="s">
        <v>215</v>
      </c>
      <c r="AU122" s="144" t="s">
        <v>236</v>
      </c>
      <c r="AY122" s="19" t="s">
        <v>212</v>
      </c>
      <c r="BE122" s="145">
        <f>IF(N122="základní",J122,0)</f>
        <v>0</v>
      </c>
      <c r="BF122" s="145">
        <f>IF(N122="snížená",J122,0)</f>
        <v>0</v>
      </c>
      <c r="BG122" s="145">
        <f>IF(N122="zákl. přenesená",J122,0)</f>
        <v>0</v>
      </c>
      <c r="BH122" s="145">
        <f>IF(N122="sníž. přenesená",J122,0)</f>
        <v>0</v>
      </c>
      <c r="BI122" s="145">
        <f>IF(N122="nulová",J122,0)</f>
        <v>0</v>
      </c>
      <c r="BJ122" s="19" t="s">
        <v>77</v>
      </c>
      <c r="BK122" s="145">
        <f>ROUND(I122*H122,2)</f>
        <v>0</v>
      </c>
      <c r="BL122" s="19" t="s">
        <v>316</v>
      </c>
      <c r="BM122" s="144" t="s">
        <v>11739</v>
      </c>
    </row>
    <row r="123" spans="2:65" s="1" customFormat="1" ht="29.25">
      <c r="B123" s="34"/>
      <c r="D123" s="150" t="s">
        <v>224</v>
      </c>
      <c r="F123" s="151" t="s">
        <v>11740</v>
      </c>
      <c r="I123" s="148"/>
      <c r="L123" s="34"/>
      <c r="M123" s="149"/>
      <c r="T123" s="55"/>
      <c r="AT123" s="19" t="s">
        <v>224</v>
      </c>
      <c r="AU123" s="19" t="s">
        <v>236</v>
      </c>
    </row>
    <row r="124" spans="2:65" s="1" customFormat="1" ht="16.5" customHeight="1">
      <c r="B124" s="34"/>
      <c r="C124" s="133" t="s">
        <v>281</v>
      </c>
      <c r="D124" s="133" t="s">
        <v>215</v>
      </c>
      <c r="E124" s="134" t="s">
        <v>11741</v>
      </c>
      <c r="F124" s="135" t="s">
        <v>11742</v>
      </c>
      <c r="G124" s="136" t="s">
        <v>624</v>
      </c>
      <c r="H124" s="137">
        <v>2</v>
      </c>
      <c r="I124" s="138"/>
      <c r="J124" s="139">
        <f>ROUND(I124*H124,2)</f>
        <v>0</v>
      </c>
      <c r="K124" s="135" t="s">
        <v>245</v>
      </c>
      <c r="L124" s="34"/>
      <c r="M124" s="140" t="s">
        <v>19</v>
      </c>
      <c r="N124" s="141" t="s">
        <v>40</v>
      </c>
      <c r="P124" s="142">
        <f>O124*H124</f>
        <v>0</v>
      </c>
      <c r="Q124" s="142">
        <v>0</v>
      </c>
      <c r="R124" s="142">
        <f>Q124*H124</f>
        <v>0</v>
      </c>
      <c r="S124" s="142">
        <v>0</v>
      </c>
      <c r="T124" s="143">
        <f>S124*H124</f>
        <v>0</v>
      </c>
      <c r="AR124" s="144" t="s">
        <v>316</v>
      </c>
      <c r="AT124" s="144" t="s">
        <v>215</v>
      </c>
      <c r="AU124" s="144" t="s">
        <v>236</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11743</v>
      </c>
    </row>
    <row r="125" spans="2:65" s="1" customFormat="1" ht="29.25">
      <c r="B125" s="34"/>
      <c r="D125" s="150" t="s">
        <v>224</v>
      </c>
      <c r="F125" s="151" t="s">
        <v>11740</v>
      </c>
      <c r="I125" s="148"/>
      <c r="L125" s="34"/>
      <c r="M125" s="149"/>
      <c r="T125" s="55"/>
      <c r="AT125" s="19" t="s">
        <v>224</v>
      </c>
      <c r="AU125" s="19" t="s">
        <v>236</v>
      </c>
    </row>
    <row r="126" spans="2:65" s="1" customFormat="1" ht="16.5" customHeight="1">
      <c r="B126" s="34"/>
      <c r="C126" s="133" t="s">
        <v>287</v>
      </c>
      <c r="D126" s="133" t="s">
        <v>215</v>
      </c>
      <c r="E126" s="134" t="s">
        <v>11744</v>
      </c>
      <c r="F126" s="135" t="s">
        <v>11745</v>
      </c>
      <c r="G126" s="136" t="s">
        <v>624</v>
      </c>
      <c r="H126" s="137">
        <v>2</v>
      </c>
      <c r="I126" s="138"/>
      <c r="J126" s="139">
        <f>ROUND(I126*H126,2)</f>
        <v>0</v>
      </c>
      <c r="K126" s="135" t="s">
        <v>245</v>
      </c>
      <c r="L126" s="34"/>
      <c r="M126" s="140" t="s">
        <v>19</v>
      </c>
      <c r="N126" s="141" t="s">
        <v>40</v>
      </c>
      <c r="P126" s="142">
        <f>O126*H126</f>
        <v>0</v>
      </c>
      <c r="Q126" s="142">
        <v>0</v>
      </c>
      <c r="R126" s="142">
        <f>Q126*H126</f>
        <v>0</v>
      </c>
      <c r="S126" s="142">
        <v>0</v>
      </c>
      <c r="T126" s="143">
        <f>S126*H126</f>
        <v>0</v>
      </c>
      <c r="AR126" s="144" t="s">
        <v>316</v>
      </c>
      <c r="AT126" s="144" t="s">
        <v>215</v>
      </c>
      <c r="AU126" s="144" t="s">
        <v>236</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316</v>
      </c>
      <c r="BM126" s="144" t="s">
        <v>11746</v>
      </c>
    </row>
    <row r="127" spans="2:65" s="1" customFormat="1" ht="29.25">
      <c r="B127" s="34"/>
      <c r="D127" s="150" t="s">
        <v>224</v>
      </c>
      <c r="F127" s="151" t="s">
        <v>11740</v>
      </c>
      <c r="I127" s="148"/>
      <c r="L127" s="34"/>
      <c r="M127" s="149"/>
      <c r="T127" s="55"/>
      <c r="AT127" s="19" t="s">
        <v>224</v>
      </c>
      <c r="AU127" s="19" t="s">
        <v>236</v>
      </c>
    </row>
    <row r="128" spans="2:65" s="1" customFormat="1" ht="16.5" customHeight="1">
      <c r="B128" s="34"/>
      <c r="C128" s="133" t="s">
        <v>8</v>
      </c>
      <c r="D128" s="133" t="s">
        <v>215</v>
      </c>
      <c r="E128" s="134" t="s">
        <v>11747</v>
      </c>
      <c r="F128" s="135" t="s">
        <v>11748</v>
      </c>
      <c r="G128" s="136" t="s">
        <v>624</v>
      </c>
      <c r="H128" s="137">
        <v>2</v>
      </c>
      <c r="I128" s="138"/>
      <c r="J128" s="139">
        <f>ROUND(I128*H128,2)</f>
        <v>0</v>
      </c>
      <c r="K128" s="135" t="s">
        <v>245</v>
      </c>
      <c r="L128" s="34"/>
      <c r="M128" s="140" t="s">
        <v>19</v>
      </c>
      <c r="N128" s="141" t="s">
        <v>40</v>
      </c>
      <c r="P128" s="142">
        <f>O128*H128</f>
        <v>0</v>
      </c>
      <c r="Q128" s="142">
        <v>0</v>
      </c>
      <c r="R128" s="142">
        <f>Q128*H128</f>
        <v>0</v>
      </c>
      <c r="S128" s="142">
        <v>0</v>
      </c>
      <c r="T128" s="143">
        <f>S128*H128</f>
        <v>0</v>
      </c>
      <c r="AR128" s="144" t="s">
        <v>316</v>
      </c>
      <c r="AT128" s="144" t="s">
        <v>215</v>
      </c>
      <c r="AU128" s="144" t="s">
        <v>236</v>
      </c>
      <c r="AY128" s="19" t="s">
        <v>212</v>
      </c>
      <c r="BE128" s="145">
        <f>IF(N128="základní",J128,0)</f>
        <v>0</v>
      </c>
      <c r="BF128" s="145">
        <f>IF(N128="snížená",J128,0)</f>
        <v>0</v>
      </c>
      <c r="BG128" s="145">
        <f>IF(N128="zákl. přenesená",J128,0)</f>
        <v>0</v>
      </c>
      <c r="BH128" s="145">
        <f>IF(N128="sníž. přenesená",J128,0)</f>
        <v>0</v>
      </c>
      <c r="BI128" s="145">
        <f>IF(N128="nulová",J128,0)</f>
        <v>0</v>
      </c>
      <c r="BJ128" s="19" t="s">
        <v>77</v>
      </c>
      <c r="BK128" s="145">
        <f>ROUND(I128*H128,2)</f>
        <v>0</v>
      </c>
      <c r="BL128" s="19" t="s">
        <v>316</v>
      </c>
      <c r="BM128" s="144" t="s">
        <v>11749</v>
      </c>
    </row>
    <row r="129" spans="2:65" s="1" customFormat="1" ht="29.25">
      <c r="B129" s="34"/>
      <c r="D129" s="150" t="s">
        <v>224</v>
      </c>
      <c r="F129" s="151" t="s">
        <v>11740</v>
      </c>
      <c r="I129" s="148"/>
      <c r="L129" s="34"/>
      <c r="M129" s="149"/>
      <c r="T129" s="55"/>
      <c r="AT129" s="19" t="s">
        <v>224</v>
      </c>
      <c r="AU129" s="19" t="s">
        <v>236</v>
      </c>
    </row>
    <row r="130" spans="2:65" s="1" customFormat="1" ht="16.5" customHeight="1">
      <c r="B130" s="34"/>
      <c r="C130" s="133" t="s">
        <v>301</v>
      </c>
      <c r="D130" s="133" t="s">
        <v>215</v>
      </c>
      <c r="E130" s="134" t="s">
        <v>11750</v>
      </c>
      <c r="F130" s="135" t="s">
        <v>11751</v>
      </c>
      <c r="G130" s="136" t="s">
        <v>624</v>
      </c>
      <c r="H130" s="137">
        <v>2</v>
      </c>
      <c r="I130" s="138"/>
      <c r="J130" s="139">
        <f>ROUND(I130*H130,2)</f>
        <v>0</v>
      </c>
      <c r="K130" s="135" t="s">
        <v>245</v>
      </c>
      <c r="L130" s="34"/>
      <c r="M130" s="140" t="s">
        <v>19</v>
      </c>
      <c r="N130" s="141" t="s">
        <v>40</v>
      </c>
      <c r="P130" s="142">
        <f>O130*H130</f>
        <v>0</v>
      </c>
      <c r="Q130" s="142">
        <v>0</v>
      </c>
      <c r="R130" s="142">
        <f>Q130*H130</f>
        <v>0</v>
      </c>
      <c r="S130" s="142">
        <v>0</v>
      </c>
      <c r="T130" s="143">
        <f>S130*H130</f>
        <v>0</v>
      </c>
      <c r="AR130" s="144" t="s">
        <v>316</v>
      </c>
      <c r="AT130" s="144" t="s">
        <v>215</v>
      </c>
      <c r="AU130" s="144" t="s">
        <v>236</v>
      </c>
      <c r="AY130" s="19" t="s">
        <v>212</v>
      </c>
      <c r="BE130" s="145">
        <f>IF(N130="základní",J130,0)</f>
        <v>0</v>
      </c>
      <c r="BF130" s="145">
        <f>IF(N130="snížená",J130,0)</f>
        <v>0</v>
      </c>
      <c r="BG130" s="145">
        <f>IF(N130="zákl. přenesená",J130,0)</f>
        <v>0</v>
      </c>
      <c r="BH130" s="145">
        <f>IF(N130="sníž. přenesená",J130,0)</f>
        <v>0</v>
      </c>
      <c r="BI130" s="145">
        <f>IF(N130="nulová",J130,0)</f>
        <v>0</v>
      </c>
      <c r="BJ130" s="19" t="s">
        <v>77</v>
      </c>
      <c r="BK130" s="145">
        <f>ROUND(I130*H130,2)</f>
        <v>0</v>
      </c>
      <c r="BL130" s="19" t="s">
        <v>316</v>
      </c>
      <c r="BM130" s="144" t="s">
        <v>11752</v>
      </c>
    </row>
    <row r="131" spans="2:65" s="1" customFormat="1" ht="29.25">
      <c r="B131" s="34"/>
      <c r="D131" s="150" t="s">
        <v>224</v>
      </c>
      <c r="F131" s="151" t="s">
        <v>11740</v>
      </c>
      <c r="I131" s="148"/>
      <c r="L131" s="34"/>
      <c r="M131" s="149"/>
      <c r="T131" s="55"/>
      <c r="AT131" s="19" t="s">
        <v>224</v>
      </c>
      <c r="AU131" s="19" t="s">
        <v>236</v>
      </c>
    </row>
    <row r="132" spans="2:65" s="1" customFormat="1" ht="16.5" customHeight="1">
      <c r="B132" s="34"/>
      <c r="C132" s="133" t="s">
        <v>306</v>
      </c>
      <c r="D132" s="133" t="s">
        <v>215</v>
      </c>
      <c r="E132" s="134" t="s">
        <v>11753</v>
      </c>
      <c r="F132" s="135" t="s">
        <v>11754</v>
      </c>
      <c r="G132" s="136" t="s">
        <v>624</v>
      </c>
      <c r="H132" s="137">
        <v>2</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316</v>
      </c>
      <c r="AT132" s="144" t="s">
        <v>215</v>
      </c>
      <c r="AU132" s="144" t="s">
        <v>236</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316</v>
      </c>
      <c r="BM132" s="144" t="s">
        <v>11755</v>
      </c>
    </row>
    <row r="133" spans="2:65" s="1" customFormat="1" ht="29.25">
      <c r="B133" s="34"/>
      <c r="D133" s="150" t="s">
        <v>224</v>
      </c>
      <c r="F133" s="151" t="s">
        <v>11740</v>
      </c>
      <c r="I133" s="148"/>
      <c r="L133" s="34"/>
      <c r="M133" s="149"/>
      <c r="T133" s="55"/>
      <c r="AT133" s="19" t="s">
        <v>224</v>
      </c>
      <c r="AU133" s="19" t="s">
        <v>236</v>
      </c>
    </row>
    <row r="134" spans="2:65" s="1" customFormat="1" ht="16.5" customHeight="1">
      <c r="B134" s="34"/>
      <c r="C134" s="133" t="s">
        <v>311</v>
      </c>
      <c r="D134" s="133" t="s">
        <v>215</v>
      </c>
      <c r="E134" s="134" t="s">
        <v>11756</v>
      </c>
      <c r="F134" s="135" t="s">
        <v>11757</v>
      </c>
      <c r="G134" s="136" t="s">
        <v>624</v>
      </c>
      <c r="H134" s="137">
        <v>2</v>
      </c>
      <c r="I134" s="138"/>
      <c r="J134" s="139">
        <f>ROUND(I134*H134,2)</f>
        <v>0</v>
      </c>
      <c r="K134" s="135" t="s">
        <v>245</v>
      </c>
      <c r="L134" s="34"/>
      <c r="M134" s="140" t="s">
        <v>19</v>
      </c>
      <c r="N134" s="141" t="s">
        <v>40</v>
      </c>
      <c r="P134" s="142">
        <f>O134*H134</f>
        <v>0</v>
      </c>
      <c r="Q134" s="142">
        <v>0</v>
      </c>
      <c r="R134" s="142">
        <f>Q134*H134</f>
        <v>0</v>
      </c>
      <c r="S134" s="142">
        <v>0</v>
      </c>
      <c r="T134" s="143">
        <f>S134*H134</f>
        <v>0</v>
      </c>
      <c r="AR134" s="144" t="s">
        <v>316</v>
      </c>
      <c r="AT134" s="144" t="s">
        <v>215</v>
      </c>
      <c r="AU134" s="144" t="s">
        <v>236</v>
      </c>
      <c r="AY134" s="19" t="s">
        <v>212</v>
      </c>
      <c r="BE134" s="145">
        <f>IF(N134="základní",J134,0)</f>
        <v>0</v>
      </c>
      <c r="BF134" s="145">
        <f>IF(N134="snížená",J134,0)</f>
        <v>0</v>
      </c>
      <c r="BG134" s="145">
        <f>IF(N134="zákl. přenesená",J134,0)</f>
        <v>0</v>
      </c>
      <c r="BH134" s="145">
        <f>IF(N134="sníž. přenesená",J134,0)</f>
        <v>0</v>
      </c>
      <c r="BI134" s="145">
        <f>IF(N134="nulová",J134,0)</f>
        <v>0</v>
      </c>
      <c r="BJ134" s="19" t="s">
        <v>77</v>
      </c>
      <c r="BK134" s="145">
        <f>ROUND(I134*H134,2)</f>
        <v>0</v>
      </c>
      <c r="BL134" s="19" t="s">
        <v>316</v>
      </c>
      <c r="BM134" s="144" t="s">
        <v>11758</v>
      </c>
    </row>
    <row r="135" spans="2:65" s="1" customFormat="1" ht="29.25">
      <c r="B135" s="34"/>
      <c r="D135" s="150" t="s">
        <v>224</v>
      </c>
      <c r="F135" s="151" t="s">
        <v>11740</v>
      </c>
      <c r="I135" s="148"/>
      <c r="L135" s="34"/>
      <c r="M135" s="149"/>
      <c r="T135" s="55"/>
      <c r="AT135" s="19" t="s">
        <v>224</v>
      </c>
      <c r="AU135" s="19" t="s">
        <v>236</v>
      </c>
    </row>
    <row r="136" spans="2:65" s="1" customFormat="1" ht="16.5" customHeight="1">
      <c r="B136" s="34"/>
      <c r="C136" s="133" t="s">
        <v>316</v>
      </c>
      <c r="D136" s="133" t="s">
        <v>215</v>
      </c>
      <c r="E136" s="134" t="s">
        <v>11759</v>
      </c>
      <c r="F136" s="135" t="s">
        <v>11760</v>
      </c>
      <c r="G136" s="136" t="s">
        <v>624</v>
      </c>
      <c r="H136" s="137">
        <v>2</v>
      </c>
      <c r="I136" s="138"/>
      <c r="J136" s="139">
        <f>ROUND(I136*H136,2)</f>
        <v>0</v>
      </c>
      <c r="K136" s="135" t="s">
        <v>245</v>
      </c>
      <c r="L136" s="34"/>
      <c r="M136" s="140" t="s">
        <v>19</v>
      </c>
      <c r="N136" s="141" t="s">
        <v>40</v>
      </c>
      <c r="P136" s="142">
        <f>O136*H136</f>
        <v>0</v>
      </c>
      <c r="Q136" s="142">
        <v>0</v>
      </c>
      <c r="R136" s="142">
        <f>Q136*H136</f>
        <v>0</v>
      </c>
      <c r="S136" s="142">
        <v>0</v>
      </c>
      <c r="T136" s="143">
        <f>S136*H136</f>
        <v>0</v>
      </c>
      <c r="AR136" s="144" t="s">
        <v>316</v>
      </c>
      <c r="AT136" s="144" t="s">
        <v>215</v>
      </c>
      <c r="AU136" s="144" t="s">
        <v>236</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316</v>
      </c>
      <c r="BM136" s="144" t="s">
        <v>11761</v>
      </c>
    </row>
    <row r="137" spans="2:65" s="1" customFormat="1" ht="29.25">
      <c r="B137" s="34"/>
      <c r="D137" s="150" t="s">
        <v>224</v>
      </c>
      <c r="F137" s="151" t="s">
        <v>11740</v>
      </c>
      <c r="I137" s="148"/>
      <c r="L137" s="34"/>
      <c r="M137" s="149"/>
      <c r="T137" s="55"/>
      <c r="AT137" s="19" t="s">
        <v>224</v>
      </c>
      <c r="AU137" s="19" t="s">
        <v>236</v>
      </c>
    </row>
    <row r="138" spans="2:65" s="1" customFormat="1" ht="16.5" customHeight="1">
      <c r="B138" s="34"/>
      <c r="C138" s="133" t="s">
        <v>323</v>
      </c>
      <c r="D138" s="133" t="s">
        <v>215</v>
      </c>
      <c r="E138" s="134" t="s">
        <v>11762</v>
      </c>
      <c r="F138" s="135" t="s">
        <v>11763</v>
      </c>
      <c r="G138" s="136" t="s">
        <v>624</v>
      </c>
      <c r="H138" s="137">
        <v>2</v>
      </c>
      <c r="I138" s="138"/>
      <c r="J138" s="139">
        <f>ROUND(I138*H138,2)</f>
        <v>0</v>
      </c>
      <c r="K138" s="135" t="s">
        <v>245</v>
      </c>
      <c r="L138" s="34"/>
      <c r="M138" s="140" t="s">
        <v>19</v>
      </c>
      <c r="N138" s="141" t="s">
        <v>40</v>
      </c>
      <c r="P138" s="142">
        <f>O138*H138</f>
        <v>0</v>
      </c>
      <c r="Q138" s="142">
        <v>0</v>
      </c>
      <c r="R138" s="142">
        <f>Q138*H138</f>
        <v>0</v>
      </c>
      <c r="S138" s="142">
        <v>0</v>
      </c>
      <c r="T138" s="143">
        <f>S138*H138</f>
        <v>0</v>
      </c>
      <c r="AR138" s="144" t="s">
        <v>316</v>
      </c>
      <c r="AT138" s="144" t="s">
        <v>215</v>
      </c>
      <c r="AU138" s="144" t="s">
        <v>236</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316</v>
      </c>
      <c r="BM138" s="144" t="s">
        <v>11764</v>
      </c>
    </row>
    <row r="139" spans="2:65" s="1" customFormat="1" ht="29.25">
      <c r="B139" s="34"/>
      <c r="D139" s="150" t="s">
        <v>224</v>
      </c>
      <c r="F139" s="151" t="s">
        <v>11740</v>
      </c>
      <c r="I139" s="148"/>
      <c r="L139" s="34"/>
      <c r="M139" s="149"/>
      <c r="T139" s="55"/>
      <c r="AT139" s="19" t="s">
        <v>224</v>
      </c>
      <c r="AU139" s="19" t="s">
        <v>236</v>
      </c>
    </row>
    <row r="140" spans="2:65" s="1" customFormat="1" ht="16.5" customHeight="1">
      <c r="B140" s="34"/>
      <c r="C140" s="133" t="s">
        <v>330</v>
      </c>
      <c r="D140" s="133" t="s">
        <v>215</v>
      </c>
      <c r="E140" s="134" t="s">
        <v>11765</v>
      </c>
      <c r="F140" s="135" t="s">
        <v>11766</v>
      </c>
      <c r="G140" s="136" t="s">
        <v>624</v>
      </c>
      <c r="H140" s="137">
        <v>2</v>
      </c>
      <c r="I140" s="138"/>
      <c r="J140" s="139">
        <f>ROUND(I140*H140,2)</f>
        <v>0</v>
      </c>
      <c r="K140" s="135" t="s">
        <v>245</v>
      </c>
      <c r="L140" s="34"/>
      <c r="M140" s="140" t="s">
        <v>19</v>
      </c>
      <c r="N140" s="141" t="s">
        <v>40</v>
      </c>
      <c r="P140" s="142">
        <f>O140*H140</f>
        <v>0</v>
      </c>
      <c r="Q140" s="142">
        <v>0</v>
      </c>
      <c r="R140" s="142">
        <f>Q140*H140</f>
        <v>0</v>
      </c>
      <c r="S140" s="142">
        <v>0</v>
      </c>
      <c r="T140" s="143">
        <f>S140*H140</f>
        <v>0</v>
      </c>
      <c r="AR140" s="144" t="s">
        <v>316</v>
      </c>
      <c r="AT140" s="144" t="s">
        <v>215</v>
      </c>
      <c r="AU140" s="144" t="s">
        <v>236</v>
      </c>
      <c r="AY140" s="19" t="s">
        <v>212</v>
      </c>
      <c r="BE140" s="145">
        <f>IF(N140="základní",J140,0)</f>
        <v>0</v>
      </c>
      <c r="BF140" s="145">
        <f>IF(N140="snížená",J140,0)</f>
        <v>0</v>
      </c>
      <c r="BG140" s="145">
        <f>IF(N140="zákl. přenesená",J140,0)</f>
        <v>0</v>
      </c>
      <c r="BH140" s="145">
        <f>IF(N140="sníž. přenesená",J140,0)</f>
        <v>0</v>
      </c>
      <c r="BI140" s="145">
        <f>IF(N140="nulová",J140,0)</f>
        <v>0</v>
      </c>
      <c r="BJ140" s="19" t="s">
        <v>77</v>
      </c>
      <c r="BK140" s="145">
        <f>ROUND(I140*H140,2)</f>
        <v>0</v>
      </c>
      <c r="BL140" s="19" t="s">
        <v>316</v>
      </c>
      <c r="BM140" s="144" t="s">
        <v>11767</v>
      </c>
    </row>
    <row r="141" spans="2:65" s="1" customFormat="1" ht="29.25">
      <c r="B141" s="34"/>
      <c r="D141" s="150" t="s">
        <v>224</v>
      </c>
      <c r="F141" s="151" t="s">
        <v>11740</v>
      </c>
      <c r="I141" s="148"/>
      <c r="L141" s="34"/>
      <c r="M141" s="149"/>
      <c r="T141" s="55"/>
      <c r="AT141" s="19" t="s">
        <v>224</v>
      </c>
      <c r="AU141" s="19" t="s">
        <v>236</v>
      </c>
    </row>
    <row r="142" spans="2:65" s="1" customFormat="1" ht="16.5" customHeight="1">
      <c r="B142" s="34"/>
      <c r="C142" s="133" t="s">
        <v>338</v>
      </c>
      <c r="D142" s="133" t="s">
        <v>215</v>
      </c>
      <c r="E142" s="134" t="s">
        <v>11768</v>
      </c>
      <c r="F142" s="135" t="s">
        <v>11769</v>
      </c>
      <c r="G142" s="136" t="s">
        <v>624</v>
      </c>
      <c r="H142" s="137">
        <v>2</v>
      </c>
      <c r="I142" s="138"/>
      <c r="J142" s="139">
        <f>ROUND(I142*H142,2)</f>
        <v>0</v>
      </c>
      <c r="K142" s="135" t="s">
        <v>245</v>
      </c>
      <c r="L142" s="34"/>
      <c r="M142" s="140" t="s">
        <v>19</v>
      </c>
      <c r="N142" s="141" t="s">
        <v>40</v>
      </c>
      <c r="P142" s="142">
        <f>O142*H142</f>
        <v>0</v>
      </c>
      <c r="Q142" s="142">
        <v>0</v>
      </c>
      <c r="R142" s="142">
        <f>Q142*H142</f>
        <v>0</v>
      </c>
      <c r="S142" s="142">
        <v>0</v>
      </c>
      <c r="T142" s="143">
        <f>S142*H142</f>
        <v>0</v>
      </c>
      <c r="AR142" s="144" t="s">
        <v>316</v>
      </c>
      <c r="AT142" s="144" t="s">
        <v>215</v>
      </c>
      <c r="AU142" s="144" t="s">
        <v>236</v>
      </c>
      <c r="AY142" s="19" t="s">
        <v>212</v>
      </c>
      <c r="BE142" s="145">
        <f>IF(N142="základní",J142,0)</f>
        <v>0</v>
      </c>
      <c r="BF142" s="145">
        <f>IF(N142="snížená",J142,0)</f>
        <v>0</v>
      </c>
      <c r="BG142" s="145">
        <f>IF(N142="zákl. přenesená",J142,0)</f>
        <v>0</v>
      </c>
      <c r="BH142" s="145">
        <f>IF(N142="sníž. přenesená",J142,0)</f>
        <v>0</v>
      </c>
      <c r="BI142" s="145">
        <f>IF(N142="nulová",J142,0)</f>
        <v>0</v>
      </c>
      <c r="BJ142" s="19" t="s">
        <v>77</v>
      </c>
      <c r="BK142" s="145">
        <f>ROUND(I142*H142,2)</f>
        <v>0</v>
      </c>
      <c r="BL142" s="19" t="s">
        <v>316</v>
      </c>
      <c r="BM142" s="144" t="s">
        <v>11770</v>
      </c>
    </row>
    <row r="143" spans="2:65" s="1" customFormat="1" ht="29.25">
      <c r="B143" s="34"/>
      <c r="D143" s="150" t="s">
        <v>224</v>
      </c>
      <c r="F143" s="151" t="s">
        <v>11740</v>
      </c>
      <c r="I143" s="148"/>
      <c r="L143" s="34"/>
      <c r="M143" s="149"/>
      <c r="T143" s="55"/>
      <c r="AT143" s="19" t="s">
        <v>224</v>
      </c>
      <c r="AU143" s="19" t="s">
        <v>236</v>
      </c>
    </row>
    <row r="144" spans="2:65" s="1" customFormat="1" ht="16.5" customHeight="1">
      <c r="B144" s="34"/>
      <c r="C144" s="133" t="s">
        <v>343</v>
      </c>
      <c r="D144" s="133" t="s">
        <v>215</v>
      </c>
      <c r="E144" s="134" t="s">
        <v>11771</v>
      </c>
      <c r="F144" s="135" t="s">
        <v>11772</v>
      </c>
      <c r="G144" s="136" t="s">
        <v>624</v>
      </c>
      <c r="H144" s="137">
        <v>2</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316</v>
      </c>
      <c r="AT144" s="144" t="s">
        <v>215</v>
      </c>
      <c r="AU144" s="144" t="s">
        <v>236</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11773</v>
      </c>
    </row>
    <row r="145" spans="2:65" s="1" customFormat="1" ht="29.25">
      <c r="B145" s="34"/>
      <c r="D145" s="150" t="s">
        <v>224</v>
      </c>
      <c r="F145" s="151" t="s">
        <v>11740</v>
      </c>
      <c r="I145" s="148"/>
      <c r="L145" s="34"/>
      <c r="M145" s="149"/>
      <c r="T145" s="55"/>
      <c r="AT145" s="19" t="s">
        <v>224</v>
      </c>
      <c r="AU145" s="19" t="s">
        <v>236</v>
      </c>
    </row>
    <row r="146" spans="2:65" s="1" customFormat="1" ht="16.5" customHeight="1">
      <c r="B146" s="34"/>
      <c r="C146" s="133" t="s">
        <v>7</v>
      </c>
      <c r="D146" s="133" t="s">
        <v>215</v>
      </c>
      <c r="E146" s="134" t="s">
        <v>11774</v>
      </c>
      <c r="F146" s="135" t="s">
        <v>11775</v>
      </c>
      <c r="G146" s="136" t="s">
        <v>624</v>
      </c>
      <c r="H146" s="137">
        <v>2</v>
      </c>
      <c r="I146" s="138"/>
      <c r="J146" s="139">
        <f>ROUND(I146*H146,2)</f>
        <v>0</v>
      </c>
      <c r="K146" s="135" t="s">
        <v>245</v>
      </c>
      <c r="L146" s="34"/>
      <c r="M146" s="140" t="s">
        <v>19</v>
      </c>
      <c r="N146" s="141" t="s">
        <v>40</v>
      </c>
      <c r="P146" s="142">
        <f>O146*H146</f>
        <v>0</v>
      </c>
      <c r="Q146" s="142">
        <v>0</v>
      </c>
      <c r="R146" s="142">
        <f>Q146*H146</f>
        <v>0</v>
      </c>
      <c r="S146" s="142">
        <v>0</v>
      </c>
      <c r="T146" s="143">
        <f>S146*H146</f>
        <v>0</v>
      </c>
      <c r="AR146" s="144" t="s">
        <v>316</v>
      </c>
      <c r="AT146" s="144" t="s">
        <v>215</v>
      </c>
      <c r="AU146" s="144" t="s">
        <v>236</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11776</v>
      </c>
    </row>
    <row r="147" spans="2:65" s="1" customFormat="1" ht="29.25">
      <c r="B147" s="34"/>
      <c r="D147" s="150" t="s">
        <v>224</v>
      </c>
      <c r="F147" s="151" t="s">
        <v>11740</v>
      </c>
      <c r="I147" s="148"/>
      <c r="L147" s="34"/>
      <c r="M147" s="149"/>
      <c r="T147" s="55"/>
      <c r="AT147" s="19" t="s">
        <v>224</v>
      </c>
      <c r="AU147" s="19" t="s">
        <v>236</v>
      </c>
    </row>
    <row r="148" spans="2:65" s="1" customFormat="1" ht="16.5" customHeight="1">
      <c r="B148" s="34"/>
      <c r="C148" s="133" t="s">
        <v>354</v>
      </c>
      <c r="D148" s="133" t="s">
        <v>215</v>
      </c>
      <c r="E148" s="134" t="s">
        <v>11777</v>
      </c>
      <c r="F148" s="135" t="s">
        <v>11778</v>
      </c>
      <c r="G148" s="136" t="s">
        <v>624</v>
      </c>
      <c r="H148" s="137">
        <v>2</v>
      </c>
      <c r="I148" s="138"/>
      <c r="J148" s="139">
        <f>ROUND(I148*H148,2)</f>
        <v>0</v>
      </c>
      <c r="K148" s="135" t="s">
        <v>245</v>
      </c>
      <c r="L148" s="34"/>
      <c r="M148" s="140" t="s">
        <v>19</v>
      </c>
      <c r="N148" s="141" t="s">
        <v>40</v>
      </c>
      <c r="P148" s="142">
        <f>O148*H148</f>
        <v>0</v>
      </c>
      <c r="Q148" s="142">
        <v>0</v>
      </c>
      <c r="R148" s="142">
        <f>Q148*H148</f>
        <v>0</v>
      </c>
      <c r="S148" s="142">
        <v>0</v>
      </c>
      <c r="T148" s="143">
        <f>S148*H148</f>
        <v>0</v>
      </c>
      <c r="AR148" s="144" t="s">
        <v>316</v>
      </c>
      <c r="AT148" s="144" t="s">
        <v>215</v>
      </c>
      <c r="AU148" s="144" t="s">
        <v>236</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316</v>
      </c>
      <c r="BM148" s="144" t="s">
        <v>11779</v>
      </c>
    </row>
    <row r="149" spans="2:65" s="1" customFormat="1" ht="29.25">
      <c r="B149" s="34"/>
      <c r="D149" s="150" t="s">
        <v>224</v>
      </c>
      <c r="F149" s="151" t="s">
        <v>11740</v>
      </c>
      <c r="I149" s="148"/>
      <c r="L149" s="34"/>
      <c r="M149" s="149"/>
      <c r="T149" s="55"/>
      <c r="AT149" s="19" t="s">
        <v>224</v>
      </c>
      <c r="AU149" s="19" t="s">
        <v>236</v>
      </c>
    </row>
    <row r="150" spans="2:65" s="1" customFormat="1" ht="16.5" customHeight="1">
      <c r="B150" s="34"/>
      <c r="C150" s="133" t="s">
        <v>359</v>
      </c>
      <c r="D150" s="133" t="s">
        <v>215</v>
      </c>
      <c r="E150" s="134" t="s">
        <v>11780</v>
      </c>
      <c r="F150" s="135" t="s">
        <v>11781</v>
      </c>
      <c r="G150" s="136" t="s">
        <v>624</v>
      </c>
      <c r="H150" s="137">
        <v>2</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316</v>
      </c>
      <c r="AT150" s="144" t="s">
        <v>215</v>
      </c>
      <c r="AU150" s="144" t="s">
        <v>236</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11782</v>
      </c>
    </row>
    <row r="151" spans="2:65" s="1" customFormat="1" ht="29.25">
      <c r="B151" s="34"/>
      <c r="D151" s="150" t="s">
        <v>224</v>
      </c>
      <c r="F151" s="151" t="s">
        <v>11740</v>
      </c>
      <c r="I151" s="148"/>
      <c r="L151" s="34"/>
      <c r="M151" s="149"/>
      <c r="T151" s="55"/>
      <c r="AT151" s="19" t="s">
        <v>224</v>
      </c>
      <c r="AU151" s="19" t="s">
        <v>236</v>
      </c>
    </row>
    <row r="152" spans="2:65" s="1" customFormat="1" ht="16.5" customHeight="1">
      <c r="B152" s="34"/>
      <c r="C152" s="133" t="s">
        <v>364</v>
      </c>
      <c r="D152" s="133" t="s">
        <v>215</v>
      </c>
      <c r="E152" s="134" t="s">
        <v>11783</v>
      </c>
      <c r="F152" s="135" t="s">
        <v>11784</v>
      </c>
      <c r="G152" s="136" t="s">
        <v>624</v>
      </c>
      <c r="H152" s="137">
        <v>2</v>
      </c>
      <c r="I152" s="138"/>
      <c r="J152" s="139">
        <f>ROUND(I152*H152,2)</f>
        <v>0</v>
      </c>
      <c r="K152" s="135" t="s">
        <v>245</v>
      </c>
      <c r="L152" s="34"/>
      <c r="M152" s="140" t="s">
        <v>19</v>
      </c>
      <c r="N152" s="141" t="s">
        <v>40</v>
      </c>
      <c r="P152" s="142">
        <f>O152*H152</f>
        <v>0</v>
      </c>
      <c r="Q152" s="142">
        <v>0</v>
      </c>
      <c r="R152" s="142">
        <f>Q152*H152</f>
        <v>0</v>
      </c>
      <c r="S152" s="142">
        <v>0</v>
      </c>
      <c r="T152" s="143">
        <f>S152*H152</f>
        <v>0</v>
      </c>
      <c r="AR152" s="144" t="s">
        <v>316</v>
      </c>
      <c r="AT152" s="144" t="s">
        <v>215</v>
      </c>
      <c r="AU152" s="144" t="s">
        <v>236</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316</v>
      </c>
      <c r="BM152" s="144" t="s">
        <v>11785</v>
      </c>
    </row>
    <row r="153" spans="2:65" s="1" customFormat="1" ht="29.25">
      <c r="B153" s="34"/>
      <c r="D153" s="150" t="s">
        <v>224</v>
      </c>
      <c r="F153" s="151" t="s">
        <v>11740</v>
      </c>
      <c r="I153" s="148"/>
      <c r="L153" s="34"/>
      <c r="M153" s="149"/>
      <c r="T153" s="55"/>
      <c r="AT153" s="19" t="s">
        <v>224</v>
      </c>
      <c r="AU153" s="19" t="s">
        <v>236</v>
      </c>
    </row>
    <row r="154" spans="2:65" s="1" customFormat="1" ht="16.5" customHeight="1">
      <c r="B154" s="34"/>
      <c r="C154" s="133" t="s">
        <v>586</v>
      </c>
      <c r="D154" s="133" t="s">
        <v>215</v>
      </c>
      <c r="E154" s="134" t="s">
        <v>11786</v>
      </c>
      <c r="F154" s="135" t="s">
        <v>11787</v>
      </c>
      <c r="G154" s="136" t="s">
        <v>624</v>
      </c>
      <c r="H154" s="137">
        <v>2</v>
      </c>
      <c r="I154" s="138"/>
      <c r="J154" s="139">
        <f>ROUND(I154*H154,2)</f>
        <v>0</v>
      </c>
      <c r="K154" s="135" t="s">
        <v>245</v>
      </c>
      <c r="L154" s="34"/>
      <c r="M154" s="140" t="s">
        <v>19</v>
      </c>
      <c r="N154" s="141" t="s">
        <v>40</v>
      </c>
      <c r="P154" s="142">
        <f>O154*H154</f>
        <v>0</v>
      </c>
      <c r="Q154" s="142">
        <v>0</v>
      </c>
      <c r="R154" s="142">
        <f>Q154*H154</f>
        <v>0</v>
      </c>
      <c r="S154" s="142">
        <v>0</v>
      </c>
      <c r="T154" s="143">
        <f>S154*H154</f>
        <v>0</v>
      </c>
      <c r="AR154" s="144" t="s">
        <v>316</v>
      </c>
      <c r="AT154" s="144" t="s">
        <v>215</v>
      </c>
      <c r="AU154" s="144" t="s">
        <v>236</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316</v>
      </c>
      <c r="BM154" s="144" t="s">
        <v>11788</v>
      </c>
    </row>
    <row r="155" spans="2:65" s="1" customFormat="1" ht="29.25">
      <c r="B155" s="34"/>
      <c r="D155" s="150" t="s">
        <v>224</v>
      </c>
      <c r="F155" s="151" t="s">
        <v>11740</v>
      </c>
      <c r="I155" s="148"/>
      <c r="L155" s="34"/>
      <c r="M155" s="149"/>
      <c r="T155" s="55"/>
      <c r="AT155" s="19" t="s">
        <v>224</v>
      </c>
      <c r="AU155" s="19" t="s">
        <v>236</v>
      </c>
    </row>
    <row r="156" spans="2:65" s="1" customFormat="1" ht="16.5" customHeight="1">
      <c r="B156" s="34"/>
      <c r="C156" s="133" t="s">
        <v>593</v>
      </c>
      <c r="D156" s="133" t="s">
        <v>215</v>
      </c>
      <c r="E156" s="134" t="s">
        <v>11789</v>
      </c>
      <c r="F156" s="135" t="s">
        <v>11790</v>
      </c>
      <c r="G156" s="136" t="s">
        <v>624</v>
      </c>
      <c r="H156" s="137">
        <v>2</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11791</v>
      </c>
    </row>
    <row r="157" spans="2:65" s="1" customFormat="1" ht="29.25">
      <c r="B157" s="34"/>
      <c r="D157" s="150" t="s">
        <v>224</v>
      </c>
      <c r="F157" s="151" t="s">
        <v>11740</v>
      </c>
      <c r="I157" s="148"/>
      <c r="L157" s="34"/>
      <c r="M157" s="149"/>
      <c r="T157" s="55"/>
      <c r="AT157" s="19" t="s">
        <v>224</v>
      </c>
      <c r="AU157" s="19" t="s">
        <v>236</v>
      </c>
    </row>
    <row r="158" spans="2:65" s="1" customFormat="1" ht="16.5" customHeight="1">
      <c r="B158" s="34"/>
      <c r="C158" s="133" t="s">
        <v>598</v>
      </c>
      <c r="D158" s="133" t="s">
        <v>215</v>
      </c>
      <c r="E158" s="134" t="s">
        <v>11792</v>
      </c>
      <c r="F158" s="135" t="s">
        <v>11793</v>
      </c>
      <c r="G158" s="136" t="s">
        <v>624</v>
      </c>
      <c r="H158" s="137">
        <v>2</v>
      </c>
      <c r="I158" s="138"/>
      <c r="J158" s="139">
        <f>ROUND(I158*H158,2)</f>
        <v>0</v>
      </c>
      <c r="K158" s="135" t="s">
        <v>245</v>
      </c>
      <c r="L158" s="34"/>
      <c r="M158" s="140" t="s">
        <v>19</v>
      </c>
      <c r="N158" s="141" t="s">
        <v>40</v>
      </c>
      <c r="P158" s="142">
        <f>O158*H158</f>
        <v>0</v>
      </c>
      <c r="Q158" s="142">
        <v>0</v>
      </c>
      <c r="R158" s="142">
        <f>Q158*H158</f>
        <v>0</v>
      </c>
      <c r="S158" s="142">
        <v>0</v>
      </c>
      <c r="T158" s="143">
        <f>S158*H158</f>
        <v>0</v>
      </c>
      <c r="AR158" s="144" t="s">
        <v>316</v>
      </c>
      <c r="AT158" s="144" t="s">
        <v>215</v>
      </c>
      <c r="AU158" s="144" t="s">
        <v>236</v>
      </c>
      <c r="AY158" s="19" t="s">
        <v>212</v>
      </c>
      <c r="BE158" s="145">
        <f>IF(N158="základní",J158,0)</f>
        <v>0</v>
      </c>
      <c r="BF158" s="145">
        <f>IF(N158="snížená",J158,0)</f>
        <v>0</v>
      </c>
      <c r="BG158" s="145">
        <f>IF(N158="zákl. přenesená",J158,0)</f>
        <v>0</v>
      </c>
      <c r="BH158" s="145">
        <f>IF(N158="sníž. přenesená",J158,0)</f>
        <v>0</v>
      </c>
      <c r="BI158" s="145">
        <f>IF(N158="nulová",J158,0)</f>
        <v>0</v>
      </c>
      <c r="BJ158" s="19" t="s">
        <v>77</v>
      </c>
      <c r="BK158" s="145">
        <f>ROUND(I158*H158,2)</f>
        <v>0</v>
      </c>
      <c r="BL158" s="19" t="s">
        <v>316</v>
      </c>
      <c r="BM158" s="144" t="s">
        <v>11794</v>
      </c>
    </row>
    <row r="159" spans="2:65" s="1" customFormat="1" ht="29.25">
      <c r="B159" s="34"/>
      <c r="D159" s="150" t="s">
        <v>224</v>
      </c>
      <c r="F159" s="151" t="s">
        <v>11740</v>
      </c>
      <c r="I159" s="148"/>
      <c r="L159" s="34"/>
      <c r="M159" s="149"/>
      <c r="T159" s="55"/>
      <c r="AT159" s="19" t="s">
        <v>224</v>
      </c>
      <c r="AU159" s="19" t="s">
        <v>236</v>
      </c>
    </row>
    <row r="160" spans="2:65" s="1" customFormat="1" ht="16.5" customHeight="1">
      <c r="B160" s="34"/>
      <c r="C160" s="133" t="s">
        <v>605</v>
      </c>
      <c r="D160" s="133" t="s">
        <v>215</v>
      </c>
      <c r="E160" s="134" t="s">
        <v>11795</v>
      </c>
      <c r="F160" s="135" t="s">
        <v>11796</v>
      </c>
      <c r="G160" s="136" t="s">
        <v>624</v>
      </c>
      <c r="H160" s="137">
        <v>2</v>
      </c>
      <c r="I160" s="138"/>
      <c r="J160" s="139">
        <f>ROUND(I160*H160,2)</f>
        <v>0</v>
      </c>
      <c r="K160" s="135" t="s">
        <v>245</v>
      </c>
      <c r="L160" s="34"/>
      <c r="M160" s="140" t="s">
        <v>19</v>
      </c>
      <c r="N160" s="141" t="s">
        <v>40</v>
      </c>
      <c r="P160" s="142">
        <f>O160*H160</f>
        <v>0</v>
      </c>
      <c r="Q160" s="142">
        <v>0</v>
      </c>
      <c r="R160" s="142">
        <f>Q160*H160</f>
        <v>0</v>
      </c>
      <c r="S160" s="142">
        <v>0</v>
      </c>
      <c r="T160" s="143">
        <f>S160*H160</f>
        <v>0</v>
      </c>
      <c r="AR160" s="144" t="s">
        <v>316</v>
      </c>
      <c r="AT160" s="144" t="s">
        <v>215</v>
      </c>
      <c r="AU160" s="144" t="s">
        <v>236</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316</v>
      </c>
      <c r="BM160" s="144" t="s">
        <v>11797</v>
      </c>
    </row>
    <row r="161" spans="2:65" s="1" customFormat="1" ht="29.25">
      <c r="B161" s="34"/>
      <c r="D161" s="150" t="s">
        <v>224</v>
      </c>
      <c r="F161" s="151" t="s">
        <v>11740</v>
      </c>
      <c r="I161" s="148"/>
      <c r="L161" s="34"/>
      <c r="M161" s="149"/>
      <c r="T161" s="55"/>
      <c r="AT161" s="19" t="s">
        <v>224</v>
      </c>
      <c r="AU161" s="19" t="s">
        <v>236</v>
      </c>
    </row>
    <row r="162" spans="2:65" s="1" customFormat="1" ht="16.5" customHeight="1">
      <c r="B162" s="34"/>
      <c r="C162" s="133" t="s">
        <v>610</v>
      </c>
      <c r="D162" s="133" t="s">
        <v>215</v>
      </c>
      <c r="E162" s="134" t="s">
        <v>11798</v>
      </c>
      <c r="F162" s="135" t="s">
        <v>11799</v>
      </c>
      <c r="G162" s="136" t="s">
        <v>624</v>
      </c>
      <c r="H162" s="137">
        <v>2</v>
      </c>
      <c r="I162" s="138"/>
      <c r="J162" s="139">
        <f>ROUND(I162*H162,2)</f>
        <v>0</v>
      </c>
      <c r="K162" s="135" t="s">
        <v>245</v>
      </c>
      <c r="L162" s="34"/>
      <c r="M162" s="140" t="s">
        <v>19</v>
      </c>
      <c r="N162" s="141" t="s">
        <v>40</v>
      </c>
      <c r="P162" s="142">
        <f>O162*H162</f>
        <v>0</v>
      </c>
      <c r="Q162" s="142">
        <v>0</v>
      </c>
      <c r="R162" s="142">
        <f>Q162*H162</f>
        <v>0</v>
      </c>
      <c r="S162" s="142">
        <v>0</v>
      </c>
      <c r="T162" s="143">
        <f>S162*H162</f>
        <v>0</v>
      </c>
      <c r="AR162" s="144" t="s">
        <v>316</v>
      </c>
      <c r="AT162" s="144" t="s">
        <v>215</v>
      </c>
      <c r="AU162" s="144" t="s">
        <v>236</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316</v>
      </c>
      <c r="BM162" s="144" t="s">
        <v>11800</v>
      </c>
    </row>
    <row r="163" spans="2:65" s="1" customFormat="1" ht="48.75">
      <c r="B163" s="34"/>
      <c r="D163" s="150" t="s">
        <v>224</v>
      </c>
      <c r="F163" s="151" t="s">
        <v>11801</v>
      </c>
      <c r="I163" s="148"/>
      <c r="L163" s="34"/>
      <c r="M163" s="149"/>
      <c r="T163" s="55"/>
      <c r="AT163" s="19" t="s">
        <v>224</v>
      </c>
      <c r="AU163" s="19" t="s">
        <v>236</v>
      </c>
    </row>
    <row r="164" spans="2:65" s="12" customFormat="1">
      <c r="B164" s="152"/>
      <c r="D164" s="150" t="s">
        <v>226</v>
      </c>
      <c r="E164" s="153" t="s">
        <v>19</v>
      </c>
      <c r="F164" s="154" t="s">
        <v>8465</v>
      </c>
      <c r="H164" s="155">
        <v>2</v>
      </c>
      <c r="I164" s="156"/>
      <c r="L164" s="152"/>
      <c r="M164" s="157"/>
      <c r="T164" s="158"/>
      <c r="AT164" s="153" t="s">
        <v>226</v>
      </c>
      <c r="AU164" s="153" t="s">
        <v>236</v>
      </c>
      <c r="AV164" s="12" t="s">
        <v>79</v>
      </c>
      <c r="AW164" s="12" t="s">
        <v>31</v>
      </c>
      <c r="AX164" s="12" t="s">
        <v>77</v>
      </c>
      <c r="AY164" s="153" t="s">
        <v>212</v>
      </c>
    </row>
    <row r="165" spans="2:65" s="1" customFormat="1" ht="16.5" customHeight="1">
      <c r="B165" s="34"/>
      <c r="C165" s="133" t="s">
        <v>616</v>
      </c>
      <c r="D165" s="133" t="s">
        <v>215</v>
      </c>
      <c r="E165" s="134" t="s">
        <v>11802</v>
      </c>
      <c r="F165" s="135" t="s">
        <v>11803</v>
      </c>
      <c r="G165" s="136" t="s">
        <v>624</v>
      </c>
      <c r="H165" s="137">
        <v>2</v>
      </c>
      <c r="I165" s="138"/>
      <c r="J165" s="139">
        <f>ROUND(I165*H165,2)</f>
        <v>0</v>
      </c>
      <c r="K165" s="135" t="s">
        <v>245</v>
      </c>
      <c r="L165" s="34"/>
      <c r="M165" s="140" t="s">
        <v>19</v>
      </c>
      <c r="N165" s="141" t="s">
        <v>40</v>
      </c>
      <c r="P165" s="142">
        <f>O165*H165</f>
        <v>0</v>
      </c>
      <c r="Q165" s="142">
        <v>0</v>
      </c>
      <c r="R165" s="142">
        <f>Q165*H165</f>
        <v>0</v>
      </c>
      <c r="S165" s="142">
        <v>0</v>
      </c>
      <c r="T165" s="143">
        <f>S165*H165</f>
        <v>0</v>
      </c>
      <c r="AR165" s="144" t="s">
        <v>316</v>
      </c>
      <c r="AT165" s="144" t="s">
        <v>215</v>
      </c>
      <c r="AU165" s="144" t="s">
        <v>236</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11804</v>
      </c>
    </row>
    <row r="166" spans="2:65" s="1" customFormat="1" ht="48.75">
      <c r="B166" s="34"/>
      <c r="D166" s="150" t="s">
        <v>224</v>
      </c>
      <c r="F166" s="151" t="s">
        <v>11801</v>
      </c>
      <c r="I166" s="148"/>
      <c r="L166" s="34"/>
      <c r="M166" s="149"/>
      <c r="T166" s="55"/>
      <c r="AT166" s="19" t="s">
        <v>224</v>
      </c>
      <c r="AU166" s="19" t="s">
        <v>236</v>
      </c>
    </row>
    <row r="167" spans="2:65" s="12" customFormat="1">
      <c r="B167" s="152"/>
      <c r="D167" s="150" t="s">
        <v>226</v>
      </c>
      <c r="E167" s="153" t="s">
        <v>19</v>
      </c>
      <c r="F167" s="154" t="s">
        <v>9280</v>
      </c>
      <c r="H167" s="155">
        <v>2</v>
      </c>
      <c r="I167" s="156"/>
      <c r="L167" s="152"/>
      <c r="M167" s="157"/>
      <c r="T167" s="158"/>
      <c r="AT167" s="153" t="s">
        <v>226</v>
      </c>
      <c r="AU167" s="153" t="s">
        <v>236</v>
      </c>
      <c r="AV167" s="12" t="s">
        <v>79</v>
      </c>
      <c r="AW167" s="12" t="s">
        <v>31</v>
      </c>
      <c r="AX167" s="12" t="s">
        <v>77</v>
      </c>
      <c r="AY167" s="153" t="s">
        <v>212</v>
      </c>
    </row>
    <row r="168" spans="2:65" s="1" customFormat="1" ht="16.5" customHeight="1">
      <c r="B168" s="34"/>
      <c r="C168" s="133" t="s">
        <v>621</v>
      </c>
      <c r="D168" s="133" t="s">
        <v>215</v>
      </c>
      <c r="E168" s="134" t="s">
        <v>11805</v>
      </c>
      <c r="F168" s="135" t="s">
        <v>11806</v>
      </c>
      <c r="G168" s="136" t="s">
        <v>624</v>
      </c>
      <c r="H168" s="137">
        <v>1</v>
      </c>
      <c r="I168" s="138"/>
      <c r="J168" s="139">
        <f>ROUND(I168*H168,2)</f>
        <v>0</v>
      </c>
      <c r="K168" s="135" t="s">
        <v>245</v>
      </c>
      <c r="L168" s="34"/>
      <c r="M168" s="140" t="s">
        <v>19</v>
      </c>
      <c r="N168" s="141" t="s">
        <v>40</v>
      </c>
      <c r="P168" s="142">
        <f>O168*H168</f>
        <v>0</v>
      </c>
      <c r="Q168" s="142">
        <v>0</v>
      </c>
      <c r="R168" s="142">
        <f>Q168*H168</f>
        <v>0</v>
      </c>
      <c r="S168" s="142">
        <v>0</v>
      </c>
      <c r="T168" s="143">
        <f>S168*H168</f>
        <v>0</v>
      </c>
      <c r="AR168" s="144" t="s">
        <v>316</v>
      </c>
      <c r="AT168" s="144" t="s">
        <v>215</v>
      </c>
      <c r="AU168" s="144" t="s">
        <v>236</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316</v>
      </c>
      <c r="BM168" s="144" t="s">
        <v>11807</v>
      </c>
    </row>
    <row r="169" spans="2:65" s="1" customFormat="1" ht="39">
      <c r="B169" s="34"/>
      <c r="D169" s="150" t="s">
        <v>224</v>
      </c>
      <c r="F169" s="151" t="s">
        <v>11808</v>
      </c>
      <c r="I169" s="148"/>
      <c r="L169" s="34"/>
      <c r="M169" s="149"/>
      <c r="T169" s="55"/>
      <c r="AT169" s="19" t="s">
        <v>224</v>
      </c>
      <c r="AU169" s="19" t="s">
        <v>236</v>
      </c>
    </row>
    <row r="170" spans="2:65" s="12" customFormat="1">
      <c r="B170" s="152"/>
      <c r="D170" s="150" t="s">
        <v>226</v>
      </c>
      <c r="E170" s="153" t="s">
        <v>19</v>
      </c>
      <c r="F170" s="154" t="s">
        <v>6100</v>
      </c>
      <c r="H170" s="155">
        <v>1</v>
      </c>
      <c r="I170" s="156"/>
      <c r="L170" s="152"/>
      <c r="M170" s="157"/>
      <c r="T170" s="158"/>
      <c r="AT170" s="153" t="s">
        <v>226</v>
      </c>
      <c r="AU170" s="153" t="s">
        <v>236</v>
      </c>
      <c r="AV170" s="12" t="s">
        <v>79</v>
      </c>
      <c r="AW170" s="12" t="s">
        <v>31</v>
      </c>
      <c r="AX170" s="12" t="s">
        <v>77</v>
      </c>
      <c r="AY170" s="153" t="s">
        <v>212</v>
      </c>
    </row>
    <row r="171" spans="2:65" s="1" customFormat="1" ht="16.5" customHeight="1">
      <c r="B171" s="34"/>
      <c r="C171" s="133" t="s">
        <v>631</v>
      </c>
      <c r="D171" s="133" t="s">
        <v>215</v>
      </c>
      <c r="E171" s="134" t="s">
        <v>11809</v>
      </c>
      <c r="F171" s="135" t="s">
        <v>11810</v>
      </c>
      <c r="G171" s="136" t="s">
        <v>624</v>
      </c>
      <c r="H171" s="137">
        <v>1</v>
      </c>
      <c r="I171" s="138"/>
      <c r="J171" s="139">
        <f>ROUND(I171*H171,2)</f>
        <v>0</v>
      </c>
      <c r="K171" s="135" t="s">
        <v>245</v>
      </c>
      <c r="L171" s="34"/>
      <c r="M171" s="140" t="s">
        <v>19</v>
      </c>
      <c r="N171" s="141" t="s">
        <v>40</v>
      </c>
      <c r="P171" s="142">
        <f>O171*H171</f>
        <v>0</v>
      </c>
      <c r="Q171" s="142">
        <v>0</v>
      </c>
      <c r="R171" s="142">
        <f>Q171*H171</f>
        <v>0</v>
      </c>
      <c r="S171" s="142">
        <v>0</v>
      </c>
      <c r="T171" s="143">
        <f>S171*H171</f>
        <v>0</v>
      </c>
      <c r="AR171" s="144" t="s">
        <v>316</v>
      </c>
      <c r="AT171" s="144" t="s">
        <v>215</v>
      </c>
      <c r="AU171" s="144" t="s">
        <v>236</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316</v>
      </c>
      <c r="BM171" s="144" t="s">
        <v>11811</v>
      </c>
    </row>
    <row r="172" spans="2:65" s="1" customFormat="1" ht="29.25">
      <c r="B172" s="34"/>
      <c r="D172" s="150" t="s">
        <v>224</v>
      </c>
      <c r="F172" s="151" t="s">
        <v>11812</v>
      </c>
      <c r="I172" s="148"/>
      <c r="L172" s="34"/>
      <c r="M172" s="149"/>
      <c r="T172" s="55"/>
      <c r="AT172" s="19" t="s">
        <v>224</v>
      </c>
      <c r="AU172" s="19" t="s">
        <v>236</v>
      </c>
    </row>
    <row r="173" spans="2:65" s="12" customFormat="1">
      <c r="B173" s="152"/>
      <c r="D173" s="150" t="s">
        <v>226</v>
      </c>
      <c r="E173" s="153" t="s">
        <v>19</v>
      </c>
      <c r="F173" s="154" t="s">
        <v>6100</v>
      </c>
      <c r="H173" s="155">
        <v>1</v>
      </c>
      <c r="I173" s="156"/>
      <c r="L173" s="152"/>
      <c r="M173" s="157"/>
      <c r="T173" s="158"/>
      <c r="AT173" s="153" t="s">
        <v>226</v>
      </c>
      <c r="AU173" s="153" t="s">
        <v>236</v>
      </c>
      <c r="AV173" s="12" t="s">
        <v>79</v>
      </c>
      <c r="AW173" s="12" t="s">
        <v>31</v>
      </c>
      <c r="AX173" s="12" t="s">
        <v>77</v>
      </c>
      <c r="AY173" s="153" t="s">
        <v>212</v>
      </c>
    </row>
    <row r="174" spans="2:65" s="1" customFormat="1" ht="16.5" customHeight="1">
      <c r="B174" s="34"/>
      <c r="C174" s="133" t="s">
        <v>643</v>
      </c>
      <c r="D174" s="133" t="s">
        <v>215</v>
      </c>
      <c r="E174" s="134" t="s">
        <v>11813</v>
      </c>
      <c r="F174" s="135" t="s">
        <v>11814</v>
      </c>
      <c r="G174" s="136" t="s">
        <v>624</v>
      </c>
      <c r="H174" s="137">
        <v>2</v>
      </c>
      <c r="I174" s="138"/>
      <c r="J174" s="139">
        <f>ROUND(I174*H174,2)</f>
        <v>0</v>
      </c>
      <c r="K174" s="135" t="s">
        <v>245</v>
      </c>
      <c r="L174" s="34"/>
      <c r="M174" s="140" t="s">
        <v>19</v>
      </c>
      <c r="N174" s="141" t="s">
        <v>40</v>
      </c>
      <c r="P174" s="142">
        <f>O174*H174</f>
        <v>0</v>
      </c>
      <c r="Q174" s="142">
        <v>0</v>
      </c>
      <c r="R174" s="142">
        <f>Q174*H174</f>
        <v>0</v>
      </c>
      <c r="S174" s="142">
        <v>0</v>
      </c>
      <c r="T174" s="143">
        <f>S174*H174</f>
        <v>0</v>
      </c>
      <c r="AR174" s="144" t="s">
        <v>316</v>
      </c>
      <c r="AT174" s="144" t="s">
        <v>215</v>
      </c>
      <c r="AU174" s="144" t="s">
        <v>236</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316</v>
      </c>
      <c r="BM174" s="144" t="s">
        <v>11815</v>
      </c>
    </row>
    <row r="175" spans="2:65" s="1" customFormat="1" ht="29.25">
      <c r="B175" s="34"/>
      <c r="D175" s="150" t="s">
        <v>224</v>
      </c>
      <c r="F175" s="151" t="s">
        <v>11812</v>
      </c>
      <c r="I175" s="148"/>
      <c r="L175" s="34"/>
      <c r="M175" s="149"/>
      <c r="T175" s="55"/>
      <c r="AT175" s="19" t="s">
        <v>224</v>
      </c>
      <c r="AU175" s="19" t="s">
        <v>236</v>
      </c>
    </row>
    <row r="176" spans="2:65" s="12" customFormat="1">
      <c r="B176" s="152"/>
      <c r="D176" s="150" t="s">
        <v>226</v>
      </c>
      <c r="E176" s="153" t="s">
        <v>19</v>
      </c>
      <c r="F176" s="154" t="s">
        <v>5581</v>
      </c>
      <c r="H176" s="155">
        <v>1</v>
      </c>
      <c r="I176" s="156"/>
      <c r="L176" s="152"/>
      <c r="M176" s="157"/>
      <c r="T176" s="158"/>
      <c r="AT176" s="153" t="s">
        <v>226</v>
      </c>
      <c r="AU176" s="153" t="s">
        <v>236</v>
      </c>
      <c r="AV176" s="12" t="s">
        <v>79</v>
      </c>
      <c r="AW176" s="12" t="s">
        <v>31</v>
      </c>
      <c r="AX176" s="12" t="s">
        <v>69</v>
      </c>
      <c r="AY176" s="153" t="s">
        <v>212</v>
      </c>
    </row>
    <row r="177" spans="2:65" s="12" customFormat="1">
      <c r="B177" s="152"/>
      <c r="D177" s="150" t="s">
        <v>226</v>
      </c>
      <c r="E177" s="153" t="s">
        <v>19</v>
      </c>
      <c r="F177" s="154" t="s">
        <v>5669</v>
      </c>
      <c r="H177" s="155">
        <v>1</v>
      </c>
      <c r="I177" s="156"/>
      <c r="L177" s="152"/>
      <c r="M177" s="157"/>
      <c r="T177" s="158"/>
      <c r="AT177" s="153" t="s">
        <v>226</v>
      </c>
      <c r="AU177" s="153" t="s">
        <v>236</v>
      </c>
      <c r="AV177" s="12" t="s">
        <v>79</v>
      </c>
      <c r="AW177" s="12" t="s">
        <v>31</v>
      </c>
      <c r="AX177" s="12" t="s">
        <v>69</v>
      </c>
      <c r="AY177" s="153" t="s">
        <v>212</v>
      </c>
    </row>
    <row r="178" spans="2:65" s="13" customFormat="1">
      <c r="B178" s="159"/>
      <c r="D178" s="150" t="s">
        <v>226</v>
      </c>
      <c r="E178" s="160" t="s">
        <v>19</v>
      </c>
      <c r="F178" s="161" t="s">
        <v>228</v>
      </c>
      <c r="H178" s="162">
        <v>2</v>
      </c>
      <c r="I178" s="163"/>
      <c r="L178" s="159"/>
      <c r="M178" s="164"/>
      <c r="T178" s="165"/>
      <c r="AT178" s="160" t="s">
        <v>226</v>
      </c>
      <c r="AU178" s="160" t="s">
        <v>236</v>
      </c>
      <c r="AV178" s="13" t="s">
        <v>229</v>
      </c>
      <c r="AW178" s="13" t="s">
        <v>31</v>
      </c>
      <c r="AX178" s="13" t="s">
        <v>77</v>
      </c>
      <c r="AY178" s="160" t="s">
        <v>212</v>
      </c>
    </row>
    <row r="179" spans="2:65" s="1" customFormat="1" ht="16.5" customHeight="1">
      <c r="B179" s="34"/>
      <c r="C179" s="133" t="s">
        <v>651</v>
      </c>
      <c r="D179" s="133" t="s">
        <v>215</v>
      </c>
      <c r="E179" s="134" t="s">
        <v>11816</v>
      </c>
      <c r="F179" s="135" t="s">
        <v>11817</v>
      </c>
      <c r="G179" s="136" t="s">
        <v>624</v>
      </c>
      <c r="H179" s="137">
        <v>1</v>
      </c>
      <c r="I179" s="138"/>
      <c r="J179" s="139">
        <f>ROUND(I179*H179,2)</f>
        <v>0</v>
      </c>
      <c r="K179" s="135" t="s">
        <v>245</v>
      </c>
      <c r="L179" s="34"/>
      <c r="M179" s="140" t="s">
        <v>19</v>
      </c>
      <c r="N179" s="141" t="s">
        <v>40</v>
      </c>
      <c r="P179" s="142">
        <f>O179*H179</f>
        <v>0</v>
      </c>
      <c r="Q179" s="142">
        <v>0</v>
      </c>
      <c r="R179" s="142">
        <f>Q179*H179</f>
        <v>0</v>
      </c>
      <c r="S179" s="142">
        <v>0</v>
      </c>
      <c r="T179" s="143">
        <f>S179*H179</f>
        <v>0</v>
      </c>
      <c r="AR179" s="144" t="s">
        <v>316</v>
      </c>
      <c r="AT179" s="144" t="s">
        <v>215</v>
      </c>
      <c r="AU179" s="144" t="s">
        <v>236</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316</v>
      </c>
      <c r="BM179" s="144" t="s">
        <v>11818</v>
      </c>
    </row>
    <row r="180" spans="2:65" s="1" customFormat="1" ht="39">
      <c r="B180" s="34"/>
      <c r="D180" s="150" t="s">
        <v>224</v>
      </c>
      <c r="F180" s="151" t="s">
        <v>11819</v>
      </c>
      <c r="I180" s="148"/>
      <c r="L180" s="34"/>
      <c r="M180" s="149"/>
      <c r="T180" s="55"/>
      <c r="AT180" s="19" t="s">
        <v>224</v>
      </c>
      <c r="AU180" s="19" t="s">
        <v>236</v>
      </c>
    </row>
    <row r="181" spans="2:65" s="14" customFormat="1">
      <c r="B181" s="170"/>
      <c r="D181" s="150" t="s">
        <v>226</v>
      </c>
      <c r="E181" s="171" t="s">
        <v>19</v>
      </c>
      <c r="F181" s="172" t="s">
        <v>11820</v>
      </c>
      <c r="H181" s="171" t="s">
        <v>19</v>
      </c>
      <c r="I181" s="173"/>
      <c r="L181" s="170"/>
      <c r="M181" s="174"/>
      <c r="T181" s="175"/>
      <c r="AT181" s="171" t="s">
        <v>226</v>
      </c>
      <c r="AU181" s="171" t="s">
        <v>236</v>
      </c>
      <c r="AV181" s="14" t="s">
        <v>77</v>
      </c>
      <c r="AW181" s="14" t="s">
        <v>31</v>
      </c>
      <c r="AX181" s="14" t="s">
        <v>69</v>
      </c>
      <c r="AY181" s="171" t="s">
        <v>212</v>
      </c>
    </row>
    <row r="182" spans="2:65" s="12" customFormat="1">
      <c r="B182" s="152"/>
      <c r="D182" s="150" t="s">
        <v>226</v>
      </c>
      <c r="E182" s="153" t="s">
        <v>19</v>
      </c>
      <c r="F182" s="154" t="s">
        <v>1777</v>
      </c>
      <c r="H182" s="155">
        <v>1</v>
      </c>
      <c r="I182" s="156"/>
      <c r="L182" s="152"/>
      <c r="M182" s="157"/>
      <c r="T182" s="158"/>
      <c r="AT182" s="153" t="s">
        <v>226</v>
      </c>
      <c r="AU182" s="153" t="s">
        <v>236</v>
      </c>
      <c r="AV182" s="12" t="s">
        <v>79</v>
      </c>
      <c r="AW182" s="12" t="s">
        <v>31</v>
      </c>
      <c r="AX182" s="12" t="s">
        <v>69</v>
      </c>
      <c r="AY182" s="153" t="s">
        <v>212</v>
      </c>
    </row>
    <row r="183" spans="2:65" s="13" customFormat="1">
      <c r="B183" s="159"/>
      <c r="D183" s="150" t="s">
        <v>226</v>
      </c>
      <c r="E183" s="160" t="s">
        <v>19</v>
      </c>
      <c r="F183" s="161" t="s">
        <v>228</v>
      </c>
      <c r="H183" s="162">
        <v>1</v>
      </c>
      <c r="I183" s="163"/>
      <c r="L183" s="159"/>
      <c r="M183" s="164"/>
      <c r="T183" s="165"/>
      <c r="AT183" s="160" t="s">
        <v>226</v>
      </c>
      <c r="AU183" s="160" t="s">
        <v>236</v>
      </c>
      <c r="AV183" s="13" t="s">
        <v>229</v>
      </c>
      <c r="AW183" s="13" t="s">
        <v>31</v>
      </c>
      <c r="AX183" s="13" t="s">
        <v>77</v>
      </c>
      <c r="AY183" s="160" t="s">
        <v>212</v>
      </c>
    </row>
    <row r="184" spans="2:65" s="1" customFormat="1" ht="16.5" customHeight="1">
      <c r="B184" s="34"/>
      <c r="C184" s="133" t="s">
        <v>670</v>
      </c>
      <c r="D184" s="133" t="s">
        <v>215</v>
      </c>
      <c r="E184" s="134" t="s">
        <v>11821</v>
      </c>
      <c r="F184" s="135" t="s">
        <v>11822</v>
      </c>
      <c r="G184" s="136" t="s">
        <v>624</v>
      </c>
      <c r="H184" s="137">
        <v>1</v>
      </c>
      <c r="I184" s="138"/>
      <c r="J184" s="139">
        <f>ROUND(I184*H184,2)</f>
        <v>0</v>
      </c>
      <c r="K184" s="135" t="s">
        <v>245</v>
      </c>
      <c r="L184" s="34"/>
      <c r="M184" s="140" t="s">
        <v>19</v>
      </c>
      <c r="N184" s="141" t="s">
        <v>40</v>
      </c>
      <c r="P184" s="142">
        <f>O184*H184</f>
        <v>0</v>
      </c>
      <c r="Q184" s="142">
        <v>0</v>
      </c>
      <c r="R184" s="142">
        <f>Q184*H184</f>
        <v>0</v>
      </c>
      <c r="S184" s="142">
        <v>0</v>
      </c>
      <c r="T184" s="143">
        <f>S184*H184</f>
        <v>0</v>
      </c>
      <c r="AR184" s="144" t="s">
        <v>316</v>
      </c>
      <c r="AT184" s="144" t="s">
        <v>215</v>
      </c>
      <c r="AU184" s="144" t="s">
        <v>236</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316</v>
      </c>
      <c r="BM184" s="144" t="s">
        <v>11823</v>
      </c>
    </row>
    <row r="185" spans="2:65" s="1" customFormat="1" ht="39">
      <c r="B185" s="34"/>
      <c r="D185" s="150" t="s">
        <v>224</v>
      </c>
      <c r="F185" s="151" t="s">
        <v>11819</v>
      </c>
      <c r="I185" s="148"/>
      <c r="L185" s="34"/>
      <c r="M185" s="149"/>
      <c r="T185" s="55"/>
      <c r="AT185" s="19" t="s">
        <v>224</v>
      </c>
      <c r="AU185" s="19" t="s">
        <v>236</v>
      </c>
    </row>
    <row r="186" spans="2:65" s="14" customFormat="1">
      <c r="B186" s="170"/>
      <c r="D186" s="150" t="s">
        <v>226</v>
      </c>
      <c r="E186" s="171" t="s">
        <v>19</v>
      </c>
      <c r="F186" s="172" t="s">
        <v>11824</v>
      </c>
      <c r="H186" s="171" t="s">
        <v>19</v>
      </c>
      <c r="I186" s="173"/>
      <c r="L186" s="170"/>
      <c r="M186" s="174"/>
      <c r="T186" s="175"/>
      <c r="AT186" s="171" t="s">
        <v>226</v>
      </c>
      <c r="AU186" s="171" t="s">
        <v>236</v>
      </c>
      <c r="AV186" s="14" t="s">
        <v>77</v>
      </c>
      <c r="AW186" s="14" t="s">
        <v>31</v>
      </c>
      <c r="AX186" s="14" t="s">
        <v>69</v>
      </c>
      <c r="AY186" s="171" t="s">
        <v>212</v>
      </c>
    </row>
    <row r="187" spans="2:65" s="12" customFormat="1">
      <c r="B187" s="152"/>
      <c r="D187" s="150" t="s">
        <v>226</v>
      </c>
      <c r="E187" s="153" t="s">
        <v>19</v>
      </c>
      <c r="F187" s="154" t="s">
        <v>1778</v>
      </c>
      <c r="H187" s="155">
        <v>1</v>
      </c>
      <c r="I187" s="156"/>
      <c r="L187" s="152"/>
      <c r="M187" s="157"/>
      <c r="T187" s="158"/>
      <c r="AT187" s="153" t="s">
        <v>226</v>
      </c>
      <c r="AU187" s="153" t="s">
        <v>236</v>
      </c>
      <c r="AV187" s="12" t="s">
        <v>79</v>
      </c>
      <c r="AW187" s="12" t="s">
        <v>31</v>
      </c>
      <c r="AX187" s="12" t="s">
        <v>69</v>
      </c>
      <c r="AY187" s="153" t="s">
        <v>212</v>
      </c>
    </row>
    <row r="188" spans="2:65" s="13" customFormat="1">
      <c r="B188" s="159"/>
      <c r="D188" s="150" t="s">
        <v>226</v>
      </c>
      <c r="E188" s="160" t="s">
        <v>19</v>
      </c>
      <c r="F188" s="161" t="s">
        <v>228</v>
      </c>
      <c r="H188" s="162">
        <v>1</v>
      </c>
      <c r="I188" s="163"/>
      <c r="L188" s="159"/>
      <c r="M188" s="164"/>
      <c r="T188" s="165"/>
      <c r="AT188" s="160" t="s">
        <v>226</v>
      </c>
      <c r="AU188" s="160" t="s">
        <v>236</v>
      </c>
      <c r="AV188" s="13" t="s">
        <v>229</v>
      </c>
      <c r="AW188" s="13" t="s">
        <v>31</v>
      </c>
      <c r="AX188" s="13" t="s">
        <v>77</v>
      </c>
      <c r="AY188" s="160" t="s">
        <v>212</v>
      </c>
    </row>
    <row r="189" spans="2:65" s="1" customFormat="1" ht="16.5" customHeight="1">
      <c r="B189" s="34"/>
      <c r="C189" s="133" t="s">
        <v>693</v>
      </c>
      <c r="D189" s="133" t="s">
        <v>215</v>
      </c>
      <c r="E189" s="134" t="s">
        <v>11825</v>
      </c>
      <c r="F189" s="135" t="s">
        <v>11826</v>
      </c>
      <c r="G189" s="136" t="s">
        <v>624</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236</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11827</v>
      </c>
    </row>
    <row r="190" spans="2:65" s="1" customFormat="1" ht="39">
      <c r="B190" s="34"/>
      <c r="D190" s="150" t="s">
        <v>224</v>
      </c>
      <c r="F190" s="151" t="s">
        <v>11819</v>
      </c>
      <c r="I190" s="148"/>
      <c r="L190" s="34"/>
      <c r="M190" s="149"/>
      <c r="T190" s="55"/>
      <c r="AT190" s="19" t="s">
        <v>224</v>
      </c>
      <c r="AU190" s="19" t="s">
        <v>236</v>
      </c>
    </row>
    <row r="191" spans="2:65" s="14" customFormat="1">
      <c r="B191" s="170"/>
      <c r="D191" s="150" t="s">
        <v>226</v>
      </c>
      <c r="E191" s="171" t="s">
        <v>19</v>
      </c>
      <c r="F191" s="172" t="s">
        <v>11828</v>
      </c>
      <c r="H191" s="171" t="s">
        <v>19</v>
      </c>
      <c r="I191" s="173"/>
      <c r="L191" s="170"/>
      <c r="M191" s="174"/>
      <c r="T191" s="175"/>
      <c r="AT191" s="171" t="s">
        <v>226</v>
      </c>
      <c r="AU191" s="171" t="s">
        <v>236</v>
      </c>
      <c r="AV191" s="14" t="s">
        <v>77</v>
      </c>
      <c r="AW191" s="14" t="s">
        <v>31</v>
      </c>
      <c r="AX191" s="14" t="s">
        <v>69</v>
      </c>
      <c r="AY191" s="171" t="s">
        <v>212</v>
      </c>
    </row>
    <row r="192" spans="2:65" s="12" customFormat="1">
      <c r="B192" s="152"/>
      <c r="D192" s="150" t="s">
        <v>226</v>
      </c>
      <c r="E192" s="153" t="s">
        <v>19</v>
      </c>
      <c r="F192" s="154" t="s">
        <v>1779</v>
      </c>
      <c r="H192" s="155">
        <v>1</v>
      </c>
      <c r="I192" s="156"/>
      <c r="L192" s="152"/>
      <c r="M192" s="157"/>
      <c r="T192" s="158"/>
      <c r="AT192" s="153" t="s">
        <v>226</v>
      </c>
      <c r="AU192" s="153" t="s">
        <v>236</v>
      </c>
      <c r="AV192" s="12" t="s">
        <v>79</v>
      </c>
      <c r="AW192" s="12" t="s">
        <v>31</v>
      </c>
      <c r="AX192" s="12" t="s">
        <v>69</v>
      </c>
      <c r="AY192" s="153" t="s">
        <v>212</v>
      </c>
    </row>
    <row r="193" spans="2:65" s="13" customFormat="1">
      <c r="B193" s="159"/>
      <c r="D193" s="150" t="s">
        <v>226</v>
      </c>
      <c r="E193" s="160" t="s">
        <v>19</v>
      </c>
      <c r="F193" s="161" t="s">
        <v>228</v>
      </c>
      <c r="H193" s="162">
        <v>1</v>
      </c>
      <c r="I193" s="163"/>
      <c r="L193" s="159"/>
      <c r="M193" s="164"/>
      <c r="T193" s="165"/>
      <c r="AT193" s="160" t="s">
        <v>226</v>
      </c>
      <c r="AU193" s="160" t="s">
        <v>236</v>
      </c>
      <c r="AV193" s="13" t="s">
        <v>229</v>
      </c>
      <c r="AW193" s="13" t="s">
        <v>31</v>
      </c>
      <c r="AX193" s="13" t="s">
        <v>77</v>
      </c>
      <c r="AY193" s="160" t="s">
        <v>212</v>
      </c>
    </row>
    <row r="194" spans="2:65" s="1" customFormat="1" ht="16.5" customHeight="1">
      <c r="B194" s="34"/>
      <c r="C194" s="133" t="s">
        <v>699</v>
      </c>
      <c r="D194" s="133" t="s">
        <v>215</v>
      </c>
      <c r="E194" s="134" t="s">
        <v>11829</v>
      </c>
      <c r="F194" s="135" t="s">
        <v>11830</v>
      </c>
      <c r="G194" s="136" t="s">
        <v>624</v>
      </c>
      <c r="H194" s="137">
        <v>1</v>
      </c>
      <c r="I194" s="138"/>
      <c r="J194" s="139">
        <f>ROUND(I194*H194,2)</f>
        <v>0</v>
      </c>
      <c r="K194" s="135" t="s">
        <v>245</v>
      </c>
      <c r="L194" s="34"/>
      <c r="M194" s="140" t="s">
        <v>19</v>
      </c>
      <c r="N194" s="141" t="s">
        <v>40</v>
      </c>
      <c r="P194" s="142">
        <f>O194*H194</f>
        <v>0</v>
      </c>
      <c r="Q194" s="142">
        <v>0</v>
      </c>
      <c r="R194" s="142">
        <f>Q194*H194</f>
        <v>0</v>
      </c>
      <c r="S194" s="142">
        <v>0</v>
      </c>
      <c r="T194" s="143">
        <f>S194*H194</f>
        <v>0</v>
      </c>
      <c r="AR194" s="144" t="s">
        <v>316</v>
      </c>
      <c r="AT194" s="144" t="s">
        <v>215</v>
      </c>
      <c r="AU194" s="144" t="s">
        <v>236</v>
      </c>
      <c r="AY194" s="19" t="s">
        <v>212</v>
      </c>
      <c r="BE194" s="145">
        <f>IF(N194="základní",J194,0)</f>
        <v>0</v>
      </c>
      <c r="BF194" s="145">
        <f>IF(N194="snížená",J194,0)</f>
        <v>0</v>
      </c>
      <c r="BG194" s="145">
        <f>IF(N194="zákl. přenesená",J194,0)</f>
        <v>0</v>
      </c>
      <c r="BH194" s="145">
        <f>IF(N194="sníž. přenesená",J194,0)</f>
        <v>0</v>
      </c>
      <c r="BI194" s="145">
        <f>IF(N194="nulová",J194,0)</f>
        <v>0</v>
      </c>
      <c r="BJ194" s="19" t="s">
        <v>77</v>
      </c>
      <c r="BK194" s="145">
        <f>ROUND(I194*H194,2)</f>
        <v>0</v>
      </c>
      <c r="BL194" s="19" t="s">
        <v>316</v>
      </c>
      <c r="BM194" s="144" t="s">
        <v>11831</v>
      </c>
    </row>
    <row r="195" spans="2:65" s="1" customFormat="1" ht="39">
      <c r="B195" s="34"/>
      <c r="D195" s="150" t="s">
        <v>224</v>
      </c>
      <c r="F195" s="151" t="s">
        <v>11819</v>
      </c>
      <c r="I195" s="148"/>
      <c r="L195" s="34"/>
      <c r="M195" s="149"/>
      <c r="T195" s="55"/>
      <c r="AT195" s="19" t="s">
        <v>224</v>
      </c>
      <c r="AU195" s="19" t="s">
        <v>236</v>
      </c>
    </row>
    <row r="196" spans="2:65" s="14" customFormat="1">
      <c r="B196" s="170"/>
      <c r="D196" s="150" t="s">
        <v>226</v>
      </c>
      <c r="E196" s="171" t="s">
        <v>19</v>
      </c>
      <c r="F196" s="172" t="s">
        <v>11832</v>
      </c>
      <c r="H196" s="171" t="s">
        <v>19</v>
      </c>
      <c r="I196" s="173"/>
      <c r="L196" s="170"/>
      <c r="M196" s="174"/>
      <c r="T196" s="175"/>
      <c r="AT196" s="171" t="s">
        <v>226</v>
      </c>
      <c r="AU196" s="171" t="s">
        <v>236</v>
      </c>
      <c r="AV196" s="14" t="s">
        <v>77</v>
      </c>
      <c r="AW196" s="14" t="s">
        <v>31</v>
      </c>
      <c r="AX196" s="14" t="s">
        <v>69</v>
      </c>
      <c r="AY196" s="171" t="s">
        <v>212</v>
      </c>
    </row>
    <row r="197" spans="2:65" s="12" customFormat="1">
      <c r="B197" s="152"/>
      <c r="D197" s="150" t="s">
        <v>226</v>
      </c>
      <c r="E197" s="153" t="s">
        <v>19</v>
      </c>
      <c r="F197" s="154" t="s">
        <v>1779</v>
      </c>
      <c r="H197" s="155">
        <v>1</v>
      </c>
      <c r="I197" s="156"/>
      <c r="L197" s="152"/>
      <c r="M197" s="157"/>
      <c r="T197" s="158"/>
      <c r="AT197" s="153" t="s">
        <v>226</v>
      </c>
      <c r="AU197" s="153" t="s">
        <v>236</v>
      </c>
      <c r="AV197" s="12" t="s">
        <v>79</v>
      </c>
      <c r="AW197" s="12" t="s">
        <v>31</v>
      </c>
      <c r="AX197" s="12" t="s">
        <v>69</v>
      </c>
      <c r="AY197" s="153" t="s">
        <v>212</v>
      </c>
    </row>
    <row r="198" spans="2:65" s="13" customFormat="1">
      <c r="B198" s="159"/>
      <c r="D198" s="150" t="s">
        <v>226</v>
      </c>
      <c r="E198" s="160" t="s">
        <v>19</v>
      </c>
      <c r="F198" s="161" t="s">
        <v>228</v>
      </c>
      <c r="H198" s="162">
        <v>1</v>
      </c>
      <c r="I198" s="163"/>
      <c r="L198" s="159"/>
      <c r="M198" s="164"/>
      <c r="T198" s="165"/>
      <c r="AT198" s="160" t="s">
        <v>226</v>
      </c>
      <c r="AU198" s="160" t="s">
        <v>236</v>
      </c>
      <c r="AV198" s="13" t="s">
        <v>229</v>
      </c>
      <c r="AW198" s="13" t="s">
        <v>31</v>
      </c>
      <c r="AX198" s="13" t="s">
        <v>77</v>
      </c>
      <c r="AY198" s="160" t="s">
        <v>212</v>
      </c>
    </row>
    <row r="199" spans="2:65" s="1" customFormat="1" ht="16.5" customHeight="1">
      <c r="B199" s="34"/>
      <c r="C199" s="133" t="s">
        <v>704</v>
      </c>
      <c r="D199" s="133" t="s">
        <v>215</v>
      </c>
      <c r="E199" s="134" t="s">
        <v>11833</v>
      </c>
      <c r="F199" s="135" t="s">
        <v>11834</v>
      </c>
      <c r="G199" s="136" t="s">
        <v>624</v>
      </c>
      <c r="H199" s="137">
        <v>1</v>
      </c>
      <c r="I199" s="138"/>
      <c r="J199" s="139">
        <f>ROUND(I199*H199,2)</f>
        <v>0</v>
      </c>
      <c r="K199" s="135" t="s">
        <v>245</v>
      </c>
      <c r="L199" s="34"/>
      <c r="M199" s="140" t="s">
        <v>19</v>
      </c>
      <c r="N199" s="141" t="s">
        <v>40</v>
      </c>
      <c r="P199" s="142">
        <f>O199*H199</f>
        <v>0</v>
      </c>
      <c r="Q199" s="142">
        <v>0</v>
      </c>
      <c r="R199" s="142">
        <f>Q199*H199</f>
        <v>0</v>
      </c>
      <c r="S199" s="142">
        <v>0</v>
      </c>
      <c r="T199" s="143">
        <f>S199*H199</f>
        <v>0</v>
      </c>
      <c r="AR199" s="144" t="s">
        <v>316</v>
      </c>
      <c r="AT199" s="144" t="s">
        <v>215</v>
      </c>
      <c r="AU199" s="144" t="s">
        <v>236</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316</v>
      </c>
      <c r="BM199" s="144" t="s">
        <v>11835</v>
      </c>
    </row>
    <row r="200" spans="2:65" s="1" customFormat="1" ht="39">
      <c r="B200" s="34"/>
      <c r="D200" s="150" t="s">
        <v>224</v>
      </c>
      <c r="F200" s="151" t="s">
        <v>11819</v>
      </c>
      <c r="I200" s="148"/>
      <c r="L200" s="34"/>
      <c r="M200" s="149"/>
      <c r="T200" s="55"/>
      <c r="AT200" s="19" t="s">
        <v>224</v>
      </c>
      <c r="AU200" s="19" t="s">
        <v>236</v>
      </c>
    </row>
    <row r="201" spans="2:65" s="14" customFormat="1">
      <c r="B201" s="170"/>
      <c r="D201" s="150" t="s">
        <v>226</v>
      </c>
      <c r="E201" s="171" t="s">
        <v>19</v>
      </c>
      <c r="F201" s="172" t="s">
        <v>11836</v>
      </c>
      <c r="H201" s="171" t="s">
        <v>19</v>
      </c>
      <c r="I201" s="173"/>
      <c r="L201" s="170"/>
      <c r="M201" s="174"/>
      <c r="T201" s="175"/>
      <c r="AT201" s="171" t="s">
        <v>226</v>
      </c>
      <c r="AU201" s="171" t="s">
        <v>236</v>
      </c>
      <c r="AV201" s="14" t="s">
        <v>77</v>
      </c>
      <c r="AW201" s="14" t="s">
        <v>31</v>
      </c>
      <c r="AX201" s="14" t="s">
        <v>69</v>
      </c>
      <c r="AY201" s="171" t="s">
        <v>212</v>
      </c>
    </row>
    <row r="202" spans="2:65" s="12" customFormat="1">
      <c r="B202" s="152"/>
      <c r="D202" s="150" t="s">
        <v>226</v>
      </c>
      <c r="E202" s="153" t="s">
        <v>19</v>
      </c>
      <c r="F202" s="154" t="s">
        <v>1731</v>
      </c>
      <c r="H202" s="155">
        <v>1</v>
      </c>
      <c r="I202" s="156"/>
      <c r="L202" s="152"/>
      <c r="M202" s="157"/>
      <c r="T202" s="158"/>
      <c r="AT202" s="153" t="s">
        <v>226</v>
      </c>
      <c r="AU202" s="153" t="s">
        <v>236</v>
      </c>
      <c r="AV202" s="12" t="s">
        <v>79</v>
      </c>
      <c r="AW202" s="12" t="s">
        <v>31</v>
      </c>
      <c r="AX202" s="12" t="s">
        <v>69</v>
      </c>
      <c r="AY202" s="153" t="s">
        <v>212</v>
      </c>
    </row>
    <row r="203" spans="2:65" s="13" customFormat="1">
      <c r="B203" s="159"/>
      <c r="D203" s="150" t="s">
        <v>226</v>
      </c>
      <c r="E203" s="160" t="s">
        <v>19</v>
      </c>
      <c r="F203" s="161" t="s">
        <v>228</v>
      </c>
      <c r="H203" s="162">
        <v>1</v>
      </c>
      <c r="I203" s="163"/>
      <c r="L203" s="159"/>
      <c r="M203" s="164"/>
      <c r="T203" s="165"/>
      <c r="AT203" s="160" t="s">
        <v>226</v>
      </c>
      <c r="AU203" s="160" t="s">
        <v>236</v>
      </c>
      <c r="AV203" s="13" t="s">
        <v>229</v>
      </c>
      <c r="AW203" s="13" t="s">
        <v>31</v>
      </c>
      <c r="AX203" s="13" t="s">
        <v>77</v>
      </c>
      <c r="AY203" s="160" t="s">
        <v>212</v>
      </c>
    </row>
    <row r="204" spans="2:65" s="1" customFormat="1" ht="16.5" customHeight="1">
      <c r="B204" s="34"/>
      <c r="C204" s="133" t="s">
        <v>725</v>
      </c>
      <c r="D204" s="133" t="s">
        <v>215</v>
      </c>
      <c r="E204" s="134" t="s">
        <v>11837</v>
      </c>
      <c r="F204" s="135" t="s">
        <v>11838</v>
      </c>
      <c r="G204" s="136" t="s">
        <v>624</v>
      </c>
      <c r="H204" s="137">
        <v>1</v>
      </c>
      <c r="I204" s="138"/>
      <c r="J204" s="139">
        <f>ROUND(I204*H204,2)</f>
        <v>0</v>
      </c>
      <c r="K204" s="135" t="s">
        <v>245</v>
      </c>
      <c r="L204" s="34"/>
      <c r="M204" s="140" t="s">
        <v>19</v>
      </c>
      <c r="N204" s="141" t="s">
        <v>40</v>
      </c>
      <c r="P204" s="142">
        <f>O204*H204</f>
        <v>0</v>
      </c>
      <c r="Q204" s="142">
        <v>0</v>
      </c>
      <c r="R204" s="142">
        <f>Q204*H204</f>
        <v>0</v>
      </c>
      <c r="S204" s="142">
        <v>0</v>
      </c>
      <c r="T204" s="143">
        <f>S204*H204</f>
        <v>0</v>
      </c>
      <c r="AR204" s="144" t="s">
        <v>316</v>
      </c>
      <c r="AT204" s="144" t="s">
        <v>215</v>
      </c>
      <c r="AU204" s="144" t="s">
        <v>236</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316</v>
      </c>
      <c r="BM204" s="144" t="s">
        <v>11839</v>
      </c>
    </row>
    <row r="205" spans="2:65" s="1" customFormat="1" ht="39">
      <c r="B205" s="34"/>
      <c r="D205" s="150" t="s">
        <v>224</v>
      </c>
      <c r="F205" s="151" t="s">
        <v>11819</v>
      </c>
      <c r="I205" s="148"/>
      <c r="L205" s="34"/>
      <c r="M205" s="149"/>
      <c r="T205" s="55"/>
      <c r="AT205" s="19" t="s">
        <v>224</v>
      </c>
      <c r="AU205" s="19" t="s">
        <v>236</v>
      </c>
    </row>
    <row r="206" spans="2:65" s="14" customFormat="1">
      <c r="B206" s="170"/>
      <c r="D206" s="150" t="s">
        <v>226</v>
      </c>
      <c r="E206" s="171" t="s">
        <v>19</v>
      </c>
      <c r="F206" s="172" t="s">
        <v>11840</v>
      </c>
      <c r="H206" s="171" t="s">
        <v>19</v>
      </c>
      <c r="I206" s="173"/>
      <c r="L206" s="170"/>
      <c r="M206" s="174"/>
      <c r="T206" s="175"/>
      <c r="AT206" s="171" t="s">
        <v>226</v>
      </c>
      <c r="AU206" s="171" t="s">
        <v>236</v>
      </c>
      <c r="AV206" s="14" t="s">
        <v>77</v>
      </c>
      <c r="AW206" s="14" t="s">
        <v>31</v>
      </c>
      <c r="AX206" s="14" t="s">
        <v>69</v>
      </c>
      <c r="AY206" s="171" t="s">
        <v>212</v>
      </c>
    </row>
    <row r="207" spans="2:65" s="12" customFormat="1">
      <c r="B207" s="152"/>
      <c r="D207" s="150" t="s">
        <v>226</v>
      </c>
      <c r="E207" s="153" t="s">
        <v>19</v>
      </c>
      <c r="F207" s="154" t="s">
        <v>1780</v>
      </c>
      <c r="H207" s="155">
        <v>1</v>
      </c>
      <c r="I207" s="156"/>
      <c r="L207" s="152"/>
      <c r="M207" s="157"/>
      <c r="T207" s="158"/>
      <c r="AT207" s="153" t="s">
        <v>226</v>
      </c>
      <c r="AU207" s="153" t="s">
        <v>236</v>
      </c>
      <c r="AV207" s="12" t="s">
        <v>79</v>
      </c>
      <c r="AW207" s="12" t="s">
        <v>31</v>
      </c>
      <c r="AX207" s="12" t="s">
        <v>69</v>
      </c>
      <c r="AY207" s="153" t="s">
        <v>212</v>
      </c>
    </row>
    <row r="208" spans="2:65" s="13" customFormat="1">
      <c r="B208" s="159"/>
      <c r="D208" s="150" t="s">
        <v>226</v>
      </c>
      <c r="E208" s="160" t="s">
        <v>19</v>
      </c>
      <c r="F208" s="161" t="s">
        <v>228</v>
      </c>
      <c r="H208" s="162">
        <v>1</v>
      </c>
      <c r="I208" s="163"/>
      <c r="L208" s="159"/>
      <c r="M208" s="164"/>
      <c r="T208" s="165"/>
      <c r="AT208" s="160" t="s">
        <v>226</v>
      </c>
      <c r="AU208" s="160" t="s">
        <v>236</v>
      </c>
      <c r="AV208" s="13" t="s">
        <v>229</v>
      </c>
      <c r="AW208" s="13" t="s">
        <v>31</v>
      </c>
      <c r="AX208" s="13" t="s">
        <v>77</v>
      </c>
      <c r="AY208" s="160" t="s">
        <v>212</v>
      </c>
    </row>
    <row r="209" spans="2:65" s="1" customFormat="1" ht="16.5" customHeight="1">
      <c r="B209" s="34"/>
      <c r="C209" s="133" t="s">
        <v>744</v>
      </c>
      <c r="D209" s="133" t="s">
        <v>215</v>
      </c>
      <c r="E209" s="134" t="s">
        <v>11841</v>
      </c>
      <c r="F209" s="135" t="s">
        <v>11842</v>
      </c>
      <c r="G209" s="136" t="s">
        <v>624</v>
      </c>
      <c r="H209" s="137">
        <v>1</v>
      </c>
      <c r="I209" s="138"/>
      <c r="J209" s="139">
        <f>ROUND(I209*H209,2)</f>
        <v>0</v>
      </c>
      <c r="K209" s="135" t="s">
        <v>245</v>
      </c>
      <c r="L209" s="34"/>
      <c r="M209" s="140" t="s">
        <v>19</v>
      </c>
      <c r="N209" s="141" t="s">
        <v>40</v>
      </c>
      <c r="P209" s="142">
        <f>O209*H209</f>
        <v>0</v>
      </c>
      <c r="Q209" s="142">
        <v>0</v>
      </c>
      <c r="R209" s="142">
        <f>Q209*H209</f>
        <v>0</v>
      </c>
      <c r="S209" s="142">
        <v>0</v>
      </c>
      <c r="T209" s="143">
        <f>S209*H209</f>
        <v>0</v>
      </c>
      <c r="AR209" s="144" t="s">
        <v>316</v>
      </c>
      <c r="AT209" s="144" t="s">
        <v>215</v>
      </c>
      <c r="AU209" s="144" t="s">
        <v>236</v>
      </c>
      <c r="AY209" s="19" t="s">
        <v>212</v>
      </c>
      <c r="BE209" s="145">
        <f>IF(N209="základní",J209,0)</f>
        <v>0</v>
      </c>
      <c r="BF209" s="145">
        <f>IF(N209="snížená",J209,0)</f>
        <v>0</v>
      </c>
      <c r="BG209" s="145">
        <f>IF(N209="zákl. přenesená",J209,0)</f>
        <v>0</v>
      </c>
      <c r="BH209" s="145">
        <f>IF(N209="sníž. přenesená",J209,0)</f>
        <v>0</v>
      </c>
      <c r="BI209" s="145">
        <f>IF(N209="nulová",J209,0)</f>
        <v>0</v>
      </c>
      <c r="BJ209" s="19" t="s">
        <v>77</v>
      </c>
      <c r="BK209" s="145">
        <f>ROUND(I209*H209,2)</f>
        <v>0</v>
      </c>
      <c r="BL209" s="19" t="s">
        <v>316</v>
      </c>
      <c r="BM209" s="144" t="s">
        <v>11843</v>
      </c>
    </row>
    <row r="210" spans="2:65" s="1" customFormat="1" ht="39">
      <c r="B210" s="34"/>
      <c r="D210" s="150" t="s">
        <v>224</v>
      </c>
      <c r="F210" s="151" t="s">
        <v>11819</v>
      </c>
      <c r="I210" s="148"/>
      <c r="L210" s="34"/>
      <c r="M210" s="149"/>
      <c r="T210" s="55"/>
      <c r="AT210" s="19" t="s">
        <v>224</v>
      </c>
      <c r="AU210" s="19" t="s">
        <v>236</v>
      </c>
    </row>
    <row r="211" spans="2:65" s="14" customFormat="1">
      <c r="B211" s="170"/>
      <c r="D211" s="150" t="s">
        <v>226</v>
      </c>
      <c r="E211" s="171" t="s">
        <v>19</v>
      </c>
      <c r="F211" s="172" t="s">
        <v>11844</v>
      </c>
      <c r="H211" s="171" t="s">
        <v>19</v>
      </c>
      <c r="I211" s="173"/>
      <c r="L211" s="170"/>
      <c r="M211" s="174"/>
      <c r="T211" s="175"/>
      <c r="AT211" s="171" t="s">
        <v>226</v>
      </c>
      <c r="AU211" s="171" t="s">
        <v>236</v>
      </c>
      <c r="AV211" s="14" t="s">
        <v>77</v>
      </c>
      <c r="AW211" s="14" t="s">
        <v>31</v>
      </c>
      <c r="AX211" s="14" t="s">
        <v>69</v>
      </c>
      <c r="AY211" s="171" t="s">
        <v>212</v>
      </c>
    </row>
    <row r="212" spans="2:65" s="12" customFormat="1">
      <c r="B212" s="152"/>
      <c r="D212" s="150" t="s">
        <v>226</v>
      </c>
      <c r="E212" s="153" t="s">
        <v>19</v>
      </c>
      <c r="F212" s="154" t="s">
        <v>1781</v>
      </c>
      <c r="H212" s="155">
        <v>1</v>
      </c>
      <c r="I212" s="156"/>
      <c r="L212" s="152"/>
      <c r="M212" s="157"/>
      <c r="T212" s="158"/>
      <c r="AT212" s="153" t="s">
        <v>226</v>
      </c>
      <c r="AU212" s="153" t="s">
        <v>236</v>
      </c>
      <c r="AV212" s="12" t="s">
        <v>79</v>
      </c>
      <c r="AW212" s="12" t="s">
        <v>31</v>
      </c>
      <c r="AX212" s="12" t="s">
        <v>69</v>
      </c>
      <c r="AY212" s="153" t="s">
        <v>212</v>
      </c>
    </row>
    <row r="213" spans="2:65" s="13" customFormat="1">
      <c r="B213" s="159"/>
      <c r="D213" s="150" t="s">
        <v>226</v>
      </c>
      <c r="E213" s="160" t="s">
        <v>19</v>
      </c>
      <c r="F213" s="161" t="s">
        <v>228</v>
      </c>
      <c r="H213" s="162">
        <v>1</v>
      </c>
      <c r="I213" s="163"/>
      <c r="L213" s="159"/>
      <c r="M213" s="164"/>
      <c r="T213" s="165"/>
      <c r="AT213" s="160" t="s">
        <v>226</v>
      </c>
      <c r="AU213" s="160" t="s">
        <v>236</v>
      </c>
      <c r="AV213" s="13" t="s">
        <v>229</v>
      </c>
      <c r="AW213" s="13" t="s">
        <v>31</v>
      </c>
      <c r="AX213" s="13" t="s">
        <v>77</v>
      </c>
      <c r="AY213" s="160" t="s">
        <v>212</v>
      </c>
    </row>
    <row r="214" spans="2:65" s="1" customFormat="1" ht="16.5" customHeight="1">
      <c r="B214" s="34"/>
      <c r="C214" s="133" t="s">
        <v>750</v>
      </c>
      <c r="D214" s="133" t="s">
        <v>215</v>
      </c>
      <c r="E214" s="134" t="s">
        <v>11845</v>
      </c>
      <c r="F214" s="135" t="s">
        <v>11846</v>
      </c>
      <c r="G214" s="136" t="s">
        <v>624</v>
      </c>
      <c r="H214" s="137">
        <v>1</v>
      </c>
      <c r="I214" s="138"/>
      <c r="J214" s="139">
        <f>ROUND(I214*H214,2)</f>
        <v>0</v>
      </c>
      <c r="K214" s="135" t="s">
        <v>245</v>
      </c>
      <c r="L214" s="34"/>
      <c r="M214" s="140" t="s">
        <v>19</v>
      </c>
      <c r="N214" s="141" t="s">
        <v>40</v>
      </c>
      <c r="P214" s="142">
        <f>O214*H214</f>
        <v>0</v>
      </c>
      <c r="Q214" s="142">
        <v>0</v>
      </c>
      <c r="R214" s="142">
        <f>Q214*H214</f>
        <v>0</v>
      </c>
      <c r="S214" s="142">
        <v>0</v>
      </c>
      <c r="T214" s="143">
        <f>S214*H214</f>
        <v>0</v>
      </c>
      <c r="AR214" s="144" t="s">
        <v>316</v>
      </c>
      <c r="AT214" s="144" t="s">
        <v>215</v>
      </c>
      <c r="AU214" s="144" t="s">
        <v>236</v>
      </c>
      <c r="AY214" s="19" t="s">
        <v>212</v>
      </c>
      <c r="BE214" s="145">
        <f>IF(N214="základní",J214,0)</f>
        <v>0</v>
      </c>
      <c r="BF214" s="145">
        <f>IF(N214="snížená",J214,0)</f>
        <v>0</v>
      </c>
      <c r="BG214" s="145">
        <f>IF(N214="zákl. přenesená",J214,0)</f>
        <v>0</v>
      </c>
      <c r="BH214" s="145">
        <f>IF(N214="sníž. přenesená",J214,0)</f>
        <v>0</v>
      </c>
      <c r="BI214" s="145">
        <f>IF(N214="nulová",J214,0)</f>
        <v>0</v>
      </c>
      <c r="BJ214" s="19" t="s">
        <v>77</v>
      </c>
      <c r="BK214" s="145">
        <f>ROUND(I214*H214,2)</f>
        <v>0</v>
      </c>
      <c r="BL214" s="19" t="s">
        <v>316</v>
      </c>
      <c r="BM214" s="144" t="s">
        <v>11847</v>
      </c>
    </row>
    <row r="215" spans="2:65" s="1" customFormat="1" ht="39">
      <c r="B215" s="34"/>
      <c r="D215" s="150" t="s">
        <v>224</v>
      </c>
      <c r="F215" s="151" t="s">
        <v>11819</v>
      </c>
      <c r="I215" s="148"/>
      <c r="L215" s="34"/>
      <c r="M215" s="149"/>
      <c r="T215" s="55"/>
      <c r="AT215" s="19" t="s">
        <v>224</v>
      </c>
      <c r="AU215" s="19" t="s">
        <v>236</v>
      </c>
    </row>
    <row r="216" spans="2:65" s="14" customFormat="1">
      <c r="B216" s="170"/>
      <c r="D216" s="150" t="s">
        <v>226</v>
      </c>
      <c r="E216" s="171" t="s">
        <v>19</v>
      </c>
      <c r="F216" s="172" t="s">
        <v>11848</v>
      </c>
      <c r="H216" s="171" t="s">
        <v>19</v>
      </c>
      <c r="I216" s="173"/>
      <c r="L216" s="170"/>
      <c r="M216" s="174"/>
      <c r="T216" s="175"/>
      <c r="AT216" s="171" t="s">
        <v>226</v>
      </c>
      <c r="AU216" s="171" t="s">
        <v>236</v>
      </c>
      <c r="AV216" s="14" t="s">
        <v>77</v>
      </c>
      <c r="AW216" s="14" t="s">
        <v>31</v>
      </c>
      <c r="AX216" s="14" t="s">
        <v>69</v>
      </c>
      <c r="AY216" s="171" t="s">
        <v>212</v>
      </c>
    </row>
    <row r="217" spans="2:65" s="12" customFormat="1">
      <c r="B217" s="152"/>
      <c r="D217" s="150" t="s">
        <v>226</v>
      </c>
      <c r="E217" s="153" t="s">
        <v>19</v>
      </c>
      <c r="F217" s="154" t="s">
        <v>1782</v>
      </c>
      <c r="H217" s="155">
        <v>1</v>
      </c>
      <c r="I217" s="156"/>
      <c r="L217" s="152"/>
      <c r="M217" s="157"/>
      <c r="T217" s="158"/>
      <c r="AT217" s="153" t="s">
        <v>226</v>
      </c>
      <c r="AU217" s="153" t="s">
        <v>236</v>
      </c>
      <c r="AV217" s="12" t="s">
        <v>79</v>
      </c>
      <c r="AW217" s="12" t="s">
        <v>31</v>
      </c>
      <c r="AX217" s="12" t="s">
        <v>69</v>
      </c>
      <c r="AY217" s="153" t="s">
        <v>212</v>
      </c>
    </row>
    <row r="218" spans="2:65" s="13" customFormat="1">
      <c r="B218" s="159"/>
      <c r="D218" s="150" t="s">
        <v>226</v>
      </c>
      <c r="E218" s="160" t="s">
        <v>19</v>
      </c>
      <c r="F218" s="161" t="s">
        <v>228</v>
      </c>
      <c r="H218" s="162">
        <v>1</v>
      </c>
      <c r="I218" s="163"/>
      <c r="L218" s="159"/>
      <c r="M218" s="164"/>
      <c r="T218" s="165"/>
      <c r="AT218" s="160" t="s">
        <v>226</v>
      </c>
      <c r="AU218" s="160" t="s">
        <v>236</v>
      </c>
      <c r="AV218" s="13" t="s">
        <v>229</v>
      </c>
      <c r="AW218" s="13" t="s">
        <v>31</v>
      </c>
      <c r="AX218" s="13" t="s">
        <v>77</v>
      </c>
      <c r="AY218" s="160" t="s">
        <v>212</v>
      </c>
    </row>
    <row r="219" spans="2:65" s="1" customFormat="1" ht="16.5" customHeight="1">
      <c r="B219" s="34"/>
      <c r="C219" s="133" t="s">
        <v>762</v>
      </c>
      <c r="D219" s="133" t="s">
        <v>215</v>
      </c>
      <c r="E219" s="134" t="s">
        <v>11849</v>
      </c>
      <c r="F219" s="135" t="s">
        <v>11850</v>
      </c>
      <c r="G219" s="136" t="s">
        <v>624</v>
      </c>
      <c r="H219" s="137">
        <v>7</v>
      </c>
      <c r="I219" s="138"/>
      <c r="J219" s="139">
        <f>ROUND(I219*H219,2)</f>
        <v>0</v>
      </c>
      <c r="K219" s="135" t="s">
        <v>245</v>
      </c>
      <c r="L219" s="34"/>
      <c r="M219" s="140" t="s">
        <v>19</v>
      </c>
      <c r="N219" s="141" t="s">
        <v>40</v>
      </c>
      <c r="P219" s="142">
        <f>O219*H219</f>
        <v>0</v>
      </c>
      <c r="Q219" s="142">
        <v>0</v>
      </c>
      <c r="R219" s="142">
        <f>Q219*H219</f>
        <v>0</v>
      </c>
      <c r="S219" s="142">
        <v>0</v>
      </c>
      <c r="T219" s="143">
        <f>S219*H219</f>
        <v>0</v>
      </c>
      <c r="AR219" s="144" t="s">
        <v>316</v>
      </c>
      <c r="AT219" s="144" t="s">
        <v>215</v>
      </c>
      <c r="AU219" s="144" t="s">
        <v>236</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316</v>
      </c>
      <c r="BM219" s="144" t="s">
        <v>11851</v>
      </c>
    </row>
    <row r="220" spans="2:65" s="1" customFormat="1" ht="39">
      <c r="B220" s="34"/>
      <c r="D220" s="150" t="s">
        <v>224</v>
      </c>
      <c r="F220" s="151" t="s">
        <v>11852</v>
      </c>
      <c r="I220" s="148"/>
      <c r="L220" s="34"/>
      <c r="M220" s="149"/>
      <c r="T220" s="55"/>
      <c r="AT220" s="19" t="s">
        <v>224</v>
      </c>
      <c r="AU220" s="19" t="s">
        <v>236</v>
      </c>
    </row>
    <row r="221" spans="2:65" s="14" customFormat="1">
      <c r="B221" s="170"/>
      <c r="D221" s="150" t="s">
        <v>226</v>
      </c>
      <c r="E221" s="171" t="s">
        <v>19</v>
      </c>
      <c r="F221" s="172" t="s">
        <v>11853</v>
      </c>
      <c r="H221" s="171" t="s">
        <v>19</v>
      </c>
      <c r="I221" s="173"/>
      <c r="L221" s="170"/>
      <c r="M221" s="174"/>
      <c r="T221" s="175"/>
      <c r="AT221" s="171" t="s">
        <v>226</v>
      </c>
      <c r="AU221" s="171" t="s">
        <v>236</v>
      </c>
      <c r="AV221" s="14" t="s">
        <v>77</v>
      </c>
      <c r="AW221" s="14" t="s">
        <v>31</v>
      </c>
      <c r="AX221" s="14" t="s">
        <v>69</v>
      </c>
      <c r="AY221" s="171" t="s">
        <v>212</v>
      </c>
    </row>
    <row r="222" spans="2:65" s="12" customFormat="1">
      <c r="B222" s="152"/>
      <c r="D222" s="150" t="s">
        <v>226</v>
      </c>
      <c r="E222" s="153" t="s">
        <v>19</v>
      </c>
      <c r="F222" s="154" t="s">
        <v>1777</v>
      </c>
      <c r="H222" s="155">
        <v>1</v>
      </c>
      <c r="I222" s="156"/>
      <c r="L222" s="152"/>
      <c r="M222" s="157"/>
      <c r="T222" s="158"/>
      <c r="AT222" s="153" t="s">
        <v>226</v>
      </c>
      <c r="AU222" s="153" t="s">
        <v>236</v>
      </c>
      <c r="AV222" s="12" t="s">
        <v>79</v>
      </c>
      <c r="AW222" s="12" t="s">
        <v>31</v>
      </c>
      <c r="AX222" s="12" t="s">
        <v>69</v>
      </c>
      <c r="AY222" s="153" t="s">
        <v>212</v>
      </c>
    </row>
    <row r="223" spans="2:65" s="12" customFormat="1">
      <c r="B223" s="152"/>
      <c r="D223" s="150" t="s">
        <v>226</v>
      </c>
      <c r="E223" s="153" t="s">
        <v>19</v>
      </c>
      <c r="F223" s="154" t="s">
        <v>1778</v>
      </c>
      <c r="H223" s="155">
        <v>1</v>
      </c>
      <c r="I223" s="156"/>
      <c r="L223" s="152"/>
      <c r="M223" s="157"/>
      <c r="T223" s="158"/>
      <c r="AT223" s="153" t="s">
        <v>226</v>
      </c>
      <c r="AU223" s="153" t="s">
        <v>236</v>
      </c>
      <c r="AV223" s="12" t="s">
        <v>79</v>
      </c>
      <c r="AW223" s="12" t="s">
        <v>31</v>
      </c>
      <c r="AX223" s="12" t="s">
        <v>69</v>
      </c>
      <c r="AY223" s="153" t="s">
        <v>212</v>
      </c>
    </row>
    <row r="224" spans="2:65" s="12" customFormat="1">
      <c r="B224" s="152"/>
      <c r="D224" s="150" t="s">
        <v>226</v>
      </c>
      <c r="E224" s="153" t="s">
        <v>19</v>
      </c>
      <c r="F224" s="154" t="s">
        <v>1779</v>
      </c>
      <c r="H224" s="155">
        <v>1</v>
      </c>
      <c r="I224" s="156"/>
      <c r="L224" s="152"/>
      <c r="M224" s="157"/>
      <c r="T224" s="158"/>
      <c r="AT224" s="153" t="s">
        <v>226</v>
      </c>
      <c r="AU224" s="153" t="s">
        <v>236</v>
      </c>
      <c r="AV224" s="12" t="s">
        <v>79</v>
      </c>
      <c r="AW224" s="12" t="s">
        <v>31</v>
      </c>
      <c r="AX224" s="12" t="s">
        <v>69</v>
      </c>
      <c r="AY224" s="153" t="s">
        <v>212</v>
      </c>
    </row>
    <row r="225" spans="2:65" s="12" customFormat="1">
      <c r="B225" s="152"/>
      <c r="D225" s="150" t="s">
        <v>226</v>
      </c>
      <c r="E225" s="153" t="s">
        <v>19</v>
      </c>
      <c r="F225" s="154" t="s">
        <v>1731</v>
      </c>
      <c r="H225" s="155">
        <v>1</v>
      </c>
      <c r="I225" s="156"/>
      <c r="L225" s="152"/>
      <c r="M225" s="157"/>
      <c r="T225" s="158"/>
      <c r="AT225" s="153" t="s">
        <v>226</v>
      </c>
      <c r="AU225" s="153" t="s">
        <v>236</v>
      </c>
      <c r="AV225" s="12" t="s">
        <v>79</v>
      </c>
      <c r="AW225" s="12" t="s">
        <v>31</v>
      </c>
      <c r="AX225" s="12" t="s">
        <v>69</v>
      </c>
      <c r="AY225" s="153" t="s">
        <v>212</v>
      </c>
    </row>
    <row r="226" spans="2:65" s="12" customFormat="1">
      <c r="B226" s="152"/>
      <c r="D226" s="150" t="s">
        <v>226</v>
      </c>
      <c r="E226" s="153" t="s">
        <v>19</v>
      </c>
      <c r="F226" s="154" t="s">
        <v>1780</v>
      </c>
      <c r="H226" s="155">
        <v>1</v>
      </c>
      <c r="I226" s="156"/>
      <c r="L226" s="152"/>
      <c r="M226" s="157"/>
      <c r="T226" s="158"/>
      <c r="AT226" s="153" t="s">
        <v>226</v>
      </c>
      <c r="AU226" s="153" t="s">
        <v>236</v>
      </c>
      <c r="AV226" s="12" t="s">
        <v>79</v>
      </c>
      <c r="AW226" s="12" t="s">
        <v>31</v>
      </c>
      <c r="AX226" s="12" t="s">
        <v>69</v>
      </c>
      <c r="AY226" s="153" t="s">
        <v>212</v>
      </c>
    </row>
    <row r="227" spans="2:65" s="12" customFormat="1">
      <c r="B227" s="152"/>
      <c r="D227" s="150" t="s">
        <v>226</v>
      </c>
      <c r="E227" s="153" t="s">
        <v>19</v>
      </c>
      <c r="F227" s="154" t="s">
        <v>1781</v>
      </c>
      <c r="H227" s="155">
        <v>1</v>
      </c>
      <c r="I227" s="156"/>
      <c r="L227" s="152"/>
      <c r="M227" s="157"/>
      <c r="T227" s="158"/>
      <c r="AT227" s="153" t="s">
        <v>226</v>
      </c>
      <c r="AU227" s="153" t="s">
        <v>236</v>
      </c>
      <c r="AV227" s="12" t="s">
        <v>79</v>
      </c>
      <c r="AW227" s="12" t="s">
        <v>31</v>
      </c>
      <c r="AX227" s="12" t="s">
        <v>69</v>
      </c>
      <c r="AY227" s="153" t="s">
        <v>212</v>
      </c>
    </row>
    <row r="228" spans="2:65" s="12" customFormat="1">
      <c r="B228" s="152"/>
      <c r="D228" s="150" t="s">
        <v>226</v>
      </c>
      <c r="E228" s="153" t="s">
        <v>19</v>
      </c>
      <c r="F228" s="154" t="s">
        <v>1782</v>
      </c>
      <c r="H228" s="155">
        <v>1</v>
      </c>
      <c r="I228" s="156"/>
      <c r="L228" s="152"/>
      <c r="M228" s="157"/>
      <c r="T228" s="158"/>
      <c r="AT228" s="153" t="s">
        <v>226</v>
      </c>
      <c r="AU228" s="153" t="s">
        <v>236</v>
      </c>
      <c r="AV228" s="12" t="s">
        <v>79</v>
      </c>
      <c r="AW228" s="12" t="s">
        <v>31</v>
      </c>
      <c r="AX228" s="12" t="s">
        <v>69</v>
      </c>
      <c r="AY228" s="153" t="s">
        <v>212</v>
      </c>
    </row>
    <row r="229" spans="2:65" s="13" customFormat="1">
      <c r="B229" s="159"/>
      <c r="D229" s="150" t="s">
        <v>226</v>
      </c>
      <c r="E229" s="160" t="s">
        <v>19</v>
      </c>
      <c r="F229" s="161" t="s">
        <v>228</v>
      </c>
      <c r="H229" s="162">
        <v>7</v>
      </c>
      <c r="I229" s="163"/>
      <c r="L229" s="159"/>
      <c r="M229" s="164"/>
      <c r="T229" s="165"/>
      <c r="AT229" s="160" t="s">
        <v>226</v>
      </c>
      <c r="AU229" s="160" t="s">
        <v>236</v>
      </c>
      <c r="AV229" s="13" t="s">
        <v>229</v>
      </c>
      <c r="AW229" s="13" t="s">
        <v>31</v>
      </c>
      <c r="AX229" s="13" t="s">
        <v>77</v>
      </c>
      <c r="AY229" s="160" t="s">
        <v>212</v>
      </c>
    </row>
    <row r="230" spans="2:65" s="11" customFormat="1" ht="20.85" customHeight="1">
      <c r="B230" s="121"/>
      <c r="D230" s="122" t="s">
        <v>68</v>
      </c>
      <c r="E230" s="131" t="s">
        <v>11854</v>
      </c>
      <c r="F230" s="131" t="s">
        <v>11855</v>
      </c>
      <c r="I230" s="124"/>
      <c r="J230" s="132">
        <f>BK230</f>
        <v>0</v>
      </c>
      <c r="L230" s="121"/>
      <c r="M230" s="126"/>
      <c r="P230" s="127">
        <f>SUM(P231:P2083)</f>
        <v>0</v>
      </c>
      <c r="R230" s="127">
        <f>SUM(R231:R2083)</f>
        <v>69.688980659999999</v>
      </c>
      <c r="T230" s="128">
        <f>SUM(T231:T2083)</f>
        <v>0</v>
      </c>
      <c r="AR230" s="122" t="s">
        <v>79</v>
      </c>
      <c r="AT230" s="129" t="s">
        <v>68</v>
      </c>
      <c r="AU230" s="129" t="s">
        <v>79</v>
      </c>
      <c r="AY230" s="122" t="s">
        <v>212</v>
      </c>
      <c r="BK230" s="130">
        <f>SUM(BK231:BK2083)</f>
        <v>0</v>
      </c>
    </row>
    <row r="231" spans="2:65" s="1" customFormat="1" ht="24.2" customHeight="1">
      <c r="B231" s="34"/>
      <c r="C231" s="133" t="s">
        <v>769</v>
      </c>
      <c r="D231" s="166" t="s">
        <v>215</v>
      </c>
      <c r="E231" s="134" t="s">
        <v>11856</v>
      </c>
      <c r="F231" s="135" t="s">
        <v>11857</v>
      </c>
      <c r="G231" s="136" t="s">
        <v>536</v>
      </c>
      <c r="H231" s="137">
        <v>1621.4349999999999</v>
      </c>
      <c r="I231" s="138"/>
      <c r="J231" s="139">
        <f>ROUND(I231*H231,2)</f>
        <v>0</v>
      </c>
      <c r="K231" s="135" t="s">
        <v>5488</v>
      </c>
      <c r="L231" s="34"/>
      <c r="M231" s="140" t="s">
        <v>19</v>
      </c>
      <c r="N231" s="141" t="s">
        <v>40</v>
      </c>
      <c r="P231" s="142">
        <f>O231*H231</f>
        <v>0</v>
      </c>
      <c r="Q231" s="142">
        <v>5.8E-4</v>
      </c>
      <c r="R231" s="142">
        <f>Q231*H231</f>
        <v>0.9404323</v>
      </c>
      <c r="S231" s="142">
        <v>0</v>
      </c>
      <c r="T231" s="143">
        <f>S231*H231</f>
        <v>0</v>
      </c>
      <c r="AR231" s="144" t="s">
        <v>316</v>
      </c>
      <c r="AT231" s="144" t="s">
        <v>215</v>
      </c>
      <c r="AU231" s="144" t="s">
        <v>236</v>
      </c>
      <c r="AY231" s="19" t="s">
        <v>212</v>
      </c>
      <c r="BE231" s="145">
        <f>IF(N231="základní",J231,0)</f>
        <v>0</v>
      </c>
      <c r="BF231" s="145">
        <f>IF(N231="snížená",J231,0)</f>
        <v>0</v>
      </c>
      <c r="BG231" s="145">
        <f>IF(N231="zákl. přenesená",J231,0)</f>
        <v>0</v>
      </c>
      <c r="BH231" s="145">
        <f>IF(N231="sníž. přenesená",J231,0)</f>
        <v>0</v>
      </c>
      <c r="BI231" s="145">
        <f>IF(N231="nulová",J231,0)</f>
        <v>0</v>
      </c>
      <c r="BJ231" s="19" t="s">
        <v>77</v>
      </c>
      <c r="BK231" s="145">
        <f>ROUND(I231*H231,2)</f>
        <v>0</v>
      </c>
      <c r="BL231" s="19" t="s">
        <v>316</v>
      </c>
      <c r="BM231" s="144" t="s">
        <v>11858</v>
      </c>
    </row>
    <row r="232" spans="2:65" s="14" customFormat="1" ht="22.5">
      <c r="B232" s="170"/>
      <c r="D232" s="150" t="s">
        <v>226</v>
      </c>
      <c r="E232" s="171" t="s">
        <v>19</v>
      </c>
      <c r="F232" s="172" t="s">
        <v>11859</v>
      </c>
      <c r="H232" s="171" t="s">
        <v>19</v>
      </c>
      <c r="I232" s="173"/>
      <c r="L232" s="170"/>
      <c r="M232" s="174"/>
      <c r="T232" s="175"/>
      <c r="AT232" s="171" t="s">
        <v>226</v>
      </c>
      <c r="AU232" s="171" t="s">
        <v>236</v>
      </c>
      <c r="AV232" s="14" t="s">
        <v>77</v>
      </c>
      <c r="AW232" s="14" t="s">
        <v>31</v>
      </c>
      <c r="AX232" s="14" t="s">
        <v>69</v>
      </c>
      <c r="AY232" s="171" t="s">
        <v>212</v>
      </c>
    </row>
    <row r="233" spans="2:65" s="14" customFormat="1">
      <c r="B233" s="170"/>
      <c r="D233" s="150" t="s">
        <v>226</v>
      </c>
      <c r="E233" s="171" t="s">
        <v>19</v>
      </c>
      <c r="F233" s="172" t="s">
        <v>11860</v>
      </c>
      <c r="H233" s="171" t="s">
        <v>19</v>
      </c>
      <c r="I233" s="173"/>
      <c r="L233" s="170"/>
      <c r="M233" s="174"/>
      <c r="T233" s="175"/>
      <c r="AT233" s="171" t="s">
        <v>226</v>
      </c>
      <c r="AU233" s="171" t="s">
        <v>236</v>
      </c>
      <c r="AV233" s="14" t="s">
        <v>77</v>
      </c>
      <c r="AW233" s="14" t="s">
        <v>31</v>
      </c>
      <c r="AX233" s="14" t="s">
        <v>69</v>
      </c>
      <c r="AY233" s="171" t="s">
        <v>212</v>
      </c>
    </row>
    <row r="234" spans="2:65" s="14" customFormat="1">
      <c r="B234" s="170"/>
      <c r="D234" s="150" t="s">
        <v>226</v>
      </c>
      <c r="E234" s="171" t="s">
        <v>19</v>
      </c>
      <c r="F234" s="172" t="s">
        <v>11861</v>
      </c>
      <c r="H234" s="171" t="s">
        <v>19</v>
      </c>
      <c r="I234" s="173"/>
      <c r="L234" s="170"/>
      <c r="M234" s="174"/>
      <c r="T234" s="175"/>
      <c r="AT234" s="171" t="s">
        <v>226</v>
      </c>
      <c r="AU234" s="171" t="s">
        <v>236</v>
      </c>
      <c r="AV234" s="14" t="s">
        <v>77</v>
      </c>
      <c r="AW234" s="14" t="s">
        <v>31</v>
      </c>
      <c r="AX234" s="14" t="s">
        <v>69</v>
      </c>
      <c r="AY234" s="171" t="s">
        <v>212</v>
      </c>
    </row>
    <row r="235" spans="2:65" s="12" customFormat="1">
      <c r="B235" s="152"/>
      <c r="D235" s="150" t="s">
        <v>226</v>
      </c>
      <c r="E235" s="153" t="s">
        <v>19</v>
      </c>
      <c r="F235" s="154" t="s">
        <v>11862</v>
      </c>
      <c r="H235" s="155">
        <v>0.56499999999999995</v>
      </c>
      <c r="I235" s="156"/>
      <c r="L235" s="152"/>
      <c r="M235" s="157"/>
      <c r="T235" s="158"/>
      <c r="AT235" s="153" t="s">
        <v>226</v>
      </c>
      <c r="AU235" s="153" t="s">
        <v>236</v>
      </c>
      <c r="AV235" s="12" t="s">
        <v>79</v>
      </c>
      <c r="AW235" s="12" t="s">
        <v>31</v>
      </c>
      <c r="AX235" s="12" t="s">
        <v>69</v>
      </c>
      <c r="AY235" s="153" t="s">
        <v>212</v>
      </c>
    </row>
    <row r="236" spans="2:65" s="12" customFormat="1">
      <c r="B236" s="152"/>
      <c r="D236" s="150" t="s">
        <v>226</v>
      </c>
      <c r="E236" s="153" t="s">
        <v>19</v>
      </c>
      <c r="F236" s="154" t="s">
        <v>11863</v>
      </c>
      <c r="H236" s="155">
        <v>2.5859999999999999</v>
      </c>
      <c r="I236" s="156"/>
      <c r="L236" s="152"/>
      <c r="M236" s="157"/>
      <c r="T236" s="158"/>
      <c r="AT236" s="153" t="s">
        <v>226</v>
      </c>
      <c r="AU236" s="153" t="s">
        <v>236</v>
      </c>
      <c r="AV236" s="12" t="s">
        <v>79</v>
      </c>
      <c r="AW236" s="12" t="s">
        <v>31</v>
      </c>
      <c r="AX236" s="12" t="s">
        <v>69</v>
      </c>
      <c r="AY236" s="153" t="s">
        <v>212</v>
      </c>
    </row>
    <row r="237" spans="2:65" s="12" customFormat="1">
      <c r="B237" s="152"/>
      <c r="D237" s="150" t="s">
        <v>226</v>
      </c>
      <c r="E237" s="153" t="s">
        <v>19</v>
      </c>
      <c r="F237" s="154" t="s">
        <v>11864</v>
      </c>
      <c r="H237" s="155">
        <v>3.6890000000000001</v>
      </c>
      <c r="I237" s="156"/>
      <c r="L237" s="152"/>
      <c r="M237" s="157"/>
      <c r="T237" s="158"/>
      <c r="AT237" s="153" t="s">
        <v>226</v>
      </c>
      <c r="AU237" s="153" t="s">
        <v>236</v>
      </c>
      <c r="AV237" s="12" t="s">
        <v>79</v>
      </c>
      <c r="AW237" s="12" t="s">
        <v>31</v>
      </c>
      <c r="AX237" s="12" t="s">
        <v>69</v>
      </c>
      <c r="AY237" s="153" t="s">
        <v>212</v>
      </c>
    </row>
    <row r="238" spans="2:65" s="12" customFormat="1">
      <c r="B238" s="152"/>
      <c r="D238" s="150" t="s">
        <v>226</v>
      </c>
      <c r="E238" s="153" t="s">
        <v>19</v>
      </c>
      <c r="F238" s="154" t="s">
        <v>11865</v>
      </c>
      <c r="H238" s="155">
        <v>120.12</v>
      </c>
      <c r="I238" s="156"/>
      <c r="L238" s="152"/>
      <c r="M238" s="157"/>
      <c r="T238" s="158"/>
      <c r="AT238" s="153" t="s">
        <v>226</v>
      </c>
      <c r="AU238" s="153" t="s">
        <v>236</v>
      </c>
      <c r="AV238" s="12" t="s">
        <v>79</v>
      </c>
      <c r="AW238" s="12" t="s">
        <v>31</v>
      </c>
      <c r="AX238" s="12" t="s">
        <v>69</v>
      </c>
      <c r="AY238" s="153" t="s">
        <v>212</v>
      </c>
    </row>
    <row r="239" spans="2:65" s="14" customFormat="1">
      <c r="B239" s="170"/>
      <c r="D239" s="150" t="s">
        <v>226</v>
      </c>
      <c r="E239" s="171" t="s">
        <v>19</v>
      </c>
      <c r="F239" s="172" t="s">
        <v>11866</v>
      </c>
      <c r="H239" s="171" t="s">
        <v>19</v>
      </c>
      <c r="I239" s="173"/>
      <c r="L239" s="170"/>
      <c r="M239" s="174"/>
      <c r="T239" s="175"/>
      <c r="AT239" s="171" t="s">
        <v>226</v>
      </c>
      <c r="AU239" s="171" t="s">
        <v>236</v>
      </c>
      <c r="AV239" s="14" t="s">
        <v>77</v>
      </c>
      <c r="AW239" s="14" t="s">
        <v>31</v>
      </c>
      <c r="AX239" s="14" t="s">
        <v>69</v>
      </c>
      <c r="AY239" s="171" t="s">
        <v>212</v>
      </c>
    </row>
    <row r="240" spans="2:65" s="12" customFormat="1">
      <c r="B240" s="152"/>
      <c r="D240" s="150" t="s">
        <v>226</v>
      </c>
      <c r="E240" s="153" t="s">
        <v>19</v>
      </c>
      <c r="F240" s="154" t="s">
        <v>11867</v>
      </c>
      <c r="H240" s="155">
        <v>1.72</v>
      </c>
      <c r="I240" s="156"/>
      <c r="L240" s="152"/>
      <c r="M240" s="157"/>
      <c r="T240" s="158"/>
      <c r="AT240" s="153" t="s">
        <v>226</v>
      </c>
      <c r="AU240" s="153" t="s">
        <v>236</v>
      </c>
      <c r="AV240" s="12" t="s">
        <v>79</v>
      </c>
      <c r="AW240" s="12" t="s">
        <v>31</v>
      </c>
      <c r="AX240" s="12" t="s">
        <v>69</v>
      </c>
      <c r="AY240" s="153" t="s">
        <v>212</v>
      </c>
    </row>
    <row r="241" spans="2:51" s="12" customFormat="1">
      <c r="B241" s="152"/>
      <c r="D241" s="150" t="s">
        <v>226</v>
      </c>
      <c r="E241" s="153" t="s">
        <v>19</v>
      </c>
      <c r="F241" s="154" t="s">
        <v>11868</v>
      </c>
      <c r="H241" s="155">
        <v>113.39</v>
      </c>
      <c r="I241" s="156"/>
      <c r="L241" s="152"/>
      <c r="M241" s="157"/>
      <c r="T241" s="158"/>
      <c r="AT241" s="153" t="s">
        <v>226</v>
      </c>
      <c r="AU241" s="153" t="s">
        <v>236</v>
      </c>
      <c r="AV241" s="12" t="s">
        <v>79</v>
      </c>
      <c r="AW241" s="12" t="s">
        <v>31</v>
      </c>
      <c r="AX241" s="12" t="s">
        <v>69</v>
      </c>
      <c r="AY241" s="153" t="s">
        <v>212</v>
      </c>
    </row>
    <row r="242" spans="2:51" s="14" customFormat="1">
      <c r="B242" s="170"/>
      <c r="D242" s="150" t="s">
        <v>226</v>
      </c>
      <c r="E242" s="171" t="s">
        <v>19</v>
      </c>
      <c r="F242" s="172" t="s">
        <v>11869</v>
      </c>
      <c r="H242" s="171" t="s">
        <v>19</v>
      </c>
      <c r="I242" s="173"/>
      <c r="L242" s="170"/>
      <c r="M242" s="174"/>
      <c r="T242" s="175"/>
      <c r="AT242" s="171" t="s">
        <v>226</v>
      </c>
      <c r="AU242" s="171" t="s">
        <v>236</v>
      </c>
      <c r="AV242" s="14" t="s">
        <v>77</v>
      </c>
      <c r="AW242" s="14" t="s">
        <v>31</v>
      </c>
      <c r="AX242" s="14" t="s">
        <v>69</v>
      </c>
      <c r="AY242" s="171" t="s">
        <v>212</v>
      </c>
    </row>
    <row r="243" spans="2:51" s="12" customFormat="1">
      <c r="B243" s="152"/>
      <c r="D243" s="150" t="s">
        <v>226</v>
      </c>
      <c r="E243" s="153" t="s">
        <v>19</v>
      </c>
      <c r="F243" s="154" t="s">
        <v>11870</v>
      </c>
      <c r="H243" s="155">
        <v>0.52500000000000002</v>
      </c>
      <c r="I243" s="156"/>
      <c r="L243" s="152"/>
      <c r="M243" s="157"/>
      <c r="T243" s="158"/>
      <c r="AT243" s="153" t="s">
        <v>226</v>
      </c>
      <c r="AU243" s="153" t="s">
        <v>236</v>
      </c>
      <c r="AV243" s="12" t="s">
        <v>79</v>
      </c>
      <c r="AW243" s="12" t="s">
        <v>31</v>
      </c>
      <c r="AX243" s="12" t="s">
        <v>69</v>
      </c>
      <c r="AY243" s="153" t="s">
        <v>212</v>
      </c>
    </row>
    <row r="244" spans="2:51" s="12" customFormat="1">
      <c r="B244" s="152"/>
      <c r="D244" s="150" t="s">
        <v>226</v>
      </c>
      <c r="E244" s="153" t="s">
        <v>19</v>
      </c>
      <c r="F244" s="154" t="s">
        <v>11871</v>
      </c>
      <c r="H244" s="155">
        <v>120.498</v>
      </c>
      <c r="I244" s="156"/>
      <c r="L244" s="152"/>
      <c r="M244" s="157"/>
      <c r="T244" s="158"/>
      <c r="AT244" s="153" t="s">
        <v>226</v>
      </c>
      <c r="AU244" s="153" t="s">
        <v>236</v>
      </c>
      <c r="AV244" s="12" t="s">
        <v>79</v>
      </c>
      <c r="AW244" s="12" t="s">
        <v>31</v>
      </c>
      <c r="AX244" s="12" t="s">
        <v>69</v>
      </c>
      <c r="AY244" s="153" t="s">
        <v>212</v>
      </c>
    </row>
    <row r="245" spans="2:51" s="14" customFormat="1">
      <c r="B245" s="170"/>
      <c r="D245" s="150" t="s">
        <v>226</v>
      </c>
      <c r="E245" s="171" t="s">
        <v>19</v>
      </c>
      <c r="F245" s="172" t="s">
        <v>11872</v>
      </c>
      <c r="H245" s="171" t="s">
        <v>19</v>
      </c>
      <c r="I245" s="173"/>
      <c r="L245" s="170"/>
      <c r="M245" s="174"/>
      <c r="T245" s="175"/>
      <c r="AT245" s="171" t="s">
        <v>226</v>
      </c>
      <c r="AU245" s="171" t="s">
        <v>236</v>
      </c>
      <c r="AV245" s="14" t="s">
        <v>77</v>
      </c>
      <c r="AW245" s="14" t="s">
        <v>31</v>
      </c>
      <c r="AX245" s="14" t="s">
        <v>69</v>
      </c>
      <c r="AY245" s="171" t="s">
        <v>212</v>
      </c>
    </row>
    <row r="246" spans="2:51" s="12" customFormat="1">
      <c r="B246" s="152"/>
      <c r="D246" s="150" t="s">
        <v>226</v>
      </c>
      <c r="E246" s="153" t="s">
        <v>19</v>
      </c>
      <c r="F246" s="154" t="s">
        <v>11873</v>
      </c>
      <c r="H246" s="155">
        <v>15.435</v>
      </c>
      <c r="I246" s="156"/>
      <c r="L246" s="152"/>
      <c r="M246" s="157"/>
      <c r="T246" s="158"/>
      <c r="AT246" s="153" t="s">
        <v>226</v>
      </c>
      <c r="AU246" s="153" t="s">
        <v>236</v>
      </c>
      <c r="AV246" s="12" t="s">
        <v>79</v>
      </c>
      <c r="AW246" s="12" t="s">
        <v>31</v>
      </c>
      <c r="AX246" s="12" t="s">
        <v>69</v>
      </c>
      <c r="AY246" s="153" t="s">
        <v>212</v>
      </c>
    </row>
    <row r="247" spans="2:51" s="12" customFormat="1">
      <c r="B247" s="152"/>
      <c r="D247" s="150" t="s">
        <v>226</v>
      </c>
      <c r="E247" s="153" t="s">
        <v>19</v>
      </c>
      <c r="F247" s="154" t="s">
        <v>11874</v>
      </c>
      <c r="H247" s="155">
        <v>22.774999999999999</v>
      </c>
      <c r="I247" s="156"/>
      <c r="L247" s="152"/>
      <c r="M247" s="157"/>
      <c r="T247" s="158"/>
      <c r="AT247" s="153" t="s">
        <v>226</v>
      </c>
      <c r="AU247" s="153" t="s">
        <v>236</v>
      </c>
      <c r="AV247" s="12" t="s">
        <v>79</v>
      </c>
      <c r="AW247" s="12" t="s">
        <v>31</v>
      </c>
      <c r="AX247" s="12" t="s">
        <v>69</v>
      </c>
      <c r="AY247" s="153" t="s">
        <v>212</v>
      </c>
    </row>
    <row r="248" spans="2:51" s="12" customFormat="1">
      <c r="B248" s="152"/>
      <c r="D248" s="150" t="s">
        <v>226</v>
      </c>
      <c r="E248" s="153" t="s">
        <v>19</v>
      </c>
      <c r="F248" s="154" t="s">
        <v>11875</v>
      </c>
      <c r="H248" s="155">
        <v>6.72</v>
      </c>
      <c r="I248" s="156"/>
      <c r="L248" s="152"/>
      <c r="M248" s="157"/>
      <c r="T248" s="158"/>
      <c r="AT248" s="153" t="s">
        <v>226</v>
      </c>
      <c r="AU248" s="153" t="s">
        <v>236</v>
      </c>
      <c r="AV248" s="12" t="s">
        <v>79</v>
      </c>
      <c r="AW248" s="12" t="s">
        <v>31</v>
      </c>
      <c r="AX248" s="12" t="s">
        <v>69</v>
      </c>
      <c r="AY248" s="153" t="s">
        <v>212</v>
      </c>
    </row>
    <row r="249" spans="2:51" s="12" customFormat="1">
      <c r="B249" s="152"/>
      <c r="D249" s="150" t="s">
        <v>226</v>
      </c>
      <c r="E249" s="153" t="s">
        <v>19</v>
      </c>
      <c r="F249" s="154" t="s">
        <v>11876</v>
      </c>
      <c r="H249" s="155">
        <v>112.497</v>
      </c>
      <c r="I249" s="156"/>
      <c r="L249" s="152"/>
      <c r="M249" s="157"/>
      <c r="T249" s="158"/>
      <c r="AT249" s="153" t="s">
        <v>226</v>
      </c>
      <c r="AU249" s="153" t="s">
        <v>236</v>
      </c>
      <c r="AV249" s="12" t="s">
        <v>79</v>
      </c>
      <c r="AW249" s="12" t="s">
        <v>31</v>
      </c>
      <c r="AX249" s="12" t="s">
        <v>69</v>
      </c>
      <c r="AY249" s="153" t="s">
        <v>212</v>
      </c>
    </row>
    <row r="250" spans="2:51" s="14" customFormat="1">
      <c r="B250" s="170"/>
      <c r="D250" s="150" t="s">
        <v>226</v>
      </c>
      <c r="E250" s="171" t="s">
        <v>19</v>
      </c>
      <c r="F250" s="172" t="s">
        <v>11877</v>
      </c>
      <c r="H250" s="171" t="s">
        <v>19</v>
      </c>
      <c r="I250" s="173"/>
      <c r="L250" s="170"/>
      <c r="M250" s="174"/>
      <c r="T250" s="175"/>
      <c r="AT250" s="171" t="s">
        <v>226</v>
      </c>
      <c r="AU250" s="171" t="s">
        <v>236</v>
      </c>
      <c r="AV250" s="14" t="s">
        <v>77</v>
      </c>
      <c r="AW250" s="14" t="s">
        <v>31</v>
      </c>
      <c r="AX250" s="14" t="s">
        <v>69</v>
      </c>
      <c r="AY250" s="171" t="s">
        <v>212</v>
      </c>
    </row>
    <row r="251" spans="2:51" s="12" customFormat="1">
      <c r="B251" s="152"/>
      <c r="D251" s="150" t="s">
        <v>226</v>
      </c>
      <c r="E251" s="153" t="s">
        <v>19</v>
      </c>
      <c r="F251" s="154" t="s">
        <v>11878</v>
      </c>
      <c r="H251" s="155">
        <v>69.037999999999997</v>
      </c>
      <c r="I251" s="156"/>
      <c r="L251" s="152"/>
      <c r="M251" s="157"/>
      <c r="T251" s="158"/>
      <c r="AT251" s="153" t="s">
        <v>226</v>
      </c>
      <c r="AU251" s="153" t="s">
        <v>236</v>
      </c>
      <c r="AV251" s="12" t="s">
        <v>79</v>
      </c>
      <c r="AW251" s="12" t="s">
        <v>31</v>
      </c>
      <c r="AX251" s="12" t="s">
        <v>69</v>
      </c>
      <c r="AY251" s="153" t="s">
        <v>212</v>
      </c>
    </row>
    <row r="252" spans="2:51" s="12" customFormat="1">
      <c r="B252" s="152"/>
      <c r="D252" s="150" t="s">
        <v>226</v>
      </c>
      <c r="E252" s="153" t="s">
        <v>19</v>
      </c>
      <c r="F252" s="154" t="s">
        <v>11879</v>
      </c>
      <c r="H252" s="155">
        <v>3.371</v>
      </c>
      <c r="I252" s="156"/>
      <c r="L252" s="152"/>
      <c r="M252" s="157"/>
      <c r="T252" s="158"/>
      <c r="AT252" s="153" t="s">
        <v>226</v>
      </c>
      <c r="AU252" s="153" t="s">
        <v>236</v>
      </c>
      <c r="AV252" s="12" t="s">
        <v>79</v>
      </c>
      <c r="AW252" s="12" t="s">
        <v>31</v>
      </c>
      <c r="AX252" s="12" t="s">
        <v>69</v>
      </c>
      <c r="AY252" s="153" t="s">
        <v>212</v>
      </c>
    </row>
    <row r="253" spans="2:51" s="12" customFormat="1">
      <c r="B253" s="152"/>
      <c r="D253" s="150" t="s">
        <v>226</v>
      </c>
      <c r="E253" s="153" t="s">
        <v>19</v>
      </c>
      <c r="F253" s="154" t="s">
        <v>11880</v>
      </c>
      <c r="H253" s="155">
        <v>0.504</v>
      </c>
      <c r="I253" s="156"/>
      <c r="L253" s="152"/>
      <c r="M253" s="157"/>
      <c r="T253" s="158"/>
      <c r="AT253" s="153" t="s">
        <v>226</v>
      </c>
      <c r="AU253" s="153" t="s">
        <v>236</v>
      </c>
      <c r="AV253" s="12" t="s">
        <v>79</v>
      </c>
      <c r="AW253" s="12" t="s">
        <v>31</v>
      </c>
      <c r="AX253" s="12" t="s">
        <v>69</v>
      </c>
      <c r="AY253" s="153" t="s">
        <v>212</v>
      </c>
    </row>
    <row r="254" spans="2:51" s="12" customFormat="1">
      <c r="B254" s="152"/>
      <c r="D254" s="150" t="s">
        <v>226</v>
      </c>
      <c r="E254" s="153" t="s">
        <v>19</v>
      </c>
      <c r="F254" s="154" t="s">
        <v>11881</v>
      </c>
      <c r="H254" s="155">
        <v>2.657</v>
      </c>
      <c r="I254" s="156"/>
      <c r="L254" s="152"/>
      <c r="M254" s="157"/>
      <c r="T254" s="158"/>
      <c r="AT254" s="153" t="s">
        <v>226</v>
      </c>
      <c r="AU254" s="153" t="s">
        <v>236</v>
      </c>
      <c r="AV254" s="12" t="s">
        <v>79</v>
      </c>
      <c r="AW254" s="12" t="s">
        <v>31</v>
      </c>
      <c r="AX254" s="12" t="s">
        <v>69</v>
      </c>
      <c r="AY254" s="153" t="s">
        <v>212</v>
      </c>
    </row>
    <row r="255" spans="2:51" s="12" customFormat="1">
      <c r="B255" s="152"/>
      <c r="D255" s="150" t="s">
        <v>226</v>
      </c>
      <c r="E255" s="153" t="s">
        <v>19</v>
      </c>
      <c r="F255" s="154" t="s">
        <v>11882</v>
      </c>
      <c r="H255" s="155">
        <v>85.418000000000006</v>
      </c>
      <c r="I255" s="156"/>
      <c r="L255" s="152"/>
      <c r="M255" s="157"/>
      <c r="T255" s="158"/>
      <c r="AT255" s="153" t="s">
        <v>226</v>
      </c>
      <c r="AU255" s="153" t="s">
        <v>236</v>
      </c>
      <c r="AV255" s="12" t="s">
        <v>79</v>
      </c>
      <c r="AW255" s="12" t="s">
        <v>31</v>
      </c>
      <c r="AX255" s="12" t="s">
        <v>69</v>
      </c>
      <c r="AY255" s="153" t="s">
        <v>212</v>
      </c>
    </row>
    <row r="256" spans="2:51" s="14" customFormat="1">
      <c r="B256" s="170"/>
      <c r="D256" s="150" t="s">
        <v>226</v>
      </c>
      <c r="E256" s="171" t="s">
        <v>19</v>
      </c>
      <c r="F256" s="172" t="s">
        <v>11883</v>
      </c>
      <c r="H256" s="171" t="s">
        <v>19</v>
      </c>
      <c r="I256" s="173"/>
      <c r="L256" s="170"/>
      <c r="M256" s="174"/>
      <c r="T256" s="175"/>
      <c r="AT256" s="171" t="s">
        <v>226</v>
      </c>
      <c r="AU256" s="171" t="s">
        <v>236</v>
      </c>
      <c r="AV256" s="14" t="s">
        <v>77</v>
      </c>
      <c r="AW256" s="14" t="s">
        <v>31</v>
      </c>
      <c r="AX256" s="14" t="s">
        <v>69</v>
      </c>
      <c r="AY256" s="171" t="s">
        <v>212</v>
      </c>
    </row>
    <row r="257" spans="2:51" s="12" customFormat="1">
      <c r="B257" s="152"/>
      <c r="D257" s="150" t="s">
        <v>226</v>
      </c>
      <c r="E257" s="153" t="s">
        <v>19</v>
      </c>
      <c r="F257" s="154" t="s">
        <v>11884</v>
      </c>
      <c r="H257" s="155">
        <v>59.860999999999997</v>
      </c>
      <c r="I257" s="156"/>
      <c r="L257" s="152"/>
      <c r="M257" s="157"/>
      <c r="T257" s="158"/>
      <c r="AT257" s="153" t="s">
        <v>226</v>
      </c>
      <c r="AU257" s="153" t="s">
        <v>236</v>
      </c>
      <c r="AV257" s="12" t="s">
        <v>79</v>
      </c>
      <c r="AW257" s="12" t="s">
        <v>31</v>
      </c>
      <c r="AX257" s="12" t="s">
        <v>69</v>
      </c>
      <c r="AY257" s="153" t="s">
        <v>212</v>
      </c>
    </row>
    <row r="258" spans="2:51" s="12" customFormat="1">
      <c r="B258" s="152"/>
      <c r="D258" s="150" t="s">
        <v>226</v>
      </c>
      <c r="E258" s="153" t="s">
        <v>19</v>
      </c>
      <c r="F258" s="154" t="s">
        <v>11879</v>
      </c>
      <c r="H258" s="155">
        <v>3.371</v>
      </c>
      <c r="I258" s="156"/>
      <c r="L258" s="152"/>
      <c r="M258" s="157"/>
      <c r="T258" s="158"/>
      <c r="AT258" s="153" t="s">
        <v>226</v>
      </c>
      <c r="AU258" s="153" t="s">
        <v>236</v>
      </c>
      <c r="AV258" s="12" t="s">
        <v>79</v>
      </c>
      <c r="AW258" s="12" t="s">
        <v>31</v>
      </c>
      <c r="AX258" s="12" t="s">
        <v>69</v>
      </c>
      <c r="AY258" s="153" t="s">
        <v>212</v>
      </c>
    </row>
    <row r="259" spans="2:51" s="12" customFormat="1">
      <c r="B259" s="152"/>
      <c r="D259" s="150" t="s">
        <v>226</v>
      </c>
      <c r="E259" s="153" t="s">
        <v>19</v>
      </c>
      <c r="F259" s="154" t="s">
        <v>11880</v>
      </c>
      <c r="H259" s="155">
        <v>0.504</v>
      </c>
      <c r="I259" s="156"/>
      <c r="L259" s="152"/>
      <c r="M259" s="157"/>
      <c r="T259" s="158"/>
      <c r="AT259" s="153" t="s">
        <v>226</v>
      </c>
      <c r="AU259" s="153" t="s">
        <v>236</v>
      </c>
      <c r="AV259" s="12" t="s">
        <v>79</v>
      </c>
      <c r="AW259" s="12" t="s">
        <v>31</v>
      </c>
      <c r="AX259" s="12" t="s">
        <v>69</v>
      </c>
      <c r="AY259" s="153" t="s">
        <v>212</v>
      </c>
    </row>
    <row r="260" spans="2:51" s="12" customFormat="1">
      <c r="B260" s="152"/>
      <c r="D260" s="150" t="s">
        <v>226</v>
      </c>
      <c r="E260" s="153" t="s">
        <v>19</v>
      </c>
      <c r="F260" s="154" t="s">
        <v>11881</v>
      </c>
      <c r="H260" s="155">
        <v>2.657</v>
      </c>
      <c r="I260" s="156"/>
      <c r="L260" s="152"/>
      <c r="M260" s="157"/>
      <c r="T260" s="158"/>
      <c r="AT260" s="153" t="s">
        <v>226</v>
      </c>
      <c r="AU260" s="153" t="s">
        <v>236</v>
      </c>
      <c r="AV260" s="12" t="s">
        <v>79</v>
      </c>
      <c r="AW260" s="12" t="s">
        <v>31</v>
      </c>
      <c r="AX260" s="12" t="s">
        <v>69</v>
      </c>
      <c r="AY260" s="153" t="s">
        <v>212</v>
      </c>
    </row>
    <row r="261" spans="2:51" s="12" customFormat="1">
      <c r="B261" s="152"/>
      <c r="D261" s="150" t="s">
        <v>226</v>
      </c>
      <c r="E261" s="153" t="s">
        <v>19</v>
      </c>
      <c r="F261" s="154" t="s">
        <v>11885</v>
      </c>
      <c r="H261" s="155">
        <v>68.156000000000006</v>
      </c>
      <c r="I261" s="156"/>
      <c r="L261" s="152"/>
      <c r="M261" s="157"/>
      <c r="T261" s="158"/>
      <c r="AT261" s="153" t="s">
        <v>226</v>
      </c>
      <c r="AU261" s="153" t="s">
        <v>236</v>
      </c>
      <c r="AV261" s="12" t="s">
        <v>79</v>
      </c>
      <c r="AW261" s="12" t="s">
        <v>31</v>
      </c>
      <c r="AX261" s="12" t="s">
        <v>69</v>
      </c>
      <c r="AY261" s="153" t="s">
        <v>212</v>
      </c>
    </row>
    <row r="262" spans="2:51" s="14" customFormat="1">
      <c r="B262" s="170"/>
      <c r="D262" s="150" t="s">
        <v>226</v>
      </c>
      <c r="E262" s="171" t="s">
        <v>19</v>
      </c>
      <c r="F262" s="172" t="s">
        <v>11886</v>
      </c>
      <c r="H262" s="171" t="s">
        <v>19</v>
      </c>
      <c r="I262" s="173"/>
      <c r="L262" s="170"/>
      <c r="M262" s="174"/>
      <c r="T262" s="175"/>
      <c r="AT262" s="171" t="s">
        <v>226</v>
      </c>
      <c r="AU262" s="171" t="s">
        <v>236</v>
      </c>
      <c r="AV262" s="14" t="s">
        <v>77</v>
      </c>
      <c r="AW262" s="14" t="s">
        <v>31</v>
      </c>
      <c r="AX262" s="14" t="s">
        <v>69</v>
      </c>
      <c r="AY262" s="171" t="s">
        <v>212</v>
      </c>
    </row>
    <row r="263" spans="2:51" s="12" customFormat="1">
      <c r="B263" s="152"/>
      <c r="D263" s="150" t="s">
        <v>226</v>
      </c>
      <c r="E263" s="153" t="s">
        <v>19</v>
      </c>
      <c r="F263" s="154" t="s">
        <v>11887</v>
      </c>
      <c r="H263" s="155">
        <v>2.6669999999999998</v>
      </c>
      <c r="I263" s="156"/>
      <c r="L263" s="152"/>
      <c r="M263" s="157"/>
      <c r="T263" s="158"/>
      <c r="AT263" s="153" t="s">
        <v>226</v>
      </c>
      <c r="AU263" s="153" t="s">
        <v>236</v>
      </c>
      <c r="AV263" s="12" t="s">
        <v>79</v>
      </c>
      <c r="AW263" s="12" t="s">
        <v>31</v>
      </c>
      <c r="AX263" s="12" t="s">
        <v>69</v>
      </c>
      <c r="AY263" s="153" t="s">
        <v>212</v>
      </c>
    </row>
    <row r="264" spans="2:51" s="12" customFormat="1">
      <c r="B264" s="152"/>
      <c r="D264" s="150" t="s">
        <v>226</v>
      </c>
      <c r="E264" s="153" t="s">
        <v>19</v>
      </c>
      <c r="F264" s="154" t="s">
        <v>11888</v>
      </c>
      <c r="H264" s="155">
        <v>85.796000000000006</v>
      </c>
      <c r="I264" s="156"/>
      <c r="L264" s="152"/>
      <c r="M264" s="157"/>
      <c r="T264" s="158"/>
      <c r="AT264" s="153" t="s">
        <v>226</v>
      </c>
      <c r="AU264" s="153" t="s">
        <v>236</v>
      </c>
      <c r="AV264" s="12" t="s">
        <v>79</v>
      </c>
      <c r="AW264" s="12" t="s">
        <v>31</v>
      </c>
      <c r="AX264" s="12" t="s">
        <v>69</v>
      </c>
      <c r="AY264" s="153" t="s">
        <v>212</v>
      </c>
    </row>
    <row r="265" spans="2:51" s="14" customFormat="1">
      <c r="B265" s="170"/>
      <c r="D265" s="150" t="s">
        <v>226</v>
      </c>
      <c r="E265" s="171" t="s">
        <v>19</v>
      </c>
      <c r="F265" s="172" t="s">
        <v>11889</v>
      </c>
      <c r="H265" s="171" t="s">
        <v>19</v>
      </c>
      <c r="I265" s="173"/>
      <c r="L265" s="170"/>
      <c r="M265" s="174"/>
      <c r="T265" s="175"/>
      <c r="AT265" s="171" t="s">
        <v>226</v>
      </c>
      <c r="AU265" s="171" t="s">
        <v>236</v>
      </c>
      <c r="AV265" s="14" t="s">
        <v>77</v>
      </c>
      <c r="AW265" s="14" t="s">
        <v>31</v>
      </c>
      <c r="AX265" s="14" t="s">
        <v>69</v>
      </c>
      <c r="AY265" s="171" t="s">
        <v>212</v>
      </c>
    </row>
    <row r="266" spans="2:51" s="12" customFormat="1">
      <c r="B266" s="152"/>
      <c r="D266" s="150" t="s">
        <v>226</v>
      </c>
      <c r="E266" s="153" t="s">
        <v>19</v>
      </c>
      <c r="F266" s="154" t="s">
        <v>11890</v>
      </c>
      <c r="H266" s="155">
        <v>15.813000000000001</v>
      </c>
      <c r="I266" s="156"/>
      <c r="L266" s="152"/>
      <c r="M266" s="157"/>
      <c r="T266" s="158"/>
      <c r="AT266" s="153" t="s">
        <v>226</v>
      </c>
      <c r="AU266" s="153" t="s">
        <v>236</v>
      </c>
      <c r="AV266" s="12" t="s">
        <v>79</v>
      </c>
      <c r="AW266" s="12" t="s">
        <v>31</v>
      </c>
      <c r="AX266" s="12" t="s">
        <v>69</v>
      </c>
      <c r="AY266" s="153" t="s">
        <v>212</v>
      </c>
    </row>
    <row r="267" spans="2:51" s="15" customFormat="1">
      <c r="B267" s="176"/>
      <c r="D267" s="150" t="s">
        <v>226</v>
      </c>
      <c r="E267" s="177" t="s">
        <v>19</v>
      </c>
      <c r="F267" s="178" t="s">
        <v>455</v>
      </c>
      <c r="H267" s="179">
        <v>920.33299999999997</v>
      </c>
      <c r="I267" s="180"/>
      <c r="L267" s="176"/>
      <c r="M267" s="181"/>
      <c r="T267" s="182"/>
      <c r="AT267" s="177" t="s">
        <v>226</v>
      </c>
      <c r="AU267" s="177" t="s">
        <v>236</v>
      </c>
      <c r="AV267" s="15" t="s">
        <v>236</v>
      </c>
      <c r="AW267" s="15" t="s">
        <v>31</v>
      </c>
      <c r="AX267" s="15" t="s">
        <v>69</v>
      </c>
      <c r="AY267" s="177" t="s">
        <v>212</v>
      </c>
    </row>
    <row r="268" spans="2:51" s="14" customFormat="1">
      <c r="B268" s="170"/>
      <c r="D268" s="150" t="s">
        <v>226</v>
      </c>
      <c r="E268" s="171" t="s">
        <v>19</v>
      </c>
      <c r="F268" s="172" t="s">
        <v>11891</v>
      </c>
      <c r="H268" s="171" t="s">
        <v>19</v>
      </c>
      <c r="I268" s="173"/>
      <c r="L268" s="170"/>
      <c r="M268" s="174"/>
      <c r="T268" s="175"/>
      <c r="AT268" s="171" t="s">
        <v>226</v>
      </c>
      <c r="AU268" s="171" t="s">
        <v>236</v>
      </c>
      <c r="AV268" s="14" t="s">
        <v>77</v>
      </c>
      <c r="AW268" s="14" t="s">
        <v>31</v>
      </c>
      <c r="AX268" s="14" t="s">
        <v>69</v>
      </c>
      <c r="AY268" s="171" t="s">
        <v>212</v>
      </c>
    </row>
    <row r="269" spans="2:51" s="14" customFormat="1">
      <c r="B269" s="170"/>
      <c r="D269" s="150" t="s">
        <v>226</v>
      </c>
      <c r="E269" s="171" t="s">
        <v>19</v>
      </c>
      <c r="F269" s="172" t="s">
        <v>11861</v>
      </c>
      <c r="H269" s="171" t="s">
        <v>19</v>
      </c>
      <c r="I269" s="173"/>
      <c r="L269" s="170"/>
      <c r="M269" s="174"/>
      <c r="T269" s="175"/>
      <c r="AT269" s="171" t="s">
        <v>226</v>
      </c>
      <c r="AU269" s="171" t="s">
        <v>236</v>
      </c>
      <c r="AV269" s="14" t="s">
        <v>77</v>
      </c>
      <c r="AW269" s="14" t="s">
        <v>31</v>
      </c>
      <c r="AX269" s="14" t="s">
        <v>69</v>
      </c>
      <c r="AY269" s="171" t="s">
        <v>212</v>
      </c>
    </row>
    <row r="270" spans="2:51" s="12" customFormat="1">
      <c r="B270" s="152"/>
      <c r="D270" s="150" t="s">
        <v>226</v>
      </c>
      <c r="E270" s="153" t="s">
        <v>19</v>
      </c>
      <c r="F270" s="154" t="s">
        <v>11892</v>
      </c>
      <c r="H270" s="155">
        <v>37.463999999999999</v>
      </c>
      <c r="I270" s="156"/>
      <c r="L270" s="152"/>
      <c r="M270" s="157"/>
      <c r="T270" s="158"/>
      <c r="AT270" s="153" t="s">
        <v>226</v>
      </c>
      <c r="AU270" s="153" t="s">
        <v>236</v>
      </c>
      <c r="AV270" s="12" t="s">
        <v>79</v>
      </c>
      <c r="AW270" s="12" t="s">
        <v>31</v>
      </c>
      <c r="AX270" s="12" t="s">
        <v>69</v>
      </c>
      <c r="AY270" s="153" t="s">
        <v>212</v>
      </c>
    </row>
    <row r="271" spans="2:51" s="12" customFormat="1">
      <c r="B271" s="152"/>
      <c r="D271" s="150" t="s">
        <v>226</v>
      </c>
      <c r="E271" s="153" t="s">
        <v>19</v>
      </c>
      <c r="F271" s="154" t="s">
        <v>11893</v>
      </c>
      <c r="H271" s="155">
        <v>0.13700000000000001</v>
      </c>
      <c r="I271" s="156"/>
      <c r="L271" s="152"/>
      <c r="M271" s="157"/>
      <c r="T271" s="158"/>
      <c r="AT271" s="153" t="s">
        <v>226</v>
      </c>
      <c r="AU271" s="153" t="s">
        <v>236</v>
      </c>
      <c r="AV271" s="12" t="s">
        <v>79</v>
      </c>
      <c r="AW271" s="12" t="s">
        <v>31</v>
      </c>
      <c r="AX271" s="12" t="s">
        <v>69</v>
      </c>
      <c r="AY271" s="153" t="s">
        <v>212</v>
      </c>
    </row>
    <row r="272" spans="2:51" s="12" customFormat="1">
      <c r="B272" s="152"/>
      <c r="D272" s="150" t="s">
        <v>226</v>
      </c>
      <c r="E272" s="153" t="s">
        <v>19</v>
      </c>
      <c r="F272" s="154" t="s">
        <v>11894</v>
      </c>
      <c r="H272" s="155">
        <v>2.5830000000000002</v>
      </c>
      <c r="I272" s="156"/>
      <c r="L272" s="152"/>
      <c r="M272" s="157"/>
      <c r="T272" s="158"/>
      <c r="AT272" s="153" t="s">
        <v>226</v>
      </c>
      <c r="AU272" s="153" t="s">
        <v>236</v>
      </c>
      <c r="AV272" s="12" t="s">
        <v>79</v>
      </c>
      <c r="AW272" s="12" t="s">
        <v>31</v>
      </c>
      <c r="AX272" s="12" t="s">
        <v>69</v>
      </c>
      <c r="AY272" s="153" t="s">
        <v>212</v>
      </c>
    </row>
    <row r="273" spans="2:51" s="12" customFormat="1">
      <c r="B273" s="152"/>
      <c r="D273" s="150" t="s">
        <v>226</v>
      </c>
      <c r="E273" s="153" t="s">
        <v>19</v>
      </c>
      <c r="F273" s="154" t="s">
        <v>11895</v>
      </c>
      <c r="H273" s="155">
        <v>22.585999999999999</v>
      </c>
      <c r="I273" s="156"/>
      <c r="L273" s="152"/>
      <c r="M273" s="157"/>
      <c r="T273" s="158"/>
      <c r="AT273" s="153" t="s">
        <v>226</v>
      </c>
      <c r="AU273" s="153" t="s">
        <v>236</v>
      </c>
      <c r="AV273" s="12" t="s">
        <v>79</v>
      </c>
      <c r="AW273" s="12" t="s">
        <v>31</v>
      </c>
      <c r="AX273" s="12" t="s">
        <v>69</v>
      </c>
      <c r="AY273" s="153" t="s">
        <v>212</v>
      </c>
    </row>
    <row r="274" spans="2:51" s="14" customFormat="1">
      <c r="B274" s="170"/>
      <c r="D274" s="150" t="s">
        <v>226</v>
      </c>
      <c r="E274" s="171" t="s">
        <v>19</v>
      </c>
      <c r="F274" s="172" t="s">
        <v>11866</v>
      </c>
      <c r="H274" s="171" t="s">
        <v>19</v>
      </c>
      <c r="I274" s="173"/>
      <c r="L274" s="170"/>
      <c r="M274" s="174"/>
      <c r="T274" s="175"/>
      <c r="AT274" s="171" t="s">
        <v>226</v>
      </c>
      <c r="AU274" s="171" t="s">
        <v>236</v>
      </c>
      <c r="AV274" s="14" t="s">
        <v>77</v>
      </c>
      <c r="AW274" s="14" t="s">
        <v>31</v>
      </c>
      <c r="AX274" s="14" t="s">
        <v>69</v>
      </c>
      <c r="AY274" s="171" t="s">
        <v>212</v>
      </c>
    </row>
    <row r="275" spans="2:51" s="12" customFormat="1">
      <c r="B275" s="152"/>
      <c r="D275" s="150" t="s">
        <v>226</v>
      </c>
      <c r="E275" s="153" t="s">
        <v>19</v>
      </c>
      <c r="F275" s="154" t="s">
        <v>11896</v>
      </c>
      <c r="H275" s="155">
        <v>15.340999999999999</v>
      </c>
      <c r="I275" s="156"/>
      <c r="L275" s="152"/>
      <c r="M275" s="157"/>
      <c r="T275" s="158"/>
      <c r="AT275" s="153" t="s">
        <v>226</v>
      </c>
      <c r="AU275" s="153" t="s">
        <v>236</v>
      </c>
      <c r="AV275" s="12" t="s">
        <v>79</v>
      </c>
      <c r="AW275" s="12" t="s">
        <v>31</v>
      </c>
      <c r="AX275" s="12" t="s">
        <v>69</v>
      </c>
      <c r="AY275" s="153" t="s">
        <v>212</v>
      </c>
    </row>
    <row r="276" spans="2:51" s="12" customFormat="1">
      <c r="B276" s="152"/>
      <c r="D276" s="150" t="s">
        <v>226</v>
      </c>
      <c r="E276" s="153" t="s">
        <v>19</v>
      </c>
      <c r="F276" s="154" t="s">
        <v>11897</v>
      </c>
      <c r="H276" s="155">
        <v>6.5</v>
      </c>
      <c r="I276" s="156"/>
      <c r="L276" s="152"/>
      <c r="M276" s="157"/>
      <c r="T276" s="158"/>
      <c r="AT276" s="153" t="s">
        <v>226</v>
      </c>
      <c r="AU276" s="153" t="s">
        <v>236</v>
      </c>
      <c r="AV276" s="12" t="s">
        <v>79</v>
      </c>
      <c r="AW276" s="12" t="s">
        <v>31</v>
      </c>
      <c r="AX276" s="12" t="s">
        <v>69</v>
      </c>
      <c r="AY276" s="153" t="s">
        <v>212</v>
      </c>
    </row>
    <row r="277" spans="2:51" s="12" customFormat="1">
      <c r="B277" s="152"/>
      <c r="D277" s="150" t="s">
        <v>226</v>
      </c>
      <c r="E277" s="153" t="s">
        <v>19</v>
      </c>
      <c r="F277" s="154" t="s">
        <v>11898</v>
      </c>
      <c r="H277" s="155">
        <v>0.13100000000000001</v>
      </c>
      <c r="I277" s="156"/>
      <c r="L277" s="152"/>
      <c r="M277" s="157"/>
      <c r="T277" s="158"/>
      <c r="AT277" s="153" t="s">
        <v>226</v>
      </c>
      <c r="AU277" s="153" t="s">
        <v>236</v>
      </c>
      <c r="AV277" s="12" t="s">
        <v>79</v>
      </c>
      <c r="AW277" s="12" t="s">
        <v>31</v>
      </c>
      <c r="AX277" s="12" t="s">
        <v>69</v>
      </c>
      <c r="AY277" s="153" t="s">
        <v>212</v>
      </c>
    </row>
    <row r="278" spans="2:51" s="12" customFormat="1">
      <c r="B278" s="152"/>
      <c r="D278" s="150" t="s">
        <v>226</v>
      </c>
      <c r="E278" s="153" t="s">
        <v>19</v>
      </c>
      <c r="F278" s="154" t="s">
        <v>11899</v>
      </c>
      <c r="H278" s="155">
        <v>4.7249999999999996</v>
      </c>
      <c r="I278" s="156"/>
      <c r="L278" s="152"/>
      <c r="M278" s="157"/>
      <c r="T278" s="158"/>
      <c r="AT278" s="153" t="s">
        <v>226</v>
      </c>
      <c r="AU278" s="153" t="s">
        <v>236</v>
      </c>
      <c r="AV278" s="12" t="s">
        <v>79</v>
      </c>
      <c r="AW278" s="12" t="s">
        <v>31</v>
      </c>
      <c r="AX278" s="12" t="s">
        <v>69</v>
      </c>
      <c r="AY278" s="153" t="s">
        <v>212</v>
      </c>
    </row>
    <row r="279" spans="2:51" s="14" customFormat="1">
      <c r="B279" s="170"/>
      <c r="D279" s="150" t="s">
        <v>226</v>
      </c>
      <c r="E279" s="171" t="s">
        <v>19</v>
      </c>
      <c r="F279" s="172" t="s">
        <v>11900</v>
      </c>
      <c r="H279" s="171" t="s">
        <v>19</v>
      </c>
      <c r="I279" s="173"/>
      <c r="L279" s="170"/>
      <c r="M279" s="174"/>
      <c r="T279" s="175"/>
      <c r="AT279" s="171" t="s">
        <v>226</v>
      </c>
      <c r="AU279" s="171" t="s">
        <v>236</v>
      </c>
      <c r="AV279" s="14" t="s">
        <v>77</v>
      </c>
      <c r="AW279" s="14" t="s">
        <v>31</v>
      </c>
      <c r="AX279" s="14" t="s">
        <v>69</v>
      </c>
      <c r="AY279" s="171" t="s">
        <v>212</v>
      </c>
    </row>
    <row r="280" spans="2:51" s="12" customFormat="1">
      <c r="B280" s="152"/>
      <c r="D280" s="150" t="s">
        <v>226</v>
      </c>
      <c r="E280" s="153" t="s">
        <v>19</v>
      </c>
      <c r="F280" s="154" t="s">
        <v>11901</v>
      </c>
      <c r="H280" s="155">
        <v>35.573999999999998</v>
      </c>
      <c r="I280" s="156"/>
      <c r="L280" s="152"/>
      <c r="M280" s="157"/>
      <c r="T280" s="158"/>
      <c r="AT280" s="153" t="s">
        <v>226</v>
      </c>
      <c r="AU280" s="153" t="s">
        <v>236</v>
      </c>
      <c r="AV280" s="12" t="s">
        <v>79</v>
      </c>
      <c r="AW280" s="12" t="s">
        <v>31</v>
      </c>
      <c r="AX280" s="12" t="s">
        <v>69</v>
      </c>
      <c r="AY280" s="153" t="s">
        <v>212</v>
      </c>
    </row>
    <row r="281" spans="2:51" s="12" customFormat="1">
      <c r="B281" s="152"/>
      <c r="D281" s="150" t="s">
        <v>226</v>
      </c>
      <c r="E281" s="153" t="s">
        <v>19</v>
      </c>
      <c r="F281" s="154" t="s">
        <v>11902</v>
      </c>
      <c r="H281" s="155">
        <v>4.7249999999999996</v>
      </c>
      <c r="I281" s="156"/>
      <c r="L281" s="152"/>
      <c r="M281" s="157"/>
      <c r="T281" s="158"/>
      <c r="AT281" s="153" t="s">
        <v>226</v>
      </c>
      <c r="AU281" s="153" t="s">
        <v>236</v>
      </c>
      <c r="AV281" s="12" t="s">
        <v>79</v>
      </c>
      <c r="AW281" s="12" t="s">
        <v>31</v>
      </c>
      <c r="AX281" s="12" t="s">
        <v>69</v>
      </c>
      <c r="AY281" s="153" t="s">
        <v>212</v>
      </c>
    </row>
    <row r="282" spans="2:51" s="12" customFormat="1">
      <c r="B282" s="152"/>
      <c r="D282" s="150" t="s">
        <v>226</v>
      </c>
      <c r="E282" s="153" t="s">
        <v>19</v>
      </c>
      <c r="F282" s="154" t="s">
        <v>11903</v>
      </c>
      <c r="H282" s="155">
        <v>6.6000000000000003E-2</v>
      </c>
      <c r="I282" s="156"/>
      <c r="L282" s="152"/>
      <c r="M282" s="157"/>
      <c r="T282" s="158"/>
      <c r="AT282" s="153" t="s">
        <v>226</v>
      </c>
      <c r="AU282" s="153" t="s">
        <v>236</v>
      </c>
      <c r="AV282" s="12" t="s">
        <v>79</v>
      </c>
      <c r="AW282" s="12" t="s">
        <v>31</v>
      </c>
      <c r="AX282" s="12" t="s">
        <v>69</v>
      </c>
      <c r="AY282" s="153" t="s">
        <v>212</v>
      </c>
    </row>
    <row r="283" spans="2:51" s="12" customFormat="1">
      <c r="B283" s="152"/>
      <c r="D283" s="150" t="s">
        <v>226</v>
      </c>
      <c r="E283" s="153" t="s">
        <v>19</v>
      </c>
      <c r="F283" s="154" t="s">
        <v>11904</v>
      </c>
      <c r="H283" s="155">
        <v>6.9930000000000003</v>
      </c>
      <c r="I283" s="156"/>
      <c r="L283" s="152"/>
      <c r="M283" s="157"/>
      <c r="T283" s="158"/>
      <c r="AT283" s="153" t="s">
        <v>226</v>
      </c>
      <c r="AU283" s="153" t="s">
        <v>236</v>
      </c>
      <c r="AV283" s="12" t="s">
        <v>79</v>
      </c>
      <c r="AW283" s="12" t="s">
        <v>31</v>
      </c>
      <c r="AX283" s="12" t="s">
        <v>69</v>
      </c>
      <c r="AY283" s="153" t="s">
        <v>212</v>
      </c>
    </row>
    <row r="284" spans="2:51" s="12" customFormat="1">
      <c r="B284" s="152"/>
      <c r="D284" s="150" t="s">
        <v>226</v>
      </c>
      <c r="E284" s="153" t="s">
        <v>19</v>
      </c>
      <c r="F284" s="154" t="s">
        <v>11905</v>
      </c>
      <c r="H284" s="155">
        <v>-2.2679999999999998</v>
      </c>
      <c r="I284" s="156"/>
      <c r="L284" s="152"/>
      <c r="M284" s="157"/>
      <c r="T284" s="158"/>
      <c r="AT284" s="153" t="s">
        <v>226</v>
      </c>
      <c r="AU284" s="153" t="s">
        <v>236</v>
      </c>
      <c r="AV284" s="12" t="s">
        <v>79</v>
      </c>
      <c r="AW284" s="12" t="s">
        <v>31</v>
      </c>
      <c r="AX284" s="12" t="s">
        <v>69</v>
      </c>
      <c r="AY284" s="153" t="s">
        <v>212</v>
      </c>
    </row>
    <row r="285" spans="2:51" s="14" customFormat="1">
      <c r="B285" s="170"/>
      <c r="D285" s="150" t="s">
        <v>226</v>
      </c>
      <c r="E285" s="171" t="s">
        <v>19</v>
      </c>
      <c r="F285" s="172" t="s">
        <v>11872</v>
      </c>
      <c r="H285" s="171" t="s">
        <v>19</v>
      </c>
      <c r="I285" s="173"/>
      <c r="L285" s="170"/>
      <c r="M285" s="174"/>
      <c r="T285" s="175"/>
      <c r="AT285" s="171" t="s">
        <v>226</v>
      </c>
      <c r="AU285" s="171" t="s">
        <v>236</v>
      </c>
      <c r="AV285" s="14" t="s">
        <v>77</v>
      </c>
      <c r="AW285" s="14" t="s">
        <v>31</v>
      </c>
      <c r="AX285" s="14" t="s">
        <v>69</v>
      </c>
      <c r="AY285" s="171" t="s">
        <v>212</v>
      </c>
    </row>
    <row r="286" spans="2:51" s="12" customFormat="1">
      <c r="B286" s="152"/>
      <c r="D286" s="150" t="s">
        <v>226</v>
      </c>
      <c r="E286" s="153" t="s">
        <v>19</v>
      </c>
      <c r="F286" s="154" t="s">
        <v>11906</v>
      </c>
      <c r="H286" s="155">
        <v>72.03</v>
      </c>
      <c r="I286" s="156"/>
      <c r="L286" s="152"/>
      <c r="M286" s="157"/>
      <c r="T286" s="158"/>
      <c r="AT286" s="153" t="s">
        <v>226</v>
      </c>
      <c r="AU286" s="153" t="s">
        <v>236</v>
      </c>
      <c r="AV286" s="12" t="s">
        <v>79</v>
      </c>
      <c r="AW286" s="12" t="s">
        <v>31</v>
      </c>
      <c r="AX286" s="12" t="s">
        <v>69</v>
      </c>
      <c r="AY286" s="153" t="s">
        <v>212</v>
      </c>
    </row>
    <row r="287" spans="2:51" s="12" customFormat="1">
      <c r="B287" s="152"/>
      <c r="D287" s="150" t="s">
        <v>226</v>
      </c>
      <c r="E287" s="153" t="s">
        <v>19</v>
      </c>
      <c r="F287" s="154" t="s">
        <v>11907</v>
      </c>
      <c r="H287" s="155">
        <v>22.145</v>
      </c>
      <c r="I287" s="156"/>
      <c r="L287" s="152"/>
      <c r="M287" s="157"/>
      <c r="T287" s="158"/>
      <c r="AT287" s="153" t="s">
        <v>226</v>
      </c>
      <c r="AU287" s="153" t="s">
        <v>236</v>
      </c>
      <c r="AV287" s="12" t="s">
        <v>79</v>
      </c>
      <c r="AW287" s="12" t="s">
        <v>31</v>
      </c>
      <c r="AX287" s="12" t="s">
        <v>69</v>
      </c>
      <c r="AY287" s="153" t="s">
        <v>212</v>
      </c>
    </row>
    <row r="288" spans="2:51" s="12" customFormat="1">
      <c r="B288" s="152"/>
      <c r="D288" s="150" t="s">
        <v>226</v>
      </c>
      <c r="E288" s="153" t="s">
        <v>19</v>
      </c>
      <c r="F288" s="154" t="s">
        <v>11908</v>
      </c>
      <c r="H288" s="155">
        <v>33.957000000000001</v>
      </c>
      <c r="I288" s="156"/>
      <c r="L288" s="152"/>
      <c r="M288" s="157"/>
      <c r="T288" s="158"/>
      <c r="AT288" s="153" t="s">
        <v>226</v>
      </c>
      <c r="AU288" s="153" t="s">
        <v>236</v>
      </c>
      <c r="AV288" s="12" t="s">
        <v>79</v>
      </c>
      <c r="AW288" s="12" t="s">
        <v>31</v>
      </c>
      <c r="AX288" s="12" t="s">
        <v>69</v>
      </c>
      <c r="AY288" s="153" t="s">
        <v>212</v>
      </c>
    </row>
    <row r="289" spans="2:51" s="12" customFormat="1">
      <c r="B289" s="152"/>
      <c r="D289" s="150" t="s">
        <v>226</v>
      </c>
      <c r="E289" s="153" t="s">
        <v>19</v>
      </c>
      <c r="F289" s="154" t="s">
        <v>11909</v>
      </c>
      <c r="H289" s="155">
        <v>4.7359999999999998</v>
      </c>
      <c r="I289" s="156"/>
      <c r="L289" s="152"/>
      <c r="M289" s="157"/>
      <c r="T289" s="158"/>
      <c r="AT289" s="153" t="s">
        <v>226</v>
      </c>
      <c r="AU289" s="153" t="s">
        <v>236</v>
      </c>
      <c r="AV289" s="12" t="s">
        <v>79</v>
      </c>
      <c r="AW289" s="12" t="s">
        <v>31</v>
      </c>
      <c r="AX289" s="12" t="s">
        <v>69</v>
      </c>
      <c r="AY289" s="153" t="s">
        <v>212</v>
      </c>
    </row>
    <row r="290" spans="2:51" s="12" customFormat="1">
      <c r="B290" s="152"/>
      <c r="D290" s="150" t="s">
        <v>226</v>
      </c>
      <c r="E290" s="153" t="s">
        <v>19</v>
      </c>
      <c r="F290" s="154" t="s">
        <v>11910</v>
      </c>
      <c r="H290" s="155">
        <v>23.951000000000001</v>
      </c>
      <c r="I290" s="156"/>
      <c r="L290" s="152"/>
      <c r="M290" s="157"/>
      <c r="T290" s="158"/>
      <c r="AT290" s="153" t="s">
        <v>226</v>
      </c>
      <c r="AU290" s="153" t="s">
        <v>236</v>
      </c>
      <c r="AV290" s="12" t="s">
        <v>79</v>
      </c>
      <c r="AW290" s="12" t="s">
        <v>31</v>
      </c>
      <c r="AX290" s="12" t="s">
        <v>69</v>
      </c>
      <c r="AY290" s="153" t="s">
        <v>212</v>
      </c>
    </row>
    <row r="291" spans="2:51" s="14" customFormat="1">
      <c r="B291" s="170"/>
      <c r="D291" s="150" t="s">
        <v>226</v>
      </c>
      <c r="E291" s="171" t="s">
        <v>19</v>
      </c>
      <c r="F291" s="172" t="s">
        <v>11877</v>
      </c>
      <c r="H291" s="171" t="s">
        <v>19</v>
      </c>
      <c r="I291" s="173"/>
      <c r="L291" s="170"/>
      <c r="M291" s="174"/>
      <c r="T291" s="175"/>
      <c r="AT291" s="171" t="s">
        <v>226</v>
      </c>
      <c r="AU291" s="171" t="s">
        <v>236</v>
      </c>
      <c r="AV291" s="14" t="s">
        <v>77</v>
      </c>
      <c r="AW291" s="14" t="s">
        <v>31</v>
      </c>
      <c r="AX291" s="14" t="s">
        <v>69</v>
      </c>
      <c r="AY291" s="171" t="s">
        <v>212</v>
      </c>
    </row>
    <row r="292" spans="2:51" s="12" customFormat="1">
      <c r="B292" s="152"/>
      <c r="D292" s="150" t="s">
        <v>226</v>
      </c>
      <c r="E292" s="153" t="s">
        <v>19</v>
      </c>
      <c r="F292" s="154" t="s">
        <v>11911</v>
      </c>
      <c r="H292" s="155">
        <v>55.366999999999997</v>
      </c>
      <c r="I292" s="156"/>
      <c r="L292" s="152"/>
      <c r="M292" s="157"/>
      <c r="T292" s="158"/>
      <c r="AT292" s="153" t="s">
        <v>226</v>
      </c>
      <c r="AU292" s="153" t="s">
        <v>236</v>
      </c>
      <c r="AV292" s="12" t="s">
        <v>79</v>
      </c>
      <c r="AW292" s="12" t="s">
        <v>31</v>
      </c>
      <c r="AX292" s="12" t="s">
        <v>69</v>
      </c>
      <c r="AY292" s="153" t="s">
        <v>212</v>
      </c>
    </row>
    <row r="293" spans="2:51" s="12" customFormat="1">
      <c r="B293" s="152"/>
      <c r="D293" s="150" t="s">
        <v>226</v>
      </c>
      <c r="E293" s="153" t="s">
        <v>19</v>
      </c>
      <c r="F293" s="154" t="s">
        <v>11912</v>
      </c>
      <c r="H293" s="155">
        <v>70.046000000000006</v>
      </c>
      <c r="I293" s="156"/>
      <c r="L293" s="152"/>
      <c r="M293" s="157"/>
      <c r="T293" s="158"/>
      <c r="AT293" s="153" t="s">
        <v>226</v>
      </c>
      <c r="AU293" s="153" t="s">
        <v>236</v>
      </c>
      <c r="AV293" s="12" t="s">
        <v>79</v>
      </c>
      <c r="AW293" s="12" t="s">
        <v>31</v>
      </c>
      <c r="AX293" s="12" t="s">
        <v>69</v>
      </c>
      <c r="AY293" s="153" t="s">
        <v>212</v>
      </c>
    </row>
    <row r="294" spans="2:51" s="12" customFormat="1">
      <c r="B294" s="152"/>
      <c r="D294" s="150" t="s">
        <v>226</v>
      </c>
      <c r="E294" s="153" t="s">
        <v>19</v>
      </c>
      <c r="F294" s="154" t="s">
        <v>11913</v>
      </c>
      <c r="H294" s="155">
        <v>30.146000000000001</v>
      </c>
      <c r="I294" s="156"/>
      <c r="L294" s="152"/>
      <c r="M294" s="157"/>
      <c r="T294" s="158"/>
      <c r="AT294" s="153" t="s">
        <v>226</v>
      </c>
      <c r="AU294" s="153" t="s">
        <v>236</v>
      </c>
      <c r="AV294" s="12" t="s">
        <v>79</v>
      </c>
      <c r="AW294" s="12" t="s">
        <v>31</v>
      </c>
      <c r="AX294" s="12" t="s">
        <v>69</v>
      </c>
      <c r="AY294" s="153" t="s">
        <v>212</v>
      </c>
    </row>
    <row r="295" spans="2:51" s="12" customFormat="1">
      <c r="B295" s="152"/>
      <c r="D295" s="150" t="s">
        <v>226</v>
      </c>
      <c r="E295" s="153" t="s">
        <v>19</v>
      </c>
      <c r="F295" s="154" t="s">
        <v>11914</v>
      </c>
      <c r="H295" s="155">
        <v>1.292</v>
      </c>
      <c r="I295" s="156"/>
      <c r="L295" s="152"/>
      <c r="M295" s="157"/>
      <c r="T295" s="158"/>
      <c r="AT295" s="153" t="s">
        <v>226</v>
      </c>
      <c r="AU295" s="153" t="s">
        <v>236</v>
      </c>
      <c r="AV295" s="12" t="s">
        <v>79</v>
      </c>
      <c r="AW295" s="12" t="s">
        <v>31</v>
      </c>
      <c r="AX295" s="12" t="s">
        <v>69</v>
      </c>
      <c r="AY295" s="153" t="s">
        <v>212</v>
      </c>
    </row>
    <row r="296" spans="2:51" s="12" customFormat="1">
      <c r="B296" s="152"/>
      <c r="D296" s="150" t="s">
        <v>226</v>
      </c>
      <c r="E296" s="153" t="s">
        <v>19</v>
      </c>
      <c r="F296" s="154" t="s">
        <v>11915</v>
      </c>
      <c r="H296" s="155">
        <v>18.899999999999999</v>
      </c>
      <c r="I296" s="156"/>
      <c r="L296" s="152"/>
      <c r="M296" s="157"/>
      <c r="T296" s="158"/>
      <c r="AT296" s="153" t="s">
        <v>226</v>
      </c>
      <c r="AU296" s="153" t="s">
        <v>236</v>
      </c>
      <c r="AV296" s="12" t="s">
        <v>79</v>
      </c>
      <c r="AW296" s="12" t="s">
        <v>31</v>
      </c>
      <c r="AX296" s="12" t="s">
        <v>69</v>
      </c>
      <c r="AY296" s="153" t="s">
        <v>212</v>
      </c>
    </row>
    <row r="297" spans="2:51" s="12" customFormat="1">
      <c r="B297" s="152"/>
      <c r="D297" s="150" t="s">
        <v>226</v>
      </c>
      <c r="E297" s="153" t="s">
        <v>19</v>
      </c>
      <c r="F297" s="154" t="s">
        <v>11916</v>
      </c>
      <c r="H297" s="155">
        <v>25.347000000000001</v>
      </c>
      <c r="I297" s="156"/>
      <c r="L297" s="152"/>
      <c r="M297" s="157"/>
      <c r="T297" s="158"/>
      <c r="AT297" s="153" t="s">
        <v>226</v>
      </c>
      <c r="AU297" s="153" t="s">
        <v>236</v>
      </c>
      <c r="AV297" s="12" t="s">
        <v>79</v>
      </c>
      <c r="AW297" s="12" t="s">
        <v>31</v>
      </c>
      <c r="AX297" s="12" t="s">
        <v>69</v>
      </c>
      <c r="AY297" s="153" t="s">
        <v>212</v>
      </c>
    </row>
    <row r="298" spans="2:51" s="14" customFormat="1">
      <c r="B298" s="170"/>
      <c r="D298" s="150" t="s">
        <v>226</v>
      </c>
      <c r="E298" s="171" t="s">
        <v>19</v>
      </c>
      <c r="F298" s="172" t="s">
        <v>11883</v>
      </c>
      <c r="H298" s="171" t="s">
        <v>19</v>
      </c>
      <c r="I298" s="173"/>
      <c r="L298" s="170"/>
      <c r="M298" s="174"/>
      <c r="T298" s="175"/>
      <c r="AT298" s="171" t="s">
        <v>226</v>
      </c>
      <c r="AU298" s="171" t="s">
        <v>236</v>
      </c>
      <c r="AV298" s="14" t="s">
        <v>77</v>
      </c>
      <c r="AW298" s="14" t="s">
        <v>31</v>
      </c>
      <c r="AX298" s="14" t="s">
        <v>69</v>
      </c>
      <c r="AY298" s="171" t="s">
        <v>212</v>
      </c>
    </row>
    <row r="299" spans="2:51" s="12" customFormat="1">
      <c r="B299" s="152"/>
      <c r="D299" s="150" t="s">
        <v>226</v>
      </c>
      <c r="E299" s="153" t="s">
        <v>19</v>
      </c>
      <c r="F299" s="154" t="s">
        <v>11917</v>
      </c>
      <c r="H299" s="155">
        <v>53.854999999999997</v>
      </c>
      <c r="I299" s="156"/>
      <c r="L299" s="152"/>
      <c r="M299" s="157"/>
      <c r="T299" s="158"/>
      <c r="AT299" s="153" t="s">
        <v>226</v>
      </c>
      <c r="AU299" s="153" t="s">
        <v>236</v>
      </c>
      <c r="AV299" s="12" t="s">
        <v>79</v>
      </c>
      <c r="AW299" s="12" t="s">
        <v>31</v>
      </c>
      <c r="AX299" s="12" t="s">
        <v>69</v>
      </c>
      <c r="AY299" s="153" t="s">
        <v>212</v>
      </c>
    </row>
    <row r="300" spans="2:51" s="12" customFormat="1">
      <c r="B300" s="152"/>
      <c r="D300" s="150" t="s">
        <v>226</v>
      </c>
      <c r="E300" s="153" t="s">
        <v>19</v>
      </c>
      <c r="F300" s="154" t="s">
        <v>11918</v>
      </c>
      <c r="H300" s="155">
        <v>24.024000000000001</v>
      </c>
      <c r="I300" s="156"/>
      <c r="L300" s="152"/>
      <c r="M300" s="157"/>
      <c r="T300" s="158"/>
      <c r="AT300" s="153" t="s">
        <v>226</v>
      </c>
      <c r="AU300" s="153" t="s">
        <v>236</v>
      </c>
      <c r="AV300" s="12" t="s">
        <v>79</v>
      </c>
      <c r="AW300" s="12" t="s">
        <v>31</v>
      </c>
      <c r="AX300" s="12" t="s">
        <v>69</v>
      </c>
      <c r="AY300" s="153" t="s">
        <v>212</v>
      </c>
    </row>
    <row r="301" spans="2:51" s="12" customFormat="1">
      <c r="B301" s="152"/>
      <c r="D301" s="150" t="s">
        <v>226</v>
      </c>
      <c r="E301" s="153" t="s">
        <v>19</v>
      </c>
      <c r="F301" s="154" t="s">
        <v>11919</v>
      </c>
      <c r="H301" s="155">
        <v>30.041</v>
      </c>
      <c r="I301" s="156"/>
      <c r="L301" s="152"/>
      <c r="M301" s="157"/>
      <c r="T301" s="158"/>
      <c r="AT301" s="153" t="s">
        <v>226</v>
      </c>
      <c r="AU301" s="153" t="s">
        <v>236</v>
      </c>
      <c r="AV301" s="12" t="s">
        <v>79</v>
      </c>
      <c r="AW301" s="12" t="s">
        <v>31</v>
      </c>
      <c r="AX301" s="12" t="s">
        <v>69</v>
      </c>
      <c r="AY301" s="153" t="s">
        <v>212</v>
      </c>
    </row>
    <row r="302" spans="2:51" s="12" customFormat="1">
      <c r="B302" s="152"/>
      <c r="D302" s="150" t="s">
        <v>226</v>
      </c>
      <c r="E302" s="153" t="s">
        <v>19</v>
      </c>
      <c r="F302" s="154" t="s">
        <v>11920</v>
      </c>
      <c r="H302" s="155">
        <v>1.0289999999999999</v>
      </c>
      <c r="I302" s="156"/>
      <c r="L302" s="152"/>
      <c r="M302" s="157"/>
      <c r="T302" s="158"/>
      <c r="AT302" s="153" t="s">
        <v>226</v>
      </c>
      <c r="AU302" s="153" t="s">
        <v>236</v>
      </c>
      <c r="AV302" s="12" t="s">
        <v>79</v>
      </c>
      <c r="AW302" s="12" t="s">
        <v>31</v>
      </c>
      <c r="AX302" s="12" t="s">
        <v>69</v>
      </c>
      <c r="AY302" s="153" t="s">
        <v>212</v>
      </c>
    </row>
    <row r="303" spans="2:51" s="12" customFormat="1">
      <c r="B303" s="152"/>
      <c r="D303" s="150" t="s">
        <v>226</v>
      </c>
      <c r="E303" s="153" t="s">
        <v>19</v>
      </c>
      <c r="F303" s="154" t="s">
        <v>11921</v>
      </c>
      <c r="H303" s="155">
        <v>30.965</v>
      </c>
      <c r="I303" s="156"/>
      <c r="L303" s="152"/>
      <c r="M303" s="157"/>
      <c r="T303" s="158"/>
      <c r="AT303" s="153" t="s">
        <v>226</v>
      </c>
      <c r="AU303" s="153" t="s">
        <v>236</v>
      </c>
      <c r="AV303" s="12" t="s">
        <v>79</v>
      </c>
      <c r="AW303" s="12" t="s">
        <v>31</v>
      </c>
      <c r="AX303" s="12" t="s">
        <v>69</v>
      </c>
      <c r="AY303" s="153" t="s">
        <v>212</v>
      </c>
    </row>
    <row r="304" spans="2:51" s="12" customFormat="1">
      <c r="B304" s="152"/>
      <c r="D304" s="150" t="s">
        <v>226</v>
      </c>
      <c r="E304" s="153" t="s">
        <v>19</v>
      </c>
      <c r="F304" s="154" t="s">
        <v>11922</v>
      </c>
      <c r="H304" s="155">
        <v>5.45</v>
      </c>
      <c r="I304" s="156"/>
      <c r="L304" s="152"/>
      <c r="M304" s="157"/>
      <c r="T304" s="158"/>
      <c r="AT304" s="153" t="s">
        <v>226</v>
      </c>
      <c r="AU304" s="153" t="s">
        <v>236</v>
      </c>
      <c r="AV304" s="12" t="s">
        <v>79</v>
      </c>
      <c r="AW304" s="12" t="s">
        <v>31</v>
      </c>
      <c r="AX304" s="12" t="s">
        <v>69</v>
      </c>
      <c r="AY304" s="153" t="s">
        <v>212</v>
      </c>
    </row>
    <row r="305" spans="2:65" s="14" customFormat="1">
      <c r="B305" s="170"/>
      <c r="D305" s="150" t="s">
        <v>226</v>
      </c>
      <c r="E305" s="171" t="s">
        <v>19</v>
      </c>
      <c r="F305" s="172" t="s">
        <v>11886</v>
      </c>
      <c r="H305" s="171" t="s">
        <v>19</v>
      </c>
      <c r="I305" s="173"/>
      <c r="L305" s="170"/>
      <c r="M305" s="174"/>
      <c r="T305" s="175"/>
      <c r="AT305" s="171" t="s">
        <v>226</v>
      </c>
      <c r="AU305" s="171" t="s">
        <v>236</v>
      </c>
      <c r="AV305" s="14" t="s">
        <v>77</v>
      </c>
      <c r="AW305" s="14" t="s">
        <v>31</v>
      </c>
      <c r="AX305" s="14" t="s">
        <v>69</v>
      </c>
      <c r="AY305" s="171" t="s">
        <v>212</v>
      </c>
    </row>
    <row r="306" spans="2:65" s="12" customFormat="1">
      <c r="B306" s="152"/>
      <c r="D306" s="150" t="s">
        <v>226</v>
      </c>
      <c r="E306" s="153" t="s">
        <v>19</v>
      </c>
      <c r="F306" s="154" t="s">
        <v>11923</v>
      </c>
      <c r="H306" s="155">
        <v>44.006</v>
      </c>
      <c r="I306" s="156"/>
      <c r="L306" s="152"/>
      <c r="M306" s="157"/>
      <c r="T306" s="158"/>
      <c r="AT306" s="153" t="s">
        <v>226</v>
      </c>
      <c r="AU306" s="153" t="s">
        <v>236</v>
      </c>
      <c r="AV306" s="12" t="s">
        <v>79</v>
      </c>
      <c r="AW306" s="12" t="s">
        <v>31</v>
      </c>
      <c r="AX306" s="12" t="s">
        <v>69</v>
      </c>
      <c r="AY306" s="153" t="s">
        <v>212</v>
      </c>
    </row>
    <row r="307" spans="2:65" s="12" customFormat="1">
      <c r="B307" s="152"/>
      <c r="D307" s="150" t="s">
        <v>226</v>
      </c>
      <c r="E307" s="153" t="s">
        <v>19</v>
      </c>
      <c r="F307" s="154" t="s">
        <v>11924</v>
      </c>
      <c r="H307" s="155">
        <v>4.3369999999999997</v>
      </c>
      <c r="I307" s="156"/>
      <c r="L307" s="152"/>
      <c r="M307" s="157"/>
      <c r="T307" s="158"/>
      <c r="AT307" s="153" t="s">
        <v>226</v>
      </c>
      <c r="AU307" s="153" t="s">
        <v>236</v>
      </c>
      <c r="AV307" s="12" t="s">
        <v>79</v>
      </c>
      <c r="AW307" s="12" t="s">
        <v>31</v>
      </c>
      <c r="AX307" s="12" t="s">
        <v>69</v>
      </c>
      <c r="AY307" s="153" t="s">
        <v>212</v>
      </c>
    </row>
    <row r="308" spans="2:65" s="12" customFormat="1">
      <c r="B308" s="152"/>
      <c r="D308" s="150" t="s">
        <v>226</v>
      </c>
      <c r="E308" s="153" t="s">
        <v>19</v>
      </c>
      <c r="F308" s="154" t="s">
        <v>11925</v>
      </c>
      <c r="H308" s="155">
        <v>2.93</v>
      </c>
      <c r="I308" s="156"/>
      <c r="L308" s="152"/>
      <c r="M308" s="157"/>
      <c r="T308" s="158"/>
      <c r="AT308" s="153" t="s">
        <v>226</v>
      </c>
      <c r="AU308" s="153" t="s">
        <v>236</v>
      </c>
      <c r="AV308" s="12" t="s">
        <v>79</v>
      </c>
      <c r="AW308" s="12" t="s">
        <v>31</v>
      </c>
      <c r="AX308" s="12" t="s">
        <v>69</v>
      </c>
      <c r="AY308" s="153" t="s">
        <v>212</v>
      </c>
    </row>
    <row r="309" spans="2:65" s="12" customFormat="1">
      <c r="B309" s="152"/>
      <c r="D309" s="150" t="s">
        <v>226</v>
      </c>
      <c r="E309" s="153" t="s">
        <v>19</v>
      </c>
      <c r="F309" s="154" t="s">
        <v>11926</v>
      </c>
      <c r="H309" s="155">
        <v>0.504</v>
      </c>
      <c r="I309" s="156"/>
      <c r="L309" s="152"/>
      <c r="M309" s="157"/>
      <c r="T309" s="158"/>
      <c r="AT309" s="153" t="s">
        <v>226</v>
      </c>
      <c r="AU309" s="153" t="s">
        <v>236</v>
      </c>
      <c r="AV309" s="12" t="s">
        <v>79</v>
      </c>
      <c r="AW309" s="12" t="s">
        <v>31</v>
      </c>
      <c r="AX309" s="12" t="s">
        <v>69</v>
      </c>
      <c r="AY309" s="153" t="s">
        <v>212</v>
      </c>
    </row>
    <row r="310" spans="2:65" s="14" customFormat="1">
      <c r="B310" s="170"/>
      <c r="D310" s="150" t="s">
        <v>226</v>
      </c>
      <c r="E310" s="171" t="s">
        <v>19</v>
      </c>
      <c r="F310" s="172" t="s">
        <v>11889</v>
      </c>
      <c r="H310" s="171" t="s">
        <v>19</v>
      </c>
      <c r="I310" s="173"/>
      <c r="L310" s="170"/>
      <c r="M310" s="174"/>
      <c r="T310" s="175"/>
      <c r="AT310" s="171" t="s">
        <v>226</v>
      </c>
      <c r="AU310" s="171" t="s">
        <v>236</v>
      </c>
      <c r="AV310" s="14" t="s">
        <v>77</v>
      </c>
      <c r="AW310" s="14" t="s">
        <v>31</v>
      </c>
      <c r="AX310" s="14" t="s">
        <v>69</v>
      </c>
      <c r="AY310" s="171" t="s">
        <v>212</v>
      </c>
    </row>
    <row r="311" spans="2:65" s="12" customFormat="1">
      <c r="B311" s="152"/>
      <c r="D311" s="150" t="s">
        <v>226</v>
      </c>
      <c r="E311" s="153" t="s">
        <v>19</v>
      </c>
      <c r="F311" s="154" t="s">
        <v>11927</v>
      </c>
      <c r="H311" s="155">
        <v>11.487</v>
      </c>
      <c r="I311" s="156"/>
      <c r="L311" s="152"/>
      <c r="M311" s="157"/>
      <c r="T311" s="158"/>
      <c r="AT311" s="153" t="s">
        <v>226</v>
      </c>
      <c r="AU311" s="153" t="s">
        <v>236</v>
      </c>
      <c r="AV311" s="12" t="s">
        <v>79</v>
      </c>
      <c r="AW311" s="12" t="s">
        <v>31</v>
      </c>
      <c r="AX311" s="12" t="s">
        <v>69</v>
      </c>
      <c r="AY311" s="153" t="s">
        <v>212</v>
      </c>
    </row>
    <row r="312" spans="2:65" s="15" customFormat="1">
      <c r="B312" s="176"/>
      <c r="D312" s="150" t="s">
        <v>226</v>
      </c>
      <c r="E312" s="177" t="s">
        <v>19</v>
      </c>
      <c r="F312" s="178" t="s">
        <v>455</v>
      </c>
      <c r="H312" s="179">
        <v>701.10199999999998</v>
      </c>
      <c r="I312" s="180"/>
      <c r="L312" s="176"/>
      <c r="M312" s="181"/>
      <c r="T312" s="182"/>
      <c r="AT312" s="177" t="s">
        <v>226</v>
      </c>
      <c r="AU312" s="177" t="s">
        <v>236</v>
      </c>
      <c r="AV312" s="15" t="s">
        <v>236</v>
      </c>
      <c r="AW312" s="15" t="s">
        <v>31</v>
      </c>
      <c r="AX312" s="15" t="s">
        <v>69</v>
      </c>
      <c r="AY312" s="177" t="s">
        <v>212</v>
      </c>
    </row>
    <row r="313" spans="2:65" s="13" customFormat="1">
      <c r="B313" s="159"/>
      <c r="D313" s="150" t="s">
        <v>226</v>
      </c>
      <c r="E313" s="160" t="s">
        <v>19</v>
      </c>
      <c r="F313" s="161" t="s">
        <v>228</v>
      </c>
      <c r="H313" s="162">
        <v>1621.4349999999999</v>
      </c>
      <c r="I313" s="163"/>
      <c r="L313" s="159"/>
      <c r="M313" s="164"/>
      <c r="T313" s="165"/>
      <c r="AT313" s="160" t="s">
        <v>226</v>
      </c>
      <c r="AU313" s="160" t="s">
        <v>236</v>
      </c>
      <c r="AV313" s="13" t="s">
        <v>229</v>
      </c>
      <c r="AW313" s="13" t="s">
        <v>31</v>
      </c>
      <c r="AX313" s="13" t="s">
        <v>77</v>
      </c>
      <c r="AY313" s="160" t="s">
        <v>212</v>
      </c>
    </row>
    <row r="314" spans="2:65" s="1" customFormat="1" ht="24.2" customHeight="1">
      <c r="B314" s="34"/>
      <c r="C314" s="133" t="s">
        <v>775</v>
      </c>
      <c r="D314" s="166" t="s">
        <v>215</v>
      </c>
      <c r="E314" s="134" t="s">
        <v>11928</v>
      </c>
      <c r="F314" s="135" t="s">
        <v>11929</v>
      </c>
      <c r="G314" s="136" t="s">
        <v>536</v>
      </c>
      <c r="H314" s="137">
        <v>1459.2529999999999</v>
      </c>
      <c r="I314" s="138"/>
      <c r="J314" s="139">
        <f>ROUND(I314*H314,2)</f>
        <v>0</v>
      </c>
      <c r="K314" s="135" t="s">
        <v>5488</v>
      </c>
      <c r="L314" s="34"/>
      <c r="M314" s="140" t="s">
        <v>19</v>
      </c>
      <c r="N314" s="141" t="s">
        <v>40</v>
      </c>
      <c r="P314" s="142">
        <f>O314*H314</f>
        <v>0</v>
      </c>
      <c r="Q314" s="142">
        <v>6.9999999999999999E-4</v>
      </c>
      <c r="R314" s="142">
        <f>Q314*H314</f>
        <v>1.0214771</v>
      </c>
      <c r="S314" s="142">
        <v>0</v>
      </c>
      <c r="T314" s="143">
        <f>S314*H314</f>
        <v>0</v>
      </c>
      <c r="AR314" s="144" t="s">
        <v>316</v>
      </c>
      <c r="AT314" s="144" t="s">
        <v>215</v>
      </c>
      <c r="AU314" s="144" t="s">
        <v>236</v>
      </c>
      <c r="AY314" s="19" t="s">
        <v>212</v>
      </c>
      <c r="BE314" s="145">
        <f>IF(N314="základní",J314,0)</f>
        <v>0</v>
      </c>
      <c r="BF314" s="145">
        <f>IF(N314="snížená",J314,0)</f>
        <v>0</v>
      </c>
      <c r="BG314" s="145">
        <f>IF(N314="zákl. přenesená",J314,0)</f>
        <v>0</v>
      </c>
      <c r="BH314" s="145">
        <f>IF(N314="sníž. přenesená",J314,0)</f>
        <v>0</v>
      </c>
      <c r="BI314" s="145">
        <f>IF(N314="nulová",J314,0)</f>
        <v>0</v>
      </c>
      <c r="BJ314" s="19" t="s">
        <v>77</v>
      </c>
      <c r="BK314" s="145">
        <f>ROUND(I314*H314,2)</f>
        <v>0</v>
      </c>
      <c r="BL314" s="19" t="s">
        <v>316</v>
      </c>
      <c r="BM314" s="144" t="s">
        <v>11930</v>
      </c>
    </row>
    <row r="315" spans="2:65" s="14" customFormat="1" ht="22.5">
      <c r="B315" s="170"/>
      <c r="D315" s="150" t="s">
        <v>226</v>
      </c>
      <c r="E315" s="171" t="s">
        <v>19</v>
      </c>
      <c r="F315" s="172" t="s">
        <v>11931</v>
      </c>
      <c r="H315" s="171" t="s">
        <v>19</v>
      </c>
      <c r="I315" s="173"/>
      <c r="L315" s="170"/>
      <c r="M315" s="174"/>
      <c r="T315" s="175"/>
      <c r="AT315" s="171" t="s">
        <v>226</v>
      </c>
      <c r="AU315" s="171" t="s">
        <v>236</v>
      </c>
      <c r="AV315" s="14" t="s">
        <v>77</v>
      </c>
      <c r="AW315" s="14" t="s">
        <v>31</v>
      </c>
      <c r="AX315" s="14" t="s">
        <v>69</v>
      </c>
      <c r="AY315" s="171" t="s">
        <v>212</v>
      </c>
    </row>
    <row r="316" spans="2:65" s="14" customFormat="1">
      <c r="B316" s="170"/>
      <c r="D316" s="150" t="s">
        <v>226</v>
      </c>
      <c r="E316" s="171" t="s">
        <v>19</v>
      </c>
      <c r="F316" s="172" t="s">
        <v>11860</v>
      </c>
      <c r="H316" s="171" t="s">
        <v>19</v>
      </c>
      <c r="I316" s="173"/>
      <c r="L316" s="170"/>
      <c r="M316" s="174"/>
      <c r="T316" s="175"/>
      <c r="AT316" s="171" t="s">
        <v>226</v>
      </c>
      <c r="AU316" s="171" t="s">
        <v>236</v>
      </c>
      <c r="AV316" s="14" t="s">
        <v>77</v>
      </c>
      <c r="AW316" s="14" t="s">
        <v>31</v>
      </c>
      <c r="AX316" s="14" t="s">
        <v>69</v>
      </c>
      <c r="AY316" s="171" t="s">
        <v>212</v>
      </c>
    </row>
    <row r="317" spans="2:65" s="14" customFormat="1">
      <c r="B317" s="170"/>
      <c r="D317" s="150" t="s">
        <v>226</v>
      </c>
      <c r="E317" s="171" t="s">
        <v>19</v>
      </c>
      <c r="F317" s="172" t="s">
        <v>11861</v>
      </c>
      <c r="H317" s="171" t="s">
        <v>19</v>
      </c>
      <c r="I317" s="173"/>
      <c r="L317" s="170"/>
      <c r="M317" s="174"/>
      <c r="T317" s="175"/>
      <c r="AT317" s="171" t="s">
        <v>226</v>
      </c>
      <c r="AU317" s="171" t="s">
        <v>236</v>
      </c>
      <c r="AV317" s="14" t="s">
        <v>77</v>
      </c>
      <c r="AW317" s="14" t="s">
        <v>31</v>
      </c>
      <c r="AX317" s="14" t="s">
        <v>69</v>
      </c>
      <c r="AY317" s="171" t="s">
        <v>212</v>
      </c>
    </row>
    <row r="318" spans="2:65" s="12" customFormat="1">
      <c r="B318" s="152"/>
      <c r="D318" s="150" t="s">
        <v>226</v>
      </c>
      <c r="E318" s="153" t="s">
        <v>19</v>
      </c>
      <c r="F318" s="154" t="s">
        <v>11932</v>
      </c>
      <c r="H318" s="155">
        <v>0.55700000000000005</v>
      </c>
      <c r="I318" s="156"/>
      <c r="L318" s="152"/>
      <c r="M318" s="157"/>
      <c r="T318" s="158"/>
      <c r="AT318" s="153" t="s">
        <v>226</v>
      </c>
      <c r="AU318" s="153" t="s">
        <v>236</v>
      </c>
      <c r="AV318" s="12" t="s">
        <v>79</v>
      </c>
      <c r="AW318" s="12" t="s">
        <v>31</v>
      </c>
      <c r="AX318" s="12" t="s">
        <v>69</v>
      </c>
      <c r="AY318" s="153" t="s">
        <v>212</v>
      </c>
    </row>
    <row r="319" spans="2:65" s="12" customFormat="1">
      <c r="B319" s="152"/>
      <c r="D319" s="150" t="s">
        <v>226</v>
      </c>
      <c r="E319" s="153" t="s">
        <v>19</v>
      </c>
      <c r="F319" s="154" t="s">
        <v>11933</v>
      </c>
      <c r="H319" s="155">
        <v>6.1429999999999998</v>
      </c>
      <c r="I319" s="156"/>
      <c r="L319" s="152"/>
      <c r="M319" s="157"/>
      <c r="T319" s="158"/>
      <c r="AT319" s="153" t="s">
        <v>226</v>
      </c>
      <c r="AU319" s="153" t="s">
        <v>236</v>
      </c>
      <c r="AV319" s="12" t="s">
        <v>79</v>
      </c>
      <c r="AW319" s="12" t="s">
        <v>31</v>
      </c>
      <c r="AX319" s="12" t="s">
        <v>69</v>
      </c>
      <c r="AY319" s="153" t="s">
        <v>212</v>
      </c>
    </row>
    <row r="320" spans="2:65" s="12" customFormat="1">
      <c r="B320" s="152"/>
      <c r="D320" s="150" t="s">
        <v>226</v>
      </c>
      <c r="E320" s="153" t="s">
        <v>19</v>
      </c>
      <c r="F320" s="154" t="s">
        <v>11934</v>
      </c>
      <c r="H320" s="155">
        <v>120.435</v>
      </c>
      <c r="I320" s="156"/>
      <c r="L320" s="152"/>
      <c r="M320" s="157"/>
      <c r="T320" s="158"/>
      <c r="AT320" s="153" t="s">
        <v>226</v>
      </c>
      <c r="AU320" s="153" t="s">
        <v>236</v>
      </c>
      <c r="AV320" s="12" t="s">
        <v>79</v>
      </c>
      <c r="AW320" s="12" t="s">
        <v>31</v>
      </c>
      <c r="AX320" s="12" t="s">
        <v>69</v>
      </c>
      <c r="AY320" s="153" t="s">
        <v>212</v>
      </c>
    </row>
    <row r="321" spans="2:51" s="12" customFormat="1">
      <c r="B321" s="152"/>
      <c r="D321" s="150" t="s">
        <v>226</v>
      </c>
      <c r="E321" s="153" t="s">
        <v>19</v>
      </c>
      <c r="F321" s="154" t="s">
        <v>11935</v>
      </c>
      <c r="H321" s="155">
        <v>13.923</v>
      </c>
      <c r="I321" s="156"/>
      <c r="L321" s="152"/>
      <c r="M321" s="157"/>
      <c r="T321" s="158"/>
      <c r="AT321" s="153" t="s">
        <v>226</v>
      </c>
      <c r="AU321" s="153" t="s">
        <v>236</v>
      </c>
      <c r="AV321" s="12" t="s">
        <v>79</v>
      </c>
      <c r="AW321" s="12" t="s">
        <v>31</v>
      </c>
      <c r="AX321" s="12" t="s">
        <v>69</v>
      </c>
      <c r="AY321" s="153" t="s">
        <v>212</v>
      </c>
    </row>
    <row r="322" spans="2:51" s="12" customFormat="1">
      <c r="B322" s="152"/>
      <c r="D322" s="150" t="s">
        <v>226</v>
      </c>
      <c r="E322" s="153" t="s">
        <v>19</v>
      </c>
      <c r="F322" s="154" t="s">
        <v>11936</v>
      </c>
      <c r="H322" s="155">
        <v>76.02</v>
      </c>
      <c r="I322" s="156"/>
      <c r="L322" s="152"/>
      <c r="M322" s="157"/>
      <c r="T322" s="158"/>
      <c r="AT322" s="153" t="s">
        <v>226</v>
      </c>
      <c r="AU322" s="153" t="s">
        <v>236</v>
      </c>
      <c r="AV322" s="12" t="s">
        <v>79</v>
      </c>
      <c r="AW322" s="12" t="s">
        <v>31</v>
      </c>
      <c r="AX322" s="12" t="s">
        <v>69</v>
      </c>
      <c r="AY322" s="153" t="s">
        <v>212</v>
      </c>
    </row>
    <row r="323" spans="2:51" s="14" customFormat="1">
      <c r="B323" s="170"/>
      <c r="D323" s="150" t="s">
        <v>226</v>
      </c>
      <c r="E323" s="171" t="s">
        <v>19</v>
      </c>
      <c r="F323" s="172" t="s">
        <v>11866</v>
      </c>
      <c r="H323" s="171" t="s">
        <v>19</v>
      </c>
      <c r="I323" s="173"/>
      <c r="L323" s="170"/>
      <c r="M323" s="174"/>
      <c r="T323" s="175"/>
      <c r="AT323" s="171" t="s">
        <v>226</v>
      </c>
      <c r="AU323" s="171" t="s">
        <v>236</v>
      </c>
      <c r="AV323" s="14" t="s">
        <v>77</v>
      </c>
      <c r="AW323" s="14" t="s">
        <v>31</v>
      </c>
      <c r="AX323" s="14" t="s">
        <v>69</v>
      </c>
      <c r="AY323" s="171" t="s">
        <v>212</v>
      </c>
    </row>
    <row r="324" spans="2:51" s="12" customFormat="1">
      <c r="B324" s="152"/>
      <c r="D324" s="150" t="s">
        <v>226</v>
      </c>
      <c r="E324" s="153" t="s">
        <v>19</v>
      </c>
      <c r="F324" s="154" t="s">
        <v>11937</v>
      </c>
      <c r="H324" s="155">
        <v>0.88200000000000001</v>
      </c>
      <c r="I324" s="156"/>
      <c r="L324" s="152"/>
      <c r="M324" s="157"/>
      <c r="T324" s="158"/>
      <c r="AT324" s="153" t="s">
        <v>226</v>
      </c>
      <c r="AU324" s="153" t="s">
        <v>236</v>
      </c>
      <c r="AV324" s="12" t="s">
        <v>79</v>
      </c>
      <c r="AW324" s="12" t="s">
        <v>31</v>
      </c>
      <c r="AX324" s="12" t="s">
        <v>69</v>
      </c>
      <c r="AY324" s="153" t="s">
        <v>212</v>
      </c>
    </row>
    <row r="325" spans="2:51" s="12" customFormat="1">
      <c r="B325" s="152"/>
      <c r="D325" s="150" t="s">
        <v>226</v>
      </c>
      <c r="E325" s="153" t="s">
        <v>19</v>
      </c>
      <c r="F325" s="154" t="s">
        <v>11938</v>
      </c>
      <c r="H325" s="155">
        <v>4.7249999999999996</v>
      </c>
      <c r="I325" s="156"/>
      <c r="L325" s="152"/>
      <c r="M325" s="157"/>
      <c r="T325" s="158"/>
      <c r="AT325" s="153" t="s">
        <v>226</v>
      </c>
      <c r="AU325" s="153" t="s">
        <v>236</v>
      </c>
      <c r="AV325" s="12" t="s">
        <v>79</v>
      </c>
      <c r="AW325" s="12" t="s">
        <v>31</v>
      </c>
      <c r="AX325" s="12" t="s">
        <v>69</v>
      </c>
      <c r="AY325" s="153" t="s">
        <v>212</v>
      </c>
    </row>
    <row r="326" spans="2:51" s="12" customFormat="1">
      <c r="B326" s="152"/>
      <c r="D326" s="150" t="s">
        <v>226</v>
      </c>
      <c r="E326" s="153" t="s">
        <v>19</v>
      </c>
      <c r="F326" s="154" t="s">
        <v>11939</v>
      </c>
      <c r="H326" s="155">
        <v>50.19</v>
      </c>
      <c r="I326" s="156"/>
      <c r="L326" s="152"/>
      <c r="M326" s="157"/>
      <c r="T326" s="158"/>
      <c r="AT326" s="153" t="s">
        <v>226</v>
      </c>
      <c r="AU326" s="153" t="s">
        <v>236</v>
      </c>
      <c r="AV326" s="12" t="s">
        <v>79</v>
      </c>
      <c r="AW326" s="12" t="s">
        <v>31</v>
      </c>
      <c r="AX326" s="12" t="s">
        <v>69</v>
      </c>
      <c r="AY326" s="153" t="s">
        <v>212</v>
      </c>
    </row>
    <row r="327" spans="2:51" s="12" customFormat="1">
      <c r="B327" s="152"/>
      <c r="D327" s="150" t="s">
        <v>226</v>
      </c>
      <c r="E327" s="153" t="s">
        <v>19</v>
      </c>
      <c r="F327" s="154" t="s">
        <v>11940</v>
      </c>
      <c r="H327" s="155">
        <v>4.7249999999999996</v>
      </c>
      <c r="I327" s="156"/>
      <c r="L327" s="152"/>
      <c r="M327" s="157"/>
      <c r="T327" s="158"/>
      <c r="AT327" s="153" t="s">
        <v>226</v>
      </c>
      <c r="AU327" s="153" t="s">
        <v>236</v>
      </c>
      <c r="AV327" s="12" t="s">
        <v>79</v>
      </c>
      <c r="AW327" s="12" t="s">
        <v>31</v>
      </c>
      <c r="AX327" s="12" t="s">
        <v>69</v>
      </c>
      <c r="AY327" s="153" t="s">
        <v>212</v>
      </c>
    </row>
    <row r="328" spans="2:51" s="12" customFormat="1">
      <c r="B328" s="152"/>
      <c r="D328" s="150" t="s">
        <v>226</v>
      </c>
      <c r="E328" s="153" t="s">
        <v>19</v>
      </c>
      <c r="F328" s="154" t="s">
        <v>11941</v>
      </c>
      <c r="H328" s="155">
        <v>66.349999999999994</v>
      </c>
      <c r="I328" s="156"/>
      <c r="L328" s="152"/>
      <c r="M328" s="157"/>
      <c r="T328" s="158"/>
      <c r="AT328" s="153" t="s">
        <v>226</v>
      </c>
      <c r="AU328" s="153" t="s">
        <v>236</v>
      </c>
      <c r="AV328" s="12" t="s">
        <v>79</v>
      </c>
      <c r="AW328" s="12" t="s">
        <v>31</v>
      </c>
      <c r="AX328" s="12" t="s">
        <v>69</v>
      </c>
      <c r="AY328" s="153" t="s">
        <v>212</v>
      </c>
    </row>
    <row r="329" spans="2:51" s="14" customFormat="1">
      <c r="B329" s="170"/>
      <c r="D329" s="150" t="s">
        <v>226</v>
      </c>
      <c r="E329" s="171" t="s">
        <v>19</v>
      </c>
      <c r="F329" s="172" t="s">
        <v>11900</v>
      </c>
      <c r="H329" s="171" t="s">
        <v>19</v>
      </c>
      <c r="I329" s="173"/>
      <c r="L329" s="170"/>
      <c r="M329" s="174"/>
      <c r="T329" s="175"/>
      <c r="AT329" s="171" t="s">
        <v>226</v>
      </c>
      <c r="AU329" s="171" t="s">
        <v>236</v>
      </c>
      <c r="AV329" s="14" t="s">
        <v>77</v>
      </c>
      <c r="AW329" s="14" t="s">
        <v>31</v>
      </c>
      <c r="AX329" s="14" t="s">
        <v>69</v>
      </c>
      <c r="AY329" s="171" t="s">
        <v>212</v>
      </c>
    </row>
    <row r="330" spans="2:51" s="12" customFormat="1">
      <c r="B330" s="152"/>
      <c r="D330" s="150" t="s">
        <v>226</v>
      </c>
      <c r="E330" s="153" t="s">
        <v>19</v>
      </c>
      <c r="F330" s="154" t="s">
        <v>11942</v>
      </c>
      <c r="H330" s="155">
        <v>0.504</v>
      </c>
      <c r="I330" s="156"/>
      <c r="L330" s="152"/>
      <c r="M330" s="157"/>
      <c r="T330" s="158"/>
      <c r="AT330" s="153" t="s">
        <v>226</v>
      </c>
      <c r="AU330" s="153" t="s">
        <v>236</v>
      </c>
      <c r="AV330" s="12" t="s">
        <v>79</v>
      </c>
      <c r="AW330" s="12" t="s">
        <v>31</v>
      </c>
      <c r="AX330" s="12" t="s">
        <v>69</v>
      </c>
      <c r="AY330" s="153" t="s">
        <v>212</v>
      </c>
    </row>
    <row r="331" spans="2:51" s="12" customFormat="1">
      <c r="B331" s="152"/>
      <c r="D331" s="150" t="s">
        <v>226</v>
      </c>
      <c r="E331" s="153" t="s">
        <v>19</v>
      </c>
      <c r="F331" s="154" t="s">
        <v>11938</v>
      </c>
      <c r="H331" s="155">
        <v>4.7249999999999996</v>
      </c>
      <c r="I331" s="156"/>
      <c r="L331" s="152"/>
      <c r="M331" s="157"/>
      <c r="T331" s="158"/>
      <c r="AT331" s="153" t="s">
        <v>226</v>
      </c>
      <c r="AU331" s="153" t="s">
        <v>236</v>
      </c>
      <c r="AV331" s="12" t="s">
        <v>79</v>
      </c>
      <c r="AW331" s="12" t="s">
        <v>31</v>
      </c>
      <c r="AX331" s="12" t="s">
        <v>69</v>
      </c>
      <c r="AY331" s="153" t="s">
        <v>212</v>
      </c>
    </row>
    <row r="332" spans="2:51" s="12" customFormat="1">
      <c r="B332" s="152"/>
      <c r="D332" s="150" t="s">
        <v>226</v>
      </c>
      <c r="E332" s="153" t="s">
        <v>19</v>
      </c>
      <c r="F332" s="154" t="s">
        <v>11943</v>
      </c>
      <c r="H332" s="155">
        <v>51.188000000000002</v>
      </c>
      <c r="I332" s="156"/>
      <c r="L332" s="152"/>
      <c r="M332" s="157"/>
      <c r="T332" s="158"/>
      <c r="AT332" s="153" t="s">
        <v>226</v>
      </c>
      <c r="AU332" s="153" t="s">
        <v>236</v>
      </c>
      <c r="AV332" s="12" t="s">
        <v>79</v>
      </c>
      <c r="AW332" s="12" t="s">
        <v>31</v>
      </c>
      <c r="AX332" s="12" t="s">
        <v>69</v>
      </c>
      <c r="AY332" s="153" t="s">
        <v>212</v>
      </c>
    </row>
    <row r="333" spans="2:51" s="12" customFormat="1">
      <c r="B333" s="152"/>
      <c r="D333" s="150" t="s">
        <v>226</v>
      </c>
      <c r="E333" s="153" t="s">
        <v>19</v>
      </c>
      <c r="F333" s="154" t="s">
        <v>11940</v>
      </c>
      <c r="H333" s="155">
        <v>4.7249999999999996</v>
      </c>
      <c r="I333" s="156"/>
      <c r="L333" s="152"/>
      <c r="M333" s="157"/>
      <c r="T333" s="158"/>
      <c r="AT333" s="153" t="s">
        <v>226</v>
      </c>
      <c r="AU333" s="153" t="s">
        <v>236</v>
      </c>
      <c r="AV333" s="12" t="s">
        <v>79</v>
      </c>
      <c r="AW333" s="12" t="s">
        <v>31</v>
      </c>
      <c r="AX333" s="12" t="s">
        <v>69</v>
      </c>
      <c r="AY333" s="153" t="s">
        <v>212</v>
      </c>
    </row>
    <row r="334" spans="2:51" s="12" customFormat="1">
      <c r="B334" s="152"/>
      <c r="D334" s="150" t="s">
        <v>226</v>
      </c>
      <c r="E334" s="153" t="s">
        <v>19</v>
      </c>
      <c r="F334" s="154" t="s">
        <v>11944</v>
      </c>
      <c r="H334" s="155">
        <v>63.063000000000002</v>
      </c>
      <c r="I334" s="156"/>
      <c r="L334" s="152"/>
      <c r="M334" s="157"/>
      <c r="T334" s="158"/>
      <c r="AT334" s="153" t="s">
        <v>226</v>
      </c>
      <c r="AU334" s="153" t="s">
        <v>236</v>
      </c>
      <c r="AV334" s="12" t="s">
        <v>79</v>
      </c>
      <c r="AW334" s="12" t="s">
        <v>31</v>
      </c>
      <c r="AX334" s="12" t="s">
        <v>69</v>
      </c>
      <c r="AY334" s="153" t="s">
        <v>212</v>
      </c>
    </row>
    <row r="335" spans="2:51" s="14" customFormat="1">
      <c r="B335" s="170"/>
      <c r="D335" s="150" t="s">
        <v>226</v>
      </c>
      <c r="E335" s="171" t="s">
        <v>19</v>
      </c>
      <c r="F335" s="172" t="s">
        <v>11872</v>
      </c>
      <c r="H335" s="171" t="s">
        <v>19</v>
      </c>
      <c r="I335" s="173"/>
      <c r="L335" s="170"/>
      <c r="M335" s="174"/>
      <c r="T335" s="175"/>
      <c r="AT335" s="171" t="s">
        <v>226</v>
      </c>
      <c r="AU335" s="171" t="s">
        <v>236</v>
      </c>
      <c r="AV335" s="14" t="s">
        <v>77</v>
      </c>
      <c r="AW335" s="14" t="s">
        <v>31</v>
      </c>
      <c r="AX335" s="14" t="s">
        <v>69</v>
      </c>
      <c r="AY335" s="171" t="s">
        <v>212</v>
      </c>
    </row>
    <row r="336" spans="2:51" s="12" customFormat="1">
      <c r="B336" s="152"/>
      <c r="D336" s="150" t="s">
        <v>226</v>
      </c>
      <c r="E336" s="153" t="s">
        <v>19</v>
      </c>
      <c r="F336" s="154" t="s">
        <v>11937</v>
      </c>
      <c r="H336" s="155">
        <v>0.88200000000000001</v>
      </c>
      <c r="I336" s="156"/>
      <c r="L336" s="152"/>
      <c r="M336" s="157"/>
      <c r="T336" s="158"/>
      <c r="AT336" s="153" t="s">
        <v>226</v>
      </c>
      <c r="AU336" s="153" t="s">
        <v>236</v>
      </c>
      <c r="AV336" s="12" t="s">
        <v>79</v>
      </c>
      <c r="AW336" s="12" t="s">
        <v>31</v>
      </c>
      <c r="AX336" s="12" t="s">
        <v>69</v>
      </c>
      <c r="AY336" s="153" t="s">
        <v>212</v>
      </c>
    </row>
    <row r="337" spans="2:51" s="12" customFormat="1">
      <c r="B337" s="152"/>
      <c r="D337" s="150" t="s">
        <v>226</v>
      </c>
      <c r="E337" s="153" t="s">
        <v>19</v>
      </c>
      <c r="F337" s="154" t="s">
        <v>11945</v>
      </c>
      <c r="H337" s="155">
        <v>15.645</v>
      </c>
      <c r="I337" s="156"/>
      <c r="L337" s="152"/>
      <c r="M337" s="157"/>
      <c r="T337" s="158"/>
      <c r="AT337" s="153" t="s">
        <v>226</v>
      </c>
      <c r="AU337" s="153" t="s">
        <v>236</v>
      </c>
      <c r="AV337" s="12" t="s">
        <v>79</v>
      </c>
      <c r="AW337" s="12" t="s">
        <v>31</v>
      </c>
      <c r="AX337" s="12" t="s">
        <v>69</v>
      </c>
      <c r="AY337" s="153" t="s">
        <v>212</v>
      </c>
    </row>
    <row r="338" spans="2:51" s="12" customFormat="1">
      <c r="B338" s="152"/>
      <c r="D338" s="150" t="s">
        <v>226</v>
      </c>
      <c r="E338" s="153" t="s">
        <v>19</v>
      </c>
      <c r="F338" s="154" t="s">
        <v>11946</v>
      </c>
      <c r="H338" s="155">
        <v>61.792999999999999</v>
      </c>
      <c r="I338" s="156"/>
      <c r="L338" s="152"/>
      <c r="M338" s="157"/>
      <c r="T338" s="158"/>
      <c r="AT338" s="153" t="s">
        <v>226</v>
      </c>
      <c r="AU338" s="153" t="s">
        <v>236</v>
      </c>
      <c r="AV338" s="12" t="s">
        <v>79</v>
      </c>
      <c r="AW338" s="12" t="s">
        <v>31</v>
      </c>
      <c r="AX338" s="12" t="s">
        <v>69</v>
      </c>
      <c r="AY338" s="153" t="s">
        <v>212</v>
      </c>
    </row>
    <row r="339" spans="2:51" s="12" customFormat="1">
      <c r="B339" s="152"/>
      <c r="D339" s="150" t="s">
        <v>226</v>
      </c>
      <c r="E339" s="153" t="s">
        <v>19</v>
      </c>
      <c r="F339" s="154" t="s">
        <v>11947</v>
      </c>
      <c r="H339" s="155">
        <v>16.212</v>
      </c>
      <c r="I339" s="156"/>
      <c r="L339" s="152"/>
      <c r="M339" s="157"/>
      <c r="T339" s="158"/>
      <c r="AT339" s="153" t="s">
        <v>226</v>
      </c>
      <c r="AU339" s="153" t="s">
        <v>236</v>
      </c>
      <c r="AV339" s="12" t="s">
        <v>79</v>
      </c>
      <c r="AW339" s="12" t="s">
        <v>31</v>
      </c>
      <c r="AX339" s="12" t="s">
        <v>69</v>
      </c>
      <c r="AY339" s="153" t="s">
        <v>212</v>
      </c>
    </row>
    <row r="340" spans="2:51" s="12" customFormat="1">
      <c r="B340" s="152"/>
      <c r="D340" s="150" t="s">
        <v>226</v>
      </c>
      <c r="E340" s="153" t="s">
        <v>19</v>
      </c>
      <c r="F340" s="154" t="s">
        <v>11948</v>
      </c>
      <c r="H340" s="155">
        <v>67.094999999999999</v>
      </c>
      <c r="I340" s="156"/>
      <c r="L340" s="152"/>
      <c r="M340" s="157"/>
      <c r="T340" s="158"/>
      <c r="AT340" s="153" t="s">
        <v>226</v>
      </c>
      <c r="AU340" s="153" t="s">
        <v>236</v>
      </c>
      <c r="AV340" s="12" t="s">
        <v>79</v>
      </c>
      <c r="AW340" s="12" t="s">
        <v>31</v>
      </c>
      <c r="AX340" s="12" t="s">
        <v>69</v>
      </c>
      <c r="AY340" s="153" t="s">
        <v>212</v>
      </c>
    </row>
    <row r="341" spans="2:51" s="14" customFormat="1">
      <c r="B341" s="170"/>
      <c r="D341" s="150" t="s">
        <v>226</v>
      </c>
      <c r="E341" s="171" t="s">
        <v>19</v>
      </c>
      <c r="F341" s="172" t="s">
        <v>11877</v>
      </c>
      <c r="H341" s="171" t="s">
        <v>19</v>
      </c>
      <c r="I341" s="173"/>
      <c r="L341" s="170"/>
      <c r="M341" s="174"/>
      <c r="T341" s="175"/>
      <c r="AT341" s="171" t="s">
        <v>226</v>
      </c>
      <c r="AU341" s="171" t="s">
        <v>236</v>
      </c>
      <c r="AV341" s="14" t="s">
        <v>77</v>
      </c>
      <c r="AW341" s="14" t="s">
        <v>31</v>
      </c>
      <c r="AX341" s="14" t="s">
        <v>69</v>
      </c>
      <c r="AY341" s="171" t="s">
        <v>212</v>
      </c>
    </row>
    <row r="342" spans="2:51" s="12" customFormat="1">
      <c r="B342" s="152"/>
      <c r="D342" s="150" t="s">
        <v>226</v>
      </c>
      <c r="E342" s="153" t="s">
        <v>19</v>
      </c>
      <c r="F342" s="154" t="s">
        <v>11949</v>
      </c>
      <c r="H342" s="155">
        <v>15.829000000000001</v>
      </c>
      <c r="I342" s="156"/>
      <c r="L342" s="152"/>
      <c r="M342" s="157"/>
      <c r="T342" s="158"/>
      <c r="AT342" s="153" t="s">
        <v>226</v>
      </c>
      <c r="AU342" s="153" t="s">
        <v>236</v>
      </c>
      <c r="AV342" s="12" t="s">
        <v>79</v>
      </c>
      <c r="AW342" s="12" t="s">
        <v>31</v>
      </c>
      <c r="AX342" s="12" t="s">
        <v>69</v>
      </c>
      <c r="AY342" s="153" t="s">
        <v>212</v>
      </c>
    </row>
    <row r="343" spans="2:51" s="12" customFormat="1">
      <c r="B343" s="152"/>
      <c r="D343" s="150" t="s">
        <v>226</v>
      </c>
      <c r="E343" s="153" t="s">
        <v>19</v>
      </c>
      <c r="F343" s="154" t="s">
        <v>11950</v>
      </c>
      <c r="H343" s="155">
        <v>2.2469999999999999</v>
      </c>
      <c r="I343" s="156"/>
      <c r="L343" s="152"/>
      <c r="M343" s="157"/>
      <c r="T343" s="158"/>
      <c r="AT343" s="153" t="s">
        <v>226</v>
      </c>
      <c r="AU343" s="153" t="s">
        <v>236</v>
      </c>
      <c r="AV343" s="12" t="s">
        <v>79</v>
      </c>
      <c r="AW343" s="12" t="s">
        <v>31</v>
      </c>
      <c r="AX343" s="12" t="s">
        <v>69</v>
      </c>
      <c r="AY343" s="153" t="s">
        <v>212</v>
      </c>
    </row>
    <row r="344" spans="2:51" s="12" customFormat="1">
      <c r="B344" s="152"/>
      <c r="D344" s="150" t="s">
        <v>226</v>
      </c>
      <c r="E344" s="153" t="s">
        <v>19</v>
      </c>
      <c r="F344" s="154" t="s">
        <v>11951</v>
      </c>
      <c r="H344" s="155">
        <v>61.73</v>
      </c>
      <c r="I344" s="156"/>
      <c r="L344" s="152"/>
      <c r="M344" s="157"/>
      <c r="T344" s="158"/>
      <c r="AT344" s="153" t="s">
        <v>226</v>
      </c>
      <c r="AU344" s="153" t="s">
        <v>236</v>
      </c>
      <c r="AV344" s="12" t="s">
        <v>79</v>
      </c>
      <c r="AW344" s="12" t="s">
        <v>31</v>
      </c>
      <c r="AX344" s="12" t="s">
        <v>69</v>
      </c>
      <c r="AY344" s="153" t="s">
        <v>212</v>
      </c>
    </row>
    <row r="345" spans="2:51" s="12" customFormat="1">
      <c r="B345" s="152"/>
      <c r="D345" s="150" t="s">
        <v>226</v>
      </c>
      <c r="E345" s="153" t="s">
        <v>19</v>
      </c>
      <c r="F345" s="154" t="s">
        <v>11952</v>
      </c>
      <c r="H345" s="155">
        <v>20.327999999999999</v>
      </c>
      <c r="I345" s="156"/>
      <c r="L345" s="152"/>
      <c r="M345" s="157"/>
      <c r="T345" s="158"/>
      <c r="AT345" s="153" t="s">
        <v>226</v>
      </c>
      <c r="AU345" s="153" t="s">
        <v>236</v>
      </c>
      <c r="AV345" s="12" t="s">
        <v>79</v>
      </c>
      <c r="AW345" s="12" t="s">
        <v>31</v>
      </c>
      <c r="AX345" s="12" t="s">
        <v>69</v>
      </c>
      <c r="AY345" s="153" t="s">
        <v>212</v>
      </c>
    </row>
    <row r="346" spans="2:51" s="12" customFormat="1">
      <c r="B346" s="152"/>
      <c r="D346" s="150" t="s">
        <v>226</v>
      </c>
      <c r="E346" s="153" t="s">
        <v>19</v>
      </c>
      <c r="F346" s="154" t="s">
        <v>11953</v>
      </c>
      <c r="H346" s="155">
        <v>25.577999999999999</v>
      </c>
      <c r="I346" s="156"/>
      <c r="L346" s="152"/>
      <c r="M346" s="157"/>
      <c r="T346" s="158"/>
      <c r="AT346" s="153" t="s">
        <v>226</v>
      </c>
      <c r="AU346" s="153" t="s">
        <v>236</v>
      </c>
      <c r="AV346" s="12" t="s">
        <v>79</v>
      </c>
      <c r="AW346" s="12" t="s">
        <v>31</v>
      </c>
      <c r="AX346" s="12" t="s">
        <v>69</v>
      </c>
      <c r="AY346" s="153" t="s">
        <v>212</v>
      </c>
    </row>
    <row r="347" spans="2:51" s="14" customFormat="1">
      <c r="B347" s="170"/>
      <c r="D347" s="150" t="s">
        <v>226</v>
      </c>
      <c r="E347" s="171" t="s">
        <v>19</v>
      </c>
      <c r="F347" s="172" t="s">
        <v>11883</v>
      </c>
      <c r="H347" s="171" t="s">
        <v>19</v>
      </c>
      <c r="I347" s="173"/>
      <c r="L347" s="170"/>
      <c r="M347" s="174"/>
      <c r="T347" s="175"/>
      <c r="AT347" s="171" t="s">
        <v>226</v>
      </c>
      <c r="AU347" s="171" t="s">
        <v>236</v>
      </c>
      <c r="AV347" s="14" t="s">
        <v>77</v>
      </c>
      <c r="AW347" s="14" t="s">
        <v>31</v>
      </c>
      <c r="AX347" s="14" t="s">
        <v>69</v>
      </c>
      <c r="AY347" s="171" t="s">
        <v>212</v>
      </c>
    </row>
    <row r="348" spans="2:51" s="12" customFormat="1">
      <c r="B348" s="152"/>
      <c r="D348" s="150" t="s">
        <v>226</v>
      </c>
      <c r="E348" s="153" t="s">
        <v>19</v>
      </c>
      <c r="F348" s="154" t="s">
        <v>11954</v>
      </c>
      <c r="H348" s="155">
        <v>17.588000000000001</v>
      </c>
      <c r="I348" s="156"/>
      <c r="L348" s="152"/>
      <c r="M348" s="157"/>
      <c r="T348" s="158"/>
      <c r="AT348" s="153" t="s">
        <v>226</v>
      </c>
      <c r="AU348" s="153" t="s">
        <v>236</v>
      </c>
      <c r="AV348" s="12" t="s">
        <v>79</v>
      </c>
      <c r="AW348" s="12" t="s">
        <v>31</v>
      </c>
      <c r="AX348" s="12" t="s">
        <v>69</v>
      </c>
      <c r="AY348" s="153" t="s">
        <v>212</v>
      </c>
    </row>
    <row r="349" spans="2:51" s="12" customFormat="1">
      <c r="B349" s="152"/>
      <c r="D349" s="150" t="s">
        <v>226</v>
      </c>
      <c r="E349" s="153" t="s">
        <v>19</v>
      </c>
      <c r="F349" s="154" t="s">
        <v>11955</v>
      </c>
      <c r="H349" s="155">
        <v>7.56</v>
      </c>
      <c r="I349" s="156"/>
      <c r="L349" s="152"/>
      <c r="M349" s="157"/>
      <c r="T349" s="158"/>
      <c r="AT349" s="153" t="s">
        <v>226</v>
      </c>
      <c r="AU349" s="153" t="s">
        <v>236</v>
      </c>
      <c r="AV349" s="12" t="s">
        <v>79</v>
      </c>
      <c r="AW349" s="12" t="s">
        <v>31</v>
      </c>
      <c r="AX349" s="12" t="s">
        <v>69</v>
      </c>
      <c r="AY349" s="153" t="s">
        <v>212</v>
      </c>
    </row>
    <row r="350" spans="2:51" s="12" customFormat="1">
      <c r="B350" s="152"/>
      <c r="D350" s="150" t="s">
        <v>226</v>
      </c>
      <c r="E350" s="153" t="s">
        <v>19</v>
      </c>
      <c r="F350" s="154" t="s">
        <v>11956</v>
      </c>
      <c r="H350" s="155">
        <v>93.66</v>
      </c>
      <c r="I350" s="156"/>
      <c r="L350" s="152"/>
      <c r="M350" s="157"/>
      <c r="T350" s="158"/>
      <c r="AT350" s="153" t="s">
        <v>226</v>
      </c>
      <c r="AU350" s="153" t="s">
        <v>236</v>
      </c>
      <c r="AV350" s="12" t="s">
        <v>79</v>
      </c>
      <c r="AW350" s="12" t="s">
        <v>31</v>
      </c>
      <c r="AX350" s="12" t="s">
        <v>69</v>
      </c>
      <c r="AY350" s="153" t="s">
        <v>212</v>
      </c>
    </row>
    <row r="351" spans="2:51" s="12" customFormat="1">
      <c r="B351" s="152"/>
      <c r="D351" s="150" t="s">
        <v>226</v>
      </c>
      <c r="E351" s="153" t="s">
        <v>19</v>
      </c>
      <c r="F351" s="154" t="s">
        <v>11957</v>
      </c>
      <c r="H351" s="155">
        <v>4.3369999999999997</v>
      </c>
      <c r="I351" s="156"/>
      <c r="L351" s="152"/>
      <c r="M351" s="157"/>
      <c r="T351" s="158"/>
      <c r="AT351" s="153" t="s">
        <v>226</v>
      </c>
      <c r="AU351" s="153" t="s">
        <v>236</v>
      </c>
      <c r="AV351" s="12" t="s">
        <v>79</v>
      </c>
      <c r="AW351" s="12" t="s">
        <v>31</v>
      </c>
      <c r="AX351" s="12" t="s">
        <v>69</v>
      </c>
      <c r="AY351" s="153" t="s">
        <v>212</v>
      </c>
    </row>
    <row r="352" spans="2:51" s="12" customFormat="1">
      <c r="B352" s="152"/>
      <c r="D352" s="150" t="s">
        <v>226</v>
      </c>
      <c r="E352" s="153" t="s">
        <v>19</v>
      </c>
      <c r="F352" s="154" t="s">
        <v>11958</v>
      </c>
      <c r="H352" s="155">
        <v>46.031999999999996</v>
      </c>
      <c r="I352" s="156"/>
      <c r="L352" s="152"/>
      <c r="M352" s="157"/>
      <c r="T352" s="158"/>
      <c r="AT352" s="153" t="s">
        <v>226</v>
      </c>
      <c r="AU352" s="153" t="s">
        <v>236</v>
      </c>
      <c r="AV352" s="12" t="s">
        <v>79</v>
      </c>
      <c r="AW352" s="12" t="s">
        <v>31</v>
      </c>
      <c r="AX352" s="12" t="s">
        <v>69</v>
      </c>
      <c r="AY352" s="153" t="s">
        <v>212</v>
      </c>
    </row>
    <row r="353" spans="2:51" s="14" customFormat="1">
      <c r="B353" s="170"/>
      <c r="D353" s="150" t="s">
        <v>226</v>
      </c>
      <c r="E353" s="171" t="s">
        <v>19</v>
      </c>
      <c r="F353" s="172" t="s">
        <v>11886</v>
      </c>
      <c r="H353" s="171" t="s">
        <v>19</v>
      </c>
      <c r="I353" s="173"/>
      <c r="L353" s="170"/>
      <c r="M353" s="174"/>
      <c r="T353" s="175"/>
      <c r="AT353" s="171" t="s">
        <v>226</v>
      </c>
      <c r="AU353" s="171" t="s">
        <v>236</v>
      </c>
      <c r="AV353" s="14" t="s">
        <v>77</v>
      </c>
      <c r="AW353" s="14" t="s">
        <v>31</v>
      </c>
      <c r="AX353" s="14" t="s">
        <v>69</v>
      </c>
      <c r="AY353" s="171" t="s">
        <v>212</v>
      </c>
    </row>
    <row r="354" spans="2:51" s="12" customFormat="1">
      <c r="B354" s="152"/>
      <c r="D354" s="150" t="s">
        <v>226</v>
      </c>
      <c r="E354" s="153" t="s">
        <v>19</v>
      </c>
      <c r="F354" s="154" t="s">
        <v>11959</v>
      </c>
      <c r="H354" s="155">
        <v>13.766</v>
      </c>
      <c r="I354" s="156"/>
      <c r="L354" s="152"/>
      <c r="M354" s="157"/>
      <c r="T354" s="158"/>
      <c r="AT354" s="153" t="s">
        <v>226</v>
      </c>
      <c r="AU354" s="153" t="s">
        <v>236</v>
      </c>
      <c r="AV354" s="12" t="s">
        <v>79</v>
      </c>
      <c r="AW354" s="12" t="s">
        <v>31</v>
      </c>
      <c r="AX354" s="12" t="s">
        <v>69</v>
      </c>
      <c r="AY354" s="153" t="s">
        <v>212</v>
      </c>
    </row>
    <row r="355" spans="2:51" s="12" customFormat="1">
      <c r="B355" s="152"/>
      <c r="D355" s="150" t="s">
        <v>226</v>
      </c>
      <c r="E355" s="153" t="s">
        <v>19</v>
      </c>
      <c r="F355" s="154" t="s">
        <v>11960</v>
      </c>
      <c r="H355" s="155">
        <v>4.3369999999999997</v>
      </c>
      <c r="I355" s="156"/>
      <c r="L355" s="152"/>
      <c r="M355" s="157"/>
      <c r="T355" s="158"/>
      <c r="AT355" s="153" t="s">
        <v>226</v>
      </c>
      <c r="AU355" s="153" t="s">
        <v>236</v>
      </c>
      <c r="AV355" s="12" t="s">
        <v>79</v>
      </c>
      <c r="AW355" s="12" t="s">
        <v>31</v>
      </c>
      <c r="AX355" s="12" t="s">
        <v>69</v>
      </c>
      <c r="AY355" s="153" t="s">
        <v>212</v>
      </c>
    </row>
    <row r="356" spans="2:51" s="12" customFormat="1">
      <c r="B356" s="152"/>
      <c r="D356" s="150" t="s">
        <v>226</v>
      </c>
      <c r="E356" s="153" t="s">
        <v>19</v>
      </c>
      <c r="F356" s="154" t="s">
        <v>11961</v>
      </c>
      <c r="H356" s="155">
        <v>53.393000000000001</v>
      </c>
      <c r="I356" s="156"/>
      <c r="L356" s="152"/>
      <c r="M356" s="157"/>
      <c r="T356" s="158"/>
      <c r="AT356" s="153" t="s">
        <v>226</v>
      </c>
      <c r="AU356" s="153" t="s">
        <v>236</v>
      </c>
      <c r="AV356" s="12" t="s">
        <v>79</v>
      </c>
      <c r="AW356" s="12" t="s">
        <v>31</v>
      </c>
      <c r="AX356" s="12" t="s">
        <v>69</v>
      </c>
      <c r="AY356" s="153" t="s">
        <v>212</v>
      </c>
    </row>
    <row r="357" spans="2:51" s="12" customFormat="1">
      <c r="B357" s="152"/>
      <c r="D357" s="150" t="s">
        <v>226</v>
      </c>
      <c r="E357" s="153" t="s">
        <v>19</v>
      </c>
      <c r="F357" s="154" t="s">
        <v>11962</v>
      </c>
      <c r="H357" s="155">
        <v>4.5570000000000004</v>
      </c>
      <c r="I357" s="156"/>
      <c r="L357" s="152"/>
      <c r="M357" s="157"/>
      <c r="T357" s="158"/>
      <c r="AT357" s="153" t="s">
        <v>226</v>
      </c>
      <c r="AU357" s="153" t="s">
        <v>236</v>
      </c>
      <c r="AV357" s="12" t="s">
        <v>79</v>
      </c>
      <c r="AW357" s="12" t="s">
        <v>31</v>
      </c>
      <c r="AX357" s="12" t="s">
        <v>69</v>
      </c>
      <c r="AY357" s="153" t="s">
        <v>212</v>
      </c>
    </row>
    <row r="358" spans="2:51" s="12" customFormat="1">
      <c r="B358" s="152"/>
      <c r="D358" s="150" t="s">
        <v>226</v>
      </c>
      <c r="E358" s="153" t="s">
        <v>19</v>
      </c>
      <c r="F358" s="154" t="s">
        <v>11963</v>
      </c>
      <c r="H358" s="155">
        <v>51.755000000000003</v>
      </c>
      <c r="I358" s="156"/>
      <c r="L358" s="152"/>
      <c r="M358" s="157"/>
      <c r="T358" s="158"/>
      <c r="AT358" s="153" t="s">
        <v>226</v>
      </c>
      <c r="AU358" s="153" t="s">
        <v>236</v>
      </c>
      <c r="AV358" s="12" t="s">
        <v>79</v>
      </c>
      <c r="AW358" s="12" t="s">
        <v>31</v>
      </c>
      <c r="AX358" s="12" t="s">
        <v>69</v>
      </c>
      <c r="AY358" s="153" t="s">
        <v>212</v>
      </c>
    </row>
    <row r="359" spans="2:51" s="14" customFormat="1">
      <c r="B359" s="170"/>
      <c r="D359" s="150" t="s">
        <v>226</v>
      </c>
      <c r="E359" s="171" t="s">
        <v>19</v>
      </c>
      <c r="F359" s="172" t="s">
        <v>11889</v>
      </c>
      <c r="H359" s="171" t="s">
        <v>19</v>
      </c>
      <c r="I359" s="173"/>
      <c r="L359" s="170"/>
      <c r="M359" s="174"/>
      <c r="T359" s="175"/>
      <c r="AT359" s="171" t="s">
        <v>226</v>
      </c>
      <c r="AU359" s="171" t="s">
        <v>236</v>
      </c>
      <c r="AV359" s="14" t="s">
        <v>77</v>
      </c>
      <c r="AW359" s="14" t="s">
        <v>31</v>
      </c>
      <c r="AX359" s="14" t="s">
        <v>69</v>
      </c>
      <c r="AY359" s="171" t="s">
        <v>212</v>
      </c>
    </row>
    <row r="360" spans="2:51" s="12" customFormat="1">
      <c r="B360" s="152"/>
      <c r="D360" s="150" t="s">
        <v>226</v>
      </c>
      <c r="E360" s="153" t="s">
        <v>19</v>
      </c>
      <c r="F360" s="154" t="s">
        <v>11964</v>
      </c>
      <c r="H360" s="155">
        <v>53.487000000000002</v>
      </c>
      <c r="I360" s="156"/>
      <c r="L360" s="152"/>
      <c r="M360" s="157"/>
      <c r="T360" s="158"/>
      <c r="AT360" s="153" t="s">
        <v>226</v>
      </c>
      <c r="AU360" s="153" t="s">
        <v>236</v>
      </c>
      <c r="AV360" s="12" t="s">
        <v>79</v>
      </c>
      <c r="AW360" s="12" t="s">
        <v>31</v>
      </c>
      <c r="AX360" s="12" t="s">
        <v>69</v>
      </c>
      <c r="AY360" s="153" t="s">
        <v>212</v>
      </c>
    </row>
    <row r="361" spans="2:51" s="12" customFormat="1">
      <c r="B361" s="152"/>
      <c r="D361" s="150" t="s">
        <v>226</v>
      </c>
      <c r="E361" s="153" t="s">
        <v>19</v>
      </c>
      <c r="F361" s="154" t="s">
        <v>11965</v>
      </c>
      <c r="H361" s="155">
        <v>46.472999999999999</v>
      </c>
      <c r="I361" s="156"/>
      <c r="L361" s="152"/>
      <c r="M361" s="157"/>
      <c r="T361" s="158"/>
      <c r="AT361" s="153" t="s">
        <v>226</v>
      </c>
      <c r="AU361" s="153" t="s">
        <v>236</v>
      </c>
      <c r="AV361" s="12" t="s">
        <v>79</v>
      </c>
      <c r="AW361" s="12" t="s">
        <v>31</v>
      </c>
      <c r="AX361" s="12" t="s">
        <v>69</v>
      </c>
      <c r="AY361" s="153" t="s">
        <v>212</v>
      </c>
    </row>
    <row r="362" spans="2:51" s="12" customFormat="1">
      <c r="B362" s="152"/>
      <c r="D362" s="150" t="s">
        <v>226</v>
      </c>
      <c r="E362" s="153" t="s">
        <v>19</v>
      </c>
      <c r="F362" s="154" t="s">
        <v>11966</v>
      </c>
      <c r="H362" s="155">
        <v>26.387</v>
      </c>
      <c r="I362" s="156"/>
      <c r="L362" s="152"/>
      <c r="M362" s="157"/>
      <c r="T362" s="158"/>
      <c r="AT362" s="153" t="s">
        <v>226</v>
      </c>
      <c r="AU362" s="153" t="s">
        <v>236</v>
      </c>
      <c r="AV362" s="12" t="s">
        <v>79</v>
      </c>
      <c r="AW362" s="12" t="s">
        <v>31</v>
      </c>
      <c r="AX362" s="12" t="s">
        <v>69</v>
      </c>
      <c r="AY362" s="153" t="s">
        <v>212</v>
      </c>
    </row>
    <row r="363" spans="2:51" s="12" customFormat="1">
      <c r="B363" s="152"/>
      <c r="D363" s="150" t="s">
        <v>226</v>
      </c>
      <c r="E363" s="153" t="s">
        <v>19</v>
      </c>
      <c r="F363" s="154" t="s">
        <v>11967</v>
      </c>
      <c r="H363" s="155">
        <v>21.158000000000001</v>
      </c>
      <c r="I363" s="156"/>
      <c r="L363" s="152"/>
      <c r="M363" s="157"/>
      <c r="T363" s="158"/>
      <c r="AT363" s="153" t="s">
        <v>226</v>
      </c>
      <c r="AU363" s="153" t="s">
        <v>236</v>
      </c>
      <c r="AV363" s="12" t="s">
        <v>79</v>
      </c>
      <c r="AW363" s="12" t="s">
        <v>31</v>
      </c>
      <c r="AX363" s="12" t="s">
        <v>69</v>
      </c>
      <c r="AY363" s="153" t="s">
        <v>212</v>
      </c>
    </row>
    <row r="364" spans="2:51" s="15" customFormat="1">
      <c r="B364" s="176"/>
      <c r="D364" s="150" t="s">
        <v>226</v>
      </c>
      <c r="E364" s="177" t="s">
        <v>19</v>
      </c>
      <c r="F364" s="178" t="s">
        <v>455</v>
      </c>
      <c r="H364" s="179">
        <v>1199.9839999999999</v>
      </c>
      <c r="I364" s="180"/>
      <c r="L364" s="176"/>
      <c r="M364" s="181"/>
      <c r="T364" s="182"/>
      <c r="AT364" s="177" t="s">
        <v>226</v>
      </c>
      <c r="AU364" s="177" t="s">
        <v>236</v>
      </c>
      <c r="AV364" s="15" t="s">
        <v>236</v>
      </c>
      <c r="AW364" s="15" t="s">
        <v>31</v>
      </c>
      <c r="AX364" s="15" t="s">
        <v>69</v>
      </c>
      <c r="AY364" s="177" t="s">
        <v>212</v>
      </c>
    </row>
    <row r="365" spans="2:51" s="14" customFormat="1">
      <c r="B365" s="170"/>
      <c r="D365" s="150" t="s">
        <v>226</v>
      </c>
      <c r="E365" s="171" t="s">
        <v>19</v>
      </c>
      <c r="F365" s="172" t="s">
        <v>11891</v>
      </c>
      <c r="H365" s="171" t="s">
        <v>19</v>
      </c>
      <c r="I365" s="173"/>
      <c r="L365" s="170"/>
      <c r="M365" s="174"/>
      <c r="T365" s="175"/>
      <c r="AT365" s="171" t="s">
        <v>226</v>
      </c>
      <c r="AU365" s="171" t="s">
        <v>236</v>
      </c>
      <c r="AV365" s="14" t="s">
        <v>77</v>
      </c>
      <c r="AW365" s="14" t="s">
        <v>31</v>
      </c>
      <c r="AX365" s="14" t="s">
        <v>69</v>
      </c>
      <c r="AY365" s="171" t="s">
        <v>212</v>
      </c>
    </row>
    <row r="366" spans="2:51" s="14" customFormat="1">
      <c r="B366" s="170"/>
      <c r="D366" s="150" t="s">
        <v>226</v>
      </c>
      <c r="E366" s="171" t="s">
        <v>19</v>
      </c>
      <c r="F366" s="172" t="s">
        <v>11861</v>
      </c>
      <c r="H366" s="171" t="s">
        <v>19</v>
      </c>
      <c r="I366" s="173"/>
      <c r="L366" s="170"/>
      <c r="M366" s="174"/>
      <c r="T366" s="175"/>
      <c r="AT366" s="171" t="s">
        <v>226</v>
      </c>
      <c r="AU366" s="171" t="s">
        <v>236</v>
      </c>
      <c r="AV366" s="14" t="s">
        <v>77</v>
      </c>
      <c r="AW366" s="14" t="s">
        <v>31</v>
      </c>
      <c r="AX366" s="14" t="s">
        <v>69</v>
      </c>
      <c r="AY366" s="171" t="s">
        <v>212</v>
      </c>
    </row>
    <row r="367" spans="2:51" s="12" customFormat="1">
      <c r="B367" s="152"/>
      <c r="D367" s="150" t="s">
        <v>226</v>
      </c>
      <c r="E367" s="153" t="s">
        <v>19</v>
      </c>
      <c r="F367" s="154" t="s">
        <v>11968</v>
      </c>
      <c r="H367" s="155">
        <v>1.155</v>
      </c>
      <c r="I367" s="156"/>
      <c r="L367" s="152"/>
      <c r="M367" s="157"/>
      <c r="T367" s="158"/>
      <c r="AT367" s="153" t="s">
        <v>226</v>
      </c>
      <c r="AU367" s="153" t="s">
        <v>236</v>
      </c>
      <c r="AV367" s="12" t="s">
        <v>79</v>
      </c>
      <c r="AW367" s="12" t="s">
        <v>31</v>
      </c>
      <c r="AX367" s="12" t="s">
        <v>69</v>
      </c>
      <c r="AY367" s="153" t="s">
        <v>212</v>
      </c>
    </row>
    <row r="368" spans="2:51" s="14" customFormat="1">
      <c r="B368" s="170"/>
      <c r="D368" s="150" t="s">
        <v>226</v>
      </c>
      <c r="E368" s="171" t="s">
        <v>19</v>
      </c>
      <c r="F368" s="172" t="s">
        <v>11900</v>
      </c>
      <c r="H368" s="171" t="s">
        <v>19</v>
      </c>
      <c r="I368" s="173"/>
      <c r="L368" s="170"/>
      <c r="M368" s="174"/>
      <c r="T368" s="175"/>
      <c r="AT368" s="171" t="s">
        <v>226</v>
      </c>
      <c r="AU368" s="171" t="s">
        <v>236</v>
      </c>
      <c r="AV368" s="14" t="s">
        <v>77</v>
      </c>
      <c r="AW368" s="14" t="s">
        <v>31</v>
      </c>
      <c r="AX368" s="14" t="s">
        <v>69</v>
      </c>
      <c r="AY368" s="171" t="s">
        <v>212</v>
      </c>
    </row>
    <row r="369" spans="2:51" s="12" customFormat="1">
      <c r="B369" s="152"/>
      <c r="D369" s="150" t="s">
        <v>226</v>
      </c>
      <c r="E369" s="153" t="s">
        <v>19</v>
      </c>
      <c r="F369" s="154" t="s">
        <v>11969</v>
      </c>
      <c r="H369" s="155">
        <v>4.7249999999999996</v>
      </c>
      <c r="I369" s="156"/>
      <c r="L369" s="152"/>
      <c r="M369" s="157"/>
      <c r="T369" s="158"/>
      <c r="AT369" s="153" t="s">
        <v>226</v>
      </c>
      <c r="AU369" s="153" t="s">
        <v>236</v>
      </c>
      <c r="AV369" s="12" t="s">
        <v>79</v>
      </c>
      <c r="AW369" s="12" t="s">
        <v>31</v>
      </c>
      <c r="AX369" s="12" t="s">
        <v>69</v>
      </c>
      <c r="AY369" s="153" t="s">
        <v>212</v>
      </c>
    </row>
    <row r="370" spans="2:51" s="14" customFormat="1">
      <c r="B370" s="170"/>
      <c r="D370" s="150" t="s">
        <v>226</v>
      </c>
      <c r="E370" s="171" t="s">
        <v>19</v>
      </c>
      <c r="F370" s="172" t="s">
        <v>11970</v>
      </c>
      <c r="H370" s="171" t="s">
        <v>19</v>
      </c>
      <c r="I370" s="173"/>
      <c r="L370" s="170"/>
      <c r="M370" s="174"/>
      <c r="T370" s="175"/>
      <c r="AT370" s="171" t="s">
        <v>226</v>
      </c>
      <c r="AU370" s="171" t="s">
        <v>236</v>
      </c>
      <c r="AV370" s="14" t="s">
        <v>77</v>
      </c>
      <c r="AW370" s="14" t="s">
        <v>31</v>
      </c>
      <c r="AX370" s="14" t="s">
        <v>69</v>
      </c>
      <c r="AY370" s="171" t="s">
        <v>212</v>
      </c>
    </row>
    <row r="371" spans="2:51" s="12" customFormat="1">
      <c r="B371" s="152"/>
      <c r="D371" s="150" t="s">
        <v>226</v>
      </c>
      <c r="E371" s="153" t="s">
        <v>19</v>
      </c>
      <c r="F371" s="154" t="s">
        <v>11971</v>
      </c>
      <c r="H371" s="155">
        <v>4.1580000000000004</v>
      </c>
      <c r="I371" s="156"/>
      <c r="L371" s="152"/>
      <c r="M371" s="157"/>
      <c r="T371" s="158"/>
      <c r="AT371" s="153" t="s">
        <v>226</v>
      </c>
      <c r="AU371" s="153" t="s">
        <v>236</v>
      </c>
      <c r="AV371" s="12" t="s">
        <v>79</v>
      </c>
      <c r="AW371" s="12" t="s">
        <v>31</v>
      </c>
      <c r="AX371" s="12" t="s">
        <v>69</v>
      </c>
      <c r="AY371" s="153" t="s">
        <v>212</v>
      </c>
    </row>
    <row r="372" spans="2:51" s="12" customFormat="1">
      <c r="B372" s="152"/>
      <c r="D372" s="150" t="s">
        <v>226</v>
      </c>
      <c r="E372" s="153" t="s">
        <v>19</v>
      </c>
      <c r="F372" s="154" t="s">
        <v>11950</v>
      </c>
      <c r="H372" s="155">
        <v>2.2469999999999999</v>
      </c>
      <c r="I372" s="156"/>
      <c r="L372" s="152"/>
      <c r="M372" s="157"/>
      <c r="T372" s="158"/>
      <c r="AT372" s="153" t="s">
        <v>226</v>
      </c>
      <c r="AU372" s="153" t="s">
        <v>236</v>
      </c>
      <c r="AV372" s="12" t="s">
        <v>79</v>
      </c>
      <c r="AW372" s="12" t="s">
        <v>31</v>
      </c>
      <c r="AX372" s="12" t="s">
        <v>69</v>
      </c>
      <c r="AY372" s="153" t="s">
        <v>212</v>
      </c>
    </row>
    <row r="373" spans="2:51" s="12" customFormat="1">
      <c r="B373" s="152"/>
      <c r="D373" s="150" t="s">
        <v>226</v>
      </c>
      <c r="E373" s="153" t="s">
        <v>19</v>
      </c>
      <c r="F373" s="154" t="s">
        <v>11972</v>
      </c>
      <c r="H373" s="155">
        <v>1.355</v>
      </c>
      <c r="I373" s="156"/>
      <c r="L373" s="152"/>
      <c r="M373" s="157"/>
      <c r="T373" s="158"/>
      <c r="AT373" s="153" t="s">
        <v>226</v>
      </c>
      <c r="AU373" s="153" t="s">
        <v>236</v>
      </c>
      <c r="AV373" s="12" t="s">
        <v>79</v>
      </c>
      <c r="AW373" s="12" t="s">
        <v>31</v>
      </c>
      <c r="AX373" s="12" t="s">
        <v>69</v>
      </c>
      <c r="AY373" s="153" t="s">
        <v>212</v>
      </c>
    </row>
    <row r="374" spans="2:51" s="14" customFormat="1">
      <c r="B374" s="170"/>
      <c r="D374" s="150" t="s">
        <v>226</v>
      </c>
      <c r="E374" s="171" t="s">
        <v>19</v>
      </c>
      <c r="F374" s="172" t="s">
        <v>11883</v>
      </c>
      <c r="H374" s="171" t="s">
        <v>19</v>
      </c>
      <c r="I374" s="173"/>
      <c r="L374" s="170"/>
      <c r="M374" s="174"/>
      <c r="T374" s="175"/>
      <c r="AT374" s="171" t="s">
        <v>226</v>
      </c>
      <c r="AU374" s="171" t="s">
        <v>236</v>
      </c>
      <c r="AV374" s="14" t="s">
        <v>77</v>
      </c>
      <c r="AW374" s="14" t="s">
        <v>31</v>
      </c>
      <c r="AX374" s="14" t="s">
        <v>69</v>
      </c>
      <c r="AY374" s="171" t="s">
        <v>212</v>
      </c>
    </row>
    <row r="375" spans="2:51" s="12" customFormat="1">
      <c r="B375" s="152"/>
      <c r="D375" s="150" t="s">
        <v>226</v>
      </c>
      <c r="E375" s="153" t="s">
        <v>19</v>
      </c>
      <c r="F375" s="154" t="s">
        <v>11973</v>
      </c>
      <c r="H375" s="155">
        <v>5.1870000000000003</v>
      </c>
      <c r="I375" s="156"/>
      <c r="L375" s="152"/>
      <c r="M375" s="157"/>
      <c r="T375" s="158"/>
      <c r="AT375" s="153" t="s">
        <v>226</v>
      </c>
      <c r="AU375" s="153" t="s">
        <v>236</v>
      </c>
      <c r="AV375" s="12" t="s">
        <v>79</v>
      </c>
      <c r="AW375" s="12" t="s">
        <v>31</v>
      </c>
      <c r="AX375" s="12" t="s">
        <v>69</v>
      </c>
      <c r="AY375" s="153" t="s">
        <v>212</v>
      </c>
    </row>
    <row r="376" spans="2:51" s="12" customFormat="1">
      <c r="B376" s="152"/>
      <c r="D376" s="150" t="s">
        <v>226</v>
      </c>
      <c r="E376" s="153" t="s">
        <v>19</v>
      </c>
      <c r="F376" s="154" t="s">
        <v>11974</v>
      </c>
      <c r="H376" s="155">
        <v>11.654999999999999</v>
      </c>
      <c r="I376" s="156"/>
      <c r="L376" s="152"/>
      <c r="M376" s="157"/>
      <c r="T376" s="158"/>
      <c r="AT376" s="153" t="s">
        <v>226</v>
      </c>
      <c r="AU376" s="153" t="s">
        <v>236</v>
      </c>
      <c r="AV376" s="12" t="s">
        <v>79</v>
      </c>
      <c r="AW376" s="12" t="s">
        <v>31</v>
      </c>
      <c r="AX376" s="12" t="s">
        <v>69</v>
      </c>
      <c r="AY376" s="153" t="s">
        <v>212</v>
      </c>
    </row>
    <row r="377" spans="2:51" s="12" customFormat="1">
      <c r="B377" s="152"/>
      <c r="D377" s="150" t="s">
        <v>226</v>
      </c>
      <c r="E377" s="153" t="s">
        <v>19</v>
      </c>
      <c r="F377" s="154" t="s">
        <v>11975</v>
      </c>
      <c r="H377" s="155">
        <v>18.175999999999998</v>
      </c>
      <c r="I377" s="156"/>
      <c r="L377" s="152"/>
      <c r="M377" s="157"/>
      <c r="T377" s="158"/>
      <c r="AT377" s="153" t="s">
        <v>226</v>
      </c>
      <c r="AU377" s="153" t="s">
        <v>236</v>
      </c>
      <c r="AV377" s="12" t="s">
        <v>79</v>
      </c>
      <c r="AW377" s="12" t="s">
        <v>31</v>
      </c>
      <c r="AX377" s="12" t="s">
        <v>69</v>
      </c>
      <c r="AY377" s="153" t="s">
        <v>212</v>
      </c>
    </row>
    <row r="378" spans="2:51" s="14" customFormat="1">
      <c r="B378" s="170"/>
      <c r="D378" s="150" t="s">
        <v>226</v>
      </c>
      <c r="E378" s="171" t="s">
        <v>19</v>
      </c>
      <c r="F378" s="172" t="s">
        <v>11886</v>
      </c>
      <c r="H378" s="171" t="s">
        <v>19</v>
      </c>
      <c r="I378" s="173"/>
      <c r="L378" s="170"/>
      <c r="M378" s="174"/>
      <c r="T378" s="175"/>
      <c r="AT378" s="171" t="s">
        <v>226</v>
      </c>
      <c r="AU378" s="171" t="s">
        <v>236</v>
      </c>
      <c r="AV378" s="14" t="s">
        <v>77</v>
      </c>
      <c r="AW378" s="14" t="s">
        <v>31</v>
      </c>
      <c r="AX378" s="14" t="s">
        <v>69</v>
      </c>
      <c r="AY378" s="171" t="s">
        <v>212</v>
      </c>
    </row>
    <row r="379" spans="2:51" s="12" customFormat="1">
      <c r="B379" s="152"/>
      <c r="D379" s="150" t="s">
        <v>226</v>
      </c>
      <c r="E379" s="153" t="s">
        <v>19</v>
      </c>
      <c r="F379" s="154" t="s">
        <v>11976</v>
      </c>
      <c r="H379" s="155">
        <v>12.999000000000001</v>
      </c>
      <c r="I379" s="156"/>
      <c r="L379" s="152"/>
      <c r="M379" s="157"/>
      <c r="T379" s="158"/>
      <c r="AT379" s="153" t="s">
        <v>226</v>
      </c>
      <c r="AU379" s="153" t="s">
        <v>236</v>
      </c>
      <c r="AV379" s="12" t="s">
        <v>79</v>
      </c>
      <c r="AW379" s="12" t="s">
        <v>31</v>
      </c>
      <c r="AX379" s="12" t="s">
        <v>69</v>
      </c>
      <c r="AY379" s="153" t="s">
        <v>212</v>
      </c>
    </row>
    <row r="380" spans="2:51" s="12" customFormat="1">
      <c r="B380" s="152"/>
      <c r="D380" s="150" t="s">
        <v>226</v>
      </c>
      <c r="E380" s="153" t="s">
        <v>19</v>
      </c>
      <c r="F380" s="154" t="s">
        <v>11977</v>
      </c>
      <c r="H380" s="155">
        <v>12.999000000000001</v>
      </c>
      <c r="I380" s="156"/>
      <c r="L380" s="152"/>
      <c r="M380" s="157"/>
      <c r="T380" s="158"/>
      <c r="AT380" s="153" t="s">
        <v>226</v>
      </c>
      <c r="AU380" s="153" t="s">
        <v>236</v>
      </c>
      <c r="AV380" s="12" t="s">
        <v>79</v>
      </c>
      <c r="AW380" s="12" t="s">
        <v>31</v>
      </c>
      <c r="AX380" s="12" t="s">
        <v>69</v>
      </c>
      <c r="AY380" s="153" t="s">
        <v>212</v>
      </c>
    </row>
    <row r="381" spans="2:51" s="12" customFormat="1">
      <c r="B381" s="152"/>
      <c r="D381" s="150" t="s">
        <v>226</v>
      </c>
      <c r="E381" s="153" t="s">
        <v>19</v>
      </c>
      <c r="F381" s="154" t="s">
        <v>11978</v>
      </c>
      <c r="H381" s="155">
        <v>4.3369999999999997</v>
      </c>
      <c r="I381" s="156"/>
      <c r="L381" s="152"/>
      <c r="M381" s="157"/>
      <c r="T381" s="158"/>
      <c r="AT381" s="153" t="s">
        <v>226</v>
      </c>
      <c r="AU381" s="153" t="s">
        <v>236</v>
      </c>
      <c r="AV381" s="12" t="s">
        <v>79</v>
      </c>
      <c r="AW381" s="12" t="s">
        <v>31</v>
      </c>
      <c r="AX381" s="12" t="s">
        <v>69</v>
      </c>
      <c r="AY381" s="153" t="s">
        <v>212</v>
      </c>
    </row>
    <row r="382" spans="2:51" s="12" customFormat="1">
      <c r="B382" s="152"/>
      <c r="D382" s="150" t="s">
        <v>226</v>
      </c>
      <c r="E382" s="153" t="s">
        <v>19</v>
      </c>
      <c r="F382" s="154" t="s">
        <v>11962</v>
      </c>
      <c r="H382" s="155">
        <v>4.5570000000000004</v>
      </c>
      <c r="I382" s="156"/>
      <c r="L382" s="152"/>
      <c r="M382" s="157"/>
      <c r="T382" s="158"/>
      <c r="AT382" s="153" t="s">
        <v>226</v>
      </c>
      <c r="AU382" s="153" t="s">
        <v>236</v>
      </c>
      <c r="AV382" s="12" t="s">
        <v>79</v>
      </c>
      <c r="AW382" s="12" t="s">
        <v>31</v>
      </c>
      <c r="AX382" s="12" t="s">
        <v>69</v>
      </c>
      <c r="AY382" s="153" t="s">
        <v>212</v>
      </c>
    </row>
    <row r="383" spans="2:51" s="14" customFormat="1">
      <c r="B383" s="170"/>
      <c r="D383" s="150" t="s">
        <v>226</v>
      </c>
      <c r="E383" s="171" t="s">
        <v>19</v>
      </c>
      <c r="F383" s="172" t="s">
        <v>11889</v>
      </c>
      <c r="H383" s="171" t="s">
        <v>19</v>
      </c>
      <c r="I383" s="173"/>
      <c r="L383" s="170"/>
      <c r="M383" s="174"/>
      <c r="T383" s="175"/>
      <c r="AT383" s="171" t="s">
        <v>226</v>
      </c>
      <c r="AU383" s="171" t="s">
        <v>236</v>
      </c>
      <c r="AV383" s="14" t="s">
        <v>77</v>
      </c>
      <c r="AW383" s="14" t="s">
        <v>31</v>
      </c>
      <c r="AX383" s="14" t="s">
        <v>69</v>
      </c>
      <c r="AY383" s="171" t="s">
        <v>212</v>
      </c>
    </row>
    <row r="384" spans="2:51" s="12" customFormat="1">
      <c r="B384" s="152"/>
      <c r="D384" s="150" t="s">
        <v>226</v>
      </c>
      <c r="E384" s="153" t="s">
        <v>19</v>
      </c>
      <c r="F384" s="154" t="s">
        <v>11979</v>
      </c>
      <c r="H384" s="155">
        <v>56.783999999999999</v>
      </c>
      <c r="I384" s="156"/>
      <c r="L384" s="152"/>
      <c r="M384" s="157"/>
      <c r="T384" s="158"/>
      <c r="AT384" s="153" t="s">
        <v>226</v>
      </c>
      <c r="AU384" s="153" t="s">
        <v>236</v>
      </c>
      <c r="AV384" s="12" t="s">
        <v>79</v>
      </c>
      <c r="AW384" s="12" t="s">
        <v>31</v>
      </c>
      <c r="AX384" s="12" t="s">
        <v>69</v>
      </c>
      <c r="AY384" s="153" t="s">
        <v>212</v>
      </c>
    </row>
    <row r="385" spans="2:65" s="12" customFormat="1">
      <c r="B385" s="152"/>
      <c r="D385" s="150" t="s">
        <v>226</v>
      </c>
      <c r="E385" s="153" t="s">
        <v>19</v>
      </c>
      <c r="F385" s="154" t="s">
        <v>11980</v>
      </c>
      <c r="H385" s="155">
        <v>85.775000000000006</v>
      </c>
      <c r="I385" s="156"/>
      <c r="L385" s="152"/>
      <c r="M385" s="157"/>
      <c r="T385" s="158"/>
      <c r="AT385" s="153" t="s">
        <v>226</v>
      </c>
      <c r="AU385" s="153" t="s">
        <v>236</v>
      </c>
      <c r="AV385" s="12" t="s">
        <v>79</v>
      </c>
      <c r="AW385" s="12" t="s">
        <v>31</v>
      </c>
      <c r="AX385" s="12" t="s">
        <v>69</v>
      </c>
      <c r="AY385" s="153" t="s">
        <v>212</v>
      </c>
    </row>
    <row r="386" spans="2:65" s="12" customFormat="1">
      <c r="B386" s="152"/>
      <c r="D386" s="150" t="s">
        <v>226</v>
      </c>
      <c r="E386" s="153" t="s">
        <v>19</v>
      </c>
      <c r="F386" s="154" t="s">
        <v>11981</v>
      </c>
      <c r="H386" s="155">
        <v>20.738</v>
      </c>
      <c r="I386" s="156"/>
      <c r="L386" s="152"/>
      <c r="M386" s="157"/>
      <c r="T386" s="158"/>
      <c r="AT386" s="153" t="s">
        <v>226</v>
      </c>
      <c r="AU386" s="153" t="s">
        <v>236</v>
      </c>
      <c r="AV386" s="12" t="s">
        <v>79</v>
      </c>
      <c r="AW386" s="12" t="s">
        <v>31</v>
      </c>
      <c r="AX386" s="12" t="s">
        <v>69</v>
      </c>
      <c r="AY386" s="153" t="s">
        <v>212</v>
      </c>
    </row>
    <row r="387" spans="2:65" s="12" customFormat="1">
      <c r="B387" s="152"/>
      <c r="D387" s="150" t="s">
        <v>226</v>
      </c>
      <c r="E387" s="153" t="s">
        <v>19</v>
      </c>
      <c r="F387" s="154" t="s">
        <v>11982</v>
      </c>
      <c r="H387" s="155">
        <v>12.422000000000001</v>
      </c>
      <c r="I387" s="156"/>
      <c r="L387" s="152"/>
      <c r="M387" s="157"/>
      <c r="T387" s="158"/>
      <c r="AT387" s="153" t="s">
        <v>226</v>
      </c>
      <c r="AU387" s="153" t="s">
        <v>236</v>
      </c>
      <c r="AV387" s="12" t="s">
        <v>79</v>
      </c>
      <c r="AW387" s="12" t="s">
        <v>31</v>
      </c>
      <c r="AX387" s="12" t="s">
        <v>69</v>
      </c>
      <c r="AY387" s="153" t="s">
        <v>212</v>
      </c>
    </row>
    <row r="388" spans="2:65" s="15" customFormat="1">
      <c r="B388" s="176"/>
      <c r="D388" s="150" t="s">
        <v>226</v>
      </c>
      <c r="E388" s="177" t="s">
        <v>19</v>
      </c>
      <c r="F388" s="178" t="s">
        <v>455</v>
      </c>
      <c r="H388" s="179">
        <v>259.26900000000001</v>
      </c>
      <c r="I388" s="180"/>
      <c r="L388" s="176"/>
      <c r="M388" s="181"/>
      <c r="T388" s="182"/>
      <c r="AT388" s="177" t="s">
        <v>226</v>
      </c>
      <c r="AU388" s="177" t="s">
        <v>236</v>
      </c>
      <c r="AV388" s="15" t="s">
        <v>236</v>
      </c>
      <c r="AW388" s="15" t="s">
        <v>31</v>
      </c>
      <c r="AX388" s="15" t="s">
        <v>69</v>
      </c>
      <c r="AY388" s="177" t="s">
        <v>212</v>
      </c>
    </row>
    <row r="389" spans="2:65" s="13" customFormat="1">
      <c r="B389" s="159"/>
      <c r="D389" s="150" t="s">
        <v>226</v>
      </c>
      <c r="E389" s="160" t="s">
        <v>19</v>
      </c>
      <c r="F389" s="161" t="s">
        <v>228</v>
      </c>
      <c r="H389" s="162">
        <v>1459.2529999999999</v>
      </c>
      <c r="I389" s="163"/>
      <c r="L389" s="159"/>
      <c r="M389" s="164"/>
      <c r="T389" s="165"/>
      <c r="AT389" s="160" t="s">
        <v>226</v>
      </c>
      <c r="AU389" s="160" t="s">
        <v>236</v>
      </c>
      <c r="AV389" s="13" t="s">
        <v>229</v>
      </c>
      <c r="AW389" s="13" t="s">
        <v>31</v>
      </c>
      <c r="AX389" s="13" t="s">
        <v>77</v>
      </c>
      <c r="AY389" s="160" t="s">
        <v>212</v>
      </c>
    </row>
    <row r="390" spans="2:65" s="1" customFormat="1" ht="24.2" customHeight="1">
      <c r="B390" s="34"/>
      <c r="C390" s="133" t="s">
        <v>782</v>
      </c>
      <c r="D390" s="166" t="s">
        <v>215</v>
      </c>
      <c r="E390" s="134" t="s">
        <v>11983</v>
      </c>
      <c r="F390" s="135" t="s">
        <v>11984</v>
      </c>
      <c r="G390" s="136" t="s">
        <v>536</v>
      </c>
      <c r="H390" s="137">
        <v>538.16899999999998</v>
      </c>
      <c r="I390" s="138"/>
      <c r="J390" s="139">
        <f>ROUND(I390*H390,2)</f>
        <v>0</v>
      </c>
      <c r="K390" s="135" t="s">
        <v>5488</v>
      </c>
      <c r="L390" s="34"/>
      <c r="M390" s="140" t="s">
        <v>19</v>
      </c>
      <c r="N390" s="141" t="s">
        <v>40</v>
      </c>
      <c r="P390" s="142">
        <f>O390*H390</f>
        <v>0</v>
      </c>
      <c r="Q390" s="142">
        <v>8.3000000000000001E-4</v>
      </c>
      <c r="R390" s="142">
        <f>Q390*H390</f>
        <v>0.44668026999999999</v>
      </c>
      <c r="S390" s="142">
        <v>0</v>
      </c>
      <c r="T390" s="143">
        <f>S390*H390</f>
        <v>0</v>
      </c>
      <c r="AR390" s="144" t="s">
        <v>316</v>
      </c>
      <c r="AT390" s="144" t="s">
        <v>215</v>
      </c>
      <c r="AU390" s="144" t="s">
        <v>236</v>
      </c>
      <c r="AY390" s="19" t="s">
        <v>212</v>
      </c>
      <c r="BE390" s="145">
        <f>IF(N390="základní",J390,0)</f>
        <v>0</v>
      </c>
      <c r="BF390" s="145">
        <f>IF(N390="snížená",J390,0)</f>
        <v>0</v>
      </c>
      <c r="BG390" s="145">
        <f>IF(N390="zákl. přenesená",J390,0)</f>
        <v>0</v>
      </c>
      <c r="BH390" s="145">
        <f>IF(N390="sníž. přenesená",J390,0)</f>
        <v>0</v>
      </c>
      <c r="BI390" s="145">
        <f>IF(N390="nulová",J390,0)</f>
        <v>0</v>
      </c>
      <c r="BJ390" s="19" t="s">
        <v>77</v>
      </c>
      <c r="BK390" s="145">
        <f>ROUND(I390*H390,2)</f>
        <v>0</v>
      </c>
      <c r="BL390" s="19" t="s">
        <v>316</v>
      </c>
      <c r="BM390" s="144" t="s">
        <v>11985</v>
      </c>
    </row>
    <row r="391" spans="2:65" s="14" customFormat="1" ht="22.5">
      <c r="B391" s="170"/>
      <c r="D391" s="150" t="s">
        <v>226</v>
      </c>
      <c r="E391" s="171" t="s">
        <v>19</v>
      </c>
      <c r="F391" s="172" t="s">
        <v>11986</v>
      </c>
      <c r="H391" s="171" t="s">
        <v>19</v>
      </c>
      <c r="I391" s="173"/>
      <c r="L391" s="170"/>
      <c r="M391" s="174"/>
      <c r="T391" s="175"/>
      <c r="AT391" s="171" t="s">
        <v>226</v>
      </c>
      <c r="AU391" s="171" t="s">
        <v>236</v>
      </c>
      <c r="AV391" s="14" t="s">
        <v>77</v>
      </c>
      <c r="AW391" s="14" t="s">
        <v>31</v>
      </c>
      <c r="AX391" s="14" t="s">
        <v>69</v>
      </c>
      <c r="AY391" s="171" t="s">
        <v>212</v>
      </c>
    </row>
    <row r="392" spans="2:65" s="14" customFormat="1">
      <c r="B392" s="170"/>
      <c r="D392" s="150" t="s">
        <v>226</v>
      </c>
      <c r="E392" s="171" t="s">
        <v>19</v>
      </c>
      <c r="F392" s="172" t="s">
        <v>11860</v>
      </c>
      <c r="H392" s="171" t="s">
        <v>19</v>
      </c>
      <c r="I392" s="173"/>
      <c r="L392" s="170"/>
      <c r="M392" s="174"/>
      <c r="T392" s="175"/>
      <c r="AT392" s="171" t="s">
        <v>226</v>
      </c>
      <c r="AU392" s="171" t="s">
        <v>236</v>
      </c>
      <c r="AV392" s="14" t="s">
        <v>77</v>
      </c>
      <c r="AW392" s="14" t="s">
        <v>31</v>
      </c>
      <c r="AX392" s="14" t="s">
        <v>69</v>
      </c>
      <c r="AY392" s="171" t="s">
        <v>212</v>
      </c>
    </row>
    <row r="393" spans="2:65" s="14" customFormat="1">
      <c r="B393" s="170"/>
      <c r="D393" s="150" t="s">
        <v>226</v>
      </c>
      <c r="E393" s="171" t="s">
        <v>19</v>
      </c>
      <c r="F393" s="172" t="s">
        <v>11861</v>
      </c>
      <c r="H393" s="171" t="s">
        <v>19</v>
      </c>
      <c r="I393" s="173"/>
      <c r="L393" s="170"/>
      <c r="M393" s="174"/>
      <c r="T393" s="175"/>
      <c r="AT393" s="171" t="s">
        <v>226</v>
      </c>
      <c r="AU393" s="171" t="s">
        <v>236</v>
      </c>
      <c r="AV393" s="14" t="s">
        <v>77</v>
      </c>
      <c r="AW393" s="14" t="s">
        <v>31</v>
      </c>
      <c r="AX393" s="14" t="s">
        <v>69</v>
      </c>
      <c r="AY393" s="171" t="s">
        <v>212</v>
      </c>
    </row>
    <row r="394" spans="2:65" s="12" customFormat="1">
      <c r="B394" s="152"/>
      <c r="D394" s="150" t="s">
        <v>226</v>
      </c>
      <c r="E394" s="153" t="s">
        <v>19</v>
      </c>
      <c r="F394" s="154" t="s">
        <v>11987</v>
      </c>
      <c r="H394" s="155">
        <v>43.25</v>
      </c>
      <c r="I394" s="156"/>
      <c r="L394" s="152"/>
      <c r="M394" s="157"/>
      <c r="T394" s="158"/>
      <c r="AT394" s="153" t="s">
        <v>226</v>
      </c>
      <c r="AU394" s="153" t="s">
        <v>236</v>
      </c>
      <c r="AV394" s="12" t="s">
        <v>79</v>
      </c>
      <c r="AW394" s="12" t="s">
        <v>31</v>
      </c>
      <c r="AX394" s="12" t="s">
        <v>69</v>
      </c>
      <c r="AY394" s="153" t="s">
        <v>212</v>
      </c>
    </row>
    <row r="395" spans="2:65" s="14" customFormat="1">
      <c r="B395" s="170"/>
      <c r="D395" s="150" t="s">
        <v>226</v>
      </c>
      <c r="E395" s="171" t="s">
        <v>19</v>
      </c>
      <c r="F395" s="172" t="s">
        <v>11866</v>
      </c>
      <c r="H395" s="171" t="s">
        <v>19</v>
      </c>
      <c r="I395" s="173"/>
      <c r="L395" s="170"/>
      <c r="M395" s="174"/>
      <c r="T395" s="175"/>
      <c r="AT395" s="171" t="s">
        <v>226</v>
      </c>
      <c r="AU395" s="171" t="s">
        <v>236</v>
      </c>
      <c r="AV395" s="14" t="s">
        <v>77</v>
      </c>
      <c r="AW395" s="14" t="s">
        <v>31</v>
      </c>
      <c r="AX395" s="14" t="s">
        <v>69</v>
      </c>
      <c r="AY395" s="171" t="s">
        <v>212</v>
      </c>
    </row>
    <row r="396" spans="2:65" s="12" customFormat="1">
      <c r="B396" s="152"/>
      <c r="D396" s="150" t="s">
        <v>226</v>
      </c>
      <c r="E396" s="153" t="s">
        <v>19</v>
      </c>
      <c r="F396" s="154" t="s">
        <v>11988</v>
      </c>
      <c r="H396" s="155">
        <v>19.803000000000001</v>
      </c>
      <c r="I396" s="156"/>
      <c r="L396" s="152"/>
      <c r="M396" s="157"/>
      <c r="T396" s="158"/>
      <c r="AT396" s="153" t="s">
        <v>226</v>
      </c>
      <c r="AU396" s="153" t="s">
        <v>236</v>
      </c>
      <c r="AV396" s="12" t="s">
        <v>79</v>
      </c>
      <c r="AW396" s="12" t="s">
        <v>31</v>
      </c>
      <c r="AX396" s="12" t="s">
        <v>69</v>
      </c>
      <c r="AY396" s="153" t="s">
        <v>212</v>
      </c>
    </row>
    <row r="397" spans="2:65" s="14" customFormat="1">
      <c r="B397" s="170"/>
      <c r="D397" s="150" t="s">
        <v>226</v>
      </c>
      <c r="E397" s="171" t="s">
        <v>19</v>
      </c>
      <c r="F397" s="172" t="s">
        <v>11900</v>
      </c>
      <c r="H397" s="171" t="s">
        <v>19</v>
      </c>
      <c r="I397" s="173"/>
      <c r="L397" s="170"/>
      <c r="M397" s="174"/>
      <c r="T397" s="175"/>
      <c r="AT397" s="171" t="s">
        <v>226</v>
      </c>
      <c r="AU397" s="171" t="s">
        <v>236</v>
      </c>
      <c r="AV397" s="14" t="s">
        <v>77</v>
      </c>
      <c r="AW397" s="14" t="s">
        <v>31</v>
      </c>
      <c r="AX397" s="14" t="s">
        <v>69</v>
      </c>
      <c r="AY397" s="171" t="s">
        <v>212</v>
      </c>
    </row>
    <row r="398" spans="2:65" s="12" customFormat="1">
      <c r="B398" s="152"/>
      <c r="D398" s="150" t="s">
        <v>226</v>
      </c>
      <c r="E398" s="153" t="s">
        <v>19</v>
      </c>
      <c r="F398" s="154" t="s">
        <v>11989</v>
      </c>
      <c r="H398" s="155">
        <v>5.9219999999999997</v>
      </c>
      <c r="I398" s="156"/>
      <c r="L398" s="152"/>
      <c r="M398" s="157"/>
      <c r="T398" s="158"/>
      <c r="AT398" s="153" t="s">
        <v>226</v>
      </c>
      <c r="AU398" s="153" t="s">
        <v>236</v>
      </c>
      <c r="AV398" s="12" t="s">
        <v>79</v>
      </c>
      <c r="AW398" s="12" t="s">
        <v>31</v>
      </c>
      <c r="AX398" s="12" t="s">
        <v>69</v>
      </c>
      <c r="AY398" s="153" t="s">
        <v>212</v>
      </c>
    </row>
    <row r="399" spans="2:65" s="12" customFormat="1">
      <c r="B399" s="152"/>
      <c r="D399" s="150" t="s">
        <v>226</v>
      </c>
      <c r="E399" s="153" t="s">
        <v>19</v>
      </c>
      <c r="F399" s="154" t="s">
        <v>11990</v>
      </c>
      <c r="H399" s="155">
        <v>52.247999999999998</v>
      </c>
      <c r="I399" s="156"/>
      <c r="L399" s="152"/>
      <c r="M399" s="157"/>
      <c r="T399" s="158"/>
      <c r="AT399" s="153" t="s">
        <v>226</v>
      </c>
      <c r="AU399" s="153" t="s">
        <v>236</v>
      </c>
      <c r="AV399" s="12" t="s">
        <v>79</v>
      </c>
      <c r="AW399" s="12" t="s">
        <v>31</v>
      </c>
      <c r="AX399" s="12" t="s">
        <v>69</v>
      </c>
      <c r="AY399" s="153" t="s">
        <v>212</v>
      </c>
    </row>
    <row r="400" spans="2:65" s="14" customFormat="1">
      <c r="B400" s="170"/>
      <c r="D400" s="150" t="s">
        <v>226</v>
      </c>
      <c r="E400" s="171" t="s">
        <v>19</v>
      </c>
      <c r="F400" s="172" t="s">
        <v>11991</v>
      </c>
      <c r="H400" s="171" t="s">
        <v>19</v>
      </c>
      <c r="I400" s="173"/>
      <c r="L400" s="170"/>
      <c r="M400" s="174"/>
      <c r="T400" s="175"/>
      <c r="AT400" s="171" t="s">
        <v>226</v>
      </c>
      <c r="AU400" s="171" t="s">
        <v>236</v>
      </c>
      <c r="AV400" s="14" t="s">
        <v>77</v>
      </c>
      <c r="AW400" s="14" t="s">
        <v>31</v>
      </c>
      <c r="AX400" s="14" t="s">
        <v>69</v>
      </c>
      <c r="AY400" s="171" t="s">
        <v>212</v>
      </c>
    </row>
    <row r="401" spans="2:65" s="12" customFormat="1">
      <c r="B401" s="152"/>
      <c r="D401" s="150" t="s">
        <v>226</v>
      </c>
      <c r="E401" s="153" t="s">
        <v>19</v>
      </c>
      <c r="F401" s="154" t="s">
        <v>11992</v>
      </c>
      <c r="H401" s="155">
        <v>108.19199999999999</v>
      </c>
      <c r="I401" s="156"/>
      <c r="L401" s="152"/>
      <c r="M401" s="157"/>
      <c r="T401" s="158"/>
      <c r="AT401" s="153" t="s">
        <v>226</v>
      </c>
      <c r="AU401" s="153" t="s">
        <v>236</v>
      </c>
      <c r="AV401" s="12" t="s">
        <v>79</v>
      </c>
      <c r="AW401" s="12" t="s">
        <v>31</v>
      </c>
      <c r="AX401" s="12" t="s">
        <v>69</v>
      </c>
      <c r="AY401" s="153" t="s">
        <v>212</v>
      </c>
    </row>
    <row r="402" spans="2:65" s="14" customFormat="1">
      <c r="B402" s="170"/>
      <c r="D402" s="150" t="s">
        <v>226</v>
      </c>
      <c r="E402" s="171" t="s">
        <v>19</v>
      </c>
      <c r="F402" s="172" t="s">
        <v>11877</v>
      </c>
      <c r="H402" s="171" t="s">
        <v>19</v>
      </c>
      <c r="I402" s="173"/>
      <c r="L402" s="170"/>
      <c r="M402" s="174"/>
      <c r="T402" s="175"/>
      <c r="AT402" s="171" t="s">
        <v>226</v>
      </c>
      <c r="AU402" s="171" t="s">
        <v>236</v>
      </c>
      <c r="AV402" s="14" t="s">
        <v>77</v>
      </c>
      <c r="AW402" s="14" t="s">
        <v>31</v>
      </c>
      <c r="AX402" s="14" t="s">
        <v>69</v>
      </c>
      <c r="AY402" s="171" t="s">
        <v>212</v>
      </c>
    </row>
    <row r="403" spans="2:65" s="12" customFormat="1">
      <c r="B403" s="152"/>
      <c r="D403" s="150" t="s">
        <v>226</v>
      </c>
      <c r="E403" s="153" t="s">
        <v>19</v>
      </c>
      <c r="F403" s="154" t="s">
        <v>11993</v>
      </c>
      <c r="H403" s="155">
        <v>123.995</v>
      </c>
      <c r="I403" s="156"/>
      <c r="L403" s="152"/>
      <c r="M403" s="157"/>
      <c r="T403" s="158"/>
      <c r="AT403" s="153" t="s">
        <v>226</v>
      </c>
      <c r="AU403" s="153" t="s">
        <v>236</v>
      </c>
      <c r="AV403" s="12" t="s">
        <v>79</v>
      </c>
      <c r="AW403" s="12" t="s">
        <v>31</v>
      </c>
      <c r="AX403" s="12" t="s">
        <v>69</v>
      </c>
      <c r="AY403" s="153" t="s">
        <v>212</v>
      </c>
    </row>
    <row r="404" spans="2:65" s="14" customFormat="1">
      <c r="B404" s="170"/>
      <c r="D404" s="150" t="s">
        <v>226</v>
      </c>
      <c r="E404" s="171" t="s">
        <v>19</v>
      </c>
      <c r="F404" s="172" t="s">
        <v>11883</v>
      </c>
      <c r="H404" s="171" t="s">
        <v>19</v>
      </c>
      <c r="I404" s="173"/>
      <c r="L404" s="170"/>
      <c r="M404" s="174"/>
      <c r="T404" s="175"/>
      <c r="AT404" s="171" t="s">
        <v>226</v>
      </c>
      <c r="AU404" s="171" t="s">
        <v>236</v>
      </c>
      <c r="AV404" s="14" t="s">
        <v>77</v>
      </c>
      <c r="AW404" s="14" t="s">
        <v>31</v>
      </c>
      <c r="AX404" s="14" t="s">
        <v>69</v>
      </c>
      <c r="AY404" s="171" t="s">
        <v>212</v>
      </c>
    </row>
    <row r="405" spans="2:65" s="12" customFormat="1">
      <c r="B405" s="152"/>
      <c r="D405" s="150" t="s">
        <v>226</v>
      </c>
      <c r="E405" s="153" t="s">
        <v>19</v>
      </c>
      <c r="F405" s="154" t="s">
        <v>11994</v>
      </c>
      <c r="H405" s="155">
        <v>88.462999999999994</v>
      </c>
      <c r="I405" s="156"/>
      <c r="L405" s="152"/>
      <c r="M405" s="157"/>
      <c r="T405" s="158"/>
      <c r="AT405" s="153" t="s">
        <v>226</v>
      </c>
      <c r="AU405" s="153" t="s">
        <v>236</v>
      </c>
      <c r="AV405" s="12" t="s">
        <v>79</v>
      </c>
      <c r="AW405" s="12" t="s">
        <v>31</v>
      </c>
      <c r="AX405" s="12" t="s">
        <v>69</v>
      </c>
      <c r="AY405" s="153" t="s">
        <v>212</v>
      </c>
    </row>
    <row r="406" spans="2:65" s="14" customFormat="1">
      <c r="B406" s="170"/>
      <c r="D406" s="150" t="s">
        <v>226</v>
      </c>
      <c r="E406" s="171" t="s">
        <v>19</v>
      </c>
      <c r="F406" s="172" t="s">
        <v>11886</v>
      </c>
      <c r="H406" s="171" t="s">
        <v>19</v>
      </c>
      <c r="I406" s="173"/>
      <c r="L406" s="170"/>
      <c r="M406" s="174"/>
      <c r="T406" s="175"/>
      <c r="AT406" s="171" t="s">
        <v>226</v>
      </c>
      <c r="AU406" s="171" t="s">
        <v>236</v>
      </c>
      <c r="AV406" s="14" t="s">
        <v>77</v>
      </c>
      <c r="AW406" s="14" t="s">
        <v>31</v>
      </c>
      <c r="AX406" s="14" t="s">
        <v>69</v>
      </c>
      <c r="AY406" s="171" t="s">
        <v>212</v>
      </c>
    </row>
    <row r="407" spans="2:65" s="12" customFormat="1">
      <c r="B407" s="152"/>
      <c r="D407" s="150" t="s">
        <v>226</v>
      </c>
      <c r="E407" s="153" t="s">
        <v>19</v>
      </c>
      <c r="F407" s="154" t="s">
        <v>11995</v>
      </c>
      <c r="H407" s="155">
        <v>45.182000000000002</v>
      </c>
      <c r="I407" s="156"/>
      <c r="L407" s="152"/>
      <c r="M407" s="157"/>
      <c r="T407" s="158"/>
      <c r="AT407" s="153" t="s">
        <v>226</v>
      </c>
      <c r="AU407" s="153" t="s">
        <v>236</v>
      </c>
      <c r="AV407" s="12" t="s">
        <v>79</v>
      </c>
      <c r="AW407" s="12" t="s">
        <v>31</v>
      </c>
      <c r="AX407" s="12" t="s">
        <v>69</v>
      </c>
      <c r="AY407" s="153" t="s">
        <v>212</v>
      </c>
    </row>
    <row r="408" spans="2:65" s="14" customFormat="1">
      <c r="B408" s="170"/>
      <c r="D408" s="150" t="s">
        <v>226</v>
      </c>
      <c r="E408" s="171" t="s">
        <v>19</v>
      </c>
      <c r="F408" s="172" t="s">
        <v>11889</v>
      </c>
      <c r="H408" s="171" t="s">
        <v>19</v>
      </c>
      <c r="I408" s="173"/>
      <c r="L408" s="170"/>
      <c r="M408" s="174"/>
      <c r="T408" s="175"/>
      <c r="AT408" s="171" t="s">
        <v>226</v>
      </c>
      <c r="AU408" s="171" t="s">
        <v>236</v>
      </c>
      <c r="AV408" s="14" t="s">
        <v>77</v>
      </c>
      <c r="AW408" s="14" t="s">
        <v>31</v>
      </c>
      <c r="AX408" s="14" t="s">
        <v>69</v>
      </c>
      <c r="AY408" s="171" t="s">
        <v>212</v>
      </c>
    </row>
    <row r="409" spans="2:65" s="12" customFormat="1">
      <c r="B409" s="152"/>
      <c r="D409" s="150" t="s">
        <v>226</v>
      </c>
      <c r="E409" s="153" t="s">
        <v>19</v>
      </c>
      <c r="F409" s="154" t="s">
        <v>11996</v>
      </c>
      <c r="H409" s="155">
        <v>50.61</v>
      </c>
      <c r="I409" s="156"/>
      <c r="L409" s="152"/>
      <c r="M409" s="157"/>
      <c r="T409" s="158"/>
      <c r="AT409" s="153" t="s">
        <v>226</v>
      </c>
      <c r="AU409" s="153" t="s">
        <v>236</v>
      </c>
      <c r="AV409" s="12" t="s">
        <v>79</v>
      </c>
      <c r="AW409" s="12" t="s">
        <v>31</v>
      </c>
      <c r="AX409" s="12" t="s">
        <v>69</v>
      </c>
      <c r="AY409" s="153" t="s">
        <v>212</v>
      </c>
    </row>
    <row r="410" spans="2:65" s="12" customFormat="1">
      <c r="B410" s="152"/>
      <c r="D410" s="150" t="s">
        <v>226</v>
      </c>
      <c r="E410" s="153" t="s">
        <v>19</v>
      </c>
      <c r="F410" s="154" t="s">
        <v>11997</v>
      </c>
      <c r="H410" s="155">
        <v>0.504</v>
      </c>
      <c r="I410" s="156"/>
      <c r="L410" s="152"/>
      <c r="M410" s="157"/>
      <c r="T410" s="158"/>
      <c r="AT410" s="153" t="s">
        <v>226</v>
      </c>
      <c r="AU410" s="153" t="s">
        <v>236</v>
      </c>
      <c r="AV410" s="12" t="s">
        <v>79</v>
      </c>
      <c r="AW410" s="12" t="s">
        <v>31</v>
      </c>
      <c r="AX410" s="12" t="s">
        <v>69</v>
      </c>
      <c r="AY410" s="153" t="s">
        <v>212</v>
      </c>
    </row>
    <row r="411" spans="2:65" s="13" customFormat="1">
      <c r="B411" s="159"/>
      <c r="D411" s="150" t="s">
        <v>226</v>
      </c>
      <c r="E411" s="160" t="s">
        <v>19</v>
      </c>
      <c r="F411" s="161" t="s">
        <v>228</v>
      </c>
      <c r="H411" s="162">
        <v>538.16899999999998</v>
      </c>
      <c r="I411" s="163"/>
      <c r="L411" s="159"/>
      <c r="M411" s="164"/>
      <c r="T411" s="165"/>
      <c r="AT411" s="160" t="s">
        <v>226</v>
      </c>
      <c r="AU411" s="160" t="s">
        <v>236</v>
      </c>
      <c r="AV411" s="13" t="s">
        <v>229</v>
      </c>
      <c r="AW411" s="13" t="s">
        <v>31</v>
      </c>
      <c r="AX411" s="13" t="s">
        <v>77</v>
      </c>
      <c r="AY411" s="160" t="s">
        <v>212</v>
      </c>
    </row>
    <row r="412" spans="2:65" s="1" customFormat="1" ht="24.2" customHeight="1">
      <c r="B412" s="34"/>
      <c r="C412" s="133" t="s">
        <v>795</v>
      </c>
      <c r="D412" s="166" t="s">
        <v>215</v>
      </c>
      <c r="E412" s="134" t="s">
        <v>11998</v>
      </c>
      <c r="F412" s="135" t="s">
        <v>11999</v>
      </c>
      <c r="G412" s="136" t="s">
        <v>536</v>
      </c>
      <c r="H412" s="137">
        <v>115.64700000000001</v>
      </c>
      <c r="I412" s="138"/>
      <c r="J412" s="139">
        <f>ROUND(I412*H412,2)</f>
        <v>0</v>
      </c>
      <c r="K412" s="135" t="s">
        <v>5488</v>
      </c>
      <c r="L412" s="34"/>
      <c r="M412" s="140" t="s">
        <v>19</v>
      </c>
      <c r="N412" s="141" t="s">
        <v>40</v>
      </c>
      <c r="P412" s="142">
        <f>O412*H412</f>
        <v>0</v>
      </c>
      <c r="Q412" s="142">
        <v>9.5E-4</v>
      </c>
      <c r="R412" s="142">
        <f>Q412*H412</f>
        <v>0.10986465000000001</v>
      </c>
      <c r="S412" s="142">
        <v>0</v>
      </c>
      <c r="T412" s="143">
        <f>S412*H412</f>
        <v>0</v>
      </c>
      <c r="AR412" s="144" t="s">
        <v>316</v>
      </c>
      <c r="AT412" s="144" t="s">
        <v>215</v>
      </c>
      <c r="AU412" s="144" t="s">
        <v>236</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316</v>
      </c>
      <c r="BM412" s="144" t="s">
        <v>12000</v>
      </c>
    </row>
    <row r="413" spans="2:65" s="14" customFormat="1" ht="22.5">
      <c r="B413" s="170"/>
      <c r="D413" s="150" t="s">
        <v>226</v>
      </c>
      <c r="E413" s="171" t="s">
        <v>19</v>
      </c>
      <c r="F413" s="172" t="s">
        <v>12001</v>
      </c>
      <c r="H413" s="171" t="s">
        <v>19</v>
      </c>
      <c r="I413" s="173"/>
      <c r="L413" s="170"/>
      <c r="M413" s="174"/>
      <c r="T413" s="175"/>
      <c r="AT413" s="171" t="s">
        <v>226</v>
      </c>
      <c r="AU413" s="171" t="s">
        <v>236</v>
      </c>
      <c r="AV413" s="14" t="s">
        <v>77</v>
      </c>
      <c r="AW413" s="14" t="s">
        <v>31</v>
      </c>
      <c r="AX413" s="14" t="s">
        <v>69</v>
      </c>
      <c r="AY413" s="171" t="s">
        <v>212</v>
      </c>
    </row>
    <row r="414" spans="2:65" s="14" customFormat="1">
      <c r="B414" s="170"/>
      <c r="D414" s="150" t="s">
        <v>226</v>
      </c>
      <c r="E414" s="171" t="s">
        <v>19</v>
      </c>
      <c r="F414" s="172" t="s">
        <v>11860</v>
      </c>
      <c r="H414" s="171" t="s">
        <v>19</v>
      </c>
      <c r="I414" s="173"/>
      <c r="L414" s="170"/>
      <c r="M414" s="174"/>
      <c r="T414" s="175"/>
      <c r="AT414" s="171" t="s">
        <v>226</v>
      </c>
      <c r="AU414" s="171" t="s">
        <v>236</v>
      </c>
      <c r="AV414" s="14" t="s">
        <v>77</v>
      </c>
      <c r="AW414" s="14" t="s">
        <v>31</v>
      </c>
      <c r="AX414" s="14" t="s">
        <v>69</v>
      </c>
      <c r="AY414" s="171" t="s">
        <v>212</v>
      </c>
    </row>
    <row r="415" spans="2:65" s="14" customFormat="1">
      <c r="B415" s="170"/>
      <c r="D415" s="150" t="s">
        <v>226</v>
      </c>
      <c r="E415" s="171" t="s">
        <v>19</v>
      </c>
      <c r="F415" s="172" t="s">
        <v>11861</v>
      </c>
      <c r="H415" s="171" t="s">
        <v>19</v>
      </c>
      <c r="I415" s="173"/>
      <c r="L415" s="170"/>
      <c r="M415" s="174"/>
      <c r="T415" s="175"/>
      <c r="AT415" s="171" t="s">
        <v>226</v>
      </c>
      <c r="AU415" s="171" t="s">
        <v>236</v>
      </c>
      <c r="AV415" s="14" t="s">
        <v>77</v>
      </c>
      <c r="AW415" s="14" t="s">
        <v>31</v>
      </c>
      <c r="AX415" s="14" t="s">
        <v>69</v>
      </c>
      <c r="AY415" s="171" t="s">
        <v>212</v>
      </c>
    </row>
    <row r="416" spans="2:65" s="12" customFormat="1">
      <c r="B416" s="152"/>
      <c r="D416" s="150" t="s">
        <v>226</v>
      </c>
      <c r="E416" s="153" t="s">
        <v>19</v>
      </c>
      <c r="F416" s="154" t="s">
        <v>12002</v>
      </c>
      <c r="H416" s="155">
        <v>18.437999999999999</v>
      </c>
      <c r="I416" s="156"/>
      <c r="L416" s="152"/>
      <c r="M416" s="157"/>
      <c r="T416" s="158"/>
      <c r="AT416" s="153" t="s">
        <v>226</v>
      </c>
      <c r="AU416" s="153" t="s">
        <v>236</v>
      </c>
      <c r="AV416" s="12" t="s">
        <v>79</v>
      </c>
      <c r="AW416" s="12" t="s">
        <v>31</v>
      </c>
      <c r="AX416" s="12" t="s">
        <v>69</v>
      </c>
      <c r="AY416" s="153" t="s">
        <v>212</v>
      </c>
    </row>
    <row r="417" spans="2:51" s="12" customFormat="1">
      <c r="B417" s="152"/>
      <c r="D417" s="150" t="s">
        <v>226</v>
      </c>
      <c r="E417" s="153" t="s">
        <v>19</v>
      </c>
      <c r="F417" s="154" t="s">
        <v>12003</v>
      </c>
      <c r="H417" s="155">
        <v>0.221</v>
      </c>
      <c r="I417" s="156"/>
      <c r="L417" s="152"/>
      <c r="M417" s="157"/>
      <c r="T417" s="158"/>
      <c r="AT417" s="153" t="s">
        <v>226</v>
      </c>
      <c r="AU417" s="153" t="s">
        <v>236</v>
      </c>
      <c r="AV417" s="12" t="s">
        <v>79</v>
      </c>
      <c r="AW417" s="12" t="s">
        <v>31</v>
      </c>
      <c r="AX417" s="12" t="s">
        <v>69</v>
      </c>
      <c r="AY417" s="153" t="s">
        <v>212</v>
      </c>
    </row>
    <row r="418" spans="2:51" s="14" customFormat="1">
      <c r="B418" s="170"/>
      <c r="D418" s="150" t="s">
        <v>226</v>
      </c>
      <c r="E418" s="171" t="s">
        <v>19</v>
      </c>
      <c r="F418" s="172" t="s">
        <v>11866</v>
      </c>
      <c r="H418" s="171" t="s">
        <v>19</v>
      </c>
      <c r="I418" s="173"/>
      <c r="L418" s="170"/>
      <c r="M418" s="174"/>
      <c r="T418" s="175"/>
      <c r="AT418" s="171" t="s">
        <v>226</v>
      </c>
      <c r="AU418" s="171" t="s">
        <v>236</v>
      </c>
      <c r="AV418" s="14" t="s">
        <v>77</v>
      </c>
      <c r="AW418" s="14" t="s">
        <v>31</v>
      </c>
      <c r="AX418" s="14" t="s">
        <v>69</v>
      </c>
      <c r="AY418" s="171" t="s">
        <v>212</v>
      </c>
    </row>
    <row r="419" spans="2:51" s="12" customFormat="1">
      <c r="B419" s="152"/>
      <c r="D419" s="150" t="s">
        <v>226</v>
      </c>
      <c r="E419" s="153" t="s">
        <v>19</v>
      </c>
      <c r="F419" s="154" t="s">
        <v>12004</v>
      </c>
      <c r="H419" s="155">
        <v>20.538</v>
      </c>
      <c r="I419" s="156"/>
      <c r="L419" s="152"/>
      <c r="M419" s="157"/>
      <c r="T419" s="158"/>
      <c r="AT419" s="153" t="s">
        <v>226</v>
      </c>
      <c r="AU419" s="153" t="s">
        <v>236</v>
      </c>
      <c r="AV419" s="12" t="s">
        <v>79</v>
      </c>
      <c r="AW419" s="12" t="s">
        <v>31</v>
      </c>
      <c r="AX419" s="12" t="s">
        <v>69</v>
      </c>
      <c r="AY419" s="153" t="s">
        <v>212</v>
      </c>
    </row>
    <row r="420" spans="2:51" s="12" customFormat="1">
      <c r="B420" s="152"/>
      <c r="D420" s="150" t="s">
        <v>226</v>
      </c>
      <c r="E420" s="153" t="s">
        <v>19</v>
      </c>
      <c r="F420" s="154" t="s">
        <v>12003</v>
      </c>
      <c r="H420" s="155">
        <v>0.221</v>
      </c>
      <c r="I420" s="156"/>
      <c r="L420" s="152"/>
      <c r="M420" s="157"/>
      <c r="T420" s="158"/>
      <c r="AT420" s="153" t="s">
        <v>226</v>
      </c>
      <c r="AU420" s="153" t="s">
        <v>236</v>
      </c>
      <c r="AV420" s="12" t="s">
        <v>79</v>
      </c>
      <c r="AW420" s="12" t="s">
        <v>31</v>
      </c>
      <c r="AX420" s="12" t="s">
        <v>69</v>
      </c>
      <c r="AY420" s="153" t="s">
        <v>212</v>
      </c>
    </row>
    <row r="421" spans="2:51" s="14" customFormat="1">
      <c r="B421" s="170"/>
      <c r="D421" s="150" t="s">
        <v>226</v>
      </c>
      <c r="E421" s="171" t="s">
        <v>19</v>
      </c>
      <c r="F421" s="172" t="s">
        <v>11900</v>
      </c>
      <c r="H421" s="171" t="s">
        <v>19</v>
      </c>
      <c r="I421" s="173"/>
      <c r="L421" s="170"/>
      <c r="M421" s="174"/>
      <c r="T421" s="175"/>
      <c r="AT421" s="171" t="s">
        <v>226</v>
      </c>
      <c r="AU421" s="171" t="s">
        <v>236</v>
      </c>
      <c r="AV421" s="14" t="s">
        <v>77</v>
      </c>
      <c r="AW421" s="14" t="s">
        <v>31</v>
      </c>
      <c r="AX421" s="14" t="s">
        <v>69</v>
      </c>
      <c r="AY421" s="171" t="s">
        <v>212</v>
      </c>
    </row>
    <row r="422" spans="2:51" s="12" customFormat="1">
      <c r="B422" s="152"/>
      <c r="D422" s="150" t="s">
        <v>226</v>
      </c>
      <c r="E422" s="153" t="s">
        <v>19</v>
      </c>
      <c r="F422" s="154" t="s">
        <v>12005</v>
      </c>
      <c r="H422" s="155">
        <v>17.356999999999999</v>
      </c>
      <c r="I422" s="156"/>
      <c r="L422" s="152"/>
      <c r="M422" s="157"/>
      <c r="T422" s="158"/>
      <c r="AT422" s="153" t="s">
        <v>226</v>
      </c>
      <c r="AU422" s="153" t="s">
        <v>236</v>
      </c>
      <c r="AV422" s="12" t="s">
        <v>79</v>
      </c>
      <c r="AW422" s="12" t="s">
        <v>31</v>
      </c>
      <c r="AX422" s="12" t="s">
        <v>69</v>
      </c>
      <c r="AY422" s="153" t="s">
        <v>212</v>
      </c>
    </row>
    <row r="423" spans="2:51" s="12" customFormat="1">
      <c r="B423" s="152"/>
      <c r="D423" s="150" t="s">
        <v>226</v>
      </c>
      <c r="E423" s="153" t="s">
        <v>19</v>
      </c>
      <c r="F423" s="154" t="s">
        <v>12006</v>
      </c>
      <c r="H423" s="155">
        <v>0.34100000000000003</v>
      </c>
      <c r="I423" s="156"/>
      <c r="L423" s="152"/>
      <c r="M423" s="157"/>
      <c r="T423" s="158"/>
      <c r="AT423" s="153" t="s">
        <v>226</v>
      </c>
      <c r="AU423" s="153" t="s">
        <v>236</v>
      </c>
      <c r="AV423" s="12" t="s">
        <v>79</v>
      </c>
      <c r="AW423" s="12" t="s">
        <v>31</v>
      </c>
      <c r="AX423" s="12" t="s">
        <v>69</v>
      </c>
      <c r="AY423" s="153" t="s">
        <v>212</v>
      </c>
    </row>
    <row r="424" spans="2:51" s="14" customFormat="1">
      <c r="B424" s="170"/>
      <c r="D424" s="150" t="s">
        <v>226</v>
      </c>
      <c r="E424" s="171" t="s">
        <v>19</v>
      </c>
      <c r="F424" s="172" t="s">
        <v>11872</v>
      </c>
      <c r="H424" s="171" t="s">
        <v>19</v>
      </c>
      <c r="I424" s="173"/>
      <c r="L424" s="170"/>
      <c r="M424" s="174"/>
      <c r="T424" s="175"/>
      <c r="AT424" s="171" t="s">
        <v>226</v>
      </c>
      <c r="AU424" s="171" t="s">
        <v>236</v>
      </c>
      <c r="AV424" s="14" t="s">
        <v>77</v>
      </c>
      <c r="AW424" s="14" t="s">
        <v>31</v>
      </c>
      <c r="AX424" s="14" t="s">
        <v>69</v>
      </c>
      <c r="AY424" s="171" t="s">
        <v>212</v>
      </c>
    </row>
    <row r="425" spans="2:51" s="12" customFormat="1">
      <c r="B425" s="152"/>
      <c r="D425" s="150" t="s">
        <v>226</v>
      </c>
      <c r="E425" s="153" t="s">
        <v>19</v>
      </c>
      <c r="F425" s="154" t="s">
        <v>12007</v>
      </c>
      <c r="H425" s="155">
        <v>13.682</v>
      </c>
      <c r="I425" s="156"/>
      <c r="L425" s="152"/>
      <c r="M425" s="157"/>
      <c r="T425" s="158"/>
      <c r="AT425" s="153" t="s">
        <v>226</v>
      </c>
      <c r="AU425" s="153" t="s">
        <v>236</v>
      </c>
      <c r="AV425" s="12" t="s">
        <v>79</v>
      </c>
      <c r="AW425" s="12" t="s">
        <v>31</v>
      </c>
      <c r="AX425" s="12" t="s">
        <v>69</v>
      </c>
      <c r="AY425" s="153" t="s">
        <v>212</v>
      </c>
    </row>
    <row r="426" spans="2:51" s="12" customFormat="1">
      <c r="B426" s="152"/>
      <c r="D426" s="150" t="s">
        <v>226</v>
      </c>
      <c r="E426" s="153" t="s">
        <v>19</v>
      </c>
      <c r="F426" s="154" t="s">
        <v>12003</v>
      </c>
      <c r="H426" s="155">
        <v>0.221</v>
      </c>
      <c r="I426" s="156"/>
      <c r="L426" s="152"/>
      <c r="M426" s="157"/>
      <c r="T426" s="158"/>
      <c r="AT426" s="153" t="s">
        <v>226</v>
      </c>
      <c r="AU426" s="153" t="s">
        <v>236</v>
      </c>
      <c r="AV426" s="12" t="s">
        <v>79</v>
      </c>
      <c r="AW426" s="12" t="s">
        <v>31</v>
      </c>
      <c r="AX426" s="12" t="s">
        <v>69</v>
      </c>
      <c r="AY426" s="153" t="s">
        <v>212</v>
      </c>
    </row>
    <row r="427" spans="2:51" s="14" customFormat="1">
      <c r="B427" s="170"/>
      <c r="D427" s="150" t="s">
        <v>226</v>
      </c>
      <c r="E427" s="171" t="s">
        <v>19</v>
      </c>
      <c r="F427" s="172" t="s">
        <v>11877</v>
      </c>
      <c r="H427" s="171" t="s">
        <v>19</v>
      </c>
      <c r="I427" s="173"/>
      <c r="L427" s="170"/>
      <c r="M427" s="174"/>
      <c r="T427" s="175"/>
      <c r="AT427" s="171" t="s">
        <v>226</v>
      </c>
      <c r="AU427" s="171" t="s">
        <v>236</v>
      </c>
      <c r="AV427" s="14" t="s">
        <v>77</v>
      </c>
      <c r="AW427" s="14" t="s">
        <v>31</v>
      </c>
      <c r="AX427" s="14" t="s">
        <v>69</v>
      </c>
      <c r="AY427" s="171" t="s">
        <v>212</v>
      </c>
    </row>
    <row r="428" spans="2:51" s="12" customFormat="1">
      <c r="B428" s="152"/>
      <c r="D428" s="150" t="s">
        <v>226</v>
      </c>
      <c r="E428" s="153" t="s">
        <v>19</v>
      </c>
      <c r="F428" s="154" t="s">
        <v>12008</v>
      </c>
      <c r="H428" s="155">
        <v>13.103999999999999</v>
      </c>
      <c r="I428" s="156"/>
      <c r="L428" s="152"/>
      <c r="M428" s="157"/>
      <c r="T428" s="158"/>
      <c r="AT428" s="153" t="s">
        <v>226</v>
      </c>
      <c r="AU428" s="153" t="s">
        <v>236</v>
      </c>
      <c r="AV428" s="12" t="s">
        <v>79</v>
      </c>
      <c r="AW428" s="12" t="s">
        <v>31</v>
      </c>
      <c r="AX428" s="12" t="s">
        <v>69</v>
      </c>
      <c r="AY428" s="153" t="s">
        <v>212</v>
      </c>
    </row>
    <row r="429" spans="2:51" s="12" customFormat="1">
      <c r="B429" s="152"/>
      <c r="D429" s="150" t="s">
        <v>226</v>
      </c>
      <c r="E429" s="153" t="s">
        <v>19</v>
      </c>
      <c r="F429" s="154" t="s">
        <v>12009</v>
      </c>
      <c r="H429" s="155">
        <v>0.11600000000000001</v>
      </c>
      <c r="I429" s="156"/>
      <c r="L429" s="152"/>
      <c r="M429" s="157"/>
      <c r="T429" s="158"/>
      <c r="AT429" s="153" t="s">
        <v>226</v>
      </c>
      <c r="AU429" s="153" t="s">
        <v>236</v>
      </c>
      <c r="AV429" s="12" t="s">
        <v>79</v>
      </c>
      <c r="AW429" s="12" t="s">
        <v>31</v>
      </c>
      <c r="AX429" s="12" t="s">
        <v>69</v>
      </c>
      <c r="AY429" s="153" t="s">
        <v>212</v>
      </c>
    </row>
    <row r="430" spans="2:51" s="14" customFormat="1">
      <c r="B430" s="170"/>
      <c r="D430" s="150" t="s">
        <v>226</v>
      </c>
      <c r="E430" s="171" t="s">
        <v>19</v>
      </c>
      <c r="F430" s="172" t="s">
        <v>11883</v>
      </c>
      <c r="H430" s="171" t="s">
        <v>19</v>
      </c>
      <c r="I430" s="173"/>
      <c r="L430" s="170"/>
      <c r="M430" s="174"/>
      <c r="T430" s="175"/>
      <c r="AT430" s="171" t="s">
        <v>226</v>
      </c>
      <c r="AU430" s="171" t="s">
        <v>236</v>
      </c>
      <c r="AV430" s="14" t="s">
        <v>77</v>
      </c>
      <c r="AW430" s="14" t="s">
        <v>31</v>
      </c>
      <c r="AX430" s="14" t="s">
        <v>69</v>
      </c>
      <c r="AY430" s="171" t="s">
        <v>212</v>
      </c>
    </row>
    <row r="431" spans="2:51" s="12" customFormat="1">
      <c r="B431" s="152"/>
      <c r="D431" s="150" t="s">
        <v>226</v>
      </c>
      <c r="E431" s="153" t="s">
        <v>19</v>
      </c>
      <c r="F431" s="154" t="s">
        <v>12010</v>
      </c>
      <c r="H431" s="155">
        <v>15.845000000000001</v>
      </c>
      <c r="I431" s="156"/>
      <c r="L431" s="152"/>
      <c r="M431" s="157"/>
      <c r="T431" s="158"/>
      <c r="AT431" s="153" t="s">
        <v>226</v>
      </c>
      <c r="AU431" s="153" t="s">
        <v>236</v>
      </c>
      <c r="AV431" s="12" t="s">
        <v>79</v>
      </c>
      <c r="AW431" s="12" t="s">
        <v>31</v>
      </c>
      <c r="AX431" s="12" t="s">
        <v>69</v>
      </c>
      <c r="AY431" s="153" t="s">
        <v>212</v>
      </c>
    </row>
    <row r="432" spans="2:51" s="12" customFormat="1">
      <c r="B432" s="152"/>
      <c r="D432" s="150" t="s">
        <v>226</v>
      </c>
      <c r="E432" s="153" t="s">
        <v>19</v>
      </c>
      <c r="F432" s="154" t="s">
        <v>12009</v>
      </c>
      <c r="H432" s="155">
        <v>0.11600000000000001</v>
      </c>
      <c r="I432" s="156"/>
      <c r="L432" s="152"/>
      <c r="M432" s="157"/>
      <c r="T432" s="158"/>
      <c r="AT432" s="153" t="s">
        <v>226</v>
      </c>
      <c r="AU432" s="153" t="s">
        <v>236</v>
      </c>
      <c r="AV432" s="12" t="s">
        <v>79</v>
      </c>
      <c r="AW432" s="12" t="s">
        <v>31</v>
      </c>
      <c r="AX432" s="12" t="s">
        <v>69</v>
      </c>
      <c r="AY432" s="153" t="s">
        <v>212</v>
      </c>
    </row>
    <row r="433" spans="2:65" s="14" customFormat="1">
      <c r="B433" s="170"/>
      <c r="D433" s="150" t="s">
        <v>226</v>
      </c>
      <c r="E433" s="171" t="s">
        <v>19</v>
      </c>
      <c r="F433" s="172" t="s">
        <v>11886</v>
      </c>
      <c r="H433" s="171" t="s">
        <v>19</v>
      </c>
      <c r="I433" s="173"/>
      <c r="L433" s="170"/>
      <c r="M433" s="174"/>
      <c r="T433" s="175"/>
      <c r="AT433" s="171" t="s">
        <v>226</v>
      </c>
      <c r="AU433" s="171" t="s">
        <v>236</v>
      </c>
      <c r="AV433" s="14" t="s">
        <v>77</v>
      </c>
      <c r="AW433" s="14" t="s">
        <v>31</v>
      </c>
      <c r="AX433" s="14" t="s">
        <v>69</v>
      </c>
      <c r="AY433" s="171" t="s">
        <v>212</v>
      </c>
    </row>
    <row r="434" spans="2:65" s="12" customFormat="1">
      <c r="B434" s="152"/>
      <c r="D434" s="150" t="s">
        <v>226</v>
      </c>
      <c r="E434" s="153" t="s">
        <v>19</v>
      </c>
      <c r="F434" s="154" t="s">
        <v>12011</v>
      </c>
      <c r="H434" s="155">
        <v>12.275</v>
      </c>
      <c r="I434" s="156"/>
      <c r="L434" s="152"/>
      <c r="M434" s="157"/>
      <c r="T434" s="158"/>
      <c r="AT434" s="153" t="s">
        <v>226</v>
      </c>
      <c r="AU434" s="153" t="s">
        <v>236</v>
      </c>
      <c r="AV434" s="12" t="s">
        <v>79</v>
      </c>
      <c r="AW434" s="12" t="s">
        <v>31</v>
      </c>
      <c r="AX434" s="12" t="s">
        <v>69</v>
      </c>
      <c r="AY434" s="153" t="s">
        <v>212</v>
      </c>
    </row>
    <row r="435" spans="2:65" s="12" customFormat="1">
      <c r="B435" s="152"/>
      <c r="D435" s="150" t="s">
        <v>226</v>
      </c>
      <c r="E435" s="153" t="s">
        <v>19</v>
      </c>
      <c r="F435" s="154" t="s">
        <v>12012</v>
      </c>
      <c r="H435" s="155">
        <v>0.34699999999999998</v>
      </c>
      <c r="I435" s="156"/>
      <c r="L435" s="152"/>
      <c r="M435" s="157"/>
      <c r="T435" s="158"/>
      <c r="AT435" s="153" t="s">
        <v>226</v>
      </c>
      <c r="AU435" s="153" t="s">
        <v>236</v>
      </c>
      <c r="AV435" s="12" t="s">
        <v>79</v>
      </c>
      <c r="AW435" s="12" t="s">
        <v>31</v>
      </c>
      <c r="AX435" s="12" t="s">
        <v>69</v>
      </c>
      <c r="AY435" s="153" t="s">
        <v>212</v>
      </c>
    </row>
    <row r="436" spans="2:65" s="14" customFormat="1">
      <c r="B436" s="170"/>
      <c r="D436" s="150" t="s">
        <v>226</v>
      </c>
      <c r="E436" s="171" t="s">
        <v>19</v>
      </c>
      <c r="F436" s="172" t="s">
        <v>11889</v>
      </c>
      <c r="H436" s="171" t="s">
        <v>19</v>
      </c>
      <c r="I436" s="173"/>
      <c r="L436" s="170"/>
      <c r="M436" s="174"/>
      <c r="T436" s="175"/>
      <c r="AT436" s="171" t="s">
        <v>226</v>
      </c>
      <c r="AU436" s="171" t="s">
        <v>236</v>
      </c>
      <c r="AV436" s="14" t="s">
        <v>77</v>
      </c>
      <c r="AW436" s="14" t="s">
        <v>31</v>
      </c>
      <c r="AX436" s="14" t="s">
        <v>69</v>
      </c>
      <c r="AY436" s="171" t="s">
        <v>212</v>
      </c>
    </row>
    <row r="437" spans="2:65" s="12" customFormat="1">
      <c r="B437" s="152"/>
      <c r="D437" s="150" t="s">
        <v>226</v>
      </c>
      <c r="E437" s="153" t="s">
        <v>19</v>
      </c>
      <c r="F437" s="154" t="s">
        <v>12013</v>
      </c>
      <c r="H437" s="155">
        <v>1.26</v>
      </c>
      <c r="I437" s="156"/>
      <c r="L437" s="152"/>
      <c r="M437" s="157"/>
      <c r="T437" s="158"/>
      <c r="AT437" s="153" t="s">
        <v>226</v>
      </c>
      <c r="AU437" s="153" t="s">
        <v>236</v>
      </c>
      <c r="AV437" s="12" t="s">
        <v>79</v>
      </c>
      <c r="AW437" s="12" t="s">
        <v>31</v>
      </c>
      <c r="AX437" s="12" t="s">
        <v>69</v>
      </c>
      <c r="AY437" s="153" t="s">
        <v>212</v>
      </c>
    </row>
    <row r="438" spans="2:65" s="12" customFormat="1">
      <c r="B438" s="152"/>
      <c r="D438" s="150" t="s">
        <v>226</v>
      </c>
      <c r="E438" s="153" t="s">
        <v>19</v>
      </c>
      <c r="F438" s="154" t="s">
        <v>12014</v>
      </c>
      <c r="H438" s="155">
        <v>1.5649999999999999</v>
      </c>
      <c r="I438" s="156"/>
      <c r="L438" s="152"/>
      <c r="M438" s="157"/>
      <c r="T438" s="158"/>
      <c r="AT438" s="153" t="s">
        <v>226</v>
      </c>
      <c r="AU438" s="153" t="s">
        <v>236</v>
      </c>
      <c r="AV438" s="12" t="s">
        <v>79</v>
      </c>
      <c r="AW438" s="12" t="s">
        <v>31</v>
      </c>
      <c r="AX438" s="12" t="s">
        <v>69</v>
      </c>
      <c r="AY438" s="153" t="s">
        <v>212</v>
      </c>
    </row>
    <row r="439" spans="2:65" s="13" customFormat="1">
      <c r="B439" s="159"/>
      <c r="D439" s="150" t="s">
        <v>226</v>
      </c>
      <c r="E439" s="160" t="s">
        <v>19</v>
      </c>
      <c r="F439" s="161" t="s">
        <v>228</v>
      </c>
      <c r="H439" s="162">
        <v>115.64700000000001</v>
      </c>
      <c r="I439" s="163"/>
      <c r="L439" s="159"/>
      <c r="M439" s="164"/>
      <c r="T439" s="165"/>
      <c r="AT439" s="160" t="s">
        <v>226</v>
      </c>
      <c r="AU439" s="160" t="s">
        <v>236</v>
      </c>
      <c r="AV439" s="13" t="s">
        <v>229</v>
      </c>
      <c r="AW439" s="13" t="s">
        <v>31</v>
      </c>
      <c r="AX439" s="13" t="s">
        <v>77</v>
      </c>
      <c r="AY439" s="160" t="s">
        <v>212</v>
      </c>
    </row>
    <row r="440" spans="2:65" s="1" customFormat="1" ht="24.2" customHeight="1">
      <c r="B440" s="34"/>
      <c r="C440" s="133" t="s">
        <v>804</v>
      </c>
      <c r="D440" s="166" t="s">
        <v>215</v>
      </c>
      <c r="E440" s="134" t="s">
        <v>12015</v>
      </c>
      <c r="F440" s="135" t="s">
        <v>12016</v>
      </c>
      <c r="G440" s="136" t="s">
        <v>536</v>
      </c>
      <c r="H440" s="137">
        <v>3.77</v>
      </c>
      <c r="I440" s="138"/>
      <c r="J440" s="139">
        <f>ROUND(I440*H440,2)</f>
        <v>0</v>
      </c>
      <c r="K440" s="135" t="s">
        <v>5488</v>
      </c>
      <c r="L440" s="34"/>
      <c r="M440" s="140" t="s">
        <v>19</v>
      </c>
      <c r="N440" s="141" t="s">
        <v>40</v>
      </c>
      <c r="P440" s="142">
        <f>O440*H440</f>
        <v>0</v>
      </c>
      <c r="Q440" s="142">
        <v>1.07E-3</v>
      </c>
      <c r="R440" s="142">
        <f>Q440*H440</f>
        <v>4.0339E-3</v>
      </c>
      <c r="S440" s="142">
        <v>0</v>
      </c>
      <c r="T440" s="143">
        <f>S440*H440</f>
        <v>0</v>
      </c>
      <c r="AR440" s="144" t="s">
        <v>316</v>
      </c>
      <c r="AT440" s="144" t="s">
        <v>215</v>
      </c>
      <c r="AU440" s="144" t="s">
        <v>236</v>
      </c>
      <c r="AY440" s="19" t="s">
        <v>212</v>
      </c>
      <c r="BE440" s="145">
        <f>IF(N440="základní",J440,0)</f>
        <v>0</v>
      </c>
      <c r="BF440" s="145">
        <f>IF(N440="snížená",J440,0)</f>
        <v>0</v>
      </c>
      <c r="BG440" s="145">
        <f>IF(N440="zákl. přenesená",J440,0)</f>
        <v>0</v>
      </c>
      <c r="BH440" s="145">
        <f>IF(N440="sníž. přenesená",J440,0)</f>
        <v>0</v>
      </c>
      <c r="BI440" s="145">
        <f>IF(N440="nulová",J440,0)</f>
        <v>0</v>
      </c>
      <c r="BJ440" s="19" t="s">
        <v>77</v>
      </c>
      <c r="BK440" s="145">
        <f>ROUND(I440*H440,2)</f>
        <v>0</v>
      </c>
      <c r="BL440" s="19" t="s">
        <v>316</v>
      </c>
      <c r="BM440" s="144" t="s">
        <v>12017</v>
      </c>
    </row>
    <row r="441" spans="2:65" s="14" customFormat="1" ht="22.5">
      <c r="B441" s="170"/>
      <c r="D441" s="150" t="s">
        <v>226</v>
      </c>
      <c r="E441" s="171" t="s">
        <v>19</v>
      </c>
      <c r="F441" s="172" t="s">
        <v>12018</v>
      </c>
      <c r="H441" s="171" t="s">
        <v>19</v>
      </c>
      <c r="I441" s="173"/>
      <c r="L441" s="170"/>
      <c r="M441" s="174"/>
      <c r="T441" s="175"/>
      <c r="AT441" s="171" t="s">
        <v>226</v>
      </c>
      <c r="AU441" s="171" t="s">
        <v>236</v>
      </c>
      <c r="AV441" s="14" t="s">
        <v>77</v>
      </c>
      <c r="AW441" s="14" t="s">
        <v>31</v>
      </c>
      <c r="AX441" s="14" t="s">
        <v>69</v>
      </c>
      <c r="AY441" s="171" t="s">
        <v>212</v>
      </c>
    </row>
    <row r="442" spans="2:65" s="14" customFormat="1">
      <c r="B442" s="170"/>
      <c r="D442" s="150" t="s">
        <v>226</v>
      </c>
      <c r="E442" s="171" t="s">
        <v>19</v>
      </c>
      <c r="F442" s="172" t="s">
        <v>11861</v>
      </c>
      <c r="H442" s="171" t="s">
        <v>19</v>
      </c>
      <c r="I442" s="173"/>
      <c r="L442" s="170"/>
      <c r="M442" s="174"/>
      <c r="T442" s="175"/>
      <c r="AT442" s="171" t="s">
        <v>226</v>
      </c>
      <c r="AU442" s="171" t="s">
        <v>236</v>
      </c>
      <c r="AV442" s="14" t="s">
        <v>77</v>
      </c>
      <c r="AW442" s="14" t="s">
        <v>31</v>
      </c>
      <c r="AX442" s="14" t="s">
        <v>69</v>
      </c>
      <c r="AY442" s="171" t="s">
        <v>212</v>
      </c>
    </row>
    <row r="443" spans="2:65" s="12" customFormat="1">
      <c r="B443" s="152"/>
      <c r="D443" s="150" t="s">
        <v>226</v>
      </c>
      <c r="E443" s="153" t="s">
        <v>19</v>
      </c>
      <c r="F443" s="154" t="s">
        <v>12019</v>
      </c>
      <c r="H443" s="155">
        <v>0.21</v>
      </c>
      <c r="I443" s="156"/>
      <c r="L443" s="152"/>
      <c r="M443" s="157"/>
      <c r="T443" s="158"/>
      <c r="AT443" s="153" t="s">
        <v>226</v>
      </c>
      <c r="AU443" s="153" t="s">
        <v>236</v>
      </c>
      <c r="AV443" s="12" t="s">
        <v>79</v>
      </c>
      <c r="AW443" s="12" t="s">
        <v>31</v>
      </c>
      <c r="AX443" s="12" t="s">
        <v>69</v>
      </c>
      <c r="AY443" s="153" t="s">
        <v>212</v>
      </c>
    </row>
    <row r="444" spans="2:65" s="14" customFormat="1">
      <c r="B444" s="170"/>
      <c r="D444" s="150" t="s">
        <v>226</v>
      </c>
      <c r="E444" s="171" t="s">
        <v>19</v>
      </c>
      <c r="F444" s="172" t="s">
        <v>11872</v>
      </c>
      <c r="H444" s="171" t="s">
        <v>19</v>
      </c>
      <c r="I444" s="173"/>
      <c r="L444" s="170"/>
      <c r="M444" s="174"/>
      <c r="T444" s="175"/>
      <c r="AT444" s="171" t="s">
        <v>226</v>
      </c>
      <c r="AU444" s="171" t="s">
        <v>236</v>
      </c>
      <c r="AV444" s="14" t="s">
        <v>77</v>
      </c>
      <c r="AW444" s="14" t="s">
        <v>31</v>
      </c>
      <c r="AX444" s="14" t="s">
        <v>69</v>
      </c>
      <c r="AY444" s="171" t="s">
        <v>212</v>
      </c>
    </row>
    <row r="445" spans="2:65" s="12" customFormat="1">
      <c r="B445" s="152"/>
      <c r="D445" s="150" t="s">
        <v>226</v>
      </c>
      <c r="E445" s="153" t="s">
        <v>19</v>
      </c>
      <c r="F445" s="154" t="s">
        <v>12020</v>
      </c>
      <c r="H445" s="155">
        <v>0.63</v>
      </c>
      <c r="I445" s="156"/>
      <c r="L445" s="152"/>
      <c r="M445" s="157"/>
      <c r="T445" s="158"/>
      <c r="AT445" s="153" t="s">
        <v>226</v>
      </c>
      <c r="AU445" s="153" t="s">
        <v>236</v>
      </c>
      <c r="AV445" s="12" t="s">
        <v>79</v>
      </c>
      <c r="AW445" s="12" t="s">
        <v>31</v>
      </c>
      <c r="AX445" s="12" t="s">
        <v>69</v>
      </c>
      <c r="AY445" s="153" t="s">
        <v>212</v>
      </c>
    </row>
    <row r="446" spans="2:65" s="14" customFormat="1">
      <c r="B446" s="170"/>
      <c r="D446" s="150" t="s">
        <v>226</v>
      </c>
      <c r="E446" s="171" t="s">
        <v>19</v>
      </c>
      <c r="F446" s="172" t="s">
        <v>11877</v>
      </c>
      <c r="H446" s="171" t="s">
        <v>19</v>
      </c>
      <c r="I446" s="173"/>
      <c r="L446" s="170"/>
      <c r="M446" s="174"/>
      <c r="T446" s="175"/>
      <c r="AT446" s="171" t="s">
        <v>226</v>
      </c>
      <c r="AU446" s="171" t="s">
        <v>236</v>
      </c>
      <c r="AV446" s="14" t="s">
        <v>77</v>
      </c>
      <c r="AW446" s="14" t="s">
        <v>31</v>
      </c>
      <c r="AX446" s="14" t="s">
        <v>69</v>
      </c>
      <c r="AY446" s="171" t="s">
        <v>212</v>
      </c>
    </row>
    <row r="447" spans="2:65" s="12" customFormat="1">
      <c r="B447" s="152"/>
      <c r="D447" s="150" t="s">
        <v>226</v>
      </c>
      <c r="E447" s="153" t="s">
        <v>19</v>
      </c>
      <c r="F447" s="154" t="s">
        <v>12021</v>
      </c>
      <c r="H447" s="155">
        <v>0.84</v>
      </c>
      <c r="I447" s="156"/>
      <c r="L447" s="152"/>
      <c r="M447" s="157"/>
      <c r="T447" s="158"/>
      <c r="AT447" s="153" t="s">
        <v>226</v>
      </c>
      <c r="AU447" s="153" t="s">
        <v>236</v>
      </c>
      <c r="AV447" s="12" t="s">
        <v>79</v>
      </c>
      <c r="AW447" s="12" t="s">
        <v>31</v>
      </c>
      <c r="AX447" s="12" t="s">
        <v>69</v>
      </c>
      <c r="AY447" s="153" t="s">
        <v>212</v>
      </c>
    </row>
    <row r="448" spans="2:65" s="14" customFormat="1">
      <c r="B448" s="170"/>
      <c r="D448" s="150" t="s">
        <v>226</v>
      </c>
      <c r="E448" s="171" t="s">
        <v>19</v>
      </c>
      <c r="F448" s="172" t="s">
        <v>11883</v>
      </c>
      <c r="H448" s="171" t="s">
        <v>19</v>
      </c>
      <c r="I448" s="173"/>
      <c r="L448" s="170"/>
      <c r="M448" s="174"/>
      <c r="T448" s="175"/>
      <c r="AT448" s="171" t="s">
        <v>226</v>
      </c>
      <c r="AU448" s="171" t="s">
        <v>236</v>
      </c>
      <c r="AV448" s="14" t="s">
        <v>77</v>
      </c>
      <c r="AW448" s="14" t="s">
        <v>31</v>
      </c>
      <c r="AX448" s="14" t="s">
        <v>69</v>
      </c>
      <c r="AY448" s="171" t="s">
        <v>212</v>
      </c>
    </row>
    <row r="449" spans="2:65" s="12" customFormat="1">
      <c r="B449" s="152"/>
      <c r="D449" s="150" t="s">
        <v>226</v>
      </c>
      <c r="E449" s="153" t="s">
        <v>19</v>
      </c>
      <c r="F449" s="154" t="s">
        <v>12021</v>
      </c>
      <c r="H449" s="155">
        <v>0.84</v>
      </c>
      <c r="I449" s="156"/>
      <c r="L449" s="152"/>
      <c r="M449" s="157"/>
      <c r="T449" s="158"/>
      <c r="AT449" s="153" t="s">
        <v>226</v>
      </c>
      <c r="AU449" s="153" t="s">
        <v>236</v>
      </c>
      <c r="AV449" s="12" t="s">
        <v>79</v>
      </c>
      <c r="AW449" s="12" t="s">
        <v>31</v>
      </c>
      <c r="AX449" s="12" t="s">
        <v>69</v>
      </c>
      <c r="AY449" s="153" t="s">
        <v>212</v>
      </c>
    </row>
    <row r="450" spans="2:65" s="14" customFormat="1">
      <c r="B450" s="170"/>
      <c r="D450" s="150" t="s">
        <v>226</v>
      </c>
      <c r="E450" s="171" t="s">
        <v>19</v>
      </c>
      <c r="F450" s="172" t="s">
        <v>11889</v>
      </c>
      <c r="H450" s="171" t="s">
        <v>19</v>
      </c>
      <c r="I450" s="173"/>
      <c r="L450" s="170"/>
      <c r="M450" s="174"/>
      <c r="T450" s="175"/>
      <c r="AT450" s="171" t="s">
        <v>226</v>
      </c>
      <c r="AU450" s="171" t="s">
        <v>236</v>
      </c>
      <c r="AV450" s="14" t="s">
        <v>77</v>
      </c>
      <c r="AW450" s="14" t="s">
        <v>31</v>
      </c>
      <c r="AX450" s="14" t="s">
        <v>69</v>
      </c>
      <c r="AY450" s="171" t="s">
        <v>212</v>
      </c>
    </row>
    <row r="451" spans="2:65" s="12" customFormat="1">
      <c r="B451" s="152"/>
      <c r="D451" s="150" t="s">
        <v>226</v>
      </c>
      <c r="E451" s="153" t="s">
        <v>19</v>
      </c>
      <c r="F451" s="154" t="s">
        <v>12022</v>
      </c>
      <c r="H451" s="155">
        <v>1.25</v>
      </c>
      <c r="I451" s="156"/>
      <c r="L451" s="152"/>
      <c r="M451" s="157"/>
      <c r="T451" s="158"/>
      <c r="AT451" s="153" t="s">
        <v>226</v>
      </c>
      <c r="AU451" s="153" t="s">
        <v>236</v>
      </c>
      <c r="AV451" s="12" t="s">
        <v>79</v>
      </c>
      <c r="AW451" s="12" t="s">
        <v>31</v>
      </c>
      <c r="AX451" s="12" t="s">
        <v>69</v>
      </c>
      <c r="AY451" s="153" t="s">
        <v>212</v>
      </c>
    </row>
    <row r="452" spans="2:65" s="13" customFormat="1">
      <c r="B452" s="159"/>
      <c r="D452" s="150" t="s">
        <v>226</v>
      </c>
      <c r="E452" s="160" t="s">
        <v>19</v>
      </c>
      <c r="F452" s="161" t="s">
        <v>228</v>
      </c>
      <c r="H452" s="162">
        <v>3.77</v>
      </c>
      <c r="I452" s="163"/>
      <c r="L452" s="159"/>
      <c r="M452" s="164"/>
      <c r="T452" s="165"/>
      <c r="AT452" s="160" t="s">
        <v>226</v>
      </c>
      <c r="AU452" s="160" t="s">
        <v>236</v>
      </c>
      <c r="AV452" s="13" t="s">
        <v>229</v>
      </c>
      <c r="AW452" s="13" t="s">
        <v>31</v>
      </c>
      <c r="AX452" s="13" t="s">
        <v>77</v>
      </c>
      <c r="AY452" s="160" t="s">
        <v>212</v>
      </c>
    </row>
    <row r="453" spans="2:65" s="1" customFormat="1" ht="24.2" customHeight="1">
      <c r="B453" s="34"/>
      <c r="C453" s="133" t="s">
        <v>815</v>
      </c>
      <c r="D453" s="166" t="s">
        <v>215</v>
      </c>
      <c r="E453" s="134" t="s">
        <v>12023</v>
      </c>
      <c r="F453" s="135" t="s">
        <v>12024</v>
      </c>
      <c r="G453" s="136" t="s">
        <v>536</v>
      </c>
      <c r="H453" s="137">
        <v>0.26300000000000001</v>
      </c>
      <c r="I453" s="138"/>
      <c r="J453" s="139">
        <f>ROUND(I453*H453,2)</f>
        <v>0</v>
      </c>
      <c r="K453" s="135" t="s">
        <v>5488</v>
      </c>
      <c r="L453" s="34"/>
      <c r="M453" s="140" t="s">
        <v>19</v>
      </c>
      <c r="N453" s="141" t="s">
        <v>40</v>
      </c>
      <c r="P453" s="142">
        <f>O453*H453</f>
        <v>0</v>
      </c>
      <c r="Q453" s="142">
        <v>1.4300000000000001E-3</v>
      </c>
      <c r="R453" s="142">
        <f>Q453*H453</f>
        <v>3.7609000000000004E-4</v>
      </c>
      <c r="S453" s="142">
        <v>0</v>
      </c>
      <c r="T453" s="143">
        <f>S453*H453</f>
        <v>0</v>
      </c>
      <c r="AR453" s="144" t="s">
        <v>316</v>
      </c>
      <c r="AT453" s="144" t="s">
        <v>215</v>
      </c>
      <c r="AU453" s="144" t="s">
        <v>236</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12025</v>
      </c>
    </row>
    <row r="454" spans="2:65" s="14" customFormat="1" ht="22.5">
      <c r="B454" s="170"/>
      <c r="D454" s="150" t="s">
        <v>226</v>
      </c>
      <c r="E454" s="171" t="s">
        <v>19</v>
      </c>
      <c r="F454" s="172" t="s">
        <v>12026</v>
      </c>
      <c r="H454" s="171" t="s">
        <v>19</v>
      </c>
      <c r="I454" s="173"/>
      <c r="L454" s="170"/>
      <c r="M454" s="174"/>
      <c r="T454" s="175"/>
      <c r="AT454" s="171" t="s">
        <v>226</v>
      </c>
      <c r="AU454" s="171" t="s">
        <v>236</v>
      </c>
      <c r="AV454" s="14" t="s">
        <v>77</v>
      </c>
      <c r="AW454" s="14" t="s">
        <v>31</v>
      </c>
      <c r="AX454" s="14" t="s">
        <v>69</v>
      </c>
      <c r="AY454" s="171" t="s">
        <v>212</v>
      </c>
    </row>
    <row r="455" spans="2:65" s="14" customFormat="1">
      <c r="B455" s="170"/>
      <c r="D455" s="150" t="s">
        <v>226</v>
      </c>
      <c r="E455" s="171" t="s">
        <v>19</v>
      </c>
      <c r="F455" s="172" t="s">
        <v>11889</v>
      </c>
      <c r="H455" s="171" t="s">
        <v>19</v>
      </c>
      <c r="I455" s="173"/>
      <c r="L455" s="170"/>
      <c r="M455" s="174"/>
      <c r="T455" s="175"/>
      <c r="AT455" s="171" t="s">
        <v>226</v>
      </c>
      <c r="AU455" s="171" t="s">
        <v>236</v>
      </c>
      <c r="AV455" s="14" t="s">
        <v>77</v>
      </c>
      <c r="AW455" s="14" t="s">
        <v>31</v>
      </c>
      <c r="AX455" s="14" t="s">
        <v>69</v>
      </c>
      <c r="AY455" s="171" t="s">
        <v>212</v>
      </c>
    </row>
    <row r="456" spans="2:65" s="12" customFormat="1">
      <c r="B456" s="152"/>
      <c r="D456" s="150" t="s">
        <v>226</v>
      </c>
      <c r="E456" s="153" t="s">
        <v>19</v>
      </c>
      <c r="F456" s="154" t="s">
        <v>12027</v>
      </c>
      <c r="H456" s="155">
        <v>0.26300000000000001</v>
      </c>
      <c r="I456" s="156"/>
      <c r="L456" s="152"/>
      <c r="M456" s="157"/>
      <c r="T456" s="158"/>
      <c r="AT456" s="153" t="s">
        <v>226</v>
      </c>
      <c r="AU456" s="153" t="s">
        <v>236</v>
      </c>
      <c r="AV456" s="12" t="s">
        <v>79</v>
      </c>
      <c r="AW456" s="12" t="s">
        <v>31</v>
      </c>
      <c r="AX456" s="12" t="s">
        <v>69</v>
      </c>
      <c r="AY456" s="153" t="s">
        <v>212</v>
      </c>
    </row>
    <row r="457" spans="2:65" s="13" customFormat="1">
      <c r="B457" s="159"/>
      <c r="D457" s="150" t="s">
        <v>226</v>
      </c>
      <c r="E457" s="160" t="s">
        <v>19</v>
      </c>
      <c r="F457" s="161" t="s">
        <v>228</v>
      </c>
      <c r="H457" s="162">
        <v>0.26300000000000001</v>
      </c>
      <c r="I457" s="163"/>
      <c r="L457" s="159"/>
      <c r="M457" s="164"/>
      <c r="T457" s="165"/>
      <c r="AT457" s="160" t="s">
        <v>226</v>
      </c>
      <c r="AU457" s="160" t="s">
        <v>236</v>
      </c>
      <c r="AV457" s="13" t="s">
        <v>229</v>
      </c>
      <c r="AW457" s="13" t="s">
        <v>31</v>
      </c>
      <c r="AX457" s="13" t="s">
        <v>77</v>
      </c>
      <c r="AY457" s="160" t="s">
        <v>212</v>
      </c>
    </row>
    <row r="458" spans="2:65" s="1" customFormat="1" ht="24.2" customHeight="1">
      <c r="B458" s="34"/>
      <c r="C458" s="133" t="s">
        <v>824</v>
      </c>
      <c r="D458" s="166" t="s">
        <v>215</v>
      </c>
      <c r="E458" s="134" t="s">
        <v>12028</v>
      </c>
      <c r="F458" s="135" t="s">
        <v>12029</v>
      </c>
      <c r="G458" s="136" t="s">
        <v>536</v>
      </c>
      <c r="H458" s="137">
        <v>903.96299999999997</v>
      </c>
      <c r="I458" s="138"/>
      <c r="J458" s="139">
        <f>ROUND(I458*H458,2)</f>
        <v>0</v>
      </c>
      <c r="K458" s="135" t="s">
        <v>219</v>
      </c>
      <c r="L458" s="34"/>
      <c r="M458" s="140" t="s">
        <v>19</v>
      </c>
      <c r="N458" s="141" t="s">
        <v>40</v>
      </c>
      <c r="P458" s="142">
        <f>O458*H458</f>
        <v>0</v>
      </c>
      <c r="Q458" s="142">
        <v>1.6800000000000001E-3</v>
      </c>
      <c r="R458" s="142">
        <f>Q458*H458</f>
        <v>1.5186578399999999</v>
      </c>
      <c r="S458" s="142">
        <v>0</v>
      </c>
      <c r="T458" s="143">
        <f>S458*H458</f>
        <v>0</v>
      </c>
      <c r="AR458" s="144" t="s">
        <v>316</v>
      </c>
      <c r="AT458" s="144" t="s">
        <v>215</v>
      </c>
      <c r="AU458" s="144" t="s">
        <v>236</v>
      </c>
      <c r="AY458" s="19" t="s">
        <v>212</v>
      </c>
      <c r="BE458" s="145">
        <f>IF(N458="základní",J458,0)</f>
        <v>0</v>
      </c>
      <c r="BF458" s="145">
        <f>IF(N458="snížená",J458,0)</f>
        <v>0</v>
      </c>
      <c r="BG458" s="145">
        <f>IF(N458="zákl. přenesená",J458,0)</f>
        <v>0</v>
      </c>
      <c r="BH458" s="145">
        <f>IF(N458="sníž. přenesená",J458,0)</f>
        <v>0</v>
      </c>
      <c r="BI458" s="145">
        <f>IF(N458="nulová",J458,0)</f>
        <v>0</v>
      </c>
      <c r="BJ458" s="19" t="s">
        <v>77</v>
      </c>
      <c r="BK458" s="145">
        <f>ROUND(I458*H458,2)</f>
        <v>0</v>
      </c>
      <c r="BL458" s="19" t="s">
        <v>316</v>
      </c>
      <c r="BM458" s="144" t="s">
        <v>12030</v>
      </c>
    </row>
    <row r="459" spans="2:65" s="1" customFormat="1">
      <c r="B459" s="34"/>
      <c r="D459" s="146" t="s">
        <v>222</v>
      </c>
      <c r="F459" s="147" t="s">
        <v>12031</v>
      </c>
      <c r="I459" s="148"/>
      <c r="L459" s="34"/>
      <c r="M459" s="149"/>
      <c r="T459" s="55"/>
      <c r="AT459" s="19" t="s">
        <v>222</v>
      </c>
      <c r="AU459" s="19" t="s">
        <v>236</v>
      </c>
    </row>
    <row r="460" spans="2:65" s="1" customFormat="1" ht="29.25">
      <c r="B460" s="34"/>
      <c r="D460" s="150" t="s">
        <v>224</v>
      </c>
      <c r="F460" s="151" t="s">
        <v>5144</v>
      </c>
      <c r="I460" s="148"/>
      <c r="L460" s="34"/>
      <c r="M460" s="149"/>
      <c r="T460" s="55"/>
      <c r="AT460" s="19" t="s">
        <v>224</v>
      </c>
      <c r="AU460" s="19" t="s">
        <v>236</v>
      </c>
    </row>
    <row r="461" spans="2:65" s="14" customFormat="1">
      <c r="B461" s="170"/>
      <c r="D461" s="150" t="s">
        <v>226</v>
      </c>
      <c r="E461" s="171" t="s">
        <v>19</v>
      </c>
      <c r="F461" s="172" t="s">
        <v>12032</v>
      </c>
      <c r="H461" s="171" t="s">
        <v>19</v>
      </c>
      <c r="I461" s="173"/>
      <c r="L461" s="170"/>
      <c r="M461" s="174"/>
      <c r="T461" s="175"/>
      <c r="AT461" s="171" t="s">
        <v>226</v>
      </c>
      <c r="AU461" s="171" t="s">
        <v>236</v>
      </c>
      <c r="AV461" s="14" t="s">
        <v>77</v>
      </c>
      <c r="AW461" s="14" t="s">
        <v>31</v>
      </c>
      <c r="AX461" s="14" t="s">
        <v>69</v>
      </c>
      <c r="AY461" s="171" t="s">
        <v>212</v>
      </c>
    </row>
    <row r="462" spans="2:65" s="14" customFormat="1">
      <c r="B462" s="170"/>
      <c r="D462" s="150" t="s">
        <v>226</v>
      </c>
      <c r="E462" s="171" t="s">
        <v>19</v>
      </c>
      <c r="F462" s="172" t="s">
        <v>11860</v>
      </c>
      <c r="H462" s="171" t="s">
        <v>19</v>
      </c>
      <c r="I462" s="173"/>
      <c r="L462" s="170"/>
      <c r="M462" s="174"/>
      <c r="T462" s="175"/>
      <c r="AT462" s="171" t="s">
        <v>226</v>
      </c>
      <c r="AU462" s="171" t="s">
        <v>236</v>
      </c>
      <c r="AV462" s="14" t="s">
        <v>77</v>
      </c>
      <c r="AW462" s="14" t="s">
        <v>31</v>
      </c>
      <c r="AX462" s="14" t="s">
        <v>69</v>
      </c>
      <c r="AY462" s="171" t="s">
        <v>212</v>
      </c>
    </row>
    <row r="463" spans="2:65" s="14" customFormat="1">
      <c r="B463" s="170"/>
      <c r="D463" s="150" t="s">
        <v>226</v>
      </c>
      <c r="E463" s="171" t="s">
        <v>19</v>
      </c>
      <c r="F463" s="172" t="s">
        <v>11861</v>
      </c>
      <c r="H463" s="171" t="s">
        <v>19</v>
      </c>
      <c r="I463" s="173"/>
      <c r="L463" s="170"/>
      <c r="M463" s="174"/>
      <c r="T463" s="175"/>
      <c r="AT463" s="171" t="s">
        <v>226</v>
      </c>
      <c r="AU463" s="171" t="s">
        <v>236</v>
      </c>
      <c r="AV463" s="14" t="s">
        <v>77</v>
      </c>
      <c r="AW463" s="14" t="s">
        <v>31</v>
      </c>
      <c r="AX463" s="14" t="s">
        <v>69</v>
      </c>
      <c r="AY463" s="171" t="s">
        <v>212</v>
      </c>
    </row>
    <row r="464" spans="2:65" s="12" customFormat="1">
      <c r="B464" s="152"/>
      <c r="D464" s="150" t="s">
        <v>226</v>
      </c>
      <c r="E464" s="153" t="s">
        <v>19</v>
      </c>
      <c r="F464" s="154" t="s">
        <v>11862</v>
      </c>
      <c r="H464" s="155">
        <v>0.56499999999999995</v>
      </c>
      <c r="I464" s="156"/>
      <c r="L464" s="152"/>
      <c r="M464" s="157"/>
      <c r="T464" s="158"/>
      <c r="AT464" s="153" t="s">
        <v>226</v>
      </c>
      <c r="AU464" s="153" t="s">
        <v>236</v>
      </c>
      <c r="AV464" s="12" t="s">
        <v>79</v>
      </c>
      <c r="AW464" s="12" t="s">
        <v>31</v>
      </c>
      <c r="AX464" s="12" t="s">
        <v>69</v>
      </c>
      <c r="AY464" s="153" t="s">
        <v>212</v>
      </c>
    </row>
    <row r="465" spans="2:51" s="12" customFormat="1">
      <c r="B465" s="152"/>
      <c r="D465" s="150" t="s">
        <v>226</v>
      </c>
      <c r="E465" s="153" t="s">
        <v>19</v>
      </c>
      <c r="F465" s="154" t="s">
        <v>11863</v>
      </c>
      <c r="H465" s="155">
        <v>2.5859999999999999</v>
      </c>
      <c r="I465" s="156"/>
      <c r="L465" s="152"/>
      <c r="M465" s="157"/>
      <c r="T465" s="158"/>
      <c r="AT465" s="153" t="s">
        <v>226</v>
      </c>
      <c r="AU465" s="153" t="s">
        <v>236</v>
      </c>
      <c r="AV465" s="12" t="s">
        <v>79</v>
      </c>
      <c r="AW465" s="12" t="s">
        <v>31</v>
      </c>
      <c r="AX465" s="12" t="s">
        <v>69</v>
      </c>
      <c r="AY465" s="153" t="s">
        <v>212</v>
      </c>
    </row>
    <row r="466" spans="2:51" s="12" customFormat="1">
      <c r="B466" s="152"/>
      <c r="D466" s="150" t="s">
        <v>226</v>
      </c>
      <c r="E466" s="153" t="s">
        <v>19</v>
      </c>
      <c r="F466" s="154" t="s">
        <v>11864</v>
      </c>
      <c r="H466" s="155">
        <v>3.6890000000000001</v>
      </c>
      <c r="I466" s="156"/>
      <c r="L466" s="152"/>
      <c r="M466" s="157"/>
      <c r="T466" s="158"/>
      <c r="AT466" s="153" t="s">
        <v>226</v>
      </c>
      <c r="AU466" s="153" t="s">
        <v>236</v>
      </c>
      <c r="AV466" s="12" t="s">
        <v>79</v>
      </c>
      <c r="AW466" s="12" t="s">
        <v>31</v>
      </c>
      <c r="AX466" s="12" t="s">
        <v>69</v>
      </c>
      <c r="AY466" s="153" t="s">
        <v>212</v>
      </c>
    </row>
    <row r="467" spans="2:51" s="12" customFormat="1">
      <c r="B467" s="152"/>
      <c r="D467" s="150" t="s">
        <v>226</v>
      </c>
      <c r="E467" s="153" t="s">
        <v>19</v>
      </c>
      <c r="F467" s="154" t="s">
        <v>11865</v>
      </c>
      <c r="H467" s="155">
        <v>120.12</v>
      </c>
      <c r="I467" s="156"/>
      <c r="L467" s="152"/>
      <c r="M467" s="157"/>
      <c r="T467" s="158"/>
      <c r="AT467" s="153" t="s">
        <v>226</v>
      </c>
      <c r="AU467" s="153" t="s">
        <v>236</v>
      </c>
      <c r="AV467" s="12" t="s">
        <v>79</v>
      </c>
      <c r="AW467" s="12" t="s">
        <v>31</v>
      </c>
      <c r="AX467" s="12" t="s">
        <v>69</v>
      </c>
      <c r="AY467" s="153" t="s">
        <v>212</v>
      </c>
    </row>
    <row r="468" spans="2:51" s="14" customFormat="1">
      <c r="B468" s="170"/>
      <c r="D468" s="150" t="s">
        <v>226</v>
      </c>
      <c r="E468" s="171" t="s">
        <v>19</v>
      </c>
      <c r="F468" s="172" t="s">
        <v>11866</v>
      </c>
      <c r="H468" s="171" t="s">
        <v>19</v>
      </c>
      <c r="I468" s="173"/>
      <c r="L468" s="170"/>
      <c r="M468" s="174"/>
      <c r="T468" s="175"/>
      <c r="AT468" s="171" t="s">
        <v>226</v>
      </c>
      <c r="AU468" s="171" t="s">
        <v>236</v>
      </c>
      <c r="AV468" s="14" t="s">
        <v>77</v>
      </c>
      <c r="AW468" s="14" t="s">
        <v>31</v>
      </c>
      <c r="AX468" s="14" t="s">
        <v>69</v>
      </c>
      <c r="AY468" s="171" t="s">
        <v>212</v>
      </c>
    </row>
    <row r="469" spans="2:51" s="12" customFormat="1">
      <c r="B469" s="152"/>
      <c r="D469" s="150" t="s">
        <v>226</v>
      </c>
      <c r="E469" s="153" t="s">
        <v>19</v>
      </c>
      <c r="F469" s="154" t="s">
        <v>11867</v>
      </c>
      <c r="H469" s="155">
        <v>1.72</v>
      </c>
      <c r="I469" s="156"/>
      <c r="L469" s="152"/>
      <c r="M469" s="157"/>
      <c r="T469" s="158"/>
      <c r="AT469" s="153" t="s">
        <v>226</v>
      </c>
      <c r="AU469" s="153" t="s">
        <v>236</v>
      </c>
      <c r="AV469" s="12" t="s">
        <v>79</v>
      </c>
      <c r="AW469" s="12" t="s">
        <v>31</v>
      </c>
      <c r="AX469" s="12" t="s">
        <v>69</v>
      </c>
      <c r="AY469" s="153" t="s">
        <v>212</v>
      </c>
    </row>
    <row r="470" spans="2:51" s="12" customFormat="1">
      <c r="B470" s="152"/>
      <c r="D470" s="150" t="s">
        <v>226</v>
      </c>
      <c r="E470" s="153" t="s">
        <v>19</v>
      </c>
      <c r="F470" s="154" t="s">
        <v>11868</v>
      </c>
      <c r="H470" s="155">
        <v>113.39</v>
      </c>
      <c r="I470" s="156"/>
      <c r="L470" s="152"/>
      <c r="M470" s="157"/>
      <c r="T470" s="158"/>
      <c r="AT470" s="153" t="s">
        <v>226</v>
      </c>
      <c r="AU470" s="153" t="s">
        <v>236</v>
      </c>
      <c r="AV470" s="12" t="s">
        <v>79</v>
      </c>
      <c r="AW470" s="12" t="s">
        <v>31</v>
      </c>
      <c r="AX470" s="12" t="s">
        <v>69</v>
      </c>
      <c r="AY470" s="153" t="s">
        <v>212</v>
      </c>
    </row>
    <row r="471" spans="2:51" s="14" customFormat="1">
      <c r="B471" s="170"/>
      <c r="D471" s="150" t="s">
        <v>226</v>
      </c>
      <c r="E471" s="171" t="s">
        <v>19</v>
      </c>
      <c r="F471" s="172" t="s">
        <v>11869</v>
      </c>
      <c r="H471" s="171" t="s">
        <v>19</v>
      </c>
      <c r="I471" s="173"/>
      <c r="L471" s="170"/>
      <c r="M471" s="174"/>
      <c r="T471" s="175"/>
      <c r="AT471" s="171" t="s">
        <v>226</v>
      </c>
      <c r="AU471" s="171" t="s">
        <v>236</v>
      </c>
      <c r="AV471" s="14" t="s">
        <v>77</v>
      </c>
      <c r="AW471" s="14" t="s">
        <v>31</v>
      </c>
      <c r="AX471" s="14" t="s">
        <v>69</v>
      </c>
      <c r="AY471" s="171" t="s">
        <v>212</v>
      </c>
    </row>
    <row r="472" spans="2:51" s="12" customFormat="1">
      <c r="B472" s="152"/>
      <c r="D472" s="150" t="s">
        <v>226</v>
      </c>
      <c r="E472" s="153" t="s">
        <v>19</v>
      </c>
      <c r="F472" s="154" t="s">
        <v>11870</v>
      </c>
      <c r="H472" s="155">
        <v>0.52500000000000002</v>
      </c>
      <c r="I472" s="156"/>
      <c r="L472" s="152"/>
      <c r="M472" s="157"/>
      <c r="T472" s="158"/>
      <c r="AT472" s="153" t="s">
        <v>226</v>
      </c>
      <c r="AU472" s="153" t="s">
        <v>236</v>
      </c>
      <c r="AV472" s="12" t="s">
        <v>79</v>
      </c>
      <c r="AW472" s="12" t="s">
        <v>31</v>
      </c>
      <c r="AX472" s="12" t="s">
        <v>69</v>
      </c>
      <c r="AY472" s="153" t="s">
        <v>212</v>
      </c>
    </row>
    <row r="473" spans="2:51" s="12" customFormat="1">
      <c r="B473" s="152"/>
      <c r="D473" s="150" t="s">
        <v>226</v>
      </c>
      <c r="E473" s="153" t="s">
        <v>19</v>
      </c>
      <c r="F473" s="154" t="s">
        <v>11871</v>
      </c>
      <c r="H473" s="155">
        <v>120.498</v>
      </c>
      <c r="I473" s="156"/>
      <c r="L473" s="152"/>
      <c r="M473" s="157"/>
      <c r="T473" s="158"/>
      <c r="AT473" s="153" t="s">
        <v>226</v>
      </c>
      <c r="AU473" s="153" t="s">
        <v>236</v>
      </c>
      <c r="AV473" s="12" t="s">
        <v>79</v>
      </c>
      <c r="AW473" s="12" t="s">
        <v>31</v>
      </c>
      <c r="AX473" s="12" t="s">
        <v>69</v>
      </c>
      <c r="AY473" s="153" t="s">
        <v>212</v>
      </c>
    </row>
    <row r="474" spans="2:51" s="12" customFormat="1">
      <c r="B474" s="152"/>
      <c r="D474" s="150" t="s">
        <v>226</v>
      </c>
      <c r="E474" s="153" t="s">
        <v>19</v>
      </c>
      <c r="F474" s="154" t="s">
        <v>12033</v>
      </c>
      <c r="H474" s="155">
        <v>-16.37</v>
      </c>
      <c r="I474" s="156"/>
      <c r="L474" s="152"/>
      <c r="M474" s="157"/>
      <c r="T474" s="158"/>
      <c r="AT474" s="153" t="s">
        <v>226</v>
      </c>
      <c r="AU474" s="153" t="s">
        <v>236</v>
      </c>
      <c r="AV474" s="12" t="s">
        <v>79</v>
      </c>
      <c r="AW474" s="12" t="s">
        <v>31</v>
      </c>
      <c r="AX474" s="12" t="s">
        <v>69</v>
      </c>
      <c r="AY474" s="153" t="s">
        <v>212</v>
      </c>
    </row>
    <row r="475" spans="2:51" s="14" customFormat="1">
      <c r="B475" s="170"/>
      <c r="D475" s="150" t="s">
        <v>226</v>
      </c>
      <c r="E475" s="171" t="s">
        <v>19</v>
      </c>
      <c r="F475" s="172" t="s">
        <v>11872</v>
      </c>
      <c r="H475" s="171" t="s">
        <v>19</v>
      </c>
      <c r="I475" s="173"/>
      <c r="L475" s="170"/>
      <c r="M475" s="174"/>
      <c r="T475" s="175"/>
      <c r="AT475" s="171" t="s">
        <v>226</v>
      </c>
      <c r="AU475" s="171" t="s">
        <v>236</v>
      </c>
      <c r="AV475" s="14" t="s">
        <v>77</v>
      </c>
      <c r="AW475" s="14" t="s">
        <v>31</v>
      </c>
      <c r="AX475" s="14" t="s">
        <v>69</v>
      </c>
      <c r="AY475" s="171" t="s">
        <v>212</v>
      </c>
    </row>
    <row r="476" spans="2:51" s="12" customFormat="1">
      <c r="B476" s="152"/>
      <c r="D476" s="150" t="s">
        <v>226</v>
      </c>
      <c r="E476" s="153" t="s">
        <v>19</v>
      </c>
      <c r="F476" s="154" t="s">
        <v>11873</v>
      </c>
      <c r="H476" s="155">
        <v>15.435</v>
      </c>
      <c r="I476" s="156"/>
      <c r="L476" s="152"/>
      <c r="M476" s="157"/>
      <c r="T476" s="158"/>
      <c r="AT476" s="153" t="s">
        <v>226</v>
      </c>
      <c r="AU476" s="153" t="s">
        <v>236</v>
      </c>
      <c r="AV476" s="12" t="s">
        <v>79</v>
      </c>
      <c r="AW476" s="12" t="s">
        <v>31</v>
      </c>
      <c r="AX476" s="12" t="s">
        <v>69</v>
      </c>
      <c r="AY476" s="153" t="s">
        <v>212</v>
      </c>
    </row>
    <row r="477" spans="2:51" s="12" customFormat="1">
      <c r="B477" s="152"/>
      <c r="D477" s="150" t="s">
        <v>226</v>
      </c>
      <c r="E477" s="153" t="s">
        <v>19</v>
      </c>
      <c r="F477" s="154" t="s">
        <v>11874</v>
      </c>
      <c r="H477" s="155">
        <v>22.774999999999999</v>
      </c>
      <c r="I477" s="156"/>
      <c r="L477" s="152"/>
      <c r="M477" s="157"/>
      <c r="T477" s="158"/>
      <c r="AT477" s="153" t="s">
        <v>226</v>
      </c>
      <c r="AU477" s="153" t="s">
        <v>236</v>
      </c>
      <c r="AV477" s="12" t="s">
        <v>79</v>
      </c>
      <c r="AW477" s="12" t="s">
        <v>31</v>
      </c>
      <c r="AX477" s="12" t="s">
        <v>69</v>
      </c>
      <c r="AY477" s="153" t="s">
        <v>212</v>
      </c>
    </row>
    <row r="478" spans="2:51" s="12" customFormat="1">
      <c r="B478" s="152"/>
      <c r="D478" s="150" t="s">
        <v>226</v>
      </c>
      <c r="E478" s="153" t="s">
        <v>19</v>
      </c>
      <c r="F478" s="154" t="s">
        <v>11875</v>
      </c>
      <c r="H478" s="155">
        <v>6.72</v>
      </c>
      <c r="I478" s="156"/>
      <c r="L478" s="152"/>
      <c r="M478" s="157"/>
      <c r="T478" s="158"/>
      <c r="AT478" s="153" t="s">
        <v>226</v>
      </c>
      <c r="AU478" s="153" t="s">
        <v>236</v>
      </c>
      <c r="AV478" s="12" t="s">
        <v>79</v>
      </c>
      <c r="AW478" s="12" t="s">
        <v>31</v>
      </c>
      <c r="AX478" s="12" t="s">
        <v>69</v>
      </c>
      <c r="AY478" s="153" t="s">
        <v>212</v>
      </c>
    </row>
    <row r="479" spans="2:51" s="12" customFormat="1">
      <c r="B479" s="152"/>
      <c r="D479" s="150" t="s">
        <v>226</v>
      </c>
      <c r="E479" s="153" t="s">
        <v>19</v>
      </c>
      <c r="F479" s="154" t="s">
        <v>11876</v>
      </c>
      <c r="H479" s="155">
        <v>112.497</v>
      </c>
      <c r="I479" s="156"/>
      <c r="L479" s="152"/>
      <c r="M479" s="157"/>
      <c r="T479" s="158"/>
      <c r="AT479" s="153" t="s">
        <v>226</v>
      </c>
      <c r="AU479" s="153" t="s">
        <v>236</v>
      </c>
      <c r="AV479" s="12" t="s">
        <v>79</v>
      </c>
      <c r="AW479" s="12" t="s">
        <v>31</v>
      </c>
      <c r="AX479" s="12" t="s">
        <v>69</v>
      </c>
      <c r="AY479" s="153" t="s">
        <v>212</v>
      </c>
    </row>
    <row r="480" spans="2:51" s="14" customFormat="1">
      <c r="B480" s="170"/>
      <c r="D480" s="150" t="s">
        <v>226</v>
      </c>
      <c r="E480" s="171" t="s">
        <v>19</v>
      </c>
      <c r="F480" s="172" t="s">
        <v>11877</v>
      </c>
      <c r="H480" s="171" t="s">
        <v>19</v>
      </c>
      <c r="I480" s="173"/>
      <c r="L480" s="170"/>
      <c r="M480" s="174"/>
      <c r="T480" s="175"/>
      <c r="AT480" s="171" t="s">
        <v>226</v>
      </c>
      <c r="AU480" s="171" t="s">
        <v>236</v>
      </c>
      <c r="AV480" s="14" t="s">
        <v>77</v>
      </c>
      <c r="AW480" s="14" t="s">
        <v>31</v>
      </c>
      <c r="AX480" s="14" t="s">
        <v>69</v>
      </c>
      <c r="AY480" s="171" t="s">
        <v>212</v>
      </c>
    </row>
    <row r="481" spans="2:51" s="12" customFormat="1">
      <c r="B481" s="152"/>
      <c r="D481" s="150" t="s">
        <v>226</v>
      </c>
      <c r="E481" s="153" t="s">
        <v>19</v>
      </c>
      <c r="F481" s="154" t="s">
        <v>11878</v>
      </c>
      <c r="H481" s="155">
        <v>69.037999999999997</v>
      </c>
      <c r="I481" s="156"/>
      <c r="L481" s="152"/>
      <c r="M481" s="157"/>
      <c r="T481" s="158"/>
      <c r="AT481" s="153" t="s">
        <v>226</v>
      </c>
      <c r="AU481" s="153" t="s">
        <v>236</v>
      </c>
      <c r="AV481" s="12" t="s">
        <v>79</v>
      </c>
      <c r="AW481" s="12" t="s">
        <v>31</v>
      </c>
      <c r="AX481" s="12" t="s">
        <v>69</v>
      </c>
      <c r="AY481" s="153" t="s">
        <v>212</v>
      </c>
    </row>
    <row r="482" spans="2:51" s="12" customFormat="1">
      <c r="B482" s="152"/>
      <c r="D482" s="150" t="s">
        <v>226</v>
      </c>
      <c r="E482" s="153" t="s">
        <v>19</v>
      </c>
      <c r="F482" s="154" t="s">
        <v>11879</v>
      </c>
      <c r="H482" s="155">
        <v>3.371</v>
      </c>
      <c r="I482" s="156"/>
      <c r="L482" s="152"/>
      <c r="M482" s="157"/>
      <c r="T482" s="158"/>
      <c r="AT482" s="153" t="s">
        <v>226</v>
      </c>
      <c r="AU482" s="153" t="s">
        <v>236</v>
      </c>
      <c r="AV482" s="12" t="s">
        <v>79</v>
      </c>
      <c r="AW482" s="12" t="s">
        <v>31</v>
      </c>
      <c r="AX482" s="12" t="s">
        <v>69</v>
      </c>
      <c r="AY482" s="153" t="s">
        <v>212</v>
      </c>
    </row>
    <row r="483" spans="2:51" s="12" customFormat="1">
      <c r="B483" s="152"/>
      <c r="D483" s="150" t="s">
        <v>226</v>
      </c>
      <c r="E483" s="153" t="s">
        <v>19</v>
      </c>
      <c r="F483" s="154" t="s">
        <v>11880</v>
      </c>
      <c r="H483" s="155">
        <v>0.504</v>
      </c>
      <c r="I483" s="156"/>
      <c r="L483" s="152"/>
      <c r="M483" s="157"/>
      <c r="T483" s="158"/>
      <c r="AT483" s="153" t="s">
        <v>226</v>
      </c>
      <c r="AU483" s="153" t="s">
        <v>236</v>
      </c>
      <c r="AV483" s="12" t="s">
        <v>79</v>
      </c>
      <c r="AW483" s="12" t="s">
        <v>31</v>
      </c>
      <c r="AX483" s="12" t="s">
        <v>69</v>
      </c>
      <c r="AY483" s="153" t="s">
        <v>212</v>
      </c>
    </row>
    <row r="484" spans="2:51" s="12" customFormat="1">
      <c r="B484" s="152"/>
      <c r="D484" s="150" t="s">
        <v>226</v>
      </c>
      <c r="E484" s="153" t="s">
        <v>19</v>
      </c>
      <c r="F484" s="154" t="s">
        <v>11881</v>
      </c>
      <c r="H484" s="155">
        <v>2.657</v>
      </c>
      <c r="I484" s="156"/>
      <c r="L484" s="152"/>
      <c r="M484" s="157"/>
      <c r="T484" s="158"/>
      <c r="AT484" s="153" t="s">
        <v>226</v>
      </c>
      <c r="AU484" s="153" t="s">
        <v>236</v>
      </c>
      <c r="AV484" s="12" t="s">
        <v>79</v>
      </c>
      <c r="AW484" s="12" t="s">
        <v>31</v>
      </c>
      <c r="AX484" s="12" t="s">
        <v>69</v>
      </c>
      <c r="AY484" s="153" t="s">
        <v>212</v>
      </c>
    </row>
    <row r="485" spans="2:51" s="12" customFormat="1">
      <c r="B485" s="152"/>
      <c r="D485" s="150" t="s">
        <v>226</v>
      </c>
      <c r="E485" s="153" t="s">
        <v>19</v>
      </c>
      <c r="F485" s="154" t="s">
        <v>11882</v>
      </c>
      <c r="H485" s="155">
        <v>85.418000000000006</v>
      </c>
      <c r="I485" s="156"/>
      <c r="L485" s="152"/>
      <c r="M485" s="157"/>
      <c r="T485" s="158"/>
      <c r="AT485" s="153" t="s">
        <v>226</v>
      </c>
      <c r="AU485" s="153" t="s">
        <v>236</v>
      </c>
      <c r="AV485" s="12" t="s">
        <v>79</v>
      </c>
      <c r="AW485" s="12" t="s">
        <v>31</v>
      </c>
      <c r="AX485" s="12" t="s">
        <v>69</v>
      </c>
      <c r="AY485" s="153" t="s">
        <v>212</v>
      </c>
    </row>
    <row r="486" spans="2:51" s="14" customFormat="1">
      <c r="B486" s="170"/>
      <c r="D486" s="150" t="s">
        <v>226</v>
      </c>
      <c r="E486" s="171" t="s">
        <v>19</v>
      </c>
      <c r="F486" s="172" t="s">
        <v>11883</v>
      </c>
      <c r="H486" s="171" t="s">
        <v>19</v>
      </c>
      <c r="I486" s="173"/>
      <c r="L486" s="170"/>
      <c r="M486" s="174"/>
      <c r="T486" s="175"/>
      <c r="AT486" s="171" t="s">
        <v>226</v>
      </c>
      <c r="AU486" s="171" t="s">
        <v>236</v>
      </c>
      <c r="AV486" s="14" t="s">
        <v>77</v>
      </c>
      <c r="AW486" s="14" t="s">
        <v>31</v>
      </c>
      <c r="AX486" s="14" t="s">
        <v>69</v>
      </c>
      <c r="AY486" s="171" t="s">
        <v>212</v>
      </c>
    </row>
    <row r="487" spans="2:51" s="12" customFormat="1">
      <c r="B487" s="152"/>
      <c r="D487" s="150" t="s">
        <v>226</v>
      </c>
      <c r="E487" s="153" t="s">
        <v>19</v>
      </c>
      <c r="F487" s="154" t="s">
        <v>11884</v>
      </c>
      <c r="H487" s="155">
        <v>59.860999999999997</v>
      </c>
      <c r="I487" s="156"/>
      <c r="L487" s="152"/>
      <c r="M487" s="157"/>
      <c r="T487" s="158"/>
      <c r="AT487" s="153" t="s">
        <v>226</v>
      </c>
      <c r="AU487" s="153" t="s">
        <v>236</v>
      </c>
      <c r="AV487" s="12" t="s">
        <v>79</v>
      </c>
      <c r="AW487" s="12" t="s">
        <v>31</v>
      </c>
      <c r="AX487" s="12" t="s">
        <v>69</v>
      </c>
      <c r="AY487" s="153" t="s">
        <v>212</v>
      </c>
    </row>
    <row r="488" spans="2:51" s="12" customFormat="1">
      <c r="B488" s="152"/>
      <c r="D488" s="150" t="s">
        <v>226</v>
      </c>
      <c r="E488" s="153" t="s">
        <v>19</v>
      </c>
      <c r="F488" s="154" t="s">
        <v>11879</v>
      </c>
      <c r="H488" s="155">
        <v>3.371</v>
      </c>
      <c r="I488" s="156"/>
      <c r="L488" s="152"/>
      <c r="M488" s="157"/>
      <c r="T488" s="158"/>
      <c r="AT488" s="153" t="s">
        <v>226</v>
      </c>
      <c r="AU488" s="153" t="s">
        <v>236</v>
      </c>
      <c r="AV488" s="12" t="s">
        <v>79</v>
      </c>
      <c r="AW488" s="12" t="s">
        <v>31</v>
      </c>
      <c r="AX488" s="12" t="s">
        <v>69</v>
      </c>
      <c r="AY488" s="153" t="s">
        <v>212</v>
      </c>
    </row>
    <row r="489" spans="2:51" s="12" customFormat="1">
      <c r="B489" s="152"/>
      <c r="D489" s="150" t="s">
        <v>226</v>
      </c>
      <c r="E489" s="153" t="s">
        <v>19</v>
      </c>
      <c r="F489" s="154" t="s">
        <v>11880</v>
      </c>
      <c r="H489" s="155">
        <v>0.504</v>
      </c>
      <c r="I489" s="156"/>
      <c r="L489" s="152"/>
      <c r="M489" s="157"/>
      <c r="T489" s="158"/>
      <c r="AT489" s="153" t="s">
        <v>226</v>
      </c>
      <c r="AU489" s="153" t="s">
        <v>236</v>
      </c>
      <c r="AV489" s="12" t="s">
        <v>79</v>
      </c>
      <c r="AW489" s="12" t="s">
        <v>31</v>
      </c>
      <c r="AX489" s="12" t="s">
        <v>69</v>
      </c>
      <c r="AY489" s="153" t="s">
        <v>212</v>
      </c>
    </row>
    <row r="490" spans="2:51" s="12" customFormat="1">
      <c r="B490" s="152"/>
      <c r="D490" s="150" t="s">
        <v>226</v>
      </c>
      <c r="E490" s="153" t="s">
        <v>19</v>
      </c>
      <c r="F490" s="154" t="s">
        <v>11881</v>
      </c>
      <c r="H490" s="155">
        <v>2.657</v>
      </c>
      <c r="I490" s="156"/>
      <c r="L490" s="152"/>
      <c r="M490" s="157"/>
      <c r="T490" s="158"/>
      <c r="AT490" s="153" t="s">
        <v>226</v>
      </c>
      <c r="AU490" s="153" t="s">
        <v>236</v>
      </c>
      <c r="AV490" s="12" t="s">
        <v>79</v>
      </c>
      <c r="AW490" s="12" t="s">
        <v>31</v>
      </c>
      <c r="AX490" s="12" t="s">
        <v>69</v>
      </c>
      <c r="AY490" s="153" t="s">
        <v>212</v>
      </c>
    </row>
    <row r="491" spans="2:51" s="12" customFormat="1">
      <c r="B491" s="152"/>
      <c r="D491" s="150" t="s">
        <v>226</v>
      </c>
      <c r="E491" s="153" t="s">
        <v>19</v>
      </c>
      <c r="F491" s="154" t="s">
        <v>11885</v>
      </c>
      <c r="H491" s="155">
        <v>68.156000000000006</v>
      </c>
      <c r="I491" s="156"/>
      <c r="L491" s="152"/>
      <c r="M491" s="157"/>
      <c r="T491" s="158"/>
      <c r="AT491" s="153" t="s">
        <v>226</v>
      </c>
      <c r="AU491" s="153" t="s">
        <v>236</v>
      </c>
      <c r="AV491" s="12" t="s">
        <v>79</v>
      </c>
      <c r="AW491" s="12" t="s">
        <v>31</v>
      </c>
      <c r="AX491" s="12" t="s">
        <v>69</v>
      </c>
      <c r="AY491" s="153" t="s">
        <v>212</v>
      </c>
    </row>
    <row r="492" spans="2:51" s="14" customFormat="1">
      <c r="B492" s="170"/>
      <c r="D492" s="150" t="s">
        <v>226</v>
      </c>
      <c r="E492" s="171" t="s">
        <v>19</v>
      </c>
      <c r="F492" s="172" t="s">
        <v>11886</v>
      </c>
      <c r="H492" s="171" t="s">
        <v>19</v>
      </c>
      <c r="I492" s="173"/>
      <c r="L492" s="170"/>
      <c r="M492" s="174"/>
      <c r="T492" s="175"/>
      <c r="AT492" s="171" t="s">
        <v>226</v>
      </c>
      <c r="AU492" s="171" t="s">
        <v>236</v>
      </c>
      <c r="AV492" s="14" t="s">
        <v>77</v>
      </c>
      <c r="AW492" s="14" t="s">
        <v>31</v>
      </c>
      <c r="AX492" s="14" t="s">
        <v>69</v>
      </c>
      <c r="AY492" s="171" t="s">
        <v>212</v>
      </c>
    </row>
    <row r="493" spans="2:51" s="12" customFormat="1">
      <c r="B493" s="152"/>
      <c r="D493" s="150" t="s">
        <v>226</v>
      </c>
      <c r="E493" s="153" t="s">
        <v>19</v>
      </c>
      <c r="F493" s="154" t="s">
        <v>11887</v>
      </c>
      <c r="H493" s="155">
        <v>2.6669999999999998</v>
      </c>
      <c r="I493" s="156"/>
      <c r="L493" s="152"/>
      <c r="M493" s="157"/>
      <c r="T493" s="158"/>
      <c r="AT493" s="153" t="s">
        <v>226</v>
      </c>
      <c r="AU493" s="153" t="s">
        <v>236</v>
      </c>
      <c r="AV493" s="12" t="s">
        <v>79</v>
      </c>
      <c r="AW493" s="12" t="s">
        <v>31</v>
      </c>
      <c r="AX493" s="12" t="s">
        <v>69</v>
      </c>
      <c r="AY493" s="153" t="s">
        <v>212</v>
      </c>
    </row>
    <row r="494" spans="2:51" s="12" customFormat="1">
      <c r="B494" s="152"/>
      <c r="D494" s="150" t="s">
        <v>226</v>
      </c>
      <c r="E494" s="153" t="s">
        <v>19</v>
      </c>
      <c r="F494" s="154" t="s">
        <v>11888</v>
      </c>
      <c r="H494" s="155">
        <v>85.796000000000006</v>
      </c>
      <c r="I494" s="156"/>
      <c r="L494" s="152"/>
      <c r="M494" s="157"/>
      <c r="T494" s="158"/>
      <c r="AT494" s="153" t="s">
        <v>226</v>
      </c>
      <c r="AU494" s="153" t="s">
        <v>236</v>
      </c>
      <c r="AV494" s="12" t="s">
        <v>79</v>
      </c>
      <c r="AW494" s="12" t="s">
        <v>31</v>
      </c>
      <c r="AX494" s="12" t="s">
        <v>69</v>
      </c>
      <c r="AY494" s="153" t="s">
        <v>212</v>
      </c>
    </row>
    <row r="495" spans="2:51" s="14" customFormat="1">
      <c r="B495" s="170"/>
      <c r="D495" s="150" t="s">
        <v>226</v>
      </c>
      <c r="E495" s="171" t="s">
        <v>19</v>
      </c>
      <c r="F495" s="172" t="s">
        <v>11889</v>
      </c>
      <c r="H495" s="171" t="s">
        <v>19</v>
      </c>
      <c r="I495" s="173"/>
      <c r="L495" s="170"/>
      <c r="M495" s="174"/>
      <c r="T495" s="175"/>
      <c r="AT495" s="171" t="s">
        <v>226</v>
      </c>
      <c r="AU495" s="171" t="s">
        <v>236</v>
      </c>
      <c r="AV495" s="14" t="s">
        <v>77</v>
      </c>
      <c r="AW495" s="14" t="s">
        <v>31</v>
      </c>
      <c r="AX495" s="14" t="s">
        <v>69</v>
      </c>
      <c r="AY495" s="171" t="s">
        <v>212</v>
      </c>
    </row>
    <row r="496" spans="2:51" s="12" customFormat="1">
      <c r="B496" s="152"/>
      <c r="D496" s="150" t="s">
        <v>226</v>
      </c>
      <c r="E496" s="153" t="s">
        <v>19</v>
      </c>
      <c r="F496" s="154" t="s">
        <v>11890</v>
      </c>
      <c r="H496" s="155">
        <v>15.813000000000001</v>
      </c>
      <c r="I496" s="156"/>
      <c r="L496" s="152"/>
      <c r="M496" s="157"/>
      <c r="T496" s="158"/>
      <c r="AT496" s="153" t="s">
        <v>226</v>
      </c>
      <c r="AU496" s="153" t="s">
        <v>236</v>
      </c>
      <c r="AV496" s="12" t="s">
        <v>79</v>
      </c>
      <c r="AW496" s="12" t="s">
        <v>31</v>
      </c>
      <c r="AX496" s="12" t="s">
        <v>69</v>
      </c>
      <c r="AY496" s="153" t="s">
        <v>212</v>
      </c>
    </row>
    <row r="497" spans="2:65" s="13" customFormat="1">
      <c r="B497" s="159"/>
      <c r="D497" s="150" t="s">
        <v>226</v>
      </c>
      <c r="E497" s="160" t="s">
        <v>19</v>
      </c>
      <c r="F497" s="161" t="s">
        <v>228</v>
      </c>
      <c r="H497" s="162">
        <v>903.96299999999997</v>
      </c>
      <c r="I497" s="163"/>
      <c r="L497" s="159"/>
      <c r="M497" s="164"/>
      <c r="T497" s="165"/>
      <c r="AT497" s="160" t="s">
        <v>226</v>
      </c>
      <c r="AU497" s="160" t="s">
        <v>236</v>
      </c>
      <c r="AV497" s="13" t="s">
        <v>229</v>
      </c>
      <c r="AW497" s="13" t="s">
        <v>31</v>
      </c>
      <c r="AX497" s="13" t="s">
        <v>77</v>
      </c>
      <c r="AY497" s="160" t="s">
        <v>212</v>
      </c>
    </row>
    <row r="498" spans="2:65" s="1" customFormat="1" ht="24.2" customHeight="1">
      <c r="B498" s="34"/>
      <c r="C498" s="133" t="s">
        <v>832</v>
      </c>
      <c r="D498" s="166" t="s">
        <v>215</v>
      </c>
      <c r="E498" s="134" t="s">
        <v>12034</v>
      </c>
      <c r="F498" s="135" t="s">
        <v>12035</v>
      </c>
      <c r="G498" s="136" t="s">
        <v>536</v>
      </c>
      <c r="H498" s="137">
        <v>1164.0409999999999</v>
      </c>
      <c r="I498" s="138"/>
      <c r="J498" s="139">
        <f>ROUND(I498*H498,2)</f>
        <v>0</v>
      </c>
      <c r="K498" s="135" t="s">
        <v>219</v>
      </c>
      <c r="L498" s="34"/>
      <c r="M498" s="140" t="s">
        <v>19</v>
      </c>
      <c r="N498" s="141" t="s">
        <v>40</v>
      </c>
      <c r="P498" s="142">
        <f>O498*H498</f>
        <v>0</v>
      </c>
      <c r="Q498" s="142">
        <v>3.4499999999999999E-3</v>
      </c>
      <c r="R498" s="142">
        <f>Q498*H498</f>
        <v>4.0159414499999997</v>
      </c>
      <c r="S498" s="142">
        <v>0</v>
      </c>
      <c r="T498" s="143">
        <f>S498*H498</f>
        <v>0</v>
      </c>
      <c r="AR498" s="144" t="s">
        <v>316</v>
      </c>
      <c r="AT498" s="144" t="s">
        <v>215</v>
      </c>
      <c r="AU498" s="144" t="s">
        <v>236</v>
      </c>
      <c r="AY498" s="19" t="s">
        <v>212</v>
      </c>
      <c r="BE498" s="145">
        <f>IF(N498="základní",J498,0)</f>
        <v>0</v>
      </c>
      <c r="BF498" s="145">
        <f>IF(N498="snížená",J498,0)</f>
        <v>0</v>
      </c>
      <c r="BG498" s="145">
        <f>IF(N498="zákl. přenesená",J498,0)</f>
        <v>0</v>
      </c>
      <c r="BH498" s="145">
        <f>IF(N498="sníž. přenesená",J498,0)</f>
        <v>0</v>
      </c>
      <c r="BI498" s="145">
        <f>IF(N498="nulová",J498,0)</f>
        <v>0</v>
      </c>
      <c r="BJ498" s="19" t="s">
        <v>77</v>
      </c>
      <c r="BK498" s="145">
        <f>ROUND(I498*H498,2)</f>
        <v>0</v>
      </c>
      <c r="BL498" s="19" t="s">
        <v>316</v>
      </c>
      <c r="BM498" s="144" t="s">
        <v>12036</v>
      </c>
    </row>
    <row r="499" spans="2:65" s="1" customFormat="1">
      <c r="B499" s="34"/>
      <c r="D499" s="146" t="s">
        <v>222</v>
      </c>
      <c r="F499" s="147" t="s">
        <v>12037</v>
      </c>
      <c r="I499" s="148"/>
      <c r="L499" s="34"/>
      <c r="M499" s="149"/>
      <c r="T499" s="55"/>
      <c r="AT499" s="19" t="s">
        <v>222</v>
      </c>
      <c r="AU499" s="19" t="s">
        <v>236</v>
      </c>
    </row>
    <row r="500" spans="2:65" s="14" customFormat="1">
      <c r="B500" s="170"/>
      <c r="D500" s="150" t="s">
        <v>226</v>
      </c>
      <c r="E500" s="171" t="s">
        <v>19</v>
      </c>
      <c r="F500" s="172" t="s">
        <v>12038</v>
      </c>
      <c r="H500" s="171" t="s">
        <v>19</v>
      </c>
      <c r="I500" s="173"/>
      <c r="L500" s="170"/>
      <c r="M500" s="174"/>
      <c r="T500" s="175"/>
      <c r="AT500" s="171" t="s">
        <v>226</v>
      </c>
      <c r="AU500" s="171" t="s">
        <v>236</v>
      </c>
      <c r="AV500" s="14" t="s">
        <v>77</v>
      </c>
      <c r="AW500" s="14" t="s">
        <v>31</v>
      </c>
      <c r="AX500" s="14" t="s">
        <v>69</v>
      </c>
      <c r="AY500" s="171" t="s">
        <v>212</v>
      </c>
    </row>
    <row r="501" spans="2:65" s="14" customFormat="1">
      <c r="B501" s="170"/>
      <c r="D501" s="150" t="s">
        <v>226</v>
      </c>
      <c r="E501" s="171" t="s">
        <v>19</v>
      </c>
      <c r="F501" s="172" t="s">
        <v>11860</v>
      </c>
      <c r="H501" s="171" t="s">
        <v>19</v>
      </c>
      <c r="I501" s="173"/>
      <c r="L501" s="170"/>
      <c r="M501" s="174"/>
      <c r="T501" s="175"/>
      <c r="AT501" s="171" t="s">
        <v>226</v>
      </c>
      <c r="AU501" s="171" t="s">
        <v>236</v>
      </c>
      <c r="AV501" s="14" t="s">
        <v>77</v>
      </c>
      <c r="AW501" s="14" t="s">
        <v>31</v>
      </c>
      <c r="AX501" s="14" t="s">
        <v>69</v>
      </c>
      <c r="AY501" s="171" t="s">
        <v>212</v>
      </c>
    </row>
    <row r="502" spans="2:65" s="14" customFormat="1">
      <c r="B502" s="170"/>
      <c r="D502" s="150" t="s">
        <v>226</v>
      </c>
      <c r="E502" s="171" t="s">
        <v>19</v>
      </c>
      <c r="F502" s="172" t="s">
        <v>11861</v>
      </c>
      <c r="H502" s="171" t="s">
        <v>19</v>
      </c>
      <c r="I502" s="173"/>
      <c r="L502" s="170"/>
      <c r="M502" s="174"/>
      <c r="T502" s="175"/>
      <c r="AT502" s="171" t="s">
        <v>226</v>
      </c>
      <c r="AU502" s="171" t="s">
        <v>236</v>
      </c>
      <c r="AV502" s="14" t="s">
        <v>77</v>
      </c>
      <c r="AW502" s="14" t="s">
        <v>31</v>
      </c>
      <c r="AX502" s="14" t="s">
        <v>69</v>
      </c>
      <c r="AY502" s="171" t="s">
        <v>212</v>
      </c>
    </row>
    <row r="503" spans="2:65" s="12" customFormat="1">
      <c r="B503" s="152"/>
      <c r="D503" s="150" t="s">
        <v>226</v>
      </c>
      <c r="E503" s="153" t="s">
        <v>19</v>
      </c>
      <c r="F503" s="154" t="s">
        <v>11932</v>
      </c>
      <c r="H503" s="155">
        <v>0.55700000000000005</v>
      </c>
      <c r="I503" s="156"/>
      <c r="L503" s="152"/>
      <c r="M503" s="157"/>
      <c r="T503" s="158"/>
      <c r="AT503" s="153" t="s">
        <v>226</v>
      </c>
      <c r="AU503" s="153" t="s">
        <v>236</v>
      </c>
      <c r="AV503" s="12" t="s">
        <v>79</v>
      </c>
      <c r="AW503" s="12" t="s">
        <v>31</v>
      </c>
      <c r="AX503" s="12" t="s">
        <v>69</v>
      </c>
      <c r="AY503" s="153" t="s">
        <v>212</v>
      </c>
    </row>
    <row r="504" spans="2:65" s="12" customFormat="1">
      <c r="B504" s="152"/>
      <c r="D504" s="150" t="s">
        <v>226</v>
      </c>
      <c r="E504" s="153" t="s">
        <v>19</v>
      </c>
      <c r="F504" s="154" t="s">
        <v>11933</v>
      </c>
      <c r="H504" s="155">
        <v>6.1429999999999998</v>
      </c>
      <c r="I504" s="156"/>
      <c r="L504" s="152"/>
      <c r="M504" s="157"/>
      <c r="T504" s="158"/>
      <c r="AT504" s="153" t="s">
        <v>226</v>
      </c>
      <c r="AU504" s="153" t="s">
        <v>236</v>
      </c>
      <c r="AV504" s="12" t="s">
        <v>79</v>
      </c>
      <c r="AW504" s="12" t="s">
        <v>31</v>
      </c>
      <c r="AX504" s="12" t="s">
        <v>69</v>
      </c>
      <c r="AY504" s="153" t="s">
        <v>212</v>
      </c>
    </row>
    <row r="505" spans="2:65" s="12" customFormat="1">
      <c r="B505" s="152"/>
      <c r="D505" s="150" t="s">
        <v>226</v>
      </c>
      <c r="E505" s="153" t="s">
        <v>19</v>
      </c>
      <c r="F505" s="154" t="s">
        <v>11934</v>
      </c>
      <c r="H505" s="155">
        <v>120.435</v>
      </c>
      <c r="I505" s="156"/>
      <c r="L505" s="152"/>
      <c r="M505" s="157"/>
      <c r="T505" s="158"/>
      <c r="AT505" s="153" t="s">
        <v>226</v>
      </c>
      <c r="AU505" s="153" t="s">
        <v>236</v>
      </c>
      <c r="AV505" s="12" t="s">
        <v>79</v>
      </c>
      <c r="AW505" s="12" t="s">
        <v>31</v>
      </c>
      <c r="AX505" s="12" t="s">
        <v>69</v>
      </c>
      <c r="AY505" s="153" t="s">
        <v>212</v>
      </c>
    </row>
    <row r="506" spans="2:65" s="12" customFormat="1">
      <c r="B506" s="152"/>
      <c r="D506" s="150" t="s">
        <v>226</v>
      </c>
      <c r="E506" s="153" t="s">
        <v>19</v>
      </c>
      <c r="F506" s="154" t="s">
        <v>12039</v>
      </c>
      <c r="H506" s="155">
        <v>-16.600999999999999</v>
      </c>
      <c r="I506" s="156"/>
      <c r="L506" s="152"/>
      <c r="M506" s="157"/>
      <c r="T506" s="158"/>
      <c r="AT506" s="153" t="s">
        <v>226</v>
      </c>
      <c r="AU506" s="153" t="s">
        <v>236</v>
      </c>
      <c r="AV506" s="12" t="s">
        <v>79</v>
      </c>
      <c r="AW506" s="12" t="s">
        <v>31</v>
      </c>
      <c r="AX506" s="12" t="s">
        <v>69</v>
      </c>
      <c r="AY506" s="153" t="s">
        <v>212</v>
      </c>
    </row>
    <row r="507" spans="2:65" s="12" customFormat="1">
      <c r="B507" s="152"/>
      <c r="D507" s="150" t="s">
        <v>226</v>
      </c>
      <c r="E507" s="153" t="s">
        <v>19</v>
      </c>
      <c r="F507" s="154" t="s">
        <v>11935</v>
      </c>
      <c r="H507" s="155">
        <v>13.923</v>
      </c>
      <c r="I507" s="156"/>
      <c r="L507" s="152"/>
      <c r="M507" s="157"/>
      <c r="T507" s="158"/>
      <c r="AT507" s="153" t="s">
        <v>226</v>
      </c>
      <c r="AU507" s="153" t="s">
        <v>236</v>
      </c>
      <c r="AV507" s="12" t="s">
        <v>79</v>
      </c>
      <c r="AW507" s="12" t="s">
        <v>31</v>
      </c>
      <c r="AX507" s="12" t="s">
        <v>69</v>
      </c>
      <c r="AY507" s="153" t="s">
        <v>212</v>
      </c>
    </row>
    <row r="508" spans="2:65" s="12" customFormat="1">
      <c r="B508" s="152"/>
      <c r="D508" s="150" t="s">
        <v>226</v>
      </c>
      <c r="E508" s="153" t="s">
        <v>19</v>
      </c>
      <c r="F508" s="154" t="s">
        <v>11936</v>
      </c>
      <c r="H508" s="155">
        <v>76.02</v>
      </c>
      <c r="I508" s="156"/>
      <c r="L508" s="152"/>
      <c r="M508" s="157"/>
      <c r="T508" s="158"/>
      <c r="AT508" s="153" t="s">
        <v>226</v>
      </c>
      <c r="AU508" s="153" t="s">
        <v>236</v>
      </c>
      <c r="AV508" s="12" t="s">
        <v>79</v>
      </c>
      <c r="AW508" s="12" t="s">
        <v>31</v>
      </c>
      <c r="AX508" s="12" t="s">
        <v>69</v>
      </c>
      <c r="AY508" s="153" t="s">
        <v>212</v>
      </c>
    </row>
    <row r="509" spans="2:65" s="14" customFormat="1">
      <c r="B509" s="170"/>
      <c r="D509" s="150" t="s">
        <v>226</v>
      </c>
      <c r="E509" s="171" t="s">
        <v>19</v>
      </c>
      <c r="F509" s="172" t="s">
        <v>11866</v>
      </c>
      <c r="H509" s="171" t="s">
        <v>19</v>
      </c>
      <c r="I509" s="173"/>
      <c r="L509" s="170"/>
      <c r="M509" s="174"/>
      <c r="T509" s="175"/>
      <c r="AT509" s="171" t="s">
        <v>226</v>
      </c>
      <c r="AU509" s="171" t="s">
        <v>236</v>
      </c>
      <c r="AV509" s="14" t="s">
        <v>77</v>
      </c>
      <c r="AW509" s="14" t="s">
        <v>31</v>
      </c>
      <c r="AX509" s="14" t="s">
        <v>69</v>
      </c>
      <c r="AY509" s="171" t="s">
        <v>212</v>
      </c>
    </row>
    <row r="510" spans="2:65" s="12" customFormat="1">
      <c r="B510" s="152"/>
      <c r="D510" s="150" t="s">
        <v>226</v>
      </c>
      <c r="E510" s="153" t="s">
        <v>19</v>
      </c>
      <c r="F510" s="154" t="s">
        <v>11937</v>
      </c>
      <c r="H510" s="155">
        <v>0.88200000000000001</v>
      </c>
      <c r="I510" s="156"/>
      <c r="L510" s="152"/>
      <c r="M510" s="157"/>
      <c r="T510" s="158"/>
      <c r="AT510" s="153" t="s">
        <v>226</v>
      </c>
      <c r="AU510" s="153" t="s">
        <v>236</v>
      </c>
      <c r="AV510" s="12" t="s">
        <v>79</v>
      </c>
      <c r="AW510" s="12" t="s">
        <v>31</v>
      </c>
      <c r="AX510" s="12" t="s">
        <v>69</v>
      </c>
      <c r="AY510" s="153" t="s">
        <v>212</v>
      </c>
    </row>
    <row r="511" spans="2:65" s="12" customFormat="1">
      <c r="B511" s="152"/>
      <c r="D511" s="150" t="s">
        <v>226</v>
      </c>
      <c r="E511" s="153" t="s">
        <v>19</v>
      </c>
      <c r="F511" s="154" t="s">
        <v>11938</v>
      </c>
      <c r="H511" s="155">
        <v>4.7249999999999996</v>
      </c>
      <c r="I511" s="156"/>
      <c r="L511" s="152"/>
      <c r="M511" s="157"/>
      <c r="T511" s="158"/>
      <c r="AT511" s="153" t="s">
        <v>226</v>
      </c>
      <c r="AU511" s="153" t="s">
        <v>236</v>
      </c>
      <c r="AV511" s="12" t="s">
        <v>79</v>
      </c>
      <c r="AW511" s="12" t="s">
        <v>31</v>
      </c>
      <c r="AX511" s="12" t="s">
        <v>69</v>
      </c>
      <c r="AY511" s="153" t="s">
        <v>212</v>
      </c>
    </row>
    <row r="512" spans="2:65" s="12" customFormat="1">
      <c r="B512" s="152"/>
      <c r="D512" s="150" t="s">
        <v>226</v>
      </c>
      <c r="E512" s="153" t="s">
        <v>19</v>
      </c>
      <c r="F512" s="154" t="s">
        <v>11939</v>
      </c>
      <c r="H512" s="155">
        <v>50.19</v>
      </c>
      <c r="I512" s="156"/>
      <c r="L512" s="152"/>
      <c r="M512" s="157"/>
      <c r="T512" s="158"/>
      <c r="AT512" s="153" t="s">
        <v>226</v>
      </c>
      <c r="AU512" s="153" t="s">
        <v>236</v>
      </c>
      <c r="AV512" s="12" t="s">
        <v>79</v>
      </c>
      <c r="AW512" s="12" t="s">
        <v>31</v>
      </c>
      <c r="AX512" s="12" t="s">
        <v>69</v>
      </c>
      <c r="AY512" s="153" t="s">
        <v>212</v>
      </c>
    </row>
    <row r="513" spans="2:51" s="12" customFormat="1">
      <c r="B513" s="152"/>
      <c r="D513" s="150" t="s">
        <v>226</v>
      </c>
      <c r="E513" s="153" t="s">
        <v>19</v>
      </c>
      <c r="F513" s="154" t="s">
        <v>11940</v>
      </c>
      <c r="H513" s="155">
        <v>4.7249999999999996</v>
      </c>
      <c r="I513" s="156"/>
      <c r="L513" s="152"/>
      <c r="M513" s="157"/>
      <c r="T513" s="158"/>
      <c r="AT513" s="153" t="s">
        <v>226</v>
      </c>
      <c r="AU513" s="153" t="s">
        <v>236</v>
      </c>
      <c r="AV513" s="12" t="s">
        <v>79</v>
      </c>
      <c r="AW513" s="12" t="s">
        <v>31</v>
      </c>
      <c r="AX513" s="12" t="s">
        <v>69</v>
      </c>
      <c r="AY513" s="153" t="s">
        <v>212</v>
      </c>
    </row>
    <row r="514" spans="2:51" s="12" customFormat="1">
      <c r="B514" s="152"/>
      <c r="D514" s="150" t="s">
        <v>226</v>
      </c>
      <c r="E514" s="153" t="s">
        <v>19</v>
      </c>
      <c r="F514" s="154" t="s">
        <v>11941</v>
      </c>
      <c r="H514" s="155">
        <v>66.349999999999994</v>
      </c>
      <c r="I514" s="156"/>
      <c r="L514" s="152"/>
      <c r="M514" s="157"/>
      <c r="T514" s="158"/>
      <c r="AT514" s="153" t="s">
        <v>226</v>
      </c>
      <c r="AU514" s="153" t="s">
        <v>236</v>
      </c>
      <c r="AV514" s="12" t="s">
        <v>79</v>
      </c>
      <c r="AW514" s="12" t="s">
        <v>31</v>
      </c>
      <c r="AX514" s="12" t="s">
        <v>69</v>
      </c>
      <c r="AY514" s="153" t="s">
        <v>212</v>
      </c>
    </row>
    <row r="515" spans="2:51" s="14" customFormat="1">
      <c r="B515" s="170"/>
      <c r="D515" s="150" t="s">
        <v>226</v>
      </c>
      <c r="E515" s="171" t="s">
        <v>19</v>
      </c>
      <c r="F515" s="172" t="s">
        <v>11900</v>
      </c>
      <c r="H515" s="171" t="s">
        <v>19</v>
      </c>
      <c r="I515" s="173"/>
      <c r="L515" s="170"/>
      <c r="M515" s="174"/>
      <c r="T515" s="175"/>
      <c r="AT515" s="171" t="s">
        <v>226</v>
      </c>
      <c r="AU515" s="171" t="s">
        <v>236</v>
      </c>
      <c r="AV515" s="14" t="s">
        <v>77</v>
      </c>
      <c r="AW515" s="14" t="s">
        <v>31</v>
      </c>
      <c r="AX515" s="14" t="s">
        <v>69</v>
      </c>
      <c r="AY515" s="171" t="s">
        <v>212</v>
      </c>
    </row>
    <row r="516" spans="2:51" s="12" customFormat="1">
      <c r="B516" s="152"/>
      <c r="D516" s="150" t="s">
        <v>226</v>
      </c>
      <c r="E516" s="153" t="s">
        <v>19</v>
      </c>
      <c r="F516" s="154" t="s">
        <v>11942</v>
      </c>
      <c r="H516" s="155">
        <v>0.504</v>
      </c>
      <c r="I516" s="156"/>
      <c r="L516" s="152"/>
      <c r="M516" s="157"/>
      <c r="T516" s="158"/>
      <c r="AT516" s="153" t="s">
        <v>226</v>
      </c>
      <c r="AU516" s="153" t="s">
        <v>236</v>
      </c>
      <c r="AV516" s="12" t="s">
        <v>79</v>
      </c>
      <c r="AW516" s="12" t="s">
        <v>31</v>
      </c>
      <c r="AX516" s="12" t="s">
        <v>69</v>
      </c>
      <c r="AY516" s="153" t="s">
        <v>212</v>
      </c>
    </row>
    <row r="517" spans="2:51" s="12" customFormat="1">
      <c r="B517" s="152"/>
      <c r="D517" s="150" t="s">
        <v>226</v>
      </c>
      <c r="E517" s="153" t="s">
        <v>19</v>
      </c>
      <c r="F517" s="154" t="s">
        <v>11938</v>
      </c>
      <c r="H517" s="155">
        <v>4.7249999999999996</v>
      </c>
      <c r="I517" s="156"/>
      <c r="L517" s="152"/>
      <c r="M517" s="157"/>
      <c r="T517" s="158"/>
      <c r="AT517" s="153" t="s">
        <v>226</v>
      </c>
      <c r="AU517" s="153" t="s">
        <v>236</v>
      </c>
      <c r="AV517" s="12" t="s">
        <v>79</v>
      </c>
      <c r="AW517" s="12" t="s">
        <v>31</v>
      </c>
      <c r="AX517" s="12" t="s">
        <v>69</v>
      </c>
      <c r="AY517" s="153" t="s">
        <v>212</v>
      </c>
    </row>
    <row r="518" spans="2:51" s="12" customFormat="1">
      <c r="B518" s="152"/>
      <c r="D518" s="150" t="s">
        <v>226</v>
      </c>
      <c r="E518" s="153" t="s">
        <v>19</v>
      </c>
      <c r="F518" s="154" t="s">
        <v>11943</v>
      </c>
      <c r="H518" s="155">
        <v>51.188000000000002</v>
      </c>
      <c r="I518" s="156"/>
      <c r="L518" s="152"/>
      <c r="M518" s="157"/>
      <c r="T518" s="158"/>
      <c r="AT518" s="153" t="s">
        <v>226</v>
      </c>
      <c r="AU518" s="153" t="s">
        <v>236</v>
      </c>
      <c r="AV518" s="12" t="s">
        <v>79</v>
      </c>
      <c r="AW518" s="12" t="s">
        <v>31</v>
      </c>
      <c r="AX518" s="12" t="s">
        <v>69</v>
      </c>
      <c r="AY518" s="153" t="s">
        <v>212</v>
      </c>
    </row>
    <row r="519" spans="2:51" s="12" customFormat="1">
      <c r="B519" s="152"/>
      <c r="D519" s="150" t="s">
        <v>226</v>
      </c>
      <c r="E519" s="153" t="s">
        <v>19</v>
      </c>
      <c r="F519" s="154" t="s">
        <v>12040</v>
      </c>
      <c r="H519" s="155">
        <v>-5.03</v>
      </c>
      <c r="I519" s="156"/>
      <c r="L519" s="152"/>
      <c r="M519" s="157"/>
      <c r="T519" s="158"/>
      <c r="AT519" s="153" t="s">
        <v>226</v>
      </c>
      <c r="AU519" s="153" t="s">
        <v>236</v>
      </c>
      <c r="AV519" s="12" t="s">
        <v>79</v>
      </c>
      <c r="AW519" s="12" t="s">
        <v>31</v>
      </c>
      <c r="AX519" s="12" t="s">
        <v>69</v>
      </c>
      <c r="AY519" s="153" t="s">
        <v>212</v>
      </c>
    </row>
    <row r="520" spans="2:51" s="12" customFormat="1">
      <c r="B520" s="152"/>
      <c r="D520" s="150" t="s">
        <v>226</v>
      </c>
      <c r="E520" s="153" t="s">
        <v>19</v>
      </c>
      <c r="F520" s="154" t="s">
        <v>11940</v>
      </c>
      <c r="H520" s="155">
        <v>4.7249999999999996</v>
      </c>
      <c r="I520" s="156"/>
      <c r="L520" s="152"/>
      <c r="M520" s="157"/>
      <c r="T520" s="158"/>
      <c r="AT520" s="153" t="s">
        <v>226</v>
      </c>
      <c r="AU520" s="153" t="s">
        <v>236</v>
      </c>
      <c r="AV520" s="12" t="s">
        <v>79</v>
      </c>
      <c r="AW520" s="12" t="s">
        <v>31</v>
      </c>
      <c r="AX520" s="12" t="s">
        <v>69</v>
      </c>
      <c r="AY520" s="153" t="s">
        <v>212</v>
      </c>
    </row>
    <row r="521" spans="2:51" s="12" customFormat="1">
      <c r="B521" s="152"/>
      <c r="D521" s="150" t="s">
        <v>226</v>
      </c>
      <c r="E521" s="153" t="s">
        <v>19</v>
      </c>
      <c r="F521" s="154" t="s">
        <v>11944</v>
      </c>
      <c r="H521" s="155">
        <v>63.063000000000002</v>
      </c>
      <c r="I521" s="156"/>
      <c r="L521" s="152"/>
      <c r="M521" s="157"/>
      <c r="T521" s="158"/>
      <c r="AT521" s="153" t="s">
        <v>226</v>
      </c>
      <c r="AU521" s="153" t="s">
        <v>236</v>
      </c>
      <c r="AV521" s="12" t="s">
        <v>79</v>
      </c>
      <c r="AW521" s="12" t="s">
        <v>31</v>
      </c>
      <c r="AX521" s="12" t="s">
        <v>69</v>
      </c>
      <c r="AY521" s="153" t="s">
        <v>212</v>
      </c>
    </row>
    <row r="522" spans="2:51" s="14" customFormat="1">
      <c r="B522" s="170"/>
      <c r="D522" s="150" t="s">
        <v>226</v>
      </c>
      <c r="E522" s="171" t="s">
        <v>19</v>
      </c>
      <c r="F522" s="172" t="s">
        <v>11872</v>
      </c>
      <c r="H522" s="171" t="s">
        <v>19</v>
      </c>
      <c r="I522" s="173"/>
      <c r="L522" s="170"/>
      <c r="M522" s="174"/>
      <c r="T522" s="175"/>
      <c r="AT522" s="171" t="s">
        <v>226</v>
      </c>
      <c r="AU522" s="171" t="s">
        <v>236</v>
      </c>
      <c r="AV522" s="14" t="s">
        <v>77</v>
      </c>
      <c r="AW522" s="14" t="s">
        <v>31</v>
      </c>
      <c r="AX522" s="14" t="s">
        <v>69</v>
      </c>
      <c r="AY522" s="171" t="s">
        <v>212</v>
      </c>
    </row>
    <row r="523" spans="2:51" s="12" customFormat="1">
      <c r="B523" s="152"/>
      <c r="D523" s="150" t="s">
        <v>226</v>
      </c>
      <c r="E523" s="153" t="s">
        <v>19</v>
      </c>
      <c r="F523" s="154" t="s">
        <v>11937</v>
      </c>
      <c r="H523" s="155">
        <v>0.88200000000000001</v>
      </c>
      <c r="I523" s="156"/>
      <c r="L523" s="152"/>
      <c r="M523" s="157"/>
      <c r="T523" s="158"/>
      <c r="AT523" s="153" t="s">
        <v>226</v>
      </c>
      <c r="AU523" s="153" t="s">
        <v>236</v>
      </c>
      <c r="AV523" s="12" t="s">
        <v>79</v>
      </c>
      <c r="AW523" s="12" t="s">
        <v>31</v>
      </c>
      <c r="AX523" s="12" t="s">
        <v>69</v>
      </c>
      <c r="AY523" s="153" t="s">
        <v>212</v>
      </c>
    </row>
    <row r="524" spans="2:51" s="12" customFormat="1">
      <c r="B524" s="152"/>
      <c r="D524" s="150" t="s">
        <v>226</v>
      </c>
      <c r="E524" s="153" t="s">
        <v>19</v>
      </c>
      <c r="F524" s="154" t="s">
        <v>11945</v>
      </c>
      <c r="H524" s="155">
        <v>15.645</v>
      </c>
      <c r="I524" s="156"/>
      <c r="L524" s="152"/>
      <c r="M524" s="157"/>
      <c r="T524" s="158"/>
      <c r="AT524" s="153" t="s">
        <v>226</v>
      </c>
      <c r="AU524" s="153" t="s">
        <v>236</v>
      </c>
      <c r="AV524" s="12" t="s">
        <v>79</v>
      </c>
      <c r="AW524" s="12" t="s">
        <v>31</v>
      </c>
      <c r="AX524" s="12" t="s">
        <v>69</v>
      </c>
      <c r="AY524" s="153" t="s">
        <v>212</v>
      </c>
    </row>
    <row r="525" spans="2:51" s="12" customFormat="1">
      <c r="B525" s="152"/>
      <c r="D525" s="150" t="s">
        <v>226</v>
      </c>
      <c r="E525" s="153" t="s">
        <v>19</v>
      </c>
      <c r="F525" s="154" t="s">
        <v>11946</v>
      </c>
      <c r="H525" s="155">
        <v>61.792999999999999</v>
      </c>
      <c r="I525" s="156"/>
      <c r="L525" s="152"/>
      <c r="M525" s="157"/>
      <c r="T525" s="158"/>
      <c r="AT525" s="153" t="s">
        <v>226</v>
      </c>
      <c r="AU525" s="153" t="s">
        <v>236</v>
      </c>
      <c r="AV525" s="12" t="s">
        <v>79</v>
      </c>
      <c r="AW525" s="12" t="s">
        <v>31</v>
      </c>
      <c r="AX525" s="12" t="s">
        <v>69</v>
      </c>
      <c r="AY525" s="153" t="s">
        <v>212</v>
      </c>
    </row>
    <row r="526" spans="2:51" s="12" customFormat="1">
      <c r="B526" s="152"/>
      <c r="D526" s="150" t="s">
        <v>226</v>
      </c>
      <c r="E526" s="153" t="s">
        <v>19</v>
      </c>
      <c r="F526" s="154" t="s">
        <v>12041</v>
      </c>
      <c r="H526" s="155">
        <v>-4.7249999999999996</v>
      </c>
      <c r="I526" s="156"/>
      <c r="L526" s="152"/>
      <c r="M526" s="157"/>
      <c r="T526" s="158"/>
      <c r="AT526" s="153" t="s">
        <v>226</v>
      </c>
      <c r="AU526" s="153" t="s">
        <v>236</v>
      </c>
      <c r="AV526" s="12" t="s">
        <v>79</v>
      </c>
      <c r="AW526" s="12" t="s">
        <v>31</v>
      </c>
      <c r="AX526" s="12" t="s">
        <v>69</v>
      </c>
      <c r="AY526" s="153" t="s">
        <v>212</v>
      </c>
    </row>
    <row r="527" spans="2:51" s="12" customFormat="1">
      <c r="B527" s="152"/>
      <c r="D527" s="150" t="s">
        <v>226</v>
      </c>
      <c r="E527" s="153" t="s">
        <v>19</v>
      </c>
      <c r="F527" s="154" t="s">
        <v>11947</v>
      </c>
      <c r="H527" s="155">
        <v>16.212</v>
      </c>
      <c r="I527" s="156"/>
      <c r="L527" s="152"/>
      <c r="M527" s="157"/>
      <c r="T527" s="158"/>
      <c r="AT527" s="153" t="s">
        <v>226</v>
      </c>
      <c r="AU527" s="153" t="s">
        <v>236</v>
      </c>
      <c r="AV527" s="12" t="s">
        <v>79</v>
      </c>
      <c r="AW527" s="12" t="s">
        <v>31</v>
      </c>
      <c r="AX527" s="12" t="s">
        <v>69</v>
      </c>
      <c r="AY527" s="153" t="s">
        <v>212</v>
      </c>
    </row>
    <row r="528" spans="2:51" s="12" customFormat="1">
      <c r="B528" s="152"/>
      <c r="D528" s="150" t="s">
        <v>226</v>
      </c>
      <c r="E528" s="153" t="s">
        <v>19</v>
      </c>
      <c r="F528" s="154" t="s">
        <v>11948</v>
      </c>
      <c r="H528" s="155">
        <v>67.094999999999999</v>
      </c>
      <c r="I528" s="156"/>
      <c r="L528" s="152"/>
      <c r="M528" s="157"/>
      <c r="T528" s="158"/>
      <c r="AT528" s="153" t="s">
        <v>226</v>
      </c>
      <c r="AU528" s="153" t="s">
        <v>236</v>
      </c>
      <c r="AV528" s="12" t="s">
        <v>79</v>
      </c>
      <c r="AW528" s="12" t="s">
        <v>31</v>
      </c>
      <c r="AX528" s="12" t="s">
        <v>69</v>
      </c>
      <c r="AY528" s="153" t="s">
        <v>212</v>
      </c>
    </row>
    <row r="529" spans="2:51" s="14" customFormat="1">
      <c r="B529" s="170"/>
      <c r="D529" s="150" t="s">
        <v>226</v>
      </c>
      <c r="E529" s="171" t="s">
        <v>19</v>
      </c>
      <c r="F529" s="172" t="s">
        <v>11877</v>
      </c>
      <c r="H529" s="171" t="s">
        <v>19</v>
      </c>
      <c r="I529" s="173"/>
      <c r="L529" s="170"/>
      <c r="M529" s="174"/>
      <c r="T529" s="175"/>
      <c r="AT529" s="171" t="s">
        <v>226</v>
      </c>
      <c r="AU529" s="171" t="s">
        <v>236</v>
      </c>
      <c r="AV529" s="14" t="s">
        <v>77</v>
      </c>
      <c r="AW529" s="14" t="s">
        <v>31</v>
      </c>
      <c r="AX529" s="14" t="s">
        <v>69</v>
      </c>
      <c r="AY529" s="171" t="s">
        <v>212</v>
      </c>
    </row>
    <row r="530" spans="2:51" s="12" customFormat="1">
      <c r="B530" s="152"/>
      <c r="D530" s="150" t="s">
        <v>226</v>
      </c>
      <c r="E530" s="153" t="s">
        <v>19</v>
      </c>
      <c r="F530" s="154" t="s">
        <v>11949</v>
      </c>
      <c r="H530" s="155">
        <v>15.829000000000001</v>
      </c>
      <c r="I530" s="156"/>
      <c r="L530" s="152"/>
      <c r="M530" s="157"/>
      <c r="T530" s="158"/>
      <c r="AT530" s="153" t="s">
        <v>226</v>
      </c>
      <c r="AU530" s="153" t="s">
        <v>236</v>
      </c>
      <c r="AV530" s="12" t="s">
        <v>79</v>
      </c>
      <c r="AW530" s="12" t="s">
        <v>31</v>
      </c>
      <c r="AX530" s="12" t="s">
        <v>69</v>
      </c>
      <c r="AY530" s="153" t="s">
        <v>212</v>
      </c>
    </row>
    <row r="531" spans="2:51" s="12" customFormat="1">
      <c r="B531" s="152"/>
      <c r="D531" s="150" t="s">
        <v>226</v>
      </c>
      <c r="E531" s="153" t="s">
        <v>19</v>
      </c>
      <c r="F531" s="154" t="s">
        <v>11950</v>
      </c>
      <c r="H531" s="155">
        <v>2.2469999999999999</v>
      </c>
      <c r="I531" s="156"/>
      <c r="L531" s="152"/>
      <c r="M531" s="157"/>
      <c r="T531" s="158"/>
      <c r="AT531" s="153" t="s">
        <v>226</v>
      </c>
      <c r="AU531" s="153" t="s">
        <v>236</v>
      </c>
      <c r="AV531" s="12" t="s">
        <v>79</v>
      </c>
      <c r="AW531" s="12" t="s">
        <v>31</v>
      </c>
      <c r="AX531" s="12" t="s">
        <v>69</v>
      </c>
      <c r="AY531" s="153" t="s">
        <v>212</v>
      </c>
    </row>
    <row r="532" spans="2:51" s="12" customFormat="1">
      <c r="B532" s="152"/>
      <c r="D532" s="150" t="s">
        <v>226</v>
      </c>
      <c r="E532" s="153" t="s">
        <v>19</v>
      </c>
      <c r="F532" s="154" t="s">
        <v>11951</v>
      </c>
      <c r="H532" s="155">
        <v>61.73</v>
      </c>
      <c r="I532" s="156"/>
      <c r="L532" s="152"/>
      <c r="M532" s="157"/>
      <c r="T532" s="158"/>
      <c r="AT532" s="153" t="s">
        <v>226</v>
      </c>
      <c r="AU532" s="153" t="s">
        <v>236</v>
      </c>
      <c r="AV532" s="12" t="s">
        <v>79</v>
      </c>
      <c r="AW532" s="12" t="s">
        <v>31</v>
      </c>
      <c r="AX532" s="12" t="s">
        <v>69</v>
      </c>
      <c r="AY532" s="153" t="s">
        <v>212</v>
      </c>
    </row>
    <row r="533" spans="2:51" s="12" customFormat="1">
      <c r="B533" s="152"/>
      <c r="D533" s="150" t="s">
        <v>226</v>
      </c>
      <c r="E533" s="153" t="s">
        <v>19</v>
      </c>
      <c r="F533" s="154" t="s">
        <v>12042</v>
      </c>
      <c r="H533" s="155">
        <v>-4.7249999999999996</v>
      </c>
      <c r="I533" s="156"/>
      <c r="L533" s="152"/>
      <c r="M533" s="157"/>
      <c r="T533" s="158"/>
      <c r="AT533" s="153" t="s">
        <v>226</v>
      </c>
      <c r="AU533" s="153" t="s">
        <v>236</v>
      </c>
      <c r="AV533" s="12" t="s">
        <v>79</v>
      </c>
      <c r="AW533" s="12" t="s">
        <v>31</v>
      </c>
      <c r="AX533" s="12" t="s">
        <v>69</v>
      </c>
      <c r="AY533" s="153" t="s">
        <v>212</v>
      </c>
    </row>
    <row r="534" spans="2:51" s="12" customFormat="1">
      <c r="B534" s="152"/>
      <c r="D534" s="150" t="s">
        <v>226</v>
      </c>
      <c r="E534" s="153" t="s">
        <v>19</v>
      </c>
      <c r="F534" s="154" t="s">
        <v>11952</v>
      </c>
      <c r="H534" s="155">
        <v>20.327999999999999</v>
      </c>
      <c r="I534" s="156"/>
      <c r="L534" s="152"/>
      <c r="M534" s="157"/>
      <c r="T534" s="158"/>
      <c r="AT534" s="153" t="s">
        <v>226</v>
      </c>
      <c r="AU534" s="153" t="s">
        <v>236</v>
      </c>
      <c r="AV534" s="12" t="s">
        <v>79</v>
      </c>
      <c r="AW534" s="12" t="s">
        <v>31</v>
      </c>
      <c r="AX534" s="12" t="s">
        <v>69</v>
      </c>
      <c r="AY534" s="153" t="s">
        <v>212</v>
      </c>
    </row>
    <row r="535" spans="2:51" s="12" customFormat="1">
      <c r="B535" s="152"/>
      <c r="D535" s="150" t="s">
        <v>226</v>
      </c>
      <c r="E535" s="153" t="s">
        <v>19</v>
      </c>
      <c r="F535" s="154" t="s">
        <v>11953</v>
      </c>
      <c r="H535" s="155">
        <v>25.577999999999999</v>
      </c>
      <c r="I535" s="156"/>
      <c r="L535" s="152"/>
      <c r="M535" s="157"/>
      <c r="T535" s="158"/>
      <c r="AT535" s="153" t="s">
        <v>226</v>
      </c>
      <c r="AU535" s="153" t="s">
        <v>236</v>
      </c>
      <c r="AV535" s="12" t="s">
        <v>79</v>
      </c>
      <c r="AW535" s="12" t="s">
        <v>31</v>
      </c>
      <c r="AX535" s="12" t="s">
        <v>69</v>
      </c>
      <c r="AY535" s="153" t="s">
        <v>212</v>
      </c>
    </row>
    <row r="536" spans="2:51" s="14" customFormat="1">
      <c r="B536" s="170"/>
      <c r="D536" s="150" t="s">
        <v>226</v>
      </c>
      <c r="E536" s="171" t="s">
        <v>19</v>
      </c>
      <c r="F536" s="172" t="s">
        <v>11883</v>
      </c>
      <c r="H536" s="171" t="s">
        <v>19</v>
      </c>
      <c r="I536" s="173"/>
      <c r="L536" s="170"/>
      <c r="M536" s="174"/>
      <c r="T536" s="175"/>
      <c r="AT536" s="171" t="s">
        <v>226</v>
      </c>
      <c r="AU536" s="171" t="s">
        <v>236</v>
      </c>
      <c r="AV536" s="14" t="s">
        <v>77</v>
      </c>
      <c r="AW536" s="14" t="s">
        <v>31</v>
      </c>
      <c r="AX536" s="14" t="s">
        <v>69</v>
      </c>
      <c r="AY536" s="171" t="s">
        <v>212</v>
      </c>
    </row>
    <row r="537" spans="2:51" s="12" customFormat="1">
      <c r="B537" s="152"/>
      <c r="D537" s="150" t="s">
        <v>226</v>
      </c>
      <c r="E537" s="153" t="s">
        <v>19</v>
      </c>
      <c r="F537" s="154" t="s">
        <v>11954</v>
      </c>
      <c r="H537" s="155">
        <v>17.588000000000001</v>
      </c>
      <c r="I537" s="156"/>
      <c r="L537" s="152"/>
      <c r="M537" s="157"/>
      <c r="T537" s="158"/>
      <c r="AT537" s="153" t="s">
        <v>226</v>
      </c>
      <c r="AU537" s="153" t="s">
        <v>236</v>
      </c>
      <c r="AV537" s="12" t="s">
        <v>79</v>
      </c>
      <c r="AW537" s="12" t="s">
        <v>31</v>
      </c>
      <c r="AX537" s="12" t="s">
        <v>69</v>
      </c>
      <c r="AY537" s="153" t="s">
        <v>212</v>
      </c>
    </row>
    <row r="538" spans="2:51" s="12" customFormat="1">
      <c r="B538" s="152"/>
      <c r="D538" s="150" t="s">
        <v>226</v>
      </c>
      <c r="E538" s="153" t="s">
        <v>19</v>
      </c>
      <c r="F538" s="154" t="s">
        <v>11955</v>
      </c>
      <c r="H538" s="155">
        <v>7.56</v>
      </c>
      <c r="I538" s="156"/>
      <c r="L538" s="152"/>
      <c r="M538" s="157"/>
      <c r="T538" s="158"/>
      <c r="AT538" s="153" t="s">
        <v>226</v>
      </c>
      <c r="AU538" s="153" t="s">
        <v>236</v>
      </c>
      <c r="AV538" s="12" t="s">
        <v>79</v>
      </c>
      <c r="AW538" s="12" t="s">
        <v>31</v>
      </c>
      <c r="AX538" s="12" t="s">
        <v>69</v>
      </c>
      <c r="AY538" s="153" t="s">
        <v>212</v>
      </c>
    </row>
    <row r="539" spans="2:51" s="12" customFormat="1">
      <c r="B539" s="152"/>
      <c r="D539" s="150" t="s">
        <v>226</v>
      </c>
      <c r="E539" s="153" t="s">
        <v>19</v>
      </c>
      <c r="F539" s="154" t="s">
        <v>11956</v>
      </c>
      <c r="H539" s="155">
        <v>93.66</v>
      </c>
      <c r="I539" s="156"/>
      <c r="L539" s="152"/>
      <c r="M539" s="157"/>
      <c r="T539" s="158"/>
      <c r="AT539" s="153" t="s">
        <v>226</v>
      </c>
      <c r="AU539" s="153" t="s">
        <v>236</v>
      </c>
      <c r="AV539" s="12" t="s">
        <v>79</v>
      </c>
      <c r="AW539" s="12" t="s">
        <v>31</v>
      </c>
      <c r="AX539" s="12" t="s">
        <v>69</v>
      </c>
      <c r="AY539" s="153" t="s">
        <v>212</v>
      </c>
    </row>
    <row r="540" spans="2:51" s="12" customFormat="1">
      <c r="B540" s="152"/>
      <c r="D540" s="150" t="s">
        <v>226</v>
      </c>
      <c r="E540" s="153" t="s">
        <v>19</v>
      </c>
      <c r="F540" s="154" t="s">
        <v>11957</v>
      </c>
      <c r="H540" s="155">
        <v>4.3369999999999997</v>
      </c>
      <c r="I540" s="156"/>
      <c r="L540" s="152"/>
      <c r="M540" s="157"/>
      <c r="T540" s="158"/>
      <c r="AT540" s="153" t="s">
        <v>226</v>
      </c>
      <c r="AU540" s="153" t="s">
        <v>236</v>
      </c>
      <c r="AV540" s="12" t="s">
        <v>79</v>
      </c>
      <c r="AW540" s="12" t="s">
        <v>31</v>
      </c>
      <c r="AX540" s="12" t="s">
        <v>69</v>
      </c>
      <c r="AY540" s="153" t="s">
        <v>212</v>
      </c>
    </row>
    <row r="541" spans="2:51" s="12" customFormat="1">
      <c r="B541" s="152"/>
      <c r="D541" s="150" t="s">
        <v>226</v>
      </c>
      <c r="E541" s="153" t="s">
        <v>19</v>
      </c>
      <c r="F541" s="154" t="s">
        <v>11958</v>
      </c>
      <c r="H541" s="155">
        <v>46.031999999999996</v>
      </c>
      <c r="I541" s="156"/>
      <c r="L541" s="152"/>
      <c r="M541" s="157"/>
      <c r="T541" s="158"/>
      <c r="AT541" s="153" t="s">
        <v>226</v>
      </c>
      <c r="AU541" s="153" t="s">
        <v>236</v>
      </c>
      <c r="AV541" s="12" t="s">
        <v>79</v>
      </c>
      <c r="AW541" s="12" t="s">
        <v>31</v>
      </c>
      <c r="AX541" s="12" t="s">
        <v>69</v>
      </c>
      <c r="AY541" s="153" t="s">
        <v>212</v>
      </c>
    </row>
    <row r="542" spans="2:51" s="12" customFormat="1">
      <c r="B542" s="152"/>
      <c r="D542" s="150" t="s">
        <v>226</v>
      </c>
      <c r="E542" s="153" t="s">
        <v>19</v>
      </c>
      <c r="F542" s="154" t="s">
        <v>12043</v>
      </c>
      <c r="H542" s="155">
        <v>-0.52500000000000002</v>
      </c>
      <c r="I542" s="156"/>
      <c r="L542" s="152"/>
      <c r="M542" s="157"/>
      <c r="T542" s="158"/>
      <c r="AT542" s="153" t="s">
        <v>226</v>
      </c>
      <c r="AU542" s="153" t="s">
        <v>236</v>
      </c>
      <c r="AV542" s="12" t="s">
        <v>79</v>
      </c>
      <c r="AW542" s="12" t="s">
        <v>31</v>
      </c>
      <c r="AX542" s="12" t="s">
        <v>69</v>
      </c>
      <c r="AY542" s="153" t="s">
        <v>212</v>
      </c>
    </row>
    <row r="543" spans="2:51" s="14" customFormat="1">
      <c r="B543" s="170"/>
      <c r="D543" s="150" t="s">
        <v>226</v>
      </c>
      <c r="E543" s="171" t="s">
        <v>19</v>
      </c>
      <c r="F543" s="172" t="s">
        <v>11886</v>
      </c>
      <c r="H543" s="171" t="s">
        <v>19</v>
      </c>
      <c r="I543" s="173"/>
      <c r="L543" s="170"/>
      <c r="M543" s="174"/>
      <c r="T543" s="175"/>
      <c r="AT543" s="171" t="s">
        <v>226</v>
      </c>
      <c r="AU543" s="171" t="s">
        <v>236</v>
      </c>
      <c r="AV543" s="14" t="s">
        <v>77</v>
      </c>
      <c r="AW543" s="14" t="s">
        <v>31</v>
      </c>
      <c r="AX543" s="14" t="s">
        <v>69</v>
      </c>
      <c r="AY543" s="171" t="s">
        <v>212</v>
      </c>
    </row>
    <row r="544" spans="2:51" s="12" customFormat="1">
      <c r="B544" s="152"/>
      <c r="D544" s="150" t="s">
        <v>226</v>
      </c>
      <c r="E544" s="153" t="s">
        <v>19</v>
      </c>
      <c r="F544" s="154" t="s">
        <v>11959</v>
      </c>
      <c r="H544" s="155">
        <v>13.766</v>
      </c>
      <c r="I544" s="156"/>
      <c r="L544" s="152"/>
      <c r="M544" s="157"/>
      <c r="T544" s="158"/>
      <c r="AT544" s="153" t="s">
        <v>226</v>
      </c>
      <c r="AU544" s="153" t="s">
        <v>236</v>
      </c>
      <c r="AV544" s="12" t="s">
        <v>79</v>
      </c>
      <c r="AW544" s="12" t="s">
        <v>31</v>
      </c>
      <c r="AX544" s="12" t="s">
        <v>69</v>
      </c>
      <c r="AY544" s="153" t="s">
        <v>212</v>
      </c>
    </row>
    <row r="545" spans="2:65" s="12" customFormat="1">
      <c r="B545" s="152"/>
      <c r="D545" s="150" t="s">
        <v>226</v>
      </c>
      <c r="E545" s="153" t="s">
        <v>19</v>
      </c>
      <c r="F545" s="154" t="s">
        <v>11960</v>
      </c>
      <c r="H545" s="155">
        <v>4.3369999999999997</v>
      </c>
      <c r="I545" s="156"/>
      <c r="L545" s="152"/>
      <c r="M545" s="157"/>
      <c r="T545" s="158"/>
      <c r="AT545" s="153" t="s">
        <v>226</v>
      </c>
      <c r="AU545" s="153" t="s">
        <v>236</v>
      </c>
      <c r="AV545" s="12" t="s">
        <v>79</v>
      </c>
      <c r="AW545" s="12" t="s">
        <v>31</v>
      </c>
      <c r="AX545" s="12" t="s">
        <v>69</v>
      </c>
      <c r="AY545" s="153" t="s">
        <v>212</v>
      </c>
    </row>
    <row r="546" spans="2:65" s="12" customFormat="1">
      <c r="B546" s="152"/>
      <c r="D546" s="150" t="s">
        <v>226</v>
      </c>
      <c r="E546" s="153" t="s">
        <v>19</v>
      </c>
      <c r="F546" s="154" t="s">
        <v>11961</v>
      </c>
      <c r="H546" s="155">
        <v>53.393000000000001</v>
      </c>
      <c r="I546" s="156"/>
      <c r="L546" s="152"/>
      <c r="M546" s="157"/>
      <c r="T546" s="158"/>
      <c r="AT546" s="153" t="s">
        <v>226</v>
      </c>
      <c r="AU546" s="153" t="s">
        <v>236</v>
      </c>
      <c r="AV546" s="12" t="s">
        <v>79</v>
      </c>
      <c r="AW546" s="12" t="s">
        <v>31</v>
      </c>
      <c r="AX546" s="12" t="s">
        <v>69</v>
      </c>
      <c r="AY546" s="153" t="s">
        <v>212</v>
      </c>
    </row>
    <row r="547" spans="2:65" s="12" customFormat="1">
      <c r="B547" s="152"/>
      <c r="D547" s="150" t="s">
        <v>226</v>
      </c>
      <c r="E547" s="153" t="s">
        <v>19</v>
      </c>
      <c r="F547" s="154" t="s">
        <v>12044</v>
      </c>
      <c r="H547" s="155">
        <v>-4.3369999999999997</v>
      </c>
      <c r="I547" s="156"/>
      <c r="L547" s="152"/>
      <c r="M547" s="157"/>
      <c r="T547" s="158"/>
      <c r="AT547" s="153" t="s">
        <v>226</v>
      </c>
      <c r="AU547" s="153" t="s">
        <v>236</v>
      </c>
      <c r="AV547" s="12" t="s">
        <v>79</v>
      </c>
      <c r="AW547" s="12" t="s">
        <v>31</v>
      </c>
      <c r="AX547" s="12" t="s">
        <v>69</v>
      </c>
      <c r="AY547" s="153" t="s">
        <v>212</v>
      </c>
    </row>
    <row r="548" spans="2:65" s="12" customFormat="1">
      <c r="B548" s="152"/>
      <c r="D548" s="150" t="s">
        <v>226</v>
      </c>
      <c r="E548" s="153" t="s">
        <v>19</v>
      </c>
      <c r="F548" s="154" t="s">
        <v>11962</v>
      </c>
      <c r="H548" s="155">
        <v>4.5570000000000004</v>
      </c>
      <c r="I548" s="156"/>
      <c r="L548" s="152"/>
      <c r="M548" s="157"/>
      <c r="T548" s="158"/>
      <c r="AT548" s="153" t="s">
        <v>226</v>
      </c>
      <c r="AU548" s="153" t="s">
        <v>236</v>
      </c>
      <c r="AV548" s="12" t="s">
        <v>79</v>
      </c>
      <c r="AW548" s="12" t="s">
        <v>31</v>
      </c>
      <c r="AX548" s="12" t="s">
        <v>69</v>
      </c>
      <c r="AY548" s="153" t="s">
        <v>212</v>
      </c>
    </row>
    <row r="549" spans="2:65" s="12" customFormat="1">
      <c r="B549" s="152"/>
      <c r="D549" s="150" t="s">
        <v>226</v>
      </c>
      <c r="E549" s="153" t="s">
        <v>19</v>
      </c>
      <c r="F549" s="154" t="s">
        <v>11963</v>
      </c>
      <c r="H549" s="155">
        <v>51.755000000000003</v>
      </c>
      <c r="I549" s="156"/>
      <c r="L549" s="152"/>
      <c r="M549" s="157"/>
      <c r="T549" s="158"/>
      <c r="AT549" s="153" t="s">
        <v>226</v>
      </c>
      <c r="AU549" s="153" t="s">
        <v>236</v>
      </c>
      <c r="AV549" s="12" t="s">
        <v>79</v>
      </c>
      <c r="AW549" s="12" t="s">
        <v>31</v>
      </c>
      <c r="AX549" s="12" t="s">
        <v>69</v>
      </c>
      <c r="AY549" s="153" t="s">
        <v>212</v>
      </c>
    </row>
    <row r="550" spans="2:65" s="14" customFormat="1">
      <c r="B550" s="170"/>
      <c r="D550" s="150" t="s">
        <v>226</v>
      </c>
      <c r="E550" s="171" t="s">
        <v>19</v>
      </c>
      <c r="F550" s="172" t="s">
        <v>11889</v>
      </c>
      <c r="H550" s="171" t="s">
        <v>19</v>
      </c>
      <c r="I550" s="173"/>
      <c r="L550" s="170"/>
      <c r="M550" s="174"/>
      <c r="T550" s="175"/>
      <c r="AT550" s="171" t="s">
        <v>226</v>
      </c>
      <c r="AU550" s="171" t="s">
        <v>236</v>
      </c>
      <c r="AV550" s="14" t="s">
        <v>77</v>
      </c>
      <c r="AW550" s="14" t="s">
        <v>31</v>
      </c>
      <c r="AX550" s="14" t="s">
        <v>69</v>
      </c>
      <c r="AY550" s="171" t="s">
        <v>212</v>
      </c>
    </row>
    <row r="551" spans="2:65" s="12" customFormat="1">
      <c r="B551" s="152"/>
      <c r="D551" s="150" t="s">
        <v>226</v>
      </c>
      <c r="E551" s="153" t="s">
        <v>19</v>
      </c>
      <c r="F551" s="154" t="s">
        <v>11964</v>
      </c>
      <c r="H551" s="155">
        <v>53.487000000000002</v>
      </c>
      <c r="I551" s="156"/>
      <c r="L551" s="152"/>
      <c r="M551" s="157"/>
      <c r="T551" s="158"/>
      <c r="AT551" s="153" t="s">
        <v>226</v>
      </c>
      <c r="AU551" s="153" t="s">
        <v>236</v>
      </c>
      <c r="AV551" s="12" t="s">
        <v>79</v>
      </c>
      <c r="AW551" s="12" t="s">
        <v>31</v>
      </c>
      <c r="AX551" s="12" t="s">
        <v>69</v>
      </c>
      <c r="AY551" s="153" t="s">
        <v>212</v>
      </c>
    </row>
    <row r="552" spans="2:65" s="12" customFormat="1">
      <c r="B552" s="152"/>
      <c r="D552" s="150" t="s">
        <v>226</v>
      </c>
      <c r="E552" s="153" t="s">
        <v>19</v>
      </c>
      <c r="F552" s="154" t="s">
        <v>11965</v>
      </c>
      <c r="H552" s="155">
        <v>46.472999999999999</v>
      </c>
      <c r="I552" s="156"/>
      <c r="L552" s="152"/>
      <c r="M552" s="157"/>
      <c r="T552" s="158"/>
      <c r="AT552" s="153" t="s">
        <v>226</v>
      </c>
      <c r="AU552" s="153" t="s">
        <v>236</v>
      </c>
      <c r="AV552" s="12" t="s">
        <v>79</v>
      </c>
      <c r="AW552" s="12" t="s">
        <v>31</v>
      </c>
      <c r="AX552" s="12" t="s">
        <v>69</v>
      </c>
      <c r="AY552" s="153" t="s">
        <v>212</v>
      </c>
    </row>
    <row r="553" spans="2:65" s="12" customFormat="1">
      <c r="B553" s="152"/>
      <c r="D553" s="150" t="s">
        <v>226</v>
      </c>
      <c r="E553" s="153" t="s">
        <v>19</v>
      </c>
      <c r="F553" s="154" t="s">
        <v>11966</v>
      </c>
      <c r="H553" s="155">
        <v>26.387</v>
      </c>
      <c r="I553" s="156"/>
      <c r="L553" s="152"/>
      <c r="M553" s="157"/>
      <c r="T553" s="158"/>
      <c r="AT553" s="153" t="s">
        <v>226</v>
      </c>
      <c r="AU553" s="153" t="s">
        <v>236</v>
      </c>
      <c r="AV553" s="12" t="s">
        <v>79</v>
      </c>
      <c r="AW553" s="12" t="s">
        <v>31</v>
      </c>
      <c r="AX553" s="12" t="s">
        <v>69</v>
      </c>
      <c r="AY553" s="153" t="s">
        <v>212</v>
      </c>
    </row>
    <row r="554" spans="2:65" s="12" customFormat="1">
      <c r="B554" s="152"/>
      <c r="D554" s="150" t="s">
        <v>226</v>
      </c>
      <c r="E554" s="153" t="s">
        <v>19</v>
      </c>
      <c r="F554" s="154" t="s">
        <v>11967</v>
      </c>
      <c r="H554" s="155">
        <v>21.158000000000001</v>
      </c>
      <c r="I554" s="156"/>
      <c r="L554" s="152"/>
      <c r="M554" s="157"/>
      <c r="T554" s="158"/>
      <c r="AT554" s="153" t="s">
        <v>226</v>
      </c>
      <c r="AU554" s="153" t="s">
        <v>236</v>
      </c>
      <c r="AV554" s="12" t="s">
        <v>79</v>
      </c>
      <c r="AW554" s="12" t="s">
        <v>31</v>
      </c>
      <c r="AX554" s="12" t="s">
        <v>69</v>
      </c>
      <c r="AY554" s="153" t="s">
        <v>212</v>
      </c>
    </row>
    <row r="555" spans="2:65" s="13" customFormat="1">
      <c r="B555" s="159"/>
      <c r="D555" s="150" t="s">
        <v>226</v>
      </c>
      <c r="E555" s="160" t="s">
        <v>19</v>
      </c>
      <c r="F555" s="161" t="s">
        <v>228</v>
      </c>
      <c r="H555" s="162">
        <v>1164.0409999999999</v>
      </c>
      <c r="I555" s="163"/>
      <c r="L555" s="159"/>
      <c r="M555" s="164"/>
      <c r="T555" s="165"/>
      <c r="AT555" s="160" t="s">
        <v>226</v>
      </c>
      <c r="AU555" s="160" t="s">
        <v>236</v>
      </c>
      <c r="AV555" s="13" t="s">
        <v>229</v>
      </c>
      <c r="AW555" s="13" t="s">
        <v>31</v>
      </c>
      <c r="AX555" s="13" t="s">
        <v>77</v>
      </c>
      <c r="AY555" s="160" t="s">
        <v>212</v>
      </c>
    </row>
    <row r="556" spans="2:65" s="1" customFormat="1" ht="24.2" customHeight="1">
      <c r="B556" s="34"/>
      <c r="C556" s="133" t="s">
        <v>839</v>
      </c>
      <c r="D556" s="166" t="s">
        <v>215</v>
      </c>
      <c r="E556" s="134" t="s">
        <v>12045</v>
      </c>
      <c r="F556" s="135" t="s">
        <v>12046</v>
      </c>
      <c r="G556" s="136" t="s">
        <v>536</v>
      </c>
      <c r="H556" s="137">
        <v>65.992000000000004</v>
      </c>
      <c r="I556" s="138"/>
      <c r="J556" s="139">
        <f>ROUND(I556*H556,2)</f>
        <v>0</v>
      </c>
      <c r="K556" s="135" t="s">
        <v>219</v>
      </c>
      <c r="L556" s="34"/>
      <c r="M556" s="140" t="s">
        <v>19</v>
      </c>
      <c r="N556" s="141" t="s">
        <v>40</v>
      </c>
      <c r="P556" s="142">
        <f>O556*H556</f>
        <v>0</v>
      </c>
      <c r="Q556" s="142">
        <v>5.3099999999999996E-3</v>
      </c>
      <c r="R556" s="142">
        <f>Q556*H556</f>
        <v>0.35041751999999998</v>
      </c>
      <c r="S556" s="142">
        <v>0</v>
      </c>
      <c r="T556" s="143">
        <f>S556*H556</f>
        <v>0</v>
      </c>
      <c r="AR556" s="144" t="s">
        <v>316</v>
      </c>
      <c r="AT556" s="144" t="s">
        <v>215</v>
      </c>
      <c r="AU556" s="144" t="s">
        <v>236</v>
      </c>
      <c r="AY556" s="19" t="s">
        <v>212</v>
      </c>
      <c r="BE556" s="145">
        <f>IF(N556="základní",J556,0)</f>
        <v>0</v>
      </c>
      <c r="BF556" s="145">
        <f>IF(N556="snížená",J556,0)</f>
        <v>0</v>
      </c>
      <c r="BG556" s="145">
        <f>IF(N556="zákl. přenesená",J556,0)</f>
        <v>0</v>
      </c>
      <c r="BH556" s="145">
        <f>IF(N556="sníž. přenesená",J556,0)</f>
        <v>0</v>
      </c>
      <c r="BI556" s="145">
        <f>IF(N556="nulová",J556,0)</f>
        <v>0</v>
      </c>
      <c r="BJ556" s="19" t="s">
        <v>77</v>
      </c>
      <c r="BK556" s="145">
        <f>ROUND(I556*H556,2)</f>
        <v>0</v>
      </c>
      <c r="BL556" s="19" t="s">
        <v>316</v>
      </c>
      <c r="BM556" s="144" t="s">
        <v>12047</v>
      </c>
    </row>
    <row r="557" spans="2:65" s="1" customFormat="1">
      <c r="B557" s="34"/>
      <c r="D557" s="146" t="s">
        <v>222</v>
      </c>
      <c r="F557" s="147" t="s">
        <v>12048</v>
      </c>
      <c r="I557" s="148"/>
      <c r="L557" s="34"/>
      <c r="M557" s="149"/>
      <c r="T557" s="55"/>
      <c r="AT557" s="19" t="s">
        <v>222</v>
      </c>
      <c r="AU557" s="19" t="s">
        <v>236</v>
      </c>
    </row>
    <row r="558" spans="2:65" s="14" customFormat="1">
      <c r="B558" s="170"/>
      <c r="D558" s="150" t="s">
        <v>226</v>
      </c>
      <c r="E558" s="171" t="s">
        <v>19</v>
      </c>
      <c r="F558" s="172" t="s">
        <v>12049</v>
      </c>
      <c r="H558" s="171" t="s">
        <v>19</v>
      </c>
      <c r="I558" s="173"/>
      <c r="L558" s="170"/>
      <c r="M558" s="174"/>
      <c r="T558" s="175"/>
      <c r="AT558" s="171" t="s">
        <v>226</v>
      </c>
      <c r="AU558" s="171" t="s">
        <v>236</v>
      </c>
      <c r="AV558" s="14" t="s">
        <v>77</v>
      </c>
      <c r="AW558" s="14" t="s">
        <v>31</v>
      </c>
      <c r="AX558" s="14" t="s">
        <v>69</v>
      </c>
      <c r="AY558" s="171" t="s">
        <v>212</v>
      </c>
    </row>
    <row r="559" spans="2:65" s="14" customFormat="1">
      <c r="B559" s="170"/>
      <c r="D559" s="150" t="s">
        <v>226</v>
      </c>
      <c r="E559" s="171" t="s">
        <v>19</v>
      </c>
      <c r="F559" s="172" t="s">
        <v>11860</v>
      </c>
      <c r="H559" s="171" t="s">
        <v>19</v>
      </c>
      <c r="I559" s="173"/>
      <c r="L559" s="170"/>
      <c r="M559" s="174"/>
      <c r="T559" s="175"/>
      <c r="AT559" s="171" t="s">
        <v>226</v>
      </c>
      <c r="AU559" s="171" t="s">
        <v>236</v>
      </c>
      <c r="AV559" s="14" t="s">
        <v>77</v>
      </c>
      <c r="AW559" s="14" t="s">
        <v>31</v>
      </c>
      <c r="AX559" s="14" t="s">
        <v>69</v>
      </c>
      <c r="AY559" s="171" t="s">
        <v>212</v>
      </c>
    </row>
    <row r="560" spans="2:65" s="14" customFormat="1">
      <c r="B560" s="170"/>
      <c r="D560" s="150" t="s">
        <v>226</v>
      </c>
      <c r="E560" s="171" t="s">
        <v>19</v>
      </c>
      <c r="F560" s="172" t="s">
        <v>11861</v>
      </c>
      <c r="H560" s="171" t="s">
        <v>19</v>
      </c>
      <c r="I560" s="173"/>
      <c r="L560" s="170"/>
      <c r="M560" s="174"/>
      <c r="T560" s="175"/>
      <c r="AT560" s="171" t="s">
        <v>226</v>
      </c>
      <c r="AU560" s="171" t="s">
        <v>236</v>
      </c>
      <c r="AV560" s="14" t="s">
        <v>77</v>
      </c>
      <c r="AW560" s="14" t="s">
        <v>31</v>
      </c>
      <c r="AX560" s="14" t="s">
        <v>69</v>
      </c>
      <c r="AY560" s="171" t="s">
        <v>212</v>
      </c>
    </row>
    <row r="561" spans="2:51" s="12" customFormat="1">
      <c r="B561" s="152"/>
      <c r="D561" s="150" t="s">
        <v>226</v>
      </c>
      <c r="E561" s="153" t="s">
        <v>19</v>
      </c>
      <c r="F561" s="154" t="s">
        <v>11987</v>
      </c>
      <c r="H561" s="155">
        <v>43.25</v>
      </c>
      <c r="I561" s="156"/>
      <c r="L561" s="152"/>
      <c r="M561" s="157"/>
      <c r="T561" s="158"/>
      <c r="AT561" s="153" t="s">
        <v>226</v>
      </c>
      <c r="AU561" s="153" t="s">
        <v>236</v>
      </c>
      <c r="AV561" s="12" t="s">
        <v>79</v>
      </c>
      <c r="AW561" s="12" t="s">
        <v>31</v>
      </c>
      <c r="AX561" s="12" t="s">
        <v>69</v>
      </c>
      <c r="AY561" s="153" t="s">
        <v>212</v>
      </c>
    </row>
    <row r="562" spans="2:51" s="12" customFormat="1">
      <c r="B562" s="152"/>
      <c r="D562" s="150" t="s">
        <v>226</v>
      </c>
      <c r="E562" s="153" t="s">
        <v>19</v>
      </c>
      <c r="F562" s="154" t="s">
        <v>12050</v>
      </c>
      <c r="H562" s="155">
        <v>-43.25</v>
      </c>
      <c r="I562" s="156"/>
      <c r="L562" s="152"/>
      <c r="M562" s="157"/>
      <c r="T562" s="158"/>
      <c r="AT562" s="153" t="s">
        <v>226</v>
      </c>
      <c r="AU562" s="153" t="s">
        <v>236</v>
      </c>
      <c r="AV562" s="12" t="s">
        <v>79</v>
      </c>
      <c r="AW562" s="12" t="s">
        <v>31</v>
      </c>
      <c r="AX562" s="12" t="s">
        <v>69</v>
      </c>
      <c r="AY562" s="153" t="s">
        <v>212</v>
      </c>
    </row>
    <row r="563" spans="2:51" s="14" customFormat="1">
      <c r="B563" s="170"/>
      <c r="D563" s="150" t="s">
        <v>226</v>
      </c>
      <c r="E563" s="171" t="s">
        <v>19</v>
      </c>
      <c r="F563" s="172" t="s">
        <v>11866</v>
      </c>
      <c r="H563" s="171" t="s">
        <v>19</v>
      </c>
      <c r="I563" s="173"/>
      <c r="L563" s="170"/>
      <c r="M563" s="174"/>
      <c r="T563" s="175"/>
      <c r="AT563" s="171" t="s">
        <v>226</v>
      </c>
      <c r="AU563" s="171" t="s">
        <v>236</v>
      </c>
      <c r="AV563" s="14" t="s">
        <v>77</v>
      </c>
      <c r="AW563" s="14" t="s">
        <v>31</v>
      </c>
      <c r="AX563" s="14" t="s">
        <v>69</v>
      </c>
      <c r="AY563" s="171" t="s">
        <v>212</v>
      </c>
    </row>
    <row r="564" spans="2:51" s="12" customFormat="1">
      <c r="B564" s="152"/>
      <c r="D564" s="150" t="s">
        <v>226</v>
      </c>
      <c r="E564" s="153" t="s">
        <v>19</v>
      </c>
      <c r="F564" s="154" t="s">
        <v>11988</v>
      </c>
      <c r="H564" s="155">
        <v>19.803000000000001</v>
      </c>
      <c r="I564" s="156"/>
      <c r="L564" s="152"/>
      <c r="M564" s="157"/>
      <c r="T564" s="158"/>
      <c r="AT564" s="153" t="s">
        <v>226</v>
      </c>
      <c r="AU564" s="153" t="s">
        <v>236</v>
      </c>
      <c r="AV564" s="12" t="s">
        <v>79</v>
      </c>
      <c r="AW564" s="12" t="s">
        <v>31</v>
      </c>
      <c r="AX564" s="12" t="s">
        <v>69</v>
      </c>
      <c r="AY564" s="153" t="s">
        <v>212</v>
      </c>
    </row>
    <row r="565" spans="2:51" s="12" customFormat="1">
      <c r="B565" s="152"/>
      <c r="D565" s="150" t="s">
        <v>226</v>
      </c>
      <c r="E565" s="153" t="s">
        <v>19</v>
      </c>
      <c r="F565" s="154" t="s">
        <v>12051</v>
      </c>
      <c r="H565" s="155">
        <v>-19.625</v>
      </c>
      <c r="I565" s="156"/>
      <c r="L565" s="152"/>
      <c r="M565" s="157"/>
      <c r="T565" s="158"/>
      <c r="AT565" s="153" t="s">
        <v>226</v>
      </c>
      <c r="AU565" s="153" t="s">
        <v>236</v>
      </c>
      <c r="AV565" s="12" t="s">
        <v>79</v>
      </c>
      <c r="AW565" s="12" t="s">
        <v>31</v>
      </c>
      <c r="AX565" s="12" t="s">
        <v>69</v>
      </c>
      <c r="AY565" s="153" t="s">
        <v>212</v>
      </c>
    </row>
    <row r="566" spans="2:51" s="14" customFormat="1">
      <c r="B566" s="170"/>
      <c r="D566" s="150" t="s">
        <v>226</v>
      </c>
      <c r="E566" s="171" t="s">
        <v>19</v>
      </c>
      <c r="F566" s="172" t="s">
        <v>11900</v>
      </c>
      <c r="H566" s="171" t="s">
        <v>19</v>
      </c>
      <c r="I566" s="173"/>
      <c r="L566" s="170"/>
      <c r="M566" s="174"/>
      <c r="T566" s="175"/>
      <c r="AT566" s="171" t="s">
        <v>226</v>
      </c>
      <c r="AU566" s="171" t="s">
        <v>236</v>
      </c>
      <c r="AV566" s="14" t="s">
        <v>77</v>
      </c>
      <c r="AW566" s="14" t="s">
        <v>31</v>
      </c>
      <c r="AX566" s="14" t="s">
        <v>69</v>
      </c>
      <c r="AY566" s="171" t="s">
        <v>212</v>
      </c>
    </row>
    <row r="567" spans="2:51" s="12" customFormat="1">
      <c r="B567" s="152"/>
      <c r="D567" s="150" t="s">
        <v>226</v>
      </c>
      <c r="E567" s="153" t="s">
        <v>19</v>
      </c>
      <c r="F567" s="154" t="s">
        <v>11989</v>
      </c>
      <c r="H567" s="155">
        <v>5.9219999999999997</v>
      </c>
      <c r="I567" s="156"/>
      <c r="L567" s="152"/>
      <c r="M567" s="157"/>
      <c r="T567" s="158"/>
      <c r="AT567" s="153" t="s">
        <v>226</v>
      </c>
      <c r="AU567" s="153" t="s">
        <v>236</v>
      </c>
      <c r="AV567" s="12" t="s">
        <v>79</v>
      </c>
      <c r="AW567" s="12" t="s">
        <v>31</v>
      </c>
      <c r="AX567" s="12" t="s">
        <v>69</v>
      </c>
      <c r="AY567" s="153" t="s">
        <v>212</v>
      </c>
    </row>
    <row r="568" spans="2:51" s="12" customFormat="1">
      <c r="B568" s="152"/>
      <c r="D568" s="150" t="s">
        <v>226</v>
      </c>
      <c r="E568" s="153" t="s">
        <v>19</v>
      </c>
      <c r="F568" s="154" t="s">
        <v>11990</v>
      </c>
      <c r="H568" s="155">
        <v>52.247999999999998</v>
      </c>
      <c r="I568" s="156"/>
      <c r="L568" s="152"/>
      <c r="M568" s="157"/>
      <c r="T568" s="158"/>
      <c r="AT568" s="153" t="s">
        <v>226</v>
      </c>
      <c r="AU568" s="153" t="s">
        <v>236</v>
      </c>
      <c r="AV568" s="12" t="s">
        <v>79</v>
      </c>
      <c r="AW568" s="12" t="s">
        <v>31</v>
      </c>
      <c r="AX568" s="12" t="s">
        <v>69</v>
      </c>
      <c r="AY568" s="153" t="s">
        <v>212</v>
      </c>
    </row>
    <row r="569" spans="2:51" s="12" customFormat="1">
      <c r="B569" s="152"/>
      <c r="D569" s="150" t="s">
        <v>226</v>
      </c>
      <c r="E569" s="153" t="s">
        <v>19</v>
      </c>
      <c r="F569" s="154" t="s">
        <v>12052</v>
      </c>
      <c r="H569" s="155">
        <v>-32.161999999999999</v>
      </c>
      <c r="I569" s="156"/>
      <c r="L569" s="152"/>
      <c r="M569" s="157"/>
      <c r="T569" s="158"/>
      <c r="AT569" s="153" t="s">
        <v>226</v>
      </c>
      <c r="AU569" s="153" t="s">
        <v>236</v>
      </c>
      <c r="AV569" s="12" t="s">
        <v>79</v>
      </c>
      <c r="AW569" s="12" t="s">
        <v>31</v>
      </c>
      <c r="AX569" s="12" t="s">
        <v>69</v>
      </c>
      <c r="AY569" s="153" t="s">
        <v>212</v>
      </c>
    </row>
    <row r="570" spans="2:51" s="14" customFormat="1">
      <c r="B570" s="170"/>
      <c r="D570" s="150" t="s">
        <v>226</v>
      </c>
      <c r="E570" s="171" t="s">
        <v>19</v>
      </c>
      <c r="F570" s="172" t="s">
        <v>11991</v>
      </c>
      <c r="H570" s="171" t="s">
        <v>19</v>
      </c>
      <c r="I570" s="173"/>
      <c r="L570" s="170"/>
      <c r="M570" s="174"/>
      <c r="T570" s="175"/>
      <c r="AT570" s="171" t="s">
        <v>226</v>
      </c>
      <c r="AU570" s="171" t="s">
        <v>236</v>
      </c>
      <c r="AV570" s="14" t="s">
        <v>77</v>
      </c>
      <c r="AW570" s="14" t="s">
        <v>31</v>
      </c>
      <c r="AX570" s="14" t="s">
        <v>69</v>
      </c>
      <c r="AY570" s="171" t="s">
        <v>212</v>
      </c>
    </row>
    <row r="571" spans="2:51" s="12" customFormat="1">
      <c r="B571" s="152"/>
      <c r="D571" s="150" t="s">
        <v>226</v>
      </c>
      <c r="E571" s="153" t="s">
        <v>19</v>
      </c>
      <c r="F571" s="154" t="s">
        <v>11992</v>
      </c>
      <c r="H571" s="155">
        <v>108.19199999999999</v>
      </c>
      <c r="I571" s="156"/>
      <c r="L571" s="152"/>
      <c r="M571" s="157"/>
      <c r="T571" s="158"/>
      <c r="AT571" s="153" t="s">
        <v>226</v>
      </c>
      <c r="AU571" s="153" t="s">
        <v>236</v>
      </c>
      <c r="AV571" s="12" t="s">
        <v>79</v>
      </c>
      <c r="AW571" s="12" t="s">
        <v>31</v>
      </c>
      <c r="AX571" s="12" t="s">
        <v>69</v>
      </c>
      <c r="AY571" s="153" t="s">
        <v>212</v>
      </c>
    </row>
    <row r="572" spans="2:51" s="12" customFormat="1">
      <c r="B572" s="152"/>
      <c r="D572" s="150" t="s">
        <v>226</v>
      </c>
      <c r="E572" s="153" t="s">
        <v>19</v>
      </c>
      <c r="F572" s="154" t="s">
        <v>12053</v>
      </c>
      <c r="H572" s="155">
        <v>-108.19199999999999</v>
      </c>
      <c r="I572" s="156"/>
      <c r="L572" s="152"/>
      <c r="M572" s="157"/>
      <c r="T572" s="158"/>
      <c r="AT572" s="153" t="s">
        <v>226</v>
      </c>
      <c r="AU572" s="153" t="s">
        <v>236</v>
      </c>
      <c r="AV572" s="12" t="s">
        <v>79</v>
      </c>
      <c r="AW572" s="12" t="s">
        <v>31</v>
      </c>
      <c r="AX572" s="12" t="s">
        <v>69</v>
      </c>
      <c r="AY572" s="153" t="s">
        <v>212</v>
      </c>
    </row>
    <row r="573" spans="2:51" s="14" customFormat="1">
      <c r="B573" s="170"/>
      <c r="D573" s="150" t="s">
        <v>226</v>
      </c>
      <c r="E573" s="171" t="s">
        <v>19</v>
      </c>
      <c r="F573" s="172" t="s">
        <v>11877</v>
      </c>
      <c r="H573" s="171" t="s">
        <v>19</v>
      </c>
      <c r="I573" s="173"/>
      <c r="L573" s="170"/>
      <c r="M573" s="174"/>
      <c r="T573" s="175"/>
      <c r="AT573" s="171" t="s">
        <v>226</v>
      </c>
      <c r="AU573" s="171" t="s">
        <v>236</v>
      </c>
      <c r="AV573" s="14" t="s">
        <v>77</v>
      </c>
      <c r="AW573" s="14" t="s">
        <v>31</v>
      </c>
      <c r="AX573" s="14" t="s">
        <v>69</v>
      </c>
      <c r="AY573" s="171" t="s">
        <v>212</v>
      </c>
    </row>
    <row r="574" spans="2:51" s="12" customFormat="1">
      <c r="B574" s="152"/>
      <c r="D574" s="150" t="s">
        <v>226</v>
      </c>
      <c r="E574" s="153" t="s">
        <v>19</v>
      </c>
      <c r="F574" s="154" t="s">
        <v>11993</v>
      </c>
      <c r="H574" s="155">
        <v>123.995</v>
      </c>
      <c r="I574" s="156"/>
      <c r="L574" s="152"/>
      <c r="M574" s="157"/>
      <c r="T574" s="158"/>
      <c r="AT574" s="153" t="s">
        <v>226</v>
      </c>
      <c r="AU574" s="153" t="s">
        <v>236</v>
      </c>
      <c r="AV574" s="12" t="s">
        <v>79</v>
      </c>
      <c r="AW574" s="12" t="s">
        <v>31</v>
      </c>
      <c r="AX574" s="12" t="s">
        <v>69</v>
      </c>
      <c r="AY574" s="153" t="s">
        <v>212</v>
      </c>
    </row>
    <row r="575" spans="2:51" s="12" customFormat="1">
      <c r="B575" s="152"/>
      <c r="D575" s="150" t="s">
        <v>226</v>
      </c>
      <c r="E575" s="153" t="s">
        <v>19</v>
      </c>
      <c r="F575" s="154" t="s">
        <v>12054</v>
      </c>
      <c r="H575" s="155">
        <v>-115.49</v>
      </c>
      <c r="I575" s="156"/>
      <c r="L575" s="152"/>
      <c r="M575" s="157"/>
      <c r="T575" s="158"/>
      <c r="AT575" s="153" t="s">
        <v>226</v>
      </c>
      <c r="AU575" s="153" t="s">
        <v>236</v>
      </c>
      <c r="AV575" s="12" t="s">
        <v>79</v>
      </c>
      <c r="AW575" s="12" t="s">
        <v>31</v>
      </c>
      <c r="AX575" s="12" t="s">
        <v>69</v>
      </c>
      <c r="AY575" s="153" t="s">
        <v>212</v>
      </c>
    </row>
    <row r="576" spans="2:51" s="14" customFormat="1">
      <c r="B576" s="170"/>
      <c r="D576" s="150" t="s">
        <v>226</v>
      </c>
      <c r="E576" s="171" t="s">
        <v>19</v>
      </c>
      <c r="F576" s="172" t="s">
        <v>11883</v>
      </c>
      <c r="H576" s="171" t="s">
        <v>19</v>
      </c>
      <c r="I576" s="173"/>
      <c r="L576" s="170"/>
      <c r="M576" s="174"/>
      <c r="T576" s="175"/>
      <c r="AT576" s="171" t="s">
        <v>226</v>
      </c>
      <c r="AU576" s="171" t="s">
        <v>236</v>
      </c>
      <c r="AV576" s="14" t="s">
        <v>77</v>
      </c>
      <c r="AW576" s="14" t="s">
        <v>31</v>
      </c>
      <c r="AX576" s="14" t="s">
        <v>69</v>
      </c>
      <c r="AY576" s="171" t="s">
        <v>212</v>
      </c>
    </row>
    <row r="577" spans="2:65" s="12" customFormat="1">
      <c r="B577" s="152"/>
      <c r="D577" s="150" t="s">
        <v>226</v>
      </c>
      <c r="E577" s="153" t="s">
        <v>19</v>
      </c>
      <c r="F577" s="154" t="s">
        <v>11994</v>
      </c>
      <c r="H577" s="155">
        <v>88.462999999999994</v>
      </c>
      <c r="I577" s="156"/>
      <c r="L577" s="152"/>
      <c r="M577" s="157"/>
      <c r="T577" s="158"/>
      <c r="AT577" s="153" t="s">
        <v>226</v>
      </c>
      <c r="AU577" s="153" t="s">
        <v>236</v>
      </c>
      <c r="AV577" s="12" t="s">
        <v>79</v>
      </c>
      <c r="AW577" s="12" t="s">
        <v>31</v>
      </c>
      <c r="AX577" s="12" t="s">
        <v>69</v>
      </c>
      <c r="AY577" s="153" t="s">
        <v>212</v>
      </c>
    </row>
    <row r="578" spans="2:65" s="12" customFormat="1">
      <c r="B578" s="152"/>
      <c r="D578" s="150" t="s">
        <v>226</v>
      </c>
      <c r="E578" s="153" t="s">
        <v>19</v>
      </c>
      <c r="F578" s="154" t="s">
        <v>12055</v>
      </c>
      <c r="H578" s="155">
        <v>-83.716999999999999</v>
      </c>
      <c r="I578" s="156"/>
      <c r="L578" s="152"/>
      <c r="M578" s="157"/>
      <c r="T578" s="158"/>
      <c r="AT578" s="153" t="s">
        <v>226</v>
      </c>
      <c r="AU578" s="153" t="s">
        <v>236</v>
      </c>
      <c r="AV578" s="12" t="s">
        <v>79</v>
      </c>
      <c r="AW578" s="12" t="s">
        <v>31</v>
      </c>
      <c r="AX578" s="12" t="s">
        <v>69</v>
      </c>
      <c r="AY578" s="153" t="s">
        <v>212</v>
      </c>
    </row>
    <row r="579" spans="2:65" s="14" customFormat="1">
      <c r="B579" s="170"/>
      <c r="D579" s="150" t="s">
        <v>226</v>
      </c>
      <c r="E579" s="171" t="s">
        <v>19</v>
      </c>
      <c r="F579" s="172" t="s">
        <v>11886</v>
      </c>
      <c r="H579" s="171" t="s">
        <v>19</v>
      </c>
      <c r="I579" s="173"/>
      <c r="L579" s="170"/>
      <c r="M579" s="174"/>
      <c r="T579" s="175"/>
      <c r="AT579" s="171" t="s">
        <v>226</v>
      </c>
      <c r="AU579" s="171" t="s">
        <v>236</v>
      </c>
      <c r="AV579" s="14" t="s">
        <v>77</v>
      </c>
      <c r="AW579" s="14" t="s">
        <v>31</v>
      </c>
      <c r="AX579" s="14" t="s">
        <v>69</v>
      </c>
      <c r="AY579" s="171" t="s">
        <v>212</v>
      </c>
    </row>
    <row r="580" spans="2:65" s="12" customFormat="1">
      <c r="B580" s="152"/>
      <c r="D580" s="150" t="s">
        <v>226</v>
      </c>
      <c r="E580" s="153" t="s">
        <v>19</v>
      </c>
      <c r="F580" s="154" t="s">
        <v>11995</v>
      </c>
      <c r="H580" s="155">
        <v>45.182000000000002</v>
      </c>
      <c r="I580" s="156"/>
      <c r="L580" s="152"/>
      <c r="M580" s="157"/>
      <c r="T580" s="158"/>
      <c r="AT580" s="153" t="s">
        <v>226</v>
      </c>
      <c r="AU580" s="153" t="s">
        <v>236</v>
      </c>
      <c r="AV580" s="12" t="s">
        <v>79</v>
      </c>
      <c r="AW580" s="12" t="s">
        <v>31</v>
      </c>
      <c r="AX580" s="12" t="s">
        <v>69</v>
      </c>
      <c r="AY580" s="153" t="s">
        <v>212</v>
      </c>
    </row>
    <row r="581" spans="2:65" s="12" customFormat="1">
      <c r="B581" s="152"/>
      <c r="D581" s="150" t="s">
        <v>226</v>
      </c>
      <c r="E581" s="153" t="s">
        <v>19</v>
      </c>
      <c r="F581" s="154" t="s">
        <v>12056</v>
      </c>
      <c r="H581" s="155">
        <v>-40.844999999999999</v>
      </c>
      <c r="I581" s="156"/>
      <c r="L581" s="152"/>
      <c r="M581" s="157"/>
      <c r="T581" s="158"/>
      <c r="AT581" s="153" t="s">
        <v>226</v>
      </c>
      <c r="AU581" s="153" t="s">
        <v>236</v>
      </c>
      <c r="AV581" s="12" t="s">
        <v>79</v>
      </c>
      <c r="AW581" s="12" t="s">
        <v>31</v>
      </c>
      <c r="AX581" s="12" t="s">
        <v>69</v>
      </c>
      <c r="AY581" s="153" t="s">
        <v>212</v>
      </c>
    </row>
    <row r="582" spans="2:65" s="14" customFormat="1">
      <c r="B582" s="170"/>
      <c r="D582" s="150" t="s">
        <v>226</v>
      </c>
      <c r="E582" s="171" t="s">
        <v>19</v>
      </c>
      <c r="F582" s="172" t="s">
        <v>11889</v>
      </c>
      <c r="H582" s="171" t="s">
        <v>19</v>
      </c>
      <c r="I582" s="173"/>
      <c r="L582" s="170"/>
      <c r="M582" s="174"/>
      <c r="T582" s="175"/>
      <c r="AT582" s="171" t="s">
        <v>226</v>
      </c>
      <c r="AU582" s="171" t="s">
        <v>236</v>
      </c>
      <c r="AV582" s="14" t="s">
        <v>77</v>
      </c>
      <c r="AW582" s="14" t="s">
        <v>31</v>
      </c>
      <c r="AX582" s="14" t="s">
        <v>69</v>
      </c>
      <c r="AY582" s="171" t="s">
        <v>212</v>
      </c>
    </row>
    <row r="583" spans="2:65" s="12" customFormat="1">
      <c r="B583" s="152"/>
      <c r="D583" s="150" t="s">
        <v>226</v>
      </c>
      <c r="E583" s="153" t="s">
        <v>19</v>
      </c>
      <c r="F583" s="154" t="s">
        <v>11996</v>
      </c>
      <c r="H583" s="155">
        <v>50.61</v>
      </c>
      <c r="I583" s="156"/>
      <c r="L583" s="152"/>
      <c r="M583" s="157"/>
      <c r="T583" s="158"/>
      <c r="AT583" s="153" t="s">
        <v>226</v>
      </c>
      <c r="AU583" s="153" t="s">
        <v>236</v>
      </c>
      <c r="AV583" s="12" t="s">
        <v>79</v>
      </c>
      <c r="AW583" s="12" t="s">
        <v>31</v>
      </c>
      <c r="AX583" s="12" t="s">
        <v>69</v>
      </c>
      <c r="AY583" s="153" t="s">
        <v>212</v>
      </c>
    </row>
    <row r="584" spans="2:65" s="12" customFormat="1">
      <c r="B584" s="152"/>
      <c r="D584" s="150" t="s">
        <v>226</v>
      </c>
      <c r="E584" s="153" t="s">
        <v>19</v>
      </c>
      <c r="F584" s="154" t="s">
        <v>12057</v>
      </c>
      <c r="H584" s="155">
        <v>-28.391999999999999</v>
      </c>
      <c r="I584" s="156"/>
      <c r="L584" s="152"/>
      <c r="M584" s="157"/>
      <c r="T584" s="158"/>
      <c r="AT584" s="153" t="s">
        <v>226</v>
      </c>
      <c r="AU584" s="153" t="s">
        <v>236</v>
      </c>
      <c r="AV584" s="12" t="s">
        <v>79</v>
      </c>
      <c r="AW584" s="12" t="s">
        <v>31</v>
      </c>
      <c r="AX584" s="12" t="s">
        <v>69</v>
      </c>
      <c r="AY584" s="153" t="s">
        <v>212</v>
      </c>
    </row>
    <row r="585" spans="2:65" s="12" customFormat="1">
      <c r="B585" s="152"/>
      <c r="D585" s="150" t="s">
        <v>226</v>
      </c>
      <c r="E585" s="153" t="s">
        <v>19</v>
      </c>
      <c r="F585" s="154" t="s">
        <v>11997</v>
      </c>
      <c r="H585" s="155">
        <v>0.504</v>
      </c>
      <c r="I585" s="156"/>
      <c r="L585" s="152"/>
      <c r="M585" s="157"/>
      <c r="T585" s="158"/>
      <c r="AT585" s="153" t="s">
        <v>226</v>
      </c>
      <c r="AU585" s="153" t="s">
        <v>236</v>
      </c>
      <c r="AV585" s="12" t="s">
        <v>79</v>
      </c>
      <c r="AW585" s="12" t="s">
        <v>31</v>
      </c>
      <c r="AX585" s="12" t="s">
        <v>69</v>
      </c>
      <c r="AY585" s="153" t="s">
        <v>212</v>
      </c>
    </row>
    <row r="586" spans="2:65" s="12" customFormat="1">
      <c r="B586" s="152"/>
      <c r="D586" s="150" t="s">
        <v>226</v>
      </c>
      <c r="E586" s="153" t="s">
        <v>19</v>
      </c>
      <c r="F586" s="154" t="s">
        <v>12058</v>
      </c>
      <c r="H586" s="155">
        <v>-0.504</v>
      </c>
      <c r="I586" s="156"/>
      <c r="L586" s="152"/>
      <c r="M586" s="157"/>
      <c r="T586" s="158"/>
      <c r="AT586" s="153" t="s">
        <v>226</v>
      </c>
      <c r="AU586" s="153" t="s">
        <v>236</v>
      </c>
      <c r="AV586" s="12" t="s">
        <v>79</v>
      </c>
      <c r="AW586" s="12" t="s">
        <v>31</v>
      </c>
      <c r="AX586" s="12" t="s">
        <v>69</v>
      </c>
      <c r="AY586" s="153" t="s">
        <v>212</v>
      </c>
    </row>
    <row r="587" spans="2:65" s="13" customFormat="1">
      <c r="B587" s="159"/>
      <c r="D587" s="150" t="s">
        <v>226</v>
      </c>
      <c r="E587" s="160" t="s">
        <v>19</v>
      </c>
      <c r="F587" s="161" t="s">
        <v>228</v>
      </c>
      <c r="H587" s="162">
        <v>65.992000000000004</v>
      </c>
      <c r="I587" s="163"/>
      <c r="L587" s="159"/>
      <c r="M587" s="164"/>
      <c r="T587" s="165"/>
      <c r="AT587" s="160" t="s">
        <v>226</v>
      </c>
      <c r="AU587" s="160" t="s">
        <v>236</v>
      </c>
      <c r="AV587" s="13" t="s">
        <v>229</v>
      </c>
      <c r="AW587" s="13" t="s">
        <v>31</v>
      </c>
      <c r="AX587" s="13" t="s">
        <v>77</v>
      </c>
      <c r="AY587" s="160" t="s">
        <v>212</v>
      </c>
    </row>
    <row r="588" spans="2:65" s="1" customFormat="1" ht="24.2" customHeight="1">
      <c r="B588" s="34"/>
      <c r="C588" s="133" t="s">
        <v>847</v>
      </c>
      <c r="D588" s="166" t="s">
        <v>215</v>
      </c>
      <c r="E588" s="134" t="s">
        <v>12059</v>
      </c>
      <c r="F588" s="135" t="s">
        <v>12060</v>
      </c>
      <c r="G588" s="136" t="s">
        <v>536</v>
      </c>
      <c r="H588" s="137">
        <v>112.822</v>
      </c>
      <c r="I588" s="138"/>
      <c r="J588" s="139">
        <f>ROUND(I588*H588,2)</f>
        <v>0</v>
      </c>
      <c r="K588" s="135" t="s">
        <v>219</v>
      </c>
      <c r="L588" s="34"/>
      <c r="M588" s="140" t="s">
        <v>19</v>
      </c>
      <c r="N588" s="141" t="s">
        <v>40</v>
      </c>
      <c r="P588" s="142">
        <f>O588*H588</f>
        <v>0</v>
      </c>
      <c r="Q588" s="142">
        <v>8.1700000000000002E-3</v>
      </c>
      <c r="R588" s="142">
        <f>Q588*H588</f>
        <v>0.92175574000000005</v>
      </c>
      <c r="S588" s="142">
        <v>0</v>
      </c>
      <c r="T588" s="143">
        <f>S588*H588</f>
        <v>0</v>
      </c>
      <c r="AR588" s="144" t="s">
        <v>316</v>
      </c>
      <c r="AT588" s="144" t="s">
        <v>215</v>
      </c>
      <c r="AU588" s="144" t="s">
        <v>236</v>
      </c>
      <c r="AY588" s="19" t="s">
        <v>212</v>
      </c>
      <c r="BE588" s="145">
        <f>IF(N588="základní",J588,0)</f>
        <v>0</v>
      </c>
      <c r="BF588" s="145">
        <f>IF(N588="snížená",J588,0)</f>
        <v>0</v>
      </c>
      <c r="BG588" s="145">
        <f>IF(N588="zákl. přenesená",J588,0)</f>
        <v>0</v>
      </c>
      <c r="BH588" s="145">
        <f>IF(N588="sníž. přenesená",J588,0)</f>
        <v>0</v>
      </c>
      <c r="BI588" s="145">
        <f>IF(N588="nulová",J588,0)</f>
        <v>0</v>
      </c>
      <c r="BJ588" s="19" t="s">
        <v>77</v>
      </c>
      <c r="BK588" s="145">
        <f>ROUND(I588*H588,2)</f>
        <v>0</v>
      </c>
      <c r="BL588" s="19" t="s">
        <v>316</v>
      </c>
      <c r="BM588" s="144" t="s">
        <v>12061</v>
      </c>
    </row>
    <row r="589" spans="2:65" s="1" customFormat="1">
      <c r="B589" s="34"/>
      <c r="D589" s="146" t="s">
        <v>222</v>
      </c>
      <c r="F589" s="147" t="s">
        <v>12062</v>
      </c>
      <c r="I589" s="148"/>
      <c r="L589" s="34"/>
      <c r="M589" s="149"/>
      <c r="T589" s="55"/>
      <c r="AT589" s="19" t="s">
        <v>222</v>
      </c>
      <c r="AU589" s="19" t="s">
        <v>236</v>
      </c>
    </row>
    <row r="590" spans="2:65" s="14" customFormat="1">
      <c r="B590" s="170"/>
      <c r="D590" s="150" t="s">
        <v>226</v>
      </c>
      <c r="E590" s="171" t="s">
        <v>19</v>
      </c>
      <c r="F590" s="172" t="s">
        <v>12063</v>
      </c>
      <c r="H590" s="171" t="s">
        <v>19</v>
      </c>
      <c r="I590" s="173"/>
      <c r="L590" s="170"/>
      <c r="M590" s="174"/>
      <c r="T590" s="175"/>
      <c r="AT590" s="171" t="s">
        <v>226</v>
      </c>
      <c r="AU590" s="171" t="s">
        <v>236</v>
      </c>
      <c r="AV590" s="14" t="s">
        <v>77</v>
      </c>
      <c r="AW590" s="14" t="s">
        <v>31</v>
      </c>
      <c r="AX590" s="14" t="s">
        <v>69</v>
      </c>
      <c r="AY590" s="171" t="s">
        <v>212</v>
      </c>
    </row>
    <row r="591" spans="2:65" s="14" customFormat="1">
      <c r="B591" s="170"/>
      <c r="D591" s="150" t="s">
        <v>226</v>
      </c>
      <c r="E591" s="171" t="s">
        <v>19</v>
      </c>
      <c r="F591" s="172" t="s">
        <v>11860</v>
      </c>
      <c r="H591" s="171" t="s">
        <v>19</v>
      </c>
      <c r="I591" s="173"/>
      <c r="L591" s="170"/>
      <c r="M591" s="174"/>
      <c r="T591" s="175"/>
      <c r="AT591" s="171" t="s">
        <v>226</v>
      </c>
      <c r="AU591" s="171" t="s">
        <v>236</v>
      </c>
      <c r="AV591" s="14" t="s">
        <v>77</v>
      </c>
      <c r="AW591" s="14" t="s">
        <v>31</v>
      </c>
      <c r="AX591" s="14" t="s">
        <v>69</v>
      </c>
      <c r="AY591" s="171" t="s">
        <v>212</v>
      </c>
    </row>
    <row r="592" spans="2:65" s="14" customFormat="1">
      <c r="B592" s="170"/>
      <c r="D592" s="150" t="s">
        <v>226</v>
      </c>
      <c r="E592" s="171" t="s">
        <v>19</v>
      </c>
      <c r="F592" s="172" t="s">
        <v>11861</v>
      </c>
      <c r="H592" s="171" t="s">
        <v>19</v>
      </c>
      <c r="I592" s="173"/>
      <c r="L592" s="170"/>
      <c r="M592" s="174"/>
      <c r="T592" s="175"/>
      <c r="AT592" s="171" t="s">
        <v>226</v>
      </c>
      <c r="AU592" s="171" t="s">
        <v>236</v>
      </c>
      <c r="AV592" s="14" t="s">
        <v>77</v>
      </c>
      <c r="AW592" s="14" t="s">
        <v>31</v>
      </c>
      <c r="AX592" s="14" t="s">
        <v>69</v>
      </c>
      <c r="AY592" s="171" t="s">
        <v>212</v>
      </c>
    </row>
    <row r="593" spans="2:51" s="12" customFormat="1">
      <c r="B593" s="152"/>
      <c r="D593" s="150" t="s">
        <v>226</v>
      </c>
      <c r="E593" s="153" t="s">
        <v>19</v>
      </c>
      <c r="F593" s="154" t="s">
        <v>12002</v>
      </c>
      <c r="H593" s="155">
        <v>18.437999999999999</v>
      </c>
      <c r="I593" s="156"/>
      <c r="L593" s="152"/>
      <c r="M593" s="157"/>
      <c r="T593" s="158"/>
      <c r="AT593" s="153" t="s">
        <v>226</v>
      </c>
      <c r="AU593" s="153" t="s">
        <v>236</v>
      </c>
      <c r="AV593" s="12" t="s">
        <v>79</v>
      </c>
      <c r="AW593" s="12" t="s">
        <v>31</v>
      </c>
      <c r="AX593" s="12" t="s">
        <v>69</v>
      </c>
      <c r="AY593" s="153" t="s">
        <v>212</v>
      </c>
    </row>
    <row r="594" spans="2:51" s="12" customFormat="1">
      <c r="B594" s="152"/>
      <c r="D594" s="150" t="s">
        <v>226</v>
      </c>
      <c r="E594" s="153" t="s">
        <v>19</v>
      </c>
      <c r="F594" s="154" t="s">
        <v>12003</v>
      </c>
      <c r="H594" s="155">
        <v>0.221</v>
      </c>
      <c r="I594" s="156"/>
      <c r="L594" s="152"/>
      <c r="M594" s="157"/>
      <c r="T594" s="158"/>
      <c r="AT594" s="153" t="s">
        <v>226</v>
      </c>
      <c r="AU594" s="153" t="s">
        <v>236</v>
      </c>
      <c r="AV594" s="12" t="s">
        <v>79</v>
      </c>
      <c r="AW594" s="12" t="s">
        <v>31</v>
      </c>
      <c r="AX594" s="12" t="s">
        <v>69</v>
      </c>
      <c r="AY594" s="153" t="s">
        <v>212</v>
      </c>
    </row>
    <row r="595" spans="2:51" s="14" customFormat="1">
      <c r="B595" s="170"/>
      <c r="D595" s="150" t="s">
        <v>226</v>
      </c>
      <c r="E595" s="171" t="s">
        <v>19</v>
      </c>
      <c r="F595" s="172" t="s">
        <v>11866</v>
      </c>
      <c r="H595" s="171" t="s">
        <v>19</v>
      </c>
      <c r="I595" s="173"/>
      <c r="L595" s="170"/>
      <c r="M595" s="174"/>
      <c r="T595" s="175"/>
      <c r="AT595" s="171" t="s">
        <v>226</v>
      </c>
      <c r="AU595" s="171" t="s">
        <v>236</v>
      </c>
      <c r="AV595" s="14" t="s">
        <v>77</v>
      </c>
      <c r="AW595" s="14" t="s">
        <v>31</v>
      </c>
      <c r="AX595" s="14" t="s">
        <v>69</v>
      </c>
      <c r="AY595" s="171" t="s">
        <v>212</v>
      </c>
    </row>
    <row r="596" spans="2:51" s="12" customFormat="1">
      <c r="B596" s="152"/>
      <c r="D596" s="150" t="s">
        <v>226</v>
      </c>
      <c r="E596" s="153" t="s">
        <v>19</v>
      </c>
      <c r="F596" s="154" t="s">
        <v>12004</v>
      </c>
      <c r="H596" s="155">
        <v>20.538</v>
      </c>
      <c r="I596" s="156"/>
      <c r="L596" s="152"/>
      <c r="M596" s="157"/>
      <c r="T596" s="158"/>
      <c r="AT596" s="153" t="s">
        <v>226</v>
      </c>
      <c r="AU596" s="153" t="s">
        <v>236</v>
      </c>
      <c r="AV596" s="12" t="s">
        <v>79</v>
      </c>
      <c r="AW596" s="12" t="s">
        <v>31</v>
      </c>
      <c r="AX596" s="12" t="s">
        <v>69</v>
      </c>
      <c r="AY596" s="153" t="s">
        <v>212</v>
      </c>
    </row>
    <row r="597" spans="2:51" s="12" customFormat="1">
      <c r="B597" s="152"/>
      <c r="D597" s="150" t="s">
        <v>226</v>
      </c>
      <c r="E597" s="153" t="s">
        <v>19</v>
      </c>
      <c r="F597" s="154" t="s">
        <v>12003</v>
      </c>
      <c r="H597" s="155">
        <v>0.221</v>
      </c>
      <c r="I597" s="156"/>
      <c r="L597" s="152"/>
      <c r="M597" s="157"/>
      <c r="T597" s="158"/>
      <c r="AT597" s="153" t="s">
        <v>226</v>
      </c>
      <c r="AU597" s="153" t="s">
        <v>236</v>
      </c>
      <c r="AV597" s="12" t="s">
        <v>79</v>
      </c>
      <c r="AW597" s="12" t="s">
        <v>31</v>
      </c>
      <c r="AX597" s="12" t="s">
        <v>69</v>
      </c>
      <c r="AY597" s="153" t="s">
        <v>212</v>
      </c>
    </row>
    <row r="598" spans="2:51" s="14" customFormat="1">
      <c r="B598" s="170"/>
      <c r="D598" s="150" t="s">
        <v>226</v>
      </c>
      <c r="E598" s="171" t="s">
        <v>19</v>
      </c>
      <c r="F598" s="172" t="s">
        <v>11900</v>
      </c>
      <c r="H598" s="171" t="s">
        <v>19</v>
      </c>
      <c r="I598" s="173"/>
      <c r="L598" s="170"/>
      <c r="M598" s="174"/>
      <c r="T598" s="175"/>
      <c r="AT598" s="171" t="s">
        <v>226</v>
      </c>
      <c r="AU598" s="171" t="s">
        <v>236</v>
      </c>
      <c r="AV598" s="14" t="s">
        <v>77</v>
      </c>
      <c r="AW598" s="14" t="s">
        <v>31</v>
      </c>
      <c r="AX598" s="14" t="s">
        <v>69</v>
      </c>
      <c r="AY598" s="171" t="s">
        <v>212</v>
      </c>
    </row>
    <row r="599" spans="2:51" s="12" customFormat="1">
      <c r="B599" s="152"/>
      <c r="D599" s="150" t="s">
        <v>226</v>
      </c>
      <c r="E599" s="153" t="s">
        <v>19</v>
      </c>
      <c r="F599" s="154" t="s">
        <v>12005</v>
      </c>
      <c r="H599" s="155">
        <v>17.356999999999999</v>
      </c>
      <c r="I599" s="156"/>
      <c r="L599" s="152"/>
      <c r="M599" s="157"/>
      <c r="T599" s="158"/>
      <c r="AT599" s="153" t="s">
        <v>226</v>
      </c>
      <c r="AU599" s="153" t="s">
        <v>236</v>
      </c>
      <c r="AV599" s="12" t="s">
        <v>79</v>
      </c>
      <c r="AW599" s="12" t="s">
        <v>31</v>
      </c>
      <c r="AX599" s="12" t="s">
        <v>69</v>
      </c>
      <c r="AY599" s="153" t="s">
        <v>212</v>
      </c>
    </row>
    <row r="600" spans="2:51" s="12" customFormat="1">
      <c r="B600" s="152"/>
      <c r="D600" s="150" t="s">
        <v>226</v>
      </c>
      <c r="E600" s="153" t="s">
        <v>19</v>
      </c>
      <c r="F600" s="154" t="s">
        <v>12006</v>
      </c>
      <c r="H600" s="155">
        <v>0.34100000000000003</v>
      </c>
      <c r="I600" s="156"/>
      <c r="L600" s="152"/>
      <c r="M600" s="157"/>
      <c r="T600" s="158"/>
      <c r="AT600" s="153" t="s">
        <v>226</v>
      </c>
      <c r="AU600" s="153" t="s">
        <v>236</v>
      </c>
      <c r="AV600" s="12" t="s">
        <v>79</v>
      </c>
      <c r="AW600" s="12" t="s">
        <v>31</v>
      </c>
      <c r="AX600" s="12" t="s">
        <v>69</v>
      </c>
      <c r="AY600" s="153" t="s">
        <v>212</v>
      </c>
    </row>
    <row r="601" spans="2:51" s="14" customFormat="1">
      <c r="B601" s="170"/>
      <c r="D601" s="150" t="s">
        <v>226</v>
      </c>
      <c r="E601" s="171" t="s">
        <v>19</v>
      </c>
      <c r="F601" s="172" t="s">
        <v>11872</v>
      </c>
      <c r="H601" s="171" t="s">
        <v>19</v>
      </c>
      <c r="I601" s="173"/>
      <c r="L601" s="170"/>
      <c r="M601" s="174"/>
      <c r="T601" s="175"/>
      <c r="AT601" s="171" t="s">
        <v>226</v>
      </c>
      <c r="AU601" s="171" t="s">
        <v>236</v>
      </c>
      <c r="AV601" s="14" t="s">
        <v>77</v>
      </c>
      <c r="AW601" s="14" t="s">
        <v>31</v>
      </c>
      <c r="AX601" s="14" t="s">
        <v>69</v>
      </c>
      <c r="AY601" s="171" t="s">
        <v>212</v>
      </c>
    </row>
    <row r="602" spans="2:51" s="12" customFormat="1">
      <c r="B602" s="152"/>
      <c r="D602" s="150" t="s">
        <v>226</v>
      </c>
      <c r="E602" s="153" t="s">
        <v>19</v>
      </c>
      <c r="F602" s="154" t="s">
        <v>12007</v>
      </c>
      <c r="H602" s="155">
        <v>13.682</v>
      </c>
      <c r="I602" s="156"/>
      <c r="L602" s="152"/>
      <c r="M602" s="157"/>
      <c r="T602" s="158"/>
      <c r="AT602" s="153" t="s">
        <v>226</v>
      </c>
      <c r="AU602" s="153" t="s">
        <v>236</v>
      </c>
      <c r="AV602" s="12" t="s">
        <v>79</v>
      </c>
      <c r="AW602" s="12" t="s">
        <v>31</v>
      </c>
      <c r="AX602" s="12" t="s">
        <v>69</v>
      </c>
      <c r="AY602" s="153" t="s">
        <v>212</v>
      </c>
    </row>
    <row r="603" spans="2:51" s="12" customFormat="1">
      <c r="B603" s="152"/>
      <c r="D603" s="150" t="s">
        <v>226</v>
      </c>
      <c r="E603" s="153" t="s">
        <v>19</v>
      </c>
      <c r="F603" s="154" t="s">
        <v>12003</v>
      </c>
      <c r="H603" s="155">
        <v>0.221</v>
      </c>
      <c r="I603" s="156"/>
      <c r="L603" s="152"/>
      <c r="M603" s="157"/>
      <c r="T603" s="158"/>
      <c r="AT603" s="153" t="s">
        <v>226</v>
      </c>
      <c r="AU603" s="153" t="s">
        <v>236</v>
      </c>
      <c r="AV603" s="12" t="s">
        <v>79</v>
      </c>
      <c r="AW603" s="12" t="s">
        <v>31</v>
      </c>
      <c r="AX603" s="12" t="s">
        <v>69</v>
      </c>
      <c r="AY603" s="153" t="s">
        <v>212</v>
      </c>
    </row>
    <row r="604" spans="2:51" s="14" customFormat="1">
      <c r="B604" s="170"/>
      <c r="D604" s="150" t="s">
        <v>226</v>
      </c>
      <c r="E604" s="171" t="s">
        <v>19</v>
      </c>
      <c r="F604" s="172" t="s">
        <v>11877</v>
      </c>
      <c r="H604" s="171" t="s">
        <v>19</v>
      </c>
      <c r="I604" s="173"/>
      <c r="L604" s="170"/>
      <c r="M604" s="174"/>
      <c r="T604" s="175"/>
      <c r="AT604" s="171" t="s">
        <v>226</v>
      </c>
      <c r="AU604" s="171" t="s">
        <v>236</v>
      </c>
      <c r="AV604" s="14" t="s">
        <v>77</v>
      </c>
      <c r="AW604" s="14" t="s">
        <v>31</v>
      </c>
      <c r="AX604" s="14" t="s">
        <v>69</v>
      </c>
      <c r="AY604" s="171" t="s">
        <v>212</v>
      </c>
    </row>
    <row r="605" spans="2:51" s="12" customFormat="1">
      <c r="B605" s="152"/>
      <c r="D605" s="150" t="s">
        <v>226</v>
      </c>
      <c r="E605" s="153" t="s">
        <v>19</v>
      </c>
      <c r="F605" s="154" t="s">
        <v>12008</v>
      </c>
      <c r="H605" s="155">
        <v>13.103999999999999</v>
      </c>
      <c r="I605" s="156"/>
      <c r="L605" s="152"/>
      <c r="M605" s="157"/>
      <c r="T605" s="158"/>
      <c r="AT605" s="153" t="s">
        <v>226</v>
      </c>
      <c r="AU605" s="153" t="s">
        <v>236</v>
      </c>
      <c r="AV605" s="12" t="s">
        <v>79</v>
      </c>
      <c r="AW605" s="12" t="s">
        <v>31</v>
      </c>
      <c r="AX605" s="12" t="s">
        <v>69</v>
      </c>
      <c r="AY605" s="153" t="s">
        <v>212</v>
      </c>
    </row>
    <row r="606" spans="2:51" s="12" customFormat="1">
      <c r="B606" s="152"/>
      <c r="D606" s="150" t="s">
        <v>226</v>
      </c>
      <c r="E606" s="153" t="s">
        <v>19</v>
      </c>
      <c r="F606" s="154" t="s">
        <v>12009</v>
      </c>
      <c r="H606" s="155">
        <v>0.11600000000000001</v>
      </c>
      <c r="I606" s="156"/>
      <c r="L606" s="152"/>
      <c r="M606" s="157"/>
      <c r="T606" s="158"/>
      <c r="AT606" s="153" t="s">
        <v>226</v>
      </c>
      <c r="AU606" s="153" t="s">
        <v>236</v>
      </c>
      <c r="AV606" s="12" t="s">
        <v>79</v>
      </c>
      <c r="AW606" s="12" t="s">
        <v>31</v>
      </c>
      <c r="AX606" s="12" t="s">
        <v>69</v>
      </c>
      <c r="AY606" s="153" t="s">
        <v>212</v>
      </c>
    </row>
    <row r="607" spans="2:51" s="14" customFormat="1">
      <c r="B607" s="170"/>
      <c r="D607" s="150" t="s">
        <v>226</v>
      </c>
      <c r="E607" s="171" t="s">
        <v>19</v>
      </c>
      <c r="F607" s="172" t="s">
        <v>11883</v>
      </c>
      <c r="H607" s="171" t="s">
        <v>19</v>
      </c>
      <c r="I607" s="173"/>
      <c r="L607" s="170"/>
      <c r="M607" s="174"/>
      <c r="T607" s="175"/>
      <c r="AT607" s="171" t="s">
        <v>226</v>
      </c>
      <c r="AU607" s="171" t="s">
        <v>236</v>
      </c>
      <c r="AV607" s="14" t="s">
        <v>77</v>
      </c>
      <c r="AW607" s="14" t="s">
        <v>31</v>
      </c>
      <c r="AX607" s="14" t="s">
        <v>69</v>
      </c>
      <c r="AY607" s="171" t="s">
        <v>212</v>
      </c>
    </row>
    <row r="608" spans="2:51" s="12" customFormat="1">
      <c r="B608" s="152"/>
      <c r="D608" s="150" t="s">
        <v>226</v>
      </c>
      <c r="E608" s="153" t="s">
        <v>19</v>
      </c>
      <c r="F608" s="154" t="s">
        <v>12010</v>
      </c>
      <c r="H608" s="155">
        <v>15.845000000000001</v>
      </c>
      <c r="I608" s="156"/>
      <c r="L608" s="152"/>
      <c r="M608" s="157"/>
      <c r="T608" s="158"/>
      <c r="AT608" s="153" t="s">
        <v>226</v>
      </c>
      <c r="AU608" s="153" t="s">
        <v>236</v>
      </c>
      <c r="AV608" s="12" t="s">
        <v>79</v>
      </c>
      <c r="AW608" s="12" t="s">
        <v>31</v>
      </c>
      <c r="AX608" s="12" t="s">
        <v>69</v>
      </c>
      <c r="AY608" s="153" t="s">
        <v>212</v>
      </c>
    </row>
    <row r="609" spans="2:65" s="12" customFormat="1">
      <c r="B609" s="152"/>
      <c r="D609" s="150" t="s">
        <v>226</v>
      </c>
      <c r="E609" s="153" t="s">
        <v>19</v>
      </c>
      <c r="F609" s="154" t="s">
        <v>12009</v>
      </c>
      <c r="H609" s="155">
        <v>0.11600000000000001</v>
      </c>
      <c r="I609" s="156"/>
      <c r="L609" s="152"/>
      <c r="M609" s="157"/>
      <c r="T609" s="158"/>
      <c r="AT609" s="153" t="s">
        <v>226</v>
      </c>
      <c r="AU609" s="153" t="s">
        <v>236</v>
      </c>
      <c r="AV609" s="12" t="s">
        <v>79</v>
      </c>
      <c r="AW609" s="12" t="s">
        <v>31</v>
      </c>
      <c r="AX609" s="12" t="s">
        <v>69</v>
      </c>
      <c r="AY609" s="153" t="s">
        <v>212</v>
      </c>
    </row>
    <row r="610" spans="2:65" s="14" customFormat="1">
      <c r="B610" s="170"/>
      <c r="D610" s="150" t="s">
        <v>226</v>
      </c>
      <c r="E610" s="171" t="s">
        <v>19</v>
      </c>
      <c r="F610" s="172" t="s">
        <v>11886</v>
      </c>
      <c r="H610" s="171" t="s">
        <v>19</v>
      </c>
      <c r="I610" s="173"/>
      <c r="L610" s="170"/>
      <c r="M610" s="174"/>
      <c r="T610" s="175"/>
      <c r="AT610" s="171" t="s">
        <v>226</v>
      </c>
      <c r="AU610" s="171" t="s">
        <v>236</v>
      </c>
      <c r="AV610" s="14" t="s">
        <v>77</v>
      </c>
      <c r="AW610" s="14" t="s">
        <v>31</v>
      </c>
      <c r="AX610" s="14" t="s">
        <v>69</v>
      </c>
      <c r="AY610" s="171" t="s">
        <v>212</v>
      </c>
    </row>
    <row r="611" spans="2:65" s="12" customFormat="1">
      <c r="B611" s="152"/>
      <c r="D611" s="150" t="s">
        <v>226</v>
      </c>
      <c r="E611" s="153" t="s">
        <v>19</v>
      </c>
      <c r="F611" s="154" t="s">
        <v>12011</v>
      </c>
      <c r="H611" s="155">
        <v>12.275</v>
      </c>
      <c r="I611" s="156"/>
      <c r="L611" s="152"/>
      <c r="M611" s="157"/>
      <c r="T611" s="158"/>
      <c r="AT611" s="153" t="s">
        <v>226</v>
      </c>
      <c r="AU611" s="153" t="s">
        <v>236</v>
      </c>
      <c r="AV611" s="12" t="s">
        <v>79</v>
      </c>
      <c r="AW611" s="12" t="s">
        <v>31</v>
      </c>
      <c r="AX611" s="12" t="s">
        <v>69</v>
      </c>
      <c r="AY611" s="153" t="s">
        <v>212</v>
      </c>
    </row>
    <row r="612" spans="2:65" s="12" customFormat="1">
      <c r="B612" s="152"/>
      <c r="D612" s="150" t="s">
        <v>226</v>
      </c>
      <c r="E612" s="153" t="s">
        <v>19</v>
      </c>
      <c r="F612" s="154" t="s">
        <v>12012</v>
      </c>
      <c r="H612" s="155">
        <v>0.34699999999999998</v>
      </c>
      <c r="I612" s="156"/>
      <c r="L612" s="152"/>
      <c r="M612" s="157"/>
      <c r="T612" s="158"/>
      <c r="AT612" s="153" t="s">
        <v>226</v>
      </c>
      <c r="AU612" s="153" t="s">
        <v>236</v>
      </c>
      <c r="AV612" s="12" t="s">
        <v>79</v>
      </c>
      <c r="AW612" s="12" t="s">
        <v>31</v>
      </c>
      <c r="AX612" s="12" t="s">
        <v>69</v>
      </c>
      <c r="AY612" s="153" t="s">
        <v>212</v>
      </c>
    </row>
    <row r="613" spans="2:65" s="14" customFormat="1">
      <c r="B613" s="170"/>
      <c r="D613" s="150" t="s">
        <v>226</v>
      </c>
      <c r="E613" s="171" t="s">
        <v>19</v>
      </c>
      <c r="F613" s="172" t="s">
        <v>11889</v>
      </c>
      <c r="H613" s="171" t="s">
        <v>19</v>
      </c>
      <c r="I613" s="173"/>
      <c r="L613" s="170"/>
      <c r="M613" s="174"/>
      <c r="T613" s="175"/>
      <c r="AT613" s="171" t="s">
        <v>226</v>
      </c>
      <c r="AU613" s="171" t="s">
        <v>236</v>
      </c>
      <c r="AV613" s="14" t="s">
        <v>77</v>
      </c>
      <c r="AW613" s="14" t="s">
        <v>31</v>
      </c>
      <c r="AX613" s="14" t="s">
        <v>69</v>
      </c>
      <c r="AY613" s="171" t="s">
        <v>212</v>
      </c>
    </row>
    <row r="614" spans="2:65" s="12" customFormat="1">
      <c r="B614" s="152"/>
      <c r="D614" s="150" t="s">
        <v>226</v>
      </c>
      <c r="E614" s="153" t="s">
        <v>19</v>
      </c>
      <c r="F614" s="154" t="s">
        <v>12013</v>
      </c>
      <c r="H614" s="155">
        <v>1.26</v>
      </c>
      <c r="I614" s="156"/>
      <c r="L614" s="152"/>
      <c r="M614" s="157"/>
      <c r="T614" s="158"/>
      <c r="AT614" s="153" t="s">
        <v>226</v>
      </c>
      <c r="AU614" s="153" t="s">
        <v>236</v>
      </c>
      <c r="AV614" s="12" t="s">
        <v>79</v>
      </c>
      <c r="AW614" s="12" t="s">
        <v>31</v>
      </c>
      <c r="AX614" s="12" t="s">
        <v>69</v>
      </c>
      <c r="AY614" s="153" t="s">
        <v>212</v>
      </c>
    </row>
    <row r="615" spans="2:65" s="12" customFormat="1">
      <c r="B615" s="152"/>
      <c r="D615" s="150" t="s">
        <v>226</v>
      </c>
      <c r="E615" s="153" t="s">
        <v>19</v>
      </c>
      <c r="F615" s="154" t="s">
        <v>12014</v>
      </c>
      <c r="H615" s="155">
        <v>1.5649999999999999</v>
      </c>
      <c r="I615" s="156"/>
      <c r="L615" s="152"/>
      <c r="M615" s="157"/>
      <c r="T615" s="158"/>
      <c r="AT615" s="153" t="s">
        <v>226</v>
      </c>
      <c r="AU615" s="153" t="s">
        <v>236</v>
      </c>
      <c r="AV615" s="12" t="s">
        <v>79</v>
      </c>
      <c r="AW615" s="12" t="s">
        <v>31</v>
      </c>
      <c r="AX615" s="12" t="s">
        <v>69</v>
      </c>
      <c r="AY615" s="153" t="s">
        <v>212</v>
      </c>
    </row>
    <row r="616" spans="2:65" s="12" customFormat="1">
      <c r="B616" s="152"/>
      <c r="D616" s="150" t="s">
        <v>226</v>
      </c>
      <c r="E616" s="153" t="s">
        <v>19</v>
      </c>
      <c r="F616" s="154" t="s">
        <v>12064</v>
      </c>
      <c r="H616" s="155">
        <v>-1.26</v>
      </c>
      <c r="I616" s="156"/>
      <c r="L616" s="152"/>
      <c r="M616" s="157"/>
      <c r="T616" s="158"/>
      <c r="AT616" s="153" t="s">
        <v>226</v>
      </c>
      <c r="AU616" s="153" t="s">
        <v>236</v>
      </c>
      <c r="AV616" s="12" t="s">
        <v>79</v>
      </c>
      <c r="AW616" s="12" t="s">
        <v>31</v>
      </c>
      <c r="AX616" s="12" t="s">
        <v>69</v>
      </c>
      <c r="AY616" s="153" t="s">
        <v>212</v>
      </c>
    </row>
    <row r="617" spans="2:65" s="12" customFormat="1">
      <c r="B617" s="152"/>
      <c r="D617" s="150" t="s">
        <v>226</v>
      </c>
      <c r="E617" s="153" t="s">
        <v>19</v>
      </c>
      <c r="F617" s="154" t="s">
        <v>12065</v>
      </c>
      <c r="H617" s="155">
        <v>-1.5649999999999999</v>
      </c>
      <c r="I617" s="156"/>
      <c r="L617" s="152"/>
      <c r="M617" s="157"/>
      <c r="T617" s="158"/>
      <c r="AT617" s="153" t="s">
        <v>226</v>
      </c>
      <c r="AU617" s="153" t="s">
        <v>236</v>
      </c>
      <c r="AV617" s="12" t="s">
        <v>79</v>
      </c>
      <c r="AW617" s="12" t="s">
        <v>31</v>
      </c>
      <c r="AX617" s="12" t="s">
        <v>69</v>
      </c>
      <c r="AY617" s="153" t="s">
        <v>212</v>
      </c>
    </row>
    <row r="618" spans="2:65" s="13" customFormat="1">
      <c r="B618" s="159"/>
      <c r="D618" s="150" t="s">
        <v>226</v>
      </c>
      <c r="E618" s="160" t="s">
        <v>19</v>
      </c>
      <c r="F618" s="161" t="s">
        <v>228</v>
      </c>
      <c r="H618" s="162">
        <v>112.822</v>
      </c>
      <c r="I618" s="163"/>
      <c r="L618" s="159"/>
      <c r="M618" s="164"/>
      <c r="T618" s="165"/>
      <c r="AT618" s="160" t="s">
        <v>226</v>
      </c>
      <c r="AU618" s="160" t="s">
        <v>236</v>
      </c>
      <c r="AV618" s="13" t="s">
        <v>229</v>
      </c>
      <c r="AW618" s="13" t="s">
        <v>31</v>
      </c>
      <c r="AX618" s="13" t="s">
        <v>77</v>
      </c>
      <c r="AY618" s="160" t="s">
        <v>212</v>
      </c>
    </row>
    <row r="619" spans="2:65" s="1" customFormat="1" ht="24.2" customHeight="1">
      <c r="B619" s="34"/>
      <c r="C619" s="133" t="s">
        <v>853</v>
      </c>
      <c r="D619" s="166" t="s">
        <v>215</v>
      </c>
      <c r="E619" s="134" t="s">
        <v>12066</v>
      </c>
      <c r="F619" s="135" t="s">
        <v>12067</v>
      </c>
      <c r="G619" s="136" t="s">
        <v>536</v>
      </c>
      <c r="H619" s="137">
        <v>3.77</v>
      </c>
      <c r="I619" s="138"/>
      <c r="J619" s="139">
        <f>ROUND(I619*H619,2)</f>
        <v>0</v>
      </c>
      <c r="K619" s="135" t="s">
        <v>219</v>
      </c>
      <c r="L619" s="34"/>
      <c r="M619" s="140" t="s">
        <v>19</v>
      </c>
      <c r="N619" s="141" t="s">
        <v>40</v>
      </c>
      <c r="P619" s="142">
        <f>O619*H619</f>
        <v>0</v>
      </c>
      <c r="Q619" s="142">
        <v>1.1979999999999999E-2</v>
      </c>
      <c r="R619" s="142">
        <f>Q619*H619</f>
        <v>4.5164599999999999E-2</v>
      </c>
      <c r="S619" s="142">
        <v>0</v>
      </c>
      <c r="T619" s="143">
        <f>S619*H619</f>
        <v>0</v>
      </c>
      <c r="AR619" s="144" t="s">
        <v>316</v>
      </c>
      <c r="AT619" s="144" t="s">
        <v>215</v>
      </c>
      <c r="AU619" s="144" t="s">
        <v>236</v>
      </c>
      <c r="AY619" s="19" t="s">
        <v>212</v>
      </c>
      <c r="BE619" s="145">
        <f>IF(N619="základní",J619,0)</f>
        <v>0</v>
      </c>
      <c r="BF619" s="145">
        <f>IF(N619="snížená",J619,0)</f>
        <v>0</v>
      </c>
      <c r="BG619" s="145">
        <f>IF(N619="zákl. přenesená",J619,0)</f>
        <v>0</v>
      </c>
      <c r="BH619" s="145">
        <f>IF(N619="sníž. přenesená",J619,0)</f>
        <v>0</v>
      </c>
      <c r="BI619" s="145">
        <f>IF(N619="nulová",J619,0)</f>
        <v>0</v>
      </c>
      <c r="BJ619" s="19" t="s">
        <v>77</v>
      </c>
      <c r="BK619" s="145">
        <f>ROUND(I619*H619,2)</f>
        <v>0</v>
      </c>
      <c r="BL619" s="19" t="s">
        <v>316</v>
      </c>
      <c r="BM619" s="144" t="s">
        <v>12068</v>
      </c>
    </row>
    <row r="620" spans="2:65" s="1" customFormat="1">
      <c r="B620" s="34"/>
      <c r="D620" s="146" t="s">
        <v>222</v>
      </c>
      <c r="F620" s="147" t="s">
        <v>12069</v>
      </c>
      <c r="I620" s="148"/>
      <c r="L620" s="34"/>
      <c r="M620" s="149"/>
      <c r="T620" s="55"/>
      <c r="AT620" s="19" t="s">
        <v>222</v>
      </c>
      <c r="AU620" s="19" t="s">
        <v>236</v>
      </c>
    </row>
    <row r="621" spans="2:65" s="14" customFormat="1">
      <c r="B621" s="170"/>
      <c r="D621" s="150" t="s">
        <v>226</v>
      </c>
      <c r="E621" s="171" t="s">
        <v>19</v>
      </c>
      <c r="F621" s="172" t="s">
        <v>12070</v>
      </c>
      <c r="H621" s="171" t="s">
        <v>19</v>
      </c>
      <c r="I621" s="173"/>
      <c r="L621" s="170"/>
      <c r="M621" s="174"/>
      <c r="T621" s="175"/>
      <c r="AT621" s="171" t="s">
        <v>226</v>
      </c>
      <c r="AU621" s="171" t="s">
        <v>236</v>
      </c>
      <c r="AV621" s="14" t="s">
        <v>77</v>
      </c>
      <c r="AW621" s="14" t="s">
        <v>31</v>
      </c>
      <c r="AX621" s="14" t="s">
        <v>69</v>
      </c>
      <c r="AY621" s="171" t="s">
        <v>212</v>
      </c>
    </row>
    <row r="622" spans="2:65" s="14" customFormat="1">
      <c r="B622" s="170"/>
      <c r="D622" s="150" t="s">
        <v>226</v>
      </c>
      <c r="E622" s="171" t="s">
        <v>19</v>
      </c>
      <c r="F622" s="172" t="s">
        <v>11860</v>
      </c>
      <c r="H622" s="171" t="s">
        <v>19</v>
      </c>
      <c r="I622" s="173"/>
      <c r="L622" s="170"/>
      <c r="M622" s="174"/>
      <c r="T622" s="175"/>
      <c r="AT622" s="171" t="s">
        <v>226</v>
      </c>
      <c r="AU622" s="171" t="s">
        <v>236</v>
      </c>
      <c r="AV622" s="14" t="s">
        <v>77</v>
      </c>
      <c r="AW622" s="14" t="s">
        <v>31</v>
      </c>
      <c r="AX622" s="14" t="s">
        <v>69</v>
      </c>
      <c r="AY622" s="171" t="s">
        <v>212</v>
      </c>
    </row>
    <row r="623" spans="2:65" s="14" customFormat="1">
      <c r="B623" s="170"/>
      <c r="D623" s="150" t="s">
        <v>226</v>
      </c>
      <c r="E623" s="171" t="s">
        <v>19</v>
      </c>
      <c r="F623" s="172" t="s">
        <v>11861</v>
      </c>
      <c r="H623" s="171" t="s">
        <v>19</v>
      </c>
      <c r="I623" s="173"/>
      <c r="L623" s="170"/>
      <c r="M623" s="174"/>
      <c r="T623" s="175"/>
      <c r="AT623" s="171" t="s">
        <v>226</v>
      </c>
      <c r="AU623" s="171" t="s">
        <v>236</v>
      </c>
      <c r="AV623" s="14" t="s">
        <v>77</v>
      </c>
      <c r="AW623" s="14" t="s">
        <v>31</v>
      </c>
      <c r="AX623" s="14" t="s">
        <v>69</v>
      </c>
      <c r="AY623" s="171" t="s">
        <v>212</v>
      </c>
    </row>
    <row r="624" spans="2:65" s="12" customFormat="1">
      <c r="B624" s="152"/>
      <c r="D624" s="150" t="s">
        <v>226</v>
      </c>
      <c r="E624" s="153" t="s">
        <v>19</v>
      </c>
      <c r="F624" s="154" t="s">
        <v>12019</v>
      </c>
      <c r="H624" s="155">
        <v>0.21</v>
      </c>
      <c r="I624" s="156"/>
      <c r="L624" s="152"/>
      <c r="M624" s="157"/>
      <c r="T624" s="158"/>
      <c r="AT624" s="153" t="s">
        <v>226</v>
      </c>
      <c r="AU624" s="153" t="s">
        <v>236</v>
      </c>
      <c r="AV624" s="12" t="s">
        <v>79</v>
      </c>
      <c r="AW624" s="12" t="s">
        <v>31</v>
      </c>
      <c r="AX624" s="12" t="s">
        <v>69</v>
      </c>
      <c r="AY624" s="153" t="s">
        <v>212</v>
      </c>
    </row>
    <row r="625" spans="2:65" s="14" customFormat="1">
      <c r="B625" s="170"/>
      <c r="D625" s="150" t="s">
        <v>226</v>
      </c>
      <c r="E625" s="171" t="s">
        <v>19</v>
      </c>
      <c r="F625" s="172" t="s">
        <v>11872</v>
      </c>
      <c r="H625" s="171" t="s">
        <v>19</v>
      </c>
      <c r="I625" s="173"/>
      <c r="L625" s="170"/>
      <c r="M625" s="174"/>
      <c r="T625" s="175"/>
      <c r="AT625" s="171" t="s">
        <v>226</v>
      </c>
      <c r="AU625" s="171" t="s">
        <v>236</v>
      </c>
      <c r="AV625" s="14" t="s">
        <v>77</v>
      </c>
      <c r="AW625" s="14" t="s">
        <v>31</v>
      </c>
      <c r="AX625" s="14" t="s">
        <v>69</v>
      </c>
      <c r="AY625" s="171" t="s">
        <v>212</v>
      </c>
    </row>
    <row r="626" spans="2:65" s="12" customFormat="1">
      <c r="B626" s="152"/>
      <c r="D626" s="150" t="s">
        <v>226</v>
      </c>
      <c r="E626" s="153" t="s">
        <v>19</v>
      </c>
      <c r="F626" s="154" t="s">
        <v>12020</v>
      </c>
      <c r="H626" s="155">
        <v>0.63</v>
      </c>
      <c r="I626" s="156"/>
      <c r="L626" s="152"/>
      <c r="M626" s="157"/>
      <c r="T626" s="158"/>
      <c r="AT626" s="153" t="s">
        <v>226</v>
      </c>
      <c r="AU626" s="153" t="s">
        <v>236</v>
      </c>
      <c r="AV626" s="12" t="s">
        <v>79</v>
      </c>
      <c r="AW626" s="12" t="s">
        <v>31</v>
      </c>
      <c r="AX626" s="12" t="s">
        <v>69</v>
      </c>
      <c r="AY626" s="153" t="s">
        <v>212</v>
      </c>
    </row>
    <row r="627" spans="2:65" s="14" customFormat="1">
      <c r="B627" s="170"/>
      <c r="D627" s="150" t="s">
        <v>226</v>
      </c>
      <c r="E627" s="171" t="s">
        <v>19</v>
      </c>
      <c r="F627" s="172" t="s">
        <v>11877</v>
      </c>
      <c r="H627" s="171" t="s">
        <v>19</v>
      </c>
      <c r="I627" s="173"/>
      <c r="L627" s="170"/>
      <c r="M627" s="174"/>
      <c r="T627" s="175"/>
      <c r="AT627" s="171" t="s">
        <v>226</v>
      </c>
      <c r="AU627" s="171" t="s">
        <v>236</v>
      </c>
      <c r="AV627" s="14" t="s">
        <v>77</v>
      </c>
      <c r="AW627" s="14" t="s">
        <v>31</v>
      </c>
      <c r="AX627" s="14" t="s">
        <v>69</v>
      </c>
      <c r="AY627" s="171" t="s">
        <v>212</v>
      </c>
    </row>
    <row r="628" spans="2:65" s="12" customFormat="1">
      <c r="B628" s="152"/>
      <c r="D628" s="150" t="s">
        <v>226</v>
      </c>
      <c r="E628" s="153" t="s">
        <v>19</v>
      </c>
      <c r="F628" s="154" t="s">
        <v>12021</v>
      </c>
      <c r="H628" s="155">
        <v>0.84</v>
      </c>
      <c r="I628" s="156"/>
      <c r="L628" s="152"/>
      <c r="M628" s="157"/>
      <c r="T628" s="158"/>
      <c r="AT628" s="153" t="s">
        <v>226</v>
      </c>
      <c r="AU628" s="153" t="s">
        <v>236</v>
      </c>
      <c r="AV628" s="12" t="s">
        <v>79</v>
      </c>
      <c r="AW628" s="12" t="s">
        <v>31</v>
      </c>
      <c r="AX628" s="12" t="s">
        <v>69</v>
      </c>
      <c r="AY628" s="153" t="s">
        <v>212</v>
      </c>
    </row>
    <row r="629" spans="2:65" s="14" customFormat="1">
      <c r="B629" s="170"/>
      <c r="D629" s="150" t="s">
        <v>226</v>
      </c>
      <c r="E629" s="171" t="s">
        <v>19</v>
      </c>
      <c r="F629" s="172" t="s">
        <v>11883</v>
      </c>
      <c r="H629" s="171" t="s">
        <v>19</v>
      </c>
      <c r="I629" s="173"/>
      <c r="L629" s="170"/>
      <c r="M629" s="174"/>
      <c r="T629" s="175"/>
      <c r="AT629" s="171" t="s">
        <v>226</v>
      </c>
      <c r="AU629" s="171" t="s">
        <v>236</v>
      </c>
      <c r="AV629" s="14" t="s">
        <v>77</v>
      </c>
      <c r="AW629" s="14" t="s">
        <v>31</v>
      </c>
      <c r="AX629" s="14" t="s">
        <v>69</v>
      </c>
      <c r="AY629" s="171" t="s">
        <v>212</v>
      </c>
    </row>
    <row r="630" spans="2:65" s="12" customFormat="1">
      <c r="B630" s="152"/>
      <c r="D630" s="150" t="s">
        <v>226</v>
      </c>
      <c r="E630" s="153" t="s">
        <v>19</v>
      </c>
      <c r="F630" s="154" t="s">
        <v>12021</v>
      </c>
      <c r="H630" s="155">
        <v>0.84</v>
      </c>
      <c r="I630" s="156"/>
      <c r="L630" s="152"/>
      <c r="M630" s="157"/>
      <c r="T630" s="158"/>
      <c r="AT630" s="153" t="s">
        <v>226</v>
      </c>
      <c r="AU630" s="153" t="s">
        <v>236</v>
      </c>
      <c r="AV630" s="12" t="s">
        <v>79</v>
      </c>
      <c r="AW630" s="12" t="s">
        <v>31</v>
      </c>
      <c r="AX630" s="12" t="s">
        <v>69</v>
      </c>
      <c r="AY630" s="153" t="s">
        <v>212</v>
      </c>
    </row>
    <row r="631" spans="2:65" s="14" customFormat="1">
      <c r="B631" s="170"/>
      <c r="D631" s="150" t="s">
        <v>226</v>
      </c>
      <c r="E631" s="171" t="s">
        <v>19</v>
      </c>
      <c r="F631" s="172" t="s">
        <v>11889</v>
      </c>
      <c r="H631" s="171" t="s">
        <v>19</v>
      </c>
      <c r="I631" s="173"/>
      <c r="L631" s="170"/>
      <c r="M631" s="174"/>
      <c r="T631" s="175"/>
      <c r="AT631" s="171" t="s">
        <v>226</v>
      </c>
      <c r="AU631" s="171" t="s">
        <v>236</v>
      </c>
      <c r="AV631" s="14" t="s">
        <v>77</v>
      </c>
      <c r="AW631" s="14" t="s">
        <v>31</v>
      </c>
      <c r="AX631" s="14" t="s">
        <v>69</v>
      </c>
      <c r="AY631" s="171" t="s">
        <v>212</v>
      </c>
    </row>
    <row r="632" spans="2:65" s="12" customFormat="1">
      <c r="B632" s="152"/>
      <c r="D632" s="150" t="s">
        <v>226</v>
      </c>
      <c r="E632" s="153" t="s">
        <v>19</v>
      </c>
      <c r="F632" s="154" t="s">
        <v>12022</v>
      </c>
      <c r="H632" s="155">
        <v>1.25</v>
      </c>
      <c r="I632" s="156"/>
      <c r="L632" s="152"/>
      <c r="M632" s="157"/>
      <c r="T632" s="158"/>
      <c r="AT632" s="153" t="s">
        <v>226</v>
      </c>
      <c r="AU632" s="153" t="s">
        <v>236</v>
      </c>
      <c r="AV632" s="12" t="s">
        <v>79</v>
      </c>
      <c r="AW632" s="12" t="s">
        <v>31</v>
      </c>
      <c r="AX632" s="12" t="s">
        <v>69</v>
      </c>
      <c r="AY632" s="153" t="s">
        <v>212</v>
      </c>
    </row>
    <row r="633" spans="2:65" s="13" customFormat="1">
      <c r="B633" s="159"/>
      <c r="D633" s="150" t="s">
        <v>226</v>
      </c>
      <c r="E633" s="160" t="s">
        <v>19</v>
      </c>
      <c r="F633" s="161" t="s">
        <v>228</v>
      </c>
      <c r="H633" s="162">
        <v>3.77</v>
      </c>
      <c r="I633" s="163"/>
      <c r="L633" s="159"/>
      <c r="M633" s="164"/>
      <c r="T633" s="165"/>
      <c r="AT633" s="160" t="s">
        <v>226</v>
      </c>
      <c r="AU633" s="160" t="s">
        <v>236</v>
      </c>
      <c r="AV633" s="13" t="s">
        <v>229</v>
      </c>
      <c r="AW633" s="13" t="s">
        <v>31</v>
      </c>
      <c r="AX633" s="13" t="s">
        <v>77</v>
      </c>
      <c r="AY633" s="160" t="s">
        <v>212</v>
      </c>
    </row>
    <row r="634" spans="2:65" s="1" customFormat="1" ht="24.2" customHeight="1">
      <c r="B634" s="34"/>
      <c r="C634" s="133" t="s">
        <v>9048</v>
      </c>
      <c r="D634" s="166" t="s">
        <v>215</v>
      </c>
      <c r="E634" s="134" t="s">
        <v>12071</v>
      </c>
      <c r="F634" s="135" t="s">
        <v>12072</v>
      </c>
      <c r="G634" s="136" t="s">
        <v>536</v>
      </c>
      <c r="H634" s="137">
        <v>18.638000000000002</v>
      </c>
      <c r="I634" s="138"/>
      <c r="J634" s="139">
        <f>ROUND(I634*H634,2)</f>
        <v>0</v>
      </c>
      <c r="K634" s="135" t="s">
        <v>5488</v>
      </c>
      <c r="L634" s="34"/>
      <c r="M634" s="140" t="s">
        <v>19</v>
      </c>
      <c r="N634" s="141" t="s">
        <v>40</v>
      </c>
      <c r="P634" s="142">
        <f>O634*H634</f>
        <v>0</v>
      </c>
      <c r="Q634" s="142">
        <v>0</v>
      </c>
      <c r="R634" s="142">
        <f>Q634*H634</f>
        <v>0</v>
      </c>
      <c r="S634" s="142">
        <v>0</v>
      </c>
      <c r="T634" s="143">
        <f>S634*H634</f>
        <v>0</v>
      </c>
      <c r="AR634" s="144" t="s">
        <v>316</v>
      </c>
      <c r="AT634" s="144" t="s">
        <v>215</v>
      </c>
      <c r="AU634" s="144" t="s">
        <v>236</v>
      </c>
      <c r="AY634" s="19" t="s">
        <v>212</v>
      </c>
      <c r="BE634" s="145">
        <f>IF(N634="základní",J634,0)</f>
        <v>0</v>
      </c>
      <c r="BF634" s="145">
        <f>IF(N634="snížená",J634,0)</f>
        <v>0</v>
      </c>
      <c r="BG634" s="145">
        <f>IF(N634="zákl. přenesená",J634,0)</f>
        <v>0</v>
      </c>
      <c r="BH634" s="145">
        <f>IF(N634="sníž. přenesená",J634,0)</f>
        <v>0</v>
      </c>
      <c r="BI634" s="145">
        <f>IF(N634="nulová",J634,0)</f>
        <v>0</v>
      </c>
      <c r="BJ634" s="19" t="s">
        <v>77</v>
      </c>
      <c r="BK634" s="145">
        <f>ROUND(I634*H634,2)</f>
        <v>0</v>
      </c>
      <c r="BL634" s="19" t="s">
        <v>316</v>
      </c>
      <c r="BM634" s="144" t="s">
        <v>12073</v>
      </c>
    </row>
    <row r="635" spans="2:65" s="1" customFormat="1" ht="39">
      <c r="B635" s="34"/>
      <c r="D635" s="150" t="s">
        <v>224</v>
      </c>
      <c r="F635" s="151" t="s">
        <v>12074</v>
      </c>
      <c r="I635" s="148"/>
      <c r="L635" s="34"/>
      <c r="M635" s="149"/>
      <c r="T635" s="55"/>
      <c r="AT635" s="19" t="s">
        <v>224</v>
      </c>
      <c r="AU635" s="19" t="s">
        <v>236</v>
      </c>
    </row>
    <row r="636" spans="2:65" s="14" customFormat="1">
      <c r="B636" s="170"/>
      <c r="D636" s="150" t="s">
        <v>226</v>
      </c>
      <c r="E636" s="171" t="s">
        <v>19</v>
      </c>
      <c r="F636" s="172" t="s">
        <v>12075</v>
      </c>
      <c r="H636" s="171" t="s">
        <v>19</v>
      </c>
      <c r="I636" s="173"/>
      <c r="L636" s="170"/>
      <c r="M636" s="174"/>
      <c r="T636" s="175"/>
      <c r="AT636" s="171" t="s">
        <v>226</v>
      </c>
      <c r="AU636" s="171" t="s">
        <v>236</v>
      </c>
      <c r="AV636" s="14" t="s">
        <v>77</v>
      </c>
      <c r="AW636" s="14" t="s">
        <v>31</v>
      </c>
      <c r="AX636" s="14" t="s">
        <v>69</v>
      </c>
      <c r="AY636" s="171" t="s">
        <v>212</v>
      </c>
    </row>
    <row r="637" spans="2:65" s="14" customFormat="1">
      <c r="B637" s="170"/>
      <c r="D637" s="150" t="s">
        <v>226</v>
      </c>
      <c r="E637" s="171" t="s">
        <v>19</v>
      </c>
      <c r="F637" s="172" t="s">
        <v>11860</v>
      </c>
      <c r="H637" s="171" t="s">
        <v>19</v>
      </c>
      <c r="I637" s="173"/>
      <c r="L637" s="170"/>
      <c r="M637" s="174"/>
      <c r="T637" s="175"/>
      <c r="AT637" s="171" t="s">
        <v>226</v>
      </c>
      <c r="AU637" s="171" t="s">
        <v>236</v>
      </c>
      <c r="AV637" s="14" t="s">
        <v>77</v>
      </c>
      <c r="AW637" s="14" t="s">
        <v>31</v>
      </c>
      <c r="AX637" s="14" t="s">
        <v>69</v>
      </c>
      <c r="AY637" s="171" t="s">
        <v>212</v>
      </c>
    </row>
    <row r="638" spans="2:65" s="12" customFormat="1">
      <c r="B638" s="152"/>
      <c r="D638" s="150" t="s">
        <v>226</v>
      </c>
      <c r="E638" s="153" t="s">
        <v>19</v>
      </c>
      <c r="F638" s="154" t="s">
        <v>12076</v>
      </c>
      <c r="H638" s="155">
        <v>18.638000000000002</v>
      </c>
      <c r="I638" s="156"/>
      <c r="L638" s="152"/>
      <c r="M638" s="157"/>
      <c r="T638" s="158"/>
      <c r="AT638" s="153" t="s">
        <v>226</v>
      </c>
      <c r="AU638" s="153" t="s">
        <v>236</v>
      </c>
      <c r="AV638" s="12" t="s">
        <v>79</v>
      </c>
      <c r="AW638" s="12" t="s">
        <v>31</v>
      </c>
      <c r="AX638" s="12" t="s">
        <v>69</v>
      </c>
      <c r="AY638" s="153" t="s">
        <v>212</v>
      </c>
    </row>
    <row r="639" spans="2:65" s="13" customFormat="1">
      <c r="B639" s="159"/>
      <c r="D639" s="150" t="s">
        <v>226</v>
      </c>
      <c r="E639" s="160" t="s">
        <v>19</v>
      </c>
      <c r="F639" s="161" t="s">
        <v>228</v>
      </c>
      <c r="H639" s="162">
        <v>18.638000000000002</v>
      </c>
      <c r="I639" s="163"/>
      <c r="L639" s="159"/>
      <c r="M639" s="164"/>
      <c r="T639" s="165"/>
      <c r="AT639" s="160" t="s">
        <v>226</v>
      </c>
      <c r="AU639" s="160" t="s">
        <v>236</v>
      </c>
      <c r="AV639" s="13" t="s">
        <v>229</v>
      </c>
      <c r="AW639" s="13" t="s">
        <v>31</v>
      </c>
      <c r="AX639" s="13" t="s">
        <v>77</v>
      </c>
      <c r="AY639" s="160" t="s">
        <v>212</v>
      </c>
    </row>
    <row r="640" spans="2:65" s="1" customFormat="1" ht="24.2" customHeight="1">
      <c r="B640" s="34"/>
      <c r="C640" s="133" t="s">
        <v>12077</v>
      </c>
      <c r="D640" s="166" t="s">
        <v>215</v>
      </c>
      <c r="E640" s="134" t="s">
        <v>12078</v>
      </c>
      <c r="F640" s="135" t="s">
        <v>12079</v>
      </c>
      <c r="G640" s="136" t="s">
        <v>536</v>
      </c>
      <c r="H640" s="137">
        <v>35.417999999999999</v>
      </c>
      <c r="I640" s="138"/>
      <c r="J640" s="139">
        <f>ROUND(I640*H640,2)</f>
        <v>0</v>
      </c>
      <c r="K640" s="135" t="s">
        <v>5488</v>
      </c>
      <c r="L640" s="34"/>
      <c r="M640" s="140" t="s">
        <v>19</v>
      </c>
      <c r="N640" s="141" t="s">
        <v>40</v>
      </c>
      <c r="P640" s="142">
        <f>O640*H640</f>
        <v>0</v>
      </c>
      <c r="Q640" s="142">
        <v>0</v>
      </c>
      <c r="R640" s="142">
        <f>Q640*H640</f>
        <v>0</v>
      </c>
      <c r="S640" s="142">
        <v>0</v>
      </c>
      <c r="T640" s="143">
        <f>S640*H640</f>
        <v>0</v>
      </c>
      <c r="AR640" s="144" t="s">
        <v>316</v>
      </c>
      <c r="AT640" s="144" t="s">
        <v>215</v>
      </c>
      <c r="AU640" s="144" t="s">
        <v>236</v>
      </c>
      <c r="AY640" s="19" t="s">
        <v>212</v>
      </c>
      <c r="BE640" s="145">
        <f>IF(N640="základní",J640,0)</f>
        <v>0</v>
      </c>
      <c r="BF640" s="145">
        <f>IF(N640="snížená",J640,0)</f>
        <v>0</v>
      </c>
      <c r="BG640" s="145">
        <f>IF(N640="zákl. přenesená",J640,0)</f>
        <v>0</v>
      </c>
      <c r="BH640" s="145">
        <f>IF(N640="sníž. přenesená",J640,0)</f>
        <v>0</v>
      </c>
      <c r="BI640" s="145">
        <f>IF(N640="nulová",J640,0)</f>
        <v>0</v>
      </c>
      <c r="BJ640" s="19" t="s">
        <v>77</v>
      </c>
      <c r="BK640" s="145">
        <f>ROUND(I640*H640,2)</f>
        <v>0</v>
      </c>
      <c r="BL640" s="19" t="s">
        <v>316</v>
      </c>
      <c r="BM640" s="144" t="s">
        <v>12080</v>
      </c>
    </row>
    <row r="641" spans="2:65" s="1" customFormat="1" ht="29.25">
      <c r="B641" s="34"/>
      <c r="D641" s="150" t="s">
        <v>224</v>
      </c>
      <c r="F641" s="151" t="s">
        <v>12081</v>
      </c>
      <c r="I641" s="148"/>
      <c r="L641" s="34"/>
      <c r="M641" s="149"/>
      <c r="T641" s="55"/>
      <c r="AT641" s="19" t="s">
        <v>224</v>
      </c>
      <c r="AU641" s="19" t="s">
        <v>236</v>
      </c>
    </row>
    <row r="642" spans="2:65" s="14" customFormat="1">
      <c r="B642" s="170"/>
      <c r="D642" s="150" t="s">
        <v>226</v>
      </c>
      <c r="E642" s="171" t="s">
        <v>19</v>
      </c>
      <c r="F642" s="172" t="s">
        <v>12075</v>
      </c>
      <c r="H642" s="171" t="s">
        <v>19</v>
      </c>
      <c r="I642" s="173"/>
      <c r="L642" s="170"/>
      <c r="M642" s="174"/>
      <c r="T642" s="175"/>
      <c r="AT642" s="171" t="s">
        <v>226</v>
      </c>
      <c r="AU642" s="171" t="s">
        <v>236</v>
      </c>
      <c r="AV642" s="14" t="s">
        <v>77</v>
      </c>
      <c r="AW642" s="14" t="s">
        <v>31</v>
      </c>
      <c r="AX642" s="14" t="s">
        <v>69</v>
      </c>
      <c r="AY642" s="171" t="s">
        <v>212</v>
      </c>
    </row>
    <row r="643" spans="2:65" s="14" customFormat="1">
      <c r="B643" s="170"/>
      <c r="D643" s="150" t="s">
        <v>226</v>
      </c>
      <c r="E643" s="171" t="s">
        <v>19</v>
      </c>
      <c r="F643" s="172" t="s">
        <v>11860</v>
      </c>
      <c r="H643" s="171" t="s">
        <v>19</v>
      </c>
      <c r="I643" s="173"/>
      <c r="L643" s="170"/>
      <c r="M643" s="174"/>
      <c r="T643" s="175"/>
      <c r="AT643" s="171" t="s">
        <v>226</v>
      </c>
      <c r="AU643" s="171" t="s">
        <v>236</v>
      </c>
      <c r="AV643" s="14" t="s">
        <v>77</v>
      </c>
      <c r="AW643" s="14" t="s">
        <v>31</v>
      </c>
      <c r="AX643" s="14" t="s">
        <v>69</v>
      </c>
      <c r="AY643" s="171" t="s">
        <v>212</v>
      </c>
    </row>
    <row r="644" spans="2:65" s="12" customFormat="1">
      <c r="B644" s="152"/>
      <c r="D644" s="150" t="s">
        <v>226</v>
      </c>
      <c r="E644" s="153" t="s">
        <v>19</v>
      </c>
      <c r="F644" s="154" t="s">
        <v>12082</v>
      </c>
      <c r="H644" s="155">
        <v>16.600999999999999</v>
      </c>
      <c r="I644" s="156"/>
      <c r="L644" s="152"/>
      <c r="M644" s="157"/>
      <c r="T644" s="158"/>
      <c r="AT644" s="153" t="s">
        <v>226</v>
      </c>
      <c r="AU644" s="153" t="s">
        <v>236</v>
      </c>
      <c r="AV644" s="12" t="s">
        <v>79</v>
      </c>
      <c r="AW644" s="12" t="s">
        <v>31</v>
      </c>
      <c r="AX644" s="12" t="s">
        <v>69</v>
      </c>
      <c r="AY644" s="153" t="s">
        <v>212</v>
      </c>
    </row>
    <row r="645" spans="2:65" s="12" customFormat="1">
      <c r="B645" s="152"/>
      <c r="D645" s="150" t="s">
        <v>226</v>
      </c>
      <c r="E645" s="153" t="s">
        <v>19</v>
      </c>
      <c r="F645" s="154" t="s">
        <v>12083</v>
      </c>
      <c r="H645" s="155">
        <v>5.03</v>
      </c>
      <c r="I645" s="156"/>
      <c r="L645" s="152"/>
      <c r="M645" s="157"/>
      <c r="T645" s="158"/>
      <c r="AT645" s="153" t="s">
        <v>226</v>
      </c>
      <c r="AU645" s="153" t="s">
        <v>236</v>
      </c>
      <c r="AV645" s="12" t="s">
        <v>79</v>
      </c>
      <c r="AW645" s="12" t="s">
        <v>31</v>
      </c>
      <c r="AX645" s="12" t="s">
        <v>69</v>
      </c>
      <c r="AY645" s="153" t="s">
        <v>212</v>
      </c>
    </row>
    <row r="646" spans="2:65" s="12" customFormat="1">
      <c r="B646" s="152"/>
      <c r="D646" s="150" t="s">
        <v>226</v>
      </c>
      <c r="E646" s="153" t="s">
        <v>19</v>
      </c>
      <c r="F646" s="154" t="s">
        <v>12084</v>
      </c>
      <c r="H646" s="155">
        <v>4.7249999999999996</v>
      </c>
      <c r="I646" s="156"/>
      <c r="L646" s="152"/>
      <c r="M646" s="157"/>
      <c r="T646" s="158"/>
      <c r="AT646" s="153" t="s">
        <v>226</v>
      </c>
      <c r="AU646" s="153" t="s">
        <v>236</v>
      </c>
      <c r="AV646" s="12" t="s">
        <v>79</v>
      </c>
      <c r="AW646" s="12" t="s">
        <v>31</v>
      </c>
      <c r="AX646" s="12" t="s">
        <v>69</v>
      </c>
      <c r="AY646" s="153" t="s">
        <v>212</v>
      </c>
    </row>
    <row r="647" spans="2:65" s="12" customFormat="1">
      <c r="B647" s="152"/>
      <c r="D647" s="150" t="s">
        <v>226</v>
      </c>
      <c r="E647" s="153" t="s">
        <v>19</v>
      </c>
      <c r="F647" s="154" t="s">
        <v>12085</v>
      </c>
      <c r="H647" s="155">
        <v>4.7249999999999996</v>
      </c>
      <c r="I647" s="156"/>
      <c r="L647" s="152"/>
      <c r="M647" s="157"/>
      <c r="T647" s="158"/>
      <c r="AT647" s="153" t="s">
        <v>226</v>
      </c>
      <c r="AU647" s="153" t="s">
        <v>236</v>
      </c>
      <c r="AV647" s="12" t="s">
        <v>79</v>
      </c>
      <c r="AW647" s="12" t="s">
        <v>31</v>
      </c>
      <c r="AX647" s="12" t="s">
        <v>69</v>
      </c>
      <c r="AY647" s="153" t="s">
        <v>212</v>
      </c>
    </row>
    <row r="648" spans="2:65" s="12" customFormat="1">
      <c r="B648" s="152"/>
      <c r="D648" s="150" t="s">
        <v>226</v>
      </c>
      <c r="E648" s="153" t="s">
        <v>19</v>
      </c>
      <c r="F648" s="154" t="s">
        <v>12086</v>
      </c>
      <c r="H648" s="155">
        <v>4.3369999999999997</v>
      </c>
      <c r="I648" s="156"/>
      <c r="L648" s="152"/>
      <c r="M648" s="157"/>
      <c r="T648" s="158"/>
      <c r="AT648" s="153" t="s">
        <v>226</v>
      </c>
      <c r="AU648" s="153" t="s">
        <v>236</v>
      </c>
      <c r="AV648" s="12" t="s">
        <v>79</v>
      </c>
      <c r="AW648" s="12" t="s">
        <v>31</v>
      </c>
      <c r="AX648" s="12" t="s">
        <v>69</v>
      </c>
      <c r="AY648" s="153" t="s">
        <v>212</v>
      </c>
    </row>
    <row r="649" spans="2:65" s="13" customFormat="1">
      <c r="B649" s="159"/>
      <c r="D649" s="150" t="s">
        <v>226</v>
      </c>
      <c r="E649" s="160" t="s">
        <v>19</v>
      </c>
      <c r="F649" s="161" t="s">
        <v>228</v>
      </c>
      <c r="H649" s="162">
        <v>35.417999999999999</v>
      </c>
      <c r="I649" s="163"/>
      <c r="L649" s="159"/>
      <c r="M649" s="164"/>
      <c r="T649" s="165"/>
      <c r="AT649" s="160" t="s">
        <v>226</v>
      </c>
      <c r="AU649" s="160" t="s">
        <v>236</v>
      </c>
      <c r="AV649" s="13" t="s">
        <v>229</v>
      </c>
      <c r="AW649" s="13" t="s">
        <v>31</v>
      </c>
      <c r="AX649" s="13" t="s">
        <v>77</v>
      </c>
      <c r="AY649" s="160" t="s">
        <v>212</v>
      </c>
    </row>
    <row r="650" spans="2:65" s="1" customFormat="1" ht="24.2" customHeight="1">
      <c r="B650" s="34"/>
      <c r="C650" s="133" t="s">
        <v>12087</v>
      </c>
      <c r="D650" s="166" t="s">
        <v>215</v>
      </c>
      <c r="E650" s="134" t="s">
        <v>12088</v>
      </c>
      <c r="F650" s="135" t="s">
        <v>12089</v>
      </c>
      <c r="G650" s="136" t="s">
        <v>536</v>
      </c>
      <c r="H650" s="137">
        <v>0.52500000000000002</v>
      </c>
      <c r="I650" s="138"/>
      <c r="J650" s="139">
        <f>ROUND(I650*H650,2)</f>
        <v>0</v>
      </c>
      <c r="K650" s="135" t="s">
        <v>5488</v>
      </c>
      <c r="L650" s="34"/>
      <c r="M650" s="140" t="s">
        <v>19</v>
      </c>
      <c r="N650" s="141" t="s">
        <v>40</v>
      </c>
      <c r="P650" s="142">
        <f>O650*H650</f>
        <v>0</v>
      </c>
      <c r="Q650" s="142">
        <v>0</v>
      </c>
      <c r="R650" s="142">
        <f>Q650*H650</f>
        <v>0</v>
      </c>
      <c r="S650" s="142">
        <v>0</v>
      </c>
      <c r="T650" s="143">
        <f>S650*H650</f>
        <v>0</v>
      </c>
      <c r="AR650" s="144" t="s">
        <v>316</v>
      </c>
      <c r="AT650" s="144" t="s">
        <v>215</v>
      </c>
      <c r="AU650" s="144" t="s">
        <v>236</v>
      </c>
      <c r="AY650" s="19" t="s">
        <v>212</v>
      </c>
      <c r="BE650" s="145">
        <f>IF(N650="základní",J650,0)</f>
        <v>0</v>
      </c>
      <c r="BF650" s="145">
        <f>IF(N650="snížená",J650,0)</f>
        <v>0</v>
      </c>
      <c r="BG650" s="145">
        <f>IF(N650="zákl. přenesená",J650,0)</f>
        <v>0</v>
      </c>
      <c r="BH650" s="145">
        <f>IF(N650="sníž. přenesená",J650,0)</f>
        <v>0</v>
      </c>
      <c r="BI650" s="145">
        <f>IF(N650="nulová",J650,0)</f>
        <v>0</v>
      </c>
      <c r="BJ650" s="19" t="s">
        <v>77</v>
      </c>
      <c r="BK650" s="145">
        <f>ROUND(I650*H650,2)</f>
        <v>0</v>
      </c>
      <c r="BL650" s="19" t="s">
        <v>316</v>
      </c>
      <c r="BM650" s="144" t="s">
        <v>12090</v>
      </c>
    </row>
    <row r="651" spans="2:65" s="1" customFormat="1" ht="29.25">
      <c r="B651" s="34"/>
      <c r="D651" s="150" t="s">
        <v>224</v>
      </c>
      <c r="F651" s="151" t="s">
        <v>12081</v>
      </c>
      <c r="I651" s="148"/>
      <c r="L651" s="34"/>
      <c r="M651" s="149"/>
      <c r="T651" s="55"/>
      <c r="AT651" s="19" t="s">
        <v>224</v>
      </c>
      <c r="AU651" s="19" t="s">
        <v>236</v>
      </c>
    </row>
    <row r="652" spans="2:65" s="14" customFormat="1">
      <c r="B652" s="170"/>
      <c r="D652" s="150" t="s">
        <v>226</v>
      </c>
      <c r="E652" s="171" t="s">
        <v>19</v>
      </c>
      <c r="F652" s="172" t="s">
        <v>12075</v>
      </c>
      <c r="H652" s="171" t="s">
        <v>19</v>
      </c>
      <c r="I652" s="173"/>
      <c r="L652" s="170"/>
      <c r="M652" s="174"/>
      <c r="T652" s="175"/>
      <c r="AT652" s="171" t="s">
        <v>226</v>
      </c>
      <c r="AU652" s="171" t="s">
        <v>236</v>
      </c>
      <c r="AV652" s="14" t="s">
        <v>77</v>
      </c>
      <c r="AW652" s="14" t="s">
        <v>31</v>
      </c>
      <c r="AX652" s="14" t="s">
        <v>69</v>
      </c>
      <c r="AY652" s="171" t="s">
        <v>212</v>
      </c>
    </row>
    <row r="653" spans="2:65" s="14" customFormat="1">
      <c r="B653" s="170"/>
      <c r="D653" s="150" t="s">
        <v>226</v>
      </c>
      <c r="E653" s="171" t="s">
        <v>19</v>
      </c>
      <c r="F653" s="172" t="s">
        <v>11860</v>
      </c>
      <c r="H653" s="171" t="s">
        <v>19</v>
      </c>
      <c r="I653" s="173"/>
      <c r="L653" s="170"/>
      <c r="M653" s="174"/>
      <c r="T653" s="175"/>
      <c r="AT653" s="171" t="s">
        <v>226</v>
      </c>
      <c r="AU653" s="171" t="s">
        <v>236</v>
      </c>
      <c r="AV653" s="14" t="s">
        <v>77</v>
      </c>
      <c r="AW653" s="14" t="s">
        <v>31</v>
      </c>
      <c r="AX653" s="14" t="s">
        <v>69</v>
      </c>
      <c r="AY653" s="171" t="s">
        <v>212</v>
      </c>
    </row>
    <row r="654" spans="2:65" s="12" customFormat="1">
      <c r="B654" s="152"/>
      <c r="D654" s="150" t="s">
        <v>226</v>
      </c>
      <c r="E654" s="153" t="s">
        <v>19</v>
      </c>
      <c r="F654" s="154" t="s">
        <v>12091</v>
      </c>
      <c r="H654" s="155">
        <v>0.52500000000000002</v>
      </c>
      <c r="I654" s="156"/>
      <c r="L654" s="152"/>
      <c r="M654" s="157"/>
      <c r="T654" s="158"/>
      <c r="AT654" s="153" t="s">
        <v>226</v>
      </c>
      <c r="AU654" s="153" t="s">
        <v>236</v>
      </c>
      <c r="AV654" s="12" t="s">
        <v>79</v>
      </c>
      <c r="AW654" s="12" t="s">
        <v>31</v>
      </c>
      <c r="AX654" s="12" t="s">
        <v>69</v>
      </c>
      <c r="AY654" s="153" t="s">
        <v>212</v>
      </c>
    </row>
    <row r="655" spans="2:65" s="13" customFormat="1">
      <c r="B655" s="159"/>
      <c r="D655" s="150" t="s">
        <v>226</v>
      </c>
      <c r="E655" s="160" t="s">
        <v>19</v>
      </c>
      <c r="F655" s="161" t="s">
        <v>228</v>
      </c>
      <c r="H655" s="162">
        <v>0.52500000000000002</v>
      </c>
      <c r="I655" s="163"/>
      <c r="L655" s="159"/>
      <c r="M655" s="164"/>
      <c r="T655" s="165"/>
      <c r="AT655" s="160" t="s">
        <v>226</v>
      </c>
      <c r="AU655" s="160" t="s">
        <v>236</v>
      </c>
      <c r="AV655" s="13" t="s">
        <v>229</v>
      </c>
      <c r="AW655" s="13" t="s">
        <v>31</v>
      </c>
      <c r="AX655" s="13" t="s">
        <v>77</v>
      </c>
      <c r="AY655" s="160" t="s">
        <v>212</v>
      </c>
    </row>
    <row r="656" spans="2:65" s="1" customFormat="1" ht="24.2" customHeight="1">
      <c r="B656" s="34"/>
      <c r="C656" s="133" t="s">
        <v>12092</v>
      </c>
      <c r="D656" s="166" t="s">
        <v>215</v>
      </c>
      <c r="E656" s="134" t="s">
        <v>12093</v>
      </c>
      <c r="F656" s="135" t="s">
        <v>12094</v>
      </c>
      <c r="G656" s="136" t="s">
        <v>536</v>
      </c>
      <c r="H656" s="137">
        <v>480.79700000000003</v>
      </c>
      <c r="I656" s="138"/>
      <c r="J656" s="139">
        <f>ROUND(I656*H656,2)</f>
        <v>0</v>
      </c>
      <c r="K656" s="135" t="s">
        <v>5488</v>
      </c>
      <c r="L656" s="34"/>
      <c r="M656" s="140" t="s">
        <v>19</v>
      </c>
      <c r="N656" s="141" t="s">
        <v>40</v>
      </c>
      <c r="P656" s="142">
        <f>O656*H656</f>
        <v>0</v>
      </c>
      <c r="Q656" s="142">
        <v>0</v>
      </c>
      <c r="R656" s="142">
        <f>Q656*H656</f>
        <v>0</v>
      </c>
      <c r="S656" s="142">
        <v>0</v>
      </c>
      <c r="T656" s="143">
        <f>S656*H656</f>
        <v>0</v>
      </c>
      <c r="AR656" s="144" t="s">
        <v>316</v>
      </c>
      <c r="AT656" s="144" t="s">
        <v>215</v>
      </c>
      <c r="AU656" s="144" t="s">
        <v>236</v>
      </c>
      <c r="AY656" s="19" t="s">
        <v>212</v>
      </c>
      <c r="BE656" s="145">
        <f>IF(N656="základní",J656,0)</f>
        <v>0</v>
      </c>
      <c r="BF656" s="145">
        <f>IF(N656="snížená",J656,0)</f>
        <v>0</v>
      </c>
      <c r="BG656" s="145">
        <f>IF(N656="zákl. přenesená",J656,0)</f>
        <v>0</v>
      </c>
      <c r="BH656" s="145">
        <f>IF(N656="sníž. přenesená",J656,0)</f>
        <v>0</v>
      </c>
      <c r="BI656" s="145">
        <f>IF(N656="nulová",J656,0)</f>
        <v>0</v>
      </c>
      <c r="BJ656" s="19" t="s">
        <v>77</v>
      </c>
      <c r="BK656" s="145">
        <f>ROUND(I656*H656,2)</f>
        <v>0</v>
      </c>
      <c r="BL656" s="19" t="s">
        <v>316</v>
      </c>
      <c r="BM656" s="144" t="s">
        <v>12095</v>
      </c>
    </row>
    <row r="657" spans="2:65" s="1" customFormat="1" ht="29.25">
      <c r="B657" s="34"/>
      <c r="D657" s="150" t="s">
        <v>224</v>
      </c>
      <c r="F657" s="151" t="s">
        <v>12081</v>
      </c>
      <c r="I657" s="148"/>
      <c r="L657" s="34"/>
      <c r="M657" s="149"/>
      <c r="T657" s="55"/>
      <c r="AT657" s="19" t="s">
        <v>224</v>
      </c>
      <c r="AU657" s="19" t="s">
        <v>236</v>
      </c>
    </row>
    <row r="658" spans="2:65" s="14" customFormat="1">
      <c r="B658" s="170"/>
      <c r="D658" s="150" t="s">
        <v>226</v>
      </c>
      <c r="E658" s="171" t="s">
        <v>19</v>
      </c>
      <c r="F658" s="172" t="s">
        <v>12075</v>
      </c>
      <c r="H658" s="171" t="s">
        <v>19</v>
      </c>
      <c r="I658" s="173"/>
      <c r="L658" s="170"/>
      <c r="M658" s="174"/>
      <c r="T658" s="175"/>
      <c r="AT658" s="171" t="s">
        <v>226</v>
      </c>
      <c r="AU658" s="171" t="s">
        <v>236</v>
      </c>
      <c r="AV658" s="14" t="s">
        <v>77</v>
      </c>
      <c r="AW658" s="14" t="s">
        <v>31</v>
      </c>
      <c r="AX658" s="14" t="s">
        <v>69</v>
      </c>
      <c r="AY658" s="171" t="s">
        <v>212</v>
      </c>
    </row>
    <row r="659" spans="2:65" s="14" customFormat="1">
      <c r="B659" s="170"/>
      <c r="D659" s="150" t="s">
        <v>226</v>
      </c>
      <c r="E659" s="171" t="s">
        <v>19</v>
      </c>
      <c r="F659" s="172" t="s">
        <v>11860</v>
      </c>
      <c r="H659" s="171" t="s">
        <v>19</v>
      </c>
      <c r="I659" s="173"/>
      <c r="L659" s="170"/>
      <c r="M659" s="174"/>
      <c r="T659" s="175"/>
      <c r="AT659" s="171" t="s">
        <v>226</v>
      </c>
      <c r="AU659" s="171" t="s">
        <v>236</v>
      </c>
      <c r="AV659" s="14" t="s">
        <v>77</v>
      </c>
      <c r="AW659" s="14" t="s">
        <v>31</v>
      </c>
      <c r="AX659" s="14" t="s">
        <v>69</v>
      </c>
      <c r="AY659" s="171" t="s">
        <v>212</v>
      </c>
    </row>
    <row r="660" spans="2:65" s="12" customFormat="1">
      <c r="B660" s="152"/>
      <c r="D660" s="150" t="s">
        <v>226</v>
      </c>
      <c r="E660" s="153" t="s">
        <v>19</v>
      </c>
      <c r="F660" s="154" t="s">
        <v>12096</v>
      </c>
      <c r="H660" s="155">
        <v>43.25</v>
      </c>
      <c r="I660" s="156"/>
      <c r="L660" s="152"/>
      <c r="M660" s="157"/>
      <c r="T660" s="158"/>
      <c r="AT660" s="153" t="s">
        <v>226</v>
      </c>
      <c r="AU660" s="153" t="s">
        <v>236</v>
      </c>
      <c r="AV660" s="12" t="s">
        <v>79</v>
      </c>
      <c r="AW660" s="12" t="s">
        <v>31</v>
      </c>
      <c r="AX660" s="12" t="s">
        <v>69</v>
      </c>
      <c r="AY660" s="153" t="s">
        <v>212</v>
      </c>
    </row>
    <row r="661" spans="2:65" s="12" customFormat="1">
      <c r="B661" s="152"/>
      <c r="D661" s="150" t="s">
        <v>226</v>
      </c>
      <c r="E661" s="153" t="s">
        <v>19</v>
      </c>
      <c r="F661" s="154" t="s">
        <v>12097</v>
      </c>
      <c r="H661" s="155">
        <v>19.625</v>
      </c>
      <c r="I661" s="156"/>
      <c r="L661" s="152"/>
      <c r="M661" s="157"/>
      <c r="T661" s="158"/>
      <c r="AT661" s="153" t="s">
        <v>226</v>
      </c>
      <c r="AU661" s="153" t="s">
        <v>236</v>
      </c>
      <c r="AV661" s="12" t="s">
        <v>79</v>
      </c>
      <c r="AW661" s="12" t="s">
        <v>31</v>
      </c>
      <c r="AX661" s="12" t="s">
        <v>69</v>
      </c>
      <c r="AY661" s="153" t="s">
        <v>212</v>
      </c>
    </row>
    <row r="662" spans="2:65" s="12" customFormat="1">
      <c r="B662" s="152"/>
      <c r="D662" s="150" t="s">
        <v>226</v>
      </c>
      <c r="E662" s="153" t="s">
        <v>19</v>
      </c>
      <c r="F662" s="154" t="s">
        <v>12098</v>
      </c>
      <c r="H662" s="155">
        <v>38.094000000000001</v>
      </c>
      <c r="I662" s="156"/>
      <c r="L662" s="152"/>
      <c r="M662" s="157"/>
      <c r="T662" s="158"/>
      <c r="AT662" s="153" t="s">
        <v>226</v>
      </c>
      <c r="AU662" s="153" t="s">
        <v>236</v>
      </c>
      <c r="AV662" s="12" t="s">
        <v>79</v>
      </c>
      <c r="AW662" s="12" t="s">
        <v>31</v>
      </c>
      <c r="AX662" s="12" t="s">
        <v>69</v>
      </c>
      <c r="AY662" s="153" t="s">
        <v>212</v>
      </c>
    </row>
    <row r="663" spans="2:65" s="12" customFormat="1">
      <c r="B663" s="152"/>
      <c r="D663" s="150" t="s">
        <v>226</v>
      </c>
      <c r="E663" s="153" t="s">
        <v>19</v>
      </c>
      <c r="F663" s="154" t="s">
        <v>12099</v>
      </c>
      <c r="H663" s="155">
        <v>111.384</v>
      </c>
      <c r="I663" s="156"/>
      <c r="L663" s="152"/>
      <c r="M663" s="157"/>
      <c r="T663" s="158"/>
      <c r="AT663" s="153" t="s">
        <v>226</v>
      </c>
      <c r="AU663" s="153" t="s">
        <v>236</v>
      </c>
      <c r="AV663" s="12" t="s">
        <v>79</v>
      </c>
      <c r="AW663" s="12" t="s">
        <v>31</v>
      </c>
      <c r="AX663" s="12" t="s">
        <v>69</v>
      </c>
      <c r="AY663" s="153" t="s">
        <v>212</v>
      </c>
    </row>
    <row r="664" spans="2:65" s="12" customFormat="1">
      <c r="B664" s="152"/>
      <c r="D664" s="150" t="s">
        <v>226</v>
      </c>
      <c r="E664" s="153" t="s">
        <v>19</v>
      </c>
      <c r="F664" s="154" t="s">
        <v>12100</v>
      </c>
      <c r="H664" s="155">
        <v>115.49</v>
      </c>
      <c r="I664" s="156"/>
      <c r="L664" s="152"/>
      <c r="M664" s="157"/>
      <c r="T664" s="158"/>
      <c r="AT664" s="153" t="s">
        <v>226</v>
      </c>
      <c r="AU664" s="153" t="s">
        <v>236</v>
      </c>
      <c r="AV664" s="12" t="s">
        <v>79</v>
      </c>
      <c r="AW664" s="12" t="s">
        <v>31</v>
      </c>
      <c r="AX664" s="12" t="s">
        <v>69</v>
      </c>
      <c r="AY664" s="153" t="s">
        <v>212</v>
      </c>
    </row>
    <row r="665" spans="2:65" s="12" customFormat="1">
      <c r="B665" s="152"/>
      <c r="D665" s="150" t="s">
        <v>226</v>
      </c>
      <c r="E665" s="153" t="s">
        <v>19</v>
      </c>
      <c r="F665" s="154" t="s">
        <v>12101</v>
      </c>
      <c r="H665" s="155">
        <v>83.716999999999999</v>
      </c>
      <c r="I665" s="156"/>
      <c r="L665" s="152"/>
      <c r="M665" s="157"/>
      <c r="T665" s="158"/>
      <c r="AT665" s="153" t="s">
        <v>226</v>
      </c>
      <c r="AU665" s="153" t="s">
        <v>236</v>
      </c>
      <c r="AV665" s="12" t="s">
        <v>79</v>
      </c>
      <c r="AW665" s="12" t="s">
        <v>31</v>
      </c>
      <c r="AX665" s="12" t="s">
        <v>69</v>
      </c>
      <c r="AY665" s="153" t="s">
        <v>212</v>
      </c>
    </row>
    <row r="666" spans="2:65" s="12" customFormat="1">
      <c r="B666" s="152"/>
      <c r="D666" s="150" t="s">
        <v>226</v>
      </c>
      <c r="E666" s="153" t="s">
        <v>19</v>
      </c>
      <c r="F666" s="154" t="s">
        <v>12102</v>
      </c>
      <c r="H666" s="155">
        <v>40.844999999999999</v>
      </c>
      <c r="I666" s="156"/>
      <c r="L666" s="152"/>
      <c r="M666" s="157"/>
      <c r="T666" s="158"/>
      <c r="AT666" s="153" t="s">
        <v>226</v>
      </c>
      <c r="AU666" s="153" t="s">
        <v>236</v>
      </c>
      <c r="AV666" s="12" t="s">
        <v>79</v>
      </c>
      <c r="AW666" s="12" t="s">
        <v>31</v>
      </c>
      <c r="AX666" s="12" t="s">
        <v>69</v>
      </c>
      <c r="AY666" s="153" t="s">
        <v>212</v>
      </c>
    </row>
    <row r="667" spans="2:65" s="12" customFormat="1">
      <c r="B667" s="152"/>
      <c r="D667" s="150" t="s">
        <v>226</v>
      </c>
      <c r="E667" s="153" t="s">
        <v>19</v>
      </c>
      <c r="F667" s="154" t="s">
        <v>12103</v>
      </c>
      <c r="H667" s="155">
        <v>28.391999999999999</v>
      </c>
      <c r="I667" s="156"/>
      <c r="L667" s="152"/>
      <c r="M667" s="157"/>
      <c r="T667" s="158"/>
      <c r="AT667" s="153" t="s">
        <v>226</v>
      </c>
      <c r="AU667" s="153" t="s">
        <v>236</v>
      </c>
      <c r="AV667" s="12" t="s">
        <v>79</v>
      </c>
      <c r="AW667" s="12" t="s">
        <v>31</v>
      </c>
      <c r="AX667" s="12" t="s">
        <v>69</v>
      </c>
      <c r="AY667" s="153" t="s">
        <v>212</v>
      </c>
    </row>
    <row r="668" spans="2:65" s="13" customFormat="1">
      <c r="B668" s="159"/>
      <c r="D668" s="150" t="s">
        <v>226</v>
      </c>
      <c r="E668" s="160" t="s">
        <v>19</v>
      </c>
      <c r="F668" s="161" t="s">
        <v>228</v>
      </c>
      <c r="H668" s="162">
        <v>480.79700000000003</v>
      </c>
      <c r="I668" s="163"/>
      <c r="L668" s="159"/>
      <c r="M668" s="164"/>
      <c r="T668" s="165"/>
      <c r="AT668" s="160" t="s">
        <v>226</v>
      </c>
      <c r="AU668" s="160" t="s">
        <v>236</v>
      </c>
      <c r="AV668" s="13" t="s">
        <v>229</v>
      </c>
      <c r="AW668" s="13" t="s">
        <v>31</v>
      </c>
      <c r="AX668" s="13" t="s">
        <v>77</v>
      </c>
      <c r="AY668" s="160" t="s">
        <v>212</v>
      </c>
    </row>
    <row r="669" spans="2:65" s="1" customFormat="1" ht="24.2" customHeight="1">
      <c r="B669" s="34"/>
      <c r="C669" s="133" t="s">
        <v>12104</v>
      </c>
      <c r="D669" s="166" t="s">
        <v>215</v>
      </c>
      <c r="E669" s="134" t="s">
        <v>12105</v>
      </c>
      <c r="F669" s="135" t="s">
        <v>12106</v>
      </c>
      <c r="G669" s="136" t="s">
        <v>536</v>
      </c>
      <c r="H669" s="137">
        <v>0.504</v>
      </c>
      <c r="I669" s="138"/>
      <c r="J669" s="139">
        <f>ROUND(I669*H669,2)</f>
        <v>0</v>
      </c>
      <c r="K669" s="135" t="s">
        <v>5488</v>
      </c>
      <c r="L669" s="34"/>
      <c r="M669" s="140" t="s">
        <v>19</v>
      </c>
      <c r="N669" s="141" t="s">
        <v>40</v>
      </c>
      <c r="P669" s="142">
        <f>O669*H669</f>
        <v>0</v>
      </c>
      <c r="Q669" s="142">
        <v>0</v>
      </c>
      <c r="R669" s="142">
        <f>Q669*H669</f>
        <v>0</v>
      </c>
      <c r="S669" s="142">
        <v>0</v>
      </c>
      <c r="T669" s="143">
        <f>S669*H669</f>
        <v>0</v>
      </c>
      <c r="AR669" s="144" t="s">
        <v>316</v>
      </c>
      <c r="AT669" s="144" t="s">
        <v>215</v>
      </c>
      <c r="AU669" s="144" t="s">
        <v>236</v>
      </c>
      <c r="AY669" s="19" t="s">
        <v>212</v>
      </c>
      <c r="BE669" s="145">
        <f>IF(N669="základní",J669,0)</f>
        <v>0</v>
      </c>
      <c r="BF669" s="145">
        <f>IF(N669="snížená",J669,0)</f>
        <v>0</v>
      </c>
      <c r="BG669" s="145">
        <f>IF(N669="zákl. přenesená",J669,0)</f>
        <v>0</v>
      </c>
      <c r="BH669" s="145">
        <f>IF(N669="sníž. přenesená",J669,0)</f>
        <v>0</v>
      </c>
      <c r="BI669" s="145">
        <f>IF(N669="nulová",J669,0)</f>
        <v>0</v>
      </c>
      <c r="BJ669" s="19" t="s">
        <v>77</v>
      </c>
      <c r="BK669" s="145">
        <f>ROUND(I669*H669,2)</f>
        <v>0</v>
      </c>
      <c r="BL669" s="19" t="s">
        <v>316</v>
      </c>
      <c r="BM669" s="144" t="s">
        <v>12107</v>
      </c>
    </row>
    <row r="670" spans="2:65" s="1" customFormat="1" ht="39">
      <c r="B670" s="34"/>
      <c r="D670" s="150" t="s">
        <v>224</v>
      </c>
      <c r="F670" s="151" t="s">
        <v>12074</v>
      </c>
      <c r="I670" s="148"/>
      <c r="L670" s="34"/>
      <c r="M670" s="149"/>
      <c r="T670" s="55"/>
      <c r="AT670" s="19" t="s">
        <v>224</v>
      </c>
      <c r="AU670" s="19" t="s">
        <v>236</v>
      </c>
    </row>
    <row r="671" spans="2:65" s="14" customFormat="1">
      <c r="B671" s="170"/>
      <c r="D671" s="150" t="s">
        <v>226</v>
      </c>
      <c r="E671" s="171" t="s">
        <v>19</v>
      </c>
      <c r="F671" s="172" t="s">
        <v>12075</v>
      </c>
      <c r="H671" s="171" t="s">
        <v>19</v>
      </c>
      <c r="I671" s="173"/>
      <c r="L671" s="170"/>
      <c r="M671" s="174"/>
      <c r="T671" s="175"/>
      <c r="AT671" s="171" t="s">
        <v>226</v>
      </c>
      <c r="AU671" s="171" t="s">
        <v>236</v>
      </c>
      <c r="AV671" s="14" t="s">
        <v>77</v>
      </c>
      <c r="AW671" s="14" t="s">
        <v>31</v>
      </c>
      <c r="AX671" s="14" t="s">
        <v>69</v>
      </c>
      <c r="AY671" s="171" t="s">
        <v>212</v>
      </c>
    </row>
    <row r="672" spans="2:65" s="14" customFormat="1">
      <c r="B672" s="170"/>
      <c r="D672" s="150" t="s">
        <v>226</v>
      </c>
      <c r="E672" s="171" t="s">
        <v>19</v>
      </c>
      <c r="F672" s="172" t="s">
        <v>11860</v>
      </c>
      <c r="H672" s="171" t="s">
        <v>19</v>
      </c>
      <c r="I672" s="173"/>
      <c r="L672" s="170"/>
      <c r="M672" s="174"/>
      <c r="T672" s="175"/>
      <c r="AT672" s="171" t="s">
        <v>226</v>
      </c>
      <c r="AU672" s="171" t="s">
        <v>236</v>
      </c>
      <c r="AV672" s="14" t="s">
        <v>77</v>
      </c>
      <c r="AW672" s="14" t="s">
        <v>31</v>
      </c>
      <c r="AX672" s="14" t="s">
        <v>69</v>
      </c>
      <c r="AY672" s="171" t="s">
        <v>212</v>
      </c>
    </row>
    <row r="673" spans="2:65" s="12" customFormat="1">
      <c r="B673" s="152"/>
      <c r="D673" s="150" t="s">
        <v>226</v>
      </c>
      <c r="E673" s="153" t="s">
        <v>19</v>
      </c>
      <c r="F673" s="154" t="s">
        <v>12108</v>
      </c>
      <c r="H673" s="155">
        <v>0.504</v>
      </c>
      <c r="I673" s="156"/>
      <c r="L673" s="152"/>
      <c r="M673" s="157"/>
      <c r="T673" s="158"/>
      <c r="AT673" s="153" t="s">
        <v>226</v>
      </c>
      <c r="AU673" s="153" t="s">
        <v>236</v>
      </c>
      <c r="AV673" s="12" t="s">
        <v>79</v>
      </c>
      <c r="AW673" s="12" t="s">
        <v>31</v>
      </c>
      <c r="AX673" s="12" t="s">
        <v>69</v>
      </c>
      <c r="AY673" s="153" t="s">
        <v>212</v>
      </c>
    </row>
    <row r="674" spans="2:65" s="13" customFormat="1">
      <c r="B674" s="159"/>
      <c r="D674" s="150" t="s">
        <v>226</v>
      </c>
      <c r="E674" s="160" t="s">
        <v>19</v>
      </c>
      <c r="F674" s="161" t="s">
        <v>228</v>
      </c>
      <c r="H674" s="162">
        <v>0.504</v>
      </c>
      <c r="I674" s="163"/>
      <c r="L674" s="159"/>
      <c r="M674" s="164"/>
      <c r="T674" s="165"/>
      <c r="AT674" s="160" t="s">
        <v>226</v>
      </c>
      <c r="AU674" s="160" t="s">
        <v>236</v>
      </c>
      <c r="AV674" s="13" t="s">
        <v>229</v>
      </c>
      <c r="AW674" s="13" t="s">
        <v>31</v>
      </c>
      <c r="AX674" s="13" t="s">
        <v>77</v>
      </c>
      <c r="AY674" s="160" t="s">
        <v>212</v>
      </c>
    </row>
    <row r="675" spans="2:65" s="1" customFormat="1" ht="24.2" customHeight="1">
      <c r="B675" s="34"/>
      <c r="C675" s="133" t="s">
        <v>12109</v>
      </c>
      <c r="D675" s="166" t="s">
        <v>215</v>
      </c>
      <c r="E675" s="134" t="s">
        <v>12110</v>
      </c>
      <c r="F675" s="135" t="s">
        <v>12111</v>
      </c>
      <c r="G675" s="136" t="s">
        <v>536</v>
      </c>
      <c r="H675" s="137">
        <v>1.26</v>
      </c>
      <c r="I675" s="138"/>
      <c r="J675" s="139">
        <f>ROUND(I675*H675,2)</f>
        <v>0</v>
      </c>
      <c r="K675" s="135" t="s">
        <v>5488</v>
      </c>
      <c r="L675" s="34"/>
      <c r="M675" s="140" t="s">
        <v>19</v>
      </c>
      <c r="N675" s="141" t="s">
        <v>40</v>
      </c>
      <c r="P675" s="142">
        <f>O675*H675</f>
        <v>0</v>
      </c>
      <c r="Q675" s="142">
        <v>0</v>
      </c>
      <c r="R675" s="142">
        <f>Q675*H675</f>
        <v>0</v>
      </c>
      <c r="S675" s="142">
        <v>0</v>
      </c>
      <c r="T675" s="143">
        <f>S675*H675</f>
        <v>0</v>
      </c>
      <c r="AR675" s="144" t="s">
        <v>316</v>
      </c>
      <c r="AT675" s="144" t="s">
        <v>215</v>
      </c>
      <c r="AU675" s="144" t="s">
        <v>236</v>
      </c>
      <c r="AY675" s="19" t="s">
        <v>212</v>
      </c>
      <c r="BE675" s="145">
        <f>IF(N675="základní",J675,0)</f>
        <v>0</v>
      </c>
      <c r="BF675" s="145">
        <f>IF(N675="snížená",J675,0)</f>
        <v>0</v>
      </c>
      <c r="BG675" s="145">
        <f>IF(N675="zákl. přenesená",J675,0)</f>
        <v>0</v>
      </c>
      <c r="BH675" s="145">
        <f>IF(N675="sníž. přenesená",J675,0)</f>
        <v>0</v>
      </c>
      <c r="BI675" s="145">
        <f>IF(N675="nulová",J675,0)</f>
        <v>0</v>
      </c>
      <c r="BJ675" s="19" t="s">
        <v>77</v>
      </c>
      <c r="BK675" s="145">
        <f>ROUND(I675*H675,2)</f>
        <v>0</v>
      </c>
      <c r="BL675" s="19" t="s">
        <v>316</v>
      </c>
      <c r="BM675" s="144" t="s">
        <v>12112</v>
      </c>
    </row>
    <row r="676" spans="2:65" s="1" customFormat="1" ht="39">
      <c r="B676" s="34"/>
      <c r="D676" s="150" t="s">
        <v>224</v>
      </c>
      <c r="F676" s="151" t="s">
        <v>12074</v>
      </c>
      <c r="I676" s="148"/>
      <c r="L676" s="34"/>
      <c r="M676" s="149"/>
      <c r="T676" s="55"/>
      <c r="AT676" s="19" t="s">
        <v>224</v>
      </c>
      <c r="AU676" s="19" t="s">
        <v>236</v>
      </c>
    </row>
    <row r="677" spans="2:65" s="14" customFormat="1">
      <c r="B677" s="170"/>
      <c r="D677" s="150" t="s">
        <v>226</v>
      </c>
      <c r="E677" s="171" t="s">
        <v>19</v>
      </c>
      <c r="F677" s="172" t="s">
        <v>12075</v>
      </c>
      <c r="H677" s="171" t="s">
        <v>19</v>
      </c>
      <c r="I677" s="173"/>
      <c r="L677" s="170"/>
      <c r="M677" s="174"/>
      <c r="T677" s="175"/>
      <c r="AT677" s="171" t="s">
        <v>226</v>
      </c>
      <c r="AU677" s="171" t="s">
        <v>236</v>
      </c>
      <c r="AV677" s="14" t="s">
        <v>77</v>
      </c>
      <c r="AW677" s="14" t="s">
        <v>31</v>
      </c>
      <c r="AX677" s="14" t="s">
        <v>69</v>
      </c>
      <c r="AY677" s="171" t="s">
        <v>212</v>
      </c>
    </row>
    <row r="678" spans="2:65" s="14" customFormat="1">
      <c r="B678" s="170"/>
      <c r="D678" s="150" t="s">
        <v>226</v>
      </c>
      <c r="E678" s="171" t="s">
        <v>19</v>
      </c>
      <c r="F678" s="172" t="s">
        <v>11860</v>
      </c>
      <c r="H678" s="171" t="s">
        <v>19</v>
      </c>
      <c r="I678" s="173"/>
      <c r="L678" s="170"/>
      <c r="M678" s="174"/>
      <c r="T678" s="175"/>
      <c r="AT678" s="171" t="s">
        <v>226</v>
      </c>
      <c r="AU678" s="171" t="s">
        <v>236</v>
      </c>
      <c r="AV678" s="14" t="s">
        <v>77</v>
      </c>
      <c r="AW678" s="14" t="s">
        <v>31</v>
      </c>
      <c r="AX678" s="14" t="s">
        <v>69</v>
      </c>
      <c r="AY678" s="171" t="s">
        <v>212</v>
      </c>
    </row>
    <row r="679" spans="2:65" s="12" customFormat="1">
      <c r="B679" s="152"/>
      <c r="D679" s="150" t="s">
        <v>226</v>
      </c>
      <c r="E679" s="153" t="s">
        <v>19</v>
      </c>
      <c r="F679" s="154" t="s">
        <v>12113</v>
      </c>
      <c r="H679" s="155">
        <v>1.26</v>
      </c>
      <c r="I679" s="156"/>
      <c r="L679" s="152"/>
      <c r="M679" s="157"/>
      <c r="T679" s="158"/>
      <c r="AT679" s="153" t="s">
        <v>226</v>
      </c>
      <c r="AU679" s="153" t="s">
        <v>236</v>
      </c>
      <c r="AV679" s="12" t="s">
        <v>79</v>
      </c>
      <c r="AW679" s="12" t="s">
        <v>31</v>
      </c>
      <c r="AX679" s="12" t="s">
        <v>69</v>
      </c>
      <c r="AY679" s="153" t="s">
        <v>212</v>
      </c>
    </row>
    <row r="680" spans="2:65" s="13" customFormat="1">
      <c r="B680" s="159"/>
      <c r="D680" s="150" t="s">
        <v>226</v>
      </c>
      <c r="E680" s="160" t="s">
        <v>19</v>
      </c>
      <c r="F680" s="161" t="s">
        <v>228</v>
      </c>
      <c r="H680" s="162">
        <v>1.26</v>
      </c>
      <c r="I680" s="163"/>
      <c r="L680" s="159"/>
      <c r="M680" s="164"/>
      <c r="T680" s="165"/>
      <c r="AT680" s="160" t="s">
        <v>226</v>
      </c>
      <c r="AU680" s="160" t="s">
        <v>236</v>
      </c>
      <c r="AV680" s="13" t="s">
        <v>229</v>
      </c>
      <c r="AW680" s="13" t="s">
        <v>31</v>
      </c>
      <c r="AX680" s="13" t="s">
        <v>77</v>
      </c>
      <c r="AY680" s="160" t="s">
        <v>212</v>
      </c>
    </row>
    <row r="681" spans="2:65" s="1" customFormat="1" ht="24.2" customHeight="1">
      <c r="B681" s="34"/>
      <c r="C681" s="133" t="s">
        <v>12114</v>
      </c>
      <c r="D681" s="166" t="s">
        <v>215</v>
      </c>
      <c r="E681" s="134" t="s">
        <v>12115</v>
      </c>
      <c r="F681" s="135" t="s">
        <v>12116</v>
      </c>
      <c r="G681" s="136" t="s">
        <v>536</v>
      </c>
      <c r="H681" s="137">
        <v>1.5649999999999999</v>
      </c>
      <c r="I681" s="138"/>
      <c r="J681" s="139">
        <f>ROUND(I681*H681,2)</f>
        <v>0</v>
      </c>
      <c r="K681" s="135" t="s">
        <v>5488</v>
      </c>
      <c r="L681" s="34"/>
      <c r="M681" s="140" t="s">
        <v>19</v>
      </c>
      <c r="N681" s="141" t="s">
        <v>40</v>
      </c>
      <c r="P681" s="142">
        <f>O681*H681</f>
        <v>0</v>
      </c>
      <c r="Q681" s="142">
        <v>0</v>
      </c>
      <c r="R681" s="142">
        <f>Q681*H681</f>
        <v>0</v>
      </c>
      <c r="S681" s="142">
        <v>0</v>
      </c>
      <c r="T681" s="143">
        <f>S681*H681</f>
        <v>0</v>
      </c>
      <c r="AR681" s="144" t="s">
        <v>316</v>
      </c>
      <c r="AT681" s="144" t="s">
        <v>215</v>
      </c>
      <c r="AU681" s="144" t="s">
        <v>236</v>
      </c>
      <c r="AY681" s="19" t="s">
        <v>212</v>
      </c>
      <c r="BE681" s="145">
        <f>IF(N681="základní",J681,0)</f>
        <v>0</v>
      </c>
      <c r="BF681" s="145">
        <f>IF(N681="snížená",J681,0)</f>
        <v>0</v>
      </c>
      <c r="BG681" s="145">
        <f>IF(N681="zákl. přenesená",J681,0)</f>
        <v>0</v>
      </c>
      <c r="BH681" s="145">
        <f>IF(N681="sníž. přenesená",J681,0)</f>
        <v>0</v>
      </c>
      <c r="BI681" s="145">
        <f>IF(N681="nulová",J681,0)</f>
        <v>0</v>
      </c>
      <c r="BJ681" s="19" t="s">
        <v>77</v>
      </c>
      <c r="BK681" s="145">
        <f>ROUND(I681*H681,2)</f>
        <v>0</v>
      </c>
      <c r="BL681" s="19" t="s">
        <v>316</v>
      </c>
      <c r="BM681" s="144" t="s">
        <v>12117</v>
      </c>
    </row>
    <row r="682" spans="2:65" s="1" customFormat="1" ht="39">
      <c r="B682" s="34"/>
      <c r="D682" s="150" t="s">
        <v>224</v>
      </c>
      <c r="F682" s="151" t="s">
        <v>12074</v>
      </c>
      <c r="I682" s="148"/>
      <c r="L682" s="34"/>
      <c r="M682" s="149"/>
      <c r="T682" s="55"/>
      <c r="AT682" s="19" t="s">
        <v>224</v>
      </c>
      <c r="AU682" s="19" t="s">
        <v>236</v>
      </c>
    </row>
    <row r="683" spans="2:65" s="14" customFormat="1">
      <c r="B683" s="170"/>
      <c r="D683" s="150" t="s">
        <v>226</v>
      </c>
      <c r="E683" s="171" t="s">
        <v>19</v>
      </c>
      <c r="F683" s="172" t="s">
        <v>12075</v>
      </c>
      <c r="H683" s="171" t="s">
        <v>19</v>
      </c>
      <c r="I683" s="173"/>
      <c r="L683" s="170"/>
      <c r="M683" s="174"/>
      <c r="T683" s="175"/>
      <c r="AT683" s="171" t="s">
        <v>226</v>
      </c>
      <c r="AU683" s="171" t="s">
        <v>236</v>
      </c>
      <c r="AV683" s="14" t="s">
        <v>77</v>
      </c>
      <c r="AW683" s="14" t="s">
        <v>31</v>
      </c>
      <c r="AX683" s="14" t="s">
        <v>69</v>
      </c>
      <c r="AY683" s="171" t="s">
        <v>212</v>
      </c>
    </row>
    <row r="684" spans="2:65" s="14" customFormat="1">
      <c r="B684" s="170"/>
      <c r="D684" s="150" t="s">
        <v>226</v>
      </c>
      <c r="E684" s="171" t="s">
        <v>19</v>
      </c>
      <c r="F684" s="172" t="s">
        <v>11860</v>
      </c>
      <c r="H684" s="171" t="s">
        <v>19</v>
      </c>
      <c r="I684" s="173"/>
      <c r="L684" s="170"/>
      <c r="M684" s="174"/>
      <c r="T684" s="175"/>
      <c r="AT684" s="171" t="s">
        <v>226</v>
      </c>
      <c r="AU684" s="171" t="s">
        <v>236</v>
      </c>
      <c r="AV684" s="14" t="s">
        <v>77</v>
      </c>
      <c r="AW684" s="14" t="s">
        <v>31</v>
      </c>
      <c r="AX684" s="14" t="s">
        <v>69</v>
      </c>
      <c r="AY684" s="171" t="s">
        <v>212</v>
      </c>
    </row>
    <row r="685" spans="2:65" s="12" customFormat="1">
      <c r="B685" s="152"/>
      <c r="D685" s="150" t="s">
        <v>226</v>
      </c>
      <c r="E685" s="153" t="s">
        <v>19</v>
      </c>
      <c r="F685" s="154" t="s">
        <v>12118</v>
      </c>
      <c r="H685" s="155">
        <v>1.5649999999999999</v>
      </c>
      <c r="I685" s="156"/>
      <c r="L685" s="152"/>
      <c r="M685" s="157"/>
      <c r="T685" s="158"/>
      <c r="AT685" s="153" t="s">
        <v>226</v>
      </c>
      <c r="AU685" s="153" t="s">
        <v>236</v>
      </c>
      <c r="AV685" s="12" t="s">
        <v>79</v>
      </c>
      <c r="AW685" s="12" t="s">
        <v>31</v>
      </c>
      <c r="AX685" s="12" t="s">
        <v>69</v>
      </c>
      <c r="AY685" s="153" t="s">
        <v>212</v>
      </c>
    </row>
    <row r="686" spans="2:65" s="13" customFormat="1">
      <c r="B686" s="159"/>
      <c r="D686" s="150" t="s">
        <v>226</v>
      </c>
      <c r="E686" s="160" t="s">
        <v>19</v>
      </c>
      <c r="F686" s="161" t="s">
        <v>228</v>
      </c>
      <c r="H686" s="162">
        <v>1.5649999999999999</v>
      </c>
      <c r="I686" s="163"/>
      <c r="L686" s="159"/>
      <c r="M686" s="164"/>
      <c r="T686" s="165"/>
      <c r="AT686" s="160" t="s">
        <v>226</v>
      </c>
      <c r="AU686" s="160" t="s">
        <v>236</v>
      </c>
      <c r="AV686" s="13" t="s">
        <v>229</v>
      </c>
      <c r="AW686" s="13" t="s">
        <v>31</v>
      </c>
      <c r="AX686" s="13" t="s">
        <v>77</v>
      </c>
      <c r="AY686" s="160" t="s">
        <v>212</v>
      </c>
    </row>
    <row r="687" spans="2:65" s="1" customFormat="1" ht="24.2" customHeight="1">
      <c r="B687" s="34"/>
      <c r="C687" s="133" t="s">
        <v>12119</v>
      </c>
      <c r="D687" s="166" t="s">
        <v>215</v>
      </c>
      <c r="E687" s="134" t="s">
        <v>12120</v>
      </c>
      <c r="F687" s="135" t="s">
        <v>12121</v>
      </c>
      <c r="G687" s="136" t="s">
        <v>536</v>
      </c>
      <c r="H687" s="137">
        <v>0.26300000000000001</v>
      </c>
      <c r="I687" s="138"/>
      <c r="J687" s="139">
        <f>ROUND(I687*H687,2)</f>
        <v>0</v>
      </c>
      <c r="K687" s="135" t="s">
        <v>5488</v>
      </c>
      <c r="L687" s="34"/>
      <c r="M687" s="140" t="s">
        <v>19</v>
      </c>
      <c r="N687" s="141" t="s">
        <v>40</v>
      </c>
      <c r="P687" s="142">
        <f>O687*H687</f>
        <v>0</v>
      </c>
      <c r="Q687" s="142">
        <v>0</v>
      </c>
      <c r="R687" s="142">
        <f>Q687*H687</f>
        <v>0</v>
      </c>
      <c r="S687" s="142">
        <v>0</v>
      </c>
      <c r="T687" s="143">
        <f>S687*H687</f>
        <v>0</v>
      </c>
      <c r="AR687" s="144" t="s">
        <v>316</v>
      </c>
      <c r="AT687" s="144" t="s">
        <v>215</v>
      </c>
      <c r="AU687" s="144" t="s">
        <v>236</v>
      </c>
      <c r="AY687" s="19" t="s">
        <v>212</v>
      </c>
      <c r="BE687" s="145">
        <f>IF(N687="základní",J687,0)</f>
        <v>0</v>
      </c>
      <c r="BF687" s="145">
        <f>IF(N687="snížená",J687,0)</f>
        <v>0</v>
      </c>
      <c r="BG687" s="145">
        <f>IF(N687="zákl. přenesená",J687,0)</f>
        <v>0</v>
      </c>
      <c r="BH687" s="145">
        <f>IF(N687="sníž. přenesená",J687,0)</f>
        <v>0</v>
      </c>
      <c r="BI687" s="145">
        <f>IF(N687="nulová",J687,0)</f>
        <v>0</v>
      </c>
      <c r="BJ687" s="19" t="s">
        <v>77</v>
      </c>
      <c r="BK687" s="145">
        <f>ROUND(I687*H687,2)</f>
        <v>0</v>
      </c>
      <c r="BL687" s="19" t="s">
        <v>316</v>
      </c>
      <c r="BM687" s="144" t="s">
        <v>12122</v>
      </c>
    </row>
    <row r="688" spans="2:65" s="1" customFormat="1" ht="39">
      <c r="B688" s="34"/>
      <c r="D688" s="150" t="s">
        <v>224</v>
      </c>
      <c r="F688" s="151" t="s">
        <v>12074</v>
      </c>
      <c r="I688" s="148"/>
      <c r="L688" s="34"/>
      <c r="M688" s="149"/>
      <c r="T688" s="55"/>
      <c r="AT688" s="19" t="s">
        <v>224</v>
      </c>
      <c r="AU688" s="19" t="s">
        <v>236</v>
      </c>
    </row>
    <row r="689" spans="2:65" s="14" customFormat="1">
      <c r="B689" s="170"/>
      <c r="D689" s="150" t="s">
        <v>226</v>
      </c>
      <c r="E689" s="171" t="s">
        <v>19</v>
      </c>
      <c r="F689" s="172" t="s">
        <v>12075</v>
      </c>
      <c r="H689" s="171" t="s">
        <v>19</v>
      </c>
      <c r="I689" s="173"/>
      <c r="L689" s="170"/>
      <c r="M689" s="174"/>
      <c r="T689" s="175"/>
      <c r="AT689" s="171" t="s">
        <v>226</v>
      </c>
      <c r="AU689" s="171" t="s">
        <v>236</v>
      </c>
      <c r="AV689" s="14" t="s">
        <v>77</v>
      </c>
      <c r="AW689" s="14" t="s">
        <v>31</v>
      </c>
      <c r="AX689" s="14" t="s">
        <v>69</v>
      </c>
      <c r="AY689" s="171" t="s">
        <v>212</v>
      </c>
    </row>
    <row r="690" spans="2:65" s="14" customFormat="1">
      <c r="B690" s="170"/>
      <c r="D690" s="150" t="s">
        <v>226</v>
      </c>
      <c r="E690" s="171" t="s">
        <v>19</v>
      </c>
      <c r="F690" s="172" t="s">
        <v>11860</v>
      </c>
      <c r="H690" s="171" t="s">
        <v>19</v>
      </c>
      <c r="I690" s="173"/>
      <c r="L690" s="170"/>
      <c r="M690" s="174"/>
      <c r="T690" s="175"/>
      <c r="AT690" s="171" t="s">
        <v>226</v>
      </c>
      <c r="AU690" s="171" t="s">
        <v>236</v>
      </c>
      <c r="AV690" s="14" t="s">
        <v>77</v>
      </c>
      <c r="AW690" s="14" t="s">
        <v>31</v>
      </c>
      <c r="AX690" s="14" t="s">
        <v>69</v>
      </c>
      <c r="AY690" s="171" t="s">
        <v>212</v>
      </c>
    </row>
    <row r="691" spans="2:65" s="12" customFormat="1">
      <c r="B691" s="152"/>
      <c r="D691" s="150" t="s">
        <v>226</v>
      </c>
      <c r="E691" s="153" t="s">
        <v>19</v>
      </c>
      <c r="F691" s="154" t="s">
        <v>12123</v>
      </c>
      <c r="H691" s="155">
        <v>0.26300000000000001</v>
      </c>
      <c r="I691" s="156"/>
      <c r="L691" s="152"/>
      <c r="M691" s="157"/>
      <c r="T691" s="158"/>
      <c r="AT691" s="153" t="s">
        <v>226</v>
      </c>
      <c r="AU691" s="153" t="s">
        <v>236</v>
      </c>
      <c r="AV691" s="12" t="s">
        <v>79</v>
      </c>
      <c r="AW691" s="12" t="s">
        <v>31</v>
      </c>
      <c r="AX691" s="12" t="s">
        <v>69</v>
      </c>
      <c r="AY691" s="153" t="s">
        <v>212</v>
      </c>
    </row>
    <row r="692" spans="2:65" s="13" customFormat="1">
      <c r="B692" s="159"/>
      <c r="D692" s="150" t="s">
        <v>226</v>
      </c>
      <c r="E692" s="160" t="s">
        <v>19</v>
      </c>
      <c r="F692" s="161" t="s">
        <v>228</v>
      </c>
      <c r="H692" s="162">
        <v>0.26300000000000001</v>
      </c>
      <c r="I692" s="163"/>
      <c r="L692" s="159"/>
      <c r="M692" s="164"/>
      <c r="T692" s="165"/>
      <c r="AT692" s="160" t="s">
        <v>226</v>
      </c>
      <c r="AU692" s="160" t="s">
        <v>236</v>
      </c>
      <c r="AV692" s="13" t="s">
        <v>229</v>
      </c>
      <c r="AW692" s="13" t="s">
        <v>31</v>
      </c>
      <c r="AX692" s="13" t="s">
        <v>77</v>
      </c>
      <c r="AY692" s="160" t="s">
        <v>212</v>
      </c>
    </row>
    <row r="693" spans="2:65" s="1" customFormat="1" ht="16.5" customHeight="1">
      <c r="B693" s="34"/>
      <c r="C693" s="133" t="s">
        <v>864</v>
      </c>
      <c r="D693" s="166" t="s">
        <v>215</v>
      </c>
      <c r="E693" s="134" t="s">
        <v>12124</v>
      </c>
      <c r="F693" s="135" t="s">
        <v>12125</v>
      </c>
      <c r="G693" s="136" t="s">
        <v>536</v>
      </c>
      <c r="H693" s="137">
        <v>667.70799999999997</v>
      </c>
      <c r="I693" s="138"/>
      <c r="J693" s="139">
        <f>ROUND(I693*H693,2)</f>
        <v>0</v>
      </c>
      <c r="K693" s="135" t="s">
        <v>219</v>
      </c>
      <c r="L693" s="34"/>
      <c r="M693" s="140" t="s">
        <v>19</v>
      </c>
      <c r="N693" s="141" t="s">
        <v>40</v>
      </c>
      <c r="P693" s="142">
        <f>O693*H693</f>
        <v>0</v>
      </c>
      <c r="Q693" s="142">
        <v>0</v>
      </c>
      <c r="R693" s="142">
        <f>Q693*H693</f>
        <v>0</v>
      </c>
      <c r="S693" s="142">
        <v>0</v>
      </c>
      <c r="T693" s="143">
        <f>S693*H693</f>
        <v>0</v>
      </c>
      <c r="AR693" s="144" t="s">
        <v>316</v>
      </c>
      <c r="AT693" s="144" t="s">
        <v>215</v>
      </c>
      <c r="AU693" s="144" t="s">
        <v>236</v>
      </c>
      <c r="AY693" s="19" t="s">
        <v>212</v>
      </c>
      <c r="BE693" s="145">
        <f>IF(N693="základní",J693,0)</f>
        <v>0</v>
      </c>
      <c r="BF693" s="145">
        <f>IF(N693="snížená",J693,0)</f>
        <v>0</v>
      </c>
      <c r="BG693" s="145">
        <f>IF(N693="zákl. přenesená",J693,0)</f>
        <v>0</v>
      </c>
      <c r="BH693" s="145">
        <f>IF(N693="sníž. přenesená",J693,0)</f>
        <v>0</v>
      </c>
      <c r="BI693" s="145">
        <f>IF(N693="nulová",J693,0)</f>
        <v>0</v>
      </c>
      <c r="BJ693" s="19" t="s">
        <v>77</v>
      </c>
      <c r="BK693" s="145">
        <f>ROUND(I693*H693,2)</f>
        <v>0</v>
      </c>
      <c r="BL693" s="19" t="s">
        <v>316</v>
      </c>
      <c r="BM693" s="144" t="s">
        <v>12126</v>
      </c>
    </row>
    <row r="694" spans="2:65" s="1" customFormat="1">
      <c r="B694" s="34"/>
      <c r="D694" s="146" t="s">
        <v>222</v>
      </c>
      <c r="F694" s="147" t="s">
        <v>12127</v>
      </c>
      <c r="I694" s="148"/>
      <c r="L694" s="34"/>
      <c r="M694" s="149"/>
      <c r="T694" s="55"/>
      <c r="AT694" s="19" t="s">
        <v>222</v>
      </c>
      <c r="AU694" s="19" t="s">
        <v>236</v>
      </c>
    </row>
    <row r="695" spans="2:65" s="14" customFormat="1">
      <c r="B695" s="170"/>
      <c r="D695" s="150" t="s">
        <v>226</v>
      </c>
      <c r="E695" s="171" t="s">
        <v>19</v>
      </c>
      <c r="F695" s="172" t="s">
        <v>11860</v>
      </c>
      <c r="H695" s="171" t="s">
        <v>19</v>
      </c>
      <c r="I695" s="173"/>
      <c r="L695" s="170"/>
      <c r="M695" s="174"/>
      <c r="T695" s="175"/>
      <c r="AT695" s="171" t="s">
        <v>226</v>
      </c>
      <c r="AU695" s="171" t="s">
        <v>236</v>
      </c>
      <c r="AV695" s="14" t="s">
        <v>77</v>
      </c>
      <c r="AW695" s="14" t="s">
        <v>31</v>
      </c>
      <c r="AX695" s="14" t="s">
        <v>69</v>
      </c>
      <c r="AY695" s="171" t="s">
        <v>212</v>
      </c>
    </row>
    <row r="696" spans="2:65" s="14" customFormat="1">
      <c r="B696" s="170"/>
      <c r="D696" s="150" t="s">
        <v>226</v>
      </c>
      <c r="E696" s="171" t="s">
        <v>19</v>
      </c>
      <c r="F696" s="172" t="s">
        <v>11861</v>
      </c>
      <c r="H696" s="171" t="s">
        <v>19</v>
      </c>
      <c r="I696" s="173"/>
      <c r="L696" s="170"/>
      <c r="M696" s="174"/>
      <c r="T696" s="175"/>
      <c r="AT696" s="171" t="s">
        <v>226</v>
      </c>
      <c r="AU696" s="171" t="s">
        <v>236</v>
      </c>
      <c r="AV696" s="14" t="s">
        <v>77</v>
      </c>
      <c r="AW696" s="14" t="s">
        <v>31</v>
      </c>
      <c r="AX696" s="14" t="s">
        <v>69</v>
      </c>
      <c r="AY696" s="171" t="s">
        <v>212</v>
      </c>
    </row>
    <row r="697" spans="2:65" s="12" customFormat="1">
      <c r="B697" s="152"/>
      <c r="D697" s="150" t="s">
        <v>226</v>
      </c>
      <c r="E697" s="153" t="s">
        <v>19</v>
      </c>
      <c r="F697" s="154" t="s">
        <v>12128</v>
      </c>
      <c r="H697" s="155">
        <v>35.68</v>
      </c>
      <c r="I697" s="156"/>
      <c r="L697" s="152"/>
      <c r="M697" s="157"/>
      <c r="T697" s="158"/>
      <c r="AT697" s="153" t="s">
        <v>226</v>
      </c>
      <c r="AU697" s="153" t="s">
        <v>236</v>
      </c>
      <c r="AV697" s="12" t="s">
        <v>79</v>
      </c>
      <c r="AW697" s="12" t="s">
        <v>31</v>
      </c>
      <c r="AX697" s="12" t="s">
        <v>69</v>
      </c>
      <c r="AY697" s="153" t="s">
        <v>212</v>
      </c>
    </row>
    <row r="698" spans="2:65" s="12" customFormat="1">
      <c r="B698" s="152"/>
      <c r="D698" s="150" t="s">
        <v>226</v>
      </c>
      <c r="E698" s="153" t="s">
        <v>19</v>
      </c>
      <c r="F698" s="154" t="s">
        <v>12129</v>
      </c>
      <c r="H698" s="155">
        <v>0.13</v>
      </c>
      <c r="I698" s="156"/>
      <c r="L698" s="152"/>
      <c r="M698" s="157"/>
      <c r="T698" s="158"/>
      <c r="AT698" s="153" t="s">
        <v>226</v>
      </c>
      <c r="AU698" s="153" t="s">
        <v>236</v>
      </c>
      <c r="AV698" s="12" t="s">
        <v>79</v>
      </c>
      <c r="AW698" s="12" t="s">
        <v>31</v>
      </c>
      <c r="AX698" s="12" t="s">
        <v>69</v>
      </c>
      <c r="AY698" s="153" t="s">
        <v>212</v>
      </c>
    </row>
    <row r="699" spans="2:65" s="12" customFormat="1">
      <c r="B699" s="152"/>
      <c r="D699" s="150" t="s">
        <v>226</v>
      </c>
      <c r="E699" s="153" t="s">
        <v>19</v>
      </c>
      <c r="F699" s="154" t="s">
        <v>12130</v>
      </c>
      <c r="H699" s="155">
        <v>2.46</v>
      </c>
      <c r="I699" s="156"/>
      <c r="L699" s="152"/>
      <c r="M699" s="157"/>
      <c r="T699" s="158"/>
      <c r="AT699" s="153" t="s">
        <v>226</v>
      </c>
      <c r="AU699" s="153" t="s">
        <v>236</v>
      </c>
      <c r="AV699" s="12" t="s">
        <v>79</v>
      </c>
      <c r="AW699" s="12" t="s">
        <v>31</v>
      </c>
      <c r="AX699" s="12" t="s">
        <v>69</v>
      </c>
      <c r="AY699" s="153" t="s">
        <v>212</v>
      </c>
    </row>
    <row r="700" spans="2:65" s="12" customFormat="1">
      <c r="B700" s="152"/>
      <c r="D700" s="150" t="s">
        <v>226</v>
      </c>
      <c r="E700" s="153" t="s">
        <v>19</v>
      </c>
      <c r="F700" s="154" t="s">
        <v>12131</v>
      </c>
      <c r="H700" s="155">
        <v>21.51</v>
      </c>
      <c r="I700" s="156"/>
      <c r="L700" s="152"/>
      <c r="M700" s="157"/>
      <c r="T700" s="158"/>
      <c r="AT700" s="153" t="s">
        <v>226</v>
      </c>
      <c r="AU700" s="153" t="s">
        <v>236</v>
      </c>
      <c r="AV700" s="12" t="s">
        <v>79</v>
      </c>
      <c r="AW700" s="12" t="s">
        <v>31</v>
      </c>
      <c r="AX700" s="12" t="s">
        <v>69</v>
      </c>
      <c r="AY700" s="153" t="s">
        <v>212</v>
      </c>
    </row>
    <row r="701" spans="2:65" s="14" customFormat="1">
      <c r="B701" s="170"/>
      <c r="D701" s="150" t="s">
        <v>226</v>
      </c>
      <c r="E701" s="171" t="s">
        <v>19</v>
      </c>
      <c r="F701" s="172" t="s">
        <v>11866</v>
      </c>
      <c r="H701" s="171" t="s">
        <v>19</v>
      </c>
      <c r="I701" s="173"/>
      <c r="L701" s="170"/>
      <c r="M701" s="174"/>
      <c r="T701" s="175"/>
      <c r="AT701" s="171" t="s">
        <v>226</v>
      </c>
      <c r="AU701" s="171" t="s">
        <v>236</v>
      </c>
      <c r="AV701" s="14" t="s">
        <v>77</v>
      </c>
      <c r="AW701" s="14" t="s">
        <v>31</v>
      </c>
      <c r="AX701" s="14" t="s">
        <v>69</v>
      </c>
      <c r="AY701" s="171" t="s">
        <v>212</v>
      </c>
    </row>
    <row r="702" spans="2:65" s="12" customFormat="1">
      <c r="B702" s="152"/>
      <c r="D702" s="150" t="s">
        <v>226</v>
      </c>
      <c r="E702" s="153" t="s">
        <v>19</v>
      </c>
      <c r="F702" s="154" t="s">
        <v>12132</v>
      </c>
      <c r="H702" s="155">
        <v>14.61</v>
      </c>
      <c r="I702" s="156"/>
      <c r="L702" s="152"/>
      <c r="M702" s="157"/>
      <c r="T702" s="158"/>
      <c r="AT702" s="153" t="s">
        <v>226</v>
      </c>
      <c r="AU702" s="153" t="s">
        <v>236</v>
      </c>
      <c r="AV702" s="12" t="s">
        <v>79</v>
      </c>
      <c r="AW702" s="12" t="s">
        <v>31</v>
      </c>
      <c r="AX702" s="12" t="s">
        <v>69</v>
      </c>
      <c r="AY702" s="153" t="s">
        <v>212</v>
      </c>
    </row>
    <row r="703" spans="2:65" s="12" customFormat="1">
      <c r="B703" s="152"/>
      <c r="D703" s="150" t="s">
        <v>226</v>
      </c>
      <c r="E703" s="153" t="s">
        <v>19</v>
      </c>
      <c r="F703" s="154" t="s">
        <v>12133</v>
      </c>
      <c r="H703" s="155">
        <v>6.19</v>
      </c>
      <c r="I703" s="156"/>
      <c r="L703" s="152"/>
      <c r="M703" s="157"/>
      <c r="T703" s="158"/>
      <c r="AT703" s="153" t="s">
        <v>226</v>
      </c>
      <c r="AU703" s="153" t="s">
        <v>236</v>
      </c>
      <c r="AV703" s="12" t="s">
        <v>79</v>
      </c>
      <c r="AW703" s="12" t="s">
        <v>31</v>
      </c>
      <c r="AX703" s="12" t="s">
        <v>69</v>
      </c>
      <c r="AY703" s="153" t="s">
        <v>212</v>
      </c>
    </row>
    <row r="704" spans="2:65" s="12" customFormat="1">
      <c r="B704" s="152"/>
      <c r="D704" s="150" t="s">
        <v>226</v>
      </c>
      <c r="E704" s="153" t="s">
        <v>19</v>
      </c>
      <c r="F704" s="154" t="s">
        <v>12134</v>
      </c>
      <c r="H704" s="155">
        <v>0.125</v>
      </c>
      <c r="I704" s="156"/>
      <c r="L704" s="152"/>
      <c r="M704" s="157"/>
      <c r="T704" s="158"/>
      <c r="AT704" s="153" t="s">
        <v>226</v>
      </c>
      <c r="AU704" s="153" t="s">
        <v>236</v>
      </c>
      <c r="AV704" s="12" t="s">
        <v>79</v>
      </c>
      <c r="AW704" s="12" t="s">
        <v>31</v>
      </c>
      <c r="AX704" s="12" t="s">
        <v>69</v>
      </c>
      <c r="AY704" s="153" t="s">
        <v>212</v>
      </c>
    </row>
    <row r="705" spans="2:51" s="12" customFormat="1">
      <c r="B705" s="152"/>
      <c r="D705" s="150" t="s">
        <v>226</v>
      </c>
      <c r="E705" s="153" t="s">
        <v>19</v>
      </c>
      <c r="F705" s="154" t="s">
        <v>12135</v>
      </c>
      <c r="H705" s="155">
        <v>4.5</v>
      </c>
      <c r="I705" s="156"/>
      <c r="L705" s="152"/>
      <c r="M705" s="157"/>
      <c r="T705" s="158"/>
      <c r="AT705" s="153" t="s">
        <v>226</v>
      </c>
      <c r="AU705" s="153" t="s">
        <v>236</v>
      </c>
      <c r="AV705" s="12" t="s">
        <v>79</v>
      </c>
      <c r="AW705" s="12" t="s">
        <v>31</v>
      </c>
      <c r="AX705" s="12" t="s">
        <v>69</v>
      </c>
      <c r="AY705" s="153" t="s">
        <v>212</v>
      </c>
    </row>
    <row r="706" spans="2:51" s="14" customFormat="1">
      <c r="B706" s="170"/>
      <c r="D706" s="150" t="s">
        <v>226</v>
      </c>
      <c r="E706" s="171" t="s">
        <v>19</v>
      </c>
      <c r="F706" s="172" t="s">
        <v>11900</v>
      </c>
      <c r="H706" s="171" t="s">
        <v>19</v>
      </c>
      <c r="I706" s="173"/>
      <c r="L706" s="170"/>
      <c r="M706" s="174"/>
      <c r="T706" s="175"/>
      <c r="AT706" s="171" t="s">
        <v>226</v>
      </c>
      <c r="AU706" s="171" t="s">
        <v>236</v>
      </c>
      <c r="AV706" s="14" t="s">
        <v>77</v>
      </c>
      <c r="AW706" s="14" t="s">
        <v>31</v>
      </c>
      <c r="AX706" s="14" t="s">
        <v>69</v>
      </c>
      <c r="AY706" s="171" t="s">
        <v>212</v>
      </c>
    </row>
    <row r="707" spans="2:51" s="12" customFormat="1">
      <c r="B707" s="152"/>
      <c r="D707" s="150" t="s">
        <v>226</v>
      </c>
      <c r="E707" s="153" t="s">
        <v>19</v>
      </c>
      <c r="F707" s="154" t="s">
        <v>12136</v>
      </c>
      <c r="H707" s="155">
        <v>33.880000000000003</v>
      </c>
      <c r="I707" s="156"/>
      <c r="L707" s="152"/>
      <c r="M707" s="157"/>
      <c r="T707" s="158"/>
      <c r="AT707" s="153" t="s">
        <v>226</v>
      </c>
      <c r="AU707" s="153" t="s">
        <v>236</v>
      </c>
      <c r="AV707" s="12" t="s">
        <v>79</v>
      </c>
      <c r="AW707" s="12" t="s">
        <v>31</v>
      </c>
      <c r="AX707" s="12" t="s">
        <v>69</v>
      </c>
      <c r="AY707" s="153" t="s">
        <v>212</v>
      </c>
    </row>
    <row r="708" spans="2:51" s="12" customFormat="1">
      <c r="B708" s="152"/>
      <c r="D708" s="150" t="s">
        <v>226</v>
      </c>
      <c r="E708" s="153" t="s">
        <v>19</v>
      </c>
      <c r="F708" s="154" t="s">
        <v>12137</v>
      </c>
      <c r="H708" s="155">
        <v>4.5</v>
      </c>
      <c r="I708" s="156"/>
      <c r="L708" s="152"/>
      <c r="M708" s="157"/>
      <c r="T708" s="158"/>
      <c r="AT708" s="153" t="s">
        <v>226</v>
      </c>
      <c r="AU708" s="153" t="s">
        <v>236</v>
      </c>
      <c r="AV708" s="12" t="s">
        <v>79</v>
      </c>
      <c r="AW708" s="12" t="s">
        <v>31</v>
      </c>
      <c r="AX708" s="12" t="s">
        <v>69</v>
      </c>
      <c r="AY708" s="153" t="s">
        <v>212</v>
      </c>
    </row>
    <row r="709" spans="2:51" s="12" customFormat="1">
      <c r="B709" s="152"/>
      <c r="D709" s="150" t="s">
        <v>226</v>
      </c>
      <c r="E709" s="153" t="s">
        <v>19</v>
      </c>
      <c r="F709" s="154" t="s">
        <v>12138</v>
      </c>
      <c r="H709" s="155">
        <v>6.3E-2</v>
      </c>
      <c r="I709" s="156"/>
      <c r="L709" s="152"/>
      <c r="M709" s="157"/>
      <c r="T709" s="158"/>
      <c r="AT709" s="153" t="s">
        <v>226</v>
      </c>
      <c r="AU709" s="153" t="s">
        <v>236</v>
      </c>
      <c r="AV709" s="12" t="s">
        <v>79</v>
      </c>
      <c r="AW709" s="12" t="s">
        <v>31</v>
      </c>
      <c r="AX709" s="12" t="s">
        <v>69</v>
      </c>
      <c r="AY709" s="153" t="s">
        <v>212</v>
      </c>
    </row>
    <row r="710" spans="2:51" s="12" customFormat="1">
      <c r="B710" s="152"/>
      <c r="D710" s="150" t="s">
        <v>226</v>
      </c>
      <c r="E710" s="153" t="s">
        <v>19</v>
      </c>
      <c r="F710" s="154" t="s">
        <v>12139</v>
      </c>
      <c r="H710" s="155">
        <v>6.66</v>
      </c>
      <c r="I710" s="156"/>
      <c r="L710" s="152"/>
      <c r="M710" s="157"/>
      <c r="T710" s="158"/>
      <c r="AT710" s="153" t="s">
        <v>226</v>
      </c>
      <c r="AU710" s="153" t="s">
        <v>236</v>
      </c>
      <c r="AV710" s="12" t="s">
        <v>79</v>
      </c>
      <c r="AW710" s="12" t="s">
        <v>31</v>
      </c>
      <c r="AX710" s="12" t="s">
        <v>69</v>
      </c>
      <c r="AY710" s="153" t="s">
        <v>212</v>
      </c>
    </row>
    <row r="711" spans="2:51" s="12" customFormat="1">
      <c r="B711" s="152"/>
      <c r="D711" s="150" t="s">
        <v>226</v>
      </c>
      <c r="E711" s="153" t="s">
        <v>19</v>
      </c>
      <c r="F711" s="154" t="s">
        <v>12140</v>
      </c>
      <c r="H711" s="155">
        <v>-2.16</v>
      </c>
      <c r="I711" s="156"/>
      <c r="L711" s="152"/>
      <c r="M711" s="157"/>
      <c r="T711" s="158"/>
      <c r="AT711" s="153" t="s">
        <v>226</v>
      </c>
      <c r="AU711" s="153" t="s">
        <v>236</v>
      </c>
      <c r="AV711" s="12" t="s">
        <v>79</v>
      </c>
      <c r="AW711" s="12" t="s">
        <v>31</v>
      </c>
      <c r="AX711" s="12" t="s">
        <v>69</v>
      </c>
      <c r="AY711" s="153" t="s">
        <v>212</v>
      </c>
    </row>
    <row r="712" spans="2:51" s="14" customFormat="1">
      <c r="B712" s="170"/>
      <c r="D712" s="150" t="s">
        <v>226</v>
      </c>
      <c r="E712" s="171" t="s">
        <v>19</v>
      </c>
      <c r="F712" s="172" t="s">
        <v>11872</v>
      </c>
      <c r="H712" s="171" t="s">
        <v>19</v>
      </c>
      <c r="I712" s="173"/>
      <c r="L712" s="170"/>
      <c r="M712" s="174"/>
      <c r="T712" s="175"/>
      <c r="AT712" s="171" t="s">
        <v>226</v>
      </c>
      <c r="AU712" s="171" t="s">
        <v>236</v>
      </c>
      <c r="AV712" s="14" t="s">
        <v>77</v>
      </c>
      <c r="AW712" s="14" t="s">
        <v>31</v>
      </c>
      <c r="AX712" s="14" t="s">
        <v>69</v>
      </c>
      <c r="AY712" s="171" t="s">
        <v>212</v>
      </c>
    </row>
    <row r="713" spans="2:51" s="12" customFormat="1">
      <c r="B713" s="152"/>
      <c r="D713" s="150" t="s">
        <v>226</v>
      </c>
      <c r="E713" s="153" t="s">
        <v>19</v>
      </c>
      <c r="F713" s="154" t="s">
        <v>12141</v>
      </c>
      <c r="H713" s="155">
        <v>68.599999999999994</v>
      </c>
      <c r="I713" s="156"/>
      <c r="L713" s="152"/>
      <c r="M713" s="157"/>
      <c r="T713" s="158"/>
      <c r="AT713" s="153" t="s">
        <v>226</v>
      </c>
      <c r="AU713" s="153" t="s">
        <v>236</v>
      </c>
      <c r="AV713" s="12" t="s">
        <v>79</v>
      </c>
      <c r="AW713" s="12" t="s">
        <v>31</v>
      </c>
      <c r="AX713" s="12" t="s">
        <v>69</v>
      </c>
      <c r="AY713" s="153" t="s">
        <v>212</v>
      </c>
    </row>
    <row r="714" spans="2:51" s="12" customFormat="1">
      <c r="B714" s="152"/>
      <c r="D714" s="150" t="s">
        <v>226</v>
      </c>
      <c r="E714" s="153" t="s">
        <v>19</v>
      </c>
      <c r="F714" s="154" t="s">
        <v>12142</v>
      </c>
      <c r="H714" s="155">
        <v>21.09</v>
      </c>
      <c r="I714" s="156"/>
      <c r="L714" s="152"/>
      <c r="M714" s="157"/>
      <c r="T714" s="158"/>
      <c r="AT714" s="153" t="s">
        <v>226</v>
      </c>
      <c r="AU714" s="153" t="s">
        <v>236</v>
      </c>
      <c r="AV714" s="12" t="s">
        <v>79</v>
      </c>
      <c r="AW714" s="12" t="s">
        <v>31</v>
      </c>
      <c r="AX714" s="12" t="s">
        <v>69</v>
      </c>
      <c r="AY714" s="153" t="s">
        <v>212</v>
      </c>
    </row>
    <row r="715" spans="2:51" s="12" customFormat="1">
      <c r="B715" s="152"/>
      <c r="D715" s="150" t="s">
        <v>226</v>
      </c>
      <c r="E715" s="153" t="s">
        <v>19</v>
      </c>
      <c r="F715" s="154" t="s">
        <v>12143</v>
      </c>
      <c r="H715" s="155">
        <v>32.340000000000003</v>
      </c>
      <c r="I715" s="156"/>
      <c r="L715" s="152"/>
      <c r="M715" s="157"/>
      <c r="T715" s="158"/>
      <c r="AT715" s="153" t="s">
        <v>226</v>
      </c>
      <c r="AU715" s="153" t="s">
        <v>236</v>
      </c>
      <c r="AV715" s="12" t="s">
        <v>79</v>
      </c>
      <c r="AW715" s="12" t="s">
        <v>31</v>
      </c>
      <c r="AX715" s="12" t="s">
        <v>69</v>
      </c>
      <c r="AY715" s="153" t="s">
        <v>212</v>
      </c>
    </row>
    <row r="716" spans="2:51" s="12" customFormat="1">
      <c r="B716" s="152"/>
      <c r="D716" s="150" t="s">
        <v>226</v>
      </c>
      <c r="E716" s="153" t="s">
        <v>19</v>
      </c>
      <c r="F716" s="154" t="s">
        <v>12144</v>
      </c>
      <c r="H716" s="155">
        <v>4.51</v>
      </c>
      <c r="I716" s="156"/>
      <c r="L716" s="152"/>
      <c r="M716" s="157"/>
      <c r="T716" s="158"/>
      <c r="AT716" s="153" t="s">
        <v>226</v>
      </c>
      <c r="AU716" s="153" t="s">
        <v>236</v>
      </c>
      <c r="AV716" s="12" t="s">
        <v>79</v>
      </c>
      <c r="AW716" s="12" t="s">
        <v>31</v>
      </c>
      <c r="AX716" s="12" t="s">
        <v>69</v>
      </c>
      <c r="AY716" s="153" t="s">
        <v>212</v>
      </c>
    </row>
    <row r="717" spans="2:51" s="12" customFormat="1">
      <c r="B717" s="152"/>
      <c r="D717" s="150" t="s">
        <v>226</v>
      </c>
      <c r="E717" s="153" t="s">
        <v>19</v>
      </c>
      <c r="F717" s="154" t="s">
        <v>12145</v>
      </c>
      <c r="H717" s="155">
        <v>22.81</v>
      </c>
      <c r="I717" s="156"/>
      <c r="L717" s="152"/>
      <c r="M717" s="157"/>
      <c r="T717" s="158"/>
      <c r="AT717" s="153" t="s">
        <v>226</v>
      </c>
      <c r="AU717" s="153" t="s">
        <v>236</v>
      </c>
      <c r="AV717" s="12" t="s">
        <v>79</v>
      </c>
      <c r="AW717" s="12" t="s">
        <v>31</v>
      </c>
      <c r="AX717" s="12" t="s">
        <v>69</v>
      </c>
      <c r="AY717" s="153" t="s">
        <v>212</v>
      </c>
    </row>
    <row r="718" spans="2:51" s="14" customFormat="1">
      <c r="B718" s="170"/>
      <c r="D718" s="150" t="s">
        <v>226</v>
      </c>
      <c r="E718" s="171" t="s">
        <v>19</v>
      </c>
      <c r="F718" s="172" t="s">
        <v>11877</v>
      </c>
      <c r="H718" s="171" t="s">
        <v>19</v>
      </c>
      <c r="I718" s="173"/>
      <c r="L718" s="170"/>
      <c r="M718" s="174"/>
      <c r="T718" s="175"/>
      <c r="AT718" s="171" t="s">
        <v>226</v>
      </c>
      <c r="AU718" s="171" t="s">
        <v>236</v>
      </c>
      <c r="AV718" s="14" t="s">
        <v>77</v>
      </c>
      <c r="AW718" s="14" t="s">
        <v>31</v>
      </c>
      <c r="AX718" s="14" t="s">
        <v>69</v>
      </c>
      <c r="AY718" s="171" t="s">
        <v>212</v>
      </c>
    </row>
    <row r="719" spans="2:51" s="12" customFormat="1">
      <c r="B719" s="152"/>
      <c r="D719" s="150" t="s">
        <v>226</v>
      </c>
      <c r="E719" s="153" t="s">
        <v>19</v>
      </c>
      <c r="F719" s="154" t="s">
        <v>12146</v>
      </c>
      <c r="H719" s="155">
        <v>52.73</v>
      </c>
      <c r="I719" s="156"/>
      <c r="L719" s="152"/>
      <c r="M719" s="157"/>
      <c r="T719" s="158"/>
      <c r="AT719" s="153" t="s">
        <v>226</v>
      </c>
      <c r="AU719" s="153" t="s">
        <v>236</v>
      </c>
      <c r="AV719" s="12" t="s">
        <v>79</v>
      </c>
      <c r="AW719" s="12" t="s">
        <v>31</v>
      </c>
      <c r="AX719" s="12" t="s">
        <v>69</v>
      </c>
      <c r="AY719" s="153" t="s">
        <v>212</v>
      </c>
    </row>
    <row r="720" spans="2:51" s="12" customFormat="1">
      <c r="B720" s="152"/>
      <c r="D720" s="150" t="s">
        <v>226</v>
      </c>
      <c r="E720" s="153" t="s">
        <v>19</v>
      </c>
      <c r="F720" s="154" t="s">
        <v>12147</v>
      </c>
      <c r="H720" s="155">
        <v>66.709999999999994</v>
      </c>
      <c r="I720" s="156"/>
      <c r="L720" s="152"/>
      <c r="M720" s="157"/>
      <c r="T720" s="158"/>
      <c r="AT720" s="153" t="s">
        <v>226</v>
      </c>
      <c r="AU720" s="153" t="s">
        <v>236</v>
      </c>
      <c r="AV720" s="12" t="s">
        <v>79</v>
      </c>
      <c r="AW720" s="12" t="s">
        <v>31</v>
      </c>
      <c r="AX720" s="12" t="s">
        <v>69</v>
      </c>
      <c r="AY720" s="153" t="s">
        <v>212</v>
      </c>
    </row>
    <row r="721" spans="2:51" s="12" customFormat="1">
      <c r="B721" s="152"/>
      <c r="D721" s="150" t="s">
        <v>226</v>
      </c>
      <c r="E721" s="153" t="s">
        <v>19</v>
      </c>
      <c r="F721" s="154" t="s">
        <v>12148</v>
      </c>
      <c r="H721" s="155">
        <v>28.71</v>
      </c>
      <c r="I721" s="156"/>
      <c r="L721" s="152"/>
      <c r="M721" s="157"/>
      <c r="T721" s="158"/>
      <c r="AT721" s="153" t="s">
        <v>226</v>
      </c>
      <c r="AU721" s="153" t="s">
        <v>236</v>
      </c>
      <c r="AV721" s="12" t="s">
        <v>79</v>
      </c>
      <c r="AW721" s="12" t="s">
        <v>31</v>
      </c>
      <c r="AX721" s="12" t="s">
        <v>69</v>
      </c>
      <c r="AY721" s="153" t="s">
        <v>212</v>
      </c>
    </row>
    <row r="722" spans="2:51" s="12" customFormat="1">
      <c r="B722" s="152"/>
      <c r="D722" s="150" t="s">
        <v>226</v>
      </c>
      <c r="E722" s="153" t="s">
        <v>19</v>
      </c>
      <c r="F722" s="154" t="s">
        <v>12149</v>
      </c>
      <c r="H722" s="155">
        <v>1.23</v>
      </c>
      <c r="I722" s="156"/>
      <c r="L722" s="152"/>
      <c r="M722" s="157"/>
      <c r="T722" s="158"/>
      <c r="AT722" s="153" t="s">
        <v>226</v>
      </c>
      <c r="AU722" s="153" t="s">
        <v>236</v>
      </c>
      <c r="AV722" s="12" t="s">
        <v>79</v>
      </c>
      <c r="AW722" s="12" t="s">
        <v>31</v>
      </c>
      <c r="AX722" s="12" t="s">
        <v>69</v>
      </c>
      <c r="AY722" s="153" t="s">
        <v>212</v>
      </c>
    </row>
    <row r="723" spans="2:51" s="12" customFormat="1">
      <c r="B723" s="152"/>
      <c r="D723" s="150" t="s">
        <v>226</v>
      </c>
      <c r="E723" s="153" t="s">
        <v>19</v>
      </c>
      <c r="F723" s="154" t="s">
        <v>12150</v>
      </c>
      <c r="H723" s="155">
        <v>18</v>
      </c>
      <c r="I723" s="156"/>
      <c r="L723" s="152"/>
      <c r="M723" s="157"/>
      <c r="T723" s="158"/>
      <c r="AT723" s="153" t="s">
        <v>226</v>
      </c>
      <c r="AU723" s="153" t="s">
        <v>236</v>
      </c>
      <c r="AV723" s="12" t="s">
        <v>79</v>
      </c>
      <c r="AW723" s="12" t="s">
        <v>31</v>
      </c>
      <c r="AX723" s="12" t="s">
        <v>69</v>
      </c>
      <c r="AY723" s="153" t="s">
        <v>212</v>
      </c>
    </row>
    <row r="724" spans="2:51" s="12" customFormat="1">
      <c r="B724" s="152"/>
      <c r="D724" s="150" t="s">
        <v>226</v>
      </c>
      <c r="E724" s="153" t="s">
        <v>19</v>
      </c>
      <c r="F724" s="154" t="s">
        <v>12151</v>
      </c>
      <c r="H724" s="155">
        <v>24.14</v>
      </c>
      <c r="I724" s="156"/>
      <c r="L724" s="152"/>
      <c r="M724" s="157"/>
      <c r="T724" s="158"/>
      <c r="AT724" s="153" t="s">
        <v>226</v>
      </c>
      <c r="AU724" s="153" t="s">
        <v>236</v>
      </c>
      <c r="AV724" s="12" t="s">
        <v>79</v>
      </c>
      <c r="AW724" s="12" t="s">
        <v>31</v>
      </c>
      <c r="AX724" s="12" t="s">
        <v>69</v>
      </c>
      <c r="AY724" s="153" t="s">
        <v>212</v>
      </c>
    </row>
    <row r="725" spans="2:51" s="14" customFormat="1">
      <c r="B725" s="170"/>
      <c r="D725" s="150" t="s">
        <v>226</v>
      </c>
      <c r="E725" s="171" t="s">
        <v>19</v>
      </c>
      <c r="F725" s="172" t="s">
        <v>11883</v>
      </c>
      <c r="H725" s="171" t="s">
        <v>19</v>
      </c>
      <c r="I725" s="173"/>
      <c r="L725" s="170"/>
      <c r="M725" s="174"/>
      <c r="T725" s="175"/>
      <c r="AT725" s="171" t="s">
        <v>226</v>
      </c>
      <c r="AU725" s="171" t="s">
        <v>236</v>
      </c>
      <c r="AV725" s="14" t="s">
        <v>77</v>
      </c>
      <c r="AW725" s="14" t="s">
        <v>31</v>
      </c>
      <c r="AX725" s="14" t="s">
        <v>69</v>
      </c>
      <c r="AY725" s="171" t="s">
        <v>212</v>
      </c>
    </row>
    <row r="726" spans="2:51" s="12" customFormat="1">
      <c r="B726" s="152"/>
      <c r="D726" s="150" t="s">
        <v>226</v>
      </c>
      <c r="E726" s="153" t="s">
        <v>19</v>
      </c>
      <c r="F726" s="154" t="s">
        <v>12152</v>
      </c>
      <c r="H726" s="155">
        <v>51.29</v>
      </c>
      <c r="I726" s="156"/>
      <c r="L726" s="152"/>
      <c r="M726" s="157"/>
      <c r="T726" s="158"/>
      <c r="AT726" s="153" t="s">
        <v>226</v>
      </c>
      <c r="AU726" s="153" t="s">
        <v>236</v>
      </c>
      <c r="AV726" s="12" t="s">
        <v>79</v>
      </c>
      <c r="AW726" s="12" t="s">
        <v>31</v>
      </c>
      <c r="AX726" s="12" t="s">
        <v>69</v>
      </c>
      <c r="AY726" s="153" t="s">
        <v>212</v>
      </c>
    </row>
    <row r="727" spans="2:51" s="12" customFormat="1">
      <c r="B727" s="152"/>
      <c r="D727" s="150" t="s">
        <v>226</v>
      </c>
      <c r="E727" s="153" t="s">
        <v>19</v>
      </c>
      <c r="F727" s="154" t="s">
        <v>12153</v>
      </c>
      <c r="H727" s="155">
        <v>22.88</v>
      </c>
      <c r="I727" s="156"/>
      <c r="L727" s="152"/>
      <c r="M727" s="157"/>
      <c r="T727" s="158"/>
      <c r="AT727" s="153" t="s">
        <v>226</v>
      </c>
      <c r="AU727" s="153" t="s">
        <v>236</v>
      </c>
      <c r="AV727" s="12" t="s">
        <v>79</v>
      </c>
      <c r="AW727" s="12" t="s">
        <v>31</v>
      </c>
      <c r="AX727" s="12" t="s">
        <v>69</v>
      </c>
      <c r="AY727" s="153" t="s">
        <v>212</v>
      </c>
    </row>
    <row r="728" spans="2:51" s="12" customFormat="1">
      <c r="B728" s="152"/>
      <c r="D728" s="150" t="s">
        <v>226</v>
      </c>
      <c r="E728" s="153" t="s">
        <v>19</v>
      </c>
      <c r="F728" s="154" t="s">
        <v>12154</v>
      </c>
      <c r="H728" s="155">
        <v>28.61</v>
      </c>
      <c r="I728" s="156"/>
      <c r="L728" s="152"/>
      <c r="M728" s="157"/>
      <c r="T728" s="158"/>
      <c r="AT728" s="153" t="s">
        <v>226</v>
      </c>
      <c r="AU728" s="153" t="s">
        <v>236</v>
      </c>
      <c r="AV728" s="12" t="s">
        <v>79</v>
      </c>
      <c r="AW728" s="12" t="s">
        <v>31</v>
      </c>
      <c r="AX728" s="12" t="s">
        <v>69</v>
      </c>
      <c r="AY728" s="153" t="s">
        <v>212</v>
      </c>
    </row>
    <row r="729" spans="2:51" s="12" customFormat="1">
      <c r="B729" s="152"/>
      <c r="D729" s="150" t="s">
        <v>226</v>
      </c>
      <c r="E729" s="153" t="s">
        <v>19</v>
      </c>
      <c r="F729" s="154" t="s">
        <v>12155</v>
      </c>
      <c r="H729" s="155">
        <v>0.98</v>
      </c>
      <c r="I729" s="156"/>
      <c r="L729" s="152"/>
      <c r="M729" s="157"/>
      <c r="T729" s="158"/>
      <c r="AT729" s="153" t="s">
        <v>226</v>
      </c>
      <c r="AU729" s="153" t="s">
        <v>236</v>
      </c>
      <c r="AV729" s="12" t="s">
        <v>79</v>
      </c>
      <c r="AW729" s="12" t="s">
        <v>31</v>
      </c>
      <c r="AX729" s="12" t="s">
        <v>69</v>
      </c>
      <c r="AY729" s="153" t="s">
        <v>212</v>
      </c>
    </row>
    <row r="730" spans="2:51" s="12" customFormat="1">
      <c r="B730" s="152"/>
      <c r="D730" s="150" t="s">
        <v>226</v>
      </c>
      <c r="E730" s="153" t="s">
        <v>19</v>
      </c>
      <c r="F730" s="154" t="s">
        <v>12156</v>
      </c>
      <c r="H730" s="155">
        <v>29.49</v>
      </c>
      <c r="I730" s="156"/>
      <c r="L730" s="152"/>
      <c r="M730" s="157"/>
      <c r="T730" s="158"/>
      <c r="AT730" s="153" t="s">
        <v>226</v>
      </c>
      <c r="AU730" s="153" t="s">
        <v>236</v>
      </c>
      <c r="AV730" s="12" t="s">
        <v>79</v>
      </c>
      <c r="AW730" s="12" t="s">
        <v>31</v>
      </c>
      <c r="AX730" s="12" t="s">
        <v>69</v>
      </c>
      <c r="AY730" s="153" t="s">
        <v>212</v>
      </c>
    </row>
    <row r="731" spans="2:51" s="12" customFormat="1">
      <c r="B731" s="152"/>
      <c r="D731" s="150" t="s">
        <v>226</v>
      </c>
      <c r="E731" s="153" t="s">
        <v>19</v>
      </c>
      <c r="F731" s="154" t="s">
        <v>12157</v>
      </c>
      <c r="H731" s="155">
        <v>5.19</v>
      </c>
      <c r="I731" s="156"/>
      <c r="L731" s="152"/>
      <c r="M731" s="157"/>
      <c r="T731" s="158"/>
      <c r="AT731" s="153" t="s">
        <v>226</v>
      </c>
      <c r="AU731" s="153" t="s">
        <v>236</v>
      </c>
      <c r="AV731" s="12" t="s">
        <v>79</v>
      </c>
      <c r="AW731" s="12" t="s">
        <v>31</v>
      </c>
      <c r="AX731" s="12" t="s">
        <v>69</v>
      </c>
      <c r="AY731" s="153" t="s">
        <v>212</v>
      </c>
    </row>
    <row r="732" spans="2:51" s="14" customFormat="1">
      <c r="B732" s="170"/>
      <c r="D732" s="150" t="s">
        <v>226</v>
      </c>
      <c r="E732" s="171" t="s">
        <v>19</v>
      </c>
      <c r="F732" s="172" t="s">
        <v>11886</v>
      </c>
      <c r="H732" s="171" t="s">
        <v>19</v>
      </c>
      <c r="I732" s="173"/>
      <c r="L732" s="170"/>
      <c r="M732" s="174"/>
      <c r="T732" s="175"/>
      <c r="AT732" s="171" t="s">
        <v>226</v>
      </c>
      <c r="AU732" s="171" t="s">
        <v>236</v>
      </c>
      <c r="AV732" s="14" t="s">
        <v>77</v>
      </c>
      <c r="AW732" s="14" t="s">
        <v>31</v>
      </c>
      <c r="AX732" s="14" t="s">
        <v>69</v>
      </c>
      <c r="AY732" s="171" t="s">
        <v>212</v>
      </c>
    </row>
    <row r="733" spans="2:51" s="12" customFormat="1">
      <c r="B733" s="152"/>
      <c r="D733" s="150" t="s">
        <v>226</v>
      </c>
      <c r="E733" s="153" t="s">
        <v>19</v>
      </c>
      <c r="F733" s="154" t="s">
        <v>12158</v>
      </c>
      <c r="H733" s="155">
        <v>41.91</v>
      </c>
      <c r="I733" s="156"/>
      <c r="L733" s="152"/>
      <c r="M733" s="157"/>
      <c r="T733" s="158"/>
      <c r="AT733" s="153" t="s">
        <v>226</v>
      </c>
      <c r="AU733" s="153" t="s">
        <v>236</v>
      </c>
      <c r="AV733" s="12" t="s">
        <v>79</v>
      </c>
      <c r="AW733" s="12" t="s">
        <v>31</v>
      </c>
      <c r="AX733" s="12" t="s">
        <v>69</v>
      </c>
      <c r="AY733" s="153" t="s">
        <v>212</v>
      </c>
    </row>
    <row r="734" spans="2:51" s="12" customFormat="1">
      <c r="B734" s="152"/>
      <c r="D734" s="150" t="s">
        <v>226</v>
      </c>
      <c r="E734" s="153" t="s">
        <v>19</v>
      </c>
      <c r="F734" s="154" t="s">
        <v>12159</v>
      </c>
      <c r="H734" s="155">
        <v>4.13</v>
      </c>
      <c r="I734" s="156"/>
      <c r="L734" s="152"/>
      <c r="M734" s="157"/>
      <c r="T734" s="158"/>
      <c r="AT734" s="153" t="s">
        <v>226</v>
      </c>
      <c r="AU734" s="153" t="s">
        <v>236</v>
      </c>
      <c r="AV734" s="12" t="s">
        <v>79</v>
      </c>
      <c r="AW734" s="12" t="s">
        <v>31</v>
      </c>
      <c r="AX734" s="12" t="s">
        <v>69</v>
      </c>
      <c r="AY734" s="153" t="s">
        <v>212</v>
      </c>
    </row>
    <row r="735" spans="2:51" s="12" customFormat="1">
      <c r="B735" s="152"/>
      <c r="D735" s="150" t="s">
        <v>226</v>
      </c>
      <c r="E735" s="153" t="s">
        <v>19</v>
      </c>
      <c r="F735" s="154" t="s">
        <v>12160</v>
      </c>
      <c r="H735" s="155">
        <v>2.79</v>
      </c>
      <c r="I735" s="156"/>
      <c r="L735" s="152"/>
      <c r="M735" s="157"/>
      <c r="T735" s="158"/>
      <c r="AT735" s="153" t="s">
        <v>226</v>
      </c>
      <c r="AU735" s="153" t="s">
        <v>236</v>
      </c>
      <c r="AV735" s="12" t="s">
        <v>79</v>
      </c>
      <c r="AW735" s="12" t="s">
        <v>31</v>
      </c>
      <c r="AX735" s="12" t="s">
        <v>69</v>
      </c>
      <c r="AY735" s="153" t="s">
        <v>212</v>
      </c>
    </row>
    <row r="736" spans="2:51" s="12" customFormat="1">
      <c r="B736" s="152"/>
      <c r="D736" s="150" t="s">
        <v>226</v>
      </c>
      <c r="E736" s="153" t="s">
        <v>19</v>
      </c>
      <c r="F736" s="154" t="s">
        <v>12161</v>
      </c>
      <c r="H736" s="155">
        <v>0.48</v>
      </c>
      <c r="I736" s="156"/>
      <c r="L736" s="152"/>
      <c r="M736" s="157"/>
      <c r="T736" s="158"/>
      <c r="AT736" s="153" t="s">
        <v>226</v>
      </c>
      <c r="AU736" s="153" t="s">
        <v>236</v>
      </c>
      <c r="AV736" s="12" t="s">
        <v>79</v>
      </c>
      <c r="AW736" s="12" t="s">
        <v>31</v>
      </c>
      <c r="AX736" s="12" t="s">
        <v>69</v>
      </c>
      <c r="AY736" s="153" t="s">
        <v>212</v>
      </c>
    </row>
    <row r="737" spans="2:65" s="14" customFormat="1">
      <c r="B737" s="170"/>
      <c r="D737" s="150" t="s">
        <v>226</v>
      </c>
      <c r="E737" s="171" t="s">
        <v>19</v>
      </c>
      <c r="F737" s="172" t="s">
        <v>11889</v>
      </c>
      <c r="H737" s="171" t="s">
        <v>19</v>
      </c>
      <c r="I737" s="173"/>
      <c r="L737" s="170"/>
      <c r="M737" s="174"/>
      <c r="T737" s="175"/>
      <c r="AT737" s="171" t="s">
        <v>226</v>
      </c>
      <c r="AU737" s="171" t="s">
        <v>236</v>
      </c>
      <c r="AV737" s="14" t="s">
        <v>77</v>
      </c>
      <c r="AW737" s="14" t="s">
        <v>31</v>
      </c>
      <c r="AX737" s="14" t="s">
        <v>69</v>
      </c>
      <c r="AY737" s="171" t="s">
        <v>212</v>
      </c>
    </row>
    <row r="738" spans="2:65" s="12" customFormat="1">
      <c r="B738" s="152"/>
      <c r="D738" s="150" t="s">
        <v>226</v>
      </c>
      <c r="E738" s="153" t="s">
        <v>19</v>
      </c>
      <c r="F738" s="154" t="s">
        <v>12162</v>
      </c>
      <c r="H738" s="155">
        <v>10.94</v>
      </c>
      <c r="I738" s="156"/>
      <c r="L738" s="152"/>
      <c r="M738" s="157"/>
      <c r="T738" s="158"/>
      <c r="AT738" s="153" t="s">
        <v>226</v>
      </c>
      <c r="AU738" s="153" t="s">
        <v>236</v>
      </c>
      <c r="AV738" s="12" t="s">
        <v>79</v>
      </c>
      <c r="AW738" s="12" t="s">
        <v>31</v>
      </c>
      <c r="AX738" s="12" t="s">
        <v>69</v>
      </c>
      <c r="AY738" s="153" t="s">
        <v>212</v>
      </c>
    </row>
    <row r="739" spans="2:65" s="13" customFormat="1">
      <c r="B739" s="159"/>
      <c r="D739" s="150" t="s">
        <v>226</v>
      </c>
      <c r="E739" s="160" t="s">
        <v>19</v>
      </c>
      <c r="F739" s="161" t="s">
        <v>228</v>
      </c>
      <c r="H739" s="162">
        <v>667.70799999999997</v>
      </c>
      <c r="I739" s="163"/>
      <c r="L739" s="159"/>
      <c r="M739" s="164"/>
      <c r="T739" s="165"/>
      <c r="AT739" s="160" t="s">
        <v>226</v>
      </c>
      <c r="AU739" s="160" t="s">
        <v>236</v>
      </c>
      <c r="AV739" s="13" t="s">
        <v>229</v>
      </c>
      <c r="AW739" s="13" t="s">
        <v>31</v>
      </c>
      <c r="AX739" s="13" t="s">
        <v>77</v>
      </c>
      <c r="AY739" s="160" t="s">
        <v>212</v>
      </c>
    </row>
    <row r="740" spans="2:65" s="1" customFormat="1" ht="16.5" customHeight="1">
      <c r="B740" s="34"/>
      <c r="C740" s="133" t="s">
        <v>870</v>
      </c>
      <c r="D740" s="166" t="s">
        <v>215</v>
      </c>
      <c r="E740" s="134" t="s">
        <v>12163</v>
      </c>
      <c r="F740" s="135" t="s">
        <v>12164</v>
      </c>
      <c r="G740" s="136" t="s">
        <v>536</v>
      </c>
      <c r="H740" s="137">
        <v>246.92</v>
      </c>
      <c r="I740" s="138"/>
      <c r="J740" s="139">
        <f>ROUND(I740*H740,2)</f>
        <v>0</v>
      </c>
      <c r="K740" s="135" t="s">
        <v>219</v>
      </c>
      <c r="L740" s="34"/>
      <c r="M740" s="140" t="s">
        <v>19</v>
      </c>
      <c r="N740" s="141" t="s">
        <v>40</v>
      </c>
      <c r="P740" s="142">
        <f>O740*H740</f>
        <v>0</v>
      </c>
      <c r="Q740" s="142">
        <v>0</v>
      </c>
      <c r="R740" s="142">
        <f>Q740*H740</f>
        <v>0</v>
      </c>
      <c r="S740" s="142">
        <v>0</v>
      </c>
      <c r="T740" s="143">
        <f>S740*H740</f>
        <v>0</v>
      </c>
      <c r="AR740" s="144" t="s">
        <v>316</v>
      </c>
      <c r="AT740" s="144" t="s">
        <v>215</v>
      </c>
      <c r="AU740" s="144" t="s">
        <v>236</v>
      </c>
      <c r="AY740" s="19" t="s">
        <v>212</v>
      </c>
      <c r="BE740" s="145">
        <f>IF(N740="základní",J740,0)</f>
        <v>0</v>
      </c>
      <c r="BF740" s="145">
        <f>IF(N740="snížená",J740,0)</f>
        <v>0</v>
      </c>
      <c r="BG740" s="145">
        <f>IF(N740="zákl. přenesená",J740,0)</f>
        <v>0</v>
      </c>
      <c r="BH740" s="145">
        <f>IF(N740="sníž. přenesená",J740,0)</f>
        <v>0</v>
      </c>
      <c r="BI740" s="145">
        <f>IF(N740="nulová",J740,0)</f>
        <v>0</v>
      </c>
      <c r="BJ740" s="19" t="s">
        <v>77</v>
      </c>
      <c r="BK740" s="145">
        <f>ROUND(I740*H740,2)</f>
        <v>0</v>
      </c>
      <c r="BL740" s="19" t="s">
        <v>316</v>
      </c>
      <c r="BM740" s="144" t="s">
        <v>12165</v>
      </c>
    </row>
    <row r="741" spans="2:65" s="1" customFormat="1">
      <c r="B741" s="34"/>
      <c r="D741" s="146" t="s">
        <v>222</v>
      </c>
      <c r="F741" s="147" t="s">
        <v>12166</v>
      </c>
      <c r="I741" s="148"/>
      <c r="L741" s="34"/>
      <c r="M741" s="149"/>
      <c r="T741" s="55"/>
      <c r="AT741" s="19" t="s">
        <v>222</v>
      </c>
      <c r="AU741" s="19" t="s">
        <v>236</v>
      </c>
    </row>
    <row r="742" spans="2:65" s="14" customFormat="1">
      <c r="B742" s="170"/>
      <c r="D742" s="150" t="s">
        <v>226</v>
      </c>
      <c r="E742" s="171" t="s">
        <v>19</v>
      </c>
      <c r="F742" s="172" t="s">
        <v>11860</v>
      </c>
      <c r="H742" s="171" t="s">
        <v>19</v>
      </c>
      <c r="I742" s="173"/>
      <c r="L742" s="170"/>
      <c r="M742" s="174"/>
      <c r="T742" s="175"/>
      <c r="AT742" s="171" t="s">
        <v>226</v>
      </c>
      <c r="AU742" s="171" t="s">
        <v>236</v>
      </c>
      <c r="AV742" s="14" t="s">
        <v>77</v>
      </c>
      <c r="AW742" s="14" t="s">
        <v>31</v>
      </c>
      <c r="AX742" s="14" t="s">
        <v>69</v>
      </c>
      <c r="AY742" s="171" t="s">
        <v>212</v>
      </c>
    </row>
    <row r="743" spans="2:65" s="14" customFormat="1">
      <c r="B743" s="170"/>
      <c r="D743" s="150" t="s">
        <v>226</v>
      </c>
      <c r="E743" s="171" t="s">
        <v>19</v>
      </c>
      <c r="F743" s="172" t="s">
        <v>11861</v>
      </c>
      <c r="H743" s="171" t="s">
        <v>19</v>
      </c>
      <c r="I743" s="173"/>
      <c r="L743" s="170"/>
      <c r="M743" s="174"/>
      <c r="T743" s="175"/>
      <c r="AT743" s="171" t="s">
        <v>226</v>
      </c>
      <c r="AU743" s="171" t="s">
        <v>236</v>
      </c>
      <c r="AV743" s="14" t="s">
        <v>77</v>
      </c>
      <c r="AW743" s="14" t="s">
        <v>31</v>
      </c>
      <c r="AX743" s="14" t="s">
        <v>69</v>
      </c>
      <c r="AY743" s="171" t="s">
        <v>212</v>
      </c>
    </row>
    <row r="744" spans="2:65" s="12" customFormat="1">
      <c r="B744" s="152"/>
      <c r="D744" s="150" t="s">
        <v>226</v>
      </c>
      <c r="E744" s="153" t="s">
        <v>19</v>
      </c>
      <c r="F744" s="154" t="s">
        <v>12167</v>
      </c>
      <c r="H744" s="155">
        <v>1.1000000000000001</v>
      </c>
      <c r="I744" s="156"/>
      <c r="L744" s="152"/>
      <c r="M744" s="157"/>
      <c r="T744" s="158"/>
      <c r="AT744" s="153" t="s">
        <v>226</v>
      </c>
      <c r="AU744" s="153" t="s">
        <v>236</v>
      </c>
      <c r="AV744" s="12" t="s">
        <v>79</v>
      </c>
      <c r="AW744" s="12" t="s">
        <v>31</v>
      </c>
      <c r="AX744" s="12" t="s">
        <v>69</v>
      </c>
      <c r="AY744" s="153" t="s">
        <v>212</v>
      </c>
    </row>
    <row r="745" spans="2:65" s="14" customFormat="1">
      <c r="B745" s="170"/>
      <c r="D745" s="150" t="s">
        <v>226</v>
      </c>
      <c r="E745" s="171" t="s">
        <v>19</v>
      </c>
      <c r="F745" s="172" t="s">
        <v>11900</v>
      </c>
      <c r="H745" s="171" t="s">
        <v>19</v>
      </c>
      <c r="I745" s="173"/>
      <c r="L745" s="170"/>
      <c r="M745" s="174"/>
      <c r="T745" s="175"/>
      <c r="AT745" s="171" t="s">
        <v>226</v>
      </c>
      <c r="AU745" s="171" t="s">
        <v>236</v>
      </c>
      <c r="AV745" s="14" t="s">
        <v>77</v>
      </c>
      <c r="AW745" s="14" t="s">
        <v>31</v>
      </c>
      <c r="AX745" s="14" t="s">
        <v>69</v>
      </c>
      <c r="AY745" s="171" t="s">
        <v>212</v>
      </c>
    </row>
    <row r="746" spans="2:65" s="12" customFormat="1">
      <c r="B746" s="152"/>
      <c r="D746" s="150" t="s">
        <v>226</v>
      </c>
      <c r="E746" s="153" t="s">
        <v>19</v>
      </c>
      <c r="F746" s="154" t="s">
        <v>12168</v>
      </c>
      <c r="H746" s="155">
        <v>4.5</v>
      </c>
      <c r="I746" s="156"/>
      <c r="L746" s="152"/>
      <c r="M746" s="157"/>
      <c r="T746" s="158"/>
      <c r="AT746" s="153" t="s">
        <v>226</v>
      </c>
      <c r="AU746" s="153" t="s">
        <v>236</v>
      </c>
      <c r="AV746" s="12" t="s">
        <v>79</v>
      </c>
      <c r="AW746" s="12" t="s">
        <v>31</v>
      </c>
      <c r="AX746" s="12" t="s">
        <v>69</v>
      </c>
      <c r="AY746" s="153" t="s">
        <v>212</v>
      </c>
    </row>
    <row r="747" spans="2:65" s="14" customFormat="1">
      <c r="B747" s="170"/>
      <c r="D747" s="150" t="s">
        <v>226</v>
      </c>
      <c r="E747" s="171" t="s">
        <v>19</v>
      </c>
      <c r="F747" s="172" t="s">
        <v>11970</v>
      </c>
      <c r="H747" s="171" t="s">
        <v>19</v>
      </c>
      <c r="I747" s="173"/>
      <c r="L747" s="170"/>
      <c r="M747" s="174"/>
      <c r="T747" s="175"/>
      <c r="AT747" s="171" t="s">
        <v>226</v>
      </c>
      <c r="AU747" s="171" t="s">
        <v>236</v>
      </c>
      <c r="AV747" s="14" t="s">
        <v>77</v>
      </c>
      <c r="AW747" s="14" t="s">
        <v>31</v>
      </c>
      <c r="AX747" s="14" t="s">
        <v>69</v>
      </c>
      <c r="AY747" s="171" t="s">
        <v>212</v>
      </c>
    </row>
    <row r="748" spans="2:65" s="12" customFormat="1">
      <c r="B748" s="152"/>
      <c r="D748" s="150" t="s">
        <v>226</v>
      </c>
      <c r="E748" s="153" t="s">
        <v>19</v>
      </c>
      <c r="F748" s="154" t="s">
        <v>12169</v>
      </c>
      <c r="H748" s="155">
        <v>3.96</v>
      </c>
      <c r="I748" s="156"/>
      <c r="L748" s="152"/>
      <c r="M748" s="157"/>
      <c r="T748" s="158"/>
      <c r="AT748" s="153" t="s">
        <v>226</v>
      </c>
      <c r="AU748" s="153" t="s">
        <v>236</v>
      </c>
      <c r="AV748" s="12" t="s">
        <v>79</v>
      </c>
      <c r="AW748" s="12" t="s">
        <v>31</v>
      </c>
      <c r="AX748" s="12" t="s">
        <v>69</v>
      </c>
      <c r="AY748" s="153" t="s">
        <v>212</v>
      </c>
    </row>
    <row r="749" spans="2:65" s="12" customFormat="1">
      <c r="B749" s="152"/>
      <c r="D749" s="150" t="s">
        <v>226</v>
      </c>
      <c r="E749" s="153" t="s">
        <v>19</v>
      </c>
      <c r="F749" s="154" t="s">
        <v>12170</v>
      </c>
      <c r="H749" s="155">
        <v>2.14</v>
      </c>
      <c r="I749" s="156"/>
      <c r="L749" s="152"/>
      <c r="M749" s="157"/>
      <c r="T749" s="158"/>
      <c r="AT749" s="153" t="s">
        <v>226</v>
      </c>
      <c r="AU749" s="153" t="s">
        <v>236</v>
      </c>
      <c r="AV749" s="12" t="s">
        <v>79</v>
      </c>
      <c r="AW749" s="12" t="s">
        <v>31</v>
      </c>
      <c r="AX749" s="12" t="s">
        <v>69</v>
      </c>
      <c r="AY749" s="153" t="s">
        <v>212</v>
      </c>
    </row>
    <row r="750" spans="2:65" s="12" customFormat="1">
      <c r="B750" s="152"/>
      <c r="D750" s="150" t="s">
        <v>226</v>
      </c>
      <c r="E750" s="153" t="s">
        <v>19</v>
      </c>
      <c r="F750" s="154" t="s">
        <v>12171</v>
      </c>
      <c r="H750" s="155">
        <v>1.29</v>
      </c>
      <c r="I750" s="156"/>
      <c r="L750" s="152"/>
      <c r="M750" s="157"/>
      <c r="T750" s="158"/>
      <c r="AT750" s="153" t="s">
        <v>226</v>
      </c>
      <c r="AU750" s="153" t="s">
        <v>236</v>
      </c>
      <c r="AV750" s="12" t="s">
        <v>79</v>
      </c>
      <c r="AW750" s="12" t="s">
        <v>31</v>
      </c>
      <c r="AX750" s="12" t="s">
        <v>69</v>
      </c>
      <c r="AY750" s="153" t="s">
        <v>212</v>
      </c>
    </row>
    <row r="751" spans="2:65" s="14" customFormat="1">
      <c r="B751" s="170"/>
      <c r="D751" s="150" t="s">
        <v>226</v>
      </c>
      <c r="E751" s="171" t="s">
        <v>19</v>
      </c>
      <c r="F751" s="172" t="s">
        <v>11883</v>
      </c>
      <c r="H751" s="171" t="s">
        <v>19</v>
      </c>
      <c r="I751" s="173"/>
      <c r="L751" s="170"/>
      <c r="M751" s="174"/>
      <c r="T751" s="175"/>
      <c r="AT751" s="171" t="s">
        <v>226</v>
      </c>
      <c r="AU751" s="171" t="s">
        <v>236</v>
      </c>
      <c r="AV751" s="14" t="s">
        <v>77</v>
      </c>
      <c r="AW751" s="14" t="s">
        <v>31</v>
      </c>
      <c r="AX751" s="14" t="s">
        <v>69</v>
      </c>
      <c r="AY751" s="171" t="s">
        <v>212</v>
      </c>
    </row>
    <row r="752" spans="2:65" s="12" customFormat="1">
      <c r="B752" s="152"/>
      <c r="D752" s="150" t="s">
        <v>226</v>
      </c>
      <c r="E752" s="153" t="s">
        <v>19</v>
      </c>
      <c r="F752" s="154" t="s">
        <v>12172</v>
      </c>
      <c r="H752" s="155">
        <v>4.9400000000000004</v>
      </c>
      <c r="I752" s="156"/>
      <c r="L752" s="152"/>
      <c r="M752" s="157"/>
      <c r="T752" s="158"/>
      <c r="AT752" s="153" t="s">
        <v>226</v>
      </c>
      <c r="AU752" s="153" t="s">
        <v>236</v>
      </c>
      <c r="AV752" s="12" t="s">
        <v>79</v>
      </c>
      <c r="AW752" s="12" t="s">
        <v>31</v>
      </c>
      <c r="AX752" s="12" t="s">
        <v>69</v>
      </c>
      <c r="AY752" s="153" t="s">
        <v>212</v>
      </c>
    </row>
    <row r="753" spans="2:65" s="12" customFormat="1">
      <c r="B753" s="152"/>
      <c r="D753" s="150" t="s">
        <v>226</v>
      </c>
      <c r="E753" s="153" t="s">
        <v>19</v>
      </c>
      <c r="F753" s="154" t="s">
        <v>12173</v>
      </c>
      <c r="H753" s="155">
        <v>11.1</v>
      </c>
      <c r="I753" s="156"/>
      <c r="L753" s="152"/>
      <c r="M753" s="157"/>
      <c r="T753" s="158"/>
      <c r="AT753" s="153" t="s">
        <v>226</v>
      </c>
      <c r="AU753" s="153" t="s">
        <v>236</v>
      </c>
      <c r="AV753" s="12" t="s">
        <v>79</v>
      </c>
      <c r="AW753" s="12" t="s">
        <v>31</v>
      </c>
      <c r="AX753" s="12" t="s">
        <v>69</v>
      </c>
      <c r="AY753" s="153" t="s">
        <v>212</v>
      </c>
    </row>
    <row r="754" spans="2:65" s="12" customFormat="1">
      <c r="B754" s="152"/>
      <c r="D754" s="150" t="s">
        <v>226</v>
      </c>
      <c r="E754" s="153" t="s">
        <v>19</v>
      </c>
      <c r="F754" s="154" t="s">
        <v>12174</v>
      </c>
      <c r="H754" s="155">
        <v>17.309999999999999</v>
      </c>
      <c r="I754" s="156"/>
      <c r="L754" s="152"/>
      <c r="M754" s="157"/>
      <c r="T754" s="158"/>
      <c r="AT754" s="153" t="s">
        <v>226</v>
      </c>
      <c r="AU754" s="153" t="s">
        <v>236</v>
      </c>
      <c r="AV754" s="12" t="s">
        <v>79</v>
      </c>
      <c r="AW754" s="12" t="s">
        <v>31</v>
      </c>
      <c r="AX754" s="12" t="s">
        <v>69</v>
      </c>
      <c r="AY754" s="153" t="s">
        <v>212</v>
      </c>
    </row>
    <row r="755" spans="2:65" s="14" customFormat="1">
      <c r="B755" s="170"/>
      <c r="D755" s="150" t="s">
        <v>226</v>
      </c>
      <c r="E755" s="171" t="s">
        <v>19</v>
      </c>
      <c r="F755" s="172" t="s">
        <v>11886</v>
      </c>
      <c r="H755" s="171" t="s">
        <v>19</v>
      </c>
      <c r="I755" s="173"/>
      <c r="L755" s="170"/>
      <c r="M755" s="174"/>
      <c r="T755" s="175"/>
      <c r="AT755" s="171" t="s">
        <v>226</v>
      </c>
      <c r="AU755" s="171" t="s">
        <v>236</v>
      </c>
      <c r="AV755" s="14" t="s">
        <v>77</v>
      </c>
      <c r="AW755" s="14" t="s">
        <v>31</v>
      </c>
      <c r="AX755" s="14" t="s">
        <v>69</v>
      </c>
      <c r="AY755" s="171" t="s">
        <v>212</v>
      </c>
    </row>
    <row r="756" spans="2:65" s="12" customFormat="1">
      <c r="B756" s="152"/>
      <c r="D756" s="150" t="s">
        <v>226</v>
      </c>
      <c r="E756" s="153" t="s">
        <v>19</v>
      </c>
      <c r="F756" s="154" t="s">
        <v>12175</v>
      </c>
      <c r="H756" s="155">
        <v>12.38</v>
      </c>
      <c r="I756" s="156"/>
      <c r="L756" s="152"/>
      <c r="M756" s="157"/>
      <c r="T756" s="158"/>
      <c r="AT756" s="153" t="s">
        <v>226</v>
      </c>
      <c r="AU756" s="153" t="s">
        <v>236</v>
      </c>
      <c r="AV756" s="12" t="s">
        <v>79</v>
      </c>
      <c r="AW756" s="12" t="s">
        <v>31</v>
      </c>
      <c r="AX756" s="12" t="s">
        <v>69</v>
      </c>
      <c r="AY756" s="153" t="s">
        <v>212</v>
      </c>
    </row>
    <row r="757" spans="2:65" s="12" customFormat="1">
      <c r="B757" s="152"/>
      <c r="D757" s="150" t="s">
        <v>226</v>
      </c>
      <c r="E757" s="153" t="s">
        <v>19</v>
      </c>
      <c r="F757" s="154" t="s">
        <v>12176</v>
      </c>
      <c r="H757" s="155">
        <v>12.38</v>
      </c>
      <c r="I757" s="156"/>
      <c r="L757" s="152"/>
      <c r="M757" s="157"/>
      <c r="T757" s="158"/>
      <c r="AT757" s="153" t="s">
        <v>226</v>
      </c>
      <c r="AU757" s="153" t="s">
        <v>236</v>
      </c>
      <c r="AV757" s="12" t="s">
        <v>79</v>
      </c>
      <c r="AW757" s="12" t="s">
        <v>31</v>
      </c>
      <c r="AX757" s="12" t="s">
        <v>69</v>
      </c>
      <c r="AY757" s="153" t="s">
        <v>212</v>
      </c>
    </row>
    <row r="758" spans="2:65" s="12" customFormat="1">
      <c r="B758" s="152"/>
      <c r="D758" s="150" t="s">
        <v>226</v>
      </c>
      <c r="E758" s="153" t="s">
        <v>19</v>
      </c>
      <c r="F758" s="154" t="s">
        <v>12177</v>
      </c>
      <c r="H758" s="155">
        <v>4.13</v>
      </c>
      <c r="I758" s="156"/>
      <c r="L758" s="152"/>
      <c r="M758" s="157"/>
      <c r="T758" s="158"/>
      <c r="AT758" s="153" t="s">
        <v>226</v>
      </c>
      <c r="AU758" s="153" t="s">
        <v>236</v>
      </c>
      <c r="AV758" s="12" t="s">
        <v>79</v>
      </c>
      <c r="AW758" s="12" t="s">
        <v>31</v>
      </c>
      <c r="AX758" s="12" t="s">
        <v>69</v>
      </c>
      <c r="AY758" s="153" t="s">
        <v>212</v>
      </c>
    </row>
    <row r="759" spans="2:65" s="12" customFormat="1">
      <c r="B759" s="152"/>
      <c r="D759" s="150" t="s">
        <v>226</v>
      </c>
      <c r="E759" s="153" t="s">
        <v>19</v>
      </c>
      <c r="F759" s="154" t="s">
        <v>12178</v>
      </c>
      <c r="H759" s="155">
        <v>4.34</v>
      </c>
      <c r="I759" s="156"/>
      <c r="L759" s="152"/>
      <c r="M759" s="157"/>
      <c r="T759" s="158"/>
      <c r="AT759" s="153" t="s">
        <v>226</v>
      </c>
      <c r="AU759" s="153" t="s">
        <v>236</v>
      </c>
      <c r="AV759" s="12" t="s">
        <v>79</v>
      </c>
      <c r="AW759" s="12" t="s">
        <v>31</v>
      </c>
      <c r="AX759" s="12" t="s">
        <v>69</v>
      </c>
      <c r="AY759" s="153" t="s">
        <v>212</v>
      </c>
    </row>
    <row r="760" spans="2:65" s="14" customFormat="1">
      <c r="B760" s="170"/>
      <c r="D760" s="150" t="s">
        <v>226</v>
      </c>
      <c r="E760" s="171" t="s">
        <v>19</v>
      </c>
      <c r="F760" s="172" t="s">
        <v>11889</v>
      </c>
      <c r="H760" s="171" t="s">
        <v>19</v>
      </c>
      <c r="I760" s="173"/>
      <c r="L760" s="170"/>
      <c r="M760" s="174"/>
      <c r="T760" s="175"/>
      <c r="AT760" s="171" t="s">
        <v>226</v>
      </c>
      <c r="AU760" s="171" t="s">
        <v>236</v>
      </c>
      <c r="AV760" s="14" t="s">
        <v>77</v>
      </c>
      <c r="AW760" s="14" t="s">
        <v>31</v>
      </c>
      <c r="AX760" s="14" t="s">
        <v>69</v>
      </c>
      <c r="AY760" s="171" t="s">
        <v>212</v>
      </c>
    </row>
    <row r="761" spans="2:65" s="12" customFormat="1">
      <c r="B761" s="152"/>
      <c r="D761" s="150" t="s">
        <v>226</v>
      </c>
      <c r="E761" s="153" t="s">
        <v>19</v>
      </c>
      <c r="F761" s="154" t="s">
        <v>12179</v>
      </c>
      <c r="H761" s="155">
        <v>54.08</v>
      </c>
      <c r="I761" s="156"/>
      <c r="L761" s="152"/>
      <c r="M761" s="157"/>
      <c r="T761" s="158"/>
      <c r="AT761" s="153" t="s">
        <v>226</v>
      </c>
      <c r="AU761" s="153" t="s">
        <v>236</v>
      </c>
      <c r="AV761" s="12" t="s">
        <v>79</v>
      </c>
      <c r="AW761" s="12" t="s">
        <v>31</v>
      </c>
      <c r="AX761" s="12" t="s">
        <v>69</v>
      </c>
      <c r="AY761" s="153" t="s">
        <v>212</v>
      </c>
    </row>
    <row r="762" spans="2:65" s="12" customFormat="1">
      <c r="B762" s="152"/>
      <c r="D762" s="150" t="s">
        <v>226</v>
      </c>
      <c r="E762" s="153" t="s">
        <v>19</v>
      </c>
      <c r="F762" s="154" t="s">
        <v>12180</v>
      </c>
      <c r="H762" s="155">
        <v>81.69</v>
      </c>
      <c r="I762" s="156"/>
      <c r="L762" s="152"/>
      <c r="M762" s="157"/>
      <c r="T762" s="158"/>
      <c r="AT762" s="153" t="s">
        <v>226</v>
      </c>
      <c r="AU762" s="153" t="s">
        <v>236</v>
      </c>
      <c r="AV762" s="12" t="s">
        <v>79</v>
      </c>
      <c r="AW762" s="12" t="s">
        <v>31</v>
      </c>
      <c r="AX762" s="12" t="s">
        <v>69</v>
      </c>
      <c r="AY762" s="153" t="s">
        <v>212</v>
      </c>
    </row>
    <row r="763" spans="2:65" s="12" customFormat="1">
      <c r="B763" s="152"/>
      <c r="D763" s="150" t="s">
        <v>226</v>
      </c>
      <c r="E763" s="153" t="s">
        <v>19</v>
      </c>
      <c r="F763" s="154" t="s">
        <v>12181</v>
      </c>
      <c r="H763" s="155">
        <v>19.75</v>
      </c>
      <c r="I763" s="156"/>
      <c r="L763" s="152"/>
      <c r="M763" s="157"/>
      <c r="T763" s="158"/>
      <c r="AT763" s="153" t="s">
        <v>226</v>
      </c>
      <c r="AU763" s="153" t="s">
        <v>236</v>
      </c>
      <c r="AV763" s="12" t="s">
        <v>79</v>
      </c>
      <c r="AW763" s="12" t="s">
        <v>31</v>
      </c>
      <c r="AX763" s="12" t="s">
        <v>69</v>
      </c>
      <c r="AY763" s="153" t="s">
        <v>212</v>
      </c>
    </row>
    <row r="764" spans="2:65" s="12" customFormat="1">
      <c r="B764" s="152"/>
      <c r="D764" s="150" t="s">
        <v>226</v>
      </c>
      <c r="E764" s="153" t="s">
        <v>19</v>
      </c>
      <c r="F764" s="154" t="s">
        <v>12182</v>
      </c>
      <c r="H764" s="155">
        <v>11.83</v>
      </c>
      <c r="I764" s="156"/>
      <c r="L764" s="152"/>
      <c r="M764" s="157"/>
      <c r="T764" s="158"/>
      <c r="AT764" s="153" t="s">
        <v>226</v>
      </c>
      <c r="AU764" s="153" t="s">
        <v>236</v>
      </c>
      <c r="AV764" s="12" t="s">
        <v>79</v>
      </c>
      <c r="AW764" s="12" t="s">
        <v>31</v>
      </c>
      <c r="AX764" s="12" t="s">
        <v>69</v>
      </c>
      <c r="AY764" s="153" t="s">
        <v>212</v>
      </c>
    </row>
    <row r="765" spans="2:65" s="13" customFormat="1">
      <c r="B765" s="159"/>
      <c r="D765" s="150" t="s">
        <v>226</v>
      </c>
      <c r="E765" s="160" t="s">
        <v>19</v>
      </c>
      <c r="F765" s="161" t="s">
        <v>228</v>
      </c>
      <c r="H765" s="162">
        <v>246.92</v>
      </c>
      <c r="I765" s="163"/>
      <c r="L765" s="159"/>
      <c r="M765" s="164"/>
      <c r="T765" s="165"/>
      <c r="AT765" s="160" t="s">
        <v>226</v>
      </c>
      <c r="AU765" s="160" t="s">
        <v>236</v>
      </c>
      <c r="AV765" s="13" t="s">
        <v>229</v>
      </c>
      <c r="AW765" s="13" t="s">
        <v>31</v>
      </c>
      <c r="AX765" s="13" t="s">
        <v>77</v>
      </c>
      <c r="AY765" s="160" t="s">
        <v>212</v>
      </c>
    </row>
    <row r="766" spans="2:65" s="1" customFormat="1" ht="16.5" customHeight="1">
      <c r="B766" s="34"/>
      <c r="C766" s="186" t="s">
        <v>882</v>
      </c>
      <c r="D766" s="200" t="s">
        <v>3107</v>
      </c>
      <c r="E766" s="187" t="s">
        <v>12183</v>
      </c>
      <c r="F766" s="188" t="s">
        <v>12184</v>
      </c>
      <c r="G766" s="189" t="s">
        <v>536</v>
      </c>
      <c r="H766" s="190">
        <v>328.57</v>
      </c>
      <c r="I766" s="191"/>
      <c r="J766" s="192">
        <f>ROUND(I766*H766,2)</f>
        <v>0</v>
      </c>
      <c r="K766" s="188" t="s">
        <v>5488</v>
      </c>
      <c r="L766" s="193"/>
      <c r="M766" s="194" t="s">
        <v>19</v>
      </c>
      <c r="N766" s="195" t="s">
        <v>40</v>
      </c>
      <c r="P766" s="142">
        <f>O766*H766</f>
        <v>0</v>
      </c>
      <c r="Q766" s="142">
        <v>1.1999999999999999E-3</v>
      </c>
      <c r="R766" s="142">
        <f>Q766*H766</f>
        <v>0.39428399999999997</v>
      </c>
      <c r="S766" s="142">
        <v>0</v>
      </c>
      <c r="T766" s="143">
        <f>S766*H766</f>
        <v>0</v>
      </c>
      <c r="AR766" s="144" t="s">
        <v>631</v>
      </c>
      <c r="AT766" s="144" t="s">
        <v>3107</v>
      </c>
      <c r="AU766" s="144" t="s">
        <v>236</v>
      </c>
      <c r="AY766" s="19" t="s">
        <v>212</v>
      </c>
      <c r="BE766" s="145">
        <f>IF(N766="základní",J766,0)</f>
        <v>0</v>
      </c>
      <c r="BF766" s="145">
        <f>IF(N766="snížená",J766,0)</f>
        <v>0</v>
      </c>
      <c r="BG766" s="145">
        <f>IF(N766="zákl. přenesená",J766,0)</f>
        <v>0</v>
      </c>
      <c r="BH766" s="145">
        <f>IF(N766="sníž. přenesená",J766,0)</f>
        <v>0</v>
      </c>
      <c r="BI766" s="145">
        <f>IF(N766="nulová",J766,0)</f>
        <v>0</v>
      </c>
      <c r="BJ766" s="19" t="s">
        <v>77</v>
      </c>
      <c r="BK766" s="145">
        <f>ROUND(I766*H766,2)</f>
        <v>0</v>
      </c>
      <c r="BL766" s="19" t="s">
        <v>316</v>
      </c>
      <c r="BM766" s="144" t="s">
        <v>12185</v>
      </c>
    </row>
    <row r="767" spans="2:65" s="14" customFormat="1">
      <c r="B767" s="170"/>
      <c r="D767" s="150" t="s">
        <v>226</v>
      </c>
      <c r="E767" s="171" t="s">
        <v>19</v>
      </c>
      <c r="F767" s="172" t="s">
        <v>11860</v>
      </c>
      <c r="H767" s="171" t="s">
        <v>19</v>
      </c>
      <c r="I767" s="173"/>
      <c r="L767" s="170"/>
      <c r="M767" s="174"/>
      <c r="T767" s="175"/>
      <c r="AT767" s="171" t="s">
        <v>226</v>
      </c>
      <c r="AU767" s="171" t="s">
        <v>236</v>
      </c>
      <c r="AV767" s="14" t="s">
        <v>77</v>
      </c>
      <c r="AW767" s="14" t="s">
        <v>31</v>
      </c>
      <c r="AX767" s="14" t="s">
        <v>69</v>
      </c>
      <c r="AY767" s="171" t="s">
        <v>212</v>
      </c>
    </row>
    <row r="768" spans="2:65" s="14" customFormat="1">
      <c r="B768" s="170"/>
      <c r="D768" s="150" t="s">
        <v>226</v>
      </c>
      <c r="E768" s="171" t="s">
        <v>19</v>
      </c>
      <c r="F768" s="172" t="s">
        <v>11861</v>
      </c>
      <c r="H768" s="171" t="s">
        <v>19</v>
      </c>
      <c r="I768" s="173"/>
      <c r="L768" s="170"/>
      <c r="M768" s="174"/>
      <c r="T768" s="175"/>
      <c r="AT768" s="171" t="s">
        <v>226</v>
      </c>
      <c r="AU768" s="171" t="s">
        <v>236</v>
      </c>
      <c r="AV768" s="14" t="s">
        <v>77</v>
      </c>
      <c r="AW768" s="14" t="s">
        <v>31</v>
      </c>
      <c r="AX768" s="14" t="s">
        <v>69</v>
      </c>
      <c r="AY768" s="171" t="s">
        <v>212</v>
      </c>
    </row>
    <row r="769" spans="2:65" s="12" customFormat="1">
      <c r="B769" s="152"/>
      <c r="D769" s="150" t="s">
        <v>226</v>
      </c>
      <c r="E769" s="153" t="s">
        <v>19</v>
      </c>
      <c r="F769" s="154" t="s">
        <v>12186</v>
      </c>
      <c r="H769" s="155">
        <v>39.247999999999998</v>
      </c>
      <c r="I769" s="156"/>
      <c r="L769" s="152"/>
      <c r="M769" s="157"/>
      <c r="T769" s="158"/>
      <c r="AT769" s="153" t="s">
        <v>226</v>
      </c>
      <c r="AU769" s="153" t="s">
        <v>236</v>
      </c>
      <c r="AV769" s="12" t="s">
        <v>79</v>
      </c>
      <c r="AW769" s="12" t="s">
        <v>31</v>
      </c>
      <c r="AX769" s="12" t="s">
        <v>69</v>
      </c>
      <c r="AY769" s="153" t="s">
        <v>212</v>
      </c>
    </row>
    <row r="770" spans="2:65" s="14" customFormat="1">
      <c r="B770" s="170"/>
      <c r="D770" s="150" t="s">
        <v>226</v>
      </c>
      <c r="E770" s="171" t="s">
        <v>19</v>
      </c>
      <c r="F770" s="172" t="s">
        <v>11866</v>
      </c>
      <c r="H770" s="171" t="s">
        <v>19</v>
      </c>
      <c r="I770" s="173"/>
      <c r="L770" s="170"/>
      <c r="M770" s="174"/>
      <c r="T770" s="175"/>
      <c r="AT770" s="171" t="s">
        <v>226</v>
      </c>
      <c r="AU770" s="171" t="s">
        <v>236</v>
      </c>
      <c r="AV770" s="14" t="s">
        <v>77</v>
      </c>
      <c r="AW770" s="14" t="s">
        <v>31</v>
      </c>
      <c r="AX770" s="14" t="s">
        <v>69</v>
      </c>
      <c r="AY770" s="171" t="s">
        <v>212</v>
      </c>
    </row>
    <row r="771" spans="2:65" s="12" customFormat="1">
      <c r="B771" s="152"/>
      <c r="D771" s="150" t="s">
        <v>226</v>
      </c>
      <c r="E771" s="153" t="s">
        <v>19</v>
      </c>
      <c r="F771" s="154" t="s">
        <v>12187</v>
      </c>
      <c r="H771" s="155">
        <v>16.071000000000002</v>
      </c>
      <c r="I771" s="156"/>
      <c r="L771" s="152"/>
      <c r="M771" s="157"/>
      <c r="T771" s="158"/>
      <c r="AT771" s="153" t="s">
        <v>226</v>
      </c>
      <c r="AU771" s="153" t="s">
        <v>236</v>
      </c>
      <c r="AV771" s="12" t="s">
        <v>79</v>
      </c>
      <c r="AW771" s="12" t="s">
        <v>31</v>
      </c>
      <c r="AX771" s="12" t="s">
        <v>69</v>
      </c>
      <c r="AY771" s="153" t="s">
        <v>212</v>
      </c>
    </row>
    <row r="772" spans="2:65" s="14" customFormat="1">
      <c r="B772" s="170"/>
      <c r="D772" s="150" t="s">
        <v>226</v>
      </c>
      <c r="E772" s="171" t="s">
        <v>19</v>
      </c>
      <c r="F772" s="172" t="s">
        <v>11900</v>
      </c>
      <c r="H772" s="171" t="s">
        <v>19</v>
      </c>
      <c r="I772" s="173"/>
      <c r="L772" s="170"/>
      <c r="M772" s="174"/>
      <c r="T772" s="175"/>
      <c r="AT772" s="171" t="s">
        <v>226</v>
      </c>
      <c r="AU772" s="171" t="s">
        <v>236</v>
      </c>
      <c r="AV772" s="14" t="s">
        <v>77</v>
      </c>
      <c r="AW772" s="14" t="s">
        <v>31</v>
      </c>
      <c r="AX772" s="14" t="s">
        <v>69</v>
      </c>
      <c r="AY772" s="171" t="s">
        <v>212</v>
      </c>
    </row>
    <row r="773" spans="2:65" s="12" customFormat="1">
      <c r="B773" s="152"/>
      <c r="D773" s="150" t="s">
        <v>226</v>
      </c>
      <c r="E773" s="153" t="s">
        <v>19</v>
      </c>
      <c r="F773" s="154" t="s">
        <v>12188</v>
      </c>
      <c r="H773" s="155">
        <v>37.268000000000001</v>
      </c>
      <c r="I773" s="156"/>
      <c r="L773" s="152"/>
      <c r="M773" s="157"/>
      <c r="T773" s="158"/>
      <c r="AT773" s="153" t="s">
        <v>226</v>
      </c>
      <c r="AU773" s="153" t="s">
        <v>236</v>
      </c>
      <c r="AV773" s="12" t="s">
        <v>79</v>
      </c>
      <c r="AW773" s="12" t="s">
        <v>31</v>
      </c>
      <c r="AX773" s="12" t="s">
        <v>69</v>
      </c>
      <c r="AY773" s="153" t="s">
        <v>212</v>
      </c>
    </row>
    <row r="774" spans="2:65" s="14" customFormat="1">
      <c r="B774" s="170"/>
      <c r="D774" s="150" t="s">
        <v>226</v>
      </c>
      <c r="E774" s="171" t="s">
        <v>19</v>
      </c>
      <c r="F774" s="172" t="s">
        <v>11872</v>
      </c>
      <c r="H774" s="171" t="s">
        <v>19</v>
      </c>
      <c r="I774" s="173"/>
      <c r="L774" s="170"/>
      <c r="M774" s="174"/>
      <c r="T774" s="175"/>
      <c r="AT774" s="171" t="s">
        <v>226</v>
      </c>
      <c r="AU774" s="171" t="s">
        <v>236</v>
      </c>
      <c r="AV774" s="14" t="s">
        <v>77</v>
      </c>
      <c r="AW774" s="14" t="s">
        <v>31</v>
      </c>
      <c r="AX774" s="14" t="s">
        <v>69</v>
      </c>
      <c r="AY774" s="171" t="s">
        <v>212</v>
      </c>
    </row>
    <row r="775" spans="2:65" s="12" customFormat="1">
      <c r="B775" s="152"/>
      <c r="D775" s="150" t="s">
        <v>226</v>
      </c>
      <c r="E775" s="153" t="s">
        <v>19</v>
      </c>
      <c r="F775" s="154" t="s">
        <v>12189</v>
      </c>
      <c r="H775" s="155">
        <v>75.459999999999994</v>
      </c>
      <c r="I775" s="156"/>
      <c r="L775" s="152"/>
      <c r="M775" s="157"/>
      <c r="T775" s="158"/>
      <c r="AT775" s="153" t="s">
        <v>226</v>
      </c>
      <c r="AU775" s="153" t="s">
        <v>236</v>
      </c>
      <c r="AV775" s="12" t="s">
        <v>79</v>
      </c>
      <c r="AW775" s="12" t="s">
        <v>31</v>
      </c>
      <c r="AX775" s="12" t="s">
        <v>69</v>
      </c>
      <c r="AY775" s="153" t="s">
        <v>212</v>
      </c>
    </row>
    <row r="776" spans="2:65" s="14" customFormat="1">
      <c r="B776" s="170"/>
      <c r="D776" s="150" t="s">
        <v>226</v>
      </c>
      <c r="E776" s="171" t="s">
        <v>19</v>
      </c>
      <c r="F776" s="172" t="s">
        <v>11877</v>
      </c>
      <c r="H776" s="171" t="s">
        <v>19</v>
      </c>
      <c r="I776" s="173"/>
      <c r="L776" s="170"/>
      <c r="M776" s="174"/>
      <c r="T776" s="175"/>
      <c r="AT776" s="171" t="s">
        <v>226</v>
      </c>
      <c r="AU776" s="171" t="s">
        <v>236</v>
      </c>
      <c r="AV776" s="14" t="s">
        <v>77</v>
      </c>
      <c r="AW776" s="14" t="s">
        <v>31</v>
      </c>
      <c r="AX776" s="14" t="s">
        <v>69</v>
      </c>
      <c r="AY776" s="171" t="s">
        <v>212</v>
      </c>
    </row>
    <row r="777" spans="2:65" s="12" customFormat="1">
      <c r="B777" s="152"/>
      <c r="D777" s="150" t="s">
        <v>226</v>
      </c>
      <c r="E777" s="153" t="s">
        <v>19</v>
      </c>
      <c r="F777" s="154" t="s">
        <v>12190</v>
      </c>
      <c r="H777" s="155">
        <v>58.003</v>
      </c>
      <c r="I777" s="156"/>
      <c r="L777" s="152"/>
      <c r="M777" s="157"/>
      <c r="T777" s="158"/>
      <c r="AT777" s="153" t="s">
        <v>226</v>
      </c>
      <c r="AU777" s="153" t="s">
        <v>236</v>
      </c>
      <c r="AV777" s="12" t="s">
        <v>79</v>
      </c>
      <c r="AW777" s="12" t="s">
        <v>31</v>
      </c>
      <c r="AX777" s="12" t="s">
        <v>69</v>
      </c>
      <c r="AY777" s="153" t="s">
        <v>212</v>
      </c>
    </row>
    <row r="778" spans="2:65" s="14" customFormat="1">
      <c r="B778" s="170"/>
      <c r="D778" s="150" t="s">
        <v>226</v>
      </c>
      <c r="E778" s="171" t="s">
        <v>19</v>
      </c>
      <c r="F778" s="172" t="s">
        <v>11883</v>
      </c>
      <c r="H778" s="171" t="s">
        <v>19</v>
      </c>
      <c r="I778" s="173"/>
      <c r="L778" s="170"/>
      <c r="M778" s="174"/>
      <c r="T778" s="175"/>
      <c r="AT778" s="171" t="s">
        <v>226</v>
      </c>
      <c r="AU778" s="171" t="s">
        <v>236</v>
      </c>
      <c r="AV778" s="14" t="s">
        <v>77</v>
      </c>
      <c r="AW778" s="14" t="s">
        <v>31</v>
      </c>
      <c r="AX778" s="14" t="s">
        <v>69</v>
      </c>
      <c r="AY778" s="171" t="s">
        <v>212</v>
      </c>
    </row>
    <row r="779" spans="2:65" s="12" customFormat="1">
      <c r="B779" s="152"/>
      <c r="D779" s="150" t="s">
        <v>226</v>
      </c>
      <c r="E779" s="153" t="s">
        <v>19</v>
      </c>
      <c r="F779" s="154" t="s">
        <v>12191</v>
      </c>
      <c r="H779" s="155">
        <v>56.418999999999997</v>
      </c>
      <c r="I779" s="156"/>
      <c r="L779" s="152"/>
      <c r="M779" s="157"/>
      <c r="T779" s="158"/>
      <c r="AT779" s="153" t="s">
        <v>226</v>
      </c>
      <c r="AU779" s="153" t="s">
        <v>236</v>
      </c>
      <c r="AV779" s="12" t="s">
        <v>79</v>
      </c>
      <c r="AW779" s="12" t="s">
        <v>31</v>
      </c>
      <c r="AX779" s="12" t="s">
        <v>69</v>
      </c>
      <c r="AY779" s="153" t="s">
        <v>212</v>
      </c>
    </row>
    <row r="780" spans="2:65" s="14" customFormat="1">
      <c r="B780" s="170"/>
      <c r="D780" s="150" t="s">
        <v>226</v>
      </c>
      <c r="E780" s="171" t="s">
        <v>19</v>
      </c>
      <c r="F780" s="172" t="s">
        <v>11886</v>
      </c>
      <c r="H780" s="171" t="s">
        <v>19</v>
      </c>
      <c r="I780" s="173"/>
      <c r="L780" s="170"/>
      <c r="M780" s="174"/>
      <c r="T780" s="175"/>
      <c r="AT780" s="171" t="s">
        <v>226</v>
      </c>
      <c r="AU780" s="171" t="s">
        <v>236</v>
      </c>
      <c r="AV780" s="14" t="s">
        <v>77</v>
      </c>
      <c r="AW780" s="14" t="s">
        <v>31</v>
      </c>
      <c r="AX780" s="14" t="s">
        <v>69</v>
      </c>
      <c r="AY780" s="171" t="s">
        <v>212</v>
      </c>
    </row>
    <row r="781" spans="2:65" s="12" customFormat="1">
      <c r="B781" s="152"/>
      <c r="D781" s="150" t="s">
        <v>226</v>
      </c>
      <c r="E781" s="153" t="s">
        <v>19</v>
      </c>
      <c r="F781" s="154" t="s">
        <v>12192</v>
      </c>
      <c r="H781" s="155">
        <v>46.100999999999999</v>
      </c>
      <c r="I781" s="156"/>
      <c r="L781" s="152"/>
      <c r="M781" s="157"/>
      <c r="T781" s="158"/>
      <c r="AT781" s="153" t="s">
        <v>226</v>
      </c>
      <c r="AU781" s="153" t="s">
        <v>236</v>
      </c>
      <c r="AV781" s="12" t="s">
        <v>79</v>
      </c>
      <c r="AW781" s="12" t="s">
        <v>31</v>
      </c>
      <c r="AX781" s="12" t="s">
        <v>69</v>
      </c>
      <c r="AY781" s="153" t="s">
        <v>212</v>
      </c>
    </row>
    <row r="782" spans="2:65" s="13" customFormat="1">
      <c r="B782" s="159"/>
      <c r="D782" s="150" t="s">
        <v>226</v>
      </c>
      <c r="E782" s="160" t="s">
        <v>19</v>
      </c>
      <c r="F782" s="161" t="s">
        <v>228</v>
      </c>
      <c r="H782" s="162">
        <v>328.57</v>
      </c>
      <c r="I782" s="163"/>
      <c r="L782" s="159"/>
      <c r="M782" s="164"/>
      <c r="T782" s="165"/>
      <c r="AT782" s="160" t="s">
        <v>226</v>
      </c>
      <c r="AU782" s="160" t="s">
        <v>236</v>
      </c>
      <c r="AV782" s="13" t="s">
        <v>229</v>
      </c>
      <c r="AW782" s="13" t="s">
        <v>31</v>
      </c>
      <c r="AX782" s="13" t="s">
        <v>77</v>
      </c>
      <c r="AY782" s="160" t="s">
        <v>212</v>
      </c>
    </row>
    <row r="783" spans="2:65" s="1" customFormat="1" ht="16.5" customHeight="1">
      <c r="B783" s="34"/>
      <c r="C783" s="186" t="s">
        <v>12193</v>
      </c>
      <c r="D783" s="200" t="s">
        <v>3107</v>
      </c>
      <c r="E783" s="187" t="s">
        <v>12194</v>
      </c>
      <c r="F783" s="188" t="s">
        <v>12195</v>
      </c>
      <c r="G783" s="189" t="s">
        <v>536</v>
      </c>
      <c r="H783" s="190">
        <v>124.45399999999999</v>
      </c>
      <c r="I783" s="191"/>
      <c r="J783" s="192">
        <f>ROUND(I783*H783,2)</f>
        <v>0</v>
      </c>
      <c r="K783" s="188" t="s">
        <v>5488</v>
      </c>
      <c r="L783" s="193"/>
      <c r="M783" s="194" t="s">
        <v>19</v>
      </c>
      <c r="N783" s="195" t="s">
        <v>40</v>
      </c>
      <c r="P783" s="142">
        <f>O783*H783</f>
        <v>0</v>
      </c>
      <c r="Q783" s="142">
        <v>1.1999999999999999E-3</v>
      </c>
      <c r="R783" s="142">
        <f>Q783*H783</f>
        <v>0.14934479999999997</v>
      </c>
      <c r="S783" s="142">
        <v>0</v>
      </c>
      <c r="T783" s="143">
        <f>S783*H783</f>
        <v>0</v>
      </c>
      <c r="AR783" s="144" t="s">
        <v>631</v>
      </c>
      <c r="AT783" s="144" t="s">
        <v>3107</v>
      </c>
      <c r="AU783" s="144" t="s">
        <v>236</v>
      </c>
      <c r="AY783" s="19" t="s">
        <v>212</v>
      </c>
      <c r="BE783" s="145">
        <f>IF(N783="základní",J783,0)</f>
        <v>0</v>
      </c>
      <c r="BF783" s="145">
        <f>IF(N783="snížená",J783,0)</f>
        <v>0</v>
      </c>
      <c r="BG783" s="145">
        <f>IF(N783="zákl. přenesená",J783,0)</f>
        <v>0</v>
      </c>
      <c r="BH783" s="145">
        <f>IF(N783="sníž. přenesená",J783,0)</f>
        <v>0</v>
      </c>
      <c r="BI783" s="145">
        <f>IF(N783="nulová",J783,0)</f>
        <v>0</v>
      </c>
      <c r="BJ783" s="19" t="s">
        <v>77</v>
      </c>
      <c r="BK783" s="145">
        <f>ROUND(I783*H783,2)</f>
        <v>0</v>
      </c>
      <c r="BL783" s="19" t="s">
        <v>316</v>
      </c>
      <c r="BM783" s="144" t="s">
        <v>12196</v>
      </c>
    </row>
    <row r="784" spans="2:65" s="14" customFormat="1">
      <c r="B784" s="170"/>
      <c r="D784" s="150" t="s">
        <v>226</v>
      </c>
      <c r="E784" s="171" t="s">
        <v>19</v>
      </c>
      <c r="F784" s="172" t="s">
        <v>11860</v>
      </c>
      <c r="H784" s="171" t="s">
        <v>19</v>
      </c>
      <c r="I784" s="173"/>
      <c r="L784" s="170"/>
      <c r="M784" s="174"/>
      <c r="T784" s="175"/>
      <c r="AT784" s="171" t="s">
        <v>226</v>
      </c>
      <c r="AU784" s="171" t="s">
        <v>236</v>
      </c>
      <c r="AV784" s="14" t="s">
        <v>77</v>
      </c>
      <c r="AW784" s="14" t="s">
        <v>31</v>
      </c>
      <c r="AX784" s="14" t="s">
        <v>69</v>
      </c>
      <c r="AY784" s="171" t="s">
        <v>212</v>
      </c>
    </row>
    <row r="785" spans="2:65" s="14" customFormat="1">
      <c r="B785" s="170"/>
      <c r="D785" s="150" t="s">
        <v>226</v>
      </c>
      <c r="E785" s="171" t="s">
        <v>19</v>
      </c>
      <c r="F785" s="172" t="s">
        <v>11861</v>
      </c>
      <c r="H785" s="171" t="s">
        <v>19</v>
      </c>
      <c r="I785" s="173"/>
      <c r="L785" s="170"/>
      <c r="M785" s="174"/>
      <c r="T785" s="175"/>
      <c r="AT785" s="171" t="s">
        <v>226</v>
      </c>
      <c r="AU785" s="171" t="s">
        <v>236</v>
      </c>
      <c r="AV785" s="14" t="s">
        <v>77</v>
      </c>
      <c r="AW785" s="14" t="s">
        <v>31</v>
      </c>
      <c r="AX785" s="14" t="s">
        <v>69</v>
      </c>
      <c r="AY785" s="171" t="s">
        <v>212</v>
      </c>
    </row>
    <row r="786" spans="2:65" s="12" customFormat="1">
      <c r="B786" s="152"/>
      <c r="D786" s="150" t="s">
        <v>226</v>
      </c>
      <c r="E786" s="153" t="s">
        <v>19</v>
      </c>
      <c r="F786" s="154" t="s">
        <v>12197</v>
      </c>
      <c r="H786" s="155">
        <v>2.706</v>
      </c>
      <c r="I786" s="156"/>
      <c r="L786" s="152"/>
      <c r="M786" s="157"/>
      <c r="T786" s="158"/>
      <c r="AT786" s="153" t="s">
        <v>226</v>
      </c>
      <c r="AU786" s="153" t="s">
        <v>236</v>
      </c>
      <c r="AV786" s="12" t="s">
        <v>79</v>
      </c>
      <c r="AW786" s="12" t="s">
        <v>31</v>
      </c>
      <c r="AX786" s="12" t="s">
        <v>69</v>
      </c>
      <c r="AY786" s="153" t="s">
        <v>212</v>
      </c>
    </row>
    <row r="787" spans="2:65" s="14" customFormat="1">
      <c r="B787" s="170"/>
      <c r="D787" s="150" t="s">
        <v>226</v>
      </c>
      <c r="E787" s="171" t="s">
        <v>19</v>
      </c>
      <c r="F787" s="172" t="s">
        <v>11872</v>
      </c>
      <c r="H787" s="171" t="s">
        <v>19</v>
      </c>
      <c r="I787" s="173"/>
      <c r="L787" s="170"/>
      <c r="M787" s="174"/>
      <c r="T787" s="175"/>
      <c r="AT787" s="171" t="s">
        <v>226</v>
      </c>
      <c r="AU787" s="171" t="s">
        <v>236</v>
      </c>
      <c r="AV787" s="14" t="s">
        <v>77</v>
      </c>
      <c r="AW787" s="14" t="s">
        <v>31</v>
      </c>
      <c r="AX787" s="14" t="s">
        <v>69</v>
      </c>
      <c r="AY787" s="171" t="s">
        <v>212</v>
      </c>
    </row>
    <row r="788" spans="2:65" s="12" customFormat="1">
      <c r="B788" s="152"/>
      <c r="D788" s="150" t="s">
        <v>226</v>
      </c>
      <c r="E788" s="153" t="s">
        <v>19</v>
      </c>
      <c r="F788" s="154" t="s">
        <v>12198</v>
      </c>
      <c r="H788" s="155">
        <v>23.199000000000002</v>
      </c>
      <c r="I788" s="156"/>
      <c r="L788" s="152"/>
      <c r="M788" s="157"/>
      <c r="T788" s="158"/>
      <c r="AT788" s="153" t="s">
        <v>226</v>
      </c>
      <c r="AU788" s="153" t="s">
        <v>236</v>
      </c>
      <c r="AV788" s="12" t="s">
        <v>79</v>
      </c>
      <c r="AW788" s="12" t="s">
        <v>31</v>
      </c>
      <c r="AX788" s="12" t="s">
        <v>69</v>
      </c>
      <c r="AY788" s="153" t="s">
        <v>212</v>
      </c>
    </row>
    <row r="789" spans="2:65" s="14" customFormat="1">
      <c r="B789" s="170"/>
      <c r="D789" s="150" t="s">
        <v>226</v>
      </c>
      <c r="E789" s="171" t="s">
        <v>19</v>
      </c>
      <c r="F789" s="172" t="s">
        <v>11877</v>
      </c>
      <c r="H789" s="171" t="s">
        <v>19</v>
      </c>
      <c r="I789" s="173"/>
      <c r="L789" s="170"/>
      <c r="M789" s="174"/>
      <c r="T789" s="175"/>
      <c r="AT789" s="171" t="s">
        <v>226</v>
      </c>
      <c r="AU789" s="171" t="s">
        <v>236</v>
      </c>
      <c r="AV789" s="14" t="s">
        <v>77</v>
      </c>
      <c r="AW789" s="14" t="s">
        <v>31</v>
      </c>
      <c r="AX789" s="14" t="s">
        <v>69</v>
      </c>
      <c r="AY789" s="171" t="s">
        <v>212</v>
      </c>
    </row>
    <row r="790" spans="2:65" s="12" customFormat="1">
      <c r="B790" s="152"/>
      <c r="D790" s="150" t="s">
        <v>226</v>
      </c>
      <c r="E790" s="153" t="s">
        <v>19</v>
      </c>
      <c r="F790" s="154" t="s">
        <v>12199</v>
      </c>
      <c r="H790" s="155">
        <v>73.381</v>
      </c>
      <c r="I790" s="156"/>
      <c r="L790" s="152"/>
      <c r="M790" s="157"/>
      <c r="T790" s="158"/>
      <c r="AT790" s="153" t="s">
        <v>226</v>
      </c>
      <c r="AU790" s="153" t="s">
        <v>236</v>
      </c>
      <c r="AV790" s="12" t="s">
        <v>79</v>
      </c>
      <c r="AW790" s="12" t="s">
        <v>31</v>
      </c>
      <c r="AX790" s="12" t="s">
        <v>69</v>
      </c>
      <c r="AY790" s="153" t="s">
        <v>212</v>
      </c>
    </row>
    <row r="791" spans="2:65" s="14" customFormat="1">
      <c r="B791" s="170"/>
      <c r="D791" s="150" t="s">
        <v>226</v>
      </c>
      <c r="E791" s="171" t="s">
        <v>19</v>
      </c>
      <c r="F791" s="172" t="s">
        <v>11883</v>
      </c>
      <c r="H791" s="171" t="s">
        <v>19</v>
      </c>
      <c r="I791" s="173"/>
      <c r="L791" s="170"/>
      <c r="M791" s="174"/>
      <c r="T791" s="175"/>
      <c r="AT791" s="171" t="s">
        <v>226</v>
      </c>
      <c r="AU791" s="171" t="s">
        <v>236</v>
      </c>
      <c r="AV791" s="14" t="s">
        <v>77</v>
      </c>
      <c r="AW791" s="14" t="s">
        <v>31</v>
      </c>
      <c r="AX791" s="14" t="s">
        <v>69</v>
      </c>
      <c r="AY791" s="171" t="s">
        <v>212</v>
      </c>
    </row>
    <row r="792" spans="2:65" s="12" customFormat="1">
      <c r="B792" s="152"/>
      <c r="D792" s="150" t="s">
        <v>226</v>
      </c>
      <c r="E792" s="153" t="s">
        <v>19</v>
      </c>
      <c r="F792" s="154" t="s">
        <v>12200</v>
      </c>
      <c r="H792" s="155">
        <v>25.167999999999999</v>
      </c>
      <c r="I792" s="156"/>
      <c r="L792" s="152"/>
      <c r="M792" s="157"/>
      <c r="T792" s="158"/>
      <c r="AT792" s="153" t="s">
        <v>226</v>
      </c>
      <c r="AU792" s="153" t="s">
        <v>236</v>
      </c>
      <c r="AV792" s="12" t="s">
        <v>79</v>
      </c>
      <c r="AW792" s="12" t="s">
        <v>31</v>
      </c>
      <c r="AX792" s="12" t="s">
        <v>69</v>
      </c>
      <c r="AY792" s="153" t="s">
        <v>212</v>
      </c>
    </row>
    <row r="793" spans="2:65" s="13" customFormat="1">
      <c r="B793" s="159"/>
      <c r="D793" s="150" t="s">
        <v>226</v>
      </c>
      <c r="E793" s="160" t="s">
        <v>19</v>
      </c>
      <c r="F793" s="161" t="s">
        <v>228</v>
      </c>
      <c r="H793" s="162">
        <v>124.45399999999999</v>
      </c>
      <c r="I793" s="163"/>
      <c r="L793" s="159"/>
      <c r="M793" s="164"/>
      <c r="T793" s="165"/>
      <c r="AT793" s="160" t="s">
        <v>226</v>
      </c>
      <c r="AU793" s="160" t="s">
        <v>236</v>
      </c>
      <c r="AV793" s="13" t="s">
        <v>229</v>
      </c>
      <c r="AW793" s="13" t="s">
        <v>31</v>
      </c>
      <c r="AX793" s="13" t="s">
        <v>77</v>
      </c>
      <c r="AY793" s="160" t="s">
        <v>212</v>
      </c>
    </row>
    <row r="794" spans="2:65" s="1" customFormat="1" ht="16.5" customHeight="1">
      <c r="B794" s="34"/>
      <c r="C794" s="186" t="s">
        <v>888</v>
      </c>
      <c r="D794" s="200" t="s">
        <v>3107</v>
      </c>
      <c r="E794" s="187" t="s">
        <v>12201</v>
      </c>
      <c r="F794" s="188" t="s">
        <v>12202</v>
      </c>
      <c r="G794" s="189" t="s">
        <v>536</v>
      </c>
      <c r="H794" s="190">
        <v>114.928</v>
      </c>
      <c r="I794" s="191"/>
      <c r="J794" s="192">
        <f>ROUND(I794*H794,2)</f>
        <v>0</v>
      </c>
      <c r="K794" s="188" t="s">
        <v>5488</v>
      </c>
      <c r="L794" s="193"/>
      <c r="M794" s="194" t="s">
        <v>19</v>
      </c>
      <c r="N794" s="195" t="s">
        <v>40</v>
      </c>
      <c r="P794" s="142">
        <f>O794*H794</f>
        <v>0</v>
      </c>
      <c r="Q794" s="142">
        <v>1.1999999999999999E-3</v>
      </c>
      <c r="R794" s="142">
        <f>Q794*H794</f>
        <v>0.1379136</v>
      </c>
      <c r="S794" s="142">
        <v>0</v>
      </c>
      <c r="T794" s="143">
        <f>S794*H794</f>
        <v>0</v>
      </c>
      <c r="AR794" s="144" t="s">
        <v>631</v>
      </c>
      <c r="AT794" s="144" t="s">
        <v>3107</v>
      </c>
      <c r="AU794" s="144" t="s">
        <v>236</v>
      </c>
      <c r="AY794" s="19" t="s">
        <v>212</v>
      </c>
      <c r="BE794" s="145">
        <f>IF(N794="základní",J794,0)</f>
        <v>0</v>
      </c>
      <c r="BF794" s="145">
        <f>IF(N794="snížená",J794,0)</f>
        <v>0</v>
      </c>
      <c r="BG794" s="145">
        <f>IF(N794="zákl. přenesená",J794,0)</f>
        <v>0</v>
      </c>
      <c r="BH794" s="145">
        <f>IF(N794="sníž. přenesená",J794,0)</f>
        <v>0</v>
      </c>
      <c r="BI794" s="145">
        <f>IF(N794="nulová",J794,0)</f>
        <v>0</v>
      </c>
      <c r="BJ794" s="19" t="s">
        <v>77</v>
      </c>
      <c r="BK794" s="145">
        <f>ROUND(I794*H794,2)</f>
        <v>0</v>
      </c>
      <c r="BL794" s="19" t="s">
        <v>316</v>
      </c>
      <c r="BM794" s="144" t="s">
        <v>12203</v>
      </c>
    </row>
    <row r="795" spans="2:65" s="14" customFormat="1">
      <c r="B795" s="170"/>
      <c r="D795" s="150" t="s">
        <v>226</v>
      </c>
      <c r="E795" s="171" t="s">
        <v>19</v>
      </c>
      <c r="F795" s="172" t="s">
        <v>11860</v>
      </c>
      <c r="H795" s="171" t="s">
        <v>19</v>
      </c>
      <c r="I795" s="173"/>
      <c r="L795" s="170"/>
      <c r="M795" s="174"/>
      <c r="T795" s="175"/>
      <c r="AT795" s="171" t="s">
        <v>226</v>
      </c>
      <c r="AU795" s="171" t="s">
        <v>236</v>
      </c>
      <c r="AV795" s="14" t="s">
        <v>77</v>
      </c>
      <c r="AW795" s="14" t="s">
        <v>31</v>
      </c>
      <c r="AX795" s="14" t="s">
        <v>69</v>
      </c>
      <c r="AY795" s="171" t="s">
        <v>212</v>
      </c>
    </row>
    <row r="796" spans="2:65" s="14" customFormat="1">
      <c r="B796" s="170"/>
      <c r="D796" s="150" t="s">
        <v>226</v>
      </c>
      <c r="E796" s="171" t="s">
        <v>19</v>
      </c>
      <c r="F796" s="172" t="s">
        <v>11866</v>
      </c>
      <c r="H796" s="171" t="s">
        <v>19</v>
      </c>
      <c r="I796" s="173"/>
      <c r="L796" s="170"/>
      <c r="M796" s="174"/>
      <c r="T796" s="175"/>
      <c r="AT796" s="171" t="s">
        <v>226</v>
      </c>
      <c r="AU796" s="171" t="s">
        <v>236</v>
      </c>
      <c r="AV796" s="14" t="s">
        <v>77</v>
      </c>
      <c r="AW796" s="14" t="s">
        <v>31</v>
      </c>
      <c r="AX796" s="14" t="s">
        <v>69</v>
      </c>
      <c r="AY796" s="171" t="s">
        <v>212</v>
      </c>
    </row>
    <row r="797" spans="2:65" s="12" customFormat="1">
      <c r="B797" s="152"/>
      <c r="D797" s="150" t="s">
        <v>226</v>
      </c>
      <c r="E797" s="153" t="s">
        <v>19</v>
      </c>
      <c r="F797" s="154" t="s">
        <v>12204</v>
      </c>
      <c r="H797" s="155">
        <v>6.8090000000000002</v>
      </c>
      <c r="I797" s="156"/>
      <c r="L797" s="152"/>
      <c r="M797" s="157"/>
      <c r="T797" s="158"/>
      <c r="AT797" s="153" t="s">
        <v>226</v>
      </c>
      <c r="AU797" s="153" t="s">
        <v>236</v>
      </c>
      <c r="AV797" s="12" t="s">
        <v>79</v>
      </c>
      <c r="AW797" s="12" t="s">
        <v>31</v>
      </c>
      <c r="AX797" s="12" t="s">
        <v>69</v>
      </c>
      <c r="AY797" s="153" t="s">
        <v>212</v>
      </c>
    </row>
    <row r="798" spans="2:65" s="14" customFormat="1">
      <c r="B798" s="170"/>
      <c r="D798" s="150" t="s">
        <v>226</v>
      </c>
      <c r="E798" s="171" t="s">
        <v>19</v>
      </c>
      <c r="F798" s="172" t="s">
        <v>11900</v>
      </c>
      <c r="H798" s="171" t="s">
        <v>19</v>
      </c>
      <c r="I798" s="173"/>
      <c r="L798" s="170"/>
      <c r="M798" s="174"/>
      <c r="T798" s="175"/>
      <c r="AT798" s="171" t="s">
        <v>226</v>
      </c>
      <c r="AU798" s="171" t="s">
        <v>236</v>
      </c>
      <c r="AV798" s="14" t="s">
        <v>77</v>
      </c>
      <c r="AW798" s="14" t="s">
        <v>31</v>
      </c>
      <c r="AX798" s="14" t="s">
        <v>69</v>
      </c>
      <c r="AY798" s="171" t="s">
        <v>212</v>
      </c>
    </row>
    <row r="799" spans="2:65" s="12" customFormat="1">
      <c r="B799" s="152"/>
      <c r="D799" s="150" t="s">
        <v>226</v>
      </c>
      <c r="E799" s="153" t="s">
        <v>19</v>
      </c>
      <c r="F799" s="154" t="s">
        <v>12205</v>
      </c>
      <c r="H799" s="155">
        <v>4.95</v>
      </c>
      <c r="I799" s="156"/>
      <c r="L799" s="152"/>
      <c r="M799" s="157"/>
      <c r="T799" s="158"/>
      <c r="AT799" s="153" t="s">
        <v>226</v>
      </c>
      <c r="AU799" s="153" t="s">
        <v>236</v>
      </c>
      <c r="AV799" s="12" t="s">
        <v>79</v>
      </c>
      <c r="AW799" s="12" t="s">
        <v>31</v>
      </c>
      <c r="AX799" s="12" t="s">
        <v>69</v>
      </c>
      <c r="AY799" s="153" t="s">
        <v>212</v>
      </c>
    </row>
    <row r="800" spans="2:65" s="14" customFormat="1">
      <c r="B800" s="170"/>
      <c r="D800" s="150" t="s">
        <v>226</v>
      </c>
      <c r="E800" s="171" t="s">
        <v>19</v>
      </c>
      <c r="F800" s="172" t="s">
        <v>11872</v>
      </c>
      <c r="H800" s="171" t="s">
        <v>19</v>
      </c>
      <c r="I800" s="173"/>
      <c r="L800" s="170"/>
      <c r="M800" s="174"/>
      <c r="T800" s="175"/>
      <c r="AT800" s="171" t="s">
        <v>226</v>
      </c>
      <c r="AU800" s="171" t="s">
        <v>236</v>
      </c>
      <c r="AV800" s="14" t="s">
        <v>77</v>
      </c>
      <c r="AW800" s="14" t="s">
        <v>31</v>
      </c>
      <c r="AX800" s="14" t="s">
        <v>69</v>
      </c>
      <c r="AY800" s="171" t="s">
        <v>212</v>
      </c>
    </row>
    <row r="801" spans="2:65" s="12" customFormat="1">
      <c r="B801" s="152"/>
      <c r="D801" s="150" t="s">
        <v>226</v>
      </c>
      <c r="E801" s="153" t="s">
        <v>19</v>
      </c>
      <c r="F801" s="154" t="s">
        <v>12206</v>
      </c>
      <c r="H801" s="155">
        <v>35.573999999999998</v>
      </c>
      <c r="I801" s="156"/>
      <c r="L801" s="152"/>
      <c r="M801" s="157"/>
      <c r="T801" s="158"/>
      <c r="AT801" s="153" t="s">
        <v>226</v>
      </c>
      <c r="AU801" s="153" t="s">
        <v>236</v>
      </c>
      <c r="AV801" s="12" t="s">
        <v>79</v>
      </c>
      <c r="AW801" s="12" t="s">
        <v>31</v>
      </c>
      <c r="AX801" s="12" t="s">
        <v>69</v>
      </c>
      <c r="AY801" s="153" t="s">
        <v>212</v>
      </c>
    </row>
    <row r="802" spans="2:65" s="14" customFormat="1">
      <c r="B802" s="170"/>
      <c r="D802" s="150" t="s">
        <v>226</v>
      </c>
      <c r="E802" s="171" t="s">
        <v>19</v>
      </c>
      <c r="F802" s="172" t="s">
        <v>11877</v>
      </c>
      <c r="H802" s="171" t="s">
        <v>19</v>
      </c>
      <c r="I802" s="173"/>
      <c r="L802" s="170"/>
      <c r="M802" s="174"/>
      <c r="T802" s="175"/>
      <c r="AT802" s="171" t="s">
        <v>226</v>
      </c>
      <c r="AU802" s="171" t="s">
        <v>236</v>
      </c>
      <c r="AV802" s="14" t="s">
        <v>77</v>
      </c>
      <c r="AW802" s="14" t="s">
        <v>31</v>
      </c>
      <c r="AX802" s="14" t="s">
        <v>69</v>
      </c>
      <c r="AY802" s="171" t="s">
        <v>212</v>
      </c>
    </row>
    <row r="803" spans="2:65" s="12" customFormat="1">
      <c r="B803" s="152"/>
      <c r="D803" s="150" t="s">
        <v>226</v>
      </c>
      <c r="E803" s="153" t="s">
        <v>19</v>
      </c>
      <c r="F803" s="154" t="s">
        <v>12207</v>
      </c>
      <c r="H803" s="155">
        <v>31.581</v>
      </c>
      <c r="I803" s="156"/>
      <c r="L803" s="152"/>
      <c r="M803" s="157"/>
      <c r="T803" s="158"/>
      <c r="AT803" s="153" t="s">
        <v>226</v>
      </c>
      <c r="AU803" s="153" t="s">
        <v>236</v>
      </c>
      <c r="AV803" s="12" t="s">
        <v>79</v>
      </c>
      <c r="AW803" s="12" t="s">
        <v>31</v>
      </c>
      <c r="AX803" s="12" t="s">
        <v>69</v>
      </c>
      <c r="AY803" s="153" t="s">
        <v>212</v>
      </c>
    </row>
    <row r="804" spans="2:65" s="14" customFormat="1">
      <c r="B804" s="170"/>
      <c r="D804" s="150" t="s">
        <v>226</v>
      </c>
      <c r="E804" s="171" t="s">
        <v>19</v>
      </c>
      <c r="F804" s="172" t="s">
        <v>11883</v>
      </c>
      <c r="H804" s="171" t="s">
        <v>19</v>
      </c>
      <c r="I804" s="173"/>
      <c r="L804" s="170"/>
      <c r="M804" s="174"/>
      <c r="T804" s="175"/>
      <c r="AT804" s="171" t="s">
        <v>226</v>
      </c>
      <c r="AU804" s="171" t="s">
        <v>236</v>
      </c>
      <c r="AV804" s="14" t="s">
        <v>77</v>
      </c>
      <c r="AW804" s="14" t="s">
        <v>31</v>
      </c>
      <c r="AX804" s="14" t="s">
        <v>69</v>
      </c>
      <c r="AY804" s="171" t="s">
        <v>212</v>
      </c>
    </row>
    <row r="805" spans="2:65" s="12" customFormat="1">
      <c r="B805" s="152"/>
      <c r="D805" s="150" t="s">
        <v>226</v>
      </c>
      <c r="E805" s="153" t="s">
        <v>19</v>
      </c>
      <c r="F805" s="154" t="s">
        <v>12208</v>
      </c>
      <c r="H805" s="155">
        <v>31.471</v>
      </c>
      <c r="I805" s="156"/>
      <c r="L805" s="152"/>
      <c r="M805" s="157"/>
      <c r="T805" s="158"/>
      <c r="AT805" s="153" t="s">
        <v>226</v>
      </c>
      <c r="AU805" s="153" t="s">
        <v>236</v>
      </c>
      <c r="AV805" s="12" t="s">
        <v>79</v>
      </c>
      <c r="AW805" s="12" t="s">
        <v>31</v>
      </c>
      <c r="AX805" s="12" t="s">
        <v>69</v>
      </c>
      <c r="AY805" s="153" t="s">
        <v>212</v>
      </c>
    </row>
    <row r="806" spans="2:65" s="14" customFormat="1">
      <c r="B806" s="170"/>
      <c r="D806" s="150" t="s">
        <v>226</v>
      </c>
      <c r="E806" s="171" t="s">
        <v>19</v>
      </c>
      <c r="F806" s="172" t="s">
        <v>11886</v>
      </c>
      <c r="H806" s="171" t="s">
        <v>19</v>
      </c>
      <c r="I806" s="173"/>
      <c r="L806" s="170"/>
      <c r="M806" s="174"/>
      <c r="T806" s="175"/>
      <c r="AT806" s="171" t="s">
        <v>226</v>
      </c>
      <c r="AU806" s="171" t="s">
        <v>236</v>
      </c>
      <c r="AV806" s="14" t="s">
        <v>77</v>
      </c>
      <c r="AW806" s="14" t="s">
        <v>31</v>
      </c>
      <c r="AX806" s="14" t="s">
        <v>69</v>
      </c>
      <c r="AY806" s="171" t="s">
        <v>212</v>
      </c>
    </row>
    <row r="807" spans="2:65" s="12" customFormat="1">
      <c r="B807" s="152"/>
      <c r="D807" s="150" t="s">
        <v>226</v>
      </c>
      <c r="E807" s="153" t="s">
        <v>19</v>
      </c>
      <c r="F807" s="154" t="s">
        <v>12209</v>
      </c>
      <c r="H807" s="155">
        <v>4.5430000000000001</v>
      </c>
      <c r="I807" s="156"/>
      <c r="L807" s="152"/>
      <c r="M807" s="157"/>
      <c r="T807" s="158"/>
      <c r="AT807" s="153" t="s">
        <v>226</v>
      </c>
      <c r="AU807" s="153" t="s">
        <v>236</v>
      </c>
      <c r="AV807" s="12" t="s">
        <v>79</v>
      </c>
      <c r="AW807" s="12" t="s">
        <v>31</v>
      </c>
      <c r="AX807" s="12" t="s">
        <v>69</v>
      </c>
      <c r="AY807" s="153" t="s">
        <v>212</v>
      </c>
    </row>
    <row r="808" spans="2:65" s="13" customFormat="1">
      <c r="B808" s="159"/>
      <c r="D808" s="150" t="s">
        <v>226</v>
      </c>
      <c r="E808" s="160" t="s">
        <v>19</v>
      </c>
      <c r="F808" s="161" t="s">
        <v>228</v>
      </c>
      <c r="H808" s="162">
        <v>114.928</v>
      </c>
      <c r="I808" s="163"/>
      <c r="L808" s="159"/>
      <c r="M808" s="164"/>
      <c r="T808" s="165"/>
      <c r="AT808" s="160" t="s">
        <v>226</v>
      </c>
      <c r="AU808" s="160" t="s">
        <v>236</v>
      </c>
      <c r="AV808" s="13" t="s">
        <v>229</v>
      </c>
      <c r="AW808" s="13" t="s">
        <v>31</v>
      </c>
      <c r="AX808" s="13" t="s">
        <v>77</v>
      </c>
      <c r="AY808" s="160" t="s">
        <v>212</v>
      </c>
    </row>
    <row r="809" spans="2:65" s="1" customFormat="1" ht="16.5" customHeight="1">
      <c r="B809" s="34"/>
      <c r="C809" s="186" t="s">
        <v>893</v>
      </c>
      <c r="D809" s="200" t="s">
        <v>3107</v>
      </c>
      <c r="E809" s="187" t="s">
        <v>12210</v>
      </c>
      <c r="F809" s="188" t="s">
        <v>12211</v>
      </c>
      <c r="G809" s="189" t="s">
        <v>536</v>
      </c>
      <c r="H809" s="190">
        <v>22.844999999999999</v>
      </c>
      <c r="I809" s="191"/>
      <c r="J809" s="192">
        <f>ROUND(I809*H809,2)</f>
        <v>0</v>
      </c>
      <c r="K809" s="188" t="s">
        <v>5488</v>
      </c>
      <c r="L809" s="193"/>
      <c r="M809" s="194" t="s">
        <v>19</v>
      </c>
      <c r="N809" s="195" t="s">
        <v>40</v>
      </c>
      <c r="P809" s="142">
        <f>O809*H809</f>
        <v>0</v>
      </c>
      <c r="Q809" s="142">
        <v>1.1999999999999999E-3</v>
      </c>
      <c r="R809" s="142">
        <f>Q809*H809</f>
        <v>2.7413999999999997E-2</v>
      </c>
      <c r="S809" s="142">
        <v>0</v>
      </c>
      <c r="T809" s="143">
        <f>S809*H809</f>
        <v>0</v>
      </c>
      <c r="AR809" s="144" t="s">
        <v>631</v>
      </c>
      <c r="AT809" s="144" t="s">
        <v>3107</v>
      </c>
      <c r="AU809" s="144" t="s">
        <v>236</v>
      </c>
      <c r="AY809" s="19" t="s">
        <v>212</v>
      </c>
      <c r="BE809" s="145">
        <f>IF(N809="základní",J809,0)</f>
        <v>0</v>
      </c>
      <c r="BF809" s="145">
        <f>IF(N809="snížená",J809,0)</f>
        <v>0</v>
      </c>
      <c r="BG809" s="145">
        <f>IF(N809="zákl. přenesená",J809,0)</f>
        <v>0</v>
      </c>
      <c r="BH809" s="145">
        <f>IF(N809="sníž. přenesená",J809,0)</f>
        <v>0</v>
      </c>
      <c r="BI809" s="145">
        <f>IF(N809="nulová",J809,0)</f>
        <v>0</v>
      </c>
      <c r="BJ809" s="19" t="s">
        <v>77</v>
      </c>
      <c r="BK809" s="145">
        <f>ROUND(I809*H809,2)</f>
        <v>0</v>
      </c>
      <c r="BL809" s="19" t="s">
        <v>316</v>
      </c>
      <c r="BM809" s="144" t="s">
        <v>12212</v>
      </c>
    </row>
    <row r="810" spans="2:65" s="14" customFormat="1">
      <c r="B810" s="170"/>
      <c r="D810" s="150" t="s">
        <v>226</v>
      </c>
      <c r="E810" s="171" t="s">
        <v>19</v>
      </c>
      <c r="F810" s="172" t="s">
        <v>11860</v>
      </c>
      <c r="H810" s="171" t="s">
        <v>19</v>
      </c>
      <c r="I810" s="173"/>
      <c r="L810" s="170"/>
      <c r="M810" s="174"/>
      <c r="T810" s="175"/>
      <c r="AT810" s="171" t="s">
        <v>226</v>
      </c>
      <c r="AU810" s="171" t="s">
        <v>236</v>
      </c>
      <c r="AV810" s="14" t="s">
        <v>77</v>
      </c>
      <c r="AW810" s="14" t="s">
        <v>31</v>
      </c>
      <c r="AX810" s="14" t="s">
        <v>69</v>
      </c>
      <c r="AY810" s="171" t="s">
        <v>212</v>
      </c>
    </row>
    <row r="811" spans="2:65" s="14" customFormat="1">
      <c r="B811" s="170"/>
      <c r="D811" s="150" t="s">
        <v>226</v>
      </c>
      <c r="E811" s="171" t="s">
        <v>19</v>
      </c>
      <c r="F811" s="172" t="s">
        <v>11861</v>
      </c>
      <c r="H811" s="171" t="s">
        <v>19</v>
      </c>
      <c r="I811" s="173"/>
      <c r="L811" s="170"/>
      <c r="M811" s="174"/>
      <c r="T811" s="175"/>
      <c r="AT811" s="171" t="s">
        <v>226</v>
      </c>
      <c r="AU811" s="171" t="s">
        <v>236</v>
      </c>
      <c r="AV811" s="14" t="s">
        <v>77</v>
      </c>
      <c r="AW811" s="14" t="s">
        <v>31</v>
      </c>
      <c r="AX811" s="14" t="s">
        <v>69</v>
      </c>
      <c r="AY811" s="171" t="s">
        <v>212</v>
      </c>
    </row>
    <row r="812" spans="2:65" s="12" customFormat="1">
      <c r="B812" s="152"/>
      <c r="D812" s="150" t="s">
        <v>226</v>
      </c>
      <c r="E812" s="153" t="s">
        <v>19</v>
      </c>
      <c r="F812" s="154" t="s">
        <v>12213</v>
      </c>
      <c r="H812" s="155">
        <v>0.14299999999999999</v>
      </c>
      <c r="I812" s="156"/>
      <c r="L812" s="152"/>
      <c r="M812" s="157"/>
      <c r="T812" s="158"/>
      <c r="AT812" s="153" t="s">
        <v>226</v>
      </c>
      <c r="AU812" s="153" t="s">
        <v>236</v>
      </c>
      <c r="AV812" s="12" t="s">
        <v>79</v>
      </c>
      <c r="AW812" s="12" t="s">
        <v>31</v>
      </c>
      <c r="AX812" s="12" t="s">
        <v>69</v>
      </c>
      <c r="AY812" s="153" t="s">
        <v>212</v>
      </c>
    </row>
    <row r="813" spans="2:65" s="14" customFormat="1">
      <c r="B813" s="170"/>
      <c r="D813" s="150" t="s">
        <v>226</v>
      </c>
      <c r="E813" s="171" t="s">
        <v>19</v>
      </c>
      <c r="F813" s="172" t="s">
        <v>11866</v>
      </c>
      <c r="H813" s="171" t="s">
        <v>19</v>
      </c>
      <c r="I813" s="173"/>
      <c r="L813" s="170"/>
      <c r="M813" s="174"/>
      <c r="T813" s="175"/>
      <c r="AT813" s="171" t="s">
        <v>226</v>
      </c>
      <c r="AU813" s="171" t="s">
        <v>236</v>
      </c>
      <c r="AV813" s="14" t="s">
        <v>77</v>
      </c>
      <c r="AW813" s="14" t="s">
        <v>31</v>
      </c>
      <c r="AX813" s="14" t="s">
        <v>69</v>
      </c>
      <c r="AY813" s="171" t="s">
        <v>212</v>
      </c>
    </row>
    <row r="814" spans="2:65" s="12" customFormat="1">
      <c r="B814" s="152"/>
      <c r="D814" s="150" t="s">
        <v>226</v>
      </c>
      <c r="E814" s="153" t="s">
        <v>19</v>
      </c>
      <c r="F814" s="154" t="s">
        <v>12214</v>
      </c>
      <c r="H814" s="155">
        <v>0.13800000000000001</v>
      </c>
      <c r="I814" s="156"/>
      <c r="L814" s="152"/>
      <c r="M814" s="157"/>
      <c r="T814" s="158"/>
      <c r="AT814" s="153" t="s">
        <v>226</v>
      </c>
      <c r="AU814" s="153" t="s">
        <v>236</v>
      </c>
      <c r="AV814" s="12" t="s">
        <v>79</v>
      </c>
      <c r="AW814" s="12" t="s">
        <v>31</v>
      </c>
      <c r="AX814" s="12" t="s">
        <v>69</v>
      </c>
      <c r="AY814" s="153" t="s">
        <v>212</v>
      </c>
    </row>
    <row r="815" spans="2:65" s="14" customFormat="1">
      <c r="B815" s="170"/>
      <c r="D815" s="150" t="s">
        <v>226</v>
      </c>
      <c r="E815" s="171" t="s">
        <v>19</v>
      </c>
      <c r="F815" s="172" t="s">
        <v>11900</v>
      </c>
      <c r="H815" s="171" t="s">
        <v>19</v>
      </c>
      <c r="I815" s="173"/>
      <c r="L815" s="170"/>
      <c r="M815" s="174"/>
      <c r="T815" s="175"/>
      <c r="AT815" s="171" t="s">
        <v>226</v>
      </c>
      <c r="AU815" s="171" t="s">
        <v>236</v>
      </c>
      <c r="AV815" s="14" t="s">
        <v>77</v>
      </c>
      <c r="AW815" s="14" t="s">
        <v>31</v>
      </c>
      <c r="AX815" s="14" t="s">
        <v>69</v>
      </c>
      <c r="AY815" s="171" t="s">
        <v>212</v>
      </c>
    </row>
    <row r="816" spans="2:65" s="12" customFormat="1">
      <c r="B816" s="152"/>
      <c r="D816" s="150" t="s">
        <v>226</v>
      </c>
      <c r="E816" s="153" t="s">
        <v>19</v>
      </c>
      <c r="F816" s="154" t="s">
        <v>12215</v>
      </c>
      <c r="H816" s="155">
        <v>6.9000000000000006E-2</v>
      </c>
      <c r="I816" s="156"/>
      <c r="L816" s="152"/>
      <c r="M816" s="157"/>
      <c r="T816" s="158"/>
      <c r="AT816" s="153" t="s">
        <v>226</v>
      </c>
      <c r="AU816" s="153" t="s">
        <v>236</v>
      </c>
      <c r="AV816" s="12" t="s">
        <v>79</v>
      </c>
      <c r="AW816" s="12" t="s">
        <v>31</v>
      </c>
      <c r="AX816" s="12" t="s">
        <v>69</v>
      </c>
      <c r="AY816" s="153" t="s">
        <v>212</v>
      </c>
    </row>
    <row r="817" spans="2:65" s="14" customFormat="1">
      <c r="B817" s="170"/>
      <c r="D817" s="150" t="s">
        <v>226</v>
      </c>
      <c r="E817" s="171" t="s">
        <v>19</v>
      </c>
      <c r="F817" s="172" t="s">
        <v>11872</v>
      </c>
      <c r="H817" s="171" t="s">
        <v>19</v>
      </c>
      <c r="I817" s="173"/>
      <c r="L817" s="170"/>
      <c r="M817" s="174"/>
      <c r="T817" s="175"/>
      <c r="AT817" s="171" t="s">
        <v>226</v>
      </c>
      <c r="AU817" s="171" t="s">
        <v>236</v>
      </c>
      <c r="AV817" s="14" t="s">
        <v>77</v>
      </c>
      <c r="AW817" s="14" t="s">
        <v>31</v>
      </c>
      <c r="AX817" s="14" t="s">
        <v>69</v>
      </c>
      <c r="AY817" s="171" t="s">
        <v>212</v>
      </c>
    </row>
    <row r="818" spans="2:65" s="12" customFormat="1">
      <c r="B818" s="152"/>
      <c r="D818" s="150" t="s">
        <v>226</v>
      </c>
      <c r="E818" s="153" t="s">
        <v>19</v>
      </c>
      <c r="F818" s="154" t="s">
        <v>12216</v>
      </c>
      <c r="H818" s="155">
        <v>4.9610000000000003</v>
      </c>
      <c r="I818" s="156"/>
      <c r="L818" s="152"/>
      <c r="M818" s="157"/>
      <c r="T818" s="158"/>
      <c r="AT818" s="153" t="s">
        <v>226</v>
      </c>
      <c r="AU818" s="153" t="s">
        <v>236</v>
      </c>
      <c r="AV818" s="12" t="s">
        <v>79</v>
      </c>
      <c r="AW818" s="12" t="s">
        <v>31</v>
      </c>
      <c r="AX818" s="12" t="s">
        <v>69</v>
      </c>
      <c r="AY818" s="153" t="s">
        <v>212</v>
      </c>
    </row>
    <row r="819" spans="2:65" s="14" customFormat="1">
      <c r="B819" s="170"/>
      <c r="D819" s="150" t="s">
        <v>226</v>
      </c>
      <c r="E819" s="171" t="s">
        <v>19</v>
      </c>
      <c r="F819" s="172" t="s">
        <v>11877</v>
      </c>
      <c r="H819" s="171" t="s">
        <v>19</v>
      </c>
      <c r="I819" s="173"/>
      <c r="L819" s="170"/>
      <c r="M819" s="174"/>
      <c r="T819" s="175"/>
      <c r="AT819" s="171" t="s">
        <v>226</v>
      </c>
      <c r="AU819" s="171" t="s">
        <v>236</v>
      </c>
      <c r="AV819" s="14" t="s">
        <v>77</v>
      </c>
      <c r="AW819" s="14" t="s">
        <v>31</v>
      </c>
      <c r="AX819" s="14" t="s">
        <v>69</v>
      </c>
      <c r="AY819" s="171" t="s">
        <v>212</v>
      </c>
    </row>
    <row r="820" spans="2:65" s="12" customFormat="1">
      <c r="B820" s="152"/>
      <c r="D820" s="150" t="s">
        <v>226</v>
      </c>
      <c r="E820" s="153" t="s">
        <v>19</v>
      </c>
      <c r="F820" s="154" t="s">
        <v>12217</v>
      </c>
      <c r="H820" s="155">
        <v>1.353</v>
      </c>
      <c r="I820" s="156"/>
      <c r="L820" s="152"/>
      <c r="M820" s="157"/>
      <c r="T820" s="158"/>
      <c r="AT820" s="153" t="s">
        <v>226</v>
      </c>
      <c r="AU820" s="153" t="s">
        <v>236</v>
      </c>
      <c r="AV820" s="12" t="s">
        <v>79</v>
      </c>
      <c r="AW820" s="12" t="s">
        <v>31</v>
      </c>
      <c r="AX820" s="12" t="s">
        <v>69</v>
      </c>
      <c r="AY820" s="153" t="s">
        <v>212</v>
      </c>
    </row>
    <row r="821" spans="2:65" s="14" customFormat="1">
      <c r="B821" s="170"/>
      <c r="D821" s="150" t="s">
        <v>226</v>
      </c>
      <c r="E821" s="171" t="s">
        <v>19</v>
      </c>
      <c r="F821" s="172" t="s">
        <v>11883</v>
      </c>
      <c r="H821" s="171" t="s">
        <v>19</v>
      </c>
      <c r="I821" s="173"/>
      <c r="L821" s="170"/>
      <c r="M821" s="174"/>
      <c r="T821" s="175"/>
      <c r="AT821" s="171" t="s">
        <v>226</v>
      </c>
      <c r="AU821" s="171" t="s">
        <v>236</v>
      </c>
      <c r="AV821" s="14" t="s">
        <v>77</v>
      </c>
      <c r="AW821" s="14" t="s">
        <v>31</v>
      </c>
      <c r="AX821" s="14" t="s">
        <v>69</v>
      </c>
      <c r="AY821" s="171" t="s">
        <v>212</v>
      </c>
    </row>
    <row r="822" spans="2:65" s="12" customFormat="1">
      <c r="B822" s="152"/>
      <c r="D822" s="150" t="s">
        <v>226</v>
      </c>
      <c r="E822" s="153" t="s">
        <v>19</v>
      </c>
      <c r="F822" s="154" t="s">
        <v>12218</v>
      </c>
      <c r="H822" s="155">
        <v>1.0780000000000001</v>
      </c>
      <c r="I822" s="156"/>
      <c r="L822" s="152"/>
      <c r="M822" s="157"/>
      <c r="T822" s="158"/>
      <c r="AT822" s="153" t="s">
        <v>226</v>
      </c>
      <c r="AU822" s="153" t="s">
        <v>236</v>
      </c>
      <c r="AV822" s="12" t="s">
        <v>79</v>
      </c>
      <c r="AW822" s="12" t="s">
        <v>31</v>
      </c>
      <c r="AX822" s="12" t="s">
        <v>69</v>
      </c>
      <c r="AY822" s="153" t="s">
        <v>212</v>
      </c>
    </row>
    <row r="823" spans="2:65" s="14" customFormat="1">
      <c r="B823" s="170"/>
      <c r="D823" s="150" t="s">
        <v>226</v>
      </c>
      <c r="E823" s="171" t="s">
        <v>19</v>
      </c>
      <c r="F823" s="172" t="s">
        <v>11886</v>
      </c>
      <c r="H823" s="171" t="s">
        <v>19</v>
      </c>
      <c r="I823" s="173"/>
      <c r="L823" s="170"/>
      <c r="M823" s="174"/>
      <c r="T823" s="175"/>
      <c r="AT823" s="171" t="s">
        <v>226</v>
      </c>
      <c r="AU823" s="171" t="s">
        <v>236</v>
      </c>
      <c r="AV823" s="14" t="s">
        <v>77</v>
      </c>
      <c r="AW823" s="14" t="s">
        <v>31</v>
      </c>
      <c r="AX823" s="14" t="s">
        <v>69</v>
      </c>
      <c r="AY823" s="171" t="s">
        <v>212</v>
      </c>
    </row>
    <row r="824" spans="2:65" s="12" customFormat="1">
      <c r="B824" s="152"/>
      <c r="D824" s="150" t="s">
        <v>226</v>
      </c>
      <c r="E824" s="153" t="s">
        <v>19</v>
      </c>
      <c r="F824" s="154" t="s">
        <v>12219</v>
      </c>
      <c r="H824" s="155">
        <v>3.069</v>
      </c>
      <c r="I824" s="156"/>
      <c r="L824" s="152"/>
      <c r="M824" s="157"/>
      <c r="T824" s="158"/>
      <c r="AT824" s="153" t="s">
        <v>226</v>
      </c>
      <c r="AU824" s="153" t="s">
        <v>236</v>
      </c>
      <c r="AV824" s="12" t="s">
        <v>79</v>
      </c>
      <c r="AW824" s="12" t="s">
        <v>31</v>
      </c>
      <c r="AX824" s="12" t="s">
        <v>69</v>
      </c>
      <c r="AY824" s="153" t="s">
        <v>212</v>
      </c>
    </row>
    <row r="825" spans="2:65" s="14" customFormat="1">
      <c r="B825" s="170"/>
      <c r="D825" s="150" t="s">
        <v>226</v>
      </c>
      <c r="E825" s="171" t="s">
        <v>19</v>
      </c>
      <c r="F825" s="172" t="s">
        <v>11889</v>
      </c>
      <c r="H825" s="171" t="s">
        <v>19</v>
      </c>
      <c r="I825" s="173"/>
      <c r="L825" s="170"/>
      <c r="M825" s="174"/>
      <c r="T825" s="175"/>
      <c r="AT825" s="171" t="s">
        <v>226</v>
      </c>
      <c r="AU825" s="171" t="s">
        <v>236</v>
      </c>
      <c r="AV825" s="14" t="s">
        <v>77</v>
      </c>
      <c r="AW825" s="14" t="s">
        <v>31</v>
      </c>
      <c r="AX825" s="14" t="s">
        <v>69</v>
      </c>
      <c r="AY825" s="171" t="s">
        <v>212</v>
      </c>
    </row>
    <row r="826" spans="2:65" s="12" customFormat="1">
      <c r="B826" s="152"/>
      <c r="D826" s="150" t="s">
        <v>226</v>
      </c>
      <c r="E826" s="153" t="s">
        <v>19</v>
      </c>
      <c r="F826" s="154" t="s">
        <v>12220</v>
      </c>
      <c r="H826" s="155">
        <v>12.034000000000001</v>
      </c>
      <c r="I826" s="156"/>
      <c r="L826" s="152"/>
      <c r="M826" s="157"/>
      <c r="T826" s="158"/>
      <c r="AT826" s="153" t="s">
        <v>226</v>
      </c>
      <c r="AU826" s="153" t="s">
        <v>236</v>
      </c>
      <c r="AV826" s="12" t="s">
        <v>79</v>
      </c>
      <c r="AW826" s="12" t="s">
        <v>31</v>
      </c>
      <c r="AX826" s="12" t="s">
        <v>69</v>
      </c>
      <c r="AY826" s="153" t="s">
        <v>212</v>
      </c>
    </row>
    <row r="827" spans="2:65" s="13" customFormat="1">
      <c r="B827" s="159"/>
      <c r="D827" s="150" t="s">
        <v>226</v>
      </c>
      <c r="E827" s="160" t="s">
        <v>19</v>
      </c>
      <c r="F827" s="161" t="s">
        <v>228</v>
      </c>
      <c r="H827" s="162">
        <v>22.844999999999999</v>
      </c>
      <c r="I827" s="163"/>
      <c r="L827" s="159"/>
      <c r="M827" s="164"/>
      <c r="T827" s="165"/>
      <c r="AT827" s="160" t="s">
        <v>226</v>
      </c>
      <c r="AU827" s="160" t="s">
        <v>236</v>
      </c>
      <c r="AV827" s="13" t="s">
        <v>229</v>
      </c>
      <c r="AW827" s="13" t="s">
        <v>31</v>
      </c>
      <c r="AX827" s="13" t="s">
        <v>77</v>
      </c>
      <c r="AY827" s="160" t="s">
        <v>212</v>
      </c>
    </row>
    <row r="828" spans="2:65" s="1" customFormat="1" ht="16.5" customHeight="1">
      <c r="B828" s="34"/>
      <c r="C828" s="186" t="s">
        <v>12221</v>
      </c>
      <c r="D828" s="200" t="s">
        <v>3107</v>
      </c>
      <c r="E828" s="187" t="s">
        <v>12222</v>
      </c>
      <c r="F828" s="188" t="s">
        <v>12223</v>
      </c>
      <c r="G828" s="189" t="s">
        <v>536</v>
      </c>
      <c r="H828" s="190">
        <v>52.238999999999997</v>
      </c>
      <c r="I828" s="191"/>
      <c r="J828" s="192">
        <f>ROUND(I828*H828,2)</f>
        <v>0</v>
      </c>
      <c r="K828" s="188" t="s">
        <v>5488</v>
      </c>
      <c r="L828" s="193"/>
      <c r="M828" s="194" t="s">
        <v>19</v>
      </c>
      <c r="N828" s="195" t="s">
        <v>40</v>
      </c>
      <c r="P828" s="142">
        <f>O828*H828</f>
        <v>0</v>
      </c>
      <c r="Q828" s="142">
        <v>1.1999999999999999E-3</v>
      </c>
      <c r="R828" s="142">
        <f>Q828*H828</f>
        <v>6.2686799999999987E-2</v>
      </c>
      <c r="S828" s="142">
        <v>0</v>
      </c>
      <c r="T828" s="143">
        <f>S828*H828</f>
        <v>0</v>
      </c>
      <c r="AR828" s="144" t="s">
        <v>631</v>
      </c>
      <c r="AT828" s="144" t="s">
        <v>3107</v>
      </c>
      <c r="AU828" s="144" t="s">
        <v>236</v>
      </c>
      <c r="AY828" s="19" t="s">
        <v>212</v>
      </c>
      <c r="BE828" s="145">
        <f>IF(N828="základní",J828,0)</f>
        <v>0</v>
      </c>
      <c r="BF828" s="145">
        <f>IF(N828="snížená",J828,0)</f>
        <v>0</v>
      </c>
      <c r="BG828" s="145">
        <f>IF(N828="zákl. přenesená",J828,0)</f>
        <v>0</v>
      </c>
      <c r="BH828" s="145">
        <f>IF(N828="sníž. přenesená",J828,0)</f>
        <v>0</v>
      </c>
      <c r="BI828" s="145">
        <f>IF(N828="nulová",J828,0)</f>
        <v>0</v>
      </c>
      <c r="BJ828" s="19" t="s">
        <v>77</v>
      </c>
      <c r="BK828" s="145">
        <f>ROUND(I828*H828,2)</f>
        <v>0</v>
      </c>
      <c r="BL828" s="19" t="s">
        <v>316</v>
      </c>
      <c r="BM828" s="144" t="s">
        <v>12224</v>
      </c>
    </row>
    <row r="829" spans="2:65" s="14" customFormat="1">
      <c r="B829" s="170"/>
      <c r="D829" s="150" t="s">
        <v>226</v>
      </c>
      <c r="E829" s="171" t="s">
        <v>19</v>
      </c>
      <c r="F829" s="172" t="s">
        <v>11860</v>
      </c>
      <c r="H829" s="171" t="s">
        <v>19</v>
      </c>
      <c r="I829" s="173"/>
      <c r="L829" s="170"/>
      <c r="M829" s="174"/>
      <c r="T829" s="175"/>
      <c r="AT829" s="171" t="s">
        <v>226</v>
      </c>
      <c r="AU829" s="171" t="s">
        <v>236</v>
      </c>
      <c r="AV829" s="14" t="s">
        <v>77</v>
      </c>
      <c r="AW829" s="14" t="s">
        <v>31</v>
      </c>
      <c r="AX829" s="14" t="s">
        <v>69</v>
      </c>
      <c r="AY829" s="171" t="s">
        <v>212</v>
      </c>
    </row>
    <row r="830" spans="2:65" s="14" customFormat="1">
      <c r="B830" s="170"/>
      <c r="D830" s="150" t="s">
        <v>226</v>
      </c>
      <c r="E830" s="171" t="s">
        <v>19</v>
      </c>
      <c r="F830" s="172" t="s">
        <v>11877</v>
      </c>
      <c r="H830" s="171" t="s">
        <v>19</v>
      </c>
      <c r="I830" s="173"/>
      <c r="L830" s="170"/>
      <c r="M830" s="174"/>
      <c r="T830" s="175"/>
      <c r="AT830" s="171" t="s">
        <v>226</v>
      </c>
      <c r="AU830" s="171" t="s">
        <v>236</v>
      </c>
      <c r="AV830" s="14" t="s">
        <v>77</v>
      </c>
      <c r="AW830" s="14" t="s">
        <v>31</v>
      </c>
      <c r="AX830" s="14" t="s">
        <v>69</v>
      </c>
      <c r="AY830" s="171" t="s">
        <v>212</v>
      </c>
    </row>
    <row r="831" spans="2:65" s="12" customFormat="1">
      <c r="B831" s="152"/>
      <c r="D831" s="150" t="s">
        <v>226</v>
      </c>
      <c r="E831" s="153" t="s">
        <v>19</v>
      </c>
      <c r="F831" s="154" t="s">
        <v>12225</v>
      </c>
      <c r="H831" s="155">
        <v>19.8</v>
      </c>
      <c r="I831" s="156"/>
      <c r="L831" s="152"/>
      <c r="M831" s="157"/>
      <c r="T831" s="158"/>
      <c r="AT831" s="153" t="s">
        <v>226</v>
      </c>
      <c r="AU831" s="153" t="s">
        <v>236</v>
      </c>
      <c r="AV831" s="12" t="s">
        <v>79</v>
      </c>
      <c r="AW831" s="12" t="s">
        <v>31</v>
      </c>
      <c r="AX831" s="12" t="s">
        <v>69</v>
      </c>
      <c r="AY831" s="153" t="s">
        <v>212</v>
      </c>
    </row>
    <row r="832" spans="2:65" s="14" customFormat="1">
      <c r="B832" s="170"/>
      <c r="D832" s="150" t="s">
        <v>226</v>
      </c>
      <c r="E832" s="171" t="s">
        <v>19</v>
      </c>
      <c r="F832" s="172" t="s">
        <v>11883</v>
      </c>
      <c r="H832" s="171" t="s">
        <v>19</v>
      </c>
      <c r="I832" s="173"/>
      <c r="L832" s="170"/>
      <c r="M832" s="174"/>
      <c r="T832" s="175"/>
      <c r="AT832" s="171" t="s">
        <v>226</v>
      </c>
      <c r="AU832" s="171" t="s">
        <v>236</v>
      </c>
      <c r="AV832" s="14" t="s">
        <v>77</v>
      </c>
      <c r="AW832" s="14" t="s">
        <v>31</v>
      </c>
      <c r="AX832" s="14" t="s">
        <v>69</v>
      </c>
      <c r="AY832" s="171" t="s">
        <v>212</v>
      </c>
    </row>
    <row r="833" spans="2:65" s="12" customFormat="1">
      <c r="B833" s="152"/>
      <c r="D833" s="150" t="s">
        <v>226</v>
      </c>
      <c r="E833" s="153" t="s">
        <v>19</v>
      </c>
      <c r="F833" s="154" t="s">
        <v>12226</v>
      </c>
      <c r="H833" s="155">
        <v>32.439</v>
      </c>
      <c r="I833" s="156"/>
      <c r="L833" s="152"/>
      <c r="M833" s="157"/>
      <c r="T833" s="158"/>
      <c r="AT833" s="153" t="s">
        <v>226</v>
      </c>
      <c r="AU833" s="153" t="s">
        <v>236</v>
      </c>
      <c r="AV833" s="12" t="s">
        <v>79</v>
      </c>
      <c r="AW833" s="12" t="s">
        <v>31</v>
      </c>
      <c r="AX833" s="12" t="s">
        <v>69</v>
      </c>
      <c r="AY833" s="153" t="s">
        <v>212</v>
      </c>
    </row>
    <row r="834" spans="2:65" s="13" customFormat="1">
      <c r="B834" s="159"/>
      <c r="D834" s="150" t="s">
        <v>226</v>
      </c>
      <c r="E834" s="160" t="s">
        <v>19</v>
      </c>
      <c r="F834" s="161" t="s">
        <v>228</v>
      </c>
      <c r="H834" s="162">
        <v>52.238999999999997</v>
      </c>
      <c r="I834" s="163"/>
      <c r="L834" s="159"/>
      <c r="M834" s="164"/>
      <c r="T834" s="165"/>
      <c r="AT834" s="160" t="s">
        <v>226</v>
      </c>
      <c r="AU834" s="160" t="s">
        <v>236</v>
      </c>
      <c r="AV834" s="13" t="s">
        <v>229</v>
      </c>
      <c r="AW834" s="13" t="s">
        <v>31</v>
      </c>
      <c r="AX834" s="13" t="s">
        <v>77</v>
      </c>
      <c r="AY834" s="160" t="s">
        <v>212</v>
      </c>
    </row>
    <row r="835" spans="2:65" s="1" customFormat="1" ht="16.5" customHeight="1">
      <c r="B835" s="34"/>
      <c r="C835" s="186" t="s">
        <v>898</v>
      </c>
      <c r="D835" s="200" t="s">
        <v>3107</v>
      </c>
      <c r="E835" s="187" t="s">
        <v>12227</v>
      </c>
      <c r="F835" s="188" t="s">
        <v>12228</v>
      </c>
      <c r="G835" s="189" t="s">
        <v>536</v>
      </c>
      <c r="H835" s="190">
        <v>91.442999999999998</v>
      </c>
      <c r="I835" s="191"/>
      <c r="J835" s="192">
        <f>ROUND(I835*H835,2)</f>
        <v>0</v>
      </c>
      <c r="K835" s="188" t="s">
        <v>5488</v>
      </c>
      <c r="L835" s="193"/>
      <c r="M835" s="194" t="s">
        <v>19</v>
      </c>
      <c r="N835" s="195" t="s">
        <v>40</v>
      </c>
      <c r="P835" s="142">
        <f>O835*H835</f>
        <v>0</v>
      </c>
      <c r="Q835" s="142">
        <v>1.1999999999999999E-3</v>
      </c>
      <c r="R835" s="142">
        <f>Q835*H835</f>
        <v>0.10973159999999998</v>
      </c>
      <c r="S835" s="142">
        <v>0</v>
      </c>
      <c r="T835" s="143">
        <f>S835*H835</f>
        <v>0</v>
      </c>
      <c r="AR835" s="144" t="s">
        <v>631</v>
      </c>
      <c r="AT835" s="144" t="s">
        <v>3107</v>
      </c>
      <c r="AU835" s="144" t="s">
        <v>236</v>
      </c>
      <c r="AY835" s="19" t="s">
        <v>212</v>
      </c>
      <c r="BE835" s="145">
        <f>IF(N835="základní",J835,0)</f>
        <v>0</v>
      </c>
      <c r="BF835" s="145">
        <f>IF(N835="snížená",J835,0)</f>
        <v>0</v>
      </c>
      <c r="BG835" s="145">
        <f>IF(N835="zákl. přenesená",J835,0)</f>
        <v>0</v>
      </c>
      <c r="BH835" s="145">
        <f>IF(N835="sníž. přenesená",J835,0)</f>
        <v>0</v>
      </c>
      <c r="BI835" s="145">
        <f>IF(N835="nulová",J835,0)</f>
        <v>0</v>
      </c>
      <c r="BJ835" s="19" t="s">
        <v>77</v>
      </c>
      <c r="BK835" s="145">
        <f>ROUND(I835*H835,2)</f>
        <v>0</v>
      </c>
      <c r="BL835" s="19" t="s">
        <v>316</v>
      </c>
      <c r="BM835" s="144" t="s">
        <v>12229</v>
      </c>
    </row>
    <row r="836" spans="2:65" s="14" customFormat="1">
      <c r="B836" s="170"/>
      <c r="D836" s="150" t="s">
        <v>226</v>
      </c>
      <c r="E836" s="171" t="s">
        <v>19</v>
      </c>
      <c r="F836" s="172" t="s">
        <v>11860</v>
      </c>
      <c r="H836" s="171" t="s">
        <v>19</v>
      </c>
      <c r="I836" s="173"/>
      <c r="L836" s="170"/>
      <c r="M836" s="174"/>
      <c r="T836" s="175"/>
      <c r="AT836" s="171" t="s">
        <v>226</v>
      </c>
      <c r="AU836" s="171" t="s">
        <v>236</v>
      </c>
      <c r="AV836" s="14" t="s">
        <v>77</v>
      </c>
      <c r="AW836" s="14" t="s">
        <v>31</v>
      </c>
      <c r="AX836" s="14" t="s">
        <v>69</v>
      </c>
      <c r="AY836" s="171" t="s">
        <v>212</v>
      </c>
    </row>
    <row r="837" spans="2:65" s="14" customFormat="1">
      <c r="B837" s="170"/>
      <c r="D837" s="150" t="s">
        <v>226</v>
      </c>
      <c r="E837" s="171" t="s">
        <v>19</v>
      </c>
      <c r="F837" s="172" t="s">
        <v>11861</v>
      </c>
      <c r="H837" s="171" t="s">
        <v>19</v>
      </c>
      <c r="I837" s="173"/>
      <c r="L837" s="170"/>
      <c r="M837" s="174"/>
      <c r="T837" s="175"/>
      <c r="AT837" s="171" t="s">
        <v>226</v>
      </c>
      <c r="AU837" s="171" t="s">
        <v>236</v>
      </c>
      <c r="AV837" s="14" t="s">
        <v>77</v>
      </c>
      <c r="AW837" s="14" t="s">
        <v>31</v>
      </c>
      <c r="AX837" s="14" t="s">
        <v>69</v>
      </c>
      <c r="AY837" s="171" t="s">
        <v>212</v>
      </c>
    </row>
    <row r="838" spans="2:65" s="12" customFormat="1">
      <c r="B838" s="152"/>
      <c r="D838" s="150" t="s">
        <v>226</v>
      </c>
      <c r="E838" s="153" t="s">
        <v>19</v>
      </c>
      <c r="F838" s="154" t="s">
        <v>12230</v>
      </c>
      <c r="H838" s="155">
        <v>23.661000000000001</v>
      </c>
      <c r="I838" s="156"/>
      <c r="L838" s="152"/>
      <c r="M838" s="157"/>
      <c r="T838" s="158"/>
      <c r="AT838" s="153" t="s">
        <v>226</v>
      </c>
      <c r="AU838" s="153" t="s">
        <v>236</v>
      </c>
      <c r="AV838" s="12" t="s">
        <v>79</v>
      </c>
      <c r="AW838" s="12" t="s">
        <v>31</v>
      </c>
      <c r="AX838" s="12" t="s">
        <v>69</v>
      </c>
      <c r="AY838" s="153" t="s">
        <v>212</v>
      </c>
    </row>
    <row r="839" spans="2:65" s="14" customFormat="1">
      <c r="B839" s="170"/>
      <c r="D839" s="150" t="s">
        <v>226</v>
      </c>
      <c r="E839" s="171" t="s">
        <v>19</v>
      </c>
      <c r="F839" s="172" t="s">
        <v>11866</v>
      </c>
      <c r="H839" s="171" t="s">
        <v>19</v>
      </c>
      <c r="I839" s="173"/>
      <c r="L839" s="170"/>
      <c r="M839" s="174"/>
      <c r="T839" s="175"/>
      <c r="AT839" s="171" t="s">
        <v>226</v>
      </c>
      <c r="AU839" s="171" t="s">
        <v>236</v>
      </c>
      <c r="AV839" s="14" t="s">
        <v>77</v>
      </c>
      <c r="AW839" s="14" t="s">
        <v>31</v>
      </c>
      <c r="AX839" s="14" t="s">
        <v>69</v>
      </c>
      <c r="AY839" s="171" t="s">
        <v>212</v>
      </c>
    </row>
    <row r="840" spans="2:65" s="12" customFormat="1">
      <c r="B840" s="152"/>
      <c r="D840" s="150" t="s">
        <v>226</v>
      </c>
      <c r="E840" s="153" t="s">
        <v>19</v>
      </c>
      <c r="F840" s="154" t="s">
        <v>12231</v>
      </c>
      <c r="H840" s="155">
        <v>4.95</v>
      </c>
      <c r="I840" s="156"/>
      <c r="L840" s="152"/>
      <c r="M840" s="157"/>
      <c r="T840" s="158"/>
      <c r="AT840" s="153" t="s">
        <v>226</v>
      </c>
      <c r="AU840" s="153" t="s">
        <v>236</v>
      </c>
      <c r="AV840" s="12" t="s">
        <v>79</v>
      </c>
      <c r="AW840" s="12" t="s">
        <v>31</v>
      </c>
      <c r="AX840" s="12" t="s">
        <v>69</v>
      </c>
      <c r="AY840" s="153" t="s">
        <v>212</v>
      </c>
    </row>
    <row r="841" spans="2:65" s="14" customFormat="1">
      <c r="B841" s="170"/>
      <c r="D841" s="150" t="s">
        <v>226</v>
      </c>
      <c r="E841" s="171" t="s">
        <v>19</v>
      </c>
      <c r="F841" s="172" t="s">
        <v>11900</v>
      </c>
      <c r="H841" s="171" t="s">
        <v>19</v>
      </c>
      <c r="I841" s="173"/>
      <c r="L841" s="170"/>
      <c r="M841" s="174"/>
      <c r="T841" s="175"/>
      <c r="AT841" s="171" t="s">
        <v>226</v>
      </c>
      <c r="AU841" s="171" t="s">
        <v>236</v>
      </c>
      <c r="AV841" s="14" t="s">
        <v>77</v>
      </c>
      <c r="AW841" s="14" t="s">
        <v>31</v>
      </c>
      <c r="AX841" s="14" t="s">
        <v>69</v>
      </c>
      <c r="AY841" s="171" t="s">
        <v>212</v>
      </c>
    </row>
    <row r="842" spans="2:65" s="12" customFormat="1">
      <c r="B842" s="152"/>
      <c r="D842" s="150" t="s">
        <v>226</v>
      </c>
      <c r="E842" s="153" t="s">
        <v>19</v>
      </c>
      <c r="F842" s="154" t="s">
        <v>12232</v>
      </c>
      <c r="H842" s="155">
        <v>7.3259999999999996</v>
      </c>
      <c r="I842" s="156"/>
      <c r="L842" s="152"/>
      <c r="M842" s="157"/>
      <c r="T842" s="158"/>
      <c r="AT842" s="153" t="s">
        <v>226</v>
      </c>
      <c r="AU842" s="153" t="s">
        <v>236</v>
      </c>
      <c r="AV842" s="12" t="s">
        <v>79</v>
      </c>
      <c r="AW842" s="12" t="s">
        <v>31</v>
      </c>
      <c r="AX842" s="12" t="s">
        <v>69</v>
      </c>
      <c r="AY842" s="153" t="s">
        <v>212</v>
      </c>
    </row>
    <row r="843" spans="2:65" s="12" customFormat="1">
      <c r="B843" s="152"/>
      <c r="D843" s="150" t="s">
        <v>226</v>
      </c>
      <c r="E843" s="153" t="s">
        <v>19</v>
      </c>
      <c r="F843" s="154" t="s">
        <v>12233</v>
      </c>
      <c r="H843" s="155">
        <v>-2.3759999999999999</v>
      </c>
      <c r="I843" s="156"/>
      <c r="L843" s="152"/>
      <c r="M843" s="157"/>
      <c r="T843" s="158"/>
      <c r="AT843" s="153" t="s">
        <v>226</v>
      </c>
      <c r="AU843" s="153" t="s">
        <v>236</v>
      </c>
      <c r="AV843" s="12" t="s">
        <v>79</v>
      </c>
      <c r="AW843" s="12" t="s">
        <v>31</v>
      </c>
      <c r="AX843" s="12" t="s">
        <v>69</v>
      </c>
      <c r="AY843" s="153" t="s">
        <v>212</v>
      </c>
    </row>
    <row r="844" spans="2:65" s="14" customFormat="1">
      <c r="B844" s="170"/>
      <c r="D844" s="150" t="s">
        <v>226</v>
      </c>
      <c r="E844" s="171" t="s">
        <v>19</v>
      </c>
      <c r="F844" s="172" t="s">
        <v>11872</v>
      </c>
      <c r="H844" s="171" t="s">
        <v>19</v>
      </c>
      <c r="I844" s="173"/>
      <c r="L844" s="170"/>
      <c r="M844" s="174"/>
      <c r="T844" s="175"/>
      <c r="AT844" s="171" t="s">
        <v>226</v>
      </c>
      <c r="AU844" s="171" t="s">
        <v>236</v>
      </c>
      <c r="AV844" s="14" t="s">
        <v>77</v>
      </c>
      <c r="AW844" s="14" t="s">
        <v>31</v>
      </c>
      <c r="AX844" s="14" t="s">
        <v>69</v>
      </c>
      <c r="AY844" s="171" t="s">
        <v>212</v>
      </c>
    </row>
    <row r="845" spans="2:65" s="12" customFormat="1">
      <c r="B845" s="152"/>
      <c r="D845" s="150" t="s">
        <v>226</v>
      </c>
      <c r="E845" s="153" t="s">
        <v>19</v>
      </c>
      <c r="F845" s="154" t="s">
        <v>12234</v>
      </c>
      <c r="H845" s="155">
        <v>25.091000000000001</v>
      </c>
      <c r="I845" s="156"/>
      <c r="L845" s="152"/>
      <c r="M845" s="157"/>
      <c r="T845" s="158"/>
      <c r="AT845" s="153" t="s">
        <v>226</v>
      </c>
      <c r="AU845" s="153" t="s">
        <v>236</v>
      </c>
      <c r="AV845" s="12" t="s">
        <v>79</v>
      </c>
      <c r="AW845" s="12" t="s">
        <v>31</v>
      </c>
      <c r="AX845" s="12" t="s">
        <v>69</v>
      </c>
      <c r="AY845" s="153" t="s">
        <v>212</v>
      </c>
    </row>
    <row r="846" spans="2:65" s="14" customFormat="1">
      <c r="B846" s="170"/>
      <c r="D846" s="150" t="s">
        <v>226</v>
      </c>
      <c r="E846" s="171" t="s">
        <v>19</v>
      </c>
      <c r="F846" s="172" t="s">
        <v>11877</v>
      </c>
      <c r="H846" s="171" t="s">
        <v>19</v>
      </c>
      <c r="I846" s="173"/>
      <c r="L846" s="170"/>
      <c r="M846" s="174"/>
      <c r="T846" s="175"/>
      <c r="AT846" s="171" t="s">
        <v>226</v>
      </c>
      <c r="AU846" s="171" t="s">
        <v>236</v>
      </c>
      <c r="AV846" s="14" t="s">
        <v>77</v>
      </c>
      <c r="AW846" s="14" t="s">
        <v>31</v>
      </c>
      <c r="AX846" s="14" t="s">
        <v>69</v>
      </c>
      <c r="AY846" s="171" t="s">
        <v>212</v>
      </c>
    </row>
    <row r="847" spans="2:65" s="12" customFormat="1">
      <c r="B847" s="152"/>
      <c r="D847" s="150" t="s">
        <v>226</v>
      </c>
      <c r="E847" s="153" t="s">
        <v>19</v>
      </c>
      <c r="F847" s="154" t="s">
        <v>12235</v>
      </c>
      <c r="H847" s="155">
        <v>26.553999999999998</v>
      </c>
      <c r="I847" s="156"/>
      <c r="L847" s="152"/>
      <c r="M847" s="157"/>
      <c r="T847" s="158"/>
      <c r="AT847" s="153" t="s">
        <v>226</v>
      </c>
      <c r="AU847" s="153" t="s">
        <v>236</v>
      </c>
      <c r="AV847" s="12" t="s">
        <v>79</v>
      </c>
      <c r="AW847" s="12" t="s">
        <v>31</v>
      </c>
      <c r="AX847" s="12" t="s">
        <v>69</v>
      </c>
      <c r="AY847" s="153" t="s">
        <v>212</v>
      </c>
    </row>
    <row r="848" spans="2:65" s="14" customFormat="1">
      <c r="B848" s="170"/>
      <c r="D848" s="150" t="s">
        <v>226</v>
      </c>
      <c r="E848" s="171" t="s">
        <v>19</v>
      </c>
      <c r="F848" s="172" t="s">
        <v>11883</v>
      </c>
      <c r="H848" s="171" t="s">
        <v>19</v>
      </c>
      <c r="I848" s="173"/>
      <c r="L848" s="170"/>
      <c r="M848" s="174"/>
      <c r="T848" s="175"/>
      <c r="AT848" s="171" t="s">
        <v>226</v>
      </c>
      <c r="AU848" s="171" t="s">
        <v>236</v>
      </c>
      <c r="AV848" s="14" t="s">
        <v>77</v>
      </c>
      <c r="AW848" s="14" t="s">
        <v>31</v>
      </c>
      <c r="AX848" s="14" t="s">
        <v>69</v>
      </c>
      <c r="AY848" s="171" t="s">
        <v>212</v>
      </c>
    </row>
    <row r="849" spans="2:65" s="12" customFormat="1">
      <c r="B849" s="152"/>
      <c r="D849" s="150" t="s">
        <v>226</v>
      </c>
      <c r="E849" s="153" t="s">
        <v>19</v>
      </c>
      <c r="F849" s="154" t="s">
        <v>12236</v>
      </c>
      <c r="H849" s="155">
        <v>5.7089999999999996</v>
      </c>
      <c r="I849" s="156"/>
      <c r="L849" s="152"/>
      <c r="M849" s="157"/>
      <c r="T849" s="158"/>
      <c r="AT849" s="153" t="s">
        <v>226</v>
      </c>
      <c r="AU849" s="153" t="s">
        <v>236</v>
      </c>
      <c r="AV849" s="12" t="s">
        <v>79</v>
      </c>
      <c r="AW849" s="12" t="s">
        <v>31</v>
      </c>
      <c r="AX849" s="12" t="s">
        <v>69</v>
      </c>
      <c r="AY849" s="153" t="s">
        <v>212</v>
      </c>
    </row>
    <row r="850" spans="2:65" s="14" customFormat="1">
      <c r="B850" s="170"/>
      <c r="D850" s="150" t="s">
        <v>226</v>
      </c>
      <c r="E850" s="171" t="s">
        <v>19</v>
      </c>
      <c r="F850" s="172" t="s">
        <v>11886</v>
      </c>
      <c r="H850" s="171" t="s">
        <v>19</v>
      </c>
      <c r="I850" s="173"/>
      <c r="L850" s="170"/>
      <c r="M850" s="174"/>
      <c r="T850" s="175"/>
      <c r="AT850" s="171" t="s">
        <v>226</v>
      </c>
      <c r="AU850" s="171" t="s">
        <v>236</v>
      </c>
      <c r="AV850" s="14" t="s">
        <v>77</v>
      </c>
      <c r="AW850" s="14" t="s">
        <v>31</v>
      </c>
      <c r="AX850" s="14" t="s">
        <v>69</v>
      </c>
      <c r="AY850" s="171" t="s">
        <v>212</v>
      </c>
    </row>
    <row r="851" spans="2:65" s="12" customFormat="1">
      <c r="B851" s="152"/>
      <c r="D851" s="150" t="s">
        <v>226</v>
      </c>
      <c r="E851" s="153" t="s">
        <v>19</v>
      </c>
      <c r="F851" s="154" t="s">
        <v>12237</v>
      </c>
      <c r="H851" s="155">
        <v>0.52800000000000002</v>
      </c>
      <c r="I851" s="156"/>
      <c r="L851" s="152"/>
      <c r="M851" s="157"/>
      <c r="T851" s="158"/>
      <c r="AT851" s="153" t="s">
        <v>226</v>
      </c>
      <c r="AU851" s="153" t="s">
        <v>236</v>
      </c>
      <c r="AV851" s="12" t="s">
        <v>79</v>
      </c>
      <c r="AW851" s="12" t="s">
        <v>31</v>
      </c>
      <c r="AX851" s="12" t="s">
        <v>69</v>
      </c>
      <c r="AY851" s="153" t="s">
        <v>212</v>
      </c>
    </row>
    <row r="852" spans="2:65" s="13" customFormat="1">
      <c r="B852" s="159"/>
      <c r="D852" s="150" t="s">
        <v>226</v>
      </c>
      <c r="E852" s="160" t="s">
        <v>19</v>
      </c>
      <c r="F852" s="161" t="s">
        <v>228</v>
      </c>
      <c r="H852" s="162">
        <v>91.442999999999998</v>
      </c>
      <c r="I852" s="163"/>
      <c r="L852" s="159"/>
      <c r="M852" s="164"/>
      <c r="T852" s="165"/>
      <c r="AT852" s="160" t="s">
        <v>226</v>
      </c>
      <c r="AU852" s="160" t="s">
        <v>236</v>
      </c>
      <c r="AV852" s="13" t="s">
        <v>229</v>
      </c>
      <c r="AW852" s="13" t="s">
        <v>31</v>
      </c>
      <c r="AX852" s="13" t="s">
        <v>77</v>
      </c>
      <c r="AY852" s="160" t="s">
        <v>212</v>
      </c>
    </row>
    <row r="853" spans="2:65" s="1" customFormat="1" ht="16.5" customHeight="1">
      <c r="B853" s="34"/>
      <c r="C853" s="186" t="s">
        <v>924</v>
      </c>
      <c r="D853" s="200" t="s">
        <v>3107</v>
      </c>
      <c r="E853" s="187" t="s">
        <v>12238</v>
      </c>
      <c r="F853" s="188" t="s">
        <v>12239</v>
      </c>
      <c r="G853" s="189" t="s">
        <v>536</v>
      </c>
      <c r="H853" s="190">
        <v>82.896000000000001</v>
      </c>
      <c r="I853" s="191"/>
      <c r="J853" s="192">
        <f>ROUND(I853*H853,2)</f>
        <v>0</v>
      </c>
      <c r="K853" s="188" t="s">
        <v>5488</v>
      </c>
      <c r="L853" s="193"/>
      <c r="M853" s="194" t="s">
        <v>19</v>
      </c>
      <c r="N853" s="195" t="s">
        <v>40</v>
      </c>
      <c r="P853" s="142">
        <f>O853*H853</f>
        <v>0</v>
      </c>
      <c r="Q853" s="142">
        <v>1.1999999999999999E-3</v>
      </c>
      <c r="R853" s="142">
        <f>Q853*H853</f>
        <v>9.9475199999999986E-2</v>
      </c>
      <c r="S853" s="142">
        <v>0</v>
      </c>
      <c r="T853" s="143">
        <f>S853*H853</f>
        <v>0</v>
      </c>
      <c r="AR853" s="144" t="s">
        <v>631</v>
      </c>
      <c r="AT853" s="144" t="s">
        <v>3107</v>
      </c>
      <c r="AU853" s="144" t="s">
        <v>236</v>
      </c>
      <c r="AY853" s="19" t="s">
        <v>212</v>
      </c>
      <c r="BE853" s="145">
        <f>IF(N853="základní",J853,0)</f>
        <v>0</v>
      </c>
      <c r="BF853" s="145">
        <f>IF(N853="snížená",J853,0)</f>
        <v>0</v>
      </c>
      <c r="BG853" s="145">
        <f>IF(N853="zákl. přenesená",J853,0)</f>
        <v>0</v>
      </c>
      <c r="BH853" s="145">
        <f>IF(N853="sníž. přenesená",J853,0)</f>
        <v>0</v>
      </c>
      <c r="BI853" s="145">
        <f>IF(N853="nulová",J853,0)</f>
        <v>0</v>
      </c>
      <c r="BJ853" s="19" t="s">
        <v>77</v>
      </c>
      <c r="BK853" s="145">
        <f>ROUND(I853*H853,2)</f>
        <v>0</v>
      </c>
      <c r="BL853" s="19" t="s">
        <v>316</v>
      </c>
      <c r="BM853" s="144" t="s">
        <v>12240</v>
      </c>
    </row>
    <row r="854" spans="2:65" s="14" customFormat="1">
      <c r="B854" s="170"/>
      <c r="D854" s="150" t="s">
        <v>226</v>
      </c>
      <c r="E854" s="171" t="s">
        <v>19</v>
      </c>
      <c r="F854" s="172" t="s">
        <v>11860</v>
      </c>
      <c r="H854" s="171" t="s">
        <v>19</v>
      </c>
      <c r="I854" s="173"/>
      <c r="L854" s="170"/>
      <c r="M854" s="174"/>
      <c r="T854" s="175"/>
      <c r="AT854" s="171" t="s">
        <v>226</v>
      </c>
      <c r="AU854" s="171" t="s">
        <v>236</v>
      </c>
      <c r="AV854" s="14" t="s">
        <v>77</v>
      </c>
      <c r="AW854" s="14" t="s">
        <v>31</v>
      </c>
      <c r="AX854" s="14" t="s">
        <v>69</v>
      </c>
      <c r="AY854" s="171" t="s">
        <v>212</v>
      </c>
    </row>
    <row r="855" spans="2:65" s="14" customFormat="1">
      <c r="B855" s="170"/>
      <c r="D855" s="150" t="s">
        <v>226</v>
      </c>
      <c r="E855" s="171" t="s">
        <v>19</v>
      </c>
      <c r="F855" s="172" t="s">
        <v>11970</v>
      </c>
      <c r="H855" s="171" t="s">
        <v>19</v>
      </c>
      <c r="I855" s="173"/>
      <c r="L855" s="170"/>
      <c r="M855" s="174"/>
      <c r="T855" s="175"/>
      <c r="AT855" s="171" t="s">
        <v>226</v>
      </c>
      <c r="AU855" s="171" t="s">
        <v>236</v>
      </c>
      <c r="AV855" s="14" t="s">
        <v>77</v>
      </c>
      <c r="AW855" s="14" t="s">
        <v>31</v>
      </c>
      <c r="AX855" s="14" t="s">
        <v>69</v>
      </c>
      <c r="AY855" s="171" t="s">
        <v>212</v>
      </c>
    </row>
    <row r="856" spans="2:65" s="12" customFormat="1">
      <c r="B856" s="152"/>
      <c r="D856" s="150" t="s">
        <v>226</v>
      </c>
      <c r="E856" s="153" t="s">
        <v>19</v>
      </c>
      <c r="F856" s="154" t="s">
        <v>12241</v>
      </c>
      <c r="H856" s="155">
        <v>4.3559999999999999</v>
      </c>
      <c r="I856" s="156"/>
      <c r="L856" s="152"/>
      <c r="M856" s="157"/>
      <c r="T856" s="158"/>
      <c r="AT856" s="153" t="s">
        <v>226</v>
      </c>
      <c r="AU856" s="153" t="s">
        <v>236</v>
      </c>
      <c r="AV856" s="12" t="s">
        <v>79</v>
      </c>
      <c r="AW856" s="12" t="s">
        <v>31</v>
      </c>
      <c r="AX856" s="12" t="s">
        <v>69</v>
      </c>
      <c r="AY856" s="153" t="s">
        <v>212</v>
      </c>
    </row>
    <row r="857" spans="2:65" s="14" customFormat="1">
      <c r="B857" s="170"/>
      <c r="D857" s="150" t="s">
        <v>226</v>
      </c>
      <c r="E857" s="171" t="s">
        <v>19</v>
      </c>
      <c r="F857" s="172" t="s">
        <v>11883</v>
      </c>
      <c r="H857" s="171" t="s">
        <v>19</v>
      </c>
      <c r="I857" s="173"/>
      <c r="L857" s="170"/>
      <c r="M857" s="174"/>
      <c r="T857" s="175"/>
      <c r="AT857" s="171" t="s">
        <v>226</v>
      </c>
      <c r="AU857" s="171" t="s">
        <v>236</v>
      </c>
      <c r="AV857" s="14" t="s">
        <v>77</v>
      </c>
      <c r="AW857" s="14" t="s">
        <v>31</v>
      </c>
      <c r="AX857" s="14" t="s">
        <v>69</v>
      </c>
      <c r="AY857" s="171" t="s">
        <v>212</v>
      </c>
    </row>
    <row r="858" spans="2:65" s="12" customFormat="1">
      <c r="B858" s="152"/>
      <c r="D858" s="150" t="s">
        <v>226</v>
      </c>
      <c r="E858" s="153" t="s">
        <v>19</v>
      </c>
      <c r="F858" s="154" t="s">
        <v>12242</v>
      </c>
      <c r="H858" s="155">
        <v>5.4340000000000002</v>
      </c>
      <c r="I858" s="156"/>
      <c r="L858" s="152"/>
      <c r="M858" s="157"/>
      <c r="T858" s="158"/>
      <c r="AT858" s="153" t="s">
        <v>226</v>
      </c>
      <c r="AU858" s="153" t="s">
        <v>236</v>
      </c>
      <c r="AV858" s="12" t="s">
        <v>79</v>
      </c>
      <c r="AW858" s="12" t="s">
        <v>31</v>
      </c>
      <c r="AX858" s="12" t="s">
        <v>69</v>
      </c>
      <c r="AY858" s="153" t="s">
        <v>212</v>
      </c>
    </row>
    <row r="859" spans="2:65" s="14" customFormat="1">
      <c r="B859" s="170"/>
      <c r="D859" s="150" t="s">
        <v>226</v>
      </c>
      <c r="E859" s="171" t="s">
        <v>19</v>
      </c>
      <c r="F859" s="172" t="s">
        <v>11886</v>
      </c>
      <c r="H859" s="171" t="s">
        <v>19</v>
      </c>
      <c r="I859" s="173"/>
      <c r="L859" s="170"/>
      <c r="M859" s="174"/>
      <c r="T859" s="175"/>
      <c r="AT859" s="171" t="s">
        <v>226</v>
      </c>
      <c r="AU859" s="171" t="s">
        <v>236</v>
      </c>
      <c r="AV859" s="14" t="s">
        <v>77</v>
      </c>
      <c r="AW859" s="14" t="s">
        <v>31</v>
      </c>
      <c r="AX859" s="14" t="s">
        <v>69</v>
      </c>
      <c r="AY859" s="171" t="s">
        <v>212</v>
      </c>
    </row>
    <row r="860" spans="2:65" s="12" customFormat="1">
      <c r="B860" s="152"/>
      <c r="D860" s="150" t="s">
        <v>226</v>
      </c>
      <c r="E860" s="153" t="s">
        <v>19</v>
      </c>
      <c r="F860" s="154" t="s">
        <v>12243</v>
      </c>
      <c r="H860" s="155">
        <v>13.618</v>
      </c>
      <c r="I860" s="156"/>
      <c r="L860" s="152"/>
      <c r="M860" s="157"/>
      <c r="T860" s="158"/>
      <c r="AT860" s="153" t="s">
        <v>226</v>
      </c>
      <c r="AU860" s="153" t="s">
        <v>236</v>
      </c>
      <c r="AV860" s="12" t="s">
        <v>79</v>
      </c>
      <c r="AW860" s="12" t="s">
        <v>31</v>
      </c>
      <c r="AX860" s="12" t="s">
        <v>69</v>
      </c>
      <c r="AY860" s="153" t="s">
        <v>212</v>
      </c>
    </row>
    <row r="861" spans="2:65" s="14" customFormat="1">
      <c r="B861" s="170"/>
      <c r="D861" s="150" t="s">
        <v>226</v>
      </c>
      <c r="E861" s="171" t="s">
        <v>19</v>
      </c>
      <c r="F861" s="172" t="s">
        <v>11889</v>
      </c>
      <c r="H861" s="171" t="s">
        <v>19</v>
      </c>
      <c r="I861" s="173"/>
      <c r="L861" s="170"/>
      <c r="M861" s="174"/>
      <c r="T861" s="175"/>
      <c r="AT861" s="171" t="s">
        <v>226</v>
      </c>
      <c r="AU861" s="171" t="s">
        <v>236</v>
      </c>
      <c r="AV861" s="14" t="s">
        <v>77</v>
      </c>
      <c r="AW861" s="14" t="s">
        <v>31</v>
      </c>
      <c r="AX861" s="14" t="s">
        <v>69</v>
      </c>
      <c r="AY861" s="171" t="s">
        <v>212</v>
      </c>
    </row>
    <row r="862" spans="2:65" s="12" customFormat="1">
      <c r="B862" s="152"/>
      <c r="D862" s="150" t="s">
        <v>226</v>
      </c>
      <c r="E862" s="153" t="s">
        <v>19</v>
      </c>
      <c r="F862" s="154" t="s">
        <v>12244</v>
      </c>
      <c r="H862" s="155">
        <v>59.488</v>
      </c>
      <c r="I862" s="156"/>
      <c r="L862" s="152"/>
      <c r="M862" s="157"/>
      <c r="T862" s="158"/>
      <c r="AT862" s="153" t="s">
        <v>226</v>
      </c>
      <c r="AU862" s="153" t="s">
        <v>236</v>
      </c>
      <c r="AV862" s="12" t="s">
        <v>79</v>
      </c>
      <c r="AW862" s="12" t="s">
        <v>31</v>
      </c>
      <c r="AX862" s="12" t="s">
        <v>69</v>
      </c>
      <c r="AY862" s="153" t="s">
        <v>212</v>
      </c>
    </row>
    <row r="863" spans="2:65" s="13" customFormat="1">
      <c r="B863" s="159"/>
      <c r="D863" s="150" t="s">
        <v>226</v>
      </c>
      <c r="E863" s="160" t="s">
        <v>19</v>
      </c>
      <c r="F863" s="161" t="s">
        <v>228</v>
      </c>
      <c r="H863" s="162">
        <v>82.896000000000001</v>
      </c>
      <c r="I863" s="163"/>
      <c r="L863" s="159"/>
      <c r="M863" s="164"/>
      <c r="T863" s="165"/>
      <c r="AT863" s="160" t="s">
        <v>226</v>
      </c>
      <c r="AU863" s="160" t="s">
        <v>236</v>
      </c>
      <c r="AV863" s="13" t="s">
        <v>229</v>
      </c>
      <c r="AW863" s="13" t="s">
        <v>31</v>
      </c>
      <c r="AX863" s="13" t="s">
        <v>77</v>
      </c>
      <c r="AY863" s="160" t="s">
        <v>212</v>
      </c>
    </row>
    <row r="864" spans="2:65" s="1" customFormat="1" ht="16.5" customHeight="1">
      <c r="B864" s="34"/>
      <c r="C864" s="186" t="s">
        <v>938</v>
      </c>
      <c r="D864" s="200" t="s">
        <v>3107</v>
      </c>
      <c r="E864" s="187" t="s">
        <v>12245</v>
      </c>
      <c r="F864" s="188" t="s">
        <v>12246</v>
      </c>
      <c r="G864" s="189" t="s">
        <v>536</v>
      </c>
      <c r="H864" s="190">
        <v>119.251</v>
      </c>
      <c r="I864" s="191"/>
      <c r="J864" s="192">
        <f>ROUND(I864*H864,2)</f>
        <v>0</v>
      </c>
      <c r="K864" s="188" t="s">
        <v>5488</v>
      </c>
      <c r="L864" s="193"/>
      <c r="M864" s="194" t="s">
        <v>19</v>
      </c>
      <c r="N864" s="195" t="s">
        <v>40</v>
      </c>
      <c r="P864" s="142">
        <f>O864*H864</f>
        <v>0</v>
      </c>
      <c r="Q864" s="142">
        <v>1.1999999999999999E-3</v>
      </c>
      <c r="R864" s="142">
        <f>Q864*H864</f>
        <v>0.14310119999999998</v>
      </c>
      <c r="S864" s="142">
        <v>0</v>
      </c>
      <c r="T864" s="143">
        <f>S864*H864</f>
        <v>0</v>
      </c>
      <c r="AR864" s="144" t="s">
        <v>631</v>
      </c>
      <c r="AT864" s="144" t="s">
        <v>3107</v>
      </c>
      <c r="AU864" s="144" t="s">
        <v>236</v>
      </c>
      <c r="AY864" s="19" t="s">
        <v>212</v>
      </c>
      <c r="BE864" s="145">
        <f>IF(N864="základní",J864,0)</f>
        <v>0</v>
      </c>
      <c r="BF864" s="145">
        <f>IF(N864="snížená",J864,0)</f>
        <v>0</v>
      </c>
      <c r="BG864" s="145">
        <f>IF(N864="zákl. přenesená",J864,0)</f>
        <v>0</v>
      </c>
      <c r="BH864" s="145">
        <f>IF(N864="sníž. přenesená",J864,0)</f>
        <v>0</v>
      </c>
      <c r="BI864" s="145">
        <f>IF(N864="nulová",J864,0)</f>
        <v>0</v>
      </c>
      <c r="BJ864" s="19" t="s">
        <v>77</v>
      </c>
      <c r="BK864" s="145">
        <f>ROUND(I864*H864,2)</f>
        <v>0</v>
      </c>
      <c r="BL864" s="19" t="s">
        <v>316</v>
      </c>
      <c r="BM864" s="144" t="s">
        <v>12247</v>
      </c>
    </row>
    <row r="865" spans="2:65" s="14" customFormat="1">
      <c r="B865" s="170"/>
      <c r="D865" s="150" t="s">
        <v>226</v>
      </c>
      <c r="E865" s="171" t="s">
        <v>19</v>
      </c>
      <c r="F865" s="172" t="s">
        <v>11860</v>
      </c>
      <c r="H865" s="171" t="s">
        <v>19</v>
      </c>
      <c r="I865" s="173"/>
      <c r="L865" s="170"/>
      <c r="M865" s="174"/>
      <c r="T865" s="175"/>
      <c r="AT865" s="171" t="s">
        <v>226</v>
      </c>
      <c r="AU865" s="171" t="s">
        <v>236</v>
      </c>
      <c r="AV865" s="14" t="s">
        <v>77</v>
      </c>
      <c r="AW865" s="14" t="s">
        <v>31</v>
      </c>
      <c r="AX865" s="14" t="s">
        <v>69</v>
      </c>
      <c r="AY865" s="171" t="s">
        <v>212</v>
      </c>
    </row>
    <row r="866" spans="2:65" s="14" customFormat="1">
      <c r="B866" s="170"/>
      <c r="D866" s="150" t="s">
        <v>226</v>
      </c>
      <c r="E866" s="171" t="s">
        <v>19</v>
      </c>
      <c r="F866" s="172" t="s">
        <v>11861</v>
      </c>
      <c r="H866" s="171" t="s">
        <v>19</v>
      </c>
      <c r="I866" s="173"/>
      <c r="L866" s="170"/>
      <c r="M866" s="174"/>
      <c r="T866" s="175"/>
      <c r="AT866" s="171" t="s">
        <v>226</v>
      </c>
      <c r="AU866" s="171" t="s">
        <v>236</v>
      </c>
      <c r="AV866" s="14" t="s">
        <v>77</v>
      </c>
      <c r="AW866" s="14" t="s">
        <v>31</v>
      </c>
      <c r="AX866" s="14" t="s">
        <v>69</v>
      </c>
      <c r="AY866" s="171" t="s">
        <v>212</v>
      </c>
    </row>
    <row r="867" spans="2:65" s="12" customFormat="1">
      <c r="B867" s="152"/>
      <c r="D867" s="150" t="s">
        <v>226</v>
      </c>
      <c r="E867" s="153" t="s">
        <v>19</v>
      </c>
      <c r="F867" s="154" t="s">
        <v>12248</v>
      </c>
      <c r="H867" s="155">
        <v>1.21</v>
      </c>
      <c r="I867" s="156"/>
      <c r="L867" s="152"/>
      <c r="M867" s="157"/>
      <c r="T867" s="158"/>
      <c r="AT867" s="153" t="s">
        <v>226</v>
      </c>
      <c r="AU867" s="153" t="s">
        <v>236</v>
      </c>
      <c r="AV867" s="12" t="s">
        <v>79</v>
      </c>
      <c r="AW867" s="12" t="s">
        <v>31</v>
      </c>
      <c r="AX867" s="12" t="s">
        <v>69</v>
      </c>
      <c r="AY867" s="153" t="s">
        <v>212</v>
      </c>
    </row>
    <row r="868" spans="2:65" s="14" customFormat="1">
      <c r="B868" s="170"/>
      <c r="D868" s="150" t="s">
        <v>226</v>
      </c>
      <c r="E868" s="171" t="s">
        <v>19</v>
      </c>
      <c r="F868" s="172" t="s">
        <v>11970</v>
      </c>
      <c r="H868" s="171" t="s">
        <v>19</v>
      </c>
      <c r="I868" s="173"/>
      <c r="L868" s="170"/>
      <c r="M868" s="174"/>
      <c r="T868" s="175"/>
      <c r="AT868" s="171" t="s">
        <v>226</v>
      </c>
      <c r="AU868" s="171" t="s">
        <v>236</v>
      </c>
      <c r="AV868" s="14" t="s">
        <v>77</v>
      </c>
      <c r="AW868" s="14" t="s">
        <v>31</v>
      </c>
      <c r="AX868" s="14" t="s">
        <v>69</v>
      </c>
      <c r="AY868" s="171" t="s">
        <v>212</v>
      </c>
    </row>
    <row r="869" spans="2:65" s="12" customFormat="1">
      <c r="B869" s="152"/>
      <c r="D869" s="150" t="s">
        <v>226</v>
      </c>
      <c r="E869" s="153" t="s">
        <v>19</v>
      </c>
      <c r="F869" s="154" t="s">
        <v>12249</v>
      </c>
      <c r="H869" s="155">
        <v>2.3540000000000001</v>
      </c>
      <c r="I869" s="156"/>
      <c r="L869" s="152"/>
      <c r="M869" s="157"/>
      <c r="T869" s="158"/>
      <c r="AT869" s="153" t="s">
        <v>226</v>
      </c>
      <c r="AU869" s="153" t="s">
        <v>236</v>
      </c>
      <c r="AV869" s="12" t="s">
        <v>79</v>
      </c>
      <c r="AW869" s="12" t="s">
        <v>31</v>
      </c>
      <c r="AX869" s="12" t="s">
        <v>69</v>
      </c>
      <c r="AY869" s="153" t="s">
        <v>212</v>
      </c>
    </row>
    <row r="870" spans="2:65" s="14" customFormat="1">
      <c r="B870" s="170"/>
      <c r="D870" s="150" t="s">
        <v>226</v>
      </c>
      <c r="E870" s="171" t="s">
        <v>19</v>
      </c>
      <c r="F870" s="172" t="s">
        <v>11883</v>
      </c>
      <c r="H870" s="171" t="s">
        <v>19</v>
      </c>
      <c r="I870" s="173"/>
      <c r="L870" s="170"/>
      <c r="M870" s="174"/>
      <c r="T870" s="175"/>
      <c r="AT870" s="171" t="s">
        <v>226</v>
      </c>
      <c r="AU870" s="171" t="s">
        <v>236</v>
      </c>
      <c r="AV870" s="14" t="s">
        <v>77</v>
      </c>
      <c r="AW870" s="14" t="s">
        <v>31</v>
      </c>
      <c r="AX870" s="14" t="s">
        <v>69</v>
      </c>
      <c r="AY870" s="171" t="s">
        <v>212</v>
      </c>
    </row>
    <row r="871" spans="2:65" s="12" customFormat="1">
      <c r="B871" s="152"/>
      <c r="D871" s="150" t="s">
        <v>226</v>
      </c>
      <c r="E871" s="153" t="s">
        <v>19</v>
      </c>
      <c r="F871" s="154" t="s">
        <v>12250</v>
      </c>
      <c r="H871" s="155">
        <v>12.21</v>
      </c>
      <c r="I871" s="156"/>
      <c r="L871" s="152"/>
      <c r="M871" s="157"/>
      <c r="T871" s="158"/>
      <c r="AT871" s="153" t="s">
        <v>226</v>
      </c>
      <c r="AU871" s="153" t="s">
        <v>236</v>
      </c>
      <c r="AV871" s="12" t="s">
        <v>79</v>
      </c>
      <c r="AW871" s="12" t="s">
        <v>31</v>
      </c>
      <c r="AX871" s="12" t="s">
        <v>69</v>
      </c>
      <c r="AY871" s="153" t="s">
        <v>212</v>
      </c>
    </row>
    <row r="872" spans="2:65" s="14" customFormat="1">
      <c r="B872" s="170"/>
      <c r="D872" s="150" t="s">
        <v>226</v>
      </c>
      <c r="E872" s="171" t="s">
        <v>19</v>
      </c>
      <c r="F872" s="172" t="s">
        <v>11886</v>
      </c>
      <c r="H872" s="171" t="s">
        <v>19</v>
      </c>
      <c r="I872" s="173"/>
      <c r="L872" s="170"/>
      <c r="M872" s="174"/>
      <c r="T872" s="175"/>
      <c r="AT872" s="171" t="s">
        <v>226</v>
      </c>
      <c r="AU872" s="171" t="s">
        <v>236</v>
      </c>
      <c r="AV872" s="14" t="s">
        <v>77</v>
      </c>
      <c r="AW872" s="14" t="s">
        <v>31</v>
      </c>
      <c r="AX872" s="14" t="s">
        <v>69</v>
      </c>
      <c r="AY872" s="171" t="s">
        <v>212</v>
      </c>
    </row>
    <row r="873" spans="2:65" s="12" customFormat="1">
      <c r="B873" s="152"/>
      <c r="D873" s="150" t="s">
        <v>226</v>
      </c>
      <c r="E873" s="153" t="s">
        <v>19</v>
      </c>
      <c r="F873" s="154" t="s">
        <v>12251</v>
      </c>
      <c r="H873" s="155">
        <v>13.618</v>
      </c>
      <c r="I873" s="156"/>
      <c r="L873" s="152"/>
      <c r="M873" s="157"/>
      <c r="T873" s="158"/>
      <c r="AT873" s="153" t="s">
        <v>226</v>
      </c>
      <c r="AU873" s="153" t="s">
        <v>236</v>
      </c>
      <c r="AV873" s="12" t="s">
        <v>79</v>
      </c>
      <c r="AW873" s="12" t="s">
        <v>31</v>
      </c>
      <c r="AX873" s="12" t="s">
        <v>69</v>
      </c>
      <c r="AY873" s="153" t="s">
        <v>212</v>
      </c>
    </row>
    <row r="874" spans="2:65" s="14" customFormat="1">
      <c r="B874" s="170"/>
      <c r="D874" s="150" t="s">
        <v>226</v>
      </c>
      <c r="E874" s="171" t="s">
        <v>19</v>
      </c>
      <c r="F874" s="172" t="s">
        <v>11889</v>
      </c>
      <c r="H874" s="171" t="s">
        <v>19</v>
      </c>
      <c r="I874" s="173"/>
      <c r="L874" s="170"/>
      <c r="M874" s="174"/>
      <c r="T874" s="175"/>
      <c r="AT874" s="171" t="s">
        <v>226</v>
      </c>
      <c r="AU874" s="171" t="s">
        <v>236</v>
      </c>
      <c r="AV874" s="14" t="s">
        <v>77</v>
      </c>
      <c r="AW874" s="14" t="s">
        <v>31</v>
      </c>
      <c r="AX874" s="14" t="s">
        <v>69</v>
      </c>
      <c r="AY874" s="171" t="s">
        <v>212</v>
      </c>
    </row>
    <row r="875" spans="2:65" s="12" customFormat="1">
      <c r="B875" s="152"/>
      <c r="D875" s="150" t="s">
        <v>226</v>
      </c>
      <c r="E875" s="153" t="s">
        <v>19</v>
      </c>
      <c r="F875" s="154" t="s">
        <v>12252</v>
      </c>
      <c r="H875" s="155">
        <v>89.858999999999995</v>
      </c>
      <c r="I875" s="156"/>
      <c r="L875" s="152"/>
      <c r="M875" s="157"/>
      <c r="T875" s="158"/>
      <c r="AT875" s="153" t="s">
        <v>226</v>
      </c>
      <c r="AU875" s="153" t="s">
        <v>236</v>
      </c>
      <c r="AV875" s="12" t="s">
        <v>79</v>
      </c>
      <c r="AW875" s="12" t="s">
        <v>31</v>
      </c>
      <c r="AX875" s="12" t="s">
        <v>69</v>
      </c>
      <c r="AY875" s="153" t="s">
        <v>212</v>
      </c>
    </row>
    <row r="876" spans="2:65" s="13" customFormat="1">
      <c r="B876" s="159"/>
      <c r="D876" s="150" t="s">
        <v>226</v>
      </c>
      <c r="E876" s="160" t="s">
        <v>19</v>
      </c>
      <c r="F876" s="161" t="s">
        <v>228</v>
      </c>
      <c r="H876" s="162">
        <v>119.251</v>
      </c>
      <c r="I876" s="163"/>
      <c r="L876" s="159"/>
      <c r="M876" s="164"/>
      <c r="T876" s="165"/>
      <c r="AT876" s="160" t="s">
        <v>226</v>
      </c>
      <c r="AU876" s="160" t="s">
        <v>236</v>
      </c>
      <c r="AV876" s="13" t="s">
        <v>229</v>
      </c>
      <c r="AW876" s="13" t="s">
        <v>31</v>
      </c>
      <c r="AX876" s="13" t="s">
        <v>77</v>
      </c>
      <c r="AY876" s="160" t="s">
        <v>212</v>
      </c>
    </row>
    <row r="877" spans="2:65" s="1" customFormat="1" ht="16.5" customHeight="1">
      <c r="B877" s="34"/>
      <c r="C877" s="186" t="s">
        <v>12253</v>
      </c>
      <c r="D877" s="200" t="s">
        <v>3107</v>
      </c>
      <c r="E877" s="187" t="s">
        <v>12254</v>
      </c>
      <c r="F877" s="188" t="s">
        <v>12255</v>
      </c>
      <c r="G877" s="189" t="s">
        <v>536</v>
      </c>
      <c r="H877" s="190">
        <v>51.677999999999997</v>
      </c>
      <c r="I877" s="191"/>
      <c r="J877" s="192">
        <f>ROUND(I877*H877,2)</f>
        <v>0</v>
      </c>
      <c r="K877" s="188" t="s">
        <v>5488</v>
      </c>
      <c r="L877" s="193"/>
      <c r="M877" s="194" t="s">
        <v>19</v>
      </c>
      <c r="N877" s="195" t="s">
        <v>40</v>
      </c>
      <c r="P877" s="142">
        <f>O877*H877</f>
        <v>0</v>
      </c>
      <c r="Q877" s="142">
        <v>1.1999999999999999E-3</v>
      </c>
      <c r="R877" s="142">
        <f>Q877*H877</f>
        <v>6.2013599999999988E-2</v>
      </c>
      <c r="S877" s="142">
        <v>0</v>
      </c>
      <c r="T877" s="143">
        <f>S877*H877</f>
        <v>0</v>
      </c>
      <c r="AR877" s="144" t="s">
        <v>631</v>
      </c>
      <c r="AT877" s="144" t="s">
        <v>3107</v>
      </c>
      <c r="AU877" s="144" t="s">
        <v>236</v>
      </c>
      <c r="AY877" s="19" t="s">
        <v>212</v>
      </c>
      <c r="BE877" s="145">
        <f>IF(N877="základní",J877,0)</f>
        <v>0</v>
      </c>
      <c r="BF877" s="145">
        <f>IF(N877="snížená",J877,0)</f>
        <v>0</v>
      </c>
      <c r="BG877" s="145">
        <f>IF(N877="zákl. přenesená",J877,0)</f>
        <v>0</v>
      </c>
      <c r="BH877" s="145">
        <f>IF(N877="sníž. přenesená",J877,0)</f>
        <v>0</v>
      </c>
      <c r="BI877" s="145">
        <f>IF(N877="nulová",J877,0)</f>
        <v>0</v>
      </c>
      <c r="BJ877" s="19" t="s">
        <v>77</v>
      </c>
      <c r="BK877" s="145">
        <f>ROUND(I877*H877,2)</f>
        <v>0</v>
      </c>
      <c r="BL877" s="19" t="s">
        <v>316</v>
      </c>
      <c r="BM877" s="144" t="s">
        <v>12256</v>
      </c>
    </row>
    <row r="878" spans="2:65" s="14" customFormat="1">
      <c r="B878" s="170"/>
      <c r="D878" s="150" t="s">
        <v>226</v>
      </c>
      <c r="E878" s="171" t="s">
        <v>19</v>
      </c>
      <c r="F878" s="172" t="s">
        <v>11860</v>
      </c>
      <c r="H878" s="171" t="s">
        <v>19</v>
      </c>
      <c r="I878" s="173"/>
      <c r="L878" s="170"/>
      <c r="M878" s="174"/>
      <c r="T878" s="175"/>
      <c r="AT878" s="171" t="s">
        <v>226</v>
      </c>
      <c r="AU878" s="171" t="s">
        <v>236</v>
      </c>
      <c r="AV878" s="14" t="s">
        <v>77</v>
      </c>
      <c r="AW878" s="14" t="s">
        <v>31</v>
      </c>
      <c r="AX878" s="14" t="s">
        <v>69</v>
      </c>
      <c r="AY878" s="171" t="s">
        <v>212</v>
      </c>
    </row>
    <row r="879" spans="2:65" s="14" customFormat="1">
      <c r="B879" s="170"/>
      <c r="D879" s="150" t="s">
        <v>226</v>
      </c>
      <c r="E879" s="171" t="s">
        <v>19</v>
      </c>
      <c r="F879" s="172" t="s">
        <v>11900</v>
      </c>
      <c r="H879" s="171" t="s">
        <v>19</v>
      </c>
      <c r="I879" s="173"/>
      <c r="L879" s="170"/>
      <c r="M879" s="174"/>
      <c r="T879" s="175"/>
      <c r="AT879" s="171" t="s">
        <v>226</v>
      </c>
      <c r="AU879" s="171" t="s">
        <v>236</v>
      </c>
      <c r="AV879" s="14" t="s">
        <v>77</v>
      </c>
      <c r="AW879" s="14" t="s">
        <v>31</v>
      </c>
      <c r="AX879" s="14" t="s">
        <v>69</v>
      </c>
      <c r="AY879" s="171" t="s">
        <v>212</v>
      </c>
    </row>
    <row r="880" spans="2:65" s="12" customFormat="1">
      <c r="B880" s="152"/>
      <c r="D880" s="150" t="s">
        <v>226</v>
      </c>
      <c r="E880" s="153" t="s">
        <v>19</v>
      </c>
      <c r="F880" s="154" t="s">
        <v>12257</v>
      </c>
      <c r="H880" s="155">
        <v>4.95</v>
      </c>
      <c r="I880" s="156"/>
      <c r="L880" s="152"/>
      <c r="M880" s="157"/>
      <c r="T880" s="158"/>
      <c r="AT880" s="153" t="s">
        <v>226</v>
      </c>
      <c r="AU880" s="153" t="s">
        <v>236</v>
      </c>
      <c r="AV880" s="12" t="s">
        <v>79</v>
      </c>
      <c r="AW880" s="12" t="s">
        <v>31</v>
      </c>
      <c r="AX880" s="12" t="s">
        <v>69</v>
      </c>
      <c r="AY880" s="153" t="s">
        <v>212</v>
      </c>
    </row>
    <row r="881" spans="2:65" s="14" customFormat="1">
      <c r="B881" s="170"/>
      <c r="D881" s="150" t="s">
        <v>226</v>
      </c>
      <c r="E881" s="171" t="s">
        <v>19</v>
      </c>
      <c r="F881" s="172" t="s">
        <v>11970</v>
      </c>
      <c r="H881" s="171" t="s">
        <v>19</v>
      </c>
      <c r="I881" s="173"/>
      <c r="L881" s="170"/>
      <c r="M881" s="174"/>
      <c r="T881" s="175"/>
      <c r="AT881" s="171" t="s">
        <v>226</v>
      </c>
      <c r="AU881" s="171" t="s">
        <v>236</v>
      </c>
      <c r="AV881" s="14" t="s">
        <v>77</v>
      </c>
      <c r="AW881" s="14" t="s">
        <v>31</v>
      </c>
      <c r="AX881" s="14" t="s">
        <v>69</v>
      </c>
      <c r="AY881" s="171" t="s">
        <v>212</v>
      </c>
    </row>
    <row r="882" spans="2:65" s="12" customFormat="1">
      <c r="B882" s="152"/>
      <c r="D882" s="150" t="s">
        <v>226</v>
      </c>
      <c r="E882" s="153" t="s">
        <v>19</v>
      </c>
      <c r="F882" s="154" t="s">
        <v>12258</v>
      </c>
      <c r="H882" s="155">
        <v>1.419</v>
      </c>
      <c r="I882" s="156"/>
      <c r="L882" s="152"/>
      <c r="M882" s="157"/>
      <c r="T882" s="158"/>
      <c r="AT882" s="153" t="s">
        <v>226</v>
      </c>
      <c r="AU882" s="153" t="s">
        <v>236</v>
      </c>
      <c r="AV882" s="12" t="s">
        <v>79</v>
      </c>
      <c r="AW882" s="12" t="s">
        <v>31</v>
      </c>
      <c r="AX882" s="12" t="s">
        <v>69</v>
      </c>
      <c r="AY882" s="153" t="s">
        <v>212</v>
      </c>
    </row>
    <row r="883" spans="2:65" s="14" customFormat="1">
      <c r="B883" s="170"/>
      <c r="D883" s="150" t="s">
        <v>226</v>
      </c>
      <c r="E883" s="171" t="s">
        <v>19</v>
      </c>
      <c r="F883" s="172" t="s">
        <v>11883</v>
      </c>
      <c r="H883" s="171" t="s">
        <v>19</v>
      </c>
      <c r="I883" s="173"/>
      <c r="L883" s="170"/>
      <c r="M883" s="174"/>
      <c r="T883" s="175"/>
      <c r="AT883" s="171" t="s">
        <v>226</v>
      </c>
      <c r="AU883" s="171" t="s">
        <v>236</v>
      </c>
      <c r="AV883" s="14" t="s">
        <v>77</v>
      </c>
      <c r="AW883" s="14" t="s">
        <v>31</v>
      </c>
      <c r="AX883" s="14" t="s">
        <v>69</v>
      </c>
      <c r="AY883" s="171" t="s">
        <v>212</v>
      </c>
    </row>
    <row r="884" spans="2:65" s="12" customFormat="1">
      <c r="B884" s="152"/>
      <c r="D884" s="150" t="s">
        <v>226</v>
      </c>
      <c r="E884" s="153" t="s">
        <v>19</v>
      </c>
      <c r="F884" s="154" t="s">
        <v>12259</v>
      </c>
      <c r="H884" s="155">
        <v>19.041</v>
      </c>
      <c r="I884" s="156"/>
      <c r="L884" s="152"/>
      <c r="M884" s="157"/>
      <c r="T884" s="158"/>
      <c r="AT884" s="153" t="s">
        <v>226</v>
      </c>
      <c r="AU884" s="153" t="s">
        <v>236</v>
      </c>
      <c r="AV884" s="12" t="s">
        <v>79</v>
      </c>
      <c r="AW884" s="12" t="s">
        <v>31</v>
      </c>
      <c r="AX884" s="12" t="s">
        <v>69</v>
      </c>
      <c r="AY884" s="153" t="s">
        <v>212</v>
      </c>
    </row>
    <row r="885" spans="2:65" s="14" customFormat="1">
      <c r="B885" s="170"/>
      <c r="D885" s="150" t="s">
        <v>226</v>
      </c>
      <c r="E885" s="171" t="s">
        <v>19</v>
      </c>
      <c r="F885" s="172" t="s">
        <v>11886</v>
      </c>
      <c r="H885" s="171" t="s">
        <v>19</v>
      </c>
      <c r="I885" s="173"/>
      <c r="L885" s="170"/>
      <c r="M885" s="174"/>
      <c r="T885" s="175"/>
      <c r="AT885" s="171" t="s">
        <v>226</v>
      </c>
      <c r="AU885" s="171" t="s">
        <v>236</v>
      </c>
      <c r="AV885" s="14" t="s">
        <v>77</v>
      </c>
      <c r="AW885" s="14" t="s">
        <v>31</v>
      </c>
      <c r="AX885" s="14" t="s">
        <v>69</v>
      </c>
      <c r="AY885" s="171" t="s">
        <v>212</v>
      </c>
    </row>
    <row r="886" spans="2:65" s="12" customFormat="1">
      <c r="B886" s="152"/>
      <c r="D886" s="150" t="s">
        <v>226</v>
      </c>
      <c r="E886" s="153" t="s">
        <v>19</v>
      </c>
      <c r="F886" s="154" t="s">
        <v>12260</v>
      </c>
      <c r="H886" s="155">
        <v>4.5430000000000001</v>
      </c>
      <c r="I886" s="156"/>
      <c r="L886" s="152"/>
      <c r="M886" s="157"/>
      <c r="T886" s="158"/>
      <c r="AT886" s="153" t="s">
        <v>226</v>
      </c>
      <c r="AU886" s="153" t="s">
        <v>236</v>
      </c>
      <c r="AV886" s="12" t="s">
        <v>79</v>
      </c>
      <c r="AW886" s="12" t="s">
        <v>31</v>
      </c>
      <c r="AX886" s="12" t="s">
        <v>69</v>
      </c>
      <c r="AY886" s="153" t="s">
        <v>212</v>
      </c>
    </row>
    <row r="887" spans="2:65" s="14" customFormat="1">
      <c r="B887" s="170"/>
      <c r="D887" s="150" t="s">
        <v>226</v>
      </c>
      <c r="E887" s="171" t="s">
        <v>19</v>
      </c>
      <c r="F887" s="172" t="s">
        <v>11889</v>
      </c>
      <c r="H887" s="171" t="s">
        <v>19</v>
      </c>
      <c r="I887" s="173"/>
      <c r="L887" s="170"/>
      <c r="M887" s="174"/>
      <c r="T887" s="175"/>
      <c r="AT887" s="171" t="s">
        <v>226</v>
      </c>
      <c r="AU887" s="171" t="s">
        <v>236</v>
      </c>
      <c r="AV887" s="14" t="s">
        <v>77</v>
      </c>
      <c r="AW887" s="14" t="s">
        <v>31</v>
      </c>
      <c r="AX887" s="14" t="s">
        <v>69</v>
      </c>
      <c r="AY887" s="171" t="s">
        <v>212</v>
      </c>
    </row>
    <row r="888" spans="2:65" s="12" customFormat="1">
      <c r="B888" s="152"/>
      <c r="D888" s="150" t="s">
        <v>226</v>
      </c>
      <c r="E888" s="153" t="s">
        <v>19</v>
      </c>
      <c r="F888" s="154" t="s">
        <v>12261</v>
      </c>
      <c r="H888" s="155">
        <v>21.725000000000001</v>
      </c>
      <c r="I888" s="156"/>
      <c r="L888" s="152"/>
      <c r="M888" s="157"/>
      <c r="T888" s="158"/>
      <c r="AT888" s="153" t="s">
        <v>226</v>
      </c>
      <c r="AU888" s="153" t="s">
        <v>236</v>
      </c>
      <c r="AV888" s="12" t="s">
        <v>79</v>
      </c>
      <c r="AW888" s="12" t="s">
        <v>31</v>
      </c>
      <c r="AX888" s="12" t="s">
        <v>69</v>
      </c>
      <c r="AY888" s="153" t="s">
        <v>212</v>
      </c>
    </row>
    <row r="889" spans="2:65" s="13" customFormat="1">
      <c r="B889" s="159"/>
      <c r="D889" s="150" t="s">
        <v>226</v>
      </c>
      <c r="E889" s="160" t="s">
        <v>19</v>
      </c>
      <c r="F889" s="161" t="s">
        <v>228</v>
      </c>
      <c r="H889" s="162">
        <v>51.677999999999997</v>
      </c>
      <c r="I889" s="163"/>
      <c r="L889" s="159"/>
      <c r="M889" s="164"/>
      <c r="T889" s="165"/>
      <c r="AT889" s="160" t="s">
        <v>226</v>
      </c>
      <c r="AU889" s="160" t="s">
        <v>236</v>
      </c>
      <c r="AV889" s="13" t="s">
        <v>229</v>
      </c>
      <c r="AW889" s="13" t="s">
        <v>31</v>
      </c>
      <c r="AX889" s="13" t="s">
        <v>77</v>
      </c>
      <c r="AY889" s="160" t="s">
        <v>212</v>
      </c>
    </row>
    <row r="890" spans="2:65" s="1" customFormat="1" ht="16.5" customHeight="1">
      <c r="B890" s="34"/>
      <c r="C890" s="186" t="s">
        <v>947</v>
      </c>
      <c r="D890" s="200" t="s">
        <v>3107</v>
      </c>
      <c r="E890" s="187" t="s">
        <v>12262</v>
      </c>
      <c r="F890" s="188" t="s">
        <v>12263</v>
      </c>
      <c r="G890" s="189" t="s">
        <v>536</v>
      </c>
      <c r="H890" s="190">
        <v>17.786999999999999</v>
      </c>
      <c r="I890" s="191"/>
      <c r="J890" s="192">
        <f>ROUND(I890*H890,2)</f>
        <v>0</v>
      </c>
      <c r="K890" s="188" t="s">
        <v>5488</v>
      </c>
      <c r="L890" s="193"/>
      <c r="M890" s="194" t="s">
        <v>19</v>
      </c>
      <c r="N890" s="195" t="s">
        <v>40</v>
      </c>
      <c r="P890" s="142">
        <f>O890*H890</f>
        <v>0</v>
      </c>
      <c r="Q890" s="142">
        <v>1.1999999999999999E-3</v>
      </c>
      <c r="R890" s="142">
        <f>Q890*H890</f>
        <v>2.1344399999999996E-2</v>
      </c>
      <c r="S890" s="142">
        <v>0</v>
      </c>
      <c r="T890" s="143">
        <f>S890*H890</f>
        <v>0</v>
      </c>
      <c r="AR890" s="144" t="s">
        <v>631</v>
      </c>
      <c r="AT890" s="144" t="s">
        <v>3107</v>
      </c>
      <c r="AU890" s="144" t="s">
        <v>236</v>
      </c>
      <c r="AY890" s="19" t="s">
        <v>212</v>
      </c>
      <c r="BE890" s="145">
        <f>IF(N890="základní",J890,0)</f>
        <v>0</v>
      </c>
      <c r="BF890" s="145">
        <f>IF(N890="snížená",J890,0)</f>
        <v>0</v>
      </c>
      <c r="BG890" s="145">
        <f>IF(N890="zákl. přenesená",J890,0)</f>
        <v>0</v>
      </c>
      <c r="BH890" s="145">
        <f>IF(N890="sníž. přenesená",J890,0)</f>
        <v>0</v>
      </c>
      <c r="BI890" s="145">
        <f>IF(N890="nulová",J890,0)</f>
        <v>0</v>
      </c>
      <c r="BJ890" s="19" t="s">
        <v>77</v>
      </c>
      <c r="BK890" s="145">
        <f>ROUND(I890*H890,2)</f>
        <v>0</v>
      </c>
      <c r="BL890" s="19" t="s">
        <v>316</v>
      </c>
      <c r="BM890" s="144" t="s">
        <v>12264</v>
      </c>
    </row>
    <row r="891" spans="2:65" s="14" customFormat="1">
      <c r="B891" s="170"/>
      <c r="D891" s="150" t="s">
        <v>226</v>
      </c>
      <c r="E891" s="171" t="s">
        <v>19</v>
      </c>
      <c r="F891" s="172" t="s">
        <v>11860</v>
      </c>
      <c r="H891" s="171" t="s">
        <v>19</v>
      </c>
      <c r="I891" s="173"/>
      <c r="L891" s="170"/>
      <c r="M891" s="174"/>
      <c r="T891" s="175"/>
      <c r="AT891" s="171" t="s">
        <v>226</v>
      </c>
      <c r="AU891" s="171" t="s">
        <v>236</v>
      </c>
      <c r="AV891" s="14" t="s">
        <v>77</v>
      </c>
      <c r="AW891" s="14" t="s">
        <v>31</v>
      </c>
      <c r="AX891" s="14" t="s">
        <v>69</v>
      </c>
      <c r="AY891" s="171" t="s">
        <v>212</v>
      </c>
    </row>
    <row r="892" spans="2:65" s="14" customFormat="1">
      <c r="B892" s="170"/>
      <c r="D892" s="150" t="s">
        <v>226</v>
      </c>
      <c r="E892" s="171" t="s">
        <v>19</v>
      </c>
      <c r="F892" s="172" t="s">
        <v>11886</v>
      </c>
      <c r="H892" s="171" t="s">
        <v>19</v>
      </c>
      <c r="I892" s="173"/>
      <c r="L892" s="170"/>
      <c r="M892" s="174"/>
      <c r="T892" s="175"/>
      <c r="AT892" s="171" t="s">
        <v>226</v>
      </c>
      <c r="AU892" s="171" t="s">
        <v>236</v>
      </c>
      <c r="AV892" s="14" t="s">
        <v>77</v>
      </c>
      <c r="AW892" s="14" t="s">
        <v>31</v>
      </c>
      <c r="AX892" s="14" t="s">
        <v>69</v>
      </c>
      <c r="AY892" s="171" t="s">
        <v>212</v>
      </c>
    </row>
    <row r="893" spans="2:65" s="12" customFormat="1">
      <c r="B893" s="152"/>
      <c r="D893" s="150" t="s">
        <v>226</v>
      </c>
      <c r="E893" s="153" t="s">
        <v>19</v>
      </c>
      <c r="F893" s="154" t="s">
        <v>12265</v>
      </c>
      <c r="H893" s="155">
        <v>4.774</v>
      </c>
      <c r="I893" s="156"/>
      <c r="L893" s="152"/>
      <c r="M893" s="157"/>
      <c r="T893" s="158"/>
      <c r="AT893" s="153" t="s">
        <v>226</v>
      </c>
      <c r="AU893" s="153" t="s">
        <v>236</v>
      </c>
      <c r="AV893" s="12" t="s">
        <v>79</v>
      </c>
      <c r="AW893" s="12" t="s">
        <v>31</v>
      </c>
      <c r="AX893" s="12" t="s">
        <v>69</v>
      </c>
      <c r="AY893" s="153" t="s">
        <v>212</v>
      </c>
    </row>
    <row r="894" spans="2:65" s="14" customFormat="1">
      <c r="B894" s="170"/>
      <c r="D894" s="150" t="s">
        <v>226</v>
      </c>
      <c r="E894" s="171" t="s">
        <v>19</v>
      </c>
      <c r="F894" s="172" t="s">
        <v>11889</v>
      </c>
      <c r="H894" s="171" t="s">
        <v>19</v>
      </c>
      <c r="I894" s="173"/>
      <c r="L894" s="170"/>
      <c r="M894" s="174"/>
      <c r="T894" s="175"/>
      <c r="AT894" s="171" t="s">
        <v>226</v>
      </c>
      <c r="AU894" s="171" t="s">
        <v>236</v>
      </c>
      <c r="AV894" s="14" t="s">
        <v>77</v>
      </c>
      <c r="AW894" s="14" t="s">
        <v>31</v>
      </c>
      <c r="AX894" s="14" t="s">
        <v>69</v>
      </c>
      <c r="AY894" s="171" t="s">
        <v>212</v>
      </c>
    </row>
    <row r="895" spans="2:65" s="12" customFormat="1">
      <c r="B895" s="152"/>
      <c r="D895" s="150" t="s">
        <v>226</v>
      </c>
      <c r="E895" s="153" t="s">
        <v>19</v>
      </c>
      <c r="F895" s="154" t="s">
        <v>12266</v>
      </c>
      <c r="H895" s="155">
        <v>13.013</v>
      </c>
      <c r="I895" s="156"/>
      <c r="L895" s="152"/>
      <c r="M895" s="157"/>
      <c r="T895" s="158"/>
      <c r="AT895" s="153" t="s">
        <v>226</v>
      </c>
      <c r="AU895" s="153" t="s">
        <v>236</v>
      </c>
      <c r="AV895" s="12" t="s">
        <v>79</v>
      </c>
      <c r="AW895" s="12" t="s">
        <v>31</v>
      </c>
      <c r="AX895" s="12" t="s">
        <v>69</v>
      </c>
      <c r="AY895" s="153" t="s">
        <v>212</v>
      </c>
    </row>
    <row r="896" spans="2:65" s="13" customFormat="1">
      <c r="B896" s="159"/>
      <c r="D896" s="150" t="s">
        <v>226</v>
      </c>
      <c r="E896" s="160" t="s">
        <v>19</v>
      </c>
      <c r="F896" s="161" t="s">
        <v>228</v>
      </c>
      <c r="H896" s="162">
        <v>17.786999999999999</v>
      </c>
      <c r="I896" s="163"/>
      <c r="L896" s="159"/>
      <c r="M896" s="164"/>
      <c r="T896" s="165"/>
      <c r="AT896" s="160" t="s">
        <v>226</v>
      </c>
      <c r="AU896" s="160" t="s">
        <v>236</v>
      </c>
      <c r="AV896" s="13" t="s">
        <v>229</v>
      </c>
      <c r="AW896" s="13" t="s">
        <v>31</v>
      </c>
      <c r="AX896" s="13" t="s">
        <v>77</v>
      </c>
      <c r="AY896" s="160" t="s">
        <v>212</v>
      </c>
    </row>
    <row r="897" spans="2:65" s="1" customFormat="1" ht="24.2" customHeight="1">
      <c r="B897" s="34"/>
      <c r="C897" s="133" t="s">
        <v>956</v>
      </c>
      <c r="D897" s="166" t="s">
        <v>215</v>
      </c>
      <c r="E897" s="134" t="s">
        <v>10883</v>
      </c>
      <c r="F897" s="135" t="s">
        <v>10884</v>
      </c>
      <c r="G897" s="136" t="s">
        <v>495</v>
      </c>
      <c r="H897" s="137">
        <v>3734.3969999999999</v>
      </c>
      <c r="I897" s="138"/>
      <c r="J897" s="139">
        <f>ROUND(I897*H897,2)</f>
        <v>0</v>
      </c>
      <c r="K897" s="135" t="s">
        <v>219</v>
      </c>
      <c r="L897" s="34"/>
      <c r="M897" s="140" t="s">
        <v>19</v>
      </c>
      <c r="N897" s="141" t="s">
        <v>40</v>
      </c>
      <c r="P897" s="142">
        <f>O897*H897</f>
        <v>0</v>
      </c>
      <c r="Q897" s="142">
        <v>2.2000000000000001E-4</v>
      </c>
      <c r="R897" s="142">
        <f>Q897*H897</f>
        <v>0.82156733999999998</v>
      </c>
      <c r="S897" s="142">
        <v>0</v>
      </c>
      <c r="T897" s="143">
        <f>S897*H897</f>
        <v>0</v>
      </c>
      <c r="AR897" s="144" t="s">
        <v>316</v>
      </c>
      <c r="AT897" s="144" t="s">
        <v>215</v>
      </c>
      <c r="AU897" s="144" t="s">
        <v>236</v>
      </c>
      <c r="AY897" s="19" t="s">
        <v>212</v>
      </c>
      <c r="BE897" s="145">
        <f>IF(N897="základní",J897,0)</f>
        <v>0</v>
      </c>
      <c r="BF897" s="145">
        <f>IF(N897="snížená",J897,0)</f>
        <v>0</v>
      </c>
      <c r="BG897" s="145">
        <f>IF(N897="zákl. přenesená",J897,0)</f>
        <v>0</v>
      </c>
      <c r="BH897" s="145">
        <f>IF(N897="sníž. přenesená",J897,0)</f>
        <v>0</v>
      </c>
      <c r="BI897" s="145">
        <f>IF(N897="nulová",J897,0)</f>
        <v>0</v>
      </c>
      <c r="BJ897" s="19" t="s">
        <v>77</v>
      </c>
      <c r="BK897" s="145">
        <f>ROUND(I897*H897,2)</f>
        <v>0</v>
      </c>
      <c r="BL897" s="19" t="s">
        <v>316</v>
      </c>
      <c r="BM897" s="144" t="s">
        <v>12267</v>
      </c>
    </row>
    <row r="898" spans="2:65" s="1" customFormat="1">
      <c r="B898" s="34"/>
      <c r="D898" s="146" t="s">
        <v>222</v>
      </c>
      <c r="F898" s="147" t="s">
        <v>10886</v>
      </c>
      <c r="I898" s="148"/>
      <c r="L898" s="34"/>
      <c r="M898" s="149"/>
      <c r="T898" s="55"/>
      <c r="AT898" s="19" t="s">
        <v>222</v>
      </c>
      <c r="AU898" s="19" t="s">
        <v>236</v>
      </c>
    </row>
    <row r="899" spans="2:65" s="14" customFormat="1">
      <c r="B899" s="170"/>
      <c r="D899" s="150" t="s">
        <v>226</v>
      </c>
      <c r="E899" s="171" t="s">
        <v>19</v>
      </c>
      <c r="F899" s="172" t="s">
        <v>12268</v>
      </c>
      <c r="H899" s="171" t="s">
        <v>19</v>
      </c>
      <c r="I899" s="173"/>
      <c r="L899" s="170"/>
      <c r="M899" s="174"/>
      <c r="T899" s="175"/>
      <c r="AT899" s="171" t="s">
        <v>226</v>
      </c>
      <c r="AU899" s="171" t="s">
        <v>236</v>
      </c>
      <c r="AV899" s="14" t="s">
        <v>77</v>
      </c>
      <c r="AW899" s="14" t="s">
        <v>31</v>
      </c>
      <c r="AX899" s="14" t="s">
        <v>69</v>
      </c>
      <c r="AY899" s="171" t="s">
        <v>212</v>
      </c>
    </row>
    <row r="900" spans="2:65" s="14" customFormat="1">
      <c r="B900" s="170"/>
      <c r="D900" s="150" t="s">
        <v>226</v>
      </c>
      <c r="E900" s="171" t="s">
        <v>19</v>
      </c>
      <c r="F900" s="172" t="s">
        <v>12269</v>
      </c>
      <c r="H900" s="171" t="s">
        <v>19</v>
      </c>
      <c r="I900" s="173"/>
      <c r="L900" s="170"/>
      <c r="M900" s="174"/>
      <c r="T900" s="175"/>
      <c r="AT900" s="171" t="s">
        <v>226</v>
      </c>
      <c r="AU900" s="171" t="s">
        <v>236</v>
      </c>
      <c r="AV900" s="14" t="s">
        <v>77</v>
      </c>
      <c r="AW900" s="14" t="s">
        <v>31</v>
      </c>
      <c r="AX900" s="14" t="s">
        <v>69</v>
      </c>
      <c r="AY900" s="171" t="s">
        <v>212</v>
      </c>
    </row>
    <row r="901" spans="2:65" s="12" customFormat="1">
      <c r="B901" s="152"/>
      <c r="D901" s="150" t="s">
        <v>226</v>
      </c>
      <c r="E901" s="153" t="s">
        <v>19</v>
      </c>
      <c r="F901" s="154" t="s">
        <v>12270</v>
      </c>
      <c r="H901" s="155">
        <v>6.2169999999999996</v>
      </c>
      <c r="I901" s="156"/>
      <c r="L901" s="152"/>
      <c r="M901" s="157"/>
      <c r="T901" s="158"/>
      <c r="AT901" s="153" t="s">
        <v>226</v>
      </c>
      <c r="AU901" s="153" t="s">
        <v>236</v>
      </c>
      <c r="AV901" s="12" t="s">
        <v>79</v>
      </c>
      <c r="AW901" s="12" t="s">
        <v>31</v>
      </c>
      <c r="AX901" s="12" t="s">
        <v>69</v>
      </c>
      <c r="AY901" s="153" t="s">
        <v>212</v>
      </c>
    </row>
    <row r="902" spans="2:65" s="12" customFormat="1">
      <c r="B902" s="152"/>
      <c r="D902" s="150" t="s">
        <v>226</v>
      </c>
      <c r="E902" s="153" t="s">
        <v>19</v>
      </c>
      <c r="F902" s="154" t="s">
        <v>12271</v>
      </c>
      <c r="H902" s="155">
        <v>69.637</v>
      </c>
      <c r="I902" s="156"/>
      <c r="L902" s="152"/>
      <c r="M902" s="157"/>
      <c r="T902" s="158"/>
      <c r="AT902" s="153" t="s">
        <v>226</v>
      </c>
      <c r="AU902" s="153" t="s">
        <v>236</v>
      </c>
      <c r="AV902" s="12" t="s">
        <v>79</v>
      </c>
      <c r="AW902" s="12" t="s">
        <v>31</v>
      </c>
      <c r="AX902" s="12" t="s">
        <v>69</v>
      </c>
      <c r="AY902" s="153" t="s">
        <v>212</v>
      </c>
    </row>
    <row r="903" spans="2:65" s="12" customFormat="1">
      <c r="B903" s="152"/>
      <c r="D903" s="150" t="s">
        <v>226</v>
      </c>
      <c r="E903" s="153" t="s">
        <v>19</v>
      </c>
      <c r="F903" s="154" t="s">
        <v>12272</v>
      </c>
      <c r="H903" s="155">
        <v>3.9249999999999998</v>
      </c>
      <c r="I903" s="156"/>
      <c r="L903" s="152"/>
      <c r="M903" s="157"/>
      <c r="T903" s="158"/>
      <c r="AT903" s="153" t="s">
        <v>226</v>
      </c>
      <c r="AU903" s="153" t="s">
        <v>236</v>
      </c>
      <c r="AV903" s="12" t="s">
        <v>79</v>
      </c>
      <c r="AW903" s="12" t="s">
        <v>31</v>
      </c>
      <c r="AX903" s="12" t="s">
        <v>69</v>
      </c>
      <c r="AY903" s="153" t="s">
        <v>212</v>
      </c>
    </row>
    <row r="904" spans="2:65" s="12" customFormat="1">
      <c r="B904" s="152"/>
      <c r="D904" s="150" t="s">
        <v>226</v>
      </c>
      <c r="E904" s="153" t="s">
        <v>19</v>
      </c>
      <c r="F904" s="154" t="s">
        <v>12273</v>
      </c>
      <c r="H904" s="155">
        <v>14.574</v>
      </c>
      <c r="I904" s="156"/>
      <c r="L904" s="152"/>
      <c r="M904" s="157"/>
      <c r="T904" s="158"/>
      <c r="AT904" s="153" t="s">
        <v>226</v>
      </c>
      <c r="AU904" s="153" t="s">
        <v>236</v>
      </c>
      <c r="AV904" s="12" t="s">
        <v>79</v>
      </c>
      <c r="AW904" s="12" t="s">
        <v>31</v>
      </c>
      <c r="AX904" s="12" t="s">
        <v>69</v>
      </c>
      <c r="AY904" s="153" t="s">
        <v>212</v>
      </c>
    </row>
    <row r="905" spans="2:65" s="12" customFormat="1">
      <c r="B905" s="152"/>
      <c r="D905" s="150" t="s">
        <v>226</v>
      </c>
      <c r="E905" s="153" t="s">
        <v>19</v>
      </c>
      <c r="F905" s="154" t="s">
        <v>12274</v>
      </c>
      <c r="H905" s="155">
        <v>2.7029999999999998</v>
      </c>
      <c r="I905" s="156"/>
      <c r="L905" s="152"/>
      <c r="M905" s="157"/>
      <c r="T905" s="158"/>
      <c r="AT905" s="153" t="s">
        <v>226</v>
      </c>
      <c r="AU905" s="153" t="s">
        <v>236</v>
      </c>
      <c r="AV905" s="12" t="s">
        <v>79</v>
      </c>
      <c r="AW905" s="12" t="s">
        <v>31</v>
      </c>
      <c r="AX905" s="12" t="s">
        <v>69</v>
      </c>
      <c r="AY905" s="153" t="s">
        <v>212</v>
      </c>
    </row>
    <row r="906" spans="2:65" s="12" customFormat="1" ht="22.5">
      <c r="B906" s="152"/>
      <c r="D906" s="150" t="s">
        <v>226</v>
      </c>
      <c r="E906" s="153" t="s">
        <v>19</v>
      </c>
      <c r="F906" s="154" t="s">
        <v>12275</v>
      </c>
      <c r="H906" s="155">
        <v>371.01900000000001</v>
      </c>
      <c r="I906" s="156"/>
      <c r="L906" s="152"/>
      <c r="M906" s="157"/>
      <c r="T906" s="158"/>
      <c r="AT906" s="153" t="s">
        <v>226</v>
      </c>
      <c r="AU906" s="153" t="s">
        <v>236</v>
      </c>
      <c r="AV906" s="12" t="s">
        <v>79</v>
      </c>
      <c r="AW906" s="12" t="s">
        <v>31</v>
      </c>
      <c r="AX906" s="12" t="s">
        <v>69</v>
      </c>
      <c r="AY906" s="153" t="s">
        <v>212</v>
      </c>
    </row>
    <row r="907" spans="2:65" s="12" customFormat="1">
      <c r="B907" s="152"/>
      <c r="D907" s="150" t="s">
        <v>226</v>
      </c>
      <c r="E907" s="153" t="s">
        <v>19</v>
      </c>
      <c r="F907" s="154" t="s">
        <v>12276</v>
      </c>
      <c r="H907" s="155">
        <v>63.476999999999997</v>
      </c>
      <c r="I907" s="156"/>
      <c r="L907" s="152"/>
      <c r="M907" s="157"/>
      <c r="T907" s="158"/>
      <c r="AT907" s="153" t="s">
        <v>226</v>
      </c>
      <c r="AU907" s="153" t="s">
        <v>236</v>
      </c>
      <c r="AV907" s="12" t="s">
        <v>79</v>
      </c>
      <c r="AW907" s="12" t="s">
        <v>31</v>
      </c>
      <c r="AX907" s="12" t="s">
        <v>69</v>
      </c>
      <c r="AY907" s="153" t="s">
        <v>212</v>
      </c>
    </row>
    <row r="908" spans="2:65" s="12" customFormat="1">
      <c r="B908" s="152"/>
      <c r="D908" s="150" t="s">
        <v>226</v>
      </c>
      <c r="E908" s="153" t="s">
        <v>19</v>
      </c>
      <c r="F908" s="154" t="s">
        <v>12277</v>
      </c>
      <c r="H908" s="155">
        <v>60.448999999999998</v>
      </c>
      <c r="I908" s="156"/>
      <c r="L908" s="152"/>
      <c r="M908" s="157"/>
      <c r="T908" s="158"/>
      <c r="AT908" s="153" t="s">
        <v>226</v>
      </c>
      <c r="AU908" s="153" t="s">
        <v>236</v>
      </c>
      <c r="AV908" s="12" t="s">
        <v>79</v>
      </c>
      <c r="AW908" s="12" t="s">
        <v>31</v>
      </c>
      <c r="AX908" s="12" t="s">
        <v>69</v>
      </c>
      <c r="AY908" s="153" t="s">
        <v>212</v>
      </c>
    </row>
    <row r="909" spans="2:65" s="12" customFormat="1" ht="22.5">
      <c r="B909" s="152"/>
      <c r="D909" s="150" t="s">
        <v>226</v>
      </c>
      <c r="E909" s="153" t="s">
        <v>19</v>
      </c>
      <c r="F909" s="154" t="s">
        <v>12278</v>
      </c>
      <c r="H909" s="155">
        <v>347.09699999999998</v>
      </c>
      <c r="I909" s="156"/>
      <c r="L909" s="152"/>
      <c r="M909" s="157"/>
      <c r="T909" s="158"/>
      <c r="AT909" s="153" t="s">
        <v>226</v>
      </c>
      <c r="AU909" s="153" t="s">
        <v>236</v>
      </c>
      <c r="AV909" s="12" t="s">
        <v>79</v>
      </c>
      <c r="AW909" s="12" t="s">
        <v>31</v>
      </c>
      <c r="AX909" s="12" t="s">
        <v>69</v>
      </c>
      <c r="AY909" s="153" t="s">
        <v>212</v>
      </c>
    </row>
    <row r="910" spans="2:65" s="12" customFormat="1">
      <c r="B910" s="152"/>
      <c r="D910" s="150" t="s">
        <v>226</v>
      </c>
      <c r="E910" s="153" t="s">
        <v>19</v>
      </c>
      <c r="F910" s="154" t="s">
        <v>12279</v>
      </c>
      <c r="H910" s="155">
        <v>70.001000000000005</v>
      </c>
      <c r="I910" s="156"/>
      <c r="L910" s="152"/>
      <c r="M910" s="157"/>
      <c r="T910" s="158"/>
      <c r="AT910" s="153" t="s">
        <v>226</v>
      </c>
      <c r="AU910" s="153" t="s">
        <v>236</v>
      </c>
      <c r="AV910" s="12" t="s">
        <v>79</v>
      </c>
      <c r="AW910" s="12" t="s">
        <v>31</v>
      </c>
      <c r="AX910" s="12" t="s">
        <v>69</v>
      </c>
      <c r="AY910" s="153" t="s">
        <v>212</v>
      </c>
    </row>
    <row r="911" spans="2:65" s="12" customFormat="1">
      <c r="B911" s="152"/>
      <c r="D911" s="150" t="s">
        <v>226</v>
      </c>
      <c r="E911" s="153" t="s">
        <v>19</v>
      </c>
      <c r="F911" s="154" t="s">
        <v>12280</v>
      </c>
      <c r="H911" s="155">
        <v>331.35599999999999</v>
      </c>
      <c r="I911" s="156"/>
      <c r="L911" s="152"/>
      <c r="M911" s="157"/>
      <c r="T911" s="158"/>
      <c r="AT911" s="153" t="s">
        <v>226</v>
      </c>
      <c r="AU911" s="153" t="s">
        <v>236</v>
      </c>
      <c r="AV911" s="12" t="s">
        <v>79</v>
      </c>
      <c r="AW911" s="12" t="s">
        <v>31</v>
      </c>
      <c r="AX911" s="12" t="s">
        <v>69</v>
      </c>
      <c r="AY911" s="153" t="s">
        <v>212</v>
      </c>
    </row>
    <row r="912" spans="2:65" s="12" customFormat="1">
      <c r="B912" s="152"/>
      <c r="D912" s="150" t="s">
        <v>226</v>
      </c>
      <c r="E912" s="153" t="s">
        <v>19</v>
      </c>
      <c r="F912" s="154" t="s">
        <v>12281</v>
      </c>
      <c r="H912" s="155">
        <v>5.3860000000000001</v>
      </c>
      <c r="I912" s="156"/>
      <c r="L912" s="152"/>
      <c r="M912" s="157"/>
      <c r="T912" s="158"/>
      <c r="AT912" s="153" t="s">
        <v>226</v>
      </c>
      <c r="AU912" s="153" t="s">
        <v>236</v>
      </c>
      <c r="AV912" s="12" t="s">
        <v>79</v>
      </c>
      <c r="AW912" s="12" t="s">
        <v>31</v>
      </c>
      <c r="AX912" s="12" t="s">
        <v>69</v>
      </c>
      <c r="AY912" s="153" t="s">
        <v>212</v>
      </c>
    </row>
    <row r="913" spans="2:51" s="12" customFormat="1" ht="22.5">
      <c r="B913" s="152"/>
      <c r="D913" s="150" t="s">
        <v>226</v>
      </c>
      <c r="E913" s="153" t="s">
        <v>19</v>
      </c>
      <c r="F913" s="154" t="s">
        <v>12282</v>
      </c>
      <c r="H913" s="155">
        <v>59.326000000000001</v>
      </c>
      <c r="I913" s="156"/>
      <c r="L913" s="152"/>
      <c r="M913" s="157"/>
      <c r="T913" s="158"/>
      <c r="AT913" s="153" t="s">
        <v>226</v>
      </c>
      <c r="AU913" s="153" t="s">
        <v>236</v>
      </c>
      <c r="AV913" s="12" t="s">
        <v>79</v>
      </c>
      <c r="AW913" s="12" t="s">
        <v>31</v>
      </c>
      <c r="AX913" s="12" t="s">
        <v>69</v>
      </c>
      <c r="AY913" s="153" t="s">
        <v>212</v>
      </c>
    </row>
    <row r="914" spans="2:51" s="12" customFormat="1">
      <c r="B914" s="152"/>
      <c r="D914" s="150" t="s">
        <v>226</v>
      </c>
      <c r="E914" s="153" t="s">
        <v>19</v>
      </c>
      <c r="F914" s="154" t="s">
        <v>12283</v>
      </c>
      <c r="H914" s="155">
        <v>0</v>
      </c>
      <c r="I914" s="156"/>
      <c r="L914" s="152"/>
      <c r="M914" s="157"/>
      <c r="T914" s="158"/>
      <c r="AT914" s="153" t="s">
        <v>226</v>
      </c>
      <c r="AU914" s="153" t="s">
        <v>236</v>
      </c>
      <c r="AV914" s="12" t="s">
        <v>79</v>
      </c>
      <c r="AW914" s="12" t="s">
        <v>31</v>
      </c>
      <c r="AX914" s="12" t="s">
        <v>69</v>
      </c>
      <c r="AY914" s="153" t="s">
        <v>212</v>
      </c>
    </row>
    <row r="915" spans="2:51" s="12" customFormat="1">
      <c r="B915" s="152"/>
      <c r="D915" s="150" t="s">
        <v>226</v>
      </c>
      <c r="E915" s="153" t="s">
        <v>19</v>
      </c>
      <c r="F915" s="154" t="s">
        <v>12284</v>
      </c>
      <c r="H915" s="155">
        <v>131.47399999999999</v>
      </c>
      <c r="I915" s="156"/>
      <c r="L915" s="152"/>
      <c r="M915" s="157"/>
      <c r="T915" s="158"/>
      <c r="AT915" s="153" t="s">
        <v>226</v>
      </c>
      <c r="AU915" s="153" t="s">
        <v>236</v>
      </c>
      <c r="AV915" s="12" t="s">
        <v>79</v>
      </c>
      <c r="AW915" s="12" t="s">
        <v>31</v>
      </c>
      <c r="AX915" s="12" t="s">
        <v>69</v>
      </c>
      <c r="AY915" s="153" t="s">
        <v>212</v>
      </c>
    </row>
    <row r="916" spans="2:51" s="12" customFormat="1">
      <c r="B916" s="152"/>
      <c r="D916" s="150" t="s">
        <v>226</v>
      </c>
      <c r="E916" s="153" t="s">
        <v>19</v>
      </c>
      <c r="F916" s="154" t="s">
        <v>12285</v>
      </c>
      <c r="H916" s="155">
        <v>2.0609999999999999</v>
      </c>
      <c r="I916" s="156"/>
      <c r="L916" s="152"/>
      <c r="M916" s="157"/>
      <c r="T916" s="158"/>
      <c r="AT916" s="153" t="s">
        <v>226</v>
      </c>
      <c r="AU916" s="153" t="s">
        <v>236</v>
      </c>
      <c r="AV916" s="12" t="s">
        <v>79</v>
      </c>
      <c r="AW916" s="12" t="s">
        <v>31</v>
      </c>
      <c r="AX916" s="12" t="s">
        <v>69</v>
      </c>
      <c r="AY916" s="153" t="s">
        <v>212</v>
      </c>
    </row>
    <row r="917" spans="2:51" s="12" customFormat="1">
      <c r="B917" s="152"/>
      <c r="D917" s="150" t="s">
        <v>226</v>
      </c>
      <c r="E917" s="153" t="s">
        <v>19</v>
      </c>
      <c r="F917" s="154" t="s">
        <v>12286</v>
      </c>
      <c r="H917" s="155">
        <v>0</v>
      </c>
      <c r="I917" s="156"/>
      <c r="L917" s="152"/>
      <c r="M917" s="157"/>
      <c r="T917" s="158"/>
      <c r="AT917" s="153" t="s">
        <v>226</v>
      </c>
      <c r="AU917" s="153" t="s">
        <v>236</v>
      </c>
      <c r="AV917" s="12" t="s">
        <v>79</v>
      </c>
      <c r="AW917" s="12" t="s">
        <v>31</v>
      </c>
      <c r="AX917" s="12" t="s">
        <v>69</v>
      </c>
      <c r="AY917" s="153" t="s">
        <v>212</v>
      </c>
    </row>
    <row r="918" spans="2:51" s="12" customFormat="1">
      <c r="B918" s="152"/>
      <c r="D918" s="150" t="s">
        <v>226</v>
      </c>
      <c r="E918" s="153" t="s">
        <v>19</v>
      </c>
      <c r="F918" s="154" t="s">
        <v>12287</v>
      </c>
      <c r="H918" s="155">
        <v>3.996</v>
      </c>
      <c r="I918" s="156"/>
      <c r="L918" s="152"/>
      <c r="M918" s="157"/>
      <c r="T918" s="158"/>
      <c r="AT918" s="153" t="s">
        <v>226</v>
      </c>
      <c r="AU918" s="153" t="s">
        <v>236</v>
      </c>
      <c r="AV918" s="12" t="s">
        <v>79</v>
      </c>
      <c r="AW918" s="12" t="s">
        <v>31</v>
      </c>
      <c r="AX918" s="12" t="s">
        <v>69</v>
      </c>
      <c r="AY918" s="153" t="s">
        <v>212</v>
      </c>
    </row>
    <row r="919" spans="2:51" s="12" customFormat="1">
      <c r="B919" s="152"/>
      <c r="D919" s="150" t="s">
        <v>226</v>
      </c>
      <c r="E919" s="153" t="s">
        <v>19</v>
      </c>
      <c r="F919" s="154" t="s">
        <v>12288</v>
      </c>
      <c r="H919" s="155">
        <v>2.169</v>
      </c>
      <c r="I919" s="156"/>
      <c r="L919" s="152"/>
      <c r="M919" s="157"/>
      <c r="T919" s="158"/>
      <c r="AT919" s="153" t="s">
        <v>226</v>
      </c>
      <c r="AU919" s="153" t="s">
        <v>236</v>
      </c>
      <c r="AV919" s="12" t="s">
        <v>79</v>
      </c>
      <c r="AW919" s="12" t="s">
        <v>31</v>
      </c>
      <c r="AX919" s="12" t="s">
        <v>69</v>
      </c>
      <c r="AY919" s="153" t="s">
        <v>212</v>
      </c>
    </row>
    <row r="920" spans="2:51" s="12" customFormat="1">
      <c r="B920" s="152"/>
      <c r="D920" s="150" t="s">
        <v>226</v>
      </c>
      <c r="E920" s="153" t="s">
        <v>19</v>
      </c>
      <c r="F920" s="154" t="s">
        <v>12289</v>
      </c>
      <c r="H920" s="155">
        <v>0</v>
      </c>
      <c r="I920" s="156"/>
      <c r="L920" s="152"/>
      <c r="M920" s="157"/>
      <c r="T920" s="158"/>
      <c r="AT920" s="153" t="s">
        <v>226</v>
      </c>
      <c r="AU920" s="153" t="s">
        <v>236</v>
      </c>
      <c r="AV920" s="12" t="s">
        <v>79</v>
      </c>
      <c r="AW920" s="12" t="s">
        <v>31</v>
      </c>
      <c r="AX920" s="12" t="s">
        <v>69</v>
      </c>
      <c r="AY920" s="153" t="s">
        <v>212</v>
      </c>
    </row>
    <row r="921" spans="2:51" s="15" customFormat="1">
      <c r="B921" s="176"/>
      <c r="D921" s="150" t="s">
        <v>226</v>
      </c>
      <c r="E921" s="177" t="s">
        <v>19</v>
      </c>
      <c r="F921" s="178" t="s">
        <v>455</v>
      </c>
      <c r="H921" s="179">
        <v>1544.867</v>
      </c>
      <c r="I921" s="180"/>
      <c r="L921" s="176"/>
      <c r="M921" s="181"/>
      <c r="T921" s="182"/>
      <c r="AT921" s="177" t="s">
        <v>226</v>
      </c>
      <c r="AU921" s="177" t="s">
        <v>236</v>
      </c>
      <c r="AV921" s="15" t="s">
        <v>236</v>
      </c>
      <c r="AW921" s="15" t="s">
        <v>31</v>
      </c>
      <c r="AX921" s="15" t="s">
        <v>69</v>
      </c>
      <c r="AY921" s="177" t="s">
        <v>212</v>
      </c>
    </row>
    <row r="922" spans="2:51" s="14" customFormat="1">
      <c r="B922" s="170"/>
      <c r="D922" s="150" t="s">
        <v>226</v>
      </c>
      <c r="E922" s="171" t="s">
        <v>19</v>
      </c>
      <c r="F922" s="172" t="s">
        <v>12290</v>
      </c>
      <c r="H922" s="171" t="s">
        <v>19</v>
      </c>
      <c r="I922" s="173"/>
      <c r="L922" s="170"/>
      <c r="M922" s="174"/>
      <c r="T922" s="175"/>
      <c r="AT922" s="171" t="s">
        <v>226</v>
      </c>
      <c r="AU922" s="171" t="s">
        <v>236</v>
      </c>
      <c r="AV922" s="14" t="s">
        <v>77</v>
      </c>
      <c r="AW922" s="14" t="s">
        <v>31</v>
      </c>
      <c r="AX922" s="14" t="s">
        <v>69</v>
      </c>
      <c r="AY922" s="171" t="s">
        <v>212</v>
      </c>
    </row>
    <row r="923" spans="2:51" s="12" customFormat="1">
      <c r="B923" s="152"/>
      <c r="D923" s="150" t="s">
        <v>226</v>
      </c>
      <c r="E923" s="153" t="s">
        <v>19</v>
      </c>
      <c r="F923" s="154" t="s">
        <v>12291</v>
      </c>
      <c r="H923" s="155">
        <v>25.433</v>
      </c>
      <c r="I923" s="156"/>
      <c r="L923" s="152"/>
      <c r="M923" s="157"/>
      <c r="T923" s="158"/>
      <c r="AT923" s="153" t="s">
        <v>226</v>
      </c>
      <c r="AU923" s="153" t="s">
        <v>236</v>
      </c>
      <c r="AV923" s="12" t="s">
        <v>79</v>
      </c>
      <c r="AW923" s="12" t="s">
        <v>31</v>
      </c>
      <c r="AX923" s="12" t="s">
        <v>69</v>
      </c>
      <c r="AY923" s="153" t="s">
        <v>212</v>
      </c>
    </row>
    <row r="924" spans="2:51" s="12" customFormat="1">
      <c r="B924" s="152"/>
      <c r="D924" s="150" t="s">
        <v>226</v>
      </c>
      <c r="E924" s="153" t="s">
        <v>19</v>
      </c>
      <c r="F924" s="154" t="s">
        <v>12292</v>
      </c>
      <c r="H924" s="155">
        <v>474.84399999999999</v>
      </c>
      <c r="I924" s="156"/>
      <c r="L924" s="152"/>
      <c r="M924" s="157"/>
      <c r="T924" s="158"/>
      <c r="AT924" s="153" t="s">
        <v>226</v>
      </c>
      <c r="AU924" s="153" t="s">
        <v>236</v>
      </c>
      <c r="AV924" s="12" t="s">
        <v>79</v>
      </c>
      <c r="AW924" s="12" t="s">
        <v>31</v>
      </c>
      <c r="AX924" s="12" t="s">
        <v>69</v>
      </c>
      <c r="AY924" s="153" t="s">
        <v>212</v>
      </c>
    </row>
    <row r="925" spans="2:51" s="12" customFormat="1">
      <c r="B925" s="152"/>
      <c r="D925" s="150" t="s">
        <v>226</v>
      </c>
      <c r="E925" s="153" t="s">
        <v>19</v>
      </c>
      <c r="F925" s="154" t="s">
        <v>12293</v>
      </c>
      <c r="H925" s="155">
        <v>10.029</v>
      </c>
      <c r="I925" s="156"/>
      <c r="L925" s="152"/>
      <c r="M925" s="157"/>
      <c r="T925" s="158"/>
      <c r="AT925" s="153" t="s">
        <v>226</v>
      </c>
      <c r="AU925" s="153" t="s">
        <v>236</v>
      </c>
      <c r="AV925" s="12" t="s">
        <v>79</v>
      </c>
      <c r="AW925" s="12" t="s">
        <v>31</v>
      </c>
      <c r="AX925" s="12" t="s">
        <v>69</v>
      </c>
      <c r="AY925" s="153" t="s">
        <v>212</v>
      </c>
    </row>
    <row r="926" spans="2:51" s="12" customFormat="1">
      <c r="B926" s="152"/>
      <c r="D926" s="150" t="s">
        <v>226</v>
      </c>
      <c r="E926" s="153" t="s">
        <v>19</v>
      </c>
      <c r="F926" s="154" t="s">
        <v>12294</v>
      </c>
      <c r="H926" s="155">
        <v>0.44</v>
      </c>
      <c r="I926" s="156"/>
      <c r="L926" s="152"/>
      <c r="M926" s="157"/>
      <c r="T926" s="158"/>
      <c r="AT926" s="153" t="s">
        <v>226</v>
      </c>
      <c r="AU926" s="153" t="s">
        <v>236</v>
      </c>
      <c r="AV926" s="12" t="s">
        <v>79</v>
      </c>
      <c r="AW926" s="12" t="s">
        <v>31</v>
      </c>
      <c r="AX926" s="12" t="s">
        <v>69</v>
      </c>
      <c r="AY926" s="153" t="s">
        <v>212</v>
      </c>
    </row>
    <row r="927" spans="2:51" s="12" customFormat="1">
      <c r="B927" s="152"/>
      <c r="D927" s="150" t="s">
        <v>226</v>
      </c>
      <c r="E927" s="153" t="s">
        <v>19</v>
      </c>
      <c r="F927" s="154" t="s">
        <v>12295</v>
      </c>
      <c r="H927" s="155">
        <v>2.2480000000000002</v>
      </c>
      <c r="I927" s="156"/>
      <c r="L927" s="152"/>
      <c r="M927" s="157"/>
      <c r="T927" s="158"/>
      <c r="AT927" s="153" t="s">
        <v>226</v>
      </c>
      <c r="AU927" s="153" t="s">
        <v>236</v>
      </c>
      <c r="AV927" s="12" t="s">
        <v>79</v>
      </c>
      <c r="AW927" s="12" t="s">
        <v>31</v>
      </c>
      <c r="AX927" s="12" t="s">
        <v>69</v>
      </c>
      <c r="AY927" s="153" t="s">
        <v>212</v>
      </c>
    </row>
    <row r="928" spans="2:51" s="12" customFormat="1">
      <c r="B928" s="152"/>
      <c r="D928" s="150" t="s">
        <v>226</v>
      </c>
      <c r="E928" s="153" t="s">
        <v>19</v>
      </c>
      <c r="F928" s="154" t="s">
        <v>12296</v>
      </c>
      <c r="H928" s="155">
        <v>0.54300000000000004</v>
      </c>
      <c r="I928" s="156"/>
      <c r="L928" s="152"/>
      <c r="M928" s="157"/>
      <c r="T928" s="158"/>
      <c r="AT928" s="153" t="s">
        <v>226</v>
      </c>
      <c r="AU928" s="153" t="s">
        <v>236</v>
      </c>
      <c r="AV928" s="12" t="s">
        <v>79</v>
      </c>
      <c r="AW928" s="12" t="s">
        <v>31</v>
      </c>
      <c r="AX928" s="12" t="s">
        <v>69</v>
      </c>
      <c r="AY928" s="153" t="s">
        <v>212</v>
      </c>
    </row>
    <row r="929" spans="2:51" s="12" customFormat="1">
      <c r="B929" s="152"/>
      <c r="D929" s="150" t="s">
        <v>226</v>
      </c>
      <c r="E929" s="153" t="s">
        <v>19</v>
      </c>
      <c r="F929" s="154" t="s">
        <v>12297</v>
      </c>
      <c r="H929" s="155">
        <v>1.64</v>
      </c>
      <c r="I929" s="156"/>
      <c r="L929" s="152"/>
      <c r="M929" s="157"/>
      <c r="T929" s="158"/>
      <c r="AT929" s="153" t="s">
        <v>226</v>
      </c>
      <c r="AU929" s="153" t="s">
        <v>236</v>
      </c>
      <c r="AV929" s="12" t="s">
        <v>79</v>
      </c>
      <c r="AW929" s="12" t="s">
        <v>31</v>
      </c>
      <c r="AX929" s="12" t="s">
        <v>69</v>
      </c>
      <c r="AY929" s="153" t="s">
        <v>212</v>
      </c>
    </row>
    <row r="930" spans="2:51" s="12" customFormat="1">
      <c r="B930" s="152"/>
      <c r="D930" s="150" t="s">
        <v>226</v>
      </c>
      <c r="E930" s="153" t="s">
        <v>19</v>
      </c>
      <c r="F930" s="154" t="s">
        <v>12298</v>
      </c>
      <c r="H930" s="155">
        <v>0.622</v>
      </c>
      <c r="I930" s="156"/>
      <c r="L930" s="152"/>
      <c r="M930" s="157"/>
      <c r="T930" s="158"/>
      <c r="AT930" s="153" t="s">
        <v>226</v>
      </c>
      <c r="AU930" s="153" t="s">
        <v>236</v>
      </c>
      <c r="AV930" s="12" t="s">
        <v>79</v>
      </c>
      <c r="AW930" s="12" t="s">
        <v>31</v>
      </c>
      <c r="AX930" s="12" t="s">
        <v>69</v>
      </c>
      <c r="AY930" s="153" t="s">
        <v>212</v>
      </c>
    </row>
    <row r="931" spans="2:51" s="15" customFormat="1">
      <c r="B931" s="176"/>
      <c r="D931" s="150" t="s">
        <v>226</v>
      </c>
      <c r="E931" s="177" t="s">
        <v>19</v>
      </c>
      <c r="F931" s="178" t="s">
        <v>455</v>
      </c>
      <c r="H931" s="179">
        <v>515.79899999999998</v>
      </c>
      <c r="I931" s="180"/>
      <c r="L931" s="176"/>
      <c r="M931" s="181"/>
      <c r="T931" s="182"/>
      <c r="AT931" s="177" t="s">
        <v>226</v>
      </c>
      <c r="AU931" s="177" t="s">
        <v>236</v>
      </c>
      <c r="AV931" s="15" t="s">
        <v>236</v>
      </c>
      <c r="AW931" s="15" t="s">
        <v>31</v>
      </c>
      <c r="AX931" s="15" t="s">
        <v>69</v>
      </c>
      <c r="AY931" s="177" t="s">
        <v>212</v>
      </c>
    </row>
    <row r="932" spans="2:51" s="14" customFormat="1">
      <c r="B932" s="170"/>
      <c r="D932" s="150" t="s">
        <v>226</v>
      </c>
      <c r="E932" s="171" t="s">
        <v>19</v>
      </c>
      <c r="F932" s="172" t="s">
        <v>12299</v>
      </c>
      <c r="H932" s="171" t="s">
        <v>19</v>
      </c>
      <c r="I932" s="173"/>
      <c r="L932" s="170"/>
      <c r="M932" s="174"/>
      <c r="T932" s="175"/>
      <c r="AT932" s="171" t="s">
        <v>226</v>
      </c>
      <c r="AU932" s="171" t="s">
        <v>236</v>
      </c>
      <c r="AV932" s="14" t="s">
        <v>77</v>
      </c>
      <c r="AW932" s="14" t="s">
        <v>31</v>
      </c>
      <c r="AX932" s="14" t="s">
        <v>69</v>
      </c>
      <c r="AY932" s="171" t="s">
        <v>212</v>
      </c>
    </row>
    <row r="933" spans="2:51" s="12" customFormat="1">
      <c r="B933" s="152"/>
      <c r="D933" s="150" t="s">
        <v>226</v>
      </c>
      <c r="E933" s="153" t="s">
        <v>19</v>
      </c>
      <c r="F933" s="154" t="s">
        <v>12300</v>
      </c>
      <c r="H933" s="155">
        <v>121.87</v>
      </c>
      <c r="I933" s="156"/>
      <c r="L933" s="152"/>
      <c r="M933" s="157"/>
      <c r="T933" s="158"/>
      <c r="AT933" s="153" t="s">
        <v>226</v>
      </c>
      <c r="AU933" s="153" t="s">
        <v>236</v>
      </c>
      <c r="AV933" s="12" t="s">
        <v>79</v>
      </c>
      <c r="AW933" s="12" t="s">
        <v>31</v>
      </c>
      <c r="AX933" s="12" t="s">
        <v>69</v>
      </c>
      <c r="AY933" s="153" t="s">
        <v>212</v>
      </c>
    </row>
    <row r="934" spans="2:51" s="12" customFormat="1">
      <c r="B934" s="152"/>
      <c r="D934" s="150" t="s">
        <v>226</v>
      </c>
      <c r="E934" s="153" t="s">
        <v>19</v>
      </c>
      <c r="F934" s="154" t="s">
        <v>12301</v>
      </c>
      <c r="H934" s="155">
        <v>53.628</v>
      </c>
      <c r="I934" s="156"/>
      <c r="L934" s="152"/>
      <c r="M934" s="157"/>
      <c r="T934" s="158"/>
      <c r="AT934" s="153" t="s">
        <v>226</v>
      </c>
      <c r="AU934" s="153" t="s">
        <v>236</v>
      </c>
      <c r="AV934" s="12" t="s">
        <v>79</v>
      </c>
      <c r="AW934" s="12" t="s">
        <v>31</v>
      </c>
      <c r="AX934" s="12" t="s">
        <v>69</v>
      </c>
      <c r="AY934" s="153" t="s">
        <v>212</v>
      </c>
    </row>
    <row r="935" spans="2:51" s="12" customFormat="1">
      <c r="B935" s="152"/>
      <c r="D935" s="150" t="s">
        <v>226</v>
      </c>
      <c r="E935" s="153" t="s">
        <v>19</v>
      </c>
      <c r="F935" s="154" t="s">
        <v>12302</v>
      </c>
      <c r="H935" s="155">
        <v>50.881999999999998</v>
      </c>
      <c r="I935" s="156"/>
      <c r="L935" s="152"/>
      <c r="M935" s="157"/>
      <c r="T935" s="158"/>
      <c r="AT935" s="153" t="s">
        <v>226</v>
      </c>
      <c r="AU935" s="153" t="s">
        <v>236</v>
      </c>
      <c r="AV935" s="12" t="s">
        <v>79</v>
      </c>
      <c r="AW935" s="12" t="s">
        <v>31</v>
      </c>
      <c r="AX935" s="12" t="s">
        <v>69</v>
      </c>
      <c r="AY935" s="153" t="s">
        <v>212</v>
      </c>
    </row>
    <row r="936" spans="2:51" s="12" customFormat="1">
      <c r="B936" s="152"/>
      <c r="D936" s="150" t="s">
        <v>226</v>
      </c>
      <c r="E936" s="153" t="s">
        <v>19</v>
      </c>
      <c r="F936" s="154" t="s">
        <v>12303</v>
      </c>
      <c r="H936" s="155">
        <v>10.446</v>
      </c>
      <c r="I936" s="156"/>
      <c r="L936" s="152"/>
      <c r="M936" s="157"/>
      <c r="T936" s="158"/>
      <c r="AT936" s="153" t="s">
        <v>226</v>
      </c>
      <c r="AU936" s="153" t="s">
        <v>236</v>
      </c>
      <c r="AV936" s="12" t="s">
        <v>79</v>
      </c>
      <c r="AW936" s="12" t="s">
        <v>31</v>
      </c>
      <c r="AX936" s="12" t="s">
        <v>69</v>
      </c>
      <c r="AY936" s="153" t="s">
        <v>212</v>
      </c>
    </row>
    <row r="937" spans="2:51" s="12" customFormat="1">
      <c r="B937" s="152"/>
      <c r="D937" s="150" t="s">
        <v>226</v>
      </c>
      <c r="E937" s="153" t="s">
        <v>19</v>
      </c>
      <c r="F937" s="154" t="s">
        <v>12304</v>
      </c>
      <c r="H937" s="155">
        <v>25.36</v>
      </c>
      <c r="I937" s="156"/>
      <c r="L937" s="152"/>
      <c r="M937" s="157"/>
      <c r="T937" s="158"/>
      <c r="AT937" s="153" t="s">
        <v>226</v>
      </c>
      <c r="AU937" s="153" t="s">
        <v>236</v>
      </c>
      <c r="AV937" s="12" t="s">
        <v>79</v>
      </c>
      <c r="AW937" s="12" t="s">
        <v>31</v>
      </c>
      <c r="AX937" s="12" t="s">
        <v>69</v>
      </c>
      <c r="AY937" s="153" t="s">
        <v>212</v>
      </c>
    </row>
    <row r="938" spans="2:51" s="12" customFormat="1">
      <c r="B938" s="152"/>
      <c r="D938" s="150" t="s">
        <v>226</v>
      </c>
      <c r="E938" s="153" t="s">
        <v>19</v>
      </c>
      <c r="F938" s="154" t="s">
        <v>12305</v>
      </c>
      <c r="H938" s="155">
        <v>46.968000000000004</v>
      </c>
      <c r="I938" s="156"/>
      <c r="L938" s="152"/>
      <c r="M938" s="157"/>
      <c r="T938" s="158"/>
      <c r="AT938" s="153" t="s">
        <v>226</v>
      </c>
      <c r="AU938" s="153" t="s">
        <v>236</v>
      </c>
      <c r="AV938" s="12" t="s">
        <v>79</v>
      </c>
      <c r="AW938" s="12" t="s">
        <v>31</v>
      </c>
      <c r="AX938" s="12" t="s">
        <v>69</v>
      </c>
      <c r="AY938" s="153" t="s">
        <v>212</v>
      </c>
    </row>
    <row r="939" spans="2:51" s="12" customFormat="1">
      <c r="B939" s="152"/>
      <c r="D939" s="150" t="s">
        <v>226</v>
      </c>
      <c r="E939" s="153" t="s">
        <v>19</v>
      </c>
      <c r="F939" s="154" t="s">
        <v>12306</v>
      </c>
      <c r="H939" s="155">
        <v>48.531999999999996</v>
      </c>
      <c r="I939" s="156"/>
      <c r="L939" s="152"/>
      <c r="M939" s="157"/>
      <c r="T939" s="158"/>
      <c r="AT939" s="153" t="s">
        <v>226</v>
      </c>
      <c r="AU939" s="153" t="s">
        <v>236</v>
      </c>
      <c r="AV939" s="12" t="s">
        <v>79</v>
      </c>
      <c r="AW939" s="12" t="s">
        <v>31</v>
      </c>
      <c r="AX939" s="12" t="s">
        <v>69</v>
      </c>
      <c r="AY939" s="153" t="s">
        <v>212</v>
      </c>
    </row>
    <row r="940" spans="2:51" s="12" customFormat="1">
      <c r="B940" s="152"/>
      <c r="D940" s="150" t="s">
        <v>226</v>
      </c>
      <c r="E940" s="153" t="s">
        <v>19</v>
      </c>
      <c r="F940" s="154" t="s">
        <v>12307</v>
      </c>
      <c r="H940" s="155">
        <v>74.911000000000001</v>
      </c>
      <c r="I940" s="156"/>
      <c r="L940" s="152"/>
      <c r="M940" s="157"/>
      <c r="T940" s="158"/>
      <c r="AT940" s="153" t="s">
        <v>226</v>
      </c>
      <c r="AU940" s="153" t="s">
        <v>236</v>
      </c>
      <c r="AV940" s="12" t="s">
        <v>79</v>
      </c>
      <c r="AW940" s="12" t="s">
        <v>31</v>
      </c>
      <c r="AX940" s="12" t="s">
        <v>69</v>
      </c>
      <c r="AY940" s="153" t="s">
        <v>212</v>
      </c>
    </row>
    <row r="941" spans="2:51" s="12" customFormat="1">
      <c r="B941" s="152"/>
      <c r="D941" s="150" t="s">
        <v>226</v>
      </c>
      <c r="E941" s="153" t="s">
        <v>19</v>
      </c>
      <c r="F941" s="154" t="s">
        <v>12308</v>
      </c>
      <c r="H941" s="155">
        <v>35.423000000000002</v>
      </c>
      <c r="I941" s="156"/>
      <c r="L941" s="152"/>
      <c r="M941" s="157"/>
      <c r="T941" s="158"/>
      <c r="AT941" s="153" t="s">
        <v>226</v>
      </c>
      <c r="AU941" s="153" t="s">
        <v>236</v>
      </c>
      <c r="AV941" s="12" t="s">
        <v>79</v>
      </c>
      <c r="AW941" s="12" t="s">
        <v>31</v>
      </c>
      <c r="AX941" s="12" t="s">
        <v>69</v>
      </c>
      <c r="AY941" s="153" t="s">
        <v>212</v>
      </c>
    </row>
    <row r="942" spans="2:51" s="12" customFormat="1">
      <c r="B942" s="152"/>
      <c r="D942" s="150" t="s">
        <v>226</v>
      </c>
      <c r="E942" s="153" t="s">
        <v>19</v>
      </c>
      <c r="F942" s="154" t="s">
        <v>12309</v>
      </c>
      <c r="H942" s="155">
        <v>13.211</v>
      </c>
      <c r="I942" s="156"/>
      <c r="L942" s="152"/>
      <c r="M942" s="157"/>
      <c r="T942" s="158"/>
      <c r="AT942" s="153" t="s">
        <v>226</v>
      </c>
      <c r="AU942" s="153" t="s">
        <v>236</v>
      </c>
      <c r="AV942" s="12" t="s">
        <v>79</v>
      </c>
      <c r="AW942" s="12" t="s">
        <v>31</v>
      </c>
      <c r="AX942" s="12" t="s">
        <v>69</v>
      </c>
      <c r="AY942" s="153" t="s">
        <v>212</v>
      </c>
    </row>
    <row r="943" spans="2:51" s="12" customFormat="1">
      <c r="B943" s="152"/>
      <c r="D943" s="150" t="s">
        <v>226</v>
      </c>
      <c r="E943" s="153" t="s">
        <v>19</v>
      </c>
      <c r="F943" s="154" t="s">
        <v>12310</v>
      </c>
      <c r="H943" s="155">
        <v>0</v>
      </c>
      <c r="I943" s="156"/>
      <c r="L943" s="152"/>
      <c r="M943" s="157"/>
      <c r="T943" s="158"/>
      <c r="AT943" s="153" t="s">
        <v>226</v>
      </c>
      <c r="AU943" s="153" t="s">
        <v>236</v>
      </c>
      <c r="AV943" s="12" t="s">
        <v>79</v>
      </c>
      <c r="AW943" s="12" t="s">
        <v>31</v>
      </c>
      <c r="AX943" s="12" t="s">
        <v>69</v>
      </c>
      <c r="AY943" s="153" t="s">
        <v>212</v>
      </c>
    </row>
    <row r="944" spans="2:51" s="15" customFormat="1">
      <c r="B944" s="176"/>
      <c r="D944" s="150" t="s">
        <v>226</v>
      </c>
      <c r="E944" s="177" t="s">
        <v>19</v>
      </c>
      <c r="F944" s="178" t="s">
        <v>455</v>
      </c>
      <c r="H944" s="179">
        <v>481.23099999999999</v>
      </c>
      <c r="I944" s="180"/>
      <c r="L944" s="176"/>
      <c r="M944" s="181"/>
      <c r="T944" s="182"/>
      <c r="AT944" s="177" t="s">
        <v>226</v>
      </c>
      <c r="AU944" s="177" t="s">
        <v>236</v>
      </c>
      <c r="AV944" s="15" t="s">
        <v>236</v>
      </c>
      <c r="AW944" s="15" t="s">
        <v>31</v>
      </c>
      <c r="AX944" s="15" t="s">
        <v>69</v>
      </c>
      <c r="AY944" s="177" t="s">
        <v>212</v>
      </c>
    </row>
    <row r="945" spans="2:65" s="14" customFormat="1">
      <c r="B945" s="170"/>
      <c r="D945" s="150" t="s">
        <v>226</v>
      </c>
      <c r="E945" s="171" t="s">
        <v>19</v>
      </c>
      <c r="F945" s="172" t="s">
        <v>12311</v>
      </c>
      <c r="H945" s="171" t="s">
        <v>19</v>
      </c>
      <c r="I945" s="173"/>
      <c r="L945" s="170"/>
      <c r="M945" s="174"/>
      <c r="T945" s="175"/>
      <c r="AT945" s="171" t="s">
        <v>226</v>
      </c>
      <c r="AU945" s="171" t="s">
        <v>236</v>
      </c>
      <c r="AV945" s="14" t="s">
        <v>77</v>
      </c>
      <c r="AW945" s="14" t="s">
        <v>31</v>
      </c>
      <c r="AX945" s="14" t="s">
        <v>69</v>
      </c>
      <c r="AY945" s="171" t="s">
        <v>212</v>
      </c>
    </row>
    <row r="946" spans="2:65" s="12" customFormat="1">
      <c r="B946" s="152"/>
      <c r="D946" s="150" t="s">
        <v>226</v>
      </c>
      <c r="E946" s="153" t="s">
        <v>19</v>
      </c>
      <c r="F946" s="154" t="s">
        <v>12312</v>
      </c>
      <c r="H946" s="155">
        <v>329.7</v>
      </c>
      <c r="I946" s="156"/>
      <c r="L946" s="152"/>
      <c r="M946" s="157"/>
      <c r="T946" s="158"/>
      <c r="AT946" s="153" t="s">
        <v>226</v>
      </c>
      <c r="AU946" s="153" t="s">
        <v>236</v>
      </c>
      <c r="AV946" s="12" t="s">
        <v>79</v>
      </c>
      <c r="AW946" s="12" t="s">
        <v>31</v>
      </c>
      <c r="AX946" s="12" t="s">
        <v>69</v>
      </c>
      <c r="AY946" s="153" t="s">
        <v>212</v>
      </c>
    </row>
    <row r="947" spans="2:65" s="15" customFormat="1">
      <c r="B947" s="176"/>
      <c r="D947" s="150" t="s">
        <v>226</v>
      </c>
      <c r="E947" s="177" t="s">
        <v>19</v>
      </c>
      <c r="F947" s="178" t="s">
        <v>455</v>
      </c>
      <c r="H947" s="179">
        <v>329.7</v>
      </c>
      <c r="I947" s="180"/>
      <c r="L947" s="176"/>
      <c r="M947" s="181"/>
      <c r="T947" s="182"/>
      <c r="AT947" s="177" t="s">
        <v>226</v>
      </c>
      <c r="AU947" s="177" t="s">
        <v>236</v>
      </c>
      <c r="AV947" s="15" t="s">
        <v>236</v>
      </c>
      <c r="AW947" s="15" t="s">
        <v>31</v>
      </c>
      <c r="AX947" s="15" t="s">
        <v>69</v>
      </c>
      <c r="AY947" s="177" t="s">
        <v>212</v>
      </c>
    </row>
    <row r="948" spans="2:65" s="14" customFormat="1">
      <c r="B948" s="170"/>
      <c r="D948" s="150" t="s">
        <v>226</v>
      </c>
      <c r="E948" s="171" t="s">
        <v>19</v>
      </c>
      <c r="F948" s="172" t="s">
        <v>12313</v>
      </c>
      <c r="H948" s="171" t="s">
        <v>19</v>
      </c>
      <c r="I948" s="173"/>
      <c r="L948" s="170"/>
      <c r="M948" s="174"/>
      <c r="T948" s="175"/>
      <c r="AT948" s="171" t="s">
        <v>226</v>
      </c>
      <c r="AU948" s="171" t="s">
        <v>236</v>
      </c>
      <c r="AV948" s="14" t="s">
        <v>77</v>
      </c>
      <c r="AW948" s="14" t="s">
        <v>31</v>
      </c>
      <c r="AX948" s="14" t="s">
        <v>69</v>
      </c>
      <c r="AY948" s="171" t="s">
        <v>212</v>
      </c>
    </row>
    <row r="949" spans="2:65" s="12" customFormat="1">
      <c r="B949" s="152"/>
      <c r="D949" s="150" t="s">
        <v>226</v>
      </c>
      <c r="E949" s="153" t="s">
        <v>19</v>
      </c>
      <c r="F949" s="154" t="s">
        <v>12314</v>
      </c>
      <c r="H949" s="155">
        <v>475.8</v>
      </c>
      <c r="I949" s="156"/>
      <c r="L949" s="152"/>
      <c r="M949" s="157"/>
      <c r="T949" s="158"/>
      <c r="AT949" s="153" t="s">
        <v>226</v>
      </c>
      <c r="AU949" s="153" t="s">
        <v>236</v>
      </c>
      <c r="AV949" s="12" t="s">
        <v>79</v>
      </c>
      <c r="AW949" s="12" t="s">
        <v>31</v>
      </c>
      <c r="AX949" s="12" t="s">
        <v>69</v>
      </c>
      <c r="AY949" s="153" t="s">
        <v>212</v>
      </c>
    </row>
    <row r="950" spans="2:65" s="15" customFormat="1">
      <c r="B950" s="176"/>
      <c r="D950" s="150" t="s">
        <v>226</v>
      </c>
      <c r="E950" s="177" t="s">
        <v>19</v>
      </c>
      <c r="F950" s="178" t="s">
        <v>455</v>
      </c>
      <c r="H950" s="179">
        <v>475.8</v>
      </c>
      <c r="I950" s="180"/>
      <c r="L950" s="176"/>
      <c r="M950" s="181"/>
      <c r="T950" s="182"/>
      <c r="AT950" s="177" t="s">
        <v>226</v>
      </c>
      <c r="AU950" s="177" t="s">
        <v>236</v>
      </c>
      <c r="AV950" s="15" t="s">
        <v>236</v>
      </c>
      <c r="AW950" s="15" t="s">
        <v>31</v>
      </c>
      <c r="AX950" s="15" t="s">
        <v>69</v>
      </c>
      <c r="AY950" s="177" t="s">
        <v>212</v>
      </c>
    </row>
    <row r="951" spans="2:65" s="14" customFormat="1">
      <c r="B951" s="170"/>
      <c r="D951" s="150" t="s">
        <v>226</v>
      </c>
      <c r="E951" s="171" t="s">
        <v>19</v>
      </c>
      <c r="F951" s="172" t="s">
        <v>12315</v>
      </c>
      <c r="H951" s="171" t="s">
        <v>19</v>
      </c>
      <c r="I951" s="173"/>
      <c r="L951" s="170"/>
      <c r="M951" s="174"/>
      <c r="T951" s="175"/>
      <c r="AT951" s="171" t="s">
        <v>226</v>
      </c>
      <c r="AU951" s="171" t="s">
        <v>236</v>
      </c>
      <c r="AV951" s="14" t="s">
        <v>77</v>
      </c>
      <c r="AW951" s="14" t="s">
        <v>31</v>
      </c>
      <c r="AX951" s="14" t="s">
        <v>69</v>
      </c>
      <c r="AY951" s="171" t="s">
        <v>212</v>
      </c>
    </row>
    <row r="952" spans="2:65" s="12" customFormat="1">
      <c r="B952" s="152"/>
      <c r="D952" s="150" t="s">
        <v>226</v>
      </c>
      <c r="E952" s="153" t="s">
        <v>19</v>
      </c>
      <c r="F952" s="154" t="s">
        <v>12316</v>
      </c>
      <c r="H952" s="155">
        <v>387</v>
      </c>
      <c r="I952" s="156"/>
      <c r="L952" s="152"/>
      <c r="M952" s="157"/>
      <c r="T952" s="158"/>
      <c r="AT952" s="153" t="s">
        <v>226</v>
      </c>
      <c r="AU952" s="153" t="s">
        <v>236</v>
      </c>
      <c r="AV952" s="12" t="s">
        <v>79</v>
      </c>
      <c r="AW952" s="12" t="s">
        <v>31</v>
      </c>
      <c r="AX952" s="12" t="s">
        <v>69</v>
      </c>
      <c r="AY952" s="153" t="s">
        <v>212</v>
      </c>
    </row>
    <row r="953" spans="2:65" s="15" customFormat="1">
      <c r="B953" s="176"/>
      <c r="D953" s="150" t="s">
        <v>226</v>
      </c>
      <c r="E953" s="177" t="s">
        <v>19</v>
      </c>
      <c r="F953" s="178" t="s">
        <v>455</v>
      </c>
      <c r="H953" s="179">
        <v>387</v>
      </c>
      <c r="I953" s="180"/>
      <c r="L953" s="176"/>
      <c r="M953" s="181"/>
      <c r="T953" s="182"/>
      <c r="AT953" s="177" t="s">
        <v>226</v>
      </c>
      <c r="AU953" s="177" t="s">
        <v>236</v>
      </c>
      <c r="AV953" s="15" t="s">
        <v>236</v>
      </c>
      <c r="AW953" s="15" t="s">
        <v>31</v>
      </c>
      <c r="AX953" s="15" t="s">
        <v>69</v>
      </c>
      <c r="AY953" s="177" t="s">
        <v>212</v>
      </c>
    </row>
    <row r="954" spans="2:65" s="13" customFormat="1">
      <c r="B954" s="159"/>
      <c r="D954" s="150" t="s">
        <v>226</v>
      </c>
      <c r="E954" s="160" t="s">
        <v>19</v>
      </c>
      <c r="F954" s="161" t="s">
        <v>228</v>
      </c>
      <c r="H954" s="162">
        <v>3734.3969999999999</v>
      </c>
      <c r="I954" s="163"/>
      <c r="L954" s="159"/>
      <c r="M954" s="164"/>
      <c r="T954" s="165"/>
      <c r="AT954" s="160" t="s">
        <v>226</v>
      </c>
      <c r="AU954" s="160" t="s">
        <v>236</v>
      </c>
      <c r="AV954" s="13" t="s">
        <v>229</v>
      </c>
      <c r="AW954" s="13" t="s">
        <v>31</v>
      </c>
      <c r="AX954" s="13" t="s">
        <v>77</v>
      </c>
      <c r="AY954" s="160" t="s">
        <v>212</v>
      </c>
    </row>
    <row r="955" spans="2:65" s="1" customFormat="1" ht="16.5" customHeight="1">
      <c r="B955" s="34"/>
      <c r="C955" s="186" t="s">
        <v>963</v>
      </c>
      <c r="D955" s="200" t="s">
        <v>3107</v>
      </c>
      <c r="E955" s="187" t="s">
        <v>12317</v>
      </c>
      <c r="F955" s="188" t="s">
        <v>12318</v>
      </c>
      <c r="G955" s="189" t="s">
        <v>495</v>
      </c>
      <c r="H955" s="190">
        <v>425.7</v>
      </c>
      <c r="I955" s="191"/>
      <c r="J955" s="192">
        <f>ROUND(I955*H955,2)</f>
        <v>0</v>
      </c>
      <c r="K955" s="188" t="s">
        <v>5488</v>
      </c>
      <c r="L955" s="193"/>
      <c r="M955" s="194" t="s">
        <v>19</v>
      </c>
      <c r="N955" s="195" t="s">
        <v>40</v>
      </c>
      <c r="P955" s="142">
        <f>O955*H955</f>
        <v>0</v>
      </c>
      <c r="Q955" s="142">
        <v>8.0000000000000007E-5</v>
      </c>
      <c r="R955" s="142">
        <f>Q955*H955</f>
        <v>3.4056000000000003E-2</v>
      </c>
      <c r="S955" s="142">
        <v>0</v>
      </c>
      <c r="T955" s="143">
        <f>S955*H955</f>
        <v>0</v>
      </c>
      <c r="AR955" s="144" t="s">
        <v>631</v>
      </c>
      <c r="AT955" s="144" t="s">
        <v>3107</v>
      </c>
      <c r="AU955" s="144" t="s">
        <v>236</v>
      </c>
      <c r="AY955" s="19" t="s">
        <v>212</v>
      </c>
      <c r="BE955" s="145">
        <f>IF(N955="základní",J955,0)</f>
        <v>0</v>
      </c>
      <c r="BF955" s="145">
        <f>IF(N955="snížená",J955,0)</f>
        <v>0</v>
      </c>
      <c r="BG955" s="145">
        <f>IF(N955="zákl. přenesená",J955,0)</f>
        <v>0</v>
      </c>
      <c r="BH955" s="145">
        <f>IF(N955="sníž. přenesená",J955,0)</f>
        <v>0</v>
      </c>
      <c r="BI955" s="145">
        <f>IF(N955="nulová",J955,0)</f>
        <v>0</v>
      </c>
      <c r="BJ955" s="19" t="s">
        <v>77</v>
      </c>
      <c r="BK955" s="145">
        <f>ROUND(I955*H955,2)</f>
        <v>0</v>
      </c>
      <c r="BL955" s="19" t="s">
        <v>316</v>
      </c>
      <c r="BM955" s="144" t="s">
        <v>12319</v>
      </c>
    </row>
    <row r="956" spans="2:65" s="14" customFormat="1">
      <c r="B956" s="170"/>
      <c r="D956" s="150" t="s">
        <v>226</v>
      </c>
      <c r="E956" s="171" t="s">
        <v>19</v>
      </c>
      <c r="F956" s="172" t="s">
        <v>12315</v>
      </c>
      <c r="H956" s="171" t="s">
        <v>19</v>
      </c>
      <c r="I956" s="173"/>
      <c r="L956" s="170"/>
      <c r="M956" s="174"/>
      <c r="T956" s="175"/>
      <c r="AT956" s="171" t="s">
        <v>226</v>
      </c>
      <c r="AU956" s="171" t="s">
        <v>236</v>
      </c>
      <c r="AV956" s="14" t="s">
        <v>77</v>
      </c>
      <c r="AW956" s="14" t="s">
        <v>31</v>
      </c>
      <c r="AX956" s="14" t="s">
        <v>69</v>
      </c>
      <c r="AY956" s="171" t="s">
        <v>212</v>
      </c>
    </row>
    <row r="957" spans="2:65" s="12" customFormat="1">
      <c r="B957" s="152"/>
      <c r="D957" s="150" t="s">
        <v>226</v>
      </c>
      <c r="E957" s="153" t="s">
        <v>19</v>
      </c>
      <c r="F957" s="154" t="s">
        <v>12320</v>
      </c>
      <c r="H957" s="155">
        <v>425.7</v>
      </c>
      <c r="I957" s="156"/>
      <c r="L957" s="152"/>
      <c r="M957" s="157"/>
      <c r="T957" s="158"/>
      <c r="AT957" s="153" t="s">
        <v>226</v>
      </c>
      <c r="AU957" s="153" t="s">
        <v>236</v>
      </c>
      <c r="AV957" s="12" t="s">
        <v>79</v>
      </c>
      <c r="AW957" s="12" t="s">
        <v>31</v>
      </c>
      <c r="AX957" s="12" t="s">
        <v>69</v>
      </c>
      <c r="AY957" s="153" t="s">
        <v>212</v>
      </c>
    </row>
    <row r="958" spans="2:65" s="13" customFormat="1">
      <c r="B958" s="159"/>
      <c r="D958" s="150" t="s">
        <v>226</v>
      </c>
      <c r="E958" s="160" t="s">
        <v>19</v>
      </c>
      <c r="F958" s="161" t="s">
        <v>228</v>
      </c>
      <c r="H958" s="162">
        <v>425.7</v>
      </c>
      <c r="I958" s="163"/>
      <c r="L958" s="159"/>
      <c r="M958" s="164"/>
      <c r="T958" s="165"/>
      <c r="AT958" s="160" t="s">
        <v>226</v>
      </c>
      <c r="AU958" s="160" t="s">
        <v>236</v>
      </c>
      <c r="AV958" s="13" t="s">
        <v>229</v>
      </c>
      <c r="AW958" s="13" t="s">
        <v>31</v>
      </c>
      <c r="AX958" s="13" t="s">
        <v>77</v>
      </c>
      <c r="AY958" s="160" t="s">
        <v>212</v>
      </c>
    </row>
    <row r="959" spans="2:65" s="1" customFormat="1" ht="16.5" customHeight="1">
      <c r="B959" s="34"/>
      <c r="C959" s="186" t="s">
        <v>970</v>
      </c>
      <c r="D959" s="200" t="s">
        <v>3107</v>
      </c>
      <c r="E959" s="187" t="s">
        <v>12321</v>
      </c>
      <c r="F959" s="188" t="s">
        <v>12322</v>
      </c>
      <c r="G959" s="189" t="s">
        <v>495</v>
      </c>
      <c r="H959" s="190">
        <v>523.38</v>
      </c>
      <c r="I959" s="191"/>
      <c r="J959" s="192">
        <f>ROUND(I959*H959,2)</f>
        <v>0</v>
      </c>
      <c r="K959" s="188" t="s">
        <v>5488</v>
      </c>
      <c r="L959" s="193"/>
      <c r="M959" s="194" t="s">
        <v>19</v>
      </c>
      <c r="N959" s="195" t="s">
        <v>40</v>
      </c>
      <c r="P959" s="142">
        <f>O959*H959</f>
        <v>0</v>
      </c>
      <c r="Q959" s="142">
        <v>2.5999999999999999E-3</v>
      </c>
      <c r="R959" s="142">
        <f>Q959*H959</f>
        <v>1.3607879999999999</v>
      </c>
      <c r="S959" s="142">
        <v>0</v>
      </c>
      <c r="T959" s="143">
        <f>S959*H959</f>
        <v>0</v>
      </c>
      <c r="AR959" s="144" t="s">
        <v>631</v>
      </c>
      <c r="AT959" s="144" t="s">
        <v>3107</v>
      </c>
      <c r="AU959" s="144" t="s">
        <v>236</v>
      </c>
      <c r="AY959" s="19" t="s">
        <v>212</v>
      </c>
      <c r="BE959" s="145">
        <f>IF(N959="základní",J959,0)</f>
        <v>0</v>
      </c>
      <c r="BF959" s="145">
        <f>IF(N959="snížená",J959,0)</f>
        <v>0</v>
      </c>
      <c r="BG959" s="145">
        <f>IF(N959="zákl. přenesená",J959,0)</f>
        <v>0</v>
      </c>
      <c r="BH959" s="145">
        <f>IF(N959="sníž. přenesená",J959,0)</f>
        <v>0</v>
      </c>
      <c r="BI959" s="145">
        <f>IF(N959="nulová",J959,0)</f>
        <v>0</v>
      </c>
      <c r="BJ959" s="19" t="s">
        <v>77</v>
      </c>
      <c r="BK959" s="145">
        <f>ROUND(I959*H959,2)</f>
        <v>0</v>
      </c>
      <c r="BL959" s="19" t="s">
        <v>316</v>
      </c>
      <c r="BM959" s="144" t="s">
        <v>12323</v>
      </c>
    </row>
    <row r="960" spans="2:65" s="14" customFormat="1">
      <c r="B960" s="170"/>
      <c r="D960" s="150" t="s">
        <v>226</v>
      </c>
      <c r="E960" s="171" t="s">
        <v>19</v>
      </c>
      <c r="F960" s="172" t="s">
        <v>12313</v>
      </c>
      <c r="H960" s="171" t="s">
        <v>19</v>
      </c>
      <c r="I960" s="173"/>
      <c r="L960" s="170"/>
      <c r="M960" s="174"/>
      <c r="T960" s="175"/>
      <c r="AT960" s="171" t="s">
        <v>226</v>
      </c>
      <c r="AU960" s="171" t="s">
        <v>236</v>
      </c>
      <c r="AV960" s="14" t="s">
        <v>77</v>
      </c>
      <c r="AW960" s="14" t="s">
        <v>31</v>
      </c>
      <c r="AX960" s="14" t="s">
        <v>69</v>
      </c>
      <c r="AY960" s="171" t="s">
        <v>212</v>
      </c>
    </row>
    <row r="961" spans="2:65" s="12" customFormat="1">
      <c r="B961" s="152"/>
      <c r="D961" s="150" t="s">
        <v>226</v>
      </c>
      <c r="E961" s="153" t="s">
        <v>19</v>
      </c>
      <c r="F961" s="154" t="s">
        <v>12324</v>
      </c>
      <c r="H961" s="155">
        <v>523.38</v>
      </c>
      <c r="I961" s="156"/>
      <c r="L961" s="152"/>
      <c r="M961" s="157"/>
      <c r="T961" s="158"/>
      <c r="AT961" s="153" t="s">
        <v>226</v>
      </c>
      <c r="AU961" s="153" t="s">
        <v>236</v>
      </c>
      <c r="AV961" s="12" t="s">
        <v>79</v>
      </c>
      <c r="AW961" s="12" t="s">
        <v>31</v>
      </c>
      <c r="AX961" s="12" t="s">
        <v>69</v>
      </c>
      <c r="AY961" s="153" t="s">
        <v>212</v>
      </c>
    </row>
    <row r="962" spans="2:65" s="13" customFormat="1">
      <c r="B962" s="159"/>
      <c r="D962" s="150" t="s">
        <v>226</v>
      </c>
      <c r="E962" s="160" t="s">
        <v>19</v>
      </c>
      <c r="F962" s="161" t="s">
        <v>228</v>
      </c>
      <c r="H962" s="162">
        <v>523.38</v>
      </c>
      <c r="I962" s="163"/>
      <c r="L962" s="159"/>
      <c r="M962" s="164"/>
      <c r="T962" s="165"/>
      <c r="AT962" s="160" t="s">
        <v>226</v>
      </c>
      <c r="AU962" s="160" t="s">
        <v>236</v>
      </c>
      <c r="AV962" s="13" t="s">
        <v>229</v>
      </c>
      <c r="AW962" s="13" t="s">
        <v>31</v>
      </c>
      <c r="AX962" s="13" t="s">
        <v>77</v>
      </c>
      <c r="AY962" s="160" t="s">
        <v>212</v>
      </c>
    </row>
    <row r="963" spans="2:65" s="1" customFormat="1" ht="16.5" customHeight="1">
      <c r="B963" s="34"/>
      <c r="C963" s="186" t="s">
        <v>992</v>
      </c>
      <c r="D963" s="200" t="s">
        <v>3107</v>
      </c>
      <c r="E963" s="187" t="s">
        <v>12325</v>
      </c>
      <c r="F963" s="188" t="s">
        <v>12326</v>
      </c>
      <c r="G963" s="189" t="s">
        <v>495</v>
      </c>
      <c r="H963" s="190">
        <v>362.67</v>
      </c>
      <c r="I963" s="191"/>
      <c r="J963" s="192">
        <f>ROUND(I963*H963,2)</f>
        <v>0</v>
      </c>
      <c r="K963" s="188" t="s">
        <v>219</v>
      </c>
      <c r="L963" s="193"/>
      <c r="M963" s="194" t="s">
        <v>19</v>
      </c>
      <c r="N963" s="195" t="s">
        <v>40</v>
      </c>
      <c r="P963" s="142">
        <f>O963*H963</f>
        <v>0</v>
      </c>
      <c r="Q963" s="142">
        <v>6.4999999999999997E-3</v>
      </c>
      <c r="R963" s="142">
        <f>Q963*H963</f>
        <v>2.3573550000000001</v>
      </c>
      <c r="S963" s="142">
        <v>0</v>
      </c>
      <c r="T963" s="143">
        <f>S963*H963</f>
        <v>0</v>
      </c>
      <c r="AR963" s="144" t="s">
        <v>631</v>
      </c>
      <c r="AT963" s="144" t="s">
        <v>3107</v>
      </c>
      <c r="AU963" s="144" t="s">
        <v>236</v>
      </c>
      <c r="AY963" s="19" t="s">
        <v>212</v>
      </c>
      <c r="BE963" s="145">
        <f>IF(N963="základní",J963,0)</f>
        <v>0</v>
      </c>
      <c r="BF963" s="145">
        <f>IF(N963="snížená",J963,0)</f>
        <v>0</v>
      </c>
      <c r="BG963" s="145">
        <f>IF(N963="zákl. přenesená",J963,0)</f>
        <v>0</v>
      </c>
      <c r="BH963" s="145">
        <f>IF(N963="sníž. přenesená",J963,0)</f>
        <v>0</v>
      </c>
      <c r="BI963" s="145">
        <f>IF(N963="nulová",J963,0)</f>
        <v>0</v>
      </c>
      <c r="BJ963" s="19" t="s">
        <v>77</v>
      </c>
      <c r="BK963" s="145">
        <f>ROUND(I963*H963,2)</f>
        <v>0</v>
      </c>
      <c r="BL963" s="19" t="s">
        <v>316</v>
      </c>
      <c r="BM963" s="144" t="s">
        <v>12327</v>
      </c>
    </row>
    <row r="964" spans="2:65" s="14" customFormat="1">
      <c r="B964" s="170"/>
      <c r="D964" s="150" t="s">
        <v>226</v>
      </c>
      <c r="E964" s="171" t="s">
        <v>19</v>
      </c>
      <c r="F964" s="172" t="s">
        <v>12311</v>
      </c>
      <c r="H964" s="171" t="s">
        <v>19</v>
      </c>
      <c r="I964" s="173"/>
      <c r="L964" s="170"/>
      <c r="M964" s="174"/>
      <c r="T964" s="175"/>
      <c r="AT964" s="171" t="s">
        <v>226</v>
      </c>
      <c r="AU964" s="171" t="s">
        <v>236</v>
      </c>
      <c r="AV964" s="14" t="s">
        <v>77</v>
      </c>
      <c r="AW964" s="14" t="s">
        <v>31</v>
      </c>
      <c r="AX964" s="14" t="s">
        <v>69</v>
      </c>
      <c r="AY964" s="171" t="s">
        <v>212</v>
      </c>
    </row>
    <row r="965" spans="2:65" s="12" customFormat="1">
      <c r="B965" s="152"/>
      <c r="D965" s="150" t="s">
        <v>226</v>
      </c>
      <c r="E965" s="153" t="s">
        <v>19</v>
      </c>
      <c r="F965" s="154" t="s">
        <v>12328</v>
      </c>
      <c r="H965" s="155">
        <v>362.67</v>
      </c>
      <c r="I965" s="156"/>
      <c r="L965" s="152"/>
      <c r="M965" s="157"/>
      <c r="T965" s="158"/>
      <c r="AT965" s="153" t="s">
        <v>226</v>
      </c>
      <c r="AU965" s="153" t="s">
        <v>236</v>
      </c>
      <c r="AV965" s="12" t="s">
        <v>79</v>
      </c>
      <c r="AW965" s="12" t="s">
        <v>31</v>
      </c>
      <c r="AX965" s="12" t="s">
        <v>69</v>
      </c>
      <c r="AY965" s="153" t="s">
        <v>212</v>
      </c>
    </row>
    <row r="966" spans="2:65" s="13" customFormat="1">
      <c r="B966" s="159"/>
      <c r="D966" s="150" t="s">
        <v>226</v>
      </c>
      <c r="E966" s="160" t="s">
        <v>19</v>
      </c>
      <c r="F966" s="161" t="s">
        <v>228</v>
      </c>
      <c r="H966" s="162">
        <v>362.67</v>
      </c>
      <c r="I966" s="163"/>
      <c r="L966" s="159"/>
      <c r="M966" s="164"/>
      <c r="T966" s="165"/>
      <c r="AT966" s="160" t="s">
        <v>226</v>
      </c>
      <c r="AU966" s="160" t="s">
        <v>236</v>
      </c>
      <c r="AV966" s="13" t="s">
        <v>229</v>
      </c>
      <c r="AW966" s="13" t="s">
        <v>31</v>
      </c>
      <c r="AX966" s="13" t="s">
        <v>77</v>
      </c>
      <c r="AY966" s="160" t="s">
        <v>212</v>
      </c>
    </row>
    <row r="967" spans="2:65" s="1" customFormat="1" ht="16.5" customHeight="1">
      <c r="B967" s="34"/>
      <c r="C967" s="186" t="s">
        <v>1023</v>
      </c>
      <c r="D967" s="200" t="s">
        <v>3107</v>
      </c>
      <c r="E967" s="187" t="s">
        <v>12329</v>
      </c>
      <c r="F967" s="188" t="s">
        <v>12330</v>
      </c>
      <c r="G967" s="189" t="s">
        <v>495</v>
      </c>
      <c r="H967" s="190">
        <v>2266.7339999999999</v>
      </c>
      <c r="I967" s="191"/>
      <c r="J967" s="192">
        <f>ROUND(I967*H967,2)</f>
        <v>0</v>
      </c>
      <c r="K967" s="188" t="s">
        <v>219</v>
      </c>
      <c r="L967" s="193"/>
      <c r="M967" s="194" t="s">
        <v>19</v>
      </c>
      <c r="N967" s="195" t="s">
        <v>40</v>
      </c>
      <c r="P967" s="142">
        <f>O967*H967</f>
        <v>0</v>
      </c>
      <c r="Q967" s="142">
        <v>2.5999999999999999E-3</v>
      </c>
      <c r="R967" s="142">
        <f>Q967*H967</f>
        <v>5.8935083999999991</v>
      </c>
      <c r="S967" s="142">
        <v>0</v>
      </c>
      <c r="T967" s="143">
        <f>S967*H967</f>
        <v>0</v>
      </c>
      <c r="AR967" s="144" t="s">
        <v>631</v>
      </c>
      <c r="AT967" s="144" t="s">
        <v>3107</v>
      </c>
      <c r="AU967" s="144" t="s">
        <v>236</v>
      </c>
      <c r="AY967" s="19" t="s">
        <v>212</v>
      </c>
      <c r="BE967" s="145">
        <f>IF(N967="základní",J967,0)</f>
        <v>0</v>
      </c>
      <c r="BF967" s="145">
        <f>IF(N967="snížená",J967,0)</f>
        <v>0</v>
      </c>
      <c r="BG967" s="145">
        <f>IF(N967="zákl. přenesená",J967,0)</f>
        <v>0</v>
      </c>
      <c r="BH967" s="145">
        <f>IF(N967="sníž. přenesená",J967,0)</f>
        <v>0</v>
      </c>
      <c r="BI967" s="145">
        <f>IF(N967="nulová",J967,0)</f>
        <v>0</v>
      </c>
      <c r="BJ967" s="19" t="s">
        <v>77</v>
      </c>
      <c r="BK967" s="145">
        <f>ROUND(I967*H967,2)</f>
        <v>0</v>
      </c>
      <c r="BL967" s="19" t="s">
        <v>316</v>
      </c>
      <c r="BM967" s="144" t="s">
        <v>12331</v>
      </c>
    </row>
    <row r="968" spans="2:65" s="14" customFormat="1">
      <c r="B968" s="170"/>
      <c r="D968" s="150" t="s">
        <v>226</v>
      </c>
      <c r="E968" s="171" t="s">
        <v>19</v>
      </c>
      <c r="F968" s="172" t="s">
        <v>12332</v>
      </c>
      <c r="H968" s="171" t="s">
        <v>19</v>
      </c>
      <c r="I968" s="173"/>
      <c r="L968" s="170"/>
      <c r="M968" s="174"/>
      <c r="T968" s="175"/>
      <c r="AT968" s="171" t="s">
        <v>226</v>
      </c>
      <c r="AU968" s="171" t="s">
        <v>236</v>
      </c>
      <c r="AV968" s="14" t="s">
        <v>77</v>
      </c>
      <c r="AW968" s="14" t="s">
        <v>31</v>
      </c>
      <c r="AX968" s="14" t="s">
        <v>69</v>
      </c>
      <c r="AY968" s="171" t="s">
        <v>212</v>
      </c>
    </row>
    <row r="969" spans="2:65" s="14" customFormat="1">
      <c r="B969" s="170"/>
      <c r="D969" s="150" t="s">
        <v>226</v>
      </c>
      <c r="E969" s="171" t="s">
        <v>19</v>
      </c>
      <c r="F969" s="172" t="s">
        <v>12269</v>
      </c>
      <c r="H969" s="171" t="s">
        <v>19</v>
      </c>
      <c r="I969" s="173"/>
      <c r="L969" s="170"/>
      <c r="M969" s="174"/>
      <c r="T969" s="175"/>
      <c r="AT969" s="171" t="s">
        <v>226</v>
      </c>
      <c r="AU969" s="171" t="s">
        <v>236</v>
      </c>
      <c r="AV969" s="14" t="s">
        <v>77</v>
      </c>
      <c r="AW969" s="14" t="s">
        <v>31</v>
      </c>
      <c r="AX969" s="14" t="s">
        <v>69</v>
      </c>
      <c r="AY969" s="171" t="s">
        <v>212</v>
      </c>
    </row>
    <row r="970" spans="2:65" s="12" customFormat="1">
      <c r="B970" s="152"/>
      <c r="D970" s="150" t="s">
        <v>226</v>
      </c>
      <c r="E970" s="153" t="s">
        <v>19</v>
      </c>
      <c r="F970" s="154" t="s">
        <v>12333</v>
      </c>
      <c r="H970" s="155">
        <v>6.8390000000000004</v>
      </c>
      <c r="I970" s="156"/>
      <c r="L970" s="152"/>
      <c r="M970" s="157"/>
      <c r="T970" s="158"/>
      <c r="AT970" s="153" t="s">
        <v>226</v>
      </c>
      <c r="AU970" s="153" t="s">
        <v>236</v>
      </c>
      <c r="AV970" s="12" t="s">
        <v>79</v>
      </c>
      <c r="AW970" s="12" t="s">
        <v>31</v>
      </c>
      <c r="AX970" s="12" t="s">
        <v>69</v>
      </c>
      <c r="AY970" s="153" t="s">
        <v>212</v>
      </c>
    </row>
    <row r="971" spans="2:65" s="12" customFormat="1">
      <c r="B971" s="152"/>
      <c r="D971" s="150" t="s">
        <v>226</v>
      </c>
      <c r="E971" s="153" t="s">
        <v>19</v>
      </c>
      <c r="F971" s="154" t="s">
        <v>12334</v>
      </c>
      <c r="H971" s="155">
        <v>76.600999999999999</v>
      </c>
      <c r="I971" s="156"/>
      <c r="L971" s="152"/>
      <c r="M971" s="157"/>
      <c r="T971" s="158"/>
      <c r="AT971" s="153" t="s">
        <v>226</v>
      </c>
      <c r="AU971" s="153" t="s">
        <v>236</v>
      </c>
      <c r="AV971" s="12" t="s">
        <v>79</v>
      </c>
      <c r="AW971" s="12" t="s">
        <v>31</v>
      </c>
      <c r="AX971" s="12" t="s">
        <v>69</v>
      </c>
      <c r="AY971" s="153" t="s">
        <v>212</v>
      </c>
    </row>
    <row r="972" spans="2:65" s="12" customFormat="1">
      <c r="B972" s="152"/>
      <c r="D972" s="150" t="s">
        <v>226</v>
      </c>
      <c r="E972" s="153" t="s">
        <v>19</v>
      </c>
      <c r="F972" s="154" t="s">
        <v>12335</v>
      </c>
      <c r="H972" s="155">
        <v>4.3170000000000002</v>
      </c>
      <c r="I972" s="156"/>
      <c r="L972" s="152"/>
      <c r="M972" s="157"/>
      <c r="T972" s="158"/>
      <c r="AT972" s="153" t="s">
        <v>226</v>
      </c>
      <c r="AU972" s="153" t="s">
        <v>236</v>
      </c>
      <c r="AV972" s="12" t="s">
        <v>79</v>
      </c>
      <c r="AW972" s="12" t="s">
        <v>31</v>
      </c>
      <c r="AX972" s="12" t="s">
        <v>69</v>
      </c>
      <c r="AY972" s="153" t="s">
        <v>212</v>
      </c>
    </row>
    <row r="973" spans="2:65" s="12" customFormat="1">
      <c r="B973" s="152"/>
      <c r="D973" s="150" t="s">
        <v>226</v>
      </c>
      <c r="E973" s="153" t="s">
        <v>19</v>
      </c>
      <c r="F973" s="154" t="s">
        <v>12336</v>
      </c>
      <c r="H973" s="155">
        <v>16.030999999999999</v>
      </c>
      <c r="I973" s="156"/>
      <c r="L973" s="152"/>
      <c r="M973" s="157"/>
      <c r="T973" s="158"/>
      <c r="AT973" s="153" t="s">
        <v>226</v>
      </c>
      <c r="AU973" s="153" t="s">
        <v>236</v>
      </c>
      <c r="AV973" s="12" t="s">
        <v>79</v>
      </c>
      <c r="AW973" s="12" t="s">
        <v>31</v>
      </c>
      <c r="AX973" s="12" t="s">
        <v>69</v>
      </c>
      <c r="AY973" s="153" t="s">
        <v>212</v>
      </c>
    </row>
    <row r="974" spans="2:65" s="12" customFormat="1">
      <c r="B974" s="152"/>
      <c r="D974" s="150" t="s">
        <v>226</v>
      </c>
      <c r="E974" s="153" t="s">
        <v>19</v>
      </c>
      <c r="F974" s="154" t="s">
        <v>12337</v>
      </c>
      <c r="H974" s="155">
        <v>2.9729999999999999</v>
      </c>
      <c r="I974" s="156"/>
      <c r="L974" s="152"/>
      <c r="M974" s="157"/>
      <c r="T974" s="158"/>
      <c r="AT974" s="153" t="s">
        <v>226</v>
      </c>
      <c r="AU974" s="153" t="s">
        <v>236</v>
      </c>
      <c r="AV974" s="12" t="s">
        <v>79</v>
      </c>
      <c r="AW974" s="12" t="s">
        <v>31</v>
      </c>
      <c r="AX974" s="12" t="s">
        <v>69</v>
      </c>
      <c r="AY974" s="153" t="s">
        <v>212</v>
      </c>
    </row>
    <row r="975" spans="2:65" s="12" customFormat="1" ht="22.5">
      <c r="B975" s="152"/>
      <c r="D975" s="150" t="s">
        <v>226</v>
      </c>
      <c r="E975" s="153" t="s">
        <v>19</v>
      </c>
      <c r="F975" s="154" t="s">
        <v>12338</v>
      </c>
      <c r="H975" s="155">
        <v>408.12099999999998</v>
      </c>
      <c r="I975" s="156"/>
      <c r="L975" s="152"/>
      <c r="M975" s="157"/>
      <c r="T975" s="158"/>
      <c r="AT975" s="153" t="s">
        <v>226</v>
      </c>
      <c r="AU975" s="153" t="s">
        <v>236</v>
      </c>
      <c r="AV975" s="12" t="s">
        <v>79</v>
      </c>
      <c r="AW975" s="12" t="s">
        <v>31</v>
      </c>
      <c r="AX975" s="12" t="s">
        <v>69</v>
      </c>
      <c r="AY975" s="153" t="s">
        <v>212</v>
      </c>
    </row>
    <row r="976" spans="2:65" s="12" customFormat="1" ht="22.5">
      <c r="B976" s="152"/>
      <c r="D976" s="150" t="s">
        <v>226</v>
      </c>
      <c r="E976" s="153" t="s">
        <v>19</v>
      </c>
      <c r="F976" s="154" t="s">
        <v>12339</v>
      </c>
      <c r="H976" s="155">
        <v>69.825000000000003</v>
      </c>
      <c r="I976" s="156"/>
      <c r="L976" s="152"/>
      <c r="M976" s="157"/>
      <c r="T976" s="158"/>
      <c r="AT976" s="153" t="s">
        <v>226</v>
      </c>
      <c r="AU976" s="153" t="s">
        <v>236</v>
      </c>
      <c r="AV976" s="12" t="s">
        <v>79</v>
      </c>
      <c r="AW976" s="12" t="s">
        <v>31</v>
      </c>
      <c r="AX976" s="12" t="s">
        <v>69</v>
      </c>
      <c r="AY976" s="153" t="s">
        <v>212</v>
      </c>
    </row>
    <row r="977" spans="2:51" s="12" customFormat="1">
      <c r="B977" s="152"/>
      <c r="D977" s="150" t="s">
        <v>226</v>
      </c>
      <c r="E977" s="153" t="s">
        <v>19</v>
      </c>
      <c r="F977" s="154" t="s">
        <v>12340</v>
      </c>
      <c r="H977" s="155">
        <v>66.494</v>
      </c>
      <c r="I977" s="156"/>
      <c r="L977" s="152"/>
      <c r="M977" s="157"/>
      <c r="T977" s="158"/>
      <c r="AT977" s="153" t="s">
        <v>226</v>
      </c>
      <c r="AU977" s="153" t="s">
        <v>236</v>
      </c>
      <c r="AV977" s="12" t="s">
        <v>79</v>
      </c>
      <c r="AW977" s="12" t="s">
        <v>31</v>
      </c>
      <c r="AX977" s="12" t="s">
        <v>69</v>
      </c>
      <c r="AY977" s="153" t="s">
        <v>212</v>
      </c>
    </row>
    <row r="978" spans="2:51" s="12" customFormat="1" ht="22.5">
      <c r="B978" s="152"/>
      <c r="D978" s="150" t="s">
        <v>226</v>
      </c>
      <c r="E978" s="153" t="s">
        <v>19</v>
      </c>
      <c r="F978" s="154" t="s">
        <v>12341</v>
      </c>
      <c r="H978" s="155">
        <v>381.80700000000002</v>
      </c>
      <c r="I978" s="156"/>
      <c r="L978" s="152"/>
      <c r="M978" s="157"/>
      <c r="T978" s="158"/>
      <c r="AT978" s="153" t="s">
        <v>226</v>
      </c>
      <c r="AU978" s="153" t="s">
        <v>236</v>
      </c>
      <c r="AV978" s="12" t="s">
        <v>79</v>
      </c>
      <c r="AW978" s="12" t="s">
        <v>31</v>
      </c>
      <c r="AX978" s="12" t="s">
        <v>69</v>
      </c>
      <c r="AY978" s="153" t="s">
        <v>212</v>
      </c>
    </row>
    <row r="979" spans="2:51" s="12" customFormat="1" ht="22.5">
      <c r="B979" s="152"/>
      <c r="D979" s="150" t="s">
        <v>226</v>
      </c>
      <c r="E979" s="153" t="s">
        <v>19</v>
      </c>
      <c r="F979" s="154" t="s">
        <v>12342</v>
      </c>
      <c r="H979" s="155">
        <v>77.001000000000005</v>
      </c>
      <c r="I979" s="156"/>
      <c r="L979" s="152"/>
      <c r="M979" s="157"/>
      <c r="T979" s="158"/>
      <c r="AT979" s="153" t="s">
        <v>226</v>
      </c>
      <c r="AU979" s="153" t="s">
        <v>236</v>
      </c>
      <c r="AV979" s="12" t="s">
        <v>79</v>
      </c>
      <c r="AW979" s="12" t="s">
        <v>31</v>
      </c>
      <c r="AX979" s="12" t="s">
        <v>69</v>
      </c>
      <c r="AY979" s="153" t="s">
        <v>212</v>
      </c>
    </row>
    <row r="980" spans="2:51" s="12" customFormat="1" ht="22.5">
      <c r="B980" s="152"/>
      <c r="D980" s="150" t="s">
        <v>226</v>
      </c>
      <c r="E980" s="153" t="s">
        <v>19</v>
      </c>
      <c r="F980" s="154" t="s">
        <v>12343</v>
      </c>
      <c r="H980" s="155">
        <v>364.49200000000002</v>
      </c>
      <c r="I980" s="156"/>
      <c r="L980" s="152"/>
      <c r="M980" s="157"/>
      <c r="T980" s="158"/>
      <c r="AT980" s="153" t="s">
        <v>226</v>
      </c>
      <c r="AU980" s="153" t="s">
        <v>236</v>
      </c>
      <c r="AV980" s="12" t="s">
        <v>79</v>
      </c>
      <c r="AW980" s="12" t="s">
        <v>31</v>
      </c>
      <c r="AX980" s="12" t="s">
        <v>69</v>
      </c>
      <c r="AY980" s="153" t="s">
        <v>212</v>
      </c>
    </row>
    <row r="981" spans="2:51" s="12" customFormat="1">
      <c r="B981" s="152"/>
      <c r="D981" s="150" t="s">
        <v>226</v>
      </c>
      <c r="E981" s="153" t="s">
        <v>19</v>
      </c>
      <c r="F981" s="154" t="s">
        <v>12344</v>
      </c>
      <c r="H981" s="155">
        <v>5.9249999999999998</v>
      </c>
      <c r="I981" s="156"/>
      <c r="L981" s="152"/>
      <c r="M981" s="157"/>
      <c r="T981" s="158"/>
      <c r="AT981" s="153" t="s">
        <v>226</v>
      </c>
      <c r="AU981" s="153" t="s">
        <v>236</v>
      </c>
      <c r="AV981" s="12" t="s">
        <v>79</v>
      </c>
      <c r="AW981" s="12" t="s">
        <v>31</v>
      </c>
      <c r="AX981" s="12" t="s">
        <v>69</v>
      </c>
      <c r="AY981" s="153" t="s">
        <v>212</v>
      </c>
    </row>
    <row r="982" spans="2:51" s="12" customFormat="1" ht="22.5">
      <c r="B982" s="152"/>
      <c r="D982" s="150" t="s">
        <v>226</v>
      </c>
      <c r="E982" s="153" t="s">
        <v>19</v>
      </c>
      <c r="F982" s="154" t="s">
        <v>12345</v>
      </c>
      <c r="H982" s="155">
        <v>65.259</v>
      </c>
      <c r="I982" s="156"/>
      <c r="L982" s="152"/>
      <c r="M982" s="157"/>
      <c r="T982" s="158"/>
      <c r="AT982" s="153" t="s">
        <v>226</v>
      </c>
      <c r="AU982" s="153" t="s">
        <v>236</v>
      </c>
      <c r="AV982" s="12" t="s">
        <v>79</v>
      </c>
      <c r="AW982" s="12" t="s">
        <v>31</v>
      </c>
      <c r="AX982" s="12" t="s">
        <v>69</v>
      </c>
      <c r="AY982" s="153" t="s">
        <v>212</v>
      </c>
    </row>
    <row r="983" spans="2:51" s="12" customFormat="1">
      <c r="B983" s="152"/>
      <c r="D983" s="150" t="s">
        <v>226</v>
      </c>
      <c r="E983" s="153" t="s">
        <v>19</v>
      </c>
      <c r="F983" s="154" t="s">
        <v>12346</v>
      </c>
      <c r="H983" s="155">
        <v>0</v>
      </c>
      <c r="I983" s="156"/>
      <c r="L983" s="152"/>
      <c r="M983" s="157"/>
      <c r="T983" s="158"/>
      <c r="AT983" s="153" t="s">
        <v>226</v>
      </c>
      <c r="AU983" s="153" t="s">
        <v>236</v>
      </c>
      <c r="AV983" s="12" t="s">
        <v>79</v>
      </c>
      <c r="AW983" s="12" t="s">
        <v>31</v>
      </c>
      <c r="AX983" s="12" t="s">
        <v>69</v>
      </c>
      <c r="AY983" s="153" t="s">
        <v>212</v>
      </c>
    </row>
    <row r="984" spans="2:51" s="12" customFormat="1">
      <c r="B984" s="152"/>
      <c r="D984" s="150" t="s">
        <v>226</v>
      </c>
      <c r="E984" s="153" t="s">
        <v>19</v>
      </c>
      <c r="F984" s="154" t="s">
        <v>12347</v>
      </c>
      <c r="H984" s="155">
        <v>144.62100000000001</v>
      </c>
      <c r="I984" s="156"/>
      <c r="L984" s="152"/>
      <c r="M984" s="157"/>
      <c r="T984" s="158"/>
      <c r="AT984" s="153" t="s">
        <v>226</v>
      </c>
      <c r="AU984" s="153" t="s">
        <v>236</v>
      </c>
      <c r="AV984" s="12" t="s">
        <v>79</v>
      </c>
      <c r="AW984" s="12" t="s">
        <v>31</v>
      </c>
      <c r="AX984" s="12" t="s">
        <v>69</v>
      </c>
      <c r="AY984" s="153" t="s">
        <v>212</v>
      </c>
    </row>
    <row r="985" spans="2:51" s="12" customFormat="1" ht="22.5">
      <c r="B985" s="152"/>
      <c r="D985" s="150" t="s">
        <v>226</v>
      </c>
      <c r="E985" s="153" t="s">
        <v>19</v>
      </c>
      <c r="F985" s="154" t="s">
        <v>12348</v>
      </c>
      <c r="H985" s="155">
        <v>2.2669999999999999</v>
      </c>
      <c r="I985" s="156"/>
      <c r="L985" s="152"/>
      <c r="M985" s="157"/>
      <c r="T985" s="158"/>
      <c r="AT985" s="153" t="s">
        <v>226</v>
      </c>
      <c r="AU985" s="153" t="s">
        <v>236</v>
      </c>
      <c r="AV985" s="12" t="s">
        <v>79</v>
      </c>
      <c r="AW985" s="12" t="s">
        <v>31</v>
      </c>
      <c r="AX985" s="12" t="s">
        <v>69</v>
      </c>
      <c r="AY985" s="153" t="s">
        <v>212</v>
      </c>
    </row>
    <row r="986" spans="2:51" s="12" customFormat="1">
      <c r="B986" s="152"/>
      <c r="D986" s="150" t="s">
        <v>226</v>
      </c>
      <c r="E986" s="153" t="s">
        <v>19</v>
      </c>
      <c r="F986" s="154" t="s">
        <v>12349</v>
      </c>
      <c r="H986" s="155">
        <v>0</v>
      </c>
      <c r="I986" s="156"/>
      <c r="L986" s="152"/>
      <c r="M986" s="157"/>
      <c r="T986" s="158"/>
      <c r="AT986" s="153" t="s">
        <v>226</v>
      </c>
      <c r="AU986" s="153" t="s">
        <v>236</v>
      </c>
      <c r="AV986" s="12" t="s">
        <v>79</v>
      </c>
      <c r="AW986" s="12" t="s">
        <v>31</v>
      </c>
      <c r="AX986" s="12" t="s">
        <v>69</v>
      </c>
      <c r="AY986" s="153" t="s">
        <v>212</v>
      </c>
    </row>
    <row r="987" spans="2:51" s="12" customFormat="1">
      <c r="B987" s="152"/>
      <c r="D987" s="150" t="s">
        <v>226</v>
      </c>
      <c r="E987" s="153" t="s">
        <v>19</v>
      </c>
      <c r="F987" s="154" t="s">
        <v>12350</v>
      </c>
      <c r="H987" s="155">
        <v>4.3959999999999999</v>
      </c>
      <c r="I987" s="156"/>
      <c r="L987" s="152"/>
      <c r="M987" s="157"/>
      <c r="T987" s="158"/>
      <c r="AT987" s="153" t="s">
        <v>226</v>
      </c>
      <c r="AU987" s="153" t="s">
        <v>236</v>
      </c>
      <c r="AV987" s="12" t="s">
        <v>79</v>
      </c>
      <c r="AW987" s="12" t="s">
        <v>31</v>
      </c>
      <c r="AX987" s="12" t="s">
        <v>69</v>
      </c>
      <c r="AY987" s="153" t="s">
        <v>212</v>
      </c>
    </row>
    <row r="988" spans="2:51" s="12" customFormat="1">
      <c r="B988" s="152"/>
      <c r="D988" s="150" t="s">
        <v>226</v>
      </c>
      <c r="E988" s="153" t="s">
        <v>19</v>
      </c>
      <c r="F988" s="154" t="s">
        <v>12351</v>
      </c>
      <c r="H988" s="155">
        <v>2.3860000000000001</v>
      </c>
      <c r="I988" s="156"/>
      <c r="L988" s="152"/>
      <c r="M988" s="157"/>
      <c r="T988" s="158"/>
      <c r="AT988" s="153" t="s">
        <v>226</v>
      </c>
      <c r="AU988" s="153" t="s">
        <v>236</v>
      </c>
      <c r="AV988" s="12" t="s">
        <v>79</v>
      </c>
      <c r="AW988" s="12" t="s">
        <v>31</v>
      </c>
      <c r="AX988" s="12" t="s">
        <v>69</v>
      </c>
      <c r="AY988" s="153" t="s">
        <v>212</v>
      </c>
    </row>
    <row r="989" spans="2:51" s="12" customFormat="1">
      <c r="B989" s="152"/>
      <c r="D989" s="150" t="s">
        <v>226</v>
      </c>
      <c r="E989" s="153" t="s">
        <v>19</v>
      </c>
      <c r="F989" s="154" t="s">
        <v>12352</v>
      </c>
      <c r="H989" s="155">
        <v>0</v>
      </c>
      <c r="I989" s="156"/>
      <c r="L989" s="152"/>
      <c r="M989" s="157"/>
      <c r="T989" s="158"/>
      <c r="AT989" s="153" t="s">
        <v>226</v>
      </c>
      <c r="AU989" s="153" t="s">
        <v>236</v>
      </c>
      <c r="AV989" s="12" t="s">
        <v>79</v>
      </c>
      <c r="AW989" s="12" t="s">
        <v>31</v>
      </c>
      <c r="AX989" s="12" t="s">
        <v>69</v>
      </c>
      <c r="AY989" s="153" t="s">
        <v>212</v>
      </c>
    </row>
    <row r="990" spans="2:51" s="15" customFormat="1">
      <c r="B990" s="176"/>
      <c r="D990" s="150" t="s">
        <v>226</v>
      </c>
      <c r="E990" s="177" t="s">
        <v>19</v>
      </c>
      <c r="F990" s="178" t="s">
        <v>455</v>
      </c>
      <c r="H990" s="179">
        <v>1699.355</v>
      </c>
      <c r="I990" s="180"/>
      <c r="L990" s="176"/>
      <c r="M990" s="181"/>
      <c r="T990" s="182"/>
      <c r="AT990" s="177" t="s">
        <v>226</v>
      </c>
      <c r="AU990" s="177" t="s">
        <v>236</v>
      </c>
      <c r="AV990" s="15" t="s">
        <v>236</v>
      </c>
      <c r="AW990" s="15" t="s">
        <v>31</v>
      </c>
      <c r="AX990" s="15" t="s">
        <v>69</v>
      </c>
      <c r="AY990" s="177" t="s">
        <v>212</v>
      </c>
    </row>
    <row r="991" spans="2:51" s="14" customFormat="1">
      <c r="B991" s="170"/>
      <c r="D991" s="150" t="s">
        <v>226</v>
      </c>
      <c r="E991" s="171" t="s">
        <v>19</v>
      </c>
      <c r="F991" s="172" t="s">
        <v>12290</v>
      </c>
      <c r="H991" s="171" t="s">
        <v>19</v>
      </c>
      <c r="I991" s="173"/>
      <c r="L991" s="170"/>
      <c r="M991" s="174"/>
      <c r="T991" s="175"/>
      <c r="AT991" s="171" t="s">
        <v>226</v>
      </c>
      <c r="AU991" s="171" t="s">
        <v>236</v>
      </c>
      <c r="AV991" s="14" t="s">
        <v>77</v>
      </c>
      <c r="AW991" s="14" t="s">
        <v>31</v>
      </c>
      <c r="AX991" s="14" t="s">
        <v>69</v>
      </c>
      <c r="AY991" s="171" t="s">
        <v>212</v>
      </c>
    </row>
    <row r="992" spans="2:51" s="12" customFormat="1">
      <c r="B992" s="152"/>
      <c r="D992" s="150" t="s">
        <v>226</v>
      </c>
      <c r="E992" s="153" t="s">
        <v>19</v>
      </c>
      <c r="F992" s="154" t="s">
        <v>12353</v>
      </c>
      <c r="H992" s="155">
        <v>27.977</v>
      </c>
      <c r="I992" s="156"/>
      <c r="L992" s="152"/>
      <c r="M992" s="157"/>
      <c r="T992" s="158"/>
      <c r="AT992" s="153" t="s">
        <v>226</v>
      </c>
      <c r="AU992" s="153" t="s">
        <v>236</v>
      </c>
      <c r="AV992" s="12" t="s">
        <v>79</v>
      </c>
      <c r="AW992" s="12" t="s">
        <v>31</v>
      </c>
      <c r="AX992" s="12" t="s">
        <v>69</v>
      </c>
      <c r="AY992" s="153" t="s">
        <v>212</v>
      </c>
    </row>
    <row r="993" spans="2:65" s="12" customFormat="1">
      <c r="B993" s="152"/>
      <c r="D993" s="150" t="s">
        <v>226</v>
      </c>
      <c r="E993" s="153" t="s">
        <v>19</v>
      </c>
      <c r="F993" s="154" t="s">
        <v>12354</v>
      </c>
      <c r="H993" s="155">
        <v>522.32899999999995</v>
      </c>
      <c r="I993" s="156"/>
      <c r="L993" s="152"/>
      <c r="M993" s="157"/>
      <c r="T993" s="158"/>
      <c r="AT993" s="153" t="s">
        <v>226</v>
      </c>
      <c r="AU993" s="153" t="s">
        <v>236</v>
      </c>
      <c r="AV993" s="12" t="s">
        <v>79</v>
      </c>
      <c r="AW993" s="12" t="s">
        <v>31</v>
      </c>
      <c r="AX993" s="12" t="s">
        <v>69</v>
      </c>
      <c r="AY993" s="153" t="s">
        <v>212</v>
      </c>
    </row>
    <row r="994" spans="2:65" s="12" customFormat="1">
      <c r="B994" s="152"/>
      <c r="D994" s="150" t="s">
        <v>226</v>
      </c>
      <c r="E994" s="153" t="s">
        <v>19</v>
      </c>
      <c r="F994" s="154" t="s">
        <v>12355</v>
      </c>
      <c r="H994" s="155">
        <v>11.032</v>
      </c>
      <c r="I994" s="156"/>
      <c r="L994" s="152"/>
      <c r="M994" s="157"/>
      <c r="T994" s="158"/>
      <c r="AT994" s="153" t="s">
        <v>226</v>
      </c>
      <c r="AU994" s="153" t="s">
        <v>236</v>
      </c>
      <c r="AV994" s="12" t="s">
        <v>79</v>
      </c>
      <c r="AW994" s="12" t="s">
        <v>31</v>
      </c>
      <c r="AX994" s="12" t="s">
        <v>69</v>
      </c>
      <c r="AY994" s="153" t="s">
        <v>212</v>
      </c>
    </row>
    <row r="995" spans="2:65" s="12" customFormat="1">
      <c r="B995" s="152"/>
      <c r="D995" s="150" t="s">
        <v>226</v>
      </c>
      <c r="E995" s="153" t="s">
        <v>19</v>
      </c>
      <c r="F995" s="154" t="s">
        <v>12356</v>
      </c>
      <c r="H995" s="155">
        <v>0.48399999999999999</v>
      </c>
      <c r="I995" s="156"/>
      <c r="L995" s="152"/>
      <c r="M995" s="157"/>
      <c r="T995" s="158"/>
      <c r="AT995" s="153" t="s">
        <v>226</v>
      </c>
      <c r="AU995" s="153" t="s">
        <v>236</v>
      </c>
      <c r="AV995" s="12" t="s">
        <v>79</v>
      </c>
      <c r="AW995" s="12" t="s">
        <v>31</v>
      </c>
      <c r="AX995" s="12" t="s">
        <v>69</v>
      </c>
      <c r="AY995" s="153" t="s">
        <v>212</v>
      </c>
    </row>
    <row r="996" spans="2:65" s="12" customFormat="1">
      <c r="B996" s="152"/>
      <c r="D996" s="150" t="s">
        <v>226</v>
      </c>
      <c r="E996" s="153" t="s">
        <v>19</v>
      </c>
      <c r="F996" s="154" t="s">
        <v>12357</v>
      </c>
      <c r="H996" s="155">
        <v>2.472</v>
      </c>
      <c r="I996" s="156"/>
      <c r="L996" s="152"/>
      <c r="M996" s="157"/>
      <c r="T996" s="158"/>
      <c r="AT996" s="153" t="s">
        <v>226</v>
      </c>
      <c r="AU996" s="153" t="s">
        <v>236</v>
      </c>
      <c r="AV996" s="12" t="s">
        <v>79</v>
      </c>
      <c r="AW996" s="12" t="s">
        <v>31</v>
      </c>
      <c r="AX996" s="12" t="s">
        <v>69</v>
      </c>
      <c r="AY996" s="153" t="s">
        <v>212</v>
      </c>
    </row>
    <row r="997" spans="2:65" s="12" customFormat="1">
      <c r="B997" s="152"/>
      <c r="D997" s="150" t="s">
        <v>226</v>
      </c>
      <c r="E997" s="153" t="s">
        <v>19</v>
      </c>
      <c r="F997" s="154" t="s">
        <v>12358</v>
      </c>
      <c r="H997" s="155">
        <v>0.59699999999999998</v>
      </c>
      <c r="I997" s="156"/>
      <c r="L997" s="152"/>
      <c r="M997" s="157"/>
      <c r="T997" s="158"/>
      <c r="AT997" s="153" t="s">
        <v>226</v>
      </c>
      <c r="AU997" s="153" t="s">
        <v>236</v>
      </c>
      <c r="AV997" s="12" t="s">
        <v>79</v>
      </c>
      <c r="AW997" s="12" t="s">
        <v>31</v>
      </c>
      <c r="AX997" s="12" t="s">
        <v>69</v>
      </c>
      <c r="AY997" s="153" t="s">
        <v>212</v>
      </c>
    </row>
    <row r="998" spans="2:65" s="12" customFormat="1">
      <c r="B998" s="152"/>
      <c r="D998" s="150" t="s">
        <v>226</v>
      </c>
      <c r="E998" s="153" t="s">
        <v>19</v>
      </c>
      <c r="F998" s="154" t="s">
        <v>12359</v>
      </c>
      <c r="H998" s="155">
        <v>1.804</v>
      </c>
      <c r="I998" s="156"/>
      <c r="L998" s="152"/>
      <c r="M998" s="157"/>
      <c r="T998" s="158"/>
      <c r="AT998" s="153" t="s">
        <v>226</v>
      </c>
      <c r="AU998" s="153" t="s">
        <v>236</v>
      </c>
      <c r="AV998" s="12" t="s">
        <v>79</v>
      </c>
      <c r="AW998" s="12" t="s">
        <v>31</v>
      </c>
      <c r="AX998" s="12" t="s">
        <v>69</v>
      </c>
      <c r="AY998" s="153" t="s">
        <v>212</v>
      </c>
    </row>
    <row r="999" spans="2:65" s="12" customFormat="1">
      <c r="B999" s="152"/>
      <c r="D999" s="150" t="s">
        <v>226</v>
      </c>
      <c r="E999" s="153" t="s">
        <v>19</v>
      </c>
      <c r="F999" s="154" t="s">
        <v>12360</v>
      </c>
      <c r="H999" s="155">
        <v>0.68400000000000005</v>
      </c>
      <c r="I999" s="156"/>
      <c r="L999" s="152"/>
      <c r="M999" s="157"/>
      <c r="T999" s="158"/>
      <c r="AT999" s="153" t="s">
        <v>226</v>
      </c>
      <c r="AU999" s="153" t="s">
        <v>236</v>
      </c>
      <c r="AV999" s="12" t="s">
        <v>79</v>
      </c>
      <c r="AW999" s="12" t="s">
        <v>31</v>
      </c>
      <c r="AX999" s="12" t="s">
        <v>69</v>
      </c>
      <c r="AY999" s="153" t="s">
        <v>212</v>
      </c>
    </row>
    <row r="1000" spans="2:65" s="15" customFormat="1">
      <c r="B1000" s="176"/>
      <c r="D1000" s="150" t="s">
        <v>226</v>
      </c>
      <c r="E1000" s="177" t="s">
        <v>19</v>
      </c>
      <c r="F1000" s="178" t="s">
        <v>455</v>
      </c>
      <c r="H1000" s="179">
        <v>567.37900000000002</v>
      </c>
      <c r="I1000" s="180"/>
      <c r="L1000" s="176"/>
      <c r="M1000" s="181"/>
      <c r="T1000" s="182"/>
      <c r="AT1000" s="177" t="s">
        <v>226</v>
      </c>
      <c r="AU1000" s="177" t="s">
        <v>236</v>
      </c>
      <c r="AV1000" s="15" t="s">
        <v>236</v>
      </c>
      <c r="AW1000" s="15" t="s">
        <v>31</v>
      </c>
      <c r="AX1000" s="15" t="s">
        <v>69</v>
      </c>
      <c r="AY1000" s="177" t="s">
        <v>212</v>
      </c>
    </row>
    <row r="1001" spans="2:65" s="13" customFormat="1">
      <c r="B1001" s="159"/>
      <c r="D1001" s="150" t="s">
        <v>226</v>
      </c>
      <c r="E1001" s="160" t="s">
        <v>19</v>
      </c>
      <c r="F1001" s="161" t="s">
        <v>228</v>
      </c>
      <c r="H1001" s="162">
        <v>2266.7339999999999</v>
      </c>
      <c r="I1001" s="163"/>
      <c r="L1001" s="159"/>
      <c r="M1001" s="164"/>
      <c r="T1001" s="165"/>
      <c r="AT1001" s="160" t="s">
        <v>226</v>
      </c>
      <c r="AU1001" s="160" t="s">
        <v>236</v>
      </c>
      <c r="AV1001" s="13" t="s">
        <v>229</v>
      </c>
      <c r="AW1001" s="13" t="s">
        <v>31</v>
      </c>
      <c r="AX1001" s="13" t="s">
        <v>77</v>
      </c>
      <c r="AY1001" s="160" t="s">
        <v>212</v>
      </c>
    </row>
    <row r="1002" spans="2:65" s="1" customFormat="1" ht="16.5" customHeight="1">
      <c r="B1002" s="34"/>
      <c r="C1002" s="186" t="s">
        <v>1031</v>
      </c>
      <c r="D1002" s="200" t="s">
        <v>3107</v>
      </c>
      <c r="E1002" s="187" t="s">
        <v>12361</v>
      </c>
      <c r="F1002" s="188" t="s">
        <v>12362</v>
      </c>
      <c r="G1002" s="189" t="s">
        <v>495</v>
      </c>
      <c r="H1002" s="190">
        <v>529.35400000000004</v>
      </c>
      <c r="I1002" s="191"/>
      <c r="J1002" s="192">
        <f>ROUND(I1002*H1002,2)</f>
        <v>0</v>
      </c>
      <c r="K1002" s="188" t="s">
        <v>219</v>
      </c>
      <c r="L1002" s="193"/>
      <c r="M1002" s="194" t="s">
        <v>19</v>
      </c>
      <c r="N1002" s="195" t="s">
        <v>40</v>
      </c>
      <c r="P1002" s="142">
        <f>O1002*H1002</f>
        <v>0</v>
      </c>
      <c r="Q1002" s="142">
        <v>1E-3</v>
      </c>
      <c r="R1002" s="142">
        <f>Q1002*H1002</f>
        <v>0.5293540000000001</v>
      </c>
      <c r="S1002" s="142">
        <v>0</v>
      </c>
      <c r="T1002" s="143">
        <f>S1002*H1002</f>
        <v>0</v>
      </c>
      <c r="AR1002" s="144" t="s">
        <v>631</v>
      </c>
      <c r="AT1002" s="144" t="s">
        <v>3107</v>
      </c>
      <c r="AU1002" s="144" t="s">
        <v>236</v>
      </c>
      <c r="AY1002" s="19" t="s">
        <v>212</v>
      </c>
      <c r="BE1002" s="145">
        <f>IF(N1002="základní",J1002,0)</f>
        <v>0</v>
      </c>
      <c r="BF1002" s="145">
        <f>IF(N1002="snížená",J1002,0)</f>
        <v>0</v>
      </c>
      <c r="BG1002" s="145">
        <f>IF(N1002="zákl. přenesená",J1002,0)</f>
        <v>0</v>
      </c>
      <c r="BH1002" s="145">
        <f>IF(N1002="sníž. přenesená",J1002,0)</f>
        <v>0</v>
      </c>
      <c r="BI1002" s="145">
        <f>IF(N1002="nulová",J1002,0)</f>
        <v>0</v>
      </c>
      <c r="BJ1002" s="19" t="s">
        <v>77</v>
      </c>
      <c r="BK1002" s="145">
        <f>ROUND(I1002*H1002,2)</f>
        <v>0</v>
      </c>
      <c r="BL1002" s="19" t="s">
        <v>316</v>
      </c>
      <c r="BM1002" s="144" t="s">
        <v>12363</v>
      </c>
    </row>
    <row r="1003" spans="2:65" s="14" customFormat="1">
      <c r="B1003" s="170"/>
      <c r="D1003" s="150" t="s">
        <v>226</v>
      </c>
      <c r="E1003" s="171" t="s">
        <v>19</v>
      </c>
      <c r="F1003" s="172" t="s">
        <v>12299</v>
      </c>
      <c r="H1003" s="171" t="s">
        <v>19</v>
      </c>
      <c r="I1003" s="173"/>
      <c r="L1003" s="170"/>
      <c r="M1003" s="174"/>
      <c r="T1003" s="175"/>
      <c r="AT1003" s="171" t="s">
        <v>226</v>
      </c>
      <c r="AU1003" s="171" t="s">
        <v>236</v>
      </c>
      <c r="AV1003" s="14" t="s">
        <v>77</v>
      </c>
      <c r="AW1003" s="14" t="s">
        <v>31</v>
      </c>
      <c r="AX1003" s="14" t="s">
        <v>69</v>
      </c>
      <c r="AY1003" s="171" t="s">
        <v>212</v>
      </c>
    </row>
    <row r="1004" spans="2:65" s="12" customFormat="1">
      <c r="B1004" s="152"/>
      <c r="D1004" s="150" t="s">
        <v>226</v>
      </c>
      <c r="E1004" s="153" t="s">
        <v>19</v>
      </c>
      <c r="F1004" s="154" t="s">
        <v>12364</v>
      </c>
      <c r="H1004" s="155">
        <v>134.05699999999999</v>
      </c>
      <c r="I1004" s="156"/>
      <c r="L1004" s="152"/>
      <c r="M1004" s="157"/>
      <c r="T1004" s="158"/>
      <c r="AT1004" s="153" t="s">
        <v>226</v>
      </c>
      <c r="AU1004" s="153" t="s">
        <v>236</v>
      </c>
      <c r="AV1004" s="12" t="s">
        <v>79</v>
      </c>
      <c r="AW1004" s="12" t="s">
        <v>31</v>
      </c>
      <c r="AX1004" s="12" t="s">
        <v>69</v>
      </c>
      <c r="AY1004" s="153" t="s">
        <v>212</v>
      </c>
    </row>
    <row r="1005" spans="2:65" s="12" customFormat="1">
      <c r="B1005" s="152"/>
      <c r="D1005" s="150" t="s">
        <v>226</v>
      </c>
      <c r="E1005" s="153" t="s">
        <v>19</v>
      </c>
      <c r="F1005" s="154" t="s">
        <v>12365</v>
      </c>
      <c r="H1005" s="155">
        <v>58.991</v>
      </c>
      <c r="I1005" s="156"/>
      <c r="L1005" s="152"/>
      <c r="M1005" s="157"/>
      <c r="T1005" s="158"/>
      <c r="AT1005" s="153" t="s">
        <v>226</v>
      </c>
      <c r="AU1005" s="153" t="s">
        <v>236</v>
      </c>
      <c r="AV1005" s="12" t="s">
        <v>79</v>
      </c>
      <c r="AW1005" s="12" t="s">
        <v>31</v>
      </c>
      <c r="AX1005" s="12" t="s">
        <v>69</v>
      </c>
      <c r="AY1005" s="153" t="s">
        <v>212</v>
      </c>
    </row>
    <row r="1006" spans="2:65" s="12" customFormat="1">
      <c r="B1006" s="152"/>
      <c r="D1006" s="150" t="s">
        <v>226</v>
      </c>
      <c r="E1006" s="153" t="s">
        <v>19</v>
      </c>
      <c r="F1006" s="154" t="s">
        <v>12366</v>
      </c>
      <c r="H1006" s="155">
        <v>55.97</v>
      </c>
      <c r="I1006" s="156"/>
      <c r="L1006" s="152"/>
      <c r="M1006" s="157"/>
      <c r="T1006" s="158"/>
      <c r="AT1006" s="153" t="s">
        <v>226</v>
      </c>
      <c r="AU1006" s="153" t="s">
        <v>236</v>
      </c>
      <c r="AV1006" s="12" t="s">
        <v>79</v>
      </c>
      <c r="AW1006" s="12" t="s">
        <v>31</v>
      </c>
      <c r="AX1006" s="12" t="s">
        <v>69</v>
      </c>
      <c r="AY1006" s="153" t="s">
        <v>212</v>
      </c>
    </row>
    <row r="1007" spans="2:65" s="12" customFormat="1">
      <c r="B1007" s="152"/>
      <c r="D1007" s="150" t="s">
        <v>226</v>
      </c>
      <c r="E1007" s="153" t="s">
        <v>19</v>
      </c>
      <c r="F1007" s="154" t="s">
        <v>12367</v>
      </c>
      <c r="H1007" s="155">
        <v>11.491</v>
      </c>
      <c r="I1007" s="156"/>
      <c r="L1007" s="152"/>
      <c r="M1007" s="157"/>
      <c r="T1007" s="158"/>
      <c r="AT1007" s="153" t="s">
        <v>226</v>
      </c>
      <c r="AU1007" s="153" t="s">
        <v>236</v>
      </c>
      <c r="AV1007" s="12" t="s">
        <v>79</v>
      </c>
      <c r="AW1007" s="12" t="s">
        <v>31</v>
      </c>
      <c r="AX1007" s="12" t="s">
        <v>69</v>
      </c>
      <c r="AY1007" s="153" t="s">
        <v>212</v>
      </c>
    </row>
    <row r="1008" spans="2:65" s="12" customFormat="1">
      <c r="B1008" s="152"/>
      <c r="D1008" s="150" t="s">
        <v>226</v>
      </c>
      <c r="E1008" s="153" t="s">
        <v>19</v>
      </c>
      <c r="F1008" s="154" t="s">
        <v>12368</v>
      </c>
      <c r="H1008" s="155">
        <v>27.896000000000001</v>
      </c>
      <c r="I1008" s="156"/>
      <c r="L1008" s="152"/>
      <c r="M1008" s="157"/>
      <c r="T1008" s="158"/>
      <c r="AT1008" s="153" t="s">
        <v>226</v>
      </c>
      <c r="AU1008" s="153" t="s">
        <v>236</v>
      </c>
      <c r="AV1008" s="12" t="s">
        <v>79</v>
      </c>
      <c r="AW1008" s="12" t="s">
        <v>31</v>
      </c>
      <c r="AX1008" s="12" t="s">
        <v>69</v>
      </c>
      <c r="AY1008" s="153" t="s">
        <v>212</v>
      </c>
    </row>
    <row r="1009" spans="2:65" s="12" customFormat="1">
      <c r="B1009" s="152"/>
      <c r="D1009" s="150" t="s">
        <v>226</v>
      </c>
      <c r="E1009" s="153" t="s">
        <v>19</v>
      </c>
      <c r="F1009" s="154" t="s">
        <v>12369</v>
      </c>
      <c r="H1009" s="155">
        <v>51.664999999999999</v>
      </c>
      <c r="I1009" s="156"/>
      <c r="L1009" s="152"/>
      <c r="M1009" s="157"/>
      <c r="T1009" s="158"/>
      <c r="AT1009" s="153" t="s">
        <v>226</v>
      </c>
      <c r="AU1009" s="153" t="s">
        <v>236</v>
      </c>
      <c r="AV1009" s="12" t="s">
        <v>79</v>
      </c>
      <c r="AW1009" s="12" t="s">
        <v>31</v>
      </c>
      <c r="AX1009" s="12" t="s">
        <v>69</v>
      </c>
      <c r="AY1009" s="153" t="s">
        <v>212</v>
      </c>
    </row>
    <row r="1010" spans="2:65" s="12" customFormat="1">
      <c r="B1010" s="152"/>
      <c r="D1010" s="150" t="s">
        <v>226</v>
      </c>
      <c r="E1010" s="153" t="s">
        <v>19</v>
      </c>
      <c r="F1010" s="154" t="s">
        <v>12370</v>
      </c>
      <c r="H1010" s="155">
        <v>53.384999999999998</v>
      </c>
      <c r="I1010" s="156"/>
      <c r="L1010" s="152"/>
      <c r="M1010" s="157"/>
      <c r="T1010" s="158"/>
      <c r="AT1010" s="153" t="s">
        <v>226</v>
      </c>
      <c r="AU1010" s="153" t="s">
        <v>236</v>
      </c>
      <c r="AV1010" s="12" t="s">
        <v>79</v>
      </c>
      <c r="AW1010" s="12" t="s">
        <v>31</v>
      </c>
      <c r="AX1010" s="12" t="s">
        <v>69</v>
      </c>
      <c r="AY1010" s="153" t="s">
        <v>212</v>
      </c>
    </row>
    <row r="1011" spans="2:65" s="12" customFormat="1">
      <c r="B1011" s="152"/>
      <c r="D1011" s="150" t="s">
        <v>226</v>
      </c>
      <c r="E1011" s="153" t="s">
        <v>19</v>
      </c>
      <c r="F1011" s="154" t="s">
        <v>12371</v>
      </c>
      <c r="H1011" s="155">
        <v>82.402000000000001</v>
      </c>
      <c r="I1011" s="156"/>
      <c r="L1011" s="152"/>
      <c r="M1011" s="157"/>
      <c r="T1011" s="158"/>
      <c r="AT1011" s="153" t="s">
        <v>226</v>
      </c>
      <c r="AU1011" s="153" t="s">
        <v>236</v>
      </c>
      <c r="AV1011" s="12" t="s">
        <v>79</v>
      </c>
      <c r="AW1011" s="12" t="s">
        <v>31</v>
      </c>
      <c r="AX1011" s="12" t="s">
        <v>69</v>
      </c>
      <c r="AY1011" s="153" t="s">
        <v>212</v>
      </c>
    </row>
    <row r="1012" spans="2:65" s="12" customFormat="1">
      <c r="B1012" s="152"/>
      <c r="D1012" s="150" t="s">
        <v>226</v>
      </c>
      <c r="E1012" s="153" t="s">
        <v>19</v>
      </c>
      <c r="F1012" s="154" t="s">
        <v>12372</v>
      </c>
      <c r="H1012" s="155">
        <v>38.965000000000003</v>
      </c>
      <c r="I1012" s="156"/>
      <c r="L1012" s="152"/>
      <c r="M1012" s="157"/>
      <c r="T1012" s="158"/>
      <c r="AT1012" s="153" t="s">
        <v>226</v>
      </c>
      <c r="AU1012" s="153" t="s">
        <v>236</v>
      </c>
      <c r="AV1012" s="12" t="s">
        <v>79</v>
      </c>
      <c r="AW1012" s="12" t="s">
        <v>31</v>
      </c>
      <c r="AX1012" s="12" t="s">
        <v>69</v>
      </c>
      <c r="AY1012" s="153" t="s">
        <v>212</v>
      </c>
    </row>
    <row r="1013" spans="2:65" s="12" customFormat="1">
      <c r="B1013" s="152"/>
      <c r="D1013" s="150" t="s">
        <v>226</v>
      </c>
      <c r="E1013" s="153" t="s">
        <v>19</v>
      </c>
      <c r="F1013" s="154" t="s">
        <v>12373</v>
      </c>
      <c r="H1013" s="155">
        <v>14.532</v>
      </c>
      <c r="I1013" s="156"/>
      <c r="L1013" s="152"/>
      <c r="M1013" s="157"/>
      <c r="T1013" s="158"/>
      <c r="AT1013" s="153" t="s">
        <v>226</v>
      </c>
      <c r="AU1013" s="153" t="s">
        <v>236</v>
      </c>
      <c r="AV1013" s="12" t="s">
        <v>79</v>
      </c>
      <c r="AW1013" s="12" t="s">
        <v>31</v>
      </c>
      <c r="AX1013" s="12" t="s">
        <v>69</v>
      </c>
      <c r="AY1013" s="153" t="s">
        <v>212</v>
      </c>
    </row>
    <row r="1014" spans="2:65" s="12" customFormat="1">
      <c r="B1014" s="152"/>
      <c r="D1014" s="150" t="s">
        <v>226</v>
      </c>
      <c r="E1014" s="153" t="s">
        <v>19</v>
      </c>
      <c r="F1014" s="154" t="s">
        <v>12374</v>
      </c>
      <c r="H1014" s="155">
        <v>0</v>
      </c>
      <c r="I1014" s="156"/>
      <c r="L1014" s="152"/>
      <c r="M1014" s="157"/>
      <c r="T1014" s="158"/>
      <c r="AT1014" s="153" t="s">
        <v>226</v>
      </c>
      <c r="AU1014" s="153" t="s">
        <v>236</v>
      </c>
      <c r="AV1014" s="12" t="s">
        <v>79</v>
      </c>
      <c r="AW1014" s="12" t="s">
        <v>31</v>
      </c>
      <c r="AX1014" s="12" t="s">
        <v>69</v>
      </c>
      <c r="AY1014" s="153" t="s">
        <v>212</v>
      </c>
    </row>
    <row r="1015" spans="2:65" s="13" customFormat="1">
      <c r="B1015" s="159"/>
      <c r="D1015" s="150" t="s">
        <v>226</v>
      </c>
      <c r="E1015" s="160" t="s">
        <v>19</v>
      </c>
      <c r="F1015" s="161" t="s">
        <v>228</v>
      </c>
      <c r="H1015" s="162">
        <v>529.35400000000004</v>
      </c>
      <c r="I1015" s="163"/>
      <c r="L1015" s="159"/>
      <c r="M1015" s="164"/>
      <c r="T1015" s="165"/>
      <c r="AT1015" s="160" t="s">
        <v>226</v>
      </c>
      <c r="AU1015" s="160" t="s">
        <v>236</v>
      </c>
      <c r="AV1015" s="13" t="s">
        <v>229</v>
      </c>
      <c r="AW1015" s="13" t="s">
        <v>31</v>
      </c>
      <c r="AX1015" s="13" t="s">
        <v>77</v>
      </c>
      <c r="AY1015" s="160" t="s">
        <v>212</v>
      </c>
    </row>
    <row r="1016" spans="2:65" s="1" customFormat="1" ht="24.2" customHeight="1">
      <c r="B1016" s="34"/>
      <c r="C1016" s="133" t="s">
        <v>1038</v>
      </c>
      <c r="D1016" s="166" t="s">
        <v>215</v>
      </c>
      <c r="E1016" s="134" t="s">
        <v>10960</v>
      </c>
      <c r="F1016" s="135" t="s">
        <v>10961</v>
      </c>
      <c r="G1016" s="136" t="s">
        <v>495</v>
      </c>
      <c r="H1016" s="137">
        <v>329.7</v>
      </c>
      <c r="I1016" s="138"/>
      <c r="J1016" s="139">
        <f>ROUND(I1016*H1016,2)</f>
        <v>0</v>
      </c>
      <c r="K1016" s="135" t="s">
        <v>219</v>
      </c>
      <c r="L1016" s="34"/>
      <c r="M1016" s="140" t="s">
        <v>19</v>
      </c>
      <c r="N1016" s="141" t="s">
        <v>40</v>
      </c>
      <c r="P1016" s="142">
        <f>O1016*H1016</f>
        <v>0</v>
      </c>
      <c r="Q1016" s="142">
        <v>6.9999999999999994E-5</v>
      </c>
      <c r="R1016" s="142">
        <f>Q1016*H1016</f>
        <v>2.3078999999999999E-2</v>
      </c>
      <c r="S1016" s="142">
        <v>0</v>
      </c>
      <c r="T1016" s="143">
        <f>S1016*H1016</f>
        <v>0</v>
      </c>
      <c r="AR1016" s="144" t="s">
        <v>316</v>
      </c>
      <c r="AT1016" s="144" t="s">
        <v>215</v>
      </c>
      <c r="AU1016" s="144" t="s">
        <v>236</v>
      </c>
      <c r="AY1016" s="19" t="s">
        <v>212</v>
      </c>
      <c r="BE1016" s="145">
        <f>IF(N1016="základní",J1016,0)</f>
        <v>0</v>
      </c>
      <c r="BF1016" s="145">
        <f>IF(N1016="snížená",J1016,0)</f>
        <v>0</v>
      </c>
      <c r="BG1016" s="145">
        <f>IF(N1016="zákl. přenesená",J1016,0)</f>
        <v>0</v>
      </c>
      <c r="BH1016" s="145">
        <f>IF(N1016="sníž. přenesená",J1016,0)</f>
        <v>0</v>
      </c>
      <c r="BI1016" s="145">
        <f>IF(N1016="nulová",J1016,0)</f>
        <v>0</v>
      </c>
      <c r="BJ1016" s="19" t="s">
        <v>77</v>
      </c>
      <c r="BK1016" s="145">
        <f>ROUND(I1016*H1016,2)</f>
        <v>0</v>
      </c>
      <c r="BL1016" s="19" t="s">
        <v>316</v>
      </c>
      <c r="BM1016" s="144" t="s">
        <v>12375</v>
      </c>
    </row>
    <row r="1017" spans="2:65" s="1" customFormat="1">
      <c r="B1017" s="34"/>
      <c r="D1017" s="146" t="s">
        <v>222</v>
      </c>
      <c r="F1017" s="147" t="s">
        <v>10963</v>
      </c>
      <c r="I1017" s="148"/>
      <c r="L1017" s="34"/>
      <c r="M1017" s="149"/>
      <c r="T1017" s="55"/>
      <c r="AT1017" s="19" t="s">
        <v>222</v>
      </c>
      <c r="AU1017" s="19" t="s">
        <v>236</v>
      </c>
    </row>
    <row r="1018" spans="2:65" s="14" customFormat="1">
      <c r="B1018" s="170"/>
      <c r="D1018" s="150" t="s">
        <v>226</v>
      </c>
      <c r="E1018" s="171" t="s">
        <v>19</v>
      </c>
      <c r="F1018" s="172" t="s">
        <v>12376</v>
      </c>
      <c r="H1018" s="171" t="s">
        <v>19</v>
      </c>
      <c r="I1018" s="173"/>
      <c r="L1018" s="170"/>
      <c r="M1018" s="174"/>
      <c r="T1018" s="175"/>
      <c r="AT1018" s="171" t="s">
        <v>226</v>
      </c>
      <c r="AU1018" s="171" t="s">
        <v>236</v>
      </c>
      <c r="AV1018" s="14" t="s">
        <v>77</v>
      </c>
      <c r="AW1018" s="14" t="s">
        <v>31</v>
      </c>
      <c r="AX1018" s="14" t="s">
        <v>69</v>
      </c>
      <c r="AY1018" s="171" t="s">
        <v>212</v>
      </c>
    </row>
    <row r="1019" spans="2:65" s="12" customFormat="1">
      <c r="B1019" s="152"/>
      <c r="D1019" s="150" t="s">
        <v>226</v>
      </c>
      <c r="E1019" s="153" t="s">
        <v>19</v>
      </c>
      <c r="F1019" s="154" t="s">
        <v>12377</v>
      </c>
      <c r="H1019" s="155">
        <v>329.7</v>
      </c>
      <c r="I1019" s="156"/>
      <c r="L1019" s="152"/>
      <c r="M1019" s="157"/>
      <c r="T1019" s="158"/>
      <c r="AT1019" s="153" t="s">
        <v>226</v>
      </c>
      <c r="AU1019" s="153" t="s">
        <v>236</v>
      </c>
      <c r="AV1019" s="12" t="s">
        <v>79</v>
      </c>
      <c r="AW1019" s="12" t="s">
        <v>31</v>
      </c>
      <c r="AX1019" s="12" t="s">
        <v>77</v>
      </c>
      <c r="AY1019" s="153" t="s">
        <v>212</v>
      </c>
    </row>
    <row r="1020" spans="2:65" s="1" customFormat="1" ht="16.5" customHeight="1">
      <c r="B1020" s="34"/>
      <c r="C1020" s="186" t="s">
        <v>1045</v>
      </c>
      <c r="D1020" s="200" t="s">
        <v>3107</v>
      </c>
      <c r="E1020" s="187" t="s">
        <v>10970</v>
      </c>
      <c r="F1020" s="188" t="s">
        <v>10971</v>
      </c>
      <c r="G1020" s="189" t="s">
        <v>486</v>
      </c>
      <c r="H1020" s="190">
        <v>3.0329999999999999</v>
      </c>
      <c r="I1020" s="191"/>
      <c r="J1020" s="192">
        <f>ROUND(I1020*H1020,2)</f>
        <v>0</v>
      </c>
      <c r="K1020" s="188" t="s">
        <v>219</v>
      </c>
      <c r="L1020" s="193"/>
      <c r="M1020" s="194" t="s">
        <v>19</v>
      </c>
      <c r="N1020" s="195" t="s">
        <v>40</v>
      </c>
      <c r="P1020" s="142">
        <f>O1020*H1020</f>
        <v>0</v>
      </c>
      <c r="Q1020" s="142">
        <v>1</v>
      </c>
      <c r="R1020" s="142">
        <f>Q1020*H1020</f>
        <v>3.0329999999999999</v>
      </c>
      <c r="S1020" s="142">
        <v>0</v>
      </c>
      <c r="T1020" s="143">
        <f>S1020*H1020</f>
        <v>0</v>
      </c>
      <c r="AR1020" s="144" t="s">
        <v>631</v>
      </c>
      <c r="AT1020" s="144" t="s">
        <v>3107</v>
      </c>
      <c r="AU1020" s="144" t="s">
        <v>236</v>
      </c>
      <c r="AY1020" s="19" t="s">
        <v>212</v>
      </c>
      <c r="BE1020" s="145">
        <f>IF(N1020="základní",J1020,0)</f>
        <v>0</v>
      </c>
      <c r="BF1020" s="145">
        <f>IF(N1020="snížená",J1020,0)</f>
        <v>0</v>
      </c>
      <c r="BG1020" s="145">
        <f>IF(N1020="zákl. přenesená",J1020,0)</f>
        <v>0</v>
      </c>
      <c r="BH1020" s="145">
        <f>IF(N1020="sníž. přenesená",J1020,0)</f>
        <v>0</v>
      </c>
      <c r="BI1020" s="145">
        <f>IF(N1020="nulová",J1020,0)</f>
        <v>0</v>
      </c>
      <c r="BJ1020" s="19" t="s">
        <v>77</v>
      </c>
      <c r="BK1020" s="145">
        <f>ROUND(I1020*H1020,2)</f>
        <v>0</v>
      </c>
      <c r="BL1020" s="19" t="s">
        <v>316</v>
      </c>
      <c r="BM1020" s="144" t="s">
        <v>12378</v>
      </c>
    </row>
    <row r="1021" spans="2:65" s="14" customFormat="1">
      <c r="B1021" s="170"/>
      <c r="D1021" s="150" t="s">
        <v>226</v>
      </c>
      <c r="E1021" s="171" t="s">
        <v>19</v>
      </c>
      <c r="F1021" s="172" t="s">
        <v>12376</v>
      </c>
      <c r="H1021" s="171" t="s">
        <v>19</v>
      </c>
      <c r="I1021" s="173"/>
      <c r="L1021" s="170"/>
      <c r="M1021" s="174"/>
      <c r="T1021" s="175"/>
      <c r="AT1021" s="171" t="s">
        <v>226</v>
      </c>
      <c r="AU1021" s="171" t="s">
        <v>236</v>
      </c>
      <c r="AV1021" s="14" t="s">
        <v>77</v>
      </c>
      <c r="AW1021" s="14" t="s">
        <v>31</v>
      </c>
      <c r="AX1021" s="14" t="s">
        <v>69</v>
      </c>
      <c r="AY1021" s="171" t="s">
        <v>212</v>
      </c>
    </row>
    <row r="1022" spans="2:65" s="12" customFormat="1">
      <c r="B1022" s="152"/>
      <c r="D1022" s="150" t="s">
        <v>226</v>
      </c>
      <c r="E1022" s="153" t="s">
        <v>19</v>
      </c>
      <c r="F1022" s="154" t="s">
        <v>12379</v>
      </c>
      <c r="H1022" s="155">
        <v>3.0329999999999999</v>
      </c>
      <c r="I1022" s="156"/>
      <c r="L1022" s="152"/>
      <c r="M1022" s="157"/>
      <c r="T1022" s="158"/>
      <c r="AT1022" s="153" t="s">
        <v>226</v>
      </c>
      <c r="AU1022" s="153" t="s">
        <v>236</v>
      </c>
      <c r="AV1022" s="12" t="s">
        <v>79</v>
      </c>
      <c r="AW1022" s="12" t="s">
        <v>31</v>
      </c>
      <c r="AX1022" s="12" t="s">
        <v>69</v>
      </c>
      <c r="AY1022" s="153" t="s">
        <v>212</v>
      </c>
    </row>
    <row r="1023" spans="2:65" s="13" customFormat="1">
      <c r="B1023" s="159"/>
      <c r="D1023" s="150" t="s">
        <v>226</v>
      </c>
      <c r="E1023" s="160" t="s">
        <v>19</v>
      </c>
      <c r="F1023" s="161" t="s">
        <v>228</v>
      </c>
      <c r="H1023" s="162">
        <v>3.0329999999999999</v>
      </c>
      <c r="I1023" s="163"/>
      <c r="L1023" s="159"/>
      <c r="M1023" s="164"/>
      <c r="T1023" s="165"/>
      <c r="AT1023" s="160" t="s">
        <v>226</v>
      </c>
      <c r="AU1023" s="160" t="s">
        <v>236</v>
      </c>
      <c r="AV1023" s="13" t="s">
        <v>229</v>
      </c>
      <c r="AW1023" s="13" t="s">
        <v>31</v>
      </c>
      <c r="AX1023" s="13" t="s">
        <v>77</v>
      </c>
      <c r="AY1023" s="160" t="s">
        <v>212</v>
      </c>
    </row>
    <row r="1024" spans="2:65" s="1" customFormat="1" ht="24.2" customHeight="1">
      <c r="B1024" s="34"/>
      <c r="C1024" s="133" t="s">
        <v>1052</v>
      </c>
      <c r="D1024" s="166" t="s">
        <v>215</v>
      </c>
      <c r="E1024" s="134" t="s">
        <v>12380</v>
      </c>
      <c r="F1024" s="135" t="s">
        <v>12381</v>
      </c>
      <c r="G1024" s="136" t="s">
        <v>536</v>
      </c>
      <c r="H1024" s="137">
        <v>244.364</v>
      </c>
      <c r="I1024" s="138"/>
      <c r="J1024" s="139">
        <f>ROUND(I1024*H1024,2)</f>
        <v>0</v>
      </c>
      <c r="K1024" s="135" t="s">
        <v>5488</v>
      </c>
      <c r="L1024" s="34"/>
      <c r="M1024" s="140" t="s">
        <v>19</v>
      </c>
      <c r="N1024" s="141" t="s">
        <v>40</v>
      </c>
      <c r="P1024" s="142">
        <f>O1024*H1024</f>
        <v>0</v>
      </c>
      <c r="Q1024" s="142">
        <v>1.34E-3</v>
      </c>
      <c r="R1024" s="142">
        <f>Q1024*H1024</f>
        <v>0.32744776000000003</v>
      </c>
      <c r="S1024" s="142">
        <v>0</v>
      </c>
      <c r="T1024" s="143">
        <f>S1024*H1024</f>
        <v>0</v>
      </c>
      <c r="AR1024" s="144" t="s">
        <v>316</v>
      </c>
      <c r="AT1024" s="144" t="s">
        <v>215</v>
      </c>
      <c r="AU1024" s="144" t="s">
        <v>236</v>
      </c>
      <c r="AY1024" s="19" t="s">
        <v>212</v>
      </c>
      <c r="BE1024" s="145">
        <f>IF(N1024="základní",J1024,0)</f>
        <v>0</v>
      </c>
      <c r="BF1024" s="145">
        <f>IF(N1024="snížená",J1024,0)</f>
        <v>0</v>
      </c>
      <c r="BG1024" s="145">
        <f>IF(N1024="zákl. přenesená",J1024,0)</f>
        <v>0</v>
      </c>
      <c r="BH1024" s="145">
        <f>IF(N1024="sníž. přenesená",J1024,0)</f>
        <v>0</v>
      </c>
      <c r="BI1024" s="145">
        <f>IF(N1024="nulová",J1024,0)</f>
        <v>0</v>
      </c>
      <c r="BJ1024" s="19" t="s">
        <v>77</v>
      </c>
      <c r="BK1024" s="145">
        <f>ROUND(I1024*H1024,2)</f>
        <v>0</v>
      </c>
      <c r="BL1024" s="19" t="s">
        <v>316</v>
      </c>
      <c r="BM1024" s="144" t="s">
        <v>12382</v>
      </c>
    </row>
    <row r="1025" spans="2:51" s="14" customFormat="1" ht="22.5">
      <c r="B1025" s="170"/>
      <c r="D1025" s="150" t="s">
        <v>226</v>
      </c>
      <c r="E1025" s="171" t="s">
        <v>19</v>
      </c>
      <c r="F1025" s="172" t="s">
        <v>12383</v>
      </c>
      <c r="H1025" s="171" t="s">
        <v>19</v>
      </c>
      <c r="I1025" s="173"/>
      <c r="L1025" s="170"/>
      <c r="M1025" s="174"/>
      <c r="T1025" s="175"/>
      <c r="AT1025" s="171" t="s">
        <v>226</v>
      </c>
      <c r="AU1025" s="171" t="s">
        <v>236</v>
      </c>
      <c r="AV1025" s="14" t="s">
        <v>77</v>
      </c>
      <c r="AW1025" s="14" t="s">
        <v>31</v>
      </c>
      <c r="AX1025" s="14" t="s">
        <v>69</v>
      </c>
      <c r="AY1025" s="171" t="s">
        <v>212</v>
      </c>
    </row>
    <row r="1026" spans="2:51" s="14" customFormat="1">
      <c r="B1026" s="170"/>
      <c r="D1026" s="150" t="s">
        <v>226</v>
      </c>
      <c r="E1026" s="171" t="s">
        <v>19</v>
      </c>
      <c r="F1026" s="172" t="s">
        <v>11860</v>
      </c>
      <c r="H1026" s="171" t="s">
        <v>19</v>
      </c>
      <c r="I1026" s="173"/>
      <c r="L1026" s="170"/>
      <c r="M1026" s="174"/>
      <c r="T1026" s="175"/>
      <c r="AT1026" s="171" t="s">
        <v>226</v>
      </c>
      <c r="AU1026" s="171" t="s">
        <v>236</v>
      </c>
      <c r="AV1026" s="14" t="s">
        <v>77</v>
      </c>
      <c r="AW1026" s="14" t="s">
        <v>31</v>
      </c>
      <c r="AX1026" s="14" t="s">
        <v>69</v>
      </c>
      <c r="AY1026" s="171" t="s">
        <v>212</v>
      </c>
    </row>
    <row r="1027" spans="2:51" s="14" customFormat="1">
      <c r="B1027" s="170"/>
      <c r="D1027" s="150" t="s">
        <v>226</v>
      </c>
      <c r="E1027" s="171" t="s">
        <v>19</v>
      </c>
      <c r="F1027" s="172" t="s">
        <v>11861</v>
      </c>
      <c r="H1027" s="171" t="s">
        <v>19</v>
      </c>
      <c r="I1027" s="173"/>
      <c r="L1027" s="170"/>
      <c r="M1027" s="174"/>
      <c r="T1027" s="175"/>
      <c r="AT1027" s="171" t="s">
        <v>226</v>
      </c>
      <c r="AU1027" s="171" t="s">
        <v>236</v>
      </c>
      <c r="AV1027" s="14" t="s">
        <v>77</v>
      </c>
      <c r="AW1027" s="14" t="s">
        <v>31</v>
      </c>
      <c r="AX1027" s="14" t="s">
        <v>69</v>
      </c>
      <c r="AY1027" s="171" t="s">
        <v>212</v>
      </c>
    </row>
    <row r="1028" spans="2:51" s="12" customFormat="1">
      <c r="B1028" s="152"/>
      <c r="D1028" s="150" t="s">
        <v>226</v>
      </c>
      <c r="E1028" s="153" t="s">
        <v>19</v>
      </c>
      <c r="F1028" s="154" t="s">
        <v>12384</v>
      </c>
      <c r="H1028" s="155">
        <v>1.2999999999999999E-2</v>
      </c>
      <c r="I1028" s="156"/>
      <c r="L1028" s="152"/>
      <c r="M1028" s="157"/>
      <c r="T1028" s="158"/>
      <c r="AT1028" s="153" t="s">
        <v>226</v>
      </c>
      <c r="AU1028" s="153" t="s">
        <v>236</v>
      </c>
      <c r="AV1028" s="12" t="s">
        <v>79</v>
      </c>
      <c r="AW1028" s="12" t="s">
        <v>31</v>
      </c>
      <c r="AX1028" s="12" t="s">
        <v>69</v>
      </c>
      <c r="AY1028" s="153" t="s">
        <v>212</v>
      </c>
    </row>
    <row r="1029" spans="2:51" s="12" customFormat="1">
      <c r="B1029" s="152"/>
      <c r="D1029" s="150" t="s">
        <v>226</v>
      </c>
      <c r="E1029" s="153" t="s">
        <v>19</v>
      </c>
      <c r="F1029" s="154" t="s">
        <v>12385</v>
      </c>
      <c r="H1029" s="155">
        <v>7.835</v>
      </c>
      <c r="I1029" s="156"/>
      <c r="L1029" s="152"/>
      <c r="M1029" s="157"/>
      <c r="T1029" s="158"/>
      <c r="AT1029" s="153" t="s">
        <v>226</v>
      </c>
      <c r="AU1029" s="153" t="s">
        <v>236</v>
      </c>
      <c r="AV1029" s="12" t="s">
        <v>79</v>
      </c>
      <c r="AW1029" s="12" t="s">
        <v>31</v>
      </c>
      <c r="AX1029" s="12" t="s">
        <v>69</v>
      </c>
      <c r="AY1029" s="153" t="s">
        <v>212</v>
      </c>
    </row>
    <row r="1030" spans="2:51" s="12" customFormat="1">
      <c r="B1030" s="152"/>
      <c r="D1030" s="150" t="s">
        <v>226</v>
      </c>
      <c r="E1030" s="153" t="s">
        <v>19</v>
      </c>
      <c r="F1030" s="154" t="s">
        <v>12386</v>
      </c>
      <c r="H1030" s="155">
        <v>2.8000000000000001E-2</v>
      </c>
      <c r="I1030" s="156"/>
      <c r="L1030" s="152"/>
      <c r="M1030" s="157"/>
      <c r="T1030" s="158"/>
      <c r="AT1030" s="153" t="s">
        <v>226</v>
      </c>
      <c r="AU1030" s="153" t="s">
        <v>236</v>
      </c>
      <c r="AV1030" s="12" t="s">
        <v>79</v>
      </c>
      <c r="AW1030" s="12" t="s">
        <v>31</v>
      </c>
      <c r="AX1030" s="12" t="s">
        <v>69</v>
      </c>
      <c r="AY1030" s="153" t="s">
        <v>212</v>
      </c>
    </row>
    <row r="1031" spans="2:51" s="12" customFormat="1">
      <c r="B1031" s="152"/>
      <c r="D1031" s="150" t="s">
        <v>226</v>
      </c>
      <c r="E1031" s="153" t="s">
        <v>19</v>
      </c>
      <c r="F1031" s="154" t="s">
        <v>12387</v>
      </c>
      <c r="H1031" s="155">
        <v>11.728999999999999</v>
      </c>
      <c r="I1031" s="156"/>
      <c r="L1031" s="152"/>
      <c r="M1031" s="157"/>
      <c r="T1031" s="158"/>
      <c r="AT1031" s="153" t="s">
        <v>226</v>
      </c>
      <c r="AU1031" s="153" t="s">
        <v>236</v>
      </c>
      <c r="AV1031" s="12" t="s">
        <v>79</v>
      </c>
      <c r="AW1031" s="12" t="s">
        <v>31</v>
      </c>
      <c r="AX1031" s="12" t="s">
        <v>69</v>
      </c>
      <c r="AY1031" s="153" t="s">
        <v>212</v>
      </c>
    </row>
    <row r="1032" spans="2:51" s="12" customFormat="1">
      <c r="B1032" s="152"/>
      <c r="D1032" s="150" t="s">
        <v>226</v>
      </c>
      <c r="E1032" s="153" t="s">
        <v>19</v>
      </c>
      <c r="F1032" s="154" t="s">
        <v>12388</v>
      </c>
      <c r="H1032" s="155">
        <v>5.8280000000000003</v>
      </c>
      <c r="I1032" s="156"/>
      <c r="L1032" s="152"/>
      <c r="M1032" s="157"/>
      <c r="T1032" s="158"/>
      <c r="AT1032" s="153" t="s">
        <v>226</v>
      </c>
      <c r="AU1032" s="153" t="s">
        <v>236</v>
      </c>
      <c r="AV1032" s="12" t="s">
        <v>79</v>
      </c>
      <c r="AW1032" s="12" t="s">
        <v>31</v>
      </c>
      <c r="AX1032" s="12" t="s">
        <v>69</v>
      </c>
      <c r="AY1032" s="153" t="s">
        <v>212</v>
      </c>
    </row>
    <row r="1033" spans="2:51" s="14" customFormat="1">
      <c r="B1033" s="170"/>
      <c r="D1033" s="150" t="s">
        <v>226</v>
      </c>
      <c r="E1033" s="171" t="s">
        <v>19</v>
      </c>
      <c r="F1033" s="172" t="s">
        <v>11866</v>
      </c>
      <c r="H1033" s="171" t="s">
        <v>19</v>
      </c>
      <c r="I1033" s="173"/>
      <c r="L1033" s="170"/>
      <c r="M1033" s="174"/>
      <c r="T1033" s="175"/>
      <c r="AT1033" s="171" t="s">
        <v>226</v>
      </c>
      <c r="AU1033" s="171" t="s">
        <v>236</v>
      </c>
      <c r="AV1033" s="14" t="s">
        <v>77</v>
      </c>
      <c r="AW1033" s="14" t="s">
        <v>31</v>
      </c>
      <c r="AX1033" s="14" t="s">
        <v>69</v>
      </c>
      <c r="AY1033" s="171" t="s">
        <v>212</v>
      </c>
    </row>
    <row r="1034" spans="2:51" s="12" customFormat="1">
      <c r="B1034" s="152"/>
      <c r="D1034" s="150" t="s">
        <v>226</v>
      </c>
      <c r="E1034" s="153" t="s">
        <v>19</v>
      </c>
      <c r="F1034" s="154" t="s">
        <v>12389</v>
      </c>
      <c r="H1034" s="155">
        <v>15.446</v>
      </c>
      <c r="I1034" s="156"/>
      <c r="L1034" s="152"/>
      <c r="M1034" s="157"/>
      <c r="T1034" s="158"/>
      <c r="AT1034" s="153" t="s">
        <v>226</v>
      </c>
      <c r="AU1034" s="153" t="s">
        <v>236</v>
      </c>
      <c r="AV1034" s="12" t="s">
        <v>79</v>
      </c>
      <c r="AW1034" s="12" t="s">
        <v>31</v>
      </c>
      <c r="AX1034" s="12" t="s">
        <v>69</v>
      </c>
      <c r="AY1034" s="153" t="s">
        <v>212</v>
      </c>
    </row>
    <row r="1035" spans="2:51" s="12" customFormat="1">
      <c r="B1035" s="152"/>
      <c r="D1035" s="150" t="s">
        <v>226</v>
      </c>
      <c r="E1035" s="153" t="s">
        <v>19</v>
      </c>
      <c r="F1035" s="154" t="s">
        <v>12390</v>
      </c>
      <c r="H1035" s="155">
        <v>3.57</v>
      </c>
      <c r="I1035" s="156"/>
      <c r="L1035" s="152"/>
      <c r="M1035" s="157"/>
      <c r="T1035" s="158"/>
      <c r="AT1035" s="153" t="s">
        <v>226</v>
      </c>
      <c r="AU1035" s="153" t="s">
        <v>236</v>
      </c>
      <c r="AV1035" s="12" t="s">
        <v>79</v>
      </c>
      <c r="AW1035" s="12" t="s">
        <v>31</v>
      </c>
      <c r="AX1035" s="12" t="s">
        <v>69</v>
      </c>
      <c r="AY1035" s="153" t="s">
        <v>212</v>
      </c>
    </row>
    <row r="1036" spans="2:51" s="12" customFormat="1">
      <c r="B1036" s="152"/>
      <c r="D1036" s="150" t="s">
        <v>226</v>
      </c>
      <c r="E1036" s="153" t="s">
        <v>19</v>
      </c>
      <c r="F1036" s="154" t="s">
        <v>12391</v>
      </c>
      <c r="H1036" s="155">
        <v>0.26300000000000001</v>
      </c>
      <c r="I1036" s="156"/>
      <c r="L1036" s="152"/>
      <c r="M1036" s="157"/>
      <c r="T1036" s="158"/>
      <c r="AT1036" s="153" t="s">
        <v>226</v>
      </c>
      <c r="AU1036" s="153" t="s">
        <v>236</v>
      </c>
      <c r="AV1036" s="12" t="s">
        <v>79</v>
      </c>
      <c r="AW1036" s="12" t="s">
        <v>31</v>
      </c>
      <c r="AX1036" s="12" t="s">
        <v>69</v>
      </c>
      <c r="AY1036" s="153" t="s">
        <v>212</v>
      </c>
    </row>
    <row r="1037" spans="2:51" s="12" customFormat="1">
      <c r="B1037" s="152"/>
      <c r="D1037" s="150" t="s">
        <v>226</v>
      </c>
      <c r="E1037" s="153" t="s">
        <v>19</v>
      </c>
      <c r="F1037" s="154" t="s">
        <v>12392</v>
      </c>
      <c r="H1037" s="155">
        <v>17.273</v>
      </c>
      <c r="I1037" s="156"/>
      <c r="L1037" s="152"/>
      <c r="M1037" s="157"/>
      <c r="T1037" s="158"/>
      <c r="AT1037" s="153" t="s">
        <v>226</v>
      </c>
      <c r="AU1037" s="153" t="s">
        <v>236</v>
      </c>
      <c r="AV1037" s="12" t="s">
        <v>79</v>
      </c>
      <c r="AW1037" s="12" t="s">
        <v>31</v>
      </c>
      <c r="AX1037" s="12" t="s">
        <v>69</v>
      </c>
      <c r="AY1037" s="153" t="s">
        <v>212</v>
      </c>
    </row>
    <row r="1038" spans="2:51" s="14" customFormat="1">
      <c r="B1038" s="170"/>
      <c r="D1038" s="150" t="s">
        <v>226</v>
      </c>
      <c r="E1038" s="171" t="s">
        <v>19</v>
      </c>
      <c r="F1038" s="172" t="s">
        <v>11900</v>
      </c>
      <c r="H1038" s="171" t="s">
        <v>19</v>
      </c>
      <c r="I1038" s="173"/>
      <c r="L1038" s="170"/>
      <c r="M1038" s="174"/>
      <c r="T1038" s="175"/>
      <c r="AT1038" s="171" t="s">
        <v>226</v>
      </c>
      <c r="AU1038" s="171" t="s">
        <v>236</v>
      </c>
      <c r="AV1038" s="14" t="s">
        <v>77</v>
      </c>
      <c r="AW1038" s="14" t="s">
        <v>31</v>
      </c>
      <c r="AX1038" s="14" t="s">
        <v>69</v>
      </c>
      <c r="AY1038" s="171" t="s">
        <v>212</v>
      </c>
    </row>
    <row r="1039" spans="2:51" s="12" customFormat="1">
      <c r="B1039" s="152"/>
      <c r="D1039" s="150" t="s">
        <v>226</v>
      </c>
      <c r="E1039" s="153" t="s">
        <v>19</v>
      </c>
      <c r="F1039" s="154" t="s">
        <v>12393</v>
      </c>
      <c r="H1039" s="155">
        <v>3.056</v>
      </c>
      <c r="I1039" s="156"/>
      <c r="L1039" s="152"/>
      <c r="M1039" s="157"/>
      <c r="T1039" s="158"/>
      <c r="AT1039" s="153" t="s">
        <v>226</v>
      </c>
      <c r="AU1039" s="153" t="s">
        <v>236</v>
      </c>
      <c r="AV1039" s="12" t="s">
        <v>79</v>
      </c>
      <c r="AW1039" s="12" t="s">
        <v>31</v>
      </c>
      <c r="AX1039" s="12" t="s">
        <v>69</v>
      </c>
      <c r="AY1039" s="153" t="s">
        <v>212</v>
      </c>
    </row>
    <row r="1040" spans="2:51" s="12" customFormat="1">
      <c r="B1040" s="152"/>
      <c r="D1040" s="150" t="s">
        <v>226</v>
      </c>
      <c r="E1040" s="153" t="s">
        <v>19</v>
      </c>
      <c r="F1040" s="154" t="s">
        <v>12394</v>
      </c>
      <c r="H1040" s="155">
        <v>0.59899999999999998</v>
      </c>
      <c r="I1040" s="156"/>
      <c r="L1040" s="152"/>
      <c r="M1040" s="157"/>
      <c r="T1040" s="158"/>
      <c r="AT1040" s="153" t="s">
        <v>226</v>
      </c>
      <c r="AU1040" s="153" t="s">
        <v>236</v>
      </c>
      <c r="AV1040" s="12" t="s">
        <v>79</v>
      </c>
      <c r="AW1040" s="12" t="s">
        <v>31</v>
      </c>
      <c r="AX1040" s="12" t="s">
        <v>69</v>
      </c>
      <c r="AY1040" s="153" t="s">
        <v>212</v>
      </c>
    </row>
    <row r="1041" spans="2:51" s="12" customFormat="1">
      <c r="B1041" s="152"/>
      <c r="D1041" s="150" t="s">
        <v>226</v>
      </c>
      <c r="E1041" s="153" t="s">
        <v>19</v>
      </c>
      <c r="F1041" s="154" t="s">
        <v>12395</v>
      </c>
      <c r="H1041" s="155">
        <v>0.441</v>
      </c>
      <c r="I1041" s="156"/>
      <c r="L1041" s="152"/>
      <c r="M1041" s="157"/>
      <c r="T1041" s="158"/>
      <c r="AT1041" s="153" t="s">
        <v>226</v>
      </c>
      <c r="AU1041" s="153" t="s">
        <v>236</v>
      </c>
      <c r="AV1041" s="12" t="s">
        <v>79</v>
      </c>
      <c r="AW1041" s="12" t="s">
        <v>31</v>
      </c>
      <c r="AX1041" s="12" t="s">
        <v>69</v>
      </c>
      <c r="AY1041" s="153" t="s">
        <v>212</v>
      </c>
    </row>
    <row r="1042" spans="2:51" s="12" customFormat="1">
      <c r="B1042" s="152"/>
      <c r="D1042" s="150" t="s">
        <v>226</v>
      </c>
      <c r="E1042" s="153" t="s">
        <v>19</v>
      </c>
      <c r="F1042" s="154" t="s">
        <v>12396</v>
      </c>
      <c r="H1042" s="155">
        <v>29.547000000000001</v>
      </c>
      <c r="I1042" s="156"/>
      <c r="L1042" s="152"/>
      <c r="M1042" s="157"/>
      <c r="T1042" s="158"/>
      <c r="AT1042" s="153" t="s">
        <v>226</v>
      </c>
      <c r="AU1042" s="153" t="s">
        <v>236</v>
      </c>
      <c r="AV1042" s="12" t="s">
        <v>79</v>
      </c>
      <c r="AW1042" s="12" t="s">
        <v>31</v>
      </c>
      <c r="AX1042" s="12" t="s">
        <v>69</v>
      </c>
      <c r="AY1042" s="153" t="s">
        <v>212</v>
      </c>
    </row>
    <row r="1043" spans="2:51" s="14" customFormat="1">
      <c r="B1043" s="170"/>
      <c r="D1043" s="150" t="s">
        <v>226</v>
      </c>
      <c r="E1043" s="171" t="s">
        <v>19</v>
      </c>
      <c r="F1043" s="172" t="s">
        <v>11872</v>
      </c>
      <c r="H1043" s="171" t="s">
        <v>19</v>
      </c>
      <c r="I1043" s="173"/>
      <c r="L1043" s="170"/>
      <c r="M1043" s="174"/>
      <c r="T1043" s="175"/>
      <c r="AT1043" s="171" t="s">
        <v>226</v>
      </c>
      <c r="AU1043" s="171" t="s">
        <v>236</v>
      </c>
      <c r="AV1043" s="14" t="s">
        <v>77</v>
      </c>
      <c r="AW1043" s="14" t="s">
        <v>31</v>
      </c>
      <c r="AX1043" s="14" t="s">
        <v>69</v>
      </c>
      <c r="AY1043" s="171" t="s">
        <v>212</v>
      </c>
    </row>
    <row r="1044" spans="2:51" s="12" customFormat="1">
      <c r="B1044" s="152"/>
      <c r="D1044" s="150" t="s">
        <v>226</v>
      </c>
      <c r="E1044" s="153" t="s">
        <v>19</v>
      </c>
      <c r="F1044" s="154" t="s">
        <v>12397</v>
      </c>
      <c r="H1044" s="155">
        <v>11.204000000000001</v>
      </c>
      <c r="I1044" s="156"/>
      <c r="L1044" s="152"/>
      <c r="M1044" s="157"/>
      <c r="T1044" s="158"/>
      <c r="AT1044" s="153" t="s">
        <v>226</v>
      </c>
      <c r="AU1044" s="153" t="s">
        <v>236</v>
      </c>
      <c r="AV1044" s="12" t="s">
        <v>79</v>
      </c>
      <c r="AW1044" s="12" t="s">
        <v>31</v>
      </c>
      <c r="AX1044" s="12" t="s">
        <v>69</v>
      </c>
      <c r="AY1044" s="153" t="s">
        <v>212</v>
      </c>
    </row>
    <row r="1045" spans="2:51" s="12" customFormat="1">
      <c r="B1045" s="152"/>
      <c r="D1045" s="150" t="s">
        <v>226</v>
      </c>
      <c r="E1045" s="153" t="s">
        <v>19</v>
      </c>
      <c r="F1045" s="154" t="s">
        <v>12398</v>
      </c>
      <c r="H1045" s="155">
        <v>16.695</v>
      </c>
      <c r="I1045" s="156"/>
      <c r="L1045" s="152"/>
      <c r="M1045" s="157"/>
      <c r="T1045" s="158"/>
      <c r="AT1045" s="153" t="s">
        <v>226</v>
      </c>
      <c r="AU1045" s="153" t="s">
        <v>236</v>
      </c>
      <c r="AV1045" s="12" t="s">
        <v>79</v>
      </c>
      <c r="AW1045" s="12" t="s">
        <v>31</v>
      </c>
      <c r="AX1045" s="12" t="s">
        <v>69</v>
      </c>
      <c r="AY1045" s="153" t="s">
        <v>212</v>
      </c>
    </row>
    <row r="1046" spans="2:51" s="12" customFormat="1">
      <c r="B1046" s="152"/>
      <c r="D1046" s="150" t="s">
        <v>226</v>
      </c>
      <c r="E1046" s="153" t="s">
        <v>19</v>
      </c>
      <c r="F1046" s="154" t="s">
        <v>12399</v>
      </c>
      <c r="H1046" s="155">
        <v>2.1629999999999998</v>
      </c>
      <c r="I1046" s="156"/>
      <c r="L1046" s="152"/>
      <c r="M1046" s="157"/>
      <c r="T1046" s="158"/>
      <c r="AT1046" s="153" t="s">
        <v>226</v>
      </c>
      <c r="AU1046" s="153" t="s">
        <v>236</v>
      </c>
      <c r="AV1046" s="12" t="s">
        <v>79</v>
      </c>
      <c r="AW1046" s="12" t="s">
        <v>31</v>
      </c>
      <c r="AX1046" s="12" t="s">
        <v>69</v>
      </c>
      <c r="AY1046" s="153" t="s">
        <v>212</v>
      </c>
    </row>
    <row r="1047" spans="2:51" s="14" customFormat="1">
      <c r="B1047" s="170"/>
      <c r="D1047" s="150" t="s">
        <v>226</v>
      </c>
      <c r="E1047" s="171" t="s">
        <v>19</v>
      </c>
      <c r="F1047" s="172" t="s">
        <v>11877</v>
      </c>
      <c r="H1047" s="171" t="s">
        <v>19</v>
      </c>
      <c r="I1047" s="173"/>
      <c r="L1047" s="170"/>
      <c r="M1047" s="174"/>
      <c r="T1047" s="175"/>
      <c r="AT1047" s="171" t="s">
        <v>226</v>
      </c>
      <c r="AU1047" s="171" t="s">
        <v>236</v>
      </c>
      <c r="AV1047" s="14" t="s">
        <v>77</v>
      </c>
      <c r="AW1047" s="14" t="s">
        <v>31</v>
      </c>
      <c r="AX1047" s="14" t="s">
        <v>69</v>
      </c>
      <c r="AY1047" s="171" t="s">
        <v>212</v>
      </c>
    </row>
    <row r="1048" spans="2:51" s="12" customFormat="1">
      <c r="B1048" s="152"/>
      <c r="D1048" s="150" t="s">
        <v>226</v>
      </c>
      <c r="E1048" s="153" t="s">
        <v>19</v>
      </c>
      <c r="F1048" s="154" t="s">
        <v>12400</v>
      </c>
      <c r="H1048" s="155">
        <v>14.039</v>
      </c>
      <c r="I1048" s="156"/>
      <c r="L1048" s="152"/>
      <c r="M1048" s="157"/>
      <c r="T1048" s="158"/>
      <c r="AT1048" s="153" t="s">
        <v>226</v>
      </c>
      <c r="AU1048" s="153" t="s">
        <v>236</v>
      </c>
      <c r="AV1048" s="12" t="s">
        <v>79</v>
      </c>
      <c r="AW1048" s="12" t="s">
        <v>31</v>
      </c>
      <c r="AX1048" s="12" t="s">
        <v>69</v>
      </c>
      <c r="AY1048" s="153" t="s">
        <v>212</v>
      </c>
    </row>
    <row r="1049" spans="2:51" s="12" customFormat="1">
      <c r="B1049" s="152"/>
      <c r="D1049" s="150" t="s">
        <v>226</v>
      </c>
      <c r="E1049" s="153" t="s">
        <v>19</v>
      </c>
      <c r="F1049" s="154" t="s">
        <v>12401</v>
      </c>
      <c r="H1049" s="155">
        <v>7.9169999999999998</v>
      </c>
      <c r="I1049" s="156"/>
      <c r="L1049" s="152"/>
      <c r="M1049" s="157"/>
      <c r="T1049" s="158"/>
      <c r="AT1049" s="153" t="s">
        <v>226</v>
      </c>
      <c r="AU1049" s="153" t="s">
        <v>236</v>
      </c>
      <c r="AV1049" s="12" t="s">
        <v>79</v>
      </c>
      <c r="AW1049" s="12" t="s">
        <v>31</v>
      </c>
      <c r="AX1049" s="12" t="s">
        <v>69</v>
      </c>
      <c r="AY1049" s="153" t="s">
        <v>212</v>
      </c>
    </row>
    <row r="1050" spans="2:51" s="12" customFormat="1">
      <c r="B1050" s="152"/>
      <c r="D1050" s="150" t="s">
        <v>226</v>
      </c>
      <c r="E1050" s="153" t="s">
        <v>19</v>
      </c>
      <c r="F1050" s="154" t="s">
        <v>12402</v>
      </c>
      <c r="H1050" s="155">
        <v>5.0720000000000001</v>
      </c>
      <c r="I1050" s="156"/>
      <c r="L1050" s="152"/>
      <c r="M1050" s="157"/>
      <c r="T1050" s="158"/>
      <c r="AT1050" s="153" t="s">
        <v>226</v>
      </c>
      <c r="AU1050" s="153" t="s">
        <v>236</v>
      </c>
      <c r="AV1050" s="12" t="s">
        <v>79</v>
      </c>
      <c r="AW1050" s="12" t="s">
        <v>31</v>
      </c>
      <c r="AX1050" s="12" t="s">
        <v>69</v>
      </c>
      <c r="AY1050" s="153" t="s">
        <v>212</v>
      </c>
    </row>
    <row r="1051" spans="2:51" s="14" customFormat="1">
      <c r="B1051" s="170"/>
      <c r="D1051" s="150" t="s">
        <v>226</v>
      </c>
      <c r="E1051" s="171" t="s">
        <v>19</v>
      </c>
      <c r="F1051" s="172" t="s">
        <v>11883</v>
      </c>
      <c r="H1051" s="171" t="s">
        <v>19</v>
      </c>
      <c r="I1051" s="173"/>
      <c r="L1051" s="170"/>
      <c r="M1051" s="174"/>
      <c r="T1051" s="175"/>
      <c r="AT1051" s="171" t="s">
        <v>226</v>
      </c>
      <c r="AU1051" s="171" t="s">
        <v>236</v>
      </c>
      <c r="AV1051" s="14" t="s">
        <v>77</v>
      </c>
      <c r="AW1051" s="14" t="s">
        <v>31</v>
      </c>
      <c r="AX1051" s="14" t="s">
        <v>69</v>
      </c>
      <c r="AY1051" s="171" t="s">
        <v>212</v>
      </c>
    </row>
    <row r="1052" spans="2:51" s="12" customFormat="1">
      <c r="B1052" s="152"/>
      <c r="D1052" s="150" t="s">
        <v>226</v>
      </c>
      <c r="E1052" s="153" t="s">
        <v>19</v>
      </c>
      <c r="F1052" s="154" t="s">
        <v>12403</v>
      </c>
      <c r="H1052" s="155">
        <v>0.126</v>
      </c>
      <c r="I1052" s="156"/>
      <c r="L1052" s="152"/>
      <c r="M1052" s="157"/>
      <c r="T1052" s="158"/>
      <c r="AT1052" s="153" t="s">
        <v>226</v>
      </c>
      <c r="AU1052" s="153" t="s">
        <v>236</v>
      </c>
      <c r="AV1052" s="12" t="s">
        <v>79</v>
      </c>
      <c r="AW1052" s="12" t="s">
        <v>31</v>
      </c>
      <c r="AX1052" s="12" t="s">
        <v>69</v>
      </c>
      <c r="AY1052" s="153" t="s">
        <v>212</v>
      </c>
    </row>
    <row r="1053" spans="2:51" s="12" customFormat="1">
      <c r="B1053" s="152"/>
      <c r="D1053" s="150" t="s">
        <v>226</v>
      </c>
      <c r="E1053" s="153" t="s">
        <v>19</v>
      </c>
      <c r="F1053" s="154" t="s">
        <v>12404</v>
      </c>
      <c r="H1053" s="155">
        <v>11.099</v>
      </c>
      <c r="I1053" s="156"/>
      <c r="L1053" s="152"/>
      <c r="M1053" s="157"/>
      <c r="T1053" s="158"/>
      <c r="AT1053" s="153" t="s">
        <v>226</v>
      </c>
      <c r="AU1053" s="153" t="s">
        <v>236</v>
      </c>
      <c r="AV1053" s="12" t="s">
        <v>79</v>
      </c>
      <c r="AW1053" s="12" t="s">
        <v>31</v>
      </c>
      <c r="AX1053" s="12" t="s">
        <v>69</v>
      </c>
      <c r="AY1053" s="153" t="s">
        <v>212</v>
      </c>
    </row>
    <row r="1054" spans="2:51" s="12" customFormat="1">
      <c r="B1054" s="152"/>
      <c r="D1054" s="150" t="s">
        <v>226</v>
      </c>
      <c r="E1054" s="153" t="s">
        <v>19</v>
      </c>
      <c r="F1054" s="154" t="s">
        <v>12405</v>
      </c>
      <c r="H1054" s="155">
        <v>1.6910000000000001</v>
      </c>
      <c r="I1054" s="156"/>
      <c r="L1054" s="152"/>
      <c r="M1054" s="157"/>
      <c r="T1054" s="158"/>
      <c r="AT1054" s="153" t="s">
        <v>226</v>
      </c>
      <c r="AU1054" s="153" t="s">
        <v>236</v>
      </c>
      <c r="AV1054" s="12" t="s">
        <v>79</v>
      </c>
      <c r="AW1054" s="12" t="s">
        <v>31</v>
      </c>
      <c r="AX1054" s="12" t="s">
        <v>69</v>
      </c>
      <c r="AY1054" s="153" t="s">
        <v>212</v>
      </c>
    </row>
    <row r="1055" spans="2:51" s="12" customFormat="1">
      <c r="B1055" s="152"/>
      <c r="D1055" s="150" t="s">
        <v>226</v>
      </c>
      <c r="E1055" s="153" t="s">
        <v>19</v>
      </c>
      <c r="F1055" s="154" t="s">
        <v>12406</v>
      </c>
      <c r="H1055" s="155">
        <v>27.268999999999998</v>
      </c>
      <c r="I1055" s="156"/>
      <c r="L1055" s="152"/>
      <c r="M1055" s="157"/>
      <c r="T1055" s="158"/>
      <c r="AT1055" s="153" t="s">
        <v>226</v>
      </c>
      <c r="AU1055" s="153" t="s">
        <v>236</v>
      </c>
      <c r="AV1055" s="12" t="s">
        <v>79</v>
      </c>
      <c r="AW1055" s="12" t="s">
        <v>31</v>
      </c>
      <c r="AX1055" s="12" t="s">
        <v>69</v>
      </c>
      <c r="AY1055" s="153" t="s">
        <v>212</v>
      </c>
    </row>
    <row r="1056" spans="2:51" s="12" customFormat="1">
      <c r="B1056" s="152"/>
      <c r="D1056" s="150" t="s">
        <v>226</v>
      </c>
      <c r="E1056" s="153" t="s">
        <v>19</v>
      </c>
      <c r="F1056" s="154" t="s">
        <v>12407</v>
      </c>
      <c r="H1056" s="155">
        <v>22.785</v>
      </c>
      <c r="I1056" s="156"/>
      <c r="L1056" s="152"/>
      <c r="M1056" s="157"/>
      <c r="T1056" s="158"/>
      <c r="AT1056" s="153" t="s">
        <v>226</v>
      </c>
      <c r="AU1056" s="153" t="s">
        <v>236</v>
      </c>
      <c r="AV1056" s="12" t="s">
        <v>79</v>
      </c>
      <c r="AW1056" s="12" t="s">
        <v>31</v>
      </c>
      <c r="AX1056" s="12" t="s">
        <v>69</v>
      </c>
      <c r="AY1056" s="153" t="s">
        <v>212</v>
      </c>
    </row>
    <row r="1057" spans="2:65" s="14" customFormat="1">
      <c r="B1057" s="170"/>
      <c r="D1057" s="150" t="s">
        <v>226</v>
      </c>
      <c r="E1057" s="171" t="s">
        <v>19</v>
      </c>
      <c r="F1057" s="172" t="s">
        <v>11886</v>
      </c>
      <c r="H1057" s="171" t="s">
        <v>19</v>
      </c>
      <c r="I1057" s="173"/>
      <c r="L1057" s="170"/>
      <c r="M1057" s="174"/>
      <c r="T1057" s="175"/>
      <c r="AT1057" s="171" t="s">
        <v>226</v>
      </c>
      <c r="AU1057" s="171" t="s">
        <v>236</v>
      </c>
      <c r="AV1057" s="14" t="s">
        <v>77</v>
      </c>
      <c r="AW1057" s="14" t="s">
        <v>31</v>
      </c>
      <c r="AX1057" s="14" t="s">
        <v>69</v>
      </c>
      <c r="AY1057" s="171" t="s">
        <v>212</v>
      </c>
    </row>
    <row r="1058" spans="2:65" s="12" customFormat="1">
      <c r="B1058" s="152"/>
      <c r="D1058" s="150" t="s">
        <v>226</v>
      </c>
      <c r="E1058" s="153" t="s">
        <v>19</v>
      </c>
      <c r="F1058" s="154" t="s">
        <v>12408</v>
      </c>
      <c r="H1058" s="155">
        <v>11.234999999999999</v>
      </c>
      <c r="I1058" s="156"/>
      <c r="L1058" s="152"/>
      <c r="M1058" s="157"/>
      <c r="T1058" s="158"/>
      <c r="AT1058" s="153" t="s">
        <v>226</v>
      </c>
      <c r="AU1058" s="153" t="s">
        <v>236</v>
      </c>
      <c r="AV1058" s="12" t="s">
        <v>79</v>
      </c>
      <c r="AW1058" s="12" t="s">
        <v>31</v>
      </c>
      <c r="AX1058" s="12" t="s">
        <v>69</v>
      </c>
      <c r="AY1058" s="153" t="s">
        <v>212</v>
      </c>
    </row>
    <row r="1059" spans="2:65" s="12" customFormat="1">
      <c r="B1059" s="152"/>
      <c r="D1059" s="150" t="s">
        <v>226</v>
      </c>
      <c r="E1059" s="153" t="s">
        <v>19</v>
      </c>
      <c r="F1059" s="154" t="s">
        <v>12409</v>
      </c>
      <c r="H1059" s="155">
        <v>1.04</v>
      </c>
      <c r="I1059" s="156"/>
      <c r="L1059" s="152"/>
      <c r="M1059" s="157"/>
      <c r="T1059" s="158"/>
      <c r="AT1059" s="153" t="s">
        <v>226</v>
      </c>
      <c r="AU1059" s="153" t="s">
        <v>236</v>
      </c>
      <c r="AV1059" s="12" t="s">
        <v>79</v>
      </c>
      <c r="AW1059" s="12" t="s">
        <v>31</v>
      </c>
      <c r="AX1059" s="12" t="s">
        <v>69</v>
      </c>
      <c r="AY1059" s="153" t="s">
        <v>212</v>
      </c>
    </row>
    <row r="1060" spans="2:65" s="12" customFormat="1">
      <c r="B1060" s="152"/>
      <c r="D1060" s="150" t="s">
        <v>226</v>
      </c>
      <c r="E1060" s="153" t="s">
        <v>19</v>
      </c>
      <c r="F1060" s="154" t="s">
        <v>12410</v>
      </c>
      <c r="H1060" s="155">
        <v>16.401</v>
      </c>
      <c r="I1060" s="156"/>
      <c r="L1060" s="152"/>
      <c r="M1060" s="157"/>
      <c r="T1060" s="158"/>
      <c r="AT1060" s="153" t="s">
        <v>226</v>
      </c>
      <c r="AU1060" s="153" t="s">
        <v>236</v>
      </c>
      <c r="AV1060" s="12" t="s">
        <v>79</v>
      </c>
      <c r="AW1060" s="12" t="s">
        <v>31</v>
      </c>
      <c r="AX1060" s="12" t="s">
        <v>69</v>
      </c>
      <c r="AY1060" s="153" t="s">
        <v>212</v>
      </c>
    </row>
    <row r="1061" spans="2:65" s="13" customFormat="1">
      <c r="B1061" s="159"/>
      <c r="D1061" s="150" t="s">
        <v>226</v>
      </c>
      <c r="E1061" s="160" t="s">
        <v>19</v>
      </c>
      <c r="F1061" s="161" t="s">
        <v>228</v>
      </c>
      <c r="H1061" s="162">
        <v>244.364</v>
      </c>
      <c r="I1061" s="163"/>
      <c r="L1061" s="159"/>
      <c r="M1061" s="164"/>
      <c r="T1061" s="165"/>
      <c r="AT1061" s="160" t="s">
        <v>226</v>
      </c>
      <c r="AU1061" s="160" t="s">
        <v>236</v>
      </c>
      <c r="AV1061" s="13" t="s">
        <v>229</v>
      </c>
      <c r="AW1061" s="13" t="s">
        <v>31</v>
      </c>
      <c r="AX1061" s="13" t="s">
        <v>77</v>
      </c>
      <c r="AY1061" s="160" t="s">
        <v>212</v>
      </c>
    </row>
    <row r="1062" spans="2:65" s="1" customFormat="1" ht="24.2" customHeight="1">
      <c r="B1062" s="34"/>
      <c r="C1062" s="133" t="s">
        <v>1058</v>
      </c>
      <c r="D1062" s="166" t="s">
        <v>215</v>
      </c>
      <c r="E1062" s="134" t="s">
        <v>12411</v>
      </c>
      <c r="F1062" s="135" t="s">
        <v>12412</v>
      </c>
      <c r="G1062" s="136" t="s">
        <v>536</v>
      </c>
      <c r="H1062" s="137">
        <v>511.73</v>
      </c>
      <c r="I1062" s="138"/>
      <c r="J1062" s="139">
        <f>ROUND(I1062*H1062,2)</f>
        <v>0</v>
      </c>
      <c r="K1062" s="135" t="s">
        <v>5488</v>
      </c>
      <c r="L1062" s="34"/>
      <c r="M1062" s="140" t="s">
        <v>19</v>
      </c>
      <c r="N1062" s="141" t="s">
        <v>40</v>
      </c>
      <c r="P1062" s="142">
        <f>O1062*H1062</f>
        <v>0</v>
      </c>
      <c r="Q1062" s="142">
        <v>1.56E-3</v>
      </c>
      <c r="R1062" s="142">
        <f>Q1062*H1062</f>
        <v>0.79829879999999998</v>
      </c>
      <c r="S1062" s="142">
        <v>0</v>
      </c>
      <c r="T1062" s="143">
        <f>S1062*H1062</f>
        <v>0</v>
      </c>
      <c r="AR1062" s="144" t="s">
        <v>316</v>
      </c>
      <c r="AT1062" s="144" t="s">
        <v>215</v>
      </c>
      <c r="AU1062" s="144" t="s">
        <v>236</v>
      </c>
      <c r="AY1062" s="19" t="s">
        <v>212</v>
      </c>
      <c r="BE1062" s="145">
        <f>IF(N1062="základní",J1062,0)</f>
        <v>0</v>
      </c>
      <c r="BF1062" s="145">
        <f>IF(N1062="snížená",J1062,0)</f>
        <v>0</v>
      </c>
      <c r="BG1062" s="145">
        <f>IF(N1062="zákl. přenesená",J1062,0)</f>
        <v>0</v>
      </c>
      <c r="BH1062" s="145">
        <f>IF(N1062="sníž. přenesená",J1062,0)</f>
        <v>0</v>
      </c>
      <c r="BI1062" s="145">
        <f>IF(N1062="nulová",J1062,0)</f>
        <v>0</v>
      </c>
      <c r="BJ1062" s="19" t="s">
        <v>77</v>
      </c>
      <c r="BK1062" s="145">
        <f>ROUND(I1062*H1062,2)</f>
        <v>0</v>
      </c>
      <c r="BL1062" s="19" t="s">
        <v>316</v>
      </c>
      <c r="BM1062" s="144" t="s">
        <v>12413</v>
      </c>
    </row>
    <row r="1063" spans="2:65" s="14" customFormat="1" ht="22.5">
      <c r="B1063" s="170"/>
      <c r="D1063" s="150" t="s">
        <v>226</v>
      </c>
      <c r="E1063" s="171" t="s">
        <v>19</v>
      </c>
      <c r="F1063" s="172" t="s">
        <v>12414</v>
      </c>
      <c r="H1063" s="171" t="s">
        <v>19</v>
      </c>
      <c r="I1063" s="173"/>
      <c r="L1063" s="170"/>
      <c r="M1063" s="174"/>
      <c r="T1063" s="175"/>
      <c r="AT1063" s="171" t="s">
        <v>226</v>
      </c>
      <c r="AU1063" s="171" t="s">
        <v>236</v>
      </c>
      <c r="AV1063" s="14" t="s">
        <v>77</v>
      </c>
      <c r="AW1063" s="14" t="s">
        <v>31</v>
      </c>
      <c r="AX1063" s="14" t="s">
        <v>69</v>
      </c>
      <c r="AY1063" s="171" t="s">
        <v>212</v>
      </c>
    </row>
    <row r="1064" spans="2:65" s="14" customFormat="1">
      <c r="B1064" s="170"/>
      <c r="D1064" s="150" t="s">
        <v>226</v>
      </c>
      <c r="E1064" s="171" t="s">
        <v>19</v>
      </c>
      <c r="F1064" s="172" t="s">
        <v>11860</v>
      </c>
      <c r="H1064" s="171" t="s">
        <v>19</v>
      </c>
      <c r="I1064" s="173"/>
      <c r="L1064" s="170"/>
      <c r="M1064" s="174"/>
      <c r="T1064" s="175"/>
      <c r="AT1064" s="171" t="s">
        <v>226</v>
      </c>
      <c r="AU1064" s="171" t="s">
        <v>236</v>
      </c>
      <c r="AV1064" s="14" t="s">
        <v>77</v>
      </c>
      <c r="AW1064" s="14" t="s">
        <v>31</v>
      </c>
      <c r="AX1064" s="14" t="s">
        <v>69</v>
      </c>
      <c r="AY1064" s="171" t="s">
        <v>212</v>
      </c>
    </row>
    <row r="1065" spans="2:65" s="14" customFormat="1">
      <c r="B1065" s="170"/>
      <c r="D1065" s="150" t="s">
        <v>226</v>
      </c>
      <c r="E1065" s="171" t="s">
        <v>19</v>
      </c>
      <c r="F1065" s="172" t="s">
        <v>11861</v>
      </c>
      <c r="H1065" s="171" t="s">
        <v>19</v>
      </c>
      <c r="I1065" s="173"/>
      <c r="L1065" s="170"/>
      <c r="M1065" s="174"/>
      <c r="T1065" s="175"/>
      <c r="AT1065" s="171" t="s">
        <v>226</v>
      </c>
      <c r="AU1065" s="171" t="s">
        <v>236</v>
      </c>
      <c r="AV1065" s="14" t="s">
        <v>77</v>
      </c>
      <c r="AW1065" s="14" t="s">
        <v>31</v>
      </c>
      <c r="AX1065" s="14" t="s">
        <v>69</v>
      </c>
      <c r="AY1065" s="171" t="s">
        <v>212</v>
      </c>
    </row>
    <row r="1066" spans="2:65" s="12" customFormat="1">
      <c r="B1066" s="152"/>
      <c r="D1066" s="150" t="s">
        <v>226</v>
      </c>
      <c r="E1066" s="153" t="s">
        <v>19</v>
      </c>
      <c r="F1066" s="154" t="s">
        <v>12415</v>
      </c>
      <c r="H1066" s="155">
        <v>3.528</v>
      </c>
      <c r="I1066" s="156"/>
      <c r="L1066" s="152"/>
      <c r="M1066" s="157"/>
      <c r="T1066" s="158"/>
      <c r="AT1066" s="153" t="s">
        <v>226</v>
      </c>
      <c r="AU1066" s="153" t="s">
        <v>236</v>
      </c>
      <c r="AV1066" s="12" t="s">
        <v>79</v>
      </c>
      <c r="AW1066" s="12" t="s">
        <v>31</v>
      </c>
      <c r="AX1066" s="12" t="s">
        <v>69</v>
      </c>
      <c r="AY1066" s="153" t="s">
        <v>212</v>
      </c>
    </row>
    <row r="1067" spans="2:65" s="12" customFormat="1">
      <c r="B1067" s="152"/>
      <c r="D1067" s="150" t="s">
        <v>226</v>
      </c>
      <c r="E1067" s="153" t="s">
        <v>19</v>
      </c>
      <c r="F1067" s="154" t="s">
        <v>12416</v>
      </c>
      <c r="H1067" s="155">
        <v>2.3730000000000002</v>
      </c>
      <c r="I1067" s="156"/>
      <c r="L1067" s="152"/>
      <c r="M1067" s="157"/>
      <c r="T1067" s="158"/>
      <c r="AT1067" s="153" t="s">
        <v>226</v>
      </c>
      <c r="AU1067" s="153" t="s">
        <v>236</v>
      </c>
      <c r="AV1067" s="12" t="s">
        <v>79</v>
      </c>
      <c r="AW1067" s="12" t="s">
        <v>31</v>
      </c>
      <c r="AX1067" s="12" t="s">
        <v>69</v>
      </c>
      <c r="AY1067" s="153" t="s">
        <v>212</v>
      </c>
    </row>
    <row r="1068" spans="2:65" s="12" customFormat="1">
      <c r="B1068" s="152"/>
      <c r="D1068" s="150" t="s">
        <v>226</v>
      </c>
      <c r="E1068" s="153" t="s">
        <v>19</v>
      </c>
      <c r="F1068" s="154" t="s">
        <v>12417</v>
      </c>
      <c r="H1068" s="155">
        <v>1.323</v>
      </c>
      <c r="I1068" s="156"/>
      <c r="L1068" s="152"/>
      <c r="M1068" s="157"/>
      <c r="T1068" s="158"/>
      <c r="AT1068" s="153" t="s">
        <v>226</v>
      </c>
      <c r="AU1068" s="153" t="s">
        <v>236</v>
      </c>
      <c r="AV1068" s="12" t="s">
        <v>79</v>
      </c>
      <c r="AW1068" s="12" t="s">
        <v>31</v>
      </c>
      <c r="AX1068" s="12" t="s">
        <v>69</v>
      </c>
      <c r="AY1068" s="153" t="s">
        <v>212</v>
      </c>
    </row>
    <row r="1069" spans="2:65" s="12" customFormat="1">
      <c r="B1069" s="152"/>
      <c r="D1069" s="150" t="s">
        <v>226</v>
      </c>
      <c r="E1069" s="153" t="s">
        <v>19</v>
      </c>
      <c r="F1069" s="154" t="s">
        <v>12418</v>
      </c>
      <c r="H1069" s="155">
        <v>14.879</v>
      </c>
      <c r="I1069" s="156"/>
      <c r="L1069" s="152"/>
      <c r="M1069" s="157"/>
      <c r="T1069" s="158"/>
      <c r="AT1069" s="153" t="s">
        <v>226</v>
      </c>
      <c r="AU1069" s="153" t="s">
        <v>236</v>
      </c>
      <c r="AV1069" s="12" t="s">
        <v>79</v>
      </c>
      <c r="AW1069" s="12" t="s">
        <v>31</v>
      </c>
      <c r="AX1069" s="12" t="s">
        <v>69</v>
      </c>
      <c r="AY1069" s="153" t="s">
        <v>212</v>
      </c>
    </row>
    <row r="1070" spans="2:65" s="12" customFormat="1">
      <c r="B1070" s="152"/>
      <c r="D1070" s="150" t="s">
        <v>226</v>
      </c>
      <c r="E1070" s="153" t="s">
        <v>19</v>
      </c>
      <c r="F1070" s="154" t="s">
        <v>12419</v>
      </c>
      <c r="H1070" s="155">
        <v>2.2890000000000001</v>
      </c>
      <c r="I1070" s="156"/>
      <c r="L1070" s="152"/>
      <c r="M1070" s="157"/>
      <c r="T1070" s="158"/>
      <c r="AT1070" s="153" t="s">
        <v>226</v>
      </c>
      <c r="AU1070" s="153" t="s">
        <v>236</v>
      </c>
      <c r="AV1070" s="12" t="s">
        <v>79</v>
      </c>
      <c r="AW1070" s="12" t="s">
        <v>31</v>
      </c>
      <c r="AX1070" s="12" t="s">
        <v>69</v>
      </c>
      <c r="AY1070" s="153" t="s">
        <v>212</v>
      </c>
    </row>
    <row r="1071" spans="2:65" s="12" customFormat="1">
      <c r="B1071" s="152"/>
      <c r="D1071" s="150" t="s">
        <v>226</v>
      </c>
      <c r="E1071" s="153" t="s">
        <v>19</v>
      </c>
      <c r="F1071" s="154" t="s">
        <v>12420</v>
      </c>
      <c r="H1071" s="155">
        <v>14.448</v>
      </c>
      <c r="I1071" s="156"/>
      <c r="L1071" s="152"/>
      <c r="M1071" s="157"/>
      <c r="T1071" s="158"/>
      <c r="AT1071" s="153" t="s">
        <v>226</v>
      </c>
      <c r="AU1071" s="153" t="s">
        <v>236</v>
      </c>
      <c r="AV1071" s="12" t="s">
        <v>79</v>
      </c>
      <c r="AW1071" s="12" t="s">
        <v>31</v>
      </c>
      <c r="AX1071" s="12" t="s">
        <v>69</v>
      </c>
      <c r="AY1071" s="153" t="s">
        <v>212</v>
      </c>
    </row>
    <row r="1072" spans="2:65" s="14" customFormat="1">
      <c r="B1072" s="170"/>
      <c r="D1072" s="150" t="s">
        <v>226</v>
      </c>
      <c r="E1072" s="171" t="s">
        <v>19</v>
      </c>
      <c r="F1072" s="172" t="s">
        <v>11866</v>
      </c>
      <c r="H1072" s="171" t="s">
        <v>19</v>
      </c>
      <c r="I1072" s="173"/>
      <c r="L1072" s="170"/>
      <c r="M1072" s="174"/>
      <c r="T1072" s="175"/>
      <c r="AT1072" s="171" t="s">
        <v>226</v>
      </c>
      <c r="AU1072" s="171" t="s">
        <v>236</v>
      </c>
      <c r="AV1072" s="14" t="s">
        <v>77</v>
      </c>
      <c r="AW1072" s="14" t="s">
        <v>31</v>
      </c>
      <c r="AX1072" s="14" t="s">
        <v>69</v>
      </c>
      <c r="AY1072" s="171" t="s">
        <v>212</v>
      </c>
    </row>
    <row r="1073" spans="2:51" s="12" customFormat="1">
      <c r="B1073" s="152"/>
      <c r="D1073" s="150" t="s">
        <v>226</v>
      </c>
      <c r="E1073" s="153" t="s">
        <v>19</v>
      </c>
      <c r="F1073" s="154" t="s">
        <v>12421</v>
      </c>
      <c r="H1073" s="155">
        <v>6.2060000000000004</v>
      </c>
      <c r="I1073" s="156"/>
      <c r="L1073" s="152"/>
      <c r="M1073" s="157"/>
      <c r="T1073" s="158"/>
      <c r="AT1073" s="153" t="s">
        <v>226</v>
      </c>
      <c r="AU1073" s="153" t="s">
        <v>236</v>
      </c>
      <c r="AV1073" s="12" t="s">
        <v>79</v>
      </c>
      <c r="AW1073" s="12" t="s">
        <v>31</v>
      </c>
      <c r="AX1073" s="12" t="s">
        <v>69</v>
      </c>
      <c r="AY1073" s="153" t="s">
        <v>212</v>
      </c>
    </row>
    <row r="1074" spans="2:51" s="12" customFormat="1">
      <c r="B1074" s="152"/>
      <c r="D1074" s="150" t="s">
        <v>226</v>
      </c>
      <c r="E1074" s="153" t="s">
        <v>19</v>
      </c>
      <c r="F1074" s="154" t="s">
        <v>12415</v>
      </c>
      <c r="H1074" s="155">
        <v>3.528</v>
      </c>
      <c r="I1074" s="156"/>
      <c r="L1074" s="152"/>
      <c r="M1074" s="157"/>
      <c r="T1074" s="158"/>
      <c r="AT1074" s="153" t="s">
        <v>226</v>
      </c>
      <c r="AU1074" s="153" t="s">
        <v>236</v>
      </c>
      <c r="AV1074" s="12" t="s">
        <v>79</v>
      </c>
      <c r="AW1074" s="12" t="s">
        <v>31</v>
      </c>
      <c r="AX1074" s="12" t="s">
        <v>69</v>
      </c>
      <c r="AY1074" s="153" t="s">
        <v>212</v>
      </c>
    </row>
    <row r="1075" spans="2:51" s="12" customFormat="1">
      <c r="B1075" s="152"/>
      <c r="D1075" s="150" t="s">
        <v>226</v>
      </c>
      <c r="E1075" s="153" t="s">
        <v>19</v>
      </c>
      <c r="F1075" s="154" t="s">
        <v>12422</v>
      </c>
      <c r="H1075" s="155">
        <v>1.617</v>
      </c>
      <c r="I1075" s="156"/>
      <c r="L1075" s="152"/>
      <c r="M1075" s="157"/>
      <c r="T1075" s="158"/>
      <c r="AT1075" s="153" t="s">
        <v>226</v>
      </c>
      <c r="AU1075" s="153" t="s">
        <v>236</v>
      </c>
      <c r="AV1075" s="12" t="s">
        <v>79</v>
      </c>
      <c r="AW1075" s="12" t="s">
        <v>31</v>
      </c>
      <c r="AX1075" s="12" t="s">
        <v>69</v>
      </c>
      <c r="AY1075" s="153" t="s">
        <v>212</v>
      </c>
    </row>
    <row r="1076" spans="2:51" s="12" customFormat="1">
      <c r="B1076" s="152"/>
      <c r="D1076" s="150" t="s">
        <v>226</v>
      </c>
      <c r="E1076" s="153" t="s">
        <v>19</v>
      </c>
      <c r="F1076" s="154" t="s">
        <v>12423</v>
      </c>
      <c r="H1076" s="155">
        <v>1.323</v>
      </c>
      <c r="I1076" s="156"/>
      <c r="L1076" s="152"/>
      <c r="M1076" s="157"/>
      <c r="T1076" s="158"/>
      <c r="AT1076" s="153" t="s">
        <v>226</v>
      </c>
      <c r="AU1076" s="153" t="s">
        <v>236</v>
      </c>
      <c r="AV1076" s="12" t="s">
        <v>79</v>
      </c>
      <c r="AW1076" s="12" t="s">
        <v>31</v>
      </c>
      <c r="AX1076" s="12" t="s">
        <v>69</v>
      </c>
      <c r="AY1076" s="153" t="s">
        <v>212</v>
      </c>
    </row>
    <row r="1077" spans="2:51" s="12" customFormat="1">
      <c r="B1077" s="152"/>
      <c r="D1077" s="150" t="s">
        <v>226</v>
      </c>
      <c r="E1077" s="153" t="s">
        <v>19</v>
      </c>
      <c r="F1077" s="154" t="s">
        <v>12424</v>
      </c>
      <c r="H1077" s="155">
        <v>9.9860000000000007</v>
      </c>
      <c r="I1077" s="156"/>
      <c r="L1077" s="152"/>
      <c r="M1077" s="157"/>
      <c r="T1077" s="158"/>
      <c r="AT1077" s="153" t="s">
        <v>226</v>
      </c>
      <c r="AU1077" s="153" t="s">
        <v>236</v>
      </c>
      <c r="AV1077" s="12" t="s">
        <v>79</v>
      </c>
      <c r="AW1077" s="12" t="s">
        <v>31</v>
      </c>
      <c r="AX1077" s="12" t="s">
        <v>69</v>
      </c>
      <c r="AY1077" s="153" t="s">
        <v>212</v>
      </c>
    </row>
    <row r="1078" spans="2:51" s="12" customFormat="1">
      <c r="B1078" s="152"/>
      <c r="D1078" s="150" t="s">
        <v>226</v>
      </c>
      <c r="E1078" s="153" t="s">
        <v>19</v>
      </c>
      <c r="F1078" s="154" t="s">
        <v>12425</v>
      </c>
      <c r="H1078" s="155">
        <v>19.373000000000001</v>
      </c>
      <c r="I1078" s="156"/>
      <c r="L1078" s="152"/>
      <c r="M1078" s="157"/>
      <c r="T1078" s="158"/>
      <c r="AT1078" s="153" t="s">
        <v>226</v>
      </c>
      <c r="AU1078" s="153" t="s">
        <v>236</v>
      </c>
      <c r="AV1078" s="12" t="s">
        <v>79</v>
      </c>
      <c r="AW1078" s="12" t="s">
        <v>31</v>
      </c>
      <c r="AX1078" s="12" t="s">
        <v>69</v>
      </c>
      <c r="AY1078" s="153" t="s">
        <v>212</v>
      </c>
    </row>
    <row r="1079" spans="2:51" s="12" customFormat="1">
      <c r="B1079" s="152"/>
      <c r="D1079" s="150" t="s">
        <v>226</v>
      </c>
      <c r="E1079" s="153" t="s">
        <v>19</v>
      </c>
      <c r="F1079" s="154" t="s">
        <v>12426</v>
      </c>
      <c r="H1079" s="155">
        <v>13.481999999999999</v>
      </c>
      <c r="I1079" s="156"/>
      <c r="L1079" s="152"/>
      <c r="M1079" s="157"/>
      <c r="T1079" s="158"/>
      <c r="AT1079" s="153" t="s">
        <v>226</v>
      </c>
      <c r="AU1079" s="153" t="s">
        <v>236</v>
      </c>
      <c r="AV1079" s="12" t="s">
        <v>79</v>
      </c>
      <c r="AW1079" s="12" t="s">
        <v>31</v>
      </c>
      <c r="AX1079" s="12" t="s">
        <v>69</v>
      </c>
      <c r="AY1079" s="153" t="s">
        <v>212</v>
      </c>
    </row>
    <row r="1080" spans="2:51" s="12" customFormat="1">
      <c r="B1080" s="152"/>
      <c r="D1080" s="150" t="s">
        <v>226</v>
      </c>
      <c r="E1080" s="153" t="s">
        <v>19</v>
      </c>
      <c r="F1080" s="154" t="s">
        <v>12427</v>
      </c>
      <c r="H1080" s="155">
        <v>10.259</v>
      </c>
      <c r="I1080" s="156"/>
      <c r="L1080" s="152"/>
      <c r="M1080" s="157"/>
      <c r="T1080" s="158"/>
      <c r="AT1080" s="153" t="s">
        <v>226</v>
      </c>
      <c r="AU1080" s="153" t="s">
        <v>236</v>
      </c>
      <c r="AV1080" s="12" t="s">
        <v>79</v>
      </c>
      <c r="AW1080" s="12" t="s">
        <v>31</v>
      </c>
      <c r="AX1080" s="12" t="s">
        <v>69</v>
      </c>
      <c r="AY1080" s="153" t="s">
        <v>212</v>
      </c>
    </row>
    <row r="1081" spans="2:51" s="12" customFormat="1">
      <c r="B1081" s="152"/>
      <c r="D1081" s="150" t="s">
        <v>226</v>
      </c>
      <c r="E1081" s="153" t="s">
        <v>19</v>
      </c>
      <c r="F1081" s="154" t="s">
        <v>12428</v>
      </c>
      <c r="H1081" s="155">
        <v>0.221</v>
      </c>
      <c r="I1081" s="156"/>
      <c r="L1081" s="152"/>
      <c r="M1081" s="157"/>
      <c r="T1081" s="158"/>
      <c r="AT1081" s="153" t="s">
        <v>226</v>
      </c>
      <c r="AU1081" s="153" t="s">
        <v>236</v>
      </c>
      <c r="AV1081" s="12" t="s">
        <v>79</v>
      </c>
      <c r="AW1081" s="12" t="s">
        <v>31</v>
      </c>
      <c r="AX1081" s="12" t="s">
        <v>69</v>
      </c>
      <c r="AY1081" s="153" t="s">
        <v>212</v>
      </c>
    </row>
    <row r="1082" spans="2:51" s="12" customFormat="1">
      <c r="B1082" s="152"/>
      <c r="D1082" s="150" t="s">
        <v>226</v>
      </c>
      <c r="E1082" s="153" t="s">
        <v>19</v>
      </c>
      <c r="F1082" s="154" t="s">
        <v>12429</v>
      </c>
      <c r="H1082" s="155">
        <v>8.0850000000000009</v>
      </c>
      <c r="I1082" s="156"/>
      <c r="L1082" s="152"/>
      <c r="M1082" s="157"/>
      <c r="T1082" s="158"/>
      <c r="AT1082" s="153" t="s">
        <v>226</v>
      </c>
      <c r="AU1082" s="153" t="s">
        <v>236</v>
      </c>
      <c r="AV1082" s="12" t="s">
        <v>79</v>
      </c>
      <c r="AW1082" s="12" t="s">
        <v>31</v>
      </c>
      <c r="AX1082" s="12" t="s">
        <v>69</v>
      </c>
      <c r="AY1082" s="153" t="s">
        <v>212</v>
      </c>
    </row>
    <row r="1083" spans="2:51" s="14" customFormat="1">
      <c r="B1083" s="170"/>
      <c r="D1083" s="150" t="s">
        <v>226</v>
      </c>
      <c r="E1083" s="171" t="s">
        <v>19</v>
      </c>
      <c r="F1083" s="172" t="s">
        <v>11900</v>
      </c>
      <c r="H1083" s="171" t="s">
        <v>19</v>
      </c>
      <c r="I1083" s="173"/>
      <c r="L1083" s="170"/>
      <c r="M1083" s="174"/>
      <c r="T1083" s="175"/>
      <c r="AT1083" s="171" t="s">
        <v>226</v>
      </c>
      <c r="AU1083" s="171" t="s">
        <v>236</v>
      </c>
      <c r="AV1083" s="14" t="s">
        <v>77</v>
      </c>
      <c r="AW1083" s="14" t="s">
        <v>31</v>
      </c>
      <c r="AX1083" s="14" t="s">
        <v>69</v>
      </c>
      <c r="AY1083" s="171" t="s">
        <v>212</v>
      </c>
    </row>
    <row r="1084" spans="2:51" s="12" customFormat="1">
      <c r="B1084" s="152"/>
      <c r="D1084" s="150" t="s">
        <v>226</v>
      </c>
      <c r="E1084" s="153" t="s">
        <v>19</v>
      </c>
      <c r="F1084" s="154" t="s">
        <v>12430</v>
      </c>
      <c r="H1084" s="155">
        <v>1.764</v>
      </c>
      <c r="I1084" s="156"/>
      <c r="L1084" s="152"/>
      <c r="M1084" s="157"/>
      <c r="T1084" s="158"/>
      <c r="AT1084" s="153" t="s">
        <v>226</v>
      </c>
      <c r="AU1084" s="153" t="s">
        <v>236</v>
      </c>
      <c r="AV1084" s="12" t="s">
        <v>79</v>
      </c>
      <c r="AW1084" s="12" t="s">
        <v>31</v>
      </c>
      <c r="AX1084" s="12" t="s">
        <v>69</v>
      </c>
      <c r="AY1084" s="153" t="s">
        <v>212</v>
      </c>
    </row>
    <row r="1085" spans="2:51" s="12" customFormat="1">
      <c r="B1085" s="152"/>
      <c r="D1085" s="150" t="s">
        <v>226</v>
      </c>
      <c r="E1085" s="153" t="s">
        <v>19</v>
      </c>
      <c r="F1085" s="154" t="s">
        <v>12431</v>
      </c>
      <c r="H1085" s="155">
        <v>30.513000000000002</v>
      </c>
      <c r="I1085" s="156"/>
      <c r="L1085" s="152"/>
      <c r="M1085" s="157"/>
      <c r="T1085" s="158"/>
      <c r="AT1085" s="153" t="s">
        <v>226</v>
      </c>
      <c r="AU1085" s="153" t="s">
        <v>236</v>
      </c>
      <c r="AV1085" s="12" t="s">
        <v>79</v>
      </c>
      <c r="AW1085" s="12" t="s">
        <v>31</v>
      </c>
      <c r="AX1085" s="12" t="s">
        <v>69</v>
      </c>
      <c r="AY1085" s="153" t="s">
        <v>212</v>
      </c>
    </row>
    <row r="1086" spans="2:51" s="12" customFormat="1">
      <c r="B1086" s="152"/>
      <c r="D1086" s="150" t="s">
        <v>226</v>
      </c>
      <c r="E1086" s="153" t="s">
        <v>19</v>
      </c>
      <c r="F1086" s="154" t="s">
        <v>12432</v>
      </c>
      <c r="H1086" s="155">
        <v>17.420000000000002</v>
      </c>
      <c r="I1086" s="156"/>
      <c r="L1086" s="152"/>
      <c r="M1086" s="157"/>
      <c r="T1086" s="158"/>
      <c r="AT1086" s="153" t="s">
        <v>226</v>
      </c>
      <c r="AU1086" s="153" t="s">
        <v>236</v>
      </c>
      <c r="AV1086" s="12" t="s">
        <v>79</v>
      </c>
      <c r="AW1086" s="12" t="s">
        <v>31</v>
      </c>
      <c r="AX1086" s="12" t="s">
        <v>69</v>
      </c>
      <c r="AY1086" s="153" t="s">
        <v>212</v>
      </c>
    </row>
    <row r="1087" spans="2:51" s="12" customFormat="1">
      <c r="B1087" s="152"/>
      <c r="D1087" s="150" t="s">
        <v>226</v>
      </c>
      <c r="E1087" s="153" t="s">
        <v>19</v>
      </c>
      <c r="F1087" s="154" t="s">
        <v>12433</v>
      </c>
      <c r="H1087" s="155">
        <v>6.9509999999999996</v>
      </c>
      <c r="I1087" s="156"/>
      <c r="L1087" s="152"/>
      <c r="M1087" s="157"/>
      <c r="T1087" s="158"/>
      <c r="AT1087" s="153" t="s">
        <v>226</v>
      </c>
      <c r="AU1087" s="153" t="s">
        <v>236</v>
      </c>
      <c r="AV1087" s="12" t="s">
        <v>79</v>
      </c>
      <c r="AW1087" s="12" t="s">
        <v>31</v>
      </c>
      <c r="AX1087" s="12" t="s">
        <v>69</v>
      </c>
      <c r="AY1087" s="153" t="s">
        <v>212</v>
      </c>
    </row>
    <row r="1088" spans="2:51" s="12" customFormat="1">
      <c r="B1088" s="152"/>
      <c r="D1088" s="150" t="s">
        <v>226</v>
      </c>
      <c r="E1088" s="153" t="s">
        <v>19</v>
      </c>
      <c r="F1088" s="154" t="s">
        <v>12434</v>
      </c>
      <c r="H1088" s="155">
        <v>19.341000000000001</v>
      </c>
      <c r="I1088" s="156"/>
      <c r="L1088" s="152"/>
      <c r="M1088" s="157"/>
      <c r="T1088" s="158"/>
      <c r="AT1088" s="153" t="s">
        <v>226</v>
      </c>
      <c r="AU1088" s="153" t="s">
        <v>236</v>
      </c>
      <c r="AV1088" s="12" t="s">
        <v>79</v>
      </c>
      <c r="AW1088" s="12" t="s">
        <v>31</v>
      </c>
      <c r="AX1088" s="12" t="s">
        <v>69</v>
      </c>
      <c r="AY1088" s="153" t="s">
        <v>212</v>
      </c>
    </row>
    <row r="1089" spans="2:51" s="12" customFormat="1">
      <c r="B1089" s="152"/>
      <c r="D1089" s="150" t="s">
        <v>226</v>
      </c>
      <c r="E1089" s="153" t="s">
        <v>19</v>
      </c>
      <c r="F1089" s="154" t="s">
        <v>12435</v>
      </c>
      <c r="H1089" s="155">
        <v>9.5969999999999995</v>
      </c>
      <c r="I1089" s="156"/>
      <c r="L1089" s="152"/>
      <c r="M1089" s="157"/>
      <c r="T1089" s="158"/>
      <c r="AT1089" s="153" t="s">
        <v>226</v>
      </c>
      <c r="AU1089" s="153" t="s">
        <v>236</v>
      </c>
      <c r="AV1089" s="12" t="s">
        <v>79</v>
      </c>
      <c r="AW1089" s="12" t="s">
        <v>31</v>
      </c>
      <c r="AX1089" s="12" t="s">
        <v>69</v>
      </c>
      <c r="AY1089" s="153" t="s">
        <v>212</v>
      </c>
    </row>
    <row r="1090" spans="2:51" s="12" customFormat="1">
      <c r="B1090" s="152"/>
      <c r="D1090" s="150" t="s">
        <v>226</v>
      </c>
      <c r="E1090" s="153" t="s">
        <v>19</v>
      </c>
      <c r="F1090" s="154" t="s">
        <v>12436</v>
      </c>
      <c r="H1090" s="155">
        <v>14.102</v>
      </c>
      <c r="I1090" s="156"/>
      <c r="L1090" s="152"/>
      <c r="M1090" s="157"/>
      <c r="T1090" s="158"/>
      <c r="AT1090" s="153" t="s">
        <v>226</v>
      </c>
      <c r="AU1090" s="153" t="s">
        <v>236</v>
      </c>
      <c r="AV1090" s="12" t="s">
        <v>79</v>
      </c>
      <c r="AW1090" s="12" t="s">
        <v>31</v>
      </c>
      <c r="AX1090" s="12" t="s">
        <v>69</v>
      </c>
      <c r="AY1090" s="153" t="s">
        <v>212</v>
      </c>
    </row>
    <row r="1091" spans="2:51" s="12" customFormat="1">
      <c r="B1091" s="152"/>
      <c r="D1091" s="150" t="s">
        <v>226</v>
      </c>
      <c r="E1091" s="153" t="s">
        <v>19</v>
      </c>
      <c r="F1091" s="154" t="s">
        <v>12437</v>
      </c>
      <c r="H1091" s="155">
        <v>8.9359999999999999</v>
      </c>
      <c r="I1091" s="156"/>
      <c r="L1091" s="152"/>
      <c r="M1091" s="157"/>
      <c r="T1091" s="158"/>
      <c r="AT1091" s="153" t="s">
        <v>226</v>
      </c>
      <c r="AU1091" s="153" t="s">
        <v>236</v>
      </c>
      <c r="AV1091" s="12" t="s">
        <v>79</v>
      </c>
      <c r="AW1091" s="12" t="s">
        <v>31</v>
      </c>
      <c r="AX1091" s="12" t="s">
        <v>69</v>
      </c>
      <c r="AY1091" s="153" t="s">
        <v>212</v>
      </c>
    </row>
    <row r="1092" spans="2:51" s="12" customFormat="1">
      <c r="B1092" s="152"/>
      <c r="D1092" s="150" t="s">
        <v>226</v>
      </c>
      <c r="E1092" s="153" t="s">
        <v>19</v>
      </c>
      <c r="F1092" s="154" t="s">
        <v>12428</v>
      </c>
      <c r="H1092" s="155">
        <v>0.221</v>
      </c>
      <c r="I1092" s="156"/>
      <c r="L1092" s="152"/>
      <c r="M1092" s="157"/>
      <c r="T1092" s="158"/>
      <c r="AT1092" s="153" t="s">
        <v>226</v>
      </c>
      <c r="AU1092" s="153" t="s">
        <v>236</v>
      </c>
      <c r="AV1092" s="12" t="s">
        <v>79</v>
      </c>
      <c r="AW1092" s="12" t="s">
        <v>31</v>
      </c>
      <c r="AX1092" s="12" t="s">
        <v>69</v>
      </c>
      <c r="AY1092" s="153" t="s">
        <v>212</v>
      </c>
    </row>
    <row r="1093" spans="2:51" s="12" customFormat="1">
      <c r="B1093" s="152"/>
      <c r="D1093" s="150" t="s">
        <v>226</v>
      </c>
      <c r="E1093" s="153" t="s">
        <v>19</v>
      </c>
      <c r="F1093" s="154" t="s">
        <v>12429</v>
      </c>
      <c r="H1093" s="155">
        <v>8.0850000000000009</v>
      </c>
      <c r="I1093" s="156"/>
      <c r="L1093" s="152"/>
      <c r="M1093" s="157"/>
      <c r="T1093" s="158"/>
      <c r="AT1093" s="153" t="s">
        <v>226</v>
      </c>
      <c r="AU1093" s="153" t="s">
        <v>236</v>
      </c>
      <c r="AV1093" s="12" t="s">
        <v>79</v>
      </c>
      <c r="AW1093" s="12" t="s">
        <v>31</v>
      </c>
      <c r="AX1093" s="12" t="s">
        <v>69</v>
      </c>
      <c r="AY1093" s="153" t="s">
        <v>212</v>
      </c>
    </row>
    <row r="1094" spans="2:51" s="14" customFormat="1">
      <c r="B1094" s="170"/>
      <c r="D1094" s="150" t="s">
        <v>226</v>
      </c>
      <c r="E1094" s="171" t="s">
        <v>19</v>
      </c>
      <c r="F1094" s="172" t="s">
        <v>11872</v>
      </c>
      <c r="H1094" s="171" t="s">
        <v>19</v>
      </c>
      <c r="I1094" s="173"/>
      <c r="L1094" s="170"/>
      <c r="M1094" s="174"/>
      <c r="T1094" s="175"/>
      <c r="AT1094" s="171" t="s">
        <v>226</v>
      </c>
      <c r="AU1094" s="171" t="s">
        <v>236</v>
      </c>
      <c r="AV1094" s="14" t="s">
        <v>77</v>
      </c>
      <c r="AW1094" s="14" t="s">
        <v>31</v>
      </c>
      <c r="AX1094" s="14" t="s">
        <v>69</v>
      </c>
      <c r="AY1094" s="171" t="s">
        <v>212</v>
      </c>
    </row>
    <row r="1095" spans="2:51" s="12" customFormat="1">
      <c r="B1095" s="152"/>
      <c r="D1095" s="150" t="s">
        <v>226</v>
      </c>
      <c r="E1095" s="153" t="s">
        <v>19</v>
      </c>
      <c r="F1095" s="154" t="s">
        <v>12438</v>
      </c>
      <c r="H1095" s="155">
        <v>7.56</v>
      </c>
      <c r="I1095" s="156"/>
      <c r="L1095" s="152"/>
      <c r="M1095" s="157"/>
      <c r="T1095" s="158"/>
      <c r="AT1095" s="153" t="s">
        <v>226</v>
      </c>
      <c r="AU1095" s="153" t="s">
        <v>236</v>
      </c>
      <c r="AV1095" s="12" t="s">
        <v>79</v>
      </c>
      <c r="AW1095" s="12" t="s">
        <v>31</v>
      </c>
      <c r="AX1095" s="12" t="s">
        <v>69</v>
      </c>
      <c r="AY1095" s="153" t="s">
        <v>212</v>
      </c>
    </row>
    <row r="1096" spans="2:51" s="12" customFormat="1">
      <c r="B1096" s="152"/>
      <c r="D1096" s="150" t="s">
        <v>226</v>
      </c>
      <c r="E1096" s="153" t="s">
        <v>19</v>
      </c>
      <c r="F1096" s="154" t="s">
        <v>12415</v>
      </c>
      <c r="H1096" s="155">
        <v>3.528</v>
      </c>
      <c r="I1096" s="156"/>
      <c r="L1096" s="152"/>
      <c r="M1096" s="157"/>
      <c r="T1096" s="158"/>
      <c r="AT1096" s="153" t="s">
        <v>226</v>
      </c>
      <c r="AU1096" s="153" t="s">
        <v>236</v>
      </c>
      <c r="AV1096" s="12" t="s">
        <v>79</v>
      </c>
      <c r="AW1096" s="12" t="s">
        <v>31</v>
      </c>
      <c r="AX1096" s="12" t="s">
        <v>69</v>
      </c>
      <c r="AY1096" s="153" t="s">
        <v>212</v>
      </c>
    </row>
    <row r="1097" spans="2:51" s="12" customFormat="1">
      <c r="B1097" s="152"/>
      <c r="D1097" s="150" t="s">
        <v>226</v>
      </c>
      <c r="E1097" s="153" t="s">
        <v>19</v>
      </c>
      <c r="F1097" s="154" t="s">
        <v>12439</v>
      </c>
      <c r="H1097" s="155">
        <v>9.4290000000000003</v>
      </c>
      <c r="I1097" s="156"/>
      <c r="L1097" s="152"/>
      <c r="M1097" s="157"/>
      <c r="T1097" s="158"/>
      <c r="AT1097" s="153" t="s">
        <v>226</v>
      </c>
      <c r="AU1097" s="153" t="s">
        <v>236</v>
      </c>
      <c r="AV1097" s="12" t="s">
        <v>79</v>
      </c>
      <c r="AW1097" s="12" t="s">
        <v>31</v>
      </c>
      <c r="AX1097" s="12" t="s">
        <v>69</v>
      </c>
      <c r="AY1097" s="153" t="s">
        <v>212</v>
      </c>
    </row>
    <row r="1098" spans="2:51" s="12" customFormat="1">
      <c r="B1098" s="152"/>
      <c r="D1098" s="150" t="s">
        <v>226</v>
      </c>
      <c r="E1098" s="153" t="s">
        <v>19</v>
      </c>
      <c r="F1098" s="154" t="s">
        <v>12440</v>
      </c>
      <c r="H1098" s="155">
        <v>12.212</v>
      </c>
      <c r="I1098" s="156"/>
      <c r="L1098" s="152"/>
      <c r="M1098" s="157"/>
      <c r="T1098" s="158"/>
      <c r="AT1098" s="153" t="s">
        <v>226</v>
      </c>
      <c r="AU1098" s="153" t="s">
        <v>236</v>
      </c>
      <c r="AV1098" s="12" t="s">
        <v>79</v>
      </c>
      <c r="AW1098" s="12" t="s">
        <v>31</v>
      </c>
      <c r="AX1098" s="12" t="s">
        <v>69</v>
      </c>
      <c r="AY1098" s="153" t="s">
        <v>212</v>
      </c>
    </row>
    <row r="1099" spans="2:51" s="12" customFormat="1">
      <c r="B1099" s="152"/>
      <c r="D1099" s="150" t="s">
        <v>226</v>
      </c>
      <c r="E1099" s="153" t="s">
        <v>19</v>
      </c>
      <c r="F1099" s="154" t="s">
        <v>12441</v>
      </c>
      <c r="H1099" s="155">
        <v>0.43099999999999999</v>
      </c>
      <c r="I1099" s="156"/>
      <c r="L1099" s="152"/>
      <c r="M1099" s="157"/>
      <c r="T1099" s="158"/>
      <c r="AT1099" s="153" t="s">
        <v>226</v>
      </c>
      <c r="AU1099" s="153" t="s">
        <v>236</v>
      </c>
      <c r="AV1099" s="12" t="s">
        <v>79</v>
      </c>
      <c r="AW1099" s="12" t="s">
        <v>31</v>
      </c>
      <c r="AX1099" s="12" t="s">
        <v>69</v>
      </c>
      <c r="AY1099" s="153" t="s">
        <v>212</v>
      </c>
    </row>
    <row r="1100" spans="2:51" s="12" customFormat="1">
      <c r="B1100" s="152"/>
      <c r="D1100" s="150" t="s">
        <v>226</v>
      </c>
      <c r="E1100" s="153" t="s">
        <v>19</v>
      </c>
      <c r="F1100" s="154" t="s">
        <v>12442</v>
      </c>
      <c r="H1100" s="155">
        <v>23.204999999999998</v>
      </c>
      <c r="I1100" s="156"/>
      <c r="L1100" s="152"/>
      <c r="M1100" s="157"/>
      <c r="T1100" s="158"/>
      <c r="AT1100" s="153" t="s">
        <v>226</v>
      </c>
      <c r="AU1100" s="153" t="s">
        <v>236</v>
      </c>
      <c r="AV1100" s="12" t="s">
        <v>79</v>
      </c>
      <c r="AW1100" s="12" t="s">
        <v>31</v>
      </c>
      <c r="AX1100" s="12" t="s">
        <v>69</v>
      </c>
      <c r="AY1100" s="153" t="s">
        <v>212</v>
      </c>
    </row>
    <row r="1101" spans="2:51" s="12" customFormat="1">
      <c r="B1101" s="152"/>
      <c r="D1101" s="150" t="s">
        <v>226</v>
      </c>
      <c r="E1101" s="153" t="s">
        <v>19</v>
      </c>
      <c r="F1101" s="154" t="s">
        <v>12443</v>
      </c>
      <c r="H1101" s="155">
        <v>10.448</v>
      </c>
      <c r="I1101" s="156"/>
      <c r="L1101" s="152"/>
      <c r="M1101" s="157"/>
      <c r="T1101" s="158"/>
      <c r="AT1101" s="153" t="s">
        <v>226</v>
      </c>
      <c r="AU1101" s="153" t="s">
        <v>236</v>
      </c>
      <c r="AV1101" s="12" t="s">
        <v>79</v>
      </c>
      <c r="AW1101" s="12" t="s">
        <v>31</v>
      </c>
      <c r="AX1101" s="12" t="s">
        <v>69</v>
      </c>
      <c r="AY1101" s="153" t="s">
        <v>212</v>
      </c>
    </row>
    <row r="1102" spans="2:51" s="14" customFormat="1">
      <c r="B1102" s="170"/>
      <c r="D1102" s="150" t="s">
        <v>226</v>
      </c>
      <c r="E1102" s="171" t="s">
        <v>19</v>
      </c>
      <c r="F1102" s="172" t="s">
        <v>11877</v>
      </c>
      <c r="H1102" s="171" t="s">
        <v>19</v>
      </c>
      <c r="I1102" s="173"/>
      <c r="L1102" s="170"/>
      <c r="M1102" s="174"/>
      <c r="T1102" s="175"/>
      <c r="AT1102" s="171" t="s">
        <v>226</v>
      </c>
      <c r="AU1102" s="171" t="s">
        <v>236</v>
      </c>
      <c r="AV1102" s="14" t="s">
        <v>77</v>
      </c>
      <c r="AW1102" s="14" t="s">
        <v>31</v>
      </c>
      <c r="AX1102" s="14" t="s">
        <v>69</v>
      </c>
      <c r="AY1102" s="171" t="s">
        <v>212</v>
      </c>
    </row>
    <row r="1103" spans="2:51" s="12" customFormat="1">
      <c r="B1103" s="152"/>
      <c r="D1103" s="150" t="s">
        <v>226</v>
      </c>
      <c r="E1103" s="153" t="s">
        <v>19</v>
      </c>
      <c r="F1103" s="154" t="s">
        <v>12444</v>
      </c>
      <c r="H1103" s="155">
        <v>7.3079999999999998</v>
      </c>
      <c r="I1103" s="156"/>
      <c r="L1103" s="152"/>
      <c r="M1103" s="157"/>
      <c r="T1103" s="158"/>
      <c r="AT1103" s="153" t="s">
        <v>226</v>
      </c>
      <c r="AU1103" s="153" t="s">
        <v>236</v>
      </c>
      <c r="AV1103" s="12" t="s">
        <v>79</v>
      </c>
      <c r="AW1103" s="12" t="s">
        <v>31</v>
      </c>
      <c r="AX1103" s="12" t="s">
        <v>69</v>
      </c>
      <c r="AY1103" s="153" t="s">
        <v>212</v>
      </c>
    </row>
    <row r="1104" spans="2:51" s="12" customFormat="1">
      <c r="B1104" s="152"/>
      <c r="D1104" s="150" t="s">
        <v>226</v>
      </c>
      <c r="E1104" s="153" t="s">
        <v>19</v>
      </c>
      <c r="F1104" s="154" t="s">
        <v>12445</v>
      </c>
      <c r="H1104" s="155">
        <v>1.764</v>
      </c>
      <c r="I1104" s="156"/>
      <c r="L1104" s="152"/>
      <c r="M1104" s="157"/>
      <c r="T1104" s="158"/>
      <c r="AT1104" s="153" t="s">
        <v>226</v>
      </c>
      <c r="AU1104" s="153" t="s">
        <v>236</v>
      </c>
      <c r="AV1104" s="12" t="s">
        <v>79</v>
      </c>
      <c r="AW1104" s="12" t="s">
        <v>31</v>
      </c>
      <c r="AX1104" s="12" t="s">
        <v>69</v>
      </c>
      <c r="AY1104" s="153" t="s">
        <v>212</v>
      </c>
    </row>
    <row r="1105" spans="2:51" s="12" customFormat="1">
      <c r="B1105" s="152"/>
      <c r="D1105" s="150" t="s">
        <v>226</v>
      </c>
      <c r="E1105" s="153" t="s">
        <v>19</v>
      </c>
      <c r="F1105" s="154" t="s">
        <v>12446</v>
      </c>
      <c r="H1105" s="155">
        <v>3.6440000000000001</v>
      </c>
      <c r="I1105" s="156"/>
      <c r="L1105" s="152"/>
      <c r="M1105" s="157"/>
      <c r="T1105" s="158"/>
      <c r="AT1105" s="153" t="s">
        <v>226</v>
      </c>
      <c r="AU1105" s="153" t="s">
        <v>236</v>
      </c>
      <c r="AV1105" s="12" t="s">
        <v>79</v>
      </c>
      <c r="AW1105" s="12" t="s">
        <v>31</v>
      </c>
      <c r="AX1105" s="12" t="s">
        <v>69</v>
      </c>
      <c r="AY1105" s="153" t="s">
        <v>212</v>
      </c>
    </row>
    <row r="1106" spans="2:51" s="12" customFormat="1">
      <c r="B1106" s="152"/>
      <c r="D1106" s="150" t="s">
        <v>226</v>
      </c>
      <c r="E1106" s="153" t="s">
        <v>19</v>
      </c>
      <c r="F1106" s="154" t="s">
        <v>12447</v>
      </c>
      <c r="H1106" s="155">
        <v>14.564</v>
      </c>
      <c r="I1106" s="156"/>
      <c r="L1106" s="152"/>
      <c r="M1106" s="157"/>
      <c r="T1106" s="158"/>
      <c r="AT1106" s="153" t="s">
        <v>226</v>
      </c>
      <c r="AU1106" s="153" t="s">
        <v>236</v>
      </c>
      <c r="AV1106" s="12" t="s">
        <v>79</v>
      </c>
      <c r="AW1106" s="12" t="s">
        <v>31</v>
      </c>
      <c r="AX1106" s="12" t="s">
        <v>69</v>
      </c>
      <c r="AY1106" s="153" t="s">
        <v>212</v>
      </c>
    </row>
    <row r="1107" spans="2:51" s="12" customFormat="1">
      <c r="B1107" s="152"/>
      <c r="D1107" s="150" t="s">
        <v>226</v>
      </c>
      <c r="E1107" s="153" t="s">
        <v>19</v>
      </c>
      <c r="F1107" s="154" t="s">
        <v>12448</v>
      </c>
      <c r="H1107" s="155">
        <v>14.396000000000001</v>
      </c>
      <c r="I1107" s="156"/>
      <c r="L1107" s="152"/>
      <c r="M1107" s="157"/>
      <c r="T1107" s="158"/>
      <c r="AT1107" s="153" t="s">
        <v>226</v>
      </c>
      <c r="AU1107" s="153" t="s">
        <v>236</v>
      </c>
      <c r="AV1107" s="12" t="s">
        <v>79</v>
      </c>
      <c r="AW1107" s="12" t="s">
        <v>31</v>
      </c>
      <c r="AX1107" s="12" t="s">
        <v>69</v>
      </c>
      <c r="AY1107" s="153" t="s">
        <v>212</v>
      </c>
    </row>
    <row r="1108" spans="2:51" s="12" customFormat="1">
      <c r="B1108" s="152"/>
      <c r="D1108" s="150" t="s">
        <v>226</v>
      </c>
      <c r="E1108" s="153" t="s">
        <v>19</v>
      </c>
      <c r="F1108" s="154" t="s">
        <v>12449</v>
      </c>
      <c r="H1108" s="155">
        <v>13.85</v>
      </c>
      <c r="I1108" s="156"/>
      <c r="L1108" s="152"/>
      <c r="M1108" s="157"/>
      <c r="T1108" s="158"/>
      <c r="AT1108" s="153" t="s">
        <v>226</v>
      </c>
      <c r="AU1108" s="153" t="s">
        <v>236</v>
      </c>
      <c r="AV1108" s="12" t="s">
        <v>79</v>
      </c>
      <c r="AW1108" s="12" t="s">
        <v>31</v>
      </c>
      <c r="AX1108" s="12" t="s">
        <v>69</v>
      </c>
      <c r="AY1108" s="153" t="s">
        <v>212</v>
      </c>
    </row>
    <row r="1109" spans="2:51" s="12" customFormat="1">
      <c r="B1109" s="152"/>
      <c r="D1109" s="150" t="s">
        <v>226</v>
      </c>
      <c r="E1109" s="153" t="s">
        <v>19</v>
      </c>
      <c r="F1109" s="154" t="s">
        <v>12450</v>
      </c>
      <c r="H1109" s="155">
        <v>11.351000000000001</v>
      </c>
      <c r="I1109" s="156"/>
      <c r="L1109" s="152"/>
      <c r="M1109" s="157"/>
      <c r="T1109" s="158"/>
      <c r="AT1109" s="153" t="s">
        <v>226</v>
      </c>
      <c r="AU1109" s="153" t="s">
        <v>236</v>
      </c>
      <c r="AV1109" s="12" t="s">
        <v>79</v>
      </c>
      <c r="AW1109" s="12" t="s">
        <v>31</v>
      </c>
      <c r="AX1109" s="12" t="s">
        <v>69</v>
      </c>
      <c r="AY1109" s="153" t="s">
        <v>212</v>
      </c>
    </row>
    <row r="1110" spans="2:51" s="14" customFormat="1">
      <c r="B1110" s="170"/>
      <c r="D1110" s="150" t="s">
        <v>226</v>
      </c>
      <c r="E1110" s="171" t="s">
        <v>19</v>
      </c>
      <c r="F1110" s="172" t="s">
        <v>11883</v>
      </c>
      <c r="H1110" s="171" t="s">
        <v>19</v>
      </c>
      <c r="I1110" s="173"/>
      <c r="L1110" s="170"/>
      <c r="M1110" s="174"/>
      <c r="T1110" s="175"/>
      <c r="AT1110" s="171" t="s">
        <v>226</v>
      </c>
      <c r="AU1110" s="171" t="s">
        <v>236</v>
      </c>
      <c r="AV1110" s="14" t="s">
        <v>77</v>
      </c>
      <c r="AW1110" s="14" t="s">
        <v>31</v>
      </c>
      <c r="AX1110" s="14" t="s">
        <v>69</v>
      </c>
      <c r="AY1110" s="171" t="s">
        <v>212</v>
      </c>
    </row>
    <row r="1111" spans="2:51" s="12" customFormat="1">
      <c r="B1111" s="152"/>
      <c r="D1111" s="150" t="s">
        <v>226</v>
      </c>
      <c r="E1111" s="153" t="s">
        <v>19</v>
      </c>
      <c r="F1111" s="154" t="s">
        <v>12451</v>
      </c>
      <c r="H1111" s="155">
        <v>17.408999999999999</v>
      </c>
      <c r="I1111" s="156"/>
      <c r="L1111" s="152"/>
      <c r="M1111" s="157"/>
      <c r="T1111" s="158"/>
      <c r="AT1111" s="153" t="s">
        <v>226</v>
      </c>
      <c r="AU1111" s="153" t="s">
        <v>236</v>
      </c>
      <c r="AV1111" s="12" t="s">
        <v>79</v>
      </c>
      <c r="AW1111" s="12" t="s">
        <v>31</v>
      </c>
      <c r="AX1111" s="12" t="s">
        <v>69</v>
      </c>
      <c r="AY1111" s="153" t="s">
        <v>212</v>
      </c>
    </row>
    <row r="1112" spans="2:51" s="12" customFormat="1">
      <c r="B1112" s="152"/>
      <c r="D1112" s="150" t="s">
        <v>226</v>
      </c>
      <c r="E1112" s="153" t="s">
        <v>19</v>
      </c>
      <c r="F1112" s="154" t="s">
        <v>12445</v>
      </c>
      <c r="H1112" s="155">
        <v>1.764</v>
      </c>
      <c r="I1112" s="156"/>
      <c r="L1112" s="152"/>
      <c r="M1112" s="157"/>
      <c r="T1112" s="158"/>
      <c r="AT1112" s="153" t="s">
        <v>226</v>
      </c>
      <c r="AU1112" s="153" t="s">
        <v>236</v>
      </c>
      <c r="AV1112" s="12" t="s">
        <v>79</v>
      </c>
      <c r="AW1112" s="12" t="s">
        <v>31</v>
      </c>
      <c r="AX1112" s="12" t="s">
        <v>69</v>
      </c>
      <c r="AY1112" s="153" t="s">
        <v>212</v>
      </c>
    </row>
    <row r="1113" spans="2:51" s="12" customFormat="1">
      <c r="B1113" s="152"/>
      <c r="D1113" s="150" t="s">
        <v>226</v>
      </c>
      <c r="E1113" s="153" t="s">
        <v>19</v>
      </c>
      <c r="F1113" s="154" t="s">
        <v>12452</v>
      </c>
      <c r="H1113" s="155">
        <v>0.89300000000000002</v>
      </c>
      <c r="I1113" s="156"/>
      <c r="L1113" s="152"/>
      <c r="M1113" s="157"/>
      <c r="T1113" s="158"/>
      <c r="AT1113" s="153" t="s">
        <v>226</v>
      </c>
      <c r="AU1113" s="153" t="s">
        <v>236</v>
      </c>
      <c r="AV1113" s="12" t="s">
        <v>79</v>
      </c>
      <c r="AW1113" s="12" t="s">
        <v>31</v>
      </c>
      <c r="AX1113" s="12" t="s">
        <v>69</v>
      </c>
      <c r="AY1113" s="153" t="s">
        <v>212</v>
      </c>
    </row>
    <row r="1114" spans="2:51" s="12" customFormat="1">
      <c r="B1114" s="152"/>
      <c r="D1114" s="150" t="s">
        <v>226</v>
      </c>
      <c r="E1114" s="153" t="s">
        <v>19</v>
      </c>
      <c r="F1114" s="154" t="s">
        <v>12453</v>
      </c>
      <c r="H1114" s="155">
        <v>11.361000000000001</v>
      </c>
      <c r="I1114" s="156"/>
      <c r="L1114" s="152"/>
      <c r="M1114" s="157"/>
      <c r="T1114" s="158"/>
      <c r="AT1114" s="153" t="s">
        <v>226</v>
      </c>
      <c r="AU1114" s="153" t="s">
        <v>236</v>
      </c>
      <c r="AV1114" s="12" t="s">
        <v>79</v>
      </c>
      <c r="AW1114" s="12" t="s">
        <v>31</v>
      </c>
      <c r="AX1114" s="12" t="s">
        <v>69</v>
      </c>
      <c r="AY1114" s="153" t="s">
        <v>212</v>
      </c>
    </row>
    <row r="1115" spans="2:51" s="12" customFormat="1">
      <c r="B1115" s="152"/>
      <c r="D1115" s="150" t="s">
        <v>226</v>
      </c>
      <c r="E1115" s="153" t="s">
        <v>19</v>
      </c>
      <c r="F1115" s="154" t="s">
        <v>12454</v>
      </c>
      <c r="H1115" s="155">
        <v>13.314</v>
      </c>
      <c r="I1115" s="156"/>
      <c r="L1115" s="152"/>
      <c r="M1115" s="157"/>
      <c r="T1115" s="158"/>
      <c r="AT1115" s="153" t="s">
        <v>226</v>
      </c>
      <c r="AU1115" s="153" t="s">
        <v>236</v>
      </c>
      <c r="AV1115" s="12" t="s">
        <v>79</v>
      </c>
      <c r="AW1115" s="12" t="s">
        <v>31</v>
      </c>
      <c r="AX1115" s="12" t="s">
        <v>69</v>
      </c>
      <c r="AY1115" s="153" t="s">
        <v>212</v>
      </c>
    </row>
    <row r="1116" spans="2:51" s="12" customFormat="1">
      <c r="B1116" s="152"/>
      <c r="D1116" s="150" t="s">
        <v>226</v>
      </c>
      <c r="E1116" s="153" t="s">
        <v>19</v>
      </c>
      <c r="F1116" s="154" t="s">
        <v>12455</v>
      </c>
      <c r="H1116" s="155">
        <v>3.6859999999999999</v>
      </c>
      <c r="I1116" s="156"/>
      <c r="L1116" s="152"/>
      <c r="M1116" s="157"/>
      <c r="T1116" s="158"/>
      <c r="AT1116" s="153" t="s">
        <v>226</v>
      </c>
      <c r="AU1116" s="153" t="s">
        <v>236</v>
      </c>
      <c r="AV1116" s="12" t="s">
        <v>79</v>
      </c>
      <c r="AW1116" s="12" t="s">
        <v>31</v>
      </c>
      <c r="AX1116" s="12" t="s">
        <v>69</v>
      </c>
      <c r="AY1116" s="153" t="s">
        <v>212</v>
      </c>
    </row>
    <row r="1117" spans="2:51" s="12" customFormat="1">
      <c r="B1117" s="152"/>
      <c r="D1117" s="150" t="s">
        <v>226</v>
      </c>
      <c r="E1117" s="153" t="s">
        <v>19</v>
      </c>
      <c r="F1117" s="154" t="s">
        <v>12456</v>
      </c>
      <c r="H1117" s="155">
        <v>4.851</v>
      </c>
      <c r="I1117" s="156"/>
      <c r="L1117" s="152"/>
      <c r="M1117" s="157"/>
      <c r="T1117" s="158"/>
      <c r="AT1117" s="153" t="s">
        <v>226</v>
      </c>
      <c r="AU1117" s="153" t="s">
        <v>236</v>
      </c>
      <c r="AV1117" s="12" t="s">
        <v>79</v>
      </c>
      <c r="AW1117" s="12" t="s">
        <v>31</v>
      </c>
      <c r="AX1117" s="12" t="s">
        <v>69</v>
      </c>
      <c r="AY1117" s="153" t="s">
        <v>212</v>
      </c>
    </row>
    <row r="1118" spans="2:51" s="12" customFormat="1">
      <c r="B1118" s="152"/>
      <c r="D1118" s="150" t="s">
        <v>226</v>
      </c>
      <c r="E1118" s="153" t="s">
        <v>19</v>
      </c>
      <c r="F1118" s="154" t="s">
        <v>12457</v>
      </c>
      <c r="H1118" s="155">
        <v>10.983000000000001</v>
      </c>
      <c r="I1118" s="156"/>
      <c r="L1118" s="152"/>
      <c r="M1118" s="157"/>
      <c r="T1118" s="158"/>
      <c r="AT1118" s="153" t="s">
        <v>226</v>
      </c>
      <c r="AU1118" s="153" t="s">
        <v>236</v>
      </c>
      <c r="AV1118" s="12" t="s">
        <v>79</v>
      </c>
      <c r="AW1118" s="12" t="s">
        <v>31</v>
      </c>
      <c r="AX1118" s="12" t="s">
        <v>69</v>
      </c>
      <c r="AY1118" s="153" t="s">
        <v>212</v>
      </c>
    </row>
    <row r="1119" spans="2:51" s="14" customFormat="1">
      <c r="B1119" s="170"/>
      <c r="D1119" s="150" t="s">
        <v>226</v>
      </c>
      <c r="E1119" s="171" t="s">
        <v>19</v>
      </c>
      <c r="F1119" s="172" t="s">
        <v>11886</v>
      </c>
      <c r="H1119" s="171" t="s">
        <v>19</v>
      </c>
      <c r="I1119" s="173"/>
      <c r="L1119" s="170"/>
      <c r="M1119" s="174"/>
      <c r="T1119" s="175"/>
      <c r="AT1119" s="171" t="s">
        <v>226</v>
      </c>
      <c r="AU1119" s="171" t="s">
        <v>236</v>
      </c>
      <c r="AV1119" s="14" t="s">
        <v>77</v>
      </c>
      <c r="AW1119" s="14" t="s">
        <v>31</v>
      </c>
      <c r="AX1119" s="14" t="s">
        <v>69</v>
      </c>
      <c r="AY1119" s="171" t="s">
        <v>212</v>
      </c>
    </row>
    <row r="1120" spans="2:51" s="12" customFormat="1">
      <c r="B1120" s="152"/>
      <c r="D1120" s="150" t="s">
        <v>226</v>
      </c>
      <c r="E1120" s="153" t="s">
        <v>19</v>
      </c>
      <c r="F1120" s="154" t="s">
        <v>12458</v>
      </c>
      <c r="H1120" s="155">
        <v>5.8070000000000004</v>
      </c>
      <c r="I1120" s="156"/>
      <c r="L1120" s="152"/>
      <c r="M1120" s="157"/>
      <c r="T1120" s="158"/>
      <c r="AT1120" s="153" t="s">
        <v>226</v>
      </c>
      <c r="AU1120" s="153" t="s">
        <v>236</v>
      </c>
      <c r="AV1120" s="12" t="s">
        <v>79</v>
      </c>
      <c r="AW1120" s="12" t="s">
        <v>31</v>
      </c>
      <c r="AX1120" s="12" t="s">
        <v>69</v>
      </c>
      <c r="AY1120" s="153" t="s">
        <v>212</v>
      </c>
    </row>
    <row r="1121" spans="2:65" s="12" customFormat="1">
      <c r="B1121" s="152"/>
      <c r="D1121" s="150" t="s">
        <v>226</v>
      </c>
      <c r="E1121" s="153" t="s">
        <v>19</v>
      </c>
      <c r="F1121" s="154" t="s">
        <v>12459</v>
      </c>
      <c r="H1121" s="155">
        <v>5.2919999999999998</v>
      </c>
      <c r="I1121" s="156"/>
      <c r="L1121" s="152"/>
      <c r="M1121" s="157"/>
      <c r="T1121" s="158"/>
      <c r="AT1121" s="153" t="s">
        <v>226</v>
      </c>
      <c r="AU1121" s="153" t="s">
        <v>236</v>
      </c>
      <c r="AV1121" s="12" t="s">
        <v>79</v>
      </c>
      <c r="AW1121" s="12" t="s">
        <v>31</v>
      </c>
      <c r="AX1121" s="12" t="s">
        <v>69</v>
      </c>
      <c r="AY1121" s="153" t="s">
        <v>212</v>
      </c>
    </row>
    <row r="1122" spans="2:65" s="12" customFormat="1">
      <c r="B1122" s="152"/>
      <c r="D1122" s="150" t="s">
        <v>226</v>
      </c>
      <c r="E1122" s="153" t="s">
        <v>19</v>
      </c>
      <c r="F1122" s="154" t="s">
        <v>12460</v>
      </c>
      <c r="H1122" s="155">
        <v>8.1270000000000007</v>
      </c>
      <c r="I1122" s="156"/>
      <c r="L1122" s="152"/>
      <c r="M1122" s="157"/>
      <c r="T1122" s="158"/>
      <c r="AT1122" s="153" t="s">
        <v>226</v>
      </c>
      <c r="AU1122" s="153" t="s">
        <v>236</v>
      </c>
      <c r="AV1122" s="12" t="s">
        <v>79</v>
      </c>
      <c r="AW1122" s="12" t="s">
        <v>31</v>
      </c>
      <c r="AX1122" s="12" t="s">
        <v>69</v>
      </c>
      <c r="AY1122" s="153" t="s">
        <v>212</v>
      </c>
    </row>
    <row r="1123" spans="2:65" s="12" customFormat="1">
      <c r="B1123" s="152"/>
      <c r="D1123" s="150" t="s">
        <v>226</v>
      </c>
      <c r="E1123" s="153" t="s">
        <v>19</v>
      </c>
      <c r="F1123" s="154" t="s">
        <v>12461</v>
      </c>
      <c r="H1123" s="155">
        <v>7.4969999999999999</v>
      </c>
      <c r="I1123" s="156"/>
      <c r="L1123" s="152"/>
      <c r="M1123" s="157"/>
      <c r="T1123" s="158"/>
      <c r="AT1123" s="153" t="s">
        <v>226</v>
      </c>
      <c r="AU1123" s="153" t="s">
        <v>236</v>
      </c>
      <c r="AV1123" s="12" t="s">
        <v>79</v>
      </c>
      <c r="AW1123" s="12" t="s">
        <v>31</v>
      </c>
      <c r="AX1123" s="12" t="s">
        <v>69</v>
      </c>
      <c r="AY1123" s="153" t="s">
        <v>212</v>
      </c>
    </row>
    <row r="1124" spans="2:65" s="12" customFormat="1">
      <c r="B1124" s="152"/>
      <c r="D1124" s="150" t="s">
        <v>226</v>
      </c>
      <c r="E1124" s="153" t="s">
        <v>19</v>
      </c>
      <c r="F1124" s="154" t="s">
        <v>12462</v>
      </c>
      <c r="H1124" s="155">
        <v>11.792</v>
      </c>
      <c r="I1124" s="156"/>
      <c r="L1124" s="152"/>
      <c r="M1124" s="157"/>
      <c r="T1124" s="158"/>
      <c r="AT1124" s="153" t="s">
        <v>226</v>
      </c>
      <c r="AU1124" s="153" t="s">
        <v>236</v>
      </c>
      <c r="AV1124" s="12" t="s">
        <v>79</v>
      </c>
      <c r="AW1124" s="12" t="s">
        <v>31</v>
      </c>
      <c r="AX1124" s="12" t="s">
        <v>69</v>
      </c>
      <c r="AY1124" s="153" t="s">
        <v>212</v>
      </c>
    </row>
    <row r="1125" spans="2:65" s="12" customFormat="1">
      <c r="B1125" s="152"/>
      <c r="D1125" s="150" t="s">
        <v>226</v>
      </c>
      <c r="E1125" s="153" t="s">
        <v>19</v>
      </c>
      <c r="F1125" s="154" t="s">
        <v>12463</v>
      </c>
      <c r="H1125" s="155">
        <v>12.191000000000001</v>
      </c>
      <c r="I1125" s="156"/>
      <c r="L1125" s="152"/>
      <c r="M1125" s="157"/>
      <c r="T1125" s="158"/>
      <c r="AT1125" s="153" t="s">
        <v>226</v>
      </c>
      <c r="AU1125" s="153" t="s">
        <v>236</v>
      </c>
      <c r="AV1125" s="12" t="s">
        <v>79</v>
      </c>
      <c r="AW1125" s="12" t="s">
        <v>31</v>
      </c>
      <c r="AX1125" s="12" t="s">
        <v>69</v>
      </c>
      <c r="AY1125" s="153" t="s">
        <v>212</v>
      </c>
    </row>
    <row r="1126" spans="2:65" s="12" customFormat="1">
      <c r="B1126" s="152"/>
      <c r="D1126" s="150" t="s">
        <v>226</v>
      </c>
      <c r="E1126" s="153" t="s">
        <v>19</v>
      </c>
      <c r="F1126" s="154" t="s">
        <v>12456</v>
      </c>
      <c r="H1126" s="155">
        <v>4.851</v>
      </c>
      <c r="I1126" s="156"/>
      <c r="L1126" s="152"/>
      <c r="M1126" s="157"/>
      <c r="T1126" s="158"/>
      <c r="AT1126" s="153" t="s">
        <v>226</v>
      </c>
      <c r="AU1126" s="153" t="s">
        <v>236</v>
      </c>
      <c r="AV1126" s="12" t="s">
        <v>79</v>
      </c>
      <c r="AW1126" s="12" t="s">
        <v>31</v>
      </c>
      <c r="AX1126" s="12" t="s">
        <v>69</v>
      </c>
      <c r="AY1126" s="153" t="s">
        <v>212</v>
      </c>
    </row>
    <row r="1127" spans="2:65" s="14" customFormat="1">
      <c r="B1127" s="170"/>
      <c r="D1127" s="150" t="s">
        <v>226</v>
      </c>
      <c r="E1127" s="171" t="s">
        <v>19</v>
      </c>
      <c r="F1127" s="172" t="s">
        <v>11889</v>
      </c>
      <c r="H1127" s="171" t="s">
        <v>19</v>
      </c>
      <c r="I1127" s="173"/>
      <c r="L1127" s="170"/>
      <c r="M1127" s="174"/>
      <c r="T1127" s="175"/>
      <c r="AT1127" s="171" t="s">
        <v>226</v>
      </c>
      <c r="AU1127" s="171" t="s">
        <v>236</v>
      </c>
      <c r="AV1127" s="14" t="s">
        <v>77</v>
      </c>
      <c r="AW1127" s="14" t="s">
        <v>31</v>
      </c>
      <c r="AX1127" s="14" t="s">
        <v>69</v>
      </c>
      <c r="AY1127" s="171" t="s">
        <v>212</v>
      </c>
    </row>
    <row r="1128" spans="2:65" s="12" customFormat="1">
      <c r="B1128" s="152"/>
      <c r="D1128" s="150" t="s">
        <v>226</v>
      </c>
      <c r="E1128" s="153" t="s">
        <v>19</v>
      </c>
      <c r="F1128" s="154" t="s">
        <v>12464</v>
      </c>
      <c r="H1128" s="155">
        <v>1.218</v>
      </c>
      <c r="I1128" s="156"/>
      <c r="L1128" s="152"/>
      <c r="M1128" s="157"/>
      <c r="T1128" s="158"/>
      <c r="AT1128" s="153" t="s">
        <v>226</v>
      </c>
      <c r="AU1128" s="153" t="s">
        <v>236</v>
      </c>
      <c r="AV1128" s="12" t="s">
        <v>79</v>
      </c>
      <c r="AW1128" s="12" t="s">
        <v>31</v>
      </c>
      <c r="AX1128" s="12" t="s">
        <v>69</v>
      </c>
      <c r="AY1128" s="153" t="s">
        <v>212</v>
      </c>
    </row>
    <row r="1129" spans="2:65" s="12" customFormat="1">
      <c r="B1129" s="152"/>
      <c r="D1129" s="150" t="s">
        <v>226</v>
      </c>
      <c r="E1129" s="153" t="s">
        <v>19</v>
      </c>
      <c r="F1129" s="154" t="s">
        <v>12465</v>
      </c>
      <c r="H1129" s="155">
        <v>2.9089999999999998</v>
      </c>
      <c r="I1129" s="156"/>
      <c r="L1129" s="152"/>
      <c r="M1129" s="157"/>
      <c r="T1129" s="158"/>
      <c r="AT1129" s="153" t="s">
        <v>226</v>
      </c>
      <c r="AU1129" s="153" t="s">
        <v>236</v>
      </c>
      <c r="AV1129" s="12" t="s">
        <v>79</v>
      </c>
      <c r="AW1129" s="12" t="s">
        <v>31</v>
      </c>
      <c r="AX1129" s="12" t="s">
        <v>69</v>
      </c>
      <c r="AY1129" s="153" t="s">
        <v>212</v>
      </c>
    </row>
    <row r="1130" spans="2:65" s="12" customFormat="1">
      <c r="B1130" s="152"/>
      <c r="D1130" s="150" t="s">
        <v>226</v>
      </c>
      <c r="E1130" s="153" t="s">
        <v>19</v>
      </c>
      <c r="F1130" s="154" t="s">
        <v>12466</v>
      </c>
      <c r="H1130" s="155">
        <v>0.58799999999999997</v>
      </c>
      <c r="I1130" s="156"/>
      <c r="L1130" s="152"/>
      <c r="M1130" s="157"/>
      <c r="T1130" s="158"/>
      <c r="AT1130" s="153" t="s">
        <v>226</v>
      </c>
      <c r="AU1130" s="153" t="s">
        <v>236</v>
      </c>
      <c r="AV1130" s="12" t="s">
        <v>79</v>
      </c>
      <c r="AW1130" s="12" t="s">
        <v>31</v>
      </c>
      <c r="AX1130" s="12" t="s">
        <v>69</v>
      </c>
      <c r="AY1130" s="153" t="s">
        <v>212</v>
      </c>
    </row>
    <row r="1131" spans="2:65" s="12" customFormat="1">
      <c r="B1131" s="152"/>
      <c r="D1131" s="150" t="s">
        <v>226</v>
      </c>
      <c r="E1131" s="153" t="s">
        <v>19</v>
      </c>
      <c r="F1131" s="154" t="s">
        <v>12467</v>
      </c>
      <c r="H1131" s="155">
        <v>1.47</v>
      </c>
      <c r="I1131" s="156"/>
      <c r="L1131" s="152"/>
      <c r="M1131" s="157"/>
      <c r="T1131" s="158"/>
      <c r="AT1131" s="153" t="s">
        <v>226</v>
      </c>
      <c r="AU1131" s="153" t="s">
        <v>236</v>
      </c>
      <c r="AV1131" s="12" t="s">
        <v>79</v>
      </c>
      <c r="AW1131" s="12" t="s">
        <v>31</v>
      </c>
      <c r="AX1131" s="12" t="s">
        <v>69</v>
      </c>
      <c r="AY1131" s="153" t="s">
        <v>212</v>
      </c>
    </row>
    <row r="1132" spans="2:65" s="12" customFormat="1">
      <c r="B1132" s="152"/>
      <c r="D1132" s="150" t="s">
        <v>226</v>
      </c>
      <c r="E1132" s="153" t="s">
        <v>19</v>
      </c>
      <c r="F1132" s="154" t="s">
        <v>12468</v>
      </c>
      <c r="H1132" s="155">
        <v>2.573</v>
      </c>
      <c r="I1132" s="156"/>
      <c r="L1132" s="152"/>
      <c r="M1132" s="157"/>
      <c r="T1132" s="158"/>
      <c r="AT1132" s="153" t="s">
        <v>226</v>
      </c>
      <c r="AU1132" s="153" t="s">
        <v>236</v>
      </c>
      <c r="AV1132" s="12" t="s">
        <v>79</v>
      </c>
      <c r="AW1132" s="12" t="s">
        <v>31</v>
      </c>
      <c r="AX1132" s="12" t="s">
        <v>69</v>
      </c>
      <c r="AY1132" s="153" t="s">
        <v>212</v>
      </c>
    </row>
    <row r="1133" spans="2:65" s="12" customFormat="1">
      <c r="B1133" s="152"/>
      <c r="D1133" s="150" t="s">
        <v>226</v>
      </c>
      <c r="E1133" s="153" t="s">
        <v>19</v>
      </c>
      <c r="F1133" s="154" t="s">
        <v>12469</v>
      </c>
      <c r="H1133" s="155">
        <v>19.614000000000001</v>
      </c>
      <c r="I1133" s="156"/>
      <c r="L1133" s="152"/>
      <c r="M1133" s="157"/>
      <c r="T1133" s="158"/>
      <c r="AT1133" s="153" t="s">
        <v>226</v>
      </c>
      <c r="AU1133" s="153" t="s">
        <v>236</v>
      </c>
      <c r="AV1133" s="12" t="s">
        <v>79</v>
      </c>
      <c r="AW1133" s="12" t="s">
        <v>31</v>
      </c>
      <c r="AX1133" s="12" t="s">
        <v>69</v>
      </c>
      <c r="AY1133" s="153" t="s">
        <v>212</v>
      </c>
    </row>
    <row r="1134" spans="2:65" s="13" customFormat="1">
      <c r="B1134" s="159"/>
      <c r="D1134" s="150" t="s">
        <v>226</v>
      </c>
      <c r="E1134" s="160" t="s">
        <v>19</v>
      </c>
      <c r="F1134" s="161" t="s">
        <v>228</v>
      </c>
      <c r="H1134" s="162">
        <v>511.73</v>
      </c>
      <c r="I1134" s="163"/>
      <c r="L1134" s="159"/>
      <c r="M1134" s="164"/>
      <c r="T1134" s="165"/>
      <c r="AT1134" s="160" t="s">
        <v>226</v>
      </c>
      <c r="AU1134" s="160" t="s">
        <v>236</v>
      </c>
      <c r="AV1134" s="13" t="s">
        <v>229</v>
      </c>
      <c r="AW1134" s="13" t="s">
        <v>31</v>
      </c>
      <c r="AX1134" s="13" t="s">
        <v>77</v>
      </c>
      <c r="AY1134" s="160" t="s">
        <v>212</v>
      </c>
    </row>
    <row r="1135" spans="2:65" s="1" customFormat="1" ht="24.2" customHeight="1">
      <c r="B1135" s="34"/>
      <c r="C1135" s="133" t="s">
        <v>1065</v>
      </c>
      <c r="D1135" s="166" t="s">
        <v>215</v>
      </c>
      <c r="E1135" s="134" t="s">
        <v>12470</v>
      </c>
      <c r="F1135" s="135" t="s">
        <v>12471</v>
      </c>
      <c r="G1135" s="136" t="s">
        <v>536</v>
      </c>
      <c r="H1135" s="137">
        <v>906.53700000000003</v>
      </c>
      <c r="I1135" s="138"/>
      <c r="J1135" s="139">
        <f>ROUND(I1135*H1135,2)</f>
        <v>0</v>
      </c>
      <c r="K1135" s="135" t="s">
        <v>5488</v>
      </c>
      <c r="L1135" s="34"/>
      <c r="M1135" s="140" t="s">
        <v>19</v>
      </c>
      <c r="N1135" s="141" t="s">
        <v>40</v>
      </c>
      <c r="P1135" s="142">
        <f>O1135*H1135</f>
        <v>0</v>
      </c>
      <c r="Q1135" s="142">
        <v>1.6100000000000001E-3</v>
      </c>
      <c r="R1135" s="142">
        <f>Q1135*H1135</f>
        <v>1.4595245700000001</v>
      </c>
      <c r="S1135" s="142">
        <v>0</v>
      </c>
      <c r="T1135" s="143">
        <f>S1135*H1135</f>
        <v>0</v>
      </c>
      <c r="AR1135" s="144" t="s">
        <v>316</v>
      </c>
      <c r="AT1135" s="144" t="s">
        <v>215</v>
      </c>
      <c r="AU1135" s="144" t="s">
        <v>236</v>
      </c>
      <c r="AY1135" s="19" t="s">
        <v>212</v>
      </c>
      <c r="BE1135" s="145">
        <f>IF(N1135="základní",J1135,0)</f>
        <v>0</v>
      </c>
      <c r="BF1135" s="145">
        <f>IF(N1135="snížená",J1135,0)</f>
        <v>0</v>
      </c>
      <c r="BG1135" s="145">
        <f>IF(N1135="zákl. přenesená",J1135,0)</f>
        <v>0</v>
      </c>
      <c r="BH1135" s="145">
        <f>IF(N1135="sníž. přenesená",J1135,0)</f>
        <v>0</v>
      </c>
      <c r="BI1135" s="145">
        <f>IF(N1135="nulová",J1135,0)</f>
        <v>0</v>
      </c>
      <c r="BJ1135" s="19" t="s">
        <v>77</v>
      </c>
      <c r="BK1135" s="145">
        <f>ROUND(I1135*H1135,2)</f>
        <v>0</v>
      </c>
      <c r="BL1135" s="19" t="s">
        <v>316</v>
      </c>
      <c r="BM1135" s="144" t="s">
        <v>12472</v>
      </c>
    </row>
    <row r="1136" spans="2:65" s="14" customFormat="1" ht="22.5">
      <c r="B1136" s="170"/>
      <c r="D1136" s="150" t="s">
        <v>226</v>
      </c>
      <c r="E1136" s="171" t="s">
        <v>19</v>
      </c>
      <c r="F1136" s="172" t="s">
        <v>12473</v>
      </c>
      <c r="H1136" s="171" t="s">
        <v>19</v>
      </c>
      <c r="I1136" s="173"/>
      <c r="L1136" s="170"/>
      <c r="M1136" s="174"/>
      <c r="T1136" s="175"/>
      <c r="AT1136" s="171" t="s">
        <v>226</v>
      </c>
      <c r="AU1136" s="171" t="s">
        <v>236</v>
      </c>
      <c r="AV1136" s="14" t="s">
        <v>77</v>
      </c>
      <c r="AW1136" s="14" t="s">
        <v>31</v>
      </c>
      <c r="AX1136" s="14" t="s">
        <v>69</v>
      </c>
      <c r="AY1136" s="171" t="s">
        <v>212</v>
      </c>
    </row>
    <row r="1137" spans="2:51" s="14" customFormat="1">
      <c r="B1137" s="170"/>
      <c r="D1137" s="150" t="s">
        <v>226</v>
      </c>
      <c r="E1137" s="171" t="s">
        <v>19</v>
      </c>
      <c r="F1137" s="172" t="s">
        <v>11860</v>
      </c>
      <c r="H1137" s="171" t="s">
        <v>19</v>
      </c>
      <c r="I1137" s="173"/>
      <c r="L1137" s="170"/>
      <c r="M1137" s="174"/>
      <c r="T1137" s="175"/>
      <c r="AT1137" s="171" t="s">
        <v>226</v>
      </c>
      <c r="AU1137" s="171" t="s">
        <v>236</v>
      </c>
      <c r="AV1137" s="14" t="s">
        <v>77</v>
      </c>
      <c r="AW1137" s="14" t="s">
        <v>31</v>
      </c>
      <c r="AX1137" s="14" t="s">
        <v>69</v>
      </c>
      <c r="AY1137" s="171" t="s">
        <v>212</v>
      </c>
    </row>
    <row r="1138" spans="2:51" s="14" customFormat="1">
      <c r="B1138" s="170"/>
      <c r="D1138" s="150" t="s">
        <v>226</v>
      </c>
      <c r="E1138" s="171" t="s">
        <v>19</v>
      </c>
      <c r="F1138" s="172" t="s">
        <v>11861</v>
      </c>
      <c r="H1138" s="171" t="s">
        <v>19</v>
      </c>
      <c r="I1138" s="173"/>
      <c r="L1138" s="170"/>
      <c r="M1138" s="174"/>
      <c r="T1138" s="175"/>
      <c r="AT1138" s="171" t="s">
        <v>226</v>
      </c>
      <c r="AU1138" s="171" t="s">
        <v>236</v>
      </c>
      <c r="AV1138" s="14" t="s">
        <v>77</v>
      </c>
      <c r="AW1138" s="14" t="s">
        <v>31</v>
      </c>
      <c r="AX1138" s="14" t="s">
        <v>69</v>
      </c>
      <c r="AY1138" s="171" t="s">
        <v>212</v>
      </c>
    </row>
    <row r="1139" spans="2:51" s="12" customFormat="1">
      <c r="B1139" s="152"/>
      <c r="D1139" s="150" t="s">
        <v>226</v>
      </c>
      <c r="E1139" s="153" t="s">
        <v>19</v>
      </c>
      <c r="F1139" s="154" t="s">
        <v>12474</v>
      </c>
      <c r="H1139" s="155">
        <v>1.575</v>
      </c>
      <c r="I1139" s="156"/>
      <c r="L1139" s="152"/>
      <c r="M1139" s="157"/>
      <c r="T1139" s="158"/>
      <c r="AT1139" s="153" t="s">
        <v>226</v>
      </c>
      <c r="AU1139" s="153" t="s">
        <v>236</v>
      </c>
      <c r="AV1139" s="12" t="s">
        <v>79</v>
      </c>
      <c r="AW1139" s="12" t="s">
        <v>31</v>
      </c>
      <c r="AX1139" s="12" t="s">
        <v>69</v>
      </c>
      <c r="AY1139" s="153" t="s">
        <v>212</v>
      </c>
    </row>
    <row r="1140" spans="2:51" s="12" customFormat="1">
      <c r="B1140" s="152"/>
      <c r="D1140" s="150" t="s">
        <v>226</v>
      </c>
      <c r="E1140" s="153" t="s">
        <v>19</v>
      </c>
      <c r="F1140" s="154" t="s">
        <v>12475</v>
      </c>
      <c r="H1140" s="155">
        <v>0.47299999999999998</v>
      </c>
      <c r="I1140" s="156"/>
      <c r="L1140" s="152"/>
      <c r="M1140" s="157"/>
      <c r="T1140" s="158"/>
      <c r="AT1140" s="153" t="s">
        <v>226</v>
      </c>
      <c r="AU1140" s="153" t="s">
        <v>236</v>
      </c>
      <c r="AV1140" s="12" t="s">
        <v>79</v>
      </c>
      <c r="AW1140" s="12" t="s">
        <v>31</v>
      </c>
      <c r="AX1140" s="12" t="s">
        <v>69</v>
      </c>
      <c r="AY1140" s="153" t="s">
        <v>212</v>
      </c>
    </row>
    <row r="1141" spans="2:51" s="12" customFormat="1">
      <c r="B1141" s="152"/>
      <c r="D1141" s="150" t="s">
        <v>226</v>
      </c>
      <c r="E1141" s="153" t="s">
        <v>19</v>
      </c>
      <c r="F1141" s="154" t="s">
        <v>12476</v>
      </c>
      <c r="H1141" s="155">
        <v>0.76700000000000002</v>
      </c>
      <c r="I1141" s="156"/>
      <c r="L1141" s="152"/>
      <c r="M1141" s="157"/>
      <c r="T1141" s="158"/>
      <c r="AT1141" s="153" t="s">
        <v>226</v>
      </c>
      <c r="AU1141" s="153" t="s">
        <v>236</v>
      </c>
      <c r="AV1141" s="12" t="s">
        <v>79</v>
      </c>
      <c r="AW1141" s="12" t="s">
        <v>31</v>
      </c>
      <c r="AX1141" s="12" t="s">
        <v>69</v>
      </c>
      <c r="AY1141" s="153" t="s">
        <v>212</v>
      </c>
    </row>
    <row r="1142" spans="2:51" s="12" customFormat="1">
      <c r="B1142" s="152"/>
      <c r="D1142" s="150" t="s">
        <v>226</v>
      </c>
      <c r="E1142" s="153" t="s">
        <v>19</v>
      </c>
      <c r="F1142" s="154" t="s">
        <v>12477</v>
      </c>
      <c r="H1142" s="155">
        <v>23.111000000000001</v>
      </c>
      <c r="I1142" s="156"/>
      <c r="L1142" s="152"/>
      <c r="M1142" s="157"/>
      <c r="T1142" s="158"/>
      <c r="AT1142" s="153" t="s">
        <v>226</v>
      </c>
      <c r="AU1142" s="153" t="s">
        <v>236</v>
      </c>
      <c r="AV1142" s="12" t="s">
        <v>79</v>
      </c>
      <c r="AW1142" s="12" t="s">
        <v>31</v>
      </c>
      <c r="AX1142" s="12" t="s">
        <v>69</v>
      </c>
      <c r="AY1142" s="153" t="s">
        <v>212</v>
      </c>
    </row>
    <row r="1143" spans="2:51" s="12" customFormat="1">
      <c r="B1143" s="152"/>
      <c r="D1143" s="150" t="s">
        <v>226</v>
      </c>
      <c r="E1143" s="153" t="s">
        <v>19</v>
      </c>
      <c r="F1143" s="154" t="s">
        <v>12478</v>
      </c>
      <c r="H1143" s="155">
        <v>2.7829999999999999</v>
      </c>
      <c r="I1143" s="156"/>
      <c r="L1143" s="152"/>
      <c r="M1143" s="157"/>
      <c r="T1143" s="158"/>
      <c r="AT1143" s="153" t="s">
        <v>226</v>
      </c>
      <c r="AU1143" s="153" t="s">
        <v>236</v>
      </c>
      <c r="AV1143" s="12" t="s">
        <v>79</v>
      </c>
      <c r="AW1143" s="12" t="s">
        <v>31</v>
      </c>
      <c r="AX1143" s="12" t="s">
        <v>69</v>
      </c>
      <c r="AY1143" s="153" t="s">
        <v>212</v>
      </c>
    </row>
    <row r="1144" spans="2:51" s="12" customFormat="1">
      <c r="B1144" s="152"/>
      <c r="D1144" s="150" t="s">
        <v>226</v>
      </c>
      <c r="E1144" s="153" t="s">
        <v>19</v>
      </c>
      <c r="F1144" s="154" t="s">
        <v>12479</v>
      </c>
      <c r="H1144" s="155">
        <v>5.5970000000000004</v>
      </c>
      <c r="I1144" s="156"/>
      <c r="L1144" s="152"/>
      <c r="M1144" s="157"/>
      <c r="T1144" s="158"/>
      <c r="AT1144" s="153" t="s">
        <v>226</v>
      </c>
      <c r="AU1144" s="153" t="s">
        <v>236</v>
      </c>
      <c r="AV1144" s="12" t="s">
        <v>79</v>
      </c>
      <c r="AW1144" s="12" t="s">
        <v>31</v>
      </c>
      <c r="AX1144" s="12" t="s">
        <v>69</v>
      </c>
      <c r="AY1144" s="153" t="s">
        <v>212</v>
      </c>
    </row>
    <row r="1145" spans="2:51" s="12" customFormat="1">
      <c r="B1145" s="152"/>
      <c r="D1145" s="150" t="s">
        <v>226</v>
      </c>
      <c r="E1145" s="153" t="s">
        <v>19</v>
      </c>
      <c r="F1145" s="154" t="s">
        <v>12480</v>
      </c>
      <c r="H1145" s="155">
        <v>32.487000000000002</v>
      </c>
      <c r="I1145" s="156"/>
      <c r="L1145" s="152"/>
      <c r="M1145" s="157"/>
      <c r="T1145" s="158"/>
      <c r="AT1145" s="153" t="s">
        <v>226</v>
      </c>
      <c r="AU1145" s="153" t="s">
        <v>236</v>
      </c>
      <c r="AV1145" s="12" t="s">
        <v>79</v>
      </c>
      <c r="AW1145" s="12" t="s">
        <v>31</v>
      </c>
      <c r="AX1145" s="12" t="s">
        <v>69</v>
      </c>
      <c r="AY1145" s="153" t="s">
        <v>212</v>
      </c>
    </row>
    <row r="1146" spans="2:51" s="12" customFormat="1">
      <c r="B1146" s="152"/>
      <c r="D1146" s="150" t="s">
        <v>226</v>
      </c>
      <c r="E1146" s="153" t="s">
        <v>19</v>
      </c>
      <c r="F1146" s="154" t="s">
        <v>12481</v>
      </c>
      <c r="H1146" s="155">
        <v>56.332999999999998</v>
      </c>
      <c r="I1146" s="156"/>
      <c r="L1146" s="152"/>
      <c r="M1146" s="157"/>
      <c r="T1146" s="158"/>
      <c r="AT1146" s="153" t="s">
        <v>226</v>
      </c>
      <c r="AU1146" s="153" t="s">
        <v>236</v>
      </c>
      <c r="AV1146" s="12" t="s">
        <v>79</v>
      </c>
      <c r="AW1146" s="12" t="s">
        <v>31</v>
      </c>
      <c r="AX1146" s="12" t="s">
        <v>69</v>
      </c>
      <c r="AY1146" s="153" t="s">
        <v>212</v>
      </c>
    </row>
    <row r="1147" spans="2:51" s="12" customFormat="1">
      <c r="B1147" s="152"/>
      <c r="D1147" s="150" t="s">
        <v>226</v>
      </c>
      <c r="E1147" s="153" t="s">
        <v>19</v>
      </c>
      <c r="F1147" s="154" t="s">
        <v>12482</v>
      </c>
      <c r="H1147" s="155">
        <v>1.754</v>
      </c>
      <c r="I1147" s="156"/>
      <c r="L1147" s="152"/>
      <c r="M1147" s="157"/>
      <c r="T1147" s="158"/>
      <c r="AT1147" s="153" t="s">
        <v>226</v>
      </c>
      <c r="AU1147" s="153" t="s">
        <v>236</v>
      </c>
      <c r="AV1147" s="12" t="s">
        <v>79</v>
      </c>
      <c r="AW1147" s="12" t="s">
        <v>31</v>
      </c>
      <c r="AX1147" s="12" t="s">
        <v>69</v>
      </c>
      <c r="AY1147" s="153" t="s">
        <v>212</v>
      </c>
    </row>
    <row r="1148" spans="2:51" s="12" customFormat="1">
      <c r="B1148" s="152"/>
      <c r="D1148" s="150" t="s">
        <v>226</v>
      </c>
      <c r="E1148" s="153" t="s">
        <v>19</v>
      </c>
      <c r="F1148" s="154" t="s">
        <v>12483</v>
      </c>
      <c r="H1148" s="155">
        <v>2.2160000000000002</v>
      </c>
      <c r="I1148" s="156"/>
      <c r="L1148" s="152"/>
      <c r="M1148" s="157"/>
      <c r="T1148" s="158"/>
      <c r="AT1148" s="153" t="s">
        <v>226</v>
      </c>
      <c r="AU1148" s="153" t="s">
        <v>236</v>
      </c>
      <c r="AV1148" s="12" t="s">
        <v>79</v>
      </c>
      <c r="AW1148" s="12" t="s">
        <v>31</v>
      </c>
      <c r="AX1148" s="12" t="s">
        <v>69</v>
      </c>
      <c r="AY1148" s="153" t="s">
        <v>212</v>
      </c>
    </row>
    <row r="1149" spans="2:51" s="12" customFormat="1">
      <c r="B1149" s="152"/>
      <c r="D1149" s="150" t="s">
        <v>226</v>
      </c>
      <c r="E1149" s="153" t="s">
        <v>19</v>
      </c>
      <c r="F1149" s="154" t="s">
        <v>12484</v>
      </c>
      <c r="H1149" s="155">
        <v>0.57799999999999996</v>
      </c>
      <c r="I1149" s="156"/>
      <c r="L1149" s="152"/>
      <c r="M1149" s="157"/>
      <c r="T1149" s="158"/>
      <c r="AT1149" s="153" t="s">
        <v>226</v>
      </c>
      <c r="AU1149" s="153" t="s">
        <v>236</v>
      </c>
      <c r="AV1149" s="12" t="s">
        <v>79</v>
      </c>
      <c r="AW1149" s="12" t="s">
        <v>31</v>
      </c>
      <c r="AX1149" s="12" t="s">
        <v>69</v>
      </c>
      <c r="AY1149" s="153" t="s">
        <v>212</v>
      </c>
    </row>
    <row r="1150" spans="2:51" s="14" customFormat="1">
      <c r="B1150" s="170"/>
      <c r="D1150" s="150" t="s">
        <v>226</v>
      </c>
      <c r="E1150" s="171" t="s">
        <v>19</v>
      </c>
      <c r="F1150" s="172" t="s">
        <v>11866</v>
      </c>
      <c r="H1150" s="171" t="s">
        <v>19</v>
      </c>
      <c r="I1150" s="173"/>
      <c r="L1150" s="170"/>
      <c r="M1150" s="174"/>
      <c r="T1150" s="175"/>
      <c r="AT1150" s="171" t="s">
        <v>226</v>
      </c>
      <c r="AU1150" s="171" t="s">
        <v>236</v>
      </c>
      <c r="AV1150" s="14" t="s">
        <v>77</v>
      </c>
      <c r="AW1150" s="14" t="s">
        <v>31</v>
      </c>
      <c r="AX1150" s="14" t="s">
        <v>69</v>
      </c>
      <c r="AY1150" s="171" t="s">
        <v>212</v>
      </c>
    </row>
    <row r="1151" spans="2:51" s="12" customFormat="1">
      <c r="B1151" s="152"/>
      <c r="D1151" s="150" t="s">
        <v>226</v>
      </c>
      <c r="E1151" s="153" t="s">
        <v>19</v>
      </c>
      <c r="F1151" s="154" t="s">
        <v>12485</v>
      </c>
      <c r="H1151" s="155">
        <v>1.617</v>
      </c>
      <c r="I1151" s="156"/>
      <c r="L1151" s="152"/>
      <c r="M1151" s="157"/>
      <c r="T1151" s="158"/>
      <c r="AT1151" s="153" t="s">
        <v>226</v>
      </c>
      <c r="AU1151" s="153" t="s">
        <v>236</v>
      </c>
      <c r="AV1151" s="12" t="s">
        <v>79</v>
      </c>
      <c r="AW1151" s="12" t="s">
        <v>31</v>
      </c>
      <c r="AX1151" s="12" t="s">
        <v>69</v>
      </c>
      <c r="AY1151" s="153" t="s">
        <v>212</v>
      </c>
    </row>
    <row r="1152" spans="2:51" s="12" customFormat="1">
      <c r="B1152" s="152"/>
      <c r="D1152" s="150" t="s">
        <v>226</v>
      </c>
      <c r="E1152" s="153" t="s">
        <v>19</v>
      </c>
      <c r="F1152" s="154" t="s">
        <v>12486</v>
      </c>
      <c r="H1152" s="155">
        <v>1.26</v>
      </c>
      <c r="I1152" s="156"/>
      <c r="L1152" s="152"/>
      <c r="M1152" s="157"/>
      <c r="T1152" s="158"/>
      <c r="AT1152" s="153" t="s">
        <v>226</v>
      </c>
      <c r="AU1152" s="153" t="s">
        <v>236</v>
      </c>
      <c r="AV1152" s="12" t="s">
        <v>79</v>
      </c>
      <c r="AW1152" s="12" t="s">
        <v>31</v>
      </c>
      <c r="AX1152" s="12" t="s">
        <v>69</v>
      </c>
      <c r="AY1152" s="153" t="s">
        <v>212</v>
      </c>
    </row>
    <row r="1153" spans="2:51" s="12" customFormat="1">
      <c r="B1153" s="152"/>
      <c r="D1153" s="150" t="s">
        <v>226</v>
      </c>
      <c r="E1153" s="153" t="s">
        <v>19</v>
      </c>
      <c r="F1153" s="154" t="s">
        <v>12476</v>
      </c>
      <c r="H1153" s="155">
        <v>0.76700000000000002</v>
      </c>
      <c r="I1153" s="156"/>
      <c r="L1153" s="152"/>
      <c r="M1153" s="157"/>
      <c r="T1153" s="158"/>
      <c r="AT1153" s="153" t="s">
        <v>226</v>
      </c>
      <c r="AU1153" s="153" t="s">
        <v>236</v>
      </c>
      <c r="AV1153" s="12" t="s">
        <v>79</v>
      </c>
      <c r="AW1153" s="12" t="s">
        <v>31</v>
      </c>
      <c r="AX1153" s="12" t="s">
        <v>69</v>
      </c>
      <c r="AY1153" s="153" t="s">
        <v>212</v>
      </c>
    </row>
    <row r="1154" spans="2:51" s="12" customFormat="1">
      <c r="B1154" s="152"/>
      <c r="D1154" s="150" t="s">
        <v>226</v>
      </c>
      <c r="E1154" s="153" t="s">
        <v>19</v>
      </c>
      <c r="F1154" s="154" t="s">
        <v>12487</v>
      </c>
      <c r="H1154" s="155">
        <v>2.2469999999999999</v>
      </c>
      <c r="I1154" s="156"/>
      <c r="L1154" s="152"/>
      <c r="M1154" s="157"/>
      <c r="T1154" s="158"/>
      <c r="AT1154" s="153" t="s">
        <v>226</v>
      </c>
      <c r="AU1154" s="153" t="s">
        <v>236</v>
      </c>
      <c r="AV1154" s="12" t="s">
        <v>79</v>
      </c>
      <c r="AW1154" s="12" t="s">
        <v>31</v>
      </c>
      <c r="AX1154" s="12" t="s">
        <v>69</v>
      </c>
      <c r="AY1154" s="153" t="s">
        <v>212</v>
      </c>
    </row>
    <row r="1155" spans="2:51" s="12" customFormat="1">
      <c r="B1155" s="152"/>
      <c r="D1155" s="150" t="s">
        <v>226</v>
      </c>
      <c r="E1155" s="153" t="s">
        <v>19</v>
      </c>
      <c r="F1155" s="154" t="s">
        <v>12488</v>
      </c>
      <c r="H1155" s="155">
        <v>35.753</v>
      </c>
      <c r="I1155" s="156"/>
      <c r="L1155" s="152"/>
      <c r="M1155" s="157"/>
      <c r="T1155" s="158"/>
      <c r="AT1155" s="153" t="s">
        <v>226</v>
      </c>
      <c r="AU1155" s="153" t="s">
        <v>236</v>
      </c>
      <c r="AV1155" s="12" t="s">
        <v>79</v>
      </c>
      <c r="AW1155" s="12" t="s">
        <v>31</v>
      </c>
      <c r="AX1155" s="12" t="s">
        <v>69</v>
      </c>
      <c r="AY1155" s="153" t="s">
        <v>212</v>
      </c>
    </row>
    <row r="1156" spans="2:51" s="12" customFormat="1">
      <c r="B1156" s="152"/>
      <c r="D1156" s="150" t="s">
        <v>226</v>
      </c>
      <c r="E1156" s="153" t="s">
        <v>19</v>
      </c>
      <c r="F1156" s="154" t="s">
        <v>12489</v>
      </c>
      <c r="H1156" s="155">
        <v>2.4260000000000002</v>
      </c>
      <c r="I1156" s="156"/>
      <c r="L1156" s="152"/>
      <c r="M1156" s="157"/>
      <c r="T1156" s="158"/>
      <c r="AT1156" s="153" t="s">
        <v>226</v>
      </c>
      <c r="AU1156" s="153" t="s">
        <v>236</v>
      </c>
      <c r="AV1156" s="12" t="s">
        <v>79</v>
      </c>
      <c r="AW1156" s="12" t="s">
        <v>31</v>
      </c>
      <c r="AX1156" s="12" t="s">
        <v>69</v>
      </c>
      <c r="AY1156" s="153" t="s">
        <v>212</v>
      </c>
    </row>
    <row r="1157" spans="2:51" s="12" customFormat="1">
      <c r="B1157" s="152"/>
      <c r="D1157" s="150" t="s">
        <v>226</v>
      </c>
      <c r="E1157" s="153" t="s">
        <v>19</v>
      </c>
      <c r="F1157" s="154" t="s">
        <v>12490</v>
      </c>
      <c r="H1157" s="155">
        <v>44.750999999999998</v>
      </c>
      <c r="I1157" s="156"/>
      <c r="L1157" s="152"/>
      <c r="M1157" s="157"/>
      <c r="T1157" s="158"/>
      <c r="AT1157" s="153" t="s">
        <v>226</v>
      </c>
      <c r="AU1157" s="153" t="s">
        <v>236</v>
      </c>
      <c r="AV1157" s="12" t="s">
        <v>79</v>
      </c>
      <c r="AW1157" s="12" t="s">
        <v>31</v>
      </c>
      <c r="AX1157" s="12" t="s">
        <v>69</v>
      </c>
      <c r="AY1157" s="153" t="s">
        <v>212</v>
      </c>
    </row>
    <row r="1158" spans="2:51" s="12" customFormat="1">
      <c r="B1158" s="152"/>
      <c r="D1158" s="150" t="s">
        <v>226</v>
      </c>
      <c r="E1158" s="153" t="s">
        <v>19</v>
      </c>
      <c r="F1158" s="154" t="s">
        <v>12491</v>
      </c>
      <c r="H1158" s="155">
        <v>1.218</v>
      </c>
      <c r="I1158" s="156"/>
      <c r="L1158" s="152"/>
      <c r="M1158" s="157"/>
      <c r="T1158" s="158"/>
      <c r="AT1158" s="153" t="s">
        <v>226</v>
      </c>
      <c r="AU1158" s="153" t="s">
        <v>236</v>
      </c>
      <c r="AV1158" s="12" t="s">
        <v>79</v>
      </c>
      <c r="AW1158" s="12" t="s">
        <v>31</v>
      </c>
      <c r="AX1158" s="12" t="s">
        <v>69</v>
      </c>
      <c r="AY1158" s="153" t="s">
        <v>212</v>
      </c>
    </row>
    <row r="1159" spans="2:51" s="12" customFormat="1">
      <c r="B1159" s="152"/>
      <c r="D1159" s="150" t="s">
        <v>226</v>
      </c>
      <c r="E1159" s="153" t="s">
        <v>19</v>
      </c>
      <c r="F1159" s="154" t="s">
        <v>12492</v>
      </c>
      <c r="H1159" s="155">
        <v>0.29399999999999998</v>
      </c>
      <c r="I1159" s="156"/>
      <c r="L1159" s="152"/>
      <c r="M1159" s="157"/>
      <c r="T1159" s="158"/>
      <c r="AT1159" s="153" t="s">
        <v>226</v>
      </c>
      <c r="AU1159" s="153" t="s">
        <v>236</v>
      </c>
      <c r="AV1159" s="12" t="s">
        <v>79</v>
      </c>
      <c r="AW1159" s="12" t="s">
        <v>31</v>
      </c>
      <c r="AX1159" s="12" t="s">
        <v>69</v>
      </c>
      <c r="AY1159" s="153" t="s">
        <v>212</v>
      </c>
    </row>
    <row r="1160" spans="2:51" s="14" customFormat="1">
      <c r="B1160" s="170"/>
      <c r="D1160" s="150" t="s">
        <v>226</v>
      </c>
      <c r="E1160" s="171" t="s">
        <v>19</v>
      </c>
      <c r="F1160" s="172" t="s">
        <v>11900</v>
      </c>
      <c r="H1160" s="171" t="s">
        <v>19</v>
      </c>
      <c r="I1160" s="173"/>
      <c r="L1160" s="170"/>
      <c r="M1160" s="174"/>
      <c r="T1160" s="175"/>
      <c r="AT1160" s="171" t="s">
        <v>226</v>
      </c>
      <c r="AU1160" s="171" t="s">
        <v>236</v>
      </c>
      <c r="AV1160" s="14" t="s">
        <v>77</v>
      </c>
      <c r="AW1160" s="14" t="s">
        <v>31</v>
      </c>
      <c r="AX1160" s="14" t="s">
        <v>69</v>
      </c>
      <c r="AY1160" s="171" t="s">
        <v>212</v>
      </c>
    </row>
    <row r="1161" spans="2:51" s="12" customFormat="1">
      <c r="B1161" s="152"/>
      <c r="D1161" s="150" t="s">
        <v>226</v>
      </c>
      <c r="E1161" s="153" t="s">
        <v>19</v>
      </c>
      <c r="F1161" s="154" t="s">
        <v>12493</v>
      </c>
      <c r="H1161" s="155">
        <v>1.8480000000000001</v>
      </c>
      <c r="I1161" s="156"/>
      <c r="L1161" s="152"/>
      <c r="M1161" s="157"/>
      <c r="T1161" s="158"/>
      <c r="AT1161" s="153" t="s">
        <v>226</v>
      </c>
      <c r="AU1161" s="153" t="s">
        <v>236</v>
      </c>
      <c r="AV1161" s="12" t="s">
        <v>79</v>
      </c>
      <c r="AW1161" s="12" t="s">
        <v>31</v>
      </c>
      <c r="AX1161" s="12" t="s">
        <v>69</v>
      </c>
      <c r="AY1161" s="153" t="s">
        <v>212</v>
      </c>
    </row>
    <row r="1162" spans="2:51" s="12" customFormat="1">
      <c r="B1162" s="152"/>
      <c r="D1162" s="150" t="s">
        <v>226</v>
      </c>
      <c r="E1162" s="153" t="s">
        <v>19</v>
      </c>
      <c r="F1162" s="154" t="s">
        <v>12494</v>
      </c>
      <c r="H1162" s="155">
        <v>0.57799999999999996</v>
      </c>
      <c r="I1162" s="156"/>
      <c r="L1162" s="152"/>
      <c r="M1162" s="157"/>
      <c r="T1162" s="158"/>
      <c r="AT1162" s="153" t="s">
        <v>226</v>
      </c>
      <c r="AU1162" s="153" t="s">
        <v>236</v>
      </c>
      <c r="AV1162" s="12" t="s">
        <v>79</v>
      </c>
      <c r="AW1162" s="12" t="s">
        <v>31</v>
      </c>
      <c r="AX1162" s="12" t="s">
        <v>69</v>
      </c>
      <c r="AY1162" s="153" t="s">
        <v>212</v>
      </c>
    </row>
    <row r="1163" spans="2:51" s="12" customFormat="1">
      <c r="B1163" s="152"/>
      <c r="D1163" s="150" t="s">
        <v>226</v>
      </c>
      <c r="E1163" s="153" t="s">
        <v>19</v>
      </c>
      <c r="F1163" s="154" t="s">
        <v>12495</v>
      </c>
      <c r="H1163" s="155">
        <v>1.2390000000000001</v>
      </c>
      <c r="I1163" s="156"/>
      <c r="L1163" s="152"/>
      <c r="M1163" s="157"/>
      <c r="T1163" s="158"/>
      <c r="AT1163" s="153" t="s">
        <v>226</v>
      </c>
      <c r="AU1163" s="153" t="s">
        <v>236</v>
      </c>
      <c r="AV1163" s="12" t="s">
        <v>79</v>
      </c>
      <c r="AW1163" s="12" t="s">
        <v>31</v>
      </c>
      <c r="AX1163" s="12" t="s">
        <v>69</v>
      </c>
      <c r="AY1163" s="153" t="s">
        <v>212</v>
      </c>
    </row>
    <row r="1164" spans="2:51" s="12" customFormat="1">
      <c r="B1164" s="152"/>
      <c r="D1164" s="150" t="s">
        <v>226</v>
      </c>
      <c r="E1164" s="153" t="s">
        <v>19</v>
      </c>
      <c r="F1164" s="154" t="s">
        <v>12496</v>
      </c>
      <c r="H1164" s="155">
        <v>3.2029999999999998</v>
      </c>
      <c r="I1164" s="156"/>
      <c r="L1164" s="152"/>
      <c r="M1164" s="157"/>
      <c r="T1164" s="158"/>
      <c r="AT1164" s="153" t="s">
        <v>226</v>
      </c>
      <c r="AU1164" s="153" t="s">
        <v>236</v>
      </c>
      <c r="AV1164" s="12" t="s">
        <v>79</v>
      </c>
      <c r="AW1164" s="12" t="s">
        <v>31</v>
      </c>
      <c r="AX1164" s="12" t="s">
        <v>69</v>
      </c>
      <c r="AY1164" s="153" t="s">
        <v>212</v>
      </c>
    </row>
    <row r="1165" spans="2:51" s="12" customFormat="1">
      <c r="B1165" s="152"/>
      <c r="D1165" s="150" t="s">
        <v>226</v>
      </c>
      <c r="E1165" s="153" t="s">
        <v>19</v>
      </c>
      <c r="F1165" s="154" t="s">
        <v>12497</v>
      </c>
      <c r="H1165" s="155">
        <v>1.5329999999999999</v>
      </c>
      <c r="I1165" s="156"/>
      <c r="L1165" s="152"/>
      <c r="M1165" s="157"/>
      <c r="T1165" s="158"/>
      <c r="AT1165" s="153" t="s">
        <v>226</v>
      </c>
      <c r="AU1165" s="153" t="s">
        <v>236</v>
      </c>
      <c r="AV1165" s="12" t="s">
        <v>79</v>
      </c>
      <c r="AW1165" s="12" t="s">
        <v>31</v>
      </c>
      <c r="AX1165" s="12" t="s">
        <v>69</v>
      </c>
      <c r="AY1165" s="153" t="s">
        <v>212</v>
      </c>
    </row>
    <row r="1166" spans="2:51" s="12" customFormat="1">
      <c r="B1166" s="152"/>
      <c r="D1166" s="150" t="s">
        <v>226</v>
      </c>
      <c r="E1166" s="153" t="s">
        <v>19</v>
      </c>
      <c r="F1166" s="154" t="s">
        <v>12498</v>
      </c>
      <c r="H1166" s="155">
        <v>8.2010000000000005</v>
      </c>
      <c r="I1166" s="156"/>
      <c r="L1166" s="152"/>
      <c r="M1166" s="157"/>
      <c r="T1166" s="158"/>
      <c r="AT1166" s="153" t="s">
        <v>226</v>
      </c>
      <c r="AU1166" s="153" t="s">
        <v>236</v>
      </c>
      <c r="AV1166" s="12" t="s">
        <v>79</v>
      </c>
      <c r="AW1166" s="12" t="s">
        <v>31</v>
      </c>
      <c r="AX1166" s="12" t="s">
        <v>69</v>
      </c>
      <c r="AY1166" s="153" t="s">
        <v>212</v>
      </c>
    </row>
    <row r="1167" spans="2:51" s="12" customFormat="1">
      <c r="B1167" s="152"/>
      <c r="D1167" s="150" t="s">
        <v>226</v>
      </c>
      <c r="E1167" s="153" t="s">
        <v>19</v>
      </c>
      <c r="F1167" s="154" t="s">
        <v>12499</v>
      </c>
      <c r="H1167" s="155">
        <v>0.36799999999999999</v>
      </c>
      <c r="I1167" s="156"/>
      <c r="L1167" s="152"/>
      <c r="M1167" s="157"/>
      <c r="T1167" s="158"/>
      <c r="AT1167" s="153" t="s">
        <v>226</v>
      </c>
      <c r="AU1167" s="153" t="s">
        <v>236</v>
      </c>
      <c r="AV1167" s="12" t="s">
        <v>79</v>
      </c>
      <c r="AW1167" s="12" t="s">
        <v>31</v>
      </c>
      <c r="AX1167" s="12" t="s">
        <v>69</v>
      </c>
      <c r="AY1167" s="153" t="s">
        <v>212</v>
      </c>
    </row>
    <row r="1168" spans="2:51" s="12" customFormat="1">
      <c r="B1168" s="152"/>
      <c r="D1168" s="150" t="s">
        <v>226</v>
      </c>
      <c r="E1168" s="153" t="s">
        <v>19</v>
      </c>
      <c r="F1168" s="154" t="s">
        <v>12500</v>
      </c>
      <c r="H1168" s="155">
        <v>27.751999999999999</v>
      </c>
      <c r="I1168" s="156"/>
      <c r="L1168" s="152"/>
      <c r="M1168" s="157"/>
      <c r="T1168" s="158"/>
      <c r="AT1168" s="153" t="s">
        <v>226</v>
      </c>
      <c r="AU1168" s="153" t="s">
        <v>236</v>
      </c>
      <c r="AV1168" s="12" t="s">
        <v>79</v>
      </c>
      <c r="AW1168" s="12" t="s">
        <v>31</v>
      </c>
      <c r="AX1168" s="12" t="s">
        <v>69</v>
      </c>
      <c r="AY1168" s="153" t="s">
        <v>212</v>
      </c>
    </row>
    <row r="1169" spans="2:51" s="12" customFormat="1">
      <c r="B1169" s="152"/>
      <c r="D1169" s="150" t="s">
        <v>226</v>
      </c>
      <c r="E1169" s="153" t="s">
        <v>19</v>
      </c>
      <c r="F1169" s="154" t="s">
        <v>12501</v>
      </c>
      <c r="H1169" s="155">
        <v>17.975999999999999</v>
      </c>
      <c r="I1169" s="156"/>
      <c r="L1169" s="152"/>
      <c r="M1169" s="157"/>
      <c r="T1169" s="158"/>
      <c r="AT1169" s="153" t="s">
        <v>226</v>
      </c>
      <c r="AU1169" s="153" t="s">
        <v>236</v>
      </c>
      <c r="AV1169" s="12" t="s">
        <v>79</v>
      </c>
      <c r="AW1169" s="12" t="s">
        <v>31</v>
      </c>
      <c r="AX1169" s="12" t="s">
        <v>69</v>
      </c>
      <c r="AY1169" s="153" t="s">
        <v>212</v>
      </c>
    </row>
    <row r="1170" spans="2:51" s="12" customFormat="1">
      <c r="B1170" s="152"/>
      <c r="D1170" s="150" t="s">
        <v>226</v>
      </c>
      <c r="E1170" s="153" t="s">
        <v>19</v>
      </c>
      <c r="F1170" s="154" t="s">
        <v>12502</v>
      </c>
      <c r="H1170" s="155">
        <v>3.4969999999999999</v>
      </c>
      <c r="I1170" s="156"/>
      <c r="L1170" s="152"/>
      <c r="M1170" s="157"/>
      <c r="T1170" s="158"/>
      <c r="AT1170" s="153" t="s">
        <v>226</v>
      </c>
      <c r="AU1170" s="153" t="s">
        <v>236</v>
      </c>
      <c r="AV1170" s="12" t="s">
        <v>79</v>
      </c>
      <c r="AW1170" s="12" t="s">
        <v>31</v>
      </c>
      <c r="AX1170" s="12" t="s">
        <v>69</v>
      </c>
      <c r="AY1170" s="153" t="s">
        <v>212</v>
      </c>
    </row>
    <row r="1171" spans="2:51" s="12" customFormat="1">
      <c r="B1171" s="152"/>
      <c r="D1171" s="150" t="s">
        <v>226</v>
      </c>
      <c r="E1171" s="153" t="s">
        <v>19</v>
      </c>
      <c r="F1171" s="154" t="s">
        <v>12503</v>
      </c>
      <c r="H1171" s="155">
        <v>37.590000000000003</v>
      </c>
      <c r="I1171" s="156"/>
      <c r="L1171" s="152"/>
      <c r="M1171" s="157"/>
      <c r="T1171" s="158"/>
      <c r="AT1171" s="153" t="s">
        <v>226</v>
      </c>
      <c r="AU1171" s="153" t="s">
        <v>236</v>
      </c>
      <c r="AV1171" s="12" t="s">
        <v>79</v>
      </c>
      <c r="AW1171" s="12" t="s">
        <v>31</v>
      </c>
      <c r="AX1171" s="12" t="s">
        <v>69</v>
      </c>
      <c r="AY1171" s="153" t="s">
        <v>212</v>
      </c>
    </row>
    <row r="1172" spans="2:51" s="12" customFormat="1">
      <c r="B1172" s="152"/>
      <c r="D1172" s="150" t="s">
        <v>226</v>
      </c>
      <c r="E1172" s="153" t="s">
        <v>19</v>
      </c>
      <c r="F1172" s="154" t="s">
        <v>12504</v>
      </c>
      <c r="H1172" s="155">
        <v>10.154</v>
      </c>
      <c r="I1172" s="156"/>
      <c r="L1172" s="152"/>
      <c r="M1172" s="157"/>
      <c r="T1172" s="158"/>
      <c r="AT1172" s="153" t="s">
        <v>226</v>
      </c>
      <c r="AU1172" s="153" t="s">
        <v>236</v>
      </c>
      <c r="AV1172" s="12" t="s">
        <v>79</v>
      </c>
      <c r="AW1172" s="12" t="s">
        <v>31</v>
      </c>
      <c r="AX1172" s="12" t="s">
        <v>69</v>
      </c>
      <c r="AY1172" s="153" t="s">
        <v>212</v>
      </c>
    </row>
    <row r="1173" spans="2:51" s="12" customFormat="1">
      <c r="B1173" s="152"/>
      <c r="D1173" s="150" t="s">
        <v>226</v>
      </c>
      <c r="E1173" s="153" t="s">
        <v>19</v>
      </c>
      <c r="F1173" s="154" t="s">
        <v>12505</v>
      </c>
      <c r="H1173" s="155">
        <v>0.746</v>
      </c>
      <c r="I1173" s="156"/>
      <c r="L1173" s="152"/>
      <c r="M1173" s="157"/>
      <c r="T1173" s="158"/>
      <c r="AT1173" s="153" t="s">
        <v>226</v>
      </c>
      <c r="AU1173" s="153" t="s">
        <v>236</v>
      </c>
      <c r="AV1173" s="12" t="s">
        <v>79</v>
      </c>
      <c r="AW1173" s="12" t="s">
        <v>31</v>
      </c>
      <c r="AX1173" s="12" t="s">
        <v>69</v>
      </c>
      <c r="AY1173" s="153" t="s">
        <v>212</v>
      </c>
    </row>
    <row r="1174" spans="2:51" s="14" customFormat="1">
      <c r="B1174" s="170"/>
      <c r="D1174" s="150" t="s">
        <v>226</v>
      </c>
      <c r="E1174" s="171" t="s">
        <v>19</v>
      </c>
      <c r="F1174" s="172" t="s">
        <v>11872</v>
      </c>
      <c r="H1174" s="171" t="s">
        <v>19</v>
      </c>
      <c r="I1174" s="173"/>
      <c r="L1174" s="170"/>
      <c r="M1174" s="174"/>
      <c r="T1174" s="175"/>
      <c r="AT1174" s="171" t="s">
        <v>226</v>
      </c>
      <c r="AU1174" s="171" t="s">
        <v>236</v>
      </c>
      <c r="AV1174" s="14" t="s">
        <v>77</v>
      </c>
      <c r="AW1174" s="14" t="s">
        <v>31</v>
      </c>
      <c r="AX1174" s="14" t="s">
        <v>69</v>
      </c>
      <c r="AY1174" s="171" t="s">
        <v>212</v>
      </c>
    </row>
    <row r="1175" spans="2:51" s="12" customFormat="1">
      <c r="B1175" s="152"/>
      <c r="D1175" s="150" t="s">
        <v>226</v>
      </c>
      <c r="E1175" s="153" t="s">
        <v>19</v>
      </c>
      <c r="F1175" s="154" t="s">
        <v>12506</v>
      </c>
      <c r="H1175" s="155">
        <v>2.6150000000000002</v>
      </c>
      <c r="I1175" s="156"/>
      <c r="L1175" s="152"/>
      <c r="M1175" s="157"/>
      <c r="T1175" s="158"/>
      <c r="AT1175" s="153" t="s">
        <v>226</v>
      </c>
      <c r="AU1175" s="153" t="s">
        <v>236</v>
      </c>
      <c r="AV1175" s="12" t="s">
        <v>79</v>
      </c>
      <c r="AW1175" s="12" t="s">
        <v>31</v>
      </c>
      <c r="AX1175" s="12" t="s">
        <v>69</v>
      </c>
      <c r="AY1175" s="153" t="s">
        <v>212</v>
      </c>
    </row>
    <row r="1176" spans="2:51" s="12" customFormat="1">
      <c r="B1176" s="152"/>
      <c r="D1176" s="150" t="s">
        <v>226</v>
      </c>
      <c r="E1176" s="153" t="s">
        <v>19</v>
      </c>
      <c r="F1176" s="154" t="s">
        <v>12507</v>
      </c>
      <c r="H1176" s="155">
        <v>5.5229999999999997</v>
      </c>
      <c r="I1176" s="156"/>
      <c r="L1176" s="152"/>
      <c r="M1176" s="157"/>
      <c r="T1176" s="158"/>
      <c r="AT1176" s="153" t="s">
        <v>226</v>
      </c>
      <c r="AU1176" s="153" t="s">
        <v>236</v>
      </c>
      <c r="AV1176" s="12" t="s">
        <v>79</v>
      </c>
      <c r="AW1176" s="12" t="s">
        <v>31</v>
      </c>
      <c r="AX1176" s="12" t="s">
        <v>69</v>
      </c>
      <c r="AY1176" s="153" t="s">
        <v>212</v>
      </c>
    </row>
    <row r="1177" spans="2:51" s="12" customFormat="1">
      <c r="B1177" s="152"/>
      <c r="D1177" s="150" t="s">
        <v>226</v>
      </c>
      <c r="E1177" s="153" t="s">
        <v>19</v>
      </c>
      <c r="F1177" s="154" t="s">
        <v>12508</v>
      </c>
      <c r="H1177" s="155">
        <v>1.7010000000000001</v>
      </c>
      <c r="I1177" s="156"/>
      <c r="L1177" s="152"/>
      <c r="M1177" s="157"/>
      <c r="T1177" s="158"/>
      <c r="AT1177" s="153" t="s">
        <v>226</v>
      </c>
      <c r="AU1177" s="153" t="s">
        <v>236</v>
      </c>
      <c r="AV1177" s="12" t="s">
        <v>79</v>
      </c>
      <c r="AW1177" s="12" t="s">
        <v>31</v>
      </c>
      <c r="AX1177" s="12" t="s">
        <v>69</v>
      </c>
      <c r="AY1177" s="153" t="s">
        <v>212</v>
      </c>
    </row>
    <row r="1178" spans="2:51" s="12" customFormat="1">
      <c r="B1178" s="152"/>
      <c r="D1178" s="150" t="s">
        <v>226</v>
      </c>
      <c r="E1178" s="153" t="s">
        <v>19</v>
      </c>
      <c r="F1178" s="154" t="s">
        <v>12509</v>
      </c>
      <c r="H1178" s="155">
        <v>3.1080000000000001</v>
      </c>
      <c r="I1178" s="156"/>
      <c r="L1178" s="152"/>
      <c r="M1178" s="157"/>
      <c r="T1178" s="158"/>
      <c r="AT1178" s="153" t="s">
        <v>226</v>
      </c>
      <c r="AU1178" s="153" t="s">
        <v>236</v>
      </c>
      <c r="AV1178" s="12" t="s">
        <v>79</v>
      </c>
      <c r="AW1178" s="12" t="s">
        <v>31</v>
      </c>
      <c r="AX1178" s="12" t="s">
        <v>69</v>
      </c>
      <c r="AY1178" s="153" t="s">
        <v>212</v>
      </c>
    </row>
    <row r="1179" spans="2:51" s="12" customFormat="1">
      <c r="B1179" s="152"/>
      <c r="D1179" s="150" t="s">
        <v>226</v>
      </c>
      <c r="E1179" s="153" t="s">
        <v>19</v>
      </c>
      <c r="F1179" s="154" t="s">
        <v>12510</v>
      </c>
      <c r="H1179" s="155">
        <v>0.43099999999999999</v>
      </c>
      <c r="I1179" s="156"/>
      <c r="L1179" s="152"/>
      <c r="M1179" s="157"/>
      <c r="T1179" s="158"/>
      <c r="AT1179" s="153" t="s">
        <v>226</v>
      </c>
      <c r="AU1179" s="153" t="s">
        <v>236</v>
      </c>
      <c r="AV1179" s="12" t="s">
        <v>79</v>
      </c>
      <c r="AW1179" s="12" t="s">
        <v>31</v>
      </c>
      <c r="AX1179" s="12" t="s">
        <v>69</v>
      </c>
      <c r="AY1179" s="153" t="s">
        <v>212</v>
      </c>
    </row>
    <row r="1180" spans="2:51" s="12" customFormat="1">
      <c r="B1180" s="152"/>
      <c r="D1180" s="150" t="s">
        <v>226</v>
      </c>
      <c r="E1180" s="153" t="s">
        <v>19</v>
      </c>
      <c r="F1180" s="154" t="s">
        <v>12511</v>
      </c>
      <c r="H1180" s="155">
        <v>22.417999999999999</v>
      </c>
      <c r="I1180" s="156"/>
      <c r="L1180" s="152"/>
      <c r="M1180" s="157"/>
      <c r="T1180" s="158"/>
      <c r="AT1180" s="153" t="s">
        <v>226</v>
      </c>
      <c r="AU1180" s="153" t="s">
        <v>236</v>
      </c>
      <c r="AV1180" s="12" t="s">
        <v>79</v>
      </c>
      <c r="AW1180" s="12" t="s">
        <v>31</v>
      </c>
      <c r="AX1180" s="12" t="s">
        <v>69</v>
      </c>
      <c r="AY1180" s="153" t="s">
        <v>212</v>
      </c>
    </row>
    <row r="1181" spans="2:51" s="12" customFormat="1">
      <c r="B1181" s="152"/>
      <c r="D1181" s="150" t="s">
        <v>226</v>
      </c>
      <c r="E1181" s="153" t="s">
        <v>19</v>
      </c>
      <c r="F1181" s="154" t="s">
        <v>12512</v>
      </c>
      <c r="H1181" s="155">
        <v>0.51500000000000001</v>
      </c>
      <c r="I1181" s="156"/>
      <c r="L1181" s="152"/>
      <c r="M1181" s="157"/>
      <c r="T1181" s="158"/>
      <c r="AT1181" s="153" t="s">
        <v>226</v>
      </c>
      <c r="AU1181" s="153" t="s">
        <v>236</v>
      </c>
      <c r="AV1181" s="12" t="s">
        <v>79</v>
      </c>
      <c r="AW1181" s="12" t="s">
        <v>31</v>
      </c>
      <c r="AX1181" s="12" t="s">
        <v>69</v>
      </c>
      <c r="AY1181" s="153" t="s">
        <v>212</v>
      </c>
    </row>
    <row r="1182" spans="2:51" s="12" customFormat="1">
      <c r="B1182" s="152"/>
      <c r="D1182" s="150" t="s">
        <v>226</v>
      </c>
      <c r="E1182" s="153" t="s">
        <v>19</v>
      </c>
      <c r="F1182" s="154" t="s">
        <v>12513</v>
      </c>
      <c r="H1182" s="155">
        <v>0.441</v>
      </c>
      <c r="I1182" s="156"/>
      <c r="L1182" s="152"/>
      <c r="M1182" s="157"/>
      <c r="T1182" s="158"/>
      <c r="AT1182" s="153" t="s">
        <v>226</v>
      </c>
      <c r="AU1182" s="153" t="s">
        <v>236</v>
      </c>
      <c r="AV1182" s="12" t="s">
        <v>79</v>
      </c>
      <c r="AW1182" s="12" t="s">
        <v>31</v>
      </c>
      <c r="AX1182" s="12" t="s">
        <v>69</v>
      </c>
      <c r="AY1182" s="153" t="s">
        <v>212</v>
      </c>
    </row>
    <row r="1183" spans="2:51" s="12" customFormat="1">
      <c r="B1183" s="152"/>
      <c r="D1183" s="150" t="s">
        <v>226</v>
      </c>
      <c r="E1183" s="153" t="s">
        <v>19</v>
      </c>
      <c r="F1183" s="154" t="s">
        <v>12514</v>
      </c>
      <c r="H1183" s="155">
        <v>19.876999999999999</v>
      </c>
      <c r="I1183" s="156"/>
      <c r="L1183" s="152"/>
      <c r="M1183" s="157"/>
      <c r="T1183" s="158"/>
      <c r="AT1183" s="153" t="s">
        <v>226</v>
      </c>
      <c r="AU1183" s="153" t="s">
        <v>236</v>
      </c>
      <c r="AV1183" s="12" t="s">
        <v>79</v>
      </c>
      <c r="AW1183" s="12" t="s">
        <v>31</v>
      </c>
      <c r="AX1183" s="12" t="s">
        <v>69</v>
      </c>
      <c r="AY1183" s="153" t="s">
        <v>212</v>
      </c>
    </row>
    <row r="1184" spans="2:51" s="12" customFormat="1">
      <c r="B1184" s="152"/>
      <c r="D1184" s="150" t="s">
        <v>226</v>
      </c>
      <c r="E1184" s="153" t="s">
        <v>19</v>
      </c>
      <c r="F1184" s="154" t="s">
        <v>12515</v>
      </c>
      <c r="H1184" s="155">
        <v>27.416</v>
      </c>
      <c r="I1184" s="156"/>
      <c r="L1184" s="152"/>
      <c r="M1184" s="157"/>
      <c r="T1184" s="158"/>
      <c r="AT1184" s="153" t="s">
        <v>226</v>
      </c>
      <c r="AU1184" s="153" t="s">
        <v>236</v>
      </c>
      <c r="AV1184" s="12" t="s">
        <v>79</v>
      </c>
      <c r="AW1184" s="12" t="s">
        <v>31</v>
      </c>
      <c r="AX1184" s="12" t="s">
        <v>69</v>
      </c>
      <c r="AY1184" s="153" t="s">
        <v>212</v>
      </c>
    </row>
    <row r="1185" spans="2:51" s="12" customFormat="1">
      <c r="B1185" s="152"/>
      <c r="D1185" s="150" t="s">
        <v>226</v>
      </c>
      <c r="E1185" s="153" t="s">
        <v>19</v>
      </c>
      <c r="F1185" s="154" t="s">
        <v>12516</v>
      </c>
      <c r="H1185" s="155">
        <v>20.390999999999998</v>
      </c>
      <c r="I1185" s="156"/>
      <c r="L1185" s="152"/>
      <c r="M1185" s="157"/>
      <c r="T1185" s="158"/>
      <c r="AT1185" s="153" t="s">
        <v>226</v>
      </c>
      <c r="AU1185" s="153" t="s">
        <v>236</v>
      </c>
      <c r="AV1185" s="12" t="s">
        <v>79</v>
      </c>
      <c r="AW1185" s="12" t="s">
        <v>31</v>
      </c>
      <c r="AX1185" s="12" t="s">
        <v>69</v>
      </c>
      <c r="AY1185" s="153" t="s">
        <v>212</v>
      </c>
    </row>
    <row r="1186" spans="2:51" s="12" customFormat="1">
      <c r="B1186" s="152"/>
      <c r="D1186" s="150" t="s">
        <v>226</v>
      </c>
      <c r="E1186" s="153" t="s">
        <v>19</v>
      </c>
      <c r="F1186" s="154" t="s">
        <v>12517</v>
      </c>
      <c r="H1186" s="155">
        <v>12.464</v>
      </c>
      <c r="I1186" s="156"/>
      <c r="L1186" s="152"/>
      <c r="M1186" s="157"/>
      <c r="T1186" s="158"/>
      <c r="AT1186" s="153" t="s">
        <v>226</v>
      </c>
      <c r="AU1186" s="153" t="s">
        <v>236</v>
      </c>
      <c r="AV1186" s="12" t="s">
        <v>79</v>
      </c>
      <c r="AW1186" s="12" t="s">
        <v>31</v>
      </c>
      <c r="AX1186" s="12" t="s">
        <v>69</v>
      </c>
      <c r="AY1186" s="153" t="s">
        <v>212</v>
      </c>
    </row>
    <row r="1187" spans="2:51" s="14" customFormat="1">
      <c r="B1187" s="170"/>
      <c r="D1187" s="150" t="s">
        <v>226</v>
      </c>
      <c r="E1187" s="171" t="s">
        <v>19</v>
      </c>
      <c r="F1187" s="172" t="s">
        <v>11877</v>
      </c>
      <c r="H1187" s="171" t="s">
        <v>19</v>
      </c>
      <c r="I1187" s="173"/>
      <c r="L1187" s="170"/>
      <c r="M1187" s="174"/>
      <c r="T1187" s="175"/>
      <c r="AT1187" s="171" t="s">
        <v>226</v>
      </c>
      <c r="AU1187" s="171" t="s">
        <v>236</v>
      </c>
      <c r="AV1187" s="14" t="s">
        <v>77</v>
      </c>
      <c r="AW1187" s="14" t="s">
        <v>31</v>
      </c>
      <c r="AX1187" s="14" t="s">
        <v>69</v>
      </c>
      <c r="AY1187" s="171" t="s">
        <v>212</v>
      </c>
    </row>
    <row r="1188" spans="2:51" s="12" customFormat="1">
      <c r="B1188" s="152"/>
      <c r="D1188" s="150" t="s">
        <v>226</v>
      </c>
      <c r="E1188" s="153" t="s">
        <v>19</v>
      </c>
      <c r="F1188" s="154" t="s">
        <v>12518</v>
      </c>
      <c r="H1188" s="155">
        <v>3.1190000000000002</v>
      </c>
      <c r="I1188" s="156"/>
      <c r="L1188" s="152"/>
      <c r="M1188" s="157"/>
      <c r="T1188" s="158"/>
      <c r="AT1188" s="153" t="s">
        <v>226</v>
      </c>
      <c r="AU1188" s="153" t="s">
        <v>236</v>
      </c>
      <c r="AV1188" s="12" t="s">
        <v>79</v>
      </c>
      <c r="AW1188" s="12" t="s">
        <v>31</v>
      </c>
      <c r="AX1188" s="12" t="s">
        <v>69</v>
      </c>
      <c r="AY1188" s="153" t="s">
        <v>212</v>
      </c>
    </row>
    <row r="1189" spans="2:51" s="12" customFormat="1">
      <c r="B1189" s="152"/>
      <c r="D1189" s="150" t="s">
        <v>226</v>
      </c>
      <c r="E1189" s="153" t="s">
        <v>19</v>
      </c>
      <c r="F1189" s="154" t="s">
        <v>12519</v>
      </c>
      <c r="H1189" s="155">
        <v>10.983000000000001</v>
      </c>
      <c r="I1189" s="156"/>
      <c r="L1189" s="152"/>
      <c r="M1189" s="157"/>
      <c r="T1189" s="158"/>
      <c r="AT1189" s="153" t="s">
        <v>226</v>
      </c>
      <c r="AU1189" s="153" t="s">
        <v>236</v>
      </c>
      <c r="AV1189" s="12" t="s">
        <v>79</v>
      </c>
      <c r="AW1189" s="12" t="s">
        <v>31</v>
      </c>
      <c r="AX1189" s="12" t="s">
        <v>69</v>
      </c>
      <c r="AY1189" s="153" t="s">
        <v>212</v>
      </c>
    </row>
    <row r="1190" spans="2:51" s="12" customFormat="1">
      <c r="B1190" s="152"/>
      <c r="D1190" s="150" t="s">
        <v>226</v>
      </c>
      <c r="E1190" s="153" t="s">
        <v>19</v>
      </c>
      <c r="F1190" s="154" t="s">
        <v>12520</v>
      </c>
      <c r="H1190" s="155">
        <v>2.7090000000000001</v>
      </c>
      <c r="I1190" s="156"/>
      <c r="L1190" s="152"/>
      <c r="M1190" s="157"/>
      <c r="T1190" s="158"/>
      <c r="AT1190" s="153" t="s">
        <v>226</v>
      </c>
      <c r="AU1190" s="153" t="s">
        <v>236</v>
      </c>
      <c r="AV1190" s="12" t="s">
        <v>79</v>
      </c>
      <c r="AW1190" s="12" t="s">
        <v>31</v>
      </c>
      <c r="AX1190" s="12" t="s">
        <v>69</v>
      </c>
      <c r="AY1190" s="153" t="s">
        <v>212</v>
      </c>
    </row>
    <row r="1191" spans="2:51" s="12" customFormat="1">
      <c r="B1191" s="152"/>
      <c r="D1191" s="150" t="s">
        <v>226</v>
      </c>
      <c r="E1191" s="153" t="s">
        <v>19</v>
      </c>
      <c r="F1191" s="154" t="s">
        <v>12521</v>
      </c>
      <c r="H1191" s="155">
        <v>23.236999999999998</v>
      </c>
      <c r="I1191" s="156"/>
      <c r="L1191" s="152"/>
      <c r="M1191" s="157"/>
      <c r="T1191" s="158"/>
      <c r="AT1191" s="153" t="s">
        <v>226</v>
      </c>
      <c r="AU1191" s="153" t="s">
        <v>236</v>
      </c>
      <c r="AV1191" s="12" t="s">
        <v>79</v>
      </c>
      <c r="AW1191" s="12" t="s">
        <v>31</v>
      </c>
      <c r="AX1191" s="12" t="s">
        <v>69</v>
      </c>
      <c r="AY1191" s="153" t="s">
        <v>212</v>
      </c>
    </row>
    <row r="1192" spans="2:51" s="12" customFormat="1">
      <c r="B1192" s="152"/>
      <c r="D1192" s="150" t="s">
        <v>226</v>
      </c>
      <c r="E1192" s="153" t="s">
        <v>19</v>
      </c>
      <c r="F1192" s="154" t="s">
        <v>12522</v>
      </c>
      <c r="H1192" s="155">
        <v>15.624000000000001</v>
      </c>
      <c r="I1192" s="156"/>
      <c r="L1192" s="152"/>
      <c r="M1192" s="157"/>
      <c r="T1192" s="158"/>
      <c r="AT1192" s="153" t="s">
        <v>226</v>
      </c>
      <c r="AU1192" s="153" t="s">
        <v>236</v>
      </c>
      <c r="AV1192" s="12" t="s">
        <v>79</v>
      </c>
      <c r="AW1192" s="12" t="s">
        <v>31</v>
      </c>
      <c r="AX1192" s="12" t="s">
        <v>69</v>
      </c>
      <c r="AY1192" s="153" t="s">
        <v>212</v>
      </c>
    </row>
    <row r="1193" spans="2:51" s="12" customFormat="1">
      <c r="B1193" s="152"/>
      <c r="D1193" s="150" t="s">
        <v>226</v>
      </c>
      <c r="E1193" s="153" t="s">
        <v>19</v>
      </c>
      <c r="F1193" s="154" t="s">
        <v>12523</v>
      </c>
      <c r="H1193" s="155">
        <v>0.58799999999999997</v>
      </c>
      <c r="I1193" s="156"/>
      <c r="L1193" s="152"/>
      <c r="M1193" s="157"/>
      <c r="T1193" s="158"/>
      <c r="AT1193" s="153" t="s">
        <v>226</v>
      </c>
      <c r="AU1193" s="153" t="s">
        <v>236</v>
      </c>
      <c r="AV1193" s="12" t="s">
        <v>79</v>
      </c>
      <c r="AW1193" s="12" t="s">
        <v>31</v>
      </c>
      <c r="AX1193" s="12" t="s">
        <v>69</v>
      </c>
      <c r="AY1193" s="153" t="s">
        <v>212</v>
      </c>
    </row>
    <row r="1194" spans="2:51" s="12" customFormat="1">
      <c r="B1194" s="152"/>
      <c r="D1194" s="150" t="s">
        <v>226</v>
      </c>
      <c r="E1194" s="153" t="s">
        <v>19</v>
      </c>
      <c r="F1194" s="154" t="s">
        <v>12524</v>
      </c>
      <c r="H1194" s="155">
        <v>20.454000000000001</v>
      </c>
      <c r="I1194" s="156"/>
      <c r="L1194" s="152"/>
      <c r="M1194" s="157"/>
      <c r="T1194" s="158"/>
      <c r="AT1194" s="153" t="s">
        <v>226</v>
      </c>
      <c r="AU1194" s="153" t="s">
        <v>236</v>
      </c>
      <c r="AV1194" s="12" t="s">
        <v>79</v>
      </c>
      <c r="AW1194" s="12" t="s">
        <v>31</v>
      </c>
      <c r="AX1194" s="12" t="s">
        <v>69</v>
      </c>
      <c r="AY1194" s="153" t="s">
        <v>212</v>
      </c>
    </row>
    <row r="1195" spans="2:51" s="12" customFormat="1">
      <c r="B1195" s="152"/>
      <c r="D1195" s="150" t="s">
        <v>226</v>
      </c>
      <c r="E1195" s="153" t="s">
        <v>19</v>
      </c>
      <c r="F1195" s="154" t="s">
        <v>12525</v>
      </c>
      <c r="H1195" s="155">
        <v>28.56</v>
      </c>
      <c r="I1195" s="156"/>
      <c r="L1195" s="152"/>
      <c r="M1195" s="157"/>
      <c r="T1195" s="158"/>
      <c r="AT1195" s="153" t="s">
        <v>226</v>
      </c>
      <c r="AU1195" s="153" t="s">
        <v>236</v>
      </c>
      <c r="AV1195" s="12" t="s">
        <v>79</v>
      </c>
      <c r="AW1195" s="12" t="s">
        <v>31</v>
      </c>
      <c r="AX1195" s="12" t="s">
        <v>69</v>
      </c>
      <c r="AY1195" s="153" t="s">
        <v>212</v>
      </c>
    </row>
    <row r="1196" spans="2:51" s="12" customFormat="1">
      <c r="B1196" s="152"/>
      <c r="D1196" s="150" t="s">
        <v>226</v>
      </c>
      <c r="E1196" s="153" t="s">
        <v>19</v>
      </c>
      <c r="F1196" s="154" t="s">
        <v>12526</v>
      </c>
      <c r="H1196" s="155">
        <v>18.564</v>
      </c>
      <c r="I1196" s="156"/>
      <c r="L1196" s="152"/>
      <c r="M1196" s="157"/>
      <c r="T1196" s="158"/>
      <c r="AT1196" s="153" t="s">
        <v>226</v>
      </c>
      <c r="AU1196" s="153" t="s">
        <v>236</v>
      </c>
      <c r="AV1196" s="12" t="s">
        <v>79</v>
      </c>
      <c r="AW1196" s="12" t="s">
        <v>31</v>
      </c>
      <c r="AX1196" s="12" t="s">
        <v>69</v>
      </c>
      <c r="AY1196" s="153" t="s">
        <v>212</v>
      </c>
    </row>
    <row r="1197" spans="2:51" s="12" customFormat="1">
      <c r="B1197" s="152"/>
      <c r="D1197" s="150" t="s">
        <v>226</v>
      </c>
      <c r="E1197" s="153" t="s">
        <v>19</v>
      </c>
      <c r="F1197" s="154" t="s">
        <v>12527</v>
      </c>
      <c r="H1197" s="155">
        <v>10.888999999999999</v>
      </c>
      <c r="I1197" s="156"/>
      <c r="L1197" s="152"/>
      <c r="M1197" s="157"/>
      <c r="T1197" s="158"/>
      <c r="AT1197" s="153" t="s">
        <v>226</v>
      </c>
      <c r="AU1197" s="153" t="s">
        <v>236</v>
      </c>
      <c r="AV1197" s="12" t="s">
        <v>79</v>
      </c>
      <c r="AW1197" s="12" t="s">
        <v>31</v>
      </c>
      <c r="AX1197" s="12" t="s">
        <v>69</v>
      </c>
      <c r="AY1197" s="153" t="s">
        <v>212</v>
      </c>
    </row>
    <row r="1198" spans="2:51" s="12" customFormat="1">
      <c r="B1198" s="152"/>
      <c r="D1198" s="150" t="s">
        <v>226</v>
      </c>
      <c r="E1198" s="153" t="s">
        <v>19</v>
      </c>
      <c r="F1198" s="154" t="s">
        <v>12528</v>
      </c>
      <c r="H1198" s="155">
        <v>4.5570000000000004</v>
      </c>
      <c r="I1198" s="156"/>
      <c r="L1198" s="152"/>
      <c r="M1198" s="157"/>
      <c r="T1198" s="158"/>
      <c r="AT1198" s="153" t="s">
        <v>226</v>
      </c>
      <c r="AU1198" s="153" t="s">
        <v>236</v>
      </c>
      <c r="AV1198" s="12" t="s">
        <v>79</v>
      </c>
      <c r="AW1198" s="12" t="s">
        <v>31</v>
      </c>
      <c r="AX1198" s="12" t="s">
        <v>69</v>
      </c>
      <c r="AY1198" s="153" t="s">
        <v>212</v>
      </c>
    </row>
    <row r="1199" spans="2:51" s="14" customFormat="1">
      <c r="B1199" s="170"/>
      <c r="D1199" s="150" t="s">
        <v>226</v>
      </c>
      <c r="E1199" s="171" t="s">
        <v>19</v>
      </c>
      <c r="F1199" s="172" t="s">
        <v>11883</v>
      </c>
      <c r="H1199" s="171" t="s">
        <v>19</v>
      </c>
      <c r="I1199" s="173"/>
      <c r="L1199" s="170"/>
      <c r="M1199" s="174"/>
      <c r="T1199" s="175"/>
      <c r="AT1199" s="171" t="s">
        <v>226</v>
      </c>
      <c r="AU1199" s="171" t="s">
        <v>236</v>
      </c>
      <c r="AV1199" s="14" t="s">
        <v>77</v>
      </c>
      <c r="AW1199" s="14" t="s">
        <v>31</v>
      </c>
      <c r="AX1199" s="14" t="s">
        <v>69</v>
      </c>
      <c r="AY1199" s="171" t="s">
        <v>212</v>
      </c>
    </row>
    <row r="1200" spans="2:51" s="12" customFormat="1">
      <c r="B1200" s="152"/>
      <c r="D1200" s="150" t="s">
        <v>226</v>
      </c>
      <c r="E1200" s="153" t="s">
        <v>19</v>
      </c>
      <c r="F1200" s="154" t="s">
        <v>12529</v>
      </c>
      <c r="H1200" s="155">
        <v>0.92400000000000004</v>
      </c>
      <c r="I1200" s="156"/>
      <c r="L1200" s="152"/>
      <c r="M1200" s="157"/>
      <c r="T1200" s="158"/>
      <c r="AT1200" s="153" t="s">
        <v>226</v>
      </c>
      <c r="AU1200" s="153" t="s">
        <v>236</v>
      </c>
      <c r="AV1200" s="12" t="s">
        <v>79</v>
      </c>
      <c r="AW1200" s="12" t="s">
        <v>31</v>
      </c>
      <c r="AX1200" s="12" t="s">
        <v>69</v>
      </c>
      <c r="AY1200" s="153" t="s">
        <v>212</v>
      </c>
    </row>
    <row r="1201" spans="2:51" s="12" customFormat="1">
      <c r="B1201" s="152"/>
      <c r="D1201" s="150" t="s">
        <v>226</v>
      </c>
      <c r="E1201" s="153" t="s">
        <v>19</v>
      </c>
      <c r="F1201" s="154" t="s">
        <v>12530</v>
      </c>
      <c r="H1201" s="155">
        <v>7.2450000000000001</v>
      </c>
      <c r="I1201" s="156"/>
      <c r="L1201" s="152"/>
      <c r="M1201" s="157"/>
      <c r="T1201" s="158"/>
      <c r="AT1201" s="153" t="s">
        <v>226</v>
      </c>
      <c r="AU1201" s="153" t="s">
        <v>236</v>
      </c>
      <c r="AV1201" s="12" t="s">
        <v>79</v>
      </c>
      <c r="AW1201" s="12" t="s">
        <v>31</v>
      </c>
      <c r="AX1201" s="12" t="s">
        <v>69</v>
      </c>
      <c r="AY1201" s="153" t="s">
        <v>212</v>
      </c>
    </row>
    <row r="1202" spans="2:51" s="12" customFormat="1">
      <c r="B1202" s="152"/>
      <c r="D1202" s="150" t="s">
        <v>226</v>
      </c>
      <c r="E1202" s="153" t="s">
        <v>19</v>
      </c>
      <c r="F1202" s="154" t="s">
        <v>12531</v>
      </c>
      <c r="H1202" s="155">
        <v>7.1929999999999996</v>
      </c>
      <c r="I1202" s="156"/>
      <c r="L1202" s="152"/>
      <c r="M1202" s="157"/>
      <c r="T1202" s="158"/>
      <c r="AT1202" s="153" t="s">
        <v>226</v>
      </c>
      <c r="AU1202" s="153" t="s">
        <v>236</v>
      </c>
      <c r="AV1202" s="12" t="s">
        <v>79</v>
      </c>
      <c r="AW1202" s="12" t="s">
        <v>31</v>
      </c>
      <c r="AX1202" s="12" t="s">
        <v>69</v>
      </c>
      <c r="AY1202" s="153" t="s">
        <v>212</v>
      </c>
    </row>
    <row r="1203" spans="2:51" s="12" customFormat="1">
      <c r="B1203" s="152"/>
      <c r="D1203" s="150" t="s">
        <v>226</v>
      </c>
      <c r="E1203" s="153" t="s">
        <v>19</v>
      </c>
      <c r="F1203" s="154" t="s">
        <v>12532</v>
      </c>
      <c r="H1203" s="155">
        <v>2.573</v>
      </c>
      <c r="I1203" s="156"/>
      <c r="L1203" s="152"/>
      <c r="M1203" s="157"/>
      <c r="T1203" s="158"/>
      <c r="AT1203" s="153" t="s">
        <v>226</v>
      </c>
      <c r="AU1203" s="153" t="s">
        <v>236</v>
      </c>
      <c r="AV1203" s="12" t="s">
        <v>79</v>
      </c>
      <c r="AW1203" s="12" t="s">
        <v>31</v>
      </c>
      <c r="AX1203" s="12" t="s">
        <v>69</v>
      </c>
      <c r="AY1203" s="153" t="s">
        <v>212</v>
      </c>
    </row>
    <row r="1204" spans="2:51" s="12" customFormat="1">
      <c r="B1204" s="152"/>
      <c r="D1204" s="150" t="s">
        <v>226</v>
      </c>
      <c r="E1204" s="153" t="s">
        <v>19</v>
      </c>
      <c r="F1204" s="154" t="s">
        <v>12533</v>
      </c>
      <c r="H1204" s="155">
        <v>22.943000000000001</v>
      </c>
      <c r="I1204" s="156"/>
      <c r="L1204" s="152"/>
      <c r="M1204" s="157"/>
      <c r="T1204" s="158"/>
      <c r="AT1204" s="153" t="s">
        <v>226</v>
      </c>
      <c r="AU1204" s="153" t="s">
        <v>236</v>
      </c>
      <c r="AV1204" s="12" t="s">
        <v>79</v>
      </c>
      <c r="AW1204" s="12" t="s">
        <v>31</v>
      </c>
      <c r="AX1204" s="12" t="s">
        <v>69</v>
      </c>
      <c r="AY1204" s="153" t="s">
        <v>212</v>
      </c>
    </row>
    <row r="1205" spans="2:51" s="12" customFormat="1">
      <c r="B1205" s="152"/>
      <c r="D1205" s="150" t="s">
        <v>226</v>
      </c>
      <c r="E1205" s="153" t="s">
        <v>19</v>
      </c>
      <c r="F1205" s="154" t="s">
        <v>12534</v>
      </c>
      <c r="H1205" s="155">
        <v>3.57</v>
      </c>
      <c r="I1205" s="156"/>
      <c r="L1205" s="152"/>
      <c r="M1205" s="157"/>
      <c r="T1205" s="158"/>
      <c r="AT1205" s="153" t="s">
        <v>226</v>
      </c>
      <c r="AU1205" s="153" t="s">
        <v>236</v>
      </c>
      <c r="AV1205" s="12" t="s">
        <v>79</v>
      </c>
      <c r="AW1205" s="12" t="s">
        <v>31</v>
      </c>
      <c r="AX1205" s="12" t="s">
        <v>69</v>
      </c>
      <c r="AY1205" s="153" t="s">
        <v>212</v>
      </c>
    </row>
    <row r="1206" spans="2:51" s="12" customFormat="1">
      <c r="B1206" s="152"/>
      <c r="D1206" s="150" t="s">
        <v>226</v>
      </c>
      <c r="E1206" s="153" t="s">
        <v>19</v>
      </c>
      <c r="F1206" s="154" t="s">
        <v>12535</v>
      </c>
      <c r="H1206" s="155">
        <v>28.286999999999999</v>
      </c>
      <c r="I1206" s="156"/>
      <c r="L1206" s="152"/>
      <c r="M1206" s="157"/>
      <c r="T1206" s="158"/>
      <c r="AT1206" s="153" t="s">
        <v>226</v>
      </c>
      <c r="AU1206" s="153" t="s">
        <v>236</v>
      </c>
      <c r="AV1206" s="12" t="s">
        <v>79</v>
      </c>
      <c r="AW1206" s="12" t="s">
        <v>31</v>
      </c>
      <c r="AX1206" s="12" t="s">
        <v>69</v>
      </c>
      <c r="AY1206" s="153" t="s">
        <v>212</v>
      </c>
    </row>
    <row r="1207" spans="2:51" s="12" customFormat="1">
      <c r="B1207" s="152"/>
      <c r="D1207" s="150" t="s">
        <v>226</v>
      </c>
      <c r="E1207" s="153" t="s">
        <v>19</v>
      </c>
      <c r="F1207" s="154" t="s">
        <v>12536</v>
      </c>
      <c r="H1207" s="155">
        <v>37.884</v>
      </c>
      <c r="I1207" s="156"/>
      <c r="L1207" s="152"/>
      <c r="M1207" s="157"/>
      <c r="T1207" s="158"/>
      <c r="AT1207" s="153" t="s">
        <v>226</v>
      </c>
      <c r="AU1207" s="153" t="s">
        <v>236</v>
      </c>
      <c r="AV1207" s="12" t="s">
        <v>79</v>
      </c>
      <c r="AW1207" s="12" t="s">
        <v>31</v>
      </c>
      <c r="AX1207" s="12" t="s">
        <v>69</v>
      </c>
      <c r="AY1207" s="153" t="s">
        <v>212</v>
      </c>
    </row>
    <row r="1208" spans="2:51" s="12" customFormat="1">
      <c r="B1208" s="152"/>
      <c r="D1208" s="150" t="s">
        <v>226</v>
      </c>
      <c r="E1208" s="153" t="s">
        <v>19</v>
      </c>
      <c r="F1208" s="154" t="s">
        <v>12537</v>
      </c>
      <c r="H1208" s="155">
        <v>3.8540000000000001</v>
      </c>
      <c r="I1208" s="156"/>
      <c r="L1208" s="152"/>
      <c r="M1208" s="157"/>
      <c r="T1208" s="158"/>
      <c r="AT1208" s="153" t="s">
        <v>226</v>
      </c>
      <c r="AU1208" s="153" t="s">
        <v>236</v>
      </c>
      <c r="AV1208" s="12" t="s">
        <v>79</v>
      </c>
      <c r="AW1208" s="12" t="s">
        <v>31</v>
      </c>
      <c r="AX1208" s="12" t="s">
        <v>69</v>
      </c>
      <c r="AY1208" s="153" t="s">
        <v>212</v>
      </c>
    </row>
    <row r="1209" spans="2:51" s="12" customFormat="1">
      <c r="B1209" s="152"/>
      <c r="D1209" s="150" t="s">
        <v>226</v>
      </c>
      <c r="E1209" s="153" t="s">
        <v>19</v>
      </c>
      <c r="F1209" s="154" t="s">
        <v>12538</v>
      </c>
      <c r="H1209" s="155">
        <v>4.62</v>
      </c>
      <c r="I1209" s="156"/>
      <c r="L1209" s="152"/>
      <c r="M1209" s="157"/>
      <c r="T1209" s="158"/>
      <c r="AT1209" s="153" t="s">
        <v>226</v>
      </c>
      <c r="AU1209" s="153" t="s">
        <v>236</v>
      </c>
      <c r="AV1209" s="12" t="s">
        <v>79</v>
      </c>
      <c r="AW1209" s="12" t="s">
        <v>31</v>
      </c>
      <c r="AX1209" s="12" t="s">
        <v>69</v>
      </c>
      <c r="AY1209" s="153" t="s">
        <v>212</v>
      </c>
    </row>
    <row r="1210" spans="2:51" s="12" customFormat="1">
      <c r="B1210" s="152"/>
      <c r="D1210" s="150" t="s">
        <v>226</v>
      </c>
      <c r="E1210" s="153" t="s">
        <v>19</v>
      </c>
      <c r="F1210" s="154" t="s">
        <v>12539</v>
      </c>
      <c r="H1210" s="155">
        <v>1.355</v>
      </c>
      <c r="I1210" s="156"/>
      <c r="L1210" s="152"/>
      <c r="M1210" s="157"/>
      <c r="T1210" s="158"/>
      <c r="AT1210" s="153" t="s">
        <v>226</v>
      </c>
      <c r="AU1210" s="153" t="s">
        <v>236</v>
      </c>
      <c r="AV1210" s="12" t="s">
        <v>79</v>
      </c>
      <c r="AW1210" s="12" t="s">
        <v>31</v>
      </c>
      <c r="AX1210" s="12" t="s">
        <v>69</v>
      </c>
      <c r="AY1210" s="153" t="s">
        <v>212</v>
      </c>
    </row>
    <row r="1211" spans="2:51" s="12" customFormat="1">
      <c r="B1211" s="152"/>
      <c r="D1211" s="150" t="s">
        <v>226</v>
      </c>
      <c r="E1211" s="153" t="s">
        <v>19</v>
      </c>
      <c r="F1211" s="154" t="s">
        <v>12540</v>
      </c>
      <c r="H1211" s="155">
        <v>3.7589999999999999</v>
      </c>
      <c r="I1211" s="156"/>
      <c r="L1211" s="152"/>
      <c r="M1211" s="157"/>
      <c r="T1211" s="158"/>
      <c r="AT1211" s="153" t="s">
        <v>226</v>
      </c>
      <c r="AU1211" s="153" t="s">
        <v>236</v>
      </c>
      <c r="AV1211" s="12" t="s">
        <v>79</v>
      </c>
      <c r="AW1211" s="12" t="s">
        <v>31</v>
      </c>
      <c r="AX1211" s="12" t="s">
        <v>69</v>
      </c>
      <c r="AY1211" s="153" t="s">
        <v>212</v>
      </c>
    </row>
    <row r="1212" spans="2:51" s="14" customFormat="1">
      <c r="B1212" s="170"/>
      <c r="D1212" s="150" t="s">
        <v>226</v>
      </c>
      <c r="E1212" s="171" t="s">
        <v>19</v>
      </c>
      <c r="F1212" s="172" t="s">
        <v>11886</v>
      </c>
      <c r="H1212" s="171" t="s">
        <v>19</v>
      </c>
      <c r="I1212" s="173"/>
      <c r="L1212" s="170"/>
      <c r="M1212" s="174"/>
      <c r="T1212" s="175"/>
      <c r="AT1212" s="171" t="s">
        <v>226</v>
      </c>
      <c r="AU1212" s="171" t="s">
        <v>236</v>
      </c>
      <c r="AV1212" s="14" t="s">
        <v>77</v>
      </c>
      <c r="AW1212" s="14" t="s">
        <v>31</v>
      </c>
      <c r="AX1212" s="14" t="s">
        <v>69</v>
      </c>
      <c r="AY1212" s="171" t="s">
        <v>212</v>
      </c>
    </row>
    <row r="1213" spans="2:51" s="12" customFormat="1">
      <c r="B1213" s="152"/>
      <c r="D1213" s="150" t="s">
        <v>226</v>
      </c>
      <c r="E1213" s="153" t="s">
        <v>19</v>
      </c>
      <c r="F1213" s="154" t="s">
        <v>12541</v>
      </c>
      <c r="H1213" s="155">
        <v>1.722</v>
      </c>
      <c r="I1213" s="156"/>
      <c r="L1213" s="152"/>
      <c r="M1213" s="157"/>
      <c r="T1213" s="158"/>
      <c r="AT1213" s="153" t="s">
        <v>226</v>
      </c>
      <c r="AU1213" s="153" t="s">
        <v>236</v>
      </c>
      <c r="AV1213" s="12" t="s">
        <v>79</v>
      </c>
      <c r="AW1213" s="12" t="s">
        <v>31</v>
      </c>
      <c r="AX1213" s="12" t="s">
        <v>69</v>
      </c>
      <c r="AY1213" s="153" t="s">
        <v>212</v>
      </c>
    </row>
    <row r="1214" spans="2:51" s="12" customFormat="1">
      <c r="B1214" s="152"/>
      <c r="D1214" s="150" t="s">
        <v>226</v>
      </c>
      <c r="E1214" s="153" t="s">
        <v>19</v>
      </c>
      <c r="F1214" s="154" t="s">
        <v>12542</v>
      </c>
      <c r="H1214" s="155">
        <v>24.948</v>
      </c>
      <c r="I1214" s="156"/>
      <c r="L1214" s="152"/>
      <c r="M1214" s="157"/>
      <c r="T1214" s="158"/>
      <c r="AT1214" s="153" t="s">
        <v>226</v>
      </c>
      <c r="AU1214" s="153" t="s">
        <v>236</v>
      </c>
      <c r="AV1214" s="12" t="s">
        <v>79</v>
      </c>
      <c r="AW1214" s="12" t="s">
        <v>31</v>
      </c>
      <c r="AX1214" s="12" t="s">
        <v>69</v>
      </c>
      <c r="AY1214" s="153" t="s">
        <v>212</v>
      </c>
    </row>
    <row r="1215" spans="2:51" s="12" customFormat="1">
      <c r="B1215" s="152"/>
      <c r="D1215" s="150" t="s">
        <v>226</v>
      </c>
      <c r="E1215" s="153" t="s">
        <v>19</v>
      </c>
      <c r="F1215" s="154" t="s">
        <v>12543</v>
      </c>
      <c r="H1215" s="155">
        <v>2.2679999999999998</v>
      </c>
      <c r="I1215" s="156"/>
      <c r="L1215" s="152"/>
      <c r="M1215" s="157"/>
      <c r="T1215" s="158"/>
      <c r="AT1215" s="153" t="s">
        <v>226</v>
      </c>
      <c r="AU1215" s="153" t="s">
        <v>236</v>
      </c>
      <c r="AV1215" s="12" t="s">
        <v>79</v>
      </c>
      <c r="AW1215" s="12" t="s">
        <v>31</v>
      </c>
      <c r="AX1215" s="12" t="s">
        <v>69</v>
      </c>
      <c r="AY1215" s="153" t="s">
        <v>212</v>
      </c>
    </row>
    <row r="1216" spans="2:51" s="12" customFormat="1">
      <c r="B1216" s="152"/>
      <c r="D1216" s="150" t="s">
        <v>226</v>
      </c>
      <c r="E1216" s="153" t="s">
        <v>19</v>
      </c>
      <c r="F1216" s="154" t="s">
        <v>12544</v>
      </c>
      <c r="H1216" s="155">
        <v>40.058</v>
      </c>
      <c r="I1216" s="156"/>
      <c r="L1216" s="152"/>
      <c r="M1216" s="157"/>
      <c r="T1216" s="158"/>
      <c r="AT1216" s="153" t="s">
        <v>226</v>
      </c>
      <c r="AU1216" s="153" t="s">
        <v>236</v>
      </c>
      <c r="AV1216" s="12" t="s">
        <v>79</v>
      </c>
      <c r="AW1216" s="12" t="s">
        <v>31</v>
      </c>
      <c r="AX1216" s="12" t="s">
        <v>69</v>
      </c>
      <c r="AY1216" s="153" t="s">
        <v>212</v>
      </c>
    </row>
    <row r="1217" spans="2:65" s="12" customFormat="1">
      <c r="B1217" s="152"/>
      <c r="D1217" s="150" t="s">
        <v>226</v>
      </c>
      <c r="E1217" s="153" t="s">
        <v>19</v>
      </c>
      <c r="F1217" s="154" t="s">
        <v>12545</v>
      </c>
      <c r="H1217" s="155">
        <v>39.438000000000002</v>
      </c>
      <c r="I1217" s="156"/>
      <c r="L1217" s="152"/>
      <c r="M1217" s="157"/>
      <c r="T1217" s="158"/>
      <c r="AT1217" s="153" t="s">
        <v>226</v>
      </c>
      <c r="AU1217" s="153" t="s">
        <v>236</v>
      </c>
      <c r="AV1217" s="12" t="s">
        <v>79</v>
      </c>
      <c r="AW1217" s="12" t="s">
        <v>31</v>
      </c>
      <c r="AX1217" s="12" t="s">
        <v>69</v>
      </c>
      <c r="AY1217" s="153" t="s">
        <v>212</v>
      </c>
    </row>
    <row r="1218" spans="2:65" s="12" customFormat="1">
      <c r="B1218" s="152"/>
      <c r="D1218" s="150" t="s">
        <v>226</v>
      </c>
      <c r="E1218" s="153" t="s">
        <v>19</v>
      </c>
      <c r="F1218" s="154" t="s">
        <v>12546</v>
      </c>
      <c r="H1218" s="155">
        <v>10.343</v>
      </c>
      <c r="I1218" s="156"/>
      <c r="L1218" s="152"/>
      <c r="M1218" s="157"/>
      <c r="T1218" s="158"/>
      <c r="AT1218" s="153" t="s">
        <v>226</v>
      </c>
      <c r="AU1218" s="153" t="s">
        <v>236</v>
      </c>
      <c r="AV1218" s="12" t="s">
        <v>79</v>
      </c>
      <c r="AW1218" s="12" t="s">
        <v>31</v>
      </c>
      <c r="AX1218" s="12" t="s">
        <v>69</v>
      </c>
      <c r="AY1218" s="153" t="s">
        <v>212</v>
      </c>
    </row>
    <row r="1219" spans="2:65" s="12" customFormat="1">
      <c r="B1219" s="152"/>
      <c r="D1219" s="150" t="s">
        <v>226</v>
      </c>
      <c r="E1219" s="153" t="s">
        <v>19</v>
      </c>
      <c r="F1219" s="154" t="s">
        <v>12547</v>
      </c>
      <c r="H1219" s="155">
        <v>5.1449999999999996</v>
      </c>
      <c r="I1219" s="156"/>
      <c r="L1219" s="152"/>
      <c r="M1219" s="157"/>
      <c r="T1219" s="158"/>
      <c r="AT1219" s="153" t="s">
        <v>226</v>
      </c>
      <c r="AU1219" s="153" t="s">
        <v>236</v>
      </c>
      <c r="AV1219" s="12" t="s">
        <v>79</v>
      </c>
      <c r="AW1219" s="12" t="s">
        <v>31</v>
      </c>
      <c r="AX1219" s="12" t="s">
        <v>69</v>
      </c>
      <c r="AY1219" s="153" t="s">
        <v>212</v>
      </c>
    </row>
    <row r="1220" spans="2:65" s="12" customFormat="1">
      <c r="B1220" s="152"/>
      <c r="D1220" s="150" t="s">
        <v>226</v>
      </c>
      <c r="E1220" s="153" t="s">
        <v>19</v>
      </c>
      <c r="F1220" s="154" t="s">
        <v>12548</v>
      </c>
      <c r="H1220" s="155">
        <v>9.702</v>
      </c>
      <c r="I1220" s="156"/>
      <c r="L1220" s="152"/>
      <c r="M1220" s="157"/>
      <c r="T1220" s="158"/>
      <c r="AT1220" s="153" t="s">
        <v>226</v>
      </c>
      <c r="AU1220" s="153" t="s">
        <v>236</v>
      </c>
      <c r="AV1220" s="12" t="s">
        <v>79</v>
      </c>
      <c r="AW1220" s="12" t="s">
        <v>31</v>
      </c>
      <c r="AX1220" s="12" t="s">
        <v>69</v>
      </c>
      <c r="AY1220" s="153" t="s">
        <v>212</v>
      </c>
    </row>
    <row r="1221" spans="2:65" s="12" customFormat="1">
      <c r="B1221" s="152"/>
      <c r="D1221" s="150" t="s">
        <v>226</v>
      </c>
      <c r="E1221" s="153" t="s">
        <v>19</v>
      </c>
      <c r="F1221" s="154" t="s">
        <v>12549</v>
      </c>
      <c r="H1221" s="155">
        <v>4.851</v>
      </c>
      <c r="I1221" s="156"/>
      <c r="L1221" s="152"/>
      <c r="M1221" s="157"/>
      <c r="T1221" s="158"/>
      <c r="AT1221" s="153" t="s">
        <v>226</v>
      </c>
      <c r="AU1221" s="153" t="s">
        <v>236</v>
      </c>
      <c r="AV1221" s="12" t="s">
        <v>79</v>
      </c>
      <c r="AW1221" s="12" t="s">
        <v>31</v>
      </c>
      <c r="AX1221" s="12" t="s">
        <v>69</v>
      </c>
      <c r="AY1221" s="153" t="s">
        <v>212</v>
      </c>
    </row>
    <row r="1222" spans="2:65" s="12" customFormat="1">
      <c r="B1222" s="152"/>
      <c r="D1222" s="150" t="s">
        <v>226</v>
      </c>
      <c r="E1222" s="153" t="s">
        <v>19</v>
      </c>
      <c r="F1222" s="154" t="s">
        <v>12550</v>
      </c>
      <c r="H1222" s="155">
        <v>0.58799999999999997</v>
      </c>
      <c r="I1222" s="156"/>
      <c r="L1222" s="152"/>
      <c r="M1222" s="157"/>
      <c r="T1222" s="158"/>
      <c r="AT1222" s="153" t="s">
        <v>226</v>
      </c>
      <c r="AU1222" s="153" t="s">
        <v>236</v>
      </c>
      <c r="AV1222" s="12" t="s">
        <v>79</v>
      </c>
      <c r="AW1222" s="12" t="s">
        <v>31</v>
      </c>
      <c r="AX1222" s="12" t="s">
        <v>69</v>
      </c>
      <c r="AY1222" s="153" t="s">
        <v>212</v>
      </c>
    </row>
    <row r="1223" spans="2:65" s="14" customFormat="1">
      <c r="B1223" s="170"/>
      <c r="D1223" s="150" t="s">
        <v>226</v>
      </c>
      <c r="E1223" s="171" t="s">
        <v>19</v>
      </c>
      <c r="F1223" s="172" t="s">
        <v>11889</v>
      </c>
      <c r="H1223" s="171" t="s">
        <v>19</v>
      </c>
      <c r="I1223" s="173"/>
      <c r="L1223" s="170"/>
      <c r="M1223" s="174"/>
      <c r="T1223" s="175"/>
      <c r="AT1223" s="171" t="s">
        <v>226</v>
      </c>
      <c r="AU1223" s="171" t="s">
        <v>236</v>
      </c>
      <c r="AV1223" s="14" t="s">
        <v>77</v>
      </c>
      <c r="AW1223" s="14" t="s">
        <v>31</v>
      </c>
      <c r="AX1223" s="14" t="s">
        <v>69</v>
      </c>
      <c r="AY1223" s="171" t="s">
        <v>212</v>
      </c>
    </row>
    <row r="1224" spans="2:65" s="12" customFormat="1">
      <c r="B1224" s="152"/>
      <c r="D1224" s="150" t="s">
        <v>226</v>
      </c>
      <c r="E1224" s="153" t="s">
        <v>19</v>
      </c>
      <c r="F1224" s="154" t="s">
        <v>12551</v>
      </c>
      <c r="H1224" s="155">
        <v>2.94</v>
      </c>
      <c r="I1224" s="156"/>
      <c r="L1224" s="152"/>
      <c r="M1224" s="157"/>
      <c r="T1224" s="158"/>
      <c r="AT1224" s="153" t="s">
        <v>226</v>
      </c>
      <c r="AU1224" s="153" t="s">
        <v>236</v>
      </c>
      <c r="AV1224" s="12" t="s">
        <v>79</v>
      </c>
      <c r="AW1224" s="12" t="s">
        <v>31</v>
      </c>
      <c r="AX1224" s="12" t="s">
        <v>69</v>
      </c>
      <c r="AY1224" s="153" t="s">
        <v>212</v>
      </c>
    </row>
    <row r="1225" spans="2:65" s="12" customFormat="1">
      <c r="B1225" s="152"/>
      <c r="D1225" s="150" t="s">
        <v>226</v>
      </c>
      <c r="E1225" s="153" t="s">
        <v>19</v>
      </c>
      <c r="F1225" s="154" t="s">
        <v>12552</v>
      </c>
      <c r="H1225" s="155">
        <v>4.9249999999999998</v>
      </c>
      <c r="I1225" s="156"/>
      <c r="L1225" s="152"/>
      <c r="M1225" s="157"/>
      <c r="T1225" s="158"/>
      <c r="AT1225" s="153" t="s">
        <v>226</v>
      </c>
      <c r="AU1225" s="153" t="s">
        <v>236</v>
      </c>
      <c r="AV1225" s="12" t="s">
        <v>79</v>
      </c>
      <c r="AW1225" s="12" t="s">
        <v>31</v>
      </c>
      <c r="AX1225" s="12" t="s">
        <v>69</v>
      </c>
      <c r="AY1225" s="153" t="s">
        <v>212</v>
      </c>
    </row>
    <row r="1226" spans="2:65" s="12" customFormat="1">
      <c r="B1226" s="152"/>
      <c r="D1226" s="150" t="s">
        <v>226</v>
      </c>
      <c r="E1226" s="153" t="s">
        <v>19</v>
      </c>
      <c r="F1226" s="154" t="s">
        <v>12553</v>
      </c>
      <c r="H1226" s="155">
        <v>2.4990000000000001</v>
      </c>
      <c r="I1226" s="156"/>
      <c r="L1226" s="152"/>
      <c r="M1226" s="157"/>
      <c r="T1226" s="158"/>
      <c r="AT1226" s="153" t="s">
        <v>226</v>
      </c>
      <c r="AU1226" s="153" t="s">
        <v>236</v>
      </c>
      <c r="AV1226" s="12" t="s">
        <v>79</v>
      </c>
      <c r="AW1226" s="12" t="s">
        <v>31</v>
      </c>
      <c r="AX1226" s="12" t="s">
        <v>69</v>
      </c>
      <c r="AY1226" s="153" t="s">
        <v>212</v>
      </c>
    </row>
    <row r="1227" spans="2:65" s="12" customFormat="1">
      <c r="B1227" s="152"/>
      <c r="D1227" s="150" t="s">
        <v>226</v>
      </c>
      <c r="E1227" s="153" t="s">
        <v>19</v>
      </c>
      <c r="F1227" s="154" t="s">
        <v>12554</v>
      </c>
      <c r="H1227" s="155">
        <v>35.164999999999999</v>
      </c>
      <c r="I1227" s="156"/>
      <c r="L1227" s="152"/>
      <c r="M1227" s="157"/>
      <c r="T1227" s="158"/>
      <c r="AT1227" s="153" t="s">
        <v>226</v>
      </c>
      <c r="AU1227" s="153" t="s">
        <v>236</v>
      </c>
      <c r="AV1227" s="12" t="s">
        <v>79</v>
      </c>
      <c r="AW1227" s="12" t="s">
        <v>31</v>
      </c>
      <c r="AX1227" s="12" t="s">
        <v>69</v>
      </c>
      <c r="AY1227" s="153" t="s">
        <v>212</v>
      </c>
    </row>
    <row r="1228" spans="2:65" s="12" customFormat="1">
      <c r="B1228" s="152"/>
      <c r="D1228" s="150" t="s">
        <v>226</v>
      </c>
      <c r="E1228" s="153" t="s">
        <v>19</v>
      </c>
      <c r="F1228" s="154" t="s">
        <v>12555</v>
      </c>
      <c r="H1228" s="155">
        <v>7.0140000000000002</v>
      </c>
      <c r="I1228" s="156"/>
      <c r="L1228" s="152"/>
      <c r="M1228" s="157"/>
      <c r="T1228" s="158"/>
      <c r="AT1228" s="153" t="s">
        <v>226</v>
      </c>
      <c r="AU1228" s="153" t="s">
        <v>236</v>
      </c>
      <c r="AV1228" s="12" t="s">
        <v>79</v>
      </c>
      <c r="AW1228" s="12" t="s">
        <v>31</v>
      </c>
      <c r="AX1228" s="12" t="s">
        <v>69</v>
      </c>
      <c r="AY1228" s="153" t="s">
        <v>212</v>
      </c>
    </row>
    <row r="1229" spans="2:65" s="12" customFormat="1">
      <c r="B1229" s="152"/>
      <c r="D1229" s="150" t="s">
        <v>226</v>
      </c>
      <c r="E1229" s="153" t="s">
        <v>19</v>
      </c>
      <c r="F1229" s="154" t="s">
        <v>12556</v>
      </c>
      <c r="H1229" s="155">
        <v>1.8480000000000001</v>
      </c>
      <c r="I1229" s="156"/>
      <c r="L1229" s="152"/>
      <c r="M1229" s="157"/>
      <c r="T1229" s="158"/>
      <c r="AT1229" s="153" t="s">
        <v>226</v>
      </c>
      <c r="AU1229" s="153" t="s">
        <v>236</v>
      </c>
      <c r="AV1229" s="12" t="s">
        <v>79</v>
      </c>
      <c r="AW1229" s="12" t="s">
        <v>31</v>
      </c>
      <c r="AX1229" s="12" t="s">
        <v>69</v>
      </c>
      <c r="AY1229" s="153" t="s">
        <v>212</v>
      </c>
    </row>
    <row r="1230" spans="2:65" s="13" customFormat="1">
      <c r="B1230" s="159"/>
      <c r="D1230" s="150" t="s">
        <v>226</v>
      </c>
      <c r="E1230" s="160" t="s">
        <v>19</v>
      </c>
      <c r="F1230" s="161" t="s">
        <v>228</v>
      </c>
      <c r="H1230" s="162">
        <v>906.53700000000003</v>
      </c>
      <c r="I1230" s="163"/>
      <c r="L1230" s="159"/>
      <c r="M1230" s="164"/>
      <c r="T1230" s="165"/>
      <c r="AT1230" s="160" t="s">
        <v>226</v>
      </c>
      <c r="AU1230" s="160" t="s">
        <v>236</v>
      </c>
      <c r="AV1230" s="13" t="s">
        <v>229</v>
      </c>
      <c r="AW1230" s="13" t="s">
        <v>31</v>
      </c>
      <c r="AX1230" s="13" t="s">
        <v>77</v>
      </c>
      <c r="AY1230" s="160" t="s">
        <v>212</v>
      </c>
    </row>
    <row r="1231" spans="2:65" s="1" customFormat="1" ht="24.2" customHeight="1">
      <c r="B1231" s="34"/>
      <c r="C1231" s="133" t="s">
        <v>1072</v>
      </c>
      <c r="D1231" s="166" t="s">
        <v>215</v>
      </c>
      <c r="E1231" s="134" t="s">
        <v>12557</v>
      </c>
      <c r="F1231" s="135" t="s">
        <v>12558</v>
      </c>
      <c r="G1231" s="136" t="s">
        <v>536</v>
      </c>
      <c r="H1231" s="137">
        <v>49.79</v>
      </c>
      <c r="I1231" s="138"/>
      <c r="J1231" s="139">
        <f>ROUND(I1231*H1231,2)</f>
        <v>0</v>
      </c>
      <c r="K1231" s="135" t="s">
        <v>5488</v>
      </c>
      <c r="L1231" s="34"/>
      <c r="M1231" s="140" t="s">
        <v>19</v>
      </c>
      <c r="N1231" s="141" t="s">
        <v>40</v>
      </c>
      <c r="P1231" s="142">
        <f>O1231*H1231</f>
        <v>0</v>
      </c>
      <c r="Q1231" s="142">
        <v>1.67E-3</v>
      </c>
      <c r="R1231" s="142">
        <f>Q1231*H1231</f>
        <v>8.3149299999999995E-2</v>
      </c>
      <c r="S1231" s="142">
        <v>0</v>
      </c>
      <c r="T1231" s="143">
        <f>S1231*H1231</f>
        <v>0</v>
      </c>
      <c r="AR1231" s="144" t="s">
        <v>316</v>
      </c>
      <c r="AT1231" s="144" t="s">
        <v>215</v>
      </c>
      <c r="AU1231" s="144" t="s">
        <v>236</v>
      </c>
      <c r="AY1231" s="19" t="s">
        <v>212</v>
      </c>
      <c r="BE1231" s="145">
        <f>IF(N1231="základní",J1231,0)</f>
        <v>0</v>
      </c>
      <c r="BF1231" s="145">
        <f>IF(N1231="snížená",J1231,0)</f>
        <v>0</v>
      </c>
      <c r="BG1231" s="145">
        <f>IF(N1231="zákl. přenesená",J1231,0)</f>
        <v>0</v>
      </c>
      <c r="BH1231" s="145">
        <f>IF(N1231="sníž. přenesená",J1231,0)</f>
        <v>0</v>
      </c>
      <c r="BI1231" s="145">
        <f>IF(N1231="nulová",J1231,0)</f>
        <v>0</v>
      </c>
      <c r="BJ1231" s="19" t="s">
        <v>77</v>
      </c>
      <c r="BK1231" s="145">
        <f>ROUND(I1231*H1231,2)</f>
        <v>0</v>
      </c>
      <c r="BL1231" s="19" t="s">
        <v>316</v>
      </c>
      <c r="BM1231" s="144" t="s">
        <v>12559</v>
      </c>
    </row>
    <row r="1232" spans="2:65" s="14" customFormat="1" ht="22.5">
      <c r="B1232" s="170"/>
      <c r="D1232" s="150" t="s">
        <v>226</v>
      </c>
      <c r="E1232" s="171" t="s">
        <v>19</v>
      </c>
      <c r="F1232" s="172" t="s">
        <v>12560</v>
      </c>
      <c r="H1232" s="171" t="s">
        <v>19</v>
      </c>
      <c r="I1232" s="173"/>
      <c r="L1232" s="170"/>
      <c r="M1232" s="174"/>
      <c r="T1232" s="175"/>
      <c r="AT1232" s="171" t="s">
        <v>226</v>
      </c>
      <c r="AU1232" s="171" t="s">
        <v>236</v>
      </c>
      <c r="AV1232" s="14" t="s">
        <v>77</v>
      </c>
      <c r="AW1232" s="14" t="s">
        <v>31</v>
      </c>
      <c r="AX1232" s="14" t="s">
        <v>69</v>
      </c>
      <c r="AY1232" s="171" t="s">
        <v>212</v>
      </c>
    </row>
    <row r="1233" spans="2:51" s="14" customFormat="1">
      <c r="B1233" s="170"/>
      <c r="D1233" s="150" t="s">
        <v>226</v>
      </c>
      <c r="E1233" s="171" t="s">
        <v>19</v>
      </c>
      <c r="F1233" s="172" t="s">
        <v>11860</v>
      </c>
      <c r="H1233" s="171" t="s">
        <v>19</v>
      </c>
      <c r="I1233" s="173"/>
      <c r="L1233" s="170"/>
      <c r="M1233" s="174"/>
      <c r="T1233" s="175"/>
      <c r="AT1233" s="171" t="s">
        <v>226</v>
      </c>
      <c r="AU1233" s="171" t="s">
        <v>236</v>
      </c>
      <c r="AV1233" s="14" t="s">
        <v>77</v>
      </c>
      <c r="AW1233" s="14" t="s">
        <v>31</v>
      </c>
      <c r="AX1233" s="14" t="s">
        <v>69</v>
      </c>
      <c r="AY1233" s="171" t="s">
        <v>212</v>
      </c>
    </row>
    <row r="1234" spans="2:51" s="14" customFormat="1">
      <c r="B1234" s="170"/>
      <c r="D1234" s="150" t="s">
        <v>226</v>
      </c>
      <c r="E1234" s="171" t="s">
        <v>19</v>
      </c>
      <c r="F1234" s="172" t="s">
        <v>11861</v>
      </c>
      <c r="H1234" s="171" t="s">
        <v>19</v>
      </c>
      <c r="I1234" s="173"/>
      <c r="L1234" s="170"/>
      <c r="M1234" s="174"/>
      <c r="T1234" s="175"/>
      <c r="AT1234" s="171" t="s">
        <v>226</v>
      </c>
      <c r="AU1234" s="171" t="s">
        <v>236</v>
      </c>
      <c r="AV1234" s="14" t="s">
        <v>77</v>
      </c>
      <c r="AW1234" s="14" t="s">
        <v>31</v>
      </c>
      <c r="AX1234" s="14" t="s">
        <v>69</v>
      </c>
      <c r="AY1234" s="171" t="s">
        <v>212</v>
      </c>
    </row>
    <row r="1235" spans="2:51" s="12" customFormat="1">
      <c r="B1235" s="152"/>
      <c r="D1235" s="150" t="s">
        <v>226</v>
      </c>
      <c r="E1235" s="153" t="s">
        <v>19</v>
      </c>
      <c r="F1235" s="154" t="s">
        <v>12561</v>
      </c>
      <c r="H1235" s="155">
        <v>1.6910000000000001</v>
      </c>
      <c r="I1235" s="156"/>
      <c r="L1235" s="152"/>
      <c r="M1235" s="157"/>
      <c r="T1235" s="158"/>
      <c r="AT1235" s="153" t="s">
        <v>226</v>
      </c>
      <c r="AU1235" s="153" t="s">
        <v>236</v>
      </c>
      <c r="AV1235" s="12" t="s">
        <v>79</v>
      </c>
      <c r="AW1235" s="12" t="s">
        <v>31</v>
      </c>
      <c r="AX1235" s="12" t="s">
        <v>69</v>
      </c>
      <c r="AY1235" s="153" t="s">
        <v>212</v>
      </c>
    </row>
    <row r="1236" spans="2:51" s="12" customFormat="1">
      <c r="B1236" s="152"/>
      <c r="D1236" s="150" t="s">
        <v>226</v>
      </c>
      <c r="E1236" s="153" t="s">
        <v>19</v>
      </c>
      <c r="F1236" s="154" t="s">
        <v>12562</v>
      </c>
      <c r="H1236" s="155">
        <v>0.158</v>
      </c>
      <c r="I1236" s="156"/>
      <c r="L1236" s="152"/>
      <c r="M1236" s="157"/>
      <c r="T1236" s="158"/>
      <c r="AT1236" s="153" t="s">
        <v>226</v>
      </c>
      <c r="AU1236" s="153" t="s">
        <v>236</v>
      </c>
      <c r="AV1236" s="12" t="s">
        <v>79</v>
      </c>
      <c r="AW1236" s="12" t="s">
        <v>31</v>
      </c>
      <c r="AX1236" s="12" t="s">
        <v>69</v>
      </c>
      <c r="AY1236" s="153" t="s">
        <v>212</v>
      </c>
    </row>
    <row r="1237" spans="2:51" s="14" customFormat="1">
      <c r="B1237" s="170"/>
      <c r="D1237" s="150" t="s">
        <v>226</v>
      </c>
      <c r="E1237" s="171" t="s">
        <v>19</v>
      </c>
      <c r="F1237" s="172" t="s">
        <v>11866</v>
      </c>
      <c r="H1237" s="171" t="s">
        <v>19</v>
      </c>
      <c r="I1237" s="173"/>
      <c r="L1237" s="170"/>
      <c r="M1237" s="174"/>
      <c r="T1237" s="175"/>
      <c r="AT1237" s="171" t="s">
        <v>226</v>
      </c>
      <c r="AU1237" s="171" t="s">
        <v>236</v>
      </c>
      <c r="AV1237" s="14" t="s">
        <v>77</v>
      </c>
      <c r="AW1237" s="14" t="s">
        <v>31</v>
      </c>
      <c r="AX1237" s="14" t="s">
        <v>69</v>
      </c>
      <c r="AY1237" s="171" t="s">
        <v>212</v>
      </c>
    </row>
    <row r="1238" spans="2:51" s="12" customFormat="1">
      <c r="B1238" s="152"/>
      <c r="D1238" s="150" t="s">
        <v>226</v>
      </c>
      <c r="E1238" s="153" t="s">
        <v>19</v>
      </c>
      <c r="F1238" s="154" t="s">
        <v>12563</v>
      </c>
      <c r="H1238" s="155">
        <v>1.617</v>
      </c>
      <c r="I1238" s="156"/>
      <c r="L1238" s="152"/>
      <c r="M1238" s="157"/>
      <c r="T1238" s="158"/>
      <c r="AT1238" s="153" t="s">
        <v>226</v>
      </c>
      <c r="AU1238" s="153" t="s">
        <v>236</v>
      </c>
      <c r="AV1238" s="12" t="s">
        <v>79</v>
      </c>
      <c r="AW1238" s="12" t="s">
        <v>31</v>
      </c>
      <c r="AX1238" s="12" t="s">
        <v>69</v>
      </c>
      <c r="AY1238" s="153" t="s">
        <v>212</v>
      </c>
    </row>
    <row r="1239" spans="2:51" s="12" customFormat="1">
      <c r="B1239" s="152"/>
      <c r="D1239" s="150" t="s">
        <v>226</v>
      </c>
      <c r="E1239" s="153" t="s">
        <v>19</v>
      </c>
      <c r="F1239" s="154" t="s">
        <v>12564</v>
      </c>
      <c r="H1239" s="155">
        <v>3.2000000000000001E-2</v>
      </c>
      <c r="I1239" s="156"/>
      <c r="L1239" s="152"/>
      <c r="M1239" s="157"/>
      <c r="T1239" s="158"/>
      <c r="AT1239" s="153" t="s">
        <v>226</v>
      </c>
      <c r="AU1239" s="153" t="s">
        <v>236</v>
      </c>
      <c r="AV1239" s="12" t="s">
        <v>79</v>
      </c>
      <c r="AW1239" s="12" t="s">
        <v>31</v>
      </c>
      <c r="AX1239" s="12" t="s">
        <v>69</v>
      </c>
      <c r="AY1239" s="153" t="s">
        <v>212</v>
      </c>
    </row>
    <row r="1240" spans="2:51" s="14" customFormat="1">
      <c r="B1240" s="170"/>
      <c r="D1240" s="150" t="s">
        <v>226</v>
      </c>
      <c r="E1240" s="171" t="s">
        <v>19</v>
      </c>
      <c r="F1240" s="172" t="s">
        <v>11900</v>
      </c>
      <c r="H1240" s="171" t="s">
        <v>19</v>
      </c>
      <c r="I1240" s="173"/>
      <c r="L1240" s="170"/>
      <c r="M1240" s="174"/>
      <c r="T1240" s="175"/>
      <c r="AT1240" s="171" t="s">
        <v>226</v>
      </c>
      <c r="AU1240" s="171" t="s">
        <v>236</v>
      </c>
      <c r="AV1240" s="14" t="s">
        <v>77</v>
      </c>
      <c r="AW1240" s="14" t="s">
        <v>31</v>
      </c>
      <c r="AX1240" s="14" t="s">
        <v>69</v>
      </c>
      <c r="AY1240" s="171" t="s">
        <v>212</v>
      </c>
    </row>
    <row r="1241" spans="2:51" s="12" customFormat="1">
      <c r="B1241" s="152"/>
      <c r="D1241" s="150" t="s">
        <v>226</v>
      </c>
      <c r="E1241" s="153" t="s">
        <v>19</v>
      </c>
      <c r="F1241" s="154" t="s">
        <v>12565</v>
      </c>
      <c r="H1241" s="155">
        <v>1.7010000000000001</v>
      </c>
      <c r="I1241" s="156"/>
      <c r="L1241" s="152"/>
      <c r="M1241" s="157"/>
      <c r="T1241" s="158"/>
      <c r="AT1241" s="153" t="s">
        <v>226</v>
      </c>
      <c r="AU1241" s="153" t="s">
        <v>236</v>
      </c>
      <c r="AV1241" s="12" t="s">
        <v>79</v>
      </c>
      <c r="AW1241" s="12" t="s">
        <v>31</v>
      </c>
      <c r="AX1241" s="12" t="s">
        <v>69</v>
      </c>
      <c r="AY1241" s="153" t="s">
        <v>212</v>
      </c>
    </row>
    <row r="1242" spans="2:51" s="12" customFormat="1">
      <c r="B1242" s="152"/>
      <c r="D1242" s="150" t="s">
        <v>226</v>
      </c>
      <c r="E1242" s="153" t="s">
        <v>19</v>
      </c>
      <c r="F1242" s="154" t="s">
        <v>12566</v>
      </c>
      <c r="H1242" s="155">
        <v>1.25</v>
      </c>
      <c r="I1242" s="156"/>
      <c r="L1242" s="152"/>
      <c r="M1242" s="157"/>
      <c r="T1242" s="158"/>
      <c r="AT1242" s="153" t="s">
        <v>226</v>
      </c>
      <c r="AU1242" s="153" t="s">
        <v>236</v>
      </c>
      <c r="AV1242" s="12" t="s">
        <v>79</v>
      </c>
      <c r="AW1242" s="12" t="s">
        <v>31</v>
      </c>
      <c r="AX1242" s="12" t="s">
        <v>69</v>
      </c>
      <c r="AY1242" s="153" t="s">
        <v>212</v>
      </c>
    </row>
    <row r="1243" spans="2:51" s="12" customFormat="1">
      <c r="B1243" s="152"/>
      <c r="D1243" s="150" t="s">
        <v>226</v>
      </c>
      <c r="E1243" s="153" t="s">
        <v>19</v>
      </c>
      <c r="F1243" s="154" t="s">
        <v>12567</v>
      </c>
      <c r="H1243" s="155">
        <v>1.208</v>
      </c>
      <c r="I1243" s="156"/>
      <c r="L1243" s="152"/>
      <c r="M1243" s="157"/>
      <c r="T1243" s="158"/>
      <c r="AT1243" s="153" t="s">
        <v>226</v>
      </c>
      <c r="AU1243" s="153" t="s">
        <v>236</v>
      </c>
      <c r="AV1243" s="12" t="s">
        <v>79</v>
      </c>
      <c r="AW1243" s="12" t="s">
        <v>31</v>
      </c>
      <c r="AX1243" s="12" t="s">
        <v>69</v>
      </c>
      <c r="AY1243" s="153" t="s">
        <v>212</v>
      </c>
    </row>
    <row r="1244" spans="2:51" s="14" customFormat="1">
      <c r="B1244" s="170"/>
      <c r="D1244" s="150" t="s">
        <v>226</v>
      </c>
      <c r="E1244" s="171" t="s">
        <v>19</v>
      </c>
      <c r="F1244" s="172" t="s">
        <v>11872</v>
      </c>
      <c r="H1244" s="171" t="s">
        <v>19</v>
      </c>
      <c r="I1244" s="173"/>
      <c r="L1244" s="170"/>
      <c r="M1244" s="174"/>
      <c r="T1244" s="175"/>
      <c r="AT1244" s="171" t="s">
        <v>226</v>
      </c>
      <c r="AU1244" s="171" t="s">
        <v>236</v>
      </c>
      <c r="AV1244" s="14" t="s">
        <v>77</v>
      </c>
      <c r="AW1244" s="14" t="s">
        <v>31</v>
      </c>
      <c r="AX1244" s="14" t="s">
        <v>69</v>
      </c>
      <c r="AY1244" s="171" t="s">
        <v>212</v>
      </c>
    </row>
    <row r="1245" spans="2:51" s="12" customFormat="1">
      <c r="B1245" s="152"/>
      <c r="D1245" s="150" t="s">
        <v>226</v>
      </c>
      <c r="E1245" s="153" t="s">
        <v>19</v>
      </c>
      <c r="F1245" s="154" t="s">
        <v>12568</v>
      </c>
      <c r="H1245" s="155">
        <v>1.649</v>
      </c>
      <c r="I1245" s="156"/>
      <c r="L1245" s="152"/>
      <c r="M1245" s="157"/>
      <c r="T1245" s="158"/>
      <c r="AT1245" s="153" t="s">
        <v>226</v>
      </c>
      <c r="AU1245" s="153" t="s">
        <v>236</v>
      </c>
      <c r="AV1245" s="12" t="s">
        <v>79</v>
      </c>
      <c r="AW1245" s="12" t="s">
        <v>31</v>
      </c>
      <c r="AX1245" s="12" t="s">
        <v>69</v>
      </c>
      <c r="AY1245" s="153" t="s">
        <v>212</v>
      </c>
    </row>
    <row r="1246" spans="2:51" s="12" customFormat="1">
      <c r="B1246" s="152"/>
      <c r="D1246" s="150" t="s">
        <v>226</v>
      </c>
      <c r="E1246" s="153" t="s">
        <v>19</v>
      </c>
      <c r="F1246" s="154" t="s">
        <v>12569</v>
      </c>
      <c r="H1246" s="155">
        <v>0.45600000000000002</v>
      </c>
      <c r="I1246" s="156"/>
      <c r="L1246" s="152"/>
      <c r="M1246" s="157"/>
      <c r="T1246" s="158"/>
      <c r="AT1246" s="153" t="s">
        <v>226</v>
      </c>
      <c r="AU1246" s="153" t="s">
        <v>236</v>
      </c>
      <c r="AV1246" s="12" t="s">
        <v>79</v>
      </c>
      <c r="AW1246" s="12" t="s">
        <v>31</v>
      </c>
      <c r="AX1246" s="12" t="s">
        <v>69</v>
      </c>
      <c r="AY1246" s="153" t="s">
        <v>212</v>
      </c>
    </row>
    <row r="1247" spans="2:51" s="12" customFormat="1">
      <c r="B1247" s="152"/>
      <c r="D1247" s="150" t="s">
        <v>226</v>
      </c>
      <c r="E1247" s="153" t="s">
        <v>19</v>
      </c>
      <c r="F1247" s="154" t="s">
        <v>12570</v>
      </c>
      <c r="H1247" s="155">
        <v>0.14699999999999999</v>
      </c>
      <c r="I1247" s="156"/>
      <c r="L1247" s="152"/>
      <c r="M1247" s="157"/>
      <c r="T1247" s="158"/>
      <c r="AT1247" s="153" t="s">
        <v>226</v>
      </c>
      <c r="AU1247" s="153" t="s">
        <v>236</v>
      </c>
      <c r="AV1247" s="12" t="s">
        <v>79</v>
      </c>
      <c r="AW1247" s="12" t="s">
        <v>31</v>
      </c>
      <c r="AX1247" s="12" t="s">
        <v>69</v>
      </c>
      <c r="AY1247" s="153" t="s">
        <v>212</v>
      </c>
    </row>
    <row r="1248" spans="2:51" s="14" customFormat="1">
      <c r="B1248" s="170"/>
      <c r="D1248" s="150" t="s">
        <v>226</v>
      </c>
      <c r="E1248" s="171" t="s">
        <v>19</v>
      </c>
      <c r="F1248" s="172" t="s">
        <v>11877</v>
      </c>
      <c r="H1248" s="171" t="s">
        <v>19</v>
      </c>
      <c r="I1248" s="173"/>
      <c r="L1248" s="170"/>
      <c r="M1248" s="174"/>
      <c r="T1248" s="175"/>
      <c r="AT1248" s="171" t="s">
        <v>226</v>
      </c>
      <c r="AU1248" s="171" t="s">
        <v>236</v>
      </c>
      <c r="AV1248" s="14" t="s">
        <v>77</v>
      </c>
      <c r="AW1248" s="14" t="s">
        <v>31</v>
      </c>
      <c r="AX1248" s="14" t="s">
        <v>69</v>
      </c>
      <c r="AY1248" s="171" t="s">
        <v>212</v>
      </c>
    </row>
    <row r="1249" spans="2:51" s="12" customFormat="1">
      <c r="B1249" s="152"/>
      <c r="D1249" s="150" t="s">
        <v>226</v>
      </c>
      <c r="E1249" s="153" t="s">
        <v>19</v>
      </c>
      <c r="F1249" s="154" t="s">
        <v>12568</v>
      </c>
      <c r="H1249" s="155">
        <v>1.649</v>
      </c>
      <c r="I1249" s="156"/>
      <c r="L1249" s="152"/>
      <c r="M1249" s="157"/>
      <c r="T1249" s="158"/>
      <c r="AT1249" s="153" t="s">
        <v>226</v>
      </c>
      <c r="AU1249" s="153" t="s">
        <v>236</v>
      </c>
      <c r="AV1249" s="12" t="s">
        <v>79</v>
      </c>
      <c r="AW1249" s="12" t="s">
        <v>31</v>
      </c>
      <c r="AX1249" s="12" t="s">
        <v>69</v>
      </c>
      <c r="AY1249" s="153" t="s">
        <v>212</v>
      </c>
    </row>
    <row r="1250" spans="2:51" s="12" customFormat="1">
      <c r="B1250" s="152"/>
      <c r="D1250" s="150" t="s">
        <v>226</v>
      </c>
      <c r="E1250" s="153" t="s">
        <v>19</v>
      </c>
      <c r="F1250" s="154" t="s">
        <v>12571</v>
      </c>
      <c r="H1250" s="155">
        <v>0.48299999999999998</v>
      </c>
      <c r="I1250" s="156"/>
      <c r="L1250" s="152"/>
      <c r="M1250" s="157"/>
      <c r="T1250" s="158"/>
      <c r="AT1250" s="153" t="s">
        <v>226</v>
      </c>
      <c r="AU1250" s="153" t="s">
        <v>236</v>
      </c>
      <c r="AV1250" s="12" t="s">
        <v>79</v>
      </c>
      <c r="AW1250" s="12" t="s">
        <v>31</v>
      </c>
      <c r="AX1250" s="12" t="s">
        <v>69</v>
      </c>
      <c r="AY1250" s="153" t="s">
        <v>212</v>
      </c>
    </row>
    <row r="1251" spans="2:51" s="12" customFormat="1">
      <c r="B1251" s="152"/>
      <c r="D1251" s="150" t="s">
        <v>226</v>
      </c>
      <c r="E1251" s="153" t="s">
        <v>19</v>
      </c>
      <c r="F1251" s="154" t="s">
        <v>12572</v>
      </c>
      <c r="H1251" s="155">
        <v>0.62</v>
      </c>
      <c r="I1251" s="156"/>
      <c r="L1251" s="152"/>
      <c r="M1251" s="157"/>
      <c r="T1251" s="158"/>
      <c r="AT1251" s="153" t="s">
        <v>226</v>
      </c>
      <c r="AU1251" s="153" t="s">
        <v>236</v>
      </c>
      <c r="AV1251" s="12" t="s">
        <v>79</v>
      </c>
      <c r="AW1251" s="12" t="s">
        <v>31</v>
      </c>
      <c r="AX1251" s="12" t="s">
        <v>69</v>
      </c>
      <c r="AY1251" s="153" t="s">
        <v>212</v>
      </c>
    </row>
    <row r="1252" spans="2:51" s="12" customFormat="1">
      <c r="B1252" s="152"/>
      <c r="D1252" s="150" t="s">
        <v>226</v>
      </c>
      <c r="E1252" s="153" t="s">
        <v>19</v>
      </c>
      <c r="F1252" s="154" t="s">
        <v>12573</v>
      </c>
      <c r="H1252" s="155">
        <v>0.441</v>
      </c>
      <c r="I1252" s="156"/>
      <c r="L1252" s="152"/>
      <c r="M1252" s="157"/>
      <c r="T1252" s="158"/>
      <c r="AT1252" s="153" t="s">
        <v>226</v>
      </c>
      <c r="AU1252" s="153" t="s">
        <v>236</v>
      </c>
      <c r="AV1252" s="12" t="s">
        <v>79</v>
      </c>
      <c r="AW1252" s="12" t="s">
        <v>31</v>
      </c>
      <c r="AX1252" s="12" t="s">
        <v>69</v>
      </c>
      <c r="AY1252" s="153" t="s">
        <v>212</v>
      </c>
    </row>
    <row r="1253" spans="2:51" s="12" customFormat="1">
      <c r="B1253" s="152"/>
      <c r="D1253" s="150" t="s">
        <v>226</v>
      </c>
      <c r="E1253" s="153" t="s">
        <v>19</v>
      </c>
      <c r="F1253" s="154" t="s">
        <v>12574</v>
      </c>
      <c r="H1253" s="155">
        <v>0.441</v>
      </c>
      <c r="I1253" s="156"/>
      <c r="L1253" s="152"/>
      <c r="M1253" s="157"/>
      <c r="T1253" s="158"/>
      <c r="AT1253" s="153" t="s">
        <v>226</v>
      </c>
      <c r="AU1253" s="153" t="s">
        <v>236</v>
      </c>
      <c r="AV1253" s="12" t="s">
        <v>79</v>
      </c>
      <c r="AW1253" s="12" t="s">
        <v>31</v>
      </c>
      <c r="AX1253" s="12" t="s">
        <v>69</v>
      </c>
      <c r="AY1253" s="153" t="s">
        <v>212</v>
      </c>
    </row>
    <row r="1254" spans="2:51" s="14" customFormat="1">
      <c r="B1254" s="170"/>
      <c r="D1254" s="150" t="s">
        <v>226</v>
      </c>
      <c r="E1254" s="171" t="s">
        <v>19</v>
      </c>
      <c r="F1254" s="172" t="s">
        <v>11883</v>
      </c>
      <c r="H1254" s="171" t="s">
        <v>19</v>
      </c>
      <c r="I1254" s="173"/>
      <c r="L1254" s="170"/>
      <c r="M1254" s="174"/>
      <c r="T1254" s="175"/>
      <c r="AT1254" s="171" t="s">
        <v>226</v>
      </c>
      <c r="AU1254" s="171" t="s">
        <v>236</v>
      </c>
      <c r="AV1254" s="14" t="s">
        <v>77</v>
      </c>
      <c r="AW1254" s="14" t="s">
        <v>31</v>
      </c>
      <c r="AX1254" s="14" t="s">
        <v>69</v>
      </c>
      <c r="AY1254" s="171" t="s">
        <v>212</v>
      </c>
    </row>
    <row r="1255" spans="2:51" s="12" customFormat="1">
      <c r="B1255" s="152"/>
      <c r="D1255" s="150" t="s">
        <v>226</v>
      </c>
      <c r="E1255" s="153" t="s">
        <v>19</v>
      </c>
      <c r="F1255" s="154" t="s">
        <v>12568</v>
      </c>
      <c r="H1255" s="155">
        <v>1.649</v>
      </c>
      <c r="I1255" s="156"/>
      <c r="L1255" s="152"/>
      <c r="M1255" s="157"/>
      <c r="T1255" s="158"/>
      <c r="AT1255" s="153" t="s">
        <v>226</v>
      </c>
      <c r="AU1255" s="153" t="s">
        <v>236</v>
      </c>
      <c r="AV1255" s="12" t="s">
        <v>79</v>
      </c>
      <c r="AW1255" s="12" t="s">
        <v>31</v>
      </c>
      <c r="AX1255" s="12" t="s">
        <v>69</v>
      </c>
      <c r="AY1255" s="153" t="s">
        <v>212</v>
      </c>
    </row>
    <row r="1256" spans="2:51" s="12" customFormat="1">
      <c r="B1256" s="152"/>
      <c r="D1256" s="150" t="s">
        <v>226</v>
      </c>
      <c r="E1256" s="153" t="s">
        <v>19</v>
      </c>
      <c r="F1256" s="154" t="s">
        <v>12575</v>
      </c>
      <c r="H1256" s="155">
        <v>0.63</v>
      </c>
      <c r="I1256" s="156"/>
      <c r="L1256" s="152"/>
      <c r="M1256" s="157"/>
      <c r="T1256" s="158"/>
      <c r="AT1256" s="153" t="s">
        <v>226</v>
      </c>
      <c r="AU1256" s="153" t="s">
        <v>236</v>
      </c>
      <c r="AV1256" s="12" t="s">
        <v>79</v>
      </c>
      <c r="AW1256" s="12" t="s">
        <v>31</v>
      </c>
      <c r="AX1256" s="12" t="s">
        <v>69</v>
      </c>
      <c r="AY1256" s="153" t="s">
        <v>212</v>
      </c>
    </row>
    <row r="1257" spans="2:51" s="12" customFormat="1">
      <c r="B1257" s="152"/>
      <c r="D1257" s="150" t="s">
        <v>226</v>
      </c>
      <c r="E1257" s="153" t="s">
        <v>19</v>
      </c>
      <c r="F1257" s="154" t="s">
        <v>12576</v>
      </c>
      <c r="H1257" s="155">
        <v>4.851</v>
      </c>
      <c r="I1257" s="156"/>
      <c r="L1257" s="152"/>
      <c r="M1257" s="157"/>
      <c r="T1257" s="158"/>
      <c r="AT1257" s="153" t="s">
        <v>226</v>
      </c>
      <c r="AU1257" s="153" t="s">
        <v>236</v>
      </c>
      <c r="AV1257" s="12" t="s">
        <v>79</v>
      </c>
      <c r="AW1257" s="12" t="s">
        <v>31</v>
      </c>
      <c r="AX1257" s="12" t="s">
        <v>69</v>
      </c>
      <c r="AY1257" s="153" t="s">
        <v>212</v>
      </c>
    </row>
    <row r="1258" spans="2:51" s="12" customFormat="1">
      <c r="B1258" s="152"/>
      <c r="D1258" s="150" t="s">
        <v>226</v>
      </c>
      <c r="E1258" s="153" t="s">
        <v>19</v>
      </c>
      <c r="F1258" s="154" t="s">
        <v>12577</v>
      </c>
      <c r="H1258" s="155">
        <v>4.851</v>
      </c>
      <c r="I1258" s="156"/>
      <c r="L1258" s="152"/>
      <c r="M1258" s="157"/>
      <c r="T1258" s="158"/>
      <c r="AT1258" s="153" t="s">
        <v>226</v>
      </c>
      <c r="AU1258" s="153" t="s">
        <v>236</v>
      </c>
      <c r="AV1258" s="12" t="s">
        <v>79</v>
      </c>
      <c r="AW1258" s="12" t="s">
        <v>31</v>
      </c>
      <c r="AX1258" s="12" t="s">
        <v>69</v>
      </c>
      <c r="AY1258" s="153" t="s">
        <v>212</v>
      </c>
    </row>
    <row r="1259" spans="2:51" s="14" customFormat="1">
      <c r="B1259" s="170"/>
      <c r="D1259" s="150" t="s">
        <v>226</v>
      </c>
      <c r="E1259" s="171" t="s">
        <v>19</v>
      </c>
      <c r="F1259" s="172" t="s">
        <v>11886</v>
      </c>
      <c r="H1259" s="171" t="s">
        <v>19</v>
      </c>
      <c r="I1259" s="173"/>
      <c r="L1259" s="170"/>
      <c r="M1259" s="174"/>
      <c r="T1259" s="175"/>
      <c r="AT1259" s="171" t="s">
        <v>226</v>
      </c>
      <c r="AU1259" s="171" t="s">
        <v>236</v>
      </c>
      <c r="AV1259" s="14" t="s">
        <v>77</v>
      </c>
      <c r="AW1259" s="14" t="s">
        <v>31</v>
      </c>
      <c r="AX1259" s="14" t="s">
        <v>69</v>
      </c>
      <c r="AY1259" s="171" t="s">
        <v>212</v>
      </c>
    </row>
    <row r="1260" spans="2:51" s="12" customFormat="1">
      <c r="B1260" s="152"/>
      <c r="D1260" s="150" t="s">
        <v>226</v>
      </c>
      <c r="E1260" s="153" t="s">
        <v>19</v>
      </c>
      <c r="F1260" s="154" t="s">
        <v>12576</v>
      </c>
      <c r="H1260" s="155">
        <v>4.851</v>
      </c>
      <c r="I1260" s="156"/>
      <c r="L1260" s="152"/>
      <c r="M1260" s="157"/>
      <c r="T1260" s="158"/>
      <c r="AT1260" s="153" t="s">
        <v>226</v>
      </c>
      <c r="AU1260" s="153" t="s">
        <v>236</v>
      </c>
      <c r="AV1260" s="12" t="s">
        <v>79</v>
      </c>
      <c r="AW1260" s="12" t="s">
        <v>31</v>
      </c>
      <c r="AX1260" s="12" t="s">
        <v>69</v>
      </c>
      <c r="AY1260" s="153" t="s">
        <v>212</v>
      </c>
    </row>
    <row r="1261" spans="2:51" s="12" customFormat="1">
      <c r="B1261" s="152"/>
      <c r="D1261" s="150" t="s">
        <v>226</v>
      </c>
      <c r="E1261" s="153" t="s">
        <v>19</v>
      </c>
      <c r="F1261" s="154" t="s">
        <v>12563</v>
      </c>
      <c r="H1261" s="155">
        <v>1.617</v>
      </c>
      <c r="I1261" s="156"/>
      <c r="L1261" s="152"/>
      <c r="M1261" s="157"/>
      <c r="T1261" s="158"/>
      <c r="AT1261" s="153" t="s">
        <v>226</v>
      </c>
      <c r="AU1261" s="153" t="s">
        <v>236</v>
      </c>
      <c r="AV1261" s="12" t="s">
        <v>79</v>
      </c>
      <c r="AW1261" s="12" t="s">
        <v>31</v>
      </c>
      <c r="AX1261" s="12" t="s">
        <v>69</v>
      </c>
      <c r="AY1261" s="153" t="s">
        <v>212</v>
      </c>
    </row>
    <row r="1262" spans="2:51" s="14" customFormat="1">
      <c r="B1262" s="170"/>
      <c r="D1262" s="150" t="s">
        <v>226</v>
      </c>
      <c r="E1262" s="171" t="s">
        <v>19</v>
      </c>
      <c r="F1262" s="172" t="s">
        <v>11889</v>
      </c>
      <c r="H1262" s="171" t="s">
        <v>19</v>
      </c>
      <c r="I1262" s="173"/>
      <c r="L1262" s="170"/>
      <c r="M1262" s="174"/>
      <c r="T1262" s="175"/>
      <c r="AT1262" s="171" t="s">
        <v>226</v>
      </c>
      <c r="AU1262" s="171" t="s">
        <v>236</v>
      </c>
      <c r="AV1262" s="14" t="s">
        <v>77</v>
      </c>
      <c r="AW1262" s="14" t="s">
        <v>31</v>
      </c>
      <c r="AX1262" s="14" t="s">
        <v>69</v>
      </c>
      <c r="AY1262" s="171" t="s">
        <v>212</v>
      </c>
    </row>
    <row r="1263" spans="2:51" s="12" customFormat="1">
      <c r="B1263" s="152"/>
      <c r="D1263" s="150" t="s">
        <v>226</v>
      </c>
      <c r="E1263" s="153" t="s">
        <v>19</v>
      </c>
      <c r="F1263" s="154" t="s">
        <v>12578</v>
      </c>
      <c r="H1263" s="155">
        <v>17.797999999999998</v>
      </c>
      <c r="I1263" s="156"/>
      <c r="L1263" s="152"/>
      <c r="M1263" s="157"/>
      <c r="T1263" s="158"/>
      <c r="AT1263" s="153" t="s">
        <v>226</v>
      </c>
      <c r="AU1263" s="153" t="s">
        <v>236</v>
      </c>
      <c r="AV1263" s="12" t="s">
        <v>79</v>
      </c>
      <c r="AW1263" s="12" t="s">
        <v>31</v>
      </c>
      <c r="AX1263" s="12" t="s">
        <v>69</v>
      </c>
      <c r="AY1263" s="153" t="s">
        <v>212</v>
      </c>
    </row>
    <row r="1264" spans="2:51" s="13" customFormat="1">
      <c r="B1264" s="159"/>
      <c r="D1264" s="150" t="s">
        <v>226</v>
      </c>
      <c r="E1264" s="160" t="s">
        <v>19</v>
      </c>
      <c r="F1264" s="161" t="s">
        <v>228</v>
      </c>
      <c r="H1264" s="162">
        <v>49.79</v>
      </c>
      <c r="I1264" s="163"/>
      <c r="L1264" s="159"/>
      <c r="M1264" s="164"/>
      <c r="T1264" s="165"/>
      <c r="AT1264" s="160" t="s">
        <v>226</v>
      </c>
      <c r="AU1264" s="160" t="s">
        <v>236</v>
      </c>
      <c r="AV1264" s="13" t="s">
        <v>229</v>
      </c>
      <c r="AW1264" s="13" t="s">
        <v>31</v>
      </c>
      <c r="AX1264" s="13" t="s">
        <v>77</v>
      </c>
      <c r="AY1264" s="160" t="s">
        <v>212</v>
      </c>
    </row>
    <row r="1265" spans="2:65" s="1" customFormat="1" ht="24.2" customHeight="1">
      <c r="B1265" s="34"/>
      <c r="C1265" s="133" t="s">
        <v>1079</v>
      </c>
      <c r="D1265" s="166" t="s">
        <v>215</v>
      </c>
      <c r="E1265" s="134" t="s">
        <v>12579</v>
      </c>
      <c r="F1265" s="135" t="s">
        <v>12580</v>
      </c>
      <c r="G1265" s="136" t="s">
        <v>536</v>
      </c>
      <c r="H1265" s="137">
        <v>23.29</v>
      </c>
      <c r="I1265" s="138"/>
      <c r="J1265" s="139">
        <f>ROUND(I1265*H1265,2)</f>
        <v>0</v>
      </c>
      <c r="K1265" s="135" t="s">
        <v>5488</v>
      </c>
      <c r="L1265" s="34"/>
      <c r="M1265" s="140" t="s">
        <v>19</v>
      </c>
      <c r="N1265" s="141" t="s">
        <v>40</v>
      </c>
      <c r="P1265" s="142">
        <f>O1265*H1265</f>
        <v>0</v>
      </c>
      <c r="Q1265" s="142">
        <v>1.7700000000000001E-3</v>
      </c>
      <c r="R1265" s="142">
        <f>Q1265*H1265</f>
        <v>4.1223299999999997E-2</v>
      </c>
      <c r="S1265" s="142">
        <v>0</v>
      </c>
      <c r="T1265" s="143">
        <f>S1265*H1265</f>
        <v>0</v>
      </c>
      <c r="AR1265" s="144" t="s">
        <v>316</v>
      </c>
      <c r="AT1265" s="144" t="s">
        <v>215</v>
      </c>
      <c r="AU1265" s="144" t="s">
        <v>236</v>
      </c>
      <c r="AY1265" s="19" t="s">
        <v>212</v>
      </c>
      <c r="BE1265" s="145">
        <f>IF(N1265="základní",J1265,0)</f>
        <v>0</v>
      </c>
      <c r="BF1265" s="145">
        <f>IF(N1265="snížená",J1265,0)</f>
        <v>0</v>
      </c>
      <c r="BG1265" s="145">
        <f>IF(N1265="zákl. přenesená",J1265,0)</f>
        <v>0</v>
      </c>
      <c r="BH1265" s="145">
        <f>IF(N1265="sníž. přenesená",J1265,0)</f>
        <v>0</v>
      </c>
      <c r="BI1265" s="145">
        <f>IF(N1265="nulová",J1265,0)</f>
        <v>0</v>
      </c>
      <c r="BJ1265" s="19" t="s">
        <v>77</v>
      </c>
      <c r="BK1265" s="145">
        <f>ROUND(I1265*H1265,2)</f>
        <v>0</v>
      </c>
      <c r="BL1265" s="19" t="s">
        <v>316</v>
      </c>
      <c r="BM1265" s="144" t="s">
        <v>12581</v>
      </c>
    </row>
    <row r="1266" spans="2:65" s="14" customFormat="1" ht="22.5">
      <c r="B1266" s="170"/>
      <c r="D1266" s="150" t="s">
        <v>226</v>
      </c>
      <c r="E1266" s="171" t="s">
        <v>19</v>
      </c>
      <c r="F1266" s="172" t="s">
        <v>12582</v>
      </c>
      <c r="H1266" s="171" t="s">
        <v>19</v>
      </c>
      <c r="I1266" s="173"/>
      <c r="L1266" s="170"/>
      <c r="M1266" s="174"/>
      <c r="T1266" s="175"/>
      <c r="AT1266" s="171" t="s">
        <v>226</v>
      </c>
      <c r="AU1266" s="171" t="s">
        <v>236</v>
      </c>
      <c r="AV1266" s="14" t="s">
        <v>77</v>
      </c>
      <c r="AW1266" s="14" t="s">
        <v>31</v>
      </c>
      <c r="AX1266" s="14" t="s">
        <v>69</v>
      </c>
      <c r="AY1266" s="171" t="s">
        <v>212</v>
      </c>
    </row>
    <row r="1267" spans="2:65" s="14" customFormat="1">
      <c r="B1267" s="170"/>
      <c r="D1267" s="150" t="s">
        <v>226</v>
      </c>
      <c r="E1267" s="171" t="s">
        <v>19</v>
      </c>
      <c r="F1267" s="172" t="s">
        <v>11860</v>
      </c>
      <c r="H1267" s="171" t="s">
        <v>19</v>
      </c>
      <c r="I1267" s="173"/>
      <c r="L1267" s="170"/>
      <c r="M1267" s="174"/>
      <c r="T1267" s="175"/>
      <c r="AT1267" s="171" t="s">
        <v>226</v>
      </c>
      <c r="AU1267" s="171" t="s">
        <v>236</v>
      </c>
      <c r="AV1267" s="14" t="s">
        <v>77</v>
      </c>
      <c r="AW1267" s="14" t="s">
        <v>31</v>
      </c>
      <c r="AX1267" s="14" t="s">
        <v>69</v>
      </c>
      <c r="AY1267" s="171" t="s">
        <v>212</v>
      </c>
    </row>
    <row r="1268" spans="2:65" s="14" customFormat="1">
      <c r="B1268" s="170"/>
      <c r="D1268" s="150" t="s">
        <v>226</v>
      </c>
      <c r="E1268" s="171" t="s">
        <v>19</v>
      </c>
      <c r="F1268" s="172" t="s">
        <v>11877</v>
      </c>
      <c r="H1268" s="171" t="s">
        <v>19</v>
      </c>
      <c r="I1268" s="173"/>
      <c r="L1268" s="170"/>
      <c r="M1268" s="174"/>
      <c r="T1268" s="175"/>
      <c r="AT1268" s="171" t="s">
        <v>226</v>
      </c>
      <c r="AU1268" s="171" t="s">
        <v>236</v>
      </c>
      <c r="AV1268" s="14" t="s">
        <v>77</v>
      </c>
      <c r="AW1268" s="14" t="s">
        <v>31</v>
      </c>
      <c r="AX1268" s="14" t="s">
        <v>69</v>
      </c>
      <c r="AY1268" s="171" t="s">
        <v>212</v>
      </c>
    </row>
    <row r="1269" spans="2:65" s="12" customFormat="1">
      <c r="B1269" s="152"/>
      <c r="D1269" s="150" t="s">
        <v>226</v>
      </c>
      <c r="E1269" s="153" t="s">
        <v>19</v>
      </c>
      <c r="F1269" s="154" t="s">
        <v>12583</v>
      </c>
      <c r="H1269" s="155">
        <v>1.26</v>
      </c>
      <c r="I1269" s="156"/>
      <c r="L1269" s="152"/>
      <c r="M1269" s="157"/>
      <c r="T1269" s="158"/>
      <c r="AT1269" s="153" t="s">
        <v>226</v>
      </c>
      <c r="AU1269" s="153" t="s">
        <v>236</v>
      </c>
      <c r="AV1269" s="12" t="s">
        <v>79</v>
      </c>
      <c r="AW1269" s="12" t="s">
        <v>31</v>
      </c>
      <c r="AX1269" s="12" t="s">
        <v>69</v>
      </c>
      <c r="AY1269" s="153" t="s">
        <v>212</v>
      </c>
    </row>
    <row r="1270" spans="2:65" s="14" customFormat="1">
      <c r="B1270" s="170"/>
      <c r="D1270" s="150" t="s">
        <v>226</v>
      </c>
      <c r="E1270" s="171" t="s">
        <v>19</v>
      </c>
      <c r="F1270" s="172" t="s">
        <v>11886</v>
      </c>
      <c r="H1270" s="171" t="s">
        <v>19</v>
      </c>
      <c r="I1270" s="173"/>
      <c r="L1270" s="170"/>
      <c r="M1270" s="174"/>
      <c r="T1270" s="175"/>
      <c r="AT1270" s="171" t="s">
        <v>226</v>
      </c>
      <c r="AU1270" s="171" t="s">
        <v>236</v>
      </c>
      <c r="AV1270" s="14" t="s">
        <v>77</v>
      </c>
      <c r="AW1270" s="14" t="s">
        <v>31</v>
      </c>
      <c r="AX1270" s="14" t="s">
        <v>69</v>
      </c>
      <c r="AY1270" s="171" t="s">
        <v>212</v>
      </c>
    </row>
    <row r="1271" spans="2:65" s="12" customFormat="1">
      <c r="B1271" s="152"/>
      <c r="D1271" s="150" t="s">
        <v>226</v>
      </c>
      <c r="E1271" s="153" t="s">
        <v>19</v>
      </c>
      <c r="F1271" s="154" t="s">
        <v>12584</v>
      </c>
      <c r="H1271" s="155">
        <v>0.441</v>
      </c>
      <c r="I1271" s="156"/>
      <c r="L1271" s="152"/>
      <c r="M1271" s="157"/>
      <c r="T1271" s="158"/>
      <c r="AT1271" s="153" t="s">
        <v>226</v>
      </c>
      <c r="AU1271" s="153" t="s">
        <v>236</v>
      </c>
      <c r="AV1271" s="12" t="s">
        <v>79</v>
      </c>
      <c r="AW1271" s="12" t="s">
        <v>31</v>
      </c>
      <c r="AX1271" s="12" t="s">
        <v>69</v>
      </c>
      <c r="AY1271" s="153" t="s">
        <v>212</v>
      </c>
    </row>
    <row r="1272" spans="2:65" s="14" customFormat="1">
      <c r="B1272" s="170"/>
      <c r="D1272" s="150" t="s">
        <v>226</v>
      </c>
      <c r="E1272" s="171" t="s">
        <v>19</v>
      </c>
      <c r="F1272" s="172" t="s">
        <v>11889</v>
      </c>
      <c r="H1272" s="171" t="s">
        <v>19</v>
      </c>
      <c r="I1272" s="173"/>
      <c r="L1272" s="170"/>
      <c r="M1272" s="174"/>
      <c r="T1272" s="175"/>
      <c r="AT1272" s="171" t="s">
        <v>226</v>
      </c>
      <c r="AU1272" s="171" t="s">
        <v>236</v>
      </c>
      <c r="AV1272" s="14" t="s">
        <v>77</v>
      </c>
      <c r="AW1272" s="14" t="s">
        <v>31</v>
      </c>
      <c r="AX1272" s="14" t="s">
        <v>69</v>
      </c>
      <c r="AY1272" s="171" t="s">
        <v>212</v>
      </c>
    </row>
    <row r="1273" spans="2:65" s="12" customFormat="1">
      <c r="B1273" s="152"/>
      <c r="D1273" s="150" t="s">
        <v>226</v>
      </c>
      <c r="E1273" s="153" t="s">
        <v>19</v>
      </c>
      <c r="F1273" s="154" t="s">
        <v>12585</v>
      </c>
      <c r="H1273" s="155">
        <v>1.796</v>
      </c>
      <c r="I1273" s="156"/>
      <c r="L1273" s="152"/>
      <c r="M1273" s="157"/>
      <c r="T1273" s="158"/>
      <c r="AT1273" s="153" t="s">
        <v>226</v>
      </c>
      <c r="AU1273" s="153" t="s">
        <v>236</v>
      </c>
      <c r="AV1273" s="12" t="s">
        <v>79</v>
      </c>
      <c r="AW1273" s="12" t="s">
        <v>31</v>
      </c>
      <c r="AX1273" s="12" t="s">
        <v>69</v>
      </c>
      <c r="AY1273" s="153" t="s">
        <v>212</v>
      </c>
    </row>
    <row r="1274" spans="2:65" s="12" customFormat="1">
      <c r="B1274" s="152"/>
      <c r="D1274" s="150" t="s">
        <v>226</v>
      </c>
      <c r="E1274" s="153" t="s">
        <v>19</v>
      </c>
      <c r="F1274" s="154" t="s">
        <v>12586</v>
      </c>
      <c r="H1274" s="155">
        <v>5.3129999999999997</v>
      </c>
      <c r="I1274" s="156"/>
      <c r="L1274" s="152"/>
      <c r="M1274" s="157"/>
      <c r="T1274" s="158"/>
      <c r="AT1274" s="153" t="s">
        <v>226</v>
      </c>
      <c r="AU1274" s="153" t="s">
        <v>236</v>
      </c>
      <c r="AV1274" s="12" t="s">
        <v>79</v>
      </c>
      <c r="AW1274" s="12" t="s">
        <v>31</v>
      </c>
      <c r="AX1274" s="12" t="s">
        <v>69</v>
      </c>
      <c r="AY1274" s="153" t="s">
        <v>212</v>
      </c>
    </row>
    <row r="1275" spans="2:65" s="12" customFormat="1">
      <c r="B1275" s="152"/>
      <c r="D1275" s="150" t="s">
        <v>226</v>
      </c>
      <c r="E1275" s="153" t="s">
        <v>19</v>
      </c>
      <c r="F1275" s="154" t="s">
        <v>12587</v>
      </c>
      <c r="H1275" s="155">
        <v>5.4390000000000001</v>
      </c>
      <c r="I1275" s="156"/>
      <c r="L1275" s="152"/>
      <c r="M1275" s="157"/>
      <c r="T1275" s="158"/>
      <c r="AT1275" s="153" t="s">
        <v>226</v>
      </c>
      <c r="AU1275" s="153" t="s">
        <v>236</v>
      </c>
      <c r="AV1275" s="12" t="s">
        <v>79</v>
      </c>
      <c r="AW1275" s="12" t="s">
        <v>31</v>
      </c>
      <c r="AX1275" s="12" t="s">
        <v>69</v>
      </c>
      <c r="AY1275" s="153" t="s">
        <v>212</v>
      </c>
    </row>
    <row r="1276" spans="2:65" s="12" customFormat="1">
      <c r="B1276" s="152"/>
      <c r="D1276" s="150" t="s">
        <v>226</v>
      </c>
      <c r="E1276" s="153" t="s">
        <v>19</v>
      </c>
      <c r="F1276" s="154" t="s">
        <v>12588</v>
      </c>
      <c r="H1276" s="155">
        <v>9.0410000000000004</v>
      </c>
      <c r="I1276" s="156"/>
      <c r="L1276" s="152"/>
      <c r="M1276" s="157"/>
      <c r="T1276" s="158"/>
      <c r="AT1276" s="153" t="s">
        <v>226</v>
      </c>
      <c r="AU1276" s="153" t="s">
        <v>236</v>
      </c>
      <c r="AV1276" s="12" t="s">
        <v>79</v>
      </c>
      <c r="AW1276" s="12" t="s">
        <v>31</v>
      </c>
      <c r="AX1276" s="12" t="s">
        <v>69</v>
      </c>
      <c r="AY1276" s="153" t="s">
        <v>212</v>
      </c>
    </row>
    <row r="1277" spans="2:65" s="13" customFormat="1">
      <c r="B1277" s="159"/>
      <c r="D1277" s="150" t="s">
        <v>226</v>
      </c>
      <c r="E1277" s="160" t="s">
        <v>19</v>
      </c>
      <c r="F1277" s="161" t="s">
        <v>228</v>
      </c>
      <c r="H1277" s="162">
        <v>23.29</v>
      </c>
      <c r="I1277" s="163"/>
      <c r="L1277" s="159"/>
      <c r="M1277" s="164"/>
      <c r="T1277" s="165"/>
      <c r="AT1277" s="160" t="s">
        <v>226</v>
      </c>
      <c r="AU1277" s="160" t="s">
        <v>236</v>
      </c>
      <c r="AV1277" s="13" t="s">
        <v>229</v>
      </c>
      <c r="AW1277" s="13" t="s">
        <v>31</v>
      </c>
      <c r="AX1277" s="13" t="s">
        <v>77</v>
      </c>
      <c r="AY1277" s="160" t="s">
        <v>212</v>
      </c>
    </row>
    <row r="1278" spans="2:65" s="1" customFormat="1" ht="24.2" customHeight="1">
      <c r="B1278" s="34"/>
      <c r="C1278" s="133" t="s">
        <v>1086</v>
      </c>
      <c r="D1278" s="166" t="s">
        <v>215</v>
      </c>
      <c r="E1278" s="134" t="s">
        <v>12589</v>
      </c>
      <c r="F1278" s="135" t="s">
        <v>12590</v>
      </c>
      <c r="G1278" s="136" t="s">
        <v>536</v>
      </c>
      <c r="H1278" s="137">
        <v>3.8439999999999999</v>
      </c>
      <c r="I1278" s="138"/>
      <c r="J1278" s="139">
        <f>ROUND(I1278*H1278,2)</f>
        <v>0</v>
      </c>
      <c r="K1278" s="135" t="s">
        <v>5488</v>
      </c>
      <c r="L1278" s="34"/>
      <c r="M1278" s="140" t="s">
        <v>19</v>
      </c>
      <c r="N1278" s="141" t="s">
        <v>40</v>
      </c>
      <c r="P1278" s="142">
        <f>O1278*H1278</f>
        <v>0</v>
      </c>
      <c r="Q1278" s="142">
        <v>1.8799999999999999E-3</v>
      </c>
      <c r="R1278" s="142">
        <f>Q1278*H1278</f>
        <v>7.2267199999999998E-3</v>
      </c>
      <c r="S1278" s="142">
        <v>0</v>
      </c>
      <c r="T1278" s="143">
        <f>S1278*H1278</f>
        <v>0</v>
      </c>
      <c r="AR1278" s="144" t="s">
        <v>316</v>
      </c>
      <c r="AT1278" s="144" t="s">
        <v>215</v>
      </c>
      <c r="AU1278" s="144" t="s">
        <v>236</v>
      </c>
      <c r="AY1278" s="19" t="s">
        <v>212</v>
      </c>
      <c r="BE1278" s="145">
        <f>IF(N1278="základní",J1278,0)</f>
        <v>0</v>
      </c>
      <c r="BF1278" s="145">
        <f>IF(N1278="snížená",J1278,0)</f>
        <v>0</v>
      </c>
      <c r="BG1278" s="145">
        <f>IF(N1278="zákl. přenesená",J1278,0)</f>
        <v>0</v>
      </c>
      <c r="BH1278" s="145">
        <f>IF(N1278="sníž. přenesená",J1278,0)</f>
        <v>0</v>
      </c>
      <c r="BI1278" s="145">
        <f>IF(N1278="nulová",J1278,0)</f>
        <v>0</v>
      </c>
      <c r="BJ1278" s="19" t="s">
        <v>77</v>
      </c>
      <c r="BK1278" s="145">
        <f>ROUND(I1278*H1278,2)</f>
        <v>0</v>
      </c>
      <c r="BL1278" s="19" t="s">
        <v>316</v>
      </c>
      <c r="BM1278" s="144" t="s">
        <v>12591</v>
      </c>
    </row>
    <row r="1279" spans="2:65" s="14" customFormat="1" ht="22.5">
      <c r="B1279" s="170"/>
      <c r="D1279" s="150" t="s">
        <v>226</v>
      </c>
      <c r="E1279" s="171" t="s">
        <v>19</v>
      </c>
      <c r="F1279" s="172" t="s">
        <v>12592</v>
      </c>
      <c r="H1279" s="171" t="s">
        <v>19</v>
      </c>
      <c r="I1279" s="173"/>
      <c r="L1279" s="170"/>
      <c r="M1279" s="174"/>
      <c r="T1279" s="175"/>
      <c r="AT1279" s="171" t="s">
        <v>226</v>
      </c>
      <c r="AU1279" s="171" t="s">
        <v>236</v>
      </c>
      <c r="AV1279" s="14" t="s">
        <v>77</v>
      </c>
      <c r="AW1279" s="14" t="s">
        <v>31</v>
      </c>
      <c r="AX1279" s="14" t="s">
        <v>69</v>
      </c>
      <c r="AY1279" s="171" t="s">
        <v>212</v>
      </c>
    </row>
    <row r="1280" spans="2:65" s="14" customFormat="1">
      <c r="B1280" s="170"/>
      <c r="D1280" s="150" t="s">
        <v>226</v>
      </c>
      <c r="E1280" s="171" t="s">
        <v>19</v>
      </c>
      <c r="F1280" s="172" t="s">
        <v>11860</v>
      </c>
      <c r="H1280" s="171" t="s">
        <v>19</v>
      </c>
      <c r="I1280" s="173"/>
      <c r="L1280" s="170"/>
      <c r="M1280" s="174"/>
      <c r="T1280" s="175"/>
      <c r="AT1280" s="171" t="s">
        <v>226</v>
      </c>
      <c r="AU1280" s="171" t="s">
        <v>236</v>
      </c>
      <c r="AV1280" s="14" t="s">
        <v>77</v>
      </c>
      <c r="AW1280" s="14" t="s">
        <v>31</v>
      </c>
      <c r="AX1280" s="14" t="s">
        <v>69</v>
      </c>
      <c r="AY1280" s="171" t="s">
        <v>212</v>
      </c>
    </row>
    <row r="1281" spans="2:65" s="14" customFormat="1">
      <c r="B1281" s="170"/>
      <c r="D1281" s="150" t="s">
        <v>226</v>
      </c>
      <c r="E1281" s="171" t="s">
        <v>19</v>
      </c>
      <c r="F1281" s="172" t="s">
        <v>11866</v>
      </c>
      <c r="H1281" s="171" t="s">
        <v>19</v>
      </c>
      <c r="I1281" s="173"/>
      <c r="L1281" s="170"/>
      <c r="M1281" s="174"/>
      <c r="T1281" s="175"/>
      <c r="AT1281" s="171" t="s">
        <v>226</v>
      </c>
      <c r="AU1281" s="171" t="s">
        <v>236</v>
      </c>
      <c r="AV1281" s="14" t="s">
        <v>77</v>
      </c>
      <c r="AW1281" s="14" t="s">
        <v>31</v>
      </c>
      <c r="AX1281" s="14" t="s">
        <v>69</v>
      </c>
      <c r="AY1281" s="171" t="s">
        <v>212</v>
      </c>
    </row>
    <row r="1282" spans="2:65" s="12" customFormat="1">
      <c r="B1282" s="152"/>
      <c r="D1282" s="150" t="s">
        <v>226</v>
      </c>
      <c r="E1282" s="153" t="s">
        <v>19</v>
      </c>
      <c r="F1282" s="154" t="s">
        <v>12593</v>
      </c>
      <c r="H1282" s="155">
        <v>0.35699999999999998</v>
      </c>
      <c r="I1282" s="156"/>
      <c r="L1282" s="152"/>
      <c r="M1282" s="157"/>
      <c r="T1282" s="158"/>
      <c r="AT1282" s="153" t="s">
        <v>226</v>
      </c>
      <c r="AU1282" s="153" t="s">
        <v>236</v>
      </c>
      <c r="AV1282" s="12" t="s">
        <v>79</v>
      </c>
      <c r="AW1282" s="12" t="s">
        <v>31</v>
      </c>
      <c r="AX1282" s="12" t="s">
        <v>69</v>
      </c>
      <c r="AY1282" s="153" t="s">
        <v>212</v>
      </c>
    </row>
    <row r="1283" spans="2:65" s="14" customFormat="1">
      <c r="B1283" s="170"/>
      <c r="D1283" s="150" t="s">
        <v>226</v>
      </c>
      <c r="E1283" s="171" t="s">
        <v>19</v>
      </c>
      <c r="F1283" s="172" t="s">
        <v>11900</v>
      </c>
      <c r="H1283" s="171" t="s">
        <v>19</v>
      </c>
      <c r="I1283" s="173"/>
      <c r="L1283" s="170"/>
      <c r="M1283" s="174"/>
      <c r="T1283" s="175"/>
      <c r="AT1283" s="171" t="s">
        <v>226</v>
      </c>
      <c r="AU1283" s="171" t="s">
        <v>236</v>
      </c>
      <c r="AV1283" s="14" t="s">
        <v>77</v>
      </c>
      <c r="AW1283" s="14" t="s">
        <v>31</v>
      </c>
      <c r="AX1283" s="14" t="s">
        <v>69</v>
      </c>
      <c r="AY1283" s="171" t="s">
        <v>212</v>
      </c>
    </row>
    <row r="1284" spans="2:65" s="12" customFormat="1">
      <c r="B1284" s="152"/>
      <c r="D1284" s="150" t="s">
        <v>226</v>
      </c>
      <c r="E1284" s="153" t="s">
        <v>19</v>
      </c>
      <c r="F1284" s="154" t="s">
        <v>12593</v>
      </c>
      <c r="H1284" s="155">
        <v>0.35699999999999998</v>
      </c>
      <c r="I1284" s="156"/>
      <c r="L1284" s="152"/>
      <c r="M1284" s="157"/>
      <c r="T1284" s="158"/>
      <c r="AT1284" s="153" t="s">
        <v>226</v>
      </c>
      <c r="AU1284" s="153" t="s">
        <v>236</v>
      </c>
      <c r="AV1284" s="12" t="s">
        <v>79</v>
      </c>
      <c r="AW1284" s="12" t="s">
        <v>31</v>
      </c>
      <c r="AX1284" s="12" t="s">
        <v>69</v>
      </c>
      <c r="AY1284" s="153" t="s">
        <v>212</v>
      </c>
    </row>
    <row r="1285" spans="2:65" s="14" customFormat="1">
      <c r="B1285" s="170"/>
      <c r="D1285" s="150" t="s">
        <v>226</v>
      </c>
      <c r="E1285" s="171" t="s">
        <v>19</v>
      </c>
      <c r="F1285" s="172" t="s">
        <v>11889</v>
      </c>
      <c r="H1285" s="171" t="s">
        <v>19</v>
      </c>
      <c r="I1285" s="173"/>
      <c r="L1285" s="170"/>
      <c r="M1285" s="174"/>
      <c r="T1285" s="175"/>
      <c r="AT1285" s="171" t="s">
        <v>226</v>
      </c>
      <c r="AU1285" s="171" t="s">
        <v>236</v>
      </c>
      <c r="AV1285" s="14" t="s">
        <v>77</v>
      </c>
      <c r="AW1285" s="14" t="s">
        <v>31</v>
      </c>
      <c r="AX1285" s="14" t="s">
        <v>69</v>
      </c>
      <c r="AY1285" s="171" t="s">
        <v>212</v>
      </c>
    </row>
    <row r="1286" spans="2:65" s="12" customFormat="1">
      <c r="B1286" s="152"/>
      <c r="D1286" s="150" t="s">
        <v>226</v>
      </c>
      <c r="E1286" s="153" t="s">
        <v>19</v>
      </c>
      <c r="F1286" s="154" t="s">
        <v>12594</v>
      </c>
      <c r="H1286" s="155">
        <v>1.7330000000000001</v>
      </c>
      <c r="I1286" s="156"/>
      <c r="L1286" s="152"/>
      <c r="M1286" s="157"/>
      <c r="T1286" s="158"/>
      <c r="AT1286" s="153" t="s">
        <v>226</v>
      </c>
      <c r="AU1286" s="153" t="s">
        <v>236</v>
      </c>
      <c r="AV1286" s="12" t="s">
        <v>79</v>
      </c>
      <c r="AW1286" s="12" t="s">
        <v>31</v>
      </c>
      <c r="AX1286" s="12" t="s">
        <v>69</v>
      </c>
      <c r="AY1286" s="153" t="s">
        <v>212</v>
      </c>
    </row>
    <row r="1287" spans="2:65" s="12" customFormat="1">
      <c r="B1287" s="152"/>
      <c r="D1287" s="150" t="s">
        <v>226</v>
      </c>
      <c r="E1287" s="153" t="s">
        <v>19</v>
      </c>
      <c r="F1287" s="154" t="s">
        <v>12595</v>
      </c>
      <c r="H1287" s="155">
        <v>1.25</v>
      </c>
      <c r="I1287" s="156"/>
      <c r="L1287" s="152"/>
      <c r="M1287" s="157"/>
      <c r="T1287" s="158"/>
      <c r="AT1287" s="153" t="s">
        <v>226</v>
      </c>
      <c r="AU1287" s="153" t="s">
        <v>236</v>
      </c>
      <c r="AV1287" s="12" t="s">
        <v>79</v>
      </c>
      <c r="AW1287" s="12" t="s">
        <v>31</v>
      </c>
      <c r="AX1287" s="12" t="s">
        <v>69</v>
      </c>
      <c r="AY1287" s="153" t="s">
        <v>212</v>
      </c>
    </row>
    <row r="1288" spans="2:65" s="12" customFormat="1">
      <c r="B1288" s="152"/>
      <c r="D1288" s="150" t="s">
        <v>226</v>
      </c>
      <c r="E1288" s="153" t="s">
        <v>19</v>
      </c>
      <c r="F1288" s="154" t="s">
        <v>12596</v>
      </c>
      <c r="H1288" s="155">
        <v>0.14699999999999999</v>
      </c>
      <c r="I1288" s="156"/>
      <c r="L1288" s="152"/>
      <c r="M1288" s="157"/>
      <c r="T1288" s="158"/>
      <c r="AT1288" s="153" t="s">
        <v>226</v>
      </c>
      <c r="AU1288" s="153" t="s">
        <v>236</v>
      </c>
      <c r="AV1288" s="12" t="s">
        <v>79</v>
      </c>
      <c r="AW1288" s="12" t="s">
        <v>31</v>
      </c>
      <c r="AX1288" s="12" t="s">
        <v>69</v>
      </c>
      <c r="AY1288" s="153" t="s">
        <v>212</v>
      </c>
    </row>
    <row r="1289" spans="2:65" s="13" customFormat="1">
      <c r="B1289" s="159"/>
      <c r="D1289" s="150" t="s">
        <v>226</v>
      </c>
      <c r="E1289" s="160" t="s">
        <v>19</v>
      </c>
      <c r="F1289" s="161" t="s">
        <v>228</v>
      </c>
      <c r="H1289" s="162">
        <v>3.8439999999999999</v>
      </c>
      <c r="I1289" s="163"/>
      <c r="L1289" s="159"/>
      <c r="M1289" s="164"/>
      <c r="T1289" s="165"/>
      <c r="AT1289" s="160" t="s">
        <v>226</v>
      </c>
      <c r="AU1289" s="160" t="s">
        <v>236</v>
      </c>
      <c r="AV1289" s="13" t="s">
        <v>229</v>
      </c>
      <c r="AW1289" s="13" t="s">
        <v>31</v>
      </c>
      <c r="AX1289" s="13" t="s">
        <v>77</v>
      </c>
      <c r="AY1289" s="160" t="s">
        <v>212</v>
      </c>
    </row>
    <row r="1290" spans="2:65" s="1" customFormat="1" ht="24.2" customHeight="1">
      <c r="B1290" s="34"/>
      <c r="C1290" s="133" t="s">
        <v>1092</v>
      </c>
      <c r="D1290" s="166" t="s">
        <v>215</v>
      </c>
      <c r="E1290" s="134" t="s">
        <v>12597</v>
      </c>
      <c r="F1290" s="135" t="s">
        <v>12598</v>
      </c>
      <c r="G1290" s="136" t="s">
        <v>536</v>
      </c>
      <c r="H1290" s="137">
        <v>0.379</v>
      </c>
      <c r="I1290" s="138"/>
      <c r="J1290" s="139">
        <f>ROUND(I1290*H1290,2)</f>
        <v>0</v>
      </c>
      <c r="K1290" s="135" t="s">
        <v>5488</v>
      </c>
      <c r="L1290" s="34"/>
      <c r="M1290" s="140" t="s">
        <v>19</v>
      </c>
      <c r="N1290" s="141" t="s">
        <v>40</v>
      </c>
      <c r="P1290" s="142">
        <f>O1290*H1290</f>
        <v>0</v>
      </c>
      <c r="Q1290" s="142">
        <v>1.99E-3</v>
      </c>
      <c r="R1290" s="142">
        <f>Q1290*H1290</f>
        <v>7.5421000000000006E-4</v>
      </c>
      <c r="S1290" s="142">
        <v>0</v>
      </c>
      <c r="T1290" s="143">
        <f>S1290*H1290</f>
        <v>0</v>
      </c>
      <c r="AR1290" s="144" t="s">
        <v>316</v>
      </c>
      <c r="AT1290" s="144" t="s">
        <v>215</v>
      </c>
      <c r="AU1290" s="144" t="s">
        <v>236</v>
      </c>
      <c r="AY1290" s="19" t="s">
        <v>212</v>
      </c>
      <c r="BE1290" s="145">
        <f>IF(N1290="základní",J1290,0)</f>
        <v>0</v>
      </c>
      <c r="BF1290" s="145">
        <f>IF(N1290="snížená",J1290,0)</f>
        <v>0</v>
      </c>
      <c r="BG1290" s="145">
        <f>IF(N1290="zákl. přenesená",J1290,0)</f>
        <v>0</v>
      </c>
      <c r="BH1290" s="145">
        <f>IF(N1290="sníž. přenesená",J1290,0)</f>
        <v>0</v>
      </c>
      <c r="BI1290" s="145">
        <f>IF(N1290="nulová",J1290,0)</f>
        <v>0</v>
      </c>
      <c r="BJ1290" s="19" t="s">
        <v>77</v>
      </c>
      <c r="BK1290" s="145">
        <f>ROUND(I1290*H1290,2)</f>
        <v>0</v>
      </c>
      <c r="BL1290" s="19" t="s">
        <v>316</v>
      </c>
      <c r="BM1290" s="144" t="s">
        <v>12599</v>
      </c>
    </row>
    <row r="1291" spans="2:65" s="14" customFormat="1" ht="22.5">
      <c r="B1291" s="170"/>
      <c r="D1291" s="150" t="s">
        <v>226</v>
      </c>
      <c r="E1291" s="171" t="s">
        <v>19</v>
      </c>
      <c r="F1291" s="172" t="s">
        <v>12600</v>
      </c>
      <c r="H1291" s="171" t="s">
        <v>19</v>
      </c>
      <c r="I1291" s="173"/>
      <c r="L1291" s="170"/>
      <c r="M1291" s="174"/>
      <c r="T1291" s="175"/>
      <c r="AT1291" s="171" t="s">
        <v>226</v>
      </c>
      <c r="AU1291" s="171" t="s">
        <v>236</v>
      </c>
      <c r="AV1291" s="14" t="s">
        <v>77</v>
      </c>
      <c r="AW1291" s="14" t="s">
        <v>31</v>
      </c>
      <c r="AX1291" s="14" t="s">
        <v>69</v>
      </c>
      <c r="AY1291" s="171" t="s">
        <v>212</v>
      </c>
    </row>
    <row r="1292" spans="2:65" s="14" customFormat="1">
      <c r="B1292" s="170"/>
      <c r="D1292" s="150" t="s">
        <v>226</v>
      </c>
      <c r="E1292" s="171" t="s">
        <v>19</v>
      </c>
      <c r="F1292" s="172" t="s">
        <v>11860</v>
      </c>
      <c r="H1292" s="171" t="s">
        <v>19</v>
      </c>
      <c r="I1292" s="173"/>
      <c r="L1292" s="170"/>
      <c r="M1292" s="174"/>
      <c r="T1292" s="175"/>
      <c r="AT1292" s="171" t="s">
        <v>226</v>
      </c>
      <c r="AU1292" s="171" t="s">
        <v>236</v>
      </c>
      <c r="AV1292" s="14" t="s">
        <v>77</v>
      </c>
      <c r="AW1292" s="14" t="s">
        <v>31</v>
      </c>
      <c r="AX1292" s="14" t="s">
        <v>69</v>
      </c>
      <c r="AY1292" s="171" t="s">
        <v>212</v>
      </c>
    </row>
    <row r="1293" spans="2:65" s="14" customFormat="1">
      <c r="B1293" s="170"/>
      <c r="D1293" s="150" t="s">
        <v>226</v>
      </c>
      <c r="E1293" s="171" t="s">
        <v>19</v>
      </c>
      <c r="F1293" s="172" t="s">
        <v>11866</v>
      </c>
      <c r="H1293" s="171" t="s">
        <v>19</v>
      </c>
      <c r="I1293" s="173"/>
      <c r="L1293" s="170"/>
      <c r="M1293" s="174"/>
      <c r="T1293" s="175"/>
      <c r="AT1293" s="171" t="s">
        <v>226</v>
      </c>
      <c r="AU1293" s="171" t="s">
        <v>236</v>
      </c>
      <c r="AV1293" s="14" t="s">
        <v>77</v>
      </c>
      <c r="AW1293" s="14" t="s">
        <v>31</v>
      </c>
      <c r="AX1293" s="14" t="s">
        <v>69</v>
      </c>
      <c r="AY1293" s="171" t="s">
        <v>212</v>
      </c>
    </row>
    <row r="1294" spans="2:65" s="12" customFormat="1">
      <c r="B1294" s="152"/>
      <c r="D1294" s="150" t="s">
        <v>226</v>
      </c>
      <c r="E1294" s="153" t="s">
        <v>19</v>
      </c>
      <c r="F1294" s="154" t="s">
        <v>12601</v>
      </c>
      <c r="H1294" s="155">
        <v>0.11600000000000001</v>
      </c>
      <c r="I1294" s="156"/>
      <c r="L1294" s="152"/>
      <c r="M1294" s="157"/>
      <c r="T1294" s="158"/>
      <c r="AT1294" s="153" t="s">
        <v>226</v>
      </c>
      <c r="AU1294" s="153" t="s">
        <v>236</v>
      </c>
      <c r="AV1294" s="12" t="s">
        <v>79</v>
      </c>
      <c r="AW1294" s="12" t="s">
        <v>31</v>
      </c>
      <c r="AX1294" s="12" t="s">
        <v>69</v>
      </c>
      <c r="AY1294" s="153" t="s">
        <v>212</v>
      </c>
    </row>
    <row r="1295" spans="2:65" s="14" customFormat="1">
      <c r="B1295" s="170"/>
      <c r="D1295" s="150" t="s">
        <v>226</v>
      </c>
      <c r="E1295" s="171" t="s">
        <v>19</v>
      </c>
      <c r="F1295" s="172" t="s">
        <v>11900</v>
      </c>
      <c r="H1295" s="171" t="s">
        <v>19</v>
      </c>
      <c r="I1295" s="173"/>
      <c r="L1295" s="170"/>
      <c r="M1295" s="174"/>
      <c r="T1295" s="175"/>
      <c r="AT1295" s="171" t="s">
        <v>226</v>
      </c>
      <c r="AU1295" s="171" t="s">
        <v>236</v>
      </c>
      <c r="AV1295" s="14" t="s">
        <v>77</v>
      </c>
      <c r="AW1295" s="14" t="s">
        <v>31</v>
      </c>
      <c r="AX1295" s="14" t="s">
        <v>69</v>
      </c>
      <c r="AY1295" s="171" t="s">
        <v>212</v>
      </c>
    </row>
    <row r="1296" spans="2:65" s="12" customFormat="1">
      <c r="B1296" s="152"/>
      <c r="D1296" s="150" t="s">
        <v>226</v>
      </c>
      <c r="E1296" s="153" t="s">
        <v>19</v>
      </c>
      <c r="F1296" s="154" t="s">
        <v>12601</v>
      </c>
      <c r="H1296" s="155">
        <v>0.11600000000000001</v>
      </c>
      <c r="I1296" s="156"/>
      <c r="L1296" s="152"/>
      <c r="M1296" s="157"/>
      <c r="T1296" s="158"/>
      <c r="AT1296" s="153" t="s">
        <v>226</v>
      </c>
      <c r="AU1296" s="153" t="s">
        <v>236</v>
      </c>
      <c r="AV1296" s="12" t="s">
        <v>79</v>
      </c>
      <c r="AW1296" s="12" t="s">
        <v>31</v>
      </c>
      <c r="AX1296" s="12" t="s">
        <v>69</v>
      </c>
      <c r="AY1296" s="153" t="s">
        <v>212</v>
      </c>
    </row>
    <row r="1297" spans="2:65" s="14" customFormat="1">
      <c r="B1297" s="170"/>
      <c r="D1297" s="150" t="s">
        <v>226</v>
      </c>
      <c r="E1297" s="171" t="s">
        <v>19</v>
      </c>
      <c r="F1297" s="172" t="s">
        <v>11889</v>
      </c>
      <c r="H1297" s="171" t="s">
        <v>19</v>
      </c>
      <c r="I1297" s="173"/>
      <c r="L1297" s="170"/>
      <c r="M1297" s="174"/>
      <c r="T1297" s="175"/>
      <c r="AT1297" s="171" t="s">
        <v>226</v>
      </c>
      <c r="AU1297" s="171" t="s">
        <v>236</v>
      </c>
      <c r="AV1297" s="14" t="s">
        <v>77</v>
      </c>
      <c r="AW1297" s="14" t="s">
        <v>31</v>
      </c>
      <c r="AX1297" s="14" t="s">
        <v>69</v>
      </c>
      <c r="AY1297" s="171" t="s">
        <v>212</v>
      </c>
    </row>
    <row r="1298" spans="2:65" s="12" customFormat="1">
      <c r="B1298" s="152"/>
      <c r="D1298" s="150" t="s">
        <v>226</v>
      </c>
      <c r="E1298" s="153" t="s">
        <v>19</v>
      </c>
      <c r="F1298" s="154" t="s">
        <v>12602</v>
      </c>
      <c r="H1298" s="155">
        <v>0.14699999999999999</v>
      </c>
      <c r="I1298" s="156"/>
      <c r="L1298" s="152"/>
      <c r="M1298" s="157"/>
      <c r="T1298" s="158"/>
      <c r="AT1298" s="153" t="s">
        <v>226</v>
      </c>
      <c r="AU1298" s="153" t="s">
        <v>236</v>
      </c>
      <c r="AV1298" s="12" t="s">
        <v>79</v>
      </c>
      <c r="AW1298" s="12" t="s">
        <v>31</v>
      </c>
      <c r="AX1298" s="12" t="s">
        <v>69</v>
      </c>
      <c r="AY1298" s="153" t="s">
        <v>212</v>
      </c>
    </row>
    <row r="1299" spans="2:65" s="13" customFormat="1">
      <c r="B1299" s="159"/>
      <c r="D1299" s="150" t="s">
        <v>226</v>
      </c>
      <c r="E1299" s="160" t="s">
        <v>19</v>
      </c>
      <c r="F1299" s="161" t="s">
        <v>228</v>
      </c>
      <c r="H1299" s="162">
        <v>0.379</v>
      </c>
      <c r="I1299" s="163"/>
      <c r="L1299" s="159"/>
      <c r="M1299" s="164"/>
      <c r="T1299" s="165"/>
      <c r="AT1299" s="160" t="s">
        <v>226</v>
      </c>
      <c r="AU1299" s="160" t="s">
        <v>236</v>
      </c>
      <c r="AV1299" s="13" t="s">
        <v>229</v>
      </c>
      <c r="AW1299" s="13" t="s">
        <v>31</v>
      </c>
      <c r="AX1299" s="13" t="s">
        <v>77</v>
      </c>
      <c r="AY1299" s="160" t="s">
        <v>212</v>
      </c>
    </row>
    <row r="1300" spans="2:65" s="1" customFormat="1" ht="21.75" customHeight="1">
      <c r="B1300" s="34"/>
      <c r="C1300" s="133" t="s">
        <v>1098</v>
      </c>
      <c r="D1300" s="166" t="s">
        <v>215</v>
      </c>
      <c r="E1300" s="134" t="s">
        <v>12603</v>
      </c>
      <c r="F1300" s="135" t="s">
        <v>12604</v>
      </c>
      <c r="G1300" s="136" t="s">
        <v>536</v>
      </c>
      <c r="H1300" s="137">
        <v>244.364</v>
      </c>
      <c r="I1300" s="138"/>
      <c r="J1300" s="139">
        <f>ROUND(I1300*H1300,2)</f>
        <v>0</v>
      </c>
      <c r="K1300" s="135" t="s">
        <v>219</v>
      </c>
      <c r="L1300" s="34"/>
      <c r="M1300" s="140" t="s">
        <v>19</v>
      </c>
      <c r="N1300" s="141" t="s">
        <v>40</v>
      </c>
      <c r="P1300" s="142">
        <f>O1300*H1300</f>
        <v>0</v>
      </c>
      <c r="Q1300" s="142">
        <v>8.3999999999999995E-3</v>
      </c>
      <c r="R1300" s="142">
        <f>Q1300*H1300</f>
        <v>2.0526575999999999</v>
      </c>
      <c r="S1300" s="142">
        <v>0</v>
      </c>
      <c r="T1300" s="143">
        <f>S1300*H1300</f>
        <v>0</v>
      </c>
      <c r="AR1300" s="144" t="s">
        <v>316</v>
      </c>
      <c r="AT1300" s="144" t="s">
        <v>215</v>
      </c>
      <c r="AU1300" s="144" t="s">
        <v>236</v>
      </c>
      <c r="AY1300" s="19" t="s">
        <v>212</v>
      </c>
      <c r="BE1300" s="145">
        <f>IF(N1300="základní",J1300,0)</f>
        <v>0</v>
      </c>
      <c r="BF1300" s="145">
        <f>IF(N1300="snížená",J1300,0)</f>
        <v>0</v>
      </c>
      <c r="BG1300" s="145">
        <f>IF(N1300="zákl. přenesená",J1300,0)</f>
        <v>0</v>
      </c>
      <c r="BH1300" s="145">
        <f>IF(N1300="sníž. přenesená",J1300,0)</f>
        <v>0</v>
      </c>
      <c r="BI1300" s="145">
        <f>IF(N1300="nulová",J1300,0)</f>
        <v>0</v>
      </c>
      <c r="BJ1300" s="19" t="s">
        <v>77</v>
      </c>
      <c r="BK1300" s="145">
        <f>ROUND(I1300*H1300,2)</f>
        <v>0</v>
      </c>
      <c r="BL1300" s="19" t="s">
        <v>316</v>
      </c>
      <c r="BM1300" s="144" t="s">
        <v>12605</v>
      </c>
    </row>
    <row r="1301" spans="2:65" s="1" customFormat="1">
      <c r="B1301" s="34"/>
      <c r="D1301" s="146" t="s">
        <v>222</v>
      </c>
      <c r="F1301" s="147" t="s">
        <v>12606</v>
      </c>
      <c r="I1301" s="148"/>
      <c r="L1301" s="34"/>
      <c r="M1301" s="149"/>
      <c r="T1301" s="55"/>
      <c r="AT1301" s="19" t="s">
        <v>222</v>
      </c>
      <c r="AU1301" s="19" t="s">
        <v>236</v>
      </c>
    </row>
    <row r="1302" spans="2:65" s="14" customFormat="1">
      <c r="B1302" s="170"/>
      <c r="D1302" s="150" t="s">
        <v>226</v>
      </c>
      <c r="E1302" s="171" t="s">
        <v>19</v>
      </c>
      <c r="F1302" s="172" t="s">
        <v>12607</v>
      </c>
      <c r="H1302" s="171" t="s">
        <v>19</v>
      </c>
      <c r="I1302" s="173"/>
      <c r="L1302" s="170"/>
      <c r="M1302" s="174"/>
      <c r="T1302" s="175"/>
      <c r="AT1302" s="171" t="s">
        <v>226</v>
      </c>
      <c r="AU1302" s="171" t="s">
        <v>236</v>
      </c>
      <c r="AV1302" s="14" t="s">
        <v>77</v>
      </c>
      <c r="AW1302" s="14" t="s">
        <v>31</v>
      </c>
      <c r="AX1302" s="14" t="s">
        <v>69</v>
      </c>
      <c r="AY1302" s="171" t="s">
        <v>212</v>
      </c>
    </row>
    <row r="1303" spans="2:65" s="14" customFormat="1">
      <c r="B1303" s="170"/>
      <c r="D1303" s="150" t="s">
        <v>226</v>
      </c>
      <c r="E1303" s="171" t="s">
        <v>19</v>
      </c>
      <c r="F1303" s="172" t="s">
        <v>11860</v>
      </c>
      <c r="H1303" s="171" t="s">
        <v>19</v>
      </c>
      <c r="I1303" s="173"/>
      <c r="L1303" s="170"/>
      <c r="M1303" s="174"/>
      <c r="T1303" s="175"/>
      <c r="AT1303" s="171" t="s">
        <v>226</v>
      </c>
      <c r="AU1303" s="171" t="s">
        <v>236</v>
      </c>
      <c r="AV1303" s="14" t="s">
        <v>77</v>
      </c>
      <c r="AW1303" s="14" t="s">
        <v>31</v>
      </c>
      <c r="AX1303" s="14" t="s">
        <v>69</v>
      </c>
      <c r="AY1303" s="171" t="s">
        <v>212</v>
      </c>
    </row>
    <row r="1304" spans="2:65" s="14" customFormat="1">
      <c r="B1304" s="170"/>
      <c r="D1304" s="150" t="s">
        <v>226</v>
      </c>
      <c r="E1304" s="171" t="s">
        <v>19</v>
      </c>
      <c r="F1304" s="172" t="s">
        <v>11861</v>
      </c>
      <c r="H1304" s="171" t="s">
        <v>19</v>
      </c>
      <c r="I1304" s="173"/>
      <c r="L1304" s="170"/>
      <c r="M1304" s="174"/>
      <c r="T1304" s="175"/>
      <c r="AT1304" s="171" t="s">
        <v>226</v>
      </c>
      <c r="AU1304" s="171" t="s">
        <v>236</v>
      </c>
      <c r="AV1304" s="14" t="s">
        <v>77</v>
      </c>
      <c r="AW1304" s="14" t="s">
        <v>31</v>
      </c>
      <c r="AX1304" s="14" t="s">
        <v>69</v>
      </c>
      <c r="AY1304" s="171" t="s">
        <v>212</v>
      </c>
    </row>
    <row r="1305" spans="2:65" s="12" customFormat="1">
      <c r="B1305" s="152"/>
      <c r="D1305" s="150" t="s">
        <v>226</v>
      </c>
      <c r="E1305" s="153" t="s">
        <v>19</v>
      </c>
      <c r="F1305" s="154" t="s">
        <v>12384</v>
      </c>
      <c r="H1305" s="155">
        <v>1.2999999999999999E-2</v>
      </c>
      <c r="I1305" s="156"/>
      <c r="L1305" s="152"/>
      <c r="M1305" s="157"/>
      <c r="T1305" s="158"/>
      <c r="AT1305" s="153" t="s">
        <v>226</v>
      </c>
      <c r="AU1305" s="153" t="s">
        <v>236</v>
      </c>
      <c r="AV1305" s="12" t="s">
        <v>79</v>
      </c>
      <c r="AW1305" s="12" t="s">
        <v>31</v>
      </c>
      <c r="AX1305" s="12" t="s">
        <v>69</v>
      </c>
      <c r="AY1305" s="153" t="s">
        <v>212</v>
      </c>
    </row>
    <row r="1306" spans="2:65" s="12" customFormat="1">
      <c r="B1306" s="152"/>
      <c r="D1306" s="150" t="s">
        <v>226</v>
      </c>
      <c r="E1306" s="153" t="s">
        <v>19</v>
      </c>
      <c r="F1306" s="154" t="s">
        <v>12385</v>
      </c>
      <c r="H1306" s="155">
        <v>7.835</v>
      </c>
      <c r="I1306" s="156"/>
      <c r="L1306" s="152"/>
      <c r="M1306" s="157"/>
      <c r="T1306" s="158"/>
      <c r="AT1306" s="153" t="s">
        <v>226</v>
      </c>
      <c r="AU1306" s="153" t="s">
        <v>236</v>
      </c>
      <c r="AV1306" s="12" t="s">
        <v>79</v>
      </c>
      <c r="AW1306" s="12" t="s">
        <v>31</v>
      </c>
      <c r="AX1306" s="12" t="s">
        <v>69</v>
      </c>
      <c r="AY1306" s="153" t="s">
        <v>212</v>
      </c>
    </row>
    <row r="1307" spans="2:65" s="12" customFormat="1">
      <c r="B1307" s="152"/>
      <c r="D1307" s="150" t="s">
        <v>226</v>
      </c>
      <c r="E1307" s="153" t="s">
        <v>19</v>
      </c>
      <c r="F1307" s="154" t="s">
        <v>12386</v>
      </c>
      <c r="H1307" s="155">
        <v>2.8000000000000001E-2</v>
      </c>
      <c r="I1307" s="156"/>
      <c r="L1307" s="152"/>
      <c r="M1307" s="157"/>
      <c r="T1307" s="158"/>
      <c r="AT1307" s="153" t="s">
        <v>226</v>
      </c>
      <c r="AU1307" s="153" t="s">
        <v>236</v>
      </c>
      <c r="AV1307" s="12" t="s">
        <v>79</v>
      </c>
      <c r="AW1307" s="12" t="s">
        <v>31</v>
      </c>
      <c r="AX1307" s="12" t="s">
        <v>69</v>
      </c>
      <c r="AY1307" s="153" t="s">
        <v>212</v>
      </c>
    </row>
    <row r="1308" spans="2:65" s="12" customFormat="1">
      <c r="B1308" s="152"/>
      <c r="D1308" s="150" t="s">
        <v>226</v>
      </c>
      <c r="E1308" s="153" t="s">
        <v>19</v>
      </c>
      <c r="F1308" s="154" t="s">
        <v>12387</v>
      </c>
      <c r="H1308" s="155">
        <v>11.728999999999999</v>
      </c>
      <c r="I1308" s="156"/>
      <c r="L1308" s="152"/>
      <c r="M1308" s="157"/>
      <c r="T1308" s="158"/>
      <c r="AT1308" s="153" t="s">
        <v>226</v>
      </c>
      <c r="AU1308" s="153" t="s">
        <v>236</v>
      </c>
      <c r="AV1308" s="12" t="s">
        <v>79</v>
      </c>
      <c r="AW1308" s="12" t="s">
        <v>31</v>
      </c>
      <c r="AX1308" s="12" t="s">
        <v>69</v>
      </c>
      <c r="AY1308" s="153" t="s">
        <v>212</v>
      </c>
    </row>
    <row r="1309" spans="2:65" s="12" customFormat="1">
      <c r="B1309" s="152"/>
      <c r="D1309" s="150" t="s">
        <v>226</v>
      </c>
      <c r="E1309" s="153" t="s">
        <v>19</v>
      </c>
      <c r="F1309" s="154" t="s">
        <v>12388</v>
      </c>
      <c r="H1309" s="155">
        <v>5.8280000000000003</v>
      </c>
      <c r="I1309" s="156"/>
      <c r="L1309" s="152"/>
      <c r="M1309" s="157"/>
      <c r="T1309" s="158"/>
      <c r="AT1309" s="153" t="s">
        <v>226</v>
      </c>
      <c r="AU1309" s="153" t="s">
        <v>236</v>
      </c>
      <c r="AV1309" s="12" t="s">
        <v>79</v>
      </c>
      <c r="AW1309" s="12" t="s">
        <v>31</v>
      </c>
      <c r="AX1309" s="12" t="s">
        <v>69</v>
      </c>
      <c r="AY1309" s="153" t="s">
        <v>212</v>
      </c>
    </row>
    <row r="1310" spans="2:65" s="14" customFormat="1">
      <c r="B1310" s="170"/>
      <c r="D1310" s="150" t="s">
        <v>226</v>
      </c>
      <c r="E1310" s="171" t="s">
        <v>19</v>
      </c>
      <c r="F1310" s="172" t="s">
        <v>11866</v>
      </c>
      <c r="H1310" s="171" t="s">
        <v>19</v>
      </c>
      <c r="I1310" s="173"/>
      <c r="L1310" s="170"/>
      <c r="M1310" s="174"/>
      <c r="T1310" s="175"/>
      <c r="AT1310" s="171" t="s">
        <v>226</v>
      </c>
      <c r="AU1310" s="171" t="s">
        <v>236</v>
      </c>
      <c r="AV1310" s="14" t="s">
        <v>77</v>
      </c>
      <c r="AW1310" s="14" t="s">
        <v>31</v>
      </c>
      <c r="AX1310" s="14" t="s">
        <v>69</v>
      </c>
      <c r="AY1310" s="171" t="s">
        <v>212</v>
      </c>
    </row>
    <row r="1311" spans="2:65" s="12" customFormat="1">
      <c r="B1311" s="152"/>
      <c r="D1311" s="150" t="s">
        <v>226</v>
      </c>
      <c r="E1311" s="153" t="s">
        <v>19</v>
      </c>
      <c r="F1311" s="154" t="s">
        <v>12389</v>
      </c>
      <c r="H1311" s="155">
        <v>15.446</v>
      </c>
      <c r="I1311" s="156"/>
      <c r="L1311" s="152"/>
      <c r="M1311" s="157"/>
      <c r="T1311" s="158"/>
      <c r="AT1311" s="153" t="s">
        <v>226</v>
      </c>
      <c r="AU1311" s="153" t="s">
        <v>236</v>
      </c>
      <c r="AV1311" s="12" t="s">
        <v>79</v>
      </c>
      <c r="AW1311" s="12" t="s">
        <v>31</v>
      </c>
      <c r="AX1311" s="12" t="s">
        <v>69</v>
      </c>
      <c r="AY1311" s="153" t="s">
        <v>212</v>
      </c>
    </row>
    <row r="1312" spans="2:65" s="12" customFormat="1">
      <c r="B1312" s="152"/>
      <c r="D1312" s="150" t="s">
        <v>226</v>
      </c>
      <c r="E1312" s="153" t="s">
        <v>19</v>
      </c>
      <c r="F1312" s="154" t="s">
        <v>12390</v>
      </c>
      <c r="H1312" s="155">
        <v>3.57</v>
      </c>
      <c r="I1312" s="156"/>
      <c r="L1312" s="152"/>
      <c r="M1312" s="157"/>
      <c r="T1312" s="158"/>
      <c r="AT1312" s="153" t="s">
        <v>226</v>
      </c>
      <c r="AU1312" s="153" t="s">
        <v>236</v>
      </c>
      <c r="AV1312" s="12" t="s">
        <v>79</v>
      </c>
      <c r="AW1312" s="12" t="s">
        <v>31</v>
      </c>
      <c r="AX1312" s="12" t="s">
        <v>69</v>
      </c>
      <c r="AY1312" s="153" t="s">
        <v>212</v>
      </c>
    </row>
    <row r="1313" spans="2:51" s="12" customFormat="1">
      <c r="B1313" s="152"/>
      <c r="D1313" s="150" t="s">
        <v>226</v>
      </c>
      <c r="E1313" s="153" t="s">
        <v>19</v>
      </c>
      <c r="F1313" s="154" t="s">
        <v>12391</v>
      </c>
      <c r="H1313" s="155">
        <v>0.26300000000000001</v>
      </c>
      <c r="I1313" s="156"/>
      <c r="L1313" s="152"/>
      <c r="M1313" s="157"/>
      <c r="T1313" s="158"/>
      <c r="AT1313" s="153" t="s">
        <v>226</v>
      </c>
      <c r="AU1313" s="153" t="s">
        <v>236</v>
      </c>
      <c r="AV1313" s="12" t="s">
        <v>79</v>
      </c>
      <c r="AW1313" s="12" t="s">
        <v>31</v>
      </c>
      <c r="AX1313" s="12" t="s">
        <v>69</v>
      </c>
      <c r="AY1313" s="153" t="s">
        <v>212</v>
      </c>
    </row>
    <row r="1314" spans="2:51" s="12" customFormat="1">
      <c r="B1314" s="152"/>
      <c r="D1314" s="150" t="s">
        <v>226</v>
      </c>
      <c r="E1314" s="153" t="s">
        <v>19</v>
      </c>
      <c r="F1314" s="154" t="s">
        <v>12392</v>
      </c>
      <c r="H1314" s="155">
        <v>17.273</v>
      </c>
      <c r="I1314" s="156"/>
      <c r="L1314" s="152"/>
      <c r="M1314" s="157"/>
      <c r="T1314" s="158"/>
      <c r="AT1314" s="153" t="s">
        <v>226</v>
      </c>
      <c r="AU1314" s="153" t="s">
        <v>236</v>
      </c>
      <c r="AV1314" s="12" t="s">
        <v>79</v>
      </c>
      <c r="AW1314" s="12" t="s">
        <v>31</v>
      </c>
      <c r="AX1314" s="12" t="s">
        <v>69</v>
      </c>
      <c r="AY1314" s="153" t="s">
        <v>212</v>
      </c>
    </row>
    <row r="1315" spans="2:51" s="14" customFormat="1">
      <c r="B1315" s="170"/>
      <c r="D1315" s="150" t="s">
        <v>226</v>
      </c>
      <c r="E1315" s="171" t="s">
        <v>19</v>
      </c>
      <c r="F1315" s="172" t="s">
        <v>11900</v>
      </c>
      <c r="H1315" s="171" t="s">
        <v>19</v>
      </c>
      <c r="I1315" s="173"/>
      <c r="L1315" s="170"/>
      <c r="M1315" s="174"/>
      <c r="T1315" s="175"/>
      <c r="AT1315" s="171" t="s">
        <v>226</v>
      </c>
      <c r="AU1315" s="171" t="s">
        <v>236</v>
      </c>
      <c r="AV1315" s="14" t="s">
        <v>77</v>
      </c>
      <c r="AW1315" s="14" t="s">
        <v>31</v>
      </c>
      <c r="AX1315" s="14" t="s">
        <v>69</v>
      </c>
      <c r="AY1315" s="171" t="s">
        <v>212</v>
      </c>
    </row>
    <row r="1316" spans="2:51" s="12" customFormat="1">
      <c r="B1316" s="152"/>
      <c r="D1316" s="150" t="s">
        <v>226</v>
      </c>
      <c r="E1316" s="153" t="s">
        <v>19</v>
      </c>
      <c r="F1316" s="154" t="s">
        <v>12393</v>
      </c>
      <c r="H1316" s="155">
        <v>3.056</v>
      </c>
      <c r="I1316" s="156"/>
      <c r="L1316" s="152"/>
      <c r="M1316" s="157"/>
      <c r="T1316" s="158"/>
      <c r="AT1316" s="153" t="s">
        <v>226</v>
      </c>
      <c r="AU1316" s="153" t="s">
        <v>236</v>
      </c>
      <c r="AV1316" s="12" t="s">
        <v>79</v>
      </c>
      <c r="AW1316" s="12" t="s">
        <v>31</v>
      </c>
      <c r="AX1316" s="12" t="s">
        <v>69</v>
      </c>
      <c r="AY1316" s="153" t="s">
        <v>212</v>
      </c>
    </row>
    <row r="1317" spans="2:51" s="12" customFormat="1">
      <c r="B1317" s="152"/>
      <c r="D1317" s="150" t="s">
        <v>226</v>
      </c>
      <c r="E1317" s="153" t="s">
        <v>19</v>
      </c>
      <c r="F1317" s="154" t="s">
        <v>12394</v>
      </c>
      <c r="H1317" s="155">
        <v>0.59899999999999998</v>
      </c>
      <c r="I1317" s="156"/>
      <c r="L1317" s="152"/>
      <c r="M1317" s="157"/>
      <c r="T1317" s="158"/>
      <c r="AT1317" s="153" t="s">
        <v>226</v>
      </c>
      <c r="AU1317" s="153" t="s">
        <v>236</v>
      </c>
      <c r="AV1317" s="12" t="s">
        <v>79</v>
      </c>
      <c r="AW1317" s="12" t="s">
        <v>31</v>
      </c>
      <c r="AX1317" s="12" t="s">
        <v>69</v>
      </c>
      <c r="AY1317" s="153" t="s">
        <v>212</v>
      </c>
    </row>
    <row r="1318" spans="2:51" s="12" customFormat="1">
      <c r="B1318" s="152"/>
      <c r="D1318" s="150" t="s">
        <v>226</v>
      </c>
      <c r="E1318" s="153" t="s">
        <v>19</v>
      </c>
      <c r="F1318" s="154" t="s">
        <v>12395</v>
      </c>
      <c r="H1318" s="155">
        <v>0.441</v>
      </c>
      <c r="I1318" s="156"/>
      <c r="L1318" s="152"/>
      <c r="M1318" s="157"/>
      <c r="T1318" s="158"/>
      <c r="AT1318" s="153" t="s">
        <v>226</v>
      </c>
      <c r="AU1318" s="153" t="s">
        <v>236</v>
      </c>
      <c r="AV1318" s="12" t="s">
        <v>79</v>
      </c>
      <c r="AW1318" s="12" t="s">
        <v>31</v>
      </c>
      <c r="AX1318" s="12" t="s">
        <v>69</v>
      </c>
      <c r="AY1318" s="153" t="s">
        <v>212</v>
      </c>
    </row>
    <row r="1319" spans="2:51" s="12" customFormat="1">
      <c r="B1319" s="152"/>
      <c r="D1319" s="150" t="s">
        <v>226</v>
      </c>
      <c r="E1319" s="153" t="s">
        <v>19</v>
      </c>
      <c r="F1319" s="154" t="s">
        <v>12396</v>
      </c>
      <c r="H1319" s="155">
        <v>29.547000000000001</v>
      </c>
      <c r="I1319" s="156"/>
      <c r="L1319" s="152"/>
      <c r="M1319" s="157"/>
      <c r="T1319" s="158"/>
      <c r="AT1319" s="153" t="s">
        <v>226</v>
      </c>
      <c r="AU1319" s="153" t="s">
        <v>236</v>
      </c>
      <c r="AV1319" s="12" t="s">
        <v>79</v>
      </c>
      <c r="AW1319" s="12" t="s">
        <v>31</v>
      </c>
      <c r="AX1319" s="12" t="s">
        <v>69</v>
      </c>
      <c r="AY1319" s="153" t="s">
        <v>212</v>
      </c>
    </row>
    <row r="1320" spans="2:51" s="14" customFormat="1">
      <c r="B1320" s="170"/>
      <c r="D1320" s="150" t="s">
        <v>226</v>
      </c>
      <c r="E1320" s="171" t="s">
        <v>19</v>
      </c>
      <c r="F1320" s="172" t="s">
        <v>11872</v>
      </c>
      <c r="H1320" s="171" t="s">
        <v>19</v>
      </c>
      <c r="I1320" s="173"/>
      <c r="L1320" s="170"/>
      <c r="M1320" s="174"/>
      <c r="T1320" s="175"/>
      <c r="AT1320" s="171" t="s">
        <v>226</v>
      </c>
      <c r="AU1320" s="171" t="s">
        <v>236</v>
      </c>
      <c r="AV1320" s="14" t="s">
        <v>77</v>
      </c>
      <c r="AW1320" s="14" t="s">
        <v>31</v>
      </c>
      <c r="AX1320" s="14" t="s">
        <v>69</v>
      </c>
      <c r="AY1320" s="171" t="s">
        <v>212</v>
      </c>
    </row>
    <row r="1321" spans="2:51" s="12" customFormat="1">
      <c r="B1321" s="152"/>
      <c r="D1321" s="150" t="s">
        <v>226</v>
      </c>
      <c r="E1321" s="153" t="s">
        <v>19</v>
      </c>
      <c r="F1321" s="154" t="s">
        <v>12397</v>
      </c>
      <c r="H1321" s="155">
        <v>11.204000000000001</v>
      </c>
      <c r="I1321" s="156"/>
      <c r="L1321" s="152"/>
      <c r="M1321" s="157"/>
      <c r="T1321" s="158"/>
      <c r="AT1321" s="153" t="s">
        <v>226</v>
      </c>
      <c r="AU1321" s="153" t="s">
        <v>236</v>
      </c>
      <c r="AV1321" s="12" t="s">
        <v>79</v>
      </c>
      <c r="AW1321" s="12" t="s">
        <v>31</v>
      </c>
      <c r="AX1321" s="12" t="s">
        <v>69</v>
      </c>
      <c r="AY1321" s="153" t="s">
        <v>212</v>
      </c>
    </row>
    <row r="1322" spans="2:51" s="12" customFormat="1">
      <c r="B1322" s="152"/>
      <c r="D1322" s="150" t="s">
        <v>226</v>
      </c>
      <c r="E1322" s="153" t="s">
        <v>19</v>
      </c>
      <c r="F1322" s="154" t="s">
        <v>12398</v>
      </c>
      <c r="H1322" s="155">
        <v>16.695</v>
      </c>
      <c r="I1322" s="156"/>
      <c r="L1322" s="152"/>
      <c r="M1322" s="157"/>
      <c r="T1322" s="158"/>
      <c r="AT1322" s="153" t="s">
        <v>226</v>
      </c>
      <c r="AU1322" s="153" t="s">
        <v>236</v>
      </c>
      <c r="AV1322" s="12" t="s">
        <v>79</v>
      </c>
      <c r="AW1322" s="12" t="s">
        <v>31</v>
      </c>
      <c r="AX1322" s="12" t="s">
        <v>69</v>
      </c>
      <c r="AY1322" s="153" t="s">
        <v>212</v>
      </c>
    </row>
    <row r="1323" spans="2:51" s="12" customFormat="1">
      <c r="B1323" s="152"/>
      <c r="D1323" s="150" t="s">
        <v>226</v>
      </c>
      <c r="E1323" s="153" t="s">
        <v>19</v>
      </c>
      <c r="F1323" s="154" t="s">
        <v>12399</v>
      </c>
      <c r="H1323" s="155">
        <v>2.1629999999999998</v>
      </c>
      <c r="I1323" s="156"/>
      <c r="L1323" s="152"/>
      <c r="M1323" s="157"/>
      <c r="T1323" s="158"/>
      <c r="AT1323" s="153" t="s">
        <v>226</v>
      </c>
      <c r="AU1323" s="153" t="s">
        <v>236</v>
      </c>
      <c r="AV1323" s="12" t="s">
        <v>79</v>
      </c>
      <c r="AW1323" s="12" t="s">
        <v>31</v>
      </c>
      <c r="AX1323" s="12" t="s">
        <v>69</v>
      </c>
      <c r="AY1323" s="153" t="s">
        <v>212</v>
      </c>
    </row>
    <row r="1324" spans="2:51" s="14" customFormat="1">
      <c r="B1324" s="170"/>
      <c r="D1324" s="150" t="s">
        <v>226</v>
      </c>
      <c r="E1324" s="171" t="s">
        <v>19</v>
      </c>
      <c r="F1324" s="172" t="s">
        <v>11877</v>
      </c>
      <c r="H1324" s="171" t="s">
        <v>19</v>
      </c>
      <c r="I1324" s="173"/>
      <c r="L1324" s="170"/>
      <c r="M1324" s="174"/>
      <c r="T1324" s="175"/>
      <c r="AT1324" s="171" t="s">
        <v>226</v>
      </c>
      <c r="AU1324" s="171" t="s">
        <v>236</v>
      </c>
      <c r="AV1324" s="14" t="s">
        <v>77</v>
      </c>
      <c r="AW1324" s="14" t="s">
        <v>31</v>
      </c>
      <c r="AX1324" s="14" t="s">
        <v>69</v>
      </c>
      <c r="AY1324" s="171" t="s">
        <v>212</v>
      </c>
    </row>
    <row r="1325" spans="2:51" s="12" customFormat="1">
      <c r="B1325" s="152"/>
      <c r="D1325" s="150" t="s">
        <v>226</v>
      </c>
      <c r="E1325" s="153" t="s">
        <v>19</v>
      </c>
      <c r="F1325" s="154" t="s">
        <v>12400</v>
      </c>
      <c r="H1325" s="155">
        <v>14.039</v>
      </c>
      <c r="I1325" s="156"/>
      <c r="L1325" s="152"/>
      <c r="M1325" s="157"/>
      <c r="T1325" s="158"/>
      <c r="AT1325" s="153" t="s">
        <v>226</v>
      </c>
      <c r="AU1325" s="153" t="s">
        <v>236</v>
      </c>
      <c r="AV1325" s="12" t="s">
        <v>79</v>
      </c>
      <c r="AW1325" s="12" t="s">
        <v>31</v>
      </c>
      <c r="AX1325" s="12" t="s">
        <v>69</v>
      </c>
      <c r="AY1325" s="153" t="s">
        <v>212</v>
      </c>
    </row>
    <row r="1326" spans="2:51" s="12" customFormat="1">
      <c r="B1326" s="152"/>
      <c r="D1326" s="150" t="s">
        <v>226</v>
      </c>
      <c r="E1326" s="153" t="s">
        <v>19</v>
      </c>
      <c r="F1326" s="154" t="s">
        <v>12401</v>
      </c>
      <c r="H1326" s="155">
        <v>7.9169999999999998</v>
      </c>
      <c r="I1326" s="156"/>
      <c r="L1326" s="152"/>
      <c r="M1326" s="157"/>
      <c r="T1326" s="158"/>
      <c r="AT1326" s="153" t="s">
        <v>226</v>
      </c>
      <c r="AU1326" s="153" t="s">
        <v>236</v>
      </c>
      <c r="AV1326" s="12" t="s">
        <v>79</v>
      </c>
      <c r="AW1326" s="12" t="s">
        <v>31</v>
      </c>
      <c r="AX1326" s="12" t="s">
        <v>69</v>
      </c>
      <c r="AY1326" s="153" t="s">
        <v>212</v>
      </c>
    </row>
    <row r="1327" spans="2:51" s="12" customFormat="1">
      <c r="B1327" s="152"/>
      <c r="D1327" s="150" t="s">
        <v>226</v>
      </c>
      <c r="E1327" s="153" t="s">
        <v>19</v>
      </c>
      <c r="F1327" s="154" t="s">
        <v>12402</v>
      </c>
      <c r="H1327" s="155">
        <v>5.0720000000000001</v>
      </c>
      <c r="I1327" s="156"/>
      <c r="L1327" s="152"/>
      <c r="M1327" s="157"/>
      <c r="T1327" s="158"/>
      <c r="AT1327" s="153" t="s">
        <v>226</v>
      </c>
      <c r="AU1327" s="153" t="s">
        <v>236</v>
      </c>
      <c r="AV1327" s="12" t="s">
        <v>79</v>
      </c>
      <c r="AW1327" s="12" t="s">
        <v>31</v>
      </c>
      <c r="AX1327" s="12" t="s">
        <v>69</v>
      </c>
      <c r="AY1327" s="153" t="s">
        <v>212</v>
      </c>
    </row>
    <row r="1328" spans="2:51" s="14" customFormat="1">
      <c r="B1328" s="170"/>
      <c r="D1328" s="150" t="s">
        <v>226</v>
      </c>
      <c r="E1328" s="171" t="s">
        <v>19</v>
      </c>
      <c r="F1328" s="172" t="s">
        <v>11883</v>
      </c>
      <c r="H1328" s="171" t="s">
        <v>19</v>
      </c>
      <c r="I1328" s="173"/>
      <c r="L1328" s="170"/>
      <c r="M1328" s="174"/>
      <c r="T1328" s="175"/>
      <c r="AT1328" s="171" t="s">
        <v>226</v>
      </c>
      <c r="AU1328" s="171" t="s">
        <v>236</v>
      </c>
      <c r="AV1328" s="14" t="s">
        <v>77</v>
      </c>
      <c r="AW1328" s="14" t="s">
        <v>31</v>
      </c>
      <c r="AX1328" s="14" t="s">
        <v>69</v>
      </c>
      <c r="AY1328" s="171" t="s">
        <v>212</v>
      </c>
    </row>
    <row r="1329" spans="2:65" s="12" customFormat="1">
      <c r="B1329" s="152"/>
      <c r="D1329" s="150" t="s">
        <v>226</v>
      </c>
      <c r="E1329" s="153" t="s">
        <v>19</v>
      </c>
      <c r="F1329" s="154" t="s">
        <v>12403</v>
      </c>
      <c r="H1329" s="155">
        <v>0.126</v>
      </c>
      <c r="I1329" s="156"/>
      <c r="L1329" s="152"/>
      <c r="M1329" s="157"/>
      <c r="T1329" s="158"/>
      <c r="AT1329" s="153" t="s">
        <v>226</v>
      </c>
      <c r="AU1329" s="153" t="s">
        <v>236</v>
      </c>
      <c r="AV1329" s="12" t="s">
        <v>79</v>
      </c>
      <c r="AW1329" s="12" t="s">
        <v>31</v>
      </c>
      <c r="AX1329" s="12" t="s">
        <v>69</v>
      </c>
      <c r="AY1329" s="153" t="s">
        <v>212</v>
      </c>
    </row>
    <row r="1330" spans="2:65" s="12" customFormat="1">
      <c r="B1330" s="152"/>
      <c r="D1330" s="150" t="s">
        <v>226</v>
      </c>
      <c r="E1330" s="153" t="s">
        <v>19</v>
      </c>
      <c r="F1330" s="154" t="s">
        <v>12404</v>
      </c>
      <c r="H1330" s="155">
        <v>11.099</v>
      </c>
      <c r="I1330" s="156"/>
      <c r="L1330" s="152"/>
      <c r="M1330" s="157"/>
      <c r="T1330" s="158"/>
      <c r="AT1330" s="153" t="s">
        <v>226</v>
      </c>
      <c r="AU1330" s="153" t="s">
        <v>236</v>
      </c>
      <c r="AV1330" s="12" t="s">
        <v>79</v>
      </c>
      <c r="AW1330" s="12" t="s">
        <v>31</v>
      </c>
      <c r="AX1330" s="12" t="s">
        <v>69</v>
      </c>
      <c r="AY1330" s="153" t="s">
        <v>212</v>
      </c>
    </row>
    <row r="1331" spans="2:65" s="12" customFormat="1">
      <c r="B1331" s="152"/>
      <c r="D1331" s="150" t="s">
        <v>226</v>
      </c>
      <c r="E1331" s="153" t="s">
        <v>19</v>
      </c>
      <c r="F1331" s="154" t="s">
        <v>12405</v>
      </c>
      <c r="H1331" s="155">
        <v>1.6910000000000001</v>
      </c>
      <c r="I1331" s="156"/>
      <c r="L1331" s="152"/>
      <c r="M1331" s="157"/>
      <c r="T1331" s="158"/>
      <c r="AT1331" s="153" t="s">
        <v>226</v>
      </c>
      <c r="AU1331" s="153" t="s">
        <v>236</v>
      </c>
      <c r="AV1331" s="12" t="s">
        <v>79</v>
      </c>
      <c r="AW1331" s="12" t="s">
        <v>31</v>
      </c>
      <c r="AX1331" s="12" t="s">
        <v>69</v>
      </c>
      <c r="AY1331" s="153" t="s">
        <v>212</v>
      </c>
    </row>
    <row r="1332" spans="2:65" s="12" customFormat="1">
      <c r="B1332" s="152"/>
      <c r="D1332" s="150" t="s">
        <v>226</v>
      </c>
      <c r="E1332" s="153" t="s">
        <v>19</v>
      </c>
      <c r="F1332" s="154" t="s">
        <v>12406</v>
      </c>
      <c r="H1332" s="155">
        <v>27.268999999999998</v>
      </c>
      <c r="I1332" s="156"/>
      <c r="L1332" s="152"/>
      <c r="M1332" s="157"/>
      <c r="T1332" s="158"/>
      <c r="AT1332" s="153" t="s">
        <v>226</v>
      </c>
      <c r="AU1332" s="153" t="s">
        <v>236</v>
      </c>
      <c r="AV1332" s="12" t="s">
        <v>79</v>
      </c>
      <c r="AW1332" s="12" t="s">
        <v>31</v>
      </c>
      <c r="AX1332" s="12" t="s">
        <v>69</v>
      </c>
      <c r="AY1332" s="153" t="s">
        <v>212</v>
      </c>
    </row>
    <row r="1333" spans="2:65" s="12" customFormat="1">
      <c r="B1333" s="152"/>
      <c r="D1333" s="150" t="s">
        <v>226</v>
      </c>
      <c r="E1333" s="153" t="s">
        <v>19</v>
      </c>
      <c r="F1333" s="154" t="s">
        <v>12407</v>
      </c>
      <c r="H1333" s="155">
        <v>22.785</v>
      </c>
      <c r="I1333" s="156"/>
      <c r="L1333" s="152"/>
      <c r="M1333" s="157"/>
      <c r="T1333" s="158"/>
      <c r="AT1333" s="153" t="s">
        <v>226</v>
      </c>
      <c r="AU1333" s="153" t="s">
        <v>236</v>
      </c>
      <c r="AV1333" s="12" t="s">
        <v>79</v>
      </c>
      <c r="AW1333" s="12" t="s">
        <v>31</v>
      </c>
      <c r="AX1333" s="12" t="s">
        <v>69</v>
      </c>
      <c r="AY1333" s="153" t="s">
        <v>212</v>
      </c>
    </row>
    <row r="1334" spans="2:65" s="14" customFormat="1">
      <c r="B1334" s="170"/>
      <c r="D1334" s="150" t="s">
        <v>226</v>
      </c>
      <c r="E1334" s="171" t="s">
        <v>19</v>
      </c>
      <c r="F1334" s="172" t="s">
        <v>11886</v>
      </c>
      <c r="H1334" s="171" t="s">
        <v>19</v>
      </c>
      <c r="I1334" s="173"/>
      <c r="L1334" s="170"/>
      <c r="M1334" s="174"/>
      <c r="T1334" s="175"/>
      <c r="AT1334" s="171" t="s">
        <v>226</v>
      </c>
      <c r="AU1334" s="171" t="s">
        <v>236</v>
      </c>
      <c r="AV1334" s="14" t="s">
        <v>77</v>
      </c>
      <c r="AW1334" s="14" t="s">
        <v>31</v>
      </c>
      <c r="AX1334" s="14" t="s">
        <v>69</v>
      </c>
      <c r="AY1334" s="171" t="s">
        <v>212</v>
      </c>
    </row>
    <row r="1335" spans="2:65" s="12" customFormat="1">
      <c r="B1335" s="152"/>
      <c r="D1335" s="150" t="s">
        <v>226</v>
      </c>
      <c r="E1335" s="153" t="s">
        <v>19</v>
      </c>
      <c r="F1335" s="154" t="s">
        <v>12408</v>
      </c>
      <c r="H1335" s="155">
        <v>11.234999999999999</v>
      </c>
      <c r="I1335" s="156"/>
      <c r="L1335" s="152"/>
      <c r="M1335" s="157"/>
      <c r="T1335" s="158"/>
      <c r="AT1335" s="153" t="s">
        <v>226</v>
      </c>
      <c r="AU1335" s="153" t="s">
        <v>236</v>
      </c>
      <c r="AV1335" s="12" t="s">
        <v>79</v>
      </c>
      <c r="AW1335" s="12" t="s">
        <v>31</v>
      </c>
      <c r="AX1335" s="12" t="s">
        <v>69</v>
      </c>
      <c r="AY1335" s="153" t="s">
        <v>212</v>
      </c>
    </row>
    <row r="1336" spans="2:65" s="12" customFormat="1">
      <c r="B1336" s="152"/>
      <c r="D1336" s="150" t="s">
        <v>226</v>
      </c>
      <c r="E1336" s="153" t="s">
        <v>19</v>
      </c>
      <c r="F1336" s="154" t="s">
        <v>12409</v>
      </c>
      <c r="H1336" s="155">
        <v>1.04</v>
      </c>
      <c r="I1336" s="156"/>
      <c r="L1336" s="152"/>
      <c r="M1336" s="157"/>
      <c r="T1336" s="158"/>
      <c r="AT1336" s="153" t="s">
        <v>226</v>
      </c>
      <c r="AU1336" s="153" t="s">
        <v>236</v>
      </c>
      <c r="AV1336" s="12" t="s">
        <v>79</v>
      </c>
      <c r="AW1336" s="12" t="s">
        <v>31</v>
      </c>
      <c r="AX1336" s="12" t="s">
        <v>69</v>
      </c>
      <c r="AY1336" s="153" t="s">
        <v>212</v>
      </c>
    </row>
    <row r="1337" spans="2:65" s="12" customFormat="1">
      <c r="B1337" s="152"/>
      <c r="D1337" s="150" t="s">
        <v>226</v>
      </c>
      <c r="E1337" s="153" t="s">
        <v>19</v>
      </c>
      <c r="F1337" s="154" t="s">
        <v>12410</v>
      </c>
      <c r="H1337" s="155">
        <v>16.401</v>
      </c>
      <c r="I1337" s="156"/>
      <c r="L1337" s="152"/>
      <c r="M1337" s="157"/>
      <c r="T1337" s="158"/>
      <c r="AT1337" s="153" t="s">
        <v>226</v>
      </c>
      <c r="AU1337" s="153" t="s">
        <v>236</v>
      </c>
      <c r="AV1337" s="12" t="s">
        <v>79</v>
      </c>
      <c r="AW1337" s="12" t="s">
        <v>31</v>
      </c>
      <c r="AX1337" s="12" t="s">
        <v>69</v>
      </c>
      <c r="AY1337" s="153" t="s">
        <v>212</v>
      </c>
    </row>
    <row r="1338" spans="2:65" s="13" customFormat="1">
      <c r="B1338" s="159"/>
      <c r="D1338" s="150" t="s">
        <v>226</v>
      </c>
      <c r="E1338" s="160" t="s">
        <v>19</v>
      </c>
      <c r="F1338" s="161" t="s">
        <v>228</v>
      </c>
      <c r="H1338" s="162">
        <v>244.364</v>
      </c>
      <c r="I1338" s="163"/>
      <c r="L1338" s="159"/>
      <c r="M1338" s="164"/>
      <c r="T1338" s="165"/>
      <c r="AT1338" s="160" t="s">
        <v>226</v>
      </c>
      <c r="AU1338" s="160" t="s">
        <v>236</v>
      </c>
      <c r="AV1338" s="13" t="s">
        <v>229</v>
      </c>
      <c r="AW1338" s="13" t="s">
        <v>31</v>
      </c>
      <c r="AX1338" s="13" t="s">
        <v>77</v>
      </c>
      <c r="AY1338" s="160" t="s">
        <v>212</v>
      </c>
    </row>
    <row r="1339" spans="2:65" s="1" customFormat="1" ht="21.75" customHeight="1">
      <c r="B1339" s="34"/>
      <c r="C1339" s="133" t="s">
        <v>1104</v>
      </c>
      <c r="D1339" s="166" t="s">
        <v>215</v>
      </c>
      <c r="E1339" s="134" t="s">
        <v>12608</v>
      </c>
      <c r="F1339" s="135" t="s">
        <v>12609</v>
      </c>
      <c r="G1339" s="136" t="s">
        <v>536</v>
      </c>
      <c r="H1339" s="137">
        <v>431.18200000000002</v>
      </c>
      <c r="I1339" s="138"/>
      <c r="J1339" s="139">
        <f>ROUND(I1339*H1339,2)</f>
        <v>0</v>
      </c>
      <c r="K1339" s="135" t="s">
        <v>219</v>
      </c>
      <c r="L1339" s="34"/>
      <c r="M1339" s="140" t="s">
        <v>19</v>
      </c>
      <c r="N1339" s="141" t="s">
        <v>40</v>
      </c>
      <c r="P1339" s="142">
        <f>O1339*H1339</f>
        <v>0</v>
      </c>
      <c r="Q1339" s="142">
        <v>1.336E-2</v>
      </c>
      <c r="R1339" s="142">
        <f>Q1339*H1339</f>
        <v>5.7605915200000002</v>
      </c>
      <c r="S1339" s="142">
        <v>0</v>
      </c>
      <c r="T1339" s="143">
        <f>S1339*H1339</f>
        <v>0</v>
      </c>
      <c r="AR1339" s="144" t="s">
        <v>316</v>
      </c>
      <c r="AT1339" s="144" t="s">
        <v>215</v>
      </c>
      <c r="AU1339" s="144" t="s">
        <v>236</v>
      </c>
      <c r="AY1339" s="19" t="s">
        <v>212</v>
      </c>
      <c r="BE1339" s="145">
        <f>IF(N1339="základní",J1339,0)</f>
        <v>0</v>
      </c>
      <c r="BF1339" s="145">
        <f>IF(N1339="snížená",J1339,0)</f>
        <v>0</v>
      </c>
      <c r="BG1339" s="145">
        <f>IF(N1339="zákl. přenesená",J1339,0)</f>
        <v>0</v>
      </c>
      <c r="BH1339" s="145">
        <f>IF(N1339="sníž. přenesená",J1339,0)</f>
        <v>0</v>
      </c>
      <c r="BI1339" s="145">
        <f>IF(N1339="nulová",J1339,0)</f>
        <v>0</v>
      </c>
      <c r="BJ1339" s="19" t="s">
        <v>77</v>
      </c>
      <c r="BK1339" s="145">
        <f>ROUND(I1339*H1339,2)</f>
        <v>0</v>
      </c>
      <c r="BL1339" s="19" t="s">
        <v>316</v>
      </c>
      <c r="BM1339" s="144" t="s">
        <v>12610</v>
      </c>
    </row>
    <row r="1340" spans="2:65" s="1" customFormat="1">
      <c r="B1340" s="34"/>
      <c r="D1340" s="146" t="s">
        <v>222</v>
      </c>
      <c r="F1340" s="147" t="s">
        <v>12611</v>
      </c>
      <c r="I1340" s="148"/>
      <c r="L1340" s="34"/>
      <c r="M1340" s="149"/>
      <c r="T1340" s="55"/>
      <c r="AT1340" s="19" t="s">
        <v>222</v>
      </c>
      <c r="AU1340" s="19" t="s">
        <v>236</v>
      </c>
    </row>
    <row r="1341" spans="2:65" s="14" customFormat="1">
      <c r="B1341" s="170"/>
      <c r="D1341" s="150" t="s">
        <v>226</v>
      </c>
      <c r="E1341" s="171" t="s">
        <v>19</v>
      </c>
      <c r="F1341" s="172" t="s">
        <v>12612</v>
      </c>
      <c r="H1341" s="171" t="s">
        <v>19</v>
      </c>
      <c r="I1341" s="173"/>
      <c r="L1341" s="170"/>
      <c r="M1341" s="174"/>
      <c r="T1341" s="175"/>
      <c r="AT1341" s="171" t="s">
        <v>226</v>
      </c>
      <c r="AU1341" s="171" t="s">
        <v>236</v>
      </c>
      <c r="AV1341" s="14" t="s">
        <v>77</v>
      </c>
      <c r="AW1341" s="14" t="s">
        <v>31</v>
      </c>
      <c r="AX1341" s="14" t="s">
        <v>69</v>
      </c>
      <c r="AY1341" s="171" t="s">
        <v>212</v>
      </c>
    </row>
    <row r="1342" spans="2:65" s="14" customFormat="1">
      <c r="B1342" s="170"/>
      <c r="D1342" s="150" t="s">
        <v>226</v>
      </c>
      <c r="E1342" s="171" t="s">
        <v>19</v>
      </c>
      <c r="F1342" s="172" t="s">
        <v>11860</v>
      </c>
      <c r="H1342" s="171" t="s">
        <v>19</v>
      </c>
      <c r="I1342" s="173"/>
      <c r="L1342" s="170"/>
      <c r="M1342" s="174"/>
      <c r="T1342" s="175"/>
      <c r="AT1342" s="171" t="s">
        <v>226</v>
      </c>
      <c r="AU1342" s="171" t="s">
        <v>236</v>
      </c>
      <c r="AV1342" s="14" t="s">
        <v>77</v>
      </c>
      <c r="AW1342" s="14" t="s">
        <v>31</v>
      </c>
      <c r="AX1342" s="14" t="s">
        <v>69</v>
      </c>
      <c r="AY1342" s="171" t="s">
        <v>212</v>
      </c>
    </row>
    <row r="1343" spans="2:65" s="14" customFormat="1">
      <c r="B1343" s="170"/>
      <c r="D1343" s="150" t="s">
        <v>226</v>
      </c>
      <c r="E1343" s="171" t="s">
        <v>19</v>
      </c>
      <c r="F1343" s="172" t="s">
        <v>11861</v>
      </c>
      <c r="H1343" s="171" t="s">
        <v>19</v>
      </c>
      <c r="I1343" s="173"/>
      <c r="L1343" s="170"/>
      <c r="M1343" s="174"/>
      <c r="T1343" s="175"/>
      <c r="AT1343" s="171" t="s">
        <v>226</v>
      </c>
      <c r="AU1343" s="171" t="s">
        <v>236</v>
      </c>
      <c r="AV1343" s="14" t="s">
        <v>77</v>
      </c>
      <c r="AW1343" s="14" t="s">
        <v>31</v>
      </c>
      <c r="AX1343" s="14" t="s">
        <v>69</v>
      </c>
      <c r="AY1343" s="171" t="s">
        <v>212</v>
      </c>
    </row>
    <row r="1344" spans="2:65" s="12" customFormat="1">
      <c r="B1344" s="152"/>
      <c r="D1344" s="150" t="s">
        <v>226</v>
      </c>
      <c r="E1344" s="153" t="s">
        <v>19</v>
      </c>
      <c r="F1344" s="154" t="s">
        <v>12415</v>
      </c>
      <c r="H1344" s="155">
        <v>3.528</v>
      </c>
      <c r="I1344" s="156"/>
      <c r="L1344" s="152"/>
      <c r="M1344" s="157"/>
      <c r="T1344" s="158"/>
      <c r="AT1344" s="153" t="s">
        <v>226</v>
      </c>
      <c r="AU1344" s="153" t="s">
        <v>236</v>
      </c>
      <c r="AV1344" s="12" t="s">
        <v>79</v>
      </c>
      <c r="AW1344" s="12" t="s">
        <v>31</v>
      </c>
      <c r="AX1344" s="12" t="s">
        <v>69</v>
      </c>
      <c r="AY1344" s="153" t="s">
        <v>212</v>
      </c>
    </row>
    <row r="1345" spans="2:51" s="12" customFormat="1">
      <c r="B1345" s="152"/>
      <c r="D1345" s="150" t="s">
        <v>226</v>
      </c>
      <c r="E1345" s="153" t="s">
        <v>19</v>
      </c>
      <c r="F1345" s="154" t="s">
        <v>12416</v>
      </c>
      <c r="H1345" s="155">
        <v>2.3730000000000002</v>
      </c>
      <c r="I1345" s="156"/>
      <c r="L1345" s="152"/>
      <c r="M1345" s="157"/>
      <c r="T1345" s="158"/>
      <c r="AT1345" s="153" t="s">
        <v>226</v>
      </c>
      <c r="AU1345" s="153" t="s">
        <v>236</v>
      </c>
      <c r="AV1345" s="12" t="s">
        <v>79</v>
      </c>
      <c r="AW1345" s="12" t="s">
        <v>31</v>
      </c>
      <c r="AX1345" s="12" t="s">
        <v>69</v>
      </c>
      <c r="AY1345" s="153" t="s">
        <v>212</v>
      </c>
    </row>
    <row r="1346" spans="2:51" s="12" customFormat="1">
      <c r="B1346" s="152"/>
      <c r="D1346" s="150" t="s">
        <v>226</v>
      </c>
      <c r="E1346" s="153" t="s">
        <v>19</v>
      </c>
      <c r="F1346" s="154" t="s">
        <v>12417</v>
      </c>
      <c r="H1346" s="155">
        <v>1.323</v>
      </c>
      <c r="I1346" s="156"/>
      <c r="L1346" s="152"/>
      <c r="M1346" s="157"/>
      <c r="T1346" s="158"/>
      <c r="AT1346" s="153" t="s">
        <v>226</v>
      </c>
      <c r="AU1346" s="153" t="s">
        <v>236</v>
      </c>
      <c r="AV1346" s="12" t="s">
        <v>79</v>
      </c>
      <c r="AW1346" s="12" t="s">
        <v>31</v>
      </c>
      <c r="AX1346" s="12" t="s">
        <v>69</v>
      </c>
      <c r="AY1346" s="153" t="s">
        <v>212</v>
      </c>
    </row>
    <row r="1347" spans="2:51" s="12" customFormat="1">
      <c r="B1347" s="152"/>
      <c r="D1347" s="150" t="s">
        <v>226</v>
      </c>
      <c r="E1347" s="153" t="s">
        <v>19</v>
      </c>
      <c r="F1347" s="154" t="s">
        <v>12418</v>
      </c>
      <c r="H1347" s="155">
        <v>14.879</v>
      </c>
      <c r="I1347" s="156"/>
      <c r="L1347" s="152"/>
      <c r="M1347" s="157"/>
      <c r="T1347" s="158"/>
      <c r="AT1347" s="153" t="s">
        <v>226</v>
      </c>
      <c r="AU1347" s="153" t="s">
        <v>236</v>
      </c>
      <c r="AV1347" s="12" t="s">
        <v>79</v>
      </c>
      <c r="AW1347" s="12" t="s">
        <v>31</v>
      </c>
      <c r="AX1347" s="12" t="s">
        <v>69</v>
      </c>
      <c r="AY1347" s="153" t="s">
        <v>212</v>
      </c>
    </row>
    <row r="1348" spans="2:51" s="12" customFormat="1">
      <c r="B1348" s="152"/>
      <c r="D1348" s="150" t="s">
        <v>226</v>
      </c>
      <c r="E1348" s="153" t="s">
        <v>19</v>
      </c>
      <c r="F1348" s="154" t="s">
        <v>12419</v>
      </c>
      <c r="H1348" s="155">
        <v>2.2890000000000001</v>
      </c>
      <c r="I1348" s="156"/>
      <c r="L1348" s="152"/>
      <c r="M1348" s="157"/>
      <c r="T1348" s="158"/>
      <c r="AT1348" s="153" t="s">
        <v>226</v>
      </c>
      <c r="AU1348" s="153" t="s">
        <v>236</v>
      </c>
      <c r="AV1348" s="12" t="s">
        <v>79</v>
      </c>
      <c r="AW1348" s="12" t="s">
        <v>31</v>
      </c>
      <c r="AX1348" s="12" t="s">
        <v>69</v>
      </c>
      <c r="AY1348" s="153" t="s">
        <v>212</v>
      </c>
    </row>
    <row r="1349" spans="2:51" s="12" customFormat="1">
      <c r="B1349" s="152"/>
      <c r="D1349" s="150" t="s">
        <v>226</v>
      </c>
      <c r="E1349" s="153" t="s">
        <v>19</v>
      </c>
      <c r="F1349" s="154" t="s">
        <v>12420</v>
      </c>
      <c r="H1349" s="155">
        <v>14.448</v>
      </c>
      <c r="I1349" s="156"/>
      <c r="L1349" s="152"/>
      <c r="M1349" s="157"/>
      <c r="T1349" s="158"/>
      <c r="AT1349" s="153" t="s">
        <v>226</v>
      </c>
      <c r="AU1349" s="153" t="s">
        <v>236</v>
      </c>
      <c r="AV1349" s="12" t="s">
        <v>79</v>
      </c>
      <c r="AW1349" s="12" t="s">
        <v>31</v>
      </c>
      <c r="AX1349" s="12" t="s">
        <v>69</v>
      </c>
      <c r="AY1349" s="153" t="s">
        <v>212</v>
      </c>
    </row>
    <row r="1350" spans="2:51" s="14" customFormat="1">
      <c r="B1350" s="170"/>
      <c r="D1350" s="150" t="s">
        <v>226</v>
      </c>
      <c r="E1350" s="171" t="s">
        <v>19</v>
      </c>
      <c r="F1350" s="172" t="s">
        <v>11866</v>
      </c>
      <c r="H1350" s="171" t="s">
        <v>19</v>
      </c>
      <c r="I1350" s="173"/>
      <c r="L1350" s="170"/>
      <c r="M1350" s="174"/>
      <c r="T1350" s="175"/>
      <c r="AT1350" s="171" t="s">
        <v>226</v>
      </c>
      <c r="AU1350" s="171" t="s">
        <v>236</v>
      </c>
      <c r="AV1350" s="14" t="s">
        <v>77</v>
      </c>
      <c r="AW1350" s="14" t="s">
        <v>31</v>
      </c>
      <c r="AX1350" s="14" t="s">
        <v>69</v>
      </c>
      <c r="AY1350" s="171" t="s">
        <v>212</v>
      </c>
    </row>
    <row r="1351" spans="2:51" s="12" customFormat="1">
      <c r="B1351" s="152"/>
      <c r="D1351" s="150" t="s">
        <v>226</v>
      </c>
      <c r="E1351" s="153" t="s">
        <v>19</v>
      </c>
      <c r="F1351" s="154" t="s">
        <v>12421</v>
      </c>
      <c r="H1351" s="155">
        <v>6.2060000000000004</v>
      </c>
      <c r="I1351" s="156"/>
      <c r="L1351" s="152"/>
      <c r="M1351" s="157"/>
      <c r="T1351" s="158"/>
      <c r="AT1351" s="153" t="s">
        <v>226</v>
      </c>
      <c r="AU1351" s="153" t="s">
        <v>236</v>
      </c>
      <c r="AV1351" s="12" t="s">
        <v>79</v>
      </c>
      <c r="AW1351" s="12" t="s">
        <v>31</v>
      </c>
      <c r="AX1351" s="12" t="s">
        <v>69</v>
      </c>
      <c r="AY1351" s="153" t="s">
        <v>212</v>
      </c>
    </row>
    <row r="1352" spans="2:51" s="12" customFormat="1">
      <c r="B1352" s="152"/>
      <c r="D1352" s="150" t="s">
        <v>226</v>
      </c>
      <c r="E1352" s="153" t="s">
        <v>19</v>
      </c>
      <c r="F1352" s="154" t="s">
        <v>12415</v>
      </c>
      <c r="H1352" s="155">
        <v>3.528</v>
      </c>
      <c r="I1352" s="156"/>
      <c r="L1352" s="152"/>
      <c r="M1352" s="157"/>
      <c r="T1352" s="158"/>
      <c r="AT1352" s="153" t="s">
        <v>226</v>
      </c>
      <c r="AU1352" s="153" t="s">
        <v>236</v>
      </c>
      <c r="AV1352" s="12" t="s">
        <v>79</v>
      </c>
      <c r="AW1352" s="12" t="s">
        <v>31</v>
      </c>
      <c r="AX1352" s="12" t="s">
        <v>69</v>
      </c>
      <c r="AY1352" s="153" t="s">
        <v>212</v>
      </c>
    </row>
    <row r="1353" spans="2:51" s="12" customFormat="1">
      <c r="B1353" s="152"/>
      <c r="D1353" s="150" t="s">
        <v>226</v>
      </c>
      <c r="E1353" s="153" t="s">
        <v>19</v>
      </c>
      <c r="F1353" s="154" t="s">
        <v>12422</v>
      </c>
      <c r="H1353" s="155">
        <v>1.617</v>
      </c>
      <c r="I1353" s="156"/>
      <c r="L1353" s="152"/>
      <c r="M1353" s="157"/>
      <c r="T1353" s="158"/>
      <c r="AT1353" s="153" t="s">
        <v>226</v>
      </c>
      <c r="AU1353" s="153" t="s">
        <v>236</v>
      </c>
      <c r="AV1353" s="12" t="s">
        <v>79</v>
      </c>
      <c r="AW1353" s="12" t="s">
        <v>31</v>
      </c>
      <c r="AX1353" s="12" t="s">
        <v>69</v>
      </c>
      <c r="AY1353" s="153" t="s">
        <v>212</v>
      </c>
    </row>
    <row r="1354" spans="2:51" s="12" customFormat="1">
      <c r="B1354" s="152"/>
      <c r="D1354" s="150" t="s">
        <v>226</v>
      </c>
      <c r="E1354" s="153" t="s">
        <v>19</v>
      </c>
      <c r="F1354" s="154" t="s">
        <v>12423</v>
      </c>
      <c r="H1354" s="155">
        <v>1.323</v>
      </c>
      <c r="I1354" s="156"/>
      <c r="L1354" s="152"/>
      <c r="M1354" s="157"/>
      <c r="T1354" s="158"/>
      <c r="AT1354" s="153" t="s">
        <v>226</v>
      </c>
      <c r="AU1354" s="153" t="s">
        <v>236</v>
      </c>
      <c r="AV1354" s="12" t="s">
        <v>79</v>
      </c>
      <c r="AW1354" s="12" t="s">
        <v>31</v>
      </c>
      <c r="AX1354" s="12" t="s">
        <v>69</v>
      </c>
      <c r="AY1354" s="153" t="s">
        <v>212</v>
      </c>
    </row>
    <row r="1355" spans="2:51" s="12" customFormat="1">
      <c r="B1355" s="152"/>
      <c r="D1355" s="150" t="s">
        <v>226</v>
      </c>
      <c r="E1355" s="153" t="s">
        <v>19</v>
      </c>
      <c r="F1355" s="154" t="s">
        <v>12424</v>
      </c>
      <c r="H1355" s="155">
        <v>9.9860000000000007</v>
      </c>
      <c r="I1355" s="156"/>
      <c r="L1355" s="152"/>
      <c r="M1355" s="157"/>
      <c r="T1355" s="158"/>
      <c r="AT1355" s="153" t="s">
        <v>226</v>
      </c>
      <c r="AU1355" s="153" t="s">
        <v>236</v>
      </c>
      <c r="AV1355" s="12" t="s">
        <v>79</v>
      </c>
      <c r="AW1355" s="12" t="s">
        <v>31</v>
      </c>
      <c r="AX1355" s="12" t="s">
        <v>69</v>
      </c>
      <c r="AY1355" s="153" t="s">
        <v>212</v>
      </c>
    </row>
    <row r="1356" spans="2:51" s="12" customFormat="1">
      <c r="B1356" s="152"/>
      <c r="D1356" s="150" t="s">
        <v>226</v>
      </c>
      <c r="E1356" s="153" t="s">
        <v>19</v>
      </c>
      <c r="F1356" s="154" t="s">
        <v>12425</v>
      </c>
      <c r="H1356" s="155">
        <v>19.373000000000001</v>
      </c>
      <c r="I1356" s="156"/>
      <c r="L1356" s="152"/>
      <c r="M1356" s="157"/>
      <c r="T1356" s="158"/>
      <c r="AT1356" s="153" t="s">
        <v>226</v>
      </c>
      <c r="AU1356" s="153" t="s">
        <v>236</v>
      </c>
      <c r="AV1356" s="12" t="s">
        <v>79</v>
      </c>
      <c r="AW1356" s="12" t="s">
        <v>31</v>
      </c>
      <c r="AX1356" s="12" t="s">
        <v>69</v>
      </c>
      <c r="AY1356" s="153" t="s">
        <v>212</v>
      </c>
    </row>
    <row r="1357" spans="2:51" s="12" customFormat="1">
      <c r="B1357" s="152"/>
      <c r="D1357" s="150" t="s">
        <v>226</v>
      </c>
      <c r="E1357" s="153" t="s">
        <v>19</v>
      </c>
      <c r="F1357" s="154" t="s">
        <v>12426</v>
      </c>
      <c r="H1357" s="155">
        <v>13.481999999999999</v>
      </c>
      <c r="I1357" s="156"/>
      <c r="L1357" s="152"/>
      <c r="M1357" s="157"/>
      <c r="T1357" s="158"/>
      <c r="AT1357" s="153" t="s">
        <v>226</v>
      </c>
      <c r="AU1357" s="153" t="s">
        <v>236</v>
      </c>
      <c r="AV1357" s="12" t="s">
        <v>79</v>
      </c>
      <c r="AW1357" s="12" t="s">
        <v>31</v>
      </c>
      <c r="AX1357" s="12" t="s">
        <v>69</v>
      </c>
      <c r="AY1357" s="153" t="s">
        <v>212</v>
      </c>
    </row>
    <row r="1358" spans="2:51" s="12" customFormat="1">
      <c r="B1358" s="152"/>
      <c r="D1358" s="150" t="s">
        <v>226</v>
      </c>
      <c r="E1358" s="153" t="s">
        <v>19</v>
      </c>
      <c r="F1358" s="154" t="s">
        <v>12427</v>
      </c>
      <c r="H1358" s="155">
        <v>10.259</v>
      </c>
      <c r="I1358" s="156"/>
      <c r="L1358" s="152"/>
      <c r="M1358" s="157"/>
      <c r="T1358" s="158"/>
      <c r="AT1358" s="153" t="s">
        <v>226</v>
      </c>
      <c r="AU1358" s="153" t="s">
        <v>236</v>
      </c>
      <c r="AV1358" s="12" t="s">
        <v>79</v>
      </c>
      <c r="AW1358" s="12" t="s">
        <v>31</v>
      </c>
      <c r="AX1358" s="12" t="s">
        <v>69</v>
      </c>
      <c r="AY1358" s="153" t="s">
        <v>212</v>
      </c>
    </row>
    <row r="1359" spans="2:51" s="12" customFormat="1">
      <c r="B1359" s="152"/>
      <c r="D1359" s="150" t="s">
        <v>226</v>
      </c>
      <c r="E1359" s="153" t="s">
        <v>19</v>
      </c>
      <c r="F1359" s="154" t="s">
        <v>12428</v>
      </c>
      <c r="H1359" s="155">
        <v>0.221</v>
      </c>
      <c r="I1359" s="156"/>
      <c r="L1359" s="152"/>
      <c r="M1359" s="157"/>
      <c r="T1359" s="158"/>
      <c r="AT1359" s="153" t="s">
        <v>226</v>
      </c>
      <c r="AU1359" s="153" t="s">
        <v>236</v>
      </c>
      <c r="AV1359" s="12" t="s">
        <v>79</v>
      </c>
      <c r="AW1359" s="12" t="s">
        <v>31</v>
      </c>
      <c r="AX1359" s="12" t="s">
        <v>69</v>
      </c>
      <c r="AY1359" s="153" t="s">
        <v>212</v>
      </c>
    </row>
    <row r="1360" spans="2:51" s="12" customFormat="1">
      <c r="B1360" s="152"/>
      <c r="D1360" s="150" t="s">
        <v>226</v>
      </c>
      <c r="E1360" s="153" t="s">
        <v>19</v>
      </c>
      <c r="F1360" s="154" t="s">
        <v>12429</v>
      </c>
      <c r="H1360" s="155">
        <v>8.0850000000000009</v>
      </c>
      <c r="I1360" s="156"/>
      <c r="L1360" s="152"/>
      <c r="M1360" s="157"/>
      <c r="T1360" s="158"/>
      <c r="AT1360" s="153" t="s">
        <v>226</v>
      </c>
      <c r="AU1360" s="153" t="s">
        <v>236</v>
      </c>
      <c r="AV1360" s="12" t="s">
        <v>79</v>
      </c>
      <c r="AW1360" s="12" t="s">
        <v>31</v>
      </c>
      <c r="AX1360" s="12" t="s">
        <v>69</v>
      </c>
      <c r="AY1360" s="153" t="s">
        <v>212</v>
      </c>
    </row>
    <row r="1361" spans="2:51" s="14" customFormat="1">
      <c r="B1361" s="170"/>
      <c r="D1361" s="150" t="s">
        <v>226</v>
      </c>
      <c r="E1361" s="171" t="s">
        <v>19</v>
      </c>
      <c r="F1361" s="172" t="s">
        <v>11900</v>
      </c>
      <c r="H1361" s="171" t="s">
        <v>19</v>
      </c>
      <c r="I1361" s="173"/>
      <c r="L1361" s="170"/>
      <c r="M1361" s="174"/>
      <c r="T1361" s="175"/>
      <c r="AT1361" s="171" t="s">
        <v>226</v>
      </c>
      <c r="AU1361" s="171" t="s">
        <v>236</v>
      </c>
      <c r="AV1361" s="14" t="s">
        <v>77</v>
      </c>
      <c r="AW1361" s="14" t="s">
        <v>31</v>
      </c>
      <c r="AX1361" s="14" t="s">
        <v>69</v>
      </c>
      <c r="AY1361" s="171" t="s">
        <v>212</v>
      </c>
    </row>
    <row r="1362" spans="2:51" s="12" customFormat="1">
      <c r="B1362" s="152"/>
      <c r="D1362" s="150" t="s">
        <v>226</v>
      </c>
      <c r="E1362" s="153" t="s">
        <v>19</v>
      </c>
      <c r="F1362" s="154" t="s">
        <v>12430</v>
      </c>
      <c r="H1362" s="155">
        <v>1.764</v>
      </c>
      <c r="I1362" s="156"/>
      <c r="L1362" s="152"/>
      <c r="M1362" s="157"/>
      <c r="T1362" s="158"/>
      <c r="AT1362" s="153" t="s">
        <v>226</v>
      </c>
      <c r="AU1362" s="153" t="s">
        <v>236</v>
      </c>
      <c r="AV1362" s="12" t="s">
        <v>79</v>
      </c>
      <c r="AW1362" s="12" t="s">
        <v>31</v>
      </c>
      <c r="AX1362" s="12" t="s">
        <v>69</v>
      </c>
      <c r="AY1362" s="153" t="s">
        <v>212</v>
      </c>
    </row>
    <row r="1363" spans="2:51" s="12" customFormat="1">
      <c r="B1363" s="152"/>
      <c r="D1363" s="150" t="s">
        <v>226</v>
      </c>
      <c r="E1363" s="153" t="s">
        <v>19</v>
      </c>
      <c r="F1363" s="154" t="s">
        <v>12431</v>
      </c>
      <c r="H1363" s="155">
        <v>30.513000000000002</v>
      </c>
      <c r="I1363" s="156"/>
      <c r="L1363" s="152"/>
      <c r="M1363" s="157"/>
      <c r="T1363" s="158"/>
      <c r="AT1363" s="153" t="s">
        <v>226</v>
      </c>
      <c r="AU1363" s="153" t="s">
        <v>236</v>
      </c>
      <c r="AV1363" s="12" t="s">
        <v>79</v>
      </c>
      <c r="AW1363" s="12" t="s">
        <v>31</v>
      </c>
      <c r="AX1363" s="12" t="s">
        <v>69</v>
      </c>
      <c r="AY1363" s="153" t="s">
        <v>212</v>
      </c>
    </row>
    <row r="1364" spans="2:51" s="12" customFormat="1">
      <c r="B1364" s="152"/>
      <c r="D1364" s="150" t="s">
        <v>226</v>
      </c>
      <c r="E1364" s="153" t="s">
        <v>19</v>
      </c>
      <c r="F1364" s="154" t="s">
        <v>12432</v>
      </c>
      <c r="H1364" s="155">
        <v>17.420000000000002</v>
      </c>
      <c r="I1364" s="156"/>
      <c r="L1364" s="152"/>
      <c r="M1364" s="157"/>
      <c r="T1364" s="158"/>
      <c r="AT1364" s="153" t="s">
        <v>226</v>
      </c>
      <c r="AU1364" s="153" t="s">
        <v>236</v>
      </c>
      <c r="AV1364" s="12" t="s">
        <v>79</v>
      </c>
      <c r="AW1364" s="12" t="s">
        <v>31</v>
      </c>
      <c r="AX1364" s="12" t="s">
        <v>69</v>
      </c>
      <c r="AY1364" s="153" t="s">
        <v>212</v>
      </c>
    </row>
    <row r="1365" spans="2:51" s="12" customFormat="1">
      <c r="B1365" s="152"/>
      <c r="D1365" s="150" t="s">
        <v>226</v>
      </c>
      <c r="E1365" s="153" t="s">
        <v>19</v>
      </c>
      <c r="F1365" s="154" t="s">
        <v>12433</v>
      </c>
      <c r="H1365" s="155">
        <v>6.9509999999999996</v>
      </c>
      <c r="I1365" s="156"/>
      <c r="L1365" s="152"/>
      <c r="M1365" s="157"/>
      <c r="T1365" s="158"/>
      <c r="AT1365" s="153" t="s">
        <v>226</v>
      </c>
      <c r="AU1365" s="153" t="s">
        <v>236</v>
      </c>
      <c r="AV1365" s="12" t="s">
        <v>79</v>
      </c>
      <c r="AW1365" s="12" t="s">
        <v>31</v>
      </c>
      <c r="AX1365" s="12" t="s">
        <v>69</v>
      </c>
      <c r="AY1365" s="153" t="s">
        <v>212</v>
      </c>
    </row>
    <row r="1366" spans="2:51" s="12" customFormat="1">
      <c r="B1366" s="152"/>
      <c r="D1366" s="150" t="s">
        <v>226</v>
      </c>
      <c r="E1366" s="153" t="s">
        <v>19</v>
      </c>
      <c r="F1366" s="154" t="s">
        <v>12434</v>
      </c>
      <c r="H1366" s="155">
        <v>19.341000000000001</v>
      </c>
      <c r="I1366" s="156"/>
      <c r="L1366" s="152"/>
      <c r="M1366" s="157"/>
      <c r="T1366" s="158"/>
      <c r="AT1366" s="153" t="s">
        <v>226</v>
      </c>
      <c r="AU1366" s="153" t="s">
        <v>236</v>
      </c>
      <c r="AV1366" s="12" t="s">
        <v>79</v>
      </c>
      <c r="AW1366" s="12" t="s">
        <v>31</v>
      </c>
      <c r="AX1366" s="12" t="s">
        <v>69</v>
      </c>
      <c r="AY1366" s="153" t="s">
        <v>212</v>
      </c>
    </row>
    <row r="1367" spans="2:51" s="12" customFormat="1">
      <c r="B1367" s="152"/>
      <c r="D1367" s="150" t="s">
        <v>226</v>
      </c>
      <c r="E1367" s="153" t="s">
        <v>19</v>
      </c>
      <c r="F1367" s="154" t="s">
        <v>12435</v>
      </c>
      <c r="H1367" s="155">
        <v>9.5969999999999995</v>
      </c>
      <c r="I1367" s="156"/>
      <c r="L1367" s="152"/>
      <c r="M1367" s="157"/>
      <c r="T1367" s="158"/>
      <c r="AT1367" s="153" t="s">
        <v>226</v>
      </c>
      <c r="AU1367" s="153" t="s">
        <v>236</v>
      </c>
      <c r="AV1367" s="12" t="s">
        <v>79</v>
      </c>
      <c r="AW1367" s="12" t="s">
        <v>31</v>
      </c>
      <c r="AX1367" s="12" t="s">
        <v>69</v>
      </c>
      <c r="AY1367" s="153" t="s">
        <v>212</v>
      </c>
    </row>
    <row r="1368" spans="2:51" s="12" customFormat="1">
      <c r="B1368" s="152"/>
      <c r="D1368" s="150" t="s">
        <v>226</v>
      </c>
      <c r="E1368" s="153" t="s">
        <v>19</v>
      </c>
      <c r="F1368" s="154" t="s">
        <v>12436</v>
      </c>
      <c r="H1368" s="155">
        <v>14.102</v>
      </c>
      <c r="I1368" s="156"/>
      <c r="L1368" s="152"/>
      <c r="M1368" s="157"/>
      <c r="T1368" s="158"/>
      <c r="AT1368" s="153" t="s">
        <v>226</v>
      </c>
      <c r="AU1368" s="153" t="s">
        <v>236</v>
      </c>
      <c r="AV1368" s="12" t="s">
        <v>79</v>
      </c>
      <c r="AW1368" s="12" t="s">
        <v>31</v>
      </c>
      <c r="AX1368" s="12" t="s">
        <v>69</v>
      </c>
      <c r="AY1368" s="153" t="s">
        <v>212</v>
      </c>
    </row>
    <row r="1369" spans="2:51" s="12" customFormat="1">
      <c r="B1369" s="152"/>
      <c r="D1369" s="150" t="s">
        <v>226</v>
      </c>
      <c r="E1369" s="153" t="s">
        <v>19</v>
      </c>
      <c r="F1369" s="154" t="s">
        <v>12437</v>
      </c>
      <c r="H1369" s="155">
        <v>8.9359999999999999</v>
      </c>
      <c r="I1369" s="156"/>
      <c r="L1369" s="152"/>
      <c r="M1369" s="157"/>
      <c r="T1369" s="158"/>
      <c r="AT1369" s="153" t="s">
        <v>226</v>
      </c>
      <c r="AU1369" s="153" t="s">
        <v>236</v>
      </c>
      <c r="AV1369" s="12" t="s">
        <v>79</v>
      </c>
      <c r="AW1369" s="12" t="s">
        <v>31</v>
      </c>
      <c r="AX1369" s="12" t="s">
        <v>69</v>
      </c>
      <c r="AY1369" s="153" t="s">
        <v>212</v>
      </c>
    </row>
    <row r="1370" spans="2:51" s="12" customFormat="1">
      <c r="B1370" s="152"/>
      <c r="D1370" s="150" t="s">
        <v>226</v>
      </c>
      <c r="E1370" s="153" t="s">
        <v>19</v>
      </c>
      <c r="F1370" s="154" t="s">
        <v>12428</v>
      </c>
      <c r="H1370" s="155">
        <v>0.221</v>
      </c>
      <c r="I1370" s="156"/>
      <c r="L1370" s="152"/>
      <c r="M1370" s="157"/>
      <c r="T1370" s="158"/>
      <c r="AT1370" s="153" t="s">
        <v>226</v>
      </c>
      <c r="AU1370" s="153" t="s">
        <v>236</v>
      </c>
      <c r="AV1370" s="12" t="s">
        <v>79</v>
      </c>
      <c r="AW1370" s="12" t="s">
        <v>31</v>
      </c>
      <c r="AX1370" s="12" t="s">
        <v>69</v>
      </c>
      <c r="AY1370" s="153" t="s">
        <v>212</v>
      </c>
    </row>
    <row r="1371" spans="2:51" s="12" customFormat="1">
      <c r="B1371" s="152"/>
      <c r="D1371" s="150" t="s">
        <v>226</v>
      </c>
      <c r="E1371" s="153" t="s">
        <v>19</v>
      </c>
      <c r="F1371" s="154" t="s">
        <v>12429</v>
      </c>
      <c r="H1371" s="155">
        <v>8.0850000000000009</v>
      </c>
      <c r="I1371" s="156"/>
      <c r="L1371" s="152"/>
      <c r="M1371" s="157"/>
      <c r="T1371" s="158"/>
      <c r="AT1371" s="153" t="s">
        <v>226</v>
      </c>
      <c r="AU1371" s="153" t="s">
        <v>236</v>
      </c>
      <c r="AV1371" s="12" t="s">
        <v>79</v>
      </c>
      <c r="AW1371" s="12" t="s">
        <v>31</v>
      </c>
      <c r="AX1371" s="12" t="s">
        <v>69</v>
      </c>
      <c r="AY1371" s="153" t="s">
        <v>212</v>
      </c>
    </row>
    <row r="1372" spans="2:51" s="14" customFormat="1">
      <c r="B1372" s="170"/>
      <c r="D1372" s="150" t="s">
        <v>226</v>
      </c>
      <c r="E1372" s="171" t="s">
        <v>19</v>
      </c>
      <c r="F1372" s="172" t="s">
        <v>11872</v>
      </c>
      <c r="H1372" s="171" t="s">
        <v>19</v>
      </c>
      <c r="I1372" s="173"/>
      <c r="L1372" s="170"/>
      <c r="M1372" s="174"/>
      <c r="T1372" s="175"/>
      <c r="AT1372" s="171" t="s">
        <v>226</v>
      </c>
      <c r="AU1372" s="171" t="s">
        <v>236</v>
      </c>
      <c r="AV1372" s="14" t="s">
        <v>77</v>
      </c>
      <c r="AW1372" s="14" t="s">
        <v>31</v>
      </c>
      <c r="AX1372" s="14" t="s">
        <v>69</v>
      </c>
      <c r="AY1372" s="171" t="s">
        <v>212</v>
      </c>
    </row>
    <row r="1373" spans="2:51" s="12" customFormat="1">
      <c r="B1373" s="152"/>
      <c r="D1373" s="150" t="s">
        <v>226</v>
      </c>
      <c r="E1373" s="153" t="s">
        <v>19</v>
      </c>
      <c r="F1373" s="154" t="s">
        <v>12438</v>
      </c>
      <c r="H1373" s="155">
        <v>7.56</v>
      </c>
      <c r="I1373" s="156"/>
      <c r="L1373" s="152"/>
      <c r="M1373" s="157"/>
      <c r="T1373" s="158"/>
      <c r="AT1373" s="153" t="s">
        <v>226</v>
      </c>
      <c r="AU1373" s="153" t="s">
        <v>236</v>
      </c>
      <c r="AV1373" s="12" t="s">
        <v>79</v>
      </c>
      <c r="AW1373" s="12" t="s">
        <v>31</v>
      </c>
      <c r="AX1373" s="12" t="s">
        <v>69</v>
      </c>
      <c r="AY1373" s="153" t="s">
        <v>212</v>
      </c>
    </row>
    <row r="1374" spans="2:51" s="12" customFormat="1">
      <c r="B1374" s="152"/>
      <c r="D1374" s="150" t="s">
        <v>226</v>
      </c>
      <c r="E1374" s="153" t="s">
        <v>19</v>
      </c>
      <c r="F1374" s="154" t="s">
        <v>12415</v>
      </c>
      <c r="H1374" s="155">
        <v>3.528</v>
      </c>
      <c r="I1374" s="156"/>
      <c r="L1374" s="152"/>
      <c r="M1374" s="157"/>
      <c r="T1374" s="158"/>
      <c r="AT1374" s="153" t="s">
        <v>226</v>
      </c>
      <c r="AU1374" s="153" t="s">
        <v>236</v>
      </c>
      <c r="AV1374" s="12" t="s">
        <v>79</v>
      </c>
      <c r="AW1374" s="12" t="s">
        <v>31</v>
      </c>
      <c r="AX1374" s="12" t="s">
        <v>69</v>
      </c>
      <c r="AY1374" s="153" t="s">
        <v>212</v>
      </c>
    </row>
    <row r="1375" spans="2:51" s="12" customFormat="1">
      <c r="B1375" s="152"/>
      <c r="D1375" s="150" t="s">
        <v>226</v>
      </c>
      <c r="E1375" s="153" t="s">
        <v>19</v>
      </c>
      <c r="F1375" s="154" t="s">
        <v>12439</v>
      </c>
      <c r="H1375" s="155">
        <v>9.4290000000000003</v>
      </c>
      <c r="I1375" s="156"/>
      <c r="L1375" s="152"/>
      <c r="M1375" s="157"/>
      <c r="T1375" s="158"/>
      <c r="AT1375" s="153" t="s">
        <v>226</v>
      </c>
      <c r="AU1375" s="153" t="s">
        <v>236</v>
      </c>
      <c r="AV1375" s="12" t="s">
        <v>79</v>
      </c>
      <c r="AW1375" s="12" t="s">
        <v>31</v>
      </c>
      <c r="AX1375" s="12" t="s">
        <v>69</v>
      </c>
      <c r="AY1375" s="153" t="s">
        <v>212</v>
      </c>
    </row>
    <row r="1376" spans="2:51" s="12" customFormat="1">
      <c r="B1376" s="152"/>
      <c r="D1376" s="150" t="s">
        <v>226</v>
      </c>
      <c r="E1376" s="153" t="s">
        <v>19</v>
      </c>
      <c r="F1376" s="154" t="s">
        <v>12440</v>
      </c>
      <c r="H1376" s="155">
        <v>12.212</v>
      </c>
      <c r="I1376" s="156"/>
      <c r="L1376" s="152"/>
      <c r="M1376" s="157"/>
      <c r="T1376" s="158"/>
      <c r="AT1376" s="153" t="s">
        <v>226</v>
      </c>
      <c r="AU1376" s="153" t="s">
        <v>236</v>
      </c>
      <c r="AV1376" s="12" t="s">
        <v>79</v>
      </c>
      <c r="AW1376" s="12" t="s">
        <v>31</v>
      </c>
      <c r="AX1376" s="12" t="s">
        <v>69</v>
      </c>
      <c r="AY1376" s="153" t="s">
        <v>212</v>
      </c>
    </row>
    <row r="1377" spans="2:51" s="12" customFormat="1">
      <c r="B1377" s="152"/>
      <c r="D1377" s="150" t="s">
        <v>226</v>
      </c>
      <c r="E1377" s="153" t="s">
        <v>19</v>
      </c>
      <c r="F1377" s="154" t="s">
        <v>12441</v>
      </c>
      <c r="H1377" s="155">
        <v>0.43099999999999999</v>
      </c>
      <c r="I1377" s="156"/>
      <c r="L1377" s="152"/>
      <c r="M1377" s="157"/>
      <c r="T1377" s="158"/>
      <c r="AT1377" s="153" t="s">
        <v>226</v>
      </c>
      <c r="AU1377" s="153" t="s">
        <v>236</v>
      </c>
      <c r="AV1377" s="12" t="s">
        <v>79</v>
      </c>
      <c r="AW1377" s="12" t="s">
        <v>31</v>
      </c>
      <c r="AX1377" s="12" t="s">
        <v>69</v>
      </c>
      <c r="AY1377" s="153" t="s">
        <v>212</v>
      </c>
    </row>
    <row r="1378" spans="2:51" s="12" customFormat="1">
      <c r="B1378" s="152"/>
      <c r="D1378" s="150" t="s">
        <v>226</v>
      </c>
      <c r="E1378" s="153" t="s">
        <v>19</v>
      </c>
      <c r="F1378" s="154" t="s">
        <v>12442</v>
      </c>
      <c r="H1378" s="155">
        <v>23.204999999999998</v>
      </c>
      <c r="I1378" s="156"/>
      <c r="L1378" s="152"/>
      <c r="M1378" s="157"/>
      <c r="T1378" s="158"/>
      <c r="AT1378" s="153" t="s">
        <v>226</v>
      </c>
      <c r="AU1378" s="153" t="s">
        <v>236</v>
      </c>
      <c r="AV1378" s="12" t="s">
        <v>79</v>
      </c>
      <c r="AW1378" s="12" t="s">
        <v>31</v>
      </c>
      <c r="AX1378" s="12" t="s">
        <v>69</v>
      </c>
      <c r="AY1378" s="153" t="s">
        <v>212</v>
      </c>
    </row>
    <row r="1379" spans="2:51" s="12" customFormat="1">
      <c r="B1379" s="152"/>
      <c r="D1379" s="150" t="s">
        <v>226</v>
      </c>
      <c r="E1379" s="153" t="s">
        <v>19</v>
      </c>
      <c r="F1379" s="154" t="s">
        <v>12443</v>
      </c>
      <c r="H1379" s="155">
        <v>10.448</v>
      </c>
      <c r="I1379" s="156"/>
      <c r="L1379" s="152"/>
      <c r="M1379" s="157"/>
      <c r="T1379" s="158"/>
      <c r="AT1379" s="153" t="s">
        <v>226</v>
      </c>
      <c r="AU1379" s="153" t="s">
        <v>236</v>
      </c>
      <c r="AV1379" s="12" t="s">
        <v>79</v>
      </c>
      <c r="AW1379" s="12" t="s">
        <v>31</v>
      </c>
      <c r="AX1379" s="12" t="s">
        <v>69</v>
      </c>
      <c r="AY1379" s="153" t="s">
        <v>212</v>
      </c>
    </row>
    <row r="1380" spans="2:51" s="14" customFormat="1">
      <c r="B1380" s="170"/>
      <c r="D1380" s="150" t="s">
        <v>226</v>
      </c>
      <c r="E1380" s="171" t="s">
        <v>19</v>
      </c>
      <c r="F1380" s="172" t="s">
        <v>11877</v>
      </c>
      <c r="H1380" s="171" t="s">
        <v>19</v>
      </c>
      <c r="I1380" s="173"/>
      <c r="L1380" s="170"/>
      <c r="M1380" s="174"/>
      <c r="T1380" s="175"/>
      <c r="AT1380" s="171" t="s">
        <v>226</v>
      </c>
      <c r="AU1380" s="171" t="s">
        <v>236</v>
      </c>
      <c r="AV1380" s="14" t="s">
        <v>77</v>
      </c>
      <c r="AW1380" s="14" t="s">
        <v>31</v>
      </c>
      <c r="AX1380" s="14" t="s">
        <v>69</v>
      </c>
      <c r="AY1380" s="171" t="s">
        <v>212</v>
      </c>
    </row>
    <row r="1381" spans="2:51" s="12" customFormat="1">
      <c r="B1381" s="152"/>
      <c r="D1381" s="150" t="s">
        <v>226</v>
      </c>
      <c r="E1381" s="153" t="s">
        <v>19</v>
      </c>
      <c r="F1381" s="154" t="s">
        <v>12444</v>
      </c>
      <c r="H1381" s="155">
        <v>7.3079999999999998</v>
      </c>
      <c r="I1381" s="156"/>
      <c r="L1381" s="152"/>
      <c r="M1381" s="157"/>
      <c r="T1381" s="158"/>
      <c r="AT1381" s="153" t="s">
        <v>226</v>
      </c>
      <c r="AU1381" s="153" t="s">
        <v>236</v>
      </c>
      <c r="AV1381" s="12" t="s">
        <v>79</v>
      </c>
      <c r="AW1381" s="12" t="s">
        <v>31</v>
      </c>
      <c r="AX1381" s="12" t="s">
        <v>69</v>
      </c>
      <c r="AY1381" s="153" t="s">
        <v>212</v>
      </c>
    </row>
    <row r="1382" spans="2:51" s="12" customFormat="1">
      <c r="B1382" s="152"/>
      <c r="D1382" s="150" t="s">
        <v>226</v>
      </c>
      <c r="E1382" s="153" t="s">
        <v>19</v>
      </c>
      <c r="F1382" s="154" t="s">
        <v>12445</v>
      </c>
      <c r="H1382" s="155">
        <v>1.764</v>
      </c>
      <c r="I1382" s="156"/>
      <c r="L1382" s="152"/>
      <c r="M1382" s="157"/>
      <c r="T1382" s="158"/>
      <c r="AT1382" s="153" t="s">
        <v>226</v>
      </c>
      <c r="AU1382" s="153" t="s">
        <v>236</v>
      </c>
      <c r="AV1382" s="12" t="s">
        <v>79</v>
      </c>
      <c r="AW1382" s="12" t="s">
        <v>31</v>
      </c>
      <c r="AX1382" s="12" t="s">
        <v>69</v>
      </c>
      <c r="AY1382" s="153" t="s">
        <v>212</v>
      </c>
    </row>
    <row r="1383" spans="2:51" s="12" customFormat="1">
      <c r="B1383" s="152"/>
      <c r="D1383" s="150" t="s">
        <v>226</v>
      </c>
      <c r="E1383" s="153" t="s">
        <v>19</v>
      </c>
      <c r="F1383" s="154" t="s">
        <v>12446</v>
      </c>
      <c r="H1383" s="155">
        <v>3.6440000000000001</v>
      </c>
      <c r="I1383" s="156"/>
      <c r="L1383" s="152"/>
      <c r="M1383" s="157"/>
      <c r="T1383" s="158"/>
      <c r="AT1383" s="153" t="s">
        <v>226</v>
      </c>
      <c r="AU1383" s="153" t="s">
        <v>236</v>
      </c>
      <c r="AV1383" s="12" t="s">
        <v>79</v>
      </c>
      <c r="AW1383" s="12" t="s">
        <v>31</v>
      </c>
      <c r="AX1383" s="12" t="s">
        <v>69</v>
      </c>
      <c r="AY1383" s="153" t="s">
        <v>212</v>
      </c>
    </row>
    <row r="1384" spans="2:51" s="12" customFormat="1">
      <c r="B1384" s="152"/>
      <c r="D1384" s="150" t="s">
        <v>226</v>
      </c>
      <c r="E1384" s="153" t="s">
        <v>19</v>
      </c>
      <c r="F1384" s="154" t="s">
        <v>12447</v>
      </c>
      <c r="H1384" s="155">
        <v>14.564</v>
      </c>
      <c r="I1384" s="156"/>
      <c r="L1384" s="152"/>
      <c r="M1384" s="157"/>
      <c r="T1384" s="158"/>
      <c r="AT1384" s="153" t="s">
        <v>226</v>
      </c>
      <c r="AU1384" s="153" t="s">
        <v>236</v>
      </c>
      <c r="AV1384" s="12" t="s">
        <v>79</v>
      </c>
      <c r="AW1384" s="12" t="s">
        <v>31</v>
      </c>
      <c r="AX1384" s="12" t="s">
        <v>69</v>
      </c>
      <c r="AY1384" s="153" t="s">
        <v>212</v>
      </c>
    </row>
    <row r="1385" spans="2:51" s="12" customFormat="1">
      <c r="B1385" s="152"/>
      <c r="D1385" s="150" t="s">
        <v>226</v>
      </c>
      <c r="E1385" s="153" t="s">
        <v>19</v>
      </c>
      <c r="F1385" s="154" t="s">
        <v>12448</v>
      </c>
      <c r="H1385" s="155">
        <v>14.396000000000001</v>
      </c>
      <c r="I1385" s="156"/>
      <c r="L1385" s="152"/>
      <c r="M1385" s="157"/>
      <c r="T1385" s="158"/>
      <c r="AT1385" s="153" t="s">
        <v>226</v>
      </c>
      <c r="AU1385" s="153" t="s">
        <v>236</v>
      </c>
      <c r="AV1385" s="12" t="s">
        <v>79</v>
      </c>
      <c r="AW1385" s="12" t="s">
        <v>31</v>
      </c>
      <c r="AX1385" s="12" t="s">
        <v>69</v>
      </c>
      <c r="AY1385" s="153" t="s">
        <v>212</v>
      </c>
    </row>
    <row r="1386" spans="2:51" s="12" customFormat="1">
      <c r="B1386" s="152"/>
      <c r="D1386" s="150" t="s">
        <v>226</v>
      </c>
      <c r="E1386" s="153" t="s">
        <v>19</v>
      </c>
      <c r="F1386" s="154" t="s">
        <v>12449</v>
      </c>
      <c r="H1386" s="155">
        <v>13.85</v>
      </c>
      <c r="I1386" s="156"/>
      <c r="L1386" s="152"/>
      <c r="M1386" s="157"/>
      <c r="T1386" s="158"/>
      <c r="AT1386" s="153" t="s">
        <v>226</v>
      </c>
      <c r="AU1386" s="153" t="s">
        <v>236</v>
      </c>
      <c r="AV1386" s="12" t="s">
        <v>79</v>
      </c>
      <c r="AW1386" s="12" t="s">
        <v>31</v>
      </c>
      <c r="AX1386" s="12" t="s">
        <v>69</v>
      </c>
      <c r="AY1386" s="153" t="s">
        <v>212</v>
      </c>
    </row>
    <row r="1387" spans="2:51" s="12" customFormat="1">
      <c r="B1387" s="152"/>
      <c r="D1387" s="150" t="s">
        <v>226</v>
      </c>
      <c r="E1387" s="153" t="s">
        <v>19</v>
      </c>
      <c r="F1387" s="154" t="s">
        <v>12450</v>
      </c>
      <c r="H1387" s="155">
        <v>11.351000000000001</v>
      </c>
      <c r="I1387" s="156"/>
      <c r="L1387" s="152"/>
      <c r="M1387" s="157"/>
      <c r="T1387" s="158"/>
      <c r="AT1387" s="153" t="s">
        <v>226</v>
      </c>
      <c r="AU1387" s="153" t="s">
        <v>236</v>
      </c>
      <c r="AV1387" s="12" t="s">
        <v>79</v>
      </c>
      <c r="AW1387" s="12" t="s">
        <v>31</v>
      </c>
      <c r="AX1387" s="12" t="s">
        <v>69</v>
      </c>
      <c r="AY1387" s="153" t="s">
        <v>212</v>
      </c>
    </row>
    <row r="1388" spans="2:51" s="14" customFormat="1">
      <c r="B1388" s="170"/>
      <c r="D1388" s="150" t="s">
        <v>226</v>
      </c>
      <c r="E1388" s="171" t="s">
        <v>19</v>
      </c>
      <c r="F1388" s="172" t="s">
        <v>11883</v>
      </c>
      <c r="H1388" s="171" t="s">
        <v>19</v>
      </c>
      <c r="I1388" s="173"/>
      <c r="L1388" s="170"/>
      <c r="M1388" s="174"/>
      <c r="T1388" s="175"/>
      <c r="AT1388" s="171" t="s">
        <v>226</v>
      </c>
      <c r="AU1388" s="171" t="s">
        <v>236</v>
      </c>
      <c r="AV1388" s="14" t="s">
        <v>77</v>
      </c>
      <c r="AW1388" s="14" t="s">
        <v>31</v>
      </c>
      <c r="AX1388" s="14" t="s">
        <v>69</v>
      </c>
      <c r="AY1388" s="171" t="s">
        <v>212</v>
      </c>
    </row>
    <row r="1389" spans="2:51" s="12" customFormat="1">
      <c r="B1389" s="152"/>
      <c r="D1389" s="150" t="s">
        <v>226</v>
      </c>
      <c r="E1389" s="153" t="s">
        <v>19</v>
      </c>
      <c r="F1389" s="154" t="s">
        <v>12451</v>
      </c>
      <c r="H1389" s="155">
        <v>17.408999999999999</v>
      </c>
      <c r="I1389" s="156"/>
      <c r="L1389" s="152"/>
      <c r="M1389" s="157"/>
      <c r="T1389" s="158"/>
      <c r="AT1389" s="153" t="s">
        <v>226</v>
      </c>
      <c r="AU1389" s="153" t="s">
        <v>236</v>
      </c>
      <c r="AV1389" s="12" t="s">
        <v>79</v>
      </c>
      <c r="AW1389" s="12" t="s">
        <v>31</v>
      </c>
      <c r="AX1389" s="12" t="s">
        <v>69</v>
      </c>
      <c r="AY1389" s="153" t="s">
        <v>212</v>
      </c>
    </row>
    <row r="1390" spans="2:51" s="12" customFormat="1">
      <c r="B1390" s="152"/>
      <c r="D1390" s="150" t="s">
        <v>226</v>
      </c>
      <c r="E1390" s="153" t="s">
        <v>19</v>
      </c>
      <c r="F1390" s="154" t="s">
        <v>12445</v>
      </c>
      <c r="H1390" s="155">
        <v>1.764</v>
      </c>
      <c r="I1390" s="156"/>
      <c r="L1390" s="152"/>
      <c r="M1390" s="157"/>
      <c r="T1390" s="158"/>
      <c r="AT1390" s="153" t="s">
        <v>226</v>
      </c>
      <c r="AU1390" s="153" t="s">
        <v>236</v>
      </c>
      <c r="AV1390" s="12" t="s">
        <v>79</v>
      </c>
      <c r="AW1390" s="12" t="s">
        <v>31</v>
      </c>
      <c r="AX1390" s="12" t="s">
        <v>69</v>
      </c>
      <c r="AY1390" s="153" t="s">
        <v>212</v>
      </c>
    </row>
    <row r="1391" spans="2:51" s="12" customFormat="1">
      <c r="B1391" s="152"/>
      <c r="D1391" s="150" t="s">
        <v>226</v>
      </c>
      <c r="E1391" s="153" t="s">
        <v>19</v>
      </c>
      <c r="F1391" s="154" t="s">
        <v>12452</v>
      </c>
      <c r="H1391" s="155">
        <v>0.89300000000000002</v>
      </c>
      <c r="I1391" s="156"/>
      <c r="L1391" s="152"/>
      <c r="M1391" s="157"/>
      <c r="T1391" s="158"/>
      <c r="AT1391" s="153" t="s">
        <v>226</v>
      </c>
      <c r="AU1391" s="153" t="s">
        <v>236</v>
      </c>
      <c r="AV1391" s="12" t="s">
        <v>79</v>
      </c>
      <c r="AW1391" s="12" t="s">
        <v>31</v>
      </c>
      <c r="AX1391" s="12" t="s">
        <v>69</v>
      </c>
      <c r="AY1391" s="153" t="s">
        <v>212</v>
      </c>
    </row>
    <row r="1392" spans="2:51" s="12" customFormat="1">
      <c r="B1392" s="152"/>
      <c r="D1392" s="150" t="s">
        <v>226</v>
      </c>
      <c r="E1392" s="153" t="s">
        <v>19</v>
      </c>
      <c r="F1392" s="154" t="s">
        <v>12453</v>
      </c>
      <c r="H1392" s="155">
        <v>11.361000000000001</v>
      </c>
      <c r="I1392" s="156"/>
      <c r="L1392" s="152"/>
      <c r="M1392" s="157"/>
      <c r="T1392" s="158"/>
      <c r="AT1392" s="153" t="s">
        <v>226</v>
      </c>
      <c r="AU1392" s="153" t="s">
        <v>236</v>
      </c>
      <c r="AV1392" s="12" t="s">
        <v>79</v>
      </c>
      <c r="AW1392" s="12" t="s">
        <v>31</v>
      </c>
      <c r="AX1392" s="12" t="s">
        <v>69</v>
      </c>
      <c r="AY1392" s="153" t="s">
        <v>212</v>
      </c>
    </row>
    <row r="1393" spans="2:51" s="12" customFormat="1">
      <c r="B1393" s="152"/>
      <c r="D1393" s="150" t="s">
        <v>226</v>
      </c>
      <c r="E1393" s="153" t="s">
        <v>19</v>
      </c>
      <c r="F1393" s="154" t="s">
        <v>12454</v>
      </c>
      <c r="H1393" s="155">
        <v>13.314</v>
      </c>
      <c r="I1393" s="156"/>
      <c r="L1393" s="152"/>
      <c r="M1393" s="157"/>
      <c r="T1393" s="158"/>
      <c r="AT1393" s="153" t="s">
        <v>226</v>
      </c>
      <c r="AU1393" s="153" t="s">
        <v>236</v>
      </c>
      <c r="AV1393" s="12" t="s">
        <v>79</v>
      </c>
      <c r="AW1393" s="12" t="s">
        <v>31</v>
      </c>
      <c r="AX1393" s="12" t="s">
        <v>69</v>
      </c>
      <c r="AY1393" s="153" t="s">
        <v>212</v>
      </c>
    </row>
    <row r="1394" spans="2:51" s="12" customFormat="1">
      <c r="B1394" s="152"/>
      <c r="D1394" s="150" t="s">
        <v>226</v>
      </c>
      <c r="E1394" s="153" t="s">
        <v>19</v>
      </c>
      <c r="F1394" s="154" t="s">
        <v>12455</v>
      </c>
      <c r="H1394" s="155">
        <v>3.6859999999999999</v>
      </c>
      <c r="I1394" s="156"/>
      <c r="L1394" s="152"/>
      <c r="M1394" s="157"/>
      <c r="T1394" s="158"/>
      <c r="AT1394" s="153" t="s">
        <v>226</v>
      </c>
      <c r="AU1394" s="153" t="s">
        <v>236</v>
      </c>
      <c r="AV1394" s="12" t="s">
        <v>79</v>
      </c>
      <c r="AW1394" s="12" t="s">
        <v>31</v>
      </c>
      <c r="AX1394" s="12" t="s">
        <v>69</v>
      </c>
      <c r="AY1394" s="153" t="s">
        <v>212</v>
      </c>
    </row>
    <row r="1395" spans="2:51" s="12" customFormat="1">
      <c r="B1395" s="152"/>
      <c r="D1395" s="150" t="s">
        <v>226</v>
      </c>
      <c r="E1395" s="153" t="s">
        <v>19</v>
      </c>
      <c r="F1395" s="154" t="s">
        <v>12456</v>
      </c>
      <c r="H1395" s="155">
        <v>4.851</v>
      </c>
      <c r="I1395" s="156"/>
      <c r="L1395" s="152"/>
      <c r="M1395" s="157"/>
      <c r="T1395" s="158"/>
      <c r="AT1395" s="153" t="s">
        <v>226</v>
      </c>
      <c r="AU1395" s="153" t="s">
        <v>236</v>
      </c>
      <c r="AV1395" s="12" t="s">
        <v>79</v>
      </c>
      <c r="AW1395" s="12" t="s">
        <v>31</v>
      </c>
      <c r="AX1395" s="12" t="s">
        <v>69</v>
      </c>
      <c r="AY1395" s="153" t="s">
        <v>212</v>
      </c>
    </row>
    <row r="1396" spans="2:51" s="12" customFormat="1">
      <c r="B1396" s="152"/>
      <c r="D1396" s="150" t="s">
        <v>226</v>
      </c>
      <c r="E1396" s="153" t="s">
        <v>19</v>
      </c>
      <c r="F1396" s="154" t="s">
        <v>12457</v>
      </c>
      <c r="H1396" s="155">
        <v>10.983000000000001</v>
      </c>
      <c r="I1396" s="156"/>
      <c r="L1396" s="152"/>
      <c r="M1396" s="157"/>
      <c r="T1396" s="158"/>
      <c r="AT1396" s="153" t="s">
        <v>226</v>
      </c>
      <c r="AU1396" s="153" t="s">
        <v>236</v>
      </c>
      <c r="AV1396" s="12" t="s">
        <v>79</v>
      </c>
      <c r="AW1396" s="12" t="s">
        <v>31</v>
      </c>
      <c r="AX1396" s="12" t="s">
        <v>69</v>
      </c>
      <c r="AY1396" s="153" t="s">
        <v>212</v>
      </c>
    </row>
    <row r="1397" spans="2:51" s="14" customFormat="1">
      <c r="B1397" s="170"/>
      <c r="D1397" s="150" t="s">
        <v>226</v>
      </c>
      <c r="E1397" s="171" t="s">
        <v>19</v>
      </c>
      <c r="F1397" s="172" t="s">
        <v>11886</v>
      </c>
      <c r="H1397" s="171" t="s">
        <v>19</v>
      </c>
      <c r="I1397" s="173"/>
      <c r="L1397" s="170"/>
      <c r="M1397" s="174"/>
      <c r="T1397" s="175"/>
      <c r="AT1397" s="171" t="s">
        <v>226</v>
      </c>
      <c r="AU1397" s="171" t="s">
        <v>236</v>
      </c>
      <c r="AV1397" s="14" t="s">
        <v>77</v>
      </c>
      <c r="AW1397" s="14" t="s">
        <v>31</v>
      </c>
      <c r="AX1397" s="14" t="s">
        <v>69</v>
      </c>
      <c r="AY1397" s="171" t="s">
        <v>212</v>
      </c>
    </row>
    <row r="1398" spans="2:51" s="12" customFormat="1">
      <c r="B1398" s="152"/>
      <c r="D1398" s="150" t="s">
        <v>226</v>
      </c>
      <c r="E1398" s="153" t="s">
        <v>19</v>
      </c>
      <c r="F1398" s="154" t="s">
        <v>12458</v>
      </c>
      <c r="H1398" s="155">
        <v>5.8070000000000004</v>
      </c>
      <c r="I1398" s="156"/>
      <c r="L1398" s="152"/>
      <c r="M1398" s="157"/>
      <c r="T1398" s="158"/>
      <c r="AT1398" s="153" t="s">
        <v>226</v>
      </c>
      <c r="AU1398" s="153" t="s">
        <v>236</v>
      </c>
      <c r="AV1398" s="12" t="s">
        <v>79</v>
      </c>
      <c r="AW1398" s="12" t="s">
        <v>31</v>
      </c>
      <c r="AX1398" s="12" t="s">
        <v>69</v>
      </c>
      <c r="AY1398" s="153" t="s">
        <v>212</v>
      </c>
    </row>
    <row r="1399" spans="2:51" s="12" customFormat="1">
      <c r="B1399" s="152"/>
      <c r="D1399" s="150" t="s">
        <v>226</v>
      </c>
      <c r="E1399" s="153" t="s">
        <v>19</v>
      </c>
      <c r="F1399" s="154" t="s">
        <v>12459</v>
      </c>
      <c r="H1399" s="155">
        <v>5.2919999999999998</v>
      </c>
      <c r="I1399" s="156"/>
      <c r="L1399" s="152"/>
      <c r="M1399" s="157"/>
      <c r="T1399" s="158"/>
      <c r="AT1399" s="153" t="s">
        <v>226</v>
      </c>
      <c r="AU1399" s="153" t="s">
        <v>236</v>
      </c>
      <c r="AV1399" s="12" t="s">
        <v>79</v>
      </c>
      <c r="AW1399" s="12" t="s">
        <v>31</v>
      </c>
      <c r="AX1399" s="12" t="s">
        <v>69</v>
      </c>
      <c r="AY1399" s="153" t="s">
        <v>212</v>
      </c>
    </row>
    <row r="1400" spans="2:51" s="12" customFormat="1">
      <c r="B1400" s="152"/>
      <c r="D1400" s="150" t="s">
        <v>226</v>
      </c>
      <c r="E1400" s="153" t="s">
        <v>19</v>
      </c>
      <c r="F1400" s="154" t="s">
        <v>12460</v>
      </c>
      <c r="H1400" s="155">
        <v>8.1270000000000007</v>
      </c>
      <c r="I1400" s="156"/>
      <c r="L1400" s="152"/>
      <c r="M1400" s="157"/>
      <c r="T1400" s="158"/>
      <c r="AT1400" s="153" t="s">
        <v>226</v>
      </c>
      <c r="AU1400" s="153" t="s">
        <v>236</v>
      </c>
      <c r="AV1400" s="12" t="s">
        <v>79</v>
      </c>
      <c r="AW1400" s="12" t="s">
        <v>31</v>
      </c>
      <c r="AX1400" s="12" t="s">
        <v>69</v>
      </c>
      <c r="AY1400" s="153" t="s">
        <v>212</v>
      </c>
    </row>
    <row r="1401" spans="2:51" s="12" customFormat="1">
      <c r="B1401" s="152"/>
      <c r="D1401" s="150" t="s">
        <v>226</v>
      </c>
      <c r="E1401" s="153" t="s">
        <v>19</v>
      </c>
      <c r="F1401" s="154" t="s">
        <v>12461</v>
      </c>
      <c r="H1401" s="155">
        <v>7.4969999999999999</v>
      </c>
      <c r="I1401" s="156"/>
      <c r="L1401" s="152"/>
      <c r="M1401" s="157"/>
      <c r="T1401" s="158"/>
      <c r="AT1401" s="153" t="s">
        <v>226</v>
      </c>
      <c r="AU1401" s="153" t="s">
        <v>236</v>
      </c>
      <c r="AV1401" s="12" t="s">
        <v>79</v>
      </c>
      <c r="AW1401" s="12" t="s">
        <v>31</v>
      </c>
      <c r="AX1401" s="12" t="s">
        <v>69</v>
      </c>
      <c r="AY1401" s="153" t="s">
        <v>212</v>
      </c>
    </row>
    <row r="1402" spans="2:51" s="12" customFormat="1">
      <c r="B1402" s="152"/>
      <c r="D1402" s="150" t="s">
        <v>226</v>
      </c>
      <c r="E1402" s="153" t="s">
        <v>19</v>
      </c>
      <c r="F1402" s="154" t="s">
        <v>12462</v>
      </c>
      <c r="H1402" s="155">
        <v>11.792</v>
      </c>
      <c r="I1402" s="156"/>
      <c r="L1402" s="152"/>
      <c r="M1402" s="157"/>
      <c r="T1402" s="158"/>
      <c r="AT1402" s="153" t="s">
        <v>226</v>
      </c>
      <c r="AU1402" s="153" t="s">
        <v>236</v>
      </c>
      <c r="AV1402" s="12" t="s">
        <v>79</v>
      </c>
      <c r="AW1402" s="12" t="s">
        <v>31</v>
      </c>
      <c r="AX1402" s="12" t="s">
        <v>69</v>
      </c>
      <c r="AY1402" s="153" t="s">
        <v>212</v>
      </c>
    </row>
    <row r="1403" spans="2:51" s="12" customFormat="1">
      <c r="B1403" s="152"/>
      <c r="D1403" s="150" t="s">
        <v>226</v>
      </c>
      <c r="E1403" s="153" t="s">
        <v>19</v>
      </c>
      <c r="F1403" s="154" t="s">
        <v>12463</v>
      </c>
      <c r="H1403" s="155">
        <v>12.191000000000001</v>
      </c>
      <c r="I1403" s="156"/>
      <c r="L1403" s="152"/>
      <c r="M1403" s="157"/>
      <c r="T1403" s="158"/>
      <c r="AT1403" s="153" t="s">
        <v>226</v>
      </c>
      <c r="AU1403" s="153" t="s">
        <v>236</v>
      </c>
      <c r="AV1403" s="12" t="s">
        <v>79</v>
      </c>
      <c r="AW1403" s="12" t="s">
        <v>31</v>
      </c>
      <c r="AX1403" s="12" t="s">
        <v>69</v>
      </c>
      <c r="AY1403" s="153" t="s">
        <v>212</v>
      </c>
    </row>
    <row r="1404" spans="2:51" s="12" customFormat="1">
      <c r="B1404" s="152"/>
      <c r="D1404" s="150" t="s">
        <v>226</v>
      </c>
      <c r="E1404" s="153" t="s">
        <v>19</v>
      </c>
      <c r="F1404" s="154" t="s">
        <v>12456</v>
      </c>
      <c r="H1404" s="155">
        <v>4.851</v>
      </c>
      <c r="I1404" s="156"/>
      <c r="L1404" s="152"/>
      <c r="M1404" s="157"/>
      <c r="T1404" s="158"/>
      <c r="AT1404" s="153" t="s">
        <v>226</v>
      </c>
      <c r="AU1404" s="153" t="s">
        <v>236</v>
      </c>
      <c r="AV1404" s="12" t="s">
        <v>79</v>
      </c>
      <c r="AW1404" s="12" t="s">
        <v>31</v>
      </c>
      <c r="AX1404" s="12" t="s">
        <v>69</v>
      </c>
      <c r="AY1404" s="153" t="s">
        <v>212</v>
      </c>
    </row>
    <row r="1405" spans="2:51" s="14" customFormat="1">
      <c r="B1405" s="170"/>
      <c r="D1405" s="150" t="s">
        <v>226</v>
      </c>
      <c r="E1405" s="171" t="s">
        <v>19</v>
      </c>
      <c r="F1405" s="172" t="s">
        <v>11889</v>
      </c>
      <c r="H1405" s="171" t="s">
        <v>19</v>
      </c>
      <c r="I1405" s="173"/>
      <c r="L1405" s="170"/>
      <c r="M1405" s="174"/>
      <c r="T1405" s="175"/>
      <c r="AT1405" s="171" t="s">
        <v>226</v>
      </c>
      <c r="AU1405" s="171" t="s">
        <v>236</v>
      </c>
      <c r="AV1405" s="14" t="s">
        <v>77</v>
      </c>
      <c r="AW1405" s="14" t="s">
        <v>31</v>
      </c>
      <c r="AX1405" s="14" t="s">
        <v>69</v>
      </c>
      <c r="AY1405" s="171" t="s">
        <v>212</v>
      </c>
    </row>
    <row r="1406" spans="2:51" s="12" customFormat="1">
      <c r="B1406" s="152"/>
      <c r="D1406" s="150" t="s">
        <v>226</v>
      </c>
      <c r="E1406" s="153" t="s">
        <v>19</v>
      </c>
      <c r="F1406" s="154" t="s">
        <v>12464</v>
      </c>
      <c r="H1406" s="155">
        <v>1.218</v>
      </c>
      <c r="I1406" s="156"/>
      <c r="L1406" s="152"/>
      <c r="M1406" s="157"/>
      <c r="T1406" s="158"/>
      <c r="AT1406" s="153" t="s">
        <v>226</v>
      </c>
      <c r="AU1406" s="153" t="s">
        <v>236</v>
      </c>
      <c r="AV1406" s="12" t="s">
        <v>79</v>
      </c>
      <c r="AW1406" s="12" t="s">
        <v>31</v>
      </c>
      <c r="AX1406" s="12" t="s">
        <v>69</v>
      </c>
      <c r="AY1406" s="153" t="s">
        <v>212</v>
      </c>
    </row>
    <row r="1407" spans="2:51" s="12" customFormat="1">
      <c r="B1407" s="152"/>
      <c r="D1407" s="150" t="s">
        <v>226</v>
      </c>
      <c r="E1407" s="153" t="s">
        <v>19</v>
      </c>
      <c r="F1407" s="154" t="s">
        <v>12465</v>
      </c>
      <c r="H1407" s="155">
        <v>2.9089999999999998</v>
      </c>
      <c r="I1407" s="156"/>
      <c r="L1407" s="152"/>
      <c r="M1407" s="157"/>
      <c r="T1407" s="158"/>
      <c r="AT1407" s="153" t="s">
        <v>226</v>
      </c>
      <c r="AU1407" s="153" t="s">
        <v>236</v>
      </c>
      <c r="AV1407" s="12" t="s">
        <v>79</v>
      </c>
      <c r="AW1407" s="12" t="s">
        <v>31</v>
      </c>
      <c r="AX1407" s="12" t="s">
        <v>69</v>
      </c>
      <c r="AY1407" s="153" t="s">
        <v>212</v>
      </c>
    </row>
    <row r="1408" spans="2:51" s="12" customFormat="1">
      <c r="B1408" s="152"/>
      <c r="D1408" s="150" t="s">
        <v>226</v>
      </c>
      <c r="E1408" s="153" t="s">
        <v>19</v>
      </c>
      <c r="F1408" s="154" t="s">
        <v>12466</v>
      </c>
      <c r="H1408" s="155">
        <v>0.58799999999999997</v>
      </c>
      <c r="I1408" s="156"/>
      <c r="L1408" s="152"/>
      <c r="M1408" s="157"/>
      <c r="T1408" s="158"/>
      <c r="AT1408" s="153" t="s">
        <v>226</v>
      </c>
      <c r="AU1408" s="153" t="s">
        <v>236</v>
      </c>
      <c r="AV1408" s="12" t="s">
        <v>79</v>
      </c>
      <c r="AW1408" s="12" t="s">
        <v>31</v>
      </c>
      <c r="AX1408" s="12" t="s">
        <v>69</v>
      </c>
      <c r="AY1408" s="153" t="s">
        <v>212</v>
      </c>
    </row>
    <row r="1409" spans="2:51" s="12" customFormat="1">
      <c r="B1409" s="152"/>
      <c r="D1409" s="150" t="s">
        <v>226</v>
      </c>
      <c r="E1409" s="153" t="s">
        <v>19</v>
      </c>
      <c r="F1409" s="154" t="s">
        <v>12467</v>
      </c>
      <c r="H1409" s="155">
        <v>1.47</v>
      </c>
      <c r="I1409" s="156"/>
      <c r="L1409" s="152"/>
      <c r="M1409" s="157"/>
      <c r="T1409" s="158"/>
      <c r="AT1409" s="153" t="s">
        <v>226</v>
      </c>
      <c r="AU1409" s="153" t="s">
        <v>236</v>
      </c>
      <c r="AV1409" s="12" t="s">
        <v>79</v>
      </c>
      <c r="AW1409" s="12" t="s">
        <v>31</v>
      </c>
      <c r="AX1409" s="12" t="s">
        <v>69</v>
      </c>
      <c r="AY1409" s="153" t="s">
        <v>212</v>
      </c>
    </row>
    <row r="1410" spans="2:51" s="12" customFormat="1">
      <c r="B1410" s="152"/>
      <c r="D1410" s="150" t="s">
        <v>226</v>
      </c>
      <c r="E1410" s="153" t="s">
        <v>19</v>
      </c>
      <c r="F1410" s="154" t="s">
        <v>12468</v>
      </c>
      <c r="H1410" s="155">
        <v>2.573</v>
      </c>
      <c r="I1410" s="156"/>
      <c r="L1410" s="152"/>
      <c r="M1410" s="157"/>
      <c r="T1410" s="158"/>
      <c r="AT1410" s="153" t="s">
        <v>226</v>
      </c>
      <c r="AU1410" s="153" t="s">
        <v>236</v>
      </c>
      <c r="AV1410" s="12" t="s">
        <v>79</v>
      </c>
      <c r="AW1410" s="12" t="s">
        <v>31</v>
      </c>
      <c r="AX1410" s="12" t="s">
        <v>69</v>
      </c>
      <c r="AY1410" s="153" t="s">
        <v>212</v>
      </c>
    </row>
    <row r="1411" spans="2:51" s="12" customFormat="1">
      <c r="B1411" s="152"/>
      <c r="D1411" s="150" t="s">
        <v>226</v>
      </c>
      <c r="E1411" s="153" t="s">
        <v>19</v>
      </c>
      <c r="F1411" s="154" t="s">
        <v>12469</v>
      </c>
      <c r="H1411" s="155">
        <v>19.614000000000001</v>
      </c>
      <c r="I1411" s="156"/>
      <c r="L1411" s="152"/>
      <c r="M1411" s="157"/>
      <c r="T1411" s="158"/>
      <c r="AT1411" s="153" t="s">
        <v>226</v>
      </c>
      <c r="AU1411" s="153" t="s">
        <v>236</v>
      </c>
      <c r="AV1411" s="12" t="s">
        <v>79</v>
      </c>
      <c r="AW1411" s="12" t="s">
        <v>31</v>
      </c>
      <c r="AX1411" s="12" t="s">
        <v>69</v>
      </c>
      <c r="AY1411" s="153" t="s">
        <v>212</v>
      </c>
    </row>
    <row r="1412" spans="2:51" s="14" customFormat="1">
      <c r="B1412" s="170"/>
      <c r="D1412" s="150" t="s">
        <v>226</v>
      </c>
      <c r="E1412" s="171" t="s">
        <v>19</v>
      </c>
      <c r="F1412" s="172" t="s">
        <v>12613</v>
      </c>
      <c r="H1412" s="171" t="s">
        <v>19</v>
      </c>
      <c r="I1412" s="173"/>
      <c r="L1412" s="170"/>
      <c r="M1412" s="174"/>
      <c r="T1412" s="175"/>
      <c r="AT1412" s="171" t="s">
        <v>226</v>
      </c>
      <c r="AU1412" s="171" t="s">
        <v>236</v>
      </c>
      <c r="AV1412" s="14" t="s">
        <v>77</v>
      </c>
      <c r="AW1412" s="14" t="s">
        <v>31</v>
      </c>
      <c r="AX1412" s="14" t="s">
        <v>69</v>
      </c>
      <c r="AY1412" s="171" t="s">
        <v>212</v>
      </c>
    </row>
    <row r="1413" spans="2:51" s="12" customFormat="1">
      <c r="B1413" s="152"/>
      <c r="D1413" s="150" t="s">
        <v>226</v>
      </c>
      <c r="E1413" s="153" t="s">
        <v>19</v>
      </c>
      <c r="F1413" s="154" t="s">
        <v>12614</v>
      </c>
      <c r="H1413" s="155">
        <v>-1.323</v>
      </c>
      <c r="I1413" s="156"/>
      <c r="L1413" s="152"/>
      <c r="M1413" s="157"/>
      <c r="T1413" s="158"/>
      <c r="AT1413" s="153" t="s">
        <v>226</v>
      </c>
      <c r="AU1413" s="153" t="s">
        <v>236</v>
      </c>
      <c r="AV1413" s="12" t="s">
        <v>79</v>
      </c>
      <c r="AW1413" s="12" t="s">
        <v>31</v>
      </c>
      <c r="AX1413" s="12" t="s">
        <v>69</v>
      </c>
      <c r="AY1413" s="153" t="s">
        <v>212</v>
      </c>
    </row>
    <row r="1414" spans="2:51" s="12" customFormat="1">
      <c r="B1414" s="152"/>
      <c r="D1414" s="150" t="s">
        <v>226</v>
      </c>
      <c r="E1414" s="153" t="s">
        <v>19</v>
      </c>
      <c r="F1414" s="154" t="s">
        <v>12615</v>
      </c>
      <c r="H1414" s="155">
        <v>-5.9539999999999997</v>
      </c>
      <c r="I1414" s="156"/>
      <c r="L1414" s="152"/>
      <c r="M1414" s="157"/>
      <c r="T1414" s="158"/>
      <c r="AT1414" s="153" t="s">
        <v>226</v>
      </c>
      <c r="AU1414" s="153" t="s">
        <v>236</v>
      </c>
      <c r="AV1414" s="12" t="s">
        <v>79</v>
      </c>
      <c r="AW1414" s="12" t="s">
        <v>31</v>
      </c>
      <c r="AX1414" s="12" t="s">
        <v>69</v>
      </c>
      <c r="AY1414" s="153" t="s">
        <v>212</v>
      </c>
    </row>
    <row r="1415" spans="2:51" s="12" customFormat="1">
      <c r="B1415" s="152"/>
      <c r="D1415" s="150" t="s">
        <v>226</v>
      </c>
      <c r="E1415" s="153" t="s">
        <v>19</v>
      </c>
      <c r="F1415" s="154" t="s">
        <v>12616</v>
      </c>
      <c r="H1415" s="155">
        <v>-12.212</v>
      </c>
      <c r="I1415" s="156"/>
      <c r="L1415" s="152"/>
      <c r="M1415" s="157"/>
      <c r="T1415" s="158"/>
      <c r="AT1415" s="153" t="s">
        <v>226</v>
      </c>
      <c r="AU1415" s="153" t="s">
        <v>236</v>
      </c>
      <c r="AV1415" s="12" t="s">
        <v>79</v>
      </c>
      <c r="AW1415" s="12" t="s">
        <v>31</v>
      </c>
      <c r="AX1415" s="12" t="s">
        <v>69</v>
      </c>
      <c r="AY1415" s="153" t="s">
        <v>212</v>
      </c>
    </row>
    <row r="1416" spans="2:51" s="12" customFormat="1">
      <c r="B1416" s="152"/>
      <c r="D1416" s="150" t="s">
        <v>226</v>
      </c>
      <c r="E1416" s="153" t="s">
        <v>19</v>
      </c>
      <c r="F1416" s="154" t="s">
        <v>12617</v>
      </c>
      <c r="H1416" s="155">
        <v>-9.1769999999999996</v>
      </c>
      <c r="I1416" s="156"/>
      <c r="L1416" s="152"/>
      <c r="M1416" s="157"/>
      <c r="T1416" s="158"/>
      <c r="AT1416" s="153" t="s">
        <v>226</v>
      </c>
      <c r="AU1416" s="153" t="s">
        <v>236</v>
      </c>
      <c r="AV1416" s="12" t="s">
        <v>79</v>
      </c>
      <c r="AW1416" s="12" t="s">
        <v>31</v>
      </c>
      <c r="AX1416" s="12" t="s">
        <v>69</v>
      </c>
      <c r="AY1416" s="153" t="s">
        <v>212</v>
      </c>
    </row>
    <row r="1417" spans="2:51" s="12" customFormat="1">
      <c r="B1417" s="152"/>
      <c r="D1417" s="150" t="s">
        <v>226</v>
      </c>
      <c r="E1417" s="153" t="s">
        <v>19</v>
      </c>
      <c r="F1417" s="154" t="s">
        <v>12618</v>
      </c>
      <c r="H1417" s="155">
        <v>-4.851</v>
      </c>
      <c r="I1417" s="156"/>
      <c r="L1417" s="152"/>
      <c r="M1417" s="157"/>
      <c r="T1417" s="158"/>
      <c r="AT1417" s="153" t="s">
        <v>226</v>
      </c>
      <c r="AU1417" s="153" t="s">
        <v>236</v>
      </c>
      <c r="AV1417" s="12" t="s">
        <v>79</v>
      </c>
      <c r="AW1417" s="12" t="s">
        <v>31</v>
      </c>
      <c r="AX1417" s="12" t="s">
        <v>69</v>
      </c>
      <c r="AY1417" s="153" t="s">
        <v>212</v>
      </c>
    </row>
    <row r="1418" spans="2:51" s="12" customFormat="1">
      <c r="B1418" s="152"/>
      <c r="D1418" s="150" t="s">
        <v>226</v>
      </c>
      <c r="E1418" s="153" t="s">
        <v>19</v>
      </c>
      <c r="F1418" s="154" t="s">
        <v>12619</v>
      </c>
      <c r="H1418" s="155">
        <v>-4.851</v>
      </c>
      <c r="I1418" s="156"/>
      <c r="L1418" s="152"/>
      <c r="M1418" s="157"/>
      <c r="T1418" s="158"/>
      <c r="AT1418" s="153" t="s">
        <v>226</v>
      </c>
      <c r="AU1418" s="153" t="s">
        <v>236</v>
      </c>
      <c r="AV1418" s="12" t="s">
        <v>79</v>
      </c>
      <c r="AW1418" s="12" t="s">
        <v>31</v>
      </c>
      <c r="AX1418" s="12" t="s">
        <v>69</v>
      </c>
      <c r="AY1418" s="153" t="s">
        <v>212</v>
      </c>
    </row>
    <row r="1419" spans="2:51" s="12" customFormat="1">
      <c r="B1419" s="152"/>
      <c r="D1419" s="150" t="s">
        <v>226</v>
      </c>
      <c r="E1419" s="153" t="s">
        <v>19</v>
      </c>
      <c r="F1419" s="154" t="s">
        <v>12620</v>
      </c>
      <c r="H1419" s="155">
        <v>-19.614000000000001</v>
      </c>
      <c r="I1419" s="156"/>
      <c r="L1419" s="152"/>
      <c r="M1419" s="157"/>
      <c r="T1419" s="158"/>
      <c r="AT1419" s="153" t="s">
        <v>226</v>
      </c>
      <c r="AU1419" s="153" t="s">
        <v>236</v>
      </c>
      <c r="AV1419" s="12" t="s">
        <v>79</v>
      </c>
      <c r="AW1419" s="12" t="s">
        <v>31</v>
      </c>
      <c r="AX1419" s="12" t="s">
        <v>69</v>
      </c>
      <c r="AY1419" s="153" t="s">
        <v>212</v>
      </c>
    </row>
    <row r="1420" spans="2:51" s="14" customFormat="1">
      <c r="B1420" s="170"/>
      <c r="D1420" s="150" t="s">
        <v>226</v>
      </c>
      <c r="E1420" s="171" t="s">
        <v>19</v>
      </c>
      <c r="F1420" s="172" t="s">
        <v>12621</v>
      </c>
      <c r="H1420" s="171" t="s">
        <v>19</v>
      </c>
      <c r="I1420" s="173"/>
      <c r="L1420" s="170"/>
      <c r="M1420" s="174"/>
      <c r="T1420" s="175"/>
      <c r="AT1420" s="171" t="s">
        <v>226</v>
      </c>
      <c r="AU1420" s="171" t="s">
        <v>236</v>
      </c>
      <c r="AV1420" s="14" t="s">
        <v>77</v>
      </c>
      <c r="AW1420" s="14" t="s">
        <v>31</v>
      </c>
      <c r="AX1420" s="14" t="s">
        <v>69</v>
      </c>
      <c r="AY1420" s="171" t="s">
        <v>212</v>
      </c>
    </row>
    <row r="1421" spans="2:51" s="12" customFormat="1">
      <c r="B1421" s="152"/>
      <c r="D1421" s="150" t="s">
        <v>226</v>
      </c>
      <c r="E1421" s="153" t="s">
        <v>19</v>
      </c>
      <c r="F1421" s="154" t="s">
        <v>12622</v>
      </c>
      <c r="H1421" s="155">
        <v>-0.43099999999999999</v>
      </c>
      <c r="I1421" s="156"/>
      <c r="L1421" s="152"/>
      <c r="M1421" s="157"/>
      <c r="T1421" s="158"/>
      <c r="AT1421" s="153" t="s">
        <v>226</v>
      </c>
      <c r="AU1421" s="153" t="s">
        <v>236</v>
      </c>
      <c r="AV1421" s="12" t="s">
        <v>79</v>
      </c>
      <c r="AW1421" s="12" t="s">
        <v>31</v>
      </c>
      <c r="AX1421" s="12" t="s">
        <v>69</v>
      </c>
      <c r="AY1421" s="153" t="s">
        <v>212</v>
      </c>
    </row>
    <row r="1422" spans="2:51" s="12" customFormat="1">
      <c r="B1422" s="152"/>
      <c r="D1422" s="150" t="s">
        <v>226</v>
      </c>
      <c r="E1422" s="153" t="s">
        <v>19</v>
      </c>
      <c r="F1422" s="154" t="s">
        <v>12623</v>
      </c>
      <c r="H1422" s="155">
        <v>-4.2629999999999999</v>
      </c>
      <c r="I1422" s="156"/>
      <c r="L1422" s="152"/>
      <c r="M1422" s="157"/>
      <c r="T1422" s="158"/>
      <c r="AT1422" s="153" t="s">
        <v>226</v>
      </c>
      <c r="AU1422" s="153" t="s">
        <v>236</v>
      </c>
      <c r="AV1422" s="12" t="s">
        <v>79</v>
      </c>
      <c r="AW1422" s="12" t="s">
        <v>31</v>
      </c>
      <c r="AX1422" s="12" t="s">
        <v>69</v>
      </c>
      <c r="AY1422" s="153" t="s">
        <v>212</v>
      </c>
    </row>
    <row r="1423" spans="2:51" s="14" customFormat="1">
      <c r="B1423" s="170"/>
      <c r="D1423" s="150" t="s">
        <v>226</v>
      </c>
      <c r="E1423" s="171" t="s">
        <v>19</v>
      </c>
      <c r="F1423" s="172" t="s">
        <v>12624</v>
      </c>
      <c r="H1423" s="171" t="s">
        <v>19</v>
      </c>
      <c r="I1423" s="173"/>
      <c r="L1423" s="170"/>
      <c r="M1423" s="174"/>
      <c r="T1423" s="175"/>
      <c r="AT1423" s="171" t="s">
        <v>226</v>
      </c>
      <c r="AU1423" s="171" t="s">
        <v>236</v>
      </c>
      <c r="AV1423" s="14" t="s">
        <v>77</v>
      </c>
      <c r="AW1423" s="14" t="s">
        <v>31</v>
      </c>
      <c r="AX1423" s="14" t="s">
        <v>69</v>
      </c>
      <c r="AY1423" s="171" t="s">
        <v>212</v>
      </c>
    </row>
    <row r="1424" spans="2:51" s="12" customFormat="1">
      <c r="B1424" s="152"/>
      <c r="D1424" s="150" t="s">
        <v>226</v>
      </c>
      <c r="E1424" s="153" t="s">
        <v>19</v>
      </c>
      <c r="F1424" s="154" t="s">
        <v>12625</v>
      </c>
      <c r="H1424" s="155">
        <v>-11.981</v>
      </c>
      <c r="I1424" s="156"/>
      <c r="L1424" s="152"/>
      <c r="M1424" s="157"/>
      <c r="T1424" s="158"/>
      <c r="AT1424" s="153" t="s">
        <v>226</v>
      </c>
      <c r="AU1424" s="153" t="s">
        <v>236</v>
      </c>
      <c r="AV1424" s="12" t="s">
        <v>79</v>
      </c>
      <c r="AW1424" s="12" t="s">
        <v>31</v>
      </c>
      <c r="AX1424" s="12" t="s">
        <v>69</v>
      </c>
      <c r="AY1424" s="153" t="s">
        <v>212</v>
      </c>
    </row>
    <row r="1425" spans="2:65" s="14" customFormat="1">
      <c r="B1425" s="170"/>
      <c r="D1425" s="150" t="s">
        <v>226</v>
      </c>
      <c r="E1425" s="171" t="s">
        <v>19</v>
      </c>
      <c r="F1425" s="172" t="s">
        <v>12626</v>
      </c>
      <c r="H1425" s="171" t="s">
        <v>19</v>
      </c>
      <c r="I1425" s="173"/>
      <c r="L1425" s="170"/>
      <c r="M1425" s="174"/>
      <c r="T1425" s="175"/>
      <c r="AT1425" s="171" t="s">
        <v>226</v>
      </c>
      <c r="AU1425" s="171" t="s">
        <v>236</v>
      </c>
      <c r="AV1425" s="14" t="s">
        <v>77</v>
      </c>
      <c r="AW1425" s="14" t="s">
        <v>31</v>
      </c>
      <c r="AX1425" s="14" t="s">
        <v>69</v>
      </c>
      <c r="AY1425" s="171" t="s">
        <v>212</v>
      </c>
    </row>
    <row r="1426" spans="2:65" s="12" customFormat="1">
      <c r="B1426" s="152"/>
      <c r="D1426" s="150" t="s">
        <v>226</v>
      </c>
      <c r="E1426" s="153" t="s">
        <v>19</v>
      </c>
      <c r="F1426" s="154" t="s">
        <v>12627</v>
      </c>
      <c r="H1426" s="155">
        <v>-1.218</v>
      </c>
      <c r="I1426" s="156"/>
      <c r="L1426" s="152"/>
      <c r="M1426" s="157"/>
      <c r="T1426" s="158"/>
      <c r="AT1426" s="153" t="s">
        <v>226</v>
      </c>
      <c r="AU1426" s="153" t="s">
        <v>236</v>
      </c>
      <c r="AV1426" s="12" t="s">
        <v>79</v>
      </c>
      <c r="AW1426" s="12" t="s">
        <v>31</v>
      </c>
      <c r="AX1426" s="12" t="s">
        <v>69</v>
      </c>
      <c r="AY1426" s="153" t="s">
        <v>212</v>
      </c>
    </row>
    <row r="1427" spans="2:65" s="14" customFormat="1">
      <c r="B1427" s="170"/>
      <c r="D1427" s="150" t="s">
        <v>226</v>
      </c>
      <c r="E1427" s="171" t="s">
        <v>19</v>
      </c>
      <c r="F1427" s="172" t="s">
        <v>12628</v>
      </c>
      <c r="H1427" s="171" t="s">
        <v>19</v>
      </c>
      <c r="I1427" s="173"/>
      <c r="L1427" s="170"/>
      <c r="M1427" s="174"/>
      <c r="T1427" s="175"/>
      <c r="AT1427" s="171" t="s">
        <v>226</v>
      </c>
      <c r="AU1427" s="171" t="s">
        <v>236</v>
      </c>
      <c r="AV1427" s="14" t="s">
        <v>77</v>
      </c>
      <c r="AW1427" s="14" t="s">
        <v>31</v>
      </c>
      <c r="AX1427" s="14" t="s">
        <v>69</v>
      </c>
      <c r="AY1427" s="171" t="s">
        <v>212</v>
      </c>
    </row>
    <row r="1428" spans="2:65" s="12" customFormat="1">
      <c r="B1428" s="152"/>
      <c r="D1428" s="150" t="s">
        <v>226</v>
      </c>
      <c r="E1428" s="153" t="s">
        <v>19</v>
      </c>
      <c r="F1428" s="154" t="s">
        <v>12629</v>
      </c>
      <c r="H1428" s="155">
        <v>-2.9089999999999998</v>
      </c>
      <c r="I1428" s="156"/>
      <c r="L1428" s="152"/>
      <c r="M1428" s="157"/>
      <c r="T1428" s="158"/>
      <c r="AT1428" s="153" t="s">
        <v>226</v>
      </c>
      <c r="AU1428" s="153" t="s">
        <v>236</v>
      </c>
      <c r="AV1428" s="12" t="s">
        <v>79</v>
      </c>
      <c r="AW1428" s="12" t="s">
        <v>31</v>
      </c>
      <c r="AX1428" s="12" t="s">
        <v>69</v>
      </c>
      <c r="AY1428" s="153" t="s">
        <v>212</v>
      </c>
    </row>
    <row r="1429" spans="2:65" s="14" customFormat="1">
      <c r="B1429" s="170"/>
      <c r="D1429" s="150" t="s">
        <v>226</v>
      </c>
      <c r="E1429" s="171" t="s">
        <v>19</v>
      </c>
      <c r="F1429" s="172" t="s">
        <v>12630</v>
      </c>
      <c r="H1429" s="171" t="s">
        <v>19</v>
      </c>
      <c r="I1429" s="173"/>
      <c r="L1429" s="170"/>
      <c r="M1429" s="174"/>
      <c r="T1429" s="175"/>
      <c r="AT1429" s="171" t="s">
        <v>226</v>
      </c>
      <c r="AU1429" s="171" t="s">
        <v>236</v>
      </c>
      <c r="AV1429" s="14" t="s">
        <v>77</v>
      </c>
      <c r="AW1429" s="14" t="s">
        <v>31</v>
      </c>
      <c r="AX1429" s="14" t="s">
        <v>69</v>
      </c>
      <c r="AY1429" s="171" t="s">
        <v>212</v>
      </c>
    </row>
    <row r="1430" spans="2:65" s="12" customFormat="1">
      <c r="B1430" s="152"/>
      <c r="D1430" s="150" t="s">
        <v>226</v>
      </c>
      <c r="E1430" s="153" t="s">
        <v>19</v>
      </c>
      <c r="F1430" s="154" t="s">
        <v>12631</v>
      </c>
      <c r="H1430" s="155">
        <v>-0.29399999999999998</v>
      </c>
      <c r="I1430" s="156"/>
      <c r="L1430" s="152"/>
      <c r="M1430" s="157"/>
      <c r="T1430" s="158"/>
      <c r="AT1430" s="153" t="s">
        <v>226</v>
      </c>
      <c r="AU1430" s="153" t="s">
        <v>236</v>
      </c>
      <c r="AV1430" s="12" t="s">
        <v>79</v>
      </c>
      <c r="AW1430" s="12" t="s">
        <v>31</v>
      </c>
      <c r="AX1430" s="12" t="s">
        <v>69</v>
      </c>
      <c r="AY1430" s="153" t="s">
        <v>212</v>
      </c>
    </row>
    <row r="1431" spans="2:65" s="14" customFormat="1">
      <c r="B1431" s="170"/>
      <c r="D1431" s="150" t="s">
        <v>226</v>
      </c>
      <c r="E1431" s="171" t="s">
        <v>19</v>
      </c>
      <c r="F1431" s="172" t="s">
        <v>12632</v>
      </c>
      <c r="H1431" s="171" t="s">
        <v>19</v>
      </c>
      <c r="I1431" s="173"/>
      <c r="L1431" s="170"/>
      <c r="M1431" s="174"/>
      <c r="T1431" s="175"/>
      <c r="AT1431" s="171" t="s">
        <v>226</v>
      </c>
      <c r="AU1431" s="171" t="s">
        <v>236</v>
      </c>
      <c r="AV1431" s="14" t="s">
        <v>77</v>
      </c>
      <c r="AW1431" s="14" t="s">
        <v>31</v>
      </c>
      <c r="AX1431" s="14" t="s">
        <v>69</v>
      </c>
      <c r="AY1431" s="171" t="s">
        <v>212</v>
      </c>
    </row>
    <row r="1432" spans="2:65" s="12" customFormat="1">
      <c r="B1432" s="152"/>
      <c r="D1432" s="150" t="s">
        <v>226</v>
      </c>
      <c r="E1432" s="153" t="s">
        <v>19</v>
      </c>
      <c r="F1432" s="154" t="s">
        <v>12633</v>
      </c>
      <c r="H1432" s="155">
        <v>-1.47</v>
      </c>
      <c r="I1432" s="156"/>
      <c r="L1432" s="152"/>
      <c r="M1432" s="157"/>
      <c r="T1432" s="158"/>
      <c r="AT1432" s="153" t="s">
        <v>226</v>
      </c>
      <c r="AU1432" s="153" t="s">
        <v>236</v>
      </c>
      <c r="AV1432" s="12" t="s">
        <v>79</v>
      </c>
      <c r="AW1432" s="12" t="s">
        <v>31</v>
      </c>
      <c r="AX1432" s="12" t="s">
        <v>69</v>
      </c>
      <c r="AY1432" s="153" t="s">
        <v>212</v>
      </c>
    </row>
    <row r="1433" spans="2:65" s="13" customFormat="1">
      <c r="B1433" s="159"/>
      <c r="D1433" s="150" t="s">
        <v>226</v>
      </c>
      <c r="E1433" s="160" t="s">
        <v>19</v>
      </c>
      <c r="F1433" s="161" t="s">
        <v>228</v>
      </c>
      <c r="H1433" s="162">
        <v>431.18200000000002</v>
      </c>
      <c r="I1433" s="163"/>
      <c r="L1433" s="159"/>
      <c r="M1433" s="164"/>
      <c r="T1433" s="165"/>
      <c r="AT1433" s="160" t="s">
        <v>226</v>
      </c>
      <c r="AU1433" s="160" t="s">
        <v>236</v>
      </c>
      <c r="AV1433" s="13" t="s">
        <v>229</v>
      </c>
      <c r="AW1433" s="13" t="s">
        <v>31</v>
      </c>
      <c r="AX1433" s="13" t="s">
        <v>77</v>
      </c>
      <c r="AY1433" s="160" t="s">
        <v>212</v>
      </c>
    </row>
    <row r="1434" spans="2:65" s="1" customFormat="1" ht="21.75" customHeight="1">
      <c r="B1434" s="34"/>
      <c r="C1434" s="133" t="s">
        <v>1111</v>
      </c>
      <c r="D1434" s="166" t="s">
        <v>215</v>
      </c>
      <c r="E1434" s="134" t="s">
        <v>12634</v>
      </c>
      <c r="F1434" s="135" t="s">
        <v>12635</v>
      </c>
      <c r="G1434" s="136" t="s">
        <v>536</v>
      </c>
      <c r="H1434" s="137">
        <v>806.01700000000005</v>
      </c>
      <c r="I1434" s="138"/>
      <c r="J1434" s="139">
        <f>ROUND(I1434*H1434,2)</f>
        <v>0</v>
      </c>
      <c r="K1434" s="135" t="s">
        <v>219</v>
      </c>
      <c r="L1434" s="34"/>
      <c r="M1434" s="140" t="s">
        <v>19</v>
      </c>
      <c r="N1434" s="141" t="s">
        <v>40</v>
      </c>
      <c r="P1434" s="142">
        <f>O1434*H1434</f>
        <v>0</v>
      </c>
      <c r="Q1434" s="142">
        <v>1.8419999999999999E-2</v>
      </c>
      <c r="R1434" s="142">
        <f>Q1434*H1434</f>
        <v>14.846833139999999</v>
      </c>
      <c r="S1434" s="142">
        <v>0</v>
      </c>
      <c r="T1434" s="143">
        <f>S1434*H1434</f>
        <v>0</v>
      </c>
      <c r="AR1434" s="144" t="s">
        <v>316</v>
      </c>
      <c r="AT1434" s="144" t="s">
        <v>215</v>
      </c>
      <c r="AU1434" s="144" t="s">
        <v>236</v>
      </c>
      <c r="AY1434" s="19" t="s">
        <v>212</v>
      </c>
      <c r="BE1434" s="145">
        <f>IF(N1434="základní",J1434,0)</f>
        <v>0</v>
      </c>
      <c r="BF1434" s="145">
        <f>IF(N1434="snížená",J1434,0)</f>
        <v>0</v>
      </c>
      <c r="BG1434" s="145">
        <f>IF(N1434="zákl. přenesená",J1434,0)</f>
        <v>0</v>
      </c>
      <c r="BH1434" s="145">
        <f>IF(N1434="sníž. přenesená",J1434,0)</f>
        <v>0</v>
      </c>
      <c r="BI1434" s="145">
        <f>IF(N1434="nulová",J1434,0)</f>
        <v>0</v>
      </c>
      <c r="BJ1434" s="19" t="s">
        <v>77</v>
      </c>
      <c r="BK1434" s="145">
        <f>ROUND(I1434*H1434,2)</f>
        <v>0</v>
      </c>
      <c r="BL1434" s="19" t="s">
        <v>316</v>
      </c>
      <c r="BM1434" s="144" t="s">
        <v>12636</v>
      </c>
    </row>
    <row r="1435" spans="2:65" s="1" customFormat="1">
      <c r="B1435" s="34"/>
      <c r="D1435" s="146" t="s">
        <v>222</v>
      </c>
      <c r="F1435" s="147" t="s">
        <v>12637</v>
      </c>
      <c r="I1435" s="148"/>
      <c r="L1435" s="34"/>
      <c r="M1435" s="149"/>
      <c r="T1435" s="55"/>
      <c r="AT1435" s="19" t="s">
        <v>222</v>
      </c>
      <c r="AU1435" s="19" t="s">
        <v>236</v>
      </c>
    </row>
    <row r="1436" spans="2:65" s="14" customFormat="1">
      <c r="B1436" s="170"/>
      <c r="D1436" s="150" t="s">
        <v>226</v>
      </c>
      <c r="E1436" s="171" t="s">
        <v>19</v>
      </c>
      <c r="F1436" s="172" t="s">
        <v>12638</v>
      </c>
      <c r="H1436" s="171" t="s">
        <v>19</v>
      </c>
      <c r="I1436" s="173"/>
      <c r="L1436" s="170"/>
      <c r="M1436" s="174"/>
      <c r="T1436" s="175"/>
      <c r="AT1436" s="171" t="s">
        <v>226</v>
      </c>
      <c r="AU1436" s="171" t="s">
        <v>236</v>
      </c>
      <c r="AV1436" s="14" t="s">
        <v>77</v>
      </c>
      <c r="AW1436" s="14" t="s">
        <v>31</v>
      </c>
      <c r="AX1436" s="14" t="s">
        <v>69</v>
      </c>
      <c r="AY1436" s="171" t="s">
        <v>212</v>
      </c>
    </row>
    <row r="1437" spans="2:65" s="14" customFormat="1">
      <c r="B1437" s="170"/>
      <c r="D1437" s="150" t="s">
        <v>226</v>
      </c>
      <c r="E1437" s="171" t="s">
        <v>19</v>
      </c>
      <c r="F1437" s="172" t="s">
        <v>11860</v>
      </c>
      <c r="H1437" s="171" t="s">
        <v>19</v>
      </c>
      <c r="I1437" s="173"/>
      <c r="L1437" s="170"/>
      <c r="M1437" s="174"/>
      <c r="T1437" s="175"/>
      <c r="AT1437" s="171" t="s">
        <v>226</v>
      </c>
      <c r="AU1437" s="171" t="s">
        <v>236</v>
      </c>
      <c r="AV1437" s="14" t="s">
        <v>77</v>
      </c>
      <c r="AW1437" s="14" t="s">
        <v>31</v>
      </c>
      <c r="AX1437" s="14" t="s">
        <v>69</v>
      </c>
      <c r="AY1437" s="171" t="s">
        <v>212</v>
      </c>
    </row>
    <row r="1438" spans="2:65" s="14" customFormat="1">
      <c r="B1438" s="170"/>
      <c r="D1438" s="150" t="s">
        <v>226</v>
      </c>
      <c r="E1438" s="171" t="s">
        <v>19</v>
      </c>
      <c r="F1438" s="172" t="s">
        <v>11861</v>
      </c>
      <c r="H1438" s="171" t="s">
        <v>19</v>
      </c>
      <c r="I1438" s="173"/>
      <c r="L1438" s="170"/>
      <c r="M1438" s="174"/>
      <c r="T1438" s="175"/>
      <c r="AT1438" s="171" t="s">
        <v>226</v>
      </c>
      <c r="AU1438" s="171" t="s">
        <v>236</v>
      </c>
      <c r="AV1438" s="14" t="s">
        <v>77</v>
      </c>
      <c r="AW1438" s="14" t="s">
        <v>31</v>
      </c>
      <c r="AX1438" s="14" t="s">
        <v>69</v>
      </c>
      <c r="AY1438" s="171" t="s">
        <v>212</v>
      </c>
    </row>
    <row r="1439" spans="2:65" s="12" customFormat="1">
      <c r="B1439" s="152"/>
      <c r="D1439" s="150" t="s">
        <v>226</v>
      </c>
      <c r="E1439" s="153" t="s">
        <v>19</v>
      </c>
      <c r="F1439" s="154" t="s">
        <v>12474</v>
      </c>
      <c r="H1439" s="155">
        <v>1.575</v>
      </c>
      <c r="I1439" s="156"/>
      <c r="L1439" s="152"/>
      <c r="M1439" s="157"/>
      <c r="T1439" s="158"/>
      <c r="AT1439" s="153" t="s">
        <v>226</v>
      </c>
      <c r="AU1439" s="153" t="s">
        <v>236</v>
      </c>
      <c r="AV1439" s="12" t="s">
        <v>79</v>
      </c>
      <c r="AW1439" s="12" t="s">
        <v>31</v>
      </c>
      <c r="AX1439" s="12" t="s">
        <v>69</v>
      </c>
      <c r="AY1439" s="153" t="s">
        <v>212</v>
      </c>
    </row>
    <row r="1440" spans="2:65" s="12" customFormat="1">
      <c r="B1440" s="152"/>
      <c r="D1440" s="150" t="s">
        <v>226</v>
      </c>
      <c r="E1440" s="153" t="s">
        <v>19</v>
      </c>
      <c r="F1440" s="154" t="s">
        <v>12475</v>
      </c>
      <c r="H1440" s="155">
        <v>0.47299999999999998</v>
      </c>
      <c r="I1440" s="156"/>
      <c r="L1440" s="152"/>
      <c r="M1440" s="157"/>
      <c r="T1440" s="158"/>
      <c r="AT1440" s="153" t="s">
        <v>226</v>
      </c>
      <c r="AU1440" s="153" t="s">
        <v>236</v>
      </c>
      <c r="AV1440" s="12" t="s">
        <v>79</v>
      </c>
      <c r="AW1440" s="12" t="s">
        <v>31</v>
      </c>
      <c r="AX1440" s="12" t="s">
        <v>69</v>
      </c>
      <c r="AY1440" s="153" t="s">
        <v>212</v>
      </c>
    </row>
    <row r="1441" spans="2:51" s="12" customFormat="1">
      <c r="B1441" s="152"/>
      <c r="D1441" s="150" t="s">
        <v>226</v>
      </c>
      <c r="E1441" s="153" t="s">
        <v>19</v>
      </c>
      <c r="F1441" s="154" t="s">
        <v>12476</v>
      </c>
      <c r="H1441" s="155">
        <v>0.76700000000000002</v>
      </c>
      <c r="I1441" s="156"/>
      <c r="L1441" s="152"/>
      <c r="M1441" s="157"/>
      <c r="T1441" s="158"/>
      <c r="AT1441" s="153" t="s">
        <v>226</v>
      </c>
      <c r="AU1441" s="153" t="s">
        <v>236</v>
      </c>
      <c r="AV1441" s="12" t="s">
        <v>79</v>
      </c>
      <c r="AW1441" s="12" t="s">
        <v>31</v>
      </c>
      <c r="AX1441" s="12" t="s">
        <v>69</v>
      </c>
      <c r="AY1441" s="153" t="s">
        <v>212</v>
      </c>
    </row>
    <row r="1442" spans="2:51" s="12" customFormat="1">
      <c r="B1442" s="152"/>
      <c r="D1442" s="150" t="s">
        <v>226</v>
      </c>
      <c r="E1442" s="153" t="s">
        <v>19</v>
      </c>
      <c r="F1442" s="154" t="s">
        <v>12477</v>
      </c>
      <c r="H1442" s="155">
        <v>23.111000000000001</v>
      </c>
      <c r="I1442" s="156"/>
      <c r="L1442" s="152"/>
      <c r="M1442" s="157"/>
      <c r="T1442" s="158"/>
      <c r="AT1442" s="153" t="s">
        <v>226</v>
      </c>
      <c r="AU1442" s="153" t="s">
        <v>236</v>
      </c>
      <c r="AV1442" s="12" t="s">
        <v>79</v>
      </c>
      <c r="AW1442" s="12" t="s">
        <v>31</v>
      </c>
      <c r="AX1442" s="12" t="s">
        <v>69</v>
      </c>
      <c r="AY1442" s="153" t="s">
        <v>212</v>
      </c>
    </row>
    <row r="1443" spans="2:51" s="12" customFormat="1">
      <c r="B1443" s="152"/>
      <c r="D1443" s="150" t="s">
        <v>226</v>
      </c>
      <c r="E1443" s="153" t="s">
        <v>19</v>
      </c>
      <c r="F1443" s="154" t="s">
        <v>12478</v>
      </c>
      <c r="H1443" s="155">
        <v>2.7829999999999999</v>
      </c>
      <c r="I1443" s="156"/>
      <c r="L1443" s="152"/>
      <c r="M1443" s="157"/>
      <c r="T1443" s="158"/>
      <c r="AT1443" s="153" t="s">
        <v>226</v>
      </c>
      <c r="AU1443" s="153" t="s">
        <v>236</v>
      </c>
      <c r="AV1443" s="12" t="s">
        <v>79</v>
      </c>
      <c r="AW1443" s="12" t="s">
        <v>31</v>
      </c>
      <c r="AX1443" s="12" t="s">
        <v>69</v>
      </c>
      <c r="AY1443" s="153" t="s">
        <v>212</v>
      </c>
    </row>
    <row r="1444" spans="2:51" s="12" customFormat="1">
      <c r="B1444" s="152"/>
      <c r="D1444" s="150" t="s">
        <v>226</v>
      </c>
      <c r="E1444" s="153" t="s">
        <v>19</v>
      </c>
      <c r="F1444" s="154" t="s">
        <v>12479</v>
      </c>
      <c r="H1444" s="155">
        <v>5.5970000000000004</v>
      </c>
      <c r="I1444" s="156"/>
      <c r="L1444" s="152"/>
      <c r="M1444" s="157"/>
      <c r="T1444" s="158"/>
      <c r="AT1444" s="153" t="s">
        <v>226</v>
      </c>
      <c r="AU1444" s="153" t="s">
        <v>236</v>
      </c>
      <c r="AV1444" s="12" t="s">
        <v>79</v>
      </c>
      <c r="AW1444" s="12" t="s">
        <v>31</v>
      </c>
      <c r="AX1444" s="12" t="s">
        <v>69</v>
      </c>
      <c r="AY1444" s="153" t="s">
        <v>212</v>
      </c>
    </row>
    <row r="1445" spans="2:51" s="12" customFormat="1">
      <c r="B1445" s="152"/>
      <c r="D1445" s="150" t="s">
        <v>226</v>
      </c>
      <c r="E1445" s="153" t="s">
        <v>19</v>
      </c>
      <c r="F1445" s="154" t="s">
        <v>12480</v>
      </c>
      <c r="H1445" s="155">
        <v>32.487000000000002</v>
      </c>
      <c r="I1445" s="156"/>
      <c r="L1445" s="152"/>
      <c r="M1445" s="157"/>
      <c r="T1445" s="158"/>
      <c r="AT1445" s="153" t="s">
        <v>226</v>
      </c>
      <c r="AU1445" s="153" t="s">
        <v>236</v>
      </c>
      <c r="AV1445" s="12" t="s">
        <v>79</v>
      </c>
      <c r="AW1445" s="12" t="s">
        <v>31</v>
      </c>
      <c r="AX1445" s="12" t="s">
        <v>69</v>
      </c>
      <c r="AY1445" s="153" t="s">
        <v>212</v>
      </c>
    </row>
    <row r="1446" spans="2:51" s="12" customFormat="1">
      <c r="B1446" s="152"/>
      <c r="D1446" s="150" t="s">
        <v>226</v>
      </c>
      <c r="E1446" s="153" t="s">
        <v>19</v>
      </c>
      <c r="F1446" s="154" t="s">
        <v>12481</v>
      </c>
      <c r="H1446" s="155">
        <v>56.332999999999998</v>
      </c>
      <c r="I1446" s="156"/>
      <c r="L1446" s="152"/>
      <c r="M1446" s="157"/>
      <c r="T1446" s="158"/>
      <c r="AT1446" s="153" t="s">
        <v>226</v>
      </c>
      <c r="AU1446" s="153" t="s">
        <v>236</v>
      </c>
      <c r="AV1446" s="12" t="s">
        <v>79</v>
      </c>
      <c r="AW1446" s="12" t="s">
        <v>31</v>
      </c>
      <c r="AX1446" s="12" t="s">
        <v>69</v>
      </c>
      <c r="AY1446" s="153" t="s">
        <v>212</v>
      </c>
    </row>
    <row r="1447" spans="2:51" s="12" customFormat="1">
      <c r="B1447" s="152"/>
      <c r="D1447" s="150" t="s">
        <v>226</v>
      </c>
      <c r="E1447" s="153" t="s">
        <v>19</v>
      </c>
      <c r="F1447" s="154" t="s">
        <v>12482</v>
      </c>
      <c r="H1447" s="155">
        <v>1.754</v>
      </c>
      <c r="I1447" s="156"/>
      <c r="L1447" s="152"/>
      <c r="M1447" s="157"/>
      <c r="T1447" s="158"/>
      <c r="AT1447" s="153" t="s">
        <v>226</v>
      </c>
      <c r="AU1447" s="153" t="s">
        <v>236</v>
      </c>
      <c r="AV1447" s="12" t="s">
        <v>79</v>
      </c>
      <c r="AW1447" s="12" t="s">
        <v>31</v>
      </c>
      <c r="AX1447" s="12" t="s">
        <v>69</v>
      </c>
      <c r="AY1447" s="153" t="s">
        <v>212</v>
      </c>
    </row>
    <row r="1448" spans="2:51" s="12" customFormat="1">
      <c r="B1448" s="152"/>
      <c r="D1448" s="150" t="s">
        <v>226</v>
      </c>
      <c r="E1448" s="153" t="s">
        <v>19</v>
      </c>
      <c r="F1448" s="154" t="s">
        <v>12483</v>
      </c>
      <c r="H1448" s="155">
        <v>2.2160000000000002</v>
      </c>
      <c r="I1448" s="156"/>
      <c r="L1448" s="152"/>
      <c r="M1448" s="157"/>
      <c r="T1448" s="158"/>
      <c r="AT1448" s="153" t="s">
        <v>226</v>
      </c>
      <c r="AU1448" s="153" t="s">
        <v>236</v>
      </c>
      <c r="AV1448" s="12" t="s">
        <v>79</v>
      </c>
      <c r="AW1448" s="12" t="s">
        <v>31</v>
      </c>
      <c r="AX1448" s="12" t="s">
        <v>69</v>
      </c>
      <c r="AY1448" s="153" t="s">
        <v>212</v>
      </c>
    </row>
    <row r="1449" spans="2:51" s="12" customFormat="1">
      <c r="B1449" s="152"/>
      <c r="D1449" s="150" t="s">
        <v>226</v>
      </c>
      <c r="E1449" s="153" t="s">
        <v>19</v>
      </c>
      <c r="F1449" s="154" t="s">
        <v>12484</v>
      </c>
      <c r="H1449" s="155">
        <v>0.57799999999999996</v>
      </c>
      <c r="I1449" s="156"/>
      <c r="L1449" s="152"/>
      <c r="M1449" s="157"/>
      <c r="T1449" s="158"/>
      <c r="AT1449" s="153" t="s">
        <v>226</v>
      </c>
      <c r="AU1449" s="153" t="s">
        <v>236</v>
      </c>
      <c r="AV1449" s="12" t="s">
        <v>79</v>
      </c>
      <c r="AW1449" s="12" t="s">
        <v>31</v>
      </c>
      <c r="AX1449" s="12" t="s">
        <v>69</v>
      </c>
      <c r="AY1449" s="153" t="s">
        <v>212</v>
      </c>
    </row>
    <row r="1450" spans="2:51" s="14" customFormat="1">
      <c r="B1450" s="170"/>
      <c r="D1450" s="150" t="s">
        <v>226</v>
      </c>
      <c r="E1450" s="171" t="s">
        <v>19</v>
      </c>
      <c r="F1450" s="172" t="s">
        <v>11866</v>
      </c>
      <c r="H1450" s="171" t="s">
        <v>19</v>
      </c>
      <c r="I1450" s="173"/>
      <c r="L1450" s="170"/>
      <c r="M1450" s="174"/>
      <c r="T1450" s="175"/>
      <c r="AT1450" s="171" t="s">
        <v>226</v>
      </c>
      <c r="AU1450" s="171" t="s">
        <v>236</v>
      </c>
      <c r="AV1450" s="14" t="s">
        <v>77</v>
      </c>
      <c r="AW1450" s="14" t="s">
        <v>31</v>
      </c>
      <c r="AX1450" s="14" t="s">
        <v>69</v>
      </c>
      <c r="AY1450" s="171" t="s">
        <v>212</v>
      </c>
    </row>
    <row r="1451" spans="2:51" s="12" customFormat="1">
      <c r="B1451" s="152"/>
      <c r="D1451" s="150" t="s">
        <v>226</v>
      </c>
      <c r="E1451" s="153" t="s">
        <v>19</v>
      </c>
      <c r="F1451" s="154" t="s">
        <v>12485</v>
      </c>
      <c r="H1451" s="155">
        <v>1.617</v>
      </c>
      <c r="I1451" s="156"/>
      <c r="L1451" s="152"/>
      <c r="M1451" s="157"/>
      <c r="T1451" s="158"/>
      <c r="AT1451" s="153" t="s">
        <v>226</v>
      </c>
      <c r="AU1451" s="153" t="s">
        <v>236</v>
      </c>
      <c r="AV1451" s="12" t="s">
        <v>79</v>
      </c>
      <c r="AW1451" s="12" t="s">
        <v>31</v>
      </c>
      <c r="AX1451" s="12" t="s">
        <v>69</v>
      </c>
      <c r="AY1451" s="153" t="s">
        <v>212</v>
      </c>
    </row>
    <row r="1452" spans="2:51" s="12" customFormat="1">
      <c r="B1452" s="152"/>
      <c r="D1452" s="150" t="s">
        <v>226</v>
      </c>
      <c r="E1452" s="153" t="s">
        <v>19</v>
      </c>
      <c r="F1452" s="154" t="s">
        <v>12486</v>
      </c>
      <c r="H1452" s="155">
        <v>1.26</v>
      </c>
      <c r="I1452" s="156"/>
      <c r="L1452" s="152"/>
      <c r="M1452" s="157"/>
      <c r="T1452" s="158"/>
      <c r="AT1452" s="153" t="s">
        <v>226</v>
      </c>
      <c r="AU1452" s="153" t="s">
        <v>236</v>
      </c>
      <c r="AV1452" s="12" t="s">
        <v>79</v>
      </c>
      <c r="AW1452" s="12" t="s">
        <v>31</v>
      </c>
      <c r="AX1452" s="12" t="s">
        <v>69</v>
      </c>
      <c r="AY1452" s="153" t="s">
        <v>212</v>
      </c>
    </row>
    <row r="1453" spans="2:51" s="12" customFormat="1">
      <c r="B1453" s="152"/>
      <c r="D1453" s="150" t="s">
        <v>226</v>
      </c>
      <c r="E1453" s="153" t="s">
        <v>19</v>
      </c>
      <c r="F1453" s="154" t="s">
        <v>12476</v>
      </c>
      <c r="H1453" s="155">
        <v>0.76700000000000002</v>
      </c>
      <c r="I1453" s="156"/>
      <c r="L1453" s="152"/>
      <c r="M1453" s="157"/>
      <c r="T1453" s="158"/>
      <c r="AT1453" s="153" t="s">
        <v>226</v>
      </c>
      <c r="AU1453" s="153" t="s">
        <v>236</v>
      </c>
      <c r="AV1453" s="12" t="s">
        <v>79</v>
      </c>
      <c r="AW1453" s="12" t="s">
        <v>31</v>
      </c>
      <c r="AX1453" s="12" t="s">
        <v>69</v>
      </c>
      <c r="AY1453" s="153" t="s">
        <v>212</v>
      </c>
    </row>
    <row r="1454" spans="2:51" s="12" customFormat="1">
      <c r="B1454" s="152"/>
      <c r="D1454" s="150" t="s">
        <v>226</v>
      </c>
      <c r="E1454" s="153" t="s">
        <v>19</v>
      </c>
      <c r="F1454" s="154" t="s">
        <v>12487</v>
      </c>
      <c r="H1454" s="155">
        <v>2.2469999999999999</v>
      </c>
      <c r="I1454" s="156"/>
      <c r="L1454" s="152"/>
      <c r="M1454" s="157"/>
      <c r="T1454" s="158"/>
      <c r="AT1454" s="153" t="s">
        <v>226</v>
      </c>
      <c r="AU1454" s="153" t="s">
        <v>236</v>
      </c>
      <c r="AV1454" s="12" t="s">
        <v>79</v>
      </c>
      <c r="AW1454" s="12" t="s">
        <v>31</v>
      </c>
      <c r="AX1454" s="12" t="s">
        <v>69</v>
      </c>
      <c r="AY1454" s="153" t="s">
        <v>212</v>
      </c>
    </row>
    <row r="1455" spans="2:51" s="12" customFormat="1">
      <c r="B1455" s="152"/>
      <c r="D1455" s="150" t="s">
        <v>226</v>
      </c>
      <c r="E1455" s="153" t="s">
        <v>19</v>
      </c>
      <c r="F1455" s="154" t="s">
        <v>12488</v>
      </c>
      <c r="H1455" s="155">
        <v>35.753</v>
      </c>
      <c r="I1455" s="156"/>
      <c r="L1455" s="152"/>
      <c r="M1455" s="157"/>
      <c r="T1455" s="158"/>
      <c r="AT1455" s="153" t="s">
        <v>226</v>
      </c>
      <c r="AU1455" s="153" t="s">
        <v>236</v>
      </c>
      <c r="AV1455" s="12" t="s">
        <v>79</v>
      </c>
      <c r="AW1455" s="12" t="s">
        <v>31</v>
      </c>
      <c r="AX1455" s="12" t="s">
        <v>69</v>
      </c>
      <c r="AY1455" s="153" t="s">
        <v>212</v>
      </c>
    </row>
    <row r="1456" spans="2:51" s="12" customFormat="1">
      <c r="B1456" s="152"/>
      <c r="D1456" s="150" t="s">
        <v>226</v>
      </c>
      <c r="E1456" s="153" t="s">
        <v>19</v>
      </c>
      <c r="F1456" s="154" t="s">
        <v>12489</v>
      </c>
      <c r="H1456" s="155">
        <v>2.4260000000000002</v>
      </c>
      <c r="I1456" s="156"/>
      <c r="L1456" s="152"/>
      <c r="M1456" s="157"/>
      <c r="T1456" s="158"/>
      <c r="AT1456" s="153" t="s">
        <v>226</v>
      </c>
      <c r="AU1456" s="153" t="s">
        <v>236</v>
      </c>
      <c r="AV1456" s="12" t="s">
        <v>79</v>
      </c>
      <c r="AW1456" s="12" t="s">
        <v>31</v>
      </c>
      <c r="AX1456" s="12" t="s">
        <v>69</v>
      </c>
      <c r="AY1456" s="153" t="s">
        <v>212</v>
      </c>
    </row>
    <row r="1457" spans="2:51" s="12" customFormat="1">
      <c r="B1457" s="152"/>
      <c r="D1457" s="150" t="s">
        <v>226</v>
      </c>
      <c r="E1457" s="153" t="s">
        <v>19</v>
      </c>
      <c r="F1457" s="154" t="s">
        <v>12490</v>
      </c>
      <c r="H1457" s="155">
        <v>44.750999999999998</v>
      </c>
      <c r="I1457" s="156"/>
      <c r="L1457" s="152"/>
      <c r="M1457" s="157"/>
      <c r="T1457" s="158"/>
      <c r="AT1457" s="153" t="s">
        <v>226</v>
      </c>
      <c r="AU1457" s="153" t="s">
        <v>236</v>
      </c>
      <c r="AV1457" s="12" t="s">
        <v>79</v>
      </c>
      <c r="AW1457" s="12" t="s">
        <v>31</v>
      </c>
      <c r="AX1457" s="12" t="s">
        <v>69</v>
      </c>
      <c r="AY1457" s="153" t="s">
        <v>212</v>
      </c>
    </row>
    <row r="1458" spans="2:51" s="12" customFormat="1">
      <c r="B1458" s="152"/>
      <c r="D1458" s="150" t="s">
        <v>226</v>
      </c>
      <c r="E1458" s="153" t="s">
        <v>19</v>
      </c>
      <c r="F1458" s="154" t="s">
        <v>12491</v>
      </c>
      <c r="H1458" s="155">
        <v>1.218</v>
      </c>
      <c r="I1458" s="156"/>
      <c r="L1458" s="152"/>
      <c r="M1458" s="157"/>
      <c r="T1458" s="158"/>
      <c r="AT1458" s="153" t="s">
        <v>226</v>
      </c>
      <c r="AU1458" s="153" t="s">
        <v>236</v>
      </c>
      <c r="AV1458" s="12" t="s">
        <v>79</v>
      </c>
      <c r="AW1458" s="12" t="s">
        <v>31</v>
      </c>
      <c r="AX1458" s="12" t="s">
        <v>69</v>
      </c>
      <c r="AY1458" s="153" t="s">
        <v>212</v>
      </c>
    </row>
    <row r="1459" spans="2:51" s="12" customFormat="1">
      <c r="B1459" s="152"/>
      <c r="D1459" s="150" t="s">
        <v>226</v>
      </c>
      <c r="E1459" s="153" t="s">
        <v>19</v>
      </c>
      <c r="F1459" s="154" t="s">
        <v>12492</v>
      </c>
      <c r="H1459" s="155">
        <v>0.29399999999999998</v>
      </c>
      <c r="I1459" s="156"/>
      <c r="L1459" s="152"/>
      <c r="M1459" s="157"/>
      <c r="T1459" s="158"/>
      <c r="AT1459" s="153" t="s">
        <v>226</v>
      </c>
      <c r="AU1459" s="153" t="s">
        <v>236</v>
      </c>
      <c r="AV1459" s="12" t="s">
        <v>79</v>
      </c>
      <c r="AW1459" s="12" t="s">
        <v>31</v>
      </c>
      <c r="AX1459" s="12" t="s">
        <v>69</v>
      </c>
      <c r="AY1459" s="153" t="s">
        <v>212</v>
      </c>
    </row>
    <row r="1460" spans="2:51" s="14" customFormat="1">
      <c r="B1460" s="170"/>
      <c r="D1460" s="150" t="s">
        <v>226</v>
      </c>
      <c r="E1460" s="171" t="s">
        <v>19</v>
      </c>
      <c r="F1460" s="172" t="s">
        <v>11900</v>
      </c>
      <c r="H1460" s="171" t="s">
        <v>19</v>
      </c>
      <c r="I1460" s="173"/>
      <c r="L1460" s="170"/>
      <c r="M1460" s="174"/>
      <c r="T1460" s="175"/>
      <c r="AT1460" s="171" t="s">
        <v>226</v>
      </c>
      <c r="AU1460" s="171" t="s">
        <v>236</v>
      </c>
      <c r="AV1460" s="14" t="s">
        <v>77</v>
      </c>
      <c r="AW1460" s="14" t="s">
        <v>31</v>
      </c>
      <c r="AX1460" s="14" t="s">
        <v>69</v>
      </c>
      <c r="AY1460" s="171" t="s">
        <v>212</v>
      </c>
    </row>
    <row r="1461" spans="2:51" s="12" customFormat="1">
      <c r="B1461" s="152"/>
      <c r="D1461" s="150" t="s">
        <v>226</v>
      </c>
      <c r="E1461" s="153" t="s">
        <v>19</v>
      </c>
      <c r="F1461" s="154" t="s">
        <v>12493</v>
      </c>
      <c r="H1461" s="155">
        <v>1.8480000000000001</v>
      </c>
      <c r="I1461" s="156"/>
      <c r="L1461" s="152"/>
      <c r="M1461" s="157"/>
      <c r="T1461" s="158"/>
      <c r="AT1461" s="153" t="s">
        <v>226</v>
      </c>
      <c r="AU1461" s="153" t="s">
        <v>236</v>
      </c>
      <c r="AV1461" s="12" t="s">
        <v>79</v>
      </c>
      <c r="AW1461" s="12" t="s">
        <v>31</v>
      </c>
      <c r="AX1461" s="12" t="s">
        <v>69</v>
      </c>
      <c r="AY1461" s="153" t="s">
        <v>212</v>
      </c>
    </row>
    <row r="1462" spans="2:51" s="12" customFormat="1">
      <c r="B1462" s="152"/>
      <c r="D1462" s="150" t="s">
        <v>226</v>
      </c>
      <c r="E1462" s="153" t="s">
        <v>19</v>
      </c>
      <c r="F1462" s="154" t="s">
        <v>12494</v>
      </c>
      <c r="H1462" s="155">
        <v>0.57799999999999996</v>
      </c>
      <c r="I1462" s="156"/>
      <c r="L1462" s="152"/>
      <c r="M1462" s="157"/>
      <c r="T1462" s="158"/>
      <c r="AT1462" s="153" t="s">
        <v>226</v>
      </c>
      <c r="AU1462" s="153" t="s">
        <v>236</v>
      </c>
      <c r="AV1462" s="12" t="s">
        <v>79</v>
      </c>
      <c r="AW1462" s="12" t="s">
        <v>31</v>
      </c>
      <c r="AX1462" s="12" t="s">
        <v>69</v>
      </c>
      <c r="AY1462" s="153" t="s">
        <v>212</v>
      </c>
    </row>
    <row r="1463" spans="2:51" s="12" customFormat="1">
      <c r="B1463" s="152"/>
      <c r="D1463" s="150" t="s">
        <v>226</v>
      </c>
      <c r="E1463" s="153" t="s">
        <v>19</v>
      </c>
      <c r="F1463" s="154" t="s">
        <v>12495</v>
      </c>
      <c r="H1463" s="155">
        <v>1.2390000000000001</v>
      </c>
      <c r="I1463" s="156"/>
      <c r="L1463" s="152"/>
      <c r="M1463" s="157"/>
      <c r="T1463" s="158"/>
      <c r="AT1463" s="153" t="s">
        <v>226</v>
      </c>
      <c r="AU1463" s="153" t="s">
        <v>236</v>
      </c>
      <c r="AV1463" s="12" t="s">
        <v>79</v>
      </c>
      <c r="AW1463" s="12" t="s">
        <v>31</v>
      </c>
      <c r="AX1463" s="12" t="s">
        <v>69</v>
      </c>
      <c r="AY1463" s="153" t="s">
        <v>212</v>
      </c>
    </row>
    <row r="1464" spans="2:51" s="12" customFormat="1">
      <c r="B1464" s="152"/>
      <c r="D1464" s="150" t="s">
        <v>226</v>
      </c>
      <c r="E1464" s="153" t="s">
        <v>19</v>
      </c>
      <c r="F1464" s="154" t="s">
        <v>12496</v>
      </c>
      <c r="H1464" s="155">
        <v>3.2029999999999998</v>
      </c>
      <c r="I1464" s="156"/>
      <c r="L1464" s="152"/>
      <c r="M1464" s="157"/>
      <c r="T1464" s="158"/>
      <c r="AT1464" s="153" t="s">
        <v>226</v>
      </c>
      <c r="AU1464" s="153" t="s">
        <v>236</v>
      </c>
      <c r="AV1464" s="12" t="s">
        <v>79</v>
      </c>
      <c r="AW1464" s="12" t="s">
        <v>31</v>
      </c>
      <c r="AX1464" s="12" t="s">
        <v>69</v>
      </c>
      <c r="AY1464" s="153" t="s">
        <v>212</v>
      </c>
    </row>
    <row r="1465" spans="2:51" s="12" customFormat="1">
      <c r="B1465" s="152"/>
      <c r="D1465" s="150" t="s">
        <v>226</v>
      </c>
      <c r="E1465" s="153" t="s">
        <v>19</v>
      </c>
      <c r="F1465" s="154" t="s">
        <v>12497</v>
      </c>
      <c r="H1465" s="155">
        <v>1.5329999999999999</v>
      </c>
      <c r="I1465" s="156"/>
      <c r="L1465" s="152"/>
      <c r="M1465" s="157"/>
      <c r="T1465" s="158"/>
      <c r="AT1465" s="153" t="s">
        <v>226</v>
      </c>
      <c r="AU1465" s="153" t="s">
        <v>236</v>
      </c>
      <c r="AV1465" s="12" t="s">
        <v>79</v>
      </c>
      <c r="AW1465" s="12" t="s">
        <v>31</v>
      </c>
      <c r="AX1465" s="12" t="s">
        <v>69</v>
      </c>
      <c r="AY1465" s="153" t="s">
        <v>212</v>
      </c>
    </row>
    <row r="1466" spans="2:51" s="12" customFormat="1">
      <c r="B1466" s="152"/>
      <c r="D1466" s="150" t="s">
        <v>226</v>
      </c>
      <c r="E1466" s="153" t="s">
        <v>19</v>
      </c>
      <c r="F1466" s="154" t="s">
        <v>12498</v>
      </c>
      <c r="H1466" s="155">
        <v>8.2010000000000005</v>
      </c>
      <c r="I1466" s="156"/>
      <c r="L1466" s="152"/>
      <c r="M1466" s="157"/>
      <c r="T1466" s="158"/>
      <c r="AT1466" s="153" t="s">
        <v>226</v>
      </c>
      <c r="AU1466" s="153" t="s">
        <v>236</v>
      </c>
      <c r="AV1466" s="12" t="s">
        <v>79</v>
      </c>
      <c r="AW1466" s="12" t="s">
        <v>31</v>
      </c>
      <c r="AX1466" s="12" t="s">
        <v>69</v>
      </c>
      <c r="AY1466" s="153" t="s">
        <v>212</v>
      </c>
    </row>
    <row r="1467" spans="2:51" s="12" customFormat="1">
      <c r="B1467" s="152"/>
      <c r="D1467" s="150" t="s">
        <v>226</v>
      </c>
      <c r="E1467" s="153" t="s">
        <v>19</v>
      </c>
      <c r="F1467" s="154" t="s">
        <v>12499</v>
      </c>
      <c r="H1467" s="155">
        <v>0.36799999999999999</v>
      </c>
      <c r="I1467" s="156"/>
      <c r="L1467" s="152"/>
      <c r="M1467" s="157"/>
      <c r="T1467" s="158"/>
      <c r="AT1467" s="153" t="s">
        <v>226</v>
      </c>
      <c r="AU1467" s="153" t="s">
        <v>236</v>
      </c>
      <c r="AV1467" s="12" t="s">
        <v>79</v>
      </c>
      <c r="AW1467" s="12" t="s">
        <v>31</v>
      </c>
      <c r="AX1467" s="12" t="s">
        <v>69</v>
      </c>
      <c r="AY1467" s="153" t="s">
        <v>212</v>
      </c>
    </row>
    <row r="1468" spans="2:51" s="12" customFormat="1">
      <c r="B1468" s="152"/>
      <c r="D1468" s="150" t="s">
        <v>226</v>
      </c>
      <c r="E1468" s="153" t="s">
        <v>19</v>
      </c>
      <c r="F1468" s="154" t="s">
        <v>12500</v>
      </c>
      <c r="H1468" s="155">
        <v>27.751999999999999</v>
      </c>
      <c r="I1468" s="156"/>
      <c r="L1468" s="152"/>
      <c r="M1468" s="157"/>
      <c r="T1468" s="158"/>
      <c r="AT1468" s="153" t="s">
        <v>226</v>
      </c>
      <c r="AU1468" s="153" t="s">
        <v>236</v>
      </c>
      <c r="AV1468" s="12" t="s">
        <v>79</v>
      </c>
      <c r="AW1468" s="12" t="s">
        <v>31</v>
      </c>
      <c r="AX1468" s="12" t="s">
        <v>69</v>
      </c>
      <c r="AY1468" s="153" t="s">
        <v>212</v>
      </c>
    </row>
    <row r="1469" spans="2:51" s="12" customFormat="1">
      <c r="B1469" s="152"/>
      <c r="D1469" s="150" t="s">
        <v>226</v>
      </c>
      <c r="E1469" s="153" t="s">
        <v>19</v>
      </c>
      <c r="F1469" s="154" t="s">
        <v>12501</v>
      </c>
      <c r="H1469" s="155">
        <v>17.975999999999999</v>
      </c>
      <c r="I1469" s="156"/>
      <c r="L1469" s="152"/>
      <c r="M1469" s="157"/>
      <c r="T1469" s="158"/>
      <c r="AT1469" s="153" t="s">
        <v>226</v>
      </c>
      <c r="AU1469" s="153" t="s">
        <v>236</v>
      </c>
      <c r="AV1469" s="12" t="s">
        <v>79</v>
      </c>
      <c r="AW1469" s="12" t="s">
        <v>31</v>
      </c>
      <c r="AX1469" s="12" t="s">
        <v>69</v>
      </c>
      <c r="AY1469" s="153" t="s">
        <v>212</v>
      </c>
    </row>
    <row r="1470" spans="2:51" s="12" customFormat="1">
      <c r="B1470" s="152"/>
      <c r="D1470" s="150" t="s">
        <v>226</v>
      </c>
      <c r="E1470" s="153" t="s">
        <v>19</v>
      </c>
      <c r="F1470" s="154" t="s">
        <v>12502</v>
      </c>
      <c r="H1470" s="155">
        <v>3.4969999999999999</v>
      </c>
      <c r="I1470" s="156"/>
      <c r="L1470" s="152"/>
      <c r="M1470" s="157"/>
      <c r="T1470" s="158"/>
      <c r="AT1470" s="153" t="s">
        <v>226</v>
      </c>
      <c r="AU1470" s="153" t="s">
        <v>236</v>
      </c>
      <c r="AV1470" s="12" t="s">
        <v>79</v>
      </c>
      <c r="AW1470" s="12" t="s">
        <v>31</v>
      </c>
      <c r="AX1470" s="12" t="s">
        <v>69</v>
      </c>
      <c r="AY1470" s="153" t="s">
        <v>212</v>
      </c>
    </row>
    <row r="1471" spans="2:51" s="12" customFormat="1">
      <c r="B1471" s="152"/>
      <c r="D1471" s="150" t="s">
        <v>226</v>
      </c>
      <c r="E1471" s="153" t="s">
        <v>19</v>
      </c>
      <c r="F1471" s="154" t="s">
        <v>12503</v>
      </c>
      <c r="H1471" s="155">
        <v>37.590000000000003</v>
      </c>
      <c r="I1471" s="156"/>
      <c r="L1471" s="152"/>
      <c r="M1471" s="157"/>
      <c r="T1471" s="158"/>
      <c r="AT1471" s="153" t="s">
        <v>226</v>
      </c>
      <c r="AU1471" s="153" t="s">
        <v>236</v>
      </c>
      <c r="AV1471" s="12" t="s">
        <v>79</v>
      </c>
      <c r="AW1471" s="12" t="s">
        <v>31</v>
      </c>
      <c r="AX1471" s="12" t="s">
        <v>69</v>
      </c>
      <c r="AY1471" s="153" t="s">
        <v>212</v>
      </c>
    </row>
    <row r="1472" spans="2:51" s="12" customFormat="1">
      <c r="B1472" s="152"/>
      <c r="D1472" s="150" t="s">
        <v>226</v>
      </c>
      <c r="E1472" s="153" t="s">
        <v>19</v>
      </c>
      <c r="F1472" s="154" t="s">
        <v>12504</v>
      </c>
      <c r="H1472" s="155">
        <v>10.154</v>
      </c>
      <c r="I1472" s="156"/>
      <c r="L1472" s="152"/>
      <c r="M1472" s="157"/>
      <c r="T1472" s="158"/>
      <c r="AT1472" s="153" t="s">
        <v>226</v>
      </c>
      <c r="AU1472" s="153" t="s">
        <v>236</v>
      </c>
      <c r="AV1472" s="12" t="s">
        <v>79</v>
      </c>
      <c r="AW1472" s="12" t="s">
        <v>31</v>
      </c>
      <c r="AX1472" s="12" t="s">
        <v>69</v>
      </c>
      <c r="AY1472" s="153" t="s">
        <v>212</v>
      </c>
    </row>
    <row r="1473" spans="2:51" s="12" customFormat="1">
      <c r="B1473" s="152"/>
      <c r="D1473" s="150" t="s">
        <v>226</v>
      </c>
      <c r="E1473" s="153" t="s">
        <v>19</v>
      </c>
      <c r="F1473" s="154" t="s">
        <v>12505</v>
      </c>
      <c r="H1473" s="155">
        <v>0.746</v>
      </c>
      <c r="I1473" s="156"/>
      <c r="L1473" s="152"/>
      <c r="M1473" s="157"/>
      <c r="T1473" s="158"/>
      <c r="AT1473" s="153" t="s">
        <v>226</v>
      </c>
      <c r="AU1473" s="153" t="s">
        <v>236</v>
      </c>
      <c r="AV1473" s="12" t="s">
        <v>79</v>
      </c>
      <c r="AW1473" s="12" t="s">
        <v>31</v>
      </c>
      <c r="AX1473" s="12" t="s">
        <v>69</v>
      </c>
      <c r="AY1473" s="153" t="s">
        <v>212</v>
      </c>
    </row>
    <row r="1474" spans="2:51" s="14" customFormat="1">
      <c r="B1474" s="170"/>
      <c r="D1474" s="150" t="s">
        <v>226</v>
      </c>
      <c r="E1474" s="171" t="s">
        <v>19</v>
      </c>
      <c r="F1474" s="172" t="s">
        <v>11872</v>
      </c>
      <c r="H1474" s="171" t="s">
        <v>19</v>
      </c>
      <c r="I1474" s="173"/>
      <c r="L1474" s="170"/>
      <c r="M1474" s="174"/>
      <c r="T1474" s="175"/>
      <c r="AT1474" s="171" t="s">
        <v>226</v>
      </c>
      <c r="AU1474" s="171" t="s">
        <v>236</v>
      </c>
      <c r="AV1474" s="14" t="s">
        <v>77</v>
      </c>
      <c r="AW1474" s="14" t="s">
        <v>31</v>
      </c>
      <c r="AX1474" s="14" t="s">
        <v>69</v>
      </c>
      <c r="AY1474" s="171" t="s">
        <v>212</v>
      </c>
    </row>
    <row r="1475" spans="2:51" s="12" customFormat="1">
      <c r="B1475" s="152"/>
      <c r="D1475" s="150" t="s">
        <v>226</v>
      </c>
      <c r="E1475" s="153" t="s">
        <v>19</v>
      </c>
      <c r="F1475" s="154" t="s">
        <v>12506</v>
      </c>
      <c r="H1475" s="155">
        <v>2.6150000000000002</v>
      </c>
      <c r="I1475" s="156"/>
      <c r="L1475" s="152"/>
      <c r="M1475" s="157"/>
      <c r="T1475" s="158"/>
      <c r="AT1475" s="153" t="s">
        <v>226</v>
      </c>
      <c r="AU1475" s="153" t="s">
        <v>236</v>
      </c>
      <c r="AV1475" s="12" t="s">
        <v>79</v>
      </c>
      <c r="AW1475" s="12" t="s">
        <v>31</v>
      </c>
      <c r="AX1475" s="12" t="s">
        <v>69</v>
      </c>
      <c r="AY1475" s="153" t="s">
        <v>212</v>
      </c>
    </row>
    <row r="1476" spans="2:51" s="12" customFormat="1">
      <c r="B1476" s="152"/>
      <c r="D1476" s="150" t="s">
        <v>226</v>
      </c>
      <c r="E1476" s="153" t="s">
        <v>19</v>
      </c>
      <c r="F1476" s="154" t="s">
        <v>12507</v>
      </c>
      <c r="H1476" s="155">
        <v>5.5229999999999997</v>
      </c>
      <c r="I1476" s="156"/>
      <c r="L1476" s="152"/>
      <c r="M1476" s="157"/>
      <c r="T1476" s="158"/>
      <c r="AT1476" s="153" t="s">
        <v>226</v>
      </c>
      <c r="AU1476" s="153" t="s">
        <v>236</v>
      </c>
      <c r="AV1476" s="12" t="s">
        <v>79</v>
      </c>
      <c r="AW1476" s="12" t="s">
        <v>31</v>
      </c>
      <c r="AX1476" s="12" t="s">
        <v>69</v>
      </c>
      <c r="AY1476" s="153" t="s">
        <v>212</v>
      </c>
    </row>
    <row r="1477" spans="2:51" s="12" customFormat="1">
      <c r="B1477" s="152"/>
      <c r="D1477" s="150" t="s">
        <v>226</v>
      </c>
      <c r="E1477" s="153" t="s">
        <v>19</v>
      </c>
      <c r="F1477" s="154" t="s">
        <v>12508</v>
      </c>
      <c r="H1477" s="155">
        <v>1.7010000000000001</v>
      </c>
      <c r="I1477" s="156"/>
      <c r="L1477" s="152"/>
      <c r="M1477" s="157"/>
      <c r="T1477" s="158"/>
      <c r="AT1477" s="153" t="s">
        <v>226</v>
      </c>
      <c r="AU1477" s="153" t="s">
        <v>236</v>
      </c>
      <c r="AV1477" s="12" t="s">
        <v>79</v>
      </c>
      <c r="AW1477" s="12" t="s">
        <v>31</v>
      </c>
      <c r="AX1477" s="12" t="s">
        <v>69</v>
      </c>
      <c r="AY1477" s="153" t="s">
        <v>212</v>
      </c>
    </row>
    <row r="1478" spans="2:51" s="12" customFormat="1">
      <c r="B1478" s="152"/>
      <c r="D1478" s="150" t="s">
        <v>226</v>
      </c>
      <c r="E1478" s="153" t="s">
        <v>19</v>
      </c>
      <c r="F1478" s="154" t="s">
        <v>12509</v>
      </c>
      <c r="H1478" s="155">
        <v>3.1080000000000001</v>
      </c>
      <c r="I1478" s="156"/>
      <c r="L1478" s="152"/>
      <c r="M1478" s="157"/>
      <c r="T1478" s="158"/>
      <c r="AT1478" s="153" t="s">
        <v>226</v>
      </c>
      <c r="AU1478" s="153" t="s">
        <v>236</v>
      </c>
      <c r="AV1478" s="12" t="s">
        <v>79</v>
      </c>
      <c r="AW1478" s="12" t="s">
        <v>31</v>
      </c>
      <c r="AX1478" s="12" t="s">
        <v>69</v>
      </c>
      <c r="AY1478" s="153" t="s">
        <v>212</v>
      </c>
    </row>
    <row r="1479" spans="2:51" s="12" customFormat="1">
      <c r="B1479" s="152"/>
      <c r="D1479" s="150" t="s">
        <v>226</v>
      </c>
      <c r="E1479" s="153" t="s">
        <v>19</v>
      </c>
      <c r="F1479" s="154" t="s">
        <v>12510</v>
      </c>
      <c r="H1479" s="155">
        <v>0.43099999999999999</v>
      </c>
      <c r="I1479" s="156"/>
      <c r="L1479" s="152"/>
      <c r="M1479" s="157"/>
      <c r="T1479" s="158"/>
      <c r="AT1479" s="153" t="s">
        <v>226</v>
      </c>
      <c r="AU1479" s="153" t="s">
        <v>236</v>
      </c>
      <c r="AV1479" s="12" t="s">
        <v>79</v>
      </c>
      <c r="AW1479" s="12" t="s">
        <v>31</v>
      </c>
      <c r="AX1479" s="12" t="s">
        <v>69</v>
      </c>
      <c r="AY1479" s="153" t="s">
        <v>212</v>
      </c>
    </row>
    <row r="1480" spans="2:51" s="12" customFormat="1">
      <c r="B1480" s="152"/>
      <c r="D1480" s="150" t="s">
        <v>226</v>
      </c>
      <c r="E1480" s="153" t="s">
        <v>19</v>
      </c>
      <c r="F1480" s="154" t="s">
        <v>12511</v>
      </c>
      <c r="H1480" s="155">
        <v>22.417999999999999</v>
      </c>
      <c r="I1480" s="156"/>
      <c r="L1480" s="152"/>
      <c r="M1480" s="157"/>
      <c r="T1480" s="158"/>
      <c r="AT1480" s="153" t="s">
        <v>226</v>
      </c>
      <c r="AU1480" s="153" t="s">
        <v>236</v>
      </c>
      <c r="AV1480" s="12" t="s">
        <v>79</v>
      </c>
      <c r="AW1480" s="12" t="s">
        <v>31</v>
      </c>
      <c r="AX1480" s="12" t="s">
        <v>69</v>
      </c>
      <c r="AY1480" s="153" t="s">
        <v>212</v>
      </c>
    </row>
    <row r="1481" spans="2:51" s="12" customFormat="1">
      <c r="B1481" s="152"/>
      <c r="D1481" s="150" t="s">
        <v>226</v>
      </c>
      <c r="E1481" s="153" t="s">
        <v>19</v>
      </c>
      <c r="F1481" s="154" t="s">
        <v>12512</v>
      </c>
      <c r="H1481" s="155">
        <v>0.51500000000000001</v>
      </c>
      <c r="I1481" s="156"/>
      <c r="L1481" s="152"/>
      <c r="M1481" s="157"/>
      <c r="T1481" s="158"/>
      <c r="AT1481" s="153" t="s">
        <v>226</v>
      </c>
      <c r="AU1481" s="153" t="s">
        <v>236</v>
      </c>
      <c r="AV1481" s="12" t="s">
        <v>79</v>
      </c>
      <c r="AW1481" s="12" t="s">
        <v>31</v>
      </c>
      <c r="AX1481" s="12" t="s">
        <v>69</v>
      </c>
      <c r="AY1481" s="153" t="s">
        <v>212</v>
      </c>
    </row>
    <row r="1482" spans="2:51" s="12" customFormat="1">
      <c r="B1482" s="152"/>
      <c r="D1482" s="150" t="s">
        <v>226</v>
      </c>
      <c r="E1482" s="153" t="s">
        <v>19</v>
      </c>
      <c r="F1482" s="154" t="s">
        <v>12513</v>
      </c>
      <c r="H1482" s="155">
        <v>0.441</v>
      </c>
      <c r="I1482" s="156"/>
      <c r="L1482" s="152"/>
      <c r="M1482" s="157"/>
      <c r="T1482" s="158"/>
      <c r="AT1482" s="153" t="s">
        <v>226</v>
      </c>
      <c r="AU1482" s="153" t="s">
        <v>236</v>
      </c>
      <c r="AV1482" s="12" t="s">
        <v>79</v>
      </c>
      <c r="AW1482" s="12" t="s">
        <v>31</v>
      </c>
      <c r="AX1482" s="12" t="s">
        <v>69</v>
      </c>
      <c r="AY1482" s="153" t="s">
        <v>212</v>
      </c>
    </row>
    <row r="1483" spans="2:51" s="12" customFormat="1">
      <c r="B1483" s="152"/>
      <c r="D1483" s="150" t="s">
        <v>226</v>
      </c>
      <c r="E1483" s="153" t="s">
        <v>19</v>
      </c>
      <c r="F1483" s="154" t="s">
        <v>12514</v>
      </c>
      <c r="H1483" s="155">
        <v>19.876999999999999</v>
      </c>
      <c r="I1483" s="156"/>
      <c r="L1483" s="152"/>
      <c r="M1483" s="157"/>
      <c r="T1483" s="158"/>
      <c r="AT1483" s="153" t="s">
        <v>226</v>
      </c>
      <c r="AU1483" s="153" t="s">
        <v>236</v>
      </c>
      <c r="AV1483" s="12" t="s">
        <v>79</v>
      </c>
      <c r="AW1483" s="12" t="s">
        <v>31</v>
      </c>
      <c r="AX1483" s="12" t="s">
        <v>69</v>
      </c>
      <c r="AY1483" s="153" t="s">
        <v>212</v>
      </c>
    </row>
    <row r="1484" spans="2:51" s="12" customFormat="1">
      <c r="B1484" s="152"/>
      <c r="D1484" s="150" t="s">
        <v>226</v>
      </c>
      <c r="E1484" s="153" t="s">
        <v>19</v>
      </c>
      <c r="F1484" s="154" t="s">
        <v>12515</v>
      </c>
      <c r="H1484" s="155">
        <v>27.416</v>
      </c>
      <c r="I1484" s="156"/>
      <c r="L1484" s="152"/>
      <c r="M1484" s="157"/>
      <c r="T1484" s="158"/>
      <c r="AT1484" s="153" t="s">
        <v>226</v>
      </c>
      <c r="AU1484" s="153" t="s">
        <v>236</v>
      </c>
      <c r="AV1484" s="12" t="s">
        <v>79</v>
      </c>
      <c r="AW1484" s="12" t="s">
        <v>31</v>
      </c>
      <c r="AX1484" s="12" t="s">
        <v>69</v>
      </c>
      <c r="AY1484" s="153" t="s">
        <v>212</v>
      </c>
    </row>
    <row r="1485" spans="2:51" s="12" customFormat="1">
      <c r="B1485" s="152"/>
      <c r="D1485" s="150" t="s">
        <v>226</v>
      </c>
      <c r="E1485" s="153" t="s">
        <v>19</v>
      </c>
      <c r="F1485" s="154" t="s">
        <v>12516</v>
      </c>
      <c r="H1485" s="155">
        <v>20.390999999999998</v>
      </c>
      <c r="I1485" s="156"/>
      <c r="L1485" s="152"/>
      <c r="M1485" s="157"/>
      <c r="T1485" s="158"/>
      <c r="AT1485" s="153" t="s">
        <v>226</v>
      </c>
      <c r="AU1485" s="153" t="s">
        <v>236</v>
      </c>
      <c r="AV1485" s="12" t="s">
        <v>79</v>
      </c>
      <c r="AW1485" s="12" t="s">
        <v>31</v>
      </c>
      <c r="AX1485" s="12" t="s">
        <v>69</v>
      </c>
      <c r="AY1485" s="153" t="s">
        <v>212</v>
      </c>
    </row>
    <row r="1486" spans="2:51" s="12" customFormat="1">
      <c r="B1486" s="152"/>
      <c r="D1486" s="150" t="s">
        <v>226</v>
      </c>
      <c r="E1486" s="153" t="s">
        <v>19</v>
      </c>
      <c r="F1486" s="154" t="s">
        <v>12517</v>
      </c>
      <c r="H1486" s="155">
        <v>12.464</v>
      </c>
      <c r="I1486" s="156"/>
      <c r="L1486" s="152"/>
      <c r="M1486" s="157"/>
      <c r="T1486" s="158"/>
      <c r="AT1486" s="153" t="s">
        <v>226</v>
      </c>
      <c r="AU1486" s="153" t="s">
        <v>236</v>
      </c>
      <c r="AV1486" s="12" t="s">
        <v>79</v>
      </c>
      <c r="AW1486" s="12" t="s">
        <v>31</v>
      </c>
      <c r="AX1486" s="12" t="s">
        <v>69</v>
      </c>
      <c r="AY1486" s="153" t="s">
        <v>212</v>
      </c>
    </row>
    <row r="1487" spans="2:51" s="14" customFormat="1">
      <c r="B1487" s="170"/>
      <c r="D1487" s="150" t="s">
        <v>226</v>
      </c>
      <c r="E1487" s="171" t="s">
        <v>19</v>
      </c>
      <c r="F1487" s="172" t="s">
        <v>11877</v>
      </c>
      <c r="H1487" s="171" t="s">
        <v>19</v>
      </c>
      <c r="I1487" s="173"/>
      <c r="L1487" s="170"/>
      <c r="M1487" s="174"/>
      <c r="T1487" s="175"/>
      <c r="AT1487" s="171" t="s">
        <v>226</v>
      </c>
      <c r="AU1487" s="171" t="s">
        <v>236</v>
      </c>
      <c r="AV1487" s="14" t="s">
        <v>77</v>
      </c>
      <c r="AW1487" s="14" t="s">
        <v>31</v>
      </c>
      <c r="AX1487" s="14" t="s">
        <v>69</v>
      </c>
      <c r="AY1487" s="171" t="s">
        <v>212</v>
      </c>
    </row>
    <row r="1488" spans="2:51" s="12" customFormat="1">
      <c r="B1488" s="152"/>
      <c r="D1488" s="150" t="s">
        <v>226</v>
      </c>
      <c r="E1488" s="153" t="s">
        <v>19</v>
      </c>
      <c r="F1488" s="154" t="s">
        <v>12518</v>
      </c>
      <c r="H1488" s="155">
        <v>3.1190000000000002</v>
      </c>
      <c r="I1488" s="156"/>
      <c r="L1488" s="152"/>
      <c r="M1488" s="157"/>
      <c r="T1488" s="158"/>
      <c r="AT1488" s="153" t="s">
        <v>226</v>
      </c>
      <c r="AU1488" s="153" t="s">
        <v>236</v>
      </c>
      <c r="AV1488" s="12" t="s">
        <v>79</v>
      </c>
      <c r="AW1488" s="12" t="s">
        <v>31</v>
      </c>
      <c r="AX1488" s="12" t="s">
        <v>69</v>
      </c>
      <c r="AY1488" s="153" t="s">
        <v>212</v>
      </c>
    </row>
    <row r="1489" spans="2:51" s="12" customFormat="1">
      <c r="B1489" s="152"/>
      <c r="D1489" s="150" t="s">
        <v>226</v>
      </c>
      <c r="E1489" s="153" t="s">
        <v>19</v>
      </c>
      <c r="F1489" s="154" t="s">
        <v>12519</v>
      </c>
      <c r="H1489" s="155">
        <v>10.983000000000001</v>
      </c>
      <c r="I1489" s="156"/>
      <c r="L1489" s="152"/>
      <c r="M1489" s="157"/>
      <c r="T1489" s="158"/>
      <c r="AT1489" s="153" t="s">
        <v>226</v>
      </c>
      <c r="AU1489" s="153" t="s">
        <v>236</v>
      </c>
      <c r="AV1489" s="12" t="s">
        <v>79</v>
      </c>
      <c r="AW1489" s="12" t="s">
        <v>31</v>
      </c>
      <c r="AX1489" s="12" t="s">
        <v>69</v>
      </c>
      <c r="AY1489" s="153" t="s">
        <v>212</v>
      </c>
    </row>
    <row r="1490" spans="2:51" s="12" customFormat="1">
      <c r="B1490" s="152"/>
      <c r="D1490" s="150" t="s">
        <v>226</v>
      </c>
      <c r="E1490" s="153" t="s">
        <v>19</v>
      </c>
      <c r="F1490" s="154" t="s">
        <v>12520</v>
      </c>
      <c r="H1490" s="155">
        <v>2.7090000000000001</v>
      </c>
      <c r="I1490" s="156"/>
      <c r="L1490" s="152"/>
      <c r="M1490" s="157"/>
      <c r="T1490" s="158"/>
      <c r="AT1490" s="153" t="s">
        <v>226</v>
      </c>
      <c r="AU1490" s="153" t="s">
        <v>236</v>
      </c>
      <c r="AV1490" s="12" t="s">
        <v>79</v>
      </c>
      <c r="AW1490" s="12" t="s">
        <v>31</v>
      </c>
      <c r="AX1490" s="12" t="s">
        <v>69</v>
      </c>
      <c r="AY1490" s="153" t="s">
        <v>212</v>
      </c>
    </row>
    <row r="1491" spans="2:51" s="12" customFormat="1">
      <c r="B1491" s="152"/>
      <c r="D1491" s="150" t="s">
        <v>226</v>
      </c>
      <c r="E1491" s="153" t="s">
        <v>19</v>
      </c>
      <c r="F1491" s="154" t="s">
        <v>12521</v>
      </c>
      <c r="H1491" s="155">
        <v>23.236999999999998</v>
      </c>
      <c r="I1491" s="156"/>
      <c r="L1491" s="152"/>
      <c r="M1491" s="157"/>
      <c r="T1491" s="158"/>
      <c r="AT1491" s="153" t="s">
        <v>226</v>
      </c>
      <c r="AU1491" s="153" t="s">
        <v>236</v>
      </c>
      <c r="AV1491" s="12" t="s">
        <v>79</v>
      </c>
      <c r="AW1491" s="12" t="s">
        <v>31</v>
      </c>
      <c r="AX1491" s="12" t="s">
        <v>69</v>
      </c>
      <c r="AY1491" s="153" t="s">
        <v>212</v>
      </c>
    </row>
    <row r="1492" spans="2:51" s="12" customFormat="1">
      <c r="B1492" s="152"/>
      <c r="D1492" s="150" t="s">
        <v>226</v>
      </c>
      <c r="E1492" s="153" t="s">
        <v>19</v>
      </c>
      <c r="F1492" s="154" t="s">
        <v>12522</v>
      </c>
      <c r="H1492" s="155">
        <v>15.624000000000001</v>
      </c>
      <c r="I1492" s="156"/>
      <c r="L1492" s="152"/>
      <c r="M1492" s="157"/>
      <c r="T1492" s="158"/>
      <c r="AT1492" s="153" t="s">
        <v>226</v>
      </c>
      <c r="AU1492" s="153" t="s">
        <v>236</v>
      </c>
      <c r="AV1492" s="12" t="s">
        <v>79</v>
      </c>
      <c r="AW1492" s="12" t="s">
        <v>31</v>
      </c>
      <c r="AX1492" s="12" t="s">
        <v>69</v>
      </c>
      <c r="AY1492" s="153" t="s">
        <v>212</v>
      </c>
    </row>
    <row r="1493" spans="2:51" s="12" customFormat="1">
      <c r="B1493" s="152"/>
      <c r="D1493" s="150" t="s">
        <v>226</v>
      </c>
      <c r="E1493" s="153" t="s">
        <v>19</v>
      </c>
      <c r="F1493" s="154" t="s">
        <v>12523</v>
      </c>
      <c r="H1493" s="155">
        <v>0.58799999999999997</v>
      </c>
      <c r="I1493" s="156"/>
      <c r="L1493" s="152"/>
      <c r="M1493" s="157"/>
      <c r="T1493" s="158"/>
      <c r="AT1493" s="153" t="s">
        <v>226</v>
      </c>
      <c r="AU1493" s="153" t="s">
        <v>236</v>
      </c>
      <c r="AV1493" s="12" t="s">
        <v>79</v>
      </c>
      <c r="AW1493" s="12" t="s">
        <v>31</v>
      </c>
      <c r="AX1493" s="12" t="s">
        <v>69</v>
      </c>
      <c r="AY1493" s="153" t="s">
        <v>212</v>
      </c>
    </row>
    <row r="1494" spans="2:51" s="12" customFormat="1">
      <c r="B1494" s="152"/>
      <c r="D1494" s="150" t="s">
        <v>226</v>
      </c>
      <c r="E1494" s="153" t="s">
        <v>19</v>
      </c>
      <c r="F1494" s="154" t="s">
        <v>12524</v>
      </c>
      <c r="H1494" s="155">
        <v>20.454000000000001</v>
      </c>
      <c r="I1494" s="156"/>
      <c r="L1494" s="152"/>
      <c r="M1494" s="157"/>
      <c r="T1494" s="158"/>
      <c r="AT1494" s="153" t="s">
        <v>226</v>
      </c>
      <c r="AU1494" s="153" t="s">
        <v>236</v>
      </c>
      <c r="AV1494" s="12" t="s">
        <v>79</v>
      </c>
      <c r="AW1494" s="12" t="s">
        <v>31</v>
      </c>
      <c r="AX1494" s="12" t="s">
        <v>69</v>
      </c>
      <c r="AY1494" s="153" t="s">
        <v>212</v>
      </c>
    </row>
    <row r="1495" spans="2:51" s="12" customFormat="1">
      <c r="B1495" s="152"/>
      <c r="D1495" s="150" t="s">
        <v>226</v>
      </c>
      <c r="E1495" s="153" t="s">
        <v>19</v>
      </c>
      <c r="F1495" s="154" t="s">
        <v>12525</v>
      </c>
      <c r="H1495" s="155">
        <v>28.56</v>
      </c>
      <c r="I1495" s="156"/>
      <c r="L1495" s="152"/>
      <c r="M1495" s="157"/>
      <c r="T1495" s="158"/>
      <c r="AT1495" s="153" t="s">
        <v>226</v>
      </c>
      <c r="AU1495" s="153" t="s">
        <v>236</v>
      </c>
      <c r="AV1495" s="12" t="s">
        <v>79</v>
      </c>
      <c r="AW1495" s="12" t="s">
        <v>31</v>
      </c>
      <c r="AX1495" s="12" t="s">
        <v>69</v>
      </c>
      <c r="AY1495" s="153" t="s">
        <v>212</v>
      </c>
    </row>
    <row r="1496" spans="2:51" s="12" customFormat="1">
      <c r="B1496" s="152"/>
      <c r="D1496" s="150" t="s">
        <v>226</v>
      </c>
      <c r="E1496" s="153" t="s">
        <v>19</v>
      </c>
      <c r="F1496" s="154" t="s">
        <v>12526</v>
      </c>
      <c r="H1496" s="155">
        <v>18.564</v>
      </c>
      <c r="I1496" s="156"/>
      <c r="L1496" s="152"/>
      <c r="M1496" s="157"/>
      <c r="T1496" s="158"/>
      <c r="AT1496" s="153" t="s">
        <v>226</v>
      </c>
      <c r="AU1496" s="153" t="s">
        <v>236</v>
      </c>
      <c r="AV1496" s="12" t="s">
        <v>79</v>
      </c>
      <c r="AW1496" s="12" t="s">
        <v>31</v>
      </c>
      <c r="AX1496" s="12" t="s">
        <v>69</v>
      </c>
      <c r="AY1496" s="153" t="s">
        <v>212</v>
      </c>
    </row>
    <row r="1497" spans="2:51" s="12" customFormat="1">
      <c r="B1497" s="152"/>
      <c r="D1497" s="150" t="s">
        <v>226</v>
      </c>
      <c r="E1497" s="153" t="s">
        <v>19</v>
      </c>
      <c r="F1497" s="154" t="s">
        <v>12527</v>
      </c>
      <c r="H1497" s="155">
        <v>10.888999999999999</v>
      </c>
      <c r="I1497" s="156"/>
      <c r="L1497" s="152"/>
      <c r="M1497" s="157"/>
      <c r="T1497" s="158"/>
      <c r="AT1497" s="153" t="s">
        <v>226</v>
      </c>
      <c r="AU1497" s="153" t="s">
        <v>236</v>
      </c>
      <c r="AV1497" s="12" t="s">
        <v>79</v>
      </c>
      <c r="AW1497" s="12" t="s">
        <v>31</v>
      </c>
      <c r="AX1497" s="12" t="s">
        <v>69</v>
      </c>
      <c r="AY1497" s="153" t="s">
        <v>212</v>
      </c>
    </row>
    <row r="1498" spans="2:51" s="12" customFormat="1">
      <c r="B1498" s="152"/>
      <c r="D1498" s="150" t="s">
        <v>226</v>
      </c>
      <c r="E1498" s="153" t="s">
        <v>19</v>
      </c>
      <c r="F1498" s="154" t="s">
        <v>12528</v>
      </c>
      <c r="H1498" s="155">
        <v>4.5570000000000004</v>
      </c>
      <c r="I1498" s="156"/>
      <c r="L1498" s="152"/>
      <c r="M1498" s="157"/>
      <c r="T1498" s="158"/>
      <c r="AT1498" s="153" t="s">
        <v>226</v>
      </c>
      <c r="AU1498" s="153" t="s">
        <v>236</v>
      </c>
      <c r="AV1498" s="12" t="s">
        <v>79</v>
      </c>
      <c r="AW1498" s="12" t="s">
        <v>31</v>
      </c>
      <c r="AX1498" s="12" t="s">
        <v>69</v>
      </c>
      <c r="AY1498" s="153" t="s">
        <v>212</v>
      </c>
    </row>
    <row r="1499" spans="2:51" s="14" customFormat="1">
      <c r="B1499" s="170"/>
      <c r="D1499" s="150" t="s">
        <v>226</v>
      </c>
      <c r="E1499" s="171" t="s">
        <v>19</v>
      </c>
      <c r="F1499" s="172" t="s">
        <v>11883</v>
      </c>
      <c r="H1499" s="171" t="s">
        <v>19</v>
      </c>
      <c r="I1499" s="173"/>
      <c r="L1499" s="170"/>
      <c r="M1499" s="174"/>
      <c r="T1499" s="175"/>
      <c r="AT1499" s="171" t="s">
        <v>226</v>
      </c>
      <c r="AU1499" s="171" t="s">
        <v>236</v>
      </c>
      <c r="AV1499" s="14" t="s">
        <v>77</v>
      </c>
      <c r="AW1499" s="14" t="s">
        <v>31</v>
      </c>
      <c r="AX1499" s="14" t="s">
        <v>69</v>
      </c>
      <c r="AY1499" s="171" t="s">
        <v>212</v>
      </c>
    </row>
    <row r="1500" spans="2:51" s="12" customFormat="1">
      <c r="B1500" s="152"/>
      <c r="D1500" s="150" t="s">
        <v>226</v>
      </c>
      <c r="E1500" s="153" t="s">
        <v>19</v>
      </c>
      <c r="F1500" s="154" t="s">
        <v>12529</v>
      </c>
      <c r="H1500" s="155">
        <v>0.92400000000000004</v>
      </c>
      <c r="I1500" s="156"/>
      <c r="L1500" s="152"/>
      <c r="M1500" s="157"/>
      <c r="T1500" s="158"/>
      <c r="AT1500" s="153" t="s">
        <v>226</v>
      </c>
      <c r="AU1500" s="153" t="s">
        <v>236</v>
      </c>
      <c r="AV1500" s="12" t="s">
        <v>79</v>
      </c>
      <c r="AW1500" s="12" t="s">
        <v>31</v>
      </c>
      <c r="AX1500" s="12" t="s">
        <v>69</v>
      </c>
      <c r="AY1500" s="153" t="s">
        <v>212</v>
      </c>
    </row>
    <row r="1501" spans="2:51" s="12" customFormat="1">
      <c r="B1501" s="152"/>
      <c r="D1501" s="150" t="s">
        <v>226</v>
      </c>
      <c r="E1501" s="153" t="s">
        <v>19</v>
      </c>
      <c r="F1501" s="154" t="s">
        <v>12530</v>
      </c>
      <c r="H1501" s="155">
        <v>7.2450000000000001</v>
      </c>
      <c r="I1501" s="156"/>
      <c r="L1501" s="152"/>
      <c r="M1501" s="157"/>
      <c r="T1501" s="158"/>
      <c r="AT1501" s="153" t="s">
        <v>226</v>
      </c>
      <c r="AU1501" s="153" t="s">
        <v>236</v>
      </c>
      <c r="AV1501" s="12" t="s">
        <v>79</v>
      </c>
      <c r="AW1501" s="12" t="s">
        <v>31</v>
      </c>
      <c r="AX1501" s="12" t="s">
        <v>69</v>
      </c>
      <c r="AY1501" s="153" t="s">
        <v>212</v>
      </c>
    </row>
    <row r="1502" spans="2:51" s="12" customFormat="1">
      <c r="B1502" s="152"/>
      <c r="D1502" s="150" t="s">
        <v>226</v>
      </c>
      <c r="E1502" s="153" t="s">
        <v>19</v>
      </c>
      <c r="F1502" s="154" t="s">
        <v>12531</v>
      </c>
      <c r="H1502" s="155">
        <v>7.1929999999999996</v>
      </c>
      <c r="I1502" s="156"/>
      <c r="L1502" s="152"/>
      <c r="M1502" s="157"/>
      <c r="T1502" s="158"/>
      <c r="AT1502" s="153" t="s">
        <v>226</v>
      </c>
      <c r="AU1502" s="153" t="s">
        <v>236</v>
      </c>
      <c r="AV1502" s="12" t="s">
        <v>79</v>
      </c>
      <c r="AW1502" s="12" t="s">
        <v>31</v>
      </c>
      <c r="AX1502" s="12" t="s">
        <v>69</v>
      </c>
      <c r="AY1502" s="153" t="s">
        <v>212</v>
      </c>
    </row>
    <row r="1503" spans="2:51" s="12" customFormat="1">
      <c r="B1503" s="152"/>
      <c r="D1503" s="150" t="s">
        <v>226</v>
      </c>
      <c r="E1503" s="153" t="s">
        <v>19</v>
      </c>
      <c r="F1503" s="154" t="s">
        <v>12532</v>
      </c>
      <c r="H1503" s="155">
        <v>2.573</v>
      </c>
      <c r="I1503" s="156"/>
      <c r="L1503" s="152"/>
      <c r="M1503" s="157"/>
      <c r="T1503" s="158"/>
      <c r="AT1503" s="153" t="s">
        <v>226</v>
      </c>
      <c r="AU1503" s="153" t="s">
        <v>236</v>
      </c>
      <c r="AV1503" s="12" t="s">
        <v>79</v>
      </c>
      <c r="AW1503" s="12" t="s">
        <v>31</v>
      </c>
      <c r="AX1503" s="12" t="s">
        <v>69</v>
      </c>
      <c r="AY1503" s="153" t="s">
        <v>212</v>
      </c>
    </row>
    <row r="1504" spans="2:51" s="12" customFormat="1">
      <c r="B1504" s="152"/>
      <c r="D1504" s="150" t="s">
        <v>226</v>
      </c>
      <c r="E1504" s="153" t="s">
        <v>19</v>
      </c>
      <c r="F1504" s="154" t="s">
        <v>12533</v>
      </c>
      <c r="H1504" s="155">
        <v>22.943000000000001</v>
      </c>
      <c r="I1504" s="156"/>
      <c r="L1504" s="152"/>
      <c r="M1504" s="157"/>
      <c r="T1504" s="158"/>
      <c r="AT1504" s="153" t="s">
        <v>226</v>
      </c>
      <c r="AU1504" s="153" t="s">
        <v>236</v>
      </c>
      <c r="AV1504" s="12" t="s">
        <v>79</v>
      </c>
      <c r="AW1504" s="12" t="s">
        <v>31</v>
      </c>
      <c r="AX1504" s="12" t="s">
        <v>69</v>
      </c>
      <c r="AY1504" s="153" t="s">
        <v>212</v>
      </c>
    </row>
    <row r="1505" spans="2:51" s="12" customFormat="1">
      <c r="B1505" s="152"/>
      <c r="D1505" s="150" t="s">
        <v>226</v>
      </c>
      <c r="E1505" s="153" t="s">
        <v>19</v>
      </c>
      <c r="F1505" s="154" t="s">
        <v>12534</v>
      </c>
      <c r="H1505" s="155">
        <v>3.57</v>
      </c>
      <c r="I1505" s="156"/>
      <c r="L1505" s="152"/>
      <c r="M1505" s="157"/>
      <c r="T1505" s="158"/>
      <c r="AT1505" s="153" t="s">
        <v>226</v>
      </c>
      <c r="AU1505" s="153" t="s">
        <v>236</v>
      </c>
      <c r="AV1505" s="12" t="s">
        <v>79</v>
      </c>
      <c r="AW1505" s="12" t="s">
        <v>31</v>
      </c>
      <c r="AX1505" s="12" t="s">
        <v>69</v>
      </c>
      <c r="AY1505" s="153" t="s">
        <v>212</v>
      </c>
    </row>
    <row r="1506" spans="2:51" s="12" customFormat="1">
      <c r="B1506" s="152"/>
      <c r="D1506" s="150" t="s">
        <v>226</v>
      </c>
      <c r="E1506" s="153" t="s">
        <v>19</v>
      </c>
      <c r="F1506" s="154" t="s">
        <v>12535</v>
      </c>
      <c r="H1506" s="155">
        <v>28.286999999999999</v>
      </c>
      <c r="I1506" s="156"/>
      <c r="L1506" s="152"/>
      <c r="M1506" s="157"/>
      <c r="T1506" s="158"/>
      <c r="AT1506" s="153" t="s">
        <v>226</v>
      </c>
      <c r="AU1506" s="153" t="s">
        <v>236</v>
      </c>
      <c r="AV1506" s="12" t="s">
        <v>79</v>
      </c>
      <c r="AW1506" s="12" t="s">
        <v>31</v>
      </c>
      <c r="AX1506" s="12" t="s">
        <v>69</v>
      </c>
      <c r="AY1506" s="153" t="s">
        <v>212</v>
      </c>
    </row>
    <row r="1507" spans="2:51" s="12" customFormat="1">
      <c r="B1507" s="152"/>
      <c r="D1507" s="150" t="s">
        <v>226</v>
      </c>
      <c r="E1507" s="153" t="s">
        <v>19</v>
      </c>
      <c r="F1507" s="154" t="s">
        <v>12536</v>
      </c>
      <c r="H1507" s="155">
        <v>37.884</v>
      </c>
      <c r="I1507" s="156"/>
      <c r="L1507" s="152"/>
      <c r="M1507" s="157"/>
      <c r="T1507" s="158"/>
      <c r="AT1507" s="153" t="s">
        <v>226</v>
      </c>
      <c r="AU1507" s="153" t="s">
        <v>236</v>
      </c>
      <c r="AV1507" s="12" t="s">
        <v>79</v>
      </c>
      <c r="AW1507" s="12" t="s">
        <v>31</v>
      </c>
      <c r="AX1507" s="12" t="s">
        <v>69</v>
      </c>
      <c r="AY1507" s="153" t="s">
        <v>212</v>
      </c>
    </row>
    <row r="1508" spans="2:51" s="12" customFormat="1">
      <c r="B1508" s="152"/>
      <c r="D1508" s="150" t="s">
        <v>226</v>
      </c>
      <c r="E1508" s="153" t="s">
        <v>19</v>
      </c>
      <c r="F1508" s="154" t="s">
        <v>12537</v>
      </c>
      <c r="H1508" s="155">
        <v>3.8540000000000001</v>
      </c>
      <c r="I1508" s="156"/>
      <c r="L1508" s="152"/>
      <c r="M1508" s="157"/>
      <c r="T1508" s="158"/>
      <c r="AT1508" s="153" t="s">
        <v>226</v>
      </c>
      <c r="AU1508" s="153" t="s">
        <v>236</v>
      </c>
      <c r="AV1508" s="12" t="s">
        <v>79</v>
      </c>
      <c r="AW1508" s="12" t="s">
        <v>31</v>
      </c>
      <c r="AX1508" s="12" t="s">
        <v>69</v>
      </c>
      <c r="AY1508" s="153" t="s">
        <v>212</v>
      </c>
    </row>
    <row r="1509" spans="2:51" s="12" customFormat="1">
      <c r="B1509" s="152"/>
      <c r="D1509" s="150" t="s">
        <v>226</v>
      </c>
      <c r="E1509" s="153" t="s">
        <v>19</v>
      </c>
      <c r="F1509" s="154" t="s">
        <v>12538</v>
      </c>
      <c r="H1509" s="155">
        <v>4.62</v>
      </c>
      <c r="I1509" s="156"/>
      <c r="L1509" s="152"/>
      <c r="M1509" s="157"/>
      <c r="T1509" s="158"/>
      <c r="AT1509" s="153" t="s">
        <v>226</v>
      </c>
      <c r="AU1509" s="153" t="s">
        <v>236</v>
      </c>
      <c r="AV1509" s="12" t="s">
        <v>79</v>
      </c>
      <c r="AW1509" s="12" t="s">
        <v>31</v>
      </c>
      <c r="AX1509" s="12" t="s">
        <v>69</v>
      </c>
      <c r="AY1509" s="153" t="s">
        <v>212</v>
      </c>
    </row>
    <row r="1510" spans="2:51" s="12" customFormat="1">
      <c r="B1510" s="152"/>
      <c r="D1510" s="150" t="s">
        <v>226</v>
      </c>
      <c r="E1510" s="153" t="s">
        <v>19</v>
      </c>
      <c r="F1510" s="154" t="s">
        <v>12539</v>
      </c>
      <c r="H1510" s="155">
        <v>1.355</v>
      </c>
      <c r="I1510" s="156"/>
      <c r="L1510" s="152"/>
      <c r="M1510" s="157"/>
      <c r="T1510" s="158"/>
      <c r="AT1510" s="153" t="s">
        <v>226</v>
      </c>
      <c r="AU1510" s="153" t="s">
        <v>236</v>
      </c>
      <c r="AV1510" s="12" t="s">
        <v>79</v>
      </c>
      <c r="AW1510" s="12" t="s">
        <v>31</v>
      </c>
      <c r="AX1510" s="12" t="s">
        <v>69</v>
      </c>
      <c r="AY1510" s="153" t="s">
        <v>212</v>
      </c>
    </row>
    <row r="1511" spans="2:51" s="12" customFormat="1">
      <c r="B1511" s="152"/>
      <c r="D1511" s="150" t="s">
        <v>226</v>
      </c>
      <c r="E1511" s="153" t="s">
        <v>19</v>
      </c>
      <c r="F1511" s="154" t="s">
        <v>12540</v>
      </c>
      <c r="H1511" s="155">
        <v>3.7589999999999999</v>
      </c>
      <c r="I1511" s="156"/>
      <c r="L1511" s="152"/>
      <c r="M1511" s="157"/>
      <c r="T1511" s="158"/>
      <c r="AT1511" s="153" t="s">
        <v>226</v>
      </c>
      <c r="AU1511" s="153" t="s">
        <v>236</v>
      </c>
      <c r="AV1511" s="12" t="s">
        <v>79</v>
      </c>
      <c r="AW1511" s="12" t="s">
        <v>31</v>
      </c>
      <c r="AX1511" s="12" t="s">
        <v>69</v>
      </c>
      <c r="AY1511" s="153" t="s">
        <v>212</v>
      </c>
    </row>
    <row r="1512" spans="2:51" s="14" customFormat="1">
      <c r="B1512" s="170"/>
      <c r="D1512" s="150" t="s">
        <v>226</v>
      </c>
      <c r="E1512" s="171" t="s">
        <v>19</v>
      </c>
      <c r="F1512" s="172" t="s">
        <v>11886</v>
      </c>
      <c r="H1512" s="171" t="s">
        <v>19</v>
      </c>
      <c r="I1512" s="173"/>
      <c r="L1512" s="170"/>
      <c r="M1512" s="174"/>
      <c r="T1512" s="175"/>
      <c r="AT1512" s="171" t="s">
        <v>226</v>
      </c>
      <c r="AU1512" s="171" t="s">
        <v>236</v>
      </c>
      <c r="AV1512" s="14" t="s">
        <v>77</v>
      </c>
      <c r="AW1512" s="14" t="s">
        <v>31</v>
      </c>
      <c r="AX1512" s="14" t="s">
        <v>69</v>
      </c>
      <c r="AY1512" s="171" t="s">
        <v>212</v>
      </c>
    </row>
    <row r="1513" spans="2:51" s="12" customFormat="1">
      <c r="B1513" s="152"/>
      <c r="D1513" s="150" t="s">
        <v>226</v>
      </c>
      <c r="E1513" s="153" t="s">
        <v>19</v>
      </c>
      <c r="F1513" s="154" t="s">
        <v>12541</v>
      </c>
      <c r="H1513" s="155">
        <v>1.722</v>
      </c>
      <c r="I1513" s="156"/>
      <c r="L1513" s="152"/>
      <c r="M1513" s="157"/>
      <c r="T1513" s="158"/>
      <c r="AT1513" s="153" t="s">
        <v>226</v>
      </c>
      <c r="AU1513" s="153" t="s">
        <v>236</v>
      </c>
      <c r="AV1513" s="12" t="s">
        <v>79</v>
      </c>
      <c r="AW1513" s="12" t="s">
        <v>31</v>
      </c>
      <c r="AX1513" s="12" t="s">
        <v>69</v>
      </c>
      <c r="AY1513" s="153" t="s">
        <v>212</v>
      </c>
    </row>
    <row r="1514" spans="2:51" s="12" customFormat="1">
      <c r="B1514" s="152"/>
      <c r="D1514" s="150" t="s">
        <v>226</v>
      </c>
      <c r="E1514" s="153" t="s">
        <v>19</v>
      </c>
      <c r="F1514" s="154" t="s">
        <v>12542</v>
      </c>
      <c r="H1514" s="155">
        <v>24.948</v>
      </c>
      <c r="I1514" s="156"/>
      <c r="L1514" s="152"/>
      <c r="M1514" s="157"/>
      <c r="T1514" s="158"/>
      <c r="AT1514" s="153" t="s">
        <v>226</v>
      </c>
      <c r="AU1514" s="153" t="s">
        <v>236</v>
      </c>
      <c r="AV1514" s="12" t="s">
        <v>79</v>
      </c>
      <c r="AW1514" s="12" t="s">
        <v>31</v>
      </c>
      <c r="AX1514" s="12" t="s">
        <v>69</v>
      </c>
      <c r="AY1514" s="153" t="s">
        <v>212</v>
      </c>
    </row>
    <row r="1515" spans="2:51" s="12" customFormat="1">
      <c r="B1515" s="152"/>
      <c r="D1515" s="150" t="s">
        <v>226</v>
      </c>
      <c r="E1515" s="153" t="s">
        <v>19</v>
      </c>
      <c r="F1515" s="154" t="s">
        <v>12543</v>
      </c>
      <c r="H1515" s="155">
        <v>2.2679999999999998</v>
      </c>
      <c r="I1515" s="156"/>
      <c r="L1515" s="152"/>
      <c r="M1515" s="157"/>
      <c r="T1515" s="158"/>
      <c r="AT1515" s="153" t="s">
        <v>226</v>
      </c>
      <c r="AU1515" s="153" t="s">
        <v>236</v>
      </c>
      <c r="AV1515" s="12" t="s">
        <v>79</v>
      </c>
      <c r="AW1515" s="12" t="s">
        <v>31</v>
      </c>
      <c r="AX1515" s="12" t="s">
        <v>69</v>
      </c>
      <c r="AY1515" s="153" t="s">
        <v>212</v>
      </c>
    </row>
    <row r="1516" spans="2:51" s="12" customFormat="1">
      <c r="B1516" s="152"/>
      <c r="D1516" s="150" t="s">
        <v>226</v>
      </c>
      <c r="E1516" s="153" t="s">
        <v>19</v>
      </c>
      <c r="F1516" s="154" t="s">
        <v>12544</v>
      </c>
      <c r="H1516" s="155">
        <v>40.058</v>
      </c>
      <c r="I1516" s="156"/>
      <c r="L1516" s="152"/>
      <c r="M1516" s="157"/>
      <c r="T1516" s="158"/>
      <c r="AT1516" s="153" t="s">
        <v>226</v>
      </c>
      <c r="AU1516" s="153" t="s">
        <v>236</v>
      </c>
      <c r="AV1516" s="12" t="s">
        <v>79</v>
      </c>
      <c r="AW1516" s="12" t="s">
        <v>31</v>
      </c>
      <c r="AX1516" s="12" t="s">
        <v>69</v>
      </c>
      <c r="AY1516" s="153" t="s">
        <v>212</v>
      </c>
    </row>
    <row r="1517" spans="2:51" s="12" customFormat="1">
      <c r="B1517" s="152"/>
      <c r="D1517" s="150" t="s">
        <v>226</v>
      </c>
      <c r="E1517" s="153" t="s">
        <v>19</v>
      </c>
      <c r="F1517" s="154" t="s">
        <v>12545</v>
      </c>
      <c r="H1517" s="155">
        <v>39.438000000000002</v>
      </c>
      <c r="I1517" s="156"/>
      <c r="L1517" s="152"/>
      <c r="M1517" s="157"/>
      <c r="T1517" s="158"/>
      <c r="AT1517" s="153" t="s">
        <v>226</v>
      </c>
      <c r="AU1517" s="153" t="s">
        <v>236</v>
      </c>
      <c r="AV1517" s="12" t="s">
        <v>79</v>
      </c>
      <c r="AW1517" s="12" t="s">
        <v>31</v>
      </c>
      <c r="AX1517" s="12" t="s">
        <v>69</v>
      </c>
      <c r="AY1517" s="153" t="s">
        <v>212</v>
      </c>
    </row>
    <row r="1518" spans="2:51" s="12" customFormat="1">
      <c r="B1518" s="152"/>
      <c r="D1518" s="150" t="s">
        <v>226</v>
      </c>
      <c r="E1518" s="153" t="s">
        <v>19</v>
      </c>
      <c r="F1518" s="154" t="s">
        <v>12546</v>
      </c>
      <c r="H1518" s="155">
        <v>10.343</v>
      </c>
      <c r="I1518" s="156"/>
      <c r="L1518" s="152"/>
      <c r="M1518" s="157"/>
      <c r="T1518" s="158"/>
      <c r="AT1518" s="153" t="s">
        <v>226</v>
      </c>
      <c r="AU1518" s="153" t="s">
        <v>236</v>
      </c>
      <c r="AV1518" s="12" t="s">
        <v>79</v>
      </c>
      <c r="AW1518" s="12" t="s">
        <v>31</v>
      </c>
      <c r="AX1518" s="12" t="s">
        <v>69</v>
      </c>
      <c r="AY1518" s="153" t="s">
        <v>212</v>
      </c>
    </row>
    <row r="1519" spans="2:51" s="12" customFormat="1">
      <c r="B1519" s="152"/>
      <c r="D1519" s="150" t="s">
        <v>226</v>
      </c>
      <c r="E1519" s="153" t="s">
        <v>19</v>
      </c>
      <c r="F1519" s="154" t="s">
        <v>12547</v>
      </c>
      <c r="H1519" s="155">
        <v>5.1449999999999996</v>
      </c>
      <c r="I1519" s="156"/>
      <c r="L1519" s="152"/>
      <c r="M1519" s="157"/>
      <c r="T1519" s="158"/>
      <c r="AT1519" s="153" t="s">
        <v>226</v>
      </c>
      <c r="AU1519" s="153" t="s">
        <v>236</v>
      </c>
      <c r="AV1519" s="12" t="s">
        <v>79</v>
      </c>
      <c r="AW1519" s="12" t="s">
        <v>31</v>
      </c>
      <c r="AX1519" s="12" t="s">
        <v>69</v>
      </c>
      <c r="AY1519" s="153" t="s">
        <v>212</v>
      </c>
    </row>
    <row r="1520" spans="2:51" s="12" customFormat="1">
      <c r="B1520" s="152"/>
      <c r="D1520" s="150" t="s">
        <v>226</v>
      </c>
      <c r="E1520" s="153" t="s">
        <v>19</v>
      </c>
      <c r="F1520" s="154" t="s">
        <v>12548</v>
      </c>
      <c r="H1520" s="155">
        <v>9.702</v>
      </c>
      <c r="I1520" s="156"/>
      <c r="L1520" s="152"/>
      <c r="M1520" s="157"/>
      <c r="T1520" s="158"/>
      <c r="AT1520" s="153" t="s">
        <v>226</v>
      </c>
      <c r="AU1520" s="153" t="s">
        <v>236</v>
      </c>
      <c r="AV1520" s="12" t="s">
        <v>79</v>
      </c>
      <c r="AW1520" s="12" t="s">
        <v>31</v>
      </c>
      <c r="AX1520" s="12" t="s">
        <v>69</v>
      </c>
      <c r="AY1520" s="153" t="s">
        <v>212</v>
      </c>
    </row>
    <row r="1521" spans="2:51" s="12" customFormat="1">
      <c r="B1521" s="152"/>
      <c r="D1521" s="150" t="s">
        <v>226</v>
      </c>
      <c r="E1521" s="153" t="s">
        <v>19</v>
      </c>
      <c r="F1521" s="154" t="s">
        <v>12549</v>
      </c>
      <c r="H1521" s="155">
        <v>4.851</v>
      </c>
      <c r="I1521" s="156"/>
      <c r="L1521" s="152"/>
      <c r="M1521" s="157"/>
      <c r="T1521" s="158"/>
      <c r="AT1521" s="153" t="s">
        <v>226</v>
      </c>
      <c r="AU1521" s="153" t="s">
        <v>236</v>
      </c>
      <c r="AV1521" s="12" t="s">
        <v>79</v>
      </c>
      <c r="AW1521" s="12" t="s">
        <v>31</v>
      </c>
      <c r="AX1521" s="12" t="s">
        <v>69</v>
      </c>
      <c r="AY1521" s="153" t="s">
        <v>212</v>
      </c>
    </row>
    <row r="1522" spans="2:51" s="12" customFormat="1">
      <c r="B1522" s="152"/>
      <c r="D1522" s="150" t="s">
        <v>226</v>
      </c>
      <c r="E1522" s="153" t="s">
        <v>19</v>
      </c>
      <c r="F1522" s="154" t="s">
        <v>12550</v>
      </c>
      <c r="H1522" s="155">
        <v>0.58799999999999997</v>
      </c>
      <c r="I1522" s="156"/>
      <c r="L1522" s="152"/>
      <c r="M1522" s="157"/>
      <c r="T1522" s="158"/>
      <c r="AT1522" s="153" t="s">
        <v>226</v>
      </c>
      <c r="AU1522" s="153" t="s">
        <v>236</v>
      </c>
      <c r="AV1522" s="12" t="s">
        <v>79</v>
      </c>
      <c r="AW1522" s="12" t="s">
        <v>31</v>
      </c>
      <c r="AX1522" s="12" t="s">
        <v>69</v>
      </c>
      <c r="AY1522" s="153" t="s">
        <v>212</v>
      </c>
    </row>
    <row r="1523" spans="2:51" s="14" customFormat="1">
      <c r="B1523" s="170"/>
      <c r="D1523" s="150" t="s">
        <v>226</v>
      </c>
      <c r="E1523" s="171" t="s">
        <v>19</v>
      </c>
      <c r="F1523" s="172" t="s">
        <v>11889</v>
      </c>
      <c r="H1523" s="171" t="s">
        <v>19</v>
      </c>
      <c r="I1523" s="173"/>
      <c r="L1523" s="170"/>
      <c r="M1523" s="174"/>
      <c r="T1523" s="175"/>
      <c r="AT1523" s="171" t="s">
        <v>226</v>
      </c>
      <c r="AU1523" s="171" t="s">
        <v>236</v>
      </c>
      <c r="AV1523" s="14" t="s">
        <v>77</v>
      </c>
      <c r="AW1523" s="14" t="s">
        <v>31</v>
      </c>
      <c r="AX1523" s="14" t="s">
        <v>69</v>
      </c>
      <c r="AY1523" s="171" t="s">
        <v>212</v>
      </c>
    </row>
    <row r="1524" spans="2:51" s="12" customFormat="1">
      <c r="B1524" s="152"/>
      <c r="D1524" s="150" t="s">
        <v>226</v>
      </c>
      <c r="E1524" s="153" t="s">
        <v>19</v>
      </c>
      <c r="F1524" s="154" t="s">
        <v>12551</v>
      </c>
      <c r="H1524" s="155">
        <v>2.94</v>
      </c>
      <c r="I1524" s="156"/>
      <c r="L1524" s="152"/>
      <c r="M1524" s="157"/>
      <c r="T1524" s="158"/>
      <c r="AT1524" s="153" t="s">
        <v>226</v>
      </c>
      <c r="AU1524" s="153" t="s">
        <v>236</v>
      </c>
      <c r="AV1524" s="12" t="s">
        <v>79</v>
      </c>
      <c r="AW1524" s="12" t="s">
        <v>31</v>
      </c>
      <c r="AX1524" s="12" t="s">
        <v>69</v>
      </c>
      <c r="AY1524" s="153" t="s">
        <v>212</v>
      </c>
    </row>
    <row r="1525" spans="2:51" s="12" customFormat="1">
      <c r="B1525" s="152"/>
      <c r="D1525" s="150" t="s">
        <v>226</v>
      </c>
      <c r="E1525" s="153" t="s">
        <v>19</v>
      </c>
      <c r="F1525" s="154" t="s">
        <v>12552</v>
      </c>
      <c r="H1525" s="155">
        <v>4.9249999999999998</v>
      </c>
      <c r="I1525" s="156"/>
      <c r="L1525" s="152"/>
      <c r="M1525" s="157"/>
      <c r="T1525" s="158"/>
      <c r="AT1525" s="153" t="s">
        <v>226</v>
      </c>
      <c r="AU1525" s="153" t="s">
        <v>236</v>
      </c>
      <c r="AV1525" s="12" t="s">
        <v>79</v>
      </c>
      <c r="AW1525" s="12" t="s">
        <v>31</v>
      </c>
      <c r="AX1525" s="12" t="s">
        <v>69</v>
      </c>
      <c r="AY1525" s="153" t="s">
        <v>212</v>
      </c>
    </row>
    <row r="1526" spans="2:51" s="12" customFormat="1">
      <c r="B1526" s="152"/>
      <c r="D1526" s="150" t="s">
        <v>226</v>
      </c>
      <c r="E1526" s="153" t="s">
        <v>19</v>
      </c>
      <c r="F1526" s="154" t="s">
        <v>12553</v>
      </c>
      <c r="H1526" s="155">
        <v>2.4990000000000001</v>
      </c>
      <c r="I1526" s="156"/>
      <c r="L1526" s="152"/>
      <c r="M1526" s="157"/>
      <c r="T1526" s="158"/>
      <c r="AT1526" s="153" t="s">
        <v>226</v>
      </c>
      <c r="AU1526" s="153" t="s">
        <v>236</v>
      </c>
      <c r="AV1526" s="12" t="s">
        <v>79</v>
      </c>
      <c r="AW1526" s="12" t="s">
        <v>31</v>
      </c>
      <c r="AX1526" s="12" t="s">
        <v>69</v>
      </c>
      <c r="AY1526" s="153" t="s">
        <v>212</v>
      </c>
    </row>
    <row r="1527" spans="2:51" s="12" customFormat="1">
      <c r="B1527" s="152"/>
      <c r="D1527" s="150" t="s">
        <v>226</v>
      </c>
      <c r="E1527" s="153" t="s">
        <v>19</v>
      </c>
      <c r="F1527" s="154" t="s">
        <v>12554</v>
      </c>
      <c r="H1527" s="155">
        <v>35.164999999999999</v>
      </c>
      <c r="I1527" s="156"/>
      <c r="L1527" s="152"/>
      <c r="M1527" s="157"/>
      <c r="T1527" s="158"/>
      <c r="AT1527" s="153" t="s">
        <v>226</v>
      </c>
      <c r="AU1527" s="153" t="s">
        <v>236</v>
      </c>
      <c r="AV1527" s="12" t="s">
        <v>79</v>
      </c>
      <c r="AW1527" s="12" t="s">
        <v>31</v>
      </c>
      <c r="AX1527" s="12" t="s">
        <v>69</v>
      </c>
      <c r="AY1527" s="153" t="s">
        <v>212</v>
      </c>
    </row>
    <row r="1528" spans="2:51" s="12" customFormat="1">
      <c r="B1528" s="152"/>
      <c r="D1528" s="150" t="s">
        <v>226</v>
      </c>
      <c r="E1528" s="153" t="s">
        <v>19</v>
      </c>
      <c r="F1528" s="154" t="s">
        <v>12555</v>
      </c>
      <c r="H1528" s="155">
        <v>7.0140000000000002</v>
      </c>
      <c r="I1528" s="156"/>
      <c r="L1528" s="152"/>
      <c r="M1528" s="157"/>
      <c r="T1528" s="158"/>
      <c r="AT1528" s="153" t="s">
        <v>226</v>
      </c>
      <c r="AU1528" s="153" t="s">
        <v>236</v>
      </c>
      <c r="AV1528" s="12" t="s">
        <v>79</v>
      </c>
      <c r="AW1528" s="12" t="s">
        <v>31</v>
      </c>
      <c r="AX1528" s="12" t="s">
        <v>69</v>
      </c>
      <c r="AY1528" s="153" t="s">
        <v>212</v>
      </c>
    </row>
    <row r="1529" spans="2:51" s="12" customFormat="1">
      <c r="B1529" s="152"/>
      <c r="D1529" s="150" t="s">
        <v>226</v>
      </c>
      <c r="E1529" s="153" t="s">
        <v>19</v>
      </c>
      <c r="F1529" s="154" t="s">
        <v>12556</v>
      </c>
      <c r="H1529" s="155">
        <v>1.8480000000000001</v>
      </c>
      <c r="I1529" s="156"/>
      <c r="L1529" s="152"/>
      <c r="M1529" s="157"/>
      <c r="T1529" s="158"/>
      <c r="AT1529" s="153" t="s">
        <v>226</v>
      </c>
      <c r="AU1529" s="153" t="s">
        <v>236</v>
      </c>
      <c r="AV1529" s="12" t="s">
        <v>79</v>
      </c>
      <c r="AW1529" s="12" t="s">
        <v>31</v>
      </c>
      <c r="AX1529" s="12" t="s">
        <v>69</v>
      </c>
      <c r="AY1529" s="153" t="s">
        <v>212</v>
      </c>
    </row>
    <row r="1530" spans="2:51" s="14" customFormat="1">
      <c r="B1530" s="170"/>
      <c r="D1530" s="150" t="s">
        <v>226</v>
      </c>
      <c r="E1530" s="171" t="s">
        <v>19</v>
      </c>
      <c r="F1530" s="172" t="s">
        <v>12639</v>
      </c>
      <c r="H1530" s="171" t="s">
        <v>19</v>
      </c>
      <c r="I1530" s="173"/>
      <c r="L1530" s="170"/>
      <c r="M1530" s="174"/>
      <c r="T1530" s="175"/>
      <c r="AT1530" s="171" t="s">
        <v>226</v>
      </c>
      <c r="AU1530" s="171" t="s">
        <v>236</v>
      </c>
      <c r="AV1530" s="14" t="s">
        <v>77</v>
      </c>
      <c r="AW1530" s="14" t="s">
        <v>31</v>
      </c>
      <c r="AX1530" s="14" t="s">
        <v>69</v>
      </c>
      <c r="AY1530" s="171" t="s">
        <v>212</v>
      </c>
    </row>
    <row r="1531" spans="2:51" s="12" customFormat="1">
      <c r="B1531" s="152"/>
      <c r="D1531" s="150" t="s">
        <v>226</v>
      </c>
      <c r="E1531" s="153" t="s">
        <v>19</v>
      </c>
      <c r="F1531" s="154" t="s">
        <v>12640</v>
      </c>
      <c r="H1531" s="155">
        <v>-2.2050000000000001</v>
      </c>
      <c r="I1531" s="156"/>
      <c r="L1531" s="152"/>
      <c r="M1531" s="157"/>
      <c r="T1531" s="158"/>
      <c r="AT1531" s="153" t="s">
        <v>226</v>
      </c>
      <c r="AU1531" s="153" t="s">
        <v>236</v>
      </c>
      <c r="AV1531" s="12" t="s">
        <v>79</v>
      </c>
      <c r="AW1531" s="12" t="s">
        <v>31</v>
      </c>
      <c r="AX1531" s="12" t="s">
        <v>69</v>
      </c>
      <c r="AY1531" s="153" t="s">
        <v>212</v>
      </c>
    </row>
    <row r="1532" spans="2:51" s="14" customFormat="1">
      <c r="B1532" s="170"/>
      <c r="D1532" s="150" t="s">
        <v>226</v>
      </c>
      <c r="E1532" s="171" t="s">
        <v>19</v>
      </c>
      <c r="F1532" s="172" t="s">
        <v>12641</v>
      </c>
      <c r="H1532" s="171" t="s">
        <v>19</v>
      </c>
      <c r="I1532" s="173"/>
      <c r="L1532" s="170"/>
      <c r="M1532" s="174"/>
      <c r="T1532" s="175"/>
      <c r="AT1532" s="171" t="s">
        <v>226</v>
      </c>
      <c r="AU1532" s="171" t="s">
        <v>236</v>
      </c>
      <c r="AV1532" s="14" t="s">
        <v>77</v>
      </c>
      <c r="AW1532" s="14" t="s">
        <v>31</v>
      </c>
      <c r="AX1532" s="14" t="s">
        <v>69</v>
      </c>
      <c r="AY1532" s="171" t="s">
        <v>212</v>
      </c>
    </row>
    <row r="1533" spans="2:51" s="12" customFormat="1">
      <c r="B1533" s="152"/>
      <c r="D1533" s="150" t="s">
        <v>226</v>
      </c>
      <c r="E1533" s="153" t="s">
        <v>19</v>
      </c>
      <c r="F1533" s="154" t="s">
        <v>12642</v>
      </c>
      <c r="H1533" s="155">
        <v>-0.66200000000000003</v>
      </c>
      <c r="I1533" s="156"/>
      <c r="L1533" s="152"/>
      <c r="M1533" s="157"/>
      <c r="T1533" s="158"/>
      <c r="AT1533" s="153" t="s">
        <v>226</v>
      </c>
      <c r="AU1533" s="153" t="s">
        <v>236</v>
      </c>
      <c r="AV1533" s="12" t="s">
        <v>79</v>
      </c>
      <c r="AW1533" s="12" t="s">
        <v>31</v>
      </c>
      <c r="AX1533" s="12" t="s">
        <v>69</v>
      </c>
      <c r="AY1533" s="153" t="s">
        <v>212</v>
      </c>
    </row>
    <row r="1534" spans="2:51" s="12" customFormat="1">
      <c r="B1534" s="152"/>
      <c r="D1534" s="150" t="s">
        <v>226</v>
      </c>
      <c r="E1534" s="153" t="s">
        <v>19</v>
      </c>
      <c r="F1534" s="154" t="s">
        <v>12643</v>
      </c>
      <c r="H1534" s="155">
        <v>-3.3809999999999998</v>
      </c>
      <c r="I1534" s="156"/>
      <c r="L1534" s="152"/>
      <c r="M1534" s="157"/>
      <c r="T1534" s="158"/>
      <c r="AT1534" s="153" t="s">
        <v>226</v>
      </c>
      <c r="AU1534" s="153" t="s">
        <v>236</v>
      </c>
      <c r="AV1534" s="12" t="s">
        <v>79</v>
      </c>
      <c r="AW1534" s="12" t="s">
        <v>31</v>
      </c>
      <c r="AX1534" s="12" t="s">
        <v>69</v>
      </c>
      <c r="AY1534" s="153" t="s">
        <v>212</v>
      </c>
    </row>
    <row r="1535" spans="2:51" s="14" customFormat="1">
      <c r="B1535" s="170"/>
      <c r="D1535" s="150" t="s">
        <v>226</v>
      </c>
      <c r="E1535" s="171" t="s">
        <v>19</v>
      </c>
      <c r="F1535" s="172" t="s">
        <v>12644</v>
      </c>
      <c r="H1535" s="171" t="s">
        <v>19</v>
      </c>
      <c r="I1535" s="173"/>
      <c r="L1535" s="170"/>
      <c r="M1535" s="174"/>
      <c r="T1535" s="175"/>
      <c r="AT1535" s="171" t="s">
        <v>226</v>
      </c>
      <c r="AU1535" s="171" t="s">
        <v>236</v>
      </c>
      <c r="AV1535" s="14" t="s">
        <v>77</v>
      </c>
      <c r="AW1535" s="14" t="s">
        <v>31</v>
      </c>
      <c r="AX1535" s="14" t="s">
        <v>69</v>
      </c>
      <c r="AY1535" s="171" t="s">
        <v>212</v>
      </c>
    </row>
    <row r="1536" spans="2:51" s="12" customFormat="1">
      <c r="B1536" s="152"/>
      <c r="D1536" s="150" t="s">
        <v>226</v>
      </c>
      <c r="E1536" s="153" t="s">
        <v>19</v>
      </c>
      <c r="F1536" s="154" t="s">
        <v>12645</v>
      </c>
      <c r="H1536" s="155">
        <v>-0.51500000000000001</v>
      </c>
      <c r="I1536" s="156"/>
      <c r="L1536" s="152"/>
      <c r="M1536" s="157"/>
      <c r="T1536" s="158"/>
      <c r="AT1536" s="153" t="s">
        <v>226</v>
      </c>
      <c r="AU1536" s="153" t="s">
        <v>236</v>
      </c>
      <c r="AV1536" s="12" t="s">
        <v>79</v>
      </c>
      <c r="AW1536" s="12" t="s">
        <v>31</v>
      </c>
      <c r="AX1536" s="12" t="s">
        <v>69</v>
      </c>
      <c r="AY1536" s="153" t="s">
        <v>212</v>
      </c>
    </row>
    <row r="1537" spans="2:51" s="12" customFormat="1">
      <c r="B1537" s="152"/>
      <c r="D1537" s="150" t="s">
        <v>226</v>
      </c>
      <c r="E1537" s="153" t="s">
        <v>19</v>
      </c>
      <c r="F1537" s="154" t="s">
        <v>12646</v>
      </c>
      <c r="H1537" s="155">
        <v>-4.5570000000000004</v>
      </c>
      <c r="I1537" s="156"/>
      <c r="L1537" s="152"/>
      <c r="M1537" s="157"/>
      <c r="T1537" s="158"/>
      <c r="AT1537" s="153" t="s">
        <v>226</v>
      </c>
      <c r="AU1537" s="153" t="s">
        <v>236</v>
      </c>
      <c r="AV1537" s="12" t="s">
        <v>79</v>
      </c>
      <c r="AW1537" s="12" t="s">
        <v>31</v>
      </c>
      <c r="AX1537" s="12" t="s">
        <v>69</v>
      </c>
      <c r="AY1537" s="153" t="s">
        <v>212</v>
      </c>
    </row>
    <row r="1538" spans="2:51" s="14" customFormat="1">
      <c r="B1538" s="170"/>
      <c r="D1538" s="150" t="s">
        <v>226</v>
      </c>
      <c r="E1538" s="171" t="s">
        <v>19</v>
      </c>
      <c r="F1538" s="172" t="s">
        <v>12647</v>
      </c>
      <c r="H1538" s="171" t="s">
        <v>19</v>
      </c>
      <c r="I1538" s="173"/>
      <c r="L1538" s="170"/>
      <c r="M1538" s="174"/>
      <c r="T1538" s="175"/>
      <c r="AT1538" s="171" t="s">
        <v>226</v>
      </c>
      <c r="AU1538" s="171" t="s">
        <v>236</v>
      </c>
      <c r="AV1538" s="14" t="s">
        <v>77</v>
      </c>
      <c r="AW1538" s="14" t="s">
        <v>31</v>
      </c>
      <c r="AX1538" s="14" t="s">
        <v>69</v>
      </c>
      <c r="AY1538" s="171" t="s">
        <v>212</v>
      </c>
    </row>
    <row r="1539" spans="2:51" s="12" customFormat="1">
      <c r="B1539" s="152"/>
      <c r="D1539" s="150" t="s">
        <v>226</v>
      </c>
      <c r="E1539" s="153" t="s">
        <v>19</v>
      </c>
      <c r="F1539" s="154" t="s">
        <v>12648</v>
      </c>
      <c r="H1539" s="155">
        <v>-0.441</v>
      </c>
      <c r="I1539" s="156"/>
      <c r="L1539" s="152"/>
      <c r="M1539" s="157"/>
      <c r="T1539" s="158"/>
      <c r="AT1539" s="153" t="s">
        <v>226</v>
      </c>
      <c r="AU1539" s="153" t="s">
        <v>236</v>
      </c>
      <c r="AV1539" s="12" t="s">
        <v>79</v>
      </c>
      <c r="AW1539" s="12" t="s">
        <v>31</v>
      </c>
      <c r="AX1539" s="12" t="s">
        <v>69</v>
      </c>
      <c r="AY1539" s="153" t="s">
        <v>212</v>
      </c>
    </row>
    <row r="1540" spans="2:51" s="12" customFormat="1">
      <c r="B1540" s="152"/>
      <c r="D1540" s="150" t="s">
        <v>226</v>
      </c>
      <c r="E1540" s="153" t="s">
        <v>19</v>
      </c>
      <c r="F1540" s="154" t="s">
        <v>12649</v>
      </c>
      <c r="H1540" s="155">
        <v>-4.9249999999999998</v>
      </c>
      <c r="I1540" s="156"/>
      <c r="L1540" s="152"/>
      <c r="M1540" s="157"/>
      <c r="T1540" s="158"/>
      <c r="AT1540" s="153" t="s">
        <v>226</v>
      </c>
      <c r="AU1540" s="153" t="s">
        <v>236</v>
      </c>
      <c r="AV1540" s="12" t="s">
        <v>79</v>
      </c>
      <c r="AW1540" s="12" t="s">
        <v>31</v>
      </c>
      <c r="AX1540" s="12" t="s">
        <v>69</v>
      </c>
      <c r="AY1540" s="153" t="s">
        <v>212</v>
      </c>
    </row>
    <row r="1541" spans="2:51" s="12" customFormat="1">
      <c r="B1541" s="152"/>
      <c r="D1541" s="150" t="s">
        <v>226</v>
      </c>
      <c r="E1541" s="153" t="s">
        <v>19</v>
      </c>
      <c r="F1541" s="154" t="s">
        <v>12650</v>
      </c>
      <c r="H1541" s="155">
        <v>-9.702</v>
      </c>
      <c r="I1541" s="156"/>
      <c r="L1541" s="152"/>
      <c r="M1541" s="157"/>
      <c r="T1541" s="158"/>
      <c r="AT1541" s="153" t="s">
        <v>226</v>
      </c>
      <c r="AU1541" s="153" t="s">
        <v>236</v>
      </c>
      <c r="AV1541" s="12" t="s">
        <v>79</v>
      </c>
      <c r="AW1541" s="12" t="s">
        <v>31</v>
      </c>
      <c r="AX1541" s="12" t="s">
        <v>69</v>
      </c>
      <c r="AY1541" s="153" t="s">
        <v>212</v>
      </c>
    </row>
    <row r="1542" spans="2:51" s="12" customFormat="1">
      <c r="B1542" s="152"/>
      <c r="D1542" s="150" t="s">
        <v>226</v>
      </c>
      <c r="E1542" s="153" t="s">
        <v>19</v>
      </c>
      <c r="F1542" s="154" t="s">
        <v>12651</v>
      </c>
      <c r="H1542" s="155">
        <v>-35.164999999999999</v>
      </c>
      <c r="I1542" s="156"/>
      <c r="L1542" s="152"/>
      <c r="M1542" s="157"/>
      <c r="T1542" s="158"/>
      <c r="AT1542" s="153" t="s">
        <v>226</v>
      </c>
      <c r="AU1542" s="153" t="s">
        <v>236</v>
      </c>
      <c r="AV1542" s="12" t="s">
        <v>79</v>
      </c>
      <c r="AW1542" s="12" t="s">
        <v>31</v>
      </c>
      <c r="AX1542" s="12" t="s">
        <v>69</v>
      </c>
      <c r="AY1542" s="153" t="s">
        <v>212</v>
      </c>
    </row>
    <row r="1543" spans="2:51" s="14" customFormat="1">
      <c r="B1543" s="170"/>
      <c r="D1543" s="150" t="s">
        <v>226</v>
      </c>
      <c r="E1543" s="171" t="s">
        <v>19</v>
      </c>
      <c r="F1543" s="172" t="s">
        <v>12652</v>
      </c>
      <c r="H1543" s="171" t="s">
        <v>19</v>
      </c>
      <c r="I1543" s="173"/>
      <c r="L1543" s="170"/>
      <c r="M1543" s="174"/>
      <c r="T1543" s="175"/>
      <c r="AT1543" s="171" t="s">
        <v>226</v>
      </c>
      <c r="AU1543" s="171" t="s">
        <v>236</v>
      </c>
      <c r="AV1543" s="14" t="s">
        <v>77</v>
      </c>
      <c r="AW1543" s="14" t="s">
        <v>31</v>
      </c>
      <c r="AX1543" s="14" t="s">
        <v>69</v>
      </c>
      <c r="AY1543" s="171" t="s">
        <v>212</v>
      </c>
    </row>
    <row r="1544" spans="2:51" s="12" customFormat="1">
      <c r="B1544" s="152"/>
      <c r="D1544" s="150" t="s">
        <v>226</v>
      </c>
      <c r="E1544" s="153" t="s">
        <v>19</v>
      </c>
      <c r="F1544" s="154" t="s">
        <v>12653</v>
      </c>
      <c r="H1544" s="155">
        <v>-0.81899999999999995</v>
      </c>
      <c r="I1544" s="156"/>
      <c r="L1544" s="152"/>
      <c r="M1544" s="157"/>
      <c r="T1544" s="158"/>
      <c r="AT1544" s="153" t="s">
        <v>226</v>
      </c>
      <c r="AU1544" s="153" t="s">
        <v>236</v>
      </c>
      <c r="AV1544" s="12" t="s">
        <v>79</v>
      </c>
      <c r="AW1544" s="12" t="s">
        <v>31</v>
      </c>
      <c r="AX1544" s="12" t="s">
        <v>69</v>
      </c>
      <c r="AY1544" s="153" t="s">
        <v>212</v>
      </c>
    </row>
    <row r="1545" spans="2:51" s="14" customFormat="1">
      <c r="B1545" s="170"/>
      <c r="D1545" s="150" t="s">
        <v>226</v>
      </c>
      <c r="E1545" s="171" t="s">
        <v>19</v>
      </c>
      <c r="F1545" s="172" t="s">
        <v>12654</v>
      </c>
      <c r="H1545" s="171" t="s">
        <v>19</v>
      </c>
      <c r="I1545" s="173"/>
      <c r="L1545" s="170"/>
      <c r="M1545" s="174"/>
      <c r="T1545" s="175"/>
      <c r="AT1545" s="171" t="s">
        <v>226</v>
      </c>
      <c r="AU1545" s="171" t="s">
        <v>236</v>
      </c>
      <c r="AV1545" s="14" t="s">
        <v>77</v>
      </c>
      <c r="AW1545" s="14" t="s">
        <v>31</v>
      </c>
      <c r="AX1545" s="14" t="s">
        <v>69</v>
      </c>
      <c r="AY1545" s="171" t="s">
        <v>212</v>
      </c>
    </row>
    <row r="1546" spans="2:51" s="12" customFormat="1">
      <c r="B1546" s="152"/>
      <c r="D1546" s="150" t="s">
        <v>226</v>
      </c>
      <c r="E1546" s="153" t="s">
        <v>19</v>
      </c>
      <c r="F1546" s="154" t="s">
        <v>12655</v>
      </c>
      <c r="H1546" s="155">
        <v>-5.2190000000000003</v>
      </c>
      <c r="I1546" s="156"/>
      <c r="L1546" s="152"/>
      <c r="M1546" s="157"/>
      <c r="T1546" s="158"/>
      <c r="AT1546" s="153" t="s">
        <v>226</v>
      </c>
      <c r="AU1546" s="153" t="s">
        <v>236</v>
      </c>
      <c r="AV1546" s="12" t="s">
        <v>79</v>
      </c>
      <c r="AW1546" s="12" t="s">
        <v>31</v>
      </c>
      <c r="AX1546" s="12" t="s">
        <v>69</v>
      </c>
      <c r="AY1546" s="153" t="s">
        <v>212</v>
      </c>
    </row>
    <row r="1547" spans="2:51" s="14" customFormat="1">
      <c r="B1547" s="170"/>
      <c r="D1547" s="150" t="s">
        <v>226</v>
      </c>
      <c r="E1547" s="171" t="s">
        <v>19</v>
      </c>
      <c r="F1547" s="172" t="s">
        <v>12656</v>
      </c>
      <c r="H1547" s="171" t="s">
        <v>19</v>
      </c>
      <c r="I1547" s="173"/>
      <c r="L1547" s="170"/>
      <c r="M1547" s="174"/>
      <c r="T1547" s="175"/>
      <c r="AT1547" s="171" t="s">
        <v>226</v>
      </c>
      <c r="AU1547" s="171" t="s">
        <v>236</v>
      </c>
      <c r="AV1547" s="14" t="s">
        <v>77</v>
      </c>
      <c r="AW1547" s="14" t="s">
        <v>31</v>
      </c>
      <c r="AX1547" s="14" t="s">
        <v>69</v>
      </c>
      <c r="AY1547" s="171" t="s">
        <v>212</v>
      </c>
    </row>
    <row r="1548" spans="2:51" s="12" customFormat="1">
      <c r="B1548" s="152"/>
      <c r="D1548" s="150" t="s">
        <v>226</v>
      </c>
      <c r="E1548" s="153" t="s">
        <v>19</v>
      </c>
      <c r="F1548" s="154" t="s">
        <v>12657</v>
      </c>
      <c r="H1548" s="155">
        <v>-3.7589999999999999</v>
      </c>
      <c r="I1548" s="156"/>
      <c r="L1548" s="152"/>
      <c r="M1548" s="157"/>
      <c r="T1548" s="158"/>
      <c r="AT1548" s="153" t="s">
        <v>226</v>
      </c>
      <c r="AU1548" s="153" t="s">
        <v>236</v>
      </c>
      <c r="AV1548" s="12" t="s">
        <v>79</v>
      </c>
      <c r="AW1548" s="12" t="s">
        <v>31</v>
      </c>
      <c r="AX1548" s="12" t="s">
        <v>69</v>
      </c>
      <c r="AY1548" s="153" t="s">
        <v>212</v>
      </c>
    </row>
    <row r="1549" spans="2:51" s="14" customFormat="1">
      <c r="B1549" s="170"/>
      <c r="D1549" s="150" t="s">
        <v>226</v>
      </c>
      <c r="E1549" s="171" t="s">
        <v>19</v>
      </c>
      <c r="F1549" s="172" t="s">
        <v>12658</v>
      </c>
      <c r="H1549" s="171" t="s">
        <v>19</v>
      </c>
      <c r="I1549" s="173"/>
      <c r="L1549" s="170"/>
      <c r="M1549" s="174"/>
      <c r="T1549" s="175"/>
      <c r="AT1549" s="171" t="s">
        <v>226</v>
      </c>
      <c r="AU1549" s="171" t="s">
        <v>236</v>
      </c>
      <c r="AV1549" s="14" t="s">
        <v>77</v>
      </c>
      <c r="AW1549" s="14" t="s">
        <v>31</v>
      </c>
      <c r="AX1549" s="14" t="s">
        <v>69</v>
      </c>
      <c r="AY1549" s="171" t="s">
        <v>212</v>
      </c>
    </row>
    <row r="1550" spans="2:51" s="12" customFormat="1">
      <c r="B1550" s="152"/>
      <c r="D1550" s="150" t="s">
        <v>226</v>
      </c>
      <c r="E1550" s="153" t="s">
        <v>19</v>
      </c>
      <c r="F1550" s="154" t="s">
        <v>12659</v>
      </c>
      <c r="H1550" s="155">
        <v>-1.355</v>
      </c>
      <c r="I1550" s="156"/>
      <c r="L1550" s="152"/>
      <c r="M1550" s="157"/>
      <c r="T1550" s="158"/>
      <c r="AT1550" s="153" t="s">
        <v>226</v>
      </c>
      <c r="AU1550" s="153" t="s">
        <v>236</v>
      </c>
      <c r="AV1550" s="12" t="s">
        <v>79</v>
      </c>
      <c r="AW1550" s="12" t="s">
        <v>31</v>
      </c>
      <c r="AX1550" s="12" t="s">
        <v>69</v>
      </c>
      <c r="AY1550" s="153" t="s">
        <v>212</v>
      </c>
    </row>
    <row r="1551" spans="2:51" s="12" customFormat="1">
      <c r="B1551" s="152"/>
      <c r="D1551" s="150" t="s">
        <v>226</v>
      </c>
      <c r="E1551" s="153" t="s">
        <v>19</v>
      </c>
      <c r="F1551" s="154" t="s">
        <v>12619</v>
      </c>
      <c r="H1551" s="155">
        <v>-4.851</v>
      </c>
      <c r="I1551" s="156"/>
      <c r="L1551" s="152"/>
      <c r="M1551" s="157"/>
      <c r="T1551" s="158"/>
      <c r="AT1551" s="153" t="s">
        <v>226</v>
      </c>
      <c r="AU1551" s="153" t="s">
        <v>236</v>
      </c>
      <c r="AV1551" s="12" t="s">
        <v>79</v>
      </c>
      <c r="AW1551" s="12" t="s">
        <v>31</v>
      </c>
      <c r="AX1551" s="12" t="s">
        <v>69</v>
      </c>
      <c r="AY1551" s="153" t="s">
        <v>212</v>
      </c>
    </row>
    <row r="1552" spans="2:51" s="12" customFormat="1">
      <c r="B1552" s="152"/>
      <c r="D1552" s="150" t="s">
        <v>226</v>
      </c>
      <c r="E1552" s="153" t="s">
        <v>19</v>
      </c>
      <c r="F1552" s="154" t="s">
        <v>12660</v>
      </c>
      <c r="H1552" s="155">
        <v>-7.0140000000000002</v>
      </c>
      <c r="I1552" s="156"/>
      <c r="L1552" s="152"/>
      <c r="M1552" s="157"/>
      <c r="T1552" s="158"/>
      <c r="AT1552" s="153" t="s">
        <v>226</v>
      </c>
      <c r="AU1552" s="153" t="s">
        <v>236</v>
      </c>
      <c r="AV1552" s="12" t="s">
        <v>79</v>
      </c>
      <c r="AW1552" s="12" t="s">
        <v>31</v>
      </c>
      <c r="AX1552" s="12" t="s">
        <v>69</v>
      </c>
      <c r="AY1552" s="153" t="s">
        <v>212</v>
      </c>
    </row>
    <row r="1553" spans="2:65" s="14" customFormat="1">
      <c r="B1553" s="170"/>
      <c r="D1553" s="150" t="s">
        <v>226</v>
      </c>
      <c r="E1553" s="171" t="s">
        <v>19</v>
      </c>
      <c r="F1553" s="172" t="s">
        <v>12661</v>
      </c>
      <c r="H1553" s="171" t="s">
        <v>19</v>
      </c>
      <c r="I1553" s="173"/>
      <c r="L1553" s="170"/>
      <c r="M1553" s="174"/>
      <c r="T1553" s="175"/>
      <c r="AT1553" s="171" t="s">
        <v>226</v>
      </c>
      <c r="AU1553" s="171" t="s">
        <v>236</v>
      </c>
      <c r="AV1553" s="14" t="s">
        <v>77</v>
      </c>
      <c r="AW1553" s="14" t="s">
        <v>31</v>
      </c>
      <c r="AX1553" s="14" t="s">
        <v>69</v>
      </c>
      <c r="AY1553" s="171" t="s">
        <v>212</v>
      </c>
    </row>
    <row r="1554" spans="2:65" s="12" customFormat="1">
      <c r="B1554" s="152"/>
      <c r="D1554" s="150" t="s">
        <v>226</v>
      </c>
      <c r="E1554" s="153" t="s">
        <v>19</v>
      </c>
      <c r="F1554" s="154" t="s">
        <v>12662</v>
      </c>
      <c r="H1554" s="155">
        <v>-4.62</v>
      </c>
      <c r="I1554" s="156"/>
      <c r="L1554" s="152"/>
      <c r="M1554" s="157"/>
      <c r="T1554" s="158"/>
      <c r="AT1554" s="153" t="s">
        <v>226</v>
      </c>
      <c r="AU1554" s="153" t="s">
        <v>236</v>
      </c>
      <c r="AV1554" s="12" t="s">
        <v>79</v>
      </c>
      <c r="AW1554" s="12" t="s">
        <v>31</v>
      </c>
      <c r="AX1554" s="12" t="s">
        <v>69</v>
      </c>
      <c r="AY1554" s="153" t="s">
        <v>212</v>
      </c>
    </row>
    <row r="1555" spans="2:65" s="14" customFormat="1">
      <c r="B1555" s="170"/>
      <c r="D1555" s="150" t="s">
        <v>226</v>
      </c>
      <c r="E1555" s="171" t="s">
        <v>19</v>
      </c>
      <c r="F1555" s="172" t="s">
        <v>12663</v>
      </c>
      <c r="H1555" s="171" t="s">
        <v>19</v>
      </c>
      <c r="I1555" s="173"/>
      <c r="L1555" s="170"/>
      <c r="M1555" s="174"/>
      <c r="T1555" s="175"/>
      <c r="AT1555" s="171" t="s">
        <v>226</v>
      </c>
      <c r="AU1555" s="171" t="s">
        <v>236</v>
      </c>
      <c r="AV1555" s="14" t="s">
        <v>77</v>
      </c>
      <c r="AW1555" s="14" t="s">
        <v>31</v>
      </c>
      <c r="AX1555" s="14" t="s">
        <v>69</v>
      </c>
      <c r="AY1555" s="171" t="s">
        <v>212</v>
      </c>
    </row>
    <row r="1556" spans="2:65" s="12" customFormat="1">
      <c r="B1556" s="152"/>
      <c r="D1556" s="150" t="s">
        <v>226</v>
      </c>
      <c r="E1556" s="153" t="s">
        <v>19</v>
      </c>
      <c r="F1556" s="154" t="s">
        <v>12664</v>
      </c>
      <c r="H1556" s="155">
        <v>-0.58799999999999997</v>
      </c>
      <c r="I1556" s="156"/>
      <c r="L1556" s="152"/>
      <c r="M1556" s="157"/>
      <c r="T1556" s="158"/>
      <c r="AT1556" s="153" t="s">
        <v>226</v>
      </c>
      <c r="AU1556" s="153" t="s">
        <v>236</v>
      </c>
      <c r="AV1556" s="12" t="s">
        <v>79</v>
      </c>
      <c r="AW1556" s="12" t="s">
        <v>31</v>
      </c>
      <c r="AX1556" s="12" t="s">
        <v>69</v>
      </c>
      <c r="AY1556" s="153" t="s">
        <v>212</v>
      </c>
    </row>
    <row r="1557" spans="2:65" s="14" customFormat="1">
      <c r="B1557" s="170"/>
      <c r="D1557" s="150" t="s">
        <v>226</v>
      </c>
      <c r="E1557" s="171" t="s">
        <v>19</v>
      </c>
      <c r="F1557" s="172" t="s">
        <v>12665</v>
      </c>
      <c r="H1557" s="171" t="s">
        <v>19</v>
      </c>
      <c r="I1557" s="173"/>
      <c r="L1557" s="170"/>
      <c r="M1557" s="174"/>
      <c r="T1557" s="175"/>
      <c r="AT1557" s="171" t="s">
        <v>226</v>
      </c>
      <c r="AU1557" s="171" t="s">
        <v>236</v>
      </c>
      <c r="AV1557" s="14" t="s">
        <v>77</v>
      </c>
      <c r="AW1557" s="14" t="s">
        <v>31</v>
      </c>
      <c r="AX1557" s="14" t="s">
        <v>69</v>
      </c>
      <c r="AY1557" s="171" t="s">
        <v>212</v>
      </c>
    </row>
    <row r="1558" spans="2:65" s="12" customFormat="1">
      <c r="B1558" s="152"/>
      <c r="D1558" s="150" t="s">
        <v>226</v>
      </c>
      <c r="E1558" s="153" t="s">
        <v>19</v>
      </c>
      <c r="F1558" s="154" t="s">
        <v>12633</v>
      </c>
      <c r="H1558" s="155">
        <v>-1.47</v>
      </c>
      <c r="I1558" s="156"/>
      <c r="L1558" s="152"/>
      <c r="M1558" s="157"/>
      <c r="T1558" s="158"/>
      <c r="AT1558" s="153" t="s">
        <v>226</v>
      </c>
      <c r="AU1558" s="153" t="s">
        <v>236</v>
      </c>
      <c r="AV1558" s="12" t="s">
        <v>79</v>
      </c>
      <c r="AW1558" s="12" t="s">
        <v>31</v>
      </c>
      <c r="AX1558" s="12" t="s">
        <v>69</v>
      </c>
      <c r="AY1558" s="153" t="s">
        <v>212</v>
      </c>
    </row>
    <row r="1559" spans="2:65" s="14" customFormat="1">
      <c r="B1559" s="170"/>
      <c r="D1559" s="150" t="s">
        <v>226</v>
      </c>
      <c r="E1559" s="171" t="s">
        <v>19</v>
      </c>
      <c r="F1559" s="172" t="s">
        <v>12666</v>
      </c>
      <c r="H1559" s="171" t="s">
        <v>19</v>
      </c>
      <c r="I1559" s="173"/>
      <c r="L1559" s="170"/>
      <c r="M1559" s="174"/>
      <c r="T1559" s="175"/>
      <c r="AT1559" s="171" t="s">
        <v>226</v>
      </c>
      <c r="AU1559" s="171" t="s">
        <v>236</v>
      </c>
      <c r="AV1559" s="14" t="s">
        <v>77</v>
      </c>
      <c r="AW1559" s="14" t="s">
        <v>31</v>
      </c>
      <c r="AX1559" s="14" t="s">
        <v>69</v>
      </c>
      <c r="AY1559" s="171" t="s">
        <v>212</v>
      </c>
    </row>
    <row r="1560" spans="2:65" s="12" customFormat="1">
      <c r="B1560" s="152"/>
      <c r="D1560" s="150" t="s">
        <v>226</v>
      </c>
      <c r="E1560" s="153" t="s">
        <v>19</v>
      </c>
      <c r="F1560" s="154" t="s">
        <v>12667</v>
      </c>
      <c r="H1560" s="155">
        <v>-4.9249999999999998</v>
      </c>
      <c r="I1560" s="156"/>
      <c r="L1560" s="152"/>
      <c r="M1560" s="157"/>
      <c r="T1560" s="158"/>
      <c r="AT1560" s="153" t="s">
        <v>226</v>
      </c>
      <c r="AU1560" s="153" t="s">
        <v>236</v>
      </c>
      <c r="AV1560" s="12" t="s">
        <v>79</v>
      </c>
      <c r="AW1560" s="12" t="s">
        <v>31</v>
      </c>
      <c r="AX1560" s="12" t="s">
        <v>69</v>
      </c>
      <c r="AY1560" s="153" t="s">
        <v>212</v>
      </c>
    </row>
    <row r="1561" spans="2:65" s="14" customFormat="1">
      <c r="B1561" s="170"/>
      <c r="D1561" s="150" t="s">
        <v>226</v>
      </c>
      <c r="E1561" s="171" t="s">
        <v>19</v>
      </c>
      <c r="F1561" s="172" t="s">
        <v>12668</v>
      </c>
      <c r="H1561" s="171" t="s">
        <v>19</v>
      </c>
      <c r="I1561" s="173"/>
      <c r="L1561" s="170"/>
      <c r="M1561" s="174"/>
      <c r="T1561" s="175"/>
      <c r="AT1561" s="171" t="s">
        <v>226</v>
      </c>
      <c r="AU1561" s="171" t="s">
        <v>236</v>
      </c>
      <c r="AV1561" s="14" t="s">
        <v>77</v>
      </c>
      <c r="AW1561" s="14" t="s">
        <v>31</v>
      </c>
      <c r="AX1561" s="14" t="s">
        <v>69</v>
      </c>
      <c r="AY1561" s="171" t="s">
        <v>212</v>
      </c>
    </row>
    <row r="1562" spans="2:65" s="12" customFormat="1">
      <c r="B1562" s="152"/>
      <c r="D1562" s="150" t="s">
        <v>226</v>
      </c>
      <c r="E1562" s="153" t="s">
        <v>19</v>
      </c>
      <c r="F1562" s="154" t="s">
        <v>12669</v>
      </c>
      <c r="H1562" s="155">
        <v>-2.4990000000000001</v>
      </c>
      <c r="I1562" s="156"/>
      <c r="L1562" s="152"/>
      <c r="M1562" s="157"/>
      <c r="T1562" s="158"/>
      <c r="AT1562" s="153" t="s">
        <v>226</v>
      </c>
      <c r="AU1562" s="153" t="s">
        <v>236</v>
      </c>
      <c r="AV1562" s="12" t="s">
        <v>79</v>
      </c>
      <c r="AW1562" s="12" t="s">
        <v>31</v>
      </c>
      <c r="AX1562" s="12" t="s">
        <v>69</v>
      </c>
      <c r="AY1562" s="153" t="s">
        <v>212</v>
      </c>
    </row>
    <row r="1563" spans="2:65" s="14" customFormat="1">
      <c r="B1563" s="170"/>
      <c r="D1563" s="150" t="s">
        <v>226</v>
      </c>
      <c r="E1563" s="171" t="s">
        <v>19</v>
      </c>
      <c r="F1563" s="172" t="s">
        <v>12670</v>
      </c>
      <c r="H1563" s="171" t="s">
        <v>19</v>
      </c>
      <c r="I1563" s="173"/>
      <c r="L1563" s="170"/>
      <c r="M1563" s="174"/>
      <c r="T1563" s="175"/>
      <c r="AT1563" s="171" t="s">
        <v>226</v>
      </c>
      <c r="AU1563" s="171" t="s">
        <v>236</v>
      </c>
      <c r="AV1563" s="14" t="s">
        <v>77</v>
      </c>
      <c r="AW1563" s="14" t="s">
        <v>31</v>
      </c>
      <c r="AX1563" s="14" t="s">
        <v>69</v>
      </c>
      <c r="AY1563" s="171" t="s">
        <v>212</v>
      </c>
    </row>
    <row r="1564" spans="2:65" s="12" customFormat="1">
      <c r="B1564" s="152"/>
      <c r="D1564" s="150" t="s">
        <v>226</v>
      </c>
      <c r="E1564" s="153" t="s">
        <v>19</v>
      </c>
      <c r="F1564" s="154" t="s">
        <v>12671</v>
      </c>
      <c r="H1564" s="155">
        <v>-1.8480000000000001</v>
      </c>
      <c r="I1564" s="156"/>
      <c r="L1564" s="152"/>
      <c r="M1564" s="157"/>
      <c r="T1564" s="158"/>
      <c r="AT1564" s="153" t="s">
        <v>226</v>
      </c>
      <c r="AU1564" s="153" t="s">
        <v>236</v>
      </c>
      <c r="AV1564" s="12" t="s">
        <v>79</v>
      </c>
      <c r="AW1564" s="12" t="s">
        <v>31</v>
      </c>
      <c r="AX1564" s="12" t="s">
        <v>69</v>
      </c>
      <c r="AY1564" s="153" t="s">
        <v>212</v>
      </c>
    </row>
    <row r="1565" spans="2:65" s="13" customFormat="1">
      <c r="B1565" s="159"/>
      <c r="D1565" s="150" t="s">
        <v>226</v>
      </c>
      <c r="E1565" s="160" t="s">
        <v>19</v>
      </c>
      <c r="F1565" s="161" t="s">
        <v>228</v>
      </c>
      <c r="H1565" s="162">
        <v>806.01700000000005</v>
      </c>
      <c r="I1565" s="163"/>
      <c r="L1565" s="159"/>
      <c r="M1565" s="164"/>
      <c r="T1565" s="165"/>
      <c r="AT1565" s="160" t="s">
        <v>226</v>
      </c>
      <c r="AU1565" s="160" t="s">
        <v>236</v>
      </c>
      <c r="AV1565" s="13" t="s">
        <v>229</v>
      </c>
      <c r="AW1565" s="13" t="s">
        <v>31</v>
      </c>
      <c r="AX1565" s="13" t="s">
        <v>77</v>
      </c>
      <c r="AY1565" s="160" t="s">
        <v>212</v>
      </c>
    </row>
    <row r="1566" spans="2:65" s="1" customFormat="1" ht="21.75" customHeight="1">
      <c r="B1566" s="34"/>
      <c r="C1566" s="133" t="s">
        <v>1119</v>
      </c>
      <c r="D1566" s="166" t="s">
        <v>215</v>
      </c>
      <c r="E1566" s="134" t="s">
        <v>12672</v>
      </c>
      <c r="F1566" s="135" t="s">
        <v>12673</v>
      </c>
      <c r="G1566" s="136" t="s">
        <v>536</v>
      </c>
      <c r="H1566" s="137">
        <v>16.074000000000002</v>
      </c>
      <c r="I1566" s="138"/>
      <c r="J1566" s="139">
        <f>ROUND(I1566*H1566,2)</f>
        <v>0</v>
      </c>
      <c r="K1566" s="135" t="s">
        <v>219</v>
      </c>
      <c r="L1566" s="34"/>
      <c r="M1566" s="140" t="s">
        <v>19</v>
      </c>
      <c r="N1566" s="141" t="s">
        <v>40</v>
      </c>
      <c r="P1566" s="142">
        <f>O1566*H1566</f>
        <v>0</v>
      </c>
      <c r="Q1566" s="142">
        <v>2.6689999999999998E-2</v>
      </c>
      <c r="R1566" s="142">
        <f>Q1566*H1566</f>
        <v>0.42901506</v>
      </c>
      <c r="S1566" s="142">
        <v>0</v>
      </c>
      <c r="T1566" s="143">
        <f>S1566*H1566</f>
        <v>0</v>
      </c>
      <c r="AR1566" s="144" t="s">
        <v>316</v>
      </c>
      <c r="AT1566" s="144" t="s">
        <v>215</v>
      </c>
      <c r="AU1566" s="144" t="s">
        <v>236</v>
      </c>
      <c r="AY1566" s="19" t="s">
        <v>212</v>
      </c>
      <c r="BE1566" s="145">
        <f>IF(N1566="základní",J1566,0)</f>
        <v>0</v>
      </c>
      <c r="BF1566" s="145">
        <f>IF(N1566="snížená",J1566,0)</f>
        <v>0</v>
      </c>
      <c r="BG1566" s="145">
        <f>IF(N1566="zákl. přenesená",J1566,0)</f>
        <v>0</v>
      </c>
      <c r="BH1566" s="145">
        <f>IF(N1566="sníž. přenesená",J1566,0)</f>
        <v>0</v>
      </c>
      <c r="BI1566" s="145">
        <f>IF(N1566="nulová",J1566,0)</f>
        <v>0</v>
      </c>
      <c r="BJ1566" s="19" t="s">
        <v>77</v>
      </c>
      <c r="BK1566" s="145">
        <f>ROUND(I1566*H1566,2)</f>
        <v>0</v>
      </c>
      <c r="BL1566" s="19" t="s">
        <v>316</v>
      </c>
      <c r="BM1566" s="144" t="s">
        <v>12674</v>
      </c>
    </row>
    <row r="1567" spans="2:65" s="1" customFormat="1">
      <c r="B1567" s="34"/>
      <c r="D1567" s="146" t="s">
        <v>222</v>
      </c>
      <c r="F1567" s="147" t="s">
        <v>12675</v>
      </c>
      <c r="I1567" s="148"/>
      <c r="L1567" s="34"/>
      <c r="M1567" s="149"/>
      <c r="T1567" s="55"/>
      <c r="AT1567" s="19" t="s">
        <v>222</v>
      </c>
      <c r="AU1567" s="19" t="s">
        <v>236</v>
      </c>
    </row>
    <row r="1568" spans="2:65" s="14" customFormat="1">
      <c r="B1568" s="170"/>
      <c r="D1568" s="150" t="s">
        <v>226</v>
      </c>
      <c r="E1568" s="171" t="s">
        <v>19</v>
      </c>
      <c r="F1568" s="172" t="s">
        <v>12676</v>
      </c>
      <c r="H1568" s="171" t="s">
        <v>19</v>
      </c>
      <c r="I1568" s="173"/>
      <c r="L1568" s="170"/>
      <c r="M1568" s="174"/>
      <c r="T1568" s="175"/>
      <c r="AT1568" s="171" t="s">
        <v>226</v>
      </c>
      <c r="AU1568" s="171" t="s">
        <v>236</v>
      </c>
      <c r="AV1568" s="14" t="s">
        <v>77</v>
      </c>
      <c r="AW1568" s="14" t="s">
        <v>31</v>
      </c>
      <c r="AX1568" s="14" t="s">
        <v>69</v>
      </c>
      <c r="AY1568" s="171" t="s">
        <v>212</v>
      </c>
    </row>
    <row r="1569" spans="2:51" s="14" customFormat="1">
      <c r="B1569" s="170"/>
      <c r="D1569" s="150" t="s">
        <v>226</v>
      </c>
      <c r="E1569" s="171" t="s">
        <v>19</v>
      </c>
      <c r="F1569" s="172" t="s">
        <v>11860</v>
      </c>
      <c r="H1569" s="171" t="s">
        <v>19</v>
      </c>
      <c r="I1569" s="173"/>
      <c r="L1569" s="170"/>
      <c r="M1569" s="174"/>
      <c r="T1569" s="175"/>
      <c r="AT1569" s="171" t="s">
        <v>226</v>
      </c>
      <c r="AU1569" s="171" t="s">
        <v>236</v>
      </c>
      <c r="AV1569" s="14" t="s">
        <v>77</v>
      </c>
      <c r="AW1569" s="14" t="s">
        <v>31</v>
      </c>
      <c r="AX1569" s="14" t="s">
        <v>69</v>
      </c>
      <c r="AY1569" s="171" t="s">
        <v>212</v>
      </c>
    </row>
    <row r="1570" spans="2:51" s="14" customFormat="1">
      <c r="B1570" s="170"/>
      <c r="D1570" s="150" t="s">
        <v>226</v>
      </c>
      <c r="E1570" s="171" t="s">
        <v>19</v>
      </c>
      <c r="F1570" s="172" t="s">
        <v>11861</v>
      </c>
      <c r="H1570" s="171" t="s">
        <v>19</v>
      </c>
      <c r="I1570" s="173"/>
      <c r="L1570" s="170"/>
      <c r="M1570" s="174"/>
      <c r="T1570" s="175"/>
      <c r="AT1570" s="171" t="s">
        <v>226</v>
      </c>
      <c r="AU1570" s="171" t="s">
        <v>236</v>
      </c>
      <c r="AV1570" s="14" t="s">
        <v>77</v>
      </c>
      <c r="AW1570" s="14" t="s">
        <v>31</v>
      </c>
      <c r="AX1570" s="14" t="s">
        <v>69</v>
      </c>
      <c r="AY1570" s="171" t="s">
        <v>212</v>
      </c>
    </row>
    <row r="1571" spans="2:51" s="12" customFormat="1">
      <c r="B1571" s="152"/>
      <c r="D1571" s="150" t="s">
        <v>226</v>
      </c>
      <c r="E1571" s="153" t="s">
        <v>19</v>
      </c>
      <c r="F1571" s="154" t="s">
        <v>12561</v>
      </c>
      <c r="H1571" s="155">
        <v>1.6910000000000001</v>
      </c>
      <c r="I1571" s="156"/>
      <c r="L1571" s="152"/>
      <c r="M1571" s="157"/>
      <c r="T1571" s="158"/>
      <c r="AT1571" s="153" t="s">
        <v>226</v>
      </c>
      <c r="AU1571" s="153" t="s">
        <v>236</v>
      </c>
      <c r="AV1571" s="12" t="s">
        <v>79</v>
      </c>
      <c r="AW1571" s="12" t="s">
        <v>31</v>
      </c>
      <c r="AX1571" s="12" t="s">
        <v>69</v>
      </c>
      <c r="AY1571" s="153" t="s">
        <v>212</v>
      </c>
    </row>
    <row r="1572" spans="2:51" s="12" customFormat="1">
      <c r="B1572" s="152"/>
      <c r="D1572" s="150" t="s">
        <v>226</v>
      </c>
      <c r="E1572" s="153" t="s">
        <v>19</v>
      </c>
      <c r="F1572" s="154" t="s">
        <v>12562</v>
      </c>
      <c r="H1572" s="155">
        <v>0.158</v>
      </c>
      <c r="I1572" s="156"/>
      <c r="L1572" s="152"/>
      <c r="M1572" s="157"/>
      <c r="T1572" s="158"/>
      <c r="AT1572" s="153" t="s">
        <v>226</v>
      </c>
      <c r="AU1572" s="153" t="s">
        <v>236</v>
      </c>
      <c r="AV1572" s="12" t="s">
        <v>79</v>
      </c>
      <c r="AW1572" s="12" t="s">
        <v>31</v>
      </c>
      <c r="AX1572" s="12" t="s">
        <v>69</v>
      </c>
      <c r="AY1572" s="153" t="s">
        <v>212</v>
      </c>
    </row>
    <row r="1573" spans="2:51" s="14" customFormat="1">
      <c r="B1573" s="170"/>
      <c r="D1573" s="150" t="s">
        <v>226</v>
      </c>
      <c r="E1573" s="171" t="s">
        <v>19</v>
      </c>
      <c r="F1573" s="172" t="s">
        <v>11866</v>
      </c>
      <c r="H1573" s="171" t="s">
        <v>19</v>
      </c>
      <c r="I1573" s="173"/>
      <c r="L1573" s="170"/>
      <c r="M1573" s="174"/>
      <c r="T1573" s="175"/>
      <c r="AT1573" s="171" t="s">
        <v>226</v>
      </c>
      <c r="AU1573" s="171" t="s">
        <v>236</v>
      </c>
      <c r="AV1573" s="14" t="s">
        <v>77</v>
      </c>
      <c r="AW1573" s="14" t="s">
        <v>31</v>
      </c>
      <c r="AX1573" s="14" t="s">
        <v>69</v>
      </c>
      <c r="AY1573" s="171" t="s">
        <v>212</v>
      </c>
    </row>
    <row r="1574" spans="2:51" s="12" customFormat="1">
      <c r="B1574" s="152"/>
      <c r="D1574" s="150" t="s">
        <v>226</v>
      </c>
      <c r="E1574" s="153" t="s">
        <v>19</v>
      </c>
      <c r="F1574" s="154" t="s">
        <v>12563</v>
      </c>
      <c r="H1574" s="155">
        <v>1.617</v>
      </c>
      <c r="I1574" s="156"/>
      <c r="L1574" s="152"/>
      <c r="M1574" s="157"/>
      <c r="T1574" s="158"/>
      <c r="AT1574" s="153" t="s">
        <v>226</v>
      </c>
      <c r="AU1574" s="153" t="s">
        <v>236</v>
      </c>
      <c r="AV1574" s="12" t="s">
        <v>79</v>
      </c>
      <c r="AW1574" s="12" t="s">
        <v>31</v>
      </c>
      <c r="AX1574" s="12" t="s">
        <v>69</v>
      </c>
      <c r="AY1574" s="153" t="s">
        <v>212</v>
      </c>
    </row>
    <row r="1575" spans="2:51" s="12" customFormat="1">
      <c r="B1575" s="152"/>
      <c r="D1575" s="150" t="s">
        <v>226</v>
      </c>
      <c r="E1575" s="153" t="s">
        <v>19</v>
      </c>
      <c r="F1575" s="154" t="s">
        <v>12564</v>
      </c>
      <c r="H1575" s="155">
        <v>3.2000000000000001E-2</v>
      </c>
      <c r="I1575" s="156"/>
      <c r="L1575" s="152"/>
      <c r="M1575" s="157"/>
      <c r="T1575" s="158"/>
      <c r="AT1575" s="153" t="s">
        <v>226</v>
      </c>
      <c r="AU1575" s="153" t="s">
        <v>236</v>
      </c>
      <c r="AV1575" s="12" t="s">
        <v>79</v>
      </c>
      <c r="AW1575" s="12" t="s">
        <v>31</v>
      </c>
      <c r="AX1575" s="12" t="s">
        <v>69</v>
      </c>
      <c r="AY1575" s="153" t="s">
        <v>212</v>
      </c>
    </row>
    <row r="1576" spans="2:51" s="14" customFormat="1">
      <c r="B1576" s="170"/>
      <c r="D1576" s="150" t="s">
        <v>226</v>
      </c>
      <c r="E1576" s="171" t="s">
        <v>19</v>
      </c>
      <c r="F1576" s="172" t="s">
        <v>11900</v>
      </c>
      <c r="H1576" s="171" t="s">
        <v>19</v>
      </c>
      <c r="I1576" s="173"/>
      <c r="L1576" s="170"/>
      <c r="M1576" s="174"/>
      <c r="T1576" s="175"/>
      <c r="AT1576" s="171" t="s">
        <v>226</v>
      </c>
      <c r="AU1576" s="171" t="s">
        <v>236</v>
      </c>
      <c r="AV1576" s="14" t="s">
        <v>77</v>
      </c>
      <c r="AW1576" s="14" t="s">
        <v>31</v>
      </c>
      <c r="AX1576" s="14" t="s">
        <v>69</v>
      </c>
      <c r="AY1576" s="171" t="s">
        <v>212</v>
      </c>
    </row>
    <row r="1577" spans="2:51" s="12" customFormat="1">
      <c r="B1577" s="152"/>
      <c r="D1577" s="150" t="s">
        <v>226</v>
      </c>
      <c r="E1577" s="153" t="s">
        <v>19</v>
      </c>
      <c r="F1577" s="154" t="s">
        <v>12565</v>
      </c>
      <c r="H1577" s="155">
        <v>1.7010000000000001</v>
      </c>
      <c r="I1577" s="156"/>
      <c r="L1577" s="152"/>
      <c r="M1577" s="157"/>
      <c r="T1577" s="158"/>
      <c r="AT1577" s="153" t="s">
        <v>226</v>
      </c>
      <c r="AU1577" s="153" t="s">
        <v>236</v>
      </c>
      <c r="AV1577" s="12" t="s">
        <v>79</v>
      </c>
      <c r="AW1577" s="12" t="s">
        <v>31</v>
      </c>
      <c r="AX1577" s="12" t="s">
        <v>69</v>
      </c>
      <c r="AY1577" s="153" t="s">
        <v>212</v>
      </c>
    </row>
    <row r="1578" spans="2:51" s="12" customFormat="1">
      <c r="B1578" s="152"/>
      <c r="D1578" s="150" t="s">
        <v>226</v>
      </c>
      <c r="E1578" s="153" t="s">
        <v>19</v>
      </c>
      <c r="F1578" s="154" t="s">
        <v>12566</v>
      </c>
      <c r="H1578" s="155">
        <v>1.25</v>
      </c>
      <c r="I1578" s="156"/>
      <c r="L1578" s="152"/>
      <c r="M1578" s="157"/>
      <c r="T1578" s="158"/>
      <c r="AT1578" s="153" t="s">
        <v>226</v>
      </c>
      <c r="AU1578" s="153" t="s">
        <v>236</v>
      </c>
      <c r="AV1578" s="12" t="s">
        <v>79</v>
      </c>
      <c r="AW1578" s="12" t="s">
        <v>31</v>
      </c>
      <c r="AX1578" s="12" t="s">
        <v>69</v>
      </c>
      <c r="AY1578" s="153" t="s">
        <v>212</v>
      </c>
    </row>
    <row r="1579" spans="2:51" s="12" customFormat="1">
      <c r="B1579" s="152"/>
      <c r="D1579" s="150" t="s">
        <v>226</v>
      </c>
      <c r="E1579" s="153" t="s">
        <v>19</v>
      </c>
      <c r="F1579" s="154" t="s">
        <v>12567</v>
      </c>
      <c r="H1579" s="155">
        <v>1.208</v>
      </c>
      <c r="I1579" s="156"/>
      <c r="L1579" s="152"/>
      <c r="M1579" s="157"/>
      <c r="T1579" s="158"/>
      <c r="AT1579" s="153" t="s">
        <v>226</v>
      </c>
      <c r="AU1579" s="153" t="s">
        <v>236</v>
      </c>
      <c r="AV1579" s="12" t="s">
        <v>79</v>
      </c>
      <c r="AW1579" s="12" t="s">
        <v>31</v>
      </c>
      <c r="AX1579" s="12" t="s">
        <v>69</v>
      </c>
      <c r="AY1579" s="153" t="s">
        <v>212</v>
      </c>
    </row>
    <row r="1580" spans="2:51" s="14" customFormat="1">
      <c r="B1580" s="170"/>
      <c r="D1580" s="150" t="s">
        <v>226</v>
      </c>
      <c r="E1580" s="171" t="s">
        <v>19</v>
      </c>
      <c r="F1580" s="172" t="s">
        <v>11872</v>
      </c>
      <c r="H1580" s="171" t="s">
        <v>19</v>
      </c>
      <c r="I1580" s="173"/>
      <c r="L1580" s="170"/>
      <c r="M1580" s="174"/>
      <c r="T1580" s="175"/>
      <c r="AT1580" s="171" t="s">
        <v>226</v>
      </c>
      <c r="AU1580" s="171" t="s">
        <v>236</v>
      </c>
      <c r="AV1580" s="14" t="s">
        <v>77</v>
      </c>
      <c r="AW1580" s="14" t="s">
        <v>31</v>
      </c>
      <c r="AX1580" s="14" t="s">
        <v>69</v>
      </c>
      <c r="AY1580" s="171" t="s">
        <v>212</v>
      </c>
    </row>
    <row r="1581" spans="2:51" s="12" customFormat="1">
      <c r="B1581" s="152"/>
      <c r="D1581" s="150" t="s">
        <v>226</v>
      </c>
      <c r="E1581" s="153" t="s">
        <v>19</v>
      </c>
      <c r="F1581" s="154" t="s">
        <v>12568</v>
      </c>
      <c r="H1581" s="155">
        <v>1.649</v>
      </c>
      <c r="I1581" s="156"/>
      <c r="L1581" s="152"/>
      <c r="M1581" s="157"/>
      <c r="T1581" s="158"/>
      <c r="AT1581" s="153" t="s">
        <v>226</v>
      </c>
      <c r="AU1581" s="153" t="s">
        <v>236</v>
      </c>
      <c r="AV1581" s="12" t="s">
        <v>79</v>
      </c>
      <c r="AW1581" s="12" t="s">
        <v>31</v>
      </c>
      <c r="AX1581" s="12" t="s">
        <v>69</v>
      </c>
      <c r="AY1581" s="153" t="s">
        <v>212</v>
      </c>
    </row>
    <row r="1582" spans="2:51" s="12" customFormat="1">
      <c r="B1582" s="152"/>
      <c r="D1582" s="150" t="s">
        <v>226</v>
      </c>
      <c r="E1582" s="153" t="s">
        <v>19</v>
      </c>
      <c r="F1582" s="154" t="s">
        <v>12569</v>
      </c>
      <c r="H1582" s="155">
        <v>0.45600000000000002</v>
      </c>
      <c r="I1582" s="156"/>
      <c r="L1582" s="152"/>
      <c r="M1582" s="157"/>
      <c r="T1582" s="158"/>
      <c r="AT1582" s="153" t="s">
        <v>226</v>
      </c>
      <c r="AU1582" s="153" t="s">
        <v>236</v>
      </c>
      <c r="AV1582" s="12" t="s">
        <v>79</v>
      </c>
      <c r="AW1582" s="12" t="s">
        <v>31</v>
      </c>
      <c r="AX1582" s="12" t="s">
        <v>69</v>
      </c>
      <c r="AY1582" s="153" t="s">
        <v>212</v>
      </c>
    </row>
    <row r="1583" spans="2:51" s="12" customFormat="1">
      <c r="B1583" s="152"/>
      <c r="D1583" s="150" t="s">
        <v>226</v>
      </c>
      <c r="E1583" s="153" t="s">
        <v>19</v>
      </c>
      <c r="F1583" s="154" t="s">
        <v>12570</v>
      </c>
      <c r="H1583" s="155">
        <v>0.14699999999999999</v>
      </c>
      <c r="I1583" s="156"/>
      <c r="L1583" s="152"/>
      <c r="M1583" s="157"/>
      <c r="T1583" s="158"/>
      <c r="AT1583" s="153" t="s">
        <v>226</v>
      </c>
      <c r="AU1583" s="153" t="s">
        <v>236</v>
      </c>
      <c r="AV1583" s="12" t="s">
        <v>79</v>
      </c>
      <c r="AW1583" s="12" t="s">
        <v>31</v>
      </c>
      <c r="AX1583" s="12" t="s">
        <v>69</v>
      </c>
      <c r="AY1583" s="153" t="s">
        <v>212</v>
      </c>
    </row>
    <row r="1584" spans="2:51" s="14" customFormat="1">
      <c r="B1584" s="170"/>
      <c r="D1584" s="150" t="s">
        <v>226</v>
      </c>
      <c r="E1584" s="171" t="s">
        <v>19</v>
      </c>
      <c r="F1584" s="172" t="s">
        <v>11877</v>
      </c>
      <c r="H1584" s="171" t="s">
        <v>19</v>
      </c>
      <c r="I1584" s="173"/>
      <c r="L1584" s="170"/>
      <c r="M1584" s="174"/>
      <c r="T1584" s="175"/>
      <c r="AT1584" s="171" t="s">
        <v>226</v>
      </c>
      <c r="AU1584" s="171" t="s">
        <v>236</v>
      </c>
      <c r="AV1584" s="14" t="s">
        <v>77</v>
      </c>
      <c r="AW1584" s="14" t="s">
        <v>31</v>
      </c>
      <c r="AX1584" s="14" t="s">
        <v>69</v>
      </c>
      <c r="AY1584" s="171" t="s">
        <v>212</v>
      </c>
    </row>
    <row r="1585" spans="2:51" s="12" customFormat="1">
      <c r="B1585" s="152"/>
      <c r="D1585" s="150" t="s">
        <v>226</v>
      </c>
      <c r="E1585" s="153" t="s">
        <v>19</v>
      </c>
      <c r="F1585" s="154" t="s">
        <v>12568</v>
      </c>
      <c r="H1585" s="155">
        <v>1.649</v>
      </c>
      <c r="I1585" s="156"/>
      <c r="L1585" s="152"/>
      <c r="M1585" s="157"/>
      <c r="T1585" s="158"/>
      <c r="AT1585" s="153" t="s">
        <v>226</v>
      </c>
      <c r="AU1585" s="153" t="s">
        <v>236</v>
      </c>
      <c r="AV1585" s="12" t="s">
        <v>79</v>
      </c>
      <c r="AW1585" s="12" t="s">
        <v>31</v>
      </c>
      <c r="AX1585" s="12" t="s">
        <v>69</v>
      </c>
      <c r="AY1585" s="153" t="s">
        <v>212</v>
      </c>
    </row>
    <row r="1586" spans="2:51" s="12" customFormat="1">
      <c r="B1586" s="152"/>
      <c r="D1586" s="150" t="s">
        <v>226</v>
      </c>
      <c r="E1586" s="153" t="s">
        <v>19</v>
      </c>
      <c r="F1586" s="154" t="s">
        <v>12571</v>
      </c>
      <c r="H1586" s="155">
        <v>0.48299999999999998</v>
      </c>
      <c r="I1586" s="156"/>
      <c r="L1586" s="152"/>
      <c r="M1586" s="157"/>
      <c r="T1586" s="158"/>
      <c r="AT1586" s="153" t="s">
        <v>226</v>
      </c>
      <c r="AU1586" s="153" t="s">
        <v>236</v>
      </c>
      <c r="AV1586" s="12" t="s">
        <v>79</v>
      </c>
      <c r="AW1586" s="12" t="s">
        <v>31</v>
      </c>
      <c r="AX1586" s="12" t="s">
        <v>69</v>
      </c>
      <c r="AY1586" s="153" t="s">
        <v>212</v>
      </c>
    </row>
    <row r="1587" spans="2:51" s="12" customFormat="1">
      <c r="B1587" s="152"/>
      <c r="D1587" s="150" t="s">
        <v>226</v>
      </c>
      <c r="E1587" s="153" t="s">
        <v>19</v>
      </c>
      <c r="F1587" s="154" t="s">
        <v>12572</v>
      </c>
      <c r="H1587" s="155">
        <v>0.62</v>
      </c>
      <c r="I1587" s="156"/>
      <c r="L1587" s="152"/>
      <c r="M1587" s="157"/>
      <c r="T1587" s="158"/>
      <c r="AT1587" s="153" t="s">
        <v>226</v>
      </c>
      <c r="AU1587" s="153" t="s">
        <v>236</v>
      </c>
      <c r="AV1587" s="12" t="s">
        <v>79</v>
      </c>
      <c r="AW1587" s="12" t="s">
        <v>31</v>
      </c>
      <c r="AX1587" s="12" t="s">
        <v>69</v>
      </c>
      <c r="AY1587" s="153" t="s">
        <v>212</v>
      </c>
    </row>
    <row r="1588" spans="2:51" s="12" customFormat="1">
      <c r="B1588" s="152"/>
      <c r="D1588" s="150" t="s">
        <v>226</v>
      </c>
      <c r="E1588" s="153" t="s">
        <v>19</v>
      </c>
      <c r="F1588" s="154" t="s">
        <v>12573</v>
      </c>
      <c r="H1588" s="155">
        <v>0.441</v>
      </c>
      <c r="I1588" s="156"/>
      <c r="L1588" s="152"/>
      <c r="M1588" s="157"/>
      <c r="T1588" s="158"/>
      <c r="AT1588" s="153" t="s">
        <v>226</v>
      </c>
      <c r="AU1588" s="153" t="s">
        <v>236</v>
      </c>
      <c r="AV1588" s="12" t="s">
        <v>79</v>
      </c>
      <c r="AW1588" s="12" t="s">
        <v>31</v>
      </c>
      <c r="AX1588" s="12" t="s">
        <v>69</v>
      </c>
      <c r="AY1588" s="153" t="s">
        <v>212</v>
      </c>
    </row>
    <row r="1589" spans="2:51" s="12" customFormat="1">
      <c r="B1589" s="152"/>
      <c r="D1589" s="150" t="s">
        <v>226</v>
      </c>
      <c r="E1589" s="153" t="s">
        <v>19</v>
      </c>
      <c r="F1589" s="154" t="s">
        <v>12574</v>
      </c>
      <c r="H1589" s="155">
        <v>0.441</v>
      </c>
      <c r="I1589" s="156"/>
      <c r="L1589" s="152"/>
      <c r="M1589" s="157"/>
      <c r="T1589" s="158"/>
      <c r="AT1589" s="153" t="s">
        <v>226</v>
      </c>
      <c r="AU1589" s="153" t="s">
        <v>236</v>
      </c>
      <c r="AV1589" s="12" t="s">
        <v>79</v>
      </c>
      <c r="AW1589" s="12" t="s">
        <v>31</v>
      </c>
      <c r="AX1589" s="12" t="s">
        <v>69</v>
      </c>
      <c r="AY1589" s="153" t="s">
        <v>212</v>
      </c>
    </row>
    <row r="1590" spans="2:51" s="14" customFormat="1">
      <c r="B1590" s="170"/>
      <c r="D1590" s="150" t="s">
        <v>226</v>
      </c>
      <c r="E1590" s="171" t="s">
        <v>19</v>
      </c>
      <c r="F1590" s="172" t="s">
        <v>11883</v>
      </c>
      <c r="H1590" s="171" t="s">
        <v>19</v>
      </c>
      <c r="I1590" s="173"/>
      <c r="L1590" s="170"/>
      <c r="M1590" s="174"/>
      <c r="T1590" s="175"/>
      <c r="AT1590" s="171" t="s">
        <v>226</v>
      </c>
      <c r="AU1590" s="171" t="s">
        <v>236</v>
      </c>
      <c r="AV1590" s="14" t="s">
        <v>77</v>
      </c>
      <c r="AW1590" s="14" t="s">
        <v>31</v>
      </c>
      <c r="AX1590" s="14" t="s">
        <v>69</v>
      </c>
      <c r="AY1590" s="171" t="s">
        <v>212</v>
      </c>
    </row>
    <row r="1591" spans="2:51" s="12" customFormat="1">
      <c r="B1591" s="152"/>
      <c r="D1591" s="150" t="s">
        <v>226</v>
      </c>
      <c r="E1591" s="153" t="s">
        <v>19</v>
      </c>
      <c r="F1591" s="154" t="s">
        <v>12568</v>
      </c>
      <c r="H1591" s="155">
        <v>1.649</v>
      </c>
      <c r="I1591" s="156"/>
      <c r="L1591" s="152"/>
      <c r="M1591" s="157"/>
      <c r="T1591" s="158"/>
      <c r="AT1591" s="153" t="s">
        <v>226</v>
      </c>
      <c r="AU1591" s="153" t="s">
        <v>236</v>
      </c>
      <c r="AV1591" s="12" t="s">
        <v>79</v>
      </c>
      <c r="AW1591" s="12" t="s">
        <v>31</v>
      </c>
      <c r="AX1591" s="12" t="s">
        <v>69</v>
      </c>
      <c r="AY1591" s="153" t="s">
        <v>212</v>
      </c>
    </row>
    <row r="1592" spans="2:51" s="12" customFormat="1">
      <c r="B1592" s="152"/>
      <c r="D1592" s="150" t="s">
        <v>226</v>
      </c>
      <c r="E1592" s="153" t="s">
        <v>19</v>
      </c>
      <c r="F1592" s="154" t="s">
        <v>12575</v>
      </c>
      <c r="H1592" s="155">
        <v>0.63</v>
      </c>
      <c r="I1592" s="156"/>
      <c r="L1592" s="152"/>
      <c r="M1592" s="157"/>
      <c r="T1592" s="158"/>
      <c r="AT1592" s="153" t="s">
        <v>226</v>
      </c>
      <c r="AU1592" s="153" t="s">
        <v>236</v>
      </c>
      <c r="AV1592" s="12" t="s">
        <v>79</v>
      </c>
      <c r="AW1592" s="12" t="s">
        <v>31</v>
      </c>
      <c r="AX1592" s="12" t="s">
        <v>69</v>
      </c>
      <c r="AY1592" s="153" t="s">
        <v>212</v>
      </c>
    </row>
    <row r="1593" spans="2:51" s="12" customFormat="1">
      <c r="B1593" s="152"/>
      <c r="D1593" s="150" t="s">
        <v>226</v>
      </c>
      <c r="E1593" s="153" t="s">
        <v>19</v>
      </c>
      <c r="F1593" s="154" t="s">
        <v>12576</v>
      </c>
      <c r="H1593" s="155">
        <v>4.851</v>
      </c>
      <c r="I1593" s="156"/>
      <c r="L1593" s="152"/>
      <c r="M1593" s="157"/>
      <c r="T1593" s="158"/>
      <c r="AT1593" s="153" t="s">
        <v>226</v>
      </c>
      <c r="AU1593" s="153" t="s">
        <v>236</v>
      </c>
      <c r="AV1593" s="12" t="s">
        <v>79</v>
      </c>
      <c r="AW1593" s="12" t="s">
        <v>31</v>
      </c>
      <c r="AX1593" s="12" t="s">
        <v>69</v>
      </c>
      <c r="AY1593" s="153" t="s">
        <v>212</v>
      </c>
    </row>
    <row r="1594" spans="2:51" s="12" customFormat="1">
      <c r="B1594" s="152"/>
      <c r="D1594" s="150" t="s">
        <v>226</v>
      </c>
      <c r="E1594" s="153" t="s">
        <v>19</v>
      </c>
      <c r="F1594" s="154" t="s">
        <v>12577</v>
      </c>
      <c r="H1594" s="155">
        <v>4.851</v>
      </c>
      <c r="I1594" s="156"/>
      <c r="L1594" s="152"/>
      <c r="M1594" s="157"/>
      <c r="T1594" s="158"/>
      <c r="AT1594" s="153" t="s">
        <v>226</v>
      </c>
      <c r="AU1594" s="153" t="s">
        <v>236</v>
      </c>
      <c r="AV1594" s="12" t="s">
        <v>79</v>
      </c>
      <c r="AW1594" s="12" t="s">
        <v>31</v>
      </c>
      <c r="AX1594" s="12" t="s">
        <v>69</v>
      </c>
      <c r="AY1594" s="153" t="s">
        <v>212</v>
      </c>
    </row>
    <row r="1595" spans="2:51" s="14" customFormat="1">
      <c r="B1595" s="170"/>
      <c r="D1595" s="150" t="s">
        <v>226</v>
      </c>
      <c r="E1595" s="171" t="s">
        <v>19</v>
      </c>
      <c r="F1595" s="172" t="s">
        <v>11886</v>
      </c>
      <c r="H1595" s="171" t="s">
        <v>19</v>
      </c>
      <c r="I1595" s="173"/>
      <c r="L1595" s="170"/>
      <c r="M1595" s="174"/>
      <c r="T1595" s="175"/>
      <c r="AT1595" s="171" t="s">
        <v>226</v>
      </c>
      <c r="AU1595" s="171" t="s">
        <v>236</v>
      </c>
      <c r="AV1595" s="14" t="s">
        <v>77</v>
      </c>
      <c r="AW1595" s="14" t="s">
        <v>31</v>
      </c>
      <c r="AX1595" s="14" t="s">
        <v>69</v>
      </c>
      <c r="AY1595" s="171" t="s">
        <v>212</v>
      </c>
    </row>
    <row r="1596" spans="2:51" s="12" customFormat="1">
      <c r="B1596" s="152"/>
      <c r="D1596" s="150" t="s">
        <v>226</v>
      </c>
      <c r="E1596" s="153" t="s">
        <v>19</v>
      </c>
      <c r="F1596" s="154" t="s">
        <v>12576</v>
      </c>
      <c r="H1596" s="155">
        <v>4.851</v>
      </c>
      <c r="I1596" s="156"/>
      <c r="L1596" s="152"/>
      <c r="M1596" s="157"/>
      <c r="T1596" s="158"/>
      <c r="AT1596" s="153" t="s">
        <v>226</v>
      </c>
      <c r="AU1596" s="153" t="s">
        <v>236</v>
      </c>
      <c r="AV1596" s="12" t="s">
        <v>79</v>
      </c>
      <c r="AW1596" s="12" t="s">
        <v>31</v>
      </c>
      <c r="AX1596" s="12" t="s">
        <v>69</v>
      </c>
      <c r="AY1596" s="153" t="s">
        <v>212</v>
      </c>
    </row>
    <row r="1597" spans="2:51" s="12" customFormat="1">
      <c r="B1597" s="152"/>
      <c r="D1597" s="150" t="s">
        <v>226</v>
      </c>
      <c r="E1597" s="153" t="s">
        <v>19</v>
      </c>
      <c r="F1597" s="154" t="s">
        <v>12563</v>
      </c>
      <c r="H1597" s="155">
        <v>1.617</v>
      </c>
      <c r="I1597" s="156"/>
      <c r="L1597" s="152"/>
      <c r="M1597" s="157"/>
      <c r="T1597" s="158"/>
      <c r="AT1597" s="153" t="s">
        <v>226</v>
      </c>
      <c r="AU1597" s="153" t="s">
        <v>236</v>
      </c>
      <c r="AV1597" s="12" t="s">
        <v>79</v>
      </c>
      <c r="AW1597" s="12" t="s">
        <v>31</v>
      </c>
      <c r="AX1597" s="12" t="s">
        <v>69</v>
      </c>
      <c r="AY1597" s="153" t="s">
        <v>212</v>
      </c>
    </row>
    <row r="1598" spans="2:51" s="14" customFormat="1">
      <c r="B1598" s="170"/>
      <c r="D1598" s="150" t="s">
        <v>226</v>
      </c>
      <c r="E1598" s="171" t="s">
        <v>19</v>
      </c>
      <c r="F1598" s="172" t="s">
        <v>11889</v>
      </c>
      <c r="H1598" s="171" t="s">
        <v>19</v>
      </c>
      <c r="I1598" s="173"/>
      <c r="L1598" s="170"/>
      <c r="M1598" s="174"/>
      <c r="T1598" s="175"/>
      <c r="AT1598" s="171" t="s">
        <v>226</v>
      </c>
      <c r="AU1598" s="171" t="s">
        <v>236</v>
      </c>
      <c r="AV1598" s="14" t="s">
        <v>77</v>
      </c>
      <c r="AW1598" s="14" t="s">
        <v>31</v>
      </c>
      <c r="AX1598" s="14" t="s">
        <v>69</v>
      </c>
      <c r="AY1598" s="171" t="s">
        <v>212</v>
      </c>
    </row>
    <row r="1599" spans="2:51" s="12" customFormat="1">
      <c r="B1599" s="152"/>
      <c r="D1599" s="150" t="s">
        <v>226</v>
      </c>
      <c r="E1599" s="153" t="s">
        <v>19</v>
      </c>
      <c r="F1599" s="154" t="s">
        <v>12578</v>
      </c>
      <c r="H1599" s="155">
        <v>17.797999999999998</v>
      </c>
      <c r="I1599" s="156"/>
      <c r="L1599" s="152"/>
      <c r="M1599" s="157"/>
      <c r="T1599" s="158"/>
      <c r="AT1599" s="153" t="s">
        <v>226</v>
      </c>
      <c r="AU1599" s="153" t="s">
        <v>236</v>
      </c>
      <c r="AV1599" s="12" t="s">
        <v>79</v>
      </c>
      <c r="AW1599" s="12" t="s">
        <v>31</v>
      </c>
      <c r="AX1599" s="12" t="s">
        <v>69</v>
      </c>
      <c r="AY1599" s="153" t="s">
        <v>212</v>
      </c>
    </row>
    <row r="1600" spans="2:51" s="14" customFormat="1">
      <c r="B1600" s="170"/>
      <c r="D1600" s="150" t="s">
        <v>226</v>
      </c>
      <c r="E1600" s="171" t="s">
        <v>19</v>
      </c>
      <c r="F1600" s="172" t="s">
        <v>12677</v>
      </c>
      <c r="H1600" s="171" t="s">
        <v>19</v>
      </c>
      <c r="I1600" s="173"/>
      <c r="L1600" s="170"/>
      <c r="M1600" s="174"/>
      <c r="T1600" s="175"/>
      <c r="AT1600" s="171" t="s">
        <v>226</v>
      </c>
      <c r="AU1600" s="171" t="s">
        <v>236</v>
      </c>
      <c r="AV1600" s="14" t="s">
        <v>77</v>
      </c>
      <c r="AW1600" s="14" t="s">
        <v>31</v>
      </c>
      <c r="AX1600" s="14" t="s">
        <v>69</v>
      </c>
      <c r="AY1600" s="171" t="s">
        <v>212</v>
      </c>
    </row>
    <row r="1601" spans="2:65" s="12" customFormat="1">
      <c r="B1601" s="152"/>
      <c r="D1601" s="150" t="s">
        <v>226</v>
      </c>
      <c r="E1601" s="153" t="s">
        <v>19</v>
      </c>
      <c r="F1601" s="154" t="s">
        <v>12648</v>
      </c>
      <c r="H1601" s="155">
        <v>-0.441</v>
      </c>
      <c r="I1601" s="156"/>
      <c r="L1601" s="152"/>
      <c r="M1601" s="157"/>
      <c r="T1601" s="158"/>
      <c r="AT1601" s="153" t="s">
        <v>226</v>
      </c>
      <c r="AU1601" s="153" t="s">
        <v>236</v>
      </c>
      <c r="AV1601" s="12" t="s">
        <v>79</v>
      </c>
      <c r="AW1601" s="12" t="s">
        <v>31</v>
      </c>
      <c r="AX1601" s="12" t="s">
        <v>69</v>
      </c>
      <c r="AY1601" s="153" t="s">
        <v>212</v>
      </c>
    </row>
    <row r="1602" spans="2:65" s="12" customFormat="1">
      <c r="B1602" s="152"/>
      <c r="D1602" s="150" t="s">
        <v>226</v>
      </c>
      <c r="E1602" s="153" t="s">
        <v>19</v>
      </c>
      <c r="F1602" s="154" t="s">
        <v>12618</v>
      </c>
      <c r="H1602" s="155">
        <v>-4.851</v>
      </c>
      <c r="I1602" s="156"/>
      <c r="L1602" s="152"/>
      <c r="M1602" s="157"/>
      <c r="T1602" s="158"/>
      <c r="AT1602" s="153" t="s">
        <v>226</v>
      </c>
      <c r="AU1602" s="153" t="s">
        <v>236</v>
      </c>
      <c r="AV1602" s="12" t="s">
        <v>79</v>
      </c>
      <c r="AW1602" s="12" t="s">
        <v>31</v>
      </c>
      <c r="AX1602" s="12" t="s">
        <v>69</v>
      </c>
      <c r="AY1602" s="153" t="s">
        <v>212</v>
      </c>
    </row>
    <row r="1603" spans="2:65" s="12" customFormat="1">
      <c r="B1603" s="152"/>
      <c r="D1603" s="150" t="s">
        <v>226</v>
      </c>
      <c r="E1603" s="153" t="s">
        <v>19</v>
      </c>
      <c r="F1603" s="154" t="s">
        <v>12619</v>
      </c>
      <c r="H1603" s="155">
        <v>-4.851</v>
      </c>
      <c r="I1603" s="156"/>
      <c r="L1603" s="152"/>
      <c r="M1603" s="157"/>
      <c r="T1603" s="158"/>
      <c r="AT1603" s="153" t="s">
        <v>226</v>
      </c>
      <c r="AU1603" s="153" t="s">
        <v>236</v>
      </c>
      <c r="AV1603" s="12" t="s">
        <v>79</v>
      </c>
      <c r="AW1603" s="12" t="s">
        <v>31</v>
      </c>
      <c r="AX1603" s="12" t="s">
        <v>69</v>
      </c>
      <c r="AY1603" s="153" t="s">
        <v>212</v>
      </c>
    </row>
    <row r="1604" spans="2:65" s="12" customFormat="1">
      <c r="B1604" s="152"/>
      <c r="D1604" s="150" t="s">
        <v>226</v>
      </c>
      <c r="E1604" s="153" t="s">
        <v>19</v>
      </c>
      <c r="F1604" s="154" t="s">
        <v>12678</v>
      </c>
      <c r="H1604" s="155">
        <v>-17.797999999999998</v>
      </c>
      <c r="I1604" s="156"/>
      <c r="L1604" s="152"/>
      <c r="M1604" s="157"/>
      <c r="T1604" s="158"/>
      <c r="AT1604" s="153" t="s">
        <v>226</v>
      </c>
      <c r="AU1604" s="153" t="s">
        <v>236</v>
      </c>
      <c r="AV1604" s="12" t="s">
        <v>79</v>
      </c>
      <c r="AW1604" s="12" t="s">
        <v>31</v>
      </c>
      <c r="AX1604" s="12" t="s">
        <v>69</v>
      </c>
      <c r="AY1604" s="153" t="s">
        <v>212</v>
      </c>
    </row>
    <row r="1605" spans="2:65" s="14" customFormat="1">
      <c r="B1605" s="170"/>
      <c r="D1605" s="150" t="s">
        <v>226</v>
      </c>
      <c r="E1605" s="171" t="s">
        <v>19</v>
      </c>
      <c r="F1605" s="172" t="s">
        <v>12679</v>
      </c>
      <c r="H1605" s="171" t="s">
        <v>19</v>
      </c>
      <c r="I1605" s="173"/>
      <c r="L1605" s="170"/>
      <c r="M1605" s="174"/>
      <c r="T1605" s="175"/>
      <c r="AT1605" s="171" t="s">
        <v>226</v>
      </c>
      <c r="AU1605" s="171" t="s">
        <v>236</v>
      </c>
      <c r="AV1605" s="14" t="s">
        <v>77</v>
      </c>
      <c r="AW1605" s="14" t="s">
        <v>31</v>
      </c>
      <c r="AX1605" s="14" t="s">
        <v>69</v>
      </c>
      <c r="AY1605" s="171" t="s">
        <v>212</v>
      </c>
    </row>
    <row r="1606" spans="2:65" s="12" customFormat="1">
      <c r="B1606" s="152"/>
      <c r="D1606" s="150" t="s">
        <v>226</v>
      </c>
      <c r="E1606" s="153" t="s">
        <v>19</v>
      </c>
      <c r="F1606" s="154" t="s">
        <v>12680</v>
      </c>
      <c r="H1606" s="155">
        <v>-0.48299999999999998</v>
      </c>
      <c r="I1606" s="156"/>
      <c r="L1606" s="152"/>
      <c r="M1606" s="157"/>
      <c r="T1606" s="158"/>
      <c r="AT1606" s="153" t="s">
        <v>226</v>
      </c>
      <c r="AU1606" s="153" t="s">
        <v>236</v>
      </c>
      <c r="AV1606" s="12" t="s">
        <v>79</v>
      </c>
      <c r="AW1606" s="12" t="s">
        <v>31</v>
      </c>
      <c r="AX1606" s="12" t="s">
        <v>69</v>
      </c>
      <c r="AY1606" s="153" t="s">
        <v>212</v>
      </c>
    </row>
    <row r="1607" spans="2:65" s="14" customFormat="1">
      <c r="B1607" s="170"/>
      <c r="D1607" s="150" t="s">
        <v>226</v>
      </c>
      <c r="E1607" s="171" t="s">
        <v>19</v>
      </c>
      <c r="F1607" s="172" t="s">
        <v>12681</v>
      </c>
      <c r="H1607" s="171" t="s">
        <v>19</v>
      </c>
      <c r="I1607" s="173"/>
      <c r="L1607" s="170"/>
      <c r="M1607" s="174"/>
      <c r="T1607" s="175"/>
      <c r="AT1607" s="171" t="s">
        <v>226</v>
      </c>
      <c r="AU1607" s="171" t="s">
        <v>236</v>
      </c>
      <c r="AV1607" s="14" t="s">
        <v>77</v>
      </c>
      <c r="AW1607" s="14" t="s">
        <v>31</v>
      </c>
      <c r="AX1607" s="14" t="s">
        <v>69</v>
      </c>
      <c r="AY1607" s="171" t="s">
        <v>212</v>
      </c>
    </row>
    <row r="1608" spans="2:65" s="12" customFormat="1">
      <c r="B1608" s="152"/>
      <c r="D1608" s="150" t="s">
        <v>226</v>
      </c>
      <c r="E1608" s="153" t="s">
        <v>19</v>
      </c>
      <c r="F1608" s="154" t="s">
        <v>12648</v>
      </c>
      <c r="H1608" s="155">
        <v>-0.441</v>
      </c>
      <c r="I1608" s="156"/>
      <c r="L1608" s="152"/>
      <c r="M1608" s="157"/>
      <c r="T1608" s="158"/>
      <c r="AT1608" s="153" t="s">
        <v>226</v>
      </c>
      <c r="AU1608" s="153" t="s">
        <v>236</v>
      </c>
      <c r="AV1608" s="12" t="s">
        <v>79</v>
      </c>
      <c r="AW1608" s="12" t="s">
        <v>31</v>
      </c>
      <c r="AX1608" s="12" t="s">
        <v>69</v>
      </c>
      <c r="AY1608" s="153" t="s">
        <v>212</v>
      </c>
    </row>
    <row r="1609" spans="2:65" s="12" customFormat="1">
      <c r="B1609" s="152"/>
      <c r="D1609" s="150" t="s">
        <v>226</v>
      </c>
      <c r="E1609" s="153" t="s">
        <v>19</v>
      </c>
      <c r="F1609" s="154" t="s">
        <v>12618</v>
      </c>
      <c r="H1609" s="155">
        <v>-4.851</v>
      </c>
      <c r="I1609" s="156"/>
      <c r="L1609" s="152"/>
      <c r="M1609" s="157"/>
      <c r="T1609" s="158"/>
      <c r="AT1609" s="153" t="s">
        <v>226</v>
      </c>
      <c r="AU1609" s="153" t="s">
        <v>236</v>
      </c>
      <c r="AV1609" s="12" t="s">
        <v>79</v>
      </c>
      <c r="AW1609" s="12" t="s">
        <v>31</v>
      </c>
      <c r="AX1609" s="12" t="s">
        <v>69</v>
      </c>
      <c r="AY1609" s="153" t="s">
        <v>212</v>
      </c>
    </row>
    <row r="1610" spans="2:65" s="13" customFormat="1">
      <c r="B1610" s="159"/>
      <c r="D1610" s="150" t="s">
        <v>226</v>
      </c>
      <c r="E1610" s="160" t="s">
        <v>19</v>
      </c>
      <c r="F1610" s="161" t="s">
        <v>228</v>
      </c>
      <c r="H1610" s="162">
        <v>16.074000000000002</v>
      </c>
      <c r="I1610" s="163"/>
      <c r="L1610" s="159"/>
      <c r="M1610" s="164"/>
      <c r="T1610" s="165"/>
      <c r="AT1610" s="160" t="s">
        <v>226</v>
      </c>
      <c r="AU1610" s="160" t="s">
        <v>236</v>
      </c>
      <c r="AV1610" s="13" t="s">
        <v>229</v>
      </c>
      <c r="AW1610" s="13" t="s">
        <v>31</v>
      </c>
      <c r="AX1610" s="13" t="s">
        <v>77</v>
      </c>
      <c r="AY1610" s="160" t="s">
        <v>212</v>
      </c>
    </row>
    <row r="1611" spans="2:65" s="1" customFormat="1" ht="21.75" customHeight="1">
      <c r="B1611" s="34"/>
      <c r="C1611" s="133" t="s">
        <v>1133</v>
      </c>
      <c r="D1611" s="166" t="s">
        <v>215</v>
      </c>
      <c r="E1611" s="134" t="s">
        <v>12682</v>
      </c>
      <c r="F1611" s="135" t="s">
        <v>12683</v>
      </c>
      <c r="G1611" s="136" t="s">
        <v>536</v>
      </c>
      <c r="H1611" s="137">
        <v>9.5449999999999999</v>
      </c>
      <c r="I1611" s="138"/>
      <c r="J1611" s="139">
        <f>ROUND(I1611*H1611,2)</f>
        <v>0</v>
      </c>
      <c r="K1611" s="135" t="s">
        <v>219</v>
      </c>
      <c r="L1611" s="34"/>
      <c r="M1611" s="140" t="s">
        <v>19</v>
      </c>
      <c r="N1611" s="141" t="s">
        <v>40</v>
      </c>
      <c r="P1611" s="142">
        <f>O1611*H1611</f>
        <v>0</v>
      </c>
      <c r="Q1611" s="142">
        <v>4.4339999999999997E-2</v>
      </c>
      <c r="R1611" s="142">
        <f>Q1611*H1611</f>
        <v>0.42322529999999997</v>
      </c>
      <c r="S1611" s="142">
        <v>0</v>
      </c>
      <c r="T1611" s="143">
        <f>S1611*H1611</f>
        <v>0</v>
      </c>
      <c r="AR1611" s="144" t="s">
        <v>316</v>
      </c>
      <c r="AT1611" s="144" t="s">
        <v>215</v>
      </c>
      <c r="AU1611" s="144" t="s">
        <v>236</v>
      </c>
      <c r="AY1611" s="19" t="s">
        <v>212</v>
      </c>
      <c r="BE1611" s="145">
        <f>IF(N1611="základní",J1611,0)</f>
        <v>0</v>
      </c>
      <c r="BF1611" s="145">
        <f>IF(N1611="snížená",J1611,0)</f>
        <v>0</v>
      </c>
      <c r="BG1611" s="145">
        <f>IF(N1611="zákl. přenesená",J1611,0)</f>
        <v>0</v>
      </c>
      <c r="BH1611" s="145">
        <f>IF(N1611="sníž. přenesená",J1611,0)</f>
        <v>0</v>
      </c>
      <c r="BI1611" s="145">
        <f>IF(N1611="nulová",J1611,0)</f>
        <v>0</v>
      </c>
      <c r="BJ1611" s="19" t="s">
        <v>77</v>
      </c>
      <c r="BK1611" s="145">
        <f>ROUND(I1611*H1611,2)</f>
        <v>0</v>
      </c>
      <c r="BL1611" s="19" t="s">
        <v>316</v>
      </c>
      <c r="BM1611" s="144" t="s">
        <v>12684</v>
      </c>
    </row>
    <row r="1612" spans="2:65" s="1" customFormat="1">
      <c r="B1612" s="34"/>
      <c r="D1612" s="146" t="s">
        <v>222</v>
      </c>
      <c r="F1612" s="147" t="s">
        <v>12685</v>
      </c>
      <c r="I1612" s="148"/>
      <c r="L1612" s="34"/>
      <c r="M1612" s="149"/>
      <c r="T1612" s="55"/>
      <c r="AT1612" s="19" t="s">
        <v>222</v>
      </c>
      <c r="AU1612" s="19" t="s">
        <v>236</v>
      </c>
    </row>
    <row r="1613" spans="2:65" s="14" customFormat="1">
      <c r="B1613" s="170"/>
      <c r="D1613" s="150" t="s">
        <v>226</v>
      </c>
      <c r="E1613" s="171" t="s">
        <v>19</v>
      </c>
      <c r="F1613" s="172" t="s">
        <v>12686</v>
      </c>
      <c r="H1613" s="171" t="s">
        <v>19</v>
      </c>
      <c r="I1613" s="173"/>
      <c r="L1613" s="170"/>
      <c r="M1613" s="174"/>
      <c r="T1613" s="175"/>
      <c r="AT1613" s="171" t="s">
        <v>226</v>
      </c>
      <c r="AU1613" s="171" t="s">
        <v>236</v>
      </c>
      <c r="AV1613" s="14" t="s">
        <v>77</v>
      </c>
      <c r="AW1613" s="14" t="s">
        <v>31</v>
      </c>
      <c r="AX1613" s="14" t="s">
        <v>69</v>
      </c>
      <c r="AY1613" s="171" t="s">
        <v>212</v>
      </c>
    </row>
    <row r="1614" spans="2:65" s="14" customFormat="1">
      <c r="B1614" s="170"/>
      <c r="D1614" s="150" t="s">
        <v>226</v>
      </c>
      <c r="E1614" s="171" t="s">
        <v>19</v>
      </c>
      <c r="F1614" s="172" t="s">
        <v>11860</v>
      </c>
      <c r="H1614" s="171" t="s">
        <v>19</v>
      </c>
      <c r="I1614" s="173"/>
      <c r="L1614" s="170"/>
      <c r="M1614" s="174"/>
      <c r="T1614" s="175"/>
      <c r="AT1614" s="171" t="s">
        <v>226</v>
      </c>
      <c r="AU1614" s="171" t="s">
        <v>236</v>
      </c>
      <c r="AV1614" s="14" t="s">
        <v>77</v>
      </c>
      <c r="AW1614" s="14" t="s">
        <v>31</v>
      </c>
      <c r="AX1614" s="14" t="s">
        <v>69</v>
      </c>
      <c r="AY1614" s="171" t="s">
        <v>212</v>
      </c>
    </row>
    <row r="1615" spans="2:65" s="14" customFormat="1">
      <c r="B1615" s="170"/>
      <c r="D1615" s="150" t="s">
        <v>226</v>
      </c>
      <c r="E1615" s="171" t="s">
        <v>19</v>
      </c>
      <c r="F1615" s="172" t="s">
        <v>11877</v>
      </c>
      <c r="H1615" s="171" t="s">
        <v>19</v>
      </c>
      <c r="I1615" s="173"/>
      <c r="L1615" s="170"/>
      <c r="M1615" s="174"/>
      <c r="T1615" s="175"/>
      <c r="AT1615" s="171" t="s">
        <v>226</v>
      </c>
      <c r="AU1615" s="171" t="s">
        <v>236</v>
      </c>
      <c r="AV1615" s="14" t="s">
        <v>77</v>
      </c>
      <c r="AW1615" s="14" t="s">
        <v>31</v>
      </c>
      <c r="AX1615" s="14" t="s">
        <v>69</v>
      </c>
      <c r="AY1615" s="171" t="s">
        <v>212</v>
      </c>
    </row>
    <row r="1616" spans="2:65" s="12" customFormat="1">
      <c r="B1616" s="152"/>
      <c r="D1616" s="150" t="s">
        <v>226</v>
      </c>
      <c r="E1616" s="153" t="s">
        <v>19</v>
      </c>
      <c r="F1616" s="154" t="s">
        <v>12583</v>
      </c>
      <c r="H1616" s="155">
        <v>1.26</v>
      </c>
      <c r="I1616" s="156"/>
      <c r="L1616" s="152"/>
      <c r="M1616" s="157"/>
      <c r="T1616" s="158"/>
      <c r="AT1616" s="153" t="s">
        <v>226</v>
      </c>
      <c r="AU1616" s="153" t="s">
        <v>236</v>
      </c>
      <c r="AV1616" s="12" t="s">
        <v>79</v>
      </c>
      <c r="AW1616" s="12" t="s">
        <v>31</v>
      </c>
      <c r="AX1616" s="12" t="s">
        <v>69</v>
      </c>
      <c r="AY1616" s="153" t="s">
        <v>212</v>
      </c>
    </row>
    <row r="1617" spans="2:65" s="14" customFormat="1">
      <c r="B1617" s="170"/>
      <c r="D1617" s="150" t="s">
        <v>226</v>
      </c>
      <c r="E1617" s="171" t="s">
        <v>19</v>
      </c>
      <c r="F1617" s="172" t="s">
        <v>11886</v>
      </c>
      <c r="H1617" s="171" t="s">
        <v>19</v>
      </c>
      <c r="I1617" s="173"/>
      <c r="L1617" s="170"/>
      <c r="M1617" s="174"/>
      <c r="T1617" s="175"/>
      <c r="AT1617" s="171" t="s">
        <v>226</v>
      </c>
      <c r="AU1617" s="171" t="s">
        <v>236</v>
      </c>
      <c r="AV1617" s="14" t="s">
        <v>77</v>
      </c>
      <c r="AW1617" s="14" t="s">
        <v>31</v>
      </c>
      <c r="AX1617" s="14" t="s">
        <v>69</v>
      </c>
      <c r="AY1617" s="171" t="s">
        <v>212</v>
      </c>
    </row>
    <row r="1618" spans="2:65" s="12" customFormat="1">
      <c r="B1618" s="152"/>
      <c r="D1618" s="150" t="s">
        <v>226</v>
      </c>
      <c r="E1618" s="153" t="s">
        <v>19</v>
      </c>
      <c r="F1618" s="154" t="s">
        <v>12584</v>
      </c>
      <c r="H1618" s="155">
        <v>0.441</v>
      </c>
      <c r="I1618" s="156"/>
      <c r="L1618" s="152"/>
      <c r="M1618" s="157"/>
      <c r="T1618" s="158"/>
      <c r="AT1618" s="153" t="s">
        <v>226</v>
      </c>
      <c r="AU1618" s="153" t="s">
        <v>236</v>
      </c>
      <c r="AV1618" s="12" t="s">
        <v>79</v>
      </c>
      <c r="AW1618" s="12" t="s">
        <v>31</v>
      </c>
      <c r="AX1618" s="12" t="s">
        <v>69</v>
      </c>
      <c r="AY1618" s="153" t="s">
        <v>212</v>
      </c>
    </row>
    <row r="1619" spans="2:65" s="14" customFormat="1">
      <c r="B1619" s="170"/>
      <c r="D1619" s="150" t="s">
        <v>226</v>
      </c>
      <c r="E1619" s="171" t="s">
        <v>19</v>
      </c>
      <c r="F1619" s="172" t="s">
        <v>11889</v>
      </c>
      <c r="H1619" s="171" t="s">
        <v>19</v>
      </c>
      <c r="I1619" s="173"/>
      <c r="L1619" s="170"/>
      <c r="M1619" s="174"/>
      <c r="T1619" s="175"/>
      <c r="AT1619" s="171" t="s">
        <v>226</v>
      </c>
      <c r="AU1619" s="171" t="s">
        <v>236</v>
      </c>
      <c r="AV1619" s="14" t="s">
        <v>77</v>
      </c>
      <c r="AW1619" s="14" t="s">
        <v>31</v>
      </c>
      <c r="AX1619" s="14" t="s">
        <v>69</v>
      </c>
      <c r="AY1619" s="171" t="s">
        <v>212</v>
      </c>
    </row>
    <row r="1620" spans="2:65" s="12" customFormat="1">
      <c r="B1620" s="152"/>
      <c r="D1620" s="150" t="s">
        <v>226</v>
      </c>
      <c r="E1620" s="153" t="s">
        <v>19</v>
      </c>
      <c r="F1620" s="154" t="s">
        <v>12585</v>
      </c>
      <c r="H1620" s="155">
        <v>1.796</v>
      </c>
      <c r="I1620" s="156"/>
      <c r="L1620" s="152"/>
      <c r="M1620" s="157"/>
      <c r="T1620" s="158"/>
      <c r="AT1620" s="153" t="s">
        <v>226</v>
      </c>
      <c r="AU1620" s="153" t="s">
        <v>236</v>
      </c>
      <c r="AV1620" s="12" t="s">
        <v>79</v>
      </c>
      <c r="AW1620" s="12" t="s">
        <v>31</v>
      </c>
      <c r="AX1620" s="12" t="s">
        <v>69</v>
      </c>
      <c r="AY1620" s="153" t="s">
        <v>212</v>
      </c>
    </row>
    <row r="1621" spans="2:65" s="12" customFormat="1">
      <c r="B1621" s="152"/>
      <c r="D1621" s="150" t="s">
        <v>226</v>
      </c>
      <c r="E1621" s="153" t="s">
        <v>19</v>
      </c>
      <c r="F1621" s="154" t="s">
        <v>12586</v>
      </c>
      <c r="H1621" s="155">
        <v>5.3129999999999997</v>
      </c>
      <c r="I1621" s="156"/>
      <c r="L1621" s="152"/>
      <c r="M1621" s="157"/>
      <c r="T1621" s="158"/>
      <c r="AT1621" s="153" t="s">
        <v>226</v>
      </c>
      <c r="AU1621" s="153" t="s">
        <v>236</v>
      </c>
      <c r="AV1621" s="12" t="s">
        <v>79</v>
      </c>
      <c r="AW1621" s="12" t="s">
        <v>31</v>
      </c>
      <c r="AX1621" s="12" t="s">
        <v>69</v>
      </c>
      <c r="AY1621" s="153" t="s">
        <v>212</v>
      </c>
    </row>
    <row r="1622" spans="2:65" s="12" customFormat="1">
      <c r="B1622" s="152"/>
      <c r="D1622" s="150" t="s">
        <v>226</v>
      </c>
      <c r="E1622" s="153" t="s">
        <v>19</v>
      </c>
      <c r="F1622" s="154" t="s">
        <v>12587</v>
      </c>
      <c r="H1622" s="155">
        <v>5.4390000000000001</v>
      </c>
      <c r="I1622" s="156"/>
      <c r="L1622" s="152"/>
      <c r="M1622" s="157"/>
      <c r="T1622" s="158"/>
      <c r="AT1622" s="153" t="s">
        <v>226</v>
      </c>
      <c r="AU1622" s="153" t="s">
        <v>236</v>
      </c>
      <c r="AV1622" s="12" t="s">
        <v>79</v>
      </c>
      <c r="AW1622" s="12" t="s">
        <v>31</v>
      </c>
      <c r="AX1622" s="12" t="s">
        <v>69</v>
      </c>
      <c r="AY1622" s="153" t="s">
        <v>212</v>
      </c>
    </row>
    <row r="1623" spans="2:65" s="12" customFormat="1">
      <c r="B1623" s="152"/>
      <c r="D1623" s="150" t="s">
        <v>226</v>
      </c>
      <c r="E1623" s="153" t="s">
        <v>19</v>
      </c>
      <c r="F1623" s="154" t="s">
        <v>12588</v>
      </c>
      <c r="H1623" s="155">
        <v>9.0410000000000004</v>
      </c>
      <c r="I1623" s="156"/>
      <c r="L1623" s="152"/>
      <c r="M1623" s="157"/>
      <c r="T1623" s="158"/>
      <c r="AT1623" s="153" t="s">
        <v>226</v>
      </c>
      <c r="AU1623" s="153" t="s">
        <v>236</v>
      </c>
      <c r="AV1623" s="12" t="s">
        <v>79</v>
      </c>
      <c r="AW1623" s="12" t="s">
        <v>31</v>
      </c>
      <c r="AX1623" s="12" t="s">
        <v>69</v>
      </c>
      <c r="AY1623" s="153" t="s">
        <v>212</v>
      </c>
    </row>
    <row r="1624" spans="2:65" s="14" customFormat="1">
      <c r="B1624" s="170"/>
      <c r="D1624" s="150" t="s">
        <v>226</v>
      </c>
      <c r="E1624" s="171" t="s">
        <v>19</v>
      </c>
      <c r="F1624" s="172" t="s">
        <v>12687</v>
      </c>
      <c r="H1624" s="171" t="s">
        <v>19</v>
      </c>
      <c r="I1624" s="173"/>
      <c r="L1624" s="170"/>
      <c r="M1624" s="174"/>
      <c r="T1624" s="175"/>
      <c r="AT1624" s="171" t="s">
        <v>226</v>
      </c>
      <c r="AU1624" s="171" t="s">
        <v>236</v>
      </c>
      <c r="AV1624" s="14" t="s">
        <v>77</v>
      </c>
      <c r="AW1624" s="14" t="s">
        <v>31</v>
      </c>
      <c r="AX1624" s="14" t="s">
        <v>69</v>
      </c>
      <c r="AY1624" s="171" t="s">
        <v>212</v>
      </c>
    </row>
    <row r="1625" spans="2:65" s="12" customFormat="1">
      <c r="B1625" s="152"/>
      <c r="D1625" s="150" t="s">
        <v>226</v>
      </c>
      <c r="E1625" s="153" t="s">
        <v>19</v>
      </c>
      <c r="F1625" s="154" t="s">
        <v>12688</v>
      </c>
      <c r="H1625" s="155">
        <v>-0.441</v>
      </c>
      <c r="I1625" s="156"/>
      <c r="L1625" s="152"/>
      <c r="M1625" s="157"/>
      <c r="T1625" s="158"/>
      <c r="AT1625" s="153" t="s">
        <v>226</v>
      </c>
      <c r="AU1625" s="153" t="s">
        <v>236</v>
      </c>
      <c r="AV1625" s="12" t="s">
        <v>79</v>
      </c>
      <c r="AW1625" s="12" t="s">
        <v>31</v>
      </c>
      <c r="AX1625" s="12" t="s">
        <v>69</v>
      </c>
      <c r="AY1625" s="153" t="s">
        <v>212</v>
      </c>
    </row>
    <row r="1626" spans="2:65" s="12" customFormat="1">
      <c r="B1626" s="152"/>
      <c r="D1626" s="150" t="s">
        <v>226</v>
      </c>
      <c r="E1626" s="153" t="s">
        <v>19</v>
      </c>
      <c r="F1626" s="154" t="s">
        <v>12689</v>
      </c>
      <c r="H1626" s="155">
        <v>-9.0410000000000004</v>
      </c>
      <c r="I1626" s="156"/>
      <c r="L1626" s="152"/>
      <c r="M1626" s="157"/>
      <c r="T1626" s="158"/>
      <c r="AT1626" s="153" t="s">
        <v>226</v>
      </c>
      <c r="AU1626" s="153" t="s">
        <v>236</v>
      </c>
      <c r="AV1626" s="12" t="s">
        <v>79</v>
      </c>
      <c r="AW1626" s="12" t="s">
        <v>31</v>
      </c>
      <c r="AX1626" s="12" t="s">
        <v>69</v>
      </c>
      <c r="AY1626" s="153" t="s">
        <v>212</v>
      </c>
    </row>
    <row r="1627" spans="2:65" s="14" customFormat="1">
      <c r="B1627" s="170"/>
      <c r="D1627" s="150" t="s">
        <v>226</v>
      </c>
      <c r="E1627" s="171" t="s">
        <v>19</v>
      </c>
      <c r="F1627" s="172" t="s">
        <v>12690</v>
      </c>
      <c r="H1627" s="171" t="s">
        <v>19</v>
      </c>
      <c r="I1627" s="173"/>
      <c r="L1627" s="170"/>
      <c r="M1627" s="174"/>
      <c r="T1627" s="175"/>
      <c r="AT1627" s="171" t="s">
        <v>226</v>
      </c>
      <c r="AU1627" s="171" t="s">
        <v>236</v>
      </c>
      <c r="AV1627" s="14" t="s">
        <v>77</v>
      </c>
      <c r="AW1627" s="14" t="s">
        <v>31</v>
      </c>
      <c r="AX1627" s="14" t="s">
        <v>69</v>
      </c>
      <c r="AY1627" s="171" t="s">
        <v>212</v>
      </c>
    </row>
    <row r="1628" spans="2:65" s="12" customFormat="1">
      <c r="B1628" s="152"/>
      <c r="D1628" s="150" t="s">
        <v>226</v>
      </c>
      <c r="E1628" s="153" t="s">
        <v>19</v>
      </c>
      <c r="F1628" s="154" t="s">
        <v>12691</v>
      </c>
      <c r="H1628" s="155">
        <v>-4.2629999999999999</v>
      </c>
      <c r="I1628" s="156"/>
      <c r="L1628" s="152"/>
      <c r="M1628" s="157"/>
      <c r="T1628" s="158"/>
      <c r="AT1628" s="153" t="s">
        <v>226</v>
      </c>
      <c r="AU1628" s="153" t="s">
        <v>236</v>
      </c>
      <c r="AV1628" s="12" t="s">
        <v>79</v>
      </c>
      <c r="AW1628" s="12" t="s">
        <v>31</v>
      </c>
      <c r="AX1628" s="12" t="s">
        <v>69</v>
      </c>
      <c r="AY1628" s="153" t="s">
        <v>212</v>
      </c>
    </row>
    <row r="1629" spans="2:65" s="13" customFormat="1">
      <c r="B1629" s="159"/>
      <c r="D1629" s="150" t="s">
        <v>226</v>
      </c>
      <c r="E1629" s="160" t="s">
        <v>19</v>
      </c>
      <c r="F1629" s="161" t="s">
        <v>228</v>
      </c>
      <c r="H1629" s="162">
        <v>9.5449999999999999</v>
      </c>
      <c r="I1629" s="163"/>
      <c r="L1629" s="159"/>
      <c r="M1629" s="164"/>
      <c r="T1629" s="165"/>
      <c r="AT1629" s="160" t="s">
        <v>226</v>
      </c>
      <c r="AU1629" s="160" t="s">
        <v>236</v>
      </c>
      <c r="AV1629" s="13" t="s">
        <v>229</v>
      </c>
      <c r="AW1629" s="13" t="s">
        <v>31</v>
      </c>
      <c r="AX1629" s="13" t="s">
        <v>77</v>
      </c>
      <c r="AY1629" s="160" t="s">
        <v>212</v>
      </c>
    </row>
    <row r="1630" spans="2:65" s="1" customFormat="1" ht="21.75" customHeight="1">
      <c r="B1630" s="34"/>
      <c r="C1630" s="133" t="s">
        <v>1148</v>
      </c>
      <c r="D1630" s="166" t="s">
        <v>215</v>
      </c>
      <c r="E1630" s="134" t="s">
        <v>12692</v>
      </c>
      <c r="F1630" s="135" t="s">
        <v>12693</v>
      </c>
      <c r="G1630" s="136" t="s">
        <v>536</v>
      </c>
      <c r="H1630" s="137">
        <v>3.8439999999999999</v>
      </c>
      <c r="I1630" s="138"/>
      <c r="J1630" s="139">
        <f>ROUND(I1630*H1630,2)</f>
        <v>0</v>
      </c>
      <c r="K1630" s="135" t="s">
        <v>219</v>
      </c>
      <c r="L1630" s="34"/>
      <c r="M1630" s="140" t="s">
        <v>19</v>
      </c>
      <c r="N1630" s="141" t="s">
        <v>40</v>
      </c>
      <c r="P1630" s="142">
        <f>O1630*H1630</f>
        <v>0</v>
      </c>
      <c r="Q1630" s="142">
        <v>4.9099999999999998E-2</v>
      </c>
      <c r="R1630" s="142">
        <f>Q1630*H1630</f>
        <v>0.18874039999999997</v>
      </c>
      <c r="S1630" s="142">
        <v>0</v>
      </c>
      <c r="T1630" s="143">
        <f>S1630*H1630</f>
        <v>0</v>
      </c>
      <c r="AR1630" s="144" t="s">
        <v>316</v>
      </c>
      <c r="AT1630" s="144" t="s">
        <v>215</v>
      </c>
      <c r="AU1630" s="144" t="s">
        <v>236</v>
      </c>
      <c r="AY1630" s="19" t="s">
        <v>212</v>
      </c>
      <c r="BE1630" s="145">
        <f>IF(N1630="základní",J1630,0)</f>
        <v>0</v>
      </c>
      <c r="BF1630" s="145">
        <f>IF(N1630="snížená",J1630,0)</f>
        <v>0</v>
      </c>
      <c r="BG1630" s="145">
        <f>IF(N1630="zákl. přenesená",J1630,0)</f>
        <v>0</v>
      </c>
      <c r="BH1630" s="145">
        <f>IF(N1630="sníž. přenesená",J1630,0)</f>
        <v>0</v>
      </c>
      <c r="BI1630" s="145">
        <f>IF(N1630="nulová",J1630,0)</f>
        <v>0</v>
      </c>
      <c r="BJ1630" s="19" t="s">
        <v>77</v>
      </c>
      <c r="BK1630" s="145">
        <f>ROUND(I1630*H1630,2)</f>
        <v>0</v>
      </c>
      <c r="BL1630" s="19" t="s">
        <v>316</v>
      </c>
      <c r="BM1630" s="144" t="s">
        <v>12694</v>
      </c>
    </row>
    <row r="1631" spans="2:65" s="1" customFormat="1">
      <c r="B1631" s="34"/>
      <c r="D1631" s="146" t="s">
        <v>222</v>
      </c>
      <c r="F1631" s="147" t="s">
        <v>12695</v>
      </c>
      <c r="I1631" s="148"/>
      <c r="L1631" s="34"/>
      <c r="M1631" s="149"/>
      <c r="T1631" s="55"/>
      <c r="AT1631" s="19" t="s">
        <v>222</v>
      </c>
      <c r="AU1631" s="19" t="s">
        <v>236</v>
      </c>
    </row>
    <row r="1632" spans="2:65" s="14" customFormat="1">
      <c r="B1632" s="170"/>
      <c r="D1632" s="150" t="s">
        <v>226</v>
      </c>
      <c r="E1632" s="171" t="s">
        <v>19</v>
      </c>
      <c r="F1632" s="172" t="s">
        <v>12696</v>
      </c>
      <c r="H1632" s="171" t="s">
        <v>19</v>
      </c>
      <c r="I1632" s="173"/>
      <c r="L1632" s="170"/>
      <c r="M1632" s="174"/>
      <c r="T1632" s="175"/>
      <c r="AT1632" s="171" t="s">
        <v>226</v>
      </c>
      <c r="AU1632" s="171" t="s">
        <v>236</v>
      </c>
      <c r="AV1632" s="14" t="s">
        <v>77</v>
      </c>
      <c r="AW1632" s="14" t="s">
        <v>31</v>
      </c>
      <c r="AX1632" s="14" t="s">
        <v>69</v>
      </c>
      <c r="AY1632" s="171" t="s">
        <v>212</v>
      </c>
    </row>
    <row r="1633" spans="2:65" s="14" customFormat="1">
      <c r="B1633" s="170"/>
      <c r="D1633" s="150" t="s">
        <v>226</v>
      </c>
      <c r="E1633" s="171" t="s">
        <v>19</v>
      </c>
      <c r="F1633" s="172" t="s">
        <v>11860</v>
      </c>
      <c r="H1633" s="171" t="s">
        <v>19</v>
      </c>
      <c r="I1633" s="173"/>
      <c r="L1633" s="170"/>
      <c r="M1633" s="174"/>
      <c r="T1633" s="175"/>
      <c r="AT1633" s="171" t="s">
        <v>226</v>
      </c>
      <c r="AU1633" s="171" t="s">
        <v>236</v>
      </c>
      <c r="AV1633" s="14" t="s">
        <v>77</v>
      </c>
      <c r="AW1633" s="14" t="s">
        <v>31</v>
      </c>
      <c r="AX1633" s="14" t="s">
        <v>69</v>
      </c>
      <c r="AY1633" s="171" t="s">
        <v>212</v>
      </c>
    </row>
    <row r="1634" spans="2:65" s="14" customFormat="1">
      <c r="B1634" s="170"/>
      <c r="D1634" s="150" t="s">
        <v>226</v>
      </c>
      <c r="E1634" s="171" t="s">
        <v>19</v>
      </c>
      <c r="F1634" s="172" t="s">
        <v>11866</v>
      </c>
      <c r="H1634" s="171" t="s">
        <v>19</v>
      </c>
      <c r="I1634" s="173"/>
      <c r="L1634" s="170"/>
      <c r="M1634" s="174"/>
      <c r="T1634" s="175"/>
      <c r="AT1634" s="171" t="s">
        <v>226</v>
      </c>
      <c r="AU1634" s="171" t="s">
        <v>236</v>
      </c>
      <c r="AV1634" s="14" t="s">
        <v>77</v>
      </c>
      <c r="AW1634" s="14" t="s">
        <v>31</v>
      </c>
      <c r="AX1634" s="14" t="s">
        <v>69</v>
      </c>
      <c r="AY1634" s="171" t="s">
        <v>212</v>
      </c>
    </row>
    <row r="1635" spans="2:65" s="12" customFormat="1">
      <c r="B1635" s="152"/>
      <c r="D1635" s="150" t="s">
        <v>226</v>
      </c>
      <c r="E1635" s="153" t="s">
        <v>19</v>
      </c>
      <c r="F1635" s="154" t="s">
        <v>12593</v>
      </c>
      <c r="H1635" s="155">
        <v>0.35699999999999998</v>
      </c>
      <c r="I1635" s="156"/>
      <c r="L1635" s="152"/>
      <c r="M1635" s="157"/>
      <c r="T1635" s="158"/>
      <c r="AT1635" s="153" t="s">
        <v>226</v>
      </c>
      <c r="AU1635" s="153" t="s">
        <v>236</v>
      </c>
      <c r="AV1635" s="12" t="s">
        <v>79</v>
      </c>
      <c r="AW1635" s="12" t="s">
        <v>31</v>
      </c>
      <c r="AX1635" s="12" t="s">
        <v>69</v>
      </c>
      <c r="AY1635" s="153" t="s">
        <v>212</v>
      </c>
    </row>
    <row r="1636" spans="2:65" s="14" customFormat="1">
      <c r="B1636" s="170"/>
      <c r="D1636" s="150" t="s">
        <v>226</v>
      </c>
      <c r="E1636" s="171" t="s">
        <v>19</v>
      </c>
      <c r="F1636" s="172" t="s">
        <v>11900</v>
      </c>
      <c r="H1636" s="171" t="s">
        <v>19</v>
      </c>
      <c r="I1636" s="173"/>
      <c r="L1636" s="170"/>
      <c r="M1636" s="174"/>
      <c r="T1636" s="175"/>
      <c r="AT1636" s="171" t="s">
        <v>226</v>
      </c>
      <c r="AU1636" s="171" t="s">
        <v>236</v>
      </c>
      <c r="AV1636" s="14" t="s">
        <v>77</v>
      </c>
      <c r="AW1636" s="14" t="s">
        <v>31</v>
      </c>
      <c r="AX1636" s="14" t="s">
        <v>69</v>
      </c>
      <c r="AY1636" s="171" t="s">
        <v>212</v>
      </c>
    </row>
    <row r="1637" spans="2:65" s="12" customFormat="1">
      <c r="B1637" s="152"/>
      <c r="D1637" s="150" t="s">
        <v>226</v>
      </c>
      <c r="E1637" s="153" t="s">
        <v>19</v>
      </c>
      <c r="F1637" s="154" t="s">
        <v>12593</v>
      </c>
      <c r="H1637" s="155">
        <v>0.35699999999999998</v>
      </c>
      <c r="I1637" s="156"/>
      <c r="L1637" s="152"/>
      <c r="M1637" s="157"/>
      <c r="T1637" s="158"/>
      <c r="AT1637" s="153" t="s">
        <v>226</v>
      </c>
      <c r="AU1637" s="153" t="s">
        <v>236</v>
      </c>
      <c r="AV1637" s="12" t="s">
        <v>79</v>
      </c>
      <c r="AW1637" s="12" t="s">
        <v>31</v>
      </c>
      <c r="AX1637" s="12" t="s">
        <v>69</v>
      </c>
      <c r="AY1637" s="153" t="s">
        <v>212</v>
      </c>
    </row>
    <row r="1638" spans="2:65" s="14" customFormat="1">
      <c r="B1638" s="170"/>
      <c r="D1638" s="150" t="s">
        <v>226</v>
      </c>
      <c r="E1638" s="171" t="s">
        <v>19</v>
      </c>
      <c r="F1638" s="172" t="s">
        <v>11889</v>
      </c>
      <c r="H1638" s="171" t="s">
        <v>19</v>
      </c>
      <c r="I1638" s="173"/>
      <c r="L1638" s="170"/>
      <c r="M1638" s="174"/>
      <c r="T1638" s="175"/>
      <c r="AT1638" s="171" t="s">
        <v>226</v>
      </c>
      <c r="AU1638" s="171" t="s">
        <v>236</v>
      </c>
      <c r="AV1638" s="14" t="s">
        <v>77</v>
      </c>
      <c r="AW1638" s="14" t="s">
        <v>31</v>
      </c>
      <c r="AX1638" s="14" t="s">
        <v>69</v>
      </c>
      <c r="AY1638" s="171" t="s">
        <v>212</v>
      </c>
    </row>
    <row r="1639" spans="2:65" s="12" customFormat="1">
      <c r="B1639" s="152"/>
      <c r="D1639" s="150" t="s">
        <v>226</v>
      </c>
      <c r="E1639" s="153" t="s">
        <v>19</v>
      </c>
      <c r="F1639" s="154" t="s">
        <v>12594</v>
      </c>
      <c r="H1639" s="155">
        <v>1.7330000000000001</v>
      </c>
      <c r="I1639" s="156"/>
      <c r="L1639" s="152"/>
      <c r="M1639" s="157"/>
      <c r="T1639" s="158"/>
      <c r="AT1639" s="153" t="s">
        <v>226</v>
      </c>
      <c r="AU1639" s="153" t="s">
        <v>236</v>
      </c>
      <c r="AV1639" s="12" t="s">
        <v>79</v>
      </c>
      <c r="AW1639" s="12" t="s">
        <v>31</v>
      </c>
      <c r="AX1639" s="12" t="s">
        <v>69</v>
      </c>
      <c r="AY1639" s="153" t="s">
        <v>212</v>
      </c>
    </row>
    <row r="1640" spans="2:65" s="12" customFormat="1">
      <c r="B1640" s="152"/>
      <c r="D1640" s="150" t="s">
        <v>226</v>
      </c>
      <c r="E1640" s="153" t="s">
        <v>19</v>
      </c>
      <c r="F1640" s="154" t="s">
        <v>12595</v>
      </c>
      <c r="H1640" s="155">
        <v>1.25</v>
      </c>
      <c r="I1640" s="156"/>
      <c r="L1640" s="152"/>
      <c r="M1640" s="157"/>
      <c r="T1640" s="158"/>
      <c r="AT1640" s="153" t="s">
        <v>226</v>
      </c>
      <c r="AU1640" s="153" t="s">
        <v>236</v>
      </c>
      <c r="AV1640" s="12" t="s">
        <v>79</v>
      </c>
      <c r="AW1640" s="12" t="s">
        <v>31</v>
      </c>
      <c r="AX1640" s="12" t="s">
        <v>69</v>
      </c>
      <c r="AY1640" s="153" t="s">
        <v>212</v>
      </c>
    </row>
    <row r="1641" spans="2:65" s="12" customFormat="1">
      <c r="B1641" s="152"/>
      <c r="D1641" s="150" t="s">
        <v>226</v>
      </c>
      <c r="E1641" s="153" t="s">
        <v>19</v>
      </c>
      <c r="F1641" s="154" t="s">
        <v>12596</v>
      </c>
      <c r="H1641" s="155">
        <v>0.14699999999999999</v>
      </c>
      <c r="I1641" s="156"/>
      <c r="L1641" s="152"/>
      <c r="M1641" s="157"/>
      <c r="T1641" s="158"/>
      <c r="AT1641" s="153" t="s">
        <v>226</v>
      </c>
      <c r="AU1641" s="153" t="s">
        <v>236</v>
      </c>
      <c r="AV1641" s="12" t="s">
        <v>79</v>
      </c>
      <c r="AW1641" s="12" t="s">
        <v>31</v>
      </c>
      <c r="AX1641" s="12" t="s">
        <v>69</v>
      </c>
      <c r="AY1641" s="153" t="s">
        <v>212</v>
      </c>
    </row>
    <row r="1642" spans="2:65" s="13" customFormat="1">
      <c r="B1642" s="159"/>
      <c r="D1642" s="150" t="s">
        <v>226</v>
      </c>
      <c r="E1642" s="160" t="s">
        <v>19</v>
      </c>
      <c r="F1642" s="161" t="s">
        <v>228</v>
      </c>
      <c r="H1642" s="162">
        <v>3.8439999999999999</v>
      </c>
      <c r="I1642" s="163"/>
      <c r="L1642" s="159"/>
      <c r="M1642" s="164"/>
      <c r="T1642" s="165"/>
      <c r="AT1642" s="160" t="s">
        <v>226</v>
      </c>
      <c r="AU1642" s="160" t="s">
        <v>236</v>
      </c>
      <c r="AV1642" s="13" t="s">
        <v>229</v>
      </c>
      <c r="AW1642" s="13" t="s">
        <v>31</v>
      </c>
      <c r="AX1642" s="13" t="s">
        <v>77</v>
      </c>
      <c r="AY1642" s="160" t="s">
        <v>212</v>
      </c>
    </row>
    <row r="1643" spans="2:65" s="1" customFormat="1" ht="21.75" customHeight="1">
      <c r="B1643" s="34"/>
      <c r="C1643" s="133" t="s">
        <v>1162</v>
      </c>
      <c r="D1643" s="166" t="s">
        <v>215</v>
      </c>
      <c r="E1643" s="134" t="s">
        <v>12697</v>
      </c>
      <c r="F1643" s="135" t="s">
        <v>12698</v>
      </c>
      <c r="G1643" s="136" t="s">
        <v>536</v>
      </c>
      <c r="H1643" s="137">
        <v>0.379</v>
      </c>
      <c r="I1643" s="138"/>
      <c r="J1643" s="139">
        <f>ROUND(I1643*H1643,2)</f>
        <v>0</v>
      </c>
      <c r="K1643" s="135" t="s">
        <v>219</v>
      </c>
      <c r="L1643" s="34"/>
      <c r="M1643" s="140" t="s">
        <v>19</v>
      </c>
      <c r="N1643" s="141" t="s">
        <v>40</v>
      </c>
      <c r="P1643" s="142">
        <f>O1643*H1643</f>
        <v>0</v>
      </c>
      <c r="Q1643" s="142">
        <v>5.654E-2</v>
      </c>
      <c r="R1643" s="142">
        <f>Q1643*H1643</f>
        <v>2.1428659999999999E-2</v>
      </c>
      <c r="S1643" s="142">
        <v>0</v>
      </c>
      <c r="T1643" s="143">
        <f>S1643*H1643</f>
        <v>0</v>
      </c>
      <c r="AR1643" s="144" t="s">
        <v>316</v>
      </c>
      <c r="AT1643" s="144" t="s">
        <v>215</v>
      </c>
      <c r="AU1643" s="144" t="s">
        <v>236</v>
      </c>
      <c r="AY1643" s="19" t="s">
        <v>212</v>
      </c>
      <c r="BE1643" s="145">
        <f>IF(N1643="základní",J1643,0)</f>
        <v>0</v>
      </c>
      <c r="BF1643" s="145">
        <f>IF(N1643="snížená",J1643,0)</f>
        <v>0</v>
      </c>
      <c r="BG1643" s="145">
        <f>IF(N1643="zákl. přenesená",J1643,0)</f>
        <v>0</v>
      </c>
      <c r="BH1643" s="145">
        <f>IF(N1643="sníž. přenesená",J1643,0)</f>
        <v>0</v>
      </c>
      <c r="BI1643" s="145">
        <f>IF(N1643="nulová",J1643,0)</f>
        <v>0</v>
      </c>
      <c r="BJ1643" s="19" t="s">
        <v>77</v>
      </c>
      <c r="BK1643" s="145">
        <f>ROUND(I1643*H1643,2)</f>
        <v>0</v>
      </c>
      <c r="BL1643" s="19" t="s">
        <v>316</v>
      </c>
      <c r="BM1643" s="144" t="s">
        <v>12699</v>
      </c>
    </row>
    <row r="1644" spans="2:65" s="1" customFormat="1">
      <c r="B1644" s="34"/>
      <c r="D1644" s="146" t="s">
        <v>222</v>
      </c>
      <c r="F1644" s="147" t="s">
        <v>12700</v>
      </c>
      <c r="I1644" s="148"/>
      <c r="L1644" s="34"/>
      <c r="M1644" s="149"/>
      <c r="T1644" s="55"/>
      <c r="AT1644" s="19" t="s">
        <v>222</v>
      </c>
      <c r="AU1644" s="19" t="s">
        <v>236</v>
      </c>
    </row>
    <row r="1645" spans="2:65" s="14" customFormat="1">
      <c r="B1645" s="170"/>
      <c r="D1645" s="150" t="s">
        <v>226</v>
      </c>
      <c r="E1645" s="171" t="s">
        <v>19</v>
      </c>
      <c r="F1645" s="172" t="s">
        <v>12701</v>
      </c>
      <c r="H1645" s="171" t="s">
        <v>19</v>
      </c>
      <c r="I1645" s="173"/>
      <c r="L1645" s="170"/>
      <c r="M1645" s="174"/>
      <c r="T1645" s="175"/>
      <c r="AT1645" s="171" t="s">
        <v>226</v>
      </c>
      <c r="AU1645" s="171" t="s">
        <v>236</v>
      </c>
      <c r="AV1645" s="14" t="s">
        <v>77</v>
      </c>
      <c r="AW1645" s="14" t="s">
        <v>31</v>
      </c>
      <c r="AX1645" s="14" t="s">
        <v>69</v>
      </c>
      <c r="AY1645" s="171" t="s">
        <v>212</v>
      </c>
    </row>
    <row r="1646" spans="2:65" s="14" customFormat="1">
      <c r="B1646" s="170"/>
      <c r="D1646" s="150" t="s">
        <v>226</v>
      </c>
      <c r="E1646" s="171" t="s">
        <v>19</v>
      </c>
      <c r="F1646" s="172" t="s">
        <v>11860</v>
      </c>
      <c r="H1646" s="171" t="s">
        <v>19</v>
      </c>
      <c r="I1646" s="173"/>
      <c r="L1646" s="170"/>
      <c r="M1646" s="174"/>
      <c r="T1646" s="175"/>
      <c r="AT1646" s="171" t="s">
        <v>226</v>
      </c>
      <c r="AU1646" s="171" t="s">
        <v>236</v>
      </c>
      <c r="AV1646" s="14" t="s">
        <v>77</v>
      </c>
      <c r="AW1646" s="14" t="s">
        <v>31</v>
      </c>
      <c r="AX1646" s="14" t="s">
        <v>69</v>
      </c>
      <c r="AY1646" s="171" t="s">
        <v>212</v>
      </c>
    </row>
    <row r="1647" spans="2:65" s="14" customFormat="1">
      <c r="B1647" s="170"/>
      <c r="D1647" s="150" t="s">
        <v>226</v>
      </c>
      <c r="E1647" s="171" t="s">
        <v>19</v>
      </c>
      <c r="F1647" s="172" t="s">
        <v>11866</v>
      </c>
      <c r="H1647" s="171" t="s">
        <v>19</v>
      </c>
      <c r="I1647" s="173"/>
      <c r="L1647" s="170"/>
      <c r="M1647" s="174"/>
      <c r="T1647" s="175"/>
      <c r="AT1647" s="171" t="s">
        <v>226</v>
      </c>
      <c r="AU1647" s="171" t="s">
        <v>236</v>
      </c>
      <c r="AV1647" s="14" t="s">
        <v>77</v>
      </c>
      <c r="AW1647" s="14" t="s">
        <v>31</v>
      </c>
      <c r="AX1647" s="14" t="s">
        <v>69</v>
      </c>
      <c r="AY1647" s="171" t="s">
        <v>212</v>
      </c>
    </row>
    <row r="1648" spans="2:65" s="12" customFormat="1">
      <c r="B1648" s="152"/>
      <c r="D1648" s="150" t="s">
        <v>226</v>
      </c>
      <c r="E1648" s="153" t="s">
        <v>19</v>
      </c>
      <c r="F1648" s="154" t="s">
        <v>12601</v>
      </c>
      <c r="H1648" s="155">
        <v>0.11600000000000001</v>
      </c>
      <c r="I1648" s="156"/>
      <c r="L1648" s="152"/>
      <c r="M1648" s="157"/>
      <c r="T1648" s="158"/>
      <c r="AT1648" s="153" t="s">
        <v>226</v>
      </c>
      <c r="AU1648" s="153" t="s">
        <v>236</v>
      </c>
      <c r="AV1648" s="12" t="s">
        <v>79</v>
      </c>
      <c r="AW1648" s="12" t="s">
        <v>31</v>
      </c>
      <c r="AX1648" s="12" t="s">
        <v>69</v>
      </c>
      <c r="AY1648" s="153" t="s">
        <v>212</v>
      </c>
    </row>
    <row r="1649" spans="2:65" s="14" customFormat="1">
      <c r="B1649" s="170"/>
      <c r="D1649" s="150" t="s">
        <v>226</v>
      </c>
      <c r="E1649" s="171" t="s">
        <v>19</v>
      </c>
      <c r="F1649" s="172" t="s">
        <v>11900</v>
      </c>
      <c r="H1649" s="171" t="s">
        <v>19</v>
      </c>
      <c r="I1649" s="173"/>
      <c r="L1649" s="170"/>
      <c r="M1649" s="174"/>
      <c r="T1649" s="175"/>
      <c r="AT1649" s="171" t="s">
        <v>226</v>
      </c>
      <c r="AU1649" s="171" t="s">
        <v>236</v>
      </c>
      <c r="AV1649" s="14" t="s">
        <v>77</v>
      </c>
      <c r="AW1649" s="14" t="s">
        <v>31</v>
      </c>
      <c r="AX1649" s="14" t="s">
        <v>69</v>
      </c>
      <c r="AY1649" s="171" t="s">
        <v>212</v>
      </c>
    </row>
    <row r="1650" spans="2:65" s="12" customFormat="1">
      <c r="B1650" s="152"/>
      <c r="D1650" s="150" t="s">
        <v>226</v>
      </c>
      <c r="E1650" s="153" t="s">
        <v>19</v>
      </c>
      <c r="F1650" s="154" t="s">
        <v>12601</v>
      </c>
      <c r="H1650" s="155">
        <v>0.11600000000000001</v>
      </c>
      <c r="I1650" s="156"/>
      <c r="L1650" s="152"/>
      <c r="M1650" s="157"/>
      <c r="T1650" s="158"/>
      <c r="AT1650" s="153" t="s">
        <v>226</v>
      </c>
      <c r="AU1650" s="153" t="s">
        <v>236</v>
      </c>
      <c r="AV1650" s="12" t="s">
        <v>79</v>
      </c>
      <c r="AW1650" s="12" t="s">
        <v>31</v>
      </c>
      <c r="AX1650" s="12" t="s">
        <v>69</v>
      </c>
      <c r="AY1650" s="153" t="s">
        <v>212</v>
      </c>
    </row>
    <row r="1651" spans="2:65" s="14" customFormat="1">
      <c r="B1651" s="170"/>
      <c r="D1651" s="150" t="s">
        <v>226</v>
      </c>
      <c r="E1651" s="171" t="s">
        <v>19</v>
      </c>
      <c r="F1651" s="172" t="s">
        <v>11889</v>
      </c>
      <c r="H1651" s="171" t="s">
        <v>19</v>
      </c>
      <c r="I1651" s="173"/>
      <c r="L1651" s="170"/>
      <c r="M1651" s="174"/>
      <c r="T1651" s="175"/>
      <c r="AT1651" s="171" t="s">
        <v>226</v>
      </c>
      <c r="AU1651" s="171" t="s">
        <v>236</v>
      </c>
      <c r="AV1651" s="14" t="s">
        <v>77</v>
      </c>
      <c r="AW1651" s="14" t="s">
        <v>31</v>
      </c>
      <c r="AX1651" s="14" t="s">
        <v>69</v>
      </c>
      <c r="AY1651" s="171" t="s">
        <v>212</v>
      </c>
    </row>
    <row r="1652" spans="2:65" s="12" customFormat="1">
      <c r="B1652" s="152"/>
      <c r="D1652" s="150" t="s">
        <v>226</v>
      </c>
      <c r="E1652" s="153" t="s">
        <v>19</v>
      </c>
      <c r="F1652" s="154" t="s">
        <v>12602</v>
      </c>
      <c r="H1652" s="155">
        <v>0.14699999999999999</v>
      </c>
      <c r="I1652" s="156"/>
      <c r="L1652" s="152"/>
      <c r="M1652" s="157"/>
      <c r="T1652" s="158"/>
      <c r="AT1652" s="153" t="s">
        <v>226</v>
      </c>
      <c r="AU1652" s="153" t="s">
        <v>236</v>
      </c>
      <c r="AV1652" s="12" t="s">
        <v>79</v>
      </c>
      <c r="AW1652" s="12" t="s">
        <v>31</v>
      </c>
      <c r="AX1652" s="12" t="s">
        <v>69</v>
      </c>
      <c r="AY1652" s="153" t="s">
        <v>212</v>
      </c>
    </row>
    <row r="1653" spans="2:65" s="13" customFormat="1">
      <c r="B1653" s="159"/>
      <c r="D1653" s="150" t="s">
        <v>226</v>
      </c>
      <c r="E1653" s="160" t="s">
        <v>19</v>
      </c>
      <c r="F1653" s="161" t="s">
        <v>228</v>
      </c>
      <c r="H1653" s="162">
        <v>0.379</v>
      </c>
      <c r="I1653" s="163"/>
      <c r="L1653" s="159"/>
      <c r="M1653" s="164"/>
      <c r="T1653" s="165"/>
      <c r="AT1653" s="160" t="s">
        <v>226</v>
      </c>
      <c r="AU1653" s="160" t="s">
        <v>236</v>
      </c>
      <c r="AV1653" s="13" t="s">
        <v>229</v>
      </c>
      <c r="AW1653" s="13" t="s">
        <v>31</v>
      </c>
      <c r="AX1653" s="13" t="s">
        <v>77</v>
      </c>
      <c r="AY1653" s="160" t="s">
        <v>212</v>
      </c>
    </row>
    <row r="1654" spans="2:65" s="1" customFormat="1" ht="21.75" customHeight="1">
      <c r="B1654" s="34"/>
      <c r="C1654" s="133" t="s">
        <v>12702</v>
      </c>
      <c r="D1654" s="166" t="s">
        <v>215</v>
      </c>
      <c r="E1654" s="134" t="s">
        <v>12703</v>
      </c>
      <c r="F1654" s="135" t="s">
        <v>12704</v>
      </c>
      <c r="G1654" s="136" t="s">
        <v>536</v>
      </c>
      <c r="H1654" s="137">
        <v>1.218</v>
      </c>
      <c r="I1654" s="138"/>
      <c r="J1654" s="139">
        <f>ROUND(I1654*H1654,2)</f>
        <v>0</v>
      </c>
      <c r="K1654" s="135" t="s">
        <v>5488</v>
      </c>
      <c r="L1654" s="34"/>
      <c r="M1654" s="140" t="s">
        <v>19</v>
      </c>
      <c r="N1654" s="141" t="s">
        <v>40</v>
      </c>
      <c r="P1654" s="142">
        <f>O1654*H1654</f>
        <v>0</v>
      </c>
      <c r="Q1654" s="142">
        <v>0</v>
      </c>
      <c r="R1654" s="142">
        <f>Q1654*H1654</f>
        <v>0</v>
      </c>
      <c r="S1654" s="142">
        <v>0</v>
      </c>
      <c r="T1654" s="143">
        <f>S1654*H1654</f>
        <v>0</v>
      </c>
      <c r="AR1654" s="144" t="s">
        <v>316</v>
      </c>
      <c r="AT1654" s="144" t="s">
        <v>215</v>
      </c>
      <c r="AU1654" s="144" t="s">
        <v>236</v>
      </c>
      <c r="AY1654" s="19" t="s">
        <v>212</v>
      </c>
      <c r="BE1654" s="145">
        <f>IF(N1654="základní",J1654,0)</f>
        <v>0</v>
      </c>
      <c r="BF1654" s="145">
        <f>IF(N1654="snížená",J1654,0)</f>
        <v>0</v>
      </c>
      <c r="BG1654" s="145">
        <f>IF(N1654="zákl. přenesená",J1654,0)</f>
        <v>0</v>
      </c>
      <c r="BH1654" s="145">
        <f>IF(N1654="sníž. přenesená",J1654,0)</f>
        <v>0</v>
      </c>
      <c r="BI1654" s="145">
        <f>IF(N1654="nulová",J1654,0)</f>
        <v>0</v>
      </c>
      <c r="BJ1654" s="19" t="s">
        <v>77</v>
      </c>
      <c r="BK1654" s="145">
        <f>ROUND(I1654*H1654,2)</f>
        <v>0</v>
      </c>
      <c r="BL1654" s="19" t="s">
        <v>316</v>
      </c>
      <c r="BM1654" s="144" t="s">
        <v>12705</v>
      </c>
    </row>
    <row r="1655" spans="2:65" s="1" customFormat="1" ht="39">
      <c r="B1655" s="34"/>
      <c r="D1655" s="150" t="s">
        <v>224</v>
      </c>
      <c r="F1655" s="151" t="s">
        <v>12074</v>
      </c>
      <c r="I1655" s="148"/>
      <c r="L1655" s="34"/>
      <c r="M1655" s="149"/>
      <c r="T1655" s="55"/>
      <c r="AT1655" s="19" t="s">
        <v>224</v>
      </c>
      <c r="AU1655" s="19" t="s">
        <v>236</v>
      </c>
    </row>
    <row r="1656" spans="2:65" s="14" customFormat="1">
      <c r="B1656" s="170"/>
      <c r="D1656" s="150" t="s">
        <v>226</v>
      </c>
      <c r="E1656" s="171" t="s">
        <v>19</v>
      </c>
      <c r="F1656" s="172" t="s">
        <v>12075</v>
      </c>
      <c r="H1656" s="171" t="s">
        <v>19</v>
      </c>
      <c r="I1656" s="173"/>
      <c r="L1656" s="170"/>
      <c r="M1656" s="174"/>
      <c r="T1656" s="175"/>
      <c r="AT1656" s="171" t="s">
        <v>226</v>
      </c>
      <c r="AU1656" s="171" t="s">
        <v>236</v>
      </c>
      <c r="AV1656" s="14" t="s">
        <v>77</v>
      </c>
      <c r="AW1656" s="14" t="s">
        <v>31</v>
      </c>
      <c r="AX1656" s="14" t="s">
        <v>69</v>
      </c>
      <c r="AY1656" s="171" t="s">
        <v>212</v>
      </c>
    </row>
    <row r="1657" spans="2:65" s="14" customFormat="1">
      <c r="B1657" s="170"/>
      <c r="D1657" s="150" t="s">
        <v>226</v>
      </c>
      <c r="E1657" s="171" t="s">
        <v>19</v>
      </c>
      <c r="F1657" s="172" t="s">
        <v>11860</v>
      </c>
      <c r="H1657" s="171" t="s">
        <v>19</v>
      </c>
      <c r="I1657" s="173"/>
      <c r="L1657" s="170"/>
      <c r="M1657" s="174"/>
      <c r="T1657" s="175"/>
      <c r="AT1657" s="171" t="s">
        <v>226</v>
      </c>
      <c r="AU1657" s="171" t="s">
        <v>236</v>
      </c>
      <c r="AV1657" s="14" t="s">
        <v>77</v>
      </c>
      <c r="AW1657" s="14" t="s">
        <v>31</v>
      </c>
      <c r="AX1657" s="14" t="s">
        <v>69</v>
      </c>
      <c r="AY1657" s="171" t="s">
        <v>212</v>
      </c>
    </row>
    <row r="1658" spans="2:65" s="12" customFormat="1">
      <c r="B1658" s="152"/>
      <c r="D1658" s="150" t="s">
        <v>226</v>
      </c>
      <c r="E1658" s="153" t="s">
        <v>19</v>
      </c>
      <c r="F1658" s="154" t="s">
        <v>12706</v>
      </c>
      <c r="H1658" s="155">
        <v>1.218</v>
      </c>
      <c r="I1658" s="156"/>
      <c r="L1658" s="152"/>
      <c r="M1658" s="157"/>
      <c r="T1658" s="158"/>
      <c r="AT1658" s="153" t="s">
        <v>226</v>
      </c>
      <c r="AU1658" s="153" t="s">
        <v>236</v>
      </c>
      <c r="AV1658" s="12" t="s">
        <v>79</v>
      </c>
      <c r="AW1658" s="12" t="s">
        <v>31</v>
      </c>
      <c r="AX1658" s="12" t="s">
        <v>69</v>
      </c>
      <c r="AY1658" s="153" t="s">
        <v>212</v>
      </c>
    </row>
    <row r="1659" spans="2:65" s="13" customFormat="1">
      <c r="B1659" s="159"/>
      <c r="D1659" s="150" t="s">
        <v>226</v>
      </c>
      <c r="E1659" s="160" t="s">
        <v>19</v>
      </c>
      <c r="F1659" s="161" t="s">
        <v>228</v>
      </c>
      <c r="H1659" s="162">
        <v>1.218</v>
      </c>
      <c r="I1659" s="163"/>
      <c r="L1659" s="159"/>
      <c r="M1659" s="164"/>
      <c r="T1659" s="165"/>
      <c r="AT1659" s="160" t="s">
        <v>226</v>
      </c>
      <c r="AU1659" s="160" t="s">
        <v>236</v>
      </c>
      <c r="AV1659" s="13" t="s">
        <v>229</v>
      </c>
      <c r="AW1659" s="13" t="s">
        <v>31</v>
      </c>
      <c r="AX1659" s="13" t="s">
        <v>77</v>
      </c>
      <c r="AY1659" s="160" t="s">
        <v>212</v>
      </c>
    </row>
    <row r="1660" spans="2:65" s="1" customFormat="1" ht="21.75" customHeight="1">
      <c r="B1660" s="34"/>
      <c r="C1660" s="133" t="s">
        <v>12707</v>
      </c>
      <c r="D1660" s="166" t="s">
        <v>215</v>
      </c>
      <c r="E1660" s="134" t="s">
        <v>12708</v>
      </c>
      <c r="F1660" s="135" t="s">
        <v>12709</v>
      </c>
      <c r="G1660" s="136" t="s">
        <v>536</v>
      </c>
      <c r="H1660" s="137">
        <v>2.9089999999999998</v>
      </c>
      <c r="I1660" s="138"/>
      <c r="J1660" s="139">
        <f>ROUND(I1660*H1660,2)</f>
        <v>0</v>
      </c>
      <c r="K1660" s="135" t="s">
        <v>5488</v>
      </c>
      <c r="L1660" s="34"/>
      <c r="M1660" s="140" t="s">
        <v>19</v>
      </c>
      <c r="N1660" s="141" t="s">
        <v>40</v>
      </c>
      <c r="P1660" s="142">
        <f>O1660*H1660</f>
        <v>0</v>
      </c>
      <c r="Q1660" s="142">
        <v>0</v>
      </c>
      <c r="R1660" s="142">
        <f>Q1660*H1660</f>
        <v>0</v>
      </c>
      <c r="S1660" s="142">
        <v>0</v>
      </c>
      <c r="T1660" s="143">
        <f>S1660*H1660</f>
        <v>0</v>
      </c>
      <c r="AR1660" s="144" t="s">
        <v>316</v>
      </c>
      <c r="AT1660" s="144" t="s">
        <v>215</v>
      </c>
      <c r="AU1660" s="144" t="s">
        <v>236</v>
      </c>
      <c r="AY1660" s="19" t="s">
        <v>212</v>
      </c>
      <c r="BE1660" s="145">
        <f>IF(N1660="základní",J1660,0)</f>
        <v>0</v>
      </c>
      <c r="BF1660" s="145">
        <f>IF(N1660="snížená",J1660,0)</f>
        <v>0</v>
      </c>
      <c r="BG1660" s="145">
        <f>IF(N1660="zákl. přenesená",J1660,0)</f>
        <v>0</v>
      </c>
      <c r="BH1660" s="145">
        <f>IF(N1660="sníž. přenesená",J1660,0)</f>
        <v>0</v>
      </c>
      <c r="BI1660" s="145">
        <f>IF(N1660="nulová",J1660,0)</f>
        <v>0</v>
      </c>
      <c r="BJ1660" s="19" t="s">
        <v>77</v>
      </c>
      <c r="BK1660" s="145">
        <f>ROUND(I1660*H1660,2)</f>
        <v>0</v>
      </c>
      <c r="BL1660" s="19" t="s">
        <v>316</v>
      </c>
      <c r="BM1660" s="144" t="s">
        <v>12710</v>
      </c>
    </row>
    <row r="1661" spans="2:65" s="1" customFormat="1" ht="39">
      <c r="B1661" s="34"/>
      <c r="D1661" s="150" t="s">
        <v>224</v>
      </c>
      <c r="F1661" s="151" t="s">
        <v>12074</v>
      </c>
      <c r="I1661" s="148"/>
      <c r="L1661" s="34"/>
      <c r="M1661" s="149"/>
      <c r="T1661" s="55"/>
      <c r="AT1661" s="19" t="s">
        <v>224</v>
      </c>
      <c r="AU1661" s="19" t="s">
        <v>236</v>
      </c>
    </row>
    <row r="1662" spans="2:65" s="14" customFormat="1">
      <c r="B1662" s="170"/>
      <c r="D1662" s="150" t="s">
        <v>226</v>
      </c>
      <c r="E1662" s="171" t="s">
        <v>19</v>
      </c>
      <c r="F1662" s="172" t="s">
        <v>12075</v>
      </c>
      <c r="H1662" s="171" t="s">
        <v>19</v>
      </c>
      <c r="I1662" s="173"/>
      <c r="L1662" s="170"/>
      <c r="M1662" s="174"/>
      <c r="T1662" s="175"/>
      <c r="AT1662" s="171" t="s">
        <v>226</v>
      </c>
      <c r="AU1662" s="171" t="s">
        <v>236</v>
      </c>
      <c r="AV1662" s="14" t="s">
        <v>77</v>
      </c>
      <c r="AW1662" s="14" t="s">
        <v>31</v>
      </c>
      <c r="AX1662" s="14" t="s">
        <v>69</v>
      </c>
      <c r="AY1662" s="171" t="s">
        <v>212</v>
      </c>
    </row>
    <row r="1663" spans="2:65" s="14" customFormat="1">
      <c r="B1663" s="170"/>
      <c r="D1663" s="150" t="s">
        <v>226</v>
      </c>
      <c r="E1663" s="171" t="s">
        <v>19</v>
      </c>
      <c r="F1663" s="172" t="s">
        <v>11860</v>
      </c>
      <c r="H1663" s="171" t="s">
        <v>19</v>
      </c>
      <c r="I1663" s="173"/>
      <c r="L1663" s="170"/>
      <c r="M1663" s="174"/>
      <c r="T1663" s="175"/>
      <c r="AT1663" s="171" t="s">
        <v>226</v>
      </c>
      <c r="AU1663" s="171" t="s">
        <v>236</v>
      </c>
      <c r="AV1663" s="14" t="s">
        <v>77</v>
      </c>
      <c r="AW1663" s="14" t="s">
        <v>31</v>
      </c>
      <c r="AX1663" s="14" t="s">
        <v>69</v>
      </c>
      <c r="AY1663" s="171" t="s">
        <v>212</v>
      </c>
    </row>
    <row r="1664" spans="2:65" s="12" customFormat="1">
      <c r="B1664" s="152"/>
      <c r="D1664" s="150" t="s">
        <v>226</v>
      </c>
      <c r="E1664" s="153" t="s">
        <v>19</v>
      </c>
      <c r="F1664" s="154" t="s">
        <v>12711</v>
      </c>
      <c r="H1664" s="155">
        <v>2.9089999999999998</v>
      </c>
      <c r="I1664" s="156"/>
      <c r="L1664" s="152"/>
      <c r="M1664" s="157"/>
      <c r="T1664" s="158"/>
      <c r="AT1664" s="153" t="s">
        <v>226</v>
      </c>
      <c r="AU1664" s="153" t="s">
        <v>236</v>
      </c>
      <c r="AV1664" s="12" t="s">
        <v>79</v>
      </c>
      <c r="AW1664" s="12" t="s">
        <v>31</v>
      </c>
      <c r="AX1664" s="12" t="s">
        <v>69</v>
      </c>
      <c r="AY1664" s="153" t="s">
        <v>212</v>
      </c>
    </row>
    <row r="1665" spans="2:65" s="13" customFormat="1">
      <c r="B1665" s="159"/>
      <c r="D1665" s="150" t="s">
        <v>226</v>
      </c>
      <c r="E1665" s="160" t="s">
        <v>19</v>
      </c>
      <c r="F1665" s="161" t="s">
        <v>228</v>
      </c>
      <c r="H1665" s="162">
        <v>2.9089999999999998</v>
      </c>
      <c r="I1665" s="163"/>
      <c r="L1665" s="159"/>
      <c r="M1665" s="164"/>
      <c r="T1665" s="165"/>
      <c r="AT1665" s="160" t="s">
        <v>226</v>
      </c>
      <c r="AU1665" s="160" t="s">
        <v>236</v>
      </c>
      <c r="AV1665" s="13" t="s">
        <v>229</v>
      </c>
      <c r="AW1665" s="13" t="s">
        <v>31</v>
      </c>
      <c r="AX1665" s="13" t="s">
        <v>77</v>
      </c>
      <c r="AY1665" s="160" t="s">
        <v>212</v>
      </c>
    </row>
    <row r="1666" spans="2:65" s="1" customFormat="1" ht="21.75" customHeight="1">
      <c r="B1666" s="34"/>
      <c r="C1666" s="133" t="s">
        <v>12712</v>
      </c>
      <c r="D1666" s="166" t="s">
        <v>215</v>
      </c>
      <c r="E1666" s="134" t="s">
        <v>12713</v>
      </c>
      <c r="F1666" s="135" t="s">
        <v>12714</v>
      </c>
      <c r="G1666" s="136" t="s">
        <v>536</v>
      </c>
      <c r="H1666" s="137">
        <v>0.29399999999999998</v>
      </c>
      <c r="I1666" s="138"/>
      <c r="J1666" s="139">
        <f>ROUND(I1666*H1666,2)</f>
        <v>0</v>
      </c>
      <c r="K1666" s="135" t="s">
        <v>5488</v>
      </c>
      <c r="L1666" s="34"/>
      <c r="M1666" s="140" t="s">
        <v>19</v>
      </c>
      <c r="N1666" s="141" t="s">
        <v>40</v>
      </c>
      <c r="P1666" s="142">
        <f>O1666*H1666</f>
        <v>0</v>
      </c>
      <c r="Q1666" s="142">
        <v>0</v>
      </c>
      <c r="R1666" s="142">
        <f>Q1666*H1666</f>
        <v>0</v>
      </c>
      <c r="S1666" s="142">
        <v>0</v>
      </c>
      <c r="T1666" s="143">
        <f>S1666*H1666</f>
        <v>0</v>
      </c>
      <c r="AR1666" s="144" t="s">
        <v>316</v>
      </c>
      <c r="AT1666" s="144" t="s">
        <v>215</v>
      </c>
      <c r="AU1666" s="144" t="s">
        <v>236</v>
      </c>
      <c r="AY1666" s="19" t="s">
        <v>212</v>
      </c>
      <c r="BE1666" s="145">
        <f>IF(N1666="základní",J1666,0)</f>
        <v>0</v>
      </c>
      <c r="BF1666" s="145">
        <f>IF(N1666="snížená",J1666,0)</f>
        <v>0</v>
      </c>
      <c r="BG1666" s="145">
        <f>IF(N1666="zákl. přenesená",J1666,0)</f>
        <v>0</v>
      </c>
      <c r="BH1666" s="145">
        <f>IF(N1666="sníž. přenesená",J1666,0)</f>
        <v>0</v>
      </c>
      <c r="BI1666" s="145">
        <f>IF(N1666="nulová",J1666,0)</f>
        <v>0</v>
      </c>
      <c r="BJ1666" s="19" t="s">
        <v>77</v>
      </c>
      <c r="BK1666" s="145">
        <f>ROUND(I1666*H1666,2)</f>
        <v>0</v>
      </c>
      <c r="BL1666" s="19" t="s">
        <v>316</v>
      </c>
      <c r="BM1666" s="144" t="s">
        <v>12715</v>
      </c>
    </row>
    <row r="1667" spans="2:65" s="1" customFormat="1" ht="39">
      <c r="B1667" s="34"/>
      <c r="D1667" s="150" t="s">
        <v>224</v>
      </c>
      <c r="F1667" s="151" t="s">
        <v>12074</v>
      </c>
      <c r="I1667" s="148"/>
      <c r="L1667" s="34"/>
      <c r="M1667" s="149"/>
      <c r="T1667" s="55"/>
      <c r="AT1667" s="19" t="s">
        <v>224</v>
      </c>
      <c r="AU1667" s="19" t="s">
        <v>236</v>
      </c>
    </row>
    <row r="1668" spans="2:65" s="14" customFormat="1">
      <c r="B1668" s="170"/>
      <c r="D1668" s="150" t="s">
        <v>226</v>
      </c>
      <c r="E1668" s="171" t="s">
        <v>19</v>
      </c>
      <c r="F1668" s="172" t="s">
        <v>12075</v>
      </c>
      <c r="H1668" s="171" t="s">
        <v>19</v>
      </c>
      <c r="I1668" s="173"/>
      <c r="L1668" s="170"/>
      <c r="M1668" s="174"/>
      <c r="T1668" s="175"/>
      <c r="AT1668" s="171" t="s">
        <v>226</v>
      </c>
      <c r="AU1668" s="171" t="s">
        <v>236</v>
      </c>
      <c r="AV1668" s="14" t="s">
        <v>77</v>
      </c>
      <c r="AW1668" s="14" t="s">
        <v>31</v>
      </c>
      <c r="AX1668" s="14" t="s">
        <v>69</v>
      </c>
      <c r="AY1668" s="171" t="s">
        <v>212</v>
      </c>
    </row>
    <row r="1669" spans="2:65" s="14" customFormat="1">
      <c r="B1669" s="170"/>
      <c r="D1669" s="150" t="s">
        <v>226</v>
      </c>
      <c r="E1669" s="171" t="s">
        <v>19</v>
      </c>
      <c r="F1669" s="172" t="s">
        <v>11860</v>
      </c>
      <c r="H1669" s="171" t="s">
        <v>19</v>
      </c>
      <c r="I1669" s="173"/>
      <c r="L1669" s="170"/>
      <c r="M1669" s="174"/>
      <c r="T1669" s="175"/>
      <c r="AT1669" s="171" t="s">
        <v>226</v>
      </c>
      <c r="AU1669" s="171" t="s">
        <v>236</v>
      </c>
      <c r="AV1669" s="14" t="s">
        <v>77</v>
      </c>
      <c r="AW1669" s="14" t="s">
        <v>31</v>
      </c>
      <c r="AX1669" s="14" t="s">
        <v>69</v>
      </c>
      <c r="AY1669" s="171" t="s">
        <v>212</v>
      </c>
    </row>
    <row r="1670" spans="2:65" s="12" customFormat="1">
      <c r="B1670" s="152"/>
      <c r="D1670" s="150" t="s">
        <v>226</v>
      </c>
      <c r="E1670" s="153" t="s">
        <v>19</v>
      </c>
      <c r="F1670" s="154" t="s">
        <v>12716</v>
      </c>
      <c r="H1670" s="155">
        <v>0.29399999999999998</v>
      </c>
      <c r="I1670" s="156"/>
      <c r="L1670" s="152"/>
      <c r="M1670" s="157"/>
      <c r="T1670" s="158"/>
      <c r="AT1670" s="153" t="s">
        <v>226</v>
      </c>
      <c r="AU1670" s="153" t="s">
        <v>236</v>
      </c>
      <c r="AV1670" s="12" t="s">
        <v>79</v>
      </c>
      <c r="AW1670" s="12" t="s">
        <v>31</v>
      </c>
      <c r="AX1670" s="12" t="s">
        <v>69</v>
      </c>
      <c r="AY1670" s="153" t="s">
        <v>212</v>
      </c>
    </row>
    <row r="1671" spans="2:65" s="13" customFormat="1">
      <c r="B1671" s="159"/>
      <c r="D1671" s="150" t="s">
        <v>226</v>
      </c>
      <c r="E1671" s="160" t="s">
        <v>19</v>
      </c>
      <c r="F1671" s="161" t="s">
        <v>228</v>
      </c>
      <c r="H1671" s="162">
        <v>0.29399999999999998</v>
      </c>
      <c r="I1671" s="163"/>
      <c r="L1671" s="159"/>
      <c r="M1671" s="164"/>
      <c r="T1671" s="165"/>
      <c r="AT1671" s="160" t="s">
        <v>226</v>
      </c>
      <c r="AU1671" s="160" t="s">
        <v>236</v>
      </c>
      <c r="AV1671" s="13" t="s">
        <v>229</v>
      </c>
      <c r="AW1671" s="13" t="s">
        <v>31</v>
      </c>
      <c r="AX1671" s="13" t="s">
        <v>77</v>
      </c>
      <c r="AY1671" s="160" t="s">
        <v>212</v>
      </c>
    </row>
    <row r="1672" spans="2:65" s="1" customFormat="1" ht="21.75" customHeight="1">
      <c r="B1672" s="34"/>
      <c r="C1672" s="133" t="s">
        <v>12717</v>
      </c>
      <c r="D1672" s="166" t="s">
        <v>215</v>
      </c>
      <c r="E1672" s="134" t="s">
        <v>12718</v>
      </c>
      <c r="F1672" s="135" t="s">
        <v>12719</v>
      </c>
      <c r="G1672" s="136" t="s">
        <v>536</v>
      </c>
      <c r="H1672" s="137">
        <v>1.47</v>
      </c>
      <c r="I1672" s="138"/>
      <c r="J1672" s="139">
        <f>ROUND(I1672*H1672,2)</f>
        <v>0</v>
      </c>
      <c r="K1672" s="135" t="s">
        <v>5488</v>
      </c>
      <c r="L1672" s="34"/>
      <c r="M1672" s="140" t="s">
        <v>19</v>
      </c>
      <c r="N1672" s="141" t="s">
        <v>40</v>
      </c>
      <c r="P1672" s="142">
        <f>O1672*H1672</f>
        <v>0</v>
      </c>
      <c r="Q1672" s="142">
        <v>0</v>
      </c>
      <c r="R1672" s="142">
        <f>Q1672*H1672</f>
        <v>0</v>
      </c>
      <c r="S1672" s="142">
        <v>0</v>
      </c>
      <c r="T1672" s="143">
        <f>S1672*H1672</f>
        <v>0</v>
      </c>
      <c r="AR1672" s="144" t="s">
        <v>316</v>
      </c>
      <c r="AT1672" s="144" t="s">
        <v>215</v>
      </c>
      <c r="AU1672" s="144" t="s">
        <v>236</v>
      </c>
      <c r="AY1672" s="19" t="s">
        <v>212</v>
      </c>
      <c r="BE1672" s="145">
        <f>IF(N1672="základní",J1672,0)</f>
        <v>0</v>
      </c>
      <c r="BF1672" s="145">
        <f>IF(N1672="snížená",J1672,0)</f>
        <v>0</v>
      </c>
      <c r="BG1672" s="145">
        <f>IF(N1672="zákl. přenesená",J1672,0)</f>
        <v>0</v>
      </c>
      <c r="BH1672" s="145">
        <f>IF(N1672="sníž. přenesená",J1672,0)</f>
        <v>0</v>
      </c>
      <c r="BI1672" s="145">
        <f>IF(N1672="nulová",J1672,0)</f>
        <v>0</v>
      </c>
      <c r="BJ1672" s="19" t="s">
        <v>77</v>
      </c>
      <c r="BK1672" s="145">
        <f>ROUND(I1672*H1672,2)</f>
        <v>0</v>
      </c>
      <c r="BL1672" s="19" t="s">
        <v>316</v>
      </c>
      <c r="BM1672" s="144" t="s">
        <v>12720</v>
      </c>
    </row>
    <row r="1673" spans="2:65" s="1" customFormat="1" ht="39">
      <c r="B1673" s="34"/>
      <c r="D1673" s="150" t="s">
        <v>224</v>
      </c>
      <c r="F1673" s="151" t="s">
        <v>12074</v>
      </c>
      <c r="I1673" s="148"/>
      <c r="L1673" s="34"/>
      <c r="M1673" s="149"/>
      <c r="T1673" s="55"/>
      <c r="AT1673" s="19" t="s">
        <v>224</v>
      </c>
      <c r="AU1673" s="19" t="s">
        <v>236</v>
      </c>
    </row>
    <row r="1674" spans="2:65" s="14" customFormat="1">
      <c r="B1674" s="170"/>
      <c r="D1674" s="150" t="s">
        <v>226</v>
      </c>
      <c r="E1674" s="171" t="s">
        <v>19</v>
      </c>
      <c r="F1674" s="172" t="s">
        <v>12075</v>
      </c>
      <c r="H1674" s="171" t="s">
        <v>19</v>
      </c>
      <c r="I1674" s="173"/>
      <c r="L1674" s="170"/>
      <c r="M1674" s="174"/>
      <c r="T1674" s="175"/>
      <c r="AT1674" s="171" t="s">
        <v>226</v>
      </c>
      <c r="AU1674" s="171" t="s">
        <v>236</v>
      </c>
      <c r="AV1674" s="14" t="s">
        <v>77</v>
      </c>
      <c r="AW1674" s="14" t="s">
        <v>31</v>
      </c>
      <c r="AX1674" s="14" t="s">
        <v>69</v>
      </c>
      <c r="AY1674" s="171" t="s">
        <v>212</v>
      </c>
    </row>
    <row r="1675" spans="2:65" s="14" customFormat="1">
      <c r="B1675" s="170"/>
      <c r="D1675" s="150" t="s">
        <v>226</v>
      </c>
      <c r="E1675" s="171" t="s">
        <v>19</v>
      </c>
      <c r="F1675" s="172" t="s">
        <v>11860</v>
      </c>
      <c r="H1675" s="171" t="s">
        <v>19</v>
      </c>
      <c r="I1675" s="173"/>
      <c r="L1675" s="170"/>
      <c r="M1675" s="174"/>
      <c r="T1675" s="175"/>
      <c r="AT1675" s="171" t="s">
        <v>226</v>
      </c>
      <c r="AU1675" s="171" t="s">
        <v>236</v>
      </c>
      <c r="AV1675" s="14" t="s">
        <v>77</v>
      </c>
      <c r="AW1675" s="14" t="s">
        <v>31</v>
      </c>
      <c r="AX1675" s="14" t="s">
        <v>69</v>
      </c>
      <c r="AY1675" s="171" t="s">
        <v>212</v>
      </c>
    </row>
    <row r="1676" spans="2:65" s="12" customFormat="1">
      <c r="B1676" s="152"/>
      <c r="D1676" s="150" t="s">
        <v>226</v>
      </c>
      <c r="E1676" s="153" t="s">
        <v>19</v>
      </c>
      <c r="F1676" s="154" t="s">
        <v>12721</v>
      </c>
      <c r="H1676" s="155">
        <v>1.47</v>
      </c>
      <c r="I1676" s="156"/>
      <c r="L1676" s="152"/>
      <c r="M1676" s="157"/>
      <c r="T1676" s="158"/>
      <c r="AT1676" s="153" t="s">
        <v>226</v>
      </c>
      <c r="AU1676" s="153" t="s">
        <v>236</v>
      </c>
      <c r="AV1676" s="12" t="s">
        <v>79</v>
      </c>
      <c r="AW1676" s="12" t="s">
        <v>31</v>
      </c>
      <c r="AX1676" s="12" t="s">
        <v>69</v>
      </c>
      <c r="AY1676" s="153" t="s">
        <v>212</v>
      </c>
    </row>
    <row r="1677" spans="2:65" s="13" customFormat="1">
      <c r="B1677" s="159"/>
      <c r="D1677" s="150" t="s">
        <v>226</v>
      </c>
      <c r="E1677" s="160" t="s">
        <v>19</v>
      </c>
      <c r="F1677" s="161" t="s">
        <v>228</v>
      </c>
      <c r="H1677" s="162">
        <v>1.47</v>
      </c>
      <c r="I1677" s="163"/>
      <c r="L1677" s="159"/>
      <c r="M1677" s="164"/>
      <c r="T1677" s="165"/>
      <c r="AT1677" s="160" t="s">
        <v>226</v>
      </c>
      <c r="AU1677" s="160" t="s">
        <v>236</v>
      </c>
      <c r="AV1677" s="13" t="s">
        <v>229</v>
      </c>
      <c r="AW1677" s="13" t="s">
        <v>31</v>
      </c>
      <c r="AX1677" s="13" t="s">
        <v>77</v>
      </c>
      <c r="AY1677" s="160" t="s">
        <v>212</v>
      </c>
    </row>
    <row r="1678" spans="2:65" s="1" customFormat="1" ht="21.75" customHeight="1">
      <c r="B1678" s="34"/>
      <c r="C1678" s="133" t="s">
        <v>12722</v>
      </c>
      <c r="D1678" s="166" t="s">
        <v>215</v>
      </c>
      <c r="E1678" s="134" t="s">
        <v>12723</v>
      </c>
      <c r="F1678" s="135" t="s">
        <v>12724</v>
      </c>
      <c r="G1678" s="136" t="s">
        <v>536</v>
      </c>
      <c r="H1678" s="137">
        <v>11.981</v>
      </c>
      <c r="I1678" s="138"/>
      <c r="J1678" s="139">
        <f>ROUND(I1678*H1678,2)</f>
        <v>0</v>
      </c>
      <c r="K1678" s="135" t="s">
        <v>5488</v>
      </c>
      <c r="L1678" s="34"/>
      <c r="M1678" s="140" t="s">
        <v>19</v>
      </c>
      <c r="N1678" s="141" t="s">
        <v>40</v>
      </c>
      <c r="P1678" s="142">
        <f>O1678*H1678</f>
        <v>0</v>
      </c>
      <c r="Q1678" s="142">
        <v>0</v>
      </c>
      <c r="R1678" s="142">
        <f>Q1678*H1678</f>
        <v>0</v>
      </c>
      <c r="S1678" s="142">
        <v>0</v>
      </c>
      <c r="T1678" s="143">
        <f>S1678*H1678</f>
        <v>0</v>
      </c>
      <c r="AR1678" s="144" t="s">
        <v>316</v>
      </c>
      <c r="AT1678" s="144" t="s">
        <v>215</v>
      </c>
      <c r="AU1678" s="144" t="s">
        <v>236</v>
      </c>
      <c r="AY1678" s="19" t="s">
        <v>212</v>
      </c>
      <c r="BE1678" s="145">
        <f>IF(N1678="základní",J1678,0)</f>
        <v>0</v>
      </c>
      <c r="BF1678" s="145">
        <f>IF(N1678="snížená",J1678,0)</f>
        <v>0</v>
      </c>
      <c r="BG1678" s="145">
        <f>IF(N1678="zákl. přenesená",J1678,0)</f>
        <v>0</v>
      </c>
      <c r="BH1678" s="145">
        <f>IF(N1678="sníž. přenesená",J1678,0)</f>
        <v>0</v>
      </c>
      <c r="BI1678" s="145">
        <f>IF(N1678="nulová",J1678,0)</f>
        <v>0</v>
      </c>
      <c r="BJ1678" s="19" t="s">
        <v>77</v>
      </c>
      <c r="BK1678" s="145">
        <f>ROUND(I1678*H1678,2)</f>
        <v>0</v>
      </c>
      <c r="BL1678" s="19" t="s">
        <v>316</v>
      </c>
      <c r="BM1678" s="144" t="s">
        <v>12725</v>
      </c>
    </row>
    <row r="1679" spans="2:65" s="1" customFormat="1" ht="29.25">
      <c r="B1679" s="34"/>
      <c r="D1679" s="150" t="s">
        <v>224</v>
      </c>
      <c r="F1679" s="151" t="s">
        <v>12081</v>
      </c>
      <c r="I1679" s="148"/>
      <c r="L1679" s="34"/>
      <c r="M1679" s="149"/>
      <c r="T1679" s="55"/>
      <c r="AT1679" s="19" t="s">
        <v>224</v>
      </c>
      <c r="AU1679" s="19" t="s">
        <v>236</v>
      </c>
    </row>
    <row r="1680" spans="2:65" s="14" customFormat="1">
      <c r="B1680" s="170"/>
      <c r="D1680" s="150" t="s">
        <v>226</v>
      </c>
      <c r="E1680" s="171" t="s">
        <v>19</v>
      </c>
      <c r="F1680" s="172" t="s">
        <v>12075</v>
      </c>
      <c r="H1680" s="171" t="s">
        <v>19</v>
      </c>
      <c r="I1680" s="173"/>
      <c r="L1680" s="170"/>
      <c r="M1680" s="174"/>
      <c r="T1680" s="175"/>
      <c r="AT1680" s="171" t="s">
        <v>226</v>
      </c>
      <c r="AU1680" s="171" t="s">
        <v>236</v>
      </c>
      <c r="AV1680" s="14" t="s">
        <v>77</v>
      </c>
      <c r="AW1680" s="14" t="s">
        <v>31</v>
      </c>
      <c r="AX1680" s="14" t="s">
        <v>69</v>
      </c>
      <c r="AY1680" s="171" t="s">
        <v>212</v>
      </c>
    </row>
    <row r="1681" spans="2:65" s="14" customFormat="1">
      <c r="B1681" s="170"/>
      <c r="D1681" s="150" t="s">
        <v>226</v>
      </c>
      <c r="E1681" s="171" t="s">
        <v>19</v>
      </c>
      <c r="F1681" s="172" t="s">
        <v>11860</v>
      </c>
      <c r="H1681" s="171" t="s">
        <v>19</v>
      </c>
      <c r="I1681" s="173"/>
      <c r="L1681" s="170"/>
      <c r="M1681" s="174"/>
      <c r="T1681" s="175"/>
      <c r="AT1681" s="171" t="s">
        <v>226</v>
      </c>
      <c r="AU1681" s="171" t="s">
        <v>236</v>
      </c>
      <c r="AV1681" s="14" t="s">
        <v>77</v>
      </c>
      <c r="AW1681" s="14" t="s">
        <v>31</v>
      </c>
      <c r="AX1681" s="14" t="s">
        <v>69</v>
      </c>
      <c r="AY1681" s="171" t="s">
        <v>212</v>
      </c>
    </row>
    <row r="1682" spans="2:65" s="12" customFormat="1">
      <c r="B1682" s="152"/>
      <c r="D1682" s="150" t="s">
        <v>226</v>
      </c>
      <c r="E1682" s="153" t="s">
        <v>19</v>
      </c>
      <c r="F1682" s="154" t="s">
        <v>12726</v>
      </c>
      <c r="H1682" s="155">
        <v>11.981</v>
      </c>
      <c r="I1682" s="156"/>
      <c r="L1682" s="152"/>
      <c r="M1682" s="157"/>
      <c r="T1682" s="158"/>
      <c r="AT1682" s="153" t="s">
        <v>226</v>
      </c>
      <c r="AU1682" s="153" t="s">
        <v>236</v>
      </c>
      <c r="AV1682" s="12" t="s">
        <v>79</v>
      </c>
      <c r="AW1682" s="12" t="s">
        <v>31</v>
      </c>
      <c r="AX1682" s="12" t="s">
        <v>69</v>
      </c>
      <c r="AY1682" s="153" t="s">
        <v>212</v>
      </c>
    </row>
    <row r="1683" spans="2:65" s="13" customFormat="1">
      <c r="B1683" s="159"/>
      <c r="D1683" s="150" t="s">
        <v>226</v>
      </c>
      <c r="E1683" s="160" t="s">
        <v>19</v>
      </c>
      <c r="F1683" s="161" t="s">
        <v>228</v>
      </c>
      <c r="H1683" s="162">
        <v>11.981</v>
      </c>
      <c r="I1683" s="163"/>
      <c r="L1683" s="159"/>
      <c r="M1683" s="164"/>
      <c r="T1683" s="165"/>
      <c r="AT1683" s="160" t="s">
        <v>226</v>
      </c>
      <c r="AU1683" s="160" t="s">
        <v>236</v>
      </c>
      <c r="AV1683" s="13" t="s">
        <v>229</v>
      </c>
      <c r="AW1683" s="13" t="s">
        <v>31</v>
      </c>
      <c r="AX1683" s="13" t="s">
        <v>77</v>
      </c>
      <c r="AY1683" s="160" t="s">
        <v>212</v>
      </c>
    </row>
    <row r="1684" spans="2:65" s="1" customFormat="1" ht="21.75" customHeight="1">
      <c r="B1684" s="34"/>
      <c r="C1684" s="133" t="s">
        <v>12727</v>
      </c>
      <c r="D1684" s="166" t="s">
        <v>215</v>
      </c>
      <c r="E1684" s="134" t="s">
        <v>12728</v>
      </c>
      <c r="F1684" s="135" t="s">
        <v>12729</v>
      </c>
      <c r="G1684" s="136" t="s">
        <v>536</v>
      </c>
      <c r="H1684" s="137">
        <v>57.981999999999999</v>
      </c>
      <c r="I1684" s="138"/>
      <c r="J1684" s="139">
        <f>ROUND(I1684*H1684,2)</f>
        <v>0</v>
      </c>
      <c r="K1684" s="135" t="s">
        <v>5488</v>
      </c>
      <c r="L1684" s="34"/>
      <c r="M1684" s="140" t="s">
        <v>19</v>
      </c>
      <c r="N1684" s="141" t="s">
        <v>40</v>
      </c>
      <c r="P1684" s="142">
        <f>O1684*H1684</f>
        <v>0</v>
      </c>
      <c r="Q1684" s="142">
        <v>0</v>
      </c>
      <c r="R1684" s="142">
        <f>Q1684*H1684</f>
        <v>0</v>
      </c>
      <c r="S1684" s="142">
        <v>0</v>
      </c>
      <c r="T1684" s="143">
        <f>S1684*H1684</f>
        <v>0</v>
      </c>
      <c r="AR1684" s="144" t="s">
        <v>316</v>
      </c>
      <c r="AT1684" s="144" t="s">
        <v>215</v>
      </c>
      <c r="AU1684" s="144" t="s">
        <v>236</v>
      </c>
      <c r="AY1684" s="19" t="s">
        <v>212</v>
      </c>
      <c r="BE1684" s="145">
        <f>IF(N1684="základní",J1684,0)</f>
        <v>0</v>
      </c>
      <c r="BF1684" s="145">
        <f>IF(N1684="snížená",J1684,0)</f>
        <v>0</v>
      </c>
      <c r="BG1684" s="145">
        <f>IF(N1684="zákl. přenesená",J1684,0)</f>
        <v>0</v>
      </c>
      <c r="BH1684" s="145">
        <f>IF(N1684="sníž. přenesená",J1684,0)</f>
        <v>0</v>
      </c>
      <c r="BI1684" s="145">
        <f>IF(N1684="nulová",J1684,0)</f>
        <v>0</v>
      </c>
      <c r="BJ1684" s="19" t="s">
        <v>77</v>
      </c>
      <c r="BK1684" s="145">
        <f>ROUND(I1684*H1684,2)</f>
        <v>0</v>
      </c>
      <c r="BL1684" s="19" t="s">
        <v>316</v>
      </c>
      <c r="BM1684" s="144" t="s">
        <v>12730</v>
      </c>
    </row>
    <row r="1685" spans="2:65" s="1" customFormat="1" ht="39">
      <c r="B1685" s="34"/>
      <c r="D1685" s="150" t="s">
        <v>224</v>
      </c>
      <c r="F1685" s="151" t="s">
        <v>12074</v>
      </c>
      <c r="I1685" s="148"/>
      <c r="L1685" s="34"/>
      <c r="M1685" s="149"/>
      <c r="T1685" s="55"/>
      <c r="AT1685" s="19" t="s">
        <v>224</v>
      </c>
      <c r="AU1685" s="19" t="s">
        <v>236</v>
      </c>
    </row>
    <row r="1686" spans="2:65" s="14" customFormat="1">
      <c r="B1686" s="170"/>
      <c r="D1686" s="150" t="s">
        <v>226</v>
      </c>
      <c r="E1686" s="171" t="s">
        <v>19</v>
      </c>
      <c r="F1686" s="172" t="s">
        <v>12075</v>
      </c>
      <c r="H1686" s="171" t="s">
        <v>19</v>
      </c>
      <c r="I1686" s="173"/>
      <c r="L1686" s="170"/>
      <c r="M1686" s="174"/>
      <c r="T1686" s="175"/>
      <c r="AT1686" s="171" t="s">
        <v>226</v>
      </c>
      <c r="AU1686" s="171" t="s">
        <v>236</v>
      </c>
      <c r="AV1686" s="14" t="s">
        <v>77</v>
      </c>
      <c r="AW1686" s="14" t="s">
        <v>31</v>
      </c>
      <c r="AX1686" s="14" t="s">
        <v>69</v>
      </c>
      <c r="AY1686" s="171" t="s">
        <v>212</v>
      </c>
    </row>
    <row r="1687" spans="2:65" s="14" customFormat="1">
      <c r="B1687" s="170"/>
      <c r="D1687" s="150" t="s">
        <v>226</v>
      </c>
      <c r="E1687" s="171" t="s">
        <v>19</v>
      </c>
      <c r="F1687" s="172" t="s">
        <v>11860</v>
      </c>
      <c r="H1687" s="171" t="s">
        <v>19</v>
      </c>
      <c r="I1687" s="173"/>
      <c r="L1687" s="170"/>
      <c r="M1687" s="174"/>
      <c r="T1687" s="175"/>
      <c r="AT1687" s="171" t="s">
        <v>226</v>
      </c>
      <c r="AU1687" s="171" t="s">
        <v>236</v>
      </c>
      <c r="AV1687" s="14" t="s">
        <v>77</v>
      </c>
      <c r="AW1687" s="14" t="s">
        <v>31</v>
      </c>
      <c r="AX1687" s="14" t="s">
        <v>69</v>
      </c>
      <c r="AY1687" s="171" t="s">
        <v>212</v>
      </c>
    </row>
    <row r="1688" spans="2:65" s="12" customFormat="1">
      <c r="B1688" s="152"/>
      <c r="D1688" s="150" t="s">
        <v>226</v>
      </c>
      <c r="E1688" s="153" t="s">
        <v>19</v>
      </c>
      <c r="F1688" s="154" t="s">
        <v>12731</v>
      </c>
      <c r="H1688" s="155">
        <v>1.323</v>
      </c>
      <c r="I1688" s="156"/>
      <c r="L1688" s="152"/>
      <c r="M1688" s="157"/>
      <c r="T1688" s="158"/>
      <c r="AT1688" s="153" t="s">
        <v>226</v>
      </c>
      <c r="AU1688" s="153" t="s">
        <v>236</v>
      </c>
      <c r="AV1688" s="12" t="s">
        <v>79</v>
      </c>
      <c r="AW1688" s="12" t="s">
        <v>31</v>
      </c>
      <c r="AX1688" s="12" t="s">
        <v>69</v>
      </c>
      <c r="AY1688" s="153" t="s">
        <v>212</v>
      </c>
    </row>
    <row r="1689" spans="2:65" s="12" customFormat="1">
      <c r="B1689" s="152"/>
      <c r="D1689" s="150" t="s">
        <v>226</v>
      </c>
      <c r="E1689" s="153" t="s">
        <v>19</v>
      </c>
      <c r="F1689" s="154" t="s">
        <v>12732</v>
      </c>
      <c r="H1689" s="155">
        <v>5.9539999999999997</v>
      </c>
      <c r="I1689" s="156"/>
      <c r="L1689" s="152"/>
      <c r="M1689" s="157"/>
      <c r="T1689" s="158"/>
      <c r="AT1689" s="153" t="s">
        <v>226</v>
      </c>
      <c r="AU1689" s="153" t="s">
        <v>236</v>
      </c>
      <c r="AV1689" s="12" t="s">
        <v>79</v>
      </c>
      <c r="AW1689" s="12" t="s">
        <v>31</v>
      </c>
      <c r="AX1689" s="12" t="s">
        <v>69</v>
      </c>
      <c r="AY1689" s="153" t="s">
        <v>212</v>
      </c>
    </row>
    <row r="1690" spans="2:65" s="12" customFormat="1">
      <c r="B1690" s="152"/>
      <c r="D1690" s="150" t="s">
        <v>226</v>
      </c>
      <c r="E1690" s="153" t="s">
        <v>19</v>
      </c>
      <c r="F1690" s="154" t="s">
        <v>12733</v>
      </c>
      <c r="H1690" s="155">
        <v>12.212</v>
      </c>
      <c r="I1690" s="156"/>
      <c r="L1690" s="152"/>
      <c r="M1690" s="157"/>
      <c r="T1690" s="158"/>
      <c r="AT1690" s="153" t="s">
        <v>226</v>
      </c>
      <c r="AU1690" s="153" t="s">
        <v>236</v>
      </c>
      <c r="AV1690" s="12" t="s">
        <v>79</v>
      </c>
      <c r="AW1690" s="12" t="s">
        <v>31</v>
      </c>
      <c r="AX1690" s="12" t="s">
        <v>69</v>
      </c>
      <c r="AY1690" s="153" t="s">
        <v>212</v>
      </c>
    </row>
    <row r="1691" spans="2:65" s="12" customFormat="1">
      <c r="B1691" s="152"/>
      <c r="D1691" s="150" t="s">
        <v>226</v>
      </c>
      <c r="E1691" s="153" t="s">
        <v>19</v>
      </c>
      <c r="F1691" s="154" t="s">
        <v>12734</v>
      </c>
      <c r="H1691" s="155">
        <v>9.1769999999999996</v>
      </c>
      <c r="I1691" s="156"/>
      <c r="L1691" s="152"/>
      <c r="M1691" s="157"/>
      <c r="T1691" s="158"/>
      <c r="AT1691" s="153" t="s">
        <v>226</v>
      </c>
      <c r="AU1691" s="153" t="s">
        <v>236</v>
      </c>
      <c r="AV1691" s="12" t="s">
        <v>79</v>
      </c>
      <c r="AW1691" s="12" t="s">
        <v>31</v>
      </c>
      <c r="AX1691" s="12" t="s">
        <v>69</v>
      </c>
      <c r="AY1691" s="153" t="s">
        <v>212</v>
      </c>
    </row>
    <row r="1692" spans="2:65" s="12" customFormat="1">
      <c r="B1692" s="152"/>
      <c r="D1692" s="150" t="s">
        <v>226</v>
      </c>
      <c r="E1692" s="153" t="s">
        <v>19</v>
      </c>
      <c r="F1692" s="154" t="s">
        <v>12735</v>
      </c>
      <c r="H1692" s="155">
        <v>4.851</v>
      </c>
      <c r="I1692" s="156"/>
      <c r="L1692" s="152"/>
      <c r="M1692" s="157"/>
      <c r="T1692" s="158"/>
      <c r="AT1692" s="153" t="s">
        <v>226</v>
      </c>
      <c r="AU1692" s="153" t="s">
        <v>236</v>
      </c>
      <c r="AV1692" s="12" t="s">
        <v>79</v>
      </c>
      <c r="AW1692" s="12" t="s">
        <v>31</v>
      </c>
      <c r="AX1692" s="12" t="s">
        <v>69</v>
      </c>
      <c r="AY1692" s="153" t="s">
        <v>212</v>
      </c>
    </row>
    <row r="1693" spans="2:65" s="12" customFormat="1">
      <c r="B1693" s="152"/>
      <c r="D1693" s="150" t="s">
        <v>226</v>
      </c>
      <c r="E1693" s="153" t="s">
        <v>19</v>
      </c>
      <c r="F1693" s="154" t="s">
        <v>12736</v>
      </c>
      <c r="H1693" s="155">
        <v>4.851</v>
      </c>
      <c r="I1693" s="156"/>
      <c r="L1693" s="152"/>
      <c r="M1693" s="157"/>
      <c r="T1693" s="158"/>
      <c r="AT1693" s="153" t="s">
        <v>226</v>
      </c>
      <c r="AU1693" s="153" t="s">
        <v>236</v>
      </c>
      <c r="AV1693" s="12" t="s">
        <v>79</v>
      </c>
      <c r="AW1693" s="12" t="s">
        <v>31</v>
      </c>
      <c r="AX1693" s="12" t="s">
        <v>69</v>
      </c>
      <c r="AY1693" s="153" t="s">
        <v>212</v>
      </c>
    </row>
    <row r="1694" spans="2:65" s="12" customFormat="1">
      <c r="B1694" s="152"/>
      <c r="D1694" s="150" t="s">
        <v>226</v>
      </c>
      <c r="E1694" s="153" t="s">
        <v>19</v>
      </c>
      <c r="F1694" s="154" t="s">
        <v>12737</v>
      </c>
      <c r="H1694" s="155">
        <v>19.614000000000001</v>
      </c>
      <c r="I1694" s="156"/>
      <c r="L1694" s="152"/>
      <c r="M1694" s="157"/>
      <c r="T1694" s="158"/>
      <c r="AT1694" s="153" t="s">
        <v>226</v>
      </c>
      <c r="AU1694" s="153" t="s">
        <v>236</v>
      </c>
      <c r="AV1694" s="12" t="s">
        <v>79</v>
      </c>
      <c r="AW1694" s="12" t="s">
        <v>31</v>
      </c>
      <c r="AX1694" s="12" t="s">
        <v>69</v>
      </c>
      <c r="AY1694" s="153" t="s">
        <v>212</v>
      </c>
    </row>
    <row r="1695" spans="2:65" s="13" customFormat="1">
      <c r="B1695" s="159"/>
      <c r="D1695" s="150" t="s">
        <v>226</v>
      </c>
      <c r="E1695" s="160" t="s">
        <v>19</v>
      </c>
      <c r="F1695" s="161" t="s">
        <v>228</v>
      </c>
      <c r="H1695" s="162">
        <v>57.981999999999999</v>
      </c>
      <c r="I1695" s="163"/>
      <c r="L1695" s="159"/>
      <c r="M1695" s="164"/>
      <c r="T1695" s="165"/>
      <c r="AT1695" s="160" t="s">
        <v>226</v>
      </c>
      <c r="AU1695" s="160" t="s">
        <v>236</v>
      </c>
      <c r="AV1695" s="13" t="s">
        <v>229</v>
      </c>
      <c r="AW1695" s="13" t="s">
        <v>31</v>
      </c>
      <c r="AX1695" s="13" t="s">
        <v>77</v>
      </c>
      <c r="AY1695" s="160" t="s">
        <v>212</v>
      </c>
    </row>
    <row r="1696" spans="2:65" s="1" customFormat="1" ht="21.75" customHeight="1">
      <c r="B1696" s="34"/>
      <c r="C1696" s="133" t="s">
        <v>12738</v>
      </c>
      <c r="D1696" s="166" t="s">
        <v>215</v>
      </c>
      <c r="E1696" s="134" t="s">
        <v>12739</v>
      </c>
      <c r="F1696" s="135" t="s">
        <v>12740</v>
      </c>
      <c r="G1696" s="136" t="s">
        <v>536</v>
      </c>
      <c r="H1696" s="137">
        <v>1.47</v>
      </c>
      <c r="I1696" s="138"/>
      <c r="J1696" s="139">
        <f>ROUND(I1696*H1696,2)</f>
        <v>0</v>
      </c>
      <c r="K1696" s="135" t="s">
        <v>5488</v>
      </c>
      <c r="L1696" s="34"/>
      <c r="M1696" s="140" t="s">
        <v>19</v>
      </c>
      <c r="N1696" s="141" t="s">
        <v>40</v>
      </c>
      <c r="P1696" s="142">
        <f>O1696*H1696</f>
        <v>0</v>
      </c>
      <c r="Q1696" s="142">
        <v>0</v>
      </c>
      <c r="R1696" s="142">
        <f>Q1696*H1696</f>
        <v>0</v>
      </c>
      <c r="S1696" s="142">
        <v>0</v>
      </c>
      <c r="T1696" s="143">
        <f>S1696*H1696</f>
        <v>0</v>
      </c>
      <c r="AR1696" s="144" t="s">
        <v>316</v>
      </c>
      <c r="AT1696" s="144" t="s">
        <v>215</v>
      </c>
      <c r="AU1696" s="144" t="s">
        <v>236</v>
      </c>
      <c r="AY1696" s="19" t="s">
        <v>212</v>
      </c>
      <c r="BE1696" s="145">
        <f>IF(N1696="základní",J1696,0)</f>
        <v>0</v>
      </c>
      <c r="BF1696" s="145">
        <f>IF(N1696="snížená",J1696,0)</f>
        <v>0</v>
      </c>
      <c r="BG1696" s="145">
        <f>IF(N1696="zákl. přenesená",J1696,0)</f>
        <v>0</v>
      </c>
      <c r="BH1696" s="145">
        <f>IF(N1696="sníž. přenesená",J1696,0)</f>
        <v>0</v>
      </c>
      <c r="BI1696" s="145">
        <f>IF(N1696="nulová",J1696,0)</f>
        <v>0</v>
      </c>
      <c r="BJ1696" s="19" t="s">
        <v>77</v>
      </c>
      <c r="BK1696" s="145">
        <f>ROUND(I1696*H1696,2)</f>
        <v>0</v>
      </c>
      <c r="BL1696" s="19" t="s">
        <v>316</v>
      </c>
      <c r="BM1696" s="144" t="s">
        <v>12741</v>
      </c>
    </row>
    <row r="1697" spans="2:65" s="1" customFormat="1" ht="39">
      <c r="B1697" s="34"/>
      <c r="D1697" s="150" t="s">
        <v>224</v>
      </c>
      <c r="F1697" s="151" t="s">
        <v>12074</v>
      </c>
      <c r="I1697" s="148"/>
      <c r="L1697" s="34"/>
      <c r="M1697" s="149"/>
      <c r="T1697" s="55"/>
      <c r="AT1697" s="19" t="s">
        <v>224</v>
      </c>
      <c r="AU1697" s="19" t="s">
        <v>236</v>
      </c>
    </row>
    <row r="1698" spans="2:65" s="14" customFormat="1">
      <c r="B1698" s="170"/>
      <c r="D1698" s="150" t="s">
        <v>226</v>
      </c>
      <c r="E1698" s="171" t="s">
        <v>19</v>
      </c>
      <c r="F1698" s="172" t="s">
        <v>12075</v>
      </c>
      <c r="H1698" s="171" t="s">
        <v>19</v>
      </c>
      <c r="I1698" s="173"/>
      <c r="L1698" s="170"/>
      <c r="M1698" s="174"/>
      <c r="T1698" s="175"/>
      <c r="AT1698" s="171" t="s">
        <v>226</v>
      </c>
      <c r="AU1698" s="171" t="s">
        <v>236</v>
      </c>
      <c r="AV1698" s="14" t="s">
        <v>77</v>
      </c>
      <c r="AW1698" s="14" t="s">
        <v>31</v>
      </c>
      <c r="AX1698" s="14" t="s">
        <v>69</v>
      </c>
      <c r="AY1698" s="171" t="s">
        <v>212</v>
      </c>
    </row>
    <row r="1699" spans="2:65" s="14" customFormat="1">
      <c r="B1699" s="170"/>
      <c r="D1699" s="150" t="s">
        <v>226</v>
      </c>
      <c r="E1699" s="171" t="s">
        <v>19</v>
      </c>
      <c r="F1699" s="172" t="s">
        <v>11860</v>
      </c>
      <c r="H1699" s="171" t="s">
        <v>19</v>
      </c>
      <c r="I1699" s="173"/>
      <c r="L1699" s="170"/>
      <c r="M1699" s="174"/>
      <c r="T1699" s="175"/>
      <c r="AT1699" s="171" t="s">
        <v>226</v>
      </c>
      <c r="AU1699" s="171" t="s">
        <v>236</v>
      </c>
      <c r="AV1699" s="14" t="s">
        <v>77</v>
      </c>
      <c r="AW1699" s="14" t="s">
        <v>31</v>
      </c>
      <c r="AX1699" s="14" t="s">
        <v>69</v>
      </c>
      <c r="AY1699" s="171" t="s">
        <v>212</v>
      </c>
    </row>
    <row r="1700" spans="2:65" s="12" customFormat="1">
      <c r="B1700" s="152"/>
      <c r="D1700" s="150" t="s">
        <v>226</v>
      </c>
      <c r="E1700" s="153" t="s">
        <v>19</v>
      </c>
      <c r="F1700" s="154" t="s">
        <v>12721</v>
      </c>
      <c r="H1700" s="155">
        <v>1.47</v>
      </c>
      <c r="I1700" s="156"/>
      <c r="L1700" s="152"/>
      <c r="M1700" s="157"/>
      <c r="T1700" s="158"/>
      <c r="AT1700" s="153" t="s">
        <v>226</v>
      </c>
      <c r="AU1700" s="153" t="s">
        <v>236</v>
      </c>
      <c r="AV1700" s="12" t="s">
        <v>79</v>
      </c>
      <c r="AW1700" s="12" t="s">
        <v>31</v>
      </c>
      <c r="AX1700" s="12" t="s">
        <v>69</v>
      </c>
      <c r="AY1700" s="153" t="s">
        <v>212</v>
      </c>
    </row>
    <row r="1701" spans="2:65" s="13" customFormat="1">
      <c r="B1701" s="159"/>
      <c r="D1701" s="150" t="s">
        <v>226</v>
      </c>
      <c r="E1701" s="160" t="s">
        <v>19</v>
      </c>
      <c r="F1701" s="161" t="s">
        <v>228</v>
      </c>
      <c r="H1701" s="162">
        <v>1.47</v>
      </c>
      <c r="I1701" s="163"/>
      <c r="L1701" s="159"/>
      <c r="M1701" s="164"/>
      <c r="T1701" s="165"/>
      <c r="AT1701" s="160" t="s">
        <v>226</v>
      </c>
      <c r="AU1701" s="160" t="s">
        <v>236</v>
      </c>
      <c r="AV1701" s="13" t="s">
        <v>229</v>
      </c>
      <c r="AW1701" s="13" t="s">
        <v>31</v>
      </c>
      <c r="AX1701" s="13" t="s">
        <v>77</v>
      </c>
      <c r="AY1701" s="160" t="s">
        <v>212</v>
      </c>
    </row>
    <row r="1702" spans="2:65" s="1" customFormat="1" ht="21.75" customHeight="1">
      <c r="B1702" s="34"/>
      <c r="C1702" s="133" t="s">
        <v>12742</v>
      </c>
      <c r="D1702" s="166" t="s">
        <v>215</v>
      </c>
      <c r="E1702" s="134" t="s">
        <v>12743</v>
      </c>
      <c r="F1702" s="135" t="s">
        <v>12744</v>
      </c>
      <c r="G1702" s="136" t="s">
        <v>536</v>
      </c>
      <c r="H1702" s="137">
        <v>4.9249999999999998</v>
      </c>
      <c r="I1702" s="138"/>
      <c r="J1702" s="139">
        <f>ROUND(I1702*H1702,2)</f>
        <v>0</v>
      </c>
      <c r="K1702" s="135" t="s">
        <v>5488</v>
      </c>
      <c r="L1702" s="34"/>
      <c r="M1702" s="140" t="s">
        <v>19</v>
      </c>
      <c r="N1702" s="141" t="s">
        <v>40</v>
      </c>
      <c r="P1702" s="142">
        <f>O1702*H1702</f>
        <v>0</v>
      </c>
      <c r="Q1702" s="142">
        <v>0</v>
      </c>
      <c r="R1702" s="142">
        <f>Q1702*H1702</f>
        <v>0</v>
      </c>
      <c r="S1702" s="142">
        <v>0</v>
      </c>
      <c r="T1702" s="143">
        <f>S1702*H1702</f>
        <v>0</v>
      </c>
      <c r="AR1702" s="144" t="s">
        <v>316</v>
      </c>
      <c r="AT1702" s="144" t="s">
        <v>215</v>
      </c>
      <c r="AU1702" s="144" t="s">
        <v>236</v>
      </c>
      <c r="AY1702" s="19" t="s">
        <v>212</v>
      </c>
      <c r="BE1702" s="145">
        <f>IF(N1702="základní",J1702,0)</f>
        <v>0</v>
      </c>
      <c r="BF1702" s="145">
        <f>IF(N1702="snížená",J1702,0)</f>
        <v>0</v>
      </c>
      <c r="BG1702" s="145">
        <f>IF(N1702="zákl. přenesená",J1702,0)</f>
        <v>0</v>
      </c>
      <c r="BH1702" s="145">
        <f>IF(N1702="sníž. přenesená",J1702,0)</f>
        <v>0</v>
      </c>
      <c r="BI1702" s="145">
        <f>IF(N1702="nulová",J1702,0)</f>
        <v>0</v>
      </c>
      <c r="BJ1702" s="19" t="s">
        <v>77</v>
      </c>
      <c r="BK1702" s="145">
        <f>ROUND(I1702*H1702,2)</f>
        <v>0</v>
      </c>
      <c r="BL1702" s="19" t="s">
        <v>316</v>
      </c>
      <c r="BM1702" s="144" t="s">
        <v>12745</v>
      </c>
    </row>
    <row r="1703" spans="2:65" s="1" customFormat="1" ht="39">
      <c r="B1703" s="34"/>
      <c r="D1703" s="150" t="s">
        <v>224</v>
      </c>
      <c r="F1703" s="151" t="s">
        <v>12074</v>
      </c>
      <c r="I1703" s="148"/>
      <c r="L1703" s="34"/>
      <c r="M1703" s="149"/>
      <c r="T1703" s="55"/>
      <c r="AT1703" s="19" t="s">
        <v>224</v>
      </c>
      <c r="AU1703" s="19" t="s">
        <v>236</v>
      </c>
    </row>
    <row r="1704" spans="2:65" s="14" customFormat="1">
      <c r="B1704" s="170"/>
      <c r="D1704" s="150" t="s">
        <v>226</v>
      </c>
      <c r="E1704" s="171" t="s">
        <v>19</v>
      </c>
      <c r="F1704" s="172" t="s">
        <v>12075</v>
      </c>
      <c r="H1704" s="171" t="s">
        <v>19</v>
      </c>
      <c r="I1704" s="173"/>
      <c r="L1704" s="170"/>
      <c r="M1704" s="174"/>
      <c r="T1704" s="175"/>
      <c r="AT1704" s="171" t="s">
        <v>226</v>
      </c>
      <c r="AU1704" s="171" t="s">
        <v>236</v>
      </c>
      <c r="AV1704" s="14" t="s">
        <v>77</v>
      </c>
      <c r="AW1704" s="14" t="s">
        <v>31</v>
      </c>
      <c r="AX1704" s="14" t="s">
        <v>69</v>
      </c>
      <c r="AY1704" s="171" t="s">
        <v>212</v>
      </c>
    </row>
    <row r="1705" spans="2:65" s="14" customFormat="1">
      <c r="B1705" s="170"/>
      <c r="D1705" s="150" t="s">
        <v>226</v>
      </c>
      <c r="E1705" s="171" t="s">
        <v>19</v>
      </c>
      <c r="F1705" s="172" t="s">
        <v>11860</v>
      </c>
      <c r="H1705" s="171" t="s">
        <v>19</v>
      </c>
      <c r="I1705" s="173"/>
      <c r="L1705" s="170"/>
      <c r="M1705" s="174"/>
      <c r="T1705" s="175"/>
      <c r="AT1705" s="171" t="s">
        <v>226</v>
      </c>
      <c r="AU1705" s="171" t="s">
        <v>236</v>
      </c>
      <c r="AV1705" s="14" t="s">
        <v>77</v>
      </c>
      <c r="AW1705" s="14" t="s">
        <v>31</v>
      </c>
      <c r="AX1705" s="14" t="s">
        <v>69</v>
      </c>
      <c r="AY1705" s="171" t="s">
        <v>212</v>
      </c>
    </row>
    <row r="1706" spans="2:65" s="12" customFormat="1">
      <c r="B1706" s="152"/>
      <c r="D1706" s="150" t="s">
        <v>226</v>
      </c>
      <c r="E1706" s="153" t="s">
        <v>19</v>
      </c>
      <c r="F1706" s="154" t="s">
        <v>12746</v>
      </c>
      <c r="H1706" s="155">
        <v>4.9249999999999998</v>
      </c>
      <c r="I1706" s="156"/>
      <c r="L1706" s="152"/>
      <c r="M1706" s="157"/>
      <c r="T1706" s="158"/>
      <c r="AT1706" s="153" t="s">
        <v>226</v>
      </c>
      <c r="AU1706" s="153" t="s">
        <v>236</v>
      </c>
      <c r="AV1706" s="12" t="s">
        <v>79</v>
      </c>
      <c r="AW1706" s="12" t="s">
        <v>31</v>
      </c>
      <c r="AX1706" s="12" t="s">
        <v>69</v>
      </c>
      <c r="AY1706" s="153" t="s">
        <v>212</v>
      </c>
    </row>
    <row r="1707" spans="2:65" s="13" customFormat="1">
      <c r="B1707" s="159"/>
      <c r="D1707" s="150" t="s">
        <v>226</v>
      </c>
      <c r="E1707" s="160" t="s">
        <v>19</v>
      </c>
      <c r="F1707" s="161" t="s">
        <v>228</v>
      </c>
      <c r="H1707" s="162">
        <v>4.9249999999999998</v>
      </c>
      <c r="I1707" s="163"/>
      <c r="L1707" s="159"/>
      <c r="M1707" s="164"/>
      <c r="T1707" s="165"/>
      <c r="AT1707" s="160" t="s">
        <v>226</v>
      </c>
      <c r="AU1707" s="160" t="s">
        <v>236</v>
      </c>
      <c r="AV1707" s="13" t="s">
        <v>229</v>
      </c>
      <c r="AW1707" s="13" t="s">
        <v>31</v>
      </c>
      <c r="AX1707" s="13" t="s">
        <v>77</v>
      </c>
      <c r="AY1707" s="160" t="s">
        <v>212</v>
      </c>
    </row>
    <row r="1708" spans="2:65" s="1" customFormat="1" ht="21.75" customHeight="1">
      <c r="B1708" s="34"/>
      <c r="C1708" s="133" t="s">
        <v>12747</v>
      </c>
      <c r="D1708" s="166" t="s">
        <v>215</v>
      </c>
      <c r="E1708" s="134" t="s">
        <v>12748</v>
      </c>
      <c r="F1708" s="135" t="s">
        <v>12749</v>
      </c>
      <c r="G1708" s="136" t="s">
        <v>536</v>
      </c>
      <c r="H1708" s="137">
        <v>4.62</v>
      </c>
      <c r="I1708" s="138"/>
      <c r="J1708" s="139">
        <f>ROUND(I1708*H1708,2)</f>
        <v>0</v>
      </c>
      <c r="K1708" s="135" t="s">
        <v>5488</v>
      </c>
      <c r="L1708" s="34"/>
      <c r="M1708" s="140" t="s">
        <v>19</v>
      </c>
      <c r="N1708" s="141" t="s">
        <v>40</v>
      </c>
      <c r="P1708" s="142">
        <f>O1708*H1708</f>
        <v>0</v>
      </c>
      <c r="Q1708" s="142">
        <v>0</v>
      </c>
      <c r="R1708" s="142">
        <f>Q1708*H1708</f>
        <v>0</v>
      </c>
      <c r="S1708" s="142">
        <v>0</v>
      </c>
      <c r="T1708" s="143">
        <f>S1708*H1708</f>
        <v>0</v>
      </c>
      <c r="AR1708" s="144" t="s">
        <v>316</v>
      </c>
      <c r="AT1708" s="144" t="s">
        <v>215</v>
      </c>
      <c r="AU1708" s="144" t="s">
        <v>236</v>
      </c>
      <c r="AY1708" s="19" t="s">
        <v>212</v>
      </c>
      <c r="BE1708" s="145">
        <f>IF(N1708="základní",J1708,0)</f>
        <v>0</v>
      </c>
      <c r="BF1708" s="145">
        <f>IF(N1708="snížená",J1708,0)</f>
        <v>0</v>
      </c>
      <c r="BG1708" s="145">
        <f>IF(N1708="zákl. přenesená",J1708,0)</f>
        <v>0</v>
      </c>
      <c r="BH1708" s="145">
        <f>IF(N1708="sníž. přenesená",J1708,0)</f>
        <v>0</v>
      </c>
      <c r="BI1708" s="145">
        <f>IF(N1708="nulová",J1708,0)</f>
        <v>0</v>
      </c>
      <c r="BJ1708" s="19" t="s">
        <v>77</v>
      </c>
      <c r="BK1708" s="145">
        <f>ROUND(I1708*H1708,2)</f>
        <v>0</v>
      </c>
      <c r="BL1708" s="19" t="s">
        <v>316</v>
      </c>
      <c r="BM1708" s="144" t="s">
        <v>12750</v>
      </c>
    </row>
    <row r="1709" spans="2:65" s="1" customFormat="1" ht="39">
      <c r="B1709" s="34"/>
      <c r="D1709" s="150" t="s">
        <v>224</v>
      </c>
      <c r="F1709" s="151" t="s">
        <v>12074</v>
      </c>
      <c r="I1709" s="148"/>
      <c r="L1709" s="34"/>
      <c r="M1709" s="149"/>
      <c r="T1709" s="55"/>
      <c r="AT1709" s="19" t="s">
        <v>224</v>
      </c>
      <c r="AU1709" s="19" t="s">
        <v>236</v>
      </c>
    </row>
    <row r="1710" spans="2:65" s="14" customFormat="1">
      <c r="B1710" s="170"/>
      <c r="D1710" s="150" t="s">
        <v>226</v>
      </c>
      <c r="E1710" s="171" t="s">
        <v>19</v>
      </c>
      <c r="F1710" s="172" t="s">
        <v>12075</v>
      </c>
      <c r="H1710" s="171" t="s">
        <v>19</v>
      </c>
      <c r="I1710" s="173"/>
      <c r="L1710" s="170"/>
      <c r="M1710" s="174"/>
      <c r="T1710" s="175"/>
      <c r="AT1710" s="171" t="s">
        <v>226</v>
      </c>
      <c r="AU1710" s="171" t="s">
        <v>236</v>
      </c>
      <c r="AV1710" s="14" t="s">
        <v>77</v>
      </c>
      <c r="AW1710" s="14" t="s">
        <v>31</v>
      </c>
      <c r="AX1710" s="14" t="s">
        <v>69</v>
      </c>
      <c r="AY1710" s="171" t="s">
        <v>212</v>
      </c>
    </row>
    <row r="1711" spans="2:65" s="14" customFormat="1">
      <c r="B1711" s="170"/>
      <c r="D1711" s="150" t="s">
        <v>226</v>
      </c>
      <c r="E1711" s="171" t="s">
        <v>19</v>
      </c>
      <c r="F1711" s="172" t="s">
        <v>11860</v>
      </c>
      <c r="H1711" s="171" t="s">
        <v>19</v>
      </c>
      <c r="I1711" s="173"/>
      <c r="L1711" s="170"/>
      <c r="M1711" s="174"/>
      <c r="T1711" s="175"/>
      <c r="AT1711" s="171" t="s">
        <v>226</v>
      </c>
      <c r="AU1711" s="171" t="s">
        <v>236</v>
      </c>
      <c r="AV1711" s="14" t="s">
        <v>77</v>
      </c>
      <c r="AW1711" s="14" t="s">
        <v>31</v>
      </c>
      <c r="AX1711" s="14" t="s">
        <v>69</v>
      </c>
      <c r="AY1711" s="171" t="s">
        <v>212</v>
      </c>
    </row>
    <row r="1712" spans="2:65" s="12" customFormat="1">
      <c r="B1712" s="152"/>
      <c r="D1712" s="150" t="s">
        <v>226</v>
      </c>
      <c r="E1712" s="153" t="s">
        <v>19</v>
      </c>
      <c r="F1712" s="154" t="s">
        <v>12751</v>
      </c>
      <c r="H1712" s="155">
        <v>4.62</v>
      </c>
      <c r="I1712" s="156"/>
      <c r="L1712" s="152"/>
      <c r="M1712" s="157"/>
      <c r="T1712" s="158"/>
      <c r="AT1712" s="153" t="s">
        <v>226</v>
      </c>
      <c r="AU1712" s="153" t="s">
        <v>236</v>
      </c>
      <c r="AV1712" s="12" t="s">
        <v>79</v>
      </c>
      <c r="AW1712" s="12" t="s">
        <v>31</v>
      </c>
      <c r="AX1712" s="12" t="s">
        <v>69</v>
      </c>
      <c r="AY1712" s="153" t="s">
        <v>212</v>
      </c>
    </row>
    <row r="1713" spans="2:65" s="13" customFormat="1">
      <c r="B1713" s="159"/>
      <c r="D1713" s="150" t="s">
        <v>226</v>
      </c>
      <c r="E1713" s="160" t="s">
        <v>19</v>
      </c>
      <c r="F1713" s="161" t="s">
        <v>228</v>
      </c>
      <c r="H1713" s="162">
        <v>4.62</v>
      </c>
      <c r="I1713" s="163"/>
      <c r="L1713" s="159"/>
      <c r="M1713" s="164"/>
      <c r="T1713" s="165"/>
      <c r="AT1713" s="160" t="s">
        <v>226</v>
      </c>
      <c r="AU1713" s="160" t="s">
        <v>236</v>
      </c>
      <c r="AV1713" s="13" t="s">
        <v>229</v>
      </c>
      <c r="AW1713" s="13" t="s">
        <v>31</v>
      </c>
      <c r="AX1713" s="13" t="s">
        <v>77</v>
      </c>
      <c r="AY1713" s="160" t="s">
        <v>212</v>
      </c>
    </row>
    <row r="1714" spans="2:65" s="1" customFormat="1" ht="21.75" customHeight="1">
      <c r="B1714" s="34"/>
      <c r="C1714" s="133" t="s">
        <v>12752</v>
      </c>
      <c r="D1714" s="166" t="s">
        <v>215</v>
      </c>
      <c r="E1714" s="134" t="s">
        <v>12753</v>
      </c>
      <c r="F1714" s="135" t="s">
        <v>12754</v>
      </c>
      <c r="G1714" s="136" t="s">
        <v>536</v>
      </c>
      <c r="H1714" s="137">
        <v>2.4990000000000001</v>
      </c>
      <c r="I1714" s="138"/>
      <c r="J1714" s="139">
        <f>ROUND(I1714*H1714,2)</f>
        <v>0</v>
      </c>
      <c r="K1714" s="135" t="s">
        <v>5488</v>
      </c>
      <c r="L1714" s="34"/>
      <c r="M1714" s="140" t="s">
        <v>19</v>
      </c>
      <c r="N1714" s="141" t="s">
        <v>40</v>
      </c>
      <c r="P1714" s="142">
        <f>O1714*H1714</f>
        <v>0</v>
      </c>
      <c r="Q1714" s="142">
        <v>0</v>
      </c>
      <c r="R1714" s="142">
        <f>Q1714*H1714</f>
        <v>0</v>
      </c>
      <c r="S1714" s="142">
        <v>0</v>
      </c>
      <c r="T1714" s="143">
        <f>S1714*H1714</f>
        <v>0</v>
      </c>
      <c r="AR1714" s="144" t="s">
        <v>316</v>
      </c>
      <c r="AT1714" s="144" t="s">
        <v>215</v>
      </c>
      <c r="AU1714" s="144" t="s">
        <v>236</v>
      </c>
      <c r="AY1714" s="19" t="s">
        <v>212</v>
      </c>
      <c r="BE1714" s="145">
        <f>IF(N1714="základní",J1714,0)</f>
        <v>0</v>
      </c>
      <c r="BF1714" s="145">
        <f>IF(N1714="snížená",J1714,0)</f>
        <v>0</v>
      </c>
      <c r="BG1714" s="145">
        <f>IF(N1714="zákl. přenesená",J1714,0)</f>
        <v>0</v>
      </c>
      <c r="BH1714" s="145">
        <f>IF(N1714="sníž. přenesená",J1714,0)</f>
        <v>0</v>
      </c>
      <c r="BI1714" s="145">
        <f>IF(N1714="nulová",J1714,0)</f>
        <v>0</v>
      </c>
      <c r="BJ1714" s="19" t="s">
        <v>77</v>
      </c>
      <c r="BK1714" s="145">
        <f>ROUND(I1714*H1714,2)</f>
        <v>0</v>
      </c>
      <c r="BL1714" s="19" t="s">
        <v>316</v>
      </c>
      <c r="BM1714" s="144" t="s">
        <v>12755</v>
      </c>
    </row>
    <row r="1715" spans="2:65" s="1" customFormat="1" ht="39">
      <c r="B1715" s="34"/>
      <c r="D1715" s="150" t="s">
        <v>224</v>
      </c>
      <c r="F1715" s="151" t="s">
        <v>12074</v>
      </c>
      <c r="I1715" s="148"/>
      <c r="L1715" s="34"/>
      <c r="M1715" s="149"/>
      <c r="T1715" s="55"/>
      <c r="AT1715" s="19" t="s">
        <v>224</v>
      </c>
      <c r="AU1715" s="19" t="s">
        <v>236</v>
      </c>
    </row>
    <row r="1716" spans="2:65" s="14" customFormat="1">
      <c r="B1716" s="170"/>
      <c r="D1716" s="150" t="s">
        <v>226</v>
      </c>
      <c r="E1716" s="171" t="s">
        <v>19</v>
      </c>
      <c r="F1716" s="172" t="s">
        <v>12075</v>
      </c>
      <c r="H1716" s="171" t="s">
        <v>19</v>
      </c>
      <c r="I1716" s="173"/>
      <c r="L1716" s="170"/>
      <c r="M1716" s="174"/>
      <c r="T1716" s="175"/>
      <c r="AT1716" s="171" t="s">
        <v>226</v>
      </c>
      <c r="AU1716" s="171" t="s">
        <v>236</v>
      </c>
      <c r="AV1716" s="14" t="s">
        <v>77</v>
      </c>
      <c r="AW1716" s="14" t="s">
        <v>31</v>
      </c>
      <c r="AX1716" s="14" t="s">
        <v>69</v>
      </c>
      <c r="AY1716" s="171" t="s">
        <v>212</v>
      </c>
    </row>
    <row r="1717" spans="2:65" s="14" customFormat="1">
      <c r="B1717" s="170"/>
      <c r="D1717" s="150" t="s">
        <v>226</v>
      </c>
      <c r="E1717" s="171" t="s">
        <v>19</v>
      </c>
      <c r="F1717" s="172" t="s">
        <v>11860</v>
      </c>
      <c r="H1717" s="171" t="s">
        <v>19</v>
      </c>
      <c r="I1717" s="173"/>
      <c r="L1717" s="170"/>
      <c r="M1717" s="174"/>
      <c r="T1717" s="175"/>
      <c r="AT1717" s="171" t="s">
        <v>226</v>
      </c>
      <c r="AU1717" s="171" t="s">
        <v>236</v>
      </c>
      <c r="AV1717" s="14" t="s">
        <v>77</v>
      </c>
      <c r="AW1717" s="14" t="s">
        <v>31</v>
      </c>
      <c r="AX1717" s="14" t="s">
        <v>69</v>
      </c>
      <c r="AY1717" s="171" t="s">
        <v>212</v>
      </c>
    </row>
    <row r="1718" spans="2:65" s="12" customFormat="1">
      <c r="B1718" s="152"/>
      <c r="D1718" s="150" t="s">
        <v>226</v>
      </c>
      <c r="E1718" s="153" t="s">
        <v>19</v>
      </c>
      <c r="F1718" s="154" t="s">
        <v>12756</v>
      </c>
      <c r="H1718" s="155">
        <v>2.4990000000000001</v>
      </c>
      <c r="I1718" s="156"/>
      <c r="L1718" s="152"/>
      <c r="M1718" s="157"/>
      <c r="T1718" s="158"/>
      <c r="AT1718" s="153" t="s">
        <v>226</v>
      </c>
      <c r="AU1718" s="153" t="s">
        <v>236</v>
      </c>
      <c r="AV1718" s="12" t="s">
        <v>79</v>
      </c>
      <c r="AW1718" s="12" t="s">
        <v>31</v>
      </c>
      <c r="AX1718" s="12" t="s">
        <v>69</v>
      </c>
      <c r="AY1718" s="153" t="s">
        <v>212</v>
      </c>
    </row>
    <row r="1719" spans="2:65" s="13" customFormat="1">
      <c r="B1719" s="159"/>
      <c r="D1719" s="150" t="s">
        <v>226</v>
      </c>
      <c r="E1719" s="160" t="s">
        <v>19</v>
      </c>
      <c r="F1719" s="161" t="s">
        <v>228</v>
      </c>
      <c r="H1719" s="162">
        <v>2.4990000000000001</v>
      </c>
      <c r="I1719" s="163"/>
      <c r="L1719" s="159"/>
      <c r="M1719" s="164"/>
      <c r="T1719" s="165"/>
      <c r="AT1719" s="160" t="s">
        <v>226</v>
      </c>
      <c r="AU1719" s="160" t="s">
        <v>236</v>
      </c>
      <c r="AV1719" s="13" t="s">
        <v>229</v>
      </c>
      <c r="AW1719" s="13" t="s">
        <v>31</v>
      </c>
      <c r="AX1719" s="13" t="s">
        <v>77</v>
      </c>
      <c r="AY1719" s="160" t="s">
        <v>212</v>
      </c>
    </row>
    <row r="1720" spans="2:65" s="1" customFormat="1" ht="21.75" customHeight="1">
      <c r="B1720" s="34"/>
      <c r="C1720" s="133" t="s">
        <v>12757</v>
      </c>
      <c r="D1720" s="166" t="s">
        <v>215</v>
      </c>
      <c r="E1720" s="134" t="s">
        <v>12758</v>
      </c>
      <c r="F1720" s="135" t="s">
        <v>12759</v>
      </c>
      <c r="G1720" s="136" t="s">
        <v>536</v>
      </c>
      <c r="H1720" s="137">
        <v>4.694</v>
      </c>
      <c r="I1720" s="138"/>
      <c r="J1720" s="139">
        <f>ROUND(I1720*H1720,2)</f>
        <v>0</v>
      </c>
      <c r="K1720" s="135" t="s">
        <v>5488</v>
      </c>
      <c r="L1720" s="34"/>
      <c r="M1720" s="140" t="s">
        <v>19</v>
      </c>
      <c r="N1720" s="141" t="s">
        <v>40</v>
      </c>
      <c r="P1720" s="142">
        <f>O1720*H1720</f>
        <v>0</v>
      </c>
      <c r="Q1720" s="142">
        <v>0</v>
      </c>
      <c r="R1720" s="142">
        <f>Q1720*H1720</f>
        <v>0</v>
      </c>
      <c r="S1720" s="142">
        <v>0</v>
      </c>
      <c r="T1720" s="143">
        <f>S1720*H1720</f>
        <v>0</v>
      </c>
      <c r="AR1720" s="144" t="s">
        <v>316</v>
      </c>
      <c r="AT1720" s="144" t="s">
        <v>215</v>
      </c>
      <c r="AU1720" s="144" t="s">
        <v>236</v>
      </c>
      <c r="AY1720" s="19" t="s">
        <v>212</v>
      </c>
      <c r="BE1720" s="145">
        <f>IF(N1720="základní",J1720,0)</f>
        <v>0</v>
      </c>
      <c r="BF1720" s="145">
        <f>IF(N1720="snížená",J1720,0)</f>
        <v>0</v>
      </c>
      <c r="BG1720" s="145">
        <f>IF(N1720="zákl. přenesená",J1720,0)</f>
        <v>0</v>
      </c>
      <c r="BH1720" s="145">
        <f>IF(N1720="sníž. přenesená",J1720,0)</f>
        <v>0</v>
      </c>
      <c r="BI1720" s="145">
        <f>IF(N1720="nulová",J1720,0)</f>
        <v>0</v>
      </c>
      <c r="BJ1720" s="19" t="s">
        <v>77</v>
      </c>
      <c r="BK1720" s="145">
        <f>ROUND(I1720*H1720,2)</f>
        <v>0</v>
      </c>
      <c r="BL1720" s="19" t="s">
        <v>316</v>
      </c>
      <c r="BM1720" s="144" t="s">
        <v>12760</v>
      </c>
    </row>
    <row r="1721" spans="2:65" s="1" customFormat="1" ht="29.25">
      <c r="B1721" s="34"/>
      <c r="D1721" s="150" t="s">
        <v>224</v>
      </c>
      <c r="F1721" s="151" t="s">
        <v>12081</v>
      </c>
      <c r="I1721" s="148"/>
      <c r="L1721" s="34"/>
      <c r="M1721" s="149"/>
      <c r="T1721" s="55"/>
      <c r="AT1721" s="19" t="s">
        <v>224</v>
      </c>
      <c r="AU1721" s="19" t="s">
        <v>236</v>
      </c>
    </row>
    <row r="1722" spans="2:65" s="14" customFormat="1">
      <c r="B1722" s="170"/>
      <c r="D1722" s="150" t="s">
        <v>226</v>
      </c>
      <c r="E1722" s="171" t="s">
        <v>19</v>
      </c>
      <c r="F1722" s="172" t="s">
        <v>12075</v>
      </c>
      <c r="H1722" s="171" t="s">
        <v>19</v>
      </c>
      <c r="I1722" s="173"/>
      <c r="L1722" s="170"/>
      <c r="M1722" s="174"/>
      <c r="T1722" s="175"/>
      <c r="AT1722" s="171" t="s">
        <v>226</v>
      </c>
      <c r="AU1722" s="171" t="s">
        <v>236</v>
      </c>
      <c r="AV1722" s="14" t="s">
        <v>77</v>
      </c>
      <c r="AW1722" s="14" t="s">
        <v>31</v>
      </c>
      <c r="AX1722" s="14" t="s">
        <v>69</v>
      </c>
      <c r="AY1722" s="171" t="s">
        <v>212</v>
      </c>
    </row>
    <row r="1723" spans="2:65" s="14" customFormat="1">
      <c r="B1723" s="170"/>
      <c r="D1723" s="150" t="s">
        <v>226</v>
      </c>
      <c r="E1723" s="171" t="s">
        <v>19</v>
      </c>
      <c r="F1723" s="172" t="s">
        <v>11860</v>
      </c>
      <c r="H1723" s="171" t="s">
        <v>19</v>
      </c>
      <c r="I1723" s="173"/>
      <c r="L1723" s="170"/>
      <c r="M1723" s="174"/>
      <c r="T1723" s="175"/>
      <c r="AT1723" s="171" t="s">
        <v>226</v>
      </c>
      <c r="AU1723" s="171" t="s">
        <v>236</v>
      </c>
      <c r="AV1723" s="14" t="s">
        <v>77</v>
      </c>
      <c r="AW1723" s="14" t="s">
        <v>31</v>
      </c>
      <c r="AX1723" s="14" t="s">
        <v>69</v>
      </c>
      <c r="AY1723" s="171" t="s">
        <v>212</v>
      </c>
    </row>
    <row r="1724" spans="2:65" s="12" customFormat="1">
      <c r="B1724" s="152"/>
      <c r="D1724" s="150" t="s">
        <v>226</v>
      </c>
      <c r="E1724" s="153" t="s">
        <v>19</v>
      </c>
      <c r="F1724" s="154" t="s">
        <v>12761</v>
      </c>
      <c r="H1724" s="155">
        <v>0.43099999999999999</v>
      </c>
      <c r="I1724" s="156"/>
      <c r="L1724" s="152"/>
      <c r="M1724" s="157"/>
      <c r="T1724" s="158"/>
      <c r="AT1724" s="153" t="s">
        <v>226</v>
      </c>
      <c r="AU1724" s="153" t="s">
        <v>236</v>
      </c>
      <c r="AV1724" s="12" t="s">
        <v>79</v>
      </c>
      <c r="AW1724" s="12" t="s">
        <v>31</v>
      </c>
      <c r="AX1724" s="12" t="s">
        <v>69</v>
      </c>
      <c r="AY1724" s="153" t="s">
        <v>212</v>
      </c>
    </row>
    <row r="1725" spans="2:65" s="12" customFormat="1">
      <c r="B1725" s="152"/>
      <c r="D1725" s="150" t="s">
        <v>226</v>
      </c>
      <c r="E1725" s="153" t="s">
        <v>19</v>
      </c>
      <c r="F1725" s="154" t="s">
        <v>12762</v>
      </c>
      <c r="H1725" s="155">
        <v>4.2629999999999999</v>
      </c>
      <c r="I1725" s="156"/>
      <c r="L1725" s="152"/>
      <c r="M1725" s="157"/>
      <c r="T1725" s="158"/>
      <c r="AT1725" s="153" t="s">
        <v>226</v>
      </c>
      <c r="AU1725" s="153" t="s">
        <v>236</v>
      </c>
      <c r="AV1725" s="12" t="s">
        <v>79</v>
      </c>
      <c r="AW1725" s="12" t="s">
        <v>31</v>
      </c>
      <c r="AX1725" s="12" t="s">
        <v>69</v>
      </c>
      <c r="AY1725" s="153" t="s">
        <v>212</v>
      </c>
    </row>
    <row r="1726" spans="2:65" s="13" customFormat="1">
      <c r="B1726" s="159"/>
      <c r="D1726" s="150" t="s">
        <v>226</v>
      </c>
      <c r="E1726" s="160" t="s">
        <v>19</v>
      </c>
      <c r="F1726" s="161" t="s">
        <v>228</v>
      </c>
      <c r="H1726" s="162">
        <v>4.694</v>
      </c>
      <c r="I1726" s="163"/>
      <c r="L1726" s="159"/>
      <c r="M1726" s="164"/>
      <c r="T1726" s="165"/>
      <c r="AT1726" s="160" t="s">
        <v>226</v>
      </c>
      <c r="AU1726" s="160" t="s">
        <v>236</v>
      </c>
      <c r="AV1726" s="13" t="s">
        <v>229</v>
      </c>
      <c r="AW1726" s="13" t="s">
        <v>31</v>
      </c>
      <c r="AX1726" s="13" t="s">
        <v>77</v>
      </c>
      <c r="AY1726" s="160" t="s">
        <v>212</v>
      </c>
    </row>
    <row r="1727" spans="2:65" s="1" customFormat="1" ht="21.75" customHeight="1">
      <c r="B1727" s="34"/>
      <c r="C1727" s="133" t="s">
        <v>12763</v>
      </c>
      <c r="D1727" s="166" t="s">
        <v>215</v>
      </c>
      <c r="E1727" s="134" t="s">
        <v>12764</v>
      </c>
      <c r="F1727" s="135" t="s">
        <v>12765</v>
      </c>
      <c r="G1727" s="136" t="s">
        <v>536</v>
      </c>
      <c r="H1727" s="137">
        <v>4.0430000000000001</v>
      </c>
      <c r="I1727" s="138"/>
      <c r="J1727" s="139">
        <f>ROUND(I1727*H1727,2)</f>
        <v>0</v>
      </c>
      <c r="K1727" s="135" t="s">
        <v>5488</v>
      </c>
      <c r="L1727" s="34"/>
      <c r="M1727" s="140" t="s">
        <v>19</v>
      </c>
      <c r="N1727" s="141" t="s">
        <v>40</v>
      </c>
      <c r="P1727" s="142">
        <f>O1727*H1727</f>
        <v>0</v>
      </c>
      <c r="Q1727" s="142">
        <v>0</v>
      </c>
      <c r="R1727" s="142">
        <f>Q1727*H1727</f>
        <v>0</v>
      </c>
      <c r="S1727" s="142">
        <v>0</v>
      </c>
      <c r="T1727" s="143">
        <f>S1727*H1727</f>
        <v>0</v>
      </c>
      <c r="AR1727" s="144" t="s">
        <v>316</v>
      </c>
      <c r="AT1727" s="144" t="s">
        <v>215</v>
      </c>
      <c r="AU1727" s="144" t="s">
        <v>236</v>
      </c>
      <c r="AY1727" s="19" t="s">
        <v>212</v>
      </c>
      <c r="BE1727" s="145">
        <f>IF(N1727="základní",J1727,0)</f>
        <v>0</v>
      </c>
      <c r="BF1727" s="145">
        <f>IF(N1727="snížená",J1727,0)</f>
        <v>0</v>
      </c>
      <c r="BG1727" s="145">
        <f>IF(N1727="zákl. přenesená",J1727,0)</f>
        <v>0</v>
      </c>
      <c r="BH1727" s="145">
        <f>IF(N1727="sníž. přenesená",J1727,0)</f>
        <v>0</v>
      </c>
      <c r="BI1727" s="145">
        <f>IF(N1727="nulová",J1727,0)</f>
        <v>0</v>
      </c>
      <c r="BJ1727" s="19" t="s">
        <v>77</v>
      </c>
      <c r="BK1727" s="145">
        <f>ROUND(I1727*H1727,2)</f>
        <v>0</v>
      </c>
      <c r="BL1727" s="19" t="s">
        <v>316</v>
      </c>
      <c r="BM1727" s="144" t="s">
        <v>12766</v>
      </c>
    </row>
    <row r="1728" spans="2:65" s="1" customFormat="1" ht="39">
      <c r="B1728" s="34"/>
      <c r="D1728" s="150" t="s">
        <v>224</v>
      </c>
      <c r="F1728" s="151" t="s">
        <v>12074</v>
      </c>
      <c r="I1728" s="148"/>
      <c r="L1728" s="34"/>
      <c r="M1728" s="149"/>
      <c r="T1728" s="55"/>
      <c r="AT1728" s="19" t="s">
        <v>224</v>
      </c>
      <c r="AU1728" s="19" t="s">
        <v>236</v>
      </c>
    </row>
    <row r="1729" spans="2:65" s="14" customFormat="1">
      <c r="B1729" s="170"/>
      <c r="D1729" s="150" t="s">
        <v>226</v>
      </c>
      <c r="E1729" s="171" t="s">
        <v>19</v>
      </c>
      <c r="F1729" s="172" t="s">
        <v>12075</v>
      </c>
      <c r="H1729" s="171" t="s">
        <v>19</v>
      </c>
      <c r="I1729" s="173"/>
      <c r="L1729" s="170"/>
      <c r="M1729" s="174"/>
      <c r="T1729" s="175"/>
      <c r="AT1729" s="171" t="s">
        <v>226</v>
      </c>
      <c r="AU1729" s="171" t="s">
        <v>236</v>
      </c>
      <c r="AV1729" s="14" t="s">
        <v>77</v>
      </c>
      <c r="AW1729" s="14" t="s">
        <v>31</v>
      </c>
      <c r="AX1729" s="14" t="s">
        <v>69</v>
      </c>
      <c r="AY1729" s="171" t="s">
        <v>212</v>
      </c>
    </row>
    <row r="1730" spans="2:65" s="14" customFormat="1">
      <c r="B1730" s="170"/>
      <c r="D1730" s="150" t="s">
        <v>226</v>
      </c>
      <c r="E1730" s="171" t="s">
        <v>19</v>
      </c>
      <c r="F1730" s="172" t="s">
        <v>11860</v>
      </c>
      <c r="H1730" s="171" t="s">
        <v>19</v>
      </c>
      <c r="I1730" s="173"/>
      <c r="L1730" s="170"/>
      <c r="M1730" s="174"/>
      <c r="T1730" s="175"/>
      <c r="AT1730" s="171" t="s">
        <v>226</v>
      </c>
      <c r="AU1730" s="171" t="s">
        <v>236</v>
      </c>
      <c r="AV1730" s="14" t="s">
        <v>77</v>
      </c>
      <c r="AW1730" s="14" t="s">
        <v>31</v>
      </c>
      <c r="AX1730" s="14" t="s">
        <v>69</v>
      </c>
      <c r="AY1730" s="171" t="s">
        <v>212</v>
      </c>
    </row>
    <row r="1731" spans="2:65" s="12" customFormat="1">
      <c r="B1731" s="152"/>
      <c r="D1731" s="150" t="s">
        <v>226</v>
      </c>
      <c r="E1731" s="153" t="s">
        <v>19</v>
      </c>
      <c r="F1731" s="154" t="s">
        <v>12767</v>
      </c>
      <c r="H1731" s="155">
        <v>0.66200000000000003</v>
      </c>
      <c r="I1731" s="156"/>
      <c r="L1731" s="152"/>
      <c r="M1731" s="157"/>
      <c r="T1731" s="158"/>
      <c r="AT1731" s="153" t="s">
        <v>226</v>
      </c>
      <c r="AU1731" s="153" t="s">
        <v>236</v>
      </c>
      <c r="AV1731" s="12" t="s">
        <v>79</v>
      </c>
      <c r="AW1731" s="12" t="s">
        <v>31</v>
      </c>
      <c r="AX1731" s="12" t="s">
        <v>69</v>
      </c>
      <c r="AY1731" s="153" t="s">
        <v>212</v>
      </c>
    </row>
    <row r="1732" spans="2:65" s="12" customFormat="1">
      <c r="B1732" s="152"/>
      <c r="D1732" s="150" t="s">
        <v>226</v>
      </c>
      <c r="E1732" s="153" t="s">
        <v>19</v>
      </c>
      <c r="F1732" s="154" t="s">
        <v>12768</v>
      </c>
      <c r="H1732" s="155">
        <v>3.3809999999999998</v>
      </c>
      <c r="I1732" s="156"/>
      <c r="L1732" s="152"/>
      <c r="M1732" s="157"/>
      <c r="T1732" s="158"/>
      <c r="AT1732" s="153" t="s">
        <v>226</v>
      </c>
      <c r="AU1732" s="153" t="s">
        <v>236</v>
      </c>
      <c r="AV1732" s="12" t="s">
        <v>79</v>
      </c>
      <c r="AW1732" s="12" t="s">
        <v>31</v>
      </c>
      <c r="AX1732" s="12" t="s">
        <v>69</v>
      </c>
      <c r="AY1732" s="153" t="s">
        <v>212</v>
      </c>
    </row>
    <row r="1733" spans="2:65" s="13" customFormat="1">
      <c r="B1733" s="159"/>
      <c r="D1733" s="150" t="s">
        <v>226</v>
      </c>
      <c r="E1733" s="160" t="s">
        <v>19</v>
      </c>
      <c r="F1733" s="161" t="s">
        <v>228</v>
      </c>
      <c r="H1733" s="162">
        <v>4.0430000000000001</v>
      </c>
      <c r="I1733" s="163"/>
      <c r="L1733" s="159"/>
      <c r="M1733" s="164"/>
      <c r="T1733" s="165"/>
      <c r="AT1733" s="160" t="s">
        <v>226</v>
      </c>
      <c r="AU1733" s="160" t="s">
        <v>236</v>
      </c>
      <c r="AV1733" s="13" t="s">
        <v>229</v>
      </c>
      <c r="AW1733" s="13" t="s">
        <v>31</v>
      </c>
      <c r="AX1733" s="13" t="s">
        <v>77</v>
      </c>
      <c r="AY1733" s="160" t="s">
        <v>212</v>
      </c>
    </row>
    <row r="1734" spans="2:65" s="1" customFormat="1" ht="21.75" customHeight="1">
      <c r="B1734" s="34"/>
      <c r="C1734" s="133" t="s">
        <v>12769</v>
      </c>
      <c r="D1734" s="166" t="s">
        <v>215</v>
      </c>
      <c r="E1734" s="134" t="s">
        <v>12770</v>
      </c>
      <c r="F1734" s="135" t="s">
        <v>12771</v>
      </c>
      <c r="G1734" s="136" t="s">
        <v>536</v>
      </c>
      <c r="H1734" s="137">
        <v>50.232999999999997</v>
      </c>
      <c r="I1734" s="138"/>
      <c r="J1734" s="139">
        <f>ROUND(I1734*H1734,2)</f>
        <v>0</v>
      </c>
      <c r="K1734" s="135" t="s">
        <v>5488</v>
      </c>
      <c r="L1734" s="34"/>
      <c r="M1734" s="140" t="s">
        <v>19</v>
      </c>
      <c r="N1734" s="141" t="s">
        <v>40</v>
      </c>
      <c r="P1734" s="142">
        <f>O1734*H1734</f>
        <v>0</v>
      </c>
      <c r="Q1734" s="142">
        <v>0</v>
      </c>
      <c r="R1734" s="142">
        <f>Q1734*H1734</f>
        <v>0</v>
      </c>
      <c r="S1734" s="142">
        <v>0</v>
      </c>
      <c r="T1734" s="143">
        <f>S1734*H1734</f>
        <v>0</v>
      </c>
      <c r="AR1734" s="144" t="s">
        <v>316</v>
      </c>
      <c r="AT1734" s="144" t="s">
        <v>215</v>
      </c>
      <c r="AU1734" s="144" t="s">
        <v>236</v>
      </c>
      <c r="AY1734" s="19" t="s">
        <v>212</v>
      </c>
      <c r="BE1734" s="145">
        <f>IF(N1734="základní",J1734,0)</f>
        <v>0</v>
      </c>
      <c r="BF1734" s="145">
        <f>IF(N1734="snížená",J1734,0)</f>
        <v>0</v>
      </c>
      <c r="BG1734" s="145">
        <f>IF(N1734="zákl. přenesená",J1734,0)</f>
        <v>0</v>
      </c>
      <c r="BH1734" s="145">
        <f>IF(N1734="sníž. přenesená",J1734,0)</f>
        <v>0</v>
      </c>
      <c r="BI1734" s="145">
        <f>IF(N1734="nulová",J1734,0)</f>
        <v>0</v>
      </c>
      <c r="BJ1734" s="19" t="s">
        <v>77</v>
      </c>
      <c r="BK1734" s="145">
        <f>ROUND(I1734*H1734,2)</f>
        <v>0</v>
      </c>
      <c r="BL1734" s="19" t="s">
        <v>316</v>
      </c>
      <c r="BM1734" s="144" t="s">
        <v>12772</v>
      </c>
    </row>
    <row r="1735" spans="2:65" s="1" customFormat="1" ht="29.25">
      <c r="B1735" s="34"/>
      <c r="D1735" s="150" t="s">
        <v>224</v>
      </c>
      <c r="F1735" s="151" t="s">
        <v>12081</v>
      </c>
      <c r="I1735" s="148"/>
      <c r="L1735" s="34"/>
      <c r="M1735" s="149"/>
      <c r="T1735" s="55"/>
      <c r="AT1735" s="19" t="s">
        <v>224</v>
      </c>
      <c r="AU1735" s="19" t="s">
        <v>236</v>
      </c>
    </row>
    <row r="1736" spans="2:65" s="14" customFormat="1">
      <c r="B1736" s="170"/>
      <c r="D1736" s="150" t="s">
        <v>226</v>
      </c>
      <c r="E1736" s="171" t="s">
        <v>19</v>
      </c>
      <c r="F1736" s="172" t="s">
        <v>12075</v>
      </c>
      <c r="H1736" s="171" t="s">
        <v>19</v>
      </c>
      <c r="I1736" s="173"/>
      <c r="L1736" s="170"/>
      <c r="M1736" s="174"/>
      <c r="T1736" s="175"/>
      <c r="AT1736" s="171" t="s">
        <v>226</v>
      </c>
      <c r="AU1736" s="171" t="s">
        <v>236</v>
      </c>
      <c r="AV1736" s="14" t="s">
        <v>77</v>
      </c>
      <c r="AW1736" s="14" t="s">
        <v>31</v>
      </c>
      <c r="AX1736" s="14" t="s">
        <v>69</v>
      </c>
      <c r="AY1736" s="171" t="s">
        <v>212</v>
      </c>
    </row>
    <row r="1737" spans="2:65" s="14" customFormat="1">
      <c r="B1737" s="170"/>
      <c r="D1737" s="150" t="s">
        <v>226</v>
      </c>
      <c r="E1737" s="171" t="s">
        <v>19</v>
      </c>
      <c r="F1737" s="172" t="s">
        <v>11860</v>
      </c>
      <c r="H1737" s="171" t="s">
        <v>19</v>
      </c>
      <c r="I1737" s="173"/>
      <c r="L1737" s="170"/>
      <c r="M1737" s="174"/>
      <c r="T1737" s="175"/>
      <c r="AT1737" s="171" t="s">
        <v>226</v>
      </c>
      <c r="AU1737" s="171" t="s">
        <v>236</v>
      </c>
      <c r="AV1737" s="14" t="s">
        <v>77</v>
      </c>
      <c r="AW1737" s="14" t="s">
        <v>31</v>
      </c>
      <c r="AX1737" s="14" t="s">
        <v>69</v>
      </c>
      <c r="AY1737" s="171" t="s">
        <v>212</v>
      </c>
    </row>
    <row r="1738" spans="2:65" s="12" customFormat="1">
      <c r="B1738" s="152"/>
      <c r="D1738" s="150" t="s">
        <v>226</v>
      </c>
      <c r="E1738" s="153" t="s">
        <v>19</v>
      </c>
      <c r="F1738" s="154" t="s">
        <v>12773</v>
      </c>
      <c r="H1738" s="155">
        <v>0.441</v>
      </c>
      <c r="I1738" s="156"/>
      <c r="L1738" s="152"/>
      <c r="M1738" s="157"/>
      <c r="T1738" s="158"/>
      <c r="AT1738" s="153" t="s">
        <v>226</v>
      </c>
      <c r="AU1738" s="153" t="s">
        <v>236</v>
      </c>
      <c r="AV1738" s="12" t="s">
        <v>79</v>
      </c>
      <c r="AW1738" s="12" t="s">
        <v>31</v>
      </c>
      <c r="AX1738" s="12" t="s">
        <v>69</v>
      </c>
      <c r="AY1738" s="153" t="s">
        <v>212</v>
      </c>
    </row>
    <row r="1739" spans="2:65" s="12" customFormat="1">
      <c r="B1739" s="152"/>
      <c r="D1739" s="150" t="s">
        <v>226</v>
      </c>
      <c r="E1739" s="153" t="s">
        <v>19</v>
      </c>
      <c r="F1739" s="154" t="s">
        <v>12774</v>
      </c>
      <c r="H1739" s="155">
        <v>4.9249999999999998</v>
      </c>
      <c r="I1739" s="156"/>
      <c r="L1739" s="152"/>
      <c r="M1739" s="157"/>
      <c r="T1739" s="158"/>
      <c r="AT1739" s="153" t="s">
        <v>226</v>
      </c>
      <c r="AU1739" s="153" t="s">
        <v>236</v>
      </c>
      <c r="AV1739" s="12" t="s">
        <v>79</v>
      </c>
      <c r="AW1739" s="12" t="s">
        <v>31</v>
      </c>
      <c r="AX1739" s="12" t="s">
        <v>69</v>
      </c>
      <c r="AY1739" s="153" t="s">
        <v>212</v>
      </c>
    </row>
    <row r="1740" spans="2:65" s="12" customFormat="1">
      <c r="B1740" s="152"/>
      <c r="D1740" s="150" t="s">
        <v>226</v>
      </c>
      <c r="E1740" s="153" t="s">
        <v>19</v>
      </c>
      <c r="F1740" s="154" t="s">
        <v>12775</v>
      </c>
      <c r="H1740" s="155">
        <v>9.702</v>
      </c>
      <c r="I1740" s="156"/>
      <c r="L1740" s="152"/>
      <c r="M1740" s="157"/>
      <c r="T1740" s="158"/>
      <c r="AT1740" s="153" t="s">
        <v>226</v>
      </c>
      <c r="AU1740" s="153" t="s">
        <v>236</v>
      </c>
      <c r="AV1740" s="12" t="s">
        <v>79</v>
      </c>
      <c r="AW1740" s="12" t="s">
        <v>31</v>
      </c>
      <c r="AX1740" s="12" t="s">
        <v>69</v>
      </c>
      <c r="AY1740" s="153" t="s">
        <v>212</v>
      </c>
    </row>
    <row r="1741" spans="2:65" s="12" customFormat="1">
      <c r="B1741" s="152"/>
      <c r="D1741" s="150" t="s">
        <v>226</v>
      </c>
      <c r="E1741" s="153" t="s">
        <v>19</v>
      </c>
      <c r="F1741" s="154" t="s">
        <v>12776</v>
      </c>
      <c r="H1741" s="155">
        <v>35.164999999999999</v>
      </c>
      <c r="I1741" s="156"/>
      <c r="L1741" s="152"/>
      <c r="M1741" s="157"/>
      <c r="T1741" s="158"/>
      <c r="AT1741" s="153" t="s">
        <v>226</v>
      </c>
      <c r="AU1741" s="153" t="s">
        <v>236</v>
      </c>
      <c r="AV1741" s="12" t="s">
        <v>79</v>
      </c>
      <c r="AW1741" s="12" t="s">
        <v>31</v>
      </c>
      <c r="AX1741" s="12" t="s">
        <v>69</v>
      </c>
      <c r="AY1741" s="153" t="s">
        <v>212</v>
      </c>
    </row>
    <row r="1742" spans="2:65" s="13" customFormat="1">
      <c r="B1742" s="159"/>
      <c r="D1742" s="150" t="s">
        <v>226</v>
      </c>
      <c r="E1742" s="160" t="s">
        <v>19</v>
      </c>
      <c r="F1742" s="161" t="s">
        <v>228</v>
      </c>
      <c r="H1742" s="162">
        <v>50.232999999999997</v>
      </c>
      <c r="I1742" s="163"/>
      <c r="L1742" s="159"/>
      <c r="M1742" s="164"/>
      <c r="T1742" s="165"/>
      <c r="AT1742" s="160" t="s">
        <v>226</v>
      </c>
      <c r="AU1742" s="160" t="s">
        <v>236</v>
      </c>
      <c r="AV1742" s="13" t="s">
        <v>229</v>
      </c>
      <c r="AW1742" s="13" t="s">
        <v>31</v>
      </c>
      <c r="AX1742" s="13" t="s">
        <v>77</v>
      </c>
      <c r="AY1742" s="160" t="s">
        <v>212</v>
      </c>
    </row>
    <row r="1743" spans="2:65" s="1" customFormat="1" ht="21.75" customHeight="1">
      <c r="B1743" s="34"/>
      <c r="C1743" s="133" t="s">
        <v>12777</v>
      </c>
      <c r="D1743" s="166" t="s">
        <v>215</v>
      </c>
      <c r="E1743" s="134" t="s">
        <v>12778</v>
      </c>
      <c r="F1743" s="135" t="s">
        <v>12779</v>
      </c>
      <c r="G1743" s="136" t="s">
        <v>536</v>
      </c>
      <c r="H1743" s="137">
        <v>13.22</v>
      </c>
      <c r="I1743" s="138"/>
      <c r="J1743" s="139">
        <f>ROUND(I1743*H1743,2)</f>
        <v>0</v>
      </c>
      <c r="K1743" s="135" t="s">
        <v>5488</v>
      </c>
      <c r="L1743" s="34"/>
      <c r="M1743" s="140" t="s">
        <v>19</v>
      </c>
      <c r="N1743" s="141" t="s">
        <v>40</v>
      </c>
      <c r="P1743" s="142">
        <f>O1743*H1743</f>
        <v>0</v>
      </c>
      <c r="Q1743" s="142">
        <v>0</v>
      </c>
      <c r="R1743" s="142">
        <f>Q1743*H1743</f>
        <v>0</v>
      </c>
      <c r="S1743" s="142">
        <v>0</v>
      </c>
      <c r="T1743" s="143">
        <f>S1743*H1743</f>
        <v>0</v>
      </c>
      <c r="AR1743" s="144" t="s">
        <v>316</v>
      </c>
      <c r="AT1743" s="144" t="s">
        <v>215</v>
      </c>
      <c r="AU1743" s="144" t="s">
        <v>236</v>
      </c>
      <c r="AY1743" s="19" t="s">
        <v>212</v>
      </c>
      <c r="BE1743" s="145">
        <f>IF(N1743="základní",J1743,0)</f>
        <v>0</v>
      </c>
      <c r="BF1743" s="145">
        <f>IF(N1743="snížená",J1743,0)</f>
        <v>0</v>
      </c>
      <c r="BG1743" s="145">
        <f>IF(N1743="zákl. přenesená",J1743,0)</f>
        <v>0</v>
      </c>
      <c r="BH1743" s="145">
        <f>IF(N1743="sníž. přenesená",J1743,0)</f>
        <v>0</v>
      </c>
      <c r="BI1743" s="145">
        <f>IF(N1743="nulová",J1743,0)</f>
        <v>0</v>
      </c>
      <c r="BJ1743" s="19" t="s">
        <v>77</v>
      </c>
      <c r="BK1743" s="145">
        <f>ROUND(I1743*H1743,2)</f>
        <v>0</v>
      </c>
      <c r="BL1743" s="19" t="s">
        <v>316</v>
      </c>
      <c r="BM1743" s="144" t="s">
        <v>12780</v>
      </c>
    </row>
    <row r="1744" spans="2:65" s="1" customFormat="1" ht="39">
      <c r="B1744" s="34"/>
      <c r="D1744" s="150" t="s">
        <v>224</v>
      </c>
      <c r="F1744" s="151" t="s">
        <v>12074</v>
      </c>
      <c r="I1744" s="148"/>
      <c r="L1744" s="34"/>
      <c r="M1744" s="149"/>
      <c r="T1744" s="55"/>
      <c r="AT1744" s="19" t="s">
        <v>224</v>
      </c>
      <c r="AU1744" s="19" t="s">
        <v>236</v>
      </c>
    </row>
    <row r="1745" spans="2:65" s="14" customFormat="1">
      <c r="B1745" s="170"/>
      <c r="D1745" s="150" t="s">
        <v>226</v>
      </c>
      <c r="E1745" s="171" t="s">
        <v>19</v>
      </c>
      <c r="F1745" s="172" t="s">
        <v>12075</v>
      </c>
      <c r="H1745" s="171" t="s">
        <v>19</v>
      </c>
      <c r="I1745" s="173"/>
      <c r="L1745" s="170"/>
      <c r="M1745" s="174"/>
      <c r="T1745" s="175"/>
      <c r="AT1745" s="171" t="s">
        <v>226</v>
      </c>
      <c r="AU1745" s="171" t="s">
        <v>236</v>
      </c>
      <c r="AV1745" s="14" t="s">
        <v>77</v>
      </c>
      <c r="AW1745" s="14" t="s">
        <v>31</v>
      </c>
      <c r="AX1745" s="14" t="s">
        <v>69</v>
      </c>
      <c r="AY1745" s="171" t="s">
        <v>212</v>
      </c>
    </row>
    <row r="1746" spans="2:65" s="14" customFormat="1">
      <c r="B1746" s="170"/>
      <c r="D1746" s="150" t="s">
        <v>226</v>
      </c>
      <c r="E1746" s="171" t="s">
        <v>19</v>
      </c>
      <c r="F1746" s="172" t="s">
        <v>11860</v>
      </c>
      <c r="H1746" s="171" t="s">
        <v>19</v>
      </c>
      <c r="I1746" s="173"/>
      <c r="L1746" s="170"/>
      <c r="M1746" s="174"/>
      <c r="T1746" s="175"/>
      <c r="AT1746" s="171" t="s">
        <v>226</v>
      </c>
      <c r="AU1746" s="171" t="s">
        <v>236</v>
      </c>
      <c r="AV1746" s="14" t="s">
        <v>77</v>
      </c>
      <c r="AW1746" s="14" t="s">
        <v>31</v>
      </c>
      <c r="AX1746" s="14" t="s">
        <v>69</v>
      </c>
      <c r="AY1746" s="171" t="s">
        <v>212</v>
      </c>
    </row>
    <row r="1747" spans="2:65" s="12" customFormat="1">
      <c r="B1747" s="152"/>
      <c r="D1747" s="150" t="s">
        <v>226</v>
      </c>
      <c r="E1747" s="153" t="s">
        <v>19</v>
      </c>
      <c r="F1747" s="154" t="s">
        <v>12781</v>
      </c>
      <c r="H1747" s="155">
        <v>1.355</v>
      </c>
      <c r="I1747" s="156"/>
      <c r="L1747" s="152"/>
      <c r="M1747" s="157"/>
      <c r="T1747" s="158"/>
      <c r="AT1747" s="153" t="s">
        <v>226</v>
      </c>
      <c r="AU1747" s="153" t="s">
        <v>236</v>
      </c>
      <c r="AV1747" s="12" t="s">
        <v>79</v>
      </c>
      <c r="AW1747" s="12" t="s">
        <v>31</v>
      </c>
      <c r="AX1747" s="12" t="s">
        <v>69</v>
      </c>
      <c r="AY1747" s="153" t="s">
        <v>212</v>
      </c>
    </row>
    <row r="1748" spans="2:65" s="12" customFormat="1">
      <c r="B1748" s="152"/>
      <c r="D1748" s="150" t="s">
        <v>226</v>
      </c>
      <c r="E1748" s="153" t="s">
        <v>19</v>
      </c>
      <c r="F1748" s="154" t="s">
        <v>12736</v>
      </c>
      <c r="H1748" s="155">
        <v>4.851</v>
      </c>
      <c r="I1748" s="156"/>
      <c r="L1748" s="152"/>
      <c r="M1748" s="157"/>
      <c r="T1748" s="158"/>
      <c r="AT1748" s="153" t="s">
        <v>226</v>
      </c>
      <c r="AU1748" s="153" t="s">
        <v>236</v>
      </c>
      <c r="AV1748" s="12" t="s">
        <v>79</v>
      </c>
      <c r="AW1748" s="12" t="s">
        <v>31</v>
      </c>
      <c r="AX1748" s="12" t="s">
        <v>69</v>
      </c>
      <c r="AY1748" s="153" t="s">
        <v>212</v>
      </c>
    </row>
    <row r="1749" spans="2:65" s="12" customFormat="1">
      <c r="B1749" s="152"/>
      <c r="D1749" s="150" t="s">
        <v>226</v>
      </c>
      <c r="E1749" s="153" t="s">
        <v>19</v>
      </c>
      <c r="F1749" s="154" t="s">
        <v>12782</v>
      </c>
      <c r="H1749" s="155">
        <v>7.0140000000000002</v>
      </c>
      <c r="I1749" s="156"/>
      <c r="L1749" s="152"/>
      <c r="M1749" s="157"/>
      <c r="T1749" s="158"/>
      <c r="AT1749" s="153" t="s">
        <v>226</v>
      </c>
      <c r="AU1749" s="153" t="s">
        <v>236</v>
      </c>
      <c r="AV1749" s="12" t="s">
        <v>79</v>
      </c>
      <c r="AW1749" s="12" t="s">
        <v>31</v>
      </c>
      <c r="AX1749" s="12" t="s">
        <v>69</v>
      </c>
      <c r="AY1749" s="153" t="s">
        <v>212</v>
      </c>
    </row>
    <row r="1750" spans="2:65" s="13" customFormat="1">
      <c r="B1750" s="159"/>
      <c r="D1750" s="150" t="s">
        <v>226</v>
      </c>
      <c r="E1750" s="160" t="s">
        <v>19</v>
      </c>
      <c r="F1750" s="161" t="s">
        <v>228</v>
      </c>
      <c r="H1750" s="162">
        <v>13.22</v>
      </c>
      <c r="I1750" s="163"/>
      <c r="L1750" s="159"/>
      <c r="M1750" s="164"/>
      <c r="T1750" s="165"/>
      <c r="AT1750" s="160" t="s">
        <v>226</v>
      </c>
      <c r="AU1750" s="160" t="s">
        <v>236</v>
      </c>
      <c r="AV1750" s="13" t="s">
        <v>229</v>
      </c>
      <c r="AW1750" s="13" t="s">
        <v>31</v>
      </c>
      <c r="AX1750" s="13" t="s">
        <v>77</v>
      </c>
      <c r="AY1750" s="160" t="s">
        <v>212</v>
      </c>
    </row>
    <row r="1751" spans="2:65" s="1" customFormat="1" ht="21.75" customHeight="1">
      <c r="B1751" s="34"/>
      <c r="C1751" s="133" t="s">
        <v>220</v>
      </c>
      <c r="D1751" s="166" t="s">
        <v>215</v>
      </c>
      <c r="E1751" s="134" t="s">
        <v>12783</v>
      </c>
      <c r="F1751" s="135" t="s">
        <v>12784</v>
      </c>
      <c r="G1751" s="136" t="s">
        <v>536</v>
      </c>
      <c r="H1751" s="137">
        <v>2.2050000000000001</v>
      </c>
      <c r="I1751" s="138"/>
      <c r="J1751" s="139">
        <f>ROUND(I1751*H1751,2)</f>
        <v>0</v>
      </c>
      <c r="K1751" s="135" t="s">
        <v>5488</v>
      </c>
      <c r="L1751" s="34"/>
      <c r="M1751" s="140" t="s">
        <v>19</v>
      </c>
      <c r="N1751" s="141" t="s">
        <v>40</v>
      </c>
      <c r="P1751" s="142">
        <f>O1751*H1751</f>
        <v>0</v>
      </c>
      <c r="Q1751" s="142">
        <v>0</v>
      </c>
      <c r="R1751" s="142">
        <f>Q1751*H1751</f>
        <v>0</v>
      </c>
      <c r="S1751" s="142">
        <v>0</v>
      </c>
      <c r="T1751" s="143">
        <f>S1751*H1751</f>
        <v>0</v>
      </c>
      <c r="AR1751" s="144" t="s">
        <v>316</v>
      </c>
      <c r="AT1751" s="144" t="s">
        <v>215</v>
      </c>
      <c r="AU1751" s="144" t="s">
        <v>236</v>
      </c>
      <c r="AY1751" s="19" t="s">
        <v>212</v>
      </c>
      <c r="BE1751" s="145">
        <f>IF(N1751="základní",J1751,0)</f>
        <v>0</v>
      </c>
      <c r="BF1751" s="145">
        <f>IF(N1751="snížená",J1751,0)</f>
        <v>0</v>
      </c>
      <c r="BG1751" s="145">
        <f>IF(N1751="zákl. přenesená",J1751,0)</f>
        <v>0</v>
      </c>
      <c r="BH1751" s="145">
        <f>IF(N1751="sníž. přenesená",J1751,0)</f>
        <v>0</v>
      </c>
      <c r="BI1751" s="145">
        <f>IF(N1751="nulová",J1751,0)</f>
        <v>0</v>
      </c>
      <c r="BJ1751" s="19" t="s">
        <v>77</v>
      </c>
      <c r="BK1751" s="145">
        <f>ROUND(I1751*H1751,2)</f>
        <v>0</v>
      </c>
      <c r="BL1751" s="19" t="s">
        <v>316</v>
      </c>
      <c r="BM1751" s="144" t="s">
        <v>12785</v>
      </c>
    </row>
    <row r="1752" spans="2:65" s="1" customFormat="1" ht="39">
      <c r="B1752" s="34"/>
      <c r="D1752" s="150" t="s">
        <v>224</v>
      </c>
      <c r="F1752" s="151" t="s">
        <v>12074</v>
      </c>
      <c r="I1752" s="148"/>
      <c r="L1752" s="34"/>
      <c r="M1752" s="149"/>
      <c r="T1752" s="55"/>
      <c r="AT1752" s="19" t="s">
        <v>224</v>
      </c>
      <c r="AU1752" s="19" t="s">
        <v>236</v>
      </c>
    </row>
    <row r="1753" spans="2:65" s="14" customFormat="1">
      <c r="B1753" s="170"/>
      <c r="D1753" s="150" t="s">
        <v>226</v>
      </c>
      <c r="E1753" s="171" t="s">
        <v>19</v>
      </c>
      <c r="F1753" s="172" t="s">
        <v>12075</v>
      </c>
      <c r="H1753" s="171" t="s">
        <v>19</v>
      </c>
      <c r="I1753" s="173"/>
      <c r="L1753" s="170"/>
      <c r="M1753" s="174"/>
      <c r="T1753" s="175"/>
      <c r="AT1753" s="171" t="s">
        <v>226</v>
      </c>
      <c r="AU1753" s="171" t="s">
        <v>236</v>
      </c>
      <c r="AV1753" s="14" t="s">
        <v>77</v>
      </c>
      <c r="AW1753" s="14" t="s">
        <v>31</v>
      </c>
      <c r="AX1753" s="14" t="s">
        <v>69</v>
      </c>
      <c r="AY1753" s="171" t="s">
        <v>212</v>
      </c>
    </row>
    <row r="1754" spans="2:65" s="14" customFormat="1">
      <c r="B1754" s="170"/>
      <c r="D1754" s="150" t="s">
        <v>226</v>
      </c>
      <c r="E1754" s="171" t="s">
        <v>19</v>
      </c>
      <c r="F1754" s="172" t="s">
        <v>11860</v>
      </c>
      <c r="H1754" s="171" t="s">
        <v>19</v>
      </c>
      <c r="I1754" s="173"/>
      <c r="L1754" s="170"/>
      <c r="M1754" s="174"/>
      <c r="T1754" s="175"/>
      <c r="AT1754" s="171" t="s">
        <v>226</v>
      </c>
      <c r="AU1754" s="171" t="s">
        <v>236</v>
      </c>
      <c r="AV1754" s="14" t="s">
        <v>77</v>
      </c>
      <c r="AW1754" s="14" t="s">
        <v>31</v>
      </c>
      <c r="AX1754" s="14" t="s">
        <v>69</v>
      </c>
      <c r="AY1754" s="171" t="s">
        <v>212</v>
      </c>
    </row>
    <row r="1755" spans="2:65" s="12" customFormat="1">
      <c r="B1755" s="152"/>
      <c r="D1755" s="150" t="s">
        <v>226</v>
      </c>
      <c r="E1755" s="153" t="s">
        <v>19</v>
      </c>
      <c r="F1755" s="154" t="s">
        <v>12786</v>
      </c>
      <c r="H1755" s="155">
        <v>2.2050000000000001</v>
      </c>
      <c r="I1755" s="156"/>
      <c r="L1755" s="152"/>
      <c r="M1755" s="157"/>
      <c r="T1755" s="158"/>
      <c r="AT1755" s="153" t="s">
        <v>226</v>
      </c>
      <c r="AU1755" s="153" t="s">
        <v>236</v>
      </c>
      <c r="AV1755" s="12" t="s">
        <v>79</v>
      </c>
      <c r="AW1755" s="12" t="s">
        <v>31</v>
      </c>
      <c r="AX1755" s="12" t="s">
        <v>69</v>
      </c>
      <c r="AY1755" s="153" t="s">
        <v>212</v>
      </c>
    </row>
    <row r="1756" spans="2:65" s="13" customFormat="1">
      <c r="B1756" s="159"/>
      <c r="D1756" s="150" t="s">
        <v>226</v>
      </c>
      <c r="E1756" s="160" t="s">
        <v>19</v>
      </c>
      <c r="F1756" s="161" t="s">
        <v>228</v>
      </c>
      <c r="H1756" s="162">
        <v>2.2050000000000001</v>
      </c>
      <c r="I1756" s="163"/>
      <c r="L1756" s="159"/>
      <c r="M1756" s="164"/>
      <c r="T1756" s="165"/>
      <c r="AT1756" s="160" t="s">
        <v>226</v>
      </c>
      <c r="AU1756" s="160" t="s">
        <v>236</v>
      </c>
      <c r="AV1756" s="13" t="s">
        <v>229</v>
      </c>
      <c r="AW1756" s="13" t="s">
        <v>31</v>
      </c>
      <c r="AX1756" s="13" t="s">
        <v>77</v>
      </c>
      <c r="AY1756" s="160" t="s">
        <v>212</v>
      </c>
    </row>
    <row r="1757" spans="2:65" s="1" customFormat="1" ht="21.75" customHeight="1">
      <c r="B1757" s="34"/>
      <c r="C1757" s="133" t="s">
        <v>12787</v>
      </c>
      <c r="D1757" s="166" t="s">
        <v>215</v>
      </c>
      <c r="E1757" s="134" t="s">
        <v>12788</v>
      </c>
      <c r="F1757" s="135" t="s">
        <v>12789</v>
      </c>
      <c r="G1757" s="136" t="s">
        <v>536</v>
      </c>
      <c r="H1757" s="137">
        <v>3.7589999999999999</v>
      </c>
      <c r="I1757" s="138"/>
      <c r="J1757" s="139">
        <f>ROUND(I1757*H1757,2)</f>
        <v>0</v>
      </c>
      <c r="K1757" s="135" t="s">
        <v>5488</v>
      </c>
      <c r="L1757" s="34"/>
      <c r="M1757" s="140" t="s">
        <v>19</v>
      </c>
      <c r="N1757" s="141" t="s">
        <v>40</v>
      </c>
      <c r="P1757" s="142">
        <f>O1757*H1757</f>
        <v>0</v>
      </c>
      <c r="Q1757" s="142">
        <v>0</v>
      </c>
      <c r="R1757" s="142">
        <f>Q1757*H1757</f>
        <v>0</v>
      </c>
      <c r="S1757" s="142">
        <v>0</v>
      </c>
      <c r="T1757" s="143">
        <f>S1757*H1757</f>
        <v>0</v>
      </c>
      <c r="AR1757" s="144" t="s">
        <v>316</v>
      </c>
      <c r="AT1757" s="144" t="s">
        <v>215</v>
      </c>
      <c r="AU1757" s="144" t="s">
        <v>236</v>
      </c>
      <c r="AY1757" s="19" t="s">
        <v>212</v>
      </c>
      <c r="BE1757" s="145">
        <f>IF(N1757="základní",J1757,0)</f>
        <v>0</v>
      </c>
      <c r="BF1757" s="145">
        <f>IF(N1757="snížená",J1757,0)</f>
        <v>0</v>
      </c>
      <c r="BG1757" s="145">
        <f>IF(N1757="zákl. přenesená",J1757,0)</f>
        <v>0</v>
      </c>
      <c r="BH1757" s="145">
        <f>IF(N1757="sníž. přenesená",J1757,0)</f>
        <v>0</v>
      </c>
      <c r="BI1757" s="145">
        <f>IF(N1757="nulová",J1757,0)</f>
        <v>0</v>
      </c>
      <c r="BJ1757" s="19" t="s">
        <v>77</v>
      </c>
      <c r="BK1757" s="145">
        <f>ROUND(I1757*H1757,2)</f>
        <v>0</v>
      </c>
      <c r="BL1757" s="19" t="s">
        <v>316</v>
      </c>
      <c r="BM1757" s="144" t="s">
        <v>12790</v>
      </c>
    </row>
    <row r="1758" spans="2:65" s="1" customFormat="1" ht="39">
      <c r="B1758" s="34"/>
      <c r="D1758" s="150" t="s">
        <v>224</v>
      </c>
      <c r="F1758" s="151" t="s">
        <v>12074</v>
      </c>
      <c r="I1758" s="148"/>
      <c r="L1758" s="34"/>
      <c r="M1758" s="149"/>
      <c r="T1758" s="55"/>
      <c r="AT1758" s="19" t="s">
        <v>224</v>
      </c>
      <c r="AU1758" s="19" t="s">
        <v>236</v>
      </c>
    </row>
    <row r="1759" spans="2:65" s="14" customFormat="1">
      <c r="B1759" s="170"/>
      <c r="D1759" s="150" t="s">
        <v>226</v>
      </c>
      <c r="E1759" s="171" t="s">
        <v>19</v>
      </c>
      <c r="F1759" s="172" t="s">
        <v>12075</v>
      </c>
      <c r="H1759" s="171" t="s">
        <v>19</v>
      </c>
      <c r="I1759" s="173"/>
      <c r="L1759" s="170"/>
      <c r="M1759" s="174"/>
      <c r="T1759" s="175"/>
      <c r="AT1759" s="171" t="s">
        <v>226</v>
      </c>
      <c r="AU1759" s="171" t="s">
        <v>236</v>
      </c>
      <c r="AV1759" s="14" t="s">
        <v>77</v>
      </c>
      <c r="AW1759" s="14" t="s">
        <v>31</v>
      </c>
      <c r="AX1759" s="14" t="s">
        <v>69</v>
      </c>
      <c r="AY1759" s="171" t="s">
        <v>212</v>
      </c>
    </row>
    <row r="1760" spans="2:65" s="14" customFormat="1">
      <c r="B1760" s="170"/>
      <c r="D1760" s="150" t="s">
        <v>226</v>
      </c>
      <c r="E1760" s="171" t="s">
        <v>19</v>
      </c>
      <c r="F1760" s="172" t="s">
        <v>11860</v>
      </c>
      <c r="H1760" s="171" t="s">
        <v>19</v>
      </c>
      <c r="I1760" s="173"/>
      <c r="L1760" s="170"/>
      <c r="M1760" s="174"/>
      <c r="T1760" s="175"/>
      <c r="AT1760" s="171" t="s">
        <v>226</v>
      </c>
      <c r="AU1760" s="171" t="s">
        <v>236</v>
      </c>
      <c r="AV1760" s="14" t="s">
        <v>77</v>
      </c>
      <c r="AW1760" s="14" t="s">
        <v>31</v>
      </c>
      <c r="AX1760" s="14" t="s">
        <v>69</v>
      </c>
      <c r="AY1760" s="171" t="s">
        <v>212</v>
      </c>
    </row>
    <row r="1761" spans="2:65" s="12" customFormat="1">
      <c r="B1761" s="152"/>
      <c r="D1761" s="150" t="s">
        <v>226</v>
      </c>
      <c r="E1761" s="153" t="s">
        <v>19</v>
      </c>
      <c r="F1761" s="154" t="s">
        <v>12791</v>
      </c>
      <c r="H1761" s="155">
        <v>3.7589999999999999</v>
      </c>
      <c r="I1761" s="156"/>
      <c r="L1761" s="152"/>
      <c r="M1761" s="157"/>
      <c r="T1761" s="158"/>
      <c r="AT1761" s="153" t="s">
        <v>226</v>
      </c>
      <c r="AU1761" s="153" t="s">
        <v>236</v>
      </c>
      <c r="AV1761" s="12" t="s">
        <v>79</v>
      </c>
      <c r="AW1761" s="12" t="s">
        <v>31</v>
      </c>
      <c r="AX1761" s="12" t="s">
        <v>69</v>
      </c>
      <c r="AY1761" s="153" t="s">
        <v>212</v>
      </c>
    </row>
    <row r="1762" spans="2:65" s="13" customFormat="1">
      <c r="B1762" s="159"/>
      <c r="D1762" s="150" t="s">
        <v>226</v>
      </c>
      <c r="E1762" s="160" t="s">
        <v>19</v>
      </c>
      <c r="F1762" s="161" t="s">
        <v>228</v>
      </c>
      <c r="H1762" s="162">
        <v>3.7589999999999999</v>
      </c>
      <c r="I1762" s="163"/>
      <c r="L1762" s="159"/>
      <c r="M1762" s="164"/>
      <c r="T1762" s="165"/>
      <c r="AT1762" s="160" t="s">
        <v>226</v>
      </c>
      <c r="AU1762" s="160" t="s">
        <v>236</v>
      </c>
      <c r="AV1762" s="13" t="s">
        <v>229</v>
      </c>
      <c r="AW1762" s="13" t="s">
        <v>31</v>
      </c>
      <c r="AX1762" s="13" t="s">
        <v>77</v>
      </c>
      <c r="AY1762" s="160" t="s">
        <v>212</v>
      </c>
    </row>
    <row r="1763" spans="2:65" s="1" customFormat="1" ht="21.75" customHeight="1">
      <c r="B1763" s="34"/>
      <c r="C1763" s="133" t="s">
        <v>12792</v>
      </c>
      <c r="D1763" s="166" t="s">
        <v>215</v>
      </c>
      <c r="E1763" s="134" t="s">
        <v>12793</v>
      </c>
      <c r="F1763" s="135" t="s">
        <v>12794</v>
      </c>
      <c r="G1763" s="136" t="s">
        <v>536</v>
      </c>
      <c r="H1763" s="137">
        <v>0.81899999999999995</v>
      </c>
      <c r="I1763" s="138"/>
      <c r="J1763" s="139">
        <f>ROUND(I1763*H1763,2)</f>
        <v>0</v>
      </c>
      <c r="K1763" s="135" t="s">
        <v>5488</v>
      </c>
      <c r="L1763" s="34"/>
      <c r="M1763" s="140" t="s">
        <v>19</v>
      </c>
      <c r="N1763" s="141" t="s">
        <v>40</v>
      </c>
      <c r="P1763" s="142">
        <f>O1763*H1763</f>
        <v>0</v>
      </c>
      <c r="Q1763" s="142">
        <v>0</v>
      </c>
      <c r="R1763" s="142">
        <f>Q1763*H1763</f>
        <v>0</v>
      </c>
      <c r="S1763" s="142">
        <v>0</v>
      </c>
      <c r="T1763" s="143">
        <f>S1763*H1763</f>
        <v>0</v>
      </c>
      <c r="AR1763" s="144" t="s">
        <v>316</v>
      </c>
      <c r="AT1763" s="144" t="s">
        <v>215</v>
      </c>
      <c r="AU1763" s="144" t="s">
        <v>236</v>
      </c>
      <c r="AY1763" s="19" t="s">
        <v>212</v>
      </c>
      <c r="BE1763" s="145">
        <f>IF(N1763="základní",J1763,0)</f>
        <v>0</v>
      </c>
      <c r="BF1763" s="145">
        <f>IF(N1763="snížená",J1763,0)</f>
        <v>0</v>
      </c>
      <c r="BG1763" s="145">
        <f>IF(N1763="zákl. přenesená",J1763,0)</f>
        <v>0</v>
      </c>
      <c r="BH1763" s="145">
        <f>IF(N1763="sníž. přenesená",J1763,0)</f>
        <v>0</v>
      </c>
      <c r="BI1763" s="145">
        <f>IF(N1763="nulová",J1763,0)</f>
        <v>0</v>
      </c>
      <c r="BJ1763" s="19" t="s">
        <v>77</v>
      </c>
      <c r="BK1763" s="145">
        <f>ROUND(I1763*H1763,2)</f>
        <v>0</v>
      </c>
      <c r="BL1763" s="19" t="s">
        <v>316</v>
      </c>
      <c r="BM1763" s="144" t="s">
        <v>12795</v>
      </c>
    </row>
    <row r="1764" spans="2:65" s="1" customFormat="1" ht="39">
      <c r="B1764" s="34"/>
      <c r="D1764" s="150" t="s">
        <v>224</v>
      </c>
      <c r="F1764" s="151" t="s">
        <v>12074</v>
      </c>
      <c r="I1764" s="148"/>
      <c r="L1764" s="34"/>
      <c r="M1764" s="149"/>
      <c r="T1764" s="55"/>
      <c r="AT1764" s="19" t="s">
        <v>224</v>
      </c>
      <c r="AU1764" s="19" t="s">
        <v>236</v>
      </c>
    </row>
    <row r="1765" spans="2:65" s="14" customFormat="1">
      <c r="B1765" s="170"/>
      <c r="D1765" s="150" t="s">
        <v>226</v>
      </c>
      <c r="E1765" s="171" t="s">
        <v>19</v>
      </c>
      <c r="F1765" s="172" t="s">
        <v>12075</v>
      </c>
      <c r="H1765" s="171" t="s">
        <v>19</v>
      </c>
      <c r="I1765" s="173"/>
      <c r="L1765" s="170"/>
      <c r="M1765" s="174"/>
      <c r="T1765" s="175"/>
      <c r="AT1765" s="171" t="s">
        <v>226</v>
      </c>
      <c r="AU1765" s="171" t="s">
        <v>236</v>
      </c>
      <c r="AV1765" s="14" t="s">
        <v>77</v>
      </c>
      <c r="AW1765" s="14" t="s">
        <v>31</v>
      </c>
      <c r="AX1765" s="14" t="s">
        <v>69</v>
      </c>
      <c r="AY1765" s="171" t="s">
        <v>212</v>
      </c>
    </row>
    <row r="1766" spans="2:65" s="14" customFormat="1">
      <c r="B1766" s="170"/>
      <c r="D1766" s="150" t="s">
        <v>226</v>
      </c>
      <c r="E1766" s="171" t="s">
        <v>19</v>
      </c>
      <c r="F1766" s="172" t="s">
        <v>11860</v>
      </c>
      <c r="H1766" s="171" t="s">
        <v>19</v>
      </c>
      <c r="I1766" s="173"/>
      <c r="L1766" s="170"/>
      <c r="M1766" s="174"/>
      <c r="T1766" s="175"/>
      <c r="AT1766" s="171" t="s">
        <v>226</v>
      </c>
      <c r="AU1766" s="171" t="s">
        <v>236</v>
      </c>
      <c r="AV1766" s="14" t="s">
        <v>77</v>
      </c>
      <c r="AW1766" s="14" t="s">
        <v>31</v>
      </c>
      <c r="AX1766" s="14" t="s">
        <v>69</v>
      </c>
      <c r="AY1766" s="171" t="s">
        <v>212</v>
      </c>
    </row>
    <row r="1767" spans="2:65" s="12" customFormat="1">
      <c r="B1767" s="152"/>
      <c r="D1767" s="150" t="s">
        <v>226</v>
      </c>
      <c r="E1767" s="153" t="s">
        <v>19</v>
      </c>
      <c r="F1767" s="154" t="s">
        <v>12796</v>
      </c>
      <c r="H1767" s="155">
        <v>0.81899999999999995</v>
      </c>
      <c r="I1767" s="156"/>
      <c r="L1767" s="152"/>
      <c r="M1767" s="157"/>
      <c r="T1767" s="158"/>
      <c r="AT1767" s="153" t="s">
        <v>226</v>
      </c>
      <c r="AU1767" s="153" t="s">
        <v>236</v>
      </c>
      <c r="AV1767" s="12" t="s">
        <v>79</v>
      </c>
      <c r="AW1767" s="12" t="s">
        <v>31</v>
      </c>
      <c r="AX1767" s="12" t="s">
        <v>69</v>
      </c>
      <c r="AY1767" s="153" t="s">
        <v>212</v>
      </c>
    </row>
    <row r="1768" spans="2:65" s="13" customFormat="1">
      <c r="B1768" s="159"/>
      <c r="D1768" s="150" t="s">
        <v>226</v>
      </c>
      <c r="E1768" s="160" t="s">
        <v>19</v>
      </c>
      <c r="F1768" s="161" t="s">
        <v>228</v>
      </c>
      <c r="H1768" s="162">
        <v>0.81899999999999995</v>
      </c>
      <c r="I1768" s="163"/>
      <c r="L1768" s="159"/>
      <c r="M1768" s="164"/>
      <c r="T1768" s="165"/>
      <c r="AT1768" s="160" t="s">
        <v>226</v>
      </c>
      <c r="AU1768" s="160" t="s">
        <v>236</v>
      </c>
      <c r="AV1768" s="13" t="s">
        <v>229</v>
      </c>
      <c r="AW1768" s="13" t="s">
        <v>31</v>
      </c>
      <c r="AX1768" s="13" t="s">
        <v>77</v>
      </c>
      <c r="AY1768" s="160" t="s">
        <v>212</v>
      </c>
    </row>
    <row r="1769" spans="2:65" s="1" customFormat="1" ht="21.75" customHeight="1">
      <c r="B1769" s="34"/>
      <c r="C1769" s="133" t="s">
        <v>12797</v>
      </c>
      <c r="D1769" s="166" t="s">
        <v>215</v>
      </c>
      <c r="E1769" s="134" t="s">
        <v>12798</v>
      </c>
      <c r="F1769" s="135" t="s">
        <v>12799</v>
      </c>
      <c r="G1769" s="136" t="s">
        <v>536</v>
      </c>
      <c r="H1769" s="137">
        <v>5.0720000000000001</v>
      </c>
      <c r="I1769" s="138"/>
      <c r="J1769" s="139">
        <f>ROUND(I1769*H1769,2)</f>
        <v>0</v>
      </c>
      <c r="K1769" s="135" t="s">
        <v>5488</v>
      </c>
      <c r="L1769" s="34"/>
      <c r="M1769" s="140" t="s">
        <v>19</v>
      </c>
      <c r="N1769" s="141" t="s">
        <v>40</v>
      </c>
      <c r="P1769" s="142">
        <f>O1769*H1769</f>
        <v>0</v>
      </c>
      <c r="Q1769" s="142">
        <v>0</v>
      </c>
      <c r="R1769" s="142">
        <f>Q1769*H1769</f>
        <v>0</v>
      </c>
      <c r="S1769" s="142">
        <v>0</v>
      </c>
      <c r="T1769" s="143">
        <f>S1769*H1769</f>
        <v>0</v>
      </c>
      <c r="AR1769" s="144" t="s">
        <v>316</v>
      </c>
      <c r="AT1769" s="144" t="s">
        <v>215</v>
      </c>
      <c r="AU1769" s="144" t="s">
        <v>236</v>
      </c>
      <c r="AY1769" s="19" t="s">
        <v>212</v>
      </c>
      <c r="BE1769" s="145">
        <f>IF(N1769="základní",J1769,0)</f>
        <v>0</v>
      </c>
      <c r="BF1769" s="145">
        <f>IF(N1769="snížená",J1769,0)</f>
        <v>0</v>
      </c>
      <c r="BG1769" s="145">
        <f>IF(N1769="zákl. přenesená",J1769,0)</f>
        <v>0</v>
      </c>
      <c r="BH1769" s="145">
        <f>IF(N1769="sníž. přenesená",J1769,0)</f>
        <v>0</v>
      </c>
      <c r="BI1769" s="145">
        <f>IF(N1769="nulová",J1769,0)</f>
        <v>0</v>
      </c>
      <c r="BJ1769" s="19" t="s">
        <v>77</v>
      </c>
      <c r="BK1769" s="145">
        <f>ROUND(I1769*H1769,2)</f>
        <v>0</v>
      </c>
      <c r="BL1769" s="19" t="s">
        <v>316</v>
      </c>
      <c r="BM1769" s="144" t="s">
        <v>12800</v>
      </c>
    </row>
    <row r="1770" spans="2:65" s="1" customFormat="1" ht="39">
      <c r="B1770" s="34"/>
      <c r="D1770" s="150" t="s">
        <v>224</v>
      </c>
      <c r="F1770" s="151" t="s">
        <v>12074</v>
      </c>
      <c r="I1770" s="148"/>
      <c r="L1770" s="34"/>
      <c r="M1770" s="149"/>
      <c r="T1770" s="55"/>
      <c r="AT1770" s="19" t="s">
        <v>224</v>
      </c>
      <c r="AU1770" s="19" t="s">
        <v>236</v>
      </c>
    </row>
    <row r="1771" spans="2:65" s="14" customFormat="1">
      <c r="B1771" s="170"/>
      <c r="D1771" s="150" t="s">
        <v>226</v>
      </c>
      <c r="E1771" s="171" t="s">
        <v>19</v>
      </c>
      <c r="F1771" s="172" t="s">
        <v>12075</v>
      </c>
      <c r="H1771" s="171" t="s">
        <v>19</v>
      </c>
      <c r="I1771" s="173"/>
      <c r="L1771" s="170"/>
      <c r="M1771" s="174"/>
      <c r="T1771" s="175"/>
      <c r="AT1771" s="171" t="s">
        <v>226</v>
      </c>
      <c r="AU1771" s="171" t="s">
        <v>236</v>
      </c>
      <c r="AV1771" s="14" t="s">
        <v>77</v>
      </c>
      <c r="AW1771" s="14" t="s">
        <v>31</v>
      </c>
      <c r="AX1771" s="14" t="s">
        <v>69</v>
      </c>
      <c r="AY1771" s="171" t="s">
        <v>212</v>
      </c>
    </row>
    <row r="1772" spans="2:65" s="14" customFormat="1">
      <c r="B1772" s="170"/>
      <c r="D1772" s="150" t="s">
        <v>226</v>
      </c>
      <c r="E1772" s="171" t="s">
        <v>19</v>
      </c>
      <c r="F1772" s="172" t="s">
        <v>11860</v>
      </c>
      <c r="H1772" s="171" t="s">
        <v>19</v>
      </c>
      <c r="I1772" s="173"/>
      <c r="L1772" s="170"/>
      <c r="M1772" s="174"/>
      <c r="T1772" s="175"/>
      <c r="AT1772" s="171" t="s">
        <v>226</v>
      </c>
      <c r="AU1772" s="171" t="s">
        <v>236</v>
      </c>
      <c r="AV1772" s="14" t="s">
        <v>77</v>
      </c>
      <c r="AW1772" s="14" t="s">
        <v>31</v>
      </c>
      <c r="AX1772" s="14" t="s">
        <v>69</v>
      </c>
      <c r="AY1772" s="171" t="s">
        <v>212</v>
      </c>
    </row>
    <row r="1773" spans="2:65" s="12" customFormat="1">
      <c r="B1773" s="152"/>
      <c r="D1773" s="150" t="s">
        <v>226</v>
      </c>
      <c r="E1773" s="153" t="s">
        <v>19</v>
      </c>
      <c r="F1773" s="154" t="s">
        <v>12801</v>
      </c>
      <c r="H1773" s="155">
        <v>0.51500000000000001</v>
      </c>
      <c r="I1773" s="156"/>
      <c r="L1773" s="152"/>
      <c r="M1773" s="157"/>
      <c r="T1773" s="158"/>
      <c r="AT1773" s="153" t="s">
        <v>226</v>
      </c>
      <c r="AU1773" s="153" t="s">
        <v>236</v>
      </c>
      <c r="AV1773" s="12" t="s">
        <v>79</v>
      </c>
      <c r="AW1773" s="12" t="s">
        <v>31</v>
      </c>
      <c r="AX1773" s="12" t="s">
        <v>69</v>
      </c>
      <c r="AY1773" s="153" t="s">
        <v>212</v>
      </c>
    </row>
    <row r="1774" spans="2:65" s="12" customFormat="1">
      <c r="B1774" s="152"/>
      <c r="D1774" s="150" t="s">
        <v>226</v>
      </c>
      <c r="E1774" s="153" t="s">
        <v>19</v>
      </c>
      <c r="F1774" s="154" t="s">
        <v>12802</v>
      </c>
      <c r="H1774" s="155">
        <v>4.5570000000000004</v>
      </c>
      <c r="I1774" s="156"/>
      <c r="L1774" s="152"/>
      <c r="M1774" s="157"/>
      <c r="T1774" s="158"/>
      <c r="AT1774" s="153" t="s">
        <v>226</v>
      </c>
      <c r="AU1774" s="153" t="s">
        <v>236</v>
      </c>
      <c r="AV1774" s="12" t="s">
        <v>79</v>
      </c>
      <c r="AW1774" s="12" t="s">
        <v>31</v>
      </c>
      <c r="AX1774" s="12" t="s">
        <v>69</v>
      </c>
      <c r="AY1774" s="153" t="s">
        <v>212</v>
      </c>
    </row>
    <row r="1775" spans="2:65" s="13" customFormat="1">
      <c r="B1775" s="159"/>
      <c r="D1775" s="150" t="s">
        <v>226</v>
      </c>
      <c r="E1775" s="160" t="s">
        <v>19</v>
      </c>
      <c r="F1775" s="161" t="s">
        <v>228</v>
      </c>
      <c r="H1775" s="162">
        <v>5.0720000000000001</v>
      </c>
      <c r="I1775" s="163"/>
      <c r="L1775" s="159"/>
      <c r="M1775" s="164"/>
      <c r="T1775" s="165"/>
      <c r="AT1775" s="160" t="s">
        <v>226</v>
      </c>
      <c r="AU1775" s="160" t="s">
        <v>236</v>
      </c>
      <c r="AV1775" s="13" t="s">
        <v>229</v>
      </c>
      <c r="AW1775" s="13" t="s">
        <v>31</v>
      </c>
      <c r="AX1775" s="13" t="s">
        <v>77</v>
      </c>
      <c r="AY1775" s="160" t="s">
        <v>212</v>
      </c>
    </row>
    <row r="1776" spans="2:65" s="1" customFormat="1" ht="21.75" customHeight="1">
      <c r="B1776" s="34"/>
      <c r="C1776" s="133" t="s">
        <v>12803</v>
      </c>
      <c r="D1776" s="166" t="s">
        <v>215</v>
      </c>
      <c r="E1776" s="134" t="s">
        <v>12804</v>
      </c>
      <c r="F1776" s="135" t="s">
        <v>12805</v>
      </c>
      <c r="G1776" s="136" t="s">
        <v>536</v>
      </c>
      <c r="H1776" s="137">
        <v>1.8480000000000001</v>
      </c>
      <c r="I1776" s="138"/>
      <c r="J1776" s="139">
        <f>ROUND(I1776*H1776,2)</f>
        <v>0</v>
      </c>
      <c r="K1776" s="135" t="s">
        <v>5488</v>
      </c>
      <c r="L1776" s="34"/>
      <c r="M1776" s="140" t="s">
        <v>19</v>
      </c>
      <c r="N1776" s="141" t="s">
        <v>40</v>
      </c>
      <c r="P1776" s="142">
        <f>O1776*H1776</f>
        <v>0</v>
      </c>
      <c r="Q1776" s="142">
        <v>0</v>
      </c>
      <c r="R1776" s="142">
        <f>Q1776*H1776</f>
        <v>0</v>
      </c>
      <c r="S1776" s="142">
        <v>0</v>
      </c>
      <c r="T1776" s="143">
        <f>S1776*H1776</f>
        <v>0</v>
      </c>
      <c r="AR1776" s="144" t="s">
        <v>316</v>
      </c>
      <c r="AT1776" s="144" t="s">
        <v>215</v>
      </c>
      <c r="AU1776" s="144" t="s">
        <v>236</v>
      </c>
      <c r="AY1776" s="19" t="s">
        <v>212</v>
      </c>
      <c r="BE1776" s="145">
        <f>IF(N1776="základní",J1776,0)</f>
        <v>0</v>
      </c>
      <c r="BF1776" s="145">
        <f>IF(N1776="snížená",J1776,0)</f>
        <v>0</v>
      </c>
      <c r="BG1776" s="145">
        <f>IF(N1776="zákl. přenesená",J1776,0)</f>
        <v>0</v>
      </c>
      <c r="BH1776" s="145">
        <f>IF(N1776="sníž. přenesená",J1776,0)</f>
        <v>0</v>
      </c>
      <c r="BI1776" s="145">
        <f>IF(N1776="nulová",J1776,0)</f>
        <v>0</v>
      </c>
      <c r="BJ1776" s="19" t="s">
        <v>77</v>
      </c>
      <c r="BK1776" s="145">
        <f>ROUND(I1776*H1776,2)</f>
        <v>0</v>
      </c>
      <c r="BL1776" s="19" t="s">
        <v>316</v>
      </c>
      <c r="BM1776" s="144" t="s">
        <v>12806</v>
      </c>
    </row>
    <row r="1777" spans="2:65" s="1" customFormat="1" ht="39">
      <c r="B1777" s="34"/>
      <c r="D1777" s="150" t="s">
        <v>224</v>
      </c>
      <c r="F1777" s="151" t="s">
        <v>12074</v>
      </c>
      <c r="I1777" s="148"/>
      <c r="L1777" s="34"/>
      <c r="M1777" s="149"/>
      <c r="T1777" s="55"/>
      <c r="AT1777" s="19" t="s">
        <v>224</v>
      </c>
      <c r="AU1777" s="19" t="s">
        <v>236</v>
      </c>
    </row>
    <row r="1778" spans="2:65" s="14" customFormat="1">
      <c r="B1778" s="170"/>
      <c r="D1778" s="150" t="s">
        <v>226</v>
      </c>
      <c r="E1778" s="171" t="s">
        <v>19</v>
      </c>
      <c r="F1778" s="172" t="s">
        <v>12075</v>
      </c>
      <c r="H1778" s="171" t="s">
        <v>19</v>
      </c>
      <c r="I1778" s="173"/>
      <c r="L1778" s="170"/>
      <c r="M1778" s="174"/>
      <c r="T1778" s="175"/>
      <c r="AT1778" s="171" t="s">
        <v>226</v>
      </c>
      <c r="AU1778" s="171" t="s">
        <v>236</v>
      </c>
      <c r="AV1778" s="14" t="s">
        <v>77</v>
      </c>
      <c r="AW1778" s="14" t="s">
        <v>31</v>
      </c>
      <c r="AX1778" s="14" t="s">
        <v>69</v>
      </c>
      <c r="AY1778" s="171" t="s">
        <v>212</v>
      </c>
    </row>
    <row r="1779" spans="2:65" s="14" customFormat="1">
      <c r="B1779" s="170"/>
      <c r="D1779" s="150" t="s">
        <v>226</v>
      </c>
      <c r="E1779" s="171" t="s">
        <v>19</v>
      </c>
      <c r="F1779" s="172" t="s">
        <v>11860</v>
      </c>
      <c r="H1779" s="171" t="s">
        <v>19</v>
      </c>
      <c r="I1779" s="173"/>
      <c r="L1779" s="170"/>
      <c r="M1779" s="174"/>
      <c r="T1779" s="175"/>
      <c r="AT1779" s="171" t="s">
        <v>226</v>
      </c>
      <c r="AU1779" s="171" t="s">
        <v>236</v>
      </c>
      <c r="AV1779" s="14" t="s">
        <v>77</v>
      </c>
      <c r="AW1779" s="14" t="s">
        <v>31</v>
      </c>
      <c r="AX1779" s="14" t="s">
        <v>69</v>
      </c>
      <c r="AY1779" s="171" t="s">
        <v>212</v>
      </c>
    </row>
    <row r="1780" spans="2:65" s="12" customFormat="1">
      <c r="B1780" s="152"/>
      <c r="D1780" s="150" t="s">
        <v>226</v>
      </c>
      <c r="E1780" s="153" t="s">
        <v>19</v>
      </c>
      <c r="F1780" s="154" t="s">
        <v>12807</v>
      </c>
      <c r="H1780" s="155">
        <v>1.8480000000000001</v>
      </c>
      <c r="I1780" s="156"/>
      <c r="L1780" s="152"/>
      <c r="M1780" s="157"/>
      <c r="T1780" s="158"/>
      <c r="AT1780" s="153" t="s">
        <v>226</v>
      </c>
      <c r="AU1780" s="153" t="s">
        <v>236</v>
      </c>
      <c r="AV1780" s="12" t="s">
        <v>79</v>
      </c>
      <c r="AW1780" s="12" t="s">
        <v>31</v>
      </c>
      <c r="AX1780" s="12" t="s">
        <v>69</v>
      </c>
      <c r="AY1780" s="153" t="s">
        <v>212</v>
      </c>
    </row>
    <row r="1781" spans="2:65" s="13" customFormat="1">
      <c r="B1781" s="159"/>
      <c r="D1781" s="150" t="s">
        <v>226</v>
      </c>
      <c r="E1781" s="160" t="s">
        <v>19</v>
      </c>
      <c r="F1781" s="161" t="s">
        <v>228</v>
      </c>
      <c r="H1781" s="162">
        <v>1.8480000000000001</v>
      </c>
      <c r="I1781" s="163"/>
      <c r="L1781" s="159"/>
      <c r="M1781" s="164"/>
      <c r="T1781" s="165"/>
      <c r="AT1781" s="160" t="s">
        <v>226</v>
      </c>
      <c r="AU1781" s="160" t="s">
        <v>236</v>
      </c>
      <c r="AV1781" s="13" t="s">
        <v>229</v>
      </c>
      <c r="AW1781" s="13" t="s">
        <v>31</v>
      </c>
      <c r="AX1781" s="13" t="s">
        <v>77</v>
      </c>
      <c r="AY1781" s="160" t="s">
        <v>212</v>
      </c>
    </row>
    <row r="1782" spans="2:65" s="1" customFormat="1" ht="21.75" customHeight="1">
      <c r="B1782" s="34"/>
      <c r="C1782" s="133" t="s">
        <v>12808</v>
      </c>
      <c r="D1782" s="166" t="s">
        <v>215</v>
      </c>
      <c r="E1782" s="134" t="s">
        <v>12809</v>
      </c>
      <c r="F1782" s="135" t="s">
        <v>12810</v>
      </c>
      <c r="G1782" s="136" t="s">
        <v>536</v>
      </c>
      <c r="H1782" s="137">
        <v>27.940999999999999</v>
      </c>
      <c r="I1782" s="138"/>
      <c r="J1782" s="139">
        <f>ROUND(I1782*H1782,2)</f>
        <v>0</v>
      </c>
      <c r="K1782" s="135" t="s">
        <v>5488</v>
      </c>
      <c r="L1782" s="34"/>
      <c r="M1782" s="140" t="s">
        <v>19</v>
      </c>
      <c r="N1782" s="141" t="s">
        <v>40</v>
      </c>
      <c r="P1782" s="142">
        <f>O1782*H1782</f>
        <v>0</v>
      </c>
      <c r="Q1782" s="142">
        <v>0</v>
      </c>
      <c r="R1782" s="142">
        <f>Q1782*H1782</f>
        <v>0</v>
      </c>
      <c r="S1782" s="142">
        <v>0</v>
      </c>
      <c r="T1782" s="143">
        <f>S1782*H1782</f>
        <v>0</v>
      </c>
      <c r="AR1782" s="144" t="s">
        <v>316</v>
      </c>
      <c r="AT1782" s="144" t="s">
        <v>215</v>
      </c>
      <c r="AU1782" s="144" t="s">
        <v>236</v>
      </c>
      <c r="AY1782" s="19" t="s">
        <v>212</v>
      </c>
      <c r="BE1782" s="145">
        <f>IF(N1782="základní",J1782,0)</f>
        <v>0</v>
      </c>
      <c r="BF1782" s="145">
        <f>IF(N1782="snížená",J1782,0)</f>
        <v>0</v>
      </c>
      <c r="BG1782" s="145">
        <f>IF(N1782="zákl. přenesená",J1782,0)</f>
        <v>0</v>
      </c>
      <c r="BH1782" s="145">
        <f>IF(N1782="sníž. přenesená",J1782,0)</f>
        <v>0</v>
      </c>
      <c r="BI1782" s="145">
        <f>IF(N1782="nulová",J1782,0)</f>
        <v>0</v>
      </c>
      <c r="BJ1782" s="19" t="s">
        <v>77</v>
      </c>
      <c r="BK1782" s="145">
        <f>ROUND(I1782*H1782,2)</f>
        <v>0</v>
      </c>
      <c r="BL1782" s="19" t="s">
        <v>316</v>
      </c>
      <c r="BM1782" s="144" t="s">
        <v>12811</v>
      </c>
    </row>
    <row r="1783" spans="2:65" s="1" customFormat="1" ht="39">
      <c r="B1783" s="34"/>
      <c r="D1783" s="150" t="s">
        <v>224</v>
      </c>
      <c r="F1783" s="151" t="s">
        <v>12074</v>
      </c>
      <c r="I1783" s="148"/>
      <c r="L1783" s="34"/>
      <c r="M1783" s="149"/>
      <c r="T1783" s="55"/>
      <c r="AT1783" s="19" t="s">
        <v>224</v>
      </c>
      <c r="AU1783" s="19" t="s">
        <v>236</v>
      </c>
    </row>
    <row r="1784" spans="2:65" s="14" customFormat="1">
      <c r="B1784" s="170"/>
      <c r="D1784" s="150" t="s">
        <v>226</v>
      </c>
      <c r="E1784" s="171" t="s">
        <v>19</v>
      </c>
      <c r="F1784" s="172" t="s">
        <v>12075</v>
      </c>
      <c r="H1784" s="171" t="s">
        <v>19</v>
      </c>
      <c r="I1784" s="173"/>
      <c r="L1784" s="170"/>
      <c r="M1784" s="174"/>
      <c r="T1784" s="175"/>
      <c r="AT1784" s="171" t="s">
        <v>226</v>
      </c>
      <c r="AU1784" s="171" t="s">
        <v>236</v>
      </c>
      <c r="AV1784" s="14" t="s">
        <v>77</v>
      </c>
      <c r="AW1784" s="14" t="s">
        <v>31</v>
      </c>
      <c r="AX1784" s="14" t="s">
        <v>69</v>
      </c>
      <c r="AY1784" s="171" t="s">
        <v>212</v>
      </c>
    </row>
    <row r="1785" spans="2:65" s="14" customFormat="1">
      <c r="B1785" s="170"/>
      <c r="D1785" s="150" t="s">
        <v>226</v>
      </c>
      <c r="E1785" s="171" t="s">
        <v>19</v>
      </c>
      <c r="F1785" s="172" t="s">
        <v>11860</v>
      </c>
      <c r="H1785" s="171" t="s">
        <v>19</v>
      </c>
      <c r="I1785" s="173"/>
      <c r="L1785" s="170"/>
      <c r="M1785" s="174"/>
      <c r="T1785" s="175"/>
      <c r="AT1785" s="171" t="s">
        <v>226</v>
      </c>
      <c r="AU1785" s="171" t="s">
        <v>236</v>
      </c>
      <c r="AV1785" s="14" t="s">
        <v>77</v>
      </c>
      <c r="AW1785" s="14" t="s">
        <v>31</v>
      </c>
      <c r="AX1785" s="14" t="s">
        <v>69</v>
      </c>
      <c r="AY1785" s="171" t="s">
        <v>212</v>
      </c>
    </row>
    <row r="1786" spans="2:65" s="12" customFormat="1">
      <c r="B1786" s="152"/>
      <c r="D1786" s="150" t="s">
        <v>226</v>
      </c>
      <c r="E1786" s="153" t="s">
        <v>19</v>
      </c>
      <c r="F1786" s="154" t="s">
        <v>12773</v>
      </c>
      <c r="H1786" s="155">
        <v>0.441</v>
      </c>
      <c r="I1786" s="156"/>
      <c r="L1786" s="152"/>
      <c r="M1786" s="157"/>
      <c r="T1786" s="158"/>
      <c r="AT1786" s="153" t="s">
        <v>226</v>
      </c>
      <c r="AU1786" s="153" t="s">
        <v>236</v>
      </c>
      <c r="AV1786" s="12" t="s">
        <v>79</v>
      </c>
      <c r="AW1786" s="12" t="s">
        <v>31</v>
      </c>
      <c r="AX1786" s="12" t="s">
        <v>69</v>
      </c>
      <c r="AY1786" s="153" t="s">
        <v>212</v>
      </c>
    </row>
    <row r="1787" spans="2:65" s="12" customFormat="1">
      <c r="B1787" s="152"/>
      <c r="D1787" s="150" t="s">
        <v>226</v>
      </c>
      <c r="E1787" s="153" t="s">
        <v>19</v>
      </c>
      <c r="F1787" s="154" t="s">
        <v>12735</v>
      </c>
      <c r="H1787" s="155">
        <v>4.851</v>
      </c>
      <c r="I1787" s="156"/>
      <c r="L1787" s="152"/>
      <c r="M1787" s="157"/>
      <c r="T1787" s="158"/>
      <c r="AT1787" s="153" t="s">
        <v>226</v>
      </c>
      <c r="AU1787" s="153" t="s">
        <v>236</v>
      </c>
      <c r="AV1787" s="12" t="s">
        <v>79</v>
      </c>
      <c r="AW1787" s="12" t="s">
        <v>31</v>
      </c>
      <c r="AX1787" s="12" t="s">
        <v>69</v>
      </c>
      <c r="AY1787" s="153" t="s">
        <v>212</v>
      </c>
    </row>
    <row r="1788" spans="2:65" s="12" customFormat="1">
      <c r="B1788" s="152"/>
      <c r="D1788" s="150" t="s">
        <v>226</v>
      </c>
      <c r="E1788" s="153" t="s">
        <v>19</v>
      </c>
      <c r="F1788" s="154" t="s">
        <v>12736</v>
      </c>
      <c r="H1788" s="155">
        <v>4.851</v>
      </c>
      <c r="I1788" s="156"/>
      <c r="L1788" s="152"/>
      <c r="M1788" s="157"/>
      <c r="T1788" s="158"/>
      <c r="AT1788" s="153" t="s">
        <v>226</v>
      </c>
      <c r="AU1788" s="153" t="s">
        <v>236</v>
      </c>
      <c r="AV1788" s="12" t="s">
        <v>79</v>
      </c>
      <c r="AW1788" s="12" t="s">
        <v>31</v>
      </c>
      <c r="AX1788" s="12" t="s">
        <v>69</v>
      </c>
      <c r="AY1788" s="153" t="s">
        <v>212</v>
      </c>
    </row>
    <row r="1789" spans="2:65" s="12" customFormat="1">
      <c r="B1789" s="152"/>
      <c r="D1789" s="150" t="s">
        <v>226</v>
      </c>
      <c r="E1789" s="153" t="s">
        <v>19</v>
      </c>
      <c r="F1789" s="154" t="s">
        <v>12812</v>
      </c>
      <c r="H1789" s="155">
        <v>17.797999999999998</v>
      </c>
      <c r="I1789" s="156"/>
      <c r="L1789" s="152"/>
      <c r="M1789" s="157"/>
      <c r="T1789" s="158"/>
      <c r="AT1789" s="153" t="s">
        <v>226</v>
      </c>
      <c r="AU1789" s="153" t="s">
        <v>236</v>
      </c>
      <c r="AV1789" s="12" t="s">
        <v>79</v>
      </c>
      <c r="AW1789" s="12" t="s">
        <v>31</v>
      </c>
      <c r="AX1789" s="12" t="s">
        <v>69</v>
      </c>
      <c r="AY1789" s="153" t="s">
        <v>212</v>
      </c>
    </row>
    <row r="1790" spans="2:65" s="13" customFormat="1">
      <c r="B1790" s="159"/>
      <c r="D1790" s="150" t="s">
        <v>226</v>
      </c>
      <c r="E1790" s="160" t="s">
        <v>19</v>
      </c>
      <c r="F1790" s="161" t="s">
        <v>228</v>
      </c>
      <c r="H1790" s="162">
        <v>27.940999999999999</v>
      </c>
      <c r="I1790" s="163"/>
      <c r="L1790" s="159"/>
      <c r="M1790" s="164"/>
      <c r="T1790" s="165"/>
      <c r="AT1790" s="160" t="s">
        <v>226</v>
      </c>
      <c r="AU1790" s="160" t="s">
        <v>236</v>
      </c>
      <c r="AV1790" s="13" t="s">
        <v>229</v>
      </c>
      <c r="AW1790" s="13" t="s">
        <v>31</v>
      </c>
      <c r="AX1790" s="13" t="s">
        <v>77</v>
      </c>
      <c r="AY1790" s="160" t="s">
        <v>212</v>
      </c>
    </row>
    <row r="1791" spans="2:65" s="1" customFormat="1" ht="21.75" customHeight="1">
      <c r="B1791" s="34"/>
      <c r="C1791" s="133" t="s">
        <v>12813</v>
      </c>
      <c r="D1791" s="166" t="s">
        <v>215</v>
      </c>
      <c r="E1791" s="134" t="s">
        <v>12814</v>
      </c>
      <c r="F1791" s="135" t="s">
        <v>12815</v>
      </c>
      <c r="G1791" s="136" t="s">
        <v>536</v>
      </c>
      <c r="H1791" s="137">
        <v>5.2190000000000003</v>
      </c>
      <c r="I1791" s="138"/>
      <c r="J1791" s="139">
        <f>ROUND(I1791*H1791,2)</f>
        <v>0</v>
      </c>
      <c r="K1791" s="135" t="s">
        <v>5488</v>
      </c>
      <c r="L1791" s="34"/>
      <c r="M1791" s="140" t="s">
        <v>19</v>
      </c>
      <c r="N1791" s="141" t="s">
        <v>40</v>
      </c>
      <c r="P1791" s="142">
        <f>O1791*H1791</f>
        <v>0</v>
      </c>
      <c r="Q1791" s="142">
        <v>0</v>
      </c>
      <c r="R1791" s="142">
        <f>Q1791*H1791</f>
        <v>0</v>
      </c>
      <c r="S1791" s="142">
        <v>0</v>
      </c>
      <c r="T1791" s="143">
        <f>S1791*H1791</f>
        <v>0</v>
      </c>
      <c r="AR1791" s="144" t="s">
        <v>316</v>
      </c>
      <c r="AT1791" s="144" t="s">
        <v>215</v>
      </c>
      <c r="AU1791" s="144" t="s">
        <v>236</v>
      </c>
      <c r="AY1791" s="19" t="s">
        <v>212</v>
      </c>
      <c r="BE1791" s="145">
        <f>IF(N1791="základní",J1791,0)</f>
        <v>0</v>
      </c>
      <c r="BF1791" s="145">
        <f>IF(N1791="snížená",J1791,0)</f>
        <v>0</v>
      </c>
      <c r="BG1791" s="145">
        <f>IF(N1791="zákl. přenesená",J1791,0)</f>
        <v>0</v>
      </c>
      <c r="BH1791" s="145">
        <f>IF(N1791="sníž. přenesená",J1791,0)</f>
        <v>0</v>
      </c>
      <c r="BI1791" s="145">
        <f>IF(N1791="nulová",J1791,0)</f>
        <v>0</v>
      </c>
      <c r="BJ1791" s="19" t="s">
        <v>77</v>
      </c>
      <c r="BK1791" s="145">
        <f>ROUND(I1791*H1791,2)</f>
        <v>0</v>
      </c>
      <c r="BL1791" s="19" t="s">
        <v>316</v>
      </c>
      <c r="BM1791" s="144" t="s">
        <v>12816</v>
      </c>
    </row>
    <row r="1792" spans="2:65" s="1" customFormat="1" ht="39">
      <c r="B1792" s="34"/>
      <c r="D1792" s="150" t="s">
        <v>224</v>
      </c>
      <c r="F1792" s="151" t="s">
        <v>12074</v>
      </c>
      <c r="I1792" s="148"/>
      <c r="L1792" s="34"/>
      <c r="M1792" s="149"/>
      <c r="T1792" s="55"/>
      <c r="AT1792" s="19" t="s">
        <v>224</v>
      </c>
      <c r="AU1792" s="19" t="s">
        <v>236</v>
      </c>
    </row>
    <row r="1793" spans="2:65" s="14" customFormat="1">
      <c r="B1793" s="170"/>
      <c r="D1793" s="150" t="s">
        <v>226</v>
      </c>
      <c r="E1793" s="171" t="s">
        <v>19</v>
      </c>
      <c r="F1793" s="172" t="s">
        <v>12075</v>
      </c>
      <c r="H1793" s="171" t="s">
        <v>19</v>
      </c>
      <c r="I1793" s="173"/>
      <c r="L1793" s="170"/>
      <c r="M1793" s="174"/>
      <c r="T1793" s="175"/>
      <c r="AT1793" s="171" t="s">
        <v>226</v>
      </c>
      <c r="AU1793" s="171" t="s">
        <v>236</v>
      </c>
      <c r="AV1793" s="14" t="s">
        <v>77</v>
      </c>
      <c r="AW1793" s="14" t="s">
        <v>31</v>
      </c>
      <c r="AX1793" s="14" t="s">
        <v>69</v>
      </c>
      <c r="AY1793" s="171" t="s">
        <v>212</v>
      </c>
    </row>
    <row r="1794" spans="2:65" s="14" customFormat="1">
      <c r="B1794" s="170"/>
      <c r="D1794" s="150" t="s">
        <v>226</v>
      </c>
      <c r="E1794" s="171" t="s">
        <v>19</v>
      </c>
      <c r="F1794" s="172" t="s">
        <v>11860</v>
      </c>
      <c r="H1794" s="171" t="s">
        <v>19</v>
      </c>
      <c r="I1794" s="173"/>
      <c r="L1794" s="170"/>
      <c r="M1794" s="174"/>
      <c r="T1794" s="175"/>
      <c r="AT1794" s="171" t="s">
        <v>226</v>
      </c>
      <c r="AU1794" s="171" t="s">
        <v>236</v>
      </c>
      <c r="AV1794" s="14" t="s">
        <v>77</v>
      </c>
      <c r="AW1794" s="14" t="s">
        <v>31</v>
      </c>
      <c r="AX1794" s="14" t="s">
        <v>69</v>
      </c>
      <c r="AY1794" s="171" t="s">
        <v>212</v>
      </c>
    </row>
    <row r="1795" spans="2:65" s="12" customFormat="1">
      <c r="B1795" s="152"/>
      <c r="D1795" s="150" t="s">
        <v>226</v>
      </c>
      <c r="E1795" s="153" t="s">
        <v>19</v>
      </c>
      <c r="F1795" s="154" t="s">
        <v>12817</v>
      </c>
      <c r="H1795" s="155">
        <v>5.2190000000000003</v>
      </c>
      <c r="I1795" s="156"/>
      <c r="L1795" s="152"/>
      <c r="M1795" s="157"/>
      <c r="T1795" s="158"/>
      <c r="AT1795" s="153" t="s">
        <v>226</v>
      </c>
      <c r="AU1795" s="153" t="s">
        <v>236</v>
      </c>
      <c r="AV1795" s="12" t="s">
        <v>79</v>
      </c>
      <c r="AW1795" s="12" t="s">
        <v>31</v>
      </c>
      <c r="AX1795" s="12" t="s">
        <v>69</v>
      </c>
      <c r="AY1795" s="153" t="s">
        <v>212</v>
      </c>
    </row>
    <row r="1796" spans="2:65" s="13" customFormat="1">
      <c r="B1796" s="159"/>
      <c r="D1796" s="150" t="s">
        <v>226</v>
      </c>
      <c r="E1796" s="160" t="s">
        <v>19</v>
      </c>
      <c r="F1796" s="161" t="s">
        <v>228</v>
      </c>
      <c r="H1796" s="162">
        <v>5.2190000000000003</v>
      </c>
      <c r="I1796" s="163"/>
      <c r="L1796" s="159"/>
      <c r="M1796" s="164"/>
      <c r="T1796" s="165"/>
      <c r="AT1796" s="160" t="s">
        <v>226</v>
      </c>
      <c r="AU1796" s="160" t="s">
        <v>236</v>
      </c>
      <c r="AV1796" s="13" t="s">
        <v>229</v>
      </c>
      <c r="AW1796" s="13" t="s">
        <v>31</v>
      </c>
      <c r="AX1796" s="13" t="s">
        <v>77</v>
      </c>
      <c r="AY1796" s="160" t="s">
        <v>212</v>
      </c>
    </row>
    <row r="1797" spans="2:65" s="1" customFormat="1" ht="21.75" customHeight="1">
      <c r="B1797" s="34"/>
      <c r="C1797" s="133" t="s">
        <v>12818</v>
      </c>
      <c r="D1797" s="166" t="s">
        <v>215</v>
      </c>
      <c r="E1797" s="134" t="s">
        <v>12819</v>
      </c>
      <c r="F1797" s="135" t="s">
        <v>12820</v>
      </c>
      <c r="G1797" s="136" t="s">
        <v>536</v>
      </c>
      <c r="H1797" s="137">
        <v>0.48299999999999998</v>
      </c>
      <c r="I1797" s="138"/>
      <c r="J1797" s="139">
        <f>ROUND(I1797*H1797,2)</f>
        <v>0</v>
      </c>
      <c r="K1797" s="135" t="s">
        <v>5488</v>
      </c>
      <c r="L1797" s="34"/>
      <c r="M1797" s="140" t="s">
        <v>19</v>
      </c>
      <c r="N1797" s="141" t="s">
        <v>40</v>
      </c>
      <c r="P1797" s="142">
        <f>O1797*H1797</f>
        <v>0</v>
      </c>
      <c r="Q1797" s="142">
        <v>0</v>
      </c>
      <c r="R1797" s="142">
        <f>Q1797*H1797</f>
        <v>0</v>
      </c>
      <c r="S1797" s="142">
        <v>0</v>
      </c>
      <c r="T1797" s="143">
        <f>S1797*H1797</f>
        <v>0</v>
      </c>
      <c r="AR1797" s="144" t="s">
        <v>316</v>
      </c>
      <c r="AT1797" s="144" t="s">
        <v>215</v>
      </c>
      <c r="AU1797" s="144" t="s">
        <v>236</v>
      </c>
      <c r="AY1797" s="19" t="s">
        <v>212</v>
      </c>
      <c r="BE1797" s="145">
        <f>IF(N1797="základní",J1797,0)</f>
        <v>0</v>
      </c>
      <c r="BF1797" s="145">
        <f>IF(N1797="snížená",J1797,0)</f>
        <v>0</v>
      </c>
      <c r="BG1797" s="145">
        <f>IF(N1797="zákl. přenesená",J1797,0)</f>
        <v>0</v>
      </c>
      <c r="BH1797" s="145">
        <f>IF(N1797="sníž. přenesená",J1797,0)</f>
        <v>0</v>
      </c>
      <c r="BI1797" s="145">
        <f>IF(N1797="nulová",J1797,0)</f>
        <v>0</v>
      </c>
      <c r="BJ1797" s="19" t="s">
        <v>77</v>
      </c>
      <c r="BK1797" s="145">
        <f>ROUND(I1797*H1797,2)</f>
        <v>0</v>
      </c>
      <c r="BL1797" s="19" t="s">
        <v>316</v>
      </c>
      <c r="BM1797" s="144" t="s">
        <v>12821</v>
      </c>
    </row>
    <row r="1798" spans="2:65" s="1" customFormat="1" ht="39">
      <c r="B1798" s="34"/>
      <c r="D1798" s="150" t="s">
        <v>224</v>
      </c>
      <c r="F1798" s="151" t="s">
        <v>12074</v>
      </c>
      <c r="I1798" s="148"/>
      <c r="L1798" s="34"/>
      <c r="M1798" s="149"/>
      <c r="T1798" s="55"/>
      <c r="AT1798" s="19" t="s">
        <v>224</v>
      </c>
      <c r="AU1798" s="19" t="s">
        <v>236</v>
      </c>
    </row>
    <row r="1799" spans="2:65" s="14" customFormat="1">
      <c r="B1799" s="170"/>
      <c r="D1799" s="150" t="s">
        <v>226</v>
      </c>
      <c r="E1799" s="171" t="s">
        <v>19</v>
      </c>
      <c r="F1799" s="172" t="s">
        <v>12075</v>
      </c>
      <c r="H1799" s="171" t="s">
        <v>19</v>
      </c>
      <c r="I1799" s="173"/>
      <c r="L1799" s="170"/>
      <c r="M1799" s="174"/>
      <c r="T1799" s="175"/>
      <c r="AT1799" s="171" t="s">
        <v>226</v>
      </c>
      <c r="AU1799" s="171" t="s">
        <v>236</v>
      </c>
      <c r="AV1799" s="14" t="s">
        <v>77</v>
      </c>
      <c r="AW1799" s="14" t="s">
        <v>31</v>
      </c>
      <c r="AX1799" s="14" t="s">
        <v>69</v>
      </c>
      <c r="AY1799" s="171" t="s">
        <v>212</v>
      </c>
    </row>
    <row r="1800" spans="2:65" s="14" customFormat="1">
      <c r="B1800" s="170"/>
      <c r="D1800" s="150" t="s">
        <v>226</v>
      </c>
      <c r="E1800" s="171" t="s">
        <v>19</v>
      </c>
      <c r="F1800" s="172" t="s">
        <v>11860</v>
      </c>
      <c r="H1800" s="171" t="s">
        <v>19</v>
      </c>
      <c r="I1800" s="173"/>
      <c r="L1800" s="170"/>
      <c r="M1800" s="174"/>
      <c r="T1800" s="175"/>
      <c r="AT1800" s="171" t="s">
        <v>226</v>
      </c>
      <c r="AU1800" s="171" t="s">
        <v>236</v>
      </c>
      <c r="AV1800" s="14" t="s">
        <v>77</v>
      </c>
      <c r="AW1800" s="14" t="s">
        <v>31</v>
      </c>
      <c r="AX1800" s="14" t="s">
        <v>69</v>
      </c>
      <c r="AY1800" s="171" t="s">
        <v>212</v>
      </c>
    </row>
    <row r="1801" spans="2:65" s="12" customFormat="1">
      <c r="B1801" s="152"/>
      <c r="D1801" s="150" t="s">
        <v>226</v>
      </c>
      <c r="E1801" s="153" t="s">
        <v>19</v>
      </c>
      <c r="F1801" s="154" t="s">
        <v>12822</v>
      </c>
      <c r="H1801" s="155">
        <v>0.48299999999999998</v>
      </c>
      <c r="I1801" s="156"/>
      <c r="L1801" s="152"/>
      <c r="M1801" s="157"/>
      <c r="T1801" s="158"/>
      <c r="AT1801" s="153" t="s">
        <v>226</v>
      </c>
      <c r="AU1801" s="153" t="s">
        <v>236</v>
      </c>
      <c r="AV1801" s="12" t="s">
        <v>79</v>
      </c>
      <c r="AW1801" s="12" t="s">
        <v>31</v>
      </c>
      <c r="AX1801" s="12" t="s">
        <v>69</v>
      </c>
      <c r="AY1801" s="153" t="s">
        <v>212</v>
      </c>
    </row>
    <row r="1802" spans="2:65" s="13" customFormat="1">
      <c r="B1802" s="159"/>
      <c r="D1802" s="150" t="s">
        <v>226</v>
      </c>
      <c r="E1802" s="160" t="s">
        <v>19</v>
      </c>
      <c r="F1802" s="161" t="s">
        <v>228</v>
      </c>
      <c r="H1802" s="162">
        <v>0.48299999999999998</v>
      </c>
      <c r="I1802" s="163"/>
      <c r="L1802" s="159"/>
      <c r="M1802" s="164"/>
      <c r="T1802" s="165"/>
      <c r="AT1802" s="160" t="s">
        <v>226</v>
      </c>
      <c r="AU1802" s="160" t="s">
        <v>236</v>
      </c>
      <c r="AV1802" s="13" t="s">
        <v>229</v>
      </c>
      <c r="AW1802" s="13" t="s">
        <v>31</v>
      </c>
      <c r="AX1802" s="13" t="s">
        <v>77</v>
      </c>
      <c r="AY1802" s="160" t="s">
        <v>212</v>
      </c>
    </row>
    <row r="1803" spans="2:65" s="1" customFormat="1" ht="21.75" customHeight="1">
      <c r="B1803" s="34"/>
      <c r="C1803" s="133" t="s">
        <v>12823</v>
      </c>
      <c r="D1803" s="166" t="s">
        <v>215</v>
      </c>
      <c r="E1803" s="134" t="s">
        <v>12824</v>
      </c>
      <c r="F1803" s="135" t="s">
        <v>12825</v>
      </c>
      <c r="G1803" s="136" t="s">
        <v>536</v>
      </c>
      <c r="H1803" s="137">
        <v>5.2919999999999998</v>
      </c>
      <c r="I1803" s="138"/>
      <c r="J1803" s="139">
        <f>ROUND(I1803*H1803,2)</f>
        <v>0</v>
      </c>
      <c r="K1803" s="135" t="s">
        <v>5488</v>
      </c>
      <c r="L1803" s="34"/>
      <c r="M1803" s="140" t="s">
        <v>19</v>
      </c>
      <c r="N1803" s="141" t="s">
        <v>40</v>
      </c>
      <c r="P1803" s="142">
        <f>O1803*H1803</f>
        <v>0</v>
      </c>
      <c r="Q1803" s="142">
        <v>0</v>
      </c>
      <c r="R1803" s="142">
        <f>Q1803*H1803</f>
        <v>0</v>
      </c>
      <c r="S1803" s="142">
        <v>0</v>
      </c>
      <c r="T1803" s="143">
        <f>S1803*H1803</f>
        <v>0</v>
      </c>
      <c r="AR1803" s="144" t="s">
        <v>316</v>
      </c>
      <c r="AT1803" s="144" t="s">
        <v>215</v>
      </c>
      <c r="AU1803" s="144" t="s">
        <v>236</v>
      </c>
      <c r="AY1803" s="19" t="s">
        <v>212</v>
      </c>
      <c r="BE1803" s="145">
        <f>IF(N1803="základní",J1803,0)</f>
        <v>0</v>
      </c>
      <c r="BF1803" s="145">
        <f>IF(N1803="snížená",J1803,0)</f>
        <v>0</v>
      </c>
      <c r="BG1803" s="145">
        <f>IF(N1803="zákl. přenesená",J1803,0)</f>
        <v>0</v>
      </c>
      <c r="BH1803" s="145">
        <f>IF(N1803="sníž. přenesená",J1803,0)</f>
        <v>0</v>
      </c>
      <c r="BI1803" s="145">
        <f>IF(N1803="nulová",J1803,0)</f>
        <v>0</v>
      </c>
      <c r="BJ1803" s="19" t="s">
        <v>77</v>
      </c>
      <c r="BK1803" s="145">
        <f>ROUND(I1803*H1803,2)</f>
        <v>0</v>
      </c>
      <c r="BL1803" s="19" t="s">
        <v>316</v>
      </c>
      <c r="BM1803" s="144" t="s">
        <v>12826</v>
      </c>
    </row>
    <row r="1804" spans="2:65" s="1" customFormat="1" ht="39">
      <c r="B1804" s="34"/>
      <c r="D1804" s="150" t="s">
        <v>224</v>
      </c>
      <c r="F1804" s="151" t="s">
        <v>12074</v>
      </c>
      <c r="I1804" s="148"/>
      <c r="L1804" s="34"/>
      <c r="M1804" s="149"/>
      <c r="T1804" s="55"/>
      <c r="AT1804" s="19" t="s">
        <v>224</v>
      </c>
      <c r="AU1804" s="19" t="s">
        <v>236</v>
      </c>
    </row>
    <row r="1805" spans="2:65" s="14" customFormat="1">
      <c r="B1805" s="170"/>
      <c r="D1805" s="150" t="s">
        <v>226</v>
      </c>
      <c r="E1805" s="171" t="s">
        <v>19</v>
      </c>
      <c r="F1805" s="172" t="s">
        <v>12075</v>
      </c>
      <c r="H1805" s="171" t="s">
        <v>19</v>
      </c>
      <c r="I1805" s="173"/>
      <c r="L1805" s="170"/>
      <c r="M1805" s="174"/>
      <c r="T1805" s="175"/>
      <c r="AT1805" s="171" t="s">
        <v>226</v>
      </c>
      <c r="AU1805" s="171" t="s">
        <v>236</v>
      </c>
      <c r="AV1805" s="14" t="s">
        <v>77</v>
      </c>
      <c r="AW1805" s="14" t="s">
        <v>31</v>
      </c>
      <c r="AX1805" s="14" t="s">
        <v>69</v>
      </c>
      <c r="AY1805" s="171" t="s">
        <v>212</v>
      </c>
    </row>
    <row r="1806" spans="2:65" s="14" customFormat="1">
      <c r="B1806" s="170"/>
      <c r="D1806" s="150" t="s">
        <v>226</v>
      </c>
      <c r="E1806" s="171" t="s">
        <v>19</v>
      </c>
      <c r="F1806" s="172" t="s">
        <v>11860</v>
      </c>
      <c r="H1806" s="171" t="s">
        <v>19</v>
      </c>
      <c r="I1806" s="173"/>
      <c r="L1806" s="170"/>
      <c r="M1806" s="174"/>
      <c r="T1806" s="175"/>
      <c r="AT1806" s="171" t="s">
        <v>226</v>
      </c>
      <c r="AU1806" s="171" t="s">
        <v>236</v>
      </c>
      <c r="AV1806" s="14" t="s">
        <v>77</v>
      </c>
      <c r="AW1806" s="14" t="s">
        <v>31</v>
      </c>
      <c r="AX1806" s="14" t="s">
        <v>69</v>
      </c>
      <c r="AY1806" s="171" t="s">
        <v>212</v>
      </c>
    </row>
    <row r="1807" spans="2:65" s="12" customFormat="1">
      <c r="B1807" s="152"/>
      <c r="D1807" s="150" t="s">
        <v>226</v>
      </c>
      <c r="E1807" s="153" t="s">
        <v>19</v>
      </c>
      <c r="F1807" s="154" t="s">
        <v>12773</v>
      </c>
      <c r="H1807" s="155">
        <v>0.441</v>
      </c>
      <c r="I1807" s="156"/>
      <c r="L1807" s="152"/>
      <c r="M1807" s="157"/>
      <c r="T1807" s="158"/>
      <c r="AT1807" s="153" t="s">
        <v>226</v>
      </c>
      <c r="AU1807" s="153" t="s">
        <v>236</v>
      </c>
      <c r="AV1807" s="12" t="s">
        <v>79</v>
      </c>
      <c r="AW1807" s="12" t="s">
        <v>31</v>
      </c>
      <c r="AX1807" s="12" t="s">
        <v>69</v>
      </c>
      <c r="AY1807" s="153" t="s">
        <v>212</v>
      </c>
    </row>
    <row r="1808" spans="2:65" s="12" customFormat="1">
      <c r="B1808" s="152"/>
      <c r="D1808" s="150" t="s">
        <v>226</v>
      </c>
      <c r="E1808" s="153" t="s">
        <v>19</v>
      </c>
      <c r="F1808" s="154" t="s">
        <v>12735</v>
      </c>
      <c r="H1808" s="155">
        <v>4.851</v>
      </c>
      <c r="I1808" s="156"/>
      <c r="L1808" s="152"/>
      <c r="M1808" s="157"/>
      <c r="T1808" s="158"/>
      <c r="AT1808" s="153" t="s">
        <v>226</v>
      </c>
      <c r="AU1808" s="153" t="s">
        <v>236</v>
      </c>
      <c r="AV1808" s="12" t="s">
        <v>79</v>
      </c>
      <c r="AW1808" s="12" t="s">
        <v>31</v>
      </c>
      <c r="AX1808" s="12" t="s">
        <v>69</v>
      </c>
      <c r="AY1808" s="153" t="s">
        <v>212</v>
      </c>
    </row>
    <row r="1809" spans="2:65" s="13" customFormat="1">
      <c r="B1809" s="159"/>
      <c r="D1809" s="150" t="s">
        <v>226</v>
      </c>
      <c r="E1809" s="160" t="s">
        <v>19</v>
      </c>
      <c r="F1809" s="161" t="s">
        <v>228</v>
      </c>
      <c r="H1809" s="162">
        <v>5.2919999999999998</v>
      </c>
      <c r="I1809" s="163"/>
      <c r="L1809" s="159"/>
      <c r="M1809" s="164"/>
      <c r="T1809" s="165"/>
      <c r="AT1809" s="160" t="s">
        <v>226</v>
      </c>
      <c r="AU1809" s="160" t="s">
        <v>236</v>
      </c>
      <c r="AV1809" s="13" t="s">
        <v>229</v>
      </c>
      <c r="AW1809" s="13" t="s">
        <v>31</v>
      </c>
      <c r="AX1809" s="13" t="s">
        <v>77</v>
      </c>
      <c r="AY1809" s="160" t="s">
        <v>212</v>
      </c>
    </row>
    <row r="1810" spans="2:65" s="1" customFormat="1" ht="21.75" customHeight="1">
      <c r="B1810" s="34"/>
      <c r="C1810" s="133" t="s">
        <v>12827</v>
      </c>
      <c r="D1810" s="166" t="s">
        <v>215</v>
      </c>
      <c r="E1810" s="134" t="s">
        <v>12828</v>
      </c>
      <c r="F1810" s="135" t="s">
        <v>12829</v>
      </c>
      <c r="G1810" s="136" t="s">
        <v>536</v>
      </c>
      <c r="H1810" s="137">
        <v>4.2629999999999999</v>
      </c>
      <c r="I1810" s="138"/>
      <c r="J1810" s="139">
        <f>ROUND(I1810*H1810,2)</f>
        <v>0</v>
      </c>
      <c r="K1810" s="135" t="s">
        <v>5488</v>
      </c>
      <c r="L1810" s="34"/>
      <c r="M1810" s="140" t="s">
        <v>19</v>
      </c>
      <c r="N1810" s="141" t="s">
        <v>40</v>
      </c>
      <c r="P1810" s="142">
        <f>O1810*H1810</f>
        <v>0</v>
      </c>
      <c r="Q1810" s="142">
        <v>0</v>
      </c>
      <c r="R1810" s="142">
        <f>Q1810*H1810</f>
        <v>0</v>
      </c>
      <c r="S1810" s="142">
        <v>0</v>
      </c>
      <c r="T1810" s="143">
        <f>S1810*H1810</f>
        <v>0</v>
      </c>
      <c r="AR1810" s="144" t="s">
        <v>316</v>
      </c>
      <c r="AT1810" s="144" t="s">
        <v>215</v>
      </c>
      <c r="AU1810" s="144" t="s">
        <v>236</v>
      </c>
      <c r="AY1810" s="19" t="s">
        <v>212</v>
      </c>
      <c r="BE1810" s="145">
        <f>IF(N1810="základní",J1810,0)</f>
        <v>0</v>
      </c>
      <c r="BF1810" s="145">
        <f>IF(N1810="snížená",J1810,0)</f>
        <v>0</v>
      </c>
      <c r="BG1810" s="145">
        <f>IF(N1810="zákl. přenesená",J1810,0)</f>
        <v>0</v>
      </c>
      <c r="BH1810" s="145">
        <f>IF(N1810="sníž. přenesená",J1810,0)</f>
        <v>0</v>
      </c>
      <c r="BI1810" s="145">
        <f>IF(N1810="nulová",J1810,0)</f>
        <v>0</v>
      </c>
      <c r="BJ1810" s="19" t="s">
        <v>77</v>
      </c>
      <c r="BK1810" s="145">
        <f>ROUND(I1810*H1810,2)</f>
        <v>0</v>
      </c>
      <c r="BL1810" s="19" t="s">
        <v>316</v>
      </c>
      <c r="BM1810" s="144" t="s">
        <v>12830</v>
      </c>
    </row>
    <row r="1811" spans="2:65" s="1" customFormat="1" ht="39">
      <c r="B1811" s="34"/>
      <c r="D1811" s="150" t="s">
        <v>224</v>
      </c>
      <c r="F1811" s="151" t="s">
        <v>12074</v>
      </c>
      <c r="I1811" s="148"/>
      <c r="L1811" s="34"/>
      <c r="M1811" s="149"/>
      <c r="T1811" s="55"/>
      <c r="AT1811" s="19" t="s">
        <v>224</v>
      </c>
      <c r="AU1811" s="19" t="s">
        <v>236</v>
      </c>
    </row>
    <row r="1812" spans="2:65" s="14" customFormat="1">
      <c r="B1812" s="170"/>
      <c r="D1812" s="150" t="s">
        <v>226</v>
      </c>
      <c r="E1812" s="171" t="s">
        <v>19</v>
      </c>
      <c r="F1812" s="172" t="s">
        <v>12075</v>
      </c>
      <c r="H1812" s="171" t="s">
        <v>19</v>
      </c>
      <c r="I1812" s="173"/>
      <c r="L1812" s="170"/>
      <c r="M1812" s="174"/>
      <c r="T1812" s="175"/>
      <c r="AT1812" s="171" t="s">
        <v>226</v>
      </c>
      <c r="AU1812" s="171" t="s">
        <v>236</v>
      </c>
      <c r="AV1812" s="14" t="s">
        <v>77</v>
      </c>
      <c r="AW1812" s="14" t="s">
        <v>31</v>
      </c>
      <c r="AX1812" s="14" t="s">
        <v>69</v>
      </c>
      <c r="AY1812" s="171" t="s">
        <v>212</v>
      </c>
    </row>
    <row r="1813" spans="2:65" s="14" customFormat="1">
      <c r="B1813" s="170"/>
      <c r="D1813" s="150" t="s">
        <v>226</v>
      </c>
      <c r="E1813" s="171" t="s">
        <v>19</v>
      </c>
      <c r="F1813" s="172" t="s">
        <v>11860</v>
      </c>
      <c r="H1813" s="171" t="s">
        <v>19</v>
      </c>
      <c r="I1813" s="173"/>
      <c r="L1813" s="170"/>
      <c r="M1813" s="174"/>
      <c r="T1813" s="175"/>
      <c r="AT1813" s="171" t="s">
        <v>226</v>
      </c>
      <c r="AU1813" s="171" t="s">
        <v>236</v>
      </c>
      <c r="AV1813" s="14" t="s">
        <v>77</v>
      </c>
      <c r="AW1813" s="14" t="s">
        <v>31</v>
      </c>
      <c r="AX1813" s="14" t="s">
        <v>69</v>
      </c>
      <c r="AY1813" s="171" t="s">
        <v>212</v>
      </c>
    </row>
    <row r="1814" spans="2:65" s="12" customFormat="1">
      <c r="B1814" s="152"/>
      <c r="D1814" s="150" t="s">
        <v>226</v>
      </c>
      <c r="E1814" s="153" t="s">
        <v>19</v>
      </c>
      <c r="F1814" s="154" t="s">
        <v>12831</v>
      </c>
      <c r="H1814" s="155">
        <v>4.2629999999999999</v>
      </c>
      <c r="I1814" s="156"/>
      <c r="L1814" s="152"/>
      <c r="M1814" s="157"/>
      <c r="T1814" s="158"/>
      <c r="AT1814" s="153" t="s">
        <v>226</v>
      </c>
      <c r="AU1814" s="153" t="s">
        <v>236</v>
      </c>
      <c r="AV1814" s="12" t="s">
        <v>79</v>
      </c>
      <c r="AW1814" s="12" t="s">
        <v>31</v>
      </c>
      <c r="AX1814" s="12" t="s">
        <v>69</v>
      </c>
      <c r="AY1814" s="153" t="s">
        <v>212</v>
      </c>
    </row>
    <row r="1815" spans="2:65" s="13" customFormat="1">
      <c r="B1815" s="159"/>
      <c r="D1815" s="150" t="s">
        <v>226</v>
      </c>
      <c r="E1815" s="160" t="s">
        <v>19</v>
      </c>
      <c r="F1815" s="161" t="s">
        <v>228</v>
      </c>
      <c r="H1815" s="162">
        <v>4.2629999999999999</v>
      </c>
      <c r="I1815" s="163"/>
      <c r="L1815" s="159"/>
      <c r="M1815" s="164"/>
      <c r="T1815" s="165"/>
      <c r="AT1815" s="160" t="s">
        <v>226</v>
      </c>
      <c r="AU1815" s="160" t="s">
        <v>236</v>
      </c>
      <c r="AV1815" s="13" t="s">
        <v>229</v>
      </c>
      <c r="AW1815" s="13" t="s">
        <v>31</v>
      </c>
      <c r="AX1815" s="13" t="s">
        <v>77</v>
      </c>
      <c r="AY1815" s="160" t="s">
        <v>212</v>
      </c>
    </row>
    <row r="1816" spans="2:65" s="1" customFormat="1" ht="21.75" customHeight="1">
      <c r="B1816" s="34"/>
      <c r="C1816" s="133" t="s">
        <v>12832</v>
      </c>
      <c r="D1816" s="166" t="s">
        <v>215</v>
      </c>
      <c r="E1816" s="134" t="s">
        <v>12833</v>
      </c>
      <c r="F1816" s="135" t="s">
        <v>12834</v>
      </c>
      <c r="G1816" s="136" t="s">
        <v>536</v>
      </c>
      <c r="H1816" s="137">
        <v>0.58799999999999997</v>
      </c>
      <c r="I1816" s="138"/>
      <c r="J1816" s="139">
        <f>ROUND(I1816*H1816,2)</f>
        <v>0</v>
      </c>
      <c r="K1816" s="135" t="s">
        <v>5488</v>
      </c>
      <c r="L1816" s="34"/>
      <c r="M1816" s="140" t="s">
        <v>19</v>
      </c>
      <c r="N1816" s="141" t="s">
        <v>40</v>
      </c>
      <c r="P1816" s="142">
        <f>O1816*H1816</f>
        <v>0</v>
      </c>
      <c r="Q1816" s="142">
        <v>0</v>
      </c>
      <c r="R1816" s="142">
        <f>Q1816*H1816</f>
        <v>0</v>
      </c>
      <c r="S1816" s="142">
        <v>0</v>
      </c>
      <c r="T1816" s="143">
        <f>S1816*H1816</f>
        <v>0</v>
      </c>
      <c r="AR1816" s="144" t="s">
        <v>316</v>
      </c>
      <c r="AT1816" s="144" t="s">
        <v>215</v>
      </c>
      <c r="AU1816" s="144" t="s">
        <v>236</v>
      </c>
      <c r="AY1816" s="19" t="s">
        <v>212</v>
      </c>
      <c r="BE1816" s="145">
        <f>IF(N1816="základní",J1816,0)</f>
        <v>0</v>
      </c>
      <c r="BF1816" s="145">
        <f>IF(N1816="snížená",J1816,0)</f>
        <v>0</v>
      </c>
      <c r="BG1816" s="145">
        <f>IF(N1816="zákl. přenesená",J1816,0)</f>
        <v>0</v>
      </c>
      <c r="BH1816" s="145">
        <f>IF(N1816="sníž. přenesená",J1816,0)</f>
        <v>0</v>
      </c>
      <c r="BI1816" s="145">
        <f>IF(N1816="nulová",J1816,0)</f>
        <v>0</v>
      </c>
      <c r="BJ1816" s="19" t="s">
        <v>77</v>
      </c>
      <c r="BK1816" s="145">
        <f>ROUND(I1816*H1816,2)</f>
        <v>0</v>
      </c>
      <c r="BL1816" s="19" t="s">
        <v>316</v>
      </c>
      <c r="BM1816" s="144" t="s">
        <v>12835</v>
      </c>
    </row>
    <row r="1817" spans="2:65" s="1" customFormat="1" ht="29.25">
      <c r="B1817" s="34"/>
      <c r="D1817" s="150" t="s">
        <v>224</v>
      </c>
      <c r="F1817" s="151" t="s">
        <v>12081</v>
      </c>
      <c r="I1817" s="148"/>
      <c r="L1817" s="34"/>
      <c r="M1817" s="149"/>
      <c r="T1817" s="55"/>
      <c r="AT1817" s="19" t="s">
        <v>224</v>
      </c>
      <c r="AU1817" s="19" t="s">
        <v>236</v>
      </c>
    </row>
    <row r="1818" spans="2:65" s="14" customFormat="1">
      <c r="B1818" s="170"/>
      <c r="D1818" s="150" t="s">
        <v>226</v>
      </c>
      <c r="E1818" s="171" t="s">
        <v>19</v>
      </c>
      <c r="F1818" s="172" t="s">
        <v>12075</v>
      </c>
      <c r="H1818" s="171" t="s">
        <v>19</v>
      </c>
      <c r="I1818" s="173"/>
      <c r="L1818" s="170"/>
      <c r="M1818" s="174"/>
      <c r="T1818" s="175"/>
      <c r="AT1818" s="171" t="s">
        <v>226</v>
      </c>
      <c r="AU1818" s="171" t="s">
        <v>236</v>
      </c>
      <c r="AV1818" s="14" t="s">
        <v>77</v>
      </c>
      <c r="AW1818" s="14" t="s">
        <v>31</v>
      </c>
      <c r="AX1818" s="14" t="s">
        <v>69</v>
      </c>
      <c r="AY1818" s="171" t="s">
        <v>212</v>
      </c>
    </row>
    <row r="1819" spans="2:65" s="14" customFormat="1">
      <c r="B1819" s="170"/>
      <c r="D1819" s="150" t="s">
        <v>226</v>
      </c>
      <c r="E1819" s="171" t="s">
        <v>19</v>
      </c>
      <c r="F1819" s="172" t="s">
        <v>11860</v>
      </c>
      <c r="H1819" s="171" t="s">
        <v>19</v>
      </c>
      <c r="I1819" s="173"/>
      <c r="L1819" s="170"/>
      <c r="M1819" s="174"/>
      <c r="T1819" s="175"/>
      <c r="AT1819" s="171" t="s">
        <v>226</v>
      </c>
      <c r="AU1819" s="171" t="s">
        <v>236</v>
      </c>
      <c r="AV1819" s="14" t="s">
        <v>77</v>
      </c>
      <c r="AW1819" s="14" t="s">
        <v>31</v>
      </c>
      <c r="AX1819" s="14" t="s">
        <v>69</v>
      </c>
      <c r="AY1819" s="171" t="s">
        <v>212</v>
      </c>
    </row>
    <row r="1820" spans="2:65" s="12" customFormat="1">
      <c r="B1820" s="152"/>
      <c r="D1820" s="150" t="s">
        <v>226</v>
      </c>
      <c r="E1820" s="153" t="s">
        <v>19</v>
      </c>
      <c r="F1820" s="154" t="s">
        <v>12836</v>
      </c>
      <c r="H1820" s="155">
        <v>0.58799999999999997</v>
      </c>
      <c r="I1820" s="156"/>
      <c r="L1820" s="152"/>
      <c r="M1820" s="157"/>
      <c r="T1820" s="158"/>
      <c r="AT1820" s="153" t="s">
        <v>226</v>
      </c>
      <c r="AU1820" s="153" t="s">
        <v>236</v>
      </c>
      <c r="AV1820" s="12" t="s">
        <v>79</v>
      </c>
      <c r="AW1820" s="12" t="s">
        <v>31</v>
      </c>
      <c r="AX1820" s="12" t="s">
        <v>69</v>
      </c>
      <c r="AY1820" s="153" t="s">
        <v>212</v>
      </c>
    </row>
    <row r="1821" spans="2:65" s="13" customFormat="1">
      <c r="B1821" s="159"/>
      <c r="D1821" s="150" t="s">
        <v>226</v>
      </c>
      <c r="E1821" s="160" t="s">
        <v>19</v>
      </c>
      <c r="F1821" s="161" t="s">
        <v>228</v>
      </c>
      <c r="H1821" s="162">
        <v>0.58799999999999997</v>
      </c>
      <c r="I1821" s="163"/>
      <c r="L1821" s="159"/>
      <c r="M1821" s="164"/>
      <c r="T1821" s="165"/>
      <c r="AT1821" s="160" t="s">
        <v>226</v>
      </c>
      <c r="AU1821" s="160" t="s">
        <v>236</v>
      </c>
      <c r="AV1821" s="13" t="s">
        <v>229</v>
      </c>
      <c r="AW1821" s="13" t="s">
        <v>31</v>
      </c>
      <c r="AX1821" s="13" t="s">
        <v>77</v>
      </c>
      <c r="AY1821" s="160" t="s">
        <v>212</v>
      </c>
    </row>
    <row r="1822" spans="2:65" s="1" customFormat="1" ht="21.75" customHeight="1">
      <c r="B1822" s="34"/>
      <c r="C1822" s="133" t="s">
        <v>12837</v>
      </c>
      <c r="D1822" s="166" t="s">
        <v>215</v>
      </c>
      <c r="E1822" s="134" t="s">
        <v>12838</v>
      </c>
      <c r="F1822" s="135" t="s">
        <v>12839</v>
      </c>
      <c r="G1822" s="136" t="s">
        <v>536</v>
      </c>
      <c r="H1822" s="137">
        <v>9.4819999999999993</v>
      </c>
      <c r="I1822" s="138"/>
      <c r="J1822" s="139">
        <f>ROUND(I1822*H1822,2)</f>
        <v>0</v>
      </c>
      <c r="K1822" s="135" t="s">
        <v>5488</v>
      </c>
      <c r="L1822" s="34"/>
      <c r="M1822" s="140" t="s">
        <v>19</v>
      </c>
      <c r="N1822" s="141" t="s">
        <v>40</v>
      </c>
      <c r="P1822" s="142">
        <f>O1822*H1822</f>
        <v>0</v>
      </c>
      <c r="Q1822" s="142">
        <v>0</v>
      </c>
      <c r="R1822" s="142">
        <f>Q1822*H1822</f>
        <v>0</v>
      </c>
      <c r="S1822" s="142">
        <v>0</v>
      </c>
      <c r="T1822" s="143">
        <f>S1822*H1822</f>
        <v>0</v>
      </c>
      <c r="AR1822" s="144" t="s">
        <v>316</v>
      </c>
      <c r="AT1822" s="144" t="s">
        <v>215</v>
      </c>
      <c r="AU1822" s="144" t="s">
        <v>236</v>
      </c>
      <c r="AY1822" s="19" t="s">
        <v>212</v>
      </c>
      <c r="BE1822" s="145">
        <f>IF(N1822="základní",J1822,0)</f>
        <v>0</v>
      </c>
      <c r="BF1822" s="145">
        <f>IF(N1822="snížená",J1822,0)</f>
        <v>0</v>
      </c>
      <c r="BG1822" s="145">
        <f>IF(N1822="zákl. přenesená",J1822,0)</f>
        <v>0</v>
      </c>
      <c r="BH1822" s="145">
        <f>IF(N1822="sníž. přenesená",J1822,0)</f>
        <v>0</v>
      </c>
      <c r="BI1822" s="145">
        <f>IF(N1822="nulová",J1822,0)</f>
        <v>0</v>
      </c>
      <c r="BJ1822" s="19" t="s">
        <v>77</v>
      </c>
      <c r="BK1822" s="145">
        <f>ROUND(I1822*H1822,2)</f>
        <v>0</v>
      </c>
      <c r="BL1822" s="19" t="s">
        <v>316</v>
      </c>
      <c r="BM1822" s="144" t="s">
        <v>12840</v>
      </c>
    </row>
    <row r="1823" spans="2:65" s="1" customFormat="1" ht="39">
      <c r="B1823" s="34"/>
      <c r="D1823" s="150" t="s">
        <v>224</v>
      </c>
      <c r="F1823" s="151" t="s">
        <v>12074</v>
      </c>
      <c r="I1823" s="148"/>
      <c r="L1823" s="34"/>
      <c r="M1823" s="149"/>
      <c r="T1823" s="55"/>
      <c r="AT1823" s="19" t="s">
        <v>224</v>
      </c>
      <c r="AU1823" s="19" t="s">
        <v>236</v>
      </c>
    </row>
    <row r="1824" spans="2:65" s="14" customFormat="1">
      <c r="B1824" s="170"/>
      <c r="D1824" s="150" t="s">
        <v>226</v>
      </c>
      <c r="E1824" s="171" t="s">
        <v>19</v>
      </c>
      <c r="F1824" s="172" t="s">
        <v>12075</v>
      </c>
      <c r="H1824" s="171" t="s">
        <v>19</v>
      </c>
      <c r="I1824" s="173"/>
      <c r="L1824" s="170"/>
      <c r="M1824" s="174"/>
      <c r="T1824" s="175"/>
      <c r="AT1824" s="171" t="s">
        <v>226</v>
      </c>
      <c r="AU1824" s="171" t="s">
        <v>236</v>
      </c>
      <c r="AV1824" s="14" t="s">
        <v>77</v>
      </c>
      <c r="AW1824" s="14" t="s">
        <v>31</v>
      </c>
      <c r="AX1824" s="14" t="s">
        <v>69</v>
      </c>
      <c r="AY1824" s="171" t="s">
        <v>212</v>
      </c>
    </row>
    <row r="1825" spans="2:65" s="14" customFormat="1">
      <c r="B1825" s="170"/>
      <c r="D1825" s="150" t="s">
        <v>226</v>
      </c>
      <c r="E1825" s="171" t="s">
        <v>19</v>
      </c>
      <c r="F1825" s="172" t="s">
        <v>11860</v>
      </c>
      <c r="H1825" s="171" t="s">
        <v>19</v>
      </c>
      <c r="I1825" s="173"/>
      <c r="L1825" s="170"/>
      <c r="M1825" s="174"/>
      <c r="T1825" s="175"/>
      <c r="AT1825" s="171" t="s">
        <v>226</v>
      </c>
      <c r="AU1825" s="171" t="s">
        <v>236</v>
      </c>
      <c r="AV1825" s="14" t="s">
        <v>77</v>
      </c>
      <c r="AW1825" s="14" t="s">
        <v>31</v>
      </c>
      <c r="AX1825" s="14" t="s">
        <v>69</v>
      </c>
      <c r="AY1825" s="171" t="s">
        <v>212</v>
      </c>
    </row>
    <row r="1826" spans="2:65" s="12" customFormat="1">
      <c r="B1826" s="152"/>
      <c r="D1826" s="150" t="s">
        <v>226</v>
      </c>
      <c r="E1826" s="153" t="s">
        <v>19</v>
      </c>
      <c r="F1826" s="154" t="s">
        <v>12841</v>
      </c>
      <c r="H1826" s="155">
        <v>0.441</v>
      </c>
      <c r="I1826" s="156"/>
      <c r="L1826" s="152"/>
      <c r="M1826" s="157"/>
      <c r="T1826" s="158"/>
      <c r="AT1826" s="153" t="s">
        <v>226</v>
      </c>
      <c r="AU1826" s="153" t="s">
        <v>236</v>
      </c>
      <c r="AV1826" s="12" t="s">
        <v>79</v>
      </c>
      <c r="AW1826" s="12" t="s">
        <v>31</v>
      </c>
      <c r="AX1826" s="12" t="s">
        <v>69</v>
      </c>
      <c r="AY1826" s="153" t="s">
        <v>212</v>
      </c>
    </row>
    <row r="1827" spans="2:65" s="12" customFormat="1">
      <c r="B1827" s="152"/>
      <c r="D1827" s="150" t="s">
        <v>226</v>
      </c>
      <c r="E1827" s="153" t="s">
        <v>19</v>
      </c>
      <c r="F1827" s="154" t="s">
        <v>12842</v>
      </c>
      <c r="H1827" s="155">
        <v>9.0410000000000004</v>
      </c>
      <c r="I1827" s="156"/>
      <c r="L1827" s="152"/>
      <c r="M1827" s="157"/>
      <c r="T1827" s="158"/>
      <c r="AT1827" s="153" t="s">
        <v>226</v>
      </c>
      <c r="AU1827" s="153" t="s">
        <v>236</v>
      </c>
      <c r="AV1827" s="12" t="s">
        <v>79</v>
      </c>
      <c r="AW1827" s="12" t="s">
        <v>31</v>
      </c>
      <c r="AX1827" s="12" t="s">
        <v>69</v>
      </c>
      <c r="AY1827" s="153" t="s">
        <v>212</v>
      </c>
    </row>
    <row r="1828" spans="2:65" s="13" customFormat="1">
      <c r="B1828" s="159"/>
      <c r="D1828" s="150" t="s">
        <v>226</v>
      </c>
      <c r="E1828" s="160" t="s">
        <v>19</v>
      </c>
      <c r="F1828" s="161" t="s">
        <v>228</v>
      </c>
      <c r="H1828" s="162">
        <v>9.4819999999999993</v>
      </c>
      <c r="I1828" s="163"/>
      <c r="L1828" s="159"/>
      <c r="M1828" s="164"/>
      <c r="T1828" s="165"/>
      <c r="AT1828" s="160" t="s">
        <v>226</v>
      </c>
      <c r="AU1828" s="160" t="s">
        <v>236</v>
      </c>
      <c r="AV1828" s="13" t="s">
        <v>229</v>
      </c>
      <c r="AW1828" s="13" t="s">
        <v>31</v>
      </c>
      <c r="AX1828" s="13" t="s">
        <v>77</v>
      </c>
      <c r="AY1828" s="160" t="s">
        <v>212</v>
      </c>
    </row>
    <row r="1829" spans="2:65" s="1" customFormat="1" ht="24.2" customHeight="1">
      <c r="B1829" s="34"/>
      <c r="C1829" s="133" t="s">
        <v>1172</v>
      </c>
      <c r="D1829" s="166" t="s">
        <v>215</v>
      </c>
      <c r="E1829" s="134" t="s">
        <v>10883</v>
      </c>
      <c r="F1829" s="135" t="s">
        <v>10884</v>
      </c>
      <c r="G1829" s="136" t="s">
        <v>495</v>
      </c>
      <c r="H1829" s="137">
        <v>5317.9660000000003</v>
      </c>
      <c r="I1829" s="138"/>
      <c r="J1829" s="139">
        <f>ROUND(I1829*H1829,2)</f>
        <v>0</v>
      </c>
      <c r="K1829" s="135" t="s">
        <v>219</v>
      </c>
      <c r="L1829" s="34"/>
      <c r="M1829" s="140" t="s">
        <v>19</v>
      </c>
      <c r="N1829" s="141" t="s">
        <v>40</v>
      </c>
      <c r="P1829" s="142">
        <f>O1829*H1829</f>
        <v>0</v>
      </c>
      <c r="Q1829" s="142">
        <v>2.2000000000000001E-4</v>
      </c>
      <c r="R1829" s="142">
        <f>Q1829*H1829</f>
        <v>1.1699525200000001</v>
      </c>
      <c r="S1829" s="142">
        <v>0</v>
      </c>
      <c r="T1829" s="143">
        <f>S1829*H1829</f>
        <v>0</v>
      </c>
      <c r="AR1829" s="144" t="s">
        <v>316</v>
      </c>
      <c r="AT1829" s="144" t="s">
        <v>215</v>
      </c>
      <c r="AU1829" s="144" t="s">
        <v>236</v>
      </c>
      <c r="AY1829" s="19" t="s">
        <v>212</v>
      </c>
      <c r="BE1829" s="145">
        <f>IF(N1829="základní",J1829,0)</f>
        <v>0</v>
      </c>
      <c r="BF1829" s="145">
        <f>IF(N1829="snížená",J1829,0)</f>
        <v>0</v>
      </c>
      <c r="BG1829" s="145">
        <f>IF(N1829="zákl. přenesená",J1829,0)</f>
        <v>0</v>
      </c>
      <c r="BH1829" s="145">
        <f>IF(N1829="sníž. přenesená",J1829,0)</f>
        <v>0</v>
      </c>
      <c r="BI1829" s="145">
        <f>IF(N1829="nulová",J1829,0)</f>
        <v>0</v>
      </c>
      <c r="BJ1829" s="19" t="s">
        <v>77</v>
      </c>
      <c r="BK1829" s="145">
        <f>ROUND(I1829*H1829,2)</f>
        <v>0</v>
      </c>
      <c r="BL1829" s="19" t="s">
        <v>316</v>
      </c>
      <c r="BM1829" s="144" t="s">
        <v>12843</v>
      </c>
    </row>
    <row r="1830" spans="2:65" s="1" customFormat="1">
      <c r="B1830" s="34"/>
      <c r="D1830" s="146" t="s">
        <v>222</v>
      </c>
      <c r="F1830" s="147" t="s">
        <v>10886</v>
      </c>
      <c r="I1830" s="148"/>
      <c r="L1830" s="34"/>
      <c r="M1830" s="149"/>
      <c r="T1830" s="55"/>
      <c r="AT1830" s="19" t="s">
        <v>222</v>
      </c>
      <c r="AU1830" s="19" t="s">
        <v>236</v>
      </c>
    </row>
    <row r="1831" spans="2:65" s="14" customFormat="1">
      <c r="B1831" s="170"/>
      <c r="D1831" s="150" t="s">
        <v>226</v>
      </c>
      <c r="E1831" s="171" t="s">
        <v>19</v>
      </c>
      <c r="F1831" s="172" t="s">
        <v>12844</v>
      </c>
      <c r="H1831" s="171" t="s">
        <v>19</v>
      </c>
      <c r="I1831" s="173"/>
      <c r="L1831" s="170"/>
      <c r="M1831" s="174"/>
      <c r="T1831" s="175"/>
      <c r="AT1831" s="171" t="s">
        <v>226</v>
      </c>
      <c r="AU1831" s="171" t="s">
        <v>236</v>
      </c>
      <c r="AV1831" s="14" t="s">
        <v>77</v>
      </c>
      <c r="AW1831" s="14" t="s">
        <v>31</v>
      </c>
      <c r="AX1831" s="14" t="s">
        <v>69</v>
      </c>
      <c r="AY1831" s="171" t="s">
        <v>212</v>
      </c>
    </row>
    <row r="1832" spans="2:65" s="14" customFormat="1">
      <c r="B1832" s="170"/>
      <c r="D1832" s="150" t="s">
        <v>226</v>
      </c>
      <c r="E1832" s="171" t="s">
        <v>19</v>
      </c>
      <c r="F1832" s="172" t="s">
        <v>12845</v>
      </c>
      <c r="H1832" s="171" t="s">
        <v>19</v>
      </c>
      <c r="I1832" s="173"/>
      <c r="L1832" s="170"/>
      <c r="M1832" s="174"/>
      <c r="T1832" s="175"/>
      <c r="AT1832" s="171" t="s">
        <v>226</v>
      </c>
      <c r="AU1832" s="171" t="s">
        <v>236</v>
      </c>
      <c r="AV1832" s="14" t="s">
        <v>77</v>
      </c>
      <c r="AW1832" s="14" t="s">
        <v>31</v>
      </c>
      <c r="AX1832" s="14" t="s">
        <v>69</v>
      </c>
      <c r="AY1832" s="171" t="s">
        <v>212</v>
      </c>
    </row>
    <row r="1833" spans="2:65" s="12" customFormat="1">
      <c r="B1833" s="152"/>
      <c r="D1833" s="150" t="s">
        <v>226</v>
      </c>
      <c r="E1833" s="153" t="s">
        <v>19</v>
      </c>
      <c r="F1833" s="154" t="s">
        <v>12846</v>
      </c>
      <c r="H1833" s="155">
        <v>0.11600000000000001</v>
      </c>
      <c r="I1833" s="156"/>
      <c r="L1833" s="152"/>
      <c r="M1833" s="157"/>
      <c r="T1833" s="158"/>
      <c r="AT1833" s="153" t="s">
        <v>226</v>
      </c>
      <c r="AU1833" s="153" t="s">
        <v>236</v>
      </c>
      <c r="AV1833" s="12" t="s">
        <v>79</v>
      </c>
      <c r="AW1833" s="12" t="s">
        <v>31</v>
      </c>
      <c r="AX1833" s="12" t="s">
        <v>69</v>
      </c>
      <c r="AY1833" s="153" t="s">
        <v>212</v>
      </c>
    </row>
    <row r="1834" spans="2:65" s="15" customFormat="1">
      <c r="B1834" s="176"/>
      <c r="D1834" s="150" t="s">
        <v>226</v>
      </c>
      <c r="E1834" s="177" t="s">
        <v>19</v>
      </c>
      <c r="F1834" s="178" t="s">
        <v>455</v>
      </c>
      <c r="H1834" s="179">
        <v>0.11600000000000001</v>
      </c>
      <c r="I1834" s="180"/>
      <c r="L1834" s="176"/>
      <c r="M1834" s="181"/>
      <c r="T1834" s="182"/>
      <c r="AT1834" s="177" t="s">
        <v>226</v>
      </c>
      <c r="AU1834" s="177" t="s">
        <v>236</v>
      </c>
      <c r="AV1834" s="15" t="s">
        <v>236</v>
      </c>
      <c r="AW1834" s="15" t="s">
        <v>31</v>
      </c>
      <c r="AX1834" s="15" t="s">
        <v>69</v>
      </c>
      <c r="AY1834" s="177" t="s">
        <v>212</v>
      </c>
    </row>
    <row r="1835" spans="2:65" s="12" customFormat="1">
      <c r="B1835" s="152"/>
      <c r="D1835" s="150" t="s">
        <v>226</v>
      </c>
      <c r="E1835" s="153" t="s">
        <v>19</v>
      </c>
      <c r="F1835" s="154" t="s">
        <v>12847</v>
      </c>
      <c r="H1835" s="155">
        <v>54.743000000000002</v>
      </c>
      <c r="I1835" s="156"/>
      <c r="L1835" s="152"/>
      <c r="M1835" s="157"/>
      <c r="T1835" s="158"/>
      <c r="AT1835" s="153" t="s">
        <v>226</v>
      </c>
      <c r="AU1835" s="153" t="s">
        <v>236</v>
      </c>
      <c r="AV1835" s="12" t="s">
        <v>79</v>
      </c>
      <c r="AW1835" s="12" t="s">
        <v>31</v>
      </c>
      <c r="AX1835" s="12" t="s">
        <v>69</v>
      </c>
      <c r="AY1835" s="153" t="s">
        <v>212</v>
      </c>
    </row>
    <row r="1836" spans="2:65" s="12" customFormat="1">
      <c r="B1836" s="152"/>
      <c r="D1836" s="150" t="s">
        <v>226</v>
      </c>
      <c r="E1836" s="153" t="s">
        <v>19</v>
      </c>
      <c r="F1836" s="154" t="s">
        <v>12848</v>
      </c>
      <c r="H1836" s="155">
        <v>1.7350000000000001</v>
      </c>
      <c r="I1836" s="156"/>
      <c r="L1836" s="152"/>
      <c r="M1836" s="157"/>
      <c r="T1836" s="158"/>
      <c r="AT1836" s="153" t="s">
        <v>226</v>
      </c>
      <c r="AU1836" s="153" t="s">
        <v>236</v>
      </c>
      <c r="AV1836" s="12" t="s">
        <v>79</v>
      </c>
      <c r="AW1836" s="12" t="s">
        <v>31</v>
      </c>
      <c r="AX1836" s="12" t="s">
        <v>69</v>
      </c>
      <c r="AY1836" s="153" t="s">
        <v>212</v>
      </c>
    </row>
    <row r="1837" spans="2:65" s="12" customFormat="1">
      <c r="B1837" s="152"/>
      <c r="D1837" s="150" t="s">
        <v>226</v>
      </c>
      <c r="E1837" s="153" t="s">
        <v>19</v>
      </c>
      <c r="F1837" s="154" t="s">
        <v>12849</v>
      </c>
      <c r="H1837" s="155">
        <v>75.655000000000001</v>
      </c>
      <c r="I1837" s="156"/>
      <c r="L1837" s="152"/>
      <c r="M1837" s="157"/>
      <c r="T1837" s="158"/>
      <c r="AT1837" s="153" t="s">
        <v>226</v>
      </c>
      <c r="AU1837" s="153" t="s">
        <v>236</v>
      </c>
      <c r="AV1837" s="12" t="s">
        <v>79</v>
      </c>
      <c r="AW1837" s="12" t="s">
        <v>31</v>
      </c>
      <c r="AX1837" s="12" t="s">
        <v>69</v>
      </c>
      <c r="AY1837" s="153" t="s">
        <v>212</v>
      </c>
    </row>
    <row r="1838" spans="2:65" s="12" customFormat="1">
      <c r="B1838" s="152"/>
      <c r="D1838" s="150" t="s">
        <v>226</v>
      </c>
      <c r="E1838" s="153" t="s">
        <v>19</v>
      </c>
      <c r="F1838" s="154" t="s">
        <v>12850</v>
      </c>
      <c r="H1838" s="155">
        <v>0.29099999999999998</v>
      </c>
      <c r="I1838" s="156"/>
      <c r="L1838" s="152"/>
      <c r="M1838" s="157"/>
      <c r="T1838" s="158"/>
      <c r="AT1838" s="153" t="s">
        <v>226</v>
      </c>
      <c r="AU1838" s="153" t="s">
        <v>236</v>
      </c>
      <c r="AV1838" s="12" t="s">
        <v>79</v>
      </c>
      <c r="AW1838" s="12" t="s">
        <v>31</v>
      </c>
      <c r="AX1838" s="12" t="s">
        <v>69</v>
      </c>
      <c r="AY1838" s="153" t="s">
        <v>212</v>
      </c>
    </row>
    <row r="1839" spans="2:65" s="12" customFormat="1">
      <c r="B1839" s="152"/>
      <c r="D1839" s="150" t="s">
        <v>226</v>
      </c>
      <c r="E1839" s="153" t="s">
        <v>19</v>
      </c>
      <c r="F1839" s="154" t="s">
        <v>12851</v>
      </c>
      <c r="H1839" s="155">
        <v>8.4450000000000003</v>
      </c>
      <c r="I1839" s="156"/>
      <c r="L1839" s="152"/>
      <c r="M1839" s="157"/>
      <c r="T1839" s="158"/>
      <c r="AT1839" s="153" t="s">
        <v>226</v>
      </c>
      <c r="AU1839" s="153" t="s">
        <v>236</v>
      </c>
      <c r="AV1839" s="12" t="s">
        <v>79</v>
      </c>
      <c r="AW1839" s="12" t="s">
        <v>31</v>
      </c>
      <c r="AX1839" s="12" t="s">
        <v>69</v>
      </c>
      <c r="AY1839" s="153" t="s">
        <v>212</v>
      </c>
    </row>
    <row r="1840" spans="2:65" s="12" customFormat="1">
      <c r="B1840" s="152"/>
      <c r="D1840" s="150" t="s">
        <v>226</v>
      </c>
      <c r="E1840" s="153" t="s">
        <v>19</v>
      </c>
      <c r="F1840" s="154" t="s">
        <v>12852</v>
      </c>
      <c r="H1840" s="155">
        <v>79.290999999999997</v>
      </c>
      <c r="I1840" s="156"/>
      <c r="L1840" s="152"/>
      <c r="M1840" s="157"/>
      <c r="T1840" s="158"/>
      <c r="AT1840" s="153" t="s">
        <v>226</v>
      </c>
      <c r="AU1840" s="153" t="s">
        <v>236</v>
      </c>
      <c r="AV1840" s="12" t="s">
        <v>79</v>
      </c>
      <c r="AW1840" s="12" t="s">
        <v>31</v>
      </c>
      <c r="AX1840" s="12" t="s">
        <v>69</v>
      </c>
      <c r="AY1840" s="153" t="s">
        <v>212</v>
      </c>
    </row>
    <row r="1841" spans="2:51" s="12" customFormat="1">
      <c r="B1841" s="152"/>
      <c r="D1841" s="150" t="s">
        <v>226</v>
      </c>
      <c r="E1841" s="153" t="s">
        <v>19</v>
      </c>
      <c r="F1841" s="154" t="s">
        <v>12853</v>
      </c>
      <c r="H1841" s="155">
        <v>54.029000000000003</v>
      </c>
      <c r="I1841" s="156"/>
      <c r="L1841" s="152"/>
      <c r="M1841" s="157"/>
      <c r="T1841" s="158"/>
      <c r="AT1841" s="153" t="s">
        <v>226</v>
      </c>
      <c r="AU1841" s="153" t="s">
        <v>236</v>
      </c>
      <c r="AV1841" s="12" t="s">
        <v>79</v>
      </c>
      <c r="AW1841" s="12" t="s">
        <v>31</v>
      </c>
      <c r="AX1841" s="12" t="s">
        <v>69</v>
      </c>
      <c r="AY1841" s="153" t="s">
        <v>212</v>
      </c>
    </row>
    <row r="1842" spans="2:51" s="15" customFormat="1">
      <c r="B1842" s="176"/>
      <c r="D1842" s="150" t="s">
        <v>226</v>
      </c>
      <c r="E1842" s="177" t="s">
        <v>19</v>
      </c>
      <c r="F1842" s="178" t="s">
        <v>455</v>
      </c>
      <c r="H1842" s="179">
        <v>274.18900000000002</v>
      </c>
      <c r="I1842" s="180"/>
      <c r="L1842" s="176"/>
      <c r="M1842" s="181"/>
      <c r="T1842" s="182"/>
      <c r="AT1842" s="177" t="s">
        <v>226</v>
      </c>
      <c r="AU1842" s="177" t="s">
        <v>236</v>
      </c>
      <c r="AV1842" s="15" t="s">
        <v>236</v>
      </c>
      <c r="AW1842" s="15" t="s">
        <v>31</v>
      </c>
      <c r="AX1842" s="15" t="s">
        <v>69</v>
      </c>
      <c r="AY1842" s="177" t="s">
        <v>212</v>
      </c>
    </row>
    <row r="1843" spans="2:51" s="12" customFormat="1" ht="22.5">
      <c r="B1843" s="152"/>
      <c r="D1843" s="150" t="s">
        <v>226</v>
      </c>
      <c r="E1843" s="153" t="s">
        <v>19</v>
      </c>
      <c r="F1843" s="154" t="s">
        <v>12854</v>
      </c>
      <c r="H1843" s="155">
        <v>78.855000000000004</v>
      </c>
      <c r="I1843" s="156"/>
      <c r="L1843" s="152"/>
      <c r="M1843" s="157"/>
      <c r="T1843" s="158"/>
      <c r="AT1843" s="153" t="s">
        <v>226</v>
      </c>
      <c r="AU1843" s="153" t="s">
        <v>236</v>
      </c>
      <c r="AV1843" s="12" t="s">
        <v>79</v>
      </c>
      <c r="AW1843" s="12" t="s">
        <v>31</v>
      </c>
      <c r="AX1843" s="12" t="s">
        <v>69</v>
      </c>
      <c r="AY1843" s="153" t="s">
        <v>212</v>
      </c>
    </row>
    <row r="1844" spans="2:51" s="12" customFormat="1">
      <c r="B1844" s="152"/>
      <c r="D1844" s="150" t="s">
        <v>226</v>
      </c>
      <c r="E1844" s="153" t="s">
        <v>19</v>
      </c>
      <c r="F1844" s="154" t="s">
        <v>12855</v>
      </c>
      <c r="H1844" s="155">
        <v>27.72</v>
      </c>
      <c r="I1844" s="156"/>
      <c r="L1844" s="152"/>
      <c r="M1844" s="157"/>
      <c r="T1844" s="158"/>
      <c r="AT1844" s="153" t="s">
        <v>226</v>
      </c>
      <c r="AU1844" s="153" t="s">
        <v>236</v>
      </c>
      <c r="AV1844" s="12" t="s">
        <v>79</v>
      </c>
      <c r="AW1844" s="12" t="s">
        <v>31</v>
      </c>
      <c r="AX1844" s="12" t="s">
        <v>69</v>
      </c>
      <c r="AY1844" s="153" t="s">
        <v>212</v>
      </c>
    </row>
    <row r="1845" spans="2:51" s="12" customFormat="1">
      <c r="B1845" s="152"/>
      <c r="D1845" s="150" t="s">
        <v>226</v>
      </c>
      <c r="E1845" s="153" t="s">
        <v>19</v>
      </c>
      <c r="F1845" s="154" t="s">
        <v>12856</v>
      </c>
      <c r="H1845" s="155">
        <v>35.756</v>
      </c>
      <c r="I1845" s="156"/>
      <c r="L1845" s="152"/>
      <c r="M1845" s="157"/>
      <c r="T1845" s="158"/>
      <c r="AT1845" s="153" t="s">
        <v>226</v>
      </c>
      <c r="AU1845" s="153" t="s">
        <v>236</v>
      </c>
      <c r="AV1845" s="12" t="s">
        <v>79</v>
      </c>
      <c r="AW1845" s="12" t="s">
        <v>31</v>
      </c>
      <c r="AX1845" s="12" t="s">
        <v>69</v>
      </c>
      <c r="AY1845" s="153" t="s">
        <v>212</v>
      </c>
    </row>
    <row r="1846" spans="2:51" s="12" customFormat="1" ht="22.5">
      <c r="B1846" s="152"/>
      <c r="D1846" s="150" t="s">
        <v>226</v>
      </c>
      <c r="E1846" s="153" t="s">
        <v>19</v>
      </c>
      <c r="F1846" s="154" t="s">
        <v>12857</v>
      </c>
      <c r="H1846" s="155">
        <v>18.82</v>
      </c>
      <c r="I1846" s="156"/>
      <c r="L1846" s="152"/>
      <c r="M1846" s="157"/>
      <c r="T1846" s="158"/>
      <c r="AT1846" s="153" t="s">
        <v>226</v>
      </c>
      <c r="AU1846" s="153" t="s">
        <v>236</v>
      </c>
      <c r="AV1846" s="12" t="s">
        <v>79</v>
      </c>
      <c r="AW1846" s="12" t="s">
        <v>31</v>
      </c>
      <c r="AX1846" s="12" t="s">
        <v>69</v>
      </c>
      <c r="AY1846" s="153" t="s">
        <v>212</v>
      </c>
    </row>
    <row r="1847" spans="2:51" s="12" customFormat="1">
      <c r="B1847" s="152"/>
      <c r="D1847" s="150" t="s">
        <v>226</v>
      </c>
      <c r="E1847" s="153" t="s">
        <v>19</v>
      </c>
      <c r="F1847" s="154" t="s">
        <v>12858</v>
      </c>
      <c r="H1847" s="155">
        <v>105.035</v>
      </c>
      <c r="I1847" s="156"/>
      <c r="L1847" s="152"/>
      <c r="M1847" s="157"/>
      <c r="T1847" s="158"/>
      <c r="AT1847" s="153" t="s">
        <v>226</v>
      </c>
      <c r="AU1847" s="153" t="s">
        <v>236</v>
      </c>
      <c r="AV1847" s="12" t="s">
        <v>79</v>
      </c>
      <c r="AW1847" s="12" t="s">
        <v>31</v>
      </c>
      <c r="AX1847" s="12" t="s">
        <v>69</v>
      </c>
      <c r="AY1847" s="153" t="s">
        <v>212</v>
      </c>
    </row>
    <row r="1848" spans="2:51" s="12" customFormat="1">
      <c r="B1848" s="152"/>
      <c r="D1848" s="150" t="s">
        <v>226</v>
      </c>
      <c r="E1848" s="153" t="s">
        <v>19</v>
      </c>
      <c r="F1848" s="154" t="s">
        <v>12859</v>
      </c>
      <c r="H1848" s="155">
        <v>33.853000000000002</v>
      </c>
      <c r="I1848" s="156"/>
      <c r="L1848" s="152"/>
      <c r="M1848" s="157"/>
      <c r="T1848" s="158"/>
      <c r="AT1848" s="153" t="s">
        <v>226</v>
      </c>
      <c r="AU1848" s="153" t="s">
        <v>236</v>
      </c>
      <c r="AV1848" s="12" t="s">
        <v>79</v>
      </c>
      <c r="AW1848" s="12" t="s">
        <v>31</v>
      </c>
      <c r="AX1848" s="12" t="s">
        <v>69</v>
      </c>
      <c r="AY1848" s="153" t="s">
        <v>212</v>
      </c>
    </row>
    <row r="1849" spans="2:51" s="12" customFormat="1">
      <c r="B1849" s="152"/>
      <c r="D1849" s="150" t="s">
        <v>226</v>
      </c>
      <c r="E1849" s="153" t="s">
        <v>19</v>
      </c>
      <c r="F1849" s="154" t="s">
        <v>12860</v>
      </c>
      <c r="H1849" s="155">
        <v>79.811000000000007</v>
      </c>
      <c r="I1849" s="156"/>
      <c r="L1849" s="152"/>
      <c r="M1849" s="157"/>
      <c r="T1849" s="158"/>
      <c r="AT1849" s="153" t="s">
        <v>226</v>
      </c>
      <c r="AU1849" s="153" t="s">
        <v>236</v>
      </c>
      <c r="AV1849" s="12" t="s">
        <v>79</v>
      </c>
      <c r="AW1849" s="12" t="s">
        <v>31</v>
      </c>
      <c r="AX1849" s="12" t="s">
        <v>69</v>
      </c>
      <c r="AY1849" s="153" t="s">
        <v>212</v>
      </c>
    </row>
    <row r="1850" spans="2:51" s="12" customFormat="1">
      <c r="B1850" s="152"/>
      <c r="D1850" s="150" t="s">
        <v>226</v>
      </c>
      <c r="E1850" s="153" t="s">
        <v>19</v>
      </c>
      <c r="F1850" s="154" t="s">
        <v>12861</v>
      </c>
      <c r="H1850" s="155">
        <v>47.61</v>
      </c>
      <c r="I1850" s="156"/>
      <c r="L1850" s="152"/>
      <c r="M1850" s="157"/>
      <c r="T1850" s="158"/>
      <c r="AT1850" s="153" t="s">
        <v>226</v>
      </c>
      <c r="AU1850" s="153" t="s">
        <v>236</v>
      </c>
      <c r="AV1850" s="12" t="s">
        <v>79</v>
      </c>
      <c r="AW1850" s="12" t="s">
        <v>31</v>
      </c>
      <c r="AX1850" s="12" t="s">
        <v>69</v>
      </c>
      <c r="AY1850" s="153" t="s">
        <v>212</v>
      </c>
    </row>
    <row r="1851" spans="2:51" s="12" customFormat="1">
      <c r="B1851" s="152"/>
      <c r="D1851" s="150" t="s">
        <v>226</v>
      </c>
      <c r="E1851" s="153" t="s">
        <v>19</v>
      </c>
      <c r="F1851" s="154" t="s">
        <v>12862</v>
      </c>
      <c r="H1851" s="155">
        <v>134.25</v>
      </c>
      <c r="I1851" s="156"/>
      <c r="L1851" s="152"/>
      <c r="M1851" s="157"/>
      <c r="T1851" s="158"/>
      <c r="AT1851" s="153" t="s">
        <v>226</v>
      </c>
      <c r="AU1851" s="153" t="s">
        <v>236</v>
      </c>
      <c r="AV1851" s="12" t="s">
        <v>79</v>
      </c>
      <c r="AW1851" s="12" t="s">
        <v>31</v>
      </c>
      <c r="AX1851" s="12" t="s">
        <v>69</v>
      </c>
      <c r="AY1851" s="153" t="s">
        <v>212</v>
      </c>
    </row>
    <row r="1852" spans="2:51" s="12" customFormat="1">
      <c r="B1852" s="152"/>
      <c r="D1852" s="150" t="s">
        <v>226</v>
      </c>
      <c r="E1852" s="153" t="s">
        <v>19</v>
      </c>
      <c r="F1852" s="154" t="s">
        <v>12863</v>
      </c>
      <c r="H1852" s="155">
        <v>35.892000000000003</v>
      </c>
      <c r="I1852" s="156"/>
      <c r="L1852" s="152"/>
      <c r="M1852" s="157"/>
      <c r="T1852" s="158"/>
      <c r="AT1852" s="153" t="s">
        <v>226</v>
      </c>
      <c r="AU1852" s="153" t="s">
        <v>236</v>
      </c>
      <c r="AV1852" s="12" t="s">
        <v>79</v>
      </c>
      <c r="AW1852" s="12" t="s">
        <v>31</v>
      </c>
      <c r="AX1852" s="12" t="s">
        <v>69</v>
      </c>
      <c r="AY1852" s="153" t="s">
        <v>212</v>
      </c>
    </row>
    <row r="1853" spans="2:51" s="12" customFormat="1">
      <c r="B1853" s="152"/>
      <c r="D1853" s="150" t="s">
        <v>226</v>
      </c>
      <c r="E1853" s="153" t="s">
        <v>19</v>
      </c>
      <c r="F1853" s="154" t="s">
        <v>12864</v>
      </c>
      <c r="H1853" s="155">
        <v>2.1669999999999998</v>
      </c>
      <c r="I1853" s="156"/>
      <c r="L1853" s="152"/>
      <c r="M1853" s="157"/>
      <c r="T1853" s="158"/>
      <c r="AT1853" s="153" t="s">
        <v>226</v>
      </c>
      <c r="AU1853" s="153" t="s">
        <v>236</v>
      </c>
      <c r="AV1853" s="12" t="s">
        <v>79</v>
      </c>
      <c r="AW1853" s="12" t="s">
        <v>31</v>
      </c>
      <c r="AX1853" s="12" t="s">
        <v>69</v>
      </c>
      <c r="AY1853" s="153" t="s">
        <v>212</v>
      </c>
    </row>
    <row r="1854" spans="2:51" s="12" customFormat="1">
      <c r="B1854" s="152"/>
      <c r="D1854" s="150" t="s">
        <v>226</v>
      </c>
      <c r="E1854" s="153" t="s">
        <v>19</v>
      </c>
      <c r="F1854" s="154" t="s">
        <v>12865</v>
      </c>
      <c r="H1854" s="155">
        <v>0</v>
      </c>
      <c r="I1854" s="156"/>
      <c r="L1854" s="152"/>
      <c r="M1854" s="157"/>
      <c r="T1854" s="158"/>
      <c r="AT1854" s="153" t="s">
        <v>226</v>
      </c>
      <c r="AU1854" s="153" t="s">
        <v>236</v>
      </c>
      <c r="AV1854" s="12" t="s">
        <v>79</v>
      </c>
      <c r="AW1854" s="12" t="s">
        <v>31</v>
      </c>
      <c r="AX1854" s="12" t="s">
        <v>69</v>
      </c>
      <c r="AY1854" s="153" t="s">
        <v>212</v>
      </c>
    </row>
    <row r="1855" spans="2:51" s="12" customFormat="1">
      <c r="B1855" s="152"/>
      <c r="D1855" s="150" t="s">
        <v>226</v>
      </c>
      <c r="E1855" s="153" t="s">
        <v>19</v>
      </c>
      <c r="F1855" s="154" t="s">
        <v>12866</v>
      </c>
      <c r="H1855" s="155">
        <v>0</v>
      </c>
      <c r="I1855" s="156"/>
      <c r="L1855" s="152"/>
      <c r="M1855" s="157"/>
      <c r="T1855" s="158"/>
      <c r="AT1855" s="153" t="s">
        <v>226</v>
      </c>
      <c r="AU1855" s="153" t="s">
        <v>236</v>
      </c>
      <c r="AV1855" s="12" t="s">
        <v>79</v>
      </c>
      <c r="AW1855" s="12" t="s">
        <v>31</v>
      </c>
      <c r="AX1855" s="12" t="s">
        <v>69</v>
      </c>
      <c r="AY1855" s="153" t="s">
        <v>212</v>
      </c>
    </row>
    <row r="1856" spans="2:51" s="12" customFormat="1">
      <c r="B1856" s="152"/>
      <c r="D1856" s="150" t="s">
        <v>226</v>
      </c>
      <c r="E1856" s="153" t="s">
        <v>19</v>
      </c>
      <c r="F1856" s="154" t="s">
        <v>12867</v>
      </c>
      <c r="H1856" s="155">
        <v>0.40300000000000002</v>
      </c>
      <c r="I1856" s="156"/>
      <c r="L1856" s="152"/>
      <c r="M1856" s="157"/>
      <c r="T1856" s="158"/>
      <c r="AT1856" s="153" t="s">
        <v>226</v>
      </c>
      <c r="AU1856" s="153" t="s">
        <v>236</v>
      </c>
      <c r="AV1856" s="12" t="s">
        <v>79</v>
      </c>
      <c r="AW1856" s="12" t="s">
        <v>31</v>
      </c>
      <c r="AX1856" s="12" t="s">
        <v>69</v>
      </c>
      <c r="AY1856" s="153" t="s">
        <v>212</v>
      </c>
    </row>
    <row r="1857" spans="2:51" s="12" customFormat="1">
      <c r="B1857" s="152"/>
      <c r="D1857" s="150" t="s">
        <v>226</v>
      </c>
      <c r="E1857" s="153" t="s">
        <v>19</v>
      </c>
      <c r="F1857" s="154" t="s">
        <v>12868</v>
      </c>
      <c r="H1857" s="155">
        <v>0</v>
      </c>
      <c r="I1857" s="156"/>
      <c r="L1857" s="152"/>
      <c r="M1857" s="157"/>
      <c r="T1857" s="158"/>
      <c r="AT1857" s="153" t="s">
        <v>226</v>
      </c>
      <c r="AU1857" s="153" t="s">
        <v>236</v>
      </c>
      <c r="AV1857" s="12" t="s">
        <v>79</v>
      </c>
      <c r="AW1857" s="12" t="s">
        <v>31</v>
      </c>
      <c r="AX1857" s="12" t="s">
        <v>69</v>
      </c>
      <c r="AY1857" s="153" t="s">
        <v>212</v>
      </c>
    </row>
    <row r="1858" spans="2:51" s="12" customFormat="1">
      <c r="B1858" s="152"/>
      <c r="D1858" s="150" t="s">
        <v>226</v>
      </c>
      <c r="E1858" s="153" t="s">
        <v>19</v>
      </c>
      <c r="F1858" s="154" t="s">
        <v>12869</v>
      </c>
      <c r="H1858" s="155">
        <v>0.66900000000000004</v>
      </c>
      <c r="I1858" s="156"/>
      <c r="L1858" s="152"/>
      <c r="M1858" s="157"/>
      <c r="T1858" s="158"/>
      <c r="AT1858" s="153" t="s">
        <v>226</v>
      </c>
      <c r="AU1858" s="153" t="s">
        <v>236</v>
      </c>
      <c r="AV1858" s="12" t="s">
        <v>79</v>
      </c>
      <c r="AW1858" s="12" t="s">
        <v>31</v>
      </c>
      <c r="AX1858" s="12" t="s">
        <v>69</v>
      </c>
      <c r="AY1858" s="153" t="s">
        <v>212</v>
      </c>
    </row>
    <row r="1859" spans="2:51" s="12" customFormat="1">
      <c r="B1859" s="152"/>
      <c r="D1859" s="150" t="s">
        <v>226</v>
      </c>
      <c r="E1859" s="153" t="s">
        <v>19</v>
      </c>
      <c r="F1859" s="154" t="s">
        <v>12870</v>
      </c>
      <c r="H1859" s="155">
        <v>31.724</v>
      </c>
      <c r="I1859" s="156"/>
      <c r="L1859" s="152"/>
      <c r="M1859" s="157"/>
      <c r="T1859" s="158"/>
      <c r="AT1859" s="153" t="s">
        <v>226</v>
      </c>
      <c r="AU1859" s="153" t="s">
        <v>236</v>
      </c>
      <c r="AV1859" s="12" t="s">
        <v>79</v>
      </c>
      <c r="AW1859" s="12" t="s">
        <v>31</v>
      </c>
      <c r="AX1859" s="12" t="s">
        <v>69</v>
      </c>
      <c r="AY1859" s="153" t="s">
        <v>212</v>
      </c>
    </row>
    <row r="1860" spans="2:51" s="15" customFormat="1">
      <c r="B1860" s="176"/>
      <c r="D1860" s="150" t="s">
        <v>226</v>
      </c>
      <c r="E1860" s="177" t="s">
        <v>19</v>
      </c>
      <c r="F1860" s="178" t="s">
        <v>455</v>
      </c>
      <c r="H1860" s="179">
        <v>632.56500000000017</v>
      </c>
      <c r="I1860" s="180"/>
      <c r="L1860" s="176"/>
      <c r="M1860" s="181"/>
      <c r="T1860" s="182"/>
      <c r="AT1860" s="177" t="s">
        <v>226</v>
      </c>
      <c r="AU1860" s="177" t="s">
        <v>236</v>
      </c>
      <c r="AV1860" s="15" t="s">
        <v>236</v>
      </c>
      <c r="AW1860" s="15" t="s">
        <v>31</v>
      </c>
      <c r="AX1860" s="15" t="s">
        <v>69</v>
      </c>
      <c r="AY1860" s="177" t="s">
        <v>212</v>
      </c>
    </row>
    <row r="1861" spans="2:51" s="12" customFormat="1">
      <c r="B1861" s="152"/>
      <c r="D1861" s="150" t="s">
        <v>226</v>
      </c>
      <c r="E1861" s="153" t="s">
        <v>19</v>
      </c>
      <c r="F1861" s="154" t="s">
        <v>12871</v>
      </c>
      <c r="H1861" s="155">
        <v>3.12</v>
      </c>
      <c r="I1861" s="156"/>
      <c r="L1861" s="152"/>
      <c r="M1861" s="157"/>
      <c r="T1861" s="158"/>
      <c r="AT1861" s="153" t="s">
        <v>226</v>
      </c>
      <c r="AU1861" s="153" t="s">
        <v>236</v>
      </c>
      <c r="AV1861" s="12" t="s">
        <v>79</v>
      </c>
      <c r="AW1861" s="12" t="s">
        <v>31</v>
      </c>
      <c r="AX1861" s="12" t="s">
        <v>69</v>
      </c>
      <c r="AY1861" s="153" t="s">
        <v>212</v>
      </c>
    </row>
    <row r="1862" spans="2:51" s="12" customFormat="1">
      <c r="B1862" s="152"/>
      <c r="D1862" s="150" t="s">
        <v>226</v>
      </c>
      <c r="E1862" s="153" t="s">
        <v>19</v>
      </c>
      <c r="F1862" s="154" t="s">
        <v>12872</v>
      </c>
      <c r="H1862" s="155">
        <v>3.157</v>
      </c>
      <c r="I1862" s="156"/>
      <c r="L1862" s="152"/>
      <c r="M1862" s="157"/>
      <c r="T1862" s="158"/>
      <c r="AT1862" s="153" t="s">
        <v>226</v>
      </c>
      <c r="AU1862" s="153" t="s">
        <v>236</v>
      </c>
      <c r="AV1862" s="12" t="s">
        <v>79</v>
      </c>
      <c r="AW1862" s="12" t="s">
        <v>31</v>
      </c>
      <c r="AX1862" s="12" t="s">
        <v>69</v>
      </c>
      <c r="AY1862" s="153" t="s">
        <v>212</v>
      </c>
    </row>
    <row r="1863" spans="2:51" s="12" customFormat="1">
      <c r="B1863" s="152"/>
      <c r="D1863" s="150" t="s">
        <v>226</v>
      </c>
      <c r="E1863" s="153" t="s">
        <v>19</v>
      </c>
      <c r="F1863" s="154" t="s">
        <v>12873</v>
      </c>
      <c r="H1863" s="155">
        <v>5.548</v>
      </c>
      <c r="I1863" s="156"/>
      <c r="L1863" s="152"/>
      <c r="M1863" s="157"/>
      <c r="T1863" s="158"/>
      <c r="AT1863" s="153" t="s">
        <v>226</v>
      </c>
      <c r="AU1863" s="153" t="s">
        <v>236</v>
      </c>
      <c r="AV1863" s="12" t="s">
        <v>79</v>
      </c>
      <c r="AW1863" s="12" t="s">
        <v>31</v>
      </c>
      <c r="AX1863" s="12" t="s">
        <v>69</v>
      </c>
      <c r="AY1863" s="153" t="s">
        <v>212</v>
      </c>
    </row>
    <row r="1864" spans="2:51" s="12" customFormat="1">
      <c r="B1864" s="152"/>
      <c r="D1864" s="150" t="s">
        <v>226</v>
      </c>
      <c r="E1864" s="153" t="s">
        <v>19</v>
      </c>
      <c r="F1864" s="154" t="s">
        <v>12874</v>
      </c>
      <c r="H1864" s="155">
        <v>26.984000000000002</v>
      </c>
      <c r="I1864" s="156"/>
      <c r="L1864" s="152"/>
      <c r="M1864" s="157"/>
      <c r="T1864" s="158"/>
      <c r="AT1864" s="153" t="s">
        <v>226</v>
      </c>
      <c r="AU1864" s="153" t="s">
        <v>236</v>
      </c>
      <c r="AV1864" s="12" t="s">
        <v>79</v>
      </c>
      <c r="AW1864" s="12" t="s">
        <v>31</v>
      </c>
      <c r="AX1864" s="12" t="s">
        <v>69</v>
      </c>
      <c r="AY1864" s="153" t="s">
        <v>212</v>
      </c>
    </row>
    <row r="1865" spans="2:51" s="12" customFormat="1">
      <c r="B1865" s="152"/>
      <c r="D1865" s="150" t="s">
        <v>226</v>
      </c>
      <c r="E1865" s="153" t="s">
        <v>19</v>
      </c>
      <c r="F1865" s="154" t="s">
        <v>12875</v>
      </c>
      <c r="H1865" s="155">
        <v>37.375</v>
      </c>
      <c r="I1865" s="156"/>
      <c r="L1865" s="152"/>
      <c r="M1865" s="157"/>
      <c r="T1865" s="158"/>
      <c r="AT1865" s="153" t="s">
        <v>226</v>
      </c>
      <c r="AU1865" s="153" t="s">
        <v>236</v>
      </c>
      <c r="AV1865" s="12" t="s">
        <v>79</v>
      </c>
      <c r="AW1865" s="12" t="s">
        <v>31</v>
      </c>
      <c r="AX1865" s="12" t="s">
        <v>69</v>
      </c>
      <c r="AY1865" s="153" t="s">
        <v>212</v>
      </c>
    </row>
    <row r="1866" spans="2:51" s="12" customFormat="1" ht="22.5">
      <c r="B1866" s="152"/>
      <c r="D1866" s="150" t="s">
        <v>226</v>
      </c>
      <c r="E1866" s="153" t="s">
        <v>19</v>
      </c>
      <c r="F1866" s="154" t="s">
        <v>12876</v>
      </c>
      <c r="H1866" s="155">
        <v>12.721</v>
      </c>
      <c r="I1866" s="156"/>
      <c r="L1866" s="152"/>
      <c r="M1866" s="157"/>
      <c r="T1866" s="158"/>
      <c r="AT1866" s="153" t="s">
        <v>226</v>
      </c>
      <c r="AU1866" s="153" t="s">
        <v>236</v>
      </c>
      <c r="AV1866" s="12" t="s">
        <v>79</v>
      </c>
      <c r="AW1866" s="12" t="s">
        <v>31</v>
      </c>
      <c r="AX1866" s="12" t="s">
        <v>69</v>
      </c>
      <c r="AY1866" s="153" t="s">
        <v>212</v>
      </c>
    </row>
    <row r="1867" spans="2:51" s="12" customFormat="1">
      <c r="B1867" s="152"/>
      <c r="D1867" s="150" t="s">
        <v>226</v>
      </c>
      <c r="E1867" s="153" t="s">
        <v>19</v>
      </c>
      <c r="F1867" s="154" t="s">
        <v>12877</v>
      </c>
      <c r="H1867" s="155">
        <v>49.343000000000004</v>
      </c>
      <c r="I1867" s="156"/>
      <c r="L1867" s="152"/>
      <c r="M1867" s="157"/>
      <c r="T1867" s="158"/>
      <c r="AT1867" s="153" t="s">
        <v>226</v>
      </c>
      <c r="AU1867" s="153" t="s">
        <v>236</v>
      </c>
      <c r="AV1867" s="12" t="s">
        <v>79</v>
      </c>
      <c r="AW1867" s="12" t="s">
        <v>31</v>
      </c>
      <c r="AX1867" s="12" t="s">
        <v>69</v>
      </c>
      <c r="AY1867" s="153" t="s">
        <v>212</v>
      </c>
    </row>
    <row r="1868" spans="2:51" s="12" customFormat="1">
      <c r="B1868" s="152"/>
      <c r="D1868" s="150" t="s">
        <v>226</v>
      </c>
      <c r="E1868" s="153" t="s">
        <v>19</v>
      </c>
      <c r="F1868" s="154" t="s">
        <v>12878</v>
      </c>
      <c r="H1868" s="155">
        <v>21.193000000000001</v>
      </c>
      <c r="I1868" s="156"/>
      <c r="L1868" s="152"/>
      <c r="M1868" s="157"/>
      <c r="T1868" s="158"/>
      <c r="AT1868" s="153" t="s">
        <v>226</v>
      </c>
      <c r="AU1868" s="153" t="s">
        <v>236</v>
      </c>
      <c r="AV1868" s="12" t="s">
        <v>79</v>
      </c>
      <c r="AW1868" s="12" t="s">
        <v>31</v>
      </c>
      <c r="AX1868" s="12" t="s">
        <v>69</v>
      </c>
      <c r="AY1868" s="153" t="s">
        <v>212</v>
      </c>
    </row>
    <row r="1869" spans="2:51" s="12" customFormat="1">
      <c r="B1869" s="152"/>
      <c r="D1869" s="150" t="s">
        <v>226</v>
      </c>
      <c r="E1869" s="153" t="s">
        <v>19</v>
      </c>
      <c r="F1869" s="154" t="s">
        <v>12879</v>
      </c>
      <c r="H1869" s="155">
        <v>226.37200000000001</v>
      </c>
      <c r="I1869" s="156"/>
      <c r="L1869" s="152"/>
      <c r="M1869" s="157"/>
      <c r="T1869" s="158"/>
      <c r="AT1869" s="153" t="s">
        <v>226</v>
      </c>
      <c r="AU1869" s="153" t="s">
        <v>236</v>
      </c>
      <c r="AV1869" s="12" t="s">
        <v>79</v>
      </c>
      <c r="AW1869" s="12" t="s">
        <v>31</v>
      </c>
      <c r="AX1869" s="12" t="s">
        <v>69</v>
      </c>
      <c r="AY1869" s="153" t="s">
        <v>212</v>
      </c>
    </row>
    <row r="1870" spans="2:51" s="12" customFormat="1">
      <c r="B1870" s="152"/>
      <c r="D1870" s="150" t="s">
        <v>226</v>
      </c>
      <c r="E1870" s="153" t="s">
        <v>19</v>
      </c>
      <c r="F1870" s="154" t="s">
        <v>12880</v>
      </c>
      <c r="H1870" s="155">
        <v>210.22800000000001</v>
      </c>
      <c r="I1870" s="156"/>
      <c r="L1870" s="152"/>
      <c r="M1870" s="157"/>
      <c r="T1870" s="158"/>
      <c r="AT1870" s="153" t="s">
        <v>226</v>
      </c>
      <c r="AU1870" s="153" t="s">
        <v>236</v>
      </c>
      <c r="AV1870" s="12" t="s">
        <v>79</v>
      </c>
      <c r="AW1870" s="12" t="s">
        <v>31</v>
      </c>
      <c r="AX1870" s="12" t="s">
        <v>69</v>
      </c>
      <c r="AY1870" s="153" t="s">
        <v>212</v>
      </c>
    </row>
    <row r="1871" spans="2:51" s="12" customFormat="1">
      <c r="B1871" s="152"/>
      <c r="D1871" s="150" t="s">
        <v>226</v>
      </c>
      <c r="E1871" s="153" t="s">
        <v>19</v>
      </c>
      <c r="F1871" s="154" t="s">
        <v>12881</v>
      </c>
      <c r="H1871" s="155">
        <v>10.337</v>
      </c>
      <c r="I1871" s="156"/>
      <c r="L1871" s="152"/>
      <c r="M1871" s="157"/>
      <c r="T1871" s="158"/>
      <c r="AT1871" s="153" t="s">
        <v>226</v>
      </c>
      <c r="AU1871" s="153" t="s">
        <v>236</v>
      </c>
      <c r="AV1871" s="12" t="s">
        <v>79</v>
      </c>
      <c r="AW1871" s="12" t="s">
        <v>31</v>
      </c>
      <c r="AX1871" s="12" t="s">
        <v>69</v>
      </c>
      <c r="AY1871" s="153" t="s">
        <v>212</v>
      </c>
    </row>
    <row r="1872" spans="2:51" s="12" customFormat="1">
      <c r="B1872" s="152"/>
      <c r="D1872" s="150" t="s">
        <v>226</v>
      </c>
      <c r="E1872" s="153" t="s">
        <v>19</v>
      </c>
      <c r="F1872" s="154" t="s">
        <v>12882</v>
      </c>
      <c r="H1872" s="155">
        <v>4.5750000000000002</v>
      </c>
      <c r="I1872" s="156"/>
      <c r="L1872" s="152"/>
      <c r="M1872" s="157"/>
      <c r="T1872" s="158"/>
      <c r="AT1872" s="153" t="s">
        <v>226</v>
      </c>
      <c r="AU1872" s="153" t="s">
        <v>236</v>
      </c>
      <c r="AV1872" s="12" t="s">
        <v>79</v>
      </c>
      <c r="AW1872" s="12" t="s">
        <v>31</v>
      </c>
      <c r="AX1872" s="12" t="s">
        <v>69</v>
      </c>
      <c r="AY1872" s="153" t="s">
        <v>212</v>
      </c>
    </row>
    <row r="1873" spans="2:51" s="12" customFormat="1" ht="22.5">
      <c r="B1873" s="152"/>
      <c r="D1873" s="150" t="s">
        <v>226</v>
      </c>
      <c r="E1873" s="153" t="s">
        <v>19</v>
      </c>
      <c r="F1873" s="154" t="s">
        <v>12883</v>
      </c>
      <c r="H1873" s="155">
        <v>420.786</v>
      </c>
      <c r="I1873" s="156"/>
      <c r="L1873" s="152"/>
      <c r="M1873" s="157"/>
      <c r="T1873" s="158"/>
      <c r="AT1873" s="153" t="s">
        <v>226</v>
      </c>
      <c r="AU1873" s="153" t="s">
        <v>236</v>
      </c>
      <c r="AV1873" s="12" t="s">
        <v>79</v>
      </c>
      <c r="AW1873" s="12" t="s">
        <v>31</v>
      </c>
      <c r="AX1873" s="12" t="s">
        <v>69</v>
      </c>
      <c r="AY1873" s="153" t="s">
        <v>212</v>
      </c>
    </row>
    <row r="1874" spans="2:51" s="12" customFormat="1">
      <c r="B1874" s="152"/>
      <c r="D1874" s="150" t="s">
        <v>226</v>
      </c>
      <c r="E1874" s="153" t="s">
        <v>19</v>
      </c>
      <c r="F1874" s="154" t="s">
        <v>12884</v>
      </c>
      <c r="H1874" s="155">
        <v>197.553</v>
      </c>
      <c r="I1874" s="156"/>
      <c r="L1874" s="152"/>
      <c r="M1874" s="157"/>
      <c r="T1874" s="158"/>
      <c r="AT1874" s="153" t="s">
        <v>226</v>
      </c>
      <c r="AU1874" s="153" t="s">
        <v>236</v>
      </c>
      <c r="AV1874" s="12" t="s">
        <v>79</v>
      </c>
      <c r="AW1874" s="12" t="s">
        <v>31</v>
      </c>
      <c r="AX1874" s="12" t="s">
        <v>69</v>
      </c>
      <c r="AY1874" s="153" t="s">
        <v>212</v>
      </c>
    </row>
    <row r="1875" spans="2:51" s="12" customFormat="1">
      <c r="B1875" s="152"/>
      <c r="D1875" s="150" t="s">
        <v>226</v>
      </c>
      <c r="E1875" s="153" t="s">
        <v>19</v>
      </c>
      <c r="F1875" s="154" t="s">
        <v>12885</v>
      </c>
      <c r="H1875" s="155">
        <v>101.31699999999999</v>
      </c>
      <c r="I1875" s="156"/>
      <c r="L1875" s="152"/>
      <c r="M1875" s="157"/>
      <c r="T1875" s="158"/>
      <c r="AT1875" s="153" t="s">
        <v>226</v>
      </c>
      <c r="AU1875" s="153" t="s">
        <v>236</v>
      </c>
      <c r="AV1875" s="12" t="s">
        <v>79</v>
      </c>
      <c r="AW1875" s="12" t="s">
        <v>31</v>
      </c>
      <c r="AX1875" s="12" t="s">
        <v>69</v>
      </c>
      <c r="AY1875" s="153" t="s">
        <v>212</v>
      </c>
    </row>
    <row r="1876" spans="2:51" s="12" customFormat="1">
      <c r="B1876" s="152"/>
      <c r="D1876" s="150" t="s">
        <v>226</v>
      </c>
      <c r="E1876" s="153" t="s">
        <v>19</v>
      </c>
      <c r="F1876" s="154" t="s">
        <v>12886</v>
      </c>
      <c r="H1876" s="155">
        <v>63.741999999999997</v>
      </c>
      <c r="I1876" s="156"/>
      <c r="L1876" s="152"/>
      <c r="M1876" s="157"/>
      <c r="T1876" s="158"/>
      <c r="AT1876" s="153" t="s">
        <v>226</v>
      </c>
      <c r="AU1876" s="153" t="s">
        <v>236</v>
      </c>
      <c r="AV1876" s="12" t="s">
        <v>79</v>
      </c>
      <c r="AW1876" s="12" t="s">
        <v>31</v>
      </c>
      <c r="AX1876" s="12" t="s">
        <v>69</v>
      </c>
      <c r="AY1876" s="153" t="s">
        <v>212</v>
      </c>
    </row>
    <row r="1877" spans="2:51" s="12" customFormat="1">
      <c r="B1877" s="152"/>
      <c r="D1877" s="150" t="s">
        <v>226</v>
      </c>
      <c r="E1877" s="153" t="s">
        <v>19</v>
      </c>
      <c r="F1877" s="154" t="s">
        <v>12887</v>
      </c>
      <c r="H1877" s="155">
        <v>2.6349999999999998</v>
      </c>
      <c r="I1877" s="156"/>
      <c r="L1877" s="152"/>
      <c r="M1877" s="157"/>
      <c r="T1877" s="158"/>
      <c r="AT1877" s="153" t="s">
        <v>226</v>
      </c>
      <c r="AU1877" s="153" t="s">
        <v>236</v>
      </c>
      <c r="AV1877" s="12" t="s">
        <v>79</v>
      </c>
      <c r="AW1877" s="12" t="s">
        <v>31</v>
      </c>
      <c r="AX1877" s="12" t="s">
        <v>69</v>
      </c>
      <c r="AY1877" s="153" t="s">
        <v>212</v>
      </c>
    </row>
    <row r="1878" spans="2:51" s="12" customFormat="1">
      <c r="B1878" s="152"/>
      <c r="D1878" s="150" t="s">
        <v>226</v>
      </c>
      <c r="E1878" s="153" t="s">
        <v>19</v>
      </c>
      <c r="F1878" s="154" t="s">
        <v>12888</v>
      </c>
      <c r="H1878" s="155">
        <v>4.4349999999999996</v>
      </c>
      <c r="I1878" s="156"/>
      <c r="L1878" s="152"/>
      <c r="M1878" s="157"/>
      <c r="T1878" s="158"/>
      <c r="AT1878" s="153" t="s">
        <v>226</v>
      </c>
      <c r="AU1878" s="153" t="s">
        <v>236</v>
      </c>
      <c r="AV1878" s="12" t="s">
        <v>79</v>
      </c>
      <c r="AW1878" s="12" t="s">
        <v>31</v>
      </c>
      <c r="AX1878" s="12" t="s">
        <v>69</v>
      </c>
      <c r="AY1878" s="153" t="s">
        <v>212</v>
      </c>
    </row>
    <row r="1879" spans="2:51" s="12" customFormat="1">
      <c r="B1879" s="152"/>
      <c r="D1879" s="150" t="s">
        <v>226</v>
      </c>
      <c r="E1879" s="153" t="s">
        <v>19</v>
      </c>
      <c r="F1879" s="154" t="s">
        <v>12889</v>
      </c>
      <c r="H1879" s="155">
        <v>3.4329999999999998</v>
      </c>
      <c r="I1879" s="156"/>
      <c r="L1879" s="152"/>
      <c r="M1879" s="157"/>
      <c r="T1879" s="158"/>
      <c r="AT1879" s="153" t="s">
        <v>226</v>
      </c>
      <c r="AU1879" s="153" t="s">
        <v>236</v>
      </c>
      <c r="AV1879" s="12" t="s">
        <v>79</v>
      </c>
      <c r="AW1879" s="12" t="s">
        <v>31</v>
      </c>
      <c r="AX1879" s="12" t="s">
        <v>69</v>
      </c>
      <c r="AY1879" s="153" t="s">
        <v>212</v>
      </c>
    </row>
    <row r="1880" spans="2:51" s="12" customFormat="1">
      <c r="B1880" s="152"/>
      <c r="D1880" s="150" t="s">
        <v>226</v>
      </c>
      <c r="E1880" s="153" t="s">
        <v>19</v>
      </c>
      <c r="F1880" s="154" t="s">
        <v>12890</v>
      </c>
      <c r="H1880" s="155">
        <v>3.1539999999999999</v>
      </c>
      <c r="I1880" s="156"/>
      <c r="L1880" s="152"/>
      <c r="M1880" s="157"/>
      <c r="T1880" s="158"/>
      <c r="AT1880" s="153" t="s">
        <v>226</v>
      </c>
      <c r="AU1880" s="153" t="s">
        <v>236</v>
      </c>
      <c r="AV1880" s="12" t="s">
        <v>79</v>
      </c>
      <c r="AW1880" s="12" t="s">
        <v>31</v>
      </c>
      <c r="AX1880" s="12" t="s">
        <v>69</v>
      </c>
      <c r="AY1880" s="153" t="s">
        <v>212</v>
      </c>
    </row>
    <row r="1881" spans="2:51" s="12" customFormat="1">
      <c r="B1881" s="152"/>
      <c r="D1881" s="150" t="s">
        <v>226</v>
      </c>
      <c r="E1881" s="153" t="s">
        <v>19</v>
      </c>
      <c r="F1881" s="154" t="s">
        <v>12891</v>
      </c>
      <c r="H1881" s="155">
        <v>0.64500000000000002</v>
      </c>
      <c r="I1881" s="156"/>
      <c r="L1881" s="152"/>
      <c r="M1881" s="157"/>
      <c r="T1881" s="158"/>
      <c r="AT1881" s="153" t="s">
        <v>226</v>
      </c>
      <c r="AU1881" s="153" t="s">
        <v>236</v>
      </c>
      <c r="AV1881" s="12" t="s">
        <v>79</v>
      </c>
      <c r="AW1881" s="12" t="s">
        <v>31</v>
      </c>
      <c r="AX1881" s="12" t="s">
        <v>69</v>
      </c>
      <c r="AY1881" s="153" t="s">
        <v>212</v>
      </c>
    </row>
    <row r="1882" spans="2:51" s="12" customFormat="1">
      <c r="B1882" s="152"/>
      <c r="D1882" s="150" t="s">
        <v>226</v>
      </c>
      <c r="E1882" s="153" t="s">
        <v>19</v>
      </c>
      <c r="F1882" s="154" t="s">
        <v>12892</v>
      </c>
      <c r="H1882" s="155">
        <v>50.481999999999999</v>
      </c>
      <c r="I1882" s="156"/>
      <c r="L1882" s="152"/>
      <c r="M1882" s="157"/>
      <c r="T1882" s="158"/>
      <c r="AT1882" s="153" t="s">
        <v>226</v>
      </c>
      <c r="AU1882" s="153" t="s">
        <v>236</v>
      </c>
      <c r="AV1882" s="12" t="s">
        <v>79</v>
      </c>
      <c r="AW1882" s="12" t="s">
        <v>31</v>
      </c>
      <c r="AX1882" s="12" t="s">
        <v>69</v>
      </c>
      <c r="AY1882" s="153" t="s">
        <v>212</v>
      </c>
    </row>
    <row r="1883" spans="2:51" s="12" customFormat="1">
      <c r="B1883" s="152"/>
      <c r="D1883" s="150" t="s">
        <v>226</v>
      </c>
      <c r="E1883" s="153" t="s">
        <v>19</v>
      </c>
      <c r="F1883" s="154" t="s">
        <v>12893</v>
      </c>
      <c r="H1883" s="155">
        <v>7.3940000000000001</v>
      </c>
      <c r="I1883" s="156"/>
      <c r="L1883" s="152"/>
      <c r="M1883" s="157"/>
      <c r="T1883" s="158"/>
      <c r="AT1883" s="153" t="s">
        <v>226</v>
      </c>
      <c r="AU1883" s="153" t="s">
        <v>236</v>
      </c>
      <c r="AV1883" s="12" t="s">
        <v>79</v>
      </c>
      <c r="AW1883" s="12" t="s">
        <v>31</v>
      </c>
      <c r="AX1883" s="12" t="s">
        <v>69</v>
      </c>
      <c r="AY1883" s="153" t="s">
        <v>212</v>
      </c>
    </row>
    <row r="1884" spans="2:51" s="12" customFormat="1">
      <c r="B1884" s="152"/>
      <c r="D1884" s="150" t="s">
        <v>226</v>
      </c>
      <c r="E1884" s="153" t="s">
        <v>19</v>
      </c>
      <c r="F1884" s="154" t="s">
        <v>12894</v>
      </c>
      <c r="H1884" s="155">
        <v>24.37</v>
      </c>
      <c r="I1884" s="156"/>
      <c r="L1884" s="152"/>
      <c r="M1884" s="157"/>
      <c r="T1884" s="158"/>
      <c r="AT1884" s="153" t="s">
        <v>226</v>
      </c>
      <c r="AU1884" s="153" t="s">
        <v>236</v>
      </c>
      <c r="AV1884" s="12" t="s">
        <v>79</v>
      </c>
      <c r="AW1884" s="12" t="s">
        <v>31</v>
      </c>
      <c r="AX1884" s="12" t="s">
        <v>69</v>
      </c>
      <c r="AY1884" s="153" t="s">
        <v>212</v>
      </c>
    </row>
    <row r="1885" spans="2:51" s="12" customFormat="1">
      <c r="B1885" s="152"/>
      <c r="D1885" s="150" t="s">
        <v>226</v>
      </c>
      <c r="E1885" s="153" t="s">
        <v>19</v>
      </c>
      <c r="F1885" s="154" t="s">
        <v>12895</v>
      </c>
      <c r="H1885" s="155">
        <v>0</v>
      </c>
      <c r="I1885" s="156"/>
      <c r="L1885" s="152"/>
      <c r="M1885" s="157"/>
      <c r="T1885" s="158"/>
      <c r="AT1885" s="153" t="s">
        <v>226</v>
      </c>
      <c r="AU1885" s="153" t="s">
        <v>236</v>
      </c>
      <c r="AV1885" s="12" t="s">
        <v>79</v>
      </c>
      <c r="AW1885" s="12" t="s">
        <v>31</v>
      </c>
      <c r="AX1885" s="12" t="s">
        <v>69</v>
      </c>
      <c r="AY1885" s="153" t="s">
        <v>212</v>
      </c>
    </row>
    <row r="1886" spans="2:51" s="12" customFormat="1">
      <c r="B1886" s="152"/>
      <c r="D1886" s="150" t="s">
        <v>226</v>
      </c>
      <c r="E1886" s="153" t="s">
        <v>19</v>
      </c>
      <c r="F1886" s="154" t="s">
        <v>12896</v>
      </c>
      <c r="H1886" s="155">
        <v>0</v>
      </c>
      <c r="I1886" s="156"/>
      <c r="L1886" s="152"/>
      <c r="M1886" s="157"/>
      <c r="T1886" s="158"/>
      <c r="AT1886" s="153" t="s">
        <v>226</v>
      </c>
      <c r="AU1886" s="153" t="s">
        <v>236</v>
      </c>
      <c r="AV1886" s="12" t="s">
        <v>79</v>
      </c>
      <c r="AW1886" s="12" t="s">
        <v>31</v>
      </c>
      <c r="AX1886" s="12" t="s">
        <v>69</v>
      </c>
      <c r="AY1886" s="153" t="s">
        <v>212</v>
      </c>
    </row>
    <row r="1887" spans="2:51" s="12" customFormat="1">
      <c r="B1887" s="152"/>
      <c r="D1887" s="150" t="s">
        <v>226</v>
      </c>
      <c r="E1887" s="153" t="s">
        <v>19</v>
      </c>
      <c r="F1887" s="154" t="s">
        <v>12897</v>
      </c>
      <c r="H1887" s="155">
        <v>86.953999999999994</v>
      </c>
      <c r="I1887" s="156"/>
      <c r="L1887" s="152"/>
      <c r="M1887" s="157"/>
      <c r="T1887" s="158"/>
      <c r="AT1887" s="153" t="s">
        <v>226</v>
      </c>
      <c r="AU1887" s="153" t="s">
        <v>236</v>
      </c>
      <c r="AV1887" s="12" t="s">
        <v>79</v>
      </c>
      <c r="AW1887" s="12" t="s">
        <v>31</v>
      </c>
      <c r="AX1887" s="12" t="s">
        <v>69</v>
      </c>
      <c r="AY1887" s="153" t="s">
        <v>212</v>
      </c>
    </row>
    <row r="1888" spans="2:51" s="12" customFormat="1">
      <c r="B1888" s="152"/>
      <c r="D1888" s="150" t="s">
        <v>226</v>
      </c>
      <c r="E1888" s="153" t="s">
        <v>19</v>
      </c>
      <c r="F1888" s="154" t="s">
        <v>12898</v>
      </c>
      <c r="H1888" s="155">
        <v>0</v>
      </c>
      <c r="I1888" s="156"/>
      <c r="L1888" s="152"/>
      <c r="M1888" s="157"/>
      <c r="T1888" s="158"/>
      <c r="AT1888" s="153" t="s">
        <v>226</v>
      </c>
      <c r="AU1888" s="153" t="s">
        <v>236</v>
      </c>
      <c r="AV1888" s="12" t="s">
        <v>79</v>
      </c>
      <c r="AW1888" s="12" t="s">
        <v>31</v>
      </c>
      <c r="AX1888" s="12" t="s">
        <v>69</v>
      </c>
      <c r="AY1888" s="153" t="s">
        <v>212</v>
      </c>
    </row>
    <row r="1889" spans="2:51" s="12" customFormat="1">
      <c r="B1889" s="152"/>
      <c r="D1889" s="150" t="s">
        <v>226</v>
      </c>
      <c r="E1889" s="153" t="s">
        <v>19</v>
      </c>
      <c r="F1889" s="154" t="s">
        <v>12899</v>
      </c>
      <c r="H1889" s="155">
        <v>0</v>
      </c>
      <c r="I1889" s="156"/>
      <c r="L1889" s="152"/>
      <c r="M1889" s="157"/>
      <c r="T1889" s="158"/>
      <c r="AT1889" s="153" t="s">
        <v>226</v>
      </c>
      <c r="AU1889" s="153" t="s">
        <v>236</v>
      </c>
      <c r="AV1889" s="12" t="s">
        <v>79</v>
      </c>
      <c r="AW1889" s="12" t="s">
        <v>31</v>
      </c>
      <c r="AX1889" s="12" t="s">
        <v>69</v>
      </c>
      <c r="AY1889" s="153" t="s">
        <v>212</v>
      </c>
    </row>
    <row r="1890" spans="2:51" s="15" customFormat="1">
      <c r="B1890" s="176"/>
      <c r="D1890" s="150" t="s">
        <v>226</v>
      </c>
      <c r="E1890" s="177" t="s">
        <v>19</v>
      </c>
      <c r="F1890" s="178" t="s">
        <v>455</v>
      </c>
      <c r="H1890" s="179">
        <v>1577.8529999999996</v>
      </c>
      <c r="I1890" s="180"/>
      <c r="L1890" s="176"/>
      <c r="M1890" s="181"/>
      <c r="T1890" s="182"/>
      <c r="AT1890" s="177" t="s">
        <v>226</v>
      </c>
      <c r="AU1890" s="177" t="s">
        <v>236</v>
      </c>
      <c r="AV1890" s="15" t="s">
        <v>236</v>
      </c>
      <c r="AW1890" s="15" t="s">
        <v>31</v>
      </c>
      <c r="AX1890" s="15" t="s">
        <v>69</v>
      </c>
      <c r="AY1890" s="177" t="s">
        <v>212</v>
      </c>
    </row>
    <row r="1891" spans="2:51" s="12" customFormat="1">
      <c r="B1891" s="152"/>
      <c r="D1891" s="150" t="s">
        <v>226</v>
      </c>
      <c r="E1891" s="153" t="s">
        <v>19</v>
      </c>
      <c r="F1891" s="154" t="s">
        <v>12900</v>
      </c>
      <c r="H1891" s="155">
        <v>3.8559999999999999</v>
      </c>
      <c r="I1891" s="156"/>
      <c r="L1891" s="152"/>
      <c r="M1891" s="157"/>
      <c r="T1891" s="158"/>
      <c r="AT1891" s="153" t="s">
        <v>226</v>
      </c>
      <c r="AU1891" s="153" t="s">
        <v>236</v>
      </c>
      <c r="AV1891" s="12" t="s">
        <v>79</v>
      </c>
      <c r="AW1891" s="12" t="s">
        <v>31</v>
      </c>
      <c r="AX1891" s="12" t="s">
        <v>69</v>
      </c>
      <c r="AY1891" s="153" t="s">
        <v>212</v>
      </c>
    </row>
    <row r="1892" spans="2:51" s="12" customFormat="1">
      <c r="B1892" s="152"/>
      <c r="D1892" s="150" t="s">
        <v>226</v>
      </c>
      <c r="E1892" s="153" t="s">
        <v>19</v>
      </c>
      <c r="F1892" s="154" t="s">
        <v>12901</v>
      </c>
      <c r="H1892" s="155">
        <v>2.968</v>
      </c>
      <c r="I1892" s="156"/>
      <c r="L1892" s="152"/>
      <c r="M1892" s="157"/>
      <c r="T1892" s="158"/>
      <c r="AT1892" s="153" t="s">
        <v>226</v>
      </c>
      <c r="AU1892" s="153" t="s">
        <v>236</v>
      </c>
      <c r="AV1892" s="12" t="s">
        <v>79</v>
      </c>
      <c r="AW1892" s="12" t="s">
        <v>31</v>
      </c>
      <c r="AX1892" s="12" t="s">
        <v>69</v>
      </c>
      <c r="AY1892" s="153" t="s">
        <v>212</v>
      </c>
    </row>
    <row r="1893" spans="2:51" s="12" customFormat="1">
      <c r="B1893" s="152"/>
      <c r="D1893" s="150" t="s">
        <v>226</v>
      </c>
      <c r="E1893" s="153" t="s">
        <v>19</v>
      </c>
      <c r="F1893" s="154" t="s">
        <v>12902</v>
      </c>
      <c r="H1893" s="155">
        <v>0</v>
      </c>
      <c r="I1893" s="156"/>
      <c r="L1893" s="152"/>
      <c r="M1893" s="157"/>
      <c r="T1893" s="158"/>
      <c r="AT1893" s="153" t="s">
        <v>226</v>
      </c>
      <c r="AU1893" s="153" t="s">
        <v>236</v>
      </c>
      <c r="AV1893" s="12" t="s">
        <v>79</v>
      </c>
      <c r="AW1893" s="12" t="s">
        <v>31</v>
      </c>
      <c r="AX1893" s="12" t="s">
        <v>69</v>
      </c>
      <c r="AY1893" s="153" t="s">
        <v>212</v>
      </c>
    </row>
    <row r="1894" spans="2:51" s="12" customFormat="1">
      <c r="B1894" s="152"/>
      <c r="D1894" s="150" t="s">
        <v>226</v>
      </c>
      <c r="E1894" s="153" t="s">
        <v>19</v>
      </c>
      <c r="F1894" s="154" t="s">
        <v>12903</v>
      </c>
      <c r="H1894" s="155">
        <v>22.187999999999999</v>
      </c>
      <c r="I1894" s="156"/>
      <c r="L1894" s="152"/>
      <c r="M1894" s="157"/>
      <c r="T1894" s="158"/>
      <c r="AT1894" s="153" t="s">
        <v>226</v>
      </c>
      <c r="AU1894" s="153" t="s">
        <v>236</v>
      </c>
      <c r="AV1894" s="12" t="s">
        <v>79</v>
      </c>
      <c r="AW1894" s="12" t="s">
        <v>31</v>
      </c>
      <c r="AX1894" s="12" t="s">
        <v>69</v>
      </c>
      <c r="AY1894" s="153" t="s">
        <v>212</v>
      </c>
    </row>
    <row r="1895" spans="2:51" s="12" customFormat="1">
      <c r="B1895" s="152"/>
      <c r="D1895" s="150" t="s">
        <v>226</v>
      </c>
      <c r="E1895" s="153" t="s">
        <v>19</v>
      </c>
      <c r="F1895" s="154" t="s">
        <v>12904</v>
      </c>
      <c r="H1895" s="155">
        <v>2.8330000000000002</v>
      </c>
      <c r="I1895" s="156"/>
      <c r="L1895" s="152"/>
      <c r="M1895" s="157"/>
      <c r="T1895" s="158"/>
      <c r="AT1895" s="153" t="s">
        <v>226</v>
      </c>
      <c r="AU1895" s="153" t="s">
        <v>236</v>
      </c>
      <c r="AV1895" s="12" t="s">
        <v>79</v>
      </c>
      <c r="AW1895" s="12" t="s">
        <v>31</v>
      </c>
      <c r="AX1895" s="12" t="s">
        <v>69</v>
      </c>
      <c r="AY1895" s="153" t="s">
        <v>212</v>
      </c>
    </row>
    <row r="1896" spans="2:51" s="12" customFormat="1">
      <c r="B1896" s="152"/>
      <c r="D1896" s="150" t="s">
        <v>226</v>
      </c>
      <c r="E1896" s="153" t="s">
        <v>19</v>
      </c>
      <c r="F1896" s="154" t="s">
        <v>12905</v>
      </c>
      <c r="H1896" s="155">
        <v>4.9000000000000004</v>
      </c>
      <c r="I1896" s="156"/>
      <c r="L1896" s="152"/>
      <c r="M1896" s="157"/>
      <c r="T1896" s="158"/>
      <c r="AT1896" s="153" t="s">
        <v>226</v>
      </c>
      <c r="AU1896" s="153" t="s">
        <v>236</v>
      </c>
      <c r="AV1896" s="12" t="s">
        <v>79</v>
      </c>
      <c r="AW1896" s="12" t="s">
        <v>31</v>
      </c>
      <c r="AX1896" s="12" t="s">
        <v>69</v>
      </c>
      <c r="AY1896" s="153" t="s">
        <v>212</v>
      </c>
    </row>
    <row r="1897" spans="2:51" s="12" customFormat="1">
      <c r="B1897" s="152"/>
      <c r="D1897" s="150" t="s">
        <v>226</v>
      </c>
      <c r="E1897" s="153" t="s">
        <v>19</v>
      </c>
      <c r="F1897" s="154" t="s">
        <v>12906</v>
      </c>
      <c r="H1897" s="155">
        <v>0.53900000000000003</v>
      </c>
      <c r="I1897" s="156"/>
      <c r="L1897" s="152"/>
      <c r="M1897" s="157"/>
      <c r="T1897" s="158"/>
      <c r="AT1897" s="153" t="s">
        <v>226</v>
      </c>
      <c r="AU1897" s="153" t="s">
        <v>236</v>
      </c>
      <c r="AV1897" s="12" t="s">
        <v>79</v>
      </c>
      <c r="AW1897" s="12" t="s">
        <v>31</v>
      </c>
      <c r="AX1897" s="12" t="s">
        <v>69</v>
      </c>
      <c r="AY1897" s="153" t="s">
        <v>212</v>
      </c>
    </row>
    <row r="1898" spans="2:51" s="12" customFormat="1">
      <c r="B1898" s="152"/>
      <c r="D1898" s="150" t="s">
        <v>226</v>
      </c>
      <c r="E1898" s="153" t="s">
        <v>19</v>
      </c>
      <c r="F1898" s="154" t="s">
        <v>12907</v>
      </c>
      <c r="H1898" s="155">
        <v>0</v>
      </c>
      <c r="I1898" s="156"/>
      <c r="L1898" s="152"/>
      <c r="M1898" s="157"/>
      <c r="T1898" s="158"/>
      <c r="AT1898" s="153" t="s">
        <v>226</v>
      </c>
      <c r="AU1898" s="153" t="s">
        <v>236</v>
      </c>
      <c r="AV1898" s="12" t="s">
        <v>79</v>
      </c>
      <c r="AW1898" s="12" t="s">
        <v>31</v>
      </c>
      <c r="AX1898" s="12" t="s">
        <v>69</v>
      </c>
      <c r="AY1898" s="153" t="s">
        <v>212</v>
      </c>
    </row>
    <row r="1899" spans="2:51" s="15" customFormat="1">
      <c r="B1899" s="176"/>
      <c r="D1899" s="150" t="s">
        <v>226</v>
      </c>
      <c r="E1899" s="177" t="s">
        <v>19</v>
      </c>
      <c r="F1899" s="178" t="s">
        <v>455</v>
      </c>
      <c r="H1899" s="179">
        <v>37.283999999999999</v>
      </c>
      <c r="I1899" s="180"/>
      <c r="L1899" s="176"/>
      <c r="M1899" s="181"/>
      <c r="T1899" s="182"/>
      <c r="AT1899" s="177" t="s">
        <v>226</v>
      </c>
      <c r="AU1899" s="177" t="s">
        <v>236</v>
      </c>
      <c r="AV1899" s="15" t="s">
        <v>236</v>
      </c>
      <c r="AW1899" s="15" t="s">
        <v>31</v>
      </c>
      <c r="AX1899" s="15" t="s">
        <v>69</v>
      </c>
      <c r="AY1899" s="177" t="s">
        <v>212</v>
      </c>
    </row>
    <row r="1900" spans="2:51" s="12" customFormat="1">
      <c r="B1900" s="152"/>
      <c r="D1900" s="150" t="s">
        <v>226</v>
      </c>
      <c r="E1900" s="153" t="s">
        <v>19</v>
      </c>
      <c r="F1900" s="154" t="s">
        <v>12908</v>
      </c>
      <c r="H1900" s="155">
        <v>3.8159999999999998</v>
      </c>
      <c r="I1900" s="156"/>
      <c r="L1900" s="152"/>
      <c r="M1900" s="157"/>
      <c r="T1900" s="158"/>
      <c r="AT1900" s="153" t="s">
        <v>226</v>
      </c>
      <c r="AU1900" s="153" t="s">
        <v>236</v>
      </c>
      <c r="AV1900" s="12" t="s">
        <v>79</v>
      </c>
      <c r="AW1900" s="12" t="s">
        <v>31</v>
      </c>
      <c r="AX1900" s="12" t="s">
        <v>69</v>
      </c>
      <c r="AY1900" s="153" t="s">
        <v>212</v>
      </c>
    </row>
    <row r="1901" spans="2:51" s="12" customFormat="1">
      <c r="B1901" s="152"/>
      <c r="D1901" s="150" t="s">
        <v>226</v>
      </c>
      <c r="E1901" s="153" t="s">
        <v>19</v>
      </c>
      <c r="F1901" s="154" t="s">
        <v>12909</v>
      </c>
      <c r="H1901" s="155">
        <v>6.26</v>
      </c>
      <c r="I1901" s="156"/>
      <c r="L1901" s="152"/>
      <c r="M1901" s="157"/>
      <c r="T1901" s="158"/>
      <c r="AT1901" s="153" t="s">
        <v>226</v>
      </c>
      <c r="AU1901" s="153" t="s">
        <v>236</v>
      </c>
      <c r="AV1901" s="12" t="s">
        <v>79</v>
      </c>
      <c r="AW1901" s="12" t="s">
        <v>31</v>
      </c>
      <c r="AX1901" s="12" t="s">
        <v>69</v>
      </c>
      <c r="AY1901" s="153" t="s">
        <v>212</v>
      </c>
    </row>
    <row r="1902" spans="2:51" s="12" customFormat="1">
      <c r="B1902" s="152"/>
      <c r="D1902" s="150" t="s">
        <v>226</v>
      </c>
      <c r="E1902" s="153" t="s">
        <v>19</v>
      </c>
      <c r="F1902" s="154" t="s">
        <v>12910</v>
      </c>
      <c r="H1902" s="155">
        <v>15.18</v>
      </c>
      <c r="I1902" s="156"/>
      <c r="L1902" s="152"/>
      <c r="M1902" s="157"/>
      <c r="T1902" s="158"/>
      <c r="AT1902" s="153" t="s">
        <v>226</v>
      </c>
      <c r="AU1902" s="153" t="s">
        <v>236</v>
      </c>
      <c r="AV1902" s="12" t="s">
        <v>79</v>
      </c>
      <c r="AW1902" s="12" t="s">
        <v>31</v>
      </c>
      <c r="AX1902" s="12" t="s">
        <v>69</v>
      </c>
      <c r="AY1902" s="153" t="s">
        <v>212</v>
      </c>
    </row>
    <row r="1903" spans="2:51" s="12" customFormat="1">
      <c r="B1903" s="152"/>
      <c r="D1903" s="150" t="s">
        <v>226</v>
      </c>
      <c r="E1903" s="153" t="s">
        <v>19</v>
      </c>
      <c r="F1903" s="154" t="s">
        <v>12911</v>
      </c>
      <c r="H1903" s="155">
        <v>3.7629999999999999</v>
      </c>
      <c r="I1903" s="156"/>
      <c r="L1903" s="152"/>
      <c r="M1903" s="157"/>
      <c r="T1903" s="158"/>
      <c r="AT1903" s="153" t="s">
        <v>226</v>
      </c>
      <c r="AU1903" s="153" t="s">
        <v>236</v>
      </c>
      <c r="AV1903" s="12" t="s">
        <v>79</v>
      </c>
      <c r="AW1903" s="12" t="s">
        <v>31</v>
      </c>
      <c r="AX1903" s="12" t="s">
        <v>69</v>
      </c>
      <c r="AY1903" s="153" t="s">
        <v>212</v>
      </c>
    </row>
    <row r="1904" spans="2:51" s="12" customFormat="1">
      <c r="B1904" s="152"/>
      <c r="D1904" s="150" t="s">
        <v>226</v>
      </c>
      <c r="E1904" s="153" t="s">
        <v>19</v>
      </c>
      <c r="F1904" s="154" t="s">
        <v>12912</v>
      </c>
      <c r="H1904" s="155">
        <v>0</v>
      </c>
      <c r="I1904" s="156"/>
      <c r="L1904" s="152"/>
      <c r="M1904" s="157"/>
      <c r="T1904" s="158"/>
      <c r="AT1904" s="153" t="s">
        <v>226</v>
      </c>
      <c r="AU1904" s="153" t="s">
        <v>236</v>
      </c>
      <c r="AV1904" s="12" t="s">
        <v>79</v>
      </c>
      <c r="AW1904" s="12" t="s">
        <v>31</v>
      </c>
      <c r="AX1904" s="12" t="s">
        <v>69</v>
      </c>
      <c r="AY1904" s="153" t="s">
        <v>212</v>
      </c>
    </row>
    <row r="1905" spans="2:51" s="15" customFormat="1">
      <c r="B1905" s="176"/>
      <c r="D1905" s="150" t="s">
        <v>226</v>
      </c>
      <c r="E1905" s="177" t="s">
        <v>19</v>
      </c>
      <c r="F1905" s="178" t="s">
        <v>455</v>
      </c>
      <c r="H1905" s="179">
        <v>29.018999999999998</v>
      </c>
      <c r="I1905" s="180"/>
      <c r="L1905" s="176"/>
      <c r="M1905" s="181"/>
      <c r="T1905" s="182"/>
      <c r="AT1905" s="177" t="s">
        <v>226</v>
      </c>
      <c r="AU1905" s="177" t="s">
        <v>236</v>
      </c>
      <c r="AV1905" s="15" t="s">
        <v>236</v>
      </c>
      <c r="AW1905" s="15" t="s">
        <v>31</v>
      </c>
      <c r="AX1905" s="15" t="s">
        <v>69</v>
      </c>
      <c r="AY1905" s="177" t="s">
        <v>212</v>
      </c>
    </row>
    <row r="1906" spans="2:51" s="12" customFormat="1">
      <c r="B1906" s="152"/>
      <c r="D1906" s="150" t="s">
        <v>226</v>
      </c>
      <c r="E1906" s="153" t="s">
        <v>19</v>
      </c>
      <c r="F1906" s="154" t="s">
        <v>12913</v>
      </c>
      <c r="H1906" s="155">
        <v>7.0309999999999997</v>
      </c>
      <c r="I1906" s="156"/>
      <c r="L1906" s="152"/>
      <c r="M1906" s="157"/>
      <c r="T1906" s="158"/>
      <c r="AT1906" s="153" t="s">
        <v>226</v>
      </c>
      <c r="AU1906" s="153" t="s">
        <v>236</v>
      </c>
      <c r="AV1906" s="12" t="s">
        <v>79</v>
      </c>
      <c r="AW1906" s="12" t="s">
        <v>31</v>
      </c>
      <c r="AX1906" s="12" t="s">
        <v>69</v>
      </c>
      <c r="AY1906" s="153" t="s">
        <v>212</v>
      </c>
    </row>
    <row r="1907" spans="2:51" s="12" customFormat="1">
      <c r="B1907" s="152"/>
      <c r="D1907" s="150" t="s">
        <v>226</v>
      </c>
      <c r="E1907" s="153" t="s">
        <v>19</v>
      </c>
      <c r="F1907" s="154" t="s">
        <v>12914</v>
      </c>
      <c r="H1907" s="155">
        <v>4.476</v>
      </c>
      <c r="I1907" s="156"/>
      <c r="L1907" s="152"/>
      <c r="M1907" s="157"/>
      <c r="T1907" s="158"/>
      <c r="AT1907" s="153" t="s">
        <v>226</v>
      </c>
      <c r="AU1907" s="153" t="s">
        <v>236</v>
      </c>
      <c r="AV1907" s="12" t="s">
        <v>79</v>
      </c>
      <c r="AW1907" s="12" t="s">
        <v>31</v>
      </c>
      <c r="AX1907" s="12" t="s">
        <v>69</v>
      </c>
      <c r="AY1907" s="153" t="s">
        <v>212</v>
      </c>
    </row>
    <row r="1908" spans="2:51" s="12" customFormat="1">
      <c r="B1908" s="152"/>
      <c r="D1908" s="150" t="s">
        <v>226</v>
      </c>
      <c r="E1908" s="153" t="s">
        <v>19</v>
      </c>
      <c r="F1908" s="154" t="s">
        <v>12915</v>
      </c>
      <c r="H1908" s="155">
        <v>3.411</v>
      </c>
      <c r="I1908" s="156"/>
      <c r="L1908" s="152"/>
      <c r="M1908" s="157"/>
      <c r="T1908" s="158"/>
      <c r="AT1908" s="153" t="s">
        <v>226</v>
      </c>
      <c r="AU1908" s="153" t="s">
        <v>236</v>
      </c>
      <c r="AV1908" s="12" t="s">
        <v>79</v>
      </c>
      <c r="AW1908" s="12" t="s">
        <v>31</v>
      </c>
      <c r="AX1908" s="12" t="s">
        <v>69</v>
      </c>
      <c r="AY1908" s="153" t="s">
        <v>212</v>
      </c>
    </row>
    <row r="1909" spans="2:51" s="15" customFormat="1">
      <c r="B1909" s="176"/>
      <c r="D1909" s="150" t="s">
        <v>226</v>
      </c>
      <c r="E1909" s="177" t="s">
        <v>19</v>
      </c>
      <c r="F1909" s="178" t="s">
        <v>455</v>
      </c>
      <c r="H1909" s="179">
        <v>14.917999999999999</v>
      </c>
      <c r="I1909" s="180"/>
      <c r="L1909" s="176"/>
      <c r="M1909" s="181"/>
      <c r="T1909" s="182"/>
      <c r="AT1909" s="177" t="s">
        <v>226</v>
      </c>
      <c r="AU1909" s="177" t="s">
        <v>236</v>
      </c>
      <c r="AV1909" s="15" t="s">
        <v>236</v>
      </c>
      <c r="AW1909" s="15" t="s">
        <v>31</v>
      </c>
      <c r="AX1909" s="15" t="s">
        <v>69</v>
      </c>
      <c r="AY1909" s="177" t="s">
        <v>212</v>
      </c>
    </row>
    <row r="1910" spans="2:51" s="12" customFormat="1">
      <c r="B1910" s="152"/>
      <c r="D1910" s="150" t="s">
        <v>226</v>
      </c>
      <c r="E1910" s="153" t="s">
        <v>19</v>
      </c>
      <c r="F1910" s="154" t="s">
        <v>12916</v>
      </c>
      <c r="H1910" s="155">
        <v>1.008</v>
      </c>
      <c r="I1910" s="156"/>
      <c r="L1910" s="152"/>
      <c r="M1910" s="157"/>
      <c r="T1910" s="158"/>
      <c r="AT1910" s="153" t="s">
        <v>226</v>
      </c>
      <c r="AU1910" s="153" t="s">
        <v>236</v>
      </c>
      <c r="AV1910" s="12" t="s">
        <v>79</v>
      </c>
      <c r="AW1910" s="12" t="s">
        <v>31</v>
      </c>
      <c r="AX1910" s="12" t="s">
        <v>69</v>
      </c>
      <c r="AY1910" s="153" t="s">
        <v>212</v>
      </c>
    </row>
    <row r="1911" spans="2:51" s="12" customFormat="1">
      <c r="B1911" s="152"/>
      <c r="D1911" s="150" t="s">
        <v>226</v>
      </c>
      <c r="E1911" s="153" t="s">
        <v>19</v>
      </c>
      <c r="F1911" s="154" t="s">
        <v>12917</v>
      </c>
      <c r="H1911" s="155">
        <v>0.72199999999999998</v>
      </c>
      <c r="I1911" s="156"/>
      <c r="L1911" s="152"/>
      <c r="M1911" s="157"/>
      <c r="T1911" s="158"/>
      <c r="AT1911" s="153" t="s">
        <v>226</v>
      </c>
      <c r="AU1911" s="153" t="s">
        <v>236</v>
      </c>
      <c r="AV1911" s="12" t="s">
        <v>79</v>
      </c>
      <c r="AW1911" s="12" t="s">
        <v>31</v>
      </c>
      <c r="AX1911" s="12" t="s">
        <v>69</v>
      </c>
      <c r="AY1911" s="153" t="s">
        <v>212</v>
      </c>
    </row>
    <row r="1912" spans="2:51" s="15" customFormat="1">
      <c r="B1912" s="176"/>
      <c r="D1912" s="150" t="s">
        <v>226</v>
      </c>
      <c r="E1912" s="177" t="s">
        <v>19</v>
      </c>
      <c r="F1912" s="178" t="s">
        <v>455</v>
      </c>
      <c r="H1912" s="179">
        <v>1.73</v>
      </c>
      <c r="I1912" s="180"/>
      <c r="L1912" s="176"/>
      <c r="M1912" s="181"/>
      <c r="T1912" s="182"/>
      <c r="AT1912" s="177" t="s">
        <v>226</v>
      </c>
      <c r="AU1912" s="177" t="s">
        <v>236</v>
      </c>
      <c r="AV1912" s="15" t="s">
        <v>236</v>
      </c>
      <c r="AW1912" s="15" t="s">
        <v>31</v>
      </c>
      <c r="AX1912" s="15" t="s">
        <v>69</v>
      </c>
      <c r="AY1912" s="177" t="s">
        <v>212</v>
      </c>
    </row>
    <row r="1913" spans="2:51" s="14" customFormat="1">
      <c r="B1913" s="170"/>
      <c r="D1913" s="150" t="s">
        <v>226</v>
      </c>
      <c r="E1913" s="171" t="s">
        <v>19</v>
      </c>
      <c r="F1913" s="172" t="s">
        <v>12290</v>
      </c>
      <c r="H1913" s="171" t="s">
        <v>19</v>
      </c>
      <c r="I1913" s="173"/>
      <c r="L1913" s="170"/>
      <c r="M1913" s="174"/>
      <c r="T1913" s="175"/>
      <c r="AT1913" s="171" t="s">
        <v>226</v>
      </c>
      <c r="AU1913" s="171" t="s">
        <v>236</v>
      </c>
      <c r="AV1913" s="14" t="s">
        <v>77</v>
      </c>
      <c r="AW1913" s="14" t="s">
        <v>31</v>
      </c>
      <c r="AX1913" s="14" t="s">
        <v>69</v>
      </c>
      <c r="AY1913" s="171" t="s">
        <v>212</v>
      </c>
    </row>
    <row r="1914" spans="2:51" s="12" customFormat="1">
      <c r="B1914" s="152"/>
      <c r="D1914" s="150" t="s">
        <v>226</v>
      </c>
      <c r="E1914" s="153" t="s">
        <v>19</v>
      </c>
      <c r="F1914" s="154" t="s">
        <v>12918</v>
      </c>
      <c r="H1914" s="155">
        <v>3.738</v>
      </c>
      <c r="I1914" s="156"/>
      <c r="L1914" s="152"/>
      <c r="M1914" s="157"/>
      <c r="T1914" s="158"/>
      <c r="AT1914" s="153" t="s">
        <v>226</v>
      </c>
      <c r="AU1914" s="153" t="s">
        <v>236</v>
      </c>
      <c r="AV1914" s="12" t="s">
        <v>79</v>
      </c>
      <c r="AW1914" s="12" t="s">
        <v>31</v>
      </c>
      <c r="AX1914" s="12" t="s">
        <v>69</v>
      </c>
      <c r="AY1914" s="153" t="s">
        <v>212</v>
      </c>
    </row>
    <row r="1915" spans="2:51" s="12" customFormat="1">
      <c r="B1915" s="152"/>
      <c r="D1915" s="150" t="s">
        <v>226</v>
      </c>
      <c r="E1915" s="153" t="s">
        <v>19</v>
      </c>
      <c r="F1915" s="154" t="s">
        <v>12919</v>
      </c>
      <c r="H1915" s="155">
        <v>80.623000000000005</v>
      </c>
      <c r="I1915" s="156"/>
      <c r="L1915" s="152"/>
      <c r="M1915" s="157"/>
      <c r="T1915" s="158"/>
      <c r="AT1915" s="153" t="s">
        <v>226</v>
      </c>
      <c r="AU1915" s="153" t="s">
        <v>236</v>
      </c>
      <c r="AV1915" s="12" t="s">
        <v>79</v>
      </c>
      <c r="AW1915" s="12" t="s">
        <v>31</v>
      </c>
      <c r="AX1915" s="12" t="s">
        <v>69</v>
      </c>
      <c r="AY1915" s="153" t="s">
        <v>212</v>
      </c>
    </row>
    <row r="1916" spans="2:51" s="12" customFormat="1">
      <c r="B1916" s="152"/>
      <c r="D1916" s="150" t="s">
        <v>226</v>
      </c>
      <c r="E1916" s="153" t="s">
        <v>19</v>
      </c>
      <c r="F1916" s="154" t="s">
        <v>12920</v>
      </c>
      <c r="H1916" s="155">
        <v>7.4210000000000003</v>
      </c>
      <c r="I1916" s="156"/>
      <c r="L1916" s="152"/>
      <c r="M1916" s="157"/>
      <c r="T1916" s="158"/>
      <c r="AT1916" s="153" t="s">
        <v>226</v>
      </c>
      <c r="AU1916" s="153" t="s">
        <v>236</v>
      </c>
      <c r="AV1916" s="12" t="s">
        <v>79</v>
      </c>
      <c r="AW1916" s="12" t="s">
        <v>31</v>
      </c>
      <c r="AX1916" s="12" t="s">
        <v>69</v>
      </c>
      <c r="AY1916" s="153" t="s">
        <v>212</v>
      </c>
    </row>
    <row r="1917" spans="2:51" s="12" customFormat="1">
      <c r="B1917" s="152"/>
      <c r="D1917" s="150" t="s">
        <v>226</v>
      </c>
      <c r="E1917" s="153" t="s">
        <v>19</v>
      </c>
      <c r="F1917" s="154" t="s">
        <v>12921</v>
      </c>
      <c r="H1917" s="155">
        <v>6.8920000000000003</v>
      </c>
      <c r="I1917" s="156"/>
      <c r="L1917" s="152"/>
      <c r="M1917" s="157"/>
      <c r="T1917" s="158"/>
      <c r="AT1917" s="153" t="s">
        <v>226</v>
      </c>
      <c r="AU1917" s="153" t="s">
        <v>236</v>
      </c>
      <c r="AV1917" s="12" t="s">
        <v>79</v>
      </c>
      <c r="AW1917" s="12" t="s">
        <v>31</v>
      </c>
      <c r="AX1917" s="12" t="s">
        <v>69</v>
      </c>
      <c r="AY1917" s="153" t="s">
        <v>212</v>
      </c>
    </row>
    <row r="1918" spans="2:51" s="12" customFormat="1">
      <c r="B1918" s="152"/>
      <c r="D1918" s="150" t="s">
        <v>226</v>
      </c>
      <c r="E1918" s="153" t="s">
        <v>19</v>
      </c>
      <c r="F1918" s="154" t="s">
        <v>12922</v>
      </c>
      <c r="H1918" s="155">
        <v>9.9019999999999992</v>
      </c>
      <c r="I1918" s="156"/>
      <c r="L1918" s="152"/>
      <c r="M1918" s="157"/>
      <c r="T1918" s="158"/>
      <c r="AT1918" s="153" t="s">
        <v>226</v>
      </c>
      <c r="AU1918" s="153" t="s">
        <v>236</v>
      </c>
      <c r="AV1918" s="12" t="s">
        <v>79</v>
      </c>
      <c r="AW1918" s="12" t="s">
        <v>31</v>
      </c>
      <c r="AX1918" s="12" t="s">
        <v>69</v>
      </c>
      <c r="AY1918" s="153" t="s">
        <v>212</v>
      </c>
    </row>
    <row r="1919" spans="2:51" s="12" customFormat="1">
      <c r="B1919" s="152"/>
      <c r="D1919" s="150" t="s">
        <v>226</v>
      </c>
      <c r="E1919" s="153" t="s">
        <v>19</v>
      </c>
      <c r="F1919" s="154" t="s">
        <v>12923</v>
      </c>
      <c r="H1919" s="155">
        <v>93.768000000000001</v>
      </c>
      <c r="I1919" s="156"/>
      <c r="L1919" s="152"/>
      <c r="M1919" s="157"/>
      <c r="T1919" s="158"/>
      <c r="AT1919" s="153" t="s">
        <v>226</v>
      </c>
      <c r="AU1919" s="153" t="s">
        <v>236</v>
      </c>
      <c r="AV1919" s="12" t="s">
        <v>79</v>
      </c>
      <c r="AW1919" s="12" t="s">
        <v>31</v>
      </c>
      <c r="AX1919" s="12" t="s">
        <v>69</v>
      </c>
      <c r="AY1919" s="153" t="s">
        <v>212</v>
      </c>
    </row>
    <row r="1920" spans="2:51" s="12" customFormat="1">
      <c r="B1920" s="152"/>
      <c r="D1920" s="150" t="s">
        <v>226</v>
      </c>
      <c r="E1920" s="153" t="s">
        <v>19</v>
      </c>
      <c r="F1920" s="154" t="s">
        <v>12924</v>
      </c>
      <c r="H1920" s="155">
        <v>1.498</v>
      </c>
      <c r="I1920" s="156"/>
      <c r="L1920" s="152"/>
      <c r="M1920" s="157"/>
      <c r="T1920" s="158"/>
      <c r="AT1920" s="153" t="s">
        <v>226</v>
      </c>
      <c r="AU1920" s="153" t="s">
        <v>236</v>
      </c>
      <c r="AV1920" s="12" t="s">
        <v>79</v>
      </c>
      <c r="AW1920" s="12" t="s">
        <v>31</v>
      </c>
      <c r="AX1920" s="12" t="s">
        <v>69</v>
      </c>
      <c r="AY1920" s="153" t="s">
        <v>212</v>
      </c>
    </row>
    <row r="1921" spans="2:51" s="12" customFormat="1">
      <c r="B1921" s="152"/>
      <c r="D1921" s="150" t="s">
        <v>226</v>
      </c>
      <c r="E1921" s="153" t="s">
        <v>19</v>
      </c>
      <c r="F1921" s="154" t="s">
        <v>12925</v>
      </c>
      <c r="H1921" s="155">
        <v>64.397000000000006</v>
      </c>
      <c r="I1921" s="156"/>
      <c r="L1921" s="152"/>
      <c r="M1921" s="157"/>
      <c r="T1921" s="158"/>
      <c r="AT1921" s="153" t="s">
        <v>226</v>
      </c>
      <c r="AU1921" s="153" t="s">
        <v>236</v>
      </c>
      <c r="AV1921" s="12" t="s">
        <v>79</v>
      </c>
      <c r="AW1921" s="12" t="s">
        <v>31</v>
      </c>
      <c r="AX1921" s="12" t="s">
        <v>69</v>
      </c>
      <c r="AY1921" s="153" t="s">
        <v>212</v>
      </c>
    </row>
    <row r="1922" spans="2:51" s="12" customFormat="1">
      <c r="B1922" s="152"/>
      <c r="D1922" s="150" t="s">
        <v>226</v>
      </c>
      <c r="E1922" s="153" t="s">
        <v>19</v>
      </c>
      <c r="F1922" s="154" t="s">
        <v>12926</v>
      </c>
      <c r="H1922" s="155">
        <v>10.339</v>
      </c>
      <c r="I1922" s="156"/>
      <c r="L1922" s="152"/>
      <c r="M1922" s="157"/>
      <c r="T1922" s="158"/>
      <c r="AT1922" s="153" t="s">
        <v>226</v>
      </c>
      <c r="AU1922" s="153" t="s">
        <v>236</v>
      </c>
      <c r="AV1922" s="12" t="s">
        <v>79</v>
      </c>
      <c r="AW1922" s="12" t="s">
        <v>31</v>
      </c>
      <c r="AX1922" s="12" t="s">
        <v>69</v>
      </c>
      <c r="AY1922" s="153" t="s">
        <v>212</v>
      </c>
    </row>
    <row r="1923" spans="2:51" s="12" customFormat="1">
      <c r="B1923" s="152"/>
      <c r="D1923" s="150" t="s">
        <v>226</v>
      </c>
      <c r="E1923" s="153" t="s">
        <v>19</v>
      </c>
      <c r="F1923" s="154" t="s">
        <v>12927</v>
      </c>
      <c r="H1923" s="155">
        <v>1.095</v>
      </c>
      <c r="I1923" s="156"/>
      <c r="L1923" s="152"/>
      <c r="M1923" s="157"/>
      <c r="T1923" s="158"/>
      <c r="AT1923" s="153" t="s">
        <v>226</v>
      </c>
      <c r="AU1923" s="153" t="s">
        <v>236</v>
      </c>
      <c r="AV1923" s="12" t="s">
        <v>79</v>
      </c>
      <c r="AW1923" s="12" t="s">
        <v>31</v>
      </c>
      <c r="AX1923" s="12" t="s">
        <v>69</v>
      </c>
      <c r="AY1923" s="153" t="s">
        <v>212</v>
      </c>
    </row>
    <row r="1924" spans="2:51" s="12" customFormat="1">
      <c r="B1924" s="152"/>
      <c r="D1924" s="150" t="s">
        <v>226</v>
      </c>
      <c r="E1924" s="153" t="s">
        <v>19</v>
      </c>
      <c r="F1924" s="154" t="s">
        <v>12928</v>
      </c>
      <c r="H1924" s="155">
        <v>14.314</v>
      </c>
      <c r="I1924" s="156"/>
      <c r="L1924" s="152"/>
      <c r="M1924" s="157"/>
      <c r="T1924" s="158"/>
      <c r="AT1924" s="153" t="s">
        <v>226</v>
      </c>
      <c r="AU1924" s="153" t="s">
        <v>236</v>
      </c>
      <c r="AV1924" s="12" t="s">
        <v>79</v>
      </c>
      <c r="AW1924" s="12" t="s">
        <v>31</v>
      </c>
      <c r="AX1924" s="12" t="s">
        <v>69</v>
      </c>
      <c r="AY1924" s="153" t="s">
        <v>212</v>
      </c>
    </row>
    <row r="1925" spans="2:51" s="12" customFormat="1">
      <c r="B1925" s="152"/>
      <c r="D1925" s="150" t="s">
        <v>226</v>
      </c>
      <c r="E1925" s="153" t="s">
        <v>19</v>
      </c>
      <c r="F1925" s="154" t="s">
        <v>12929</v>
      </c>
      <c r="H1925" s="155">
        <v>7.8040000000000003</v>
      </c>
      <c r="I1925" s="156"/>
      <c r="L1925" s="152"/>
      <c r="M1925" s="157"/>
      <c r="T1925" s="158"/>
      <c r="AT1925" s="153" t="s">
        <v>226</v>
      </c>
      <c r="AU1925" s="153" t="s">
        <v>236</v>
      </c>
      <c r="AV1925" s="12" t="s">
        <v>79</v>
      </c>
      <c r="AW1925" s="12" t="s">
        <v>31</v>
      </c>
      <c r="AX1925" s="12" t="s">
        <v>69</v>
      </c>
      <c r="AY1925" s="153" t="s">
        <v>212</v>
      </c>
    </row>
    <row r="1926" spans="2:51" s="12" customFormat="1">
      <c r="B1926" s="152"/>
      <c r="D1926" s="150" t="s">
        <v>226</v>
      </c>
      <c r="E1926" s="153" t="s">
        <v>19</v>
      </c>
      <c r="F1926" s="154" t="s">
        <v>12930</v>
      </c>
      <c r="H1926" s="155">
        <v>27.195</v>
      </c>
      <c r="I1926" s="156"/>
      <c r="L1926" s="152"/>
      <c r="M1926" s="157"/>
      <c r="T1926" s="158"/>
      <c r="AT1926" s="153" t="s">
        <v>226</v>
      </c>
      <c r="AU1926" s="153" t="s">
        <v>236</v>
      </c>
      <c r="AV1926" s="12" t="s">
        <v>79</v>
      </c>
      <c r="AW1926" s="12" t="s">
        <v>31</v>
      </c>
      <c r="AX1926" s="12" t="s">
        <v>69</v>
      </c>
      <c r="AY1926" s="153" t="s">
        <v>212</v>
      </c>
    </row>
    <row r="1927" spans="2:51" s="12" customFormat="1">
      <c r="B1927" s="152"/>
      <c r="D1927" s="150" t="s">
        <v>226</v>
      </c>
      <c r="E1927" s="153" t="s">
        <v>19</v>
      </c>
      <c r="F1927" s="154" t="s">
        <v>12931</v>
      </c>
      <c r="H1927" s="155">
        <v>9.0640000000000001</v>
      </c>
      <c r="I1927" s="156"/>
      <c r="L1927" s="152"/>
      <c r="M1927" s="157"/>
      <c r="T1927" s="158"/>
      <c r="AT1927" s="153" t="s">
        <v>226</v>
      </c>
      <c r="AU1927" s="153" t="s">
        <v>236</v>
      </c>
      <c r="AV1927" s="12" t="s">
        <v>79</v>
      </c>
      <c r="AW1927" s="12" t="s">
        <v>31</v>
      </c>
      <c r="AX1927" s="12" t="s">
        <v>69</v>
      </c>
      <c r="AY1927" s="153" t="s">
        <v>212</v>
      </c>
    </row>
    <row r="1928" spans="2:51" s="12" customFormat="1">
      <c r="B1928" s="152"/>
      <c r="D1928" s="150" t="s">
        <v>226</v>
      </c>
      <c r="E1928" s="153" t="s">
        <v>19</v>
      </c>
      <c r="F1928" s="154" t="s">
        <v>12932</v>
      </c>
      <c r="H1928" s="155">
        <v>14.491</v>
      </c>
      <c r="I1928" s="156"/>
      <c r="L1928" s="152"/>
      <c r="M1928" s="157"/>
      <c r="T1928" s="158"/>
      <c r="AT1928" s="153" t="s">
        <v>226</v>
      </c>
      <c r="AU1928" s="153" t="s">
        <v>236</v>
      </c>
      <c r="AV1928" s="12" t="s">
        <v>79</v>
      </c>
      <c r="AW1928" s="12" t="s">
        <v>31</v>
      </c>
      <c r="AX1928" s="12" t="s">
        <v>69</v>
      </c>
      <c r="AY1928" s="153" t="s">
        <v>212</v>
      </c>
    </row>
    <row r="1929" spans="2:51" s="12" customFormat="1">
      <c r="B1929" s="152"/>
      <c r="D1929" s="150" t="s">
        <v>226</v>
      </c>
      <c r="E1929" s="153" t="s">
        <v>19</v>
      </c>
      <c r="F1929" s="154" t="s">
        <v>12933</v>
      </c>
      <c r="H1929" s="155">
        <v>1.3779999999999999</v>
      </c>
      <c r="I1929" s="156"/>
      <c r="L1929" s="152"/>
      <c r="M1929" s="157"/>
      <c r="T1929" s="158"/>
      <c r="AT1929" s="153" t="s">
        <v>226</v>
      </c>
      <c r="AU1929" s="153" t="s">
        <v>236</v>
      </c>
      <c r="AV1929" s="12" t="s">
        <v>79</v>
      </c>
      <c r="AW1929" s="12" t="s">
        <v>31</v>
      </c>
      <c r="AX1929" s="12" t="s">
        <v>69</v>
      </c>
      <c r="AY1929" s="153" t="s">
        <v>212</v>
      </c>
    </row>
    <row r="1930" spans="2:51" s="12" customFormat="1">
      <c r="B1930" s="152"/>
      <c r="D1930" s="150" t="s">
        <v>226</v>
      </c>
      <c r="E1930" s="153" t="s">
        <v>19</v>
      </c>
      <c r="F1930" s="154" t="s">
        <v>12934</v>
      </c>
      <c r="H1930" s="155">
        <v>29.077999999999999</v>
      </c>
      <c r="I1930" s="156"/>
      <c r="L1930" s="152"/>
      <c r="M1930" s="157"/>
      <c r="T1930" s="158"/>
      <c r="AT1930" s="153" t="s">
        <v>226</v>
      </c>
      <c r="AU1930" s="153" t="s">
        <v>236</v>
      </c>
      <c r="AV1930" s="12" t="s">
        <v>79</v>
      </c>
      <c r="AW1930" s="12" t="s">
        <v>31</v>
      </c>
      <c r="AX1930" s="12" t="s">
        <v>69</v>
      </c>
      <c r="AY1930" s="153" t="s">
        <v>212</v>
      </c>
    </row>
    <row r="1931" spans="2:51" s="12" customFormat="1">
      <c r="B1931" s="152"/>
      <c r="D1931" s="150" t="s">
        <v>226</v>
      </c>
      <c r="E1931" s="153" t="s">
        <v>19</v>
      </c>
      <c r="F1931" s="154" t="s">
        <v>12935</v>
      </c>
      <c r="H1931" s="155">
        <v>1.694</v>
      </c>
      <c r="I1931" s="156"/>
      <c r="L1931" s="152"/>
      <c r="M1931" s="157"/>
      <c r="T1931" s="158"/>
      <c r="AT1931" s="153" t="s">
        <v>226</v>
      </c>
      <c r="AU1931" s="153" t="s">
        <v>236</v>
      </c>
      <c r="AV1931" s="12" t="s">
        <v>79</v>
      </c>
      <c r="AW1931" s="12" t="s">
        <v>31</v>
      </c>
      <c r="AX1931" s="12" t="s">
        <v>69</v>
      </c>
      <c r="AY1931" s="153" t="s">
        <v>212</v>
      </c>
    </row>
    <row r="1932" spans="2:51" s="12" customFormat="1">
      <c r="B1932" s="152"/>
      <c r="D1932" s="150" t="s">
        <v>226</v>
      </c>
      <c r="E1932" s="153" t="s">
        <v>19</v>
      </c>
      <c r="F1932" s="154" t="s">
        <v>12936</v>
      </c>
      <c r="H1932" s="155">
        <v>3.7959999999999998</v>
      </c>
      <c r="I1932" s="156"/>
      <c r="L1932" s="152"/>
      <c r="M1932" s="157"/>
      <c r="T1932" s="158"/>
      <c r="AT1932" s="153" t="s">
        <v>226</v>
      </c>
      <c r="AU1932" s="153" t="s">
        <v>236</v>
      </c>
      <c r="AV1932" s="12" t="s">
        <v>79</v>
      </c>
      <c r="AW1932" s="12" t="s">
        <v>31</v>
      </c>
      <c r="AX1932" s="12" t="s">
        <v>69</v>
      </c>
      <c r="AY1932" s="153" t="s">
        <v>212</v>
      </c>
    </row>
    <row r="1933" spans="2:51" s="12" customFormat="1">
      <c r="B1933" s="152"/>
      <c r="D1933" s="150" t="s">
        <v>226</v>
      </c>
      <c r="E1933" s="153" t="s">
        <v>19</v>
      </c>
      <c r="F1933" s="154" t="s">
        <v>12937</v>
      </c>
      <c r="H1933" s="155">
        <v>0.40300000000000002</v>
      </c>
      <c r="I1933" s="156"/>
      <c r="L1933" s="152"/>
      <c r="M1933" s="157"/>
      <c r="T1933" s="158"/>
      <c r="AT1933" s="153" t="s">
        <v>226</v>
      </c>
      <c r="AU1933" s="153" t="s">
        <v>236</v>
      </c>
      <c r="AV1933" s="12" t="s">
        <v>79</v>
      </c>
      <c r="AW1933" s="12" t="s">
        <v>31</v>
      </c>
      <c r="AX1933" s="12" t="s">
        <v>69</v>
      </c>
      <c r="AY1933" s="153" t="s">
        <v>212</v>
      </c>
    </row>
    <row r="1934" spans="2:51" s="12" customFormat="1">
      <c r="B1934" s="152"/>
      <c r="D1934" s="150" t="s">
        <v>226</v>
      </c>
      <c r="E1934" s="153" t="s">
        <v>19</v>
      </c>
      <c r="F1934" s="154" t="s">
        <v>12938</v>
      </c>
      <c r="H1934" s="155">
        <v>1.988</v>
      </c>
      <c r="I1934" s="156"/>
      <c r="L1934" s="152"/>
      <c r="M1934" s="157"/>
      <c r="T1934" s="158"/>
      <c r="AT1934" s="153" t="s">
        <v>226</v>
      </c>
      <c r="AU1934" s="153" t="s">
        <v>236</v>
      </c>
      <c r="AV1934" s="12" t="s">
        <v>79</v>
      </c>
      <c r="AW1934" s="12" t="s">
        <v>31</v>
      </c>
      <c r="AX1934" s="12" t="s">
        <v>69</v>
      </c>
      <c r="AY1934" s="153" t="s">
        <v>212</v>
      </c>
    </row>
    <row r="1935" spans="2:51" s="12" customFormat="1">
      <c r="B1935" s="152"/>
      <c r="D1935" s="150" t="s">
        <v>226</v>
      </c>
      <c r="E1935" s="153" t="s">
        <v>19</v>
      </c>
      <c r="F1935" s="154" t="s">
        <v>12939</v>
      </c>
      <c r="H1935" s="155">
        <v>2.464</v>
      </c>
      <c r="I1935" s="156"/>
      <c r="L1935" s="152"/>
      <c r="M1935" s="157"/>
      <c r="T1935" s="158"/>
      <c r="AT1935" s="153" t="s">
        <v>226</v>
      </c>
      <c r="AU1935" s="153" t="s">
        <v>236</v>
      </c>
      <c r="AV1935" s="12" t="s">
        <v>79</v>
      </c>
      <c r="AW1935" s="12" t="s">
        <v>31</v>
      </c>
      <c r="AX1935" s="12" t="s">
        <v>69</v>
      </c>
      <c r="AY1935" s="153" t="s">
        <v>212</v>
      </c>
    </row>
    <row r="1936" spans="2:51" s="12" customFormat="1">
      <c r="B1936" s="152"/>
      <c r="D1936" s="150" t="s">
        <v>226</v>
      </c>
      <c r="E1936" s="153" t="s">
        <v>19</v>
      </c>
      <c r="F1936" s="154" t="s">
        <v>12940</v>
      </c>
      <c r="H1936" s="155">
        <v>10.413</v>
      </c>
      <c r="I1936" s="156"/>
      <c r="L1936" s="152"/>
      <c r="M1936" s="157"/>
      <c r="T1936" s="158"/>
      <c r="AT1936" s="153" t="s">
        <v>226</v>
      </c>
      <c r="AU1936" s="153" t="s">
        <v>236</v>
      </c>
      <c r="AV1936" s="12" t="s">
        <v>79</v>
      </c>
      <c r="AW1936" s="12" t="s">
        <v>31</v>
      </c>
      <c r="AX1936" s="12" t="s">
        <v>69</v>
      </c>
      <c r="AY1936" s="153" t="s">
        <v>212</v>
      </c>
    </row>
    <row r="1937" spans="2:65" s="12" customFormat="1">
      <c r="B1937" s="152"/>
      <c r="D1937" s="150" t="s">
        <v>226</v>
      </c>
      <c r="E1937" s="153" t="s">
        <v>19</v>
      </c>
      <c r="F1937" s="154" t="s">
        <v>12941</v>
      </c>
      <c r="H1937" s="155">
        <v>5.1879999999999997</v>
      </c>
      <c r="I1937" s="156"/>
      <c r="L1937" s="152"/>
      <c r="M1937" s="157"/>
      <c r="T1937" s="158"/>
      <c r="AT1937" s="153" t="s">
        <v>226</v>
      </c>
      <c r="AU1937" s="153" t="s">
        <v>236</v>
      </c>
      <c r="AV1937" s="12" t="s">
        <v>79</v>
      </c>
      <c r="AW1937" s="12" t="s">
        <v>31</v>
      </c>
      <c r="AX1937" s="12" t="s">
        <v>69</v>
      </c>
      <c r="AY1937" s="153" t="s">
        <v>212</v>
      </c>
    </row>
    <row r="1938" spans="2:65" s="12" customFormat="1">
      <c r="B1938" s="152"/>
      <c r="D1938" s="150" t="s">
        <v>226</v>
      </c>
      <c r="E1938" s="153" t="s">
        <v>19</v>
      </c>
      <c r="F1938" s="154" t="s">
        <v>12942</v>
      </c>
      <c r="H1938" s="155">
        <v>3.907</v>
      </c>
      <c r="I1938" s="156"/>
      <c r="L1938" s="152"/>
      <c r="M1938" s="157"/>
      <c r="T1938" s="158"/>
      <c r="AT1938" s="153" t="s">
        <v>226</v>
      </c>
      <c r="AU1938" s="153" t="s">
        <v>236</v>
      </c>
      <c r="AV1938" s="12" t="s">
        <v>79</v>
      </c>
      <c r="AW1938" s="12" t="s">
        <v>31</v>
      </c>
      <c r="AX1938" s="12" t="s">
        <v>69</v>
      </c>
      <c r="AY1938" s="153" t="s">
        <v>212</v>
      </c>
    </row>
    <row r="1939" spans="2:65" s="12" customFormat="1">
      <c r="B1939" s="152"/>
      <c r="D1939" s="150" t="s">
        <v>226</v>
      </c>
      <c r="E1939" s="153" t="s">
        <v>19</v>
      </c>
      <c r="F1939" s="154" t="s">
        <v>12943</v>
      </c>
      <c r="H1939" s="155">
        <v>13.641999999999999</v>
      </c>
      <c r="I1939" s="156"/>
      <c r="L1939" s="152"/>
      <c r="M1939" s="157"/>
      <c r="T1939" s="158"/>
      <c r="AT1939" s="153" t="s">
        <v>226</v>
      </c>
      <c r="AU1939" s="153" t="s">
        <v>236</v>
      </c>
      <c r="AV1939" s="12" t="s">
        <v>79</v>
      </c>
      <c r="AW1939" s="12" t="s">
        <v>31</v>
      </c>
      <c r="AX1939" s="12" t="s">
        <v>69</v>
      </c>
      <c r="AY1939" s="153" t="s">
        <v>212</v>
      </c>
    </row>
    <row r="1940" spans="2:65" s="15" customFormat="1">
      <c r="B1940" s="176"/>
      <c r="D1940" s="150" t="s">
        <v>226</v>
      </c>
      <c r="E1940" s="177" t="s">
        <v>19</v>
      </c>
      <c r="F1940" s="178" t="s">
        <v>455</v>
      </c>
      <c r="H1940" s="179">
        <v>426.49199999999996</v>
      </c>
      <c r="I1940" s="180"/>
      <c r="L1940" s="176"/>
      <c r="M1940" s="181"/>
      <c r="T1940" s="182"/>
      <c r="AT1940" s="177" t="s">
        <v>226</v>
      </c>
      <c r="AU1940" s="177" t="s">
        <v>236</v>
      </c>
      <c r="AV1940" s="15" t="s">
        <v>236</v>
      </c>
      <c r="AW1940" s="15" t="s">
        <v>31</v>
      </c>
      <c r="AX1940" s="15" t="s">
        <v>69</v>
      </c>
      <c r="AY1940" s="177" t="s">
        <v>212</v>
      </c>
    </row>
    <row r="1941" spans="2:65" s="14" customFormat="1">
      <c r="B1941" s="170"/>
      <c r="D1941" s="150" t="s">
        <v>226</v>
      </c>
      <c r="E1941" s="171" t="s">
        <v>19</v>
      </c>
      <c r="F1941" s="172" t="s">
        <v>12944</v>
      </c>
      <c r="H1941" s="171" t="s">
        <v>19</v>
      </c>
      <c r="I1941" s="173"/>
      <c r="L1941" s="170"/>
      <c r="M1941" s="174"/>
      <c r="T1941" s="175"/>
      <c r="AT1941" s="171" t="s">
        <v>226</v>
      </c>
      <c r="AU1941" s="171" t="s">
        <v>236</v>
      </c>
      <c r="AV1941" s="14" t="s">
        <v>77</v>
      </c>
      <c r="AW1941" s="14" t="s">
        <v>31</v>
      </c>
      <c r="AX1941" s="14" t="s">
        <v>69</v>
      </c>
      <c r="AY1941" s="171" t="s">
        <v>212</v>
      </c>
    </row>
    <row r="1942" spans="2:65" s="12" customFormat="1">
      <c r="B1942" s="152"/>
      <c r="D1942" s="150" t="s">
        <v>226</v>
      </c>
      <c r="E1942" s="153" t="s">
        <v>19</v>
      </c>
      <c r="F1942" s="154" t="s">
        <v>12945</v>
      </c>
      <c r="H1942" s="155">
        <v>398.9</v>
      </c>
      <c r="I1942" s="156"/>
      <c r="L1942" s="152"/>
      <c r="M1942" s="157"/>
      <c r="T1942" s="158"/>
      <c r="AT1942" s="153" t="s">
        <v>226</v>
      </c>
      <c r="AU1942" s="153" t="s">
        <v>236</v>
      </c>
      <c r="AV1942" s="12" t="s">
        <v>79</v>
      </c>
      <c r="AW1942" s="12" t="s">
        <v>31</v>
      </c>
      <c r="AX1942" s="12" t="s">
        <v>69</v>
      </c>
      <c r="AY1942" s="153" t="s">
        <v>212</v>
      </c>
    </row>
    <row r="1943" spans="2:65" s="15" customFormat="1">
      <c r="B1943" s="176"/>
      <c r="D1943" s="150" t="s">
        <v>226</v>
      </c>
      <c r="E1943" s="177" t="s">
        <v>19</v>
      </c>
      <c r="F1943" s="178" t="s">
        <v>455</v>
      </c>
      <c r="H1943" s="179">
        <v>398.9</v>
      </c>
      <c r="I1943" s="180"/>
      <c r="L1943" s="176"/>
      <c r="M1943" s="181"/>
      <c r="T1943" s="182"/>
      <c r="AT1943" s="177" t="s">
        <v>226</v>
      </c>
      <c r="AU1943" s="177" t="s">
        <v>236</v>
      </c>
      <c r="AV1943" s="15" t="s">
        <v>236</v>
      </c>
      <c r="AW1943" s="15" t="s">
        <v>31</v>
      </c>
      <c r="AX1943" s="15" t="s">
        <v>69</v>
      </c>
      <c r="AY1943" s="177" t="s">
        <v>212</v>
      </c>
    </row>
    <row r="1944" spans="2:65" s="14" customFormat="1">
      <c r="B1944" s="170"/>
      <c r="D1944" s="150" t="s">
        <v>226</v>
      </c>
      <c r="E1944" s="171" t="s">
        <v>19</v>
      </c>
      <c r="F1944" s="172" t="s">
        <v>12946</v>
      </c>
      <c r="H1944" s="171" t="s">
        <v>19</v>
      </c>
      <c r="I1944" s="173"/>
      <c r="L1944" s="170"/>
      <c r="M1944" s="174"/>
      <c r="T1944" s="175"/>
      <c r="AT1944" s="171" t="s">
        <v>226</v>
      </c>
      <c r="AU1944" s="171" t="s">
        <v>236</v>
      </c>
      <c r="AV1944" s="14" t="s">
        <v>77</v>
      </c>
      <c r="AW1944" s="14" t="s">
        <v>31</v>
      </c>
      <c r="AX1944" s="14" t="s">
        <v>69</v>
      </c>
      <c r="AY1944" s="171" t="s">
        <v>212</v>
      </c>
    </row>
    <row r="1945" spans="2:65" s="12" customFormat="1">
      <c r="B1945" s="152"/>
      <c r="D1945" s="150" t="s">
        <v>226</v>
      </c>
      <c r="E1945" s="153" t="s">
        <v>19</v>
      </c>
      <c r="F1945" s="154" t="s">
        <v>12947</v>
      </c>
      <c r="H1945" s="155">
        <v>779.7</v>
      </c>
      <c r="I1945" s="156"/>
      <c r="L1945" s="152"/>
      <c r="M1945" s="157"/>
      <c r="T1945" s="158"/>
      <c r="AT1945" s="153" t="s">
        <v>226</v>
      </c>
      <c r="AU1945" s="153" t="s">
        <v>236</v>
      </c>
      <c r="AV1945" s="12" t="s">
        <v>79</v>
      </c>
      <c r="AW1945" s="12" t="s">
        <v>31</v>
      </c>
      <c r="AX1945" s="12" t="s">
        <v>69</v>
      </c>
      <c r="AY1945" s="153" t="s">
        <v>212</v>
      </c>
    </row>
    <row r="1946" spans="2:65" s="15" customFormat="1">
      <c r="B1946" s="176"/>
      <c r="D1946" s="150" t="s">
        <v>226</v>
      </c>
      <c r="E1946" s="177" t="s">
        <v>19</v>
      </c>
      <c r="F1946" s="178" t="s">
        <v>455</v>
      </c>
      <c r="H1946" s="179">
        <v>779.7</v>
      </c>
      <c r="I1946" s="180"/>
      <c r="L1946" s="176"/>
      <c r="M1946" s="181"/>
      <c r="T1946" s="182"/>
      <c r="AT1946" s="177" t="s">
        <v>226</v>
      </c>
      <c r="AU1946" s="177" t="s">
        <v>236</v>
      </c>
      <c r="AV1946" s="15" t="s">
        <v>236</v>
      </c>
      <c r="AW1946" s="15" t="s">
        <v>31</v>
      </c>
      <c r="AX1946" s="15" t="s">
        <v>69</v>
      </c>
      <c r="AY1946" s="177" t="s">
        <v>212</v>
      </c>
    </row>
    <row r="1947" spans="2:65" s="14" customFormat="1">
      <c r="B1947" s="170"/>
      <c r="D1947" s="150" t="s">
        <v>226</v>
      </c>
      <c r="E1947" s="171" t="s">
        <v>19</v>
      </c>
      <c r="F1947" s="172" t="s">
        <v>12948</v>
      </c>
      <c r="H1947" s="171" t="s">
        <v>19</v>
      </c>
      <c r="I1947" s="173"/>
      <c r="L1947" s="170"/>
      <c r="M1947" s="174"/>
      <c r="T1947" s="175"/>
      <c r="AT1947" s="171" t="s">
        <v>226</v>
      </c>
      <c r="AU1947" s="171" t="s">
        <v>236</v>
      </c>
      <c r="AV1947" s="14" t="s">
        <v>77</v>
      </c>
      <c r="AW1947" s="14" t="s">
        <v>31</v>
      </c>
      <c r="AX1947" s="14" t="s">
        <v>69</v>
      </c>
      <c r="AY1947" s="171" t="s">
        <v>212</v>
      </c>
    </row>
    <row r="1948" spans="2:65" s="12" customFormat="1">
      <c r="B1948" s="152"/>
      <c r="D1948" s="150" t="s">
        <v>226</v>
      </c>
      <c r="E1948" s="153" t="s">
        <v>19</v>
      </c>
      <c r="F1948" s="154" t="s">
        <v>12949</v>
      </c>
      <c r="H1948" s="155">
        <v>1145.2</v>
      </c>
      <c r="I1948" s="156"/>
      <c r="L1948" s="152"/>
      <c r="M1948" s="157"/>
      <c r="T1948" s="158"/>
      <c r="AT1948" s="153" t="s">
        <v>226</v>
      </c>
      <c r="AU1948" s="153" t="s">
        <v>236</v>
      </c>
      <c r="AV1948" s="12" t="s">
        <v>79</v>
      </c>
      <c r="AW1948" s="12" t="s">
        <v>31</v>
      </c>
      <c r="AX1948" s="12" t="s">
        <v>69</v>
      </c>
      <c r="AY1948" s="153" t="s">
        <v>212</v>
      </c>
    </row>
    <row r="1949" spans="2:65" s="15" customFormat="1">
      <c r="B1949" s="176"/>
      <c r="D1949" s="150" t="s">
        <v>226</v>
      </c>
      <c r="E1949" s="177" t="s">
        <v>19</v>
      </c>
      <c r="F1949" s="178" t="s">
        <v>455</v>
      </c>
      <c r="H1949" s="179">
        <v>1145.2</v>
      </c>
      <c r="I1949" s="180"/>
      <c r="L1949" s="176"/>
      <c r="M1949" s="181"/>
      <c r="T1949" s="182"/>
      <c r="AT1949" s="177" t="s">
        <v>226</v>
      </c>
      <c r="AU1949" s="177" t="s">
        <v>236</v>
      </c>
      <c r="AV1949" s="15" t="s">
        <v>236</v>
      </c>
      <c r="AW1949" s="15" t="s">
        <v>31</v>
      </c>
      <c r="AX1949" s="15" t="s">
        <v>69</v>
      </c>
      <c r="AY1949" s="177" t="s">
        <v>212</v>
      </c>
    </row>
    <row r="1950" spans="2:65" s="13" customFormat="1">
      <c r="B1950" s="159"/>
      <c r="D1950" s="150" t="s">
        <v>226</v>
      </c>
      <c r="E1950" s="160" t="s">
        <v>19</v>
      </c>
      <c r="F1950" s="161" t="s">
        <v>228</v>
      </c>
      <c r="H1950" s="162">
        <v>5317.9659999999994</v>
      </c>
      <c r="I1950" s="163"/>
      <c r="L1950" s="159"/>
      <c r="M1950" s="164"/>
      <c r="T1950" s="165"/>
      <c r="AT1950" s="160" t="s">
        <v>226</v>
      </c>
      <c r="AU1950" s="160" t="s">
        <v>236</v>
      </c>
      <c r="AV1950" s="13" t="s">
        <v>229</v>
      </c>
      <c r="AW1950" s="13" t="s">
        <v>31</v>
      </c>
      <c r="AX1950" s="13" t="s">
        <v>77</v>
      </c>
      <c r="AY1950" s="160" t="s">
        <v>212</v>
      </c>
    </row>
    <row r="1951" spans="2:65" s="1" customFormat="1" ht="16.5" customHeight="1">
      <c r="B1951" s="34"/>
      <c r="C1951" s="186" t="s">
        <v>1180</v>
      </c>
      <c r="D1951" s="200" t="s">
        <v>3107</v>
      </c>
      <c r="E1951" s="187" t="s">
        <v>12329</v>
      </c>
      <c r="F1951" s="188" t="s">
        <v>12330</v>
      </c>
      <c r="G1951" s="189" t="s">
        <v>495</v>
      </c>
      <c r="H1951" s="190">
        <v>3293.5830000000001</v>
      </c>
      <c r="I1951" s="191"/>
      <c r="J1951" s="192">
        <f>ROUND(I1951*H1951,2)</f>
        <v>0</v>
      </c>
      <c r="K1951" s="188" t="s">
        <v>219</v>
      </c>
      <c r="L1951" s="193"/>
      <c r="M1951" s="194" t="s">
        <v>19</v>
      </c>
      <c r="N1951" s="195" t="s">
        <v>40</v>
      </c>
      <c r="P1951" s="142">
        <f>O1951*H1951</f>
        <v>0</v>
      </c>
      <c r="Q1951" s="142">
        <v>2.5999999999999999E-3</v>
      </c>
      <c r="R1951" s="142">
        <f>Q1951*H1951</f>
        <v>8.5633157999999998</v>
      </c>
      <c r="S1951" s="142">
        <v>0</v>
      </c>
      <c r="T1951" s="143">
        <f>S1951*H1951</f>
        <v>0</v>
      </c>
      <c r="AR1951" s="144" t="s">
        <v>631</v>
      </c>
      <c r="AT1951" s="144" t="s">
        <v>3107</v>
      </c>
      <c r="AU1951" s="144" t="s">
        <v>236</v>
      </c>
      <c r="AY1951" s="19" t="s">
        <v>212</v>
      </c>
      <c r="BE1951" s="145">
        <f>IF(N1951="základní",J1951,0)</f>
        <v>0</v>
      </c>
      <c r="BF1951" s="145">
        <f>IF(N1951="snížená",J1951,0)</f>
        <v>0</v>
      </c>
      <c r="BG1951" s="145">
        <f>IF(N1951="zákl. přenesená",J1951,0)</f>
        <v>0</v>
      </c>
      <c r="BH1951" s="145">
        <f>IF(N1951="sníž. přenesená",J1951,0)</f>
        <v>0</v>
      </c>
      <c r="BI1951" s="145">
        <f>IF(N1951="nulová",J1951,0)</f>
        <v>0</v>
      </c>
      <c r="BJ1951" s="19" t="s">
        <v>77</v>
      </c>
      <c r="BK1951" s="145">
        <f>ROUND(I1951*H1951,2)</f>
        <v>0</v>
      </c>
      <c r="BL1951" s="19" t="s">
        <v>316</v>
      </c>
      <c r="BM1951" s="144" t="s">
        <v>12950</v>
      </c>
    </row>
    <row r="1952" spans="2:65" s="14" customFormat="1">
      <c r="B1952" s="170"/>
      <c r="D1952" s="150" t="s">
        <v>226</v>
      </c>
      <c r="E1952" s="171" t="s">
        <v>19</v>
      </c>
      <c r="F1952" s="172" t="s">
        <v>12951</v>
      </c>
      <c r="H1952" s="171" t="s">
        <v>19</v>
      </c>
      <c r="I1952" s="173"/>
      <c r="L1952" s="170"/>
      <c r="M1952" s="174"/>
      <c r="T1952" s="175"/>
      <c r="AT1952" s="171" t="s">
        <v>226</v>
      </c>
      <c r="AU1952" s="171" t="s">
        <v>236</v>
      </c>
      <c r="AV1952" s="14" t="s">
        <v>77</v>
      </c>
      <c r="AW1952" s="14" t="s">
        <v>31</v>
      </c>
      <c r="AX1952" s="14" t="s">
        <v>69</v>
      </c>
      <c r="AY1952" s="171" t="s">
        <v>212</v>
      </c>
    </row>
    <row r="1953" spans="2:51" s="14" customFormat="1">
      <c r="B1953" s="170"/>
      <c r="D1953" s="150" t="s">
        <v>226</v>
      </c>
      <c r="E1953" s="171" t="s">
        <v>19</v>
      </c>
      <c r="F1953" s="172" t="s">
        <v>12845</v>
      </c>
      <c r="H1953" s="171" t="s">
        <v>19</v>
      </c>
      <c r="I1953" s="173"/>
      <c r="L1953" s="170"/>
      <c r="M1953" s="174"/>
      <c r="T1953" s="175"/>
      <c r="AT1953" s="171" t="s">
        <v>226</v>
      </c>
      <c r="AU1953" s="171" t="s">
        <v>236</v>
      </c>
      <c r="AV1953" s="14" t="s">
        <v>77</v>
      </c>
      <c r="AW1953" s="14" t="s">
        <v>31</v>
      </c>
      <c r="AX1953" s="14" t="s">
        <v>69</v>
      </c>
      <c r="AY1953" s="171" t="s">
        <v>212</v>
      </c>
    </row>
    <row r="1954" spans="2:51" s="12" customFormat="1">
      <c r="B1954" s="152"/>
      <c r="D1954" s="150" t="s">
        <v>226</v>
      </c>
      <c r="E1954" s="153" t="s">
        <v>19</v>
      </c>
      <c r="F1954" s="154" t="s">
        <v>12952</v>
      </c>
      <c r="H1954" s="155">
        <v>0.128</v>
      </c>
      <c r="I1954" s="156"/>
      <c r="L1954" s="152"/>
      <c r="M1954" s="157"/>
      <c r="T1954" s="158"/>
      <c r="AT1954" s="153" t="s">
        <v>226</v>
      </c>
      <c r="AU1954" s="153" t="s">
        <v>236</v>
      </c>
      <c r="AV1954" s="12" t="s">
        <v>79</v>
      </c>
      <c r="AW1954" s="12" t="s">
        <v>31</v>
      </c>
      <c r="AX1954" s="12" t="s">
        <v>69</v>
      </c>
      <c r="AY1954" s="153" t="s">
        <v>212</v>
      </c>
    </row>
    <row r="1955" spans="2:51" s="15" customFormat="1">
      <c r="B1955" s="176"/>
      <c r="D1955" s="150" t="s">
        <v>226</v>
      </c>
      <c r="E1955" s="177" t="s">
        <v>19</v>
      </c>
      <c r="F1955" s="178" t="s">
        <v>455</v>
      </c>
      <c r="H1955" s="179">
        <v>0.128</v>
      </c>
      <c r="I1955" s="180"/>
      <c r="L1955" s="176"/>
      <c r="M1955" s="181"/>
      <c r="T1955" s="182"/>
      <c r="AT1955" s="177" t="s">
        <v>226</v>
      </c>
      <c r="AU1955" s="177" t="s">
        <v>236</v>
      </c>
      <c r="AV1955" s="15" t="s">
        <v>236</v>
      </c>
      <c r="AW1955" s="15" t="s">
        <v>31</v>
      </c>
      <c r="AX1955" s="15" t="s">
        <v>69</v>
      </c>
      <c r="AY1955" s="177" t="s">
        <v>212</v>
      </c>
    </row>
    <row r="1956" spans="2:51" s="12" customFormat="1">
      <c r="B1956" s="152"/>
      <c r="D1956" s="150" t="s">
        <v>226</v>
      </c>
      <c r="E1956" s="153" t="s">
        <v>19</v>
      </c>
      <c r="F1956" s="154" t="s">
        <v>12953</v>
      </c>
      <c r="H1956" s="155">
        <v>60.216999999999999</v>
      </c>
      <c r="I1956" s="156"/>
      <c r="L1956" s="152"/>
      <c r="M1956" s="157"/>
      <c r="T1956" s="158"/>
      <c r="AT1956" s="153" t="s">
        <v>226</v>
      </c>
      <c r="AU1956" s="153" t="s">
        <v>236</v>
      </c>
      <c r="AV1956" s="12" t="s">
        <v>79</v>
      </c>
      <c r="AW1956" s="12" t="s">
        <v>31</v>
      </c>
      <c r="AX1956" s="12" t="s">
        <v>69</v>
      </c>
      <c r="AY1956" s="153" t="s">
        <v>212</v>
      </c>
    </row>
    <row r="1957" spans="2:51" s="12" customFormat="1">
      <c r="B1957" s="152"/>
      <c r="D1957" s="150" t="s">
        <v>226</v>
      </c>
      <c r="E1957" s="153" t="s">
        <v>19</v>
      </c>
      <c r="F1957" s="154" t="s">
        <v>12954</v>
      </c>
      <c r="H1957" s="155">
        <v>1.909</v>
      </c>
      <c r="I1957" s="156"/>
      <c r="L1957" s="152"/>
      <c r="M1957" s="157"/>
      <c r="T1957" s="158"/>
      <c r="AT1957" s="153" t="s">
        <v>226</v>
      </c>
      <c r="AU1957" s="153" t="s">
        <v>236</v>
      </c>
      <c r="AV1957" s="12" t="s">
        <v>79</v>
      </c>
      <c r="AW1957" s="12" t="s">
        <v>31</v>
      </c>
      <c r="AX1957" s="12" t="s">
        <v>69</v>
      </c>
      <c r="AY1957" s="153" t="s">
        <v>212</v>
      </c>
    </row>
    <row r="1958" spans="2:51" s="12" customFormat="1" ht="22.5">
      <c r="B1958" s="152"/>
      <c r="D1958" s="150" t="s">
        <v>226</v>
      </c>
      <c r="E1958" s="153" t="s">
        <v>19</v>
      </c>
      <c r="F1958" s="154" t="s">
        <v>12955</v>
      </c>
      <c r="H1958" s="155">
        <v>83.22</v>
      </c>
      <c r="I1958" s="156"/>
      <c r="L1958" s="152"/>
      <c r="M1958" s="157"/>
      <c r="T1958" s="158"/>
      <c r="AT1958" s="153" t="s">
        <v>226</v>
      </c>
      <c r="AU1958" s="153" t="s">
        <v>236</v>
      </c>
      <c r="AV1958" s="12" t="s">
        <v>79</v>
      </c>
      <c r="AW1958" s="12" t="s">
        <v>31</v>
      </c>
      <c r="AX1958" s="12" t="s">
        <v>69</v>
      </c>
      <c r="AY1958" s="153" t="s">
        <v>212</v>
      </c>
    </row>
    <row r="1959" spans="2:51" s="12" customFormat="1">
      <c r="B1959" s="152"/>
      <c r="D1959" s="150" t="s">
        <v>226</v>
      </c>
      <c r="E1959" s="153" t="s">
        <v>19</v>
      </c>
      <c r="F1959" s="154" t="s">
        <v>12956</v>
      </c>
      <c r="H1959" s="155">
        <v>0.32</v>
      </c>
      <c r="I1959" s="156"/>
      <c r="L1959" s="152"/>
      <c r="M1959" s="157"/>
      <c r="T1959" s="158"/>
      <c r="AT1959" s="153" t="s">
        <v>226</v>
      </c>
      <c r="AU1959" s="153" t="s">
        <v>236</v>
      </c>
      <c r="AV1959" s="12" t="s">
        <v>79</v>
      </c>
      <c r="AW1959" s="12" t="s">
        <v>31</v>
      </c>
      <c r="AX1959" s="12" t="s">
        <v>69</v>
      </c>
      <c r="AY1959" s="153" t="s">
        <v>212</v>
      </c>
    </row>
    <row r="1960" spans="2:51" s="12" customFormat="1">
      <c r="B1960" s="152"/>
      <c r="D1960" s="150" t="s">
        <v>226</v>
      </c>
      <c r="E1960" s="153" t="s">
        <v>19</v>
      </c>
      <c r="F1960" s="154" t="s">
        <v>12957</v>
      </c>
      <c r="H1960" s="155">
        <v>9.2889999999999997</v>
      </c>
      <c r="I1960" s="156"/>
      <c r="L1960" s="152"/>
      <c r="M1960" s="157"/>
      <c r="T1960" s="158"/>
      <c r="AT1960" s="153" t="s">
        <v>226</v>
      </c>
      <c r="AU1960" s="153" t="s">
        <v>236</v>
      </c>
      <c r="AV1960" s="12" t="s">
        <v>79</v>
      </c>
      <c r="AW1960" s="12" t="s">
        <v>31</v>
      </c>
      <c r="AX1960" s="12" t="s">
        <v>69</v>
      </c>
      <c r="AY1960" s="153" t="s">
        <v>212</v>
      </c>
    </row>
    <row r="1961" spans="2:51" s="12" customFormat="1" ht="22.5">
      <c r="B1961" s="152"/>
      <c r="D1961" s="150" t="s">
        <v>226</v>
      </c>
      <c r="E1961" s="153" t="s">
        <v>19</v>
      </c>
      <c r="F1961" s="154" t="s">
        <v>12958</v>
      </c>
      <c r="H1961" s="155">
        <v>87.221000000000004</v>
      </c>
      <c r="I1961" s="156"/>
      <c r="L1961" s="152"/>
      <c r="M1961" s="157"/>
      <c r="T1961" s="158"/>
      <c r="AT1961" s="153" t="s">
        <v>226</v>
      </c>
      <c r="AU1961" s="153" t="s">
        <v>236</v>
      </c>
      <c r="AV1961" s="12" t="s">
        <v>79</v>
      </c>
      <c r="AW1961" s="12" t="s">
        <v>31</v>
      </c>
      <c r="AX1961" s="12" t="s">
        <v>69</v>
      </c>
      <c r="AY1961" s="153" t="s">
        <v>212</v>
      </c>
    </row>
    <row r="1962" spans="2:51" s="12" customFormat="1">
      <c r="B1962" s="152"/>
      <c r="D1962" s="150" t="s">
        <v>226</v>
      </c>
      <c r="E1962" s="153" t="s">
        <v>19</v>
      </c>
      <c r="F1962" s="154" t="s">
        <v>12959</v>
      </c>
      <c r="H1962" s="155">
        <v>59.432000000000002</v>
      </c>
      <c r="I1962" s="156"/>
      <c r="L1962" s="152"/>
      <c r="M1962" s="157"/>
      <c r="T1962" s="158"/>
      <c r="AT1962" s="153" t="s">
        <v>226</v>
      </c>
      <c r="AU1962" s="153" t="s">
        <v>236</v>
      </c>
      <c r="AV1962" s="12" t="s">
        <v>79</v>
      </c>
      <c r="AW1962" s="12" t="s">
        <v>31</v>
      </c>
      <c r="AX1962" s="12" t="s">
        <v>69</v>
      </c>
      <c r="AY1962" s="153" t="s">
        <v>212</v>
      </c>
    </row>
    <row r="1963" spans="2:51" s="15" customFormat="1">
      <c r="B1963" s="176"/>
      <c r="D1963" s="150" t="s">
        <v>226</v>
      </c>
      <c r="E1963" s="177" t="s">
        <v>19</v>
      </c>
      <c r="F1963" s="178" t="s">
        <v>455</v>
      </c>
      <c r="H1963" s="179">
        <v>301.608</v>
      </c>
      <c r="I1963" s="180"/>
      <c r="L1963" s="176"/>
      <c r="M1963" s="181"/>
      <c r="T1963" s="182"/>
      <c r="AT1963" s="177" t="s">
        <v>226</v>
      </c>
      <c r="AU1963" s="177" t="s">
        <v>236</v>
      </c>
      <c r="AV1963" s="15" t="s">
        <v>236</v>
      </c>
      <c r="AW1963" s="15" t="s">
        <v>31</v>
      </c>
      <c r="AX1963" s="15" t="s">
        <v>69</v>
      </c>
      <c r="AY1963" s="177" t="s">
        <v>212</v>
      </c>
    </row>
    <row r="1964" spans="2:51" s="12" customFormat="1" ht="22.5">
      <c r="B1964" s="152"/>
      <c r="D1964" s="150" t="s">
        <v>226</v>
      </c>
      <c r="E1964" s="153" t="s">
        <v>19</v>
      </c>
      <c r="F1964" s="154" t="s">
        <v>12960</v>
      </c>
      <c r="H1964" s="155">
        <v>86.74</v>
      </c>
      <c r="I1964" s="156"/>
      <c r="L1964" s="152"/>
      <c r="M1964" s="157"/>
      <c r="T1964" s="158"/>
      <c r="AT1964" s="153" t="s">
        <v>226</v>
      </c>
      <c r="AU1964" s="153" t="s">
        <v>236</v>
      </c>
      <c r="AV1964" s="12" t="s">
        <v>79</v>
      </c>
      <c r="AW1964" s="12" t="s">
        <v>31</v>
      </c>
      <c r="AX1964" s="12" t="s">
        <v>69</v>
      </c>
      <c r="AY1964" s="153" t="s">
        <v>212</v>
      </c>
    </row>
    <row r="1965" spans="2:51" s="12" customFormat="1">
      <c r="B1965" s="152"/>
      <c r="D1965" s="150" t="s">
        <v>226</v>
      </c>
      <c r="E1965" s="153" t="s">
        <v>19</v>
      </c>
      <c r="F1965" s="154" t="s">
        <v>12961</v>
      </c>
      <c r="H1965" s="155">
        <v>30.492000000000001</v>
      </c>
      <c r="I1965" s="156"/>
      <c r="L1965" s="152"/>
      <c r="M1965" s="157"/>
      <c r="T1965" s="158"/>
      <c r="AT1965" s="153" t="s">
        <v>226</v>
      </c>
      <c r="AU1965" s="153" t="s">
        <v>236</v>
      </c>
      <c r="AV1965" s="12" t="s">
        <v>79</v>
      </c>
      <c r="AW1965" s="12" t="s">
        <v>31</v>
      </c>
      <c r="AX1965" s="12" t="s">
        <v>69</v>
      </c>
      <c r="AY1965" s="153" t="s">
        <v>212</v>
      </c>
    </row>
    <row r="1966" spans="2:51" s="12" customFormat="1">
      <c r="B1966" s="152"/>
      <c r="D1966" s="150" t="s">
        <v>226</v>
      </c>
      <c r="E1966" s="153" t="s">
        <v>19</v>
      </c>
      <c r="F1966" s="154" t="s">
        <v>12962</v>
      </c>
      <c r="H1966" s="155">
        <v>39.332000000000001</v>
      </c>
      <c r="I1966" s="156"/>
      <c r="L1966" s="152"/>
      <c r="M1966" s="157"/>
      <c r="T1966" s="158"/>
      <c r="AT1966" s="153" t="s">
        <v>226</v>
      </c>
      <c r="AU1966" s="153" t="s">
        <v>236</v>
      </c>
      <c r="AV1966" s="12" t="s">
        <v>79</v>
      </c>
      <c r="AW1966" s="12" t="s">
        <v>31</v>
      </c>
      <c r="AX1966" s="12" t="s">
        <v>69</v>
      </c>
      <c r="AY1966" s="153" t="s">
        <v>212</v>
      </c>
    </row>
    <row r="1967" spans="2:51" s="12" customFormat="1" ht="22.5">
      <c r="B1967" s="152"/>
      <c r="D1967" s="150" t="s">
        <v>226</v>
      </c>
      <c r="E1967" s="153" t="s">
        <v>19</v>
      </c>
      <c r="F1967" s="154" t="s">
        <v>12963</v>
      </c>
      <c r="H1967" s="155">
        <v>20.702000000000002</v>
      </c>
      <c r="I1967" s="156"/>
      <c r="L1967" s="152"/>
      <c r="M1967" s="157"/>
      <c r="T1967" s="158"/>
      <c r="AT1967" s="153" t="s">
        <v>226</v>
      </c>
      <c r="AU1967" s="153" t="s">
        <v>236</v>
      </c>
      <c r="AV1967" s="12" t="s">
        <v>79</v>
      </c>
      <c r="AW1967" s="12" t="s">
        <v>31</v>
      </c>
      <c r="AX1967" s="12" t="s">
        <v>69</v>
      </c>
      <c r="AY1967" s="153" t="s">
        <v>212</v>
      </c>
    </row>
    <row r="1968" spans="2:51" s="12" customFormat="1">
      <c r="B1968" s="152"/>
      <c r="D1968" s="150" t="s">
        <v>226</v>
      </c>
      <c r="E1968" s="153" t="s">
        <v>19</v>
      </c>
      <c r="F1968" s="154" t="s">
        <v>12964</v>
      </c>
      <c r="H1968" s="155">
        <v>115.539</v>
      </c>
      <c r="I1968" s="156"/>
      <c r="L1968" s="152"/>
      <c r="M1968" s="157"/>
      <c r="T1968" s="158"/>
      <c r="AT1968" s="153" t="s">
        <v>226</v>
      </c>
      <c r="AU1968" s="153" t="s">
        <v>236</v>
      </c>
      <c r="AV1968" s="12" t="s">
        <v>79</v>
      </c>
      <c r="AW1968" s="12" t="s">
        <v>31</v>
      </c>
      <c r="AX1968" s="12" t="s">
        <v>69</v>
      </c>
      <c r="AY1968" s="153" t="s">
        <v>212</v>
      </c>
    </row>
    <row r="1969" spans="2:51" s="12" customFormat="1">
      <c r="B1969" s="152"/>
      <c r="D1969" s="150" t="s">
        <v>226</v>
      </c>
      <c r="E1969" s="153" t="s">
        <v>19</v>
      </c>
      <c r="F1969" s="154" t="s">
        <v>12965</v>
      </c>
      <c r="H1969" s="155">
        <v>37.238999999999997</v>
      </c>
      <c r="I1969" s="156"/>
      <c r="L1969" s="152"/>
      <c r="M1969" s="157"/>
      <c r="T1969" s="158"/>
      <c r="AT1969" s="153" t="s">
        <v>226</v>
      </c>
      <c r="AU1969" s="153" t="s">
        <v>236</v>
      </c>
      <c r="AV1969" s="12" t="s">
        <v>79</v>
      </c>
      <c r="AW1969" s="12" t="s">
        <v>31</v>
      </c>
      <c r="AX1969" s="12" t="s">
        <v>69</v>
      </c>
      <c r="AY1969" s="153" t="s">
        <v>212</v>
      </c>
    </row>
    <row r="1970" spans="2:51" s="12" customFormat="1">
      <c r="B1970" s="152"/>
      <c r="D1970" s="150" t="s">
        <v>226</v>
      </c>
      <c r="E1970" s="153" t="s">
        <v>19</v>
      </c>
      <c r="F1970" s="154" t="s">
        <v>12966</v>
      </c>
      <c r="H1970" s="155">
        <v>87.792000000000002</v>
      </c>
      <c r="I1970" s="156"/>
      <c r="L1970" s="152"/>
      <c r="M1970" s="157"/>
      <c r="T1970" s="158"/>
      <c r="AT1970" s="153" t="s">
        <v>226</v>
      </c>
      <c r="AU1970" s="153" t="s">
        <v>236</v>
      </c>
      <c r="AV1970" s="12" t="s">
        <v>79</v>
      </c>
      <c r="AW1970" s="12" t="s">
        <v>31</v>
      </c>
      <c r="AX1970" s="12" t="s">
        <v>69</v>
      </c>
      <c r="AY1970" s="153" t="s">
        <v>212</v>
      </c>
    </row>
    <row r="1971" spans="2:51" s="12" customFormat="1">
      <c r="B1971" s="152"/>
      <c r="D1971" s="150" t="s">
        <v>226</v>
      </c>
      <c r="E1971" s="153" t="s">
        <v>19</v>
      </c>
      <c r="F1971" s="154" t="s">
        <v>12967</v>
      </c>
      <c r="H1971" s="155">
        <v>52.371000000000002</v>
      </c>
      <c r="I1971" s="156"/>
      <c r="L1971" s="152"/>
      <c r="M1971" s="157"/>
      <c r="T1971" s="158"/>
      <c r="AT1971" s="153" t="s">
        <v>226</v>
      </c>
      <c r="AU1971" s="153" t="s">
        <v>236</v>
      </c>
      <c r="AV1971" s="12" t="s">
        <v>79</v>
      </c>
      <c r="AW1971" s="12" t="s">
        <v>31</v>
      </c>
      <c r="AX1971" s="12" t="s">
        <v>69</v>
      </c>
      <c r="AY1971" s="153" t="s">
        <v>212</v>
      </c>
    </row>
    <row r="1972" spans="2:51" s="12" customFormat="1">
      <c r="B1972" s="152"/>
      <c r="D1972" s="150" t="s">
        <v>226</v>
      </c>
      <c r="E1972" s="153" t="s">
        <v>19</v>
      </c>
      <c r="F1972" s="154" t="s">
        <v>12968</v>
      </c>
      <c r="H1972" s="155">
        <v>147.67500000000001</v>
      </c>
      <c r="I1972" s="156"/>
      <c r="L1972" s="152"/>
      <c r="M1972" s="157"/>
      <c r="T1972" s="158"/>
      <c r="AT1972" s="153" t="s">
        <v>226</v>
      </c>
      <c r="AU1972" s="153" t="s">
        <v>236</v>
      </c>
      <c r="AV1972" s="12" t="s">
        <v>79</v>
      </c>
      <c r="AW1972" s="12" t="s">
        <v>31</v>
      </c>
      <c r="AX1972" s="12" t="s">
        <v>69</v>
      </c>
      <c r="AY1972" s="153" t="s">
        <v>212</v>
      </c>
    </row>
    <row r="1973" spans="2:51" s="12" customFormat="1">
      <c r="B1973" s="152"/>
      <c r="D1973" s="150" t="s">
        <v>226</v>
      </c>
      <c r="E1973" s="153" t="s">
        <v>19</v>
      </c>
      <c r="F1973" s="154" t="s">
        <v>12969</v>
      </c>
      <c r="H1973" s="155">
        <v>39.481000000000002</v>
      </c>
      <c r="I1973" s="156"/>
      <c r="L1973" s="152"/>
      <c r="M1973" s="157"/>
      <c r="T1973" s="158"/>
      <c r="AT1973" s="153" t="s">
        <v>226</v>
      </c>
      <c r="AU1973" s="153" t="s">
        <v>236</v>
      </c>
      <c r="AV1973" s="12" t="s">
        <v>79</v>
      </c>
      <c r="AW1973" s="12" t="s">
        <v>31</v>
      </c>
      <c r="AX1973" s="12" t="s">
        <v>69</v>
      </c>
      <c r="AY1973" s="153" t="s">
        <v>212</v>
      </c>
    </row>
    <row r="1974" spans="2:51" s="12" customFormat="1">
      <c r="B1974" s="152"/>
      <c r="D1974" s="150" t="s">
        <v>226</v>
      </c>
      <c r="E1974" s="153" t="s">
        <v>19</v>
      </c>
      <c r="F1974" s="154" t="s">
        <v>12970</v>
      </c>
      <c r="H1974" s="155">
        <v>2.3839999999999999</v>
      </c>
      <c r="I1974" s="156"/>
      <c r="L1974" s="152"/>
      <c r="M1974" s="157"/>
      <c r="T1974" s="158"/>
      <c r="AT1974" s="153" t="s">
        <v>226</v>
      </c>
      <c r="AU1974" s="153" t="s">
        <v>236</v>
      </c>
      <c r="AV1974" s="12" t="s">
        <v>79</v>
      </c>
      <c r="AW1974" s="12" t="s">
        <v>31</v>
      </c>
      <c r="AX1974" s="12" t="s">
        <v>69</v>
      </c>
      <c r="AY1974" s="153" t="s">
        <v>212</v>
      </c>
    </row>
    <row r="1975" spans="2:51" s="12" customFormat="1">
      <c r="B1975" s="152"/>
      <c r="D1975" s="150" t="s">
        <v>226</v>
      </c>
      <c r="E1975" s="153" t="s">
        <v>19</v>
      </c>
      <c r="F1975" s="154" t="s">
        <v>12971</v>
      </c>
      <c r="H1975" s="155">
        <v>0</v>
      </c>
      <c r="I1975" s="156"/>
      <c r="L1975" s="152"/>
      <c r="M1975" s="157"/>
      <c r="T1975" s="158"/>
      <c r="AT1975" s="153" t="s">
        <v>226</v>
      </c>
      <c r="AU1975" s="153" t="s">
        <v>236</v>
      </c>
      <c r="AV1975" s="12" t="s">
        <v>79</v>
      </c>
      <c r="AW1975" s="12" t="s">
        <v>31</v>
      </c>
      <c r="AX1975" s="12" t="s">
        <v>69</v>
      </c>
      <c r="AY1975" s="153" t="s">
        <v>212</v>
      </c>
    </row>
    <row r="1976" spans="2:51" s="12" customFormat="1">
      <c r="B1976" s="152"/>
      <c r="D1976" s="150" t="s">
        <v>226</v>
      </c>
      <c r="E1976" s="153" t="s">
        <v>19</v>
      </c>
      <c r="F1976" s="154" t="s">
        <v>12972</v>
      </c>
      <c r="H1976" s="155">
        <v>0</v>
      </c>
      <c r="I1976" s="156"/>
      <c r="L1976" s="152"/>
      <c r="M1976" s="157"/>
      <c r="T1976" s="158"/>
      <c r="AT1976" s="153" t="s">
        <v>226</v>
      </c>
      <c r="AU1976" s="153" t="s">
        <v>236</v>
      </c>
      <c r="AV1976" s="12" t="s">
        <v>79</v>
      </c>
      <c r="AW1976" s="12" t="s">
        <v>31</v>
      </c>
      <c r="AX1976" s="12" t="s">
        <v>69</v>
      </c>
      <c r="AY1976" s="153" t="s">
        <v>212</v>
      </c>
    </row>
    <row r="1977" spans="2:51" s="12" customFormat="1">
      <c r="B1977" s="152"/>
      <c r="D1977" s="150" t="s">
        <v>226</v>
      </c>
      <c r="E1977" s="153" t="s">
        <v>19</v>
      </c>
      <c r="F1977" s="154" t="s">
        <v>12973</v>
      </c>
      <c r="H1977" s="155">
        <v>0.44400000000000001</v>
      </c>
      <c r="I1977" s="156"/>
      <c r="L1977" s="152"/>
      <c r="M1977" s="157"/>
      <c r="T1977" s="158"/>
      <c r="AT1977" s="153" t="s">
        <v>226</v>
      </c>
      <c r="AU1977" s="153" t="s">
        <v>236</v>
      </c>
      <c r="AV1977" s="12" t="s">
        <v>79</v>
      </c>
      <c r="AW1977" s="12" t="s">
        <v>31</v>
      </c>
      <c r="AX1977" s="12" t="s">
        <v>69</v>
      </c>
      <c r="AY1977" s="153" t="s">
        <v>212</v>
      </c>
    </row>
    <row r="1978" spans="2:51" s="12" customFormat="1">
      <c r="B1978" s="152"/>
      <c r="D1978" s="150" t="s">
        <v>226</v>
      </c>
      <c r="E1978" s="153" t="s">
        <v>19</v>
      </c>
      <c r="F1978" s="154" t="s">
        <v>12974</v>
      </c>
      <c r="H1978" s="155">
        <v>0</v>
      </c>
      <c r="I1978" s="156"/>
      <c r="L1978" s="152"/>
      <c r="M1978" s="157"/>
      <c r="T1978" s="158"/>
      <c r="AT1978" s="153" t="s">
        <v>226</v>
      </c>
      <c r="AU1978" s="153" t="s">
        <v>236</v>
      </c>
      <c r="AV1978" s="12" t="s">
        <v>79</v>
      </c>
      <c r="AW1978" s="12" t="s">
        <v>31</v>
      </c>
      <c r="AX1978" s="12" t="s">
        <v>69</v>
      </c>
      <c r="AY1978" s="153" t="s">
        <v>212</v>
      </c>
    </row>
    <row r="1979" spans="2:51" s="12" customFormat="1">
      <c r="B1979" s="152"/>
      <c r="D1979" s="150" t="s">
        <v>226</v>
      </c>
      <c r="E1979" s="153" t="s">
        <v>19</v>
      </c>
      <c r="F1979" s="154" t="s">
        <v>12975</v>
      </c>
      <c r="H1979" s="155">
        <v>0.73599999999999999</v>
      </c>
      <c r="I1979" s="156"/>
      <c r="L1979" s="152"/>
      <c r="M1979" s="157"/>
      <c r="T1979" s="158"/>
      <c r="AT1979" s="153" t="s">
        <v>226</v>
      </c>
      <c r="AU1979" s="153" t="s">
        <v>236</v>
      </c>
      <c r="AV1979" s="12" t="s">
        <v>79</v>
      </c>
      <c r="AW1979" s="12" t="s">
        <v>31</v>
      </c>
      <c r="AX1979" s="12" t="s">
        <v>69</v>
      </c>
      <c r="AY1979" s="153" t="s">
        <v>212</v>
      </c>
    </row>
    <row r="1980" spans="2:51" s="12" customFormat="1">
      <c r="B1980" s="152"/>
      <c r="D1980" s="150" t="s">
        <v>226</v>
      </c>
      <c r="E1980" s="153" t="s">
        <v>19</v>
      </c>
      <c r="F1980" s="154" t="s">
        <v>12976</v>
      </c>
      <c r="H1980" s="155">
        <v>34.896000000000001</v>
      </c>
      <c r="I1980" s="156"/>
      <c r="L1980" s="152"/>
      <c r="M1980" s="157"/>
      <c r="T1980" s="158"/>
      <c r="AT1980" s="153" t="s">
        <v>226</v>
      </c>
      <c r="AU1980" s="153" t="s">
        <v>236</v>
      </c>
      <c r="AV1980" s="12" t="s">
        <v>79</v>
      </c>
      <c r="AW1980" s="12" t="s">
        <v>31</v>
      </c>
      <c r="AX1980" s="12" t="s">
        <v>69</v>
      </c>
      <c r="AY1980" s="153" t="s">
        <v>212</v>
      </c>
    </row>
    <row r="1981" spans="2:51" s="15" customFormat="1">
      <c r="B1981" s="176"/>
      <c r="D1981" s="150" t="s">
        <v>226</v>
      </c>
      <c r="E1981" s="177" t="s">
        <v>19</v>
      </c>
      <c r="F1981" s="178" t="s">
        <v>455</v>
      </c>
      <c r="H1981" s="179">
        <v>695.82299999999998</v>
      </c>
      <c r="I1981" s="180"/>
      <c r="L1981" s="176"/>
      <c r="M1981" s="181"/>
      <c r="T1981" s="182"/>
      <c r="AT1981" s="177" t="s">
        <v>226</v>
      </c>
      <c r="AU1981" s="177" t="s">
        <v>236</v>
      </c>
      <c r="AV1981" s="15" t="s">
        <v>236</v>
      </c>
      <c r="AW1981" s="15" t="s">
        <v>31</v>
      </c>
      <c r="AX1981" s="15" t="s">
        <v>69</v>
      </c>
      <c r="AY1981" s="177" t="s">
        <v>212</v>
      </c>
    </row>
    <row r="1982" spans="2:51" s="12" customFormat="1">
      <c r="B1982" s="152"/>
      <c r="D1982" s="150" t="s">
        <v>226</v>
      </c>
      <c r="E1982" s="153" t="s">
        <v>19</v>
      </c>
      <c r="F1982" s="154" t="s">
        <v>12977</v>
      </c>
      <c r="H1982" s="155">
        <v>3.4319999999999999</v>
      </c>
      <c r="I1982" s="156"/>
      <c r="L1982" s="152"/>
      <c r="M1982" s="157"/>
      <c r="T1982" s="158"/>
      <c r="AT1982" s="153" t="s">
        <v>226</v>
      </c>
      <c r="AU1982" s="153" t="s">
        <v>236</v>
      </c>
      <c r="AV1982" s="12" t="s">
        <v>79</v>
      </c>
      <c r="AW1982" s="12" t="s">
        <v>31</v>
      </c>
      <c r="AX1982" s="12" t="s">
        <v>69</v>
      </c>
      <c r="AY1982" s="153" t="s">
        <v>212</v>
      </c>
    </row>
    <row r="1983" spans="2:51" s="12" customFormat="1">
      <c r="B1983" s="152"/>
      <c r="D1983" s="150" t="s">
        <v>226</v>
      </c>
      <c r="E1983" s="153" t="s">
        <v>19</v>
      </c>
      <c r="F1983" s="154" t="s">
        <v>12978</v>
      </c>
      <c r="H1983" s="155">
        <v>3.4729999999999999</v>
      </c>
      <c r="I1983" s="156"/>
      <c r="L1983" s="152"/>
      <c r="M1983" s="157"/>
      <c r="T1983" s="158"/>
      <c r="AT1983" s="153" t="s">
        <v>226</v>
      </c>
      <c r="AU1983" s="153" t="s">
        <v>236</v>
      </c>
      <c r="AV1983" s="12" t="s">
        <v>79</v>
      </c>
      <c r="AW1983" s="12" t="s">
        <v>31</v>
      </c>
      <c r="AX1983" s="12" t="s">
        <v>69</v>
      </c>
      <c r="AY1983" s="153" t="s">
        <v>212</v>
      </c>
    </row>
    <row r="1984" spans="2:51" s="12" customFormat="1">
      <c r="B1984" s="152"/>
      <c r="D1984" s="150" t="s">
        <v>226</v>
      </c>
      <c r="E1984" s="153" t="s">
        <v>19</v>
      </c>
      <c r="F1984" s="154" t="s">
        <v>12979</v>
      </c>
      <c r="H1984" s="155">
        <v>6.1029999999999998</v>
      </c>
      <c r="I1984" s="156"/>
      <c r="L1984" s="152"/>
      <c r="M1984" s="157"/>
      <c r="T1984" s="158"/>
      <c r="AT1984" s="153" t="s">
        <v>226</v>
      </c>
      <c r="AU1984" s="153" t="s">
        <v>236</v>
      </c>
      <c r="AV1984" s="12" t="s">
        <v>79</v>
      </c>
      <c r="AW1984" s="12" t="s">
        <v>31</v>
      </c>
      <c r="AX1984" s="12" t="s">
        <v>69</v>
      </c>
      <c r="AY1984" s="153" t="s">
        <v>212</v>
      </c>
    </row>
    <row r="1985" spans="2:51" s="12" customFormat="1">
      <c r="B1985" s="152"/>
      <c r="D1985" s="150" t="s">
        <v>226</v>
      </c>
      <c r="E1985" s="153" t="s">
        <v>19</v>
      </c>
      <c r="F1985" s="154" t="s">
        <v>12980</v>
      </c>
      <c r="H1985" s="155">
        <v>29.681999999999999</v>
      </c>
      <c r="I1985" s="156"/>
      <c r="L1985" s="152"/>
      <c r="M1985" s="157"/>
      <c r="T1985" s="158"/>
      <c r="AT1985" s="153" t="s">
        <v>226</v>
      </c>
      <c r="AU1985" s="153" t="s">
        <v>236</v>
      </c>
      <c r="AV1985" s="12" t="s">
        <v>79</v>
      </c>
      <c r="AW1985" s="12" t="s">
        <v>31</v>
      </c>
      <c r="AX1985" s="12" t="s">
        <v>69</v>
      </c>
      <c r="AY1985" s="153" t="s">
        <v>212</v>
      </c>
    </row>
    <row r="1986" spans="2:51" s="12" customFormat="1">
      <c r="B1986" s="152"/>
      <c r="D1986" s="150" t="s">
        <v>226</v>
      </c>
      <c r="E1986" s="153" t="s">
        <v>19</v>
      </c>
      <c r="F1986" s="154" t="s">
        <v>12981</v>
      </c>
      <c r="H1986" s="155">
        <v>41.113</v>
      </c>
      <c r="I1986" s="156"/>
      <c r="L1986" s="152"/>
      <c r="M1986" s="157"/>
      <c r="T1986" s="158"/>
      <c r="AT1986" s="153" t="s">
        <v>226</v>
      </c>
      <c r="AU1986" s="153" t="s">
        <v>236</v>
      </c>
      <c r="AV1986" s="12" t="s">
        <v>79</v>
      </c>
      <c r="AW1986" s="12" t="s">
        <v>31</v>
      </c>
      <c r="AX1986" s="12" t="s">
        <v>69</v>
      </c>
      <c r="AY1986" s="153" t="s">
        <v>212</v>
      </c>
    </row>
    <row r="1987" spans="2:51" s="12" customFormat="1" ht="22.5">
      <c r="B1987" s="152"/>
      <c r="D1987" s="150" t="s">
        <v>226</v>
      </c>
      <c r="E1987" s="153" t="s">
        <v>19</v>
      </c>
      <c r="F1987" s="154" t="s">
        <v>12982</v>
      </c>
      <c r="H1987" s="155">
        <v>13.993</v>
      </c>
      <c r="I1987" s="156"/>
      <c r="L1987" s="152"/>
      <c r="M1987" s="157"/>
      <c r="T1987" s="158"/>
      <c r="AT1987" s="153" t="s">
        <v>226</v>
      </c>
      <c r="AU1987" s="153" t="s">
        <v>236</v>
      </c>
      <c r="AV1987" s="12" t="s">
        <v>79</v>
      </c>
      <c r="AW1987" s="12" t="s">
        <v>31</v>
      </c>
      <c r="AX1987" s="12" t="s">
        <v>69</v>
      </c>
      <c r="AY1987" s="153" t="s">
        <v>212</v>
      </c>
    </row>
    <row r="1988" spans="2:51" s="12" customFormat="1">
      <c r="B1988" s="152"/>
      <c r="D1988" s="150" t="s">
        <v>226</v>
      </c>
      <c r="E1988" s="153" t="s">
        <v>19</v>
      </c>
      <c r="F1988" s="154" t="s">
        <v>12983</v>
      </c>
      <c r="H1988" s="155">
        <v>54.277999999999999</v>
      </c>
      <c r="I1988" s="156"/>
      <c r="L1988" s="152"/>
      <c r="M1988" s="157"/>
      <c r="T1988" s="158"/>
      <c r="AT1988" s="153" t="s">
        <v>226</v>
      </c>
      <c r="AU1988" s="153" t="s">
        <v>236</v>
      </c>
      <c r="AV1988" s="12" t="s">
        <v>79</v>
      </c>
      <c r="AW1988" s="12" t="s">
        <v>31</v>
      </c>
      <c r="AX1988" s="12" t="s">
        <v>69</v>
      </c>
      <c r="AY1988" s="153" t="s">
        <v>212</v>
      </c>
    </row>
    <row r="1989" spans="2:51" s="12" customFormat="1">
      <c r="B1989" s="152"/>
      <c r="D1989" s="150" t="s">
        <v>226</v>
      </c>
      <c r="E1989" s="153" t="s">
        <v>19</v>
      </c>
      <c r="F1989" s="154" t="s">
        <v>12984</v>
      </c>
      <c r="H1989" s="155">
        <v>23.312000000000001</v>
      </c>
      <c r="I1989" s="156"/>
      <c r="L1989" s="152"/>
      <c r="M1989" s="157"/>
      <c r="T1989" s="158"/>
      <c r="AT1989" s="153" t="s">
        <v>226</v>
      </c>
      <c r="AU1989" s="153" t="s">
        <v>236</v>
      </c>
      <c r="AV1989" s="12" t="s">
        <v>79</v>
      </c>
      <c r="AW1989" s="12" t="s">
        <v>31</v>
      </c>
      <c r="AX1989" s="12" t="s">
        <v>69</v>
      </c>
      <c r="AY1989" s="153" t="s">
        <v>212</v>
      </c>
    </row>
    <row r="1990" spans="2:51" s="12" customFormat="1" ht="22.5">
      <c r="B1990" s="152"/>
      <c r="D1990" s="150" t="s">
        <v>226</v>
      </c>
      <c r="E1990" s="153" t="s">
        <v>19</v>
      </c>
      <c r="F1990" s="154" t="s">
        <v>12985</v>
      </c>
      <c r="H1990" s="155">
        <v>249.00899999999999</v>
      </c>
      <c r="I1990" s="156"/>
      <c r="L1990" s="152"/>
      <c r="M1990" s="157"/>
      <c r="T1990" s="158"/>
      <c r="AT1990" s="153" t="s">
        <v>226</v>
      </c>
      <c r="AU1990" s="153" t="s">
        <v>236</v>
      </c>
      <c r="AV1990" s="12" t="s">
        <v>79</v>
      </c>
      <c r="AW1990" s="12" t="s">
        <v>31</v>
      </c>
      <c r="AX1990" s="12" t="s">
        <v>69</v>
      </c>
      <c r="AY1990" s="153" t="s">
        <v>212</v>
      </c>
    </row>
    <row r="1991" spans="2:51" s="12" customFormat="1">
      <c r="B1991" s="152"/>
      <c r="D1991" s="150" t="s">
        <v>226</v>
      </c>
      <c r="E1991" s="153" t="s">
        <v>19</v>
      </c>
      <c r="F1991" s="154" t="s">
        <v>12986</v>
      </c>
      <c r="H1991" s="155">
        <v>231.251</v>
      </c>
      <c r="I1991" s="156"/>
      <c r="L1991" s="152"/>
      <c r="M1991" s="157"/>
      <c r="T1991" s="158"/>
      <c r="AT1991" s="153" t="s">
        <v>226</v>
      </c>
      <c r="AU1991" s="153" t="s">
        <v>236</v>
      </c>
      <c r="AV1991" s="12" t="s">
        <v>79</v>
      </c>
      <c r="AW1991" s="12" t="s">
        <v>31</v>
      </c>
      <c r="AX1991" s="12" t="s">
        <v>69</v>
      </c>
      <c r="AY1991" s="153" t="s">
        <v>212</v>
      </c>
    </row>
    <row r="1992" spans="2:51" s="12" customFormat="1">
      <c r="B1992" s="152"/>
      <c r="D1992" s="150" t="s">
        <v>226</v>
      </c>
      <c r="E1992" s="153" t="s">
        <v>19</v>
      </c>
      <c r="F1992" s="154" t="s">
        <v>12987</v>
      </c>
      <c r="H1992" s="155">
        <v>11.37</v>
      </c>
      <c r="I1992" s="156"/>
      <c r="L1992" s="152"/>
      <c r="M1992" s="157"/>
      <c r="T1992" s="158"/>
      <c r="AT1992" s="153" t="s">
        <v>226</v>
      </c>
      <c r="AU1992" s="153" t="s">
        <v>236</v>
      </c>
      <c r="AV1992" s="12" t="s">
        <v>79</v>
      </c>
      <c r="AW1992" s="12" t="s">
        <v>31</v>
      </c>
      <c r="AX1992" s="12" t="s">
        <v>69</v>
      </c>
      <c r="AY1992" s="153" t="s">
        <v>212</v>
      </c>
    </row>
    <row r="1993" spans="2:51" s="12" customFormat="1">
      <c r="B1993" s="152"/>
      <c r="D1993" s="150" t="s">
        <v>226</v>
      </c>
      <c r="E1993" s="153" t="s">
        <v>19</v>
      </c>
      <c r="F1993" s="154" t="s">
        <v>12988</v>
      </c>
      <c r="H1993" s="155">
        <v>5.032</v>
      </c>
      <c r="I1993" s="156"/>
      <c r="L1993" s="152"/>
      <c r="M1993" s="157"/>
      <c r="T1993" s="158"/>
      <c r="AT1993" s="153" t="s">
        <v>226</v>
      </c>
      <c r="AU1993" s="153" t="s">
        <v>236</v>
      </c>
      <c r="AV1993" s="12" t="s">
        <v>79</v>
      </c>
      <c r="AW1993" s="12" t="s">
        <v>31</v>
      </c>
      <c r="AX1993" s="12" t="s">
        <v>69</v>
      </c>
      <c r="AY1993" s="153" t="s">
        <v>212</v>
      </c>
    </row>
    <row r="1994" spans="2:51" s="12" customFormat="1" ht="22.5">
      <c r="B1994" s="152"/>
      <c r="D1994" s="150" t="s">
        <v>226</v>
      </c>
      <c r="E1994" s="153" t="s">
        <v>19</v>
      </c>
      <c r="F1994" s="154" t="s">
        <v>12989</v>
      </c>
      <c r="H1994" s="155">
        <v>462.86500000000001</v>
      </c>
      <c r="I1994" s="156"/>
      <c r="L1994" s="152"/>
      <c r="M1994" s="157"/>
      <c r="T1994" s="158"/>
      <c r="AT1994" s="153" t="s">
        <v>226</v>
      </c>
      <c r="AU1994" s="153" t="s">
        <v>236</v>
      </c>
      <c r="AV1994" s="12" t="s">
        <v>79</v>
      </c>
      <c r="AW1994" s="12" t="s">
        <v>31</v>
      </c>
      <c r="AX1994" s="12" t="s">
        <v>69</v>
      </c>
      <c r="AY1994" s="153" t="s">
        <v>212</v>
      </c>
    </row>
    <row r="1995" spans="2:51" s="12" customFormat="1">
      <c r="B1995" s="152"/>
      <c r="D1995" s="150" t="s">
        <v>226</v>
      </c>
      <c r="E1995" s="153" t="s">
        <v>19</v>
      </c>
      <c r="F1995" s="154" t="s">
        <v>12990</v>
      </c>
      <c r="H1995" s="155">
        <v>217.30799999999999</v>
      </c>
      <c r="I1995" s="156"/>
      <c r="L1995" s="152"/>
      <c r="M1995" s="157"/>
      <c r="T1995" s="158"/>
      <c r="AT1995" s="153" t="s">
        <v>226</v>
      </c>
      <c r="AU1995" s="153" t="s">
        <v>236</v>
      </c>
      <c r="AV1995" s="12" t="s">
        <v>79</v>
      </c>
      <c r="AW1995" s="12" t="s">
        <v>31</v>
      </c>
      <c r="AX1995" s="12" t="s">
        <v>69</v>
      </c>
      <c r="AY1995" s="153" t="s">
        <v>212</v>
      </c>
    </row>
    <row r="1996" spans="2:51" s="12" customFormat="1">
      <c r="B1996" s="152"/>
      <c r="D1996" s="150" t="s">
        <v>226</v>
      </c>
      <c r="E1996" s="153" t="s">
        <v>19</v>
      </c>
      <c r="F1996" s="154" t="s">
        <v>12991</v>
      </c>
      <c r="H1996" s="155">
        <v>111.449</v>
      </c>
      <c r="I1996" s="156"/>
      <c r="L1996" s="152"/>
      <c r="M1996" s="157"/>
      <c r="T1996" s="158"/>
      <c r="AT1996" s="153" t="s">
        <v>226</v>
      </c>
      <c r="AU1996" s="153" t="s">
        <v>236</v>
      </c>
      <c r="AV1996" s="12" t="s">
        <v>79</v>
      </c>
      <c r="AW1996" s="12" t="s">
        <v>31</v>
      </c>
      <c r="AX1996" s="12" t="s">
        <v>69</v>
      </c>
      <c r="AY1996" s="153" t="s">
        <v>212</v>
      </c>
    </row>
    <row r="1997" spans="2:51" s="12" customFormat="1">
      <c r="B1997" s="152"/>
      <c r="D1997" s="150" t="s">
        <v>226</v>
      </c>
      <c r="E1997" s="153" t="s">
        <v>19</v>
      </c>
      <c r="F1997" s="154" t="s">
        <v>12992</v>
      </c>
      <c r="H1997" s="155">
        <v>70.116</v>
      </c>
      <c r="I1997" s="156"/>
      <c r="L1997" s="152"/>
      <c r="M1997" s="157"/>
      <c r="T1997" s="158"/>
      <c r="AT1997" s="153" t="s">
        <v>226</v>
      </c>
      <c r="AU1997" s="153" t="s">
        <v>236</v>
      </c>
      <c r="AV1997" s="12" t="s">
        <v>79</v>
      </c>
      <c r="AW1997" s="12" t="s">
        <v>31</v>
      </c>
      <c r="AX1997" s="12" t="s">
        <v>69</v>
      </c>
      <c r="AY1997" s="153" t="s">
        <v>212</v>
      </c>
    </row>
    <row r="1998" spans="2:51" s="12" customFormat="1">
      <c r="B1998" s="152"/>
      <c r="D1998" s="150" t="s">
        <v>226</v>
      </c>
      <c r="E1998" s="153" t="s">
        <v>19</v>
      </c>
      <c r="F1998" s="154" t="s">
        <v>12993</v>
      </c>
      <c r="H1998" s="155">
        <v>2.8980000000000001</v>
      </c>
      <c r="I1998" s="156"/>
      <c r="L1998" s="152"/>
      <c r="M1998" s="157"/>
      <c r="T1998" s="158"/>
      <c r="AT1998" s="153" t="s">
        <v>226</v>
      </c>
      <c r="AU1998" s="153" t="s">
        <v>236</v>
      </c>
      <c r="AV1998" s="12" t="s">
        <v>79</v>
      </c>
      <c r="AW1998" s="12" t="s">
        <v>31</v>
      </c>
      <c r="AX1998" s="12" t="s">
        <v>69</v>
      </c>
      <c r="AY1998" s="153" t="s">
        <v>212</v>
      </c>
    </row>
    <row r="1999" spans="2:51" s="12" customFormat="1">
      <c r="B1999" s="152"/>
      <c r="D1999" s="150" t="s">
        <v>226</v>
      </c>
      <c r="E1999" s="153" t="s">
        <v>19</v>
      </c>
      <c r="F1999" s="154" t="s">
        <v>12994</v>
      </c>
      <c r="H1999" s="155">
        <v>4.8789999999999996</v>
      </c>
      <c r="I1999" s="156"/>
      <c r="L1999" s="152"/>
      <c r="M1999" s="157"/>
      <c r="T1999" s="158"/>
      <c r="AT1999" s="153" t="s">
        <v>226</v>
      </c>
      <c r="AU1999" s="153" t="s">
        <v>236</v>
      </c>
      <c r="AV1999" s="12" t="s">
        <v>79</v>
      </c>
      <c r="AW1999" s="12" t="s">
        <v>31</v>
      </c>
      <c r="AX1999" s="12" t="s">
        <v>69</v>
      </c>
      <c r="AY1999" s="153" t="s">
        <v>212</v>
      </c>
    </row>
    <row r="2000" spans="2:51" s="12" customFormat="1">
      <c r="B2000" s="152"/>
      <c r="D2000" s="150" t="s">
        <v>226</v>
      </c>
      <c r="E2000" s="153" t="s">
        <v>19</v>
      </c>
      <c r="F2000" s="154" t="s">
        <v>12995</v>
      </c>
      <c r="H2000" s="155">
        <v>3.7759999999999998</v>
      </c>
      <c r="I2000" s="156"/>
      <c r="L2000" s="152"/>
      <c r="M2000" s="157"/>
      <c r="T2000" s="158"/>
      <c r="AT2000" s="153" t="s">
        <v>226</v>
      </c>
      <c r="AU2000" s="153" t="s">
        <v>236</v>
      </c>
      <c r="AV2000" s="12" t="s">
        <v>79</v>
      </c>
      <c r="AW2000" s="12" t="s">
        <v>31</v>
      </c>
      <c r="AX2000" s="12" t="s">
        <v>69</v>
      </c>
      <c r="AY2000" s="153" t="s">
        <v>212</v>
      </c>
    </row>
    <row r="2001" spans="2:51" s="12" customFormat="1">
      <c r="B2001" s="152"/>
      <c r="D2001" s="150" t="s">
        <v>226</v>
      </c>
      <c r="E2001" s="153" t="s">
        <v>19</v>
      </c>
      <c r="F2001" s="154" t="s">
        <v>12996</v>
      </c>
      <c r="H2001" s="155">
        <v>3.4689999999999999</v>
      </c>
      <c r="I2001" s="156"/>
      <c r="L2001" s="152"/>
      <c r="M2001" s="157"/>
      <c r="T2001" s="158"/>
      <c r="AT2001" s="153" t="s">
        <v>226</v>
      </c>
      <c r="AU2001" s="153" t="s">
        <v>236</v>
      </c>
      <c r="AV2001" s="12" t="s">
        <v>79</v>
      </c>
      <c r="AW2001" s="12" t="s">
        <v>31</v>
      </c>
      <c r="AX2001" s="12" t="s">
        <v>69</v>
      </c>
      <c r="AY2001" s="153" t="s">
        <v>212</v>
      </c>
    </row>
    <row r="2002" spans="2:51" s="12" customFormat="1">
      <c r="B2002" s="152"/>
      <c r="D2002" s="150" t="s">
        <v>226</v>
      </c>
      <c r="E2002" s="153" t="s">
        <v>19</v>
      </c>
      <c r="F2002" s="154" t="s">
        <v>12997</v>
      </c>
      <c r="H2002" s="155">
        <v>0.70899999999999996</v>
      </c>
      <c r="I2002" s="156"/>
      <c r="L2002" s="152"/>
      <c r="M2002" s="157"/>
      <c r="T2002" s="158"/>
      <c r="AT2002" s="153" t="s">
        <v>226</v>
      </c>
      <c r="AU2002" s="153" t="s">
        <v>236</v>
      </c>
      <c r="AV2002" s="12" t="s">
        <v>79</v>
      </c>
      <c r="AW2002" s="12" t="s">
        <v>31</v>
      </c>
      <c r="AX2002" s="12" t="s">
        <v>69</v>
      </c>
      <c r="AY2002" s="153" t="s">
        <v>212</v>
      </c>
    </row>
    <row r="2003" spans="2:51" s="12" customFormat="1">
      <c r="B2003" s="152"/>
      <c r="D2003" s="150" t="s">
        <v>226</v>
      </c>
      <c r="E2003" s="153" t="s">
        <v>19</v>
      </c>
      <c r="F2003" s="154" t="s">
        <v>12998</v>
      </c>
      <c r="H2003" s="155">
        <v>55.53</v>
      </c>
      <c r="I2003" s="156"/>
      <c r="L2003" s="152"/>
      <c r="M2003" s="157"/>
      <c r="T2003" s="158"/>
      <c r="AT2003" s="153" t="s">
        <v>226</v>
      </c>
      <c r="AU2003" s="153" t="s">
        <v>236</v>
      </c>
      <c r="AV2003" s="12" t="s">
        <v>79</v>
      </c>
      <c r="AW2003" s="12" t="s">
        <v>31</v>
      </c>
      <c r="AX2003" s="12" t="s">
        <v>69</v>
      </c>
      <c r="AY2003" s="153" t="s">
        <v>212</v>
      </c>
    </row>
    <row r="2004" spans="2:51" s="12" customFormat="1">
      <c r="B2004" s="152"/>
      <c r="D2004" s="150" t="s">
        <v>226</v>
      </c>
      <c r="E2004" s="153" t="s">
        <v>19</v>
      </c>
      <c r="F2004" s="154" t="s">
        <v>12999</v>
      </c>
      <c r="H2004" s="155">
        <v>8.1329999999999991</v>
      </c>
      <c r="I2004" s="156"/>
      <c r="L2004" s="152"/>
      <c r="M2004" s="157"/>
      <c r="T2004" s="158"/>
      <c r="AT2004" s="153" t="s">
        <v>226</v>
      </c>
      <c r="AU2004" s="153" t="s">
        <v>236</v>
      </c>
      <c r="AV2004" s="12" t="s">
        <v>79</v>
      </c>
      <c r="AW2004" s="12" t="s">
        <v>31</v>
      </c>
      <c r="AX2004" s="12" t="s">
        <v>69</v>
      </c>
      <c r="AY2004" s="153" t="s">
        <v>212</v>
      </c>
    </row>
    <row r="2005" spans="2:51" s="12" customFormat="1">
      <c r="B2005" s="152"/>
      <c r="D2005" s="150" t="s">
        <v>226</v>
      </c>
      <c r="E2005" s="153" t="s">
        <v>19</v>
      </c>
      <c r="F2005" s="154" t="s">
        <v>13000</v>
      </c>
      <c r="H2005" s="155">
        <v>26.806999999999999</v>
      </c>
      <c r="I2005" s="156"/>
      <c r="L2005" s="152"/>
      <c r="M2005" s="157"/>
      <c r="T2005" s="158"/>
      <c r="AT2005" s="153" t="s">
        <v>226</v>
      </c>
      <c r="AU2005" s="153" t="s">
        <v>236</v>
      </c>
      <c r="AV2005" s="12" t="s">
        <v>79</v>
      </c>
      <c r="AW2005" s="12" t="s">
        <v>31</v>
      </c>
      <c r="AX2005" s="12" t="s">
        <v>69</v>
      </c>
      <c r="AY2005" s="153" t="s">
        <v>212</v>
      </c>
    </row>
    <row r="2006" spans="2:51" s="12" customFormat="1">
      <c r="B2006" s="152"/>
      <c r="D2006" s="150" t="s">
        <v>226</v>
      </c>
      <c r="E2006" s="153" t="s">
        <v>19</v>
      </c>
      <c r="F2006" s="154" t="s">
        <v>13001</v>
      </c>
      <c r="H2006" s="155">
        <v>0</v>
      </c>
      <c r="I2006" s="156"/>
      <c r="L2006" s="152"/>
      <c r="M2006" s="157"/>
      <c r="T2006" s="158"/>
      <c r="AT2006" s="153" t="s">
        <v>226</v>
      </c>
      <c r="AU2006" s="153" t="s">
        <v>236</v>
      </c>
      <c r="AV2006" s="12" t="s">
        <v>79</v>
      </c>
      <c r="AW2006" s="12" t="s">
        <v>31</v>
      </c>
      <c r="AX2006" s="12" t="s">
        <v>69</v>
      </c>
      <c r="AY2006" s="153" t="s">
        <v>212</v>
      </c>
    </row>
    <row r="2007" spans="2:51" s="12" customFormat="1">
      <c r="B2007" s="152"/>
      <c r="D2007" s="150" t="s">
        <v>226</v>
      </c>
      <c r="E2007" s="153" t="s">
        <v>19</v>
      </c>
      <c r="F2007" s="154" t="s">
        <v>13002</v>
      </c>
      <c r="H2007" s="155">
        <v>0</v>
      </c>
      <c r="I2007" s="156"/>
      <c r="L2007" s="152"/>
      <c r="M2007" s="157"/>
      <c r="T2007" s="158"/>
      <c r="AT2007" s="153" t="s">
        <v>226</v>
      </c>
      <c r="AU2007" s="153" t="s">
        <v>236</v>
      </c>
      <c r="AV2007" s="12" t="s">
        <v>79</v>
      </c>
      <c r="AW2007" s="12" t="s">
        <v>31</v>
      </c>
      <c r="AX2007" s="12" t="s">
        <v>69</v>
      </c>
      <c r="AY2007" s="153" t="s">
        <v>212</v>
      </c>
    </row>
    <row r="2008" spans="2:51" s="12" customFormat="1">
      <c r="B2008" s="152"/>
      <c r="D2008" s="150" t="s">
        <v>226</v>
      </c>
      <c r="E2008" s="153" t="s">
        <v>19</v>
      </c>
      <c r="F2008" s="154" t="s">
        <v>13003</v>
      </c>
      <c r="H2008" s="155">
        <v>95.649000000000001</v>
      </c>
      <c r="I2008" s="156"/>
      <c r="L2008" s="152"/>
      <c r="M2008" s="157"/>
      <c r="T2008" s="158"/>
      <c r="AT2008" s="153" t="s">
        <v>226</v>
      </c>
      <c r="AU2008" s="153" t="s">
        <v>236</v>
      </c>
      <c r="AV2008" s="12" t="s">
        <v>79</v>
      </c>
      <c r="AW2008" s="12" t="s">
        <v>31</v>
      </c>
      <c r="AX2008" s="12" t="s">
        <v>69</v>
      </c>
      <c r="AY2008" s="153" t="s">
        <v>212</v>
      </c>
    </row>
    <row r="2009" spans="2:51" s="12" customFormat="1">
      <c r="B2009" s="152"/>
      <c r="D2009" s="150" t="s">
        <v>226</v>
      </c>
      <c r="E2009" s="153" t="s">
        <v>19</v>
      </c>
      <c r="F2009" s="154" t="s">
        <v>13004</v>
      </c>
      <c r="H2009" s="155">
        <v>0</v>
      </c>
      <c r="I2009" s="156"/>
      <c r="L2009" s="152"/>
      <c r="M2009" s="157"/>
      <c r="T2009" s="158"/>
      <c r="AT2009" s="153" t="s">
        <v>226</v>
      </c>
      <c r="AU2009" s="153" t="s">
        <v>236</v>
      </c>
      <c r="AV2009" s="12" t="s">
        <v>79</v>
      </c>
      <c r="AW2009" s="12" t="s">
        <v>31</v>
      </c>
      <c r="AX2009" s="12" t="s">
        <v>69</v>
      </c>
      <c r="AY2009" s="153" t="s">
        <v>212</v>
      </c>
    </row>
    <row r="2010" spans="2:51" s="12" customFormat="1">
      <c r="B2010" s="152"/>
      <c r="D2010" s="150" t="s">
        <v>226</v>
      </c>
      <c r="E2010" s="153" t="s">
        <v>19</v>
      </c>
      <c r="F2010" s="154" t="s">
        <v>13005</v>
      </c>
      <c r="H2010" s="155">
        <v>0</v>
      </c>
      <c r="I2010" s="156"/>
      <c r="L2010" s="152"/>
      <c r="M2010" s="157"/>
      <c r="T2010" s="158"/>
      <c r="AT2010" s="153" t="s">
        <v>226</v>
      </c>
      <c r="AU2010" s="153" t="s">
        <v>236</v>
      </c>
      <c r="AV2010" s="12" t="s">
        <v>79</v>
      </c>
      <c r="AW2010" s="12" t="s">
        <v>31</v>
      </c>
      <c r="AX2010" s="12" t="s">
        <v>69</v>
      </c>
      <c r="AY2010" s="153" t="s">
        <v>212</v>
      </c>
    </row>
    <row r="2011" spans="2:51" s="15" customFormat="1">
      <c r="B2011" s="176"/>
      <c r="D2011" s="150" t="s">
        <v>226</v>
      </c>
      <c r="E2011" s="177" t="s">
        <v>19</v>
      </c>
      <c r="F2011" s="178" t="s">
        <v>455</v>
      </c>
      <c r="H2011" s="179">
        <v>1735.636</v>
      </c>
      <c r="I2011" s="180"/>
      <c r="L2011" s="176"/>
      <c r="M2011" s="181"/>
      <c r="T2011" s="182"/>
      <c r="AT2011" s="177" t="s">
        <v>226</v>
      </c>
      <c r="AU2011" s="177" t="s">
        <v>236</v>
      </c>
      <c r="AV2011" s="15" t="s">
        <v>236</v>
      </c>
      <c r="AW2011" s="15" t="s">
        <v>31</v>
      </c>
      <c r="AX2011" s="15" t="s">
        <v>69</v>
      </c>
      <c r="AY2011" s="177" t="s">
        <v>212</v>
      </c>
    </row>
    <row r="2012" spans="2:51" s="12" customFormat="1">
      <c r="B2012" s="152"/>
      <c r="D2012" s="150" t="s">
        <v>226</v>
      </c>
      <c r="E2012" s="153" t="s">
        <v>19</v>
      </c>
      <c r="F2012" s="154" t="s">
        <v>13006</v>
      </c>
      <c r="H2012" s="155">
        <v>4.2409999999999997</v>
      </c>
      <c r="I2012" s="156"/>
      <c r="L2012" s="152"/>
      <c r="M2012" s="157"/>
      <c r="T2012" s="158"/>
      <c r="AT2012" s="153" t="s">
        <v>226</v>
      </c>
      <c r="AU2012" s="153" t="s">
        <v>236</v>
      </c>
      <c r="AV2012" s="12" t="s">
        <v>79</v>
      </c>
      <c r="AW2012" s="12" t="s">
        <v>31</v>
      </c>
      <c r="AX2012" s="12" t="s">
        <v>69</v>
      </c>
      <c r="AY2012" s="153" t="s">
        <v>212</v>
      </c>
    </row>
    <row r="2013" spans="2:51" s="12" customFormat="1">
      <c r="B2013" s="152"/>
      <c r="D2013" s="150" t="s">
        <v>226</v>
      </c>
      <c r="E2013" s="153" t="s">
        <v>19</v>
      </c>
      <c r="F2013" s="154" t="s">
        <v>13007</v>
      </c>
      <c r="H2013" s="155">
        <v>3.2650000000000001</v>
      </c>
      <c r="I2013" s="156"/>
      <c r="L2013" s="152"/>
      <c r="M2013" s="157"/>
      <c r="T2013" s="158"/>
      <c r="AT2013" s="153" t="s">
        <v>226</v>
      </c>
      <c r="AU2013" s="153" t="s">
        <v>236</v>
      </c>
      <c r="AV2013" s="12" t="s">
        <v>79</v>
      </c>
      <c r="AW2013" s="12" t="s">
        <v>31</v>
      </c>
      <c r="AX2013" s="12" t="s">
        <v>69</v>
      </c>
      <c r="AY2013" s="153" t="s">
        <v>212</v>
      </c>
    </row>
    <row r="2014" spans="2:51" s="12" customFormat="1" ht="22.5">
      <c r="B2014" s="152"/>
      <c r="D2014" s="150" t="s">
        <v>226</v>
      </c>
      <c r="E2014" s="153" t="s">
        <v>19</v>
      </c>
      <c r="F2014" s="154" t="s">
        <v>13008</v>
      </c>
      <c r="H2014" s="155">
        <v>0</v>
      </c>
      <c r="I2014" s="156"/>
      <c r="L2014" s="152"/>
      <c r="M2014" s="157"/>
      <c r="T2014" s="158"/>
      <c r="AT2014" s="153" t="s">
        <v>226</v>
      </c>
      <c r="AU2014" s="153" t="s">
        <v>236</v>
      </c>
      <c r="AV2014" s="12" t="s">
        <v>79</v>
      </c>
      <c r="AW2014" s="12" t="s">
        <v>31</v>
      </c>
      <c r="AX2014" s="12" t="s">
        <v>69</v>
      </c>
      <c r="AY2014" s="153" t="s">
        <v>212</v>
      </c>
    </row>
    <row r="2015" spans="2:51" s="12" customFormat="1">
      <c r="B2015" s="152"/>
      <c r="D2015" s="150" t="s">
        <v>226</v>
      </c>
      <c r="E2015" s="153" t="s">
        <v>19</v>
      </c>
      <c r="F2015" s="154" t="s">
        <v>13009</v>
      </c>
      <c r="H2015" s="155">
        <v>24.407</v>
      </c>
      <c r="I2015" s="156"/>
      <c r="L2015" s="152"/>
      <c r="M2015" s="157"/>
      <c r="T2015" s="158"/>
      <c r="AT2015" s="153" t="s">
        <v>226</v>
      </c>
      <c r="AU2015" s="153" t="s">
        <v>236</v>
      </c>
      <c r="AV2015" s="12" t="s">
        <v>79</v>
      </c>
      <c r="AW2015" s="12" t="s">
        <v>31</v>
      </c>
      <c r="AX2015" s="12" t="s">
        <v>69</v>
      </c>
      <c r="AY2015" s="153" t="s">
        <v>212</v>
      </c>
    </row>
    <row r="2016" spans="2:51" s="12" customFormat="1">
      <c r="B2016" s="152"/>
      <c r="D2016" s="150" t="s">
        <v>226</v>
      </c>
      <c r="E2016" s="153" t="s">
        <v>19</v>
      </c>
      <c r="F2016" s="154" t="s">
        <v>13010</v>
      </c>
      <c r="H2016" s="155">
        <v>3.117</v>
      </c>
      <c r="I2016" s="156"/>
      <c r="L2016" s="152"/>
      <c r="M2016" s="157"/>
      <c r="T2016" s="158"/>
      <c r="AT2016" s="153" t="s">
        <v>226</v>
      </c>
      <c r="AU2016" s="153" t="s">
        <v>236</v>
      </c>
      <c r="AV2016" s="12" t="s">
        <v>79</v>
      </c>
      <c r="AW2016" s="12" t="s">
        <v>31</v>
      </c>
      <c r="AX2016" s="12" t="s">
        <v>69</v>
      </c>
      <c r="AY2016" s="153" t="s">
        <v>212</v>
      </c>
    </row>
    <row r="2017" spans="2:51" s="12" customFormat="1">
      <c r="B2017" s="152"/>
      <c r="D2017" s="150" t="s">
        <v>226</v>
      </c>
      <c r="E2017" s="153" t="s">
        <v>19</v>
      </c>
      <c r="F2017" s="154" t="s">
        <v>13011</v>
      </c>
      <c r="H2017" s="155">
        <v>5.39</v>
      </c>
      <c r="I2017" s="156"/>
      <c r="L2017" s="152"/>
      <c r="M2017" s="157"/>
      <c r="T2017" s="158"/>
      <c r="AT2017" s="153" t="s">
        <v>226</v>
      </c>
      <c r="AU2017" s="153" t="s">
        <v>236</v>
      </c>
      <c r="AV2017" s="12" t="s">
        <v>79</v>
      </c>
      <c r="AW2017" s="12" t="s">
        <v>31</v>
      </c>
      <c r="AX2017" s="12" t="s">
        <v>69</v>
      </c>
      <c r="AY2017" s="153" t="s">
        <v>212</v>
      </c>
    </row>
    <row r="2018" spans="2:51" s="12" customFormat="1">
      <c r="B2018" s="152"/>
      <c r="D2018" s="150" t="s">
        <v>226</v>
      </c>
      <c r="E2018" s="153" t="s">
        <v>19</v>
      </c>
      <c r="F2018" s="154" t="s">
        <v>13012</v>
      </c>
      <c r="H2018" s="155">
        <v>0.59299999999999997</v>
      </c>
      <c r="I2018" s="156"/>
      <c r="L2018" s="152"/>
      <c r="M2018" s="157"/>
      <c r="T2018" s="158"/>
      <c r="AT2018" s="153" t="s">
        <v>226</v>
      </c>
      <c r="AU2018" s="153" t="s">
        <v>236</v>
      </c>
      <c r="AV2018" s="12" t="s">
        <v>79</v>
      </c>
      <c r="AW2018" s="12" t="s">
        <v>31</v>
      </c>
      <c r="AX2018" s="12" t="s">
        <v>69</v>
      </c>
      <c r="AY2018" s="153" t="s">
        <v>212</v>
      </c>
    </row>
    <row r="2019" spans="2:51" s="12" customFormat="1">
      <c r="B2019" s="152"/>
      <c r="D2019" s="150" t="s">
        <v>226</v>
      </c>
      <c r="E2019" s="153" t="s">
        <v>19</v>
      </c>
      <c r="F2019" s="154" t="s">
        <v>13013</v>
      </c>
      <c r="H2019" s="155">
        <v>0</v>
      </c>
      <c r="I2019" s="156"/>
      <c r="L2019" s="152"/>
      <c r="M2019" s="157"/>
      <c r="T2019" s="158"/>
      <c r="AT2019" s="153" t="s">
        <v>226</v>
      </c>
      <c r="AU2019" s="153" t="s">
        <v>236</v>
      </c>
      <c r="AV2019" s="12" t="s">
        <v>79</v>
      </c>
      <c r="AW2019" s="12" t="s">
        <v>31</v>
      </c>
      <c r="AX2019" s="12" t="s">
        <v>69</v>
      </c>
      <c r="AY2019" s="153" t="s">
        <v>212</v>
      </c>
    </row>
    <row r="2020" spans="2:51" s="15" customFormat="1">
      <c r="B2020" s="176"/>
      <c r="D2020" s="150" t="s">
        <v>226</v>
      </c>
      <c r="E2020" s="177" t="s">
        <v>19</v>
      </c>
      <c r="F2020" s="178" t="s">
        <v>455</v>
      </c>
      <c r="H2020" s="179">
        <v>41.012999999999998</v>
      </c>
      <c r="I2020" s="180"/>
      <c r="L2020" s="176"/>
      <c r="M2020" s="181"/>
      <c r="T2020" s="182"/>
      <c r="AT2020" s="177" t="s">
        <v>226</v>
      </c>
      <c r="AU2020" s="177" t="s">
        <v>236</v>
      </c>
      <c r="AV2020" s="15" t="s">
        <v>236</v>
      </c>
      <c r="AW2020" s="15" t="s">
        <v>31</v>
      </c>
      <c r="AX2020" s="15" t="s">
        <v>69</v>
      </c>
      <c r="AY2020" s="177" t="s">
        <v>212</v>
      </c>
    </row>
    <row r="2021" spans="2:51" s="12" customFormat="1">
      <c r="B2021" s="152"/>
      <c r="D2021" s="150" t="s">
        <v>226</v>
      </c>
      <c r="E2021" s="153" t="s">
        <v>19</v>
      </c>
      <c r="F2021" s="154" t="s">
        <v>13014</v>
      </c>
      <c r="H2021" s="155">
        <v>4.1980000000000004</v>
      </c>
      <c r="I2021" s="156"/>
      <c r="L2021" s="152"/>
      <c r="M2021" s="157"/>
      <c r="T2021" s="158"/>
      <c r="AT2021" s="153" t="s">
        <v>226</v>
      </c>
      <c r="AU2021" s="153" t="s">
        <v>236</v>
      </c>
      <c r="AV2021" s="12" t="s">
        <v>79</v>
      </c>
      <c r="AW2021" s="12" t="s">
        <v>31</v>
      </c>
      <c r="AX2021" s="12" t="s">
        <v>69</v>
      </c>
      <c r="AY2021" s="153" t="s">
        <v>212</v>
      </c>
    </row>
    <row r="2022" spans="2:51" s="12" customFormat="1">
      <c r="B2022" s="152"/>
      <c r="D2022" s="150" t="s">
        <v>226</v>
      </c>
      <c r="E2022" s="153" t="s">
        <v>19</v>
      </c>
      <c r="F2022" s="154" t="s">
        <v>13015</v>
      </c>
      <c r="H2022" s="155">
        <v>6.8860000000000001</v>
      </c>
      <c r="I2022" s="156"/>
      <c r="L2022" s="152"/>
      <c r="M2022" s="157"/>
      <c r="T2022" s="158"/>
      <c r="AT2022" s="153" t="s">
        <v>226</v>
      </c>
      <c r="AU2022" s="153" t="s">
        <v>236</v>
      </c>
      <c r="AV2022" s="12" t="s">
        <v>79</v>
      </c>
      <c r="AW2022" s="12" t="s">
        <v>31</v>
      </c>
      <c r="AX2022" s="12" t="s">
        <v>69</v>
      </c>
      <c r="AY2022" s="153" t="s">
        <v>212</v>
      </c>
    </row>
    <row r="2023" spans="2:51" s="12" customFormat="1">
      <c r="B2023" s="152"/>
      <c r="D2023" s="150" t="s">
        <v>226</v>
      </c>
      <c r="E2023" s="153" t="s">
        <v>19</v>
      </c>
      <c r="F2023" s="154" t="s">
        <v>13016</v>
      </c>
      <c r="H2023" s="155">
        <v>16.698</v>
      </c>
      <c r="I2023" s="156"/>
      <c r="L2023" s="152"/>
      <c r="M2023" s="157"/>
      <c r="T2023" s="158"/>
      <c r="AT2023" s="153" t="s">
        <v>226</v>
      </c>
      <c r="AU2023" s="153" t="s">
        <v>236</v>
      </c>
      <c r="AV2023" s="12" t="s">
        <v>79</v>
      </c>
      <c r="AW2023" s="12" t="s">
        <v>31</v>
      </c>
      <c r="AX2023" s="12" t="s">
        <v>69</v>
      </c>
      <c r="AY2023" s="153" t="s">
        <v>212</v>
      </c>
    </row>
    <row r="2024" spans="2:51" s="12" customFormat="1">
      <c r="B2024" s="152"/>
      <c r="D2024" s="150" t="s">
        <v>226</v>
      </c>
      <c r="E2024" s="153" t="s">
        <v>19</v>
      </c>
      <c r="F2024" s="154" t="s">
        <v>13017</v>
      </c>
      <c r="H2024" s="155">
        <v>4.1399999999999997</v>
      </c>
      <c r="I2024" s="156"/>
      <c r="L2024" s="152"/>
      <c r="M2024" s="157"/>
      <c r="T2024" s="158"/>
      <c r="AT2024" s="153" t="s">
        <v>226</v>
      </c>
      <c r="AU2024" s="153" t="s">
        <v>236</v>
      </c>
      <c r="AV2024" s="12" t="s">
        <v>79</v>
      </c>
      <c r="AW2024" s="12" t="s">
        <v>31</v>
      </c>
      <c r="AX2024" s="12" t="s">
        <v>69</v>
      </c>
      <c r="AY2024" s="153" t="s">
        <v>212</v>
      </c>
    </row>
    <row r="2025" spans="2:51" s="12" customFormat="1">
      <c r="B2025" s="152"/>
      <c r="D2025" s="150" t="s">
        <v>226</v>
      </c>
      <c r="E2025" s="153" t="s">
        <v>19</v>
      </c>
      <c r="F2025" s="154" t="s">
        <v>13018</v>
      </c>
      <c r="H2025" s="155">
        <v>0</v>
      </c>
      <c r="I2025" s="156"/>
      <c r="L2025" s="152"/>
      <c r="M2025" s="157"/>
      <c r="T2025" s="158"/>
      <c r="AT2025" s="153" t="s">
        <v>226</v>
      </c>
      <c r="AU2025" s="153" t="s">
        <v>236</v>
      </c>
      <c r="AV2025" s="12" t="s">
        <v>79</v>
      </c>
      <c r="AW2025" s="12" t="s">
        <v>31</v>
      </c>
      <c r="AX2025" s="12" t="s">
        <v>69</v>
      </c>
      <c r="AY2025" s="153" t="s">
        <v>212</v>
      </c>
    </row>
    <row r="2026" spans="2:51" s="15" customFormat="1">
      <c r="B2026" s="176"/>
      <c r="D2026" s="150" t="s">
        <v>226</v>
      </c>
      <c r="E2026" s="177" t="s">
        <v>19</v>
      </c>
      <c r="F2026" s="178" t="s">
        <v>455</v>
      </c>
      <c r="H2026" s="179">
        <v>31.922000000000001</v>
      </c>
      <c r="I2026" s="180"/>
      <c r="L2026" s="176"/>
      <c r="M2026" s="181"/>
      <c r="T2026" s="182"/>
      <c r="AT2026" s="177" t="s">
        <v>226</v>
      </c>
      <c r="AU2026" s="177" t="s">
        <v>236</v>
      </c>
      <c r="AV2026" s="15" t="s">
        <v>236</v>
      </c>
      <c r="AW2026" s="15" t="s">
        <v>31</v>
      </c>
      <c r="AX2026" s="15" t="s">
        <v>69</v>
      </c>
      <c r="AY2026" s="177" t="s">
        <v>212</v>
      </c>
    </row>
    <row r="2027" spans="2:51" s="12" customFormat="1">
      <c r="B2027" s="152"/>
      <c r="D2027" s="150" t="s">
        <v>226</v>
      </c>
      <c r="E2027" s="153" t="s">
        <v>19</v>
      </c>
      <c r="F2027" s="154" t="s">
        <v>13019</v>
      </c>
      <c r="H2027" s="155">
        <v>7.734</v>
      </c>
      <c r="I2027" s="156"/>
      <c r="L2027" s="152"/>
      <c r="M2027" s="157"/>
      <c r="T2027" s="158"/>
      <c r="AT2027" s="153" t="s">
        <v>226</v>
      </c>
      <c r="AU2027" s="153" t="s">
        <v>236</v>
      </c>
      <c r="AV2027" s="12" t="s">
        <v>79</v>
      </c>
      <c r="AW2027" s="12" t="s">
        <v>31</v>
      </c>
      <c r="AX2027" s="12" t="s">
        <v>69</v>
      </c>
      <c r="AY2027" s="153" t="s">
        <v>212</v>
      </c>
    </row>
    <row r="2028" spans="2:51" s="12" customFormat="1">
      <c r="B2028" s="152"/>
      <c r="D2028" s="150" t="s">
        <v>226</v>
      </c>
      <c r="E2028" s="153" t="s">
        <v>19</v>
      </c>
      <c r="F2028" s="154" t="s">
        <v>13020</v>
      </c>
      <c r="H2028" s="155">
        <v>4.9240000000000004</v>
      </c>
      <c r="I2028" s="156"/>
      <c r="L2028" s="152"/>
      <c r="M2028" s="157"/>
      <c r="T2028" s="158"/>
      <c r="AT2028" s="153" t="s">
        <v>226</v>
      </c>
      <c r="AU2028" s="153" t="s">
        <v>236</v>
      </c>
      <c r="AV2028" s="12" t="s">
        <v>79</v>
      </c>
      <c r="AW2028" s="12" t="s">
        <v>31</v>
      </c>
      <c r="AX2028" s="12" t="s">
        <v>69</v>
      </c>
      <c r="AY2028" s="153" t="s">
        <v>212</v>
      </c>
    </row>
    <row r="2029" spans="2:51" s="12" customFormat="1">
      <c r="B2029" s="152"/>
      <c r="D2029" s="150" t="s">
        <v>226</v>
      </c>
      <c r="E2029" s="153" t="s">
        <v>19</v>
      </c>
      <c r="F2029" s="154" t="s">
        <v>13021</v>
      </c>
      <c r="H2029" s="155">
        <v>3.7519999999999998</v>
      </c>
      <c r="I2029" s="156"/>
      <c r="L2029" s="152"/>
      <c r="M2029" s="157"/>
      <c r="T2029" s="158"/>
      <c r="AT2029" s="153" t="s">
        <v>226</v>
      </c>
      <c r="AU2029" s="153" t="s">
        <v>236</v>
      </c>
      <c r="AV2029" s="12" t="s">
        <v>79</v>
      </c>
      <c r="AW2029" s="12" t="s">
        <v>31</v>
      </c>
      <c r="AX2029" s="12" t="s">
        <v>69</v>
      </c>
      <c r="AY2029" s="153" t="s">
        <v>212</v>
      </c>
    </row>
    <row r="2030" spans="2:51" s="15" customFormat="1">
      <c r="B2030" s="176"/>
      <c r="D2030" s="150" t="s">
        <v>226</v>
      </c>
      <c r="E2030" s="177" t="s">
        <v>19</v>
      </c>
      <c r="F2030" s="178" t="s">
        <v>455</v>
      </c>
      <c r="H2030" s="179">
        <v>16.41</v>
      </c>
      <c r="I2030" s="180"/>
      <c r="L2030" s="176"/>
      <c r="M2030" s="181"/>
      <c r="T2030" s="182"/>
      <c r="AT2030" s="177" t="s">
        <v>226</v>
      </c>
      <c r="AU2030" s="177" t="s">
        <v>236</v>
      </c>
      <c r="AV2030" s="15" t="s">
        <v>236</v>
      </c>
      <c r="AW2030" s="15" t="s">
        <v>31</v>
      </c>
      <c r="AX2030" s="15" t="s">
        <v>69</v>
      </c>
      <c r="AY2030" s="177" t="s">
        <v>212</v>
      </c>
    </row>
    <row r="2031" spans="2:51" s="12" customFormat="1">
      <c r="B2031" s="152"/>
      <c r="D2031" s="150" t="s">
        <v>226</v>
      </c>
      <c r="E2031" s="153" t="s">
        <v>19</v>
      </c>
      <c r="F2031" s="154" t="s">
        <v>13022</v>
      </c>
      <c r="H2031" s="155">
        <v>1.1080000000000001</v>
      </c>
      <c r="I2031" s="156"/>
      <c r="L2031" s="152"/>
      <c r="M2031" s="157"/>
      <c r="T2031" s="158"/>
      <c r="AT2031" s="153" t="s">
        <v>226</v>
      </c>
      <c r="AU2031" s="153" t="s">
        <v>236</v>
      </c>
      <c r="AV2031" s="12" t="s">
        <v>79</v>
      </c>
      <c r="AW2031" s="12" t="s">
        <v>31</v>
      </c>
      <c r="AX2031" s="12" t="s">
        <v>69</v>
      </c>
      <c r="AY2031" s="153" t="s">
        <v>212</v>
      </c>
    </row>
    <row r="2032" spans="2:51" s="12" customFormat="1">
      <c r="B2032" s="152"/>
      <c r="D2032" s="150" t="s">
        <v>226</v>
      </c>
      <c r="E2032" s="153" t="s">
        <v>19</v>
      </c>
      <c r="F2032" s="154" t="s">
        <v>13023</v>
      </c>
      <c r="H2032" s="155">
        <v>0.79500000000000004</v>
      </c>
      <c r="I2032" s="156"/>
      <c r="L2032" s="152"/>
      <c r="M2032" s="157"/>
      <c r="T2032" s="158"/>
      <c r="AT2032" s="153" t="s">
        <v>226</v>
      </c>
      <c r="AU2032" s="153" t="s">
        <v>236</v>
      </c>
      <c r="AV2032" s="12" t="s">
        <v>79</v>
      </c>
      <c r="AW2032" s="12" t="s">
        <v>31</v>
      </c>
      <c r="AX2032" s="12" t="s">
        <v>69</v>
      </c>
      <c r="AY2032" s="153" t="s">
        <v>212</v>
      </c>
    </row>
    <row r="2033" spans="2:51" s="15" customFormat="1">
      <c r="B2033" s="176"/>
      <c r="D2033" s="150" t="s">
        <v>226</v>
      </c>
      <c r="E2033" s="177" t="s">
        <v>19</v>
      </c>
      <c r="F2033" s="178" t="s">
        <v>455</v>
      </c>
      <c r="H2033" s="179">
        <v>1.903</v>
      </c>
      <c r="I2033" s="180"/>
      <c r="L2033" s="176"/>
      <c r="M2033" s="181"/>
      <c r="T2033" s="182"/>
      <c r="AT2033" s="177" t="s">
        <v>226</v>
      </c>
      <c r="AU2033" s="177" t="s">
        <v>236</v>
      </c>
      <c r="AV2033" s="15" t="s">
        <v>236</v>
      </c>
      <c r="AW2033" s="15" t="s">
        <v>31</v>
      </c>
      <c r="AX2033" s="15" t="s">
        <v>69</v>
      </c>
      <c r="AY2033" s="177" t="s">
        <v>212</v>
      </c>
    </row>
    <row r="2034" spans="2:51" s="14" customFormat="1">
      <c r="B2034" s="170"/>
      <c r="D2034" s="150" t="s">
        <v>226</v>
      </c>
      <c r="E2034" s="171" t="s">
        <v>19</v>
      </c>
      <c r="F2034" s="172" t="s">
        <v>12290</v>
      </c>
      <c r="H2034" s="171" t="s">
        <v>19</v>
      </c>
      <c r="I2034" s="173"/>
      <c r="L2034" s="170"/>
      <c r="M2034" s="174"/>
      <c r="T2034" s="175"/>
      <c r="AT2034" s="171" t="s">
        <v>226</v>
      </c>
      <c r="AU2034" s="171" t="s">
        <v>236</v>
      </c>
      <c r="AV2034" s="14" t="s">
        <v>77</v>
      </c>
      <c r="AW2034" s="14" t="s">
        <v>31</v>
      </c>
      <c r="AX2034" s="14" t="s">
        <v>69</v>
      </c>
      <c r="AY2034" s="171" t="s">
        <v>212</v>
      </c>
    </row>
    <row r="2035" spans="2:51" s="12" customFormat="1">
      <c r="B2035" s="152"/>
      <c r="D2035" s="150" t="s">
        <v>226</v>
      </c>
      <c r="E2035" s="153" t="s">
        <v>19</v>
      </c>
      <c r="F2035" s="154" t="s">
        <v>13024</v>
      </c>
      <c r="H2035" s="155">
        <v>4.1120000000000001</v>
      </c>
      <c r="I2035" s="156"/>
      <c r="L2035" s="152"/>
      <c r="M2035" s="157"/>
      <c r="T2035" s="158"/>
      <c r="AT2035" s="153" t="s">
        <v>226</v>
      </c>
      <c r="AU2035" s="153" t="s">
        <v>236</v>
      </c>
      <c r="AV2035" s="12" t="s">
        <v>79</v>
      </c>
      <c r="AW2035" s="12" t="s">
        <v>31</v>
      </c>
      <c r="AX2035" s="12" t="s">
        <v>69</v>
      </c>
      <c r="AY2035" s="153" t="s">
        <v>212</v>
      </c>
    </row>
    <row r="2036" spans="2:51" s="12" customFormat="1">
      <c r="B2036" s="152"/>
      <c r="D2036" s="150" t="s">
        <v>226</v>
      </c>
      <c r="E2036" s="153" t="s">
        <v>19</v>
      </c>
      <c r="F2036" s="154" t="s">
        <v>13025</v>
      </c>
      <c r="H2036" s="155">
        <v>88.685000000000002</v>
      </c>
      <c r="I2036" s="156"/>
      <c r="L2036" s="152"/>
      <c r="M2036" s="157"/>
      <c r="T2036" s="158"/>
      <c r="AT2036" s="153" t="s">
        <v>226</v>
      </c>
      <c r="AU2036" s="153" t="s">
        <v>236</v>
      </c>
      <c r="AV2036" s="12" t="s">
        <v>79</v>
      </c>
      <c r="AW2036" s="12" t="s">
        <v>31</v>
      </c>
      <c r="AX2036" s="12" t="s">
        <v>69</v>
      </c>
      <c r="AY2036" s="153" t="s">
        <v>212</v>
      </c>
    </row>
    <row r="2037" spans="2:51" s="12" customFormat="1">
      <c r="B2037" s="152"/>
      <c r="D2037" s="150" t="s">
        <v>226</v>
      </c>
      <c r="E2037" s="153" t="s">
        <v>19</v>
      </c>
      <c r="F2037" s="154" t="s">
        <v>13026</v>
      </c>
      <c r="H2037" s="155">
        <v>8.1630000000000003</v>
      </c>
      <c r="I2037" s="156"/>
      <c r="L2037" s="152"/>
      <c r="M2037" s="157"/>
      <c r="T2037" s="158"/>
      <c r="AT2037" s="153" t="s">
        <v>226</v>
      </c>
      <c r="AU2037" s="153" t="s">
        <v>236</v>
      </c>
      <c r="AV2037" s="12" t="s">
        <v>79</v>
      </c>
      <c r="AW2037" s="12" t="s">
        <v>31</v>
      </c>
      <c r="AX2037" s="12" t="s">
        <v>69</v>
      </c>
      <c r="AY2037" s="153" t="s">
        <v>212</v>
      </c>
    </row>
    <row r="2038" spans="2:51" s="12" customFormat="1">
      <c r="B2038" s="152"/>
      <c r="D2038" s="150" t="s">
        <v>226</v>
      </c>
      <c r="E2038" s="153" t="s">
        <v>19</v>
      </c>
      <c r="F2038" s="154" t="s">
        <v>13027</v>
      </c>
      <c r="H2038" s="155">
        <v>7.5819999999999999</v>
      </c>
      <c r="I2038" s="156"/>
      <c r="L2038" s="152"/>
      <c r="M2038" s="157"/>
      <c r="T2038" s="158"/>
      <c r="AT2038" s="153" t="s">
        <v>226</v>
      </c>
      <c r="AU2038" s="153" t="s">
        <v>236</v>
      </c>
      <c r="AV2038" s="12" t="s">
        <v>79</v>
      </c>
      <c r="AW2038" s="12" t="s">
        <v>31</v>
      </c>
      <c r="AX2038" s="12" t="s">
        <v>69</v>
      </c>
      <c r="AY2038" s="153" t="s">
        <v>212</v>
      </c>
    </row>
    <row r="2039" spans="2:51" s="12" customFormat="1">
      <c r="B2039" s="152"/>
      <c r="D2039" s="150" t="s">
        <v>226</v>
      </c>
      <c r="E2039" s="153" t="s">
        <v>19</v>
      </c>
      <c r="F2039" s="154" t="s">
        <v>13028</v>
      </c>
      <c r="H2039" s="155">
        <v>10.893000000000001</v>
      </c>
      <c r="I2039" s="156"/>
      <c r="L2039" s="152"/>
      <c r="M2039" s="157"/>
      <c r="T2039" s="158"/>
      <c r="AT2039" s="153" t="s">
        <v>226</v>
      </c>
      <c r="AU2039" s="153" t="s">
        <v>236</v>
      </c>
      <c r="AV2039" s="12" t="s">
        <v>79</v>
      </c>
      <c r="AW2039" s="12" t="s">
        <v>31</v>
      </c>
      <c r="AX2039" s="12" t="s">
        <v>69</v>
      </c>
      <c r="AY2039" s="153" t="s">
        <v>212</v>
      </c>
    </row>
    <row r="2040" spans="2:51" s="12" customFormat="1">
      <c r="B2040" s="152"/>
      <c r="D2040" s="150" t="s">
        <v>226</v>
      </c>
      <c r="E2040" s="153" t="s">
        <v>19</v>
      </c>
      <c r="F2040" s="154" t="s">
        <v>13029</v>
      </c>
      <c r="H2040" s="155">
        <v>103.145</v>
      </c>
      <c r="I2040" s="156"/>
      <c r="L2040" s="152"/>
      <c r="M2040" s="157"/>
      <c r="T2040" s="158"/>
      <c r="AT2040" s="153" t="s">
        <v>226</v>
      </c>
      <c r="AU2040" s="153" t="s">
        <v>236</v>
      </c>
      <c r="AV2040" s="12" t="s">
        <v>79</v>
      </c>
      <c r="AW2040" s="12" t="s">
        <v>31</v>
      </c>
      <c r="AX2040" s="12" t="s">
        <v>69</v>
      </c>
      <c r="AY2040" s="153" t="s">
        <v>212</v>
      </c>
    </row>
    <row r="2041" spans="2:51" s="12" customFormat="1">
      <c r="B2041" s="152"/>
      <c r="D2041" s="150" t="s">
        <v>226</v>
      </c>
      <c r="E2041" s="153" t="s">
        <v>19</v>
      </c>
      <c r="F2041" s="154" t="s">
        <v>13030</v>
      </c>
      <c r="H2041" s="155">
        <v>1.647</v>
      </c>
      <c r="I2041" s="156"/>
      <c r="L2041" s="152"/>
      <c r="M2041" s="157"/>
      <c r="T2041" s="158"/>
      <c r="AT2041" s="153" t="s">
        <v>226</v>
      </c>
      <c r="AU2041" s="153" t="s">
        <v>236</v>
      </c>
      <c r="AV2041" s="12" t="s">
        <v>79</v>
      </c>
      <c r="AW2041" s="12" t="s">
        <v>31</v>
      </c>
      <c r="AX2041" s="12" t="s">
        <v>69</v>
      </c>
      <c r="AY2041" s="153" t="s">
        <v>212</v>
      </c>
    </row>
    <row r="2042" spans="2:51" s="12" customFormat="1">
      <c r="B2042" s="152"/>
      <c r="D2042" s="150" t="s">
        <v>226</v>
      </c>
      <c r="E2042" s="153" t="s">
        <v>19</v>
      </c>
      <c r="F2042" s="154" t="s">
        <v>13031</v>
      </c>
      <c r="H2042" s="155">
        <v>70.837000000000003</v>
      </c>
      <c r="I2042" s="156"/>
      <c r="L2042" s="152"/>
      <c r="M2042" s="157"/>
      <c r="T2042" s="158"/>
      <c r="AT2042" s="153" t="s">
        <v>226</v>
      </c>
      <c r="AU2042" s="153" t="s">
        <v>236</v>
      </c>
      <c r="AV2042" s="12" t="s">
        <v>79</v>
      </c>
      <c r="AW2042" s="12" t="s">
        <v>31</v>
      </c>
      <c r="AX2042" s="12" t="s">
        <v>69</v>
      </c>
      <c r="AY2042" s="153" t="s">
        <v>212</v>
      </c>
    </row>
    <row r="2043" spans="2:51" s="12" customFormat="1">
      <c r="B2043" s="152"/>
      <c r="D2043" s="150" t="s">
        <v>226</v>
      </c>
      <c r="E2043" s="153" t="s">
        <v>19</v>
      </c>
      <c r="F2043" s="154" t="s">
        <v>13032</v>
      </c>
      <c r="H2043" s="155">
        <v>11.372</v>
      </c>
      <c r="I2043" s="156"/>
      <c r="L2043" s="152"/>
      <c r="M2043" s="157"/>
      <c r="T2043" s="158"/>
      <c r="AT2043" s="153" t="s">
        <v>226</v>
      </c>
      <c r="AU2043" s="153" t="s">
        <v>236</v>
      </c>
      <c r="AV2043" s="12" t="s">
        <v>79</v>
      </c>
      <c r="AW2043" s="12" t="s">
        <v>31</v>
      </c>
      <c r="AX2043" s="12" t="s">
        <v>69</v>
      </c>
      <c r="AY2043" s="153" t="s">
        <v>212</v>
      </c>
    </row>
    <row r="2044" spans="2:51" s="12" customFormat="1">
      <c r="B2044" s="152"/>
      <c r="D2044" s="150" t="s">
        <v>226</v>
      </c>
      <c r="E2044" s="153" t="s">
        <v>19</v>
      </c>
      <c r="F2044" s="154" t="s">
        <v>13033</v>
      </c>
      <c r="H2044" s="155">
        <v>1.204</v>
      </c>
      <c r="I2044" s="156"/>
      <c r="L2044" s="152"/>
      <c r="M2044" s="157"/>
      <c r="T2044" s="158"/>
      <c r="AT2044" s="153" t="s">
        <v>226</v>
      </c>
      <c r="AU2044" s="153" t="s">
        <v>236</v>
      </c>
      <c r="AV2044" s="12" t="s">
        <v>79</v>
      </c>
      <c r="AW2044" s="12" t="s">
        <v>31</v>
      </c>
      <c r="AX2044" s="12" t="s">
        <v>69</v>
      </c>
      <c r="AY2044" s="153" t="s">
        <v>212</v>
      </c>
    </row>
    <row r="2045" spans="2:51" s="12" customFormat="1">
      <c r="B2045" s="152"/>
      <c r="D2045" s="150" t="s">
        <v>226</v>
      </c>
      <c r="E2045" s="153" t="s">
        <v>19</v>
      </c>
      <c r="F2045" s="154" t="s">
        <v>13034</v>
      </c>
      <c r="H2045" s="155">
        <v>15.744999999999999</v>
      </c>
      <c r="I2045" s="156"/>
      <c r="L2045" s="152"/>
      <c r="M2045" s="157"/>
      <c r="T2045" s="158"/>
      <c r="AT2045" s="153" t="s">
        <v>226</v>
      </c>
      <c r="AU2045" s="153" t="s">
        <v>236</v>
      </c>
      <c r="AV2045" s="12" t="s">
        <v>79</v>
      </c>
      <c r="AW2045" s="12" t="s">
        <v>31</v>
      </c>
      <c r="AX2045" s="12" t="s">
        <v>69</v>
      </c>
      <c r="AY2045" s="153" t="s">
        <v>212</v>
      </c>
    </row>
    <row r="2046" spans="2:51" s="12" customFormat="1">
      <c r="B2046" s="152"/>
      <c r="D2046" s="150" t="s">
        <v>226</v>
      </c>
      <c r="E2046" s="153" t="s">
        <v>19</v>
      </c>
      <c r="F2046" s="154" t="s">
        <v>13035</v>
      </c>
      <c r="H2046" s="155">
        <v>8.5850000000000009</v>
      </c>
      <c r="I2046" s="156"/>
      <c r="L2046" s="152"/>
      <c r="M2046" s="157"/>
      <c r="T2046" s="158"/>
      <c r="AT2046" s="153" t="s">
        <v>226</v>
      </c>
      <c r="AU2046" s="153" t="s">
        <v>236</v>
      </c>
      <c r="AV2046" s="12" t="s">
        <v>79</v>
      </c>
      <c r="AW2046" s="12" t="s">
        <v>31</v>
      </c>
      <c r="AX2046" s="12" t="s">
        <v>69</v>
      </c>
      <c r="AY2046" s="153" t="s">
        <v>212</v>
      </c>
    </row>
    <row r="2047" spans="2:51" s="12" customFormat="1">
      <c r="B2047" s="152"/>
      <c r="D2047" s="150" t="s">
        <v>226</v>
      </c>
      <c r="E2047" s="153" t="s">
        <v>19</v>
      </c>
      <c r="F2047" s="154" t="s">
        <v>13036</v>
      </c>
      <c r="H2047" s="155">
        <v>29.914999999999999</v>
      </c>
      <c r="I2047" s="156"/>
      <c r="L2047" s="152"/>
      <c r="M2047" s="157"/>
      <c r="T2047" s="158"/>
      <c r="AT2047" s="153" t="s">
        <v>226</v>
      </c>
      <c r="AU2047" s="153" t="s">
        <v>236</v>
      </c>
      <c r="AV2047" s="12" t="s">
        <v>79</v>
      </c>
      <c r="AW2047" s="12" t="s">
        <v>31</v>
      </c>
      <c r="AX2047" s="12" t="s">
        <v>69</v>
      </c>
      <c r="AY2047" s="153" t="s">
        <v>212</v>
      </c>
    </row>
    <row r="2048" spans="2:51" s="12" customFormat="1">
      <c r="B2048" s="152"/>
      <c r="D2048" s="150" t="s">
        <v>226</v>
      </c>
      <c r="E2048" s="153" t="s">
        <v>19</v>
      </c>
      <c r="F2048" s="154" t="s">
        <v>13037</v>
      </c>
      <c r="H2048" s="155">
        <v>9.9700000000000006</v>
      </c>
      <c r="I2048" s="156"/>
      <c r="L2048" s="152"/>
      <c r="M2048" s="157"/>
      <c r="T2048" s="158"/>
      <c r="AT2048" s="153" t="s">
        <v>226</v>
      </c>
      <c r="AU2048" s="153" t="s">
        <v>236</v>
      </c>
      <c r="AV2048" s="12" t="s">
        <v>79</v>
      </c>
      <c r="AW2048" s="12" t="s">
        <v>31</v>
      </c>
      <c r="AX2048" s="12" t="s">
        <v>69</v>
      </c>
      <c r="AY2048" s="153" t="s">
        <v>212</v>
      </c>
    </row>
    <row r="2049" spans="2:65" s="12" customFormat="1">
      <c r="B2049" s="152"/>
      <c r="D2049" s="150" t="s">
        <v>226</v>
      </c>
      <c r="E2049" s="153" t="s">
        <v>19</v>
      </c>
      <c r="F2049" s="154" t="s">
        <v>13038</v>
      </c>
      <c r="H2049" s="155">
        <v>15.94</v>
      </c>
      <c r="I2049" s="156"/>
      <c r="L2049" s="152"/>
      <c r="M2049" s="157"/>
      <c r="T2049" s="158"/>
      <c r="AT2049" s="153" t="s">
        <v>226</v>
      </c>
      <c r="AU2049" s="153" t="s">
        <v>236</v>
      </c>
      <c r="AV2049" s="12" t="s">
        <v>79</v>
      </c>
      <c r="AW2049" s="12" t="s">
        <v>31</v>
      </c>
      <c r="AX2049" s="12" t="s">
        <v>69</v>
      </c>
      <c r="AY2049" s="153" t="s">
        <v>212</v>
      </c>
    </row>
    <row r="2050" spans="2:65" s="12" customFormat="1">
      <c r="B2050" s="152"/>
      <c r="D2050" s="150" t="s">
        <v>226</v>
      </c>
      <c r="E2050" s="153" t="s">
        <v>19</v>
      </c>
      <c r="F2050" s="154" t="s">
        <v>13039</v>
      </c>
      <c r="H2050" s="155">
        <v>1.5149999999999999</v>
      </c>
      <c r="I2050" s="156"/>
      <c r="L2050" s="152"/>
      <c r="M2050" s="157"/>
      <c r="T2050" s="158"/>
      <c r="AT2050" s="153" t="s">
        <v>226</v>
      </c>
      <c r="AU2050" s="153" t="s">
        <v>236</v>
      </c>
      <c r="AV2050" s="12" t="s">
        <v>79</v>
      </c>
      <c r="AW2050" s="12" t="s">
        <v>31</v>
      </c>
      <c r="AX2050" s="12" t="s">
        <v>69</v>
      </c>
      <c r="AY2050" s="153" t="s">
        <v>212</v>
      </c>
    </row>
    <row r="2051" spans="2:65" s="12" customFormat="1">
      <c r="B2051" s="152"/>
      <c r="D2051" s="150" t="s">
        <v>226</v>
      </c>
      <c r="E2051" s="153" t="s">
        <v>19</v>
      </c>
      <c r="F2051" s="154" t="s">
        <v>13040</v>
      </c>
      <c r="H2051" s="155">
        <v>31.986000000000001</v>
      </c>
      <c r="I2051" s="156"/>
      <c r="L2051" s="152"/>
      <c r="M2051" s="157"/>
      <c r="T2051" s="158"/>
      <c r="AT2051" s="153" t="s">
        <v>226</v>
      </c>
      <c r="AU2051" s="153" t="s">
        <v>236</v>
      </c>
      <c r="AV2051" s="12" t="s">
        <v>79</v>
      </c>
      <c r="AW2051" s="12" t="s">
        <v>31</v>
      </c>
      <c r="AX2051" s="12" t="s">
        <v>69</v>
      </c>
      <c r="AY2051" s="153" t="s">
        <v>212</v>
      </c>
    </row>
    <row r="2052" spans="2:65" s="12" customFormat="1">
      <c r="B2052" s="152"/>
      <c r="D2052" s="150" t="s">
        <v>226</v>
      </c>
      <c r="E2052" s="153" t="s">
        <v>19</v>
      </c>
      <c r="F2052" s="154" t="s">
        <v>13041</v>
      </c>
      <c r="H2052" s="155">
        <v>1.863</v>
      </c>
      <c r="I2052" s="156"/>
      <c r="L2052" s="152"/>
      <c r="M2052" s="157"/>
      <c r="T2052" s="158"/>
      <c r="AT2052" s="153" t="s">
        <v>226</v>
      </c>
      <c r="AU2052" s="153" t="s">
        <v>236</v>
      </c>
      <c r="AV2052" s="12" t="s">
        <v>79</v>
      </c>
      <c r="AW2052" s="12" t="s">
        <v>31</v>
      </c>
      <c r="AX2052" s="12" t="s">
        <v>69</v>
      </c>
      <c r="AY2052" s="153" t="s">
        <v>212</v>
      </c>
    </row>
    <row r="2053" spans="2:65" s="12" customFormat="1">
      <c r="B2053" s="152"/>
      <c r="D2053" s="150" t="s">
        <v>226</v>
      </c>
      <c r="E2053" s="153" t="s">
        <v>19</v>
      </c>
      <c r="F2053" s="154" t="s">
        <v>13042</v>
      </c>
      <c r="H2053" s="155">
        <v>4.1749999999999998</v>
      </c>
      <c r="I2053" s="156"/>
      <c r="L2053" s="152"/>
      <c r="M2053" s="157"/>
      <c r="T2053" s="158"/>
      <c r="AT2053" s="153" t="s">
        <v>226</v>
      </c>
      <c r="AU2053" s="153" t="s">
        <v>236</v>
      </c>
      <c r="AV2053" s="12" t="s">
        <v>79</v>
      </c>
      <c r="AW2053" s="12" t="s">
        <v>31</v>
      </c>
      <c r="AX2053" s="12" t="s">
        <v>69</v>
      </c>
      <c r="AY2053" s="153" t="s">
        <v>212</v>
      </c>
    </row>
    <row r="2054" spans="2:65" s="12" customFormat="1">
      <c r="B2054" s="152"/>
      <c r="D2054" s="150" t="s">
        <v>226</v>
      </c>
      <c r="E2054" s="153" t="s">
        <v>19</v>
      </c>
      <c r="F2054" s="154" t="s">
        <v>13043</v>
      </c>
      <c r="H2054" s="155">
        <v>0.44400000000000001</v>
      </c>
      <c r="I2054" s="156"/>
      <c r="L2054" s="152"/>
      <c r="M2054" s="157"/>
      <c r="T2054" s="158"/>
      <c r="AT2054" s="153" t="s">
        <v>226</v>
      </c>
      <c r="AU2054" s="153" t="s">
        <v>236</v>
      </c>
      <c r="AV2054" s="12" t="s">
        <v>79</v>
      </c>
      <c r="AW2054" s="12" t="s">
        <v>31</v>
      </c>
      <c r="AX2054" s="12" t="s">
        <v>69</v>
      </c>
      <c r="AY2054" s="153" t="s">
        <v>212</v>
      </c>
    </row>
    <row r="2055" spans="2:65" s="12" customFormat="1">
      <c r="B2055" s="152"/>
      <c r="D2055" s="150" t="s">
        <v>226</v>
      </c>
      <c r="E2055" s="153" t="s">
        <v>19</v>
      </c>
      <c r="F2055" s="154" t="s">
        <v>13044</v>
      </c>
      <c r="H2055" s="155">
        <v>2.1869999999999998</v>
      </c>
      <c r="I2055" s="156"/>
      <c r="L2055" s="152"/>
      <c r="M2055" s="157"/>
      <c r="T2055" s="158"/>
      <c r="AT2055" s="153" t="s">
        <v>226</v>
      </c>
      <c r="AU2055" s="153" t="s">
        <v>236</v>
      </c>
      <c r="AV2055" s="12" t="s">
        <v>79</v>
      </c>
      <c r="AW2055" s="12" t="s">
        <v>31</v>
      </c>
      <c r="AX2055" s="12" t="s">
        <v>69</v>
      </c>
      <c r="AY2055" s="153" t="s">
        <v>212</v>
      </c>
    </row>
    <row r="2056" spans="2:65" s="12" customFormat="1">
      <c r="B2056" s="152"/>
      <c r="D2056" s="150" t="s">
        <v>226</v>
      </c>
      <c r="E2056" s="153" t="s">
        <v>19</v>
      </c>
      <c r="F2056" s="154" t="s">
        <v>13045</v>
      </c>
      <c r="H2056" s="155">
        <v>2.71</v>
      </c>
      <c r="I2056" s="156"/>
      <c r="L2056" s="152"/>
      <c r="M2056" s="157"/>
      <c r="T2056" s="158"/>
      <c r="AT2056" s="153" t="s">
        <v>226</v>
      </c>
      <c r="AU2056" s="153" t="s">
        <v>236</v>
      </c>
      <c r="AV2056" s="12" t="s">
        <v>79</v>
      </c>
      <c r="AW2056" s="12" t="s">
        <v>31</v>
      </c>
      <c r="AX2056" s="12" t="s">
        <v>69</v>
      </c>
      <c r="AY2056" s="153" t="s">
        <v>212</v>
      </c>
    </row>
    <row r="2057" spans="2:65" s="12" customFormat="1">
      <c r="B2057" s="152"/>
      <c r="D2057" s="150" t="s">
        <v>226</v>
      </c>
      <c r="E2057" s="153" t="s">
        <v>19</v>
      </c>
      <c r="F2057" s="154" t="s">
        <v>13046</v>
      </c>
      <c r="H2057" s="155">
        <v>11.454000000000001</v>
      </c>
      <c r="I2057" s="156"/>
      <c r="L2057" s="152"/>
      <c r="M2057" s="157"/>
      <c r="T2057" s="158"/>
      <c r="AT2057" s="153" t="s">
        <v>226</v>
      </c>
      <c r="AU2057" s="153" t="s">
        <v>236</v>
      </c>
      <c r="AV2057" s="12" t="s">
        <v>79</v>
      </c>
      <c r="AW2057" s="12" t="s">
        <v>31</v>
      </c>
      <c r="AX2057" s="12" t="s">
        <v>69</v>
      </c>
      <c r="AY2057" s="153" t="s">
        <v>212</v>
      </c>
    </row>
    <row r="2058" spans="2:65" s="12" customFormat="1">
      <c r="B2058" s="152"/>
      <c r="D2058" s="150" t="s">
        <v>226</v>
      </c>
      <c r="E2058" s="153" t="s">
        <v>19</v>
      </c>
      <c r="F2058" s="154" t="s">
        <v>13047</v>
      </c>
      <c r="H2058" s="155">
        <v>5.7069999999999999</v>
      </c>
      <c r="I2058" s="156"/>
      <c r="L2058" s="152"/>
      <c r="M2058" s="157"/>
      <c r="T2058" s="158"/>
      <c r="AT2058" s="153" t="s">
        <v>226</v>
      </c>
      <c r="AU2058" s="153" t="s">
        <v>236</v>
      </c>
      <c r="AV2058" s="12" t="s">
        <v>79</v>
      </c>
      <c r="AW2058" s="12" t="s">
        <v>31</v>
      </c>
      <c r="AX2058" s="12" t="s">
        <v>69</v>
      </c>
      <c r="AY2058" s="153" t="s">
        <v>212</v>
      </c>
    </row>
    <row r="2059" spans="2:65" s="12" customFormat="1">
      <c r="B2059" s="152"/>
      <c r="D2059" s="150" t="s">
        <v>226</v>
      </c>
      <c r="E2059" s="153" t="s">
        <v>19</v>
      </c>
      <c r="F2059" s="154" t="s">
        <v>13048</v>
      </c>
      <c r="H2059" s="155">
        <v>4.298</v>
      </c>
      <c r="I2059" s="156"/>
      <c r="L2059" s="152"/>
      <c r="M2059" s="157"/>
      <c r="T2059" s="158"/>
      <c r="AT2059" s="153" t="s">
        <v>226</v>
      </c>
      <c r="AU2059" s="153" t="s">
        <v>236</v>
      </c>
      <c r="AV2059" s="12" t="s">
        <v>79</v>
      </c>
      <c r="AW2059" s="12" t="s">
        <v>31</v>
      </c>
      <c r="AX2059" s="12" t="s">
        <v>69</v>
      </c>
      <c r="AY2059" s="153" t="s">
        <v>212</v>
      </c>
    </row>
    <row r="2060" spans="2:65" s="12" customFormat="1">
      <c r="B2060" s="152"/>
      <c r="D2060" s="150" t="s">
        <v>226</v>
      </c>
      <c r="E2060" s="153" t="s">
        <v>19</v>
      </c>
      <c r="F2060" s="154" t="s">
        <v>13049</v>
      </c>
      <c r="H2060" s="155">
        <v>15.006</v>
      </c>
      <c r="I2060" s="156"/>
      <c r="L2060" s="152"/>
      <c r="M2060" s="157"/>
      <c r="T2060" s="158"/>
      <c r="AT2060" s="153" t="s">
        <v>226</v>
      </c>
      <c r="AU2060" s="153" t="s">
        <v>236</v>
      </c>
      <c r="AV2060" s="12" t="s">
        <v>79</v>
      </c>
      <c r="AW2060" s="12" t="s">
        <v>31</v>
      </c>
      <c r="AX2060" s="12" t="s">
        <v>69</v>
      </c>
      <c r="AY2060" s="153" t="s">
        <v>212</v>
      </c>
    </row>
    <row r="2061" spans="2:65" s="15" customFormat="1">
      <c r="B2061" s="176"/>
      <c r="D2061" s="150" t="s">
        <v>226</v>
      </c>
      <c r="E2061" s="177" t="s">
        <v>19</v>
      </c>
      <c r="F2061" s="178" t="s">
        <v>455</v>
      </c>
      <c r="H2061" s="179">
        <v>469.14</v>
      </c>
      <c r="I2061" s="180"/>
      <c r="L2061" s="176"/>
      <c r="M2061" s="181"/>
      <c r="T2061" s="182"/>
      <c r="AT2061" s="177" t="s">
        <v>226</v>
      </c>
      <c r="AU2061" s="177" t="s">
        <v>236</v>
      </c>
      <c r="AV2061" s="15" t="s">
        <v>236</v>
      </c>
      <c r="AW2061" s="15" t="s">
        <v>31</v>
      </c>
      <c r="AX2061" s="15" t="s">
        <v>69</v>
      </c>
      <c r="AY2061" s="177" t="s">
        <v>212</v>
      </c>
    </row>
    <row r="2062" spans="2:65" s="13" customFormat="1">
      <c r="B2062" s="159"/>
      <c r="D2062" s="150" t="s">
        <v>226</v>
      </c>
      <c r="E2062" s="160" t="s">
        <v>19</v>
      </c>
      <c r="F2062" s="161" t="s">
        <v>228</v>
      </c>
      <c r="H2062" s="162">
        <v>3293.5830000000001</v>
      </c>
      <c r="I2062" s="163"/>
      <c r="L2062" s="159"/>
      <c r="M2062" s="164"/>
      <c r="T2062" s="165"/>
      <c r="AT2062" s="160" t="s">
        <v>226</v>
      </c>
      <c r="AU2062" s="160" t="s">
        <v>236</v>
      </c>
      <c r="AV2062" s="13" t="s">
        <v>229</v>
      </c>
      <c r="AW2062" s="13" t="s">
        <v>31</v>
      </c>
      <c r="AX2062" s="13" t="s">
        <v>77</v>
      </c>
      <c r="AY2062" s="160" t="s">
        <v>212</v>
      </c>
    </row>
    <row r="2063" spans="2:65" s="1" customFormat="1" ht="16.5" customHeight="1">
      <c r="B2063" s="34"/>
      <c r="C2063" s="186" t="s">
        <v>1188</v>
      </c>
      <c r="D2063" s="200" t="s">
        <v>3107</v>
      </c>
      <c r="E2063" s="187" t="s">
        <v>12317</v>
      </c>
      <c r="F2063" s="188" t="s">
        <v>12318</v>
      </c>
      <c r="G2063" s="189" t="s">
        <v>495</v>
      </c>
      <c r="H2063" s="190">
        <v>1259.72</v>
      </c>
      <c r="I2063" s="191"/>
      <c r="J2063" s="192">
        <f>ROUND(I2063*H2063,2)</f>
        <v>0</v>
      </c>
      <c r="K2063" s="188" t="s">
        <v>5488</v>
      </c>
      <c r="L2063" s="193"/>
      <c r="M2063" s="194" t="s">
        <v>19</v>
      </c>
      <c r="N2063" s="195" t="s">
        <v>40</v>
      </c>
      <c r="P2063" s="142">
        <f>O2063*H2063</f>
        <v>0</v>
      </c>
      <c r="Q2063" s="142">
        <v>8.0000000000000007E-5</v>
      </c>
      <c r="R2063" s="142">
        <f>Q2063*H2063</f>
        <v>0.10077760000000001</v>
      </c>
      <c r="S2063" s="142">
        <v>0</v>
      </c>
      <c r="T2063" s="143">
        <f>S2063*H2063</f>
        <v>0</v>
      </c>
      <c r="AR2063" s="144" t="s">
        <v>631</v>
      </c>
      <c r="AT2063" s="144" t="s">
        <v>3107</v>
      </c>
      <c r="AU2063" s="144" t="s">
        <v>236</v>
      </c>
      <c r="AY2063" s="19" t="s">
        <v>212</v>
      </c>
      <c r="BE2063" s="145">
        <f>IF(N2063="základní",J2063,0)</f>
        <v>0</v>
      </c>
      <c r="BF2063" s="145">
        <f>IF(N2063="snížená",J2063,0)</f>
        <v>0</v>
      </c>
      <c r="BG2063" s="145">
        <f>IF(N2063="zákl. přenesená",J2063,0)</f>
        <v>0</v>
      </c>
      <c r="BH2063" s="145">
        <f>IF(N2063="sníž. přenesená",J2063,0)</f>
        <v>0</v>
      </c>
      <c r="BI2063" s="145">
        <f>IF(N2063="nulová",J2063,0)</f>
        <v>0</v>
      </c>
      <c r="BJ2063" s="19" t="s">
        <v>77</v>
      </c>
      <c r="BK2063" s="145">
        <f>ROUND(I2063*H2063,2)</f>
        <v>0</v>
      </c>
      <c r="BL2063" s="19" t="s">
        <v>316</v>
      </c>
      <c r="BM2063" s="144" t="s">
        <v>13050</v>
      </c>
    </row>
    <row r="2064" spans="2:65" s="14" customFormat="1">
      <c r="B2064" s="170"/>
      <c r="D2064" s="150" t="s">
        <v>226</v>
      </c>
      <c r="E2064" s="171" t="s">
        <v>19</v>
      </c>
      <c r="F2064" s="172" t="s">
        <v>12948</v>
      </c>
      <c r="H2064" s="171" t="s">
        <v>19</v>
      </c>
      <c r="I2064" s="173"/>
      <c r="L2064" s="170"/>
      <c r="M2064" s="174"/>
      <c r="T2064" s="175"/>
      <c r="AT2064" s="171" t="s">
        <v>226</v>
      </c>
      <c r="AU2064" s="171" t="s">
        <v>236</v>
      </c>
      <c r="AV2064" s="14" t="s">
        <v>77</v>
      </c>
      <c r="AW2064" s="14" t="s">
        <v>31</v>
      </c>
      <c r="AX2064" s="14" t="s">
        <v>69</v>
      </c>
      <c r="AY2064" s="171" t="s">
        <v>212</v>
      </c>
    </row>
    <row r="2065" spans="2:65" s="12" customFormat="1">
      <c r="B2065" s="152"/>
      <c r="D2065" s="150" t="s">
        <v>226</v>
      </c>
      <c r="E2065" s="153" t="s">
        <v>19</v>
      </c>
      <c r="F2065" s="154" t="s">
        <v>13051</v>
      </c>
      <c r="H2065" s="155">
        <v>1259.72</v>
      </c>
      <c r="I2065" s="156"/>
      <c r="L2065" s="152"/>
      <c r="M2065" s="157"/>
      <c r="T2065" s="158"/>
      <c r="AT2065" s="153" t="s">
        <v>226</v>
      </c>
      <c r="AU2065" s="153" t="s">
        <v>236</v>
      </c>
      <c r="AV2065" s="12" t="s">
        <v>79</v>
      </c>
      <c r="AW2065" s="12" t="s">
        <v>31</v>
      </c>
      <c r="AX2065" s="12" t="s">
        <v>69</v>
      </c>
      <c r="AY2065" s="153" t="s">
        <v>212</v>
      </c>
    </row>
    <row r="2066" spans="2:65" s="13" customFormat="1">
      <c r="B2066" s="159"/>
      <c r="D2066" s="150" t="s">
        <v>226</v>
      </c>
      <c r="E2066" s="160" t="s">
        <v>19</v>
      </c>
      <c r="F2066" s="161" t="s">
        <v>228</v>
      </c>
      <c r="H2066" s="162">
        <v>1259.72</v>
      </c>
      <c r="I2066" s="163"/>
      <c r="L2066" s="159"/>
      <c r="M2066" s="164"/>
      <c r="T2066" s="165"/>
      <c r="AT2066" s="160" t="s">
        <v>226</v>
      </c>
      <c r="AU2066" s="160" t="s">
        <v>236</v>
      </c>
      <c r="AV2066" s="13" t="s">
        <v>229</v>
      </c>
      <c r="AW2066" s="13" t="s">
        <v>31</v>
      </c>
      <c r="AX2066" s="13" t="s">
        <v>77</v>
      </c>
      <c r="AY2066" s="160" t="s">
        <v>212</v>
      </c>
    </row>
    <row r="2067" spans="2:65" s="1" customFormat="1" ht="16.5" customHeight="1">
      <c r="B2067" s="34"/>
      <c r="C2067" s="186" t="s">
        <v>1195</v>
      </c>
      <c r="D2067" s="200" t="s">
        <v>3107</v>
      </c>
      <c r="E2067" s="187" t="s">
        <v>12321</v>
      </c>
      <c r="F2067" s="188" t="s">
        <v>12322</v>
      </c>
      <c r="G2067" s="189" t="s">
        <v>495</v>
      </c>
      <c r="H2067" s="190">
        <v>857.67</v>
      </c>
      <c r="I2067" s="191"/>
      <c r="J2067" s="192">
        <f>ROUND(I2067*H2067,2)</f>
        <v>0</v>
      </c>
      <c r="K2067" s="188" t="s">
        <v>5488</v>
      </c>
      <c r="L2067" s="193"/>
      <c r="M2067" s="194" t="s">
        <v>19</v>
      </c>
      <c r="N2067" s="195" t="s">
        <v>40</v>
      </c>
      <c r="P2067" s="142">
        <f>O2067*H2067</f>
        <v>0</v>
      </c>
      <c r="Q2067" s="142">
        <v>2.5999999999999999E-3</v>
      </c>
      <c r="R2067" s="142">
        <f>Q2067*H2067</f>
        <v>2.2299419999999999</v>
      </c>
      <c r="S2067" s="142">
        <v>0</v>
      </c>
      <c r="T2067" s="143">
        <f>S2067*H2067</f>
        <v>0</v>
      </c>
      <c r="AR2067" s="144" t="s">
        <v>631</v>
      </c>
      <c r="AT2067" s="144" t="s">
        <v>3107</v>
      </c>
      <c r="AU2067" s="144" t="s">
        <v>236</v>
      </c>
      <c r="AY2067" s="19" t="s">
        <v>212</v>
      </c>
      <c r="BE2067" s="145">
        <f>IF(N2067="základní",J2067,0)</f>
        <v>0</v>
      </c>
      <c r="BF2067" s="145">
        <f>IF(N2067="snížená",J2067,0)</f>
        <v>0</v>
      </c>
      <c r="BG2067" s="145">
        <f>IF(N2067="zákl. přenesená",J2067,0)</f>
        <v>0</v>
      </c>
      <c r="BH2067" s="145">
        <f>IF(N2067="sníž. přenesená",J2067,0)</f>
        <v>0</v>
      </c>
      <c r="BI2067" s="145">
        <f>IF(N2067="nulová",J2067,0)</f>
        <v>0</v>
      </c>
      <c r="BJ2067" s="19" t="s">
        <v>77</v>
      </c>
      <c r="BK2067" s="145">
        <f>ROUND(I2067*H2067,2)</f>
        <v>0</v>
      </c>
      <c r="BL2067" s="19" t="s">
        <v>316</v>
      </c>
      <c r="BM2067" s="144" t="s">
        <v>13052</v>
      </c>
    </row>
    <row r="2068" spans="2:65" s="14" customFormat="1">
      <c r="B2068" s="170"/>
      <c r="D2068" s="150" t="s">
        <v>226</v>
      </c>
      <c r="E2068" s="171" t="s">
        <v>19</v>
      </c>
      <c r="F2068" s="172" t="s">
        <v>12313</v>
      </c>
      <c r="H2068" s="171" t="s">
        <v>19</v>
      </c>
      <c r="I2068" s="173"/>
      <c r="L2068" s="170"/>
      <c r="M2068" s="174"/>
      <c r="T2068" s="175"/>
      <c r="AT2068" s="171" t="s">
        <v>226</v>
      </c>
      <c r="AU2068" s="171" t="s">
        <v>236</v>
      </c>
      <c r="AV2068" s="14" t="s">
        <v>77</v>
      </c>
      <c r="AW2068" s="14" t="s">
        <v>31</v>
      </c>
      <c r="AX2068" s="14" t="s">
        <v>69</v>
      </c>
      <c r="AY2068" s="171" t="s">
        <v>212</v>
      </c>
    </row>
    <row r="2069" spans="2:65" s="12" customFormat="1">
      <c r="B2069" s="152"/>
      <c r="D2069" s="150" t="s">
        <v>226</v>
      </c>
      <c r="E2069" s="153" t="s">
        <v>19</v>
      </c>
      <c r="F2069" s="154" t="s">
        <v>13053</v>
      </c>
      <c r="H2069" s="155">
        <v>857.67</v>
      </c>
      <c r="I2069" s="156"/>
      <c r="L2069" s="152"/>
      <c r="M2069" s="157"/>
      <c r="T2069" s="158"/>
      <c r="AT2069" s="153" t="s">
        <v>226</v>
      </c>
      <c r="AU2069" s="153" t="s">
        <v>236</v>
      </c>
      <c r="AV2069" s="12" t="s">
        <v>79</v>
      </c>
      <c r="AW2069" s="12" t="s">
        <v>31</v>
      </c>
      <c r="AX2069" s="12" t="s">
        <v>69</v>
      </c>
      <c r="AY2069" s="153" t="s">
        <v>212</v>
      </c>
    </row>
    <row r="2070" spans="2:65" s="13" customFormat="1">
      <c r="B2070" s="159"/>
      <c r="D2070" s="150" t="s">
        <v>226</v>
      </c>
      <c r="E2070" s="160" t="s">
        <v>19</v>
      </c>
      <c r="F2070" s="161" t="s">
        <v>228</v>
      </c>
      <c r="H2070" s="162">
        <v>857.67</v>
      </c>
      <c r="I2070" s="163"/>
      <c r="L2070" s="159"/>
      <c r="M2070" s="164"/>
      <c r="T2070" s="165"/>
      <c r="AT2070" s="160" t="s">
        <v>226</v>
      </c>
      <c r="AU2070" s="160" t="s">
        <v>236</v>
      </c>
      <c r="AV2070" s="13" t="s">
        <v>229</v>
      </c>
      <c r="AW2070" s="13" t="s">
        <v>31</v>
      </c>
      <c r="AX2070" s="13" t="s">
        <v>77</v>
      </c>
      <c r="AY2070" s="160" t="s">
        <v>212</v>
      </c>
    </row>
    <row r="2071" spans="2:65" s="1" customFormat="1" ht="16.5" customHeight="1">
      <c r="B2071" s="34"/>
      <c r="C2071" s="186" t="s">
        <v>1209</v>
      </c>
      <c r="D2071" s="200" t="s">
        <v>3107</v>
      </c>
      <c r="E2071" s="187" t="s">
        <v>12325</v>
      </c>
      <c r="F2071" s="188" t="s">
        <v>12326</v>
      </c>
      <c r="G2071" s="189" t="s">
        <v>495</v>
      </c>
      <c r="H2071" s="190">
        <v>438.79</v>
      </c>
      <c r="I2071" s="191"/>
      <c r="J2071" s="192">
        <f>ROUND(I2071*H2071,2)</f>
        <v>0</v>
      </c>
      <c r="K2071" s="188" t="s">
        <v>219</v>
      </c>
      <c r="L2071" s="193"/>
      <c r="M2071" s="194" t="s">
        <v>19</v>
      </c>
      <c r="N2071" s="195" t="s">
        <v>40</v>
      </c>
      <c r="P2071" s="142">
        <f>O2071*H2071</f>
        <v>0</v>
      </c>
      <c r="Q2071" s="142">
        <v>6.4999999999999997E-3</v>
      </c>
      <c r="R2071" s="142">
        <f>Q2071*H2071</f>
        <v>2.8521350000000001</v>
      </c>
      <c r="S2071" s="142">
        <v>0</v>
      </c>
      <c r="T2071" s="143">
        <f>S2071*H2071</f>
        <v>0</v>
      </c>
      <c r="AR2071" s="144" t="s">
        <v>631</v>
      </c>
      <c r="AT2071" s="144" t="s">
        <v>3107</v>
      </c>
      <c r="AU2071" s="144" t="s">
        <v>236</v>
      </c>
      <c r="AY2071" s="19" t="s">
        <v>212</v>
      </c>
      <c r="BE2071" s="145">
        <f>IF(N2071="základní",J2071,0)</f>
        <v>0</v>
      </c>
      <c r="BF2071" s="145">
        <f>IF(N2071="snížená",J2071,0)</f>
        <v>0</v>
      </c>
      <c r="BG2071" s="145">
        <f>IF(N2071="zákl. přenesená",J2071,0)</f>
        <v>0</v>
      </c>
      <c r="BH2071" s="145">
        <f>IF(N2071="sníž. přenesená",J2071,0)</f>
        <v>0</v>
      </c>
      <c r="BI2071" s="145">
        <f>IF(N2071="nulová",J2071,0)</f>
        <v>0</v>
      </c>
      <c r="BJ2071" s="19" t="s">
        <v>77</v>
      </c>
      <c r="BK2071" s="145">
        <f>ROUND(I2071*H2071,2)</f>
        <v>0</v>
      </c>
      <c r="BL2071" s="19" t="s">
        <v>316</v>
      </c>
      <c r="BM2071" s="144" t="s">
        <v>13054</v>
      </c>
    </row>
    <row r="2072" spans="2:65" s="14" customFormat="1">
      <c r="B2072" s="170"/>
      <c r="D2072" s="150" t="s">
        <v>226</v>
      </c>
      <c r="E2072" s="171" t="s">
        <v>19</v>
      </c>
      <c r="F2072" s="172" t="s">
        <v>12311</v>
      </c>
      <c r="H2072" s="171" t="s">
        <v>19</v>
      </c>
      <c r="I2072" s="173"/>
      <c r="L2072" s="170"/>
      <c r="M2072" s="174"/>
      <c r="T2072" s="175"/>
      <c r="AT2072" s="171" t="s">
        <v>226</v>
      </c>
      <c r="AU2072" s="171" t="s">
        <v>236</v>
      </c>
      <c r="AV2072" s="14" t="s">
        <v>77</v>
      </c>
      <c r="AW2072" s="14" t="s">
        <v>31</v>
      </c>
      <c r="AX2072" s="14" t="s">
        <v>69</v>
      </c>
      <c r="AY2072" s="171" t="s">
        <v>212</v>
      </c>
    </row>
    <row r="2073" spans="2:65" s="12" customFormat="1">
      <c r="B2073" s="152"/>
      <c r="D2073" s="150" t="s">
        <v>226</v>
      </c>
      <c r="E2073" s="153" t="s">
        <v>19</v>
      </c>
      <c r="F2073" s="154" t="s">
        <v>13055</v>
      </c>
      <c r="H2073" s="155">
        <v>438.79</v>
      </c>
      <c r="I2073" s="156"/>
      <c r="L2073" s="152"/>
      <c r="M2073" s="157"/>
      <c r="T2073" s="158"/>
      <c r="AT2073" s="153" t="s">
        <v>226</v>
      </c>
      <c r="AU2073" s="153" t="s">
        <v>236</v>
      </c>
      <c r="AV2073" s="12" t="s">
        <v>79</v>
      </c>
      <c r="AW2073" s="12" t="s">
        <v>31</v>
      </c>
      <c r="AX2073" s="12" t="s">
        <v>69</v>
      </c>
      <c r="AY2073" s="153" t="s">
        <v>212</v>
      </c>
    </row>
    <row r="2074" spans="2:65" s="13" customFormat="1">
      <c r="B2074" s="159"/>
      <c r="D2074" s="150" t="s">
        <v>226</v>
      </c>
      <c r="E2074" s="160" t="s">
        <v>19</v>
      </c>
      <c r="F2074" s="161" t="s">
        <v>228</v>
      </c>
      <c r="H2074" s="162">
        <v>438.79</v>
      </c>
      <c r="I2074" s="163"/>
      <c r="L2074" s="159"/>
      <c r="M2074" s="164"/>
      <c r="T2074" s="165"/>
      <c r="AT2074" s="160" t="s">
        <v>226</v>
      </c>
      <c r="AU2074" s="160" t="s">
        <v>236</v>
      </c>
      <c r="AV2074" s="13" t="s">
        <v>229</v>
      </c>
      <c r="AW2074" s="13" t="s">
        <v>31</v>
      </c>
      <c r="AX2074" s="13" t="s">
        <v>77</v>
      </c>
      <c r="AY2074" s="160" t="s">
        <v>212</v>
      </c>
    </row>
    <row r="2075" spans="2:65" s="1" customFormat="1" ht="24.2" customHeight="1">
      <c r="B2075" s="34"/>
      <c r="C2075" s="133" t="s">
        <v>1218</v>
      </c>
      <c r="D2075" s="166" t="s">
        <v>215</v>
      </c>
      <c r="E2075" s="134" t="s">
        <v>10960</v>
      </c>
      <c r="F2075" s="135" t="s">
        <v>10961</v>
      </c>
      <c r="G2075" s="136" t="s">
        <v>495</v>
      </c>
      <c r="H2075" s="137">
        <v>398.9</v>
      </c>
      <c r="I2075" s="138"/>
      <c r="J2075" s="139">
        <f>ROUND(I2075*H2075,2)</f>
        <v>0</v>
      </c>
      <c r="K2075" s="135" t="s">
        <v>219</v>
      </c>
      <c r="L2075" s="34"/>
      <c r="M2075" s="140" t="s">
        <v>19</v>
      </c>
      <c r="N2075" s="141" t="s">
        <v>40</v>
      </c>
      <c r="P2075" s="142">
        <f>O2075*H2075</f>
        <v>0</v>
      </c>
      <c r="Q2075" s="142">
        <v>6.9999999999999994E-5</v>
      </c>
      <c r="R2075" s="142">
        <f>Q2075*H2075</f>
        <v>2.7922999999999996E-2</v>
      </c>
      <c r="S2075" s="142">
        <v>0</v>
      </c>
      <c r="T2075" s="143">
        <f>S2075*H2075</f>
        <v>0</v>
      </c>
      <c r="AR2075" s="144" t="s">
        <v>316</v>
      </c>
      <c r="AT2075" s="144" t="s">
        <v>215</v>
      </c>
      <c r="AU2075" s="144" t="s">
        <v>236</v>
      </c>
      <c r="AY2075" s="19" t="s">
        <v>212</v>
      </c>
      <c r="BE2075" s="145">
        <f>IF(N2075="základní",J2075,0)</f>
        <v>0</v>
      </c>
      <c r="BF2075" s="145">
        <f>IF(N2075="snížená",J2075,0)</f>
        <v>0</v>
      </c>
      <c r="BG2075" s="145">
        <f>IF(N2075="zákl. přenesená",J2075,0)</f>
        <v>0</v>
      </c>
      <c r="BH2075" s="145">
        <f>IF(N2075="sníž. přenesená",J2075,0)</f>
        <v>0</v>
      </c>
      <c r="BI2075" s="145">
        <f>IF(N2075="nulová",J2075,0)</f>
        <v>0</v>
      </c>
      <c r="BJ2075" s="19" t="s">
        <v>77</v>
      </c>
      <c r="BK2075" s="145">
        <f>ROUND(I2075*H2075,2)</f>
        <v>0</v>
      </c>
      <c r="BL2075" s="19" t="s">
        <v>316</v>
      </c>
      <c r="BM2075" s="144" t="s">
        <v>13056</v>
      </c>
    </row>
    <row r="2076" spans="2:65" s="1" customFormat="1">
      <c r="B2076" s="34"/>
      <c r="D2076" s="146" t="s">
        <v>222</v>
      </c>
      <c r="F2076" s="147" t="s">
        <v>10963</v>
      </c>
      <c r="I2076" s="148"/>
      <c r="L2076" s="34"/>
      <c r="M2076" s="149"/>
      <c r="T2076" s="55"/>
      <c r="AT2076" s="19" t="s">
        <v>222</v>
      </c>
      <c r="AU2076" s="19" t="s">
        <v>236</v>
      </c>
    </row>
    <row r="2077" spans="2:65" s="14" customFormat="1">
      <c r="B2077" s="170"/>
      <c r="D2077" s="150" t="s">
        <v>226</v>
      </c>
      <c r="E2077" s="171" t="s">
        <v>19</v>
      </c>
      <c r="F2077" s="172" t="s">
        <v>13057</v>
      </c>
      <c r="H2077" s="171" t="s">
        <v>19</v>
      </c>
      <c r="I2077" s="173"/>
      <c r="L2077" s="170"/>
      <c r="M2077" s="174"/>
      <c r="T2077" s="175"/>
      <c r="AT2077" s="171" t="s">
        <v>226</v>
      </c>
      <c r="AU2077" s="171" t="s">
        <v>236</v>
      </c>
      <c r="AV2077" s="14" t="s">
        <v>77</v>
      </c>
      <c r="AW2077" s="14" t="s">
        <v>31</v>
      </c>
      <c r="AX2077" s="14" t="s">
        <v>69</v>
      </c>
      <c r="AY2077" s="171" t="s">
        <v>212</v>
      </c>
    </row>
    <row r="2078" spans="2:65" s="12" customFormat="1">
      <c r="B2078" s="152"/>
      <c r="D2078" s="150" t="s">
        <v>226</v>
      </c>
      <c r="E2078" s="153" t="s">
        <v>19</v>
      </c>
      <c r="F2078" s="154" t="s">
        <v>12945</v>
      </c>
      <c r="H2078" s="155">
        <v>398.9</v>
      </c>
      <c r="I2078" s="156"/>
      <c r="L2078" s="152"/>
      <c r="M2078" s="157"/>
      <c r="T2078" s="158"/>
      <c r="AT2078" s="153" t="s">
        <v>226</v>
      </c>
      <c r="AU2078" s="153" t="s">
        <v>236</v>
      </c>
      <c r="AV2078" s="12" t="s">
        <v>79</v>
      </c>
      <c r="AW2078" s="12" t="s">
        <v>31</v>
      </c>
      <c r="AX2078" s="12" t="s">
        <v>69</v>
      </c>
      <c r="AY2078" s="153" t="s">
        <v>212</v>
      </c>
    </row>
    <row r="2079" spans="2:65" s="13" customFormat="1">
      <c r="B2079" s="159"/>
      <c r="D2079" s="150" t="s">
        <v>226</v>
      </c>
      <c r="E2079" s="160" t="s">
        <v>19</v>
      </c>
      <c r="F2079" s="161" t="s">
        <v>228</v>
      </c>
      <c r="H2079" s="162">
        <v>398.9</v>
      </c>
      <c r="I2079" s="163"/>
      <c r="L2079" s="159"/>
      <c r="M2079" s="164"/>
      <c r="T2079" s="165"/>
      <c r="AT2079" s="160" t="s">
        <v>226</v>
      </c>
      <c r="AU2079" s="160" t="s">
        <v>236</v>
      </c>
      <c r="AV2079" s="13" t="s">
        <v>229</v>
      </c>
      <c r="AW2079" s="13" t="s">
        <v>31</v>
      </c>
      <c r="AX2079" s="13" t="s">
        <v>77</v>
      </c>
      <c r="AY2079" s="160" t="s">
        <v>212</v>
      </c>
    </row>
    <row r="2080" spans="2:65" s="1" customFormat="1" ht="16.5" customHeight="1">
      <c r="B2080" s="34"/>
      <c r="C2080" s="186" t="s">
        <v>1226</v>
      </c>
      <c r="D2080" s="200" t="s">
        <v>3107</v>
      </c>
      <c r="E2080" s="187" t="s">
        <v>10970</v>
      </c>
      <c r="F2080" s="188" t="s">
        <v>10971</v>
      </c>
      <c r="G2080" s="189" t="s">
        <v>486</v>
      </c>
      <c r="H2080" s="190">
        <v>3.67</v>
      </c>
      <c r="I2080" s="191"/>
      <c r="J2080" s="192">
        <f>ROUND(I2080*H2080,2)</f>
        <v>0</v>
      </c>
      <c r="K2080" s="188" t="s">
        <v>219</v>
      </c>
      <c r="L2080" s="193"/>
      <c r="M2080" s="194" t="s">
        <v>19</v>
      </c>
      <c r="N2080" s="195" t="s">
        <v>40</v>
      </c>
      <c r="P2080" s="142">
        <f>O2080*H2080</f>
        <v>0</v>
      </c>
      <c r="Q2080" s="142">
        <v>1</v>
      </c>
      <c r="R2080" s="142">
        <f>Q2080*H2080</f>
        <v>3.67</v>
      </c>
      <c r="S2080" s="142">
        <v>0</v>
      </c>
      <c r="T2080" s="143">
        <f>S2080*H2080</f>
        <v>0</v>
      </c>
      <c r="AR2080" s="144" t="s">
        <v>631</v>
      </c>
      <c r="AT2080" s="144" t="s">
        <v>3107</v>
      </c>
      <c r="AU2080" s="144" t="s">
        <v>236</v>
      </c>
      <c r="AY2080" s="19" t="s">
        <v>212</v>
      </c>
      <c r="BE2080" s="145">
        <f>IF(N2080="základní",J2080,0)</f>
        <v>0</v>
      </c>
      <c r="BF2080" s="145">
        <f>IF(N2080="snížená",J2080,0)</f>
        <v>0</v>
      </c>
      <c r="BG2080" s="145">
        <f>IF(N2080="zákl. přenesená",J2080,0)</f>
        <v>0</v>
      </c>
      <c r="BH2080" s="145">
        <f>IF(N2080="sníž. přenesená",J2080,0)</f>
        <v>0</v>
      </c>
      <c r="BI2080" s="145">
        <f>IF(N2080="nulová",J2080,0)</f>
        <v>0</v>
      </c>
      <c r="BJ2080" s="19" t="s">
        <v>77</v>
      </c>
      <c r="BK2080" s="145">
        <f>ROUND(I2080*H2080,2)</f>
        <v>0</v>
      </c>
      <c r="BL2080" s="19" t="s">
        <v>316</v>
      </c>
      <c r="BM2080" s="144" t="s">
        <v>13058</v>
      </c>
    </row>
    <row r="2081" spans="2:65" s="14" customFormat="1">
      <c r="B2081" s="170"/>
      <c r="D2081" s="150" t="s">
        <v>226</v>
      </c>
      <c r="E2081" s="171" t="s">
        <v>19</v>
      </c>
      <c r="F2081" s="172" t="s">
        <v>13057</v>
      </c>
      <c r="H2081" s="171" t="s">
        <v>19</v>
      </c>
      <c r="I2081" s="173"/>
      <c r="L2081" s="170"/>
      <c r="M2081" s="174"/>
      <c r="T2081" s="175"/>
      <c r="AT2081" s="171" t="s">
        <v>226</v>
      </c>
      <c r="AU2081" s="171" t="s">
        <v>236</v>
      </c>
      <c r="AV2081" s="14" t="s">
        <v>77</v>
      </c>
      <c r="AW2081" s="14" t="s">
        <v>31</v>
      </c>
      <c r="AX2081" s="14" t="s">
        <v>69</v>
      </c>
      <c r="AY2081" s="171" t="s">
        <v>212</v>
      </c>
    </row>
    <row r="2082" spans="2:65" s="12" customFormat="1">
      <c r="B2082" s="152"/>
      <c r="D2082" s="150" t="s">
        <v>226</v>
      </c>
      <c r="E2082" s="153" t="s">
        <v>19</v>
      </c>
      <c r="F2082" s="154" t="s">
        <v>13059</v>
      </c>
      <c r="H2082" s="155">
        <v>3.67</v>
      </c>
      <c r="I2082" s="156"/>
      <c r="L2082" s="152"/>
      <c r="M2082" s="157"/>
      <c r="T2082" s="158"/>
      <c r="AT2082" s="153" t="s">
        <v>226</v>
      </c>
      <c r="AU2082" s="153" t="s">
        <v>236</v>
      </c>
      <c r="AV2082" s="12" t="s">
        <v>79</v>
      </c>
      <c r="AW2082" s="12" t="s">
        <v>31</v>
      </c>
      <c r="AX2082" s="12" t="s">
        <v>69</v>
      </c>
      <c r="AY2082" s="153" t="s">
        <v>212</v>
      </c>
    </row>
    <row r="2083" spans="2:65" s="13" customFormat="1">
      <c r="B2083" s="159"/>
      <c r="D2083" s="150" t="s">
        <v>226</v>
      </c>
      <c r="E2083" s="160" t="s">
        <v>19</v>
      </c>
      <c r="F2083" s="161" t="s">
        <v>228</v>
      </c>
      <c r="H2083" s="162">
        <v>3.67</v>
      </c>
      <c r="I2083" s="163"/>
      <c r="L2083" s="159"/>
      <c r="M2083" s="164"/>
      <c r="T2083" s="165"/>
      <c r="AT2083" s="160" t="s">
        <v>226</v>
      </c>
      <c r="AU2083" s="160" t="s">
        <v>236</v>
      </c>
      <c r="AV2083" s="13" t="s">
        <v>229</v>
      </c>
      <c r="AW2083" s="13" t="s">
        <v>31</v>
      </c>
      <c r="AX2083" s="13" t="s">
        <v>77</v>
      </c>
      <c r="AY2083" s="160" t="s">
        <v>212</v>
      </c>
    </row>
    <row r="2084" spans="2:65" s="11" customFormat="1" ht="20.85" customHeight="1">
      <c r="B2084" s="121"/>
      <c r="D2084" s="122" t="s">
        <v>68</v>
      </c>
      <c r="E2084" s="131" t="s">
        <v>13060</v>
      </c>
      <c r="F2084" s="131" t="s">
        <v>13061</v>
      </c>
      <c r="I2084" s="124"/>
      <c r="J2084" s="132">
        <f>BK2084</f>
        <v>0</v>
      </c>
      <c r="L2084" s="121"/>
      <c r="M2084" s="126"/>
      <c r="P2084" s="127">
        <f>SUM(P2085:P3045)</f>
        <v>0</v>
      </c>
      <c r="R2084" s="127">
        <f>SUM(R2085:R3045)</f>
        <v>0</v>
      </c>
      <c r="T2084" s="128">
        <f>SUM(T2085:T3045)</f>
        <v>0</v>
      </c>
      <c r="AR2084" s="122" t="s">
        <v>79</v>
      </c>
      <c r="AT2084" s="129" t="s">
        <v>68</v>
      </c>
      <c r="AU2084" s="129" t="s">
        <v>79</v>
      </c>
      <c r="AY2084" s="122" t="s">
        <v>212</v>
      </c>
      <c r="BK2084" s="130">
        <f>SUM(BK2085:BK3045)</f>
        <v>0</v>
      </c>
    </row>
    <row r="2085" spans="2:65" s="1" customFormat="1" ht="16.5" customHeight="1">
      <c r="B2085" s="34"/>
      <c r="C2085" s="133" t="s">
        <v>1232</v>
      </c>
      <c r="D2085" s="133" t="s">
        <v>215</v>
      </c>
      <c r="E2085" s="134" t="s">
        <v>13062</v>
      </c>
      <c r="F2085" s="135" t="s">
        <v>13063</v>
      </c>
      <c r="G2085" s="136" t="s">
        <v>624</v>
      </c>
      <c r="H2085" s="137">
        <v>75</v>
      </c>
      <c r="I2085" s="138"/>
      <c r="J2085" s="139">
        <f>ROUND(I2085*H2085,2)</f>
        <v>0</v>
      </c>
      <c r="K2085" s="135" t="s">
        <v>245</v>
      </c>
      <c r="L2085" s="34"/>
      <c r="M2085" s="140" t="s">
        <v>19</v>
      </c>
      <c r="N2085" s="141" t="s">
        <v>40</v>
      </c>
      <c r="P2085" s="142">
        <f>O2085*H2085</f>
        <v>0</v>
      </c>
      <c r="Q2085" s="142">
        <v>0</v>
      </c>
      <c r="R2085" s="142">
        <f>Q2085*H2085</f>
        <v>0</v>
      </c>
      <c r="S2085" s="142">
        <v>0</v>
      </c>
      <c r="T2085" s="143">
        <f>S2085*H2085</f>
        <v>0</v>
      </c>
      <c r="AR2085" s="144" t="s">
        <v>316</v>
      </c>
      <c r="AT2085" s="144" t="s">
        <v>215</v>
      </c>
      <c r="AU2085" s="144" t="s">
        <v>236</v>
      </c>
      <c r="AY2085" s="19" t="s">
        <v>212</v>
      </c>
      <c r="BE2085" s="145">
        <f>IF(N2085="základní",J2085,0)</f>
        <v>0</v>
      </c>
      <c r="BF2085" s="145">
        <f>IF(N2085="snížená",J2085,0)</f>
        <v>0</v>
      </c>
      <c r="BG2085" s="145">
        <f>IF(N2085="zákl. přenesená",J2085,0)</f>
        <v>0</v>
      </c>
      <c r="BH2085" s="145">
        <f>IF(N2085="sníž. přenesená",J2085,0)</f>
        <v>0</v>
      </c>
      <c r="BI2085" s="145">
        <f>IF(N2085="nulová",J2085,0)</f>
        <v>0</v>
      </c>
      <c r="BJ2085" s="19" t="s">
        <v>77</v>
      </c>
      <c r="BK2085" s="145">
        <f>ROUND(I2085*H2085,2)</f>
        <v>0</v>
      </c>
      <c r="BL2085" s="19" t="s">
        <v>316</v>
      </c>
      <c r="BM2085" s="144" t="s">
        <v>10487</v>
      </c>
    </row>
    <row r="2086" spans="2:65" s="1" customFormat="1" ht="19.5">
      <c r="B2086" s="34"/>
      <c r="D2086" s="150" t="s">
        <v>224</v>
      </c>
      <c r="F2086" s="151" t="s">
        <v>13064</v>
      </c>
      <c r="I2086" s="148"/>
      <c r="L2086" s="34"/>
      <c r="M2086" s="149"/>
      <c r="T2086" s="55"/>
      <c r="AT2086" s="19" t="s">
        <v>224</v>
      </c>
      <c r="AU2086" s="19" t="s">
        <v>236</v>
      </c>
    </row>
    <row r="2087" spans="2:65" s="14" customFormat="1">
      <c r="B2087" s="170"/>
      <c r="D2087" s="150" t="s">
        <v>226</v>
      </c>
      <c r="E2087" s="171" t="s">
        <v>19</v>
      </c>
      <c r="F2087" s="172" t="s">
        <v>13065</v>
      </c>
      <c r="H2087" s="171" t="s">
        <v>19</v>
      </c>
      <c r="I2087" s="173"/>
      <c r="L2087" s="170"/>
      <c r="M2087" s="174"/>
      <c r="T2087" s="175"/>
      <c r="AT2087" s="171" t="s">
        <v>226</v>
      </c>
      <c r="AU2087" s="171" t="s">
        <v>236</v>
      </c>
      <c r="AV2087" s="14" t="s">
        <v>77</v>
      </c>
      <c r="AW2087" s="14" t="s">
        <v>31</v>
      </c>
      <c r="AX2087" s="14" t="s">
        <v>69</v>
      </c>
      <c r="AY2087" s="171" t="s">
        <v>212</v>
      </c>
    </row>
    <row r="2088" spans="2:65" s="12" customFormat="1">
      <c r="B2088" s="152"/>
      <c r="D2088" s="150" t="s">
        <v>226</v>
      </c>
      <c r="E2088" s="153" t="s">
        <v>19</v>
      </c>
      <c r="F2088" s="154" t="s">
        <v>13066</v>
      </c>
      <c r="H2088" s="155">
        <v>11</v>
      </c>
      <c r="I2088" s="156"/>
      <c r="L2088" s="152"/>
      <c r="M2088" s="157"/>
      <c r="T2088" s="158"/>
      <c r="AT2088" s="153" t="s">
        <v>226</v>
      </c>
      <c r="AU2088" s="153" t="s">
        <v>236</v>
      </c>
      <c r="AV2088" s="12" t="s">
        <v>79</v>
      </c>
      <c r="AW2088" s="12" t="s">
        <v>31</v>
      </c>
      <c r="AX2088" s="12" t="s">
        <v>69</v>
      </c>
      <c r="AY2088" s="153" t="s">
        <v>212</v>
      </c>
    </row>
    <row r="2089" spans="2:65" s="12" customFormat="1">
      <c r="B2089" s="152"/>
      <c r="D2089" s="150" t="s">
        <v>226</v>
      </c>
      <c r="E2089" s="153" t="s">
        <v>19</v>
      </c>
      <c r="F2089" s="154" t="s">
        <v>13067</v>
      </c>
      <c r="H2089" s="155">
        <v>9</v>
      </c>
      <c r="I2089" s="156"/>
      <c r="L2089" s="152"/>
      <c r="M2089" s="157"/>
      <c r="T2089" s="158"/>
      <c r="AT2089" s="153" t="s">
        <v>226</v>
      </c>
      <c r="AU2089" s="153" t="s">
        <v>236</v>
      </c>
      <c r="AV2089" s="12" t="s">
        <v>79</v>
      </c>
      <c r="AW2089" s="12" t="s">
        <v>31</v>
      </c>
      <c r="AX2089" s="12" t="s">
        <v>69</v>
      </c>
      <c r="AY2089" s="153" t="s">
        <v>212</v>
      </c>
    </row>
    <row r="2090" spans="2:65" s="12" customFormat="1">
      <c r="B2090" s="152"/>
      <c r="D2090" s="150" t="s">
        <v>226</v>
      </c>
      <c r="E2090" s="153" t="s">
        <v>19</v>
      </c>
      <c r="F2090" s="154" t="s">
        <v>13068</v>
      </c>
      <c r="H2090" s="155">
        <v>11</v>
      </c>
      <c r="I2090" s="156"/>
      <c r="L2090" s="152"/>
      <c r="M2090" s="157"/>
      <c r="T2090" s="158"/>
      <c r="AT2090" s="153" t="s">
        <v>226</v>
      </c>
      <c r="AU2090" s="153" t="s">
        <v>236</v>
      </c>
      <c r="AV2090" s="12" t="s">
        <v>79</v>
      </c>
      <c r="AW2090" s="12" t="s">
        <v>31</v>
      </c>
      <c r="AX2090" s="12" t="s">
        <v>69</v>
      </c>
      <c r="AY2090" s="153" t="s">
        <v>212</v>
      </c>
    </row>
    <row r="2091" spans="2:65" s="12" customFormat="1">
      <c r="B2091" s="152"/>
      <c r="D2091" s="150" t="s">
        <v>226</v>
      </c>
      <c r="E2091" s="153" t="s">
        <v>19</v>
      </c>
      <c r="F2091" s="154" t="s">
        <v>13069</v>
      </c>
      <c r="H2091" s="155">
        <v>11</v>
      </c>
      <c r="I2091" s="156"/>
      <c r="L2091" s="152"/>
      <c r="M2091" s="157"/>
      <c r="T2091" s="158"/>
      <c r="AT2091" s="153" t="s">
        <v>226</v>
      </c>
      <c r="AU2091" s="153" t="s">
        <v>236</v>
      </c>
      <c r="AV2091" s="12" t="s">
        <v>79</v>
      </c>
      <c r="AW2091" s="12" t="s">
        <v>31</v>
      </c>
      <c r="AX2091" s="12" t="s">
        <v>69</v>
      </c>
      <c r="AY2091" s="153" t="s">
        <v>212</v>
      </c>
    </row>
    <row r="2092" spans="2:65" s="12" customFormat="1">
      <c r="B2092" s="152"/>
      <c r="D2092" s="150" t="s">
        <v>226</v>
      </c>
      <c r="E2092" s="153" t="s">
        <v>19</v>
      </c>
      <c r="F2092" s="154" t="s">
        <v>13070</v>
      </c>
      <c r="H2092" s="155">
        <v>11</v>
      </c>
      <c r="I2092" s="156"/>
      <c r="L2092" s="152"/>
      <c r="M2092" s="157"/>
      <c r="T2092" s="158"/>
      <c r="AT2092" s="153" t="s">
        <v>226</v>
      </c>
      <c r="AU2092" s="153" t="s">
        <v>236</v>
      </c>
      <c r="AV2092" s="12" t="s">
        <v>79</v>
      </c>
      <c r="AW2092" s="12" t="s">
        <v>31</v>
      </c>
      <c r="AX2092" s="12" t="s">
        <v>69</v>
      </c>
      <c r="AY2092" s="153" t="s">
        <v>212</v>
      </c>
    </row>
    <row r="2093" spans="2:65" s="12" customFormat="1">
      <c r="B2093" s="152"/>
      <c r="D2093" s="150" t="s">
        <v>226</v>
      </c>
      <c r="E2093" s="153" t="s">
        <v>19</v>
      </c>
      <c r="F2093" s="154" t="s">
        <v>13071</v>
      </c>
      <c r="H2093" s="155">
        <v>11</v>
      </c>
      <c r="I2093" s="156"/>
      <c r="L2093" s="152"/>
      <c r="M2093" s="157"/>
      <c r="T2093" s="158"/>
      <c r="AT2093" s="153" t="s">
        <v>226</v>
      </c>
      <c r="AU2093" s="153" t="s">
        <v>236</v>
      </c>
      <c r="AV2093" s="12" t="s">
        <v>79</v>
      </c>
      <c r="AW2093" s="12" t="s">
        <v>31</v>
      </c>
      <c r="AX2093" s="12" t="s">
        <v>69</v>
      </c>
      <c r="AY2093" s="153" t="s">
        <v>212</v>
      </c>
    </row>
    <row r="2094" spans="2:65" s="12" customFormat="1">
      <c r="B2094" s="152"/>
      <c r="D2094" s="150" t="s">
        <v>226</v>
      </c>
      <c r="E2094" s="153" t="s">
        <v>19</v>
      </c>
      <c r="F2094" s="154" t="s">
        <v>13072</v>
      </c>
      <c r="H2094" s="155">
        <v>11</v>
      </c>
      <c r="I2094" s="156"/>
      <c r="L2094" s="152"/>
      <c r="M2094" s="157"/>
      <c r="T2094" s="158"/>
      <c r="AT2094" s="153" t="s">
        <v>226</v>
      </c>
      <c r="AU2094" s="153" t="s">
        <v>236</v>
      </c>
      <c r="AV2094" s="12" t="s">
        <v>79</v>
      </c>
      <c r="AW2094" s="12" t="s">
        <v>31</v>
      </c>
      <c r="AX2094" s="12" t="s">
        <v>69</v>
      </c>
      <c r="AY2094" s="153" t="s">
        <v>212</v>
      </c>
    </row>
    <row r="2095" spans="2:65" s="13" customFormat="1">
      <c r="B2095" s="159"/>
      <c r="D2095" s="150" t="s">
        <v>226</v>
      </c>
      <c r="E2095" s="160" t="s">
        <v>19</v>
      </c>
      <c r="F2095" s="161" t="s">
        <v>228</v>
      </c>
      <c r="H2095" s="162">
        <v>75</v>
      </c>
      <c r="I2095" s="163"/>
      <c r="L2095" s="159"/>
      <c r="M2095" s="164"/>
      <c r="T2095" s="165"/>
      <c r="AT2095" s="160" t="s">
        <v>226</v>
      </c>
      <c r="AU2095" s="160" t="s">
        <v>236</v>
      </c>
      <c r="AV2095" s="13" t="s">
        <v>229</v>
      </c>
      <c r="AW2095" s="13" t="s">
        <v>31</v>
      </c>
      <c r="AX2095" s="13" t="s">
        <v>77</v>
      </c>
      <c r="AY2095" s="160" t="s">
        <v>212</v>
      </c>
    </row>
    <row r="2096" spans="2:65" s="1" customFormat="1" ht="16.5" customHeight="1">
      <c r="B2096" s="34"/>
      <c r="C2096" s="133" t="s">
        <v>1240</v>
      </c>
      <c r="D2096" s="133" t="s">
        <v>215</v>
      </c>
      <c r="E2096" s="134" t="s">
        <v>13073</v>
      </c>
      <c r="F2096" s="135" t="s">
        <v>13074</v>
      </c>
      <c r="G2096" s="136" t="s">
        <v>624</v>
      </c>
      <c r="H2096" s="137">
        <v>14</v>
      </c>
      <c r="I2096" s="138"/>
      <c r="J2096" s="139">
        <f>ROUND(I2096*H2096,2)</f>
        <v>0</v>
      </c>
      <c r="K2096" s="135" t="s">
        <v>245</v>
      </c>
      <c r="L2096" s="34"/>
      <c r="M2096" s="140" t="s">
        <v>19</v>
      </c>
      <c r="N2096" s="141" t="s">
        <v>40</v>
      </c>
      <c r="P2096" s="142">
        <f>O2096*H2096</f>
        <v>0</v>
      </c>
      <c r="Q2096" s="142">
        <v>0</v>
      </c>
      <c r="R2096" s="142">
        <f>Q2096*H2096</f>
        <v>0</v>
      </c>
      <c r="S2096" s="142">
        <v>0</v>
      </c>
      <c r="T2096" s="143">
        <f>S2096*H2096</f>
        <v>0</v>
      </c>
      <c r="AR2096" s="144" t="s">
        <v>316</v>
      </c>
      <c r="AT2096" s="144" t="s">
        <v>215</v>
      </c>
      <c r="AU2096" s="144" t="s">
        <v>236</v>
      </c>
      <c r="AY2096" s="19" t="s">
        <v>212</v>
      </c>
      <c r="BE2096" s="145">
        <f>IF(N2096="základní",J2096,0)</f>
        <v>0</v>
      </c>
      <c r="BF2096" s="145">
        <f>IF(N2096="snížená",J2096,0)</f>
        <v>0</v>
      </c>
      <c r="BG2096" s="145">
        <f>IF(N2096="zákl. přenesená",J2096,0)</f>
        <v>0</v>
      </c>
      <c r="BH2096" s="145">
        <f>IF(N2096="sníž. přenesená",J2096,0)</f>
        <v>0</v>
      </c>
      <c r="BI2096" s="145">
        <f>IF(N2096="nulová",J2096,0)</f>
        <v>0</v>
      </c>
      <c r="BJ2096" s="19" t="s">
        <v>77</v>
      </c>
      <c r="BK2096" s="145">
        <f>ROUND(I2096*H2096,2)</f>
        <v>0</v>
      </c>
      <c r="BL2096" s="19" t="s">
        <v>316</v>
      </c>
      <c r="BM2096" s="144" t="s">
        <v>10496</v>
      </c>
    </row>
    <row r="2097" spans="2:65" s="1" customFormat="1" ht="19.5">
      <c r="B2097" s="34"/>
      <c r="D2097" s="150" t="s">
        <v>224</v>
      </c>
      <c r="F2097" s="151" t="s">
        <v>13064</v>
      </c>
      <c r="I2097" s="148"/>
      <c r="L2097" s="34"/>
      <c r="M2097" s="149"/>
      <c r="T2097" s="55"/>
      <c r="AT2097" s="19" t="s">
        <v>224</v>
      </c>
      <c r="AU2097" s="19" t="s">
        <v>236</v>
      </c>
    </row>
    <row r="2098" spans="2:65" s="14" customFormat="1">
      <c r="B2098" s="170"/>
      <c r="D2098" s="150" t="s">
        <v>226</v>
      </c>
      <c r="E2098" s="171" t="s">
        <v>19</v>
      </c>
      <c r="F2098" s="172" t="s">
        <v>13065</v>
      </c>
      <c r="H2098" s="171" t="s">
        <v>19</v>
      </c>
      <c r="I2098" s="173"/>
      <c r="L2098" s="170"/>
      <c r="M2098" s="174"/>
      <c r="T2098" s="175"/>
      <c r="AT2098" s="171" t="s">
        <v>226</v>
      </c>
      <c r="AU2098" s="171" t="s">
        <v>236</v>
      </c>
      <c r="AV2098" s="14" t="s">
        <v>77</v>
      </c>
      <c r="AW2098" s="14" t="s">
        <v>31</v>
      </c>
      <c r="AX2098" s="14" t="s">
        <v>69</v>
      </c>
      <c r="AY2098" s="171" t="s">
        <v>212</v>
      </c>
    </row>
    <row r="2099" spans="2:65" s="12" customFormat="1">
      <c r="B2099" s="152"/>
      <c r="D2099" s="150" t="s">
        <v>226</v>
      </c>
      <c r="E2099" s="153" t="s">
        <v>19</v>
      </c>
      <c r="F2099" s="154" t="s">
        <v>1728</v>
      </c>
      <c r="H2099" s="155">
        <v>2</v>
      </c>
      <c r="I2099" s="156"/>
      <c r="L2099" s="152"/>
      <c r="M2099" s="157"/>
      <c r="T2099" s="158"/>
      <c r="AT2099" s="153" t="s">
        <v>226</v>
      </c>
      <c r="AU2099" s="153" t="s">
        <v>236</v>
      </c>
      <c r="AV2099" s="12" t="s">
        <v>79</v>
      </c>
      <c r="AW2099" s="12" t="s">
        <v>31</v>
      </c>
      <c r="AX2099" s="12" t="s">
        <v>69</v>
      </c>
      <c r="AY2099" s="153" t="s">
        <v>212</v>
      </c>
    </row>
    <row r="2100" spans="2:65" s="12" customFormat="1">
      <c r="B2100" s="152"/>
      <c r="D2100" s="150" t="s">
        <v>226</v>
      </c>
      <c r="E2100" s="153" t="s">
        <v>19</v>
      </c>
      <c r="F2100" s="154" t="s">
        <v>1729</v>
      </c>
      <c r="H2100" s="155">
        <v>2</v>
      </c>
      <c r="I2100" s="156"/>
      <c r="L2100" s="152"/>
      <c r="M2100" s="157"/>
      <c r="T2100" s="158"/>
      <c r="AT2100" s="153" t="s">
        <v>226</v>
      </c>
      <c r="AU2100" s="153" t="s">
        <v>236</v>
      </c>
      <c r="AV2100" s="12" t="s">
        <v>79</v>
      </c>
      <c r="AW2100" s="12" t="s">
        <v>31</v>
      </c>
      <c r="AX2100" s="12" t="s">
        <v>69</v>
      </c>
      <c r="AY2100" s="153" t="s">
        <v>212</v>
      </c>
    </row>
    <row r="2101" spans="2:65" s="12" customFormat="1">
      <c r="B2101" s="152"/>
      <c r="D2101" s="150" t="s">
        <v>226</v>
      </c>
      <c r="E2101" s="153" t="s">
        <v>19</v>
      </c>
      <c r="F2101" s="154" t="s">
        <v>1730</v>
      </c>
      <c r="H2101" s="155">
        <v>2</v>
      </c>
      <c r="I2101" s="156"/>
      <c r="L2101" s="152"/>
      <c r="M2101" s="157"/>
      <c r="T2101" s="158"/>
      <c r="AT2101" s="153" t="s">
        <v>226</v>
      </c>
      <c r="AU2101" s="153" t="s">
        <v>236</v>
      </c>
      <c r="AV2101" s="12" t="s">
        <v>79</v>
      </c>
      <c r="AW2101" s="12" t="s">
        <v>31</v>
      </c>
      <c r="AX2101" s="12" t="s">
        <v>69</v>
      </c>
      <c r="AY2101" s="153" t="s">
        <v>212</v>
      </c>
    </row>
    <row r="2102" spans="2:65" s="12" customFormat="1">
      <c r="B2102" s="152"/>
      <c r="D2102" s="150" t="s">
        <v>226</v>
      </c>
      <c r="E2102" s="153" t="s">
        <v>19</v>
      </c>
      <c r="F2102" s="154" t="s">
        <v>1717</v>
      </c>
      <c r="H2102" s="155">
        <v>2</v>
      </c>
      <c r="I2102" s="156"/>
      <c r="L2102" s="152"/>
      <c r="M2102" s="157"/>
      <c r="T2102" s="158"/>
      <c r="AT2102" s="153" t="s">
        <v>226</v>
      </c>
      <c r="AU2102" s="153" t="s">
        <v>236</v>
      </c>
      <c r="AV2102" s="12" t="s">
        <v>79</v>
      </c>
      <c r="AW2102" s="12" t="s">
        <v>31</v>
      </c>
      <c r="AX2102" s="12" t="s">
        <v>69</v>
      </c>
      <c r="AY2102" s="153" t="s">
        <v>212</v>
      </c>
    </row>
    <row r="2103" spans="2:65" s="12" customFormat="1">
      <c r="B2103" s="152"/>
      <c r="D2103" s="150" t="s">
        <v>226</v>
      </c>
      <c r="E2103" s="153" t="s">
        <v>19</v>
      </c>
      <c r="F2103" s="154" t="s">
        <v>1732</v>
      </c>
      <c r="H2103" s="155">
        <v>2</v>
      </c>
      <c r="I2103" s="156"/>
      <c r="L2103" s="152"/>
      <c r="M2103" s="157"/>
      <c r="T2103" s="158"/>
      <c r="AT2103" s="153" t="s">
        <v>226</v>
      </c>
      <c r="AU2103" s="153" t="s">
        <v>236</v>
      </c>
      <c r="AV2103" s="12" t="s">
        <v>79</v>
      </c>
      <c r="AW2103" s="12" t="s">
        <v>31</v>
      </c>
      <c r="AX2103" s="12" t="s">
        <v>69</v>
      </c>
      <c r="AY2103" s="153" t="s">
        <v>212</v>
      </c>
    </row>
    <row r="2104" spans="2:65" s="12" customFormat="1">
      <c r="B2104" s="152"/>
      <c r="D2104" s="150" t="s">
        <v>226</v>
      </c>
      <c r="E2104" s="153" t="s">
        <v>19</v>
      </c>
      <c r="F2104" s="154" t="s">
        <v>1733</v>
      </c>
      <c r="H2104" s="155">
        <v>2</v>
      </c>
      <c r="I2104" s="156"/>
      <c r="L2104" s="152"/>
      <c r="M2104" s="157"/>
      <c r="T2104" s="158"/>
      <c r="AT2104" s="153" t="s">
        <v>226</v>
      </c>
      <c r="AU2104" s="153" t="s">
        <v>236</v>
      </c>
      <c r="AV2104" s="12" t="s">
        <v>79</v>
      </c>
      <c r="AW2104" s="12" t="s">
        <v>31</v>
      </c>
      <c r="AX2104" s="12" t="s">
        <v>69</v>
      </c>
      <c r="AY2104" s="153" t="s">
        <v>212</v>
      </c>
    </row>
    <row r="2105" spans="2:65" s="12" customFormat="1">
      <c r="B2105" s="152"/>
      <c r="D2105" s="150" t="s">
        <v>226</v>
      </c>
      <c r="E2105" s="153" t="s">
        <v>19</v>
      </c>
      <c r="F2105" s="154" t="s">
        <v>1734</v>
      </c>
      <c r="H2105" s="155">
        <v>2</v>
      </c>
      <c r="I2105" s="156"/>
      <c r="L2105" s="152"/>
      <c r="M2105" s="157"/>
      <c r="T2105" s="158"/>
      <c r="AT2105" s="153" t="s">
        <v>226</v>
      </c>
      <c r="AU2105" s="153" t="s">
        <v>236</v>
      </c>
      <c r="AV2105" s="12" t="s">
        <v>79</v>
      </c>
      <c r="AW2105" s="12" t="s">
        <v>31</v>
      </c>
      <c r="AX2105" s="12" t="s">
        <v>69</v>
      </c>
      <c r="AY2105" s="153" t="s">
        <v>212</v>
      </c>
    </row>
    <row r="2106" spans="2:65" s="13" customFormat="1">
      <c r="B2106" s="159"/>
      <c r="D2106" s="150" t="s">
        <v>226</v>
      </c>
      <c r="E2106" s="160" t="s">
        <v>19</v>
      </c>
      <c r="F2106" s="161" t="s">
        <v>228</v>
      </c>
      <c r="H2106" s="162">
        <v>14</v>
      </c>
      <c r="I2106" s="163"/>
      <c r="L2106" s="159"/>
      <c r="M2106" s="164"/>
      <c r="T2106" s="165"/>
      <c r="AT2106" s="160" t="s">
        <v>226</v>
      </c>
      <c r="AU2106" s="160" t="s">
        <v>236</v>
      </c>
      <c r="AV2106" s="13" t="s">
        <v>229</v>
      </c>
      <c r="AW2106" s="13" t="s">
        <v>31</v>
      </c>
      <c r="AX2106" s="13" t="s">
        <v>77</v>
      </c>
      <c r="AY2106" s="160" t="s">
        <v>212</v>
      </c>
    </row>
    <row r="2107" spans="2:65" s="1" customFormat="1" ht="16.5" customHeight="1">
      <c r="B2107" s="34"/>
      <c r="C2107" s="133" t="s">
        <v>1254</v>
      </c>
      <c r="D2107" s="133" t="s">
        <v>215</v>
      </c>
      <c r="E2107" s="134" t="s">
        <v>13075</v>
      </c>
      <c r="F2107" s="135" t="s">
        <v>13076</v>
      </c>
      <c r="G2107" s="136" t="s">
        <v>624</v>
      </c>
      <c r="H2107" s="137">
        <v>3</v>
      </c>
      <c r="I2107" s="138"/>
      <c r="J2107" s="139">
        <f>ROUND(I2107*H2107,2)</f>
        <v>0</v>
      </c>
      <c r="K2107" s="135" t="s">
        <v>245</v>
      </c>
      <c r="L2107" s="34"/>
      <c r="M2107" s="140" t="s">
        <v>19</v>
      </c>
      <c r="N2107" s="141" t="s">
        <v>40</v>
      </c>
      <c r="P2107" s="142">
        <f>O2107*H2107</f>
        <v>0</v>
      </c>
      <c r="Q2107" s="142">
        <v>0</v>
      </c>
      <c r="R2107" s="142">
        <f>Q2107*H2107</f>
        <v>0</v>
      </c>
      <c r="S2107" s="142">
        <v>0</v>
      </c>
      <c r="T2107" s="143">
        <f>S2107*H2107</f>
        <v>0</v>
      </c>
      <c r="AR2107" s="144" t="s">
        <v>316</v>
      </c>
      <c r="AT2107" s="144" t="s">
        <v>215</v>
      </c>
      <c r="AU2107" s="144" t="s">
        <v>236</v>
      </c>
      <c r="AY2107" s="19" t="s">
        <v>212</v>
      </c>
      <c r="BE2107" s="145">
        <f>IF(N2107="základní",J2107,0)</f>
        <v>0</v>
      </c>
      <c r="BF2107" s="145">
        <f>IF(N2107="snížená",J2107,0)</f>
        <v>0</v>
      </c>
      <c r="BG2107" s="145">
        <f>IF(N2107="zákl. přenesená",J2107,0)</f>
        <v>0</v>
      </c>
      <c r="BH2107" s="145">
        <f>IF(N2107="sníž. přenesená",J2107,0)</f>
        <v>0</v>
      </c>
      <c r="BI2107" s="145">
        <f>IF(N2107="nulová",J2107,0)</f>
        <v>0</v>
      </c>
      <c r="BJ2107" s="19" t="s">
        <v>77</v>
      </c>
      <c r="BK2107" s="145">
        <f>ROUND(I2107*H2107,2)</f>
        <v>0</v>
      </c>
      <c r="BL2107" s="19" t="s">
        <v>316</v>
      </c>
      <c r="BM2107" s="144" t="s">
        <v>13077</v>
      </c>
    </row>
    <row r="2108" spans="2:65" s="1" customFormat="1" ht="29.25">
      <c r="B2108" s="34"/>
      <c r="D2108" s="150" t="s">
        <v>224</v>
      </c>
      <c r="F2108" s="151" t="s">
        <v>13078</v>
      </c>
      <c r="I2108" s="148"/>
      <c r="L2108" s="34"/>
      <c r="M2108" s="149"/>
      <c r="T2108" s="55"/>
      <c r="AT2108" s="19" t="s">
        <v>224</v>
      </c>
      <c r="AU2108" s="19" t="s">
        <v>236</v>
      </c>
    </row>
    <row r="2109" spans="2:65" s="14" customFormat="1">
      <c r="B2109" s="170"/>
      <c r="D2109" s="150" t="s">
        <v>226</v>
      </c>
      <c r="E2109" s="171" t="s">
        <v>19</v>
      </c>
      <c r="F2109" s="172" t="s">
        <v>13079</v>
      </c>
      <c r="H2109" s="171" t="s">
        <v>19</v>
      </c>
      <c r="I2109" s="173"/>
      <c r="L2109" s="170"/>
      <c r="M2109" s="174"/>
      <c r="T2109" s="175"/>
      <c r="AT2109" s="171" t="s">
        <v>226</v>
      </c>
      <c r="AU2109" s="171" t="s">
        <v>236</v>
      </c>
      <c r="AV2109" s="14" t="s">
        <v>77</v>
      </c>
      <c r="AW2109" s="14" t="s">
        <v>31</v>
      </c>
      <c r="AX2109" s="14" t="s">
        <v>69</v>
      </c>
      <c r="AY2109" s="171" t="s">
        <v>212</v>
      </c>
    </row>
    <row r="2110" spans="2:65" s="12" customFormat="1">
      <c r="B2110" s="152"/>
      <c r="D2110" s="150" t="s">
        <v>226</v>
      </c>
      <c r="E2110" s="153" t="s">
        <v>19</v>
      </c>
      <c r="F2110" s="154" t="s">
        <v>13080</v>
      </c>
      <c r="H2110" s="155">
        <v>3</v>
      </c>
      <c r="I2110" s="156"/>
      <c r="L2110" s="152"/>
      <c r="M2110" s="157"/>
      <c r="T2110" s="158"/>
      <c r="AT2110" s="153" t="s">
        <v>226</v>
      </c>
      <c r="AU2110" s="153" t="s">
        <v>236</v>
      </c>
      <c r="AV2110" s="12" t="s">
        <v>79</v>
      </c>
      <c r="AW2110" s="12" t="s">
        <v>31</v>
      </c>
      <c r="AX2110" s="12" t="s">
        <v>69</v>
      </c>
      <c r="AY2110" s="153" t="s">
        <v>212</v>
      </c>
    </row>
    <row r="2111" spans="2:65" s="13" customFormat="1">
      <c r="B2111" s="159"/>
      <c r="D2111" s="150" t="s">
        <v>226</v>
      </c>
      <c r="E2111" s="160" t="s">
        <v>19</v>
      </c>
      <c r="F2111" s="161" t="s">
        <v>228</v>
      </c>
      <c r="H2111" s="162">
        <v>3</v>
      </c>
      <c r="I2111" s="163"/>
      <c r="L2111" s="159"/>
      <c r="M2111" s="164"/>
      <c r="T2111" s="165"/>
      <c r="AT2111" s="160" t="s">
        <v>226</v>
      </c>
      <c r="AU2111" s="160" t="s">
        <v>236</v>
      </c>
      <c r="AV2111" s="13" t="s">
        <v>229</v>
      </c>
      <c r="AW2111" s="13" t="s">
        <v>31</v>
      </c>
      <c r="AX2111" s="13" t="s">
        <v>77</v>
      </c>
      <c r="AY2111" s="160" t="s">
        <v>212</v>
      </c>
    </row>
    <row r="2112" spans="2:65" s="1" customFormat="1" ht="21.75" customHeight="1">
      <c r="B2112" s="34"/>
      <c r="C2112" s="133" t="s">
        <v>1268</v>
      </c>
      <c r="D2112" s="133" t="s">
        <v>215</v>
      </c>
      <c r="E2112" s="134" t="s">
        <v>13081</v>
      </c>
      <c r="F2112" s="135" t="s">
        <v>13082</v>
      </c>
      <c r="G2112" s="136" t="s">
        <v>624</v>
      </c>
      <c r="H2112" s="137">
        <v>88</v>
      </c>
      <c r="I2112" s="138"/>
      <c r="J2112" s="139">
        <f>ROUND(I2112*H2112,2)</f>
        <v>0</v>
      </c>
      <c r="K2112" s="135" t="s">
        <v>245</v>
      </c>
      <c r="L2112" s="34"/>
      <c r="M2112" s="140" t="s">
        <v>19</v>
      </c>
      <c r="N2112" s="141" t="s">
        <v>40</v>
      </c>
      <c r="P2112" s="142">
        <f>O2112*H2112</f>
        <v>0</v>
      </c>
      <c r="Q2112" s="142">
        <v>0</v>
      </c>
      <c r="R2112" s="142">
        <f>Q2112*H2112</f>
        <v>0</v>
      </c>
      <c r="S2112" s="142">
        <v>0</v>
      </c>
      <c r="T2112" s="143">
        <f>S2112*H2112</f>
        <v>0</v>
      </c>
      <c r="AR2112" s="144" t="s">
        <v>316</v>
      </c>
      <c r="AT2112" s="144" t="s">
        <v>215</v>
      </c>
      <c r="AU2112" s="144" t="s">
        <v>236</v>
      </c>
      <c r="AY2112" s="19" t="s">
        <v>212</v>
      </c>
      <c r="BE2112" s="145">
        <f>IF(N2112="základní",J2112,0)</f>
        <v>0</v>
      </c>
      <c r="BF2112" s="145">
        <f>IF(N2112="snížená",J2112,0)</f>
        <v>0</v>
      </c>
      <c r="BG2112" s="145">
        <f>IF(N2112="zákl. přenesená",J2112,0)</f>
        <v>0</v>
      </c>
      <c r="BH2112" s="145">
        <f>IF(N2112="sníž. přenesená",J2112,0)</f>
        <v>0</v>
      </c>
      <c r="BI2112" s="145">
        <f>IF(N2112="nulová",J2112,0)</f>
        <v>0</v>
      </c>
      <c r="BJ2112" s="19" t="s">
        <v>77</v>
      </c>
      <c r="BK2112" s="145">
        <f>ROUND(I2112*H2112,2)</f>
        <v>0</v>
      </c>
      <c r="BL2112" s="19" t="s">
        <v>316</v>
      </c>
      <c r="BM2112" s="144" t="s">
        <v>13083</v>
      </c>
    </row>
    <row r="2113" spans="2:65" s="1" customFormat="1" ht="19.5">
      <c r="B2113" s="34"/>
      <c r="D2113" s="150" t="s">
        <v>224</v>
      </c>
      <c r="F2113" s="151" t="s">
        <v>13084</v>
      </c>
      <c r="I2113" s="148"/>
      <c r="L2113" s="34"/>
      <c r="M2113" s="149"/>
      <c r="T2113" s="55"/>
      <c r="AT2113" s="19" t="s">
        <v>224</v>
      </c>
      <c r="AU2113" s="19" t="s">
        <v>236</v>
      </c>
    </row>
    <row r="2114" spans="2:65" s="14" customFormat="1">
      <c r="B2114" s="170"/>
      <c r="D2114" s="150" t="s">
        <v>226</v>
      </c>
      <c r="E2114" s="171" t="s">
        <v>19</v>
      </c>
      <c r="F2114" s="172" t="s">
        <v>13085</v>
      </c>
      <c r="H2114" s="171" t="s">
        <v>19</v>
      </c>
      <c r="I2114" s="173"/>
      <c r="L2114" s="170"/>
      <c r="M2114" s="174"/>
      <c r="T2114" s="175"/>
      <c r="AT2114" s="171" t="s">
        <v>226</v>
      </c>
      <c r="AU2114" s="171" t="s">
        <v>236</v>
      </c>
      <c r="AV2114" s="14" t="s">
        <v>77</v>
      </c>
      <c r="AW2114" s="14" t="s">
        <v>31</v>
      </c>
      <c r="AX2114" s="14" t="s">
        <v>69</v>
      </c>
      <c r="AY2114" s="171" t="s">
        <v>212</v>
      </c>
    </row>
    <row r="2115" spans="2:65" s="12" customFormat="1">
      <c r="B2115" s="152"/>
      <c r="D2115" s="150" t="s">
        <v>226</v>
      </c>
      <c r="E2115" s="153" t="s">
        <v>19</v>
      </c>
      <c r="F2115" s="154" t="s">
        <v>13086</v>
      </c>
      <c r="H2115" s="155">
        <v>10</v>
      </c>
      <c r="I2115" s="156"/>
      <c r="L2115" s="152"/>
      <c r="M2115" s="157"/>
      <c r="T2115" s="158"/>
      <c r="AT2115" s="153" t="s">
        <v>226</v>
      </c>
      <c r="AU2115" s="153" t="s">
        <v>236</v>
      </c>
      <c r="AV2115" s="12" t="s">
        <v>79</v>
      </c>
      <c r="AW2115" s="12" t="s">
        <v>31</v>
      </c>
      <c r="AX2115" s="12" t="s">
        <v>69</v>
      </c>
      <c r="AY2115" s="153" t="s">
        <v>212</v>
      </c>
    </row>
    <row r="2116" spans="2:65" s="12" customFormat="1">
      <c r="B2116" s="152"/>
      <c r="D2116" s="150" t="s">
        <v>226</v>
      </c>
      <c r="E2116" s="153" t="s">
        <v>19</v>
      </c>
      <c r="F2116" s="154" t="s">
        <v>13087</v>
      </c>
      <c r="H2116" s="155">
        <v>16</v>
      </c>
      <c r="I2116" s="156"/>
      <c r="L2116" s="152"/>
      <c r="M2116" s="157"/>
      <c r="T2116" s="158"/>
      <c r="AT2116" s="153" t="s">
        <v>226</v>
      </c>
      <c r="AU2116" s="153" t="s">
        <v>236</v>
      </c>
      <c r="AV2116" s="12" t="s">
        <v>79</v>
      </c>
      <c r="AW2116" s="12" t="s">
        <v>31</v>
      </c>
      <c r="AX2116" s="12" t="s">
        <v>69</v>
      </c>
      <c r="AY2116" s="153" t="s">
        <v>212</v>
      </c>
    </row>
    <row r="2117" spans="2:65" s="12" customFormat="1">
      <c r="B2117" s="152"/>
      <c r="D2117" s="150" t="s">
        <v>226</v>
      </c>
      <c r="E2117" s="153" t="s">
        <v>19</v>
      </c>
      <c r="F2117" s="154" t="s">
        <v>13088</v>
      </c>
      <c r="H2117" s="155">
        <v>9</v>
      </c>
      <c r="I2117" s="156"/>
      <c r="L2117" s="152"/>
      <c r="M2117" s="157"/>
      <c r="T2117" s="158"/>
      <c r="AT2117" s="153" t="s">
        <v>226</v>
      </c>
      <c r="AU2117" s="153" t="s">
        <v>236</v>
      </c>
      <c r="AV2117" s="12" t="s">
        <v>79</v>
      </c>
      <c r="AW2117" s="12" t="s">
        <v>31</v>
      </c>
      <c r="AX2117" s="12" t="s">
        <v>69</v>
      </c>
      <c r="AY2117" s="153" t="s">
        <v>212</v>
      </c>
    </row>
    <row r="2118" spans="2:65" s="12" customFormat="1">
      <c r="B2118" s="152"/>
      <c r="D2118" s="150" t="s">
        <v>226</v>
      </c>
      <c r="E2118" s="153" t="s">
        <v>19</v>
      </c>
      <c r="F2118" s="154" t="s">
        <v>13089</v>
      </c>
      <c r="H2118" s="155">
        <v>16</v>
      </c>
      <c r="I2118" s="156"/>
      <c r="L2118" s="152"/>
      <c r="M2118" s="157"/>
      <c r="T2118" s="158"/>
      <c r="AT2118" s="153" t="s">
        <v>226</v>
      </c>
      <c r="AU2118" s="153" t="s">
        <v>236</v>
      </c>
      <c r="AV2118" s="12" t="s">
        <v>79</v>
      </c>
      <c r="AW2118" s="12" t="s">
        <v>31</v>
      </c>
      <c r="AX2118" s="12" t="s">
        <v>69</v>
      </c>
      <c r="AY2118" s="153" t="s">
        <v>212</v>
      </c>
    </row>
    <row r="2119" spans="2:65" s="12" customFormat="1">
      <c r="B2119" s="152"/>
      <c r="D2119" s="150" t="s">
        <v>226</v>
      </c>
      <c r="E2119" s="153" t="s">
        <v>19</v>
      </c>
      <c r="F2119" s="154" t="s">
        <v>13090</v>
      </c>
      <c r="H2119" s="155">
        <v>13</v>
      </c>
      <c r="I2119" s="156"/>
      <c r="L2119" s="152"/>
      <c r="M2119" s="157"/>
      <c r="T2119" s="158"/>
      <c r="AT2119" s="153" t="s">
        <v>226</v>
      </c>
      <c r="AU2119" s="153" t="s">
        <v>236</v>
      </c>
      <c r="AV2119" s="12" t="s">
        <v>79</v>
      </c>
      <c r="AW2119" s="12" t="s">
        <v>31</v>
      </c>
      <c r="AX2119" s="12" t="s">
        <v>69</v>
      </c>
      <c r="AY2119" s="153" t="s">
        <v>212</v>
      </c>
    </row>
    <row r="2120" spans="2:65" s="12" customFormat="1">
      <c r="B2120" s="152"/>
      <c r="D2120" s="150" t="s">
        <v>226</v>
      </c>
      <c r="E2120" s="153" t="s">
        <v>19</v>
      </c>
      <c r="F2120" s="154" t="s">
        <v>13091</v>
      </c>
      <c r="H2120" s="155">
        <v>10</v>
      </c>
      <c r="I2120" s="156"/>
      <c r="L2120" s="152"/>
      <c r="M2120" s="157"/>
      <c r="T2120" s="158"/>
      <c r="AT2120" s="153" t="s">
        <v>226</v>
      </c>
      <c r="AU2120" s="153" t="s">
        <v>236</v>
      </c>
      <c r="AV2120" s="12" t="s">
        <v>79</v>
      </c>
      <c r="AW2120" s="12" t="s">
        <v>31</v>
      </c>
      <c r="AX2120" s="12" t="s">
        <v>69</v>
      </c>
      <c r="AY2120" s="153" t="s">
        <v>212</v>
      </c>
    </row>
    <row r="2121" spans="2:65" s="12" customFormat="1">
      <c r="B2121" s="152"/>
      <c r="D2121" s="150" t="s">
        <v>226</v>
      </c>
      <c r="E2121" s="153" t="s">
        <v>19</v>
      </c>
      <c r="F2121" s="154" t="s">
        <v>13092</v>
      </c>
      <c r="H2121" s="155">
        <v>14</v>
      </c>
      <c r="I2121" s="156"/>
      <c r="L2121" s="152"/>
      <c r="M2121" s="157"/>
      <c r="T2121" s="158"/>
      <c r="AT2121" s="153" t="s">
        <v>226</v>
      </c>
      <c r="AU2121" s="153" t="s">
        <v>236</v>
      </c>
      <c r="AV2121" s="12" t="s">
        <v>79</v>
      </c>
      <c r="AW2121" s="12" t="s">
        <v>31</v>
      </c>
      <c r="AX2121" s="12" t="s">
        <v>69</v>
      </c>
      <c r="AY2121" s="153" t="s">
        <v>212</v>
      </c>
    </row>
    <row r="2122" spans="2:65" s="13" customFormat="1">
      <c r="B2122" s="159"/>
      <c r="D2122" s="150" t="s">
        <v>226</v>
      </c>
      <c r="E2122" s="160" t="s">
        <v>19</v>
      </c>
      <c r="F2122" s="161" t="s">
        <v>228</v>
      </c>
      <c r="H2122" s="162">
        <v>88</v>
      </c>
      <c r="I2122" s="163"/>
      <c r="L2122" s="159"/>
      <c r="M2122" s="164"/>
      <c r="T2122" s="165"/>
      <c r="AT2122" s="160" t="s">
        <v>226</v>
      </c>
      <c r="AU2122" s="160" t="s">
        <v>236</v>
      </c>
      <c r="AV2122" s="13" t="s">
        <v>229</v>
      </c>
      <c r="AW2122" s="13" t="s">
        <v>31</v>
      </c>
      <c r="AX2122" s="13" t="s">
        <v>77</v>
      </c>
      <c r="AY2122" s="160" t="s">
        <v>212</v>
      </c>
    </row>
    <row r="2123" spans="2:65" s="1" customFormat="1" ht="21.75" customHeight="1">
      <c r="B2123" s="34"/>
      <c r="C2123" s="133" t="s">
        <v>1281</v>
      </c>
      <c r="D2123" s="133" t="s">
        <v>215</v>
      </c>
      <c r="E2123" s="134" t="s">
        <v>13093</v>
      </c>
      <c r="F2123" s="135" t="s">
        <v>13094</v>
      </c>
      <c r="G2123" s="136" t="s">
        <v>624</v>
      </c>
      <c r="H2123" s="137">
        <v>63</v>
      </c>
      <c r="I2123" s="138"/>
      <c r="J2123" s="139">
        <f>ROUND(I2123*H2123,2)</f>
        <v>0</v>
      </c>
      <c r="K2123" s="135" t="s">
        <v>245</v>
      </c>
      <c r="L2123" s="34"/>
      <c r="M2123" s="140" t="s">
        <v>19</v>
      </c>
      <c r="N2123" s="141" t="s">
        <v>40</v>
      </c>
      <c r="P2123" s="142">
        <f>O2123*H2123</f>
        <v>0</v>
      </c>
      <c r="Q2123" s="142">
        <v>0</v>
      </c>
      <c r="R2123" s="142">
        <f>Q2123*H2123</f>
        <v>0</v>
      </c>
      <c r="S2123" s="142">
        <v>0</v>
      </c>
      <c r="T2123" s="143">
        <f>S2123*H2123</f>
        <v>0</v>
      </c>
      <c r="AR2123" s="144" t="s">
        <v>316</v>
      </c>
      <c r="AT2123" s="144" t="s">
        <v>215</v>
      </c>
      <c r="AU2123" s="144" t="s">
        <v>236</v>
      </c>
      <c r="AY2123" s="19" t="s">
        <v>212</v>
      </c>
      <c r="BE2123" s="145">
        <f>IF(N2123="základní",J2123,0)</f>
        <v>0</v>
      </c>
      <c r="BF2123" s="145">
        <f>IF(N2123="snížená",J2123,0)</f>
        <v>0</v>
      </c>
      <c r="BG2123" s="145">
        <f>IF(N2123="zákl. přenesená",J2123,0)</f>
        <v>0</v>
      </c>
      <c r="BH2123" s="145">
        <f>IF(N2123="sníž. přenesená",J2123,0)</f>
        <v>0</v>
      </c>
      <c r="BI2123" s="145">
        <f>IF(N2123="nulová",J2123,0)</f>
        <v>0</v>
      </c>
      <c r="BJ2123" s="19" t="s">
        <v>77</v>
      </c>
      <c r="BK2123" s="145">
        <f>ROUND(I2123*H2123,2)</f>
        <v>0</v>
      </c>
      <c r="BL2123" s="19" t="s">
        <v>316</v>
      </c>
      <c r="BM2123" s="144" t="s">
        <v>13095</v>
      </c>
    </row>
    <row r="2124" spans="2:65" s="1" customFormat="1" ht="19.5">
      <c r="B2124" s="34"/>
      <c r="D2124" s="150" t="s">
        <v>224</v>
      </c>
      <c r="F2124" s="151" t="s">
        <v>13084</v>
      </c>
      <c r="I2124" s="148"/>
      <c r="L2124" s="34"/>
      <c r="M2124" s="149"/>
      <c r="T2124" s="55"/>
      <c r="AT2124" s="19" t="s">
        <v>224</v>
      </c>
      <c r="AU2124" s="19" t="s">
        <v>236</v>
      </c>
    </row>
    <row r="2125" spans="2:65" s="14" customFormat="1">
      <c r="B2125" s="170"/>
      <c r="D2125" s="150" t="s">
        <v>226</v>
      </c>
      <c r="E2125" s="171" t="s">
        <v>19</v>
      </c>
      <c r="F2125" s="172" t="s">
        <v>13096</v>
      </c>
      <c r="H2125" s="171" t="s">
        <v>19</v>
      </c>
      <c r="I2125" s="173"/>
      <c r="L2125" s="170"/>
      <c r="M2125" s="174"/>
      <c r="T2125" s="175"/>
      <c r="AT2125" s="171" t="s">
        <v>226</v>
      </c>
      <c r="AU2125" s="171" t="s">
        <v>236</v>
      </c>
      <c r="AV2125" s="14" t="s">
        <v>77</v>
      </c>
      <c r="AW2125" s="14" t="s">
        <v>31</v>
      </c>
      <c r="AX2125" s="14" t="s">
        <v>69</v>
      </c>
      <c r="AY2125" s="171" t="s">
        <v>212</v>
      </c>
    </row>
    <row r="2126" spans="2:65" s="12" customFormat="1">
      <c r="B2126" s="152"/>
      <c r="D2126" s="150" t="s">
        <v>226</v>
      </c>
      <c r="E2126" s="153" t="s">
        <v>19</v>
      </c>
      <c r="F2126" s="154" t="s">
        <v>13097</v>
      </c>
      <c r="H2126" s="155">
        <v>13</v>
      </c>
      <c r="I2126" s="156"/>
      <c r="L2126" s="152"/>
      <c r="M2126" s="157"/>
      <c r="T2126" s="158"/>
      <c r="AT2126" s="153" t="s">
        <v>226</v>
      </c>
      <c r="AU2126" s="153" t="s">
        <v>236</v>
      </c>
      <c r="AV2126" s="12" t="s">
        <v>79</v>
      </c>
      <c r="AW2126" s="12" t="s">
        <v>31</v>
      </c>
      <c r="AX2126" s="12" t="s">
        <v>69</v>
      </c>
      <c r="AY2126" s="153" t="s">
        <v>212</v>
      </c>
    </row>
    <row r="2127" spans="2:65" s="12" customFormat="1">
      <c r="B2127" s="152"/>
      <c r="D2127" s="150" t="s">
        <v>226</v>
      </c>
      <c r="E2127" s="153" t="s">
        <v>19</v>
      </c>
      <c r="F2127" s="154" t="s">
        <v>13098</v>
      </c>
      <c r="H2127" s="155">
        <v>10</v>
      </c>
      <c r="I2127" s="156"/>
      <c r="L2127" s="152"/>
      <c r="M2127" s="157"/>
      <c r="T2127" s="158"/>
      <c r="AT2127" s="153" t="s">
        <v>226</v>
      </c>
      <c r="AU2127" s="153" t="s">
        <v>236</v>
      </c>
      <c r="AV2127" s="12" t="s">
        <v>79</v>
      </c>
      <c r="AW2127" s="12" t="s">
        <v>31</v>
      </c>
      <c r="AX2127" s="12" t="s">
        <v>69</v>
      </c>
      <c r="AY2127" s="153" t="s">
        <v>212</v>
      </c>
    </row>
    <row r="2128" spans="2:65" s="12" customFormat="1">
      <c r="B2128" s="152"/>
      <c r="D2128" s="150" t="s">
        <v>226</v>
      </c>
      <c r="E2128" s="153" t="s">
        <v>19</v>
      </c>
      <c r="F2128" s="154" t="s">
        <v>13099</v>
      </c>
      <c r="H2128" s="155">
        <v>8</v>
      </c>
      <c r="I2128" s="156"/>
      <c r="L2128" s="152"/>
      <c r="M2128" s="157"/>
      <c r="T2128" s="158"/>
      <c r="AT2128" s="153" t="s">
        <v>226</v>
      </c>
      <c r="AU2128" s="153" t="s">
        <v>236</v>
      </c>
      <c r="AV2128" s="12" t="s">
        <v>79</v>
      </c>
      <c r="AW2128" s="12" t="s">
        <v>31</v>
      </c>
      <c r="AX2128" s="12" t="s">
        <v>69</v>
      </c>
      <c r="AY2128" s="153" t="s">
        <v>212</v>
      </c>
    </row>
    <row r="2129" spans="2:65" s="12" customFormat="1">
      <c r="B2129" s="152"/>
      <c r="D2129" s="150" t="s">
        <v>226</v>
      </c>
      <c r="E2129" s="153" t="s">
        <v>19</v>
      </c>
      <c r="F2129" s="154" t="s">
        <v>13100</v>
      </c>
      <c r="H2129" s="155">
        <v>6</v>
      </c>
      <c r="I2129" s="156"/>
      <c r="L2129" s="152"/>
      <c r="M2129" s="157"/>
      <c r="T2129" s="158"/>
      <c r="AT2129" s="153" t="s">
        <v>226</v>
      </c>
      <c r="AU2129" s="153" t="s">
        <v>236</v>
      </c>
      <c r="AV2129" s="12" t="s">
        <v>79</v>
      </c>
      <c r="AW2129" s="12" t="s">
        <v>31</v>
      </c>
      <c r="AX2129" s="12" t="s">
        <v>69</v>
      </c>
      <c r="AY2129" s="153" t="s">
        <v>212</v>
      </c>
    </row>
    <row r="2130" spans="2:65" s="12" customFormat="1">
      <c r="B2130" s="152"/>
      <c r="D2130" s="150" t="s">
        <v>226</v>
      </c>
      <c r="E2130" s="153" t="s">
        <v>19</v>
      </c>
      <c r="F2130" s="154" t="s">
        <v>13101</v>
      </c>
      <c r="H2130" s="155">
        <v>14</v>
      </c>
      <c r="I2130" s="156"/>
      <c r="L2130" s="152"/>
      <c r="M2130" s="157"/>
      <c r="T2130" s="158"/>
      <c r="AT2130" s="153" t="s">
        <v>226</v>
      </c>
      <c r="AU2130" s="153" t="s">
        <v>236</v>
      </c>
      <c r="AV2130" s="12" t="s">
        <v>79</v>
      </c>
      <c r="AW2130" s="12" t="s">
        <v>31</v>
      </c>
      <c r="AX2130" s="12" t="s">
        <v>69</v>
      </c>
      <c r="AY2130" s="153" t="s">
        <v>212</v>
      </c>
    </row>
    <row r="2131" spans="2:65" s="12" customFormat="1">
      <c r="B2131" s="152"/>
      <c r="D2131" s="150" t="s">
        <v>226</v>
      </c>
      <c r="E2131" s="153" t="s">
        <v>19</v>
      </c>
      <c r="F2131" s="154" t="s">
        <v>13091</v>
      </c>
      <c r="H2131" s="155">
        <v>10</v>
      </c>
      <c r="I2131" s="156"/>
      <c r="L2131" s="152"/>
      <c r="M2131" s="157"/>
      <c r="T2131" s="158"/>
      <c r="AT2131" s="153" t="s">
        <v>226</v>
      </c>
      <c r="AU2131" s="153" t="s">
        <v>236</v>
      </c>
      <c r="AV2131" s="12" t="s">
        <v>79</v>
      </c>
      <c r="AW2131" s="12" t="s">
        <v>31</v>
      </c>
      <c r="AX2131" s="12" t="s">
        <v>69</v>
      </c>
      <c r="AY2131" s="153" t="s">
        <v>212</v>
      </c>
    </row>
    <row r="2132" spans="2:65" s="12" customFormat="1">
      <c r="B2132" s="152"/>
      <c r="D2132" s="150" t="s">
        <v>226</v>
      </c>
      <c r="E2132" s="153" t="s">
        <v>19</v>
      </c>
      <c r="F2132" s="154" t="s">
        <v>1734</v>
      </c>
      <c r="H2132" s="155">
        <v>2</v>
      </c>
      <c r="I2132" s="156"/>
      <c r="L2132" s="152"/>
      <c r="M2132" s="157"/>
      <c r="T2132" s="158"/>
      <c r="AT2132" s="153" t="s">
        <v>226</v>
      </c>
      <c r="AU2132" s="153" t="s">
        <v>236</v>
      </c>
      <c r="AV2132" s="12" t="s">
        <v>79</v>
      </c>
      <c r="AW2132" s="12" t="s">
        <v>31</v>
      </c>
      <c r="AX2132" s="12" t="s">
        <v>69</v>
      </c>
      <c r="AY2132" s="153" t="s">
        <v>212</v>
      </c>
    </row>
    <row r="2133" spans="2:65" s="13" customFormat="1">
      <c r="B2133" s="159"/>
      <c r="D2133" s="150" t="s">
        <v>226</v>
      </c>
      <c r="E2133" s="160" t="s">
        <v>19</v>
      </c>
      <c r="F2133" s="161" t="s">
        <v>228</v>
      </c>
      <c r="H2133" s="162">
        <v>63</v>
      </c>
      <c r="I2133" s="163"/>
      <c r="L2133" s="159"/>
      <c r="M2133" s="164"/>
      <c r="T2133" s="165"/>
      <c r="AT2133" s="160" t="s">
        <v>226</v>
      </c>
      <c r="AU2133" s="160" t="s">
        <v>236</v>
      </c>
      <c r="AV2133" s="13" t="s">
        <v>229</v>
      </c>
      <c r="AW2133" s="13" t="s">
        <v>31</v>
      </c>
      <c r="AX2133" s="13" t="s">
        <v>77</v>
      </c>
      <c r="AY2133" s="160" t="s">
        <v>212</v>
      </c>
    </row>
    <row r="2134" spans="2:65" s="1" customFormat="1" ht="21.75" customHeight="1">
      <c r="B2134" s="34"/>
      <c r="C2134" s="133" t="s">
        <v>1287</v>
      </c>
      <c r="D2134" s="133" t="s">
        <v>215</v>
      </c>
      <c r="E2134" s="134" t="s">
        <v>13102</v>
      </c>
      <c r="F2134" s="135" t="s">
        <v>13103</v>
      </c>
      <c r="G2134" s="136" t="s">
        <v>624</v>
      </c>
      <c r="H2134" s="137">
        <v>2</v>
      </c>
      <c r="I2134" s="138"/>
      <c r="J2134" s="139">
        <f>ROUND(I2134*H2134,2)</f>
        <v>0</v>
      </c>
      <c r="K2134" s="135" t="s">
        <v>245</v>
      </c>
      <c r="L2134" s="34"/>
      <c r="M2134" s="140" t="s">
        <v>19</v>
      </c>
      <c r="N2134" s="141" t="s">
        <v>40</v>
      </c>
      <c r="P2134" s="142">
        <f>O2134*H2134</f>
        <v>0</v>
      </c>
      <c r="Q2134" s="142">
        <v>0</v>
      </c>
      <c r="R2134" s="142">
        <f>Q2134*H2134</f>
        <v>0</v>
      </c>
      <c r="S2134" s="142">
        <v>0</v>
      </c>
      <c r="T2134" s="143">
        <f>S2134*H2134</f>
        <v>0</v>
      </c>
      <c r="AR2134" s="144" t="s">
        <v>316</v>
      </c>
      <c r="AT2134" s="144" t="s">
        <v>215</v>
      </c>
      <c r="AU2134" s="144" t="s">
        <v>236</v>
      </c>
      <c r="AY2134" s="19" t="s">
        <v>212</v>
      </c>
      <c r="BE2134" s="145">
        <f>IF(N2134="základní",J2134,0)</f>
        <v>0</v>
      </c>
      <c r="BF2134" s="145">
        <f>IF(N2134="snížená",J2134,0)</f>
        <v>0</v>
      </c>
      <c r="BG2134" s="145">
        <f>IF(N2134="zákl. přenesená",J2134,0)</f>
        <v>0</v>
      </c>
      <c r="BH2134" s="145">
        <f>IF(N2134="sníž. přenesená",J2134,0)</f>
        <v>0</v>
      </c>
      <c r="BI2134" s="145">
        <f>IF(N2134="nulová",J2134,0)</f>
        <v>0</v>
      </c>
      <c r="BJ2134" s="19" t="s">
        <v>77</v>
      </c>
      <c r="BK2134" s="145">
        <f>ROUND(I2134*H2134,2)</f>
        <v>0</v>
      </c>
      <c r="BL2134" s="19" t="s">
        <v>316</v>
      </c>
      <c r="BM2134" s="144" t="s">
        <v>13104</v>
      </c>
    </row>
    <row r="2135" spans="2:65" s="1" customFormat="1" ht="19.5">
      <c r="B2135" s="34"/>
      <c r="D2135" s="150" t="s">
        <v>224</v>
      </c>
      <c r="F2135" s="151" t="s">
        <v>13084</v>
      </c>
      <c r="I2135" s="148"/>
      <c r="L2135" s="34"/>
      <c r="M2135" s="149"/>
      <c r="T2135" s="55"/>
      <c r="AT2135" s="19" t="s">
        <v>224</v>
      </c>
      <c r="AU2135" s="19" t="s">
        <v>236</v>
      </c>
    </row>
    <row r="2136" spans="2:65" s="14" customFormat="1">
      <c r="B2136" s="170"/>
      <c r="D2136" s="150" t="s">
        <v>226</v>
      </c>
      <c r="E2136" s="171" t="s">
        <v>19</v>
      </c>
      <c r="F2136" s="172" t="s">
        <v>13105</v>
      </c>
      <c r="H2136" s="171" t="s">
        <v>19</v>
      </c>
      <c r="I2136" s="173"/>
      <c r="L2136" s="170"/>
      <c r="M2136" s="174"/>
      <c r="T2136" s="175"/>
      <c r="AT2136" s="171" t="s">
        <v>226</v>
      </c>
      <c r="AU2136" s="171" t="s">
        <v>236</v>
      </c>
      <c r="AV2136" s="14" t="s">
        <v>77</v>
      </c>
      <c r="AW2136" s="14" t="s">
        <v>31</v>
      </c>
      <c r="AX2136" s="14" t="s">
        <v>69</v>
      </c>
      <c r="AY2136" s="171" t="s">
        <v>212</v>
      </c>
    </row>
    <row r="2137" spans="2:65" s="12" customFormat="1">
      <c r="B2137" s="152"/>
      <c r="D2137" s="150" t="s">
        <v>226</v>
      </c>
      <c r="E2137" s="153" t="s">
        <v>19</v>
      </c>
      <c r="F2137" s="154" t="s">
        <v>1729</v>
      </c>
      <c r="H2137" s="155">
        <v>2</v>
      </c>
      <c r="I2137" s="156"/>
      <c r="L2137" s="152"/>
      <c r="M2137" s="157"/>
      <c r="T2137" s="158"/>
      <c r="AT2137" s="153" t="s">
        <v>226</v>
      </c>
      <c r="AU2137" s="153" t="s">
        <v>236</v>
      </c>
      <c r="AV2137" s="12" t="s">
        <v>79</v>
      </c>
      <c r="AW2137" s="12" t="s">
        <v>31</v>
      </c>
      <c r="AX2137" s="12" t="s">
        <v>69</v>
      </c>
      <c r="AY2137" s="153" t="s">
        <v>212</v>
      </c>
    </row>
    <row r="2138" spans="2:65" s="13" customFormat="1">
      <c r="B2138" s="159"/>
      <c r="D2138" s="150" t="s">
        <v>226</v>
      </c>
      <c r="E2138" s="160" t="s">
        <v>19</v>
      </c>
      <c r="F2138" s="161" t="s">
        <v>228</v>
      </c>
      <c r="H2138" s="162">
        <v>2</v>
      </c>
      <c r="I2138" s="163"/>
      <c r="L2138" s="159"/>
      <c r="M2138" s="164"/>
      <c r="T2138" s="165"/>
      <c r="AT2138" s="160" t="s">
        <v>226</v>
      </c>
      <c r="AU2138" s="160" t="s">
        <v>236</v>
      </c>
      <c r="AV2138" s="13" t="s">
        <v>229</v>
      </c>
      <c r="AW2138" s="13" t="s">
        <v>31</v>
      </c>
      <c r="AX2138" s="13" t="s">
        <v>77</v>
      </c>
      <c r="AY2138" s="160" t="s">
        <v>212</v>
      </c>
    </row>
    <row r="2139" spans="2:65" s="1" customFormat="1" ht="21.75" customHeight="1">
      <c r="B2139" s="34"/>
      <c r="C2139" s="133" t="s">
        <v>1300</v>
      </c>
      <c r="D2139" s="133" t="s">
        <v>215</v>
      </c>
      <c r="E2139" s="134" t="s">
        <v>13106</v>
      </c>
      <c r="F2139" s="135" t="s">
        <v>13107</v>
      </c>
      <c r="G2139" s="136" t="s">
        <v>624</v>
      </c>
      <c r="H2139" s="137">
        <v>12</v>
      </c>
      <c r="I2139" s="138"/>
      <c r="J2139" s="139">
        <f>ROUND(I2139*H2139,2)</f>
        <v>0</v>
      </c>
      <c r="K2139" s="135" t="s">
        <v>245</v>
      </c>
      <c r="L2139" s="34"/>
      <c r="M2139" s="140" t="s">
        <v>19</v>
      </c>
      <c r="N2139" s="141" t="s">
        <v>40</v>
      </c>
      <c r="P2139" s="142">
        <f>O2139*H2139</f>
        <v>0</v>
      </c>
      <c r="Q2139" s="142">
        <v>0</v>
      </c>
      <c r="R2139" s="142">
        <f>Q2139*H2139</f>
        <v>0</v>
      </c>
      <c r="S2139" s="142">
        <v>0</v>
      </c>
      <c r="T2139" s="143">
        <f>S2139*H2139</f>
        <v>0</v>
      </c>
      <c r="AR2139" s="144" t="s">
        <v>316</v>
      </c>
      <c r="AT2139" s="144" t="s">
        <v>215</v>
      </c>
      <c r="AU2139" s="144" t="s">
        <v>236</v>
      </c>
      <c r="AY2139" s="19" t="s">
        <v>212</v>
      </c>
      <c r="BE2139" s="145">
        <f>IF(N2139="základní",J2139,0)</f>
        <v>0</v>
      </c>
      <c r="BF2139" s="145">
        <f>IF(N2139="snížená",J2139,0)</f>
        <v>0</v>
      </c>
      <c r="BG2139" s="145">
        <f>IF(N2139="zákl. přenesená",J2139,0)</f>
        <v>0</v>
      </c>
      <c r="BH2139" s="145">
        <f>IF(N2139="sníž. přenesená",J2139,0)</f>
        <v>0</v>
      </c>
      <c r="BI2139" s="145">
        <f>IF(N2139="nulová",J2139,0)</f>
        <v>0</v>
      </c>
      <c r="BJ2139" s="19" t="s">
        <v>77</v>
      </c>
      <c r="BK2139" s="145">
        <f>ROUND(I2139*H2139,2)</f>
        <v>0</v>
      </c>
      <c r="BL2139" s="19" t="s">
        <v>316</v>
      </c>
      <c r="BM2139" s="144" t="s">
        <v>13108</v>
      </c>
    </row>
    <row r="2140" spans="2:65" s="1" customFormat="1" ht="19.5">
      <c r="B2140" s="34"/>
      <c r="D2140" s="150" t="s">
        <v>224</v>
      </c>
      <c r="F2140" s="151" t="s">
        <v>13084</v>
      </c>
      <c r="I2140" s="148"/>
      <c r="L2140" s="34"/>
      <c r="M2140" s="149"/>
      <c r="T2140" s="55"/>
      <c r="AT2140" s="19" t="s">
        <v>224</v>
      </c>
      <c r="AU2140" s="19" t="s">
        <v>236</v>
      </c>
    </row>
    <row r="2141" spans="2:65" s="14" customFormat="1">
      <c r="B2141" s="170"/>
      <c r="D2141" s="150" t="s">
        <v>226</v>
      </c>
      <c r="E2141" s="171" t="s">
        <v>19</v>
      </c>
      <c r="F2141" s="172" t="s">
        <v>13109</v>
      </c>
      <c r="H2141" s="171" t="s">
        <v>19</v>
      </c>
      <c r="I2141" s="173"/>
      <c r="L2141" s="170"/>
      <c r="M2141" s="174"/>
      <c r="T2141" s="175"/>
      <c r="AT2141" s="171" t="s">
        <v>226</v>
      </c>
      <c r="AU2141" s="171" t="s">
        <v>236</v>
      </c>
      <c r="AV2141" s="14" t="s">
        <v>77</v>
      </c>
      <c r="AW2141" s="14" t="s">
        <v>31</v>
      </c>
      <c r="AX2141" s="14" t="s">
        <v>69</v>
      </c>
      <c r="AY2141" s="171" t="s">
        <v>212</v>
      </c>
    </row>
    <row r="2142" spans="2:65" s="12" customFormat="1">
      <c r="B2142" s="152"/>
      <c r="D2142" s="150" t="s">
        <v>226</v>
      </c>
      <c r="E2142" s="153" t="s">
        <v>19</v>
      </c>
      <c r="F2142" s="154" t="s">
        <v>1714</v>
      </c>
      <c r="H2142" s="155">
        <v>4</v>
      </c>
      <c r="I2142" s="156"/>
      <c r="L2142" s="152"/>
      <c r="M2142" s="157"/>
      <c r="T2142" s="158"/>
      <c r="AT2142" s="153" t="s">
        <v>226</v>
      </c>
      <c r="AU2142" s="153" t="s">
        <v>236</v>
      </c>
      <c r="AV2142" s="12" t="s">
        <v>79</v>
      </c>
      <c r="AW2142" s="12" t="s">
        <v>31</v>
      </c>
      <c r="AX2142" s="12" t="s">
        <v>69</v>
      </c>
      <c r="AY2142" s="153" t="s">
        <v>212</v>
      </c>
    </row>
    <row r="2143" spans="2:65" s="12" customFormat="1">
      <c r="B2143" s="152"/>
      <c r="D2143" s="150" t="s">
        <v>226</v>
      </c>
      <c r="E2143" s="153" t="s">
        <v>19</v>
      </c>
      <c r="F2143" s="154" t="s">
        <v>1719</v>
      </c>
      <c r="H2143" s="155">
        <v>4</v>
      </c>
      <c r="I2143" s="156"/>
      <c r="L2143" s="152"/>
      <c r="M2143" s="157"/>
      <c r="T2143" s="158"/>
      <c r="AT2143" s="153" t="s">
        <v>226</v>
      </c>
      <c r="AU2143" s="153" t="s">
        <v>236</v>
      </c>
      <c r="AV2143" s="12" t="s">
        <v>79</v>
      </c>
      <c r="AW2143" s="12" t="s">
        <v>31</v>
      </c>
      <c r="AX2143" s="12" t="s">
        <v>69</v>
      </c>
      <c r="AY2143" s="153" t="s">
        <v>212</v>
      </c>
    </row>
    <row r="2144" spans="2:65" s="12" customFormat="1">
      <c r="B2144" s="152"/>
      <c r="D2144" s="150" t="s">
        <v>226</v>
      </c>
      <c r="E2144" s="153" t="s">
        <v>19</v>
      </c>
      <c r="F2144" s="154" t="s">
        <v>1720</v>
      </c>
      <c r="H2144" s="155">
        <v>4</v>
      </c>
      <c r="I2144" s="156"/>
      <c r="L2144" s="152"/>
      <c r="M2144" s="157"/>
      <c r="T2144" s="158"/>
      <c r="AT2144" s="153" t="s">
        <v>226</v>
      </c>
      <c r="AU2144" s="153" t="s">
        <v>236</v>
      </c>
      <c r="AV2144" s="12" t="s">
        <v>79</v>
      </c>
      <c r="AW2144" s="12" t="s">
        <v>31</v>
      </c>
      <c r="AX2144" s="12" t="s">
        <v>69</v>
      </c>
      <c r="AY2144" s="153" t="s">
        <v>212</v>
      </c>
    </row>
    <row r="2145" spans="2:65" s="13" customFormat="1">
      <c r="B2145" s="159"/>
      <c r="D2145" s="150" t="s">
        <v>226</v>
      </c>
      <c r="E2145" s="160" t="s">
        <v>19</v>
      </c>
      <c r="F2145" s="161" t="s">
        <v>228</v>
      </c>
      <c r="H2145" s="162">
        <v>12</v>
      </c>
      <c r="I2145" s="163"/>
      <c r="L2145" s="159"/>
      <c r="M2145" s="164"/>
      <c r="T2145" s="165"/>
      <c r="AT2145" s="160" t="s">
        <v>226</v>
      </c>
      <c r="AU2145" s="160" t="s">
        <v>236</v>
      </c>
      <c r="AV2145" s="13" t="s">
        <v>229</v>
      </c>
      <c r="AW2145" s="13" t="s">
        <v>31</v>
      </c>
      <c r="AX2145" s="13" t="s">
        <v>77</v>
      </c>
      <c r="AY2145" s="160" t="s">
        <v>212</v>
      </c>
    </row>
    <row r="2146" spans="2:65" s="1" customFormat="1" ht="21.75" customHeight="1">
      <c r="B2146" s="34"/>
      <c r="C2146" s="133" t="s">
        <v>1306</v>
      </c>
      <c r="D2146" s="133" t="s">
        <v>215</v>
      </c>
      <c r="E2146" s="134" t="s">
        <v>13110</v>
      </c>
      <c r="F2146" s="135" t="s">
        <v>13111</v>
      </c>
      <c r="G2146" s="136" t="s">
        <v>624</v>
      </c>
      <c r="H2146" s="137">
        <v>42</v>
      </c>
      <c r="I2146" s="138"/>
      <c r="J2146" s="139">
        <f>ROUND(I2146*H2146,2)</f>
        <v>0</v>
      </c>
      <c r="K2146" s="135" t="s">
        <v>245</v>
      </c>
      <c r="L2146" s="34"/>
      <c r="M2146" s="140" t="s">
        <v>19</v>
      </c>
      <c r="N2146" s="141" t="s">
        <v>40</v>
      </c>
      <c r="P2146" s="142">
        <f>O2146*H2146</f>
        <v>0</v>
      </c>
      <c r="Q2146" s="142">
        <v>0</v>
      </c>
      <c r="R2146" s="142">
        <f>Q2146*H2146</f>
        <v>0</v>
      </c>
      <c r="S2146" s="142">
        <v>0</v>
      </c>
      <c r="T2146" s="143">
        <f>S2146*H2146</f>
        <v>0</v>
      </c>
      <c r="AR2146" s="144" t="s">
        <v>316</v>
      </c>
      <c r="AT2146" s="144" t="s">
        <v>215</v>
      </c>
      <c r="AU2146" s="144" t="s">
        <v>236</v>
      </c>
      <c r="AY2146" s="19" t="s">
        <v>212</v>
      </c>
      <c r="BE2146" s="145">
        <f>IF(N2146="základní",J2146,0)</f>
        <v>0</v>
      </c>
      <c r="BF2146" s="145">
        <f>IF(N2146="snížená",J2146,0)</f>
        <v>0</v>
      </c>
      <c r="BG2146" s="145">
        <f>IF(N2146="zákl. přenesená",J2146,0)</f>
        <v>0</v>
      </c>
      <c r="BH2146" s="145">
        <f>IF(N2146="sníž. přenesená",J2146,0)</f>
        <v>0</v>
      </c>
      <c r="BI2146" s="145">
        <f>IF(N2146="nulová",J2146,0)</f>
        <v>0</v>
      </c>
      <c r="BJ2146" s="19" t="s">
        <v>77</v>
      </c>
      <c r="BK2146" s="145">
        <f>ROUND(I2146*H2146,2)</f>
        <v>0</v>
      </c>
      <c r="BL2146" s="19" t="s">
        <v>316</v>
      </c>
      <c r="BM2146" s="144" t="s">
        <v>13112</v>
      </c>
    </row>
    <row r="2147" spans="2:65" s="1" customFormat="1" ht="19.5">
      <c r="B2147" s="34"/>
      <c r="D2147" s="150" t="s">
        <v>224</v>
      </c>
      <c r="F2147" s="151" t="s">
        <v>13084</v>
      </c>
      <c r="I2147" s="148"/>
      <c r="L2147" s="34"/>
      <c r="M2147" s="149"/>
      <c r="T2147" s="55"/>
      <c r="AT2147" s="19" t="s">
        <v>224</v>
      </c>
      <c r="AU2147" s="19" t="s">
        <v>236</v>
      </c>
    </row>
    <row r="2148" spans="2:65" s="14" customFormat="1">
      <c r="B2148" s="170"/>
      <c r="D2148" s="150" t="s">
        <v>226</v>
      </c>
      <c r="E2148" s="171" t="s">
        <v>19</v>
      </c>
      <c r="F2148" s="172" t="s">
        <v>13113</v>
      </c>
      <c r="H2148" s="171" t="s">
        <v>19</v>
      </c>
      <c r="I2148" s="173"/>
      <c r="L2148" s="170"/>
      <c r="M2148" s="174"/>
      <c r="T2148" s="175"/>
      <c r="AT2148" s="171" t="s">
        <v>226</v>
      </c>
      <c r="AU2148" s="171" t="s">
        <v>236</v>
      </c>
      <c r="AV2148" s="14" t="s">
        <v>77</v>
      </c>
      <c r="AW2148" s="14" t="s">
        <v>31</v>
      </c>
      <c r="AX2148" s="14" t="s">
        <v>69</v>
      </c>
      <c r="AY2148" s="171" t="s">
        <v>212</v>
      </c>
    </row>
    <row r="2149" spans="2:65" s="12" customFormat="1">
      <c r="B2149" s="152"/>
      <c r="D2149" s="150" t="s">
        <v>226</v>
      </c>
      <c r="E2149" s="153" t="s">
        <v>19</v>
      </c>
      <c r="F2149" s="154" t="s">
        <v>13114</v>
      </c>
      <c r="H2149" s="155">
        <v>4</v>
      </c>
      <c r="I2149" s="156"/>
      <c r="L2149" s="152"/>
      <c r="M2149" s="157"/>
      <c r="T2149" s="158"/>
      <c r="AT2149" s="153" t="s">
        <v>226</v>
      </c>
      <c r="AU2149" s="153" t="s">
        <v>236</v>
      </c>
      <c r="AV2149" s="12" t="s">
        <v>79</v>
      </c>
      <c r="AW2149" s="12" t="s">
        <v>31</v>
      </c>
      <c r="AX2149" s="12" t="s">
        <v>69</v>
      </c>
      <c r="AY2149" s="153" t="s">
        <v>212</v>
      </c>
    </row>
    <row r="2150" spans="2:65" s="12" customFormat="1">
      <c r="B2150" s="152"/>
      <c r="D2150" s="150" t="s">
        <v>226</v>
      </c>
      <c r="E2150" s="153" t="s">
        <v>19</v>
      </c>
      <c r="F2150" s="154" t="s">
        <v>1716</v>
      </c>
      <c r="H2150" s="155">
        <v>4</v>
      </c>
      <c r="I2150" s="156"/>
      <c r="L2150" s="152"/>
      <c r="M2150" s="157"/>
      <c r="T2150" s="158"/>
      <c r="AT2150" s="153" t="s">
        <v>226</v>
      </c>
      <c r="AU2150" s="153" t="s">
        <v>236</v>
      </c>
      <c r="AV2150" s="12" t="s">
        <v>79</v>
      </c>
      <c r="AW2150" s="12" t="s">
        <v>31</v>
      </c>
      <c r="AX2150" s="12" t="s">
        <v>69</v>
      </c>
      <c r="AY2150" s="153" t="s">
        <v>212</v>
      </c>
    </row>
    <row r="2151" spans="2:65" s="12" customFormat="1">
      <c r="B2151" s="152"/>
      <c r="D2151" s="150" t="s">
        <v>226</v>
      </c>
      <c r="E2151" s="153" t="s">
        <v>19</v>
      </c>
      <c r="F2151" s="154" t="s">
        <v>13115</v>
      </c>
      <c r="H2151" s="155">
        <v>10</v>
      </c>
      <c r="I2151" s="156"/>
      <c r="L2151" s="152"/>
      <c r="M2151" s="157"/>
      <c r="T2151" s="158"/>
      <c r="AT2151" s="153" t="s">
        <v>226</v>
      </c>
      <c r="AU2151" s="153" t="s">
        <v>236</v>
      </c>
      <c r="AV2151" s="12" t="s">
        <v>79</v>
      </c>
      <c r="AW2151" s="12" t="s">
        <v>31</v>
      </c>
      <c r="AX2151" s="12" t="s">
        <v>69</v>
      </c>
      <c r="AY2151" s="153" t="s">
        <v>212</v>
      </c>
    </row>
    <row r="2152" spans="2:65" s="12" customFormat="1">
      <c r="B2152" s="152"/>
      <c r="D2152" s="150" t="s">
        <v>226</v>
      </c>
      <c r="E2152" s="153" t="s">
        <v>19</v>
      </c>
      <c r="F2152" s="154" t="s">
        <v>13116</v>
      </c>
      <c r="H2152" s="155">
        <v>8</v>
      </c>
      <c r="I2152" s="156"/>
      <c r="L2152" s="152"/>
      <c r="M2152" s="157"/>
      <c r="T2152" s="158"/>
      <c r="AT2152" s="153" t="s">
        <v>226</v>
      </c>
      <c r="AU2152" s="153" t="s">
        <v>236</v>
      </c>
      <c r="AV2152" s="12" t="s">
        <v>79</v>
      </c>
      <c r="AW2152" s="12" t="s">
        <v>31</v>
      </c>
      <c r="AX2152" s="12" t="s">
        <v>69</v>
      </c>
      <c r="AY2152" s="153" t="s">
        <v>212</v>
      </c>
    </row>
    <row r="2153" spans="2:65" s="12" customFormat="1">
      <c r="B2153" s="152"/>
      <c r="D2153" s="150" t="s">
        <v>226</v>
      </c>
      <c r="E2153" s="153" t="s">
        <v>19</v>
      </c>
      <c r="F2153" s="154" t="s">
        <v>13117</v>
      </c>
      <c r="H2153" s="155">
        <v>8</v>
      </c>
      <c r="I2153" s="156"/>
      <c r="L2153" s="152"/>
      <c r="M2153" s="157"/>
      <c r="T2153" s="158"/>
      <c r="AT2153" s="153" t="s">
        <v>226</v>
      </c>
      <c r="AU2153" s="153" t="s">
        <v>236</v>
      </c>
      <c r="AV2153" s="12" t="s">
        <v>79</v>
      </c>
      <c r="AW2153" s="12" t="s">
        <v>31</v>
      </c>
      <c r="AX2153" s="12" t="s">
        <v>69</v>
      </c>
      <c r="AY2153" s="153" t="s">
        <v>212</v>
      </c>
    </row>
    <row r="2154" spans="2:65" s="12" customFormat="1">
      <c r="B2154" s="152"/>
      <c r="D2154" s="150" t="s">
        <v>226</v>
      </c>
      <c r="E2154" s="153" t="s">
        <v>19</v>
      </c>
      <c r="F2154" s="154" t="s">
        <v>13118</v>
      </c>
      <c r="H2154" s="155">
        <v>8</v>
      </c>
      <c r="I2154" s="156"/>
      <c r="L2154" s="152"/>
      <c r="M2154" s="157"/>
      <c r="T2154" s="158"/>
      <c r="AT2154" s="153" t="s">
        <v>226</v>
      </c>
      <c r="AU2154" s="153" t="s">
        <v>236</v>
      </c>
      <c r="AV2154" s="12" t="s">
        <v>79</v>
      </c>
      <c r="AW2154" s="12" t="s">
        <v>31</v>
      </c>
      <c r="AX2154" s="12" t="s">
        <v>69</v>
      </c>
      <c r="AY2154" s="153" t="s">
        <v>212</v>
      </c>
    </row>
    <row r="2155" spans="2:65" s="13" customFormat="1">
      <c r="B2155" s="159"/>
      <c r="D2155" s="150" t="s">
        <v>226</v>
      </c>
      <c r="E2155" s="160" t="s">
        <v>19</v>
      </c>
      <c r="F2155" s="161" t="s">
        <v>228</v>
      </c>
      <c r="H2155" s="162">
        <v>42</v>
      </c>
      <c r="I2155" s="163"/>
      <c r="L2155" s="159"/>
      <c r="M2155" s="164"/>
      <c r="T2155" s="165"/>
      <c r="AT2155" s="160" t="s">
        <v>226</v>
      </c>
      <c r="AU2155" s="160" t="s">
        <v>236</v>
      </c>
      <c r="AV2155" s="13" t="s">
        <v>229</v>
      </c>
      <c r="AW2155" s="13" t="s">
        <v>31</v>
      </c>
      <c r="AX2155" s="13" t="s">
        <v>77</v>
      </c>
      <c r="AY2155" s="160" t="s">
        <v>212</v>
      </c>
    </row>
    <row r="2156" spans="2:65" s="1" customFormat="1" ht="16.5" customHeight="1">
      <c r="B2156" s="34"/>
      <c r="C2156" s="133" t="s">
        <v>1314</v>
      </c>
      <c r="D2156" s="133" t="s">
        <v>215</v>
      </c>
      <c r="E2156" s="134" t="s">
        <v>13119</v>
      </c>
      <c r="F2156" s="135" t="s">
        <v>13120</v>
      </c>
      <c r="G2156" s="136" t="s">
        <v>624</v>
      </c>
      <c r="H2156" s="137">
        <v>6</v>
      </c>
      <c r="I2156" s="138"/>
      <c r="J2156" s="139">
        <f>ROUND(I2156*H2156,2)</f>
        <v>0</v>
      </c>
      <c r="K2156" s="135" t="s">
        <v>245</v>
      </c>
      <c r="L2156" s="34"/>
      <c r="M2156" s="140" t="s">
        <v>19</v>
      </c>
      <c r="N2156" s="141" t="s">
        <v>40</v>
      </c>
      <c r="P2156" s="142">
        <f>O2156*H2156</f>
        <v>0</v>
      </c>
      <c r="Q2156" s="142">
        <v>0</v>
      </c>
      <c r="R2156" s="142">
        <f>Q2156*H2156</f>
        <v>0</v>
      </c>
      <c r="S2156" s="142">
        <v>0</v>
      </c>
      <c r="T2156" s="143">
        <f>S2156*H2156</f>
        <v>0</v>
      </c>
      <c r="AR2156" s="144" t="s">
        <v>316</v>
      </c>
      <c r="AT2156" s="144" t="s">
        <v>215</v>
      </c>
      <c r="AU2156" s="144" t="s">
        <v>236</v>
      </c>
      <c r="AY2156" s="19" t="s">
        <v>212</v>
      </c>
      <c r="BE2156" s="145">
        <f>IF(N2156="základní",J2156,0)</f>
        <v>0</v>
      </c>
      <c r="BF2156" s="145">
        <f>IF(N2156="snížená",J2156,0)</f>
        <v>0</v>
      </c>
      <c r="BG2156" s="145">
        <f>IF(N2156="zákl. přenesená",J2156,0)</f>
        <v>0</v>
      </c>
      <c r="BH2156" s="145">
        <f>IF(N2156="sníž. přenesená",J2156,0)</f>
        <v>0</v>
      </c>
      <c r="BI2156" s="145">
        <f>IF(N2156="nulová",J2156,0)</f>
        <v>0</v>
      </c>
      <c r="BJ2156" s="19" t="s">
        <v>77</v>
      </c>
      <c r="BK2156" s="145">
        <f>ROUND(I2156*H2156,2)</f>
        <v>0</v>
      </c>
      <c r="BL2156" s="19" t="s">
        <v>316</v>
      </c>
      <c r="BM2156" s="144" t="s">
        <v>13121</v>
      </c>
    </row>
    <row r="2157" spans="2:65" s="1" customFormat="1" ht="19.5">
      <c r="B2157" s="34"/>
      <c r="D2157" s="150" t="s">
        <v>224</v>
      </c>
      <c r="F2157" s="151" t="s">
        <v>13122</v>
      </c>
      <c r="I2157" s="148"/>
      <c r="L2157" s="34"/>
      <c r="M2157" s="149"/>
      <c r="T2157" s="55"/>
      <c r="AT2157" s="19" t="s">
        <v>224</v>
      </c>
      <c r="AU2157" s="19" t="s">
        <v>236</v>
      </c>
    </row>
    <row r="2158" spans="2:65" s="14" customFormat="1">
      <c r="B2158" s="170"/>
      <c r="D2158" s="150" t="s">
        <v>226</v>
      </c>
      <c r="E2158" s="171" t="s">
        <v>19</v>
      </c>
      <c r="F2158" s="172" t="s">
        <v>13123</v>
      </c>
      <c r="H2158" s="171" t="s">
        <v>19</v>
      </c>
      <c r="I2158" s="173"/>
      <c r="L2158" s="170"/>
      <c r="M2158" s="174"/>
      <c r="T2158" s="175"/>
      <c r="AT2158" s="171" t="s">
        <v>226</v>
      </c>
      <c r="AU2158" s="171" t="s">
        <v>236</v>
      </c>
      <c r="AV2158" s="14" t="s">
        <v>77</v>
      </c>
      <c r="AW2158" s="14" t="s">
        <v>31</v>
      </c>
      <c r="AX2158" s="14" t="s">
        <v>69</v>
      </c>
      <c r="AY2158" s="171" t="s">
        <v>212</v>
      </c>
    </row>
    <row r="2159" spans="2:65" s="12" customFormat="1">
      <c r="B2159" s="152"/>
      <c r="D2159" s="150" t="s">
        <v>226</v>
      </c>
      <c r="E2159" s="153" t="s">
        <v>19</v>
      </c>
      <c r="F2159" s="154" t="s">
        <v>1728</v>
      </c>
      <c r="H2159" s="155">
        <v>2</v>
      </c>
      <c r="I2159" s="156"/>
      <c r="L2159" s="152"/>
      <c r="M2159" s="157"/>
      <c r="T2159" s="158"/>
      <c r="AT2159" s="153" t="s">
        <v>226</v>
      </c>
      <c r="AU2159" s="153" t="s">
        <v>236</v>
      </c>
      <c r="AV2159" s="12" t="s">
        <v>79</v>
      </c>
      <c r="AW2159" s="12" t="s">
        <v>31</v>
      </c>
      <c r="AX2159" s="12" t="s">
        <v>69</v>
      </c>
      <c r="AY2159" s="153" t="s">
        <v>212</v>
      </c>
    </row>
    <row r="2160" spans="2:65" s="12" customFormat="1">
      <c r="B2160" s="152"/>
      <c r="D2160" s="150" t="s">
        <v>226</v>
      </c>
      <c r="E2160" s="153" t="s">
        <v>19</v>
      </c>
      <c r="F2160" s="154" t="s">
        <v>1729</v>
      </c>
      <c r="H2160" s="155">
        <v>2</v>
      </c>
      <c r="I2160" s="156"/>
      <c r="L2160" s="152"/>
      <c r="M2160" s="157"/>
      <c r="T2160" s="158"/>
      <c r="AT2160" s="153" t="s">
        <v>226</v>
      </c>
      <c r="AU2160" s="153" t="s">
        <v>236</v>
      </c>
      <c r="AV2160" s="12" t="s">
        <v>79</v>
      </c>
      <c r="AW2160" s="12" t="s">
        <v>31</v>
      </c>
      <c r="AX2160" s="12" t="s">
        <v>69</v>
      </c>
      <c r="AY2160" s="153" t="s">
        <v>212</v>
      </c>
    </row>
    <row r="2161" spans="2:65" s="12" customFormat="1">
      <c r="B2161" s="152"/>
      <c r="D2161" s="150" t="s">
        <v>226</v>
      </c>
      <c r="E2161" s="153" t="s">
        <v>19</v>
      </c>
      <c r="F2161" s="154" t="s">
        <v>1779</v>
      </c>
      <c r="H2161" s="155">
        <v>1</v>
      </c>
      <c r="I2161" s="156"/>
      <c r="L2161" s="152"/>
      <c r="M2161" s="157"/>
      <c r="T2161" s="158"/>
      <c r="AT2161" s="153" t="s">
        <v>226</v>
      </c>
      <c r="AU2161" s="153" t="s">
        <v>236</v>
      </c>
      <c r="AV2161" s="12" t="s">
        <v>79</v>
      </c>
      <c r="AW2161" s="12" t="s">
        <v>31</v>
      </c>
      <c r="AX2161" s="12" t="s">
        <v>69</v>
      </c>
      <c r="AY2161" s="153" t="s">
        <v>212</v>
      </c>
    </row>
    <row r="2162" spans="2:65" s="12" customFormat="1">
      <c r="B2162" s="152"/>
      <c r="D2162" s="150" t="s">
        <v>226</v>
      </c>
      <c r="E2162" s="153" t="s">
        <v>19</v>
      </c>
      <c r="F2162" s="154" t="s">
        <v>1780</v>
      </c>
      <c r="H2162" s="155">
        <v>1</v>
      </c>
      <c r="I2162" s="156"/>
      <c r="L2162" s="152"/>
      <c r="M2162" s="157"/>
      <c r="T2162" s="158"/>
      <c r="AT2162" s="153" t="s">
        <v>226</v>
      </c>
      <c r="AU2162" s="153" t="s">
        <v>236</v>
      </c>
      <c r="AV2162" s="12" t="s">
        <v>79</v>
      </c>
      <c r="AW2162" s="12" t="s">
        <v>31</v>
      </c>
      <c r="AX2162" s="12" t="s">
        <v>69</v>
      </c>
      <c r="AY2162" s="153" t="s">
        <v>212</v>
      </c>
    </row>
    <row r="2163" spans="2:65" s="13" customFormat="1">
      <c r="B2163" s="159"/>
      <c r="D2163" s="150" t="s">
        <v>226</v>
      </c>
      <c r="E2163" s="160" t="s">
        <v>19</v>
      </c>
      <c r="F2163" s="161" t="s">
        <v>228</v>
      </c>
      <c r="H2163" s="162">
        <v>6</v>
      </c>
      <c r="I2163" s="163"/>
      <c r="L2163" s="159"/>
      <c r="M2163" s="164"/>
      <c r="T2163" s="165"/>
      <c r="AT2163" s="160" t="s">
        <v>226</v>
      </c>
      <c r="AU2163" s="160" t="s">
        <v>236</v>
      </c>
      <c r="AV2163" s="13" t="s">
        <v>229</v>
      </c>
      <c r="AW2163" s="13" t="s">
        <v>31</v>
      </c>
      <c r="AX2163" s="13" t="s">
        <v>77</v>
      </c>
      <c r="AY2163" s="160" t="s">
        <v>212</v>
      </c>
    </row>
    <row r="2164" spans="2:65" s="1" customFormat="1" ht="16.5" customHeight="1">
      <c r="B2164" s="34"/>
      <c r="C2164" s="133" t="s">
        <v>1319</v>
      </c>
      <c r="D2164" s="133" t="s">
        <v>215</v>
      </c>
      <c r="E2164" s="134" t="s">
        <v>13124</v>
      </c>
      <c r="F2164" s="135" t="s">
        <v>13125</v>
      </c>
      <c r="G2164" s="136" t="s">
        <v>624</v>
      </c>
      <c r="H2164" s="137">
        <v>2</v>
      </c>
      <c r="I2164" s="138"/>
      <c r="J2164" s="139">
        <f>ROUND(I2164*H2164,2)</f>
        <v>0</v>
      </c>
      <c r="K2164" s="135" t="s">
        <v>245</v>
      </c>
      <c r="L2164" s="34"/>
      <c r="M2164" s="140" t="s">
        <v>19</v>
      </c>
      <c r="N2164" s="141" t="s">
        <v>40</v>
      </c>
      <c r="P2164" s="142">
        <f>O2164*H2164</f>
        <v>0</v>
      </c>
      <c r="Q2164" s="142">
        <v>0</v>
      </c>
      <c r="R2164" s="142">
        <f>Q2164*H2164</f>
        <v>0</v>
      </c>
      <c r="S2164" s="142">
        <v>0</v>
      </c>
      <c r="T2164" s="143">
        <f>S2164*H2164</f>
        <v>0</v>
      </c>
      <c r="AR2164" s="144" t="s">
        <v>316</v>
      </c>
      <c r="AT2164" s="144" t="s">
        <v>215</v>
      </c>
      <c r="AU2164" s="144" t="s">
        <v>236</v>
      </c>
      <c r="AY2164" s="19" t="s">
        <v>212</v>
      </c>
      <c r="BE2164" s="145">
        <f>IF(N2164="základní",J2164,0)</f>
        <v>0</v>
      </c>
      <c r="BF2164" s="145">
        <f>IF(N2164="snížená",J2164,0)</f>
        <v>0</v>
      </c>
      <c r="BG2164" s="145">
        <f>IF(N2164="zákl. přenesená",J2164,0)</f>
        <v>0</v>
      </c>
      <c r="BH2164" s="145">
        <f>IF(N2164="sníž. přenesená",J2164,0)</f>
        <v>0</v>
      </c>
      <c r="BI2164" s="145">
        <f>IF(N2164="nulová",J2164,0)</f>
        <v>0</v>
      </c>
      <c r="BJ2164" s="19" t="s">
        <v>77</v>
      </c>
      <c r="BK2164" s="145">
        <f>ROUND(I2164*H2164,2)</f>
        <v>0</v>
      </c>
      <c r="BL2164" s="19" t="s">
        <v>316</v>
      </c>
      <c r="BM2164" s="144" t="s">
        <v>13126</v>
      </c>
    </row>
    <row r="2165" spans="2:65" s="1" customFormat="1" ht="19.5">
      <c r="B2165" s="34"/>
      <c r="D2165" s="150" t="s">
        <v>224</v>
      </c>
      <c r="F2165" s="151" t="s">
        <v>13122</v>
      </c>
      <c r="I2165" s="148"/>
      <c r="L2165" s="34"/>
      <c r="M2165" s="149"/>
      <c r="T2165" s="55"/>
      <c r="AT2165" s="19" t="s">
        <v>224</v>
      </c>
      <c r="AU2165" s="19" t="s">
        <v>236</v>
      </c>
    </row>
    <row r="2166" spans="2:65" s="14" customFormat="1">
      <c r="B2166" s="170"/>
      <c r="D2166" s="150" t="s">
        <v>226</v>
      </c>
      <c r="E2166" s="171" t="s">
        <v>19</v>
      </c>
      <c r="F2166" s="172" t="s">
        <v>13123</v>
      </c>
      <c r="H2166" s="171" t="s">
        <v>19</v>
      </c>
      <c r="I2166" s="173"/>
      <c r="L2166" s="170"/>
      <c r="M2166" s="174"/>
      <c r="T2166" s="175"/>
      <c r="AT2166" s="171" t="s">
        <v>226</v>
      </c>
      <c r="AU2166" s="171" t="s">
        <v>236</v>
      </c>
      <c r="AV2166" s="14" t="s">
        <v>77</v>
      </c>
      <c r="AW2166" s="14" t="s">
        <v>31</v>
      </c>
      <c r="AX2166" s="14" t="s">
        <v>69</v>
      </c>
      <c r="AY2166" s="171" t="s">
        <v>212</v>
      </c>
    </row>
    <row r="2167" spans="2:65" s="12" customFormat="1">
      <c r="B2167" s="152"/>
      <c r="D2167" s="150" t="s">
        <v>226</v>
      </c>
      <c r="E2167" s="153" t="s">
        <v>19</v>
      </c>
      <c r="F2167" s="154" t="s">
        <v>1777</v>
      </c>
      <c r="H2167" s="155">
        <v>1</v>
      </c>
      <c r="I2167" s="156"/>
      <c r="L2167" s="152"/>
      <c r="M2167" s="157"/>
      <c r="T2167" s="158"/>
      <c r="AT2167" s="153" t="s">
        <v>226</v>
      </c>
      <c r="AU2167" s="153" t="s">
        <v>236</v>
      </c>
      <c r="AV2167" s="12" t="s">
        <v>79</v>
      </c>
      <c r="AW2167" s="12" t="s">
        <v>31</v>
      </c>
      <c r="AX2167" s="12" t="s">
        <v>69</v>
      </c>
      <c r="AY2167" s="153" t="s">
        <v>212</v>
      </c>
    </row>
    <row r="2168" spans="2:65" s="12" customFormat="1">
      <c r="B2168" s="152"/>
      <c r="D2168" s="150" t="s">
        <v>226</v>
      </c>
      <c r="E2168" s="153" t="s">
        <v>19</v>
      </c>
      <c r="F2168" s="154" t="s">
        <v>1731</v>
      </c>
      <c r="H2168" s="155">
        <v>1</v>
      </c>
      <c r="I2168" s="156"/>
      <c r="L2168" s="152"/>
      <c r="M2168" s="157"/>
      <c r="T2168" s="158"/>
      <c r="AT2168" s="153" t="s">
        <v>226</v>
      </c>
      <c r="AU2168" s="153" t="s">
        <v>236</v>
      </c>
      <c r="AV2168" s="12" t="s">
        <v>79</v>
      </c>
      <c r="AW2168" s="12" t="s">
        <v>31</v>
      </c>
      <c r="AX2168" s="12" t="s">
        <v>69</v>
      </c>
      <c r="AY2168" s="153" t="s">
        <v>212</v>
      </c>
    </row>
    <row r="2169" spans="2:65" s="13" customFormat="1">
      <c r="B2169" s="159"/>
      <c r="D2169" s="150" t="s">
        <v>226</v>
      </c>
      <c r="E2169" s="160" t="s">
        <v>19</v>
      </c>
      <c r="F2169" s="161" t="s">
        <v>228</v>
      </c>
      <c r="H2169" s="162">
        <v>2</v>
      </c>
      <c r="I2169" s="163"/>
      <c r="L2169" s="159"/>
      <c r="M2169" s="164"/>
      <c r="T2169" s="165"/>
      <c r="AT2169" s="160" t="s">
        <v>226</v>
      </c>
      <c r="AU2169" s="160" t="s">
        <v>236</v>
      </c>
      <c r="AV2169" s="13" t="s">
        <v>229</v>
      </c>
      <c r="AW2169" s="13" t="s">
        <v>31</v>
      </c>
      <c r="AX2169" s="13" t="s">
        <v>77</v>
      </c>
      <c r="AY2169" s="160" t="s">
        <v>212</v>
      </c>
    </row>
    <row r="2170" spans="2:65" s="1" customFormat="1" ht="16.5" customHeight="1">
      <c r="B2170" s="34"/>
      <c r="C2170" s="133" t="s">
        <v>1325</v>
      </c>
      <c r="D2170" s="133" t="s">
        <v>215</v>
      </c>
      <c r="E2170" s="134" t="s">
        <v>13127</v>
      </c>
      <c r="F2170" s="135" t="s">
        <v>13128</v>
      </c>
      <c r="G2170" s="136" t="s">
        <v>624</v>
      </c>
      <c r="H2170" s="137">
        <v>4</v>
      </c>
      <c r="I2170" s="138"/>
      <c r="J2170" s="139">
        <f>ROUND(I2170*H2170,2)</f>
        <v>0</v>
      </c>
      <c r="K2170" s="135" t="s">
        <v>245</v>
      </c>
      <c r="L2170" s="34"/>
      <c r="M2170" s="140" t="s">
        <v>19</v>
      </c>
      <c r="N2170" s="141" t="s">
        <v>40</v>
      </c>
      <c r="P2170" s="142">
        <f>O2170*H2170</f>
        <v>0</v>
      </c>
      <c r="Q2170" s="142">
        <v>0</v>
      </c>
      <c r="R2170" s="142">
        <f>Q2170*H2170</f>
        <v>0</v>
      </c>
      <c r="S2170" s="142">
        <v>0</v>
      </c>
      <c r="T2170" s="143">
        <f>S2170*H2170</f>
        <v>0</v>
      </c>
      <c r="AR2170" s="144" t="s">
        <v>316</v>
      </c>
      <c r="AT2170" s="144" t="s">
        <v>215</v>
      </c>
      <c r="AU2170" s="144" t="s">
        <v>236</v>
      </c>
      <c r="AY2170" s="19" t="s">
        <v>212</v>
      </c>
      <c r="BE2170" s="145">
        <f>IF(N2170="základní",J2170,0)</f>
        <v>0</v>
      </c>
      <c r="BF2170" s="145">
        <f>IF(N2170="snížená",J2170,0)</f>
        <v>0</v>
      </c>
      <c r="BG2170" s="145">
        <f>IF(N2170="zákl. přenesená",J2170,0)</f>
        <v>0</v>
      </c>
      <c r="BH2170" s="145">
        <f>IF(N2170="sníž. přenesená",J2170,0)</f>
        <v>0</v>
      </c>
      <c r="BI2170" s="145">
        <f>IF(N2170="nulová",J2170,0)</f>
        <v>0</v>
      </c>
      <c r="BJ2170" s="19" t="s">
        <v>77</v>
      </c>
      <c r="BK2170" s="145">
        <f>ROUND(I2170*H2170,2)</f>
        <v>0</v>
      </c>
      <c r="BL2170" s="19" t="s">
        <v>316</v>
      </c>
      <c r="BM2170" s="144" t="s">
        <v>13129</v>
      </c>
    </row>
    <row r="2171" spans="2:65" s="1" customFormat="1" ht="19.5">
      <c r="B2171" s="34"/>
      <c r="D2171" s="150" t="s">
        <v>224</v>
      </c>
      <c r="F2171" s="151" t="s">
        <v>13122</v>
      </c>
      <c r="I2171" s="148"/>
      <c r="L2171" s="34"/>
      <c r="M2171" s="149"/>
      <c r="T2171" s="55"/>
      <c r="AT2171" s="19" t="s">
        <v>224</v>
      </c>
      <c r="AU2171" s="19" t="s">
        <v>236</v>
      </c>
    </row>
    <row r="2172" spans="2:65" s="14" customFormat="1">
      <c r="B2172" s="170"/>
      <c r="D2172" s="150" t="s">
        <v>226</v>
      </c>
      <c r="E2172" s="171" t="s">
        <v>19</v>
      </c>
      <c r="F2172" s="172" t="s">
        <v>13123</v>
      </c>
      <c r="H2172" s="171" t="s">
        <v>19</v>
      </c>
      <c r="I2172" s="173"/>
      <c r="L2172" s="170"/>
      <c r="M2172" s="174"/>
      <c r="T2172" s="175"/>
      <c r="AT2172" s="171" t="s">
        <v>226</v>
      </c>
      <c r="AU2172" s="171" t="s">
        <v>236</v>
      </c>
      <c r="AV2172" s="14" t="s">
        <v>77</v>
      </c>
      <c r="AW2172" s="14" t="s">
        <v>31</v>
      </c>
      <c r="AX2172" s="14" t="s">
        <v>69</v>
      </c>
      <c r="AY2172" s="171" t="s">
        <v>212</v>
      </c>
    </row>
    <row r="2173" spans="2:65" s="12" customFormat="1">
      <c r="B2173" s="152"/>
      <c r="D2173" s="150" t="s">
        <v>226</v>
      </c>
      <c r="E2173" s="153" t="s">
        <v>19</v>
      </c>
      <c r="F2173" s="154" t="s">
        <v>1777</v>
      </c>
      <c r="H2173" s="155">
        <v>1</v>
      </c>
      <c r="I2173" s="156"/>
      <c r="L2173" s="152"/>
      <c r="M2173" s="157"/>
      <c r="T2173" s="158"/>
      <c r="AT2173" s="153" t="s">
        <v>226</v>
      </c>
      <c r="AU2173" s="153" t="s">
        <v>236</v>
      </c>
      <c r="AV2173" s="12" t="s">
        <v>79</v>
      </c>
      <c r="AW2173" s="12" t="s">
        <v>31</v>
      </c>
      <c r="AX2173" s="12" t="s">
        <v>69</v>
      </c>
      <c r="AY2173" s="153" t="s">
        <v>212</v>
      </c>
    </row>
    <row r="2174" spans="2:65" s="12" customFormat="1">
      <c r="B2174" s="152"/>
      <c r="D2174" s="150" t="s">
        <v>226</v>
      </c>
      <c r="E2174" s="153" t="s">
        <v>19</v>
      </c>
      <c r="F2174" s="154" t="s">
        <v>1778</v>
      </c>
      <c r="H2174" s="155">
        <v>1</v>
      </c>
      <c r="I2174" s="156"/>
      <c r="L2174" s="152"/>
      <c r="M2174" s="157"/>
      <c r="T2174" s="158"/>
      <c r="AT2174" s="153" t="s">
        <v>226</v>
      </c>
      <c r="AU2174" s="153" t="s">
        <v>236</v>
      </c>
      <c r="AV2174" s="12" t="s">
        <v>79</v>
      </c>
      <c r="AW2174" s="12" t="s">
        <v>31</v>
      </c>
      <c r="AX2174" s="12" t="s">
        <v>69</v>
      </c>
      <c r="AY2174" s="153" t="s">
        <v>212</v>
      </c>
    </row>
    <row r="2175" spans="2:65" s="12" customFormat="1">
      <c r="B2175" s="152"/>
      <c r="D2175" s="150" t="s">
        <v>226</v>
      </c>
      <c r="E2175" s="153" t="s">
        <v>19</v>
      </c>
      <c r="F2175" s="154" t="s">
        <v>1781</v>
      </c>
      <c r="H2175" s="155">
        <v>1</v>
      </c>
      <c r="I2175" s="156"/>
      <c r="L2175" s="152"/>
      <c r="M2175" s="157"/>
      <c r="T2175" s="158"/>
      <c r="AT2175" s="153" t="s">
        <v>226</v>
      </c>
      <c r="AU2175" s="153" t="s">
        <v>236</v>
      </c>
      <c r="AV2175" s="12" t="s">
        <v>79</v>
      </c>
      <c r="AW2175" s="12" t="s">
        <v>31</v>
      </c>
      <c r="AX2175" s="12" t="s">
        <v>69</v>
      </c>
      <c r="AY2175" s="153" t="s">
        <v>212</v>
      </c>
    </row>
    <row r="2176" spans="2:65" s="12" customFormat="1">
      <c r="B2176" s="152"/>
      <c r="D2176" s="150" t="s">
        <v>226</v>
      </c>
      <c r="E2176" s="153" t="s">
        <v>19</v>
      </c>
      <c r="F2176" s="154" t="s">
        <v>1782</v>
      </c>
      <c r="H2176" s="155">
        <v>1</v>
      </c>
      <c r="I2176" s="156"/>
      <c r="L2176" s="152"/>
      <c r="M2176" s="157"/>
      <c r="T2176" s="158"/>
      <c r="AT2176" s="153" t="s">
        <v>226</v>
      </c>
      <c r="AU2176" s="153" t="s">
        <v>236</v>
      </c>
      <c r="AV2176" s="12" t="s">
        <v>79</v>
      </c>
      <c r="AW2176" s="12" t="s">
        <v>31</v>
      </c>
      <c r="AX2176" s="12" t="s">
        <v>69</v>
      </c>
      <c r="AY2176" s="153" t="s">
        <v>212</v>
      </c>
    </row>
    <row r="2177" spans="2:65" s="13" customFormat="1">
      <c r="B2177" s="159"/>
      <c r="D2177" s="150" t="s">
        <v>226</v>
      </c>
      <c r="E2177" s="160" t="s">
        <v>19</v>
      </c>
      <c r="F2177" s="161" t="s">
        <v>228</v>
      </c>
      <c r="H2177" s="162">
        <v>4</v>
      </c>
      <c r="I2177" s="163"/>
      <c r="L2177" s="159"/>
      <c r="M2177" s="164"/>
      <c r="T2177" s="165"/>
      <c r="AT2177" s="160" t="s">
        <v>226</v>
      </c>
      <c r="AU2177" s="160" t="s">
        <v>236</v>
      </c>
      <c r="AV2177" s="13" t="s">
        <v>229</v>
      </c>
      <c r="AW2177" s="13" t="s">
        <v>31</v>
      </c>
      <c r="AX2177" s="13" t="s">
        <v>77</v>
      </c>
      <c r="AY2177" s="160" t="s">
        <v>212</v>
      </c>
    </row>
    <row r="2178" spans="2:65" s="1" customFormat="1" ht="16.5" customHeight="1">
      <c r="B2178" s="34"/>
      <c r="C2178" s="133" t="s">
        <v>1331</v>
      </c>
      <c r="D2178" s="133" t="s">
        <v>215</v>
      </c>
      <c r="E2178" s="134" t="s">
        <v>13130</v>
      </c>
      <c r="F2178" s="135" t="s">
        <v>13131</v>
      </c>
      <c r="G2178" s="136" t="s">
        <v>624</v>
      </c>
      <c r="H2178" s="137">
        <v>50</v>
      </c>
      <c r="I2178" s="138"/>
      <c r="J2178" s="139">
        <f>ROUND(I2178*H2178,2)</f>
        <v>0</v>
      </c>
      <c r="K2178" s="135" t="s">
        <v>245</v>
      </c>
      <c r="L2178" s="34"/>
      <c r="M2178" s="140" t="s">
        <v>19</v>
      </c>
      <c r="N2178" s="141" t="s">
        <v>40</v>
      </c>
      <c r="P2178" s="142">
        <f>O2178*H2178</f>
        <v>0</v>
      </c>
      <c r="Q2178" s="142">
        <v>0</v>
      </c>
      <c r="R2178" s="142">
        <f>Q2178*H2178</f>
        <v>0</v>
      </c>
      <c r="S2178" s="142">
        <v>0</v>
      </c>
      <c r="T2178" s="143">
        <f>S2178*H2178</f>
        <v>0</v>
      </c>
      <c r="AR2178" s="144" t="s">
        <v>316</v>
      </c>
      <c r="AT2178" s="144" t="s">
        <v>215</v>
      </c>
      <c r="AU2178" s="144" t="s">
        <v>236</v>
      </c>
      <c r="AY2178" s="19" t="s">
        <v>212</v>
      </c>
      <c r="BE2178" s="145">
        <f>IF(N2178="základní",J2178,0)</f>
        <v>0</v>
      </c>
      <c r="BF2178" s="145">
        <f>IF(N2178="snížená",J2178,0)</f>
        <v>0</v>
      </c>
      <c r="BG2178" s="145">
        <f>IF(N2178="zákl. přenesená",J2178,0)</f>
        <v>0</v>
      </c>
      <c r="BH2178" s="145">
        <f>IF(N2178="sníž. přenesená",J2178,0)</f>
        <v>0</v>
      </c>
      <c r="BI2178" s="145">
        <f>IF(N2178="nulová",J2178,0)</f>
        <v>0</v>
      </c>
      <c r="BJ2178" s="19" t="s">
        <v>77</v>
      </c>
      <c r="BK2178" s="145">
        <f>ROUND(I2178*H2178,2)</f>
        <v>0</v>
      </c>
      <c r="BL2178" s="19" t="s">
        <v>316</v>
      </c>
      <c r="BM2178" s="144" t="s">
        <v>13132</v>
      </c>
    </row>
    <row r="2179" spans="2:65" s="1" customFormat="1" ht="19.5">
      <c r="B2179" s="34"/>
      <c r="D2179" s="150" t="s">
        <v>224</v>
      </c>
      <c r="F2179" s="151" t="s">
        <v>13122</v>
      </c>
      <c r="I2179" s="148"/>
      <c r="L2179" s="34"/>
      <c r="M2179" s="149"/>
      <c r="T2179" s="55"/>
      <c r="AT2179" s="19" t="s">
        <v>224</v>
      </c>
      <c r="AU2179" s="19" t="s">
        <v>236</v>
      </c>
    </row>
    <row r="2180" spans="2:65" s="14" customFormat="1">
      <c r="B2180" s="170"/>
      <c r="D2180" s="150" t="s">
        <v>226</v>
      </c>
      <c r="E2180" s="171" t="s">
        <v>19</v>
      </c>
      <c r="F2180" s="172" t="s">
        <v>13123</v>
      </c>
      <c r="H2180" s="171" t="s">
        <v>19</v>
      </c>
      <c r="I2180" s="173"/>
      <c r="L2180" s="170"/>
      <c r="M2180" s="174"/>
      <c r="T2180" s="175"/>
      <c r="AT2180" s="171" t="s">
        <v>226</v>
      </c>
      <c r="AU2180" s="171" t="s">
        <v>236</v>
      </c>
      <c r="AV2180" s="14" t="s">
        <v>77</v>
      </c>
      <c r="AW2180" s="14" t="s">
        <v>31</v>
      </c>
      <c r="AX2180" s="14" t="s">
        <v>69</v>
      </c>
      <c r="AY2180" s="171" t="s">
        <v>212</v>
      </c>
    </row>
    <row r="2181" spans="2:65" s="12" customFormat="1">
      <c r="B2181" s="152"/>
      <c r="D2181" s="150" t="s">
        <v>226</v>
      </c>
      <c r="E2181" s="153" t="s">
        <v>19</v>
      </c>
      <c r="F2181" s="154" t="s">
        <v>13133</v>
      </c>
      <c r="H2181" s="155">
        <v>8</v>
      </c>
      <c r="I2181" s="156"/>
      <c r="L2181" s="152"/>
      <c r="M2181" s="157"/>
      <c r="T2181" s="158"/>
      <c r="AT2181" s="153" t="s">
        <v>226</v>
      </c>
      <c r="AU2181" s="153" t="s">
        <v>236</v>
      </c>
      <c r="AV2181" s="12" t="s">
        <v>79</v>
      </c>
      <c r="AW2181" s="12" t="s">
        <v>31</v>
      </c>
      <c r="AX2181" s="12" t="s">
        <v>69</v>
      </c>
      <c r="AY2181" s="153" t="s">
        <v>212</v>
      </c>
    </row>
    <row r="2182" spans="2:65" s="12" customFormat="1">
      <c r="B2182" s="152"/>
      <c r="D2182" s="150" t="s">
        <v>226</v>
      </c>
      <c r="E2182" s="153" t="s">
        <v>19</v>
      </c>
      <c r="F2182" s="154" t="s">
        <v>13134</v>
      </c>
      <c r="H2182" s="155">
        <v>5</v>
      </c>
      <c r="I2182" s="156"/>
      <c r="L2182" s="152"/>
      <c r="M2182" s="157"/>
      <c r="T2182" s="158"/>
      <c r="AT2182" s="153" t="s">
        <v>226</v>
      </c>
      <c r="AU2182" s="153" t="s">
        <v>236</v>
      </c>
      <c r="AV2182" s="12" t="s">
        <v>79</v>
      </c>
      <c r="AW2182" s="12" t="s">
        <v>31</v>
      </c>
      <c r="AX2182" s="12" t="s">
        <v>69</v>
      </c>
      <c r="AY2182" s="153" t="s">
        <v>212</v>
      </c>
    </row>
    <row r="2183" spans="2:65" s="12" customFormat="1">
      <c r="B2183" s="152"/>
      <c r="D2183" s="150" t="s">
        <v>226</v>
      </c>
      <c r="E2183" s="153" t="s">
        <v>19</v>
      </c>
      <c r="F2183" s="154" t="s">
        <v>13100</v>
      </c>
      <c r="H2183" s="155">
        <v>6</v>
      </c>
      <c r="I2183" s="156"/>
      <c r="L2183" s="152"/>
      <c r="M2183" s="157"/>
      <c r="T2183" s="158"/>
      <c r="AT2183" s="153" t="s">
        <v>226</v>
      </c>
      <c r="AU2183" s="153" t="s">
        <v>236</v>
      </c>
      <c r="AV2183" s="12" t="s">
        <v>79</v>
      </c>
      <c r="AW2183" s="12" t="s">
        <v>31</v>
      </c>
      <c r="AX2183" s="12" t="s">
        <v>69</v>
      </c>
      <c r="AY2183" s="153" t="s">
        <v>212</v>
      </c>
    </row>
    <row r="2184" spans="2:65" s="12" customFormat="1">
      <c r="B2184" s="152"/>
      <c r="D2184" s="150" t="s">
        <v>226</v>
      </c>
      <c r="E2184" s="153" t="s">
        <v>19</v>
      </c>
      <c r="F2184" s="154" t="s">
        <v>13135</v>
      </c>
      <c r="H2184" s="155">
        <v>7</v>
      </c>
      <c r="I2184" s="156"/>
      <c r="L2184" s="152"/>
      <c r="M2184" s="157"/>
      <c r="T2184" s="158"/>
      <c r="AT2184" s="153" t="s">
        <v>226</v>
      </c>
      <c r="AU2184" s="153" t="s">
        <v>236</v>
      </c>
      <c r="AV2184" s="12" t="s">
        <v>79</v>
      </c>
      <c r="AW2184" s="12" t="s">
        <v>31</v>
      </c>
      <c r="AX2184" s="12" t="s">
        <v>69</v>
      </c>
      <c r="AY2184" s="153" t="s">
        <v>212</v>
      </c>
    </row>
    <row r="2185" spans="2:65" s="12" customFormat="1">
      <c r="B2185" s="152"/>
      <c r="D2185" s="150" t="s">
        <v>226</v>
      </c>
      <c r="E2185" s="153" t="s">
        <v>19</v>
      </c>
      <c r="F2185" s="154" t="s">
        <v>13091</v>
      </c>
      <c r="H2185" s="155">
        <v>10</v>
      </c>
      <c r="I2185" s="156"/>
      <c r="L2185" s="152"/>
      <c r="M2185" s="157"/>
      <c r="T2185" s="158"/>
      <c r="AT2185" s="153" t="s">
        <v>226</v>
      </c>
      <c r="AU2185" s="153" t="s">
        <v>236</v>
      </c>
      <c r="AV2185" s="12" t="s">
        <v>79</v>
      </c>
      <c r="AW2185" s="12" t="s">
        <v>31</v>
      </c>
      <c r="AX2185" s="12" t="s">
        <v>69</v>
      </c>
      <c r="AY2185" s="153" t="s">
        <v>212</v>
      </c>
    </row>
    <row r="2186" spans="2:65" s="12" customFormat="1">
      <c r="B2186" s="152"/>
      <c r="D2186" s="150" t="s">
        <v>226</v>
      </c>
      <c r="E2186" s="153" t="s">
        <v>19</v>
      </c>
      <c r="F2186" s="154" t="s">
        <v>13092</v>
      </c>
      <c r="H2186" s="155">
        <v>14</v>
      </c>
      <c r="I2186" s="156"/>
      <c r="L2186" s="152"/>
      <c r="M2186" s="157"/>
      <c r="T2186" s="158"/>
      <c r="AT2186" s="153" t="s">
        <v>226</v>
      </c>
      <c r="AU2186" s="153" t="s">
        <v>236</v>
      </c>
      <c r="AV2186" s="12" t="s">
        <v>79</v>
      </c>
      <c r="AW2186" s="12" t="s">
        <v>31</v>
      </c>
      <c r="AX2186" s="12" t="s">
        <v>69</v>
      </c>
      <c r="AY2186" s="153" t="s">
        <v>212</v>
      </c>
    </row>
    <row r="2187" spans="2:65" s="13" customFormat="1">
      <c r="B2187" s="159"/>
      <c r="D2187" s="150" t="s">
        <v>226</v>
      </c>
      <c r="E2187" s="160" t="s">
        <v>19</v>
      </c>
      <c r="F2187" s="161" t="s">
        <v>228</v>
      </c>
      <c r="H2187" s="162">
        <v>50</v>
      </c>
      <c r="I2187" s="163"/>
      <c r="L2187" s="159"/>
      <c r="M2187" s="164"/>
      <c r="T2187" s="165"/>
      <c r="AT2187" s="160" t="s">
        <v>226</v>
      </c>
      <c r="AU2187" s="160" t="s">
        <v>236</v>
      </c>
      <c r="AV2187" s="13" t="s">
        <v>229</v>
      </c>
      <c r="AW2187" s="13" t="s">
        <v>31</v>
      </c>
      <c r="AX2187" s="13" t="s">
        <v>77</v>
      </c>
      <c r="AY2187" s="160" t="s">
        <v>212</v>
      </c>
    </row>
    <row r="2188" spans="2:65" s="1" customFormat="1" ht="16.5" customHeight="1">
      <c r="B2188" s="34"/>
      <c r="C2188" s="133" t="s">
        <v>1339</v>
      </c>
      <c r="D2188" s="133" t="s">
        <v>215</v>
      </c>
      <c r="E2188" s="134" t="s">
        <v>13136</v>
      </c>
      <c r="F2188" s="135" t="s">
        <v>13137</v>
      </c>
      <c r="G2188" s="136" t="s">
        <v>624</v>
      </c>
      <c r="H2188" s="137">
        <v>1</v>
      </c>
      <c r="I2188" s="138"/>
      <c r="J2188" s="139">
        <f>ROUND(I2188*H2188,2)</f>
        <v>0</v>
      </c>
      <c r="K2188" s="135" t="s">
        <v>245</v>
      </c>
      <c r="L2188" s="34"/>
      <c r="M2188" s="140" t="s">
        <v>19</v>
      </c>
      <c r="N2188" s="141" t="s">
        <v>40</v>
      </c>
      <c r="P2188" s="142">
        <f>O2188*H2188</f>
        <v>0</v>
      </c>
      <c r="Q2188" s="142">
        <v>0</v>
      </c>
      <c r="R2188" s="142">
        <f>Q2188*H2188</f>
        <v>0</v>
      </c>
      <c r="S2188" s="142">
        <v>0</v>
      </c>
      <c r="T2188" s="143">
        <f>S2188*H2188</f>
        <v>0</v>
      </c>
      <c r="AR2188" s="144" t="s">
        <v>316</v>
      </c>
      <c r="AT2188" s="144" t="s">
        <v>215</v>
      </c>
      <c r="AU2188" s="144" t="s">
        <v>236</v>
      </c>
      <c r="AY2188" s="19" t="s">
        <v>212</v>
      </c>
      <c r="BE2188" s="145">
        <f>IF(N2188="základní",J2188,0)</f>
        <v>0</v>
      </c>
      <c r="BF2188" s="145">
        <f>IF(N2188="snížená",J2188,0)</f>
        <v>0</v>
      </c>
      <c r="BG2188" s="145">
        <f>IF(N2188="zákl. přenesená",J2188,0)</f>
        <v>0</v>
      </c>
      <c r="BH2188" s="145">
        <f>IF(N2188="sníž. přenesená",J2188,0)</f>
        <v>0</v>
      </c>
      <c r="BI2188" s="145">
        <f>IF(N2188="nulová",J2188,0)</f>
        <v>0</v>
      </c>
      <c r="BJ2188" s="19" t="s">
        <v>77</v>
      </c>
      <c r="BK2188" s="145">
        <f>ROUND(I2188*H2188,2)</f>
        <v>0</v>
      </c>
      <c r="BL2188" s="19" t="s">
        <v>316</v>
      </c>
      <c r="BM2188" s="144" t="s">
        <v>13138</v>
      </c>
    </row>
    <row r="2189" spans="2:65" s="1" customFormat="1" ht="19.5">
      <c r="B2189" s="34"/>
      <c r="D2189" s="150" t="s">
        <v>224</v>
      </c>
      <c r="F2189" s="151" t="s">
        <v>13122</v>
      </c>
      <c r="I2189" s="148"/>
      <c r="L2189" s="34"/>
      <c r="M2189" s="149"/>
      <c r="T2189" s="55"/>
      <c r="AT2189" s="19" t="s">
        <v>224</v>
      </c>
      <c r="AU2189" s="19" t="s">
        <v>236</v>
      </c>
    </row>
    <row r="2190" spans="2:65" s="14" customFormat="1">
      <c r="B2190" s="170"/>
      <c r="D2190" s="150" t="s">
        <v>226</v>
      </c>
      <c r="E2190" s="171" t="s">
        <v>19</v>
      </c>
      <c r="F2190" s="172" t="s">
        <v>13123</v>
      </c>
      <c r="H2190" s="171" t="s">
        <v>19</v>
      </c>
      <c r="I2190" s="173"/>
      <c r="L2190" s="170"/>
      <c r="M2190" s="174"/>
      <c r="T2190" s="175"/>
      <c r="AT2190" s="171" t="s">
        <v>226</v>
      </c>
      <c r="AU2190" s="171" t="s">
        <v>236</v>
      </c>
      <c r="AV2190" s="14" t="s">
        <v>77</v>
      </c>
      <c r="AW2190" s="14" t="s">
        <v>31</v>
      </c>
      <c r="AX2190" s="14" t="s">
        <v>69</v>
      </c>
      <c r="AY2190" s="171" t="s">
        <v>212</v>
      </c>
    </row>
    <row r="2191" spans="2:65" s="12" customFormat="1">
      <c r="B2191" s="152"/>
      <c r="D2191" s="150" t="s">
        <v>226</v>
      </c>
      <c r="E2191" s="153" t="s">
        <v>19</v>
      </c>
      <c r="F2191" s="154" t="s">
        <v>1777</v>
      </c>
      <c r="H2191" s="155">
        <v>1</v>
      </c>
      <c r="I2191" s="156"/>
      <c r="L2191" s="152"/>
      <c r="M2191" s="157"/>
      <c r="T2191" s="158"/>
      <c r="AT2191" s="153" t="s">
        <v>226</v>
      </c>
      <c r="AU2191" s="153" t="s">
        <v>236</v>
      </c>
      <c r="AV2191" s="12" t="s">
        <v>79</v>
      </c>
      <c r="AW2191" s="12" t="s">
        <v>31</v>
      </c>
      <c r="AX2191" s="12" t="s">
        <v>69</v>
      </c>
      <c r="AY2191" s="153" t="s">
        <v>212</v>
      </c>
    </row>
    <row r="2192" spans="2:65" s="13" customFormat="1">
      <c r="B2192" s="159"/>
      <c r="D2192" s="150" t="s">
        <v>226</v>
      </c>
      <c r="E2192" s="160" t="s">
        <v>19</v>
      </c>
      <c r="F2192" s="161" t="s">
        <v>228</v>
      </c>
      <c r="H2192" s="162">
        <v>1</v>
      </c>
      <c r="I2192" s="163"/>
      <c r="L2192" s="159"/>
      <c r="M2192" s="164"/>
      <c r="T2192" s="165"/>
      <c r="AT2192" s="160" t="s">
        <v>226</v>
      </c>
      <c r="AU2192" s="160" t="s">
        <v>236</v>
      </c>
      <c r="AV2192" s="13" t="s">
        <v>229</v>
      </c>
      <c r="AW2192" s="13" t="s">
        <v>31</v>
      </c>
      <c r="AX2192" s="13" t="s">
        <v>77</v>
      </c>
      <c r="AY2192" s="160" t="s">
        <v>212</v>
      </c>
    </row>
    <row r="2193" spans="2:65" s="1" customFormat="1" ht="16.5" customHeight="1">
      <c r="B2193" s="34"/>
      <c r="C2193" s="133" t="s">
        <v>1345</v>
      </c>
      <c r="D2193" s="133" t="s">
        <v>215</v>
      </c>
      <c r="E2193" s="134" t="s">
        <v>13139</v>
      </c>
      <c r="F2193" s="135" t="s">
        <v>13140</v>
      </c>
      <c r="G2193" s="136" t="s">
        <v>624</v>
      </c>
      <c r="H2193" s="137">
        <v>12</v>
      </c>
      <c r="I2193" s="138"/>
      <c r="J2193" s="139">
        <f>ROUND(I2193*H2193,2)</f>
        <v>0</v>
      </c>
      <c r="K2193" s="135" t="s">
        <v>245</v>
      </c>
      <c r="L2193" s="34"/>
      <c r="M2193" s="140" t="s">
        <v>19</v>
      </c>
      <c r="N2193" s="141" t="s">
        <v>40</v>
      </c>
      <c r="P2193" s="142">
        <f>O2193*H2193</f>
        <v>0</v>
      </c>
      <c r="Q2193" s="142">
        <v>0</v>
      </c>
      <c r="R2193" s="142">
        <f>Q2193*H2193</f>
        <v>0</v>
      </c>
      <c r="S2193" s="142">
        <v>0</v>
      </c>
      <c r="T2193" s="143">
        <f>S2193*H2193</f>
        <v>0</v>
      </c>
      <c r="AR2193" s="144" t="s">
        <v>316</v>
      </c>
      <c r="AT2193" s="144" t="s">
        <v>215</v>
      </c>
      <c r="AU2193" s="144" t="s">
        <v>236</v>
      </c>
      <c r="AY2193" s="19" t="s">
        <v>212</v>
      </c>
      <c r="BE2193" s="145">
        <f>IF(N2193="základní",J2193,0)</f>
        <v>0</v>
      </c>
      <c r="BF2193" s="145">
        <f>IF(N2193="snížená",J2193,0)</f>
        <v>0</v>
      </c>
      <c r="BG2193" s="145">
        <f>IF(N2193="zákl. přenesená",J2193,0)</f>
        <v>0</v>
      </c>
      <c r="BH2193" s="145">
        <f>IF(N2193="sníž. přenesená",J2193,0)</f>
        <v>0</v>
      </c>
      <c r="BI2193" s="145">
        <f>IF(N2193="nulová",J2193,0)</f>
        <v>0</v>
      </c>
      <c r="BJ2193" s="19" t="s">
        <v>77</v>
      </c>
      <c r="BK2193" s="145">
        <f>ROUND(I2193*H2193,2)</f>
        <v>0</v>
      </c>
      <c r="BL2193" s="19" t="s">
        <v>316</v>
      </c>
      <c r="BM2193" s="144" t="s">
        <v>13141</v>
      </c>
    </row>
    <row r="2194" spans="2:65" s="1" customFormat="1" ht="19.5">
      <c r="B2194" s="34"/>
      <c r="D2194" s="150" t="s">
        <v>224</v>
      </c>
      <c r="F2194" s="151" t="s">
        <v>13122</v>
      </c>
      <c r="I2194" s="148"/>
      <c r="L2194" s="34"/>
      <c r="M2194" s="149"/>
      <c r="T2194" s="55"/>
      <c r="AT2194" s="19" t="s">
        <v>224</v>
      </c>
      <c r="AU2194" s="19" t="s">
        <v>236</v>
      </c>
    </row>
    <row r="2195" spans="2:65" s="14" customFormat="1">
      <c r="B2195" s="170"/>
      <c r="D2195" s="150" t="s">
        <v>226</v>
      </c>
      <c r="E2195" s="171" t="s">
        <v>19</v>
      </c>
      <c r="F2195" s="172" t="s">
        <v>13123</v>
      </c>
      <c r="H2195" s="171" t="s">
        <v>19</v>
      </c>
      <c r="I2195" s="173"/>
      <c r="L2195" s="170"/>
      <c r="M2195" s="174"/>
      <c r="T2195" s="175"/>
      <c r="AT2195" s="171" t="s">
        <v>226</v>
      </c>
      <c r="AU2195" s="171" t="s">
        <v>236</v>
      </c>
      <c r="AV2195" s="14" t="s">
        <v>77</v>
      </c>
      <c r="AW2195" s="14" t="s">
        <v>31</v>
      </c>
      <c r="AX2195" s="14" t="s">
        <v>69</v>
      </c>
      <c r="AY2195" s="171" t="s">
        <v>212</v>
      </c>
    </row>
    <row r="2196" spans="2:65" s="12" customFormat="1">
      <c r="B2196" s="152"/>
      <c r="D2196" s="150" t="s">
        <v>226</v>
      </c>
      <c r="E2196" s="153" t="s">
        <v>19</v>
      </c>
      <c r="F2196" s="154" t="s">
        <v>13142</v>
      </c>
      <c r="H2196" s="155">
        <v>12</v>
      </c>
      <c r="I2196" s="156"/>
      <c r="L2196" s="152"/>
      <c r="M2196" s="157"/>
      <c r="T2196" s="158"/>
      <c r="AT2196" s="153" t="s">
        <v>226</v>
      </c>
      <c r="AU2196" s="153" t="s">
        <v>236</v>
      </c>
      <c r="AV2196" s="12" t="s">
        <v>79</v>
      </c>
      <c r="AW2196" s="12" t="s">
        <v>31</v>
      </c>
      <c r="AX2196" s="12" t="s">
        <v>69</v>
      </c>
      <c r="AY2196" s="153" t="s">
        <v>212</v>
      </c>
    </row>
    <row r="2197" spans="2:65" s="13" customFormat="1">
      <c r="B2197" s="159"/>
      <c r="D2197" s="150" t="s">
        <v>226</v>
      </c>
      <c r="E2197" s="160" t="s">
        <v>19</v>
      </c>
      <c r="F2197" s="161" t="s">
        <v>228</v>
      </c>
      <c r="H2197" s="162">
        <v>12</v>
      </c>
      <c r="I2197" s="163"/>
      <c r="L2197" s="159"/>
      <c r="M2197" s="164"/>
      <c r="T2197" s="165"/>
      <c r="AT2197" s="160" t="s">
        <v>226</v>
      </c>
      <c r="AU2197" s="160" t="s">
        <v>236</v>
      </c>
      <c r="AV2197" s="13" t="s">
        <v>229</v>
      </c>
      <c r="AW2197" s="13" t="s">
        <v>31</v>
      </c>
      <c r="AX2197" s="13" t="s">
        <v>77</v>
      </c>
      <c r="AY2197" s="160" t="s">
        <v>212</v>
      </c>
    </row>
    <row r="2198" spans="2:65" s="1" customFormat="1" ht="16.5" customHeight="1">
      <c r="B2198" s="34"/>
      <c r="C2198" s="133" t="s">
        <v>1351</v>
      </c>
      <c r="D2198" s="133" t="s">
        <v>215</v>
      </c>
      <c r="E2198" s="134" t="s">
        <v>13143</v>
      </c>
      <c r="F2198" s="135" t="s">
        <v>13144</v>
      </c>
      <c r="G2198" s="136" t="s">
        <v>624</v>
      </c>
      <c r="H2198" s="137">
        <v>2</v>
      </c>
      <c r="I2198" s="138"/>
      <c r="J2198" s="139">
        <f>ROUND(I2198*H2198,2)</f>
        <v>0</v>
      </c>
      <c r="K2198" s="135" t="s">
        <v>245</v>
      </c>
      <c r="L2198" s="34"/>
      <c r="M2198" s="140" t="s">
        <v>19</v>
      </c>
      <c r="N2198" s="141" t="s">
        <v>40</v>
      </c>
      <c r="P2198" s="142">
        <f>O2198*H2198</f>
        <v>0</v>
      </c>
      <c r="Q2198" s="142">
        <v>0</v>
      </c>
      <c r="R2198" s="142">
        <f>Q2198*H2198</f>
        <v>0</v>
      </c>
      <c r="S2198" s="142">
        <v>0</v>
      </c>
      <c r="T2198" s="143">
        <f>S2198*H2198</f>
        <v>0</v>
      </c>
      <c r="AR2198" s="144" t="s">
        <v>316</v>
      </c>
      <c r="AT2198" s="144" t="s">
        <v>215</v>
      </c>
      <c r="AU2198" s="144" t="s">
        <v>236</v>
      </c>
      <c r="AY2198" s="19" t="s">
        <v>212</v>
      </c>
      <c r="BE2198" s="145">
        <f>IF(N2198="základní",J2198,0)</f>
        <v>0</v>
      </c>
      <c r="BF2198" s="145">
        <f>IF(N2198="snížená",J2198,0)</f>
        <v>0</v>
      </c>
      <c r="BG2198" s="145">
        <f>IF(N2198="zákl. přenesená",J2198,0)</f>
        <v>0</v>
      </c>
      <c r="BH2198" s="145">
        <f>IF(N2198="sníž. přenesená",J2198,0)</f>
        <v>0</v>
      </c>
      <c r="BI2198" s="145">
        <f>IF(N2198="nulová",J2198,0)</f>
        <v>0</v>
      </c>
      <c r="BJ2198" s="19" t="s">
        <v>77</v>
      </c>
      <c r="BK2198" s="145">
        <f>ROUND(I2198*H2198,2)</f>
        <v>0</v>
      </c>
      <c r="BL2198" s="19" t="s">
        <v>316</v>
      </c>
      <c r="BM2198" s="144" t="s">
        <v>13145</v>
      </c>
    </row>
    <row r="2199" spans="2:65" s="1" customFormat="1" ht="19.5">
      <c r="B2199" s="34"/>
      <c r="D2199" s="150" t="s">
        <v>224</v>
      </c>
      <c r="F2199" s="151" t="s">
        <v>13122</v>
      </c>
      <c r="I2199" s="148"/>
      <c r="L2199" s="34"/>
      <c r="M2199" s="149"/>
      <c r="T2199" s="55"/>
      <c r="AT2199" s="19" t="s">
        <v>224</v>
      </c>
      <c r="AU2199" s="19" t="s">
        <v>236</v>
      </c>
    </row>
    <row r="2200" spans="2:65" s="14" customFormat="1">
      <c r="B2200" s="170"/>
      <c r="D2200" s="150" t="s">
        <v>226</v>
      </c>
      <c r="E2200" s="171" t="s">
        <v>19</v>
      </c>
      <c r="F2200" s="172" t="s">
        <v>13123</v>
      </c>
      <c r="H2200" s="171" t="s">
        <v>19</v>
      </c>
      <c r="I2200" s="173"/>
      <c r="L2200" s="170"/>
      <c r="M2200" s="174"/>
      <c r="T2200" s="175"/>
      <c r="AT2200" s="171" t="s">
        <v>226</v>
      </c>
      <c r="AU2200" s="171" t="s">
        <v>236</v>
      </c>
      <c r="AV2200" s="14" t="s">
        <v>77</v>
      </c>
      <c r="AW2200" s="14" t="s">
        <v>31</v>
      </c>
      <c r="AX2200" s="14" t="s">
        <v>69</v>
      </c>
      <c r="AY2200" s="171" t="s">
        <v>212</v>
      </c>
    </row>
    <row r="2201" spans="2:65" s="12" customFormat="1">
      <c r="B2201" s="152"/>
      <c r="D2201" s="150" t="s">
        <v>226</v>
      </c>
      <c r="E2201" s="153" t="s">
        <v>19</v>
      </c>
      <c r="F2201" s="154" t="s">
        <v>13146</v>
      </c>
      <c r="H2201" s="155">
        <v>2</v>
      </c>
      <c r="I2201" s="156"/>
      <c r="L2201" s="152"/>
      <c r="M2201" s="157"/>
      <c r="T2201" s="158"/>
      <c r="AT2201" s="153" t="s">
        <v>226</v>
      </c>
      <c r="AU2201" s="153" t="s">
        <v>236</v>
      </c>
      <c r="AV2201" s="12" t="s">
        <v>79</v>
      </c>
      <c r="AW2201" s="12" t="s">
        <v>31</v>
      </c>
      <c r="AX2201" s="12" t="s">
        <v>69</v>
      </c>
      <c r="AY2201" s="153" t="s">
        <v>212</v>
      </c>
    </row>
    <row r="2202" spans="2:65" s="13" customFormat="1">
      <c r="B2202" s="159"/>
      <c r="D2202" s="150" t="s">
        <v>226</v>
      </c>
      <c r="E2202" s="160" t="s">
        <v>19</v>
      </c>
      <c r="F2202" s="161" t="s">
        <v>228</v>
      </c>
      <c r="H2202" s="162">
        <v>2</v>
      </c>
      <c r="I2202" s="163"/>
      <c r="L2202" s="159"/>
      <c r="M2202" s="164"/>
      <c r="T2202" s="165"/>
      <c r="AT2202" s="160" t="s">
        <v>226</v>
      </c>
      <c r="AU2202" s="160" t="s">
        <v>236</v>
      </c>
      <c r="AV2202" s="13" t="s">
        <v>229</v>
      </c>
      <c r="AW2202" s="13" t="s">
        <v>31</v>
      </c>
      <c r="AX2202" s="13" t="s">
        <v>77</v>
      </c>
      <c r="AY2202" s="160" t="s">
        <v>212</v>
      </c>
    </row>
    <row r="2203" spans="2:65" s="1" customFormat="1" ht="16.5" customHeight="1">
      <c r="B2203" s="34"/>
      <c r="C2203" s="133" t="s">
        <v>1357</v>
      </c>
      <c r="D2203" s="133" t="s">
        <v>215</v>
      </c>
      <c r="E2203" s="134" t="s">
        <v>13147</v>
      </c>
      <c r="F2203" s="135" t="s">
        <v>13148</v>
      </c>
      <c r="G2203" s="136" t="s">
        <v>624</v>
      </c>
      <c r="H2203" s="137">
        <v>7</v>
      </c>
      <c r="I2203" s="138"/>
      <c r="J2203" s="139">
        <f>ROUND(I2203*H2203,2)</f>
        <v>0</v>
      </c>
      <c r="K2203" s="135" t="s">
        <v>245</v>
      </c>
      <c r="L2203" s="34"/>
      <c r="M2203" s="140" t="s">
        <v>19</v>
      </c>
      <c r="N2203" s="141" t="s">
        <v>40</v>
      </c>
      <c r="P2203" s="142">
        <f>O2203*H2203</f>
        <v>0</v>
      </c>
      <c r="Q2203" s="142">
        <v>0</v>
      </c>
      <c r="R2203" s="142">
        <f>Q2203*H2203</f>
        <v>0</v>
      </c>
      <c r="S2203" s="142">
        <v>0</v>
      </c>
      <c r="T2203" s="143">
        <f>S2203*H2203</f>
        <v>0</v>
      </c>
      <c r="AR2203" s="144" t="s">
        <v>316</v>
      </c>
      <c r="AT2203" s="144" t="s">
        <v>215</v>
      </c>
      <c r="AU2203" s="144" t="s">
        <v>236</v>
      </c>
      <c r="AY2203" s="19" t="s">
        <v>212</v>
      </c>
      <c r="BE2203" s="145">
        <f>IF(N2203="základní",J2203,0)</f>
        <v>0</v>
      </c>
      <c r="BF2203" s="145">
        <f>IF(N2203="snížená",J2203,0)</f>
        <v>0</v>
      </c>
      <c r="BG2203" s="145">
        <f>IF(N2203="zákl. přenesená",J2203,0)</f>
        <v>0</v>
      </c>
      <c r="BH2203" s="145">
        <f>IF(N2203="sníž. přenesená",J2203,0)</f>
        <v>0</v>
      </c>
      <c r="BI2203" s="145">
        <f>IF(N2203="nulová",J2203,0)</f>
        <v>0</v>
      </c>
      <c r="BJ2203" s="19" t="s">
        <v>77</v>
      </c>
      <c r="BK2203" s="145">
        <f>ROUND(I2203*H2203,2)</f>
        <v>0</v>
      </c>
      <c r="BL2203" s="19" t="s">
        <v>316</v>
      </c>
      <c r="BM2203" s="144" t="s">
        <v>13149</v>
      </c>
    </row>
    <row r="2204" spans="2:65" s="1" customFormat="1" ht="29.25">
      <c r="B2204" s="34"/>
      <c r="D2204" s="150" t="s">
        <v>224</v>
      </c>
      <c r="F2204" s="151" t="s">
        <v>13150</v>
      </c>
      <c r="I2204" s="148"/>
      <c r="L2204" s="34"/>
      <c r="M2204" s="149"/>
      <c r="T2204" s="55"/>
      <c r="AT2204" s="19" t="s">
        <v>224</v>
      </c>
      <c r="AU2204" s="19" t="s">
        <v>236</v>
      </c>
    </row>
    <row r="2205" spans="2:65" s="14" customFormat="1">
      <c r="B2205" s="170"/>
      <c r="D2205" s="150" t="s">
        <v>226</v>
      </c>
      <c r="E2205" s="171" t="s">
        <v>19</v>
      </c>
      <c r="F2205" s="172" t="s">
        <v>13151</v>
      </c>
      <c r="H2205" s="171" t="s">
        <v>19</v>
      </c>
      <c r="I2205" s="173"/>
      <c r="L2205" s="170"/>
      <c r="M2205" s="174"/>
      <c r="T2205" s="175"/>
      <c r="AT2205" s="171" t="s">
        <v>226</v>
      </c>
      <c r="AU2205" s="171" t="s">
        <v>236</v>
      </c>
      <c r="AV2205" s="14" t="s">
        <v>77</v>
      </c>
      <c r="AW2205" s="14" t="s">
        <v>31</v>
      </c>
      <c r="AX2205" s="14" t="s">
        <v>69</v>
      </c>
      <c r="AY2205" s="171" t="s">
        <v>212</v>
      </c>
    </row>
    <row r="2206" spans="2:65" s="12" customFormat="1">
      <c r="B2206" s="152"/>
      <c r="D2206" s="150" t="s">
        <v>226</v>
      </c>
      <c r="E2206" s="153" t="s">
        <v>19</v>
      </c>
      <c r="F2206" s="154" t="s">
        <v>1728</v>
      </c>
      <c r="H2206" s="155">
        <v>2</v>
      </c>
      <c r="I2206" s="156"/>
      <c r="L2206" s="152"/>
      <c r="M2206" s="157"/>
      <c r="T2206" s="158"/>
      <c r="AT2206" s="153" t="s">
        <v>226</v>
      </c>
      <c r="AU2206" s="153" t="s">
        <v>236</v>
      </c>
      <c r="AV2206" s="12" t="s">
        <v>79</v>
      </c>
      <c r="AW2206" s="12" t="s">
        <v>31</v>
      </c>
      <c r="AX2206" s="12" t="s">
        <v>69</v>
      </c>
      <c r="AY2206" s="153" t="s">
        <v>212</v>
      </c>
    </row>
    <row r="2207" spans="2:65" s="12" customFormat="1">
      <c r="B2207" s="152"/>
      <c r="D2207" s="150" t="s">
        <v>226</v>
      </c>
      <c r="E2207" s="153" t="s">
        <v>19</v>
      </c>
      <c r="F2207" s="154" t="s">
        <v>13152</v>
      </c>
      <c r="H2207" s="155">
        <v>3</v>
      </c>
      <c r="I2207" s="156"/>
      <c r="L2207" s="152"/>
      <c r="M2207" s="157"/>
      <c r="T2207" s="158"/>
      <c r="AT2207" s="153" t="s">
        <v>226</v>
      </c>
      <c r="AU2207" s="153" t="s">
        <v>236</v>
      </c>
      <c r="AV2207" s="12" t="s">
        <v>79</v>
      </c>
      <c r="AW2207" s="12" t="s">
        <v>31</v>
      </c>
      <c r="AX2207" s="12" t="s">
        <v>69</v>
      </c>
      <c r="AY2207" s="153" t="s">
        <v>212</v>
      </c>
    </row>
    <row r="2208" spans="2:65" s="12" customFormat="1">
      <c r="B2208" s="152"/>
      <c r="D2208" s="150" t="s">
        <v>226</v>
      </c>
      <c r="E2208" s="153" t="s">
        <v>19</v>
      </c>
      <c r="F2208" s="154" t="s">
        <v>1779</v>
      </c>
      <c r="H2208" s="155">
        <v>1</v>
      </c>
      <c r="I2208" s="156"/>
      <c r="L2208" s="152"/>
      <c r="M2208" s="157"/>
      <c r="T2208" s="158"/>
      <c r="AT2208" s="153" t="s">
        <v>226</v>
      </c>
      <c r="AU2208" s="153" t="s">
        <v>236</v>
      </c>
      <c r="AV2208" s="12" t="s">
        <v>79</v>
      </c>
      <c r="AW2208" s="12" t="s">
        <v>31</v>
      </c>
      <c r="AX2208" s="12" t="s">
        <v>69</v>
      </c>
      <c r="AY2208" s="153" t="s">
        <v>212</v>
      </c>
    </row>
    <row r="2209" spans="2:65" s="12" customFormat="1">
      <c r="B2209" s="152"/>
      <c r="D2209" s="150" t="s">
        <v>226</v>
      </c>
      <c r="E2209" s="153" t="s">
        <v>19</v>
      </c>
      <c r="F2209" s="154" t="s">
        <v>1780</v>
      </c>
      <c r="H2209" s="155">
        <v>1</v>
      </c>
      <c r="I2209" s="156"/>
      <c r="L2209" s="152"/>
      <c r="M2209" s="157"/>
      <c r="T2209" s="158"/>
      <c r="AT2209" s="153" t="s">
        <v>226</v>
      </c>
      <c r="AU2209" s="153" t="s">
        <v>236</v>
      </c>
      <c r="AV2209" s="12" t="s">
        <v>79</v>
      </c>
      <c r="AW2209" s="12" t="s">
        <v>31</v>
      </c>
      <c r="AX2209" s="12" t="s">
        <v>69</v>
      </c>
      <c r="AY2209" s="153" t="s">
        <v>212</v>
      </c>
    </row>
    <row r="2210" spans="2:65" s="13" customFormat="1">
      <c r="B2210" s="159"/>
      <c r="D2210" s="150" t="s">
        <v>226</v>
      </c>
      <c r="E2210" s="160" t="s">
        <v>19</v>
      </c>
      <c r="F2210" s="161" t="s">
        <v>228</v>
      </c>
      <c r="H2210" s="162">
        <v>7</v>
      </c>
      <c r="I2210" s="163"/>
      <c r="L2210" s="159"/>
      <c r="M2210" s="164"/>
      <c r="T2210" s="165"/>
      <c r="AT2210" s="160" t="s">
        <v>226</v>
      </c>
      <c r="AU2210" s="160" t="s">
        <v>236</v>
      </c>
      <c r="AV2210" s="13" t="s">
        <v>229</v>
      </c>
      <c r="AW2210" s="13" t="s">
        <v>31</v>
      </c>
      <c r="AX2210" s="13" t="s">
        <v>77</v>
      </c>
      <c r="AY2210" s="160" t="s">
        <v>212</v>
      </c>
    </row>
    <row r="2211" spans="2:65" s="1" customFormat="1" ht="16.5" customHeight="1">
      <c r="B2211" s="34"/>
      <c r="C2211" s="133" t="s">
        <v>1363</v>
      </c>
      <c r="D2211" s="133" t="s">
        <v>215</v>
      </c>
      <c r="E2211" s="134" t="s">
        <v>13153</v>
      </c>
      <c r="F2211" s="135" t="s">
        <v>13154</v>
      </c>
      <c r="G2211" s="136" t="s">
        <v>624</v>
      </c>
      <c r="H2211" s="137">
        <v>2</v>
      </c>
      <c r="I2211" s="138"/>
      <c r="J2211" s="139">
        <f>ROUND(I2211*H2211,2)</f>
        <v>0</v>
      </c>
      <c r="K2211" s="135" t="s">
        <v>245</v>
      </c>
      <c r="L2211" s="34"/>
      <c r="M2211" s="140" t="s">
        <v>19</v>
      </c>
      <c r="N2211" s="141" t="s">
        <v>40</v>
      </c>
      <c r="P2211" s="142">
        <f>O2211*H2211</f>
        <v>0</v>
      </c>
      <c r="Q2211" s="142">
        <v>0</v>
      </c>
      <c r="R2211" s="142">
        <f>Q2211*H2211</f>
        <v>0</v>
      </c>
      <c r="S2211" s="142">
        <v>0</v>
      </c>
      <c r="T2211" s="143">
        <f>S2211*H2211</f>
        <v>0</v>
      </c>
      <c r="AR2211" s="144" t="s">
        <v>316</v>
      </c>
      <c r="AT2211" s="144" t="s">
        <v>215</v>
      </c>
      <c r="AU2211" s="144" t="s">
        <v>236</v>
      </c>
      <c r="AY2211" s="19" t="s">
        <v>212</v>
      </c>
      <c r="BE2211" s="145">
        <f>IF(N2211="základní",J2211,0)</f>
        <v>0</v>
      </c>
      <c r="BF2211" s="145">
        <f>IF(N2211="snížená",J2211,0)</f>
        <v>0</v>
      </c>
      <c r="BG2211" s="145">
        <f>IF(N2211="zákl. přenesená",J2211,0)</f>
        <v>0</v>
      </c>
      <c r="BH2211" s="145">
        <f>IF(N2211="sníž. přenesená",J2211,0)</f>
        <v>0</v>
      </c>
      <c r="BI2211" s="145">
        <f>IF(N2211="nulová",J2211,0)</f>
        <v>0</v>
      </c>
      <c r="BJ2211" s="19" t="s">
        <v>77</v>
      </c>
      <c r="BK2211" s="145">
        <f>ROUND(I2211*H2211,2)</f>
        <v>0</v>
      </c>
      <c r="BL2211" s="19" t="s">
        <v>316</v>
      </c>
      <c r="BM2211" s="144" t="s">
        <v>13155</v>
      </c>
    </row>
    <row r="2212" spans="2:65" s="1" customFormat="1" ht="29.25">
      <c r="B2212" s="34"/>
      <c r="D2212" s="150" t="s">
        <v>224</v>
      </c>
      <c r="F2212" s="151" t="s">
        <v>13150</v>
      </c>
      <c r="I2212" s="148"/>
      <c r="L2212" s="34"/>
      <c r="M2212" s="149"/>
      <c r="T2212" s="55"/>
      <c r="AT2212" s="19" t="s">
        <v>224</v>
      </c>
      <c r="AU2212" s="19" t="s">
        <v>236</v>
      </c>
    </row>
    <row r="2213" spans="2:65" s="14" customFormat="1">
      <c r="B2213" s="170"/>
      <c r="D2213" s="150" t="s">
        <v>226</v>
      </c>
      <c r="E2213" s="171" t="s">
        <v>19</v>
      </c>
      <c r="F2213" s="172" t="s">
        <v>13151</v>
      </c>
      <c r="H2213" s="171" t="s">
        <v>19</v>
      </c>
      <c r="I2213" s="173"/>
      <c r="L2213" s="170"/>
      <c r="M2213" s="174"/>
      <c r="T2213" s="175"/>
      <c r="AT2213" s="171" t="s">
        <v>226</v>
      </c>
      <c r="AU2213" s="171" t="s">
        <v>236</v>
      </c>
      <c r="AV2213" s="14" t="s">
        <v>77</v>
      </c>
      <c r="AW2213" s="14" t="s">
        <v>31</v>
      </c>
      <c r="AX2213" s="14" t="s">
        <v>69</v>
      </c>
      <c r="AY2213" s="171" t="s">
        <v>212</v>
      </c>
    </row>
    <row r="2214" spans="2:65" s="12" customFormat="1">
      <c r="B2214" s="152"/>
      <c r="D2214" s="150" t="s">
        <v>226</v>
      </c>
      <c r="E2214" s="153" t="s">
        <v>19</v>
      </c>
      <c r="F2214" s="154" t="s">
        <v>1777</v>
      </c>
      <c r="H2214" s="155">
        <v>1</v>
      </c>
      <c r="I2214" s="156"/>
      <c r="L2214" s="152"/>
      <c r="M2214" s="157"/>
      <c r="T2214" s="158"/>
      <c r="AT2214" s="153" t="s">
        <v>226</v>
      </c>
      <c r="AU2214" s="153" t="s">
        <v>236</v>
      </c>
      <c r="AV2214" s="12" t="s">
        <v>79</v>
      </c>
      <c r="AW2214" s="12" t="s">
        <v>31</v>
      </c>
      <c r="AX2214" s="12" t="s">
        <v>69</v>
      </c>
      <c r="AY2214" s="153" t="s">
        <v>212</v>
      </c>
    </row>
    <row r="2215" spans="2:65" s="12" customFormat="1">
      <c r="B2215" s="152"/>
      <c r="D2215" s="150" t="s">
        <v>226</v>
      </c>
      <c r="E2215" s="153" t="s">
        <v>19</v>
      </c>
      <c r="F2215" s="154" t="s">
        <v>1731</v>
      </c>
      <c r="H2215" s="155">
        <v>1</v>
      </c>
      <c r="I2215" s="156"/>
      <c r="L2215" s="152"/>
      <c r="M2215" s="157"/>
      <c r="T2215" s="158"/>
      <c r="AT2215" s="153" t="s">
        <v>226</v>
      </c>
      <c r="AU2215" s="153" t="s">
        <v>236</v>
      </c>
      <c r="AV2215" s="12" t="s">
        <v>79</v>
      </c>
      <c r="AW2215" s="12" t="s">
        <v>31</v>
      </c>
      <c r="AX2215" s="12" t="s">
        <v>69</v>
      </c>
      <c r="AY2215" s="153" t="s">
        <v>212</v>
      </c>
    </row>
    <row r="2216" spans="2:65" s="13" customFormat="1">
      <c r="B2216" s="159"/>
      <c r="D2216" s="150" t="s">
        <v>226</v>
      </c>
      <c r="E2216" s="160" t="s">
        <v>19</v>
      </c>
      <c r="F2216" s="161" t="s">
        <v>228</v>
      </c>
      <c r="H2216" s="162">
        <v>2</v>
      </c>
      <c r="I2216" s="163"/>
      <c r="L2216" s="159"/>
      <c r="M2216" s="164"/>
      <c r="T2216" s="165"/>
      <c r="AT2216" s="160" t="s">
        <v>226</v>
      </c>
      <c r="AU2216" s="160" t="s">
        <v>236</v>
      </c>
      <c r="AV2216" s="13" t="s">
        <v>229</v>
      </c>
      <c r="AW2216" s="13" t="s">
        <v>31</v>
      </c>
      <c r="AX2216" s="13" t="s">
        <v>77</v>
      </c>
      <c r="AY2216" s="160" t="s">
        <v>212</v>
      </c>
    </row>
    <row r="2217" spans="2:65" s="1" customFormat="1" ht="16.5" customHeight="1">
      <c r="B2217" s="34"/>
      <c r="C2217" s="133" t="s">
        <v>1373</v>
      </c>
      <c r="D2217" s="133" t="s">
        <v>215</v>
      </c>
      <c r="E2217" s="134" t="s">
        <v>13156</v>
      </c>
      <c r="F2217" s="135" t="s">
        <v>13157</v>
      </c>
      <c r="G2217" s="136" t="s">
        <v>624</v>
      </c>
      <c r="H2217" s="137">
        <v>6</v>
      </c>
      <c r="I2217" s="138"/>
      <c r="J2217" s="139">
        <f>ROUND(I2217*H2217,2)</f>
        <v>0</v>
      </c>
      <c r="K2217" s="135" t="s">
        <v>245</v>
      </c>
      <c r="L2217" s="34"/>
      <c r="M2217" s="140" t="s">
        <v>19</v>
      </c>
      <c r="N2217" s="141" t="s">
        <v>40</v>
      </c>
      <c r="P2217" s="142">
        <f>O2217*H2217</f>
        <v>0</v>
      </c>
      <c r="Q2217" s="142">
        <v>0</v>
      </c>
      <c r="R2217" s="142">
        <f>Q2217*H2217</f>
        <v>0</v>
      </c>
      <c r="S2217" s="142">
        <v>0</v>
      </c>
      <c r="T2217" s="143">
        <f>S2217*H2217</f>
        <v>0</v>
      </c>
      <c r="AR2217" s="144" t="s">
        <v>316</v>
      </c>
      <c r="AT2217" s="144" t="s">
        <v>215</v>
      </c>
      <c r="AU2217" s="144" t="s">
        <v>236</v>
      </c>
      <c r="AY2217" s="19" t="s">
        <v>212</v>
      </c>
      <c r="BE2217" s="145">
        <f>IF(N2217="základní",J2217,0)</f>
        <v>0</v>
      </c>
      <c r="BF2217" s="145">
        <f>IF(N2217="snížená",J2217,0)</f>
        <v>0</v>
      </c>
      <c r="BG2217" s="145">
        <f>IF(N2217="zákl. přenesená",J2217,0)</f>
        <v>0</v>
      </c>
      <c r="BH2217" s="145">
        <f>IF(N2217="sníž. přenesená",J2217,0)</f>
        <v>0</v>
      </c>
      <c r="BI2217" s="145">
        <f>IF(N2217="nulová",J2217,0)</f>
        <v>0</v>
      </c>
      <c r="BJ2217" s="19" t="s">
        <v>77</v>
      </c>
      <c r="BK2217" s="145">
        <f>ROUND(I2217*H2217,2)</f>
        <v>0</v>
      </c>
      <c r="BL2217" s="19" t="s">
        <v>316</v>
      </c>
      <c r="BM2217" s="144" t="s">
        <v>13158</v>
      </c>
    </row>
    <row r="2218" spans="2:65" s="1" customFormat="1" ht="29.25">
      <c r="B2218" s="34"/>
      <c r="D2218" s="150" t="s">
        <v>224</v>
      </c>
      <c r="F2218" s="151" t="s">
        <v>13150</v>
      </c>
      <c r="I2218" s="148"/>
      <c r="L2218" s="34"/>
      <c r="M2218" s="149"/>
      <c r="T2218" s="55"/>
      <c r="AT2218" s="19" t="s">
        <v>224</v>
      </c>
      <c r="AU2218" s="19" t="s">
        <v>236</v>
      </c>
    </row>
    <row r="2219" spans="2:65" s="14" customFormat="1">
      <c r="B2219" s="170"/>
      <c r="D2219" s="150" t="s">
        <v>226</v>
      </c>
      <c r="E2219" s="171" t="s">
        <v>19</v>
      </c>
      <c r="F2219" s="172" t="s">
        <v>13151</v>
      </c>
      <c r="H2219" s="171" t="s">
        <v>19</v>
      </c>
      <c r="I2219" s="173"/>
      <c r="L2219" s="170"/>
      <c r="M2219" s="174"/>
      <c r="T2219" s="175"/>
      <c r="AT2219" s="171" t="s">
        <v>226</v>
      </c>
      <c r="AU2219" s="171" t="s">
        <v>236</v>
      </c>
      <c r="AV2219" s="14" t="s">
        <v>77</v>
      </c>
      <c r="AW2219" s="14" t="s">
        <v>31</v>
      </c>
      <c r="AX2219" s="14" t="s">
        <v>69</v>
      </c>
      <c r="AY2219" s="171" t="s">
        <v>212</v>
      </c>
    </row>
    <row r="2220" spans="2:65" s="12" customFormat="1">
      <c r="B2220" s="152"/>
      <c r="D2220" s="150" t="s">
        <v>226</v>
      </c>
      <c r="E2220" s="153" t="s">
        <v>19</v>
      </c>
      <c r="F2220" s="154" t="s">
        <v>13159</v>
      </c>
      <c r="H2220" s="155">
        <v>3</v>
      </c>
      <c r="I2220" s="156"/>
      <c r="L2220" s="152"/>
      <c r="M2220" s="157"/>
      <c r="T2220" s="158"/>
      <c r="AT2220" s="153" t="s">
        <v>226</v>
      </c>
      <c r="AU2220" s="153" t="s">
        <v>236</v>
      </c>
      <c r="AV2220" s="12" t="s">
        <v>79</v>
      </c>
      <c r="AW2220" s="12" t="s">
        <v>31</v>
      </c>
      <c r="AX2220" s="12" t="s">
        <v>69</v>
      </c>
      <c r="AY2220" s="153" t="s">
        <v>212</v>
      </c>
    </row>
    <row r="2221" spans="2:65" s="12" customFormat="1">
      <c r="B2221" s="152"/>
      <c r="D2221" s="150" t="s">
        <v>226</v>
      </c>
      <c r="E2221" s="153" t="s">
        <v>19</v>
      </c>
      <c r="F2221" s="154" t="s">
        <v>1778</v>
      </c>
      <c r="H2221" s="155">
        <v>1</v>
      </c>
      <c r="I2221" s="156"/>
      <c r="L2221" s="152"/>
      <c r="M2221" s="157"/>
      <c r="T2221" s="158"/>
      <c r="AT2221" s="153" t="s">
        <v>226</v>
      </c>
      <c r="AU2221" s="153" t="s">
        <v>236</v>
      </c>
      <c r="AV2221" s="12" t="s">
        <v>79</v>
      </c>
      <c r="AW2221" s="12" t="s">
        <v>31</v>
      </c>
      <c r="AX2221" s="12" t="s">
        <v>69</v>
      </c>
      <c r="AY2221" s="153" t="s">
        <v>212</v>
      </c>
    </row>
    <row r="2222" spans="2:65" s="12" customFormat="1">
      <c r="B2222" s="152"/>
      <c r="D2222" s="150" t="s">
        <v>226</v>
      </c>
      <c r="E2222" s="153" t="s">
        <v>19</v>
      </c>
      <c r="F2222" s="154" t="s">
        <v>1781</v>
      </c>
      <c r="H2222" s="155">
        <v>1</v>
      </c>
      <c r="I2222" s="156"/>
      <c r="L2222" s="152"/>
      <c r="M2222" s="157"/>
      <c r="T2222" s="158"/>
      <c r="AT2222" s="153" t="s">
        <v>226</v>
      </c>
      <c r="AU2222" s="153" t="s">
        <v>236</v>
      </c>
      <c r="AV2222" s="12" t="s">
        <v>79</v>
      </c>
      <c r="AW2222" s="12" t="s">
        <v>31</v>
      </c>
      <c r="AX2222" s="12" t="s">
        <v>69</v>
      </c>
      <c r="AY2222" s="153" t="s">
        <v>212</v>
      </c>
    </row>
    <row r="2223" spans="2:65" s="12" customFormat="1">
      <c r="B2223" s="152"/>
      <c r="D2223" s="150" t="s">
        <v>226</v>
      </c>
      <c r="E2223" s="153" t="s">
        <v>19</v>
      </c>
      <c r="F2223" s="154" t="s">
        <v>1782</v>
      </c>
      <c r="H2223" s="155">
        <v>1</v>
      </c>
      <c r="I2223" s="156"/>
      <c r="L2223" s="152"/>
      <c r="M2223" s="157"/>
      <c r="T2223" s="158"/>
      <c r="AT2223" s="153" t="s">
        <v>226</v>
      </c>
      <c r="AU2223" s="153" t="s">
        <v>236</v>
      </c>
      <c r="AV2223" s="12" t="s">
        <v>79</v>
      </c>
      <c r="AW2223" s="12" t="s">
        <v>31</v>
      </c>
      <c r="AX2223" s="12" t="s">
        <v>69</v>
      </c>
      <c r="AY2223" s="153" t="s">
        <v>212</v>
      </c>
    </row>
    <row r="2224" spans="2:65" s="13" customFormat="1">
      <c r="B2224" s="159"/>
      <c r="D2224" s="150" t="s">
        <v>226</v>
      </c>
      <c r="E2224" s="160" t="s">
        <v>19</v>
      </c>
      <c r="F2224" s="161" t="s">
        <v>228</v>
      </c>
      <c r="H2224" s="162">
        <v>6</v>
      </c>
      <c r="I2224" s="163"/>
      <c r="L2224" s="159"/>
      <c r="M2224" s="164"/>
      <c r="T2224" s="165"/>
      <c r="AT2224" s="160" t="s">
        <v>226</v>
      </c>
      <c r="AU2224" s="160" t="s">
        <v>236</v>
      </c>
      <c r="AV2224" s="13" t="s">
        <v>229</v>
      </c>
      <c r="AW2224" s="13" t="s">
        <v>31</v>
      </c>
      <c r="AX2224" s="13" t="s">
        <v>77</v>
      </c>
      <c r="AY2224" s="160" t="s">
        <v>212</v>
      </c>
    </row>
    <row r="2225" spans="2:65" s="1" customFormat="1" ht="16.5" customHeight="1">
      <c r="B2225" s="34"/>
      <c r="C2225" s="133" t="s">
        <v>1383</v>
      </c>
      <c r="D2225" s="133" t="s">
        <v>215</v>
      </c>
      <c r="E2225" s="134" t="s">
        <v>13160</v>
      </c>
      <c r="F2225" s="135" t="s">
        <v>13161</v>
      </c>
      <c r="G2225" s="136" t="s">
        <v>624</v>
      </c>
      <c r="H2225" s="137">
        <v>16</v>
      </c>
      <c r="I2225" s="138"/>
      <c r="J2225" s="139">
        <f>ROUND(I2225*H2225,2)</f>
        <v>0</v>
      </c>
      <c r="K2225" s="135" t="s">
        <v>245</v>
      </c>
      <c r="L2225" s="34"/>
      <c r="M2225" s="140" t="s">
        <v>19</v>
      </c>
      <c r="N2225" s="141" t="s">
        <v>40</v>
      </c>
      <c r="P2225" s="142">
        <f>O2225*H2225</f>
        <v>0</v>
      </c>
      <c r="Q2225" s="142">
        <v>0</v>
      </c>
      <c r="R2225" s="142">
        <f>Q2225*H2225</f>
        <v>0</v>
      </c>
      <c r="S2225" s="142">
        <v>0</v>
      </c>
      <c r="T2225" s="143">
        <f>S2225*H2225</f>
        <v>0</v>
      </c>
      <c r="AR2225" s="144" t="s">
        <v>316</v>
      </c>
      <c r="AT2225" s="144" t="s">
        <v>215</v>
      </c>
      <c r="AU2225" s="144" t="s">
        <v>236</v>
      </c>
      <c r="AY2225" s="19" t="s">
        <v>212</v>
      </c>
      <c r="BE2225" s="145">
        <f>IF(N2225="základní",J2225,0)</f>
        <v>0</v>
      </c>
      <c r="BF2225" s="145">
        <f>IF(N2225="snížená",J2225,0)</f>
        <v>0</v>
      </c>
      <c r="BG2225" s="145">
        <f>IF(N2225="zákl. přenesená",J2225,0)</f>
        <v>0</v>
      </c>
      <c r="BH2225" s="145">
        <f>IF(N2225="sníž. přenesená",J2225,0)</f>
        <v>0</v>
      </c>
      <c r="BI2225" s="145">
        <f>IF(N2225="nulová",J2225,0)</f>
        <v>0</v>
      </c>
      <c r="BJ2225" s="19" t="s">
        <v>77</v>
      </c>
      <c r="BK2225" s="145">
        <f>ROUND(I2225*H2225,2)</f>
        <v>0</v>
      </c>
      <c r="BL2225" s="19" t="s">
        <v>316</v>
      </c>
      <c r="BM2225" s="144" t="s">
        <v>13162</v>
      </c>
    </row>
    <row r="2226" spans="2:65" s="1" customFormat="1" ht="29.25">
      <c r="B2226" s="34"/>
      <c r="D2226" s="150" t="s">
        <v>224</v>
      </c>
      <c r="F2226" s="151" t="s">
        <v>13150</v>
      </c>
      <c r="I2226" s="148"/>
      <c r="L2226" s="34"/>
      <c r="M2226" s="149"/>
      <c r="T2226" s="55"/>
      <c r="AT2226" s="19" t="s">
        <v>224</v>
      </c>
      <c r="AU2226" s="19" t="s">
        <v>236</v>
      </c>
    </row>
    <row r="2227" spans="2:65" s="14" customFormat="1">
      <c r="B2227" s="170"/>
      <c r="D2227" s="150" t="s">
        <v>226</v>
      </c>
      <c r="E2227" s="171" t="s">
        <v>19</v>
      </c>
      <c r="F2227" s="172" t="s">
        <v>13151</v>
      </c>
      <c r="H2227" s="171" t="s">
        <v>19</v>
      </c>
      <c r="I2227" s="173"/>
      <c r="L2227" s="170"/>
      <c r="M2227" s="174"/>
      <c r="T2227" s="175"/>
      <c r="AT2227" s="171" t="s">
        <v>226</v>
      </c>
      <c r="AU2227" s="171" t="s">
        <v>236</v>
      </c>
      <c r="AV2227" s="14" t="s">
        <v>77</v>
      </c>
      <c r="AW2227" s="14" t="s">
        <v>31</v>
      </c>
      <c r="AX2227" s="14" t="s">
        <v>69</v>
      </c>
      <c r="AY2227" s="171" t="s">
        <v>212</v>
      </c>
    </row>
    <row r="2228" spans="2:65" s="12" customFormat="1">
      <c r="B2228" s="152"/>
      <c r="D2228" s="150" t="s">
        <v>226</v>
      </c>
      <c r="E2228" s="153" t="s">
        <v>19</v>
      </c>
      <c r="F2228" s="154" t="s">
        <v>13163</v>
      </c>
      <c r="H2228" s="155">
        <v>4</v>
      </c>
      <c r="I2228" s="156"/>
      <c r="L2228" s="152"/>
      <c r="M2228" s="157"/>
      <c r="T2228" s="158"/>
      <c r="AT2228" s="153" t="s">
        <v>226</v>
      </c>
      <c r="AU2228" s="153" t="s">
        <v>236</v>
      </c>
      <c r="AV2228" s="12" t="s">
        <v>79</v>
      </c>
      <c r="AW2228" s="12" t="s">
        <v>31</v>
      </c>
      <c r="AX2228" s="12" t="s">
        <v>69</v>
      </c>
      <c r="AY2228" s="153" t="s">
        <v>212</v>
      </c>
    </row>
    <row r="2229" spans="2:65" s="12" customFormat="1">
      <c r="B2229" s="152"/>
      <c r="D2229" s="150" t="s">
        <v>226</v>
      </c>
      <c r="E2229" s="153" t="s">
        <v>19</v>
      </c>
      <c r="F2229" s="154" t="s">
        <v>1718</v>
      </c>
      <c r="H2229" s="155">
        <v>4</v>
      </c>
      <c r="I2229" s="156"/>
      <c r="L2229" s="152"/>
      <c r="M2229" s="157"/>
      <c r="T2229" s="158"/>
      <c r="AT2229" s="153" t="s">
        <v>226</v>
      </c>
      <c r="AU2229" s="153" t="s">
        <v>236</v>
      </c>
      <c r="AV2229" s="12" t="s">
        <v>79</v>
      </c>
      <c r="AW2229" s="12" t="s">
        <v>31</v>
      </c>
      <c r="AX2229" s="12" t="s">
        <v>69</v>
      </c>
      <c r="AY2229" s="153" t="s">
        <v>212</v>
      </c>
    </row>
    <row r="2230" spans="2:65" s="12" customFormat="1">
      <c r="B2230" s="152"/>
      <c r="D2230" s="150" t="s">
        <v>226</v>
      </c>
      <c r="E2230" s="153" t="s">
        <v>19</v>
      </c>
      <c r="F2230" s="154" t="s">
        <v>1719</v>
      </c>
      <c r="H2230" s="155">
        <v>4</v>
      </c>
      <c r="I2230" s="156"/>
      <c r="L2230" s="152"/>
      <c r="M2230" s="157"/>
      <c r="T2230" s="158"/>
      <c r="AT2230" s="153" t="s">
        <v>226</v>
      </c>
      <c r="AU2230" s="153" t="s">
        <v>236</v>
      </c>
      <c r="AV2230" s="12" t="s">
        <v>79</v>
      </c>
      <c r="AW2230" s="12" t="s">
        <v>31</v>
      </c>
      <c r="AX2230" s="12" t="s">
        <v>69</v>
      </c>
      <c r="AY2230" s="153" t="s">
        <v>212</v>
      </c>
    </row>
    <row r="2231" spans="2:65" s="12" customFormat="1">
      <c r="B2231" s="152"/>
      <c r="D2231" s="150" t="s">
        <v>226</v>
      </c>
      <c r="E2231" s="153" t="s">
        <v>19</v>
      </c>
      <c r="F2231" s="154" t="s">
        <v>1720</v>
      </c>
      <c r="H2231" s="155">
        <v>4</v>
      </c>
      <c r="I2231" s="156"/>
      <c r="L2231" s="152"/>
      <c r="M2231" s="157"/>
      <c r="T2231" s="158"/>
      <c r="AT2231" s="153" t="s">
        <v>226</v>
      </c>
      <c r="AU2231" s="153" t="s">
        <v>236</v>
      </c>
      <c r="AV2231" s="12" t="s">
        <v>79</v>
      </c>
      <c r="AW2231" s="12" t="s">
        <v>31</v>
      </c>
      <c r="AX2231" s="12" t="s">
        <v>69</v>
      </c>
      <c r="AY2231" s="153" t="s">
        <v>212</v>
      </c>
    </row>
    <row r="2232" spans="2:65" s="13" customFormat="1">
      <c r="B2232" s="159"/>
      <c r="D2232" s="150" t="s">
        <v>226</v>
      </c>
      <c r="E2232" s="160" t="s">
        <v>19</v>
      </c>
      <c r="F2232" s="161" t="s">
        <v>228</v>
      </c>
      <c r="H2232" s="162">
        <v>16</v>
      </c>
      <c r="I2232" s="163"/>
      <c r="L2232" s="159"/>
      <c r="M2232" s="164"/>
      <c r="T2232" s="165"/>
      <c r="AT2232" s="160" t="s">
        <v>226</v>
      </c>
      <c r="AU2232" s="160" t="s">
        <v>236</v>
      </c>
      <c r="AV2232" s="13" t="s">
        <v>229</v>
      </c>
      <c r="AW2232" s="13" t="s">
        <v>31</v>
      </c>
      <c r="AX2232" s="13" t="s">
        <v>77</v>
      </c>
      <c r="AY2232" s="160" t="s">
        <v>212</v>
      </c>
    </row>
    <row r="2233" spans="2:65" s="1" customFormat="1" ht="16.5" customHeight="1">
      <c r="B2233" s="34"/>
      <c r="C2233" s="133" t="s">
        <v>1391</v>
      </c>
      <c r="D2233" s="133" t="s">
        <v>215</v>
      </c>
      <c r="E2233" s="134" t="s">
        <v>13164</v>
      </c>
      <c r="F2233" s="135" t="s">
        <v>13165</v>
      </c>
      <c r="G2233" s="136" t="s">
        <v>624</v>
      </c>
      <c r="H2233" s="137">
        <v>2</v>
      </c>
      <c r="I2233" s="138"/>
      <c r="J2233" s="139">
        <f>ROUND(I2233*H2233,2)</f>
        <v>0</v>
      </c>
      <c r="K2233" s="135" t="s">
        <v>245</v>
      </c>
      <c r="L2233" s="34"/>
      <c r="M2233" s="140" t="s">
        <v>19</v>
      </c>
      <c r="N2233" s="141" t="s">
        <v>40</v>
      </c>
      <c r="P2233" s="142">
        <f>O2233*H2233</f>
        <v>0</v>
      </c>
      <c r="Q2233" s="142">
        <v>0</v>
      </c>
      <c r="R2233" s="142">
        <f>Q2233*H2233</f>
        <v>0</v>
      </c>
      <c r="S2233" s="142">
        <v>0</v>
      </c>
      <c r="T2233" s="143">
        <f>S2233*H2233</f>
        <v>0</v>
      </c>
      <c r="AR2233" s="144" t="s">
        <v>316</v>
      </c>
      <c r="AT2233" s="144" t="s">
        <v>215</v>
      </c>
      <c r="AU2233" s="144" t="s">
        <v>236</v>
      </c>
      <c r="AY2233" s="19" t="s">
        <v>212</v>
      </c>
      <c r="BE2233" s="145">
        <f>IF(N2233="základní",J2233,0)</f>
        <v>0</v>
      </c>
      <c r="BF2233" s="145">
        <f>IF(N2233="snížená",J2233,0)</f>
        <v>0</v>
      </c>
      <c r="BG2233" s="145">
        <f>IF(N2233="zákl. přenesená",J2233,0)</f>
        <v>0</v>
      </c>
      <c r="BH2233" s="145">
        <f>IF(N2233="sníž. přenesená",J2233,0)</f>
        <v>0</v>
      </c>
      <c r="BI2233" s="145">
        <f>IF(N2233="nulová",J2233,0)</f>
        <v>0</v>
      </c>
      <c r="BJ2233" s="19" t="s">
        <v>77</v>
      </c>
      <c r="BK2233" s="145">
        <f>ROUND(I2233*H2233,2)</f>
        <v>0</v>
      </c>
      <c r="BL2233" s="19" t="s">
        <v>316</v>
      </c>
      <c r="BM2233" s="144" t="s">
        <v>13166</v>
      </c>
    </row>
    <row r="2234" spans="2:65" s="1" customFormat="1" ht="29.25">
      <c r="B2234" s="34"/>
      <c r="D2234" s="150" t="s">
        <v>224</v>
      </c>
      <c r="F2234" s="151" t="s">
        <v>13150</v>
      </c>
      <c r="I2234" s="148"/>
      <c r="L2234" s="34"/>
      <c r="M2234" s="149"/>
      <c r="T2234" s="55"/>
      <c r="AT2234" s="19" t="s">
        <v>224</v>
      </c>
      <c r="AU2234" s="19" t="s">
        <v>236</v>
      </c>
    </row>
    <row r="2235" spans="2:65" s="14" customFormat="1">
      <c r="B2235" s="170"/>
      <c r="D2235" s="150" t="s">
        <v>226</v>
      </c>
      <c r="E2235" s="171" t="s">
        <v>19</v>
      </c>
      <c r="F2235" s="172" t="s">
        <v>13151</v>
      </c>
      <c r="H2235" s="171" t="s">
        <v>19</v>
      </c>
      <c r="I2235" s="173"/>
      <c r="L2235" s="170"/>
      <c r="M2235" s="174"/>
      <c r="T2235" s="175"/>
      <c r="AT2235" s="171" t="s">
        <v>226</v>
      </c>
      <c r="AU2235" s="171" t="s">
        <v>236</v>
      </c>
      <c r="AV2235" s="14" t="s">
        <v>77</v>
      </c>
      <c r="AW2235" s="14" t="s">
        <v>31</v>
      </c>
      <c r="AX2235" s="14" t="s">
        <v>69</v>
      </c>
      <c r="AY2235" s="171" t="s">
        <v>212</v>
      </c>
    </row>
    <row r="2236" spans="2:65" s="12" customFormat="1">
      <c r="B2236" s="152"/>
      <c r="D2236" s="150" t="s">
        <v>226</v>
      </c>
      <c r="E2236" s="153" t="s">
        <v>19</v>
      </c>
      <c r="F2236" s="154" t="s">
        <v>1728</v>
      </c>
      <c r="H2236" s="155">
        <v>2</v>
      </c>
      <c r="I2236" s="156"/>
      <c r="L2236" s="152"/>
      <c r="M2236" s="157"/>
      <c r="T2236" s="158"/>
      <c r="AT2236" s="153" t="s">
        <v>226</v>
      </c>
      <c r="AU2236" s="153" t="s">
        <v>236</v>
      </c>
      <c r="AV2236" s="12" t="s">
        <v>79</v>
      </c>
      <c r="AW2236" s="12" t="s">
        <v>31</v>
      </c>
      <c r="AX2236" s="12" t="s">
        <v>69</v>
      </c>
      <c r="AY2236" s="153" t="s">
        <v>212</v>
      </c>
    </row>
    <row r="2237" spans="2:65" s="13" customFormat="1">
      <c r="B2237" s="159"/>
      <c r="D2237" s="150" t="s">
        <v>226</v>
      </c>
      <c r="E2237" s="160" t="s">
        <v>19</v>
      </c>
      <c r="F2237" s="161" t="s">
        <v>228</v>
      </c>
      <c r="H2237" s="162">
        <v>2</v>
      </c>
      <c r="I2237" s="163"/>
      <c r="L2237" s="159"/>
      <c r="M2237" s="164"/>
      <c r="T2237" s="165"/>
      <c r="AT2237" s="160" t="s">
        <v>226</v>
      </c>
      <c r="AU2237" s="160" t="s">
        <v>236</v>
      </c>
      <c r="AV2237" s="13" t="s">
        <v>229</v>
      </c>
      <c r="AW2237" s="13" t="s">
        <v>31</v>
      </c>
      <c r="AX2237" s="13" t="s">
        <v>77</v>
      </c>
      <c r="AY2237" s="160" t="s">
        <v>212</v>
      </c>
    </row>
    <row r="2238" spans="2:65" s="1" customFormat="1" ht="16.5" customHeight="1">
      <c r="B2238" s="34"/>
      <c r="C2238" s="133" t="s">
        <v>1401</v>
      </c>
      <c r="D2238" s="133" t="s">
        <v>215</v>
      </c>
      <c r="E2238" s="134" t="s">
        <v>13167</v>
      </c>
      <c r="F2238" s="135" t="s">
        <v>13168</v>
      </c>
      <c r="G2238" s="136" t="s">
        <v>624</v>
      </c>
      <c r="H2238" s="137">
        <v>7</v>
      </c>
      <c r="I2238" s="138"/>
      <c r="J2238" s="139">
        <f>ROUND(I2238*H2238,2)</f>
        <v>0</v>
      </c>
      <c r="K2238" s="135" t="s">
        <v>245</v>
      </c>
      <c r="L2238" s="34"/>
      <c r="M2238" s="140" t="s">
        <v>19</v>
      </c>
      <c r="N2238" s="141" t="s">
        <v>40</v>
      </c>
      <c r="P2238" s="142">
        <f>O2238*H2238</f>
        <v>0</v>
      </c>
      <c r="Q2238" s="142">
        <v>0</v>
      </c>
      <c r="R2238" s="142">
        <f>Q2238*H2238</f>
        <v>0</v>
      </c>
      <c r="S2238" s="142">
        <v>0</v>
      </c>
      <c r="T2238" s="143">
        <f>S2238*H2238</f>
        <v>0</v>
      </c>
      <c r="AR2238" s="144" t="s">
        <v>316</v>
      </c>
      <c r="AT2238" s="144" t="s">
        <v>215</v>
      </c>
      <c r="AU2238" s="144" t="s">
        <v>236</v>
      </c>
      <c r="AY2238" s="19" t="s">
        <v>212</v>
      </c>
      <c r="BE2238" s="145">
        <f>IF(N2238="základní",J2238,0)</f>
        <v>0</v>
      </c>
      <c r="BF2238" s="145">
        <f>IF(N2238="snížená",J2238,0)</f>
        <v>0</v>
      </c>
      <c r="BG2238" s="145">
        <f>IF(N2238="zákl. přenesená",J2238,0)</f>
        <v>0</v>
      </c>
      <c r="BH2238" s="145">
        <f>IF(N2238="sníž. přenesená",J2238,0)</f>
        <v>0</v>
      </c>
      <c r="BI2238" s="145">
        <f>IF(N2238="nulová",J2238,0)</f>
        <v>0</v>
      </c>
      <c r="BJ2238" s="19" t="s">
        <v>77</v>
      </c>
      <c r="BK2238" s="145">
        <f>ROUND(I2238*H2238,2)</f>
        <v>0</v>
      </c>
      <c r="BL2238" s="19" t="s">
        <v>316</v>
      </c>
      <c r="BM2238" s="144" t="s">
        <v>13169</v>
      </c>
    </row>
    <row r="2239" spans="2:65" s="1" customFormat="1" ht="29.25">
      <c r="B2239" s="34"/>
      <c r="D2239" s="150" t="s">
        <v>224</v>
      </c>
      <c r="F2239" s="151" t="s">
        <v>13150</v>
      </c>
      <c r="I2239" s="148"/>
      <c r="L2239" s="34"/>
      <c r="M2239" s="149"/>
      <c r="T2239" s="55"/>
      <c r="AT2239" s="19" t="s">
        <v>224</v>
      </c>
      <c r="AU2239" s="19" t="s">
        <v>236</v>
      </c>
    </row>
    <row r="2240" spans="2:65" s="14" customFormat="1">
      <c r="B2240" s="170"/>
      <c r="D2240" s="150" t="s">
        <v>226</v>
      </c>
      <c r="E2240" s="171" t="s">
        <v>19</v>
      </c>
      <c r="F2240" s="172" t="s">
        <v>13151</v>
      </c>
      <c r="H2240" s="171" t="s">
        <v>19</v>
      </c>
      <c r="I2240" s="173"/>
      <c r="L2240" s="170"/>
      <c r="M2240" s="174"/>
      <c r="T2240" s="175"/>
      <c r="AT2240" s="171" t="s">
        <v>226</v>
      </c>
      <c r="AU2240" s="171" t="s">
        <v>236</v>
      </c>
      <c r="AV2240" s="14" t="s">
        <v>77</v>
      </c>
      <c r="AW2240" s="14" t="s">
        <v>31</v>
      </c>
      <c r="AX2240" s="14" t="s">
        <v>69</v>
      </c>
      <c r="AY2240" s="171" t="s">
        <v>212</v>
      </c>
    </row>
    <row r="2241" spans="2:65" s="12" customFormat="1">
      <c r="B2241" s="152"/>
      <c r="D2241" s="150" t="s">
        <v>226</v>
      </c>
      <c r="E2241" s="153" t="s">
        <v>19</v>
      </c>
      <c r="F2241" s="154" t="s">
        <v>13159</v>
      </c>
      <c r="H2241" s="155">
        <v>3</v>
      </c>
      <c r="I2241" s="156"/>
      <c r="L2241" s="152"/>
      <c r="M2241" s="157"/>
      <c r="T2241" s="158"/>
      <c r="AT2241" s="153" t="s">
        <v>226</v>
      </c>
      <c r="AU2241" s="153" t="s">
        <v>236</v>
      </c>
      <c r="AV2241" s="12" t="s">
        <v>79</v>
      </c>
      <c r="AW2241" s="12" t="s">
        <v>31</v>
      </c>
      <c r="AX2241" s="12" t="s">
        <v>69</v>
      </c>
      <c r="AY2241" s="153" t="s">
        <v>212</v>
      </c>
    </row>
    <row r="2242" spans="2:65" s="12" customFormat="1">
      <c r="B2242" s="152"/>
      <c r="D2242" s="150" t="s">
        <v>226</v>
      </c>
      <c r="E2242" s="153" t="s">
        <v>19</v>
      </c>
      <c r="F2242" s="154" t="s">
        <v>1729</v>
      </c>
      <c r="H2242" s="155">
        <v>2</v>
      </c>
      <c r="I2242" s="156"/>
      <c r="L2242" s="152"/>
      <c r="M2242" s="157"/>
      <c r="T2242" s="158"/>
      <c r="AT2242" s="153" t="s">
        <v>226</v>
      </c>
      <c r="AU2242" s="153" t="s">
        <v>236</v>
      </c>
      <c r="AV2242" s="12" t="s">
        <v>79</v>
      </c>
      <c r="AW2242" s="12" t="s">
        <v>31</v>
      </c>
      <c r="AX2242" s="12" t="s">
        <v>69</v>
      </c>
      <c r="AY2242" s="153" t="s">
        <v>212</v>
      </c>
    </row>
    <row r="2243" spans="2:65" s="12" customFormat="1">
      <c r="B2243" s="152"/>
      <c r="D2243" s="150" t="s">
        <v>226</v>
      </c>
      <c r="E2243" s="153" t="s">
        <v>19</v>
      </c>
      <c r="F2243" s="154" t="s">
        <v>1730</v>
      </c>
      <c r="H2243" s="155">
        <v>2</v>
      </c>
      <c r="I2243" s="156"/>
      <c r="L2243" s="152"/>
      <c r="M2243" s="157"/>
      <c r="T2243" s="158"/>
      <c r="AT2243" s="153" t="s">
        <v>226</v>
      </c>
      <c r="AU2243" s="153" t="s">
        <v>236</v>
      </c>
      <c r="AV2243" s="12" t="s">
        <v>79</v>
      </c>
      <c r="AW2243" s="12" t="s">
        <v>31</v>
      </c>
      <c r="AX2243" s="12" t="s">
        <v>69</v>
      </c>
      <c r="AY2243" s="153" t="s">
        <v>212</v>
      </c>
    </row>
    <row r="2244" spans="2:65" s="13" customFormat="1">
      <c r="B2244" s="159"/>
      <c r="D2244" s="150" t="s">
        <v>226</v>
      </c>
      <c r="E2244" s="160" t="s">
        <v>19</v>
      </c>
      <c r="F2244" s="161" t="s">
        <v>228</v>
      </c>
      <c r="H2244" s="162">
        <v>7</v>
      </c>
      <c r="I2244" s="163"/>
      <c r="L2244" s="159"/>
      <c r="M2244" s="164"/>
      <c r="T2244" s="165"/>
      <c r="AT2244" s="160" t="s">
        <v>226</v>
      </c>
      <c r="AU2244" s="160" t="s">
        <v>236</v>
      </c>
      <c r="AV2244" s="13" t="s">
        <v>229</v>
      </c>
      <c r="AW2244" s="13" t="s">
        <v>31</v>
      </c>
      <c r="AX2244" s="13" t="s">
        <v>77</v>
      </c>
      <c r="AY2244" s="160" t="s">
        <v>212</v>
      </c>
    </row>
    <row r="2245" spans="2:65" s="1" customFormat="1" ht="16.5" customHeight="1">
      <c r="B2245" s="34"/>
      <c r="C2245" s="133" t="s">
        <v>1410</v>
      </c>
      <c r="D2245" s="133" t="s">
        <v>215</v>
      </c>
      <c r="E2245" s="134" t="s">
        <v>13170</v>
      </c>
      <c r="F2245" s="135" t="s">
        <v>13171</v>
      </c>
      <c r="G2245" s="136" t="s">
        <v>624</v>
      </c>
      <c r="H2245" s="137">
        <v>2</v>
      </c>
      <c r="I2245" s="138"/>
      <c r="J2245" s="139">
        <f>ROUND(I2245*H2245,2)</f>
        <v>0</v>
      </c>
      <c r="K2245" s="135" t="s">
        <v>245</v>
      </c>
      <c r="L2245" s="34"/>
      <c r="M2245" s="140" t="s">
        <v>19</v>
      </c>
      <c r="N2245" s="141" t="s">
        <v>40</v>
      </c>
      <c r="P2245" s="142">
        <f>O2245*H2245</f>
        <v>0</v>
      </c>
      <c r="Q2245" s="142">
        <v>0</v>
      </c>
      <c r="R2245" s="142">
        <f>Q2245*H2245</f>
        <v>0</v>
      </c>
      <c r="S2245" s="142">
        <v>0</v>
      </c>
      <c r="T2245" s="143">
        <f>S2245*H2245</f>
        <v>0</v>
      </c>
      <c r="AR2245" s="144" t="s">
        <v>316</v>
      </c>
      <c r="AT2245" s="144" t="s">
        <v>215</v>
      </c>
      <c r="AU2245" s="144" t="s">
        <v>236</v>
      </c>
      <c r="AY2245" s="19" t="s">
        <v>212</v>
      </c>
      <c r="BE2245" s="145">
        <f>IF(N2245="základní",J2245,0)</f>
        <v>0</v>
      </c>
      <c r="BF2245" s="145">
        <f>IF(N2245="snížená",J2245,0)</f>
        <v>0</v>
      </c>
      <c r="BG2245" s="145">
        <f>IF(N2245="zákl. přenesená",J2245,0)</f>
        <v>0</v>
      </c>
      <c r="BH2245" s="145">
        <f>IF(N2245="sníž. přenesená",J2245,0)</f>
        <v>0</v>
      </c>
      <c r="BI2245" s="145">
        <f>IF(N2245="nulová",J2245,0)</f>
        <v>0</v>
      </c>
      <c r="BJ2245" s="19" t="s">
        <v>77</v>
      </c>
      <c r="BK2245" s="145">
        <f>ROUND(I2245*H2245,2)</f>
        <v>0</v>
      </c>
      <c r="BL2245" s="19" t="s">
        <v>316</v>
      </c>
      <c r="BM2245" s="144" t="s">
        <v>13172</v>
      </c>
    </row>
    <row r="2246" spans="2:65" s="1" customFormat="1" ht="29.25">
      <c r="B2246" s="34"/>
      <c r="D2246" s="150" t="s">
        <v>224</v>
      </c>
      <c r="F2246" s="151" t="s">
        <v>13150</v>
      </c>
      <c r="I2246" s="148"/>
      <c r="L2246" s="34"/>
      <c r="M2246" s="149"/>
      <c r="T2246" s="55"/>
      <c r="AT2246" s="19" t="s">
        <v>224</v>
      </c>
      <c r="AU2246" s="19" t="s">
        <v>236</v>
      </c>
    </row>
    <row r="2247" spans="2:65" s="14" customFormat="1">
      <c r="B2247" s="170"/>
      <c r="D2247" s="150" t="s">
        <v>226</v>
      </c>
      <c r="E2247" s="171" t="s">
        <v>19</v>
      </c>
      <c r="F2247" s="172" t="s">
        <v>13151</v>
      </c>
      <c r="H2247" s="171" t="s">
        <v>19</v>
      </c>
      <c r="I2247" s="173"/>
      <c r="L2247" s="170"/>
      <c r="M2247" s="174"/>
      <c r="T2247" s="175"/>
      <c r="AT2247" s="171" t="s">
        <v>226</v>
      </c>
      <c r="AU2247" s="171" t="s">
        <v>236</v>
      </c>
      <c r="AV2247" s="14" t="s">
        <v>77</v>
      </c>
      <c r="AW2247" s="14" t="s">
        <v>31</v>
      </c>
      <c r="AX2247" s="14" t="s">
        <v>69</v>
      </c>
      <c r="AY2247" s="171" t="s">
        <v>212</v>
      </c>
    </row>
    <row r="2248" spans="2:65" s="12" customFormat="1">
      <c r="B2248" s="152"/>
      <c r="D2248" s="150" t="s">
        <v>226</v>
      </c>
      <c r="E2248" s="153" t="s">
        <v>19</v>
      </c>
      <c r="F2248" s="154" t="s">
        <v>1728</v>
      </c>
      <c r="H2248" s="155">
        <v>2</v>
      </c>
      <c r="I2248" s="156"/>
      <c r="L2248" s="152"/>
      <c r="M2248" s="157"/>
      <c r="T2248" s="158"/>
      <c r="AT2248" s="153" t="s">
        <v>226</v>
      </c>
      <c r="AU2248" s="153" t="s">
        <v>236</v>
      </c>
      <c r="AV2248" s="12" t="s">
        <v>79</v>
      </c>
      <c r="AW2248" s="12" t="s">
        <v>31</v>
      </c>
      <c r="AX2248" s="12" t="s">
        <v>69</v>
      </c>
      <c r="AY2248" s="153" t="s">
        <v>212</v>
      </c>
    </row>
    <row r="2249" spans="2:65" s="13" customFormat="1">
      <c r="B2249" s="159"/>
      <c r="D2249" s="150" t="s">
        <v>226</v>
      </c>
      <c r="E2249" s="160" t="s">
        <v>19</v>
      </c>
      <c r="F2249" s="161" t="s">
        <v>228</v>
      </c>
      <c r="H2249" s="162">
        <v>2</v>
      </c>
      <c r="I2249" s="163"/>
      <c r="L2249" s="159"/>
      <c r="M2249" s="164"/>
      <c r="T2249" s="165"/>
      <c r="AT2249" s="160" t="s">
        <v>226</v>
      </c>
      <c r="AU2249" s="160" t="s">
        <v>236</v>
      </c>
      <c r="AV2249" s="13" t="s">
        <v>229</v>
      </c>
      <c r="AW2249" s="13" t="s">
        <v>31</v>
      </c>
      <c r="AX2249" s="13" t="s">
        <v>77</v>
      </c>
      <c r="AY2249" s="160" t="s">
        <v>212</v>
      </c>
    </row>
    <row r="2250" spans="2:65" s="1" customFormat="1" ht="16.5" customHeight="1">
      <c r="B2250" s="34"/>
      <c r="C2250" s="133" t="s">
        <v>1418</v>
      </c>
      <c r="D2250" s="133" t="s">
        <v>215</v>
      </c>
      <c r="E2250" s="134" t="s">
        <v>13173</v>
      </c>
      <c r="F2250" s="135" t="s">
        <v>13174</v>
      </c>
      <c r="G2250" s="136" t="s">
        <v>624</v>
      </c>
      <c r="H2250" s="137">
        <v>2</v>
      </c>
      <c r="I2250" s="138"/>
      <c r="J2250" s="139">
        <f>ROUND(I2250*H2250,2)</f>
        <v>0</v>
      </c>
      <c r="K2250" s="135" t="s">
        <v>245</v>
      </c>
      <c r="L2250" s="34"/>
      <c r="M2250" s="140" t="s">
        <v>19</v>
      </c>
      <c r="N2250" s="141" t="s">
        <v>40</v>
      </c>
      <c r="P2250" s="142">
        <f>O2250*H2250</f>
        <v>0</v>
      </c>
      <c r="Q2250" s="142">
        <v>0</v>
      </c>
      <c r="R2250" s="142">
        <f>Q2250*H2250</f>
        <v>0</v>
      </c>
      <c r="S2250" s="142">
        <v>0</v>
      </c>
      <c r="T2250" s="143">
        <f>S2250*H2250</f>
        <v>0</v>
      </c>
      <c r="AR2250" s="144" t="s">
        <v>316</v>
      </c>
      <c r="AT2250" s="144" t="s">
        <v>215</v>
      </c>
      <c r="AU2250" s="144" t="s">
        <v>236</v>
      </c>
      <c r="AY2250" s="19" t="s">
        <v>212</v>
      </c>
      <c r="BE2250" s="145">
        <f>IF(N2250="základní",J2250,0)</f>
        <v>0</v>
      </c>
      <c r="BF2250" s="145">
        <f>IF(N2250="snížená",J2250,0)</f>
        <v>0</v>
      </c>
      <c r="BG2250" s="145">
        <f>IF(N2250="zákl. přenesená",J2250,0)</f>
        <v>0</v>
      </c>
      <c r="BH2250" s="145">
        <f>IF(N2250="sníž. přenesená",J2250,0)</f>
        <v>0</v>
      </c>
      <c r="BI2250" s="145">
        <f>IF(N2250="nulová",J2250,0)</f>
        <v>0</v>
      </c>
      <c r="BJ2250" s="19" t="s">
        <v>77</v>
      </c>
      <c r="BK2250" s="145">
        <f>ROUND(I2250*H2250,2)</f>
        <v>0</v>
      </c>
      <c r="BL2250" s="19" t="s">
        <v>316</v>
      </c>
      <c r="BM2250" s="144" t="s">
        <v>13175</v>
      </c>
    </row>
    <row r="2251" spans="2:65" s="1" customFormat="1" ht="29.25">
      <c r="B2251" s="34"/>
      <c r="D2251" s="150" t="s">
        <v>224</v>
      </c>
      <c r="F2251" s="151" t="s">
        <v>13150</v>
      </c>
      <c r="I2251" s="148"/>
      <c r="L2251" s="34"/>
      <c r="M2251" s="149"/>
      <c r="T2251" s="55"/>
      <c r="AT2251" s="19" t="s">
        <v>224</v>
      </c>
      <c r="AU2251" s="19" t="s">
        <v>236</v>
      </c>
    </row>
    <row r="2252" spans="2:65" s="14" customFormat="1">
      <c r="B2252" s="170"/>
      <c r="D2252" s="150" t="s">
        <v>226</v>
      </c>
      <c r="E2252" s="171" t="s">
        <v>19</v>
      </c>
      <c r="F2252" s="172" t="s">
        <v>13151</v>
      </c>
      <c r="H2252" s="171" t="s">
        <v>19</v>
      </c>
      <c r="I2252" s="173"/>
      <c r="L2252" s="170"/>
      <c r="M2252" s="174"/>
      <c r="T2252" s="175"/>
      <c r="AT2252" s="171" t="s">
        <v>226</v>
      </c>
      <c r="AU2252" s="171" t="s">
        <v>236</v>
      </c>
      <c r="AV2252" s="14" t="s">
        <v>77</v>
      </c>
      <c r="AW2252" s="14" t="s">
        <v>31</v>
      </c>
      <c r="AX2252" s="14" t="s">
        <v>69</v>
      </c>
      <c r="AY2252" s="171" t="s">
        <v>212</v>
      </c>
    </row>
    <row r="2253" spans="2:65" s="12" customFormat="1">
      <c r="B2253" s="152"/>
      <c r="D2253" s="150" t="s">
        <v>226</v>
      </c>
      <c r="E2253" s="153" t="s">
        <v>19</v>
      </c>
      <c r="F2253" s="154" t="s">
        <v>13146</v>
      </c>
      <c r="H2253" s="155">
        <v>2</v>
      </c>
      <c r="I2253" s="156"/>
      <c r="L2253" s="152"/>
      <c r="M2253" s="157"/>
      <c r="T2253" s="158"/>
      <c r="AT2253" s="153" t="s">
        <v>226</v>
      </c>
      <c r="AU2253" s="153" t="s">
        <v>236</v>
      </c>
      <c r="AV2253" s="12" t="s">
        <v>79</v>
      </c>
      <c r="AW2253" s="12" t="s">
        <v>31</v>
      </c>
      <c r="AX2253" s="12" t="s">
        <v>69</v>
      </c>
      <c r="AY2253" s="153" t="s">
        <v>212</v>
      </c>
    </row>
    <row r="2254" spans="2:65" s="13" customFormat="1">
      <c r="B2254" s="159"/>
      <c r="D2254" s="150" t="s">
        <v>226</v>
      </c>
      <c r="E2254" s="160" t="s">
        <v>19</v>
      </c>
      <c r="F2254" s="161" t="s">
        <v>228</v>
      </c>
      <c r="H2254" s="162">
        <v>2</v>
      </c>
      <c r="I2254" s="163"/>
      <c r="L2254" s="159"/>
      <c r="M2254" s="164"/>
      <c r="T2254" s="165"/>
      <c r="AT2254" s="160" t="s">
        <v>226</v>
      </c>
      <c r="AU2254" s="160" t="s">
        <v>236</v>
      </c>
      <c r="AV2254" s="13" t="s">
        <v>229</v>
      </c>
      <c r="AW2254" s="13" t="s">
        <v>31</v>
      </c>
      <c r="AX2254" s="13" t="s">
        <v>77</v>
      </c>
      <c r="AY2254" s="160" t="s">
        <v>212</v>
      </c>
    </row>
    <row r="2255" spans="2:65" s="1" customFormat="1" ht="16.5" customHeight="1">
      <c r="B2255" s="34"/>
      <c r="C2255" s="133" t="s">
        <v>1424</v>
      </c>
      <c r="D2255" s="133" t="s">
        <v>215</v>
      </c>
      <c r="E2255" s="134" t="s">
        <v>13176</v>
      </c>
      <c r="F2255" s="135" t="s">
        <v>13177</v>
      </c>
      <c r="G2255" s="136" t="s">
        <v>624</v>
      </c>
      <c r="H2255" s="137">
        <v>24</v>
      </c>
      <c r="I2255" s="138"/>
      <c r="J2255" s="139">
        <f>ROUND(I2255*H2255,2)</f>
        <v>0</v>
      </c>
      <c r="K2255" s="135" t="s">
        <v>245</v>
      </c>
      <c r="L2255" s="34"/>
      <c r="M2255" s="140" t="s">
        <v>19</v>
      </c>
      <c r="N2255" s="141" t="s">
        <v>40</v>
      </c>
      <c r="P2255" s="142">
        <f>O2255*H2255</f>
        <v>0</v>
      </c>
      <c r="Q2255" s="142">
        <v>0</v>
      </c>
      <c r="R2255" s="142">
        <f>Q2255*H2255</f>
        <v>0</v>
      </c>
      <c r="S2255" s="142">
        <v>0</v>
      </c>
      <c r="T2255" s="143">
        <f>S2255*H2255</f>
        <v>0</v>
      </c>
      <c r="AR2255" s="144" t="s">
        <v>316</v>
      </c>
      <c r="AT2255" s="144" t="s">
        <v>215</v>
      </c>
      <c r="AU2255" s="144" t="s">
        <v>236</v>
      </c>
      <c r="AY2255" s="19" t="s">
        <v>212</v>
      </c>
      <c r="BE2255" s="145">
        <f>IF(N2255="základní",J2255,0)</f>
        <v>0</v>
      </c>
      <c r="BF2255" s="145">
        <f>IF(N2255="snížená",J2255,0)</f>
        <v>0</v>
      </c>
      <c r="BG2255" s="145">
        <f>IF(N2255="zákl. přenesená",J2255,0)</f>
        <v>0</v>
      </c>
      <c r="BH2255" s="145">
        <f>IF(N2255="sníž. přenesená",J2255,0)</f>
        <v>0</v>
      </c>
      <c r="BI2255" s="145">
        <f>IF(N2255="nulová",J2255,0)</f>
        <v>0</v>
      </c>
      <c r="BJ2255" s="19" t="s">
        <v>77</v>
      </c>
      <c r="BK2255" s="145">
        <f>ROUND(I2255*H2255,2)</f>
        <v>0</v>
      </c>
      <c r="BL2255" s="19" t="s">
        <v>316</v>
      </c>
      <c r="BM2255" s="144" t="s">
        <v>13178</v>
      </c>
    </row>
    <row r="2256" spans="2:65" s="1" customFormat="1" ht="29.25">
      <c r="B2256" s="34"/>
      <c r="D2256" s="150" t="s">
        <v>224</v>
      </c>
      <c r="F2256" s="151" t="s">
        <v>13150</v>
      </c>
      <c r="I2256" s="148"/>
      <c r="L2256" s="34"/>
      <c r="M2256" s="149"/>
      <c r="T2256" s="55"/>
      <c r="AT2256" s="19" t="s">
        <v>224</v>
      </c>
      <c r="AU2256" s="19" t="s">
        <v>236</v>
      </c>
    </row>
    <row r="2257" spans="2:65" s="14" customFormat="1">
      <c r="B2257" s="170"/>
      <c r="D2257" s="150" t="s">
        <v>226</v>
      </c>
      <c r="E2257" s="171" t="s">
        <v>19</v>
      </c>
      <c r="F2257" s="172" t="s">
        <v>13151</v>
      </c>
      <c r="H2257" s="171" t="s">
        <v>19</v>
      </c>
      <c r="I2257" s="173"/>
      <c r="L2257" s="170"/>
      <c r="M2257" s="174"/>
      <c r="T2257" s="175"/>
      <c r="AT2257" s="171" t="s">
        <v>226</v>
      </c>
      <c r="AU2257" s="171" t="s">
        <v>236</v>
      </c>
      <c r="AV2257" s="14" t="s">
        <v>77</v>
      </c>
      <c r="AW2257" s="14" t="s">
        <v>31</v>
      </c>
      <c r="AX2257" s="14" t="s">
        <v>69</v>
      </c>
      <c r="AY2257" s="171" t="s">
        <v>212</v>
      </c>
    </row>
    <row r="2258" spans="2:65" s="12" customFormat="1">
      <c r="B2258" s="152"/>
      <c r="D2258" s="150" t="s">
        <v>226</v>
      </c>
      <c r="E2258" s="153" t="s">
        <v>19</v>
      </c>
      <c r="F2258" s="154" t="s">
        <v>1728</v>
      </c>
      <c r="H2258" s="155">
        <v>2</v>
      </c>
      <c r="I2258" s="156"/>
      <c r="L2258" s="152"/>
      <c r="M2258" s="157"/>
      <c r="T2258" s="158"/>
      <c r="AT2258" s="153" t="s">
        <v>226</v>
      </c>
      <c r="AU2258" s="153" t="s">
        <v>236</v>
      </c>
      <c r="AV2258" s="12" t="s">
        <v>79</v>
      </c>
      <c r="AW2258" s="12" t="s">
        <v>31</v>
      </c>
      <c r="AX2258" s="12" t="s">
        <v>69</v>
      </c>
      <c r="AY2258" s="153" t="s">
        <v>212</v>
      </c>
    </row>
    <row r="2259" spans="2:65" s="12" customFormat="1">
      <c r="B2259" s="152"/>
      <c r="D2259" s="150" t="s">
        <v>226</v>
      </c>
      <c r="E2259" s="153" t="s">
        <v>19</v>
      </c>
      <c r="F2259" s="154" t="s">
        <v>13100</v>
      </c>
      <c r="H2259" s="155">
        <v>6</v>
      </c>
      <c r="I2259" s="156"/>
      <c r="L2259" s="152"/>
      <c r="M2259" s="157"/>
      <c r="T2259" s="158"/>
      <c r="AT2259" s="153" t="s">
        <v>226</v>
      </c>
      <c r="AU2259" s="153" t="s">
        <v>236</v>
      </c>
      <c r="AV2259" s="12" t="s">
        <v>79</v>
      </c>
      <c r="AW2259" s="12" t="s">
        <v>31</v>
      </c>
      <c r="AX2259" s="12" t="s">
        <v>69</v>
      </c>
      <c r="AY2259" s="153" t="s">
        <v>212</v>
      </c>
    </row>
    <row r="2260" spans="2:65" s="12" customFormat="1">
      <c r="B2260" s="152"/>
      <c r="D2260" s="150" t="s">
        <v>226</v>
      </c>
      <c r="E2260" s="153" t="s">
        <v>19</v>
      </c>
      <c r="F2260" s="154" t="s">
        <v>13116</v>
      </c>
      <c r="H2260" s="155">
        <v>8</v>
      </c>
      <c r="I2260" s="156"/>
      <c r="L2260" s="152"/>
      <c r="M2260" s="157"/>
      <c r="T2260" s="158"/>
      <c r="AT2260" s="153" t="s">
        <v>226</v>
      </c>
      <c r="AU2260" s="153" t="s">
        <v>236</v>
      </c>
      <c r="AV2260" s="12" t="s">
        <v>79</v>
      </c>
      <c r="AW2260" s="12" t="s">
        <v>31</v>
      </c>
      <c r="AX2260" s="12" t="s">
        <v>69</v>
      </c>
      <c r="AY2260" s="153" t="s">
        <v>212</v>
      </c>
    </row>
    <row r="2261" spans="2:65" s="12" customFormat="1">
      <c r="B2261" s="152"/>
      <c r="D2261" s="150" t="s">
        <v>226</v>
      </c>
      <c r="E2261" s="153" t="s">
        <v>19</v>
      </c>
      <c r="F2261" s="154" t="s">
        <v>13117</v>
      </c>
      <c r="H2261" s="155">
        <v>8</v>
      </c>
      <c r="I2261" s="156"/>
      <c r="L2261" s="152"/>
      <c r="M2261" s="157"/>
      <c r="T2261" s="158"/>
      <c r="AT2261" s="153" t="s">
        <v>226</v>
      </c>
      <c r="AU2261" s="153" t="s">
        <v>236</v>
      </c>
      <c r="AV2261" s="12" t="s">
        <v>79</v>
      </c>
      <c r="AW2261" s="12" t="s">
        <v>31</v>
      </c>
      <c r="AX2261" s="12" t="s">
        <v>69</v>
      </c>
      <c r="AY2261" s="153" t="s">
        <v>212</v>
      </c>
    </row>
    <row r="2262" spans="2:65" s="13" customFormat="1">
      <c r="B2262" s="159"/>
      <c r="D2262" s="150" t="s">
        <v>226</v>
      </c>
      <c r="E2262" s="160" t="s">
        <v>19</v>
      </c>
      <c r="F2262" s="161" t="s">
        <v>228</v>
      </c>
      <c r="H2262" s="162">
        <v>24</v>
      </c>
      <c r="I2262" s="163"/>
      <c r="L2262" s="159"/>
      <c r="M2262" s="164"/>
      <c r="T2262" s="165"/>
      <c r="AT2262" s="160" t="s">
        <v>226</v>
      </c>
      <c r="AU2262" s="160" t="s">
        <v>236</v>
      </c>
      <c r="AV2262" s="13" t="s">
        <v>229</v>
      </c>
      <c r="AW2262" s="13" t="s">
        <v>31</v>
      </c>
      <c r="AX2262" s="13" t="s">
        <v>77</v>
      </c>
      <c r="AY2262" s="160" t="s">
        <v>212</v>
      </c>
    </row>
    <row r="2263" spans="2:65" s="1" customFormat="1" ht="16.5" customHeight="1">
      <c r="B2263" s="34"/>
      <c r="C2263" s="133" t="s">
        <v>1430</v>
      </c>
      <c r="D2263" s="133" t="s">
        <v>215</v>
      </c>
      <c r="E2263" s="134" t="s">
        <v>13179</v>
      </c>
      <c r="F2263" s="135" t="s">
        <v>13180</v>
      </c>
      <c r="G2263" s="136" t="s">
        <v>624</v>
      </c>
      <c r="H2263" s="137">
        <v>2</v>
      </c>
      <c r="I2263" s="138"/>
      <c r="J2263" s="139">
        <f>ROUND(I2263*H2263,2)</f>
        <v>0</v>
      </c>
      <c r="K2263" s="135" t="s">
        <v>245</v>
      </c>
      <c r="L2263" s="34"/>
      <c r="M2263" s="140" t="s">
        <v>19</v>
      </c>
      <c r="N2263" s="141" t="s">
        <v>40</v>
      </c>
      <c r="P2263" s="142">
        <f>O2263*H2263</f>
        <v>0</v>
      </c>
      <c r="Q2263" s="142">
        <v>0</v>
      </c>
      <c r="R2263" s="142">
        <f>Q2263*H2263</f>
        <v>0</v>
      </c>
      <c r="S2263" s="142">
        <v>0</v>
      </c>
      <c r="T2263" s="143">
        <f>S2263*H2263</f>
        <v>0</v>
      </c>
      <c r="AR2263" s="144" t="s">
        <v>316</v>
      </c>
      <c r="AT2263" s="144" t="s">
        <v>215</v>
      </c>
      <c r="AU2263" s="144" t="s">
        <v>236</v>
      </c>
      <c r="AY2263" s="19" t="s">
        <v>212</v>
      </c>
      <c r="BE2263" s="145">
        <f>IF(N2263="základní",J2263,0)</f>
        <v>0</v>
      </c>
      <c r="BF2263" s="145">
        <f>IF(N2263="snížená",J2263,0)</f>
        <v>0</v>
      </c>
      <c r="BG2263" s="145">
        <f>IF(N2263="zákl. přenesená",J2263,0)</f>
        <v>0</v>
      </c>
      <c r="BH2263" s="145">
        <f>IF(N2263="sníž. přenesená",J2263,0)</f>
        <v>0</v>
      </c>
      <c r="BI2263" s="145">
        <f>IF(N2263="nulová",J2263,0)</f>
        <v>0</v>
      </c>
      <c r="BJ2263" s="19" t="s">
        <v>77</v>
      </c>
      <c r="BK2263" s="145">
        <f>ROUND(I2263*H2263,2)</f>
        <v>0</v>
      </c>
      <c r="BL2263" s="19" t="s">
        <v>316</v>
      </c>
      <c r="BM2263" s="144" t="s">
        <v>13181</v>
      </c>
    </row>
    <row r="2264" spans="2:65" s="1" customFormat="1" ht="29.25">
      <c r="B2264" s="34"/>
      <c r="D2264" s="150" t="s">
        <v>224</v>
      </c>
      <c r="F2264" s="151" t="s">
        <v>13150</v>
      </c>
      <c r="I2264" s="148"/>
      <c r="L2264" s="34"/>
      <c r="M2264" s="149"/>
      <c r="T2264" s="55"/>
      <c r="AT2264" s="19" t="s">
        <v>224</v>
      </c>
      <c r="AU2264" s="19" t="s">
        <v>236</v>
      </c>
    </row>
    <row r="2265" spans="2:65" s="14" customFormat="1">
      <c r="B2265" s="170"/>
      <c r="D2265" s="150" t="s">
        <v>226</v>
      </c>
      <c r="E2265" s="171" t="s">
        <v>19</v>
      </c>
      <c r="F2265" s="172" t="s">
        <v>13151</v>
      </c>
      <c r="H2265" s="171" t="s">
        <v>19</v>
      </c>
      <c r="I2265" s="173"/>
      <c r="L2265" s="170"/>
      <c r="M2265" s="174"/>
      <c r="T2265" s="175"/>
      <c r="AT2265" s="171" t="s">
        <v>226</v>
      </c>
      <c r="AU2265" s="171" t="s">
        <v>236</v>
      </c>
      <c r="AV2265" s="14" t="s">
        <v>77</v>
      </c>
      <c r="AW2265" s="14" t="s">
        <v>31</v>
      </c>
      <c r="AX2265" s="14" t="s">
        <v>69</v>
      </c>
      <c r="AY2265" s="171" t="s">
        <v>212</v>
      </c>
    </row>
    <row r="2266" spans="2:65" s="12" customFormat="1">
      <c r="B2266" s="152"/>
      <c r="D2266" s="150" t="s">
        <v>226</v>
      </c>
      <c r="E2266" s="153" t="s">
        <v>19</v>
      </c>
      <c r="F2266" s="154" t="s">
        <v>1778</v>
      </c>
      <c r="H2266" s="155">
        <v>1</v>
      </c>
      <c r="I2266" s="156"/>
      <c r="L2266" s="152"/>
      <c r="M2266" s="157"/>
      <c r="T2266" s="158"/>
      <c r="AT2266" s="153" t="s">
        <v>226</v>
      </c>
      <c r="AU2266" s="153" t="s">
        <v>236</v>
      </c>
      <c r="AV2266" s="12" t="s">
        <v>79</v>
      </c>
      <c r="AW2266" s="12" t="s">
        <v>31</v>
      </c>
      <c r="AX2266" s="12" t="s">
        <v>69</v>
      </c>
      <c r="AY2266" s="153" t="s">
        <v>212</v>
      </c>
    </row>
    <row r="2267" spans="2:65" s="12" customFormat="1">
      <c r="B2267" s="152"/>
      <c r="D2267" s="150" t="s">
        <v>226</v>
      </c>
      <c r="E2267" s="153" t="s">
        <v>19</v>
      </c>
      <c r="F2267" s="154" t="s">
        <v>1779</v>
      </c>
      <c r="H2267" s="155">
        <v>1</v>
      </c>
      <c r="I2267" s="156"/>
      <c r="L2267" s="152"/>
      <c r="M2267" s="157"/>
      <c r="T2267" s="158"/>
      <c r="AT2267" s="153" t="s">
        <v>226</v>
      </c>
      <c r="AU2267" s="153" t="s">
        <v>236</v>
      </c>
      <c r="AV2267" s="12" t="s">
        <v>79</v>
      </c>
      <c r="AW2267" s="12" t="s">
        <v>31</v>
      </c>
      <c r="AX2267" s="12" t="s">
        <v>69</v>
      </c>
      <c r="AY2267" s="153" t="s">
        <v>212</v>
      </c>
    </row>
    <row r="2268" spans="2:65" s="13" customFormat="1">
      <c r="B2268" s="159"/>
      <c r="D2268" s="150" t="s">
        <v>226</v>
      </c>
      <c r="E2268" s="160" t="s">
        <v>19</v>
      </c>
      <c r="F2268" s="161" t="s">
        <v>228</v>
      </c>
      <c r="H2268" s="162">
        <v>2</v>
      </c>
      <c r="I2268" s="163"/>
      <c r="L2268" s="159"/>
      <c r="M2268" s="164"/>
      <c r="T2268" s="165"/>
      <c r="AT2268" s="160" t="s">
        <v>226</v>
      </c>
      <c r="AU2268" s="160" t="s">
        <v>236</v>
      </c>
      <c r="AV2268" s="13" t="s">
        <v>229</v>
      </c>
      <c r="AW2268" s="13" t="s">
        <v>31</v>
      </c>
      <c r="AX2268" s="13" t="s">
        <v>77</v>
      </c>
      <c r="AY2268" s="160" t="s">
        <v>212</v>
      </c>
    </row>
    <row r="2269" spans="2:65" s="1" customFormat="1" ht="16.5" customHeight="1">
      <c r="B2269" s="34"/>
      <c r="C2269" s="133" t="s">
        <v>1440</v>
      </c>
      <c r="D2269" s="133" t="s">
        <v>215</v>
      </c>
      <c r="E2269" s="134" t="s">
        <v>13182</v>
      </c>
      <c r="F2269" s="135" t="s">
        <v>13183</v>
      </c>
      <c r="G2269" s="136" t="s">
        <v>624</v>
      </c>
      <c r="H2269" s="137">
        <v>11</v>
      </c>
      <c r="I2269" s="138"/>
      <c r="J2269" s="139">
        <f>ROUND(I2269*H2269,2)</f>
        <v>0</v>
      </c>
      <c r="K2269" s="135" t="s">
        <v>245</v>
      </c>
      <c r="L2269" s="34"/>
      <c r="M2269" s="140" t="s">
        <v>19</v>
      </c>
      <c r="N2269" s="141" t="s">
        <v>40</v>
      </c>
      <c r="P2269" s="142">
        <f>O2269*H2269</f>
        <v>0</v>
      </c>
      <c r="Q2269" s="142">
        <v>0</v>
      </c>
      <c r="R2269" s="142">
        <f>Q2269*H2269</f>
        <v>0</v>
      </c>
      <c r="S2269" s="142">
        <v>0</v>
      </c>
      <c r="T2269" s="143">
        <f>S2269*H2269</f>
        <v>0</v>
      </c>
      <c r="AR2269" s="144" t="s">
        <v>316</v>
      </c>
      <c r="AT2269" s="144" t="s">
        <v>215</v>
      </c>
      <c r="AU2269" s="144" t="s">
        <v>236</v>
      </c>
      <c r="AY2269" s="19" t="s">
        <v>212</v>
      </c>
      <c r="BE2269" s="145">
        <f>IF(N2269="základní",J2269,0)</f>
        <v>0</v>
      </c>
      <c r="BF2269" s="145">
        <f>IF(N2269="snížená",J2269,0)</f>
        <v>0</v>
      </c>
      <c r="BG2269" s="145">
        <f>IF(N2269="zákl. přenesená",J2269,0)</f>
        <v>0</v>
      </c>
      <c r="BH2269" s="145">
        <f>IF(N2269="sníž. přenesená",J2269,0)</f>
        <v>0</v>
      </c>
      <c r="BI2269" s="145">
        <f>IF(N2269="nulová",J2269,0)</f>
        <v>0</v>
      </c>
      <c r="BJ2269" s="19" t="s">
        <v>77</v>
      </c>
      <c r="BK2269" s="145">
        <f>ROUND(I2269*H2269,2)</f>
        <v>0</v>
      </c>
      <c r="BL2269" s="19" t="s">
        <v>316</v>
      </c>
      <c r="BM2269" s="144" t="s">
        <v>13184</v>
      </c>
    </row>
    <row r="2270" spans="2:65" s="1" customFormat="1" ht="29.25">
      <c r="B2270" s="34"/>
      <c r="D2270" s="150" t="s">
        <v>224</v>
      </c>
      <c r="F2270" s="151" t="s">
        <v>13150</v>
      </c>
      <c r="I2270" s="148"/>
      <c r="L2270" s="34"/>
      <c r="M2270" s="149"/>
      <c r="T2270" s="55"/>
      <c r="AT2270" s="19" t="s">
        <v>224</v>
      </c>
      <c r="AU2270" s="19" t="s">
        <v>236</v>
      </c>
    </row>
    <row r="2271" spans="2:65" s="14" customFormat="1">
      <c r="B2271" s="170"/>
      <c r="D2271" s="150" t="s">
        <v>226</v>
      </c>
      <c r="E2271" s="171" t="s">
        <v>19</v>
      </c>
      <c r="F2271" s="172" t="s">
        <v>13151</v>
      </c>
      <c r="H2271" s="171" t="s">
        <v>19</v>
      </c>
      <c r="I2271" s="173"/>
      <c r="L2271" s="170"/>
      <c r="M2271" s="174"/>
      <c r="T2271" s="175"/>
      <c r="AT2271" s="171" t="s">
        <v>226</v>
      </c>
      <c r="AU2271" s="171" t="s">
        <v>236</v>
      </c>
      <c r="AV2271" s="14" t="s">
        <v>77</v>
      </c>
      <c r="AW2271" s="14" t="s">
        <v>31</v>
      </c>
      <c r="AX2271" s="14" t="s">
        <v>69</v>
      </c>
      <c r="AY2271" s="171" t="s">
        <v>212</v>
      </c>
    </row>
    <row r="2272" spans="2:65" s="12" customFormat="1">
      <c r="B2272" s="152"/>
      <c r="D2272" s="150" t="s">
        <v>226</v>
      </c>
      <c r="E2272" s="153" t="s">
        <v>19</v>
      </c>
      <c r="F2272" s="154" t="s">
        <v>1728</v>
      </c>
      <c r="H2272" s="155">
        <v>2</v>
      </c>
      <c r="I2272" s="156"/>
      <c r="L2272" s="152"/>
      <c r="M2272" s="157"/>
      <c r="T2272" s="158"/>
      <c r="AT2272" s="153" t="s">
        <v>226</v>
      </c>
      <c r="AU2272" s="153" t="s">
        <v>236</v>
      </c>
      <c r="AV2272" s="12" t="s">
        <v>79</v>
      </c>
      <c r="AW2272" s="12" t="s">
        <v>31</v>
      </c>
      <c r="AX2272" s="12" t="s">
        <v>69</v>
      </c>
      <c r="AY2272" s="153" t="s">
        <v>212</v>
      </c>
    </row>
    <row r="2273" spans="2:65" s="12" customFormat="1">
      <c r="B2273" s="152"/>
      <c r="D2273" s="150" t="s">
        <v>226</v>
      </c>
      <c r="E2273" s="153" t="s">
        <v>19</v>
      </c>
      <c r="F2273" s="154" t="s">
        <v>1729</v>
      </c>
      <c r="H2273" s="155">
        <v>2</v>
      </c>
      <c r="I2273" s="156"/>
      <c r="L2273" s="152"/>
      <c r="M2273" s="157"/>
      <c r="T2273" s="158"/>
      <c r="AT2273" s="153" t="s">
        <v>226</v>
      </c>
      <c r="AU2273" s="153" t="s">
        <v>236</v>
      </c>
      <c r="AV2273" s="12" t="s">
        <v>79</v>
      </c>
      <c r="AW2273" s="12" t="s">
        <v>31</v>
      </c>
      <c r="AX2273" s="12" t="s">
        <v>69</v>
      </c>
      <c r="AY2273" s="153" t="s">
        <v>212</v>
      </c>
    </row>
    <row r="2274" spans="2:65" s="12" customFormat="1">
      <c r="B2274" s="152"/>
      <c r="D2274" s="150" t="s">
        <v>226</v>
      </c>
      <c r="E2274" s="153" t="s">
        <v>19</v>
      </c>
      <c r="F2274" s="154" t="s">
        <v>1717</v>
      </c>
      <c r="H2274" s="155">
        <v>2</v>
      </c>
      <c r="I2274" s="156"/>
      <c r="L2274" s="152"/>
      <c r="M2274" s="157"/>
      <c r="T2274" s="158"/>
      <c r="AT2274" s="153" t="s">
        <v>226</v>
      </c>
      <c r="AU2274" s="153" t="s">
        <v>236</v>
      </c>
      <c r="AV2274" s="12" t="s">
        <v>79</v>
      </c>
      <c r="AW2274" s="12" t="s">
        <v>31</v>
      </c>
      <c r="AX2274" s="12" t="s">
        <v>69</v>
      </c>
      <c r="AY2274" s="153" t="s">
        <v>212</v>
      </c>
    </row>
    <row r="2275" spans="2:65" s="12" customFormat="1">
      <c r="B2275" s="152"/>
      <c r="D2275" s="150" t="s">
        <v>226</v>
      </c>
      <c r="E2275" s="153" t="s">
        <v>19</v>
      </c>
      <c r="F2275" s="154" t="s">
        <v>1780</v>
      </c>
      <c r="H2275" s="155">
        <v>1</v>
      </c>
      <c r="I2275" s="156"/>
      <c r="L2275" s="152"/>
      <c r="M2275" s="157"/>
      <c r="T2275" s="158"/>
      <c r="AT2275" s="153" t="s">
        <v>226</v>
      </c>
      <c r="AU2275" s="153" t="s">
        <v>236</v>
      </c>
      <c r="AV2275" s="12" t="s">
        <v>79</v>
      </c>
      <c r="AW2275" s="12" t="s">
        <v>31</v>
      </c>
      <c r="AX2275" s="12" t="s">
        <v>69</v>
      </c>
      <c r="AY2275" s="153" t="s">
        <v>212</v>
      </c>
    </row>
    <row r="2276" spans="2:65" s="12" customFormat="1">
      <c r="B2276" s="152"/>
      <c r="D2276" s="150" t="s">
        <v>226</v>
      </c>
      <c r="E2276" s="153" t="s">
        <v>19</v>
      </c>
      <c r="F2276" s="154" t="s">
        <v>1781</v>
      </c>
      <c r="H2276" s="155">
        <v>1</v>
      </c>
      <c r="I2276" s="156"/>
      <c r="L2276" s="152"/>
      <c r="M2276" s="157"/>
      <c r="T2276" s="158"/>
      <c r="AT2276" s="153" t="s">
        <v>226</v>
      </c>
      <c r="AU2276" s="153" t="s">
        <v>236</v>
      </c>
      <c r="AV2276" s="12" t="s">
        <v>79</v>
      </c>
      <c r="AW2276" s="12" t="s">
        <v>31</v>
      </c>
      <c r="AX2276" s="12" t="s">
        <v>69</v>
      </c>
      <c r="AY2276" s="153" t="s">
        <v>212</v>
      </c>
    </row>
    <row r="2277" spans="2:65" s="12" customFormat="1">
      <c r="B2277" s="152"/>
      <c r="D2277" s="150" t="s">
        <v>226</v>
      </c>
      <c r="E2277" s="153" t="s">
        <v>19</v>
      </c>
      <c r="F2277" s="154" t="s">
        <v>13185</v>
      </c>
      <c r="H2277" s="155">
        <v>3</v>
      </c>
      <c r="I2277" s="156"/>
      <c r="L2277" s="152"/>
      <c r="M2277" s="157"/>
      <c r="T2277" s="158"/>
      <c r="AT2277" s="153" t="s">
        <v>226</v>
      </c>
      <c r="AU2277" s="153" t="s">
        <v>236</v>
      </c>
      <c r="AV2277" s="12" t="s">
        <v>79</v>
      </c>
      <c r="AW2277" s="12" t="s">
        <v>31</v>
      </c>
      <c r="AX2277" s="12" t="s">
        <v>69</v>
      </c>
      <c r="AY2277" s="153" t="s">
        <v>212</v>
      </c>
    </row>
    <row r="2278" spans="2:65" s="13" customFormat="1">
      <c r="B2278" s="159"/>
      <c r="D2278" s="150" t="s">
        <v>226</v>
      </c>
      <c r="E2278" s="160" t="s">
        <v>19</v>
      </c>
      <c r="F2278" s="161" t="s">
        <v>228</v>
      </c>
      <c r="H2278" s="162">
        <v>11</v>
      </c>
      <c r="I2278" s="163"/>
      <c r="L2278" s="159"/>
      <c r="M2278" s="164"/>
      <c r="T2278" s="165"/>
      <c r="AT2278" s="160" t="s">
        <v>226</v>
      </c>
      <c r="AU2278" s="160" t="s">
        <v>236</v>
      </c>
      <c r="AV2278" s="13" t="s">
        <v>229</v>
      </c>
      <c r="AW2278" s="13" t="s">
        <v>31</v>
      </c>
      <c r="AX2278" s="13" t="s">
        <v>77</v>
      </c>
      <c r="AY2278" s="160" t="s">
        <v>212</v>
      </c>
    </row>
    <row r="2279" spans="2:65" s="1" customFormat="1" ht="16.5" customHeight="1">
      <c r="B2279" s="34"/>
      <c r="C2279" s="133" t="s">
        <v>1447</v>
      </c>
      <c r="D2279" s="133" t="s">
        <v>215</v>
      </c>
      <c r="E2279" s="134" t="s">
        <v>13186</v>
      </c>
      <c r="F2279" s="135" t="s">
        <v>13187</v>
      </c>
      <c r="G2279" s="136" t="s">
        <v>624</v>
      </c>
      <c r="H2279" s="137">
        <v>2</v>
      </c>
      <c r="I2279" s="138"/>
      <c r="J2279" s="139">
        <f>ROUND(I2279*H2279,2)</f>
        <v>0</v>
      </c>
      <c r="K2279" s="135" t="s">
        <v>245</v>
      </c>
      <c r="L2279" s="34"/>
      <c r="M2279" s="140" t="s">
        <v>19</v>
      </c>
      <c r="N2279" s="141" t="s">
        <v>40</v>
      </c>
      <c r="P2279" s="142">
        <f>O2279*H2279</f>
        <v>0</v>
      </c>
      <c r="Q2279" s="142">
        <v>0</v>
      </c>
      <c r="R2279" s="142">
        <f>Q2279*H2279</f>
        <v>0</v>
      </c>
      <c r="S2279" s="142">
        <v>0</v>
      </c>
      <c r="T2279" s="143">
        <f>S2279*H2279</f>
        <v>0</v>
      </c>
      <c r="AR2279" s="144" t="s">
        <v>316</v>
      </c>
      <c r="AT2279" s="144" t="s">
        <v>215</v>
      </c>
      <c r="AU2279" s="144" t="s">
        <v>236</v>
      </c>
      <c r="AY2279" s="19" t="s">
        <v>212</v>
      </c>
      <c r="BE2279" s="145">
        <f>IF(N2279="základní",J2279,0)</f>
        <v>0</v>
      </c>
      <c r="BF2279" s="145">
        <f>IF(N2279="snížená",J2279,0)</f>
        <v>0</v>
      </c>
      <c r="BG2279" s="145">
        <f>IF(N2279="zákl. přenesená",J2279,0)</f>
        <v>0</v>
      </c>
      <c r="BH2279" s="145">
        <f>IF(N2279="sníž. přenesená",J2279,0)</f>
        <v>0</v>
      </c>
      <c r="BI2279" s="145">
        <f>IF(N2279="nulová",J2279,0)</f>
        <v>0</v>
      </c>
      <c r="BJ2279" s="19" t="s">
        <v>77</v>
      </c>
      <c r="BK2279" s="145">
        <f>ROUND(I2279*H2279,2)</f>
        <v>0</v>
      </c>
      <c r="BL2279" s="19" t="s">
        <v>316</v>
      </c>
      <c r="BM2279" s="144" t="s">
        <v>13188</v>
      </c>
    </row>
    <row r="2280" spans="2:65" s="1" customFormat="1" ht="29.25">
      <c r="B2280" s="34"/>
      <c r="D2280" s="150" t="s">
        <v>224</v>
      </c>
      <c r="F2280" s="151" t="s">
        <v>13150</v>
      </c>
      <c r="I2280" s="148"/>
      <c r="L2280" s="34"/>
      <c r="M2280" s="149"/>
      <c r="T2280" s="55"/>
      <c r="AT2280" s="19" t="s">
        <v>224</v>
      </c>
      <c r="AU2280" s="19" t="s">
        <v>236</v>
      </c>
    </row>
    <row r="2281" spans="2:65" s="14" customFormat="1">
      <c r="B2281" s="170"/>
      <c r="D2281" s="150" t="s">
        <v>226</v>
      </c>
      <c r="E2281" s="171" t="s">
        <v>19</v>
      </c>
      <c r="F2281" s="172" t="s">
        <v>13151</v>
      </c>
      <c r="H2281" s="171" t="s">
        <v>19</v>
      </c>
      <c r="I2281" s="173"/>
      <c r="L2281" s="170"/>
      <c r="M2281" s="174"/>
      <c r="T2281" s="175"/>
      <c r="AT2281" s="171" t="s">
        <v>226</v>
      </c>
      <c r="AU2281" s="171" t="s">
        <v>236</v>
      </c>
      <c r="AV2281" s="14" t="s">
        <v>77</v>
      </c>
      <c r="AW2281" s="14" t="s">
        <v>31</v>
      </c>
      <c r="AX2281" s="14" t="s">
        <v>69</v>
      </c>
      <c r="AY2281" s="171" t="s">
        <v>212</v>
      </c>
    </row>
    <row r="2282" spans="2:65" s="12" customFormat="1">
      <c r="B2282" s="152"/>
      <c r="D2282" s="150" t="s">
        <v>226</v>
      </c>
      <c r="E2282" s="153" t="s">
        <v>19</v>
      </c>
      <c r="F2282" s="154" t="s">
        <v>1778</v>
      </c>
      <c r="H2282" s="155">
        <v>1</v>
      </c>
      <c r="I2282" s="156"/>
      <c r="L2282" s="152"/>
      <c r="M2282" s="157"/>
      <c r="T2282" s="158"/>
      <c r="AT2282" s="153" t="s">
        <v>226</v>
      </c>
      <c r="AU2282" s="153" t="s">
        <v>236</v>
      </c>
      <c r="AV2282" s="12" t="s">
        <v>79</v>
      </c>
      <c r="AW2282" s="12" t="s">
        <v>31</v>
      </c>
      <c r="AX2282" s="12" t="s">
        <v>69</v>
      </c>
      <c r="AY2282" s="153" t="s">
        <v>212</v>
      </c>
    </row>
    <row r="2283" spans="2:65" s="12" customFormat="1">
      <c r="B2283" s="152"/>
      <c r="D2283" s="150" t="s">
        <v>226</v>
      </c>
      <c r="E2283" s="153" t="s">
        <v>19</v>
      </c>
      <c r="F2283" s="154" t="s">
        <v>1779</v>
      </c>
      <c r="H2283" s="155">
        <v>1</v>
      </c>
      <c r="I2283" s="156"/>
      <c r="L2283" s="152"/>
      <c r="M2283" s="157"/>
      <c r="T2283" s="158"/>
      <c r="AT2283" s="153" t="s">
        <v>226</v>
      </c>
      <c r="AU2283" s="153" t="s">
        <v>236</v>
      </c>
      <c r="AV2283" s="12" t="s">
        <v>79</v>
      </c>
      <c r="AW2283" s="12" t="s">
        <v>31</v>
      </c>
      <c r="AX2283" s="12" t="s">
        <v>69</v>
      </c>
      <c r="AY2283" s="153" t="s">
        <v>212</v>
      </c>
    </row>
    <row r="2284" spans="2:65" s="13" customFormat="1">
      <c r="B2284" s="159"/>
      <c r="D2284" s="150" t="s">
        <v>226</v>
      </c>
      <c r="E2284" s="160" t="s">
        <v>19</v>
      </c>
      <c r="F2284" s="161" t="s">
        <v>228</v>
      </c>
      <c r="H2284" s="162">
        <v>2</v>
      </c>
      <c r="I2284" s="163"/>
      <c r="L2284" s="159"/>
      <c r="M2284" s="164"/>
      <c r="T2284" s="165"/>
      <c r="AT2284" s="160" t="s">
        <v>226</v>
      </c>
      <c r="AU2284" s="160" t="s">
        <v>236</v>
      </c>
      <c r="AV2284" s="13" t="s">
        <v>229</v>
      </c>
      <c r="AW2284" s="13" t="s">
        <v>31</v>
      </c>
      <c r="AX2284" s="13" t="s">
        <v>77</v>
      </c>
      <c r="AY2284" s="160" t="s">
        <v>212</v>
      </c>
    </row>
    <row r="2285" spans="2:65" s="1" customFormat="1" ht="16.5" customHeight="1">
      <c r="B2285" s="34"/>
      <c r="C2285" s="133" t="s">
        <v>1456</v>
      </c>
      <c r="D2285" s="133" t="s">
        <v>215</v>
      </c>
      <c r="E2285" s="134" t="s">
        <v>13189</v>
      </c>
      <c r="F2285" s="135" t="s">
        <v>13190</v>
      </c>
      <c r="G2285" s="136" t="s">
        <v>624</v>
      </c>
      <c r="H2285" s="137">
        <v>58</v>
      </c>
      <c r="I2285" s="138"/>
      <c r="J2285" s="139">
        <f>ROUND(I2285*H2285,2)</f>
        <v>0</v>
      </c>
      <c r="K2285" s="135" t="s">
        <v>245</v>
      </c>
      <c r="L2285" s="34"/>
      <c r="M2285" s="140" t="s">
        <v>19</v>
      </c>
      <c r="N2285" s="141" t="s">
        <v>40</v>
      </c>
      <c r="P2285" s="142">
        <f>O2285*H2285</f>
        <v>0</v>
      </c>
      <c r="Q2285" s="142">
        <v>0</v>
      </c>
      <c r="R2285" s="142">
        <f>Q2285*H2285</f>
        <v>0</v>
      </c>
      <c r="S2285" s="142">
        <v>0</v>
      </c>
      <c r="T2285" s="143">
        <f>S2285*H2285</f>
        <v>0</v>
      </c>
      <c r="AR2285" s="144" t="s">
        <v>316</v>
      </c>
      <c r="AT2285" s="144" t="s">
        <v>215</v>
      </c>
      <c r="AU2285" s="144" t="s">
        <v>236</v>
      </c>
      <c r="AY2285" s="19" t="s">
        <v>212</v>
      </c>
      <c r="BE2285" s="145">
        <f>IF(N2285="základní",J2285,0)</f>
        <v>0</v>
      </c>
      <c r="BF2285" s="145">
        <f>IF(N2285="snížená",J2285,0)</f>
        <v>0</v>
      </c>
      <c r="BG2285" s="145">
        <f>IF(N2285="zákl. přenesená",J2285,0)</f>
        <v>0</v>
      </c>
      <c r="BH2285" s="145">
        <f>IF(N2285="sníž. přenesená",J2285,0)</f>
        <v>0</v>
      </c>
      <c r="BI2285" s="145">
        <f>IF(N2285="nulová",J2285,0)</f>
        <v>0</v>
      </c>
      <c r="BJ2285" s="19" t="s">
        <v>77</v>
      </c>
      <c r="BK2285" s="145">
        <f>ROUND(I2285*H2285,2)</f>
        <v>0</v>
      </c>
      <c r="BL2285" s="19" t="s">
        <v>316</v>
      </c>
      <c r="BM2285" s="144" t="s">
        <v>13191</v>
      </c>
    </row>
    <row r="2286" spans="2:65" s="1" customFormat="1" ht="19.5">
      <c r="B2286" s="34"/>
      <c r="D2286" s="150" t="s">
        <v>224</v>
      </c>
      <c r="F2286" s="151" t="s">
        <v>13064</v>
      </c>
      <c r="I2286" s="148"/>
      <c r="L2286" s="34"/>
      <c r="M2286" s="149"/>
      <c r="T2286" s="55"/>
      <c r="AT2286" s="19" t="s">
        <v>224</v>
      </c>
      <c r="AU2286" s="19" t="s">
        <v>236</v>
      </c>
    </row>
    <row r="2287" spans="2:65" s="14" customFormat="1">
      <c r="B2287" s="170"/>
      <c r="D2287" s="150" t="s">
        <v>226</v>
      </c>
      <c r="E2287" s="171" t="s">
        <v>19</v>
      </c>
      <c r="F2287" s="172" t="s">
        <v>13192</v>
      </c>
      <c r="H2287" s="171" t="s">
        <v>19</v>
      </c>
      <c r="I2287" s="173"/>
      <c r="L2287" s="170"/>
      <c r="M2287" s="174"/>
      <c r="T2287" s="175"/>
      <c r="AT2287" s="171" t="s">
        <v>226</v>
      </c>
      <c r="AU2287" s="171" t="s">
        <v>236</v>
      </c>
      <c r="AV2287" s="14" t="s">
        <v>77</v>
      </c>
      <c r="AW2287" s="14" t="s">
        <v>31</v>
      </c>
      <c r="AX2287" s="14" t="s">
        <v>69</v>
      </c>
      <c r="AY2287" s="171" t="s">
        <v>212</v>
      </c>
    </row>
    <row r="2288" spans="2:65" s="12" customFormat="1">
      <c r="B2288" s="152"/>
      <c r="D2288" s="150" t="s">
        <v>226</v>
      </c>
      <c r="E2288" s="153" t="s">
        <v>19</v>
      </c>
      <c r="F2288" s="154" t="s">
        <v>1714</v>
      </c>
      <c r="H2288" s="155">
        <v>4</v>
      </c>
      <c r="I2288" s="156"/>
      <c r="L2288" s="152"/>
      <c r="M2288" s="157"/>
      <c r="T2288" s="158"/>
      <c r="AT2288" s="153" t="s">
        <v>226</v>
      </c>
      <c r="AU2288" s="153" t="s">
        <v>236</v>
      </c>
      <c r="AV2288" s="12" t="s">
        <v>79</v>
      </c>
      <c r="AW2288" s="12" t="s">
        <v>31</v>
      </c>
      <c r="AX2288" s="12" t="s">
        <v>69</v>
      </c>
      <c r="AY2288" s="153" t="s">
        <v>212</v>
      </c>
    </row>
    <row r="2289" spans="2:65" s="12" customFormat="1">
      <c r="B2289" s="152"/>
      <c r="D2289" s="150" t="s">
        <v>226</v>
      </c>
      <c r="E2289" s="153" t="s">
        <v>19</v>
      </c>
      <c r="F2289" s="154" t="s">
        <v>13098</v>
      </c>
      <c r="H2289" s="155">
        <v>10</v>
      </c>
      <c r="I2289" s="156"/>
      <c r="L2289" s="152"/>
      <c r="M2289" s="157"/>
      <c r="T2289" s="158"/>
      <c r="AT2289" s="153" t="s">
        <v>226</v>
      </c>
      <c r="AU2289" s="153" t="s">
        <v>236</v>
      </c>
      <c r="AV2289" s="12" t="s">
        <v>79</v>
      </c>
      <c r="AW2289" s="12" t="s">
        <v>31</v>
      </c>
      <c r="AX2289" s="12" t="s">
        <v>69</v>
      </c>
      <c r="AY2289" s="153" t="s">
        <v>212</v>
      </c>
    </row>
    <row r="2290" spans="2:65" s="12" customFormat="1">
      <c r="B2290" s="152"/>
      <c r="D2290" s="150" t="s">
        <v>226</v>
      </c>
      <c r="E2290" s="153" t="s">
        <v>19</v>
      </c>
      <c r="F2290" s="154" t="s">
        <v>13193</v>
      </c>
      <c r="H2290" s="155">
        <v>7</v>
      </c>
      <c r="I2290" s="156"/>
      <c r="L2290" s="152"/>
      <c r="M2290" s="157"/>
      <c r="T2290" s="158"/>
      <c r="AT2290" s="153" t="s">
        <v>226</v>
      </c>
      <c r="AU2290" s="153" t="s">
        <v>236</v>
      </c>
      <c r="AV2290" s="12" t="s">
        <v>79</v>
      </c>
      <c r="AW2290" s="12" t="s">
        <v>31</v>
      </c>
      <c r="AX2290" s="12" t="s">
        <v>69</v>
      </c>
      <c r="AY2290" s="153" t="s">
        <v>212</v>
      </c>
    </row>
    <row r="2291" spans="2:65" s="12" customFormat="1">
      <c r="B2291" s="152"/>
      <c r="D2291" s="150" t="s">
        <v>226</v>
      </c>
      <c r="E2291" s="153" t="s">
        <v>19</v>
      </c>
      <c r="F2291" s="154" t="s">
        <v>13100</v>
      </c>
      <c r="H2291" s="155">
        <v>6</v>
      </c>
      <c r="I2291" s="156"/>
      <c r="L2291" s="152"/>
      <c r="M2291" s="157"/>
      <c r="T2291" s="158"/>
      <c r="AT2291" s="153" t="s">
        <v>226</v>
      </c>
      <c r="AU2291" s="153" t="s">
        <v>236</v>
      </c>
      <c r="AV2291" s="12" t="s">
        <v>79</v>
      </c>
      <c r="AW2291" s="12" t="s">
        <v>31</v>
      </c>
      <c r="AX2291" s="12" t="s">
        <v>69</v>
      </c>
      <c r="AY2291" s="153" t="s">
        <v>212</v>
      </c>
    </row>
    <row r="2292" spans="2:65" s="12" customFormat="1">
      <c r="B2292" s="152"/>
      <c r="D2292" s="150" t="s">
        <v>226</v>
      </c>
      <c r="E2292" s="153" t="s">
        <v>19</v>
      </c>
      <c r="F2292" s="154" t="s">
        <v>13135</v>
      </c>
      <c r="H2292" s="155">
        <v>7</v>
      </c>
      <c r="I2292" s="156"/>
      <c r="L2292" s="152"/>
      <c r="M2292" s="157"/>
      <c r="T2292" s="158"/>
      <c r="AT2292" s="153" t="s">
        <v>226</v>
      </c>
      <c r="AU2292" s="153" t="s">
        <v>236</v>
      </c>
      <c r="AV2292" s="12" t="s">
        <v>79</v>
      </c>
      <c r="AW2292" s="12" t="s">
        <v>31</v>
      </c>
      <c r="AX2292" s="12" t="s">
        <v>69</v>
      </c>
      <c r="AY2292" s="153" t="s">
        <v>212</v>
      </c>
    </row>
    <row r="2293" spans="2:65" s="12" customFormat="1">
      <c r="B2293" s="152"/>
      <c r="D2293" s="150" t="s">
        <v>226</v>
      </c>
      <c r="E2293" s="153" t="s">
        <v>19</v>
      </c>
      <c r="F2293" s="154" t="s">
        <v>13091</v>
      </c>
      <c r="H2293" s="155">
        <v>10</v>
      </c>
      <c r="I2293" s="156"/>
      <c r="L2293" s="152"/>
      <c r="M2293" s="157"/>
      <c r="T2293" s="158"/>
      <c r="AT2293" s="153" t="s">
        <v>226</v>
      </c>
      <c r="AU2293" s="153" t="s">
        <v>236</v>
      </c>
      <c r="AV2293" s="12" t="s">
        <v>79</v>
      </c>
      <c r="AW2293" s="12" t="s">
        <v>31</v>
      </c>
      <c r="AX2293" s="12" t="s">
        <v>69</v>
      </c>
      <c r="AY2293" s="153" t="s">
        <v>212</v>
      </c>
    </row>
    <row r="2294" spans="2:65" s="12" customFormat="1">
      <c r="B2294" s="152"/>
      <c r="D2294" s="150" t="s">
        <v>226</v>
      </c>
      <c r="E2294" s="153" t="s">
        <v>19</v>
      </c>
      <c r="F2294" s="154" t="s">
        <v>13092</v>
      </c>
      <c r="H2294" s="155">
        <v>14</v>
      </c>
      <c r="I2294" s="156"/>
      <c r="L2294" s="152"/>
      <c r="M2294" s="157"/>
      <c r="T2294" s="158"/>
      <c r="AT2294" s="153" t="s">
        <v>226</v>
      </c>
      <c r="AU2294" s="153" t="s">
        <v>236</v>
      </c>
      <c r="AV2294" s="12" t="s">
        <v>79</v>
      </c>
      <c r="AW2294" s="12" t="s">
        <v>31</v>
      </c>
      <c r="AX2294" s="12" t="s">
        <v>69</v>
      </c>
      <c r="AY2294" s="153" t="s">
        <v>212</v>
      </c>
    </row>
    <row r="2295" spans="2:65" s="13" customFormat="1">
      <c r="B2295" s="159"/>
      <c r="D2295" s="150" t="s">
        <v>226</v>
      </c>
      <c r="E2295" s="160" t="s">
        <v>19</v>
      </c>
      <c r="F2295" s="161" t="s">
        <v>228</v>
      </c>
      <c r="H2295" s="162">
        <v>58</v>
      </c>
      <c r="I2295" s="163"/>
      <c r="L2295" s="159"/>
      <c r="M2295" s="164"/>
      <c r="T2295" s="165"/>
      <c r="AT2295" s="160" t="s">
        <v>226</v>
      </c>
      <c r="AU2295" s="160" t="s">
        <v>236</v>
      </c>
      <c r="AV2295" s="13" t="s">
        <v>229</v>
      </c>
      <c r="AW2295" s="13" t="s">
        <v>31</v>
      </c>
      <c r="AX2295" s="13" t="s">
        <v>77</v>
      </c>
      <c r="AY2295" s="160" t="s">
        <v>212</v>
      </c>
    </row>
    <row r="2296" spans="2:65" s="1" customFormat="1" ht="16.5" customHeight="1">
      <c r="B2296" s="34"/>
      <c r="C2296" s="133" t="s">
        <v>1464</v>
      </c>
      <c r="D2296" s="133" t="s">
        <v>215</v>
      </c>
      <c r="E2296" s="134" t="s">
        <v>13194</v>
      </c>
      <c r="F2296" s="135" t="s">
        <v>13195</v>
      </c>
      <c r="G2296" s="136" t="s">
        <v>624</v>
      </c>
      <c r="H2296" s="137">
        <v>17</v>
      </c>
      <c r="I2296" s="138"/>
      <c r="J2296" s="139">
        <f>ROUND(I2296*H2296,2)</f>
        <v>0</v>
      </c>
      <c r="K2296" s="135" t="s">
        <v>245</v>
      </c>
      <c r="L2296" s="34"/>
      <c r="M2296" s="140" t="s">
        <v>19</v>
      </c>
      <c r="N2296" s="141" t="s">
        <v>40</v>
      </c>
      <c r="P2296" s="142">
        <f>O2296*H2296</f>
        <v>0</v>
      </c>
      <c r="Q2296" s="142">
        <v>0</v>
      </c>
      <c r="R2296" s="142">
        <f>Q2296*H2296</f>
        <v>0</v>
      </c>
      <c r="S2296" s="142">
        <v>0</v>
      </c>
      <c r="T2296" s="143">
        <f>S2296*H2296</f>
        <v>0</v>
      </c>
      <c r="AR2296" s="144" t="s">
        <v>316</v>
      </c>
      <c r="AT2296" s="144" t="s">
        <v>215</v>
      </c>
      <c r="AU2296" s="144" t="s">
        <v>236</v>
      </c>
      <c r="AY2296" s="19" t="s">
        <v>212</v>
      </c>
      <c r="BE2296" s="145">
        <f>IF(N2296="základní",J2296,0)</f>
        <v>0</v>
      </c>
      <c r="BF2296" s="145">
        <f>IF(N2296="snížená",J2296,0)</f>
        <v>0</v>
      </c>
      <c r="BG2296" s="145">
        <f>IF(N2296="zákl. přenesená",J2296,0)</f>
        <v>0</v>
      </c>
      <c r="BH2296" s="145">
        <f>IF(N2296="sníž. přenesená",J2296,0)</f>
        <v>0</v>
      </c>
      <c r="BI2296" s="145">
        <f>IF(N2296="nulová",J2296,0)</f>
        <v>0</v>
      </c>
      <c r="BJ2296" s="19" t="s">
        <v>77</v>
      </c>
      <c r="BK2296" s="145">
        <f>ROUND(I2296*H2296,2)</f>
        <v>0</v>
      </c>
      <c r="BL2296" s="19" t="s">
        <v>316</v>
      </c>
      <c r="BM2296" s="144" t="s">
        <v>13196</v>
      </c>
    </row>
    <row r="2297" spans="2:65" s="1" customFormat="1" ht="19.5">
      <c r="B2297" s="34"/>
      <c r="D2297" s="150" t="s">
        <v>224</v>
      </c>
      <c r="F2297" s="151" t="s">
        <v>13064</v>
      </c>
      <c r="I2297" s="148"/>
      <c r="L2297" s="34"/>
      <c r="M2297" s="149"/>
      <c r="T2297" s="55"/>
      <c r="AT2297" s="19" t="s">
        <v>224</v>
      </c>
      <c r="AU2297" s="19" t="s">
        <v>236</v>
      </c>
    </row>
    <row r="2298" spans="2:65" s="14" customFormat="1">
      <c r="B2298" s="170"/>
      <c r="D2298" s="150" t="s">
        <v>226</v>
      </c>
      <c r="E2298" s="171" t="s">
        <v>19</v>
      </c>
      <c r="F2298" s="172" t="s">
        <v>13197</v>
      </c>
      <c r="H2298" s="171" t="s">
        <v>19</v>
      </c>
      <c r="I2298" s="173"/>
      <c r="L2298" s="170"/>
      <c r="M2298" s="174"/>
      <c r="T2298" s="175"/>
      <c r="AT2298" s="171" t="s">
        <v>226</v>
      </c>
      <c r="AU2298" s="171" t="s">
        <v>236</v>
      </c>
      <c r="AV2298" s="14" t="s">
        <v>77</v>
      </c>
      <c r="AW2298" s="14" t="s">
        <v>31</v>
      </c>
      <c r="AX2298" s="14" t="s">
        <v>69</v>
      </c>
      <c r="AY2298" s="171" t="s">
        <v>212</v>
      </c>
    </row>
    <row r="2299" spans="2:65" s="12" customFormat="1">
      <c r="B2299" s="152"/>
      <c r="D2299" s="150" t="s">
        <v>226</v>
      </c>
      <c r="E2299" s="153" t="s">
        <v>19</v>
      </c>
      <c r="F2299" s="154" t="s">
        <v>1777</v>
      </c>
      <c r="H2299" s="155">
        <v>1</v>
      </c>
      <c r="I2299" s="156"/>
      <c r="L2299" s="152"/>
      <c r="M2299" s="157"/>
      <c r="T2299" s="158"/>
      <c r="AT2299" s="153" t="s">
        <v>226</v>
      </c>
      <c r="AU2299" s="153" t="s">
        <v>236</v>
      </c>
      <c r="AV2299" s="12" t="s">
        <v>79</v>
      </c>
      <c r="AW2299" s="12" t="s">
        <v>31</v>
      </c>
      <c r="AX2299" s="12" t="s">
        <v>69</v>
      </c>
      <c r="AY2299" s="153" t="s">
        <v>212</v>
      </c>
    </row>
    <row r="2300" spans="2:65" s="12" customFormat="1">
      <c r="B2300" s="152"/>
      <c r="D2300" s="150" t="s">
        <v>226</v>
      </c>
      <c r="E2300" s="153" t="s">
        <v>19</v>
      </c>
      <c r="F2300" s="154" t="s">
        <v>1730</v>
      </c>
      <c r="H2300" s="155">
        <v>2</v>
      </c>
      <c r="I2300" s="156"/>
      <c r="L2300" s="152"/>
      <c r="M2300" s="157"/>
      <c r="T2300" s="158"/>
      <c r="AT2300" s="153" t="s">
        <v>226</v>
      </c>
      <c r="AU2300" s="153" t="s">
        <v>236</v>
      </c>
      <c r="AV2300" s="12" t="s">
        <v>79</v>
      </c>
      <c r="AW2300" s="12" t="s">
        <v>31</v>
      </c>
      <c r="AX2300" s="12" t="s">
        <v>69</v>
      </c>
      <c r="AY2300" s="153" t="s">
        <v>212</v>
      </c>
    </row>
    <row r="2301" spans="2:65" s="12" customFormat="1">
      <c r="B2301" s="152"/>
      <c r="D2301" s="150" t="s">
        <v>226</v>
      </c>
      <c r="E2301" s="153" t="s">
        <v>19</v>
      </c>
      <c r="F2301" s="154" t="s">
        <v>13198</v>
      </c>
      <c r="H2301" s="155">
        <v>5</v>
      </c>
      <c r="I2301" s="156"/>
      <c r="L2301" s="152"/>
      <c r="M2301" s="157"/>
      <c r="T2301" s="158"/>
      <c r="AT2301" s="153" t="s">
        <v>226</v>
      </c>
      <c r="AU2301" s="153" t="s">
        <v>236</v>
      </c>
      <c r="AV2301" s="12" t="s">
        <v>79</v>
      </c>
      <c r="AW2301" s="12" t="s">
        <v>31</v>
      </c>
      <c r="AX2301" s="12" t="s">
        <v>69</v>
      </c>
      <c r="AY2301" s="153" t="s">
        <v>212</v>
      </c>
    </row>
    <row r="2302" spans="2:65" s="12" customFormat="1">
      <c r="B2302" s="152"/>
      <c r="D2302" s="150" t="s">
        <v>226</v>
      </c>
      <c r="E2302" s="153" t="s">
        <v>19</v>
      </c>
      <c r="F2302" s="154" t="s">
        <v>13199</v>
      </c>
      <c r="H2302" s="155">
        <v>3</v>
      </c>
      <c r="I2302" s="156"/>
      <c r="L2302" s="152"/>
      <c r="M2302" s="157"/>
      <c r="T2302" s="158"/>
      <c r="AT2302" s="153" t="s">
        <v>226</v>
      </c>
      <c r="AU2302" s="153" t="s">
        <v>236</v>
      </c>
      <c r="AV2302" s="12" t="s">
        <v>79</v>
      </c>
      <c r="AW2302" s="12" t="s">
        <v>31</v>
      </c>
      <c r="AX2302" s="12" t="s">
        <v>69</v>
      </c>
      <c r="AY2302" s="153" t="s">
        <v>212</v>
      </c>
    </row>
    <row r="2303" spans="2:65" s="12" customFormat="1">
      <c r="B2303" s="152"/>
      <c r="D2303" s="150" t="s">
        <v>226</v>
      </c>
      <c r="E2303" s="153" t="s">
        <v>19</v>
      </c>
      <c r="F2303" s="154" t="s">
        <v>13200</v>
      </c>
      <c r="H2303" s="155">
        <v>5</v>
      </c>
      <c r="I2303" s="156"/>
      <c r="L2303" s="152"/>
      <c r="M2303" s="157"/>
      <c r="T2303" s="158"/>
      <c r="AT2303" s="153" t="s">
        <v>226</v>
      </c>
      <c r="AU2303" s="153" t="s">
        <v>236</v>
      </c>
      <c r="AV2303" s="12" t="s">
        <v>79</v>
      </c>
      <c r="AW2303" s="12" t="s">
        <v>31</v>
      </c>
      <c r="AX2303" s="12" t="s">
        <v>69</v>
      </c>
      <c r="AY2303" s="153" t="s">
        <v>212</v>
      </c>
    </row>
    <row r="2304" spans="2:65" s="12" customFormat="1">
      <c r="B2304" s="152"/>
      <c r="D2304" s="150" t="s">
        <v>226</v>
      </c>
      <c r="E2304" s="153" t="s">
        <v>19</v>
      </c>
      <c r="F2304" s="154" t="s">
        <v>1782</v>
      </c>
      <c r="H2304" s="155">
        <v>1</v>
      </c>
      <c r="I2304" s="156"/>
      <c r="L2304" s="152"/>
      <c r="M2304" s="157"/>
      <c r="T2304" s="158"/>
      <c r="AT2304" s="153" t="s">
        <v>226</v>
      </c>
      <c r="AU2304" s="153" t="s">
        <v>236</v>
      </c>
      <c r="AV2304" s="12" t="s">
        <v>79</v>
      </c>
      <c r="AW2304" s="12" t="s">
        <v>31</v>
      </c>
      <c r="AX2304" s="12" t="s">
        <v>69</v>
      </c>
      <c r="AY2304" s="153" t="s">
        <v>212</v>
      </c>
    </row>
    <row r="2305" spans="2:65" s="13" customFormat="1">
      <c r="B2305" s="159"/>
      <c r="D2305" s="150" t="s">
        <v>226</v>
      </c>
      <c r="E2305" s="160" t="s">
        <v>19</v>
      </c>
      <c r="F2305" s="161" t="s">
        <v>228</v>
      </c>
      <c r="H2305" s="162">
        <v>17</v>
      </c>
      <c r="I2305" s="163"/>
      <c r="L2305" s="159"/>
      <c r="M2305" s="164"/>
      <c r="T2305" s="165"/>
      <c r="AT2305" s="160" t="s">
        <v>226</v>
      </c>
      <c r="AU2305" s="160" t="s">
        <v>236</v>
      </c>
      <c r="AV2305" s="13" t="s">
        <v>229</v>
      </c>
      <c r="AW2305" s="13" t="s">
        <v>31</v>
      </c>
      <c r="AX2305" s="13" t="s">
        <v>77</v>
      </c>
      <c r="AY2305" s="160" t="s">
        <v>212</v>
      </c>
    </row>
    <row r="2306" spans="2:65" s="1" customFormat="1" ht="16.5" customHeight="1">
      <c r="B2306" s="34"/>
      <c r="C2306" s="133" t="s">
        <v>1470</v>
      </c>
      <c r="D2306" s="133" t="s">
        <v>215</v>
      </c>
      <c r="E2306" s="134" t="s">
        <v>13201</v>
      </c>
      <c r="F2306" s="135" t="s">
        <v>13202</v>
      </c>
      <c r="G2306" s="136" t="s">
        <v>624</v>
      </c>
      <c r="H2306" s="137">
        <v>29</v>
      </c>
      <c r="I2306" s="138"/>
      <c r="J2306" s="139">
        <f>ROUND(I2306*H2306,2)</f>
        <v>0</v>
      </c>
      <c r="K2306" s="135" t="s">
        <v>245</v>
      </c>
      <c r="L2306" s="34"/>
      <c r="M2306" s="140" t="s">
        <v>19</v>
      </c>
      <c r="N2306" s="141" t="s">
        <v>40</v>
      </c>
      <c r="P2306" s="142">
        <f>O2306*H2306</f>
        <v>0</v>
      </c>
      <c r="Q2306" s="142">
        <v>0</v>
      </c>
      <c r="R2306" s="142">
        <f>Q2306*H2306</f>
        <v>0</v>
      </c>
      <c r="S2306" s="142">
        <v>0</v>
      </c>
      <c r="T2306" s="143">
        <f>S2306*H2306</f>
        <v>0</v>
      </c>
      <c r="AR2306" s="144" t="s">
        <v>316</v>
      </c>
      <c r="AT2306" s="144" t="s">
        <v>215</v>
      </c>
      <c r="AU2306" s="144" t="s">
        <v>236</v>
      </c>
      <c r="AY2306" s="19" t="s">
        <v>212</v>
      </c>
      <c r="BE2306" s="145">
        <f>IF(N2306="základní",J2306,0)</f>
        <v>0</v>
      </c>
      <c r="BF2306" s="145">
        <f>IF(N2306="snížená",J2306,0)</f>
        <v>0</v>
      </c>
      <c r="BG2306" s="145">
        <f>IF(N2306="zákl. přenesená",J2306,0)</f>
        <v>0</v>
      </c>
      <c r="BH2306" s="145">
        <f>IF(N2306="sníž. přenesená",J2306,0)</f>
        <v>0</v>
      </c>
      <c r="BI2306" s="145">
        <f>IF(N2306="nulová",J2306,0)</f>
        <v>0</v>
      </c>
      <c r="BJ2306" s="19" t="s">
        <v>77</v>
      </c>
      <c r="BK2306" s="145">
        <f>ROUND(I2306*H2306,2)</f>
        <v>0</v>
      </c>
      <c r="BL2306" s="19" t="s">
        <v>316</v>
      </c>
      <c r="BM2306" s="144" t="s">
        <v>13203</v>
      </c>
    </row>
    <row r="2307" spans="2:65" s="1" customFormat="1" ht="19.5">
      <c r="B2307" s="34"/>
      <c r="D2307" s="150" t="s">
        <v>224</v>
      </c>
      <c r="F2307" s="151" t="s">
        <v>13064</v>
      </c>
      <c r="I2307" s="148"/>
      <c r="L2307" s="34"/>
      <c r="M2307" s="149"/>
      <c r="T2307" s="55"/>
      <c r="AT2307" s="19" t="s">
        <v>224</v>
      </c>
      <c r="AU2307" s="19" t="s">
        <v>236</v>
      </c>
    </row>
    <row r="2308" spans="2:65" s="14" customFormat="1">
      <c r="B2308" s="170"/>
      <c r="D2308" s="150" t="s">
        <v>226</v>
      </c>
      <c r="E2308" s="171" t="s">
        <v>19</v>
      </c>
      <c r="F2308" s="172" t="s">
        <v>13204</v>
      </c>
      <c r="H2308" s="171" t="s">
        <v>19</v>
      </c>
      <c r="I2308" s="173"/>
      <c r="L2308" s="170"/>
      <c r="M2308" s="174"/>
      <c r="T2308" s="175"/>
      <c r="AT2308" s="171" t="s">
        <v>226</v>
      </c>
      <c r="AU2308" s="171" t="s">
        <v>236</v>
      </c>
      <c r="AV2308" s="14" t="s">
        <v>77</v>
      </c>
      <c r="AW2308" s="14" t="s">
        <v>31</v>
      </c>
      <c r="AX2308" s="14" t="s">
        <v>69</v>
      </c>
      <c r="AY2308" s="171" t="s">
        <v>212</v>
      </c>
    </row>
    <row r="2309" spans="2:65" s="12" customFormat="1">
      <c r="B2309" s="152"/>
      <c r="D2309" s="150" t="s">
        <v>226</v>
      </c>
      <c r="E2309" s="153" t="s">
        <v>19</v>
      </c>
      <c r="F2309" s="154" t="s">
        <v>13205</v>
      </c>
      <c r="H2309" s="155">
        <v>6</v>
      </c>
      <c r="I2309" s="156"/>
      <c r="L2309" s="152"/>
      <c r="M2309" s="157"/>
      <c r="T2309" s="158"/>
      <c r="AT2309" s="153" t="s">
        <v>226</v>
      </c>
      <c r="AU2309" s="153" t="s">
        <v>236</v>
      </c>
      <c r="AV2309" s="12" t="s">
        <v>79</v>
      </c>
      <c r="AW2309" s="12" t="s">
        <v>31</v>
      </c>
      <c r="AX2309" s="12" t="s">
        <v>69</v>
      </c>
      <c r="AY2309" s="153" t="s">
        <v>212</v>
      </c>
    </row>
    <row r="2310" spans="2:65" s="12" customFormat="1">
      <c r="B2310" s="152"/>
      <c r="D2310" s="150" t="s">
        <v>226</v>
      </c>
      <c r="E2310" s="153" t="s">
        <v>19</v>
      </c>
      <c r="F2310" s="154" t="s">
        <v>13114</v>
      </c>
      <c r="H2310" s="155">
        <v>4</v>
      </c>
      <c r="I2310" s="156"/>
      <c r="L2310" s="152"/>
      <c r="M2310" s="157"/>
      <c r="T2310" s="158"/>
      <c r="AT2310" s="153" t="s">
        <v>226</v>
      </c>
      <c r="AU2310" s="153" t="s">
        <v>236</v>
      </c>
      <c r="AV2310" s="12" t="s">
        <v>79</v>
      </c>
      <c r="AW2310" s="12" t="s">
        <v>31</v>
      </c>
      <c r="AX2310" s="12" t="s">
        <v>69</v>
      </c>
      <c r="AY2310" s="153" t="s">
        <v>212</v>
      </c>
    </row>
    <row r="2311" spans="2:65" s="12" customFormat="1">
      <c r="B2311" s="152"/>
      <c r="D2311" s="150" t="s">
        <v>226</v>
      </c>
      <c r="E2311" s="153" t="s">
        <v>19</v>
      </c>
      <c r="F2311" s="154" t="s">
        <v>13206</v>
      </c>
      <c r="H2311" s="155">
        <v>6</v>
      </c>
      <c r="I2311" s="156"/>
      <c r="L2311" s="152"/>
      <c r="M2311" s="157"/>
      <c r="T2311" s="158"/>
      <c r="AT2311" s="153" t="s">
        <v>226</v>
      </c>
      <c r="AU2311" s="153" t="s">
        <v>236</v>
      </c>
      <c r="AV2311" s="12" t="s">
        <v>79</v>
      </c>
      <c r="AW2311" s="12" t="s">
        <v>31</v>
      </c>
      <c r="AX2311" s="12" t="s">
        <v>69</v>
      </c>
      <c r="AY2311" s="153" t="s">
        <v>212</v>
      </c>
    </row>
    <row r="2312" spans="2:65" s="12" customFormat="1">
      <c r="B2312" s="152"/>
      <c r="D2312" s="150" t="s">
        <v>226</v>
      </c>
      <c r="E2312" s="153" t="s">
        <v>19</v>
      </c>
      <c r="F2312" s="154" t="s">
        <v>13207</v>
      </c>
      <c r="H2312" s="155">
        <v>3</v>
      </c>
      <c r="I2312" s="156"/>
      <c r="L2312" s="152"/>
      <c r="M2312" s="157"/>
      <c r="T2312" s="158"/>
      <c r="AT2312" s="153" t="s">
        <v>226</v>
      </c>
      <c r="AU2312" s="153" t="s">
        <v>236</v>
      </c>
      <c r="AV2312" s="12" t="s">
        <v>79</v>
      </c>
      <c r="AW2312" s="12" t="s">
        <v>31</v>
      </c>
      <c r="AX2312" s="12" t="s">
        <v>69</v>
      </c>
      <c r="AY2312" s="153" t="s">
        <v>212</v>
      </c>
    </row>
    <row r="2313" spans="2:65" s="12" customFormat="1">
      <c r="B2313" s="152"/>
      <c r="D2313" s="150" t="s">
        <v>226</v>
      </c>
      <c r="E2313" s="153" t="s">
        <v>19</v>
      </c>
      <c r="F2313" s="154" t="s">
        <v>1732</v>
      </c>
      <c r="H2313" s="155">
        <v>2</v>
      </c>
      <c r="I2313" s="156"/>
      <c r="L2313" s="152"/>
      <c r="M2313" s="157"/>
      <c r="T2313" s="158"/>
      <c r="AT2313" s="153" t="s">
        <v>226</v>
      </c>
      <c r="AU2313" s="153" t="s">
        <v>236</v>
      </c>
      <c r="AV2313" s="12" t="s">
        <v>79</v>
      </c>
      <c r="AW2313" s="12" t="s">
        <v>31</v>
      </c>
      <c r="AX2313" s="12" t="s">
        <v>69</v>
      </c>
      <c r="AY2313" s="153" t="s">
        <v>212</v>
      </c>
    </row>
    <row r="2314" spans="2:65" s="12" customFormat="1">
      <c r="B2314" s="152"/>
      <c r="D2314" s="150" t="s">
        <v>226</v>
      </c>
      <c r="E2314" s="153" t="s">
        <v>19</v>
      </c>
      <c r="F2314" s="154" t="s">
        <v>1733</v>
      </c>
      <c r="H2314" s="155">
        <v>2</v>
      </c>
      <c r="I2314" s="156"/>
      <c r="L2314" s="152"/>
      <c r="M2314" s="157"/>
      <c r="T2314" s="158"/>
      <c r="AT2314" s="153" t="s">
        <v>226</v>
      </c>
      <c r="AU2314" s="153" t="s">
        <v>236</v>
      </c>
      <c r="AV2314" s="12" t="s">
        <v>79</v>
      </c>
      <c r="AW2314" s="12" t="s">
        <v>31</v>
      </c>
      <c r="AX2314" s="12" t="s">
        <v>69</v>
      </c>
      <c r="AY2314" s="153" t="s">
        <v>212</v>
      </c>
    </row>
    <row r="2315" spans="2:65" s="12" customFormat="1">
      <c r="B2315" s="152"/>
      <c r="D2315" s="150" t="s">
        <v>226</v>
      </c>
      <c r="E2315" s="153" t="s">
        <v>19</v>
      </c>
      <c r="F2315" s="154" t="s">
        <v>13208</v>
      </c>
      <c r="H2315" s="155">
        <v>6</v>
      </c>
      <c r="I2315" s="156"/>
      <c r="L2315" s="152"/>
      <c r="M2315" s="157"/>
      <c r="T2315" s="158"/>
      <c r="AT2315" s="153" t="s">
        <v>226</v>
      </c>
      <c r="AU2315" s="153" t="s">
        <v>236</v>
      </c>
      <c r="AV2315" s="12" t="s">
        <v>79</v>
      </c>
      <c r="AW2315" s="12" t="s">
        <v>31</v>
      </c>
      <c r="AX2315" s="12" t="s">
        <v>69</v>
      </c>
      <c r="AY2315" s="153" t="s">
        <v>212</v>
      </c>
    </row>
    <row r="2316" spans="2:65" s="13" customFormat="1">
      <c r="B2316" s="159"/>
      <c r="D2316" s="150" t="s">
        <v>226</v>
      </c>
      <c r="E2316" s="160" t="s">
        <v>19</v>
      </c>
      <c r="F2316" s="161" t="s">
        <v>228</v>
      </c>
      <c r="H2316" s="162">
        <v>29</v>
      </c>
      <c r="I2316" s="163"/>
      <c r="L2316" s="159"/>
      <c r="M2316" s="164"/>
      <c r="T2316" s="165"/>
      <c r="AT2316" s="160" t="s">
        <v>226</v>
      </c>
      <c r="AU2316" s="160" t="s">
        <v>236</v>
      </c>
      <c r="AV2316" s="13" t="s">
        <v>229</v>
      </c>
      <c r="AW2316" s="13" t="s">
        <v>31</v>
      </c>
      <c r="AX2316" s="13" t="s">
        <v>77</v>
      </c>
      <c r="AY2316" s="160" t="s">
        <v>212</v>
      </c>
    </row>
    <row r="2317" spans="2:65" s="1" customFormat="1" ht="24.2" customHeight="1">
      <c r="B2317" s="34"/>
      <c r="C2317" s="133" t="s">
        <v>1476</v>
      </c>
      <c r="D2317" s="133" t="s">
        <v>215</v>
      </c>
      <c r="E2317" s="134" t="s">
        <v>13209</v>
      </c>
      <c r="F2317" s="135" t="s">
        <v>13210</v>
      </c>
      <c r="G2317" s="136" t="s">
        <v>624</v>
      </c>
      <c r="H2317" s="137">
        <v>3</v>
      </c>
      <c r="I2317" s="138"/>
      <c r="J2317" s="139">
        <f>ROUND(I2317*H2317,2)</f>
        <v>0</v>
      </c>
      <c r="K2317" s="135" t="s">
        <v>245</v>
      </c>
      <c r="L2317" s="34"/>
      <c r="M2317" s="140" t="s">
        <v>19</v>
      </c>
      <c r="N2317" s="141" t="s">
        <v>40</v>
      </c>
      <c r="P2317" s="142">
        <f>O2317*H2317</f>
        <v>0</v>
      </c>
      <c r="Q2317" s="142">
        <v>0</v>
      </c>
      <c r="R2317" s="142">
        <f>Q2317*H2317</f>
        <v>0</v>
      </c>
      <c r="S2317" s="142">
        <v>0</v>
      </c>
      <c r="T2317" s="143">
        <f>S2317*H2317</f>
        <v>0</v>
      </c>
      <c r="AR2317" s="144" t="s">
        <v>316</v>
      </c>
      <c r="AT2317" s="144" t="s">
        <v>215</v>
      </c>
      <c r="AU2317" s="144" t="s">
        <v>236</v>
      </c>
      <c r="AY2317" s="19" t="s">
        <v>212</v>
      </c>
      <c r="BE2317" s="145">
        <f>IF(N2317="základní",J2317,0)</f>
        <v>0</v>
      </c>
      <c r="BF2317" s="145">
        <f>IF(N2317="snížená",J2317,0)</f>
        <v>0</v>
      </c>
      <c r="BG2317" s="145">
        <f>IF(N2317="zákl. přenesená",J2317,0)</f>
        <v>0</v>
      </c>
      <c r="BH2317" s="145">
        <f>IF(N2317="sníž. přenesená",J2317,0)</f>
        <v>0</v>
      </c>
      <c r="BI2317" s="145">
        <f>IF(N2317="nulová",J2317,0)</f>
        <v>0</v>
      </c>
      <c r="BJ2317" s="19" t="s">
        <v>77</v>
      </c>
      <c r="BK2317" s="145">
        <f>ROUND(I2317*H2317,2)</f>
        <v>0</v>
      </c>
      <c r="BL2317" s="19" t="s">
        <v>316</v>
      </c>
      <c r="BM2317" s="144" t="s">
        <v>13211</v>
      </c>
    </row>
    <row r="2318" spans="2:65" s="1" customFormat="1" ht="29.25">
      <c r="B2318" s="34"/>
      <c r="D2318" s="150" t="s">
        <v>224</v>
      </c>
      <c r="F2318" s="151" t="s">
        <v>13212</v>
      </c>
      <c r="I2318" s="148"/>
      <c r="L2318" s="34"/>
      <c r="M2318" s="149"/>
      <c r="T2318" s="55"/>
      <c r="AT2318" s="19" t="s">
        <v>224</v>
      </c>
      <c r="AU2318" s="19" t="s">
        <v>236</v>
      </c>
    </row>
    <row r="2319" spans="2:65" s="14" customFormat="1">
      <c r="B2319" s="170"/>
      <c r="D2319" s="150" t="s">
        <v>226</v>
      </c>
      <c r="E2319" s="171" t="s">
        <v>19</v>
      </c>
      <c r="F2319" s="172" t="s">
        <v>13213</v>
      </c>
      <c r="H2319" s="171" t="s">
        <v>19</v>
      </c>
      <c r="I2319" s="173"/>
      <c r="L2319" s="170"/>
      <c r="M2319" s="174"/>
      <c r="T2319" s="175"/>
      <c r="AT2319" s="171" t="s">
        <v>226</v>
      </c>
      <c r="AU2319" s="171" t="s">
        <v>236</v>
      </c>
      <c r="AV2319" s="14" t="s">
        <v>77</v>
      </c>
      <c r="AW2319" s="14" t="s">
        <v>31</v>
      </c>
      <c r="AX2319" s="14" t="s">
        <v>69</v>
      </c>
      <c r="AY2319" s="171" t="s">
        <v>212</v>
      </c>
    </row>
    <row r="2320" spans="2:65" s="12" customFormat="1">
      <c r="B2320" s="152"/>
      <c r="D2320" s="150" t="s">
        <v>226</v>
      </c>
      <c r="E2320" s="153" t="s">
        <v>19</v>
      </c>
      <c r="F2320" s="154" t="s">
        <v>1777</v>
      </c>
      <c r="H2320" s="155">
        <v>1</v>
      </c>
      <c r="I2320" s="156"/>
      <c r="L2320" s="152"/>
      <c r="M2320" s="157"/>
      <c r="T2320" s="158"/>
      <c r="AT2320" s="153" t="s">
        <v>226</v>
      </c>
      <c r="AU2320" s="153" t="s">
        <v>236</v>
      </c>
      <c r="AV2320" s="12" t="s">
        <v>79</v>
      </c>
      <c r="AW2320" s="12" t="s">
        <v>31</v>
      </c>
      <c r="AX2320" s="12" t="s">
        <v>69</v>
      </c>
      <c r="AY2320" s="153" t="s">
        <v>212</v>
      </c>
    </row>
    <row r="2321" spans="2:65" s="12" customFormat="1">
      <c r="B2321" s="152"/>
      <c r="D2321" s="150" t="s">
        <v>226</v>
      </c>
      <c r="E2321" s="153" t="s">
        <v>19</v>
      </c>
      <c r="F2321" s="154" t="s">
        <v>1730</v>
      </c>
      <c r="H2321" s="155">
        <v>2</v>
      </c>
      <c r="I2321" s="156"/>
      <c r="L2321" s="152"/>
      <c r="M2321" s="157"/>
      <c r="T2321" s="158"/>
      <c r="AT2321" s="153" t="s">
        <v>226</v>
      </c>
      <c r="AU2321" s="153" t="s">
        <v>236</v>
      </c>
      <c r="AV2321" s="12" t="s">
        <v>79</v>
      </c>
      <c r="AW2321" s="12" t="s">
        <v>31</v>
      </c>
      <c r="AX2321" s="12" t="s">
        <v>69</v>
      </c>
      <c r="AY2321" s="153" t="s">
        <v>212</v>
      </c>
    </row>
    <row r="2322" spans="2:65" s="13" customFormat="1">
      <c r="B2322" s="159"/>
      <c r="D2322" s="150" t="s">
        <v>226</v>
      </c>
      <c r="E2322" s="160" t="s">
        <v>19</v>
      </c>
      <c r="F2322" s="161" t="s">
        <v>228</v>
      </c>
      <c r="H2322" s="162">
        <v>3</v>
      </c>
      <c r="I2322" s="163"/>
      <c r="L2322" s="159"/>
      <c r="M2322" s="164"/>
      <c r="T2322" s="165"/>
      <c r="AT2322" s="160" t="s">
        <v>226</v>
      </c>
      <c r="AU2322" s="160" t="s">
        <v>236</v>
      </c>
      <c r="AV2322" s="13" t="s">
        <v>229</v>
      </c>
      <c r="AW2322" s="13" t="s">
        <v>31</v>
      </c>
      <c r="AX2322" s="13" t="s">
        <v>77</v>
      </c>
      <c r="AY2322" s="160" t="s">
        <v>212</v>
      </c>
    </row>
    <row r="2323" spans="2:65" s="1" customFormat="1" ht="24.2" customHeight="1">
      <c r="B2323" s="34"/>
      <c r="C2323" s="133" t="s">
        <v>1485</v>
      </c>
      <c r="D2323" s="133" t="s">
        <v>215</v>
      </c>
      <c r="E2323" s="134" t="s">
        <v>13214</v>
      </c>
      <c r="F2323" s="135" t="s">
        <v>13215</v>
      </c>
      <c r="G2323" s="136" t="s">
        <v>624</v>
      </c>
      <c r="H2323" s="137">
        <v>1</v>
      </c>
      <c r="I2323" s="138"/>
      <c r="J2323" s="139">
        <f>ROUND(I2323*H2323,2)</f>
        <v>0</v>
      </c>
      <c r="K2323" s="135" t="s">
        <v>245</v>
      </c>
      <c r="L2323" s="34"/>
      <c r="M2323" s="140" t="s">
        <v>19</v>
      </c>
      <c r="N2323" s="141" t="s">
        <v>40</v>
      </c>
      <c r="P2323" s="142">
        <f>O2323*H2323</f>
        <v>0</v>
      </c>
      <c r="Q2323" s="142">
        <v>0</v>
      </c>
      <c r="R2323" s="142">
        <f>Q2323*H2323</f>
        <v>0</v>
      </c>
      <c r="S2323" s="142">
        <v>0</v>
      </c>
      <c r="T2323" s="143">
        <f>S2323*H2323</f>
        <v>0</v>
      </c>
      <c r="AR2323" s="144" t="s">
        <v>316</v>
      </c>
      <c r="AT2323" s="144" t="s">
        <v>215</v>
      </c>
      <c r="AU2323" s="144" t="s">
        <v>236</v>
      </c>
      <c r="AY2323" s="19" t="s">
        <v>212</v>
      </c>
      <c r="BE2323" s="145">
        <f>IF(N2323="základní",J2323,0)</f>
        <v>0</v>
      </c>
      <c r="BF2323" s="145">
        <f>IF(N2323="snížená",J2323,0)</f>
        <v>0</v>
      </c>
      <c r="BG2323" s="145">
        <f>IF(N2323="zákl. přenesená",J2323,0)</f>
        <v>0</v>
      </c>
      <c r="BH2323" s="145">
        <f>IF(N2323="sníž. přenesená",J2323,0)</f>
        <v>0</v>
      </c>
      <c r="BI2323" s="145">
        <f>IF(N2323="nulová",J2323,0)</f>
        <v>0</v>
      </c>
      <c r="BJ2323" s="19" t="s">
        <v>77</v>
      </c>
      <c r="BK2323" s="145">
        <f>ROUND(I2323*H2323,2)</f>
        <v>0</v>
      </c>
      <c r="BL2323" s="19" t="s">
        <v>316</v>
      </c>
      <c r="BM2323" s="144" t="s">
        <v>13216</v>
      </c>
    </row>
    <row r="2324" spans="2:65" s="1" customFormat="1" ht="29.25">
      <c r="B2324" s="34"/>
      <c r="D2324" s="150" t="s">
        <v>224</v>
      </c>
      <c r="F2324" s="151" t="s">
        <v>13212</v>
      </c>
      <c r="I2324" s="148"/>
      <c r="L2324" s="34"/>
      <c r="M2324" s="149"/>
      <c r="T2324" s="55"/>
      <c r="AT2324" s="19" t="s">
        <v>224</v>
      </c>
      <c r="AU2324" s="19" t="s">
        <v>236</v>
      </c>
    </row>
    <row r="2325" spans="2:65" s="14" customFormat="1">
      <c r="B2325" s="170"/>
      <c r="D2325" s="150" t="s">
        <v>226</v>
      </c>
      <c r="E2325" s="171" t="s">
        <v>19</v>
      </c>
      <c r="F2325" s="172" t="s">
        <v>13217</v>
      </c>
      <c r="H2325" s="171" t="s">
        <v>19</v>
      </c>
      <c r="I2325" s="173"/>
      <c r="L2325" s="170"/>
      <c r="M2325" s="174"/>
      <c r="T2325" s="175"/>
      <c r="AT2325" s="171" t="s">
        <v>226</v>
      </c>
      <c r="AU2325" s="171" t="s">
        <v>236</v>
      </c>
      <c r="AV2325" s="14" t="s">
        <v>77</v>
      </c>
      <c r="AW2325" s="14" t="s">
        <v>31</v>
      </c>
      <c r="AX2325" s="14" t="s">
        <v>69</v>
      </c>
      <c r="AY2325" s="171" t="s">
        <v>212</v>
      </c>
    </row>
    <row r="2326" spans="2:65" s="12" customFormat="1">
      <c r="B2326" s="152"/>
      <c r="D2326" s="150" t="s">
        <v>226</v>
      </c>
      <c r="E2326" s="153" t="s">
        <v>19</v>
      </c>
      <c r="F2326" s="154" t="s">
        <v>1779</v>
      </c>
      <c r="H2326" s="155">
        <v>1</v>
      </c>
      <c r="I2326" s="156"/>
      <c r="L2326" s="152"/>
      <c r="M2326" s="157"/>
      <c r="T2326" s="158"/>
      <c r="AT2326" s="153" t="s">
        <v>226</v>
      </c>
      <c r="AU2326" s="153" t="s">
        <v>236</v>
      </c>
      <c r="AV2326" s="12" t="s">
        <v>79</v>
      </c>
      <c r="AW2326" s="12" t="s">
        <v>31</v>
      </c>
      <c r="AX2326" s="12" t="s">
        <v>69</v>
      </c>
      <c r="AY2326" s="153" t="s">
        <v>212</v>
      </c>
    </row>
    <row r="2327" spans="2:65" s="13" customFormat="1">
      <c r="B2327" s="159"/>
      <c r="D2327" s="150" t="s">
        <v>226</v>
      </c>
      <c r="E2327" s="160" t="s">
        <v>19</v>
      </c>
      <c r="F2327" s="161" t="s">
        <v>228</v>
      </c>
      <c r="H2327" s="162">
        <v>1</v>
      </c>
      <c r="I2327" s="163"/>
      <c r="L2327" s="159"/>
      <c r="M2327" s="164"/>
      <c r="T2327" s="165"/>
      <c r="AT2327" s="160" t="s">
        <v>226</v>
      </c>
      <c r="AU2327" s="160" t="s">
        <v>236</v>
      </c>
      <c r="AV2327" s="13" t="s">
        <v>229</v>
      </c>
      <c r="AW2327" s="13" t="s">
        <v>31</v>
      </c>
      <c r="AX2327" s="13" t="s">
        <v>77</v>
      </c>
      <c r="AY2327" s="160" t="s">
        <v>212</v>
      </c>
    </row>
    <row r="2328" spans="2:65" s="1" customFormat="1" ht="24.2" customHeight="1">
      <c r="B2328" s="34"/>
      <c r="C2328" s="133" t="s">
        <v>1492</v>
      </c>
      <c r="D2328" s="133" t="s">
        <v>215</v>
      </c>
      <c r="E2328" s="134" t="s">
        <v>13218</v>
      </c>
      <c r="F2328" s="135" t="s">
        <v>13219</v>
      </c>
      <c r="G2328" s="136" t="s">
        <v>624</v>
      </c>
      <c r="H2328" s="137">
        <v>41</v>
      </c>
      <c r="I2328" s="138"/>
      <c r="J2328" s="139">
        <f>ROUND(I2328*H2328,2)</f>
        <v>0</v>
      </c>
      <c r="K2328" s="135" t="s">
        <v>245</v>
      </c>
      <c r="L2328" s="34"/>
      <c r="M2328" s="140" t="s">
        <v>19</v>
      </c>
      <c r="N2328" s="141" t="s">
        <v>40</v>
      </c>
      <c r="P2328" s="142">
        <f>O2328*H2328</f>
        <v>0</v>
      </c>
      <c r="Q2328" s="142">
        <v>0</v>
      </c>
      <c r="R2328" s="142">
        <f>Q2328*H2328</f>
        <v>0</v>
      </c>
      <c r="S2328" s="142">
        <v>0</v>
      </c>
      <c r="T2328" s="143">
        <f>S2328*H2328</f>
        <v>0</v>
      </c>
      <c r="AR2328" s="144" t="s">
        <v>316</v>
      </c>
      <c r="AT2328" s="144" t="s">
        <v>215</v>
      </c>
      <c r="AU2328" s="144" t="s">
        <v>236</v>
      </c>
      <c r="AY2328" s="19" t="s">
        <v>212</v>
      </c>
      <c r="BE2328" s="145">
        <f>IF(N2328="základní",J2328,0)</f>
        <v>0</v>
      </c>
      <c r="BF2328" s="145">
        <f>IF(N2328="snížená",J2328,0)</f>
        <v>0</v>
      </c>
      <c r="BG2328" s="145">
        <f>IF(N2328="zákl. přenesená",J2328,0)</f>
        <v>0</v>
      </c>
      <c r="BH2328" s="145">
        <f>IF(N2328="sníž. přenesená",J2328,0)</f>
        <v>0</v>
      </c>
      <c r="BI2328" s="145">
        <f>IF(N2328="nulová",J2328,0)</f>
        <v>0</v>
      </c>
      <c r="BJ2328" s="19" t="s">
        <v>77</v>
      </c>
      <c r="BK2328" s="145">
        <f>ROUND(I2328*H2328,2)</f>
        <v>0</v>
      </c>
      <c r="BL2328" s="19" t="s">
        <v>316</v>
      </c>
      <c r="BM2328" s="144" t="s">
        <v>13220</v>
      </c>
    </row>
    <row r="2329" spans="2:65" s="1" customFormat="1" ht="29.25">
      <c r="B2329" s="34"/>
      <c r="D2329" s="150" t="s">
        <v>224</v>
      </c>
      <c r="F2329" s="151" t="s">
        <v>13212</v>
      </c>
      <c r="I2329" s="148"/>
      <c r="L2329" s="34"/>
      <c r="M2329" s="149"/>
      <c r="T2329" s="55"/>
      <c r="AT2329" s="19" t="s">
        <v>224</v>
      </c>
      <c r="AU2329" s="19" t="s">
        <v>236</v>
      </c>
    </row>
    <row r="2330" spans="2:65" s="14" customFormat="1">
      <c r="B2330" s="170"/>
      <c r="D2330" s="150" t="s">
        <v>226</v>
      </c>
      <c r="E2330" s="171" t="s">
        <v>19</v>
      </c>
      <c r="F2330" s="172" t="s">
        <v>13221</v>
      </c>
      <c r="H2330" s="171" t="s">
        <v>19</v>
      </c>
      <c r="I2330" s="173"/>
      <c r="L2330" s="170"/>
      <c r="M2330" s="174"/>
      <c r="T2330" s="175"/>
      <c r="AT2330" s="171" t="s">
        <v>226</v>
      </c>
      <c r="AU2330" s="171" t="s">
        <v>236</v>
      </c>
      <c r="AV2330" s="14" t="s">
        <v>77</v>
      </c>
      <c r="AW2330" s="14" t="s">
        <v>31</v>
      </c>
      <c r="AX2330" s="14" t="s">
        <v>69</v>
      </c>
      <c r="AY2330" s="171" t="s">
        <v>212</v>
      </c>
    </row>
    <row r="2331" spans="2:65" s="12" customFormat="1">
      <c r="B2331" s="152"/>
      <c r="D2331" s="150" t="s">
        <v>226</v>
      </c>
      <c r="E2331" s="153" t="s">
        <v>19</v>
      </c>
      <c r="F2331" s="154" t="s">
        <v>13222</v>
      </c>
      <c r="H2331" s="155">
        <v>2</v>
      </c>
      <c r="I2331" s="156"/>
      <c r="L2331" s="152"/>
      <c r="M2331" s="157"/>
      <c r="T2331" s="158"/>
      <c r="AT2331" s="153" t="s">
        <v>226</v>
      </c>
      <c r="AU2331" s="153" t="s">
        <v>236</v>
      </c>
      <c r="AV2331" s="12" t="s">
        <v>79</v>
      </c>
      <c r="AW2331" s="12" t="s">
        <v>31</v>
      </c>
      <c r="AX2331" s="12" t="s">
        <v>69</v>
      </c>
      <c r="AY2331" s="153" t="s">
        <v>212</v>
      </c>
    </row>
    <row r="2332" spans="2:65" s="12" customFormat="1">
      <c r="B2332" s="152"/>
      <c r="D2332" s="150" t="s">
        <v>226</v>
      </c>
      <c r="E2332" s="153" t="s">
        <v>19</v>
      </c>
      <c r="F2332" s="154" t="s">
        <v>1729</v>
      </c>
      <c r="H2332" s="155">
        <v>2</v>
      </c>
      <c r="I2332" s="156"/>
      <c r="L2332" s="152"/>
      <c r="M2332" s="157"/>
      <c r="T2332" s="158"/>
      <c r="AT2332" s="153" t="s">
        <v>226</v>
      </c>
      <c r="AU2332" s="153" t="s">
        <v>236</v>
      </c>
      <c r="AV2332" s="12" t="s">
        <v>79</v>
      </c>
      <c r="AW2332" s="12" t="s">
        <v>31</v>
      </c>
      <c r="AX2332" s="12" t="s">
        <v>69</v>
      </c>
      <c r="AY2332" s="153" t="s">
        <v>212</v>
      </c>
    </row>
    <row r="2333" spans="2:65" s="12" customFormat="1">
      <c r="B2333" s="152"/>
      <c r="D2333" s="150" t="s">
        <v>226</v>
      </c>
      <c r="E2333" s="153" t="s">
        <v>19</v>
      </c>
      <c r="F2333" s="154" t="s">
        <v>1779</v>
      </c>
      <c r="H2333" s="155">
        <v>1</v>
      </c>
      <c r="I2333" s="156"/>
      <c r="L2333" s="152"/>
      <c r="M2333" s="157"/>
      <c r="T2333" s="158"/>
      <c r="AT2333" s="153" t="s">
        <v>226</v>
      </c>
      <c r="AU2333" s="153" t="s">
        <v>236</v>
      </c>
      <c r="AV2333" s="12" t="s">
        <v>79</v>
      </c>
      <c r="AW2333" s="12" t="s">
        <v>31</v>
      </c>
      <c r="AX2333" s="12" t="s">
        <v>69</v>
      </c>
      <c r="AY2333" s="153" t="s">
        <v>212</v>
      </c>
    </row>
    <row r="2334" spans="2:65" s="12" customFormat="1">
      <c r="B2334" s="152"/>
      <c r="D2334" s="150" t="s">
        <v>226</v>
      </c>
      <c r="E2334" s="153" t="s">
        <v>19</v>
      </c>
      <c r="F2334" s="154" t="s">
        <v>13115</v>
      </c>
      <c r="H2334" s="155">
        <v>10</v>
      </c>
      <c r="I2334" s="156"/>
      <c r="L2334" s="152"/>
      <c r="M2334" s="157"/>
      <c r="T2334" s="158"/>
      <c r="AT2334" s="153" t="s">
        <v>226</v>
      </c>
      <c r="AU2334" s="153" t="s">
        <v>236</v>
      </c>
      <c r="AV2334" s="12" t="s">
        <v>79</v>
      </c>
      <c r="AW2334" s="12" t="s">
        <v>31</v>
      </c>
      <c r="AX2334" s="12" t="s">
        <v>69</v>
      </c>
      <c r="AY2334" s="153" t="s">
        <v>212</v>
      </c>
    </row>
    <row r="2335" spans="2:65" s="12" customFormat="1">
      <c r="B2335" s="152"/>
      <c r="D2335" s="150" t="s">
        <v>226</v>
      </c>
      <c r="E2335" s="153" t="s">
        <v>19</v>
      </c>
      <c r="F2335" s="154" t="s">
        <v>13223</v>
      </c>
      <c r="H2335" s="155">
        <v>12</v>
      </c>
      <c r="I2335" s="156"/>
      <c r="L2335" s="152"/>
      <c r="M2335" s="157"/>
      <c r="T2335" s="158"/>
      <c r="AT2335" s="153" t="s">
        <v>226</v>
      </c>
      <c r="AU2335" s="153" t="s">
        <v>236</v>
      </c>
      <c r="AV2335" s="12" t="s">
        <v>79</v>
      </c>
      <c r="AW2335" s="12" t="s">
        <v>31</v>
      </c>
      <c r="AX2335" s="12" t="s">
        <v>69</v>
      </c>
      <c r="AY2335" s="153" t="s">
        <v>212</v>
      </c>
    </row>
    <row r="2336" spans="2:65" s="12" customFormat="1">
      <c r="B2336" s="152"/>
      <c r="D2336" s="150" t="s">
        <v>226</v>
      </c>
      <c r="E2336" s="153" t="s">
        <v>19</v>
      </c>
      <c r="F2336" s="154" t="s">
        <v>13071</v>
      </c>
      <c r="H2336" s="155">
        <v>11</v>
      </c>
      <c r="I2336" s="156"/>
      <c r="L2336" s="152"/>
      <c r="M2336" s="157"/>
      <c r="T2336" s="158"/>
      <c r="AT2336" s="153" t="s">
        <v>226</v>
      </c>
      <c r="AU2336" s="153" t="s">
        <v>236</v>
      </c>
      <c r="AV2336" s="12" t="s">
        <v>79</v>
      </c>
      <c r="AW2336" s="12" t="s">
        <v>31</v>
      </c>
      <c r="AX2336" s="12" t="s">
        <v>69</v>
      </c>
      <c r="AY2336" s="153" t="s">
        <v>212</v>
      </c>
    </row>
    <row r="2337" spans="2:65" s="12" customFormat="1">
      <c r="B2337" s="152"/>
      <c r="D2337" s="150" t="s">
        <v>226</v>
      </c>
      <c r="E2337" s="153" t="s">
        <v>19</v>
      </c>
      <c r="F2337" s="154" t="s">
        <v>13185</v>
      </c>
      <c r="H2337" s="155">
        <v>3</v>
      </c>
      <c r="I2337" s="156"/>
      <c r="L2337" s="152"/>
      <c r="M2337" s="157"/>
      <c r="T2337" s="158"/>
      <c r="AT2337" s="153" t="s">
        <v>226</v>
      </c>
      <c r="AU2337" s="153" t="s">
        <v>236</v>
      </c>
      <c r="AV2337" s="12" t="s">
        <v>79</v>
      </c>
      <c r="AW2337" s="12" t="s">
        <v>31</v>
      </c>
      <c r="AX2337" s="12" t="s">
        <v>69</v>
      </c>
      <c r="AY2337" s="153" t="s">
        <v>212</v>
      </c>
    </row>
    <row r="2338" spans="2:65" s="13" customFormat="1">
      <c r="B2338" s="159"/>
      <c r="D2338" s="150" t="s">
        <v>226</v>
      </c>
      <c r="E2338" s="160" t="s">
        <v>19</v>
      </c>
      <c r="F2338" s="161" t="s">
        <v>228</v>
      </c>
      <c r="H2338" s="162">
        <v>41</v>
      </c>
      <c r="I2338" s="163"/>
      <c r="L2338" s="159"/>
      <c r="M2338" s="164"/>
      <c r="T2338" s="165"/>
      <c r="AT2338" s="160" t="s">
        <v>226</v>
      </c>
      <c r="AU2338" s="160" t="s">
        <v>236</v>
      </c>
      <c r="AV2338" s="13" t="s">
        <v>229</v>
      </c>
      <c r="AW2338" s="13" t="s">
        <v>31</v>
      </c>
      <c r="AX2338" s="13" t="s">
        <v>77</v>
      </c>
      <c r="AY2338" s="160" t="s">
        <v>212</v>
      </c>
    </row>
    <row r="2339" spans="2:65" s="1" customFormat="1" ht="24.2" customHeight="1">
      <c r="B2339" s="34"/>
      <c r="C2339" s="133" t="s">
        <v>1505</v>
      </c>
      <c r="D2339" s="133" t="s">
        <v>215</v>
      </c>
      <c r="E2339" s="134" t="s">
        <v>13224</v>
      </c>
      <c r="F2339" s="135" t="s">
        <v>13225</v>
      </c>
      <c r="G2339" s="136" t="s">
        <v>624</v>
      </c>
      <c r="H2339" s="137">
        <v>1</v>
      </c>
      <c r="I2339" s="138"/>
      <c r="J2339" s="139">
        <f>ROUND(I2339*H2339,2)</f>
        <v>0</v>
      </c>
      <c r="K2339" s="135" t="s">
        <v>245</v>
      </c>
      <c r="L2339" s="34"/>
      <c r="M2339" s="140" t="s">
        <v>19</v>
      </c>
      <c r="N2339" s="141" t="s">
        <v>40</v>
      </c>
      <c r="P2339" s="142">
        <f>O2339*H2339</f>
        <v>0</v>
      </c>
      <c r="Q2339" s="142">
        <v>0</v>
      </c>
      <c r="R2339" s="142">
        <f>Q2339*H2339</f>
        <v>0</v>
      </c>
      <c r="S2339" s="142">
        <v>0</v>
      </c>
      <c r="T2339" s="143">
        <f>S2339*H2339</f>
        <v>0</v>
      </c>
      <c r="AR2339" s="144" t="s">
        <v>316</v>
      </c>
      <c r="AT2339" s="144" t="s">
        <v>215</v>
      </c>
      <c r="AU2339" s="144" t="s">
        <v>236</v>
      </c>
      <c r="AY2339" s="19" t="s">
        <v>212</v>
      </c>
      <c r="BE2339" s="145">
        <f>IF(N2339="základní",J2339,0)</f>
        <v>0</v>
      </c>
      <c r="BF2339" s="145">
        <f>IF(N2339="snížená",J2339,0)</f>
        <v>0</v>
      </c>
      <c r="BG2339" s="145">
        <f>IF(N2339="zákl. přenesená",J2339,0)</f>
        <v>0</v>
      </c>
      <c r="BH2339" s="145">
        <f>IF(N2339="sníž. přenesená",J2339,0)</f>
        <v>0</v>
      </c>
      <c r="BI2339" s="145">
        <f>IF(N2339="nulová",J2339,0)</f>
        <v>0</v>
      </c>
      <c r="BJ2339" s="19" t="s">
        <v>77</v>
      </c>
      <c r="BK2339" s="145">
        <f>ROUND(I2339*H2339,2)</f>
        <v>0</v>
      </c>
      <c r="BL2339" s="19" t="s">
        <v>316</v>
      </c>
      <c r="BM2339" s="144" t="s">
        <v>13226</v>
      </c>
    </row>
    <row r="2340" spans="2:65" s="1" customFormat="1" ht="29.25">
      <c r="B2340" s="34"/>
      <c r="D2340" s="150" t="s">
        <v>224</v>
      </c>
      <c r="F2340" s="151" t="s">
        <v>13212</v>
      </c>
      <c r="I2340" s="148"/>
      <c r="L2340" s="34"/>
      <c r="M2340" s="149"/>
      <c r="T2340" s="55"/>
      <c r="AT2340" s="19" t="s">
        <v>224</v>
      </c>
      <c r="AU2340" s="19" t="s">
        <v>236</v>
      </c>
    </row>
    <row r="2341" spans="2:65" s="14" customFormat="1">
      <c r="B2341" s="170"/>
      <c r="D2341" s="150" t="s">
        <v>226</v>
      </c>
      <c r="E2341" s="171" t="s">
        <v>19</v>
      </c>
      <c r="F2341" s="172" t="s">
        <v>13227</v>
      </c>
      <c r="H2341" s="171" t="s">
        <v>19</v>
      </c>
      <c r="I2341" s="173"/>
      <c r="L2341" s="170"/>
      <c r="M2341" s="174"/>
      <c r="T2341" s="175"/>
      <c r="AT2341" s="171" t="s">
        <v>226</v>
      </c>
      <c r="AU2341" s="171" t="s">
        <v>236</v>
      </c>
      <c r="AV2341" s="14" t="s">
        <v>77</v>
      </c>
      <c r="AW2341" s="14" t="s">
        <v>31</v>
      </c>
      <c r="AX2341" s="14" t="s">
        <v>69</v>
      </c>
      <c r="AY2341" s="171" t="s">
        <v>212</v>
      </c>
    </row>
    <row r="2342" spans="2:65" s="12" customFormat="1">
      <c r="B2342" s="152"/>
      <c r="D2342" s="150" t="s">
        <v>226</v>
      </c>
      <c r="E2342" s="153" t="s">
        <v>19</v>
      </c>
      <c r="F2342" s="154" t="s">
        <v>1781</v>
      </c>
      <c r="H2342" s="155">
        <v>1</v>
      </c>
      <c r="I2342" s="156"/>
      <c r="L2342" s="152"/>
      <c r="M2342" s="157"/>
      <c r="T2342" s="158"/>
      <c r="AT2342" s="153" t="s">
        <v>226</v>
      </c>
      <c r="AU2342" s="153" t="s">
        <v>236</v>
      </c>
      <c r="AV2342" s="12" t="s">
        <v>79</v>
      </c>
      <c r="AW2342" s="12" t="s">
        <v>31</v>
      </c>
      <c r="AX2342" s="12" t="s">
        <v>69</v>
      </c>
      <c r="AY2342" s="153" t="s">
        <v>212</v>
      </c>
    </row>
    <row r="2343" spans="2:65" s="13" customFormat="1">
      <c r="B2343" s="159"/>
      <c r="D2343" s="150" t="s">
        <v>226</v>
      </c>
      <c r="E2343" s="160" t="s">
        <v>19</v>
      </c>
      <c r="F2343" s="161" t="s">
        <v>228</v>
      </c>
      <c r="H2343" s="162">
        <v>1</v>
      </c>
      <c r="I2343" s="163"/>
      <c r="L2343" s="159"/>
      <c r="M2343" s="164"/>
      <c r="T2343" s="165"/>
      <c r="AT2343" s="160" t="s">
        <v>226</v>
      </c>
      <c r="AU2343" s="160" t="s">
        <v>236</v>
      </c>
      <c r="AV2343" s="13" t="s">
        <v>229</v>
      </c>
      <c r="AW2343" s="13" t="s">
        <v>31</v>
      </c>
      <c r="AX2343" s="13" t="s">
        <v>77</v>
      </c>
      <c r="AY2343" s="160" t="s">
        <v>212</v>
      </c>
    </row>
    <row r="2344" spans="2:65" s="1" customFormat="1" ht="24.2" customHeight="1">
      <c r="B2344" s="34"/>
      <c r="C2344" s="133" t="s">
        <v>1524</v>
      </c>
      <c r="D2344" s="133" t="s">
        <v>215</v>
      </c>
      <c r="E2344" s="134" t="s">
        <v>13228</v>
      </c>
      <c r="F2344" s="135" t="s">
        <v>13229</v>
      </c>
      <c r="G2344" s="136" t="s">
        <v>624</v>
      </c>
      <c r="H2344" s="137">
        <v>1</v>
      </c>
      <c r="I2344" s="138"/>
      <c r="J2344" s="139">
        <f>ROUND(I2344*H2344,2)</f>
        <v>0</v>
      </c>
      <c r="K2344" s="135" t="s">
        <v>245</v>
      </c>
      <c r="L2344" s="34"/>
      <c r="M2344" s="140" t="s">
        <v>19</v>
      </c>
      <c r="N2344" s="141" t="s">
        <v>40</v>
      </c>
      <c r="P2344" s="142">
        <f>O2344*H2344</f>
        <v>0</v>
      </c>
      <c r="Q2344" s="142">
        <v>0</v>
      </c>
      <c r="R2344" s="142">
        <f>Q2344*H2344</f>
        <v>0</v>
      </c>
      <c r="S2344" s="142">
        <v>0</v>
      </c>
      <c r="T2344" s="143">
        <f>S2344*H2344</f>
        <v>0</v>
      </c>
      <c r="AR2344" s="144" t="s">
        <v>316</v>
      </c>
      <c r="AT2344" s="144" t="s">
        <v>215</v>
      </c>
      <c r="AU2344" s="144" t="s">
        <v>236</v>
      </c>
      <c r="AY2344" s="19" t="s">
        <v>212</v>
      </c>
      <c r="BE2344" s="145">
        <f>IF(N2344="základní",J2344,0)</f>
        <v>0</v>
      </c>
      <c r="BF2344" s="145">
        <f>IF(N2344="snížená",J2344,0)</f>
        <v>0</v>
      </c>
      <c r="BG2344" s="145">
        <f>IF(N2344="zákl. přenesená",J2344,0)</f>
        <v>0</v>
      </c>
      <c r="BH2344" s="145">
        <f>IF(N2344="sníž. přenesená",J2344,0)</f>
        <v>0</v>
      </c>
      <c r="BI2344" s="145">
        <f>IF(N2344="nulová",J2344,0)</f>
        <v>0</v>
      </c>
      <c r="BJ2344" s="19" t="s">
        <v>77</v>
      </c>
      <c r="BK2344" s="145">
        <f>ROUND(I2344*H2344,2)</f>
        <v>0</v>
      </c>
      <c r="BL2344" s="19" t="s">
        <v>316</v>
      </c>
      <c r="BM2344" s="144" t="s">
        <v>13230</v>
      </c>
    </row>
    <row r="2345" spans="2:65" s="1" customFormat="1" ht="29.25">
      <c r="B2345" s="34"/>
      <c r="D2345" s="150" t="s">
        <v>224</v>
      </c>
      <c r="F2345" s="151" t="s">
        <v>13212</v>
      </c>
      <c r="I2345" s="148"/>
      <c r="L2345" s="34"/>
      <c r="M2345" s="149"/>
      <c r="T2345" s="55"/>
      <c r="AT2345" s="19" t="s">
        <v>224</v>
      </c>
      <c r="AU2345" s="19" t="s">
        <v>236</v>
      </c>
    </row>
    <row r="2346" spans="2:65" s="14" customFormat="1">
      <c r="B2346" s="170"/>
      <c r="D2346" s="150" t="s">
        <v>226</v>
      </c>
      <c r="E2346" s="171" t="s">
        <v>19</v>
      </c>
      <c r="F2346" s="172" t="s">
        <v>13231</v>
      </c>
      <c r="H2346" s="171" t="s">
        <v>19</v>
      </c>
      <c r="I2346" s="173"/>
      <c r="L2346" s="170"/>
      <c r="M2346" s="174"/>
      <c r="T2346" s="175"/>
      <c r="AT2346" s="171" t="s">
        <v>226</v>
      </c>
      <c r="AU2346" s="171" t="s">
        <v>236</v>
      </c>
      <c r="AV2346" s="14" t="s">
        <v>77</v>
      </c>
      <c r="AW2346" s="14" t="s">
        <v>31</v>
      </c>
      <c r="AX2346" s="14" t="s">
        <v>69</v>
      </c>
      <c r="AY2346" s="171" t="s">
        <v>212</v>
      </c>
    </row>
    <row r="2347" spans="2:65" s="12" customFormat="1">
      <c r="B2347" s="152"/>
      <c r="D2347" s="150" t="s">
        <v>226</v>
      </c>
      <c r="E2347" s="153" t="s">
        <v>19</v>
      </c>
      <c r="F2347" s="154" t="s">
        <v>1779</v>
      </c>
      <c r="H2347" s="155">
        <v>1</v>
      </c>
      <c r="I2347" s="156"/>
      <c r="L2347" s="152"/>
      <c r="M2347" s="157"/>
      <c r="T2347" s="158"/>
      <c r="AT2347" s="153" t="s">
        <v>226</v>
      </c>
      <c r="AU2347" s="153" t="s">
        <v>236</v>
      </c>
      <c r="AV2347" s="12" t="s">
        <v>79</v>
      </c>
      <c r="AW2347" s="12" t="s">
        <v>31</v>
      </c>
      <c r="AX2347" s="12" t="s">
        <v>69</v>
      </c>
      <c r="AY2347" s="153" t="s">
        <v>212</v>
      </c>
    </row>
    <row r="2348" spans="2:65" s="13" customFormat="1">
      <c r="B2348" s="159"/>
      <c r="D2348" s="150" t="s">
        <v>226</v>
      </c>
      <c r="E2348" s="160" t="s">
        <v>19</v>
      </c>
      <c r="F2348" s="161" t="s">
        <v>228</v>
      </c>
      <c r="H2348" s="162">
        <v>1</v>
      </c>
      <c r="I2348" s="163"/>
      <c r="L2348" s="159"/>
      <c r="M2348" s="164"/>
      <c r="T2348" s="165"/>
      <c r="AT2348" s="160" t="s">
        <v>226</v>
      </c>
      <c r="AU2348" s="160" t="s">
        <v>236</v>
      </c>
      <c r="AV2348" s="13" t="s">
        <v>229</v>
      </c>
      <c r="AW2348" s="13" t="s">
        <v>31</v>
      </c>
      <c r="AX2348" s="13" t="s">
        <v>77</v>
      </c>
      <c r="AY2348" s="160" t="s">
        <v>212</v>
      </c>
    </row>
    <row r="2349" spans="2:65" s="1" customFormat="1" ht="24.2" customHeight="1">
      <c r="B2349" s="34"/>
      <c r="C2349" s="133" t="s">
        <v>1532</v>
      </c>
      <c r="D2349" s="133" t="s">
        <v>215</v>
      </c>
      <c r="E2349" s="134" t="s">
        <v>13232</v>
      </c>
      <c r="F2349" s="135" t="s">
        <v>13233</v>
      </c>
      <c r="G2349" s="136" t="s">
        <v>624</v>
      </c>
      <c r="H2349" s="137">
        <v>1</v>
      </c>
      <c r="I2349" s="138"/>
      <c r="J2349" s="139">
        <f>ROUND(I2349*H2349,2)</f>
        <v>0</v>
      </c>
      <c r="K2349" s="135" t="s">
        <v>245</v>
      </c>
      <c r="L2349" s="34"/>
      <c r="M2349" s="140" t="s">
        <v>19</v>
      </c>
      <c r="N2349" s="141" t="s">
        <v>40</v>
      </c>
      <c r="P2349" s="142">
        <f>O2349*H2349</f>
        <v>0</v>
      </c>
      <c r="Q2349" s="142">
        <v>0</v>
      </c>
      <c r="R2349" s="142">
        <f>Q2349*H2349</f>
        <v>0</v>
      </c>
      <c r="S2349" s="142">
        <v>0</v>
      </c>
      <c r="T2349" s="143">
        <f>S2349*H2349</f>
        <v>0</v>
      </c>
      <c r="AR2349" s="144" t="s">
        <v>316</v>
      </c>
      <c r="AT2349" s="144" t="s">
        <v>215</v>
      </c>
      <c r="AU2349" s="144" t="s">
        <v>236</v>
      </c>
      <c r="AY2349" s="19" t="s">
        <v>212</v>
      </c>
      <c r="BE2349" s="145">
        <f>IF(N2349="základní",J2349,0)</f>
        <v>0</v>
      </c>
      <c r="BF2349" s="145">
        <f>IF(N2349="snížená",J2349,0)</f>
        <v>0</v>
      </c>
      <c r="BG2349" s="145">
        <f>IF(N2349="zákl. přenesená",J2349,0)</f>
        <v>0</v>
      </c>
      <c r="BH2349" s="145">
        <f>IF(N2349="sníž. přenesená",J2349,0)</f>
        <v>0</v>
      </c>
      <c r="BI2349" s="145">
        <f>IF(N2349="nulová",J2349,0)</f>
        <v>0</v>
      </c>
      <c r="BJ2349" s="19" t="s">
        <v>77</v>
      </c>
      <c r="BK2349" s="145">
        <f>ROUND(I2349*H2349,2)</f>
        <v>0</v>
      </c>
      <c r="BL2349" s="19" t="s">
        <v>316</v>
      </c>
      <c r="BM2349" s="144" t="s">
        <v>13234</v>
      </c>
    </row>
    <row r="2350" spans="2:65" s="1" customFormat="1" ht="29.25">
      <c r="B2350" s="34"/>
      <c r="D2350" s="150" t="s">
        <v>224</v>
      </c>
      <c r="F2350" s="151" t="s">
        <v>13212</v>
      </c>
      <c r="I2350" s="148"/>
      <c r="L2350" s="34"/>
      <c r="M2350" s="149"/>
      <c r="T2350" s="55"/>
      <c r="AT2350" s="19" t="s">
        <v>224</v>
      </c>
      <c r="AU2350" s="19" t="s">
        <v>236</v>
      </c>
    </row>
    <row r="2351" spans="2:65" s="14" customFormat="1">
      <c r="B2351" s="170"/>
      <c r="D2351" s="150" t="s">
        <v>226</v>
      </c>
      <c r="E2351" s="171" t="s">
        <v>19</v>
      </c>
      <c r="F2351" s="172" t="s">
        <v>13235</v>
      </c>
      <c r="H2351" s="171" t="s">
        <v>19</v>
      </c>
      <c r="I2351" s="173"/>
      <c r="L2351" s="170"/>
      <c r="M2351" s="174"/>
      <c r="T2351" s="175"/>
      <c r="AT2351" s="171" t="s">
        <v>226</v>
      </c>
      <c r="AU2351" s="171" t="s">
        <v>236</v>
      </c>
      <c r="AV2351" s="14" t="s">
        <v>77</v>
      </c>
      <c r="AW2351" s="14" t="s">
        <v>31</v>
      </c>
      <c r="AX2351" s="14" t="s">
        <v>69</v>
      </c>
      <c r="AY2351" s="171" t="s">
        <v>212</v>
      </c>
    </row>
    <row r="2352" spans="2:65" s="12" customFormat="1">
      <c r="B2352" s="152"/>
      <c r="D2352" s="150" t="s">
        <v>226</v>
      </c>
      <c r="E2352" s="153" t="s">
        <v>19</v>
      </c>
      <c r="F2352" s="154" t="s">
        <v>1779</v>
      </c>
      <c r="H2352" s="155">
        <v>1</v>
      </c>
      <c r="I2352" s="156"/>
      <c r="L2352" s="152"/>
      <c r="M2352" s="157"/>
      <c r="T2352" s="158"/>
      <c r="AT2352" s="153" t="s">
        <v>226</v>
      </c>
      <c r="AU2352" s="153" t="s">
        <v>236</v>
      </c>
      <c r="AV2352" s="12" t="s">
        <v>79</v>
      </c>
      <c r="AW2352" s="12" t="s">
        <v>31</v>
      </c>
      <c r="AX2352" s="12" t="s">
        <v>69</v>
      </c>
      <c r="AY2352" s="153" t="s">
        <v>212</v>
      </c>
    </row>
    <row r="2353" spans="2:65" s="13" customFormat="1">
      <c r="B2353" s="159"/>
      <c r="D2353" s="150" t="s">
        <v>226</v>
      </c>
      <c r="E2353" s="160" t="s">
        <v>19</v>
      </c>
      <c r="F2353" s="161" t="s">
        <v>228</v>
      </c>
      <c r="H2353" s="162">
        <v>1</v>
      </c>
      <c r="I2353" s="163"/>
      <c r="L2353" s="159"/>
      <c r="M2353" s="164"/>
      <c r="T2353" s="165"/>
      <c r="AT2353" s="160" t="s">
        <v>226</v>
      </c>
      <c r="AU2353" s="160" t="s">
        <v>236</v>
      </c>
      <c r="AV2353" s="13" t="s">
        <v>229</v>
      </c>
      <c r="AW2353" s="13" t="s">
        <v>31</v>
      </c>
      <c r="AX2353" s="13" t="s">
        <v>77</v>
      </c>
      <c r="AY2353" s="160" t="s">
        <v>212</v>
      </c>
    </row>
    <row r="2354" spans="2:65" s="1" customFormat="1" ht="24.2" customHeight="1">
      <c r="B2354" s="34"/>
      <c r="C2354" s="133" t="s">
        <v>1541</v>
      </c>
      <c r="D2354" s="133" t="s">
        <v>215</v>
      </c>
      <c r="E2354" s="134" t="s">
        <v>13236</v>
      </c>
      <c r="F2354" s="135" t="s">
        <v>13237</v>
      </c>
      <c r="G2354" s="136" t="s">
        <v>624</v>
      </c>
      <c r="H2354" s="137">
        <v>1</v>
      </c>
      <c r="I2354" s="138"/>
      <c r="J2354" s="139">
        <f>ROUND(I2354*H2354,2)</f>
        <v>0</v>
      </c>
      <c r="K2354" s="135" t="s">
        <v>245</v>
      </c>
      <c r="L2354" s="34"/>
      <c r="M2354" s="140" t="s">
        <v>19</v>
      </c>
      <c r="N2354" s="141" t="s">
        <v>40</v>
      </c>
      <c r="P2354" s="142">
        <f>O2354*H2354</f>
        <v>0</v>
      </c>
      <c r="Q2354" s="142">
        <v>0</v>
      </c>
      <c r="R2354" s="142">
        <f>Q2354*H2354</f>
        <v>0</v>
      </c>
      <c r="S2354" s="142">
        <v>0</v>
      </c>
      <c r="T2354" s="143">
        <f>S2354*H2354</f>
        <v>0</v>
      </c>
      <c r="AR2354" s="144" t="s">
        <v>316</v>
      </c>
      <c r="AT2354" s="144" t="s">
        <v>215</v>
      </c>
      <c r="AU2354" s="144" t="s">
        <v>236</v>
      </c>
      <c r="AY2354" s="19" t="s">
        <v>212</v>
      </c>
      <c r="BE2354" s="145">
        <f>IF(N2354="základní",J2354,0)</f>
        <v>0</v>
      </c>
      <c r="BF2354" s="145">
        <f>IF(N2354="snížená",J2354,0)</f>
        <v>0</v>
      </c>
      <c r="BG2354" s="145">
        <f>IF(N2354="zákl. přenesená",J2354,0)</f>
        <v>0</v>
      </c>
      <c r="BH2354" s="145">
        <f>IF(N2354="sníž. přenesená",J2354,0)</f>
        <v>0</v>
      </c>
      <c r="BI2354" s="145">
        <f>IF(N2354="nulová",J2354,0)</f>
        <v>0</v>
      </c>
      <c r="BJ2354" s="19" t="s">
        <v>77</v>
      </c>
      <c r="BK2354" s="145">
        <f>ROUND(I2354*H2354,2)</f>
        <v>0</v>
      </c>
      <c r="BL2354" s="19" t="s">
        <v>316</v>
      </c>
      <c r="BM2354" s="144" t="s">
        <v>13238</v>
      </c>
    </row>
    <row r="2355" spans="2:65" s="1" customFormat="1" ht="29.25">
      <c r="B2355" s="34"/>
      <c r="D2355" s="150" t="s">
        <v>224</v>
      </c>
      <c r="F2355" s="151" t="s">
        <v>13212</v>
      </c>
      <c r="I2355" s="148"/>
      <c r="L2355" s="34"/>
      <c r="M2355" s="149"/>
      <c r="T2355" s="55"/>
      <c r="AT2355" s="19" t="s">
        <v>224</v>
      </c>
      <c r="AU2355" s="19" t="s">
        <v>236</v>
      </c>
    </row>
    <row r="2356" spans="2:65" s="14" customFormat="1">
      <c r="B2356" s="170"/>
      <c r="D2356" s="150" t="s">
        <v>226</v>
      </c>
      <c r="E2356" s="171" t="s">
        <v>19</v>
      </c>
      <c r="F2356" s="172" t="s">
        <v>13239</v>
      </c>
      <c r="H2356" s="171" t="s">
        <v>19</v>
      </c>
      <c r="I2356" s="173"/>
      <c r="L2356" s="170"/>
      <c r="M2356" s="174"/>
      <c r="T2356" s="175"/>
      <c r="AT2356" s="171" t="s">
        <v>226</v>
      </c>
      <c r="AU2356" s="171" t="s">
        <v>236</v>
      </c>
      <c r="AV2356" s="14" t="s">
        <v>77</v>
      </c>
      <c r="AW2356" s="14" t="s">
        <v>31</v>
      </c>
      <c r="AX2356" s="14" t="s">
        <v>69</v>
      </c>
      <c r="AY2356" s="171" t="s">
        <v>212</v>
      </c>
    </row>
    <row r="2357" spans="2:65" s="12" customFormat="1">
      <c r="B2357" s="152"/>
      <c r="D2357" s="150" t="s">
        <v>226</v>
      </c>
      <c r="E2357" s="153" t="s">
        <v>19</v>
      </c>
      <c r="F2357" s="154" t="s">
        <v>1779</v>
      </c>
      <c r="H2357" s="155">
        <v>1</v>
      </c>
      <c r="I2357" s="156"/>
      <c r="L2357" s="152"/>
      <c r="M2357" s="157"/>
      <c r="T2357" s="158"/>
      <c r="AT2357" s="153" t="s">
        <v>226</v>
      </c>
      <c r="AU2357" s="153" t="s">
        <v>236</v>
      </c>
      <c r="AV2357" s="12" t="s">
        <v>79</v>
      </c>
      <c r="AW2357" s="12" t="s">
        <v>31</v>
      </c>
      <c r="AX2357" s="12" t="s">
        <v>69</v>
      </c>
      <c r="AY2357" s="153" t="s">
        <v>212</v>
      </c>
    </row>
    <row r="2358" spans="2:65" s="13" customFormat="1">
      <c r="B2358" s="159"/>
      <c r="D2358" s="150" t="s">
        <v>226</v>
      </c>
      <c r="E2358" s="160" t="s">
        <v>19</v>
      </c>
      <c r="F2358" s="161" t="s">
        <v>228</v>
      </c>
      <c r="H2358" s="162">
        <v>1</v>
      </c>
      <c r="I2358" s="163"/>
      <c r="L2358" s="159"/>
      <c r="M2358" s="164"/>
      <c r="T2358" s="165"/>
      <c r="AT2358" s="160" t="s">
        <v>226</v>
      </c>
      <c r="AU2358" s="160" t="s">
        <v>236</v>
      </c>
      <c r="AV2358" s="13" t="s">
        <v>229</v>
      </c>
      <c r="AW2358" s="13" t="s">
        <v>31</v>
      </c>
      <c r="AX2358" s="13" t="s">
        <v>77</v>
      </c>
      <c r="AY2358" s="160" t="s">
        <v>212</v>
      </c>
    </row>
    <row r="2359" spans="2:65" s="1" customFormat="1" ht="21.75" customHeight="1">
      <c r="B2359" s="34"/>
      <c r="C2359" s="133" t="s">
        <v>1545</v>
      </c>
      <c r="D2359" s="166" t="s">
        <v>215</v>
      </c>
      <c r="E2359" s="134" t="s">
        <v>13240</v>
      </c>
      <c r="F2359" s="135" t="s">
        <v>13241</v>
      </c>
      <c r="G2359" s="136" t="s">
        <v>624</v>
      </c>
      <c r="H2359" s="137">
        <v>3</v>
      </c>
      <c r="I2359" s="138"/>
      <c r="J2359" s="139">
        <f>ROUND(I2359*H2359,2)</f>
        <v>0</v>
      </c>
      <c r="K2359" s="135" t="s">
        <v>245</v>
      </c>
      <c r="L2359" s="34"/>
      <c r="M2359" s="140" t="s">
        <v>19</v>
      </c>
      <c r="N2359" s="141" t="s">
        <v>40</v>
      </c>
      <c r="P2359" s="142">
        <f>O2359*H2359</f>
        <v>0</v>
      </c>
      <c r="Q2359" s="142">
        <v>0</v>
      </c>
      <c r="R2359" s="142">
        <f>Q2359*H2359</f>
        <v>0</v>
      </c>
      <c r="S2359" s="142">
        <v>0</v>
      </c>
      <c r="T2359" s="143">
        <f>S2359*H2359</f>
        <v>0</v>
      </c>
      <c r="AR2359" s="144" t="s">
        <v>316</v>
      </c>
      <c r="AT2359" s="144" t="s">
        <v>215</v>
      </c>
      <c r="AU2359" s="144" t="s">
        <v>236</v>
      </c>
      <c r="AY2359" s="19" t="s">
        <v>212</v>
      </c>
      <c r="BE2359" s="145">
        <f>IF(N2359="základní",J2359,0)</f>
        <v>0</v>
      </c>
      <c r="BF2359" s="145">
        <f>IF(N2359="snížená",J2359,0)</f>
        <v>0</v>
      </c>
      <c r="BG2359" s="145">
        <f>IF(N2359="zákl. přenesená",J2359,0)</f>
        <v>0</v>
      </c>
      <c r="BH2359" s="145">
        <f>IF(N2359="sníž. přenesená",J2359,0)</f>
        <v>0</v>
      </c>
      <c r="BI2359" s="145">
        <f>IF(N2359="nulová",J2359,0)</f>
        <v>0</v>
      </c>
      <c r="BJ2359" s="19" t="s">
        <v>77</v>
      </c>
      <c r="BK2359" s="145">
        <f>ROUND(I2359*H2359,2)</f>
        <v>0</v>
      </c>
      <c r="BL2359" s="19" t="s">
        <v>316</v>
      </c>
      <c r="BM2359" s="144" t="s">
        <v>13242</v>
      </c>
    </row>
    <row r="2360" spans="2:65" s="1" customFormat="1" ht="29.25">
      <c r="B2360" s="34"/>
      <c r="D2360" s="150" t="s">
        <v>224</v>
      </c>
      <c r="F2360" s="151" t="s">
        <v>13212</v>
      </c>
      <c r="I2360" s="148"/>
      <c r="L2360" s="34"/>
      <c r="M2360" s="149"/>
      <c r="T2360" s="55"/>
      <c r="AT2360" s="19" t="s">
        <v>224</v>
      </c>
      <c r="AU2360" s="19" t="s">
        <v>236</v>
      </c>
    </row>
    <row r="2361" spans="2:65" s="14" customFormat="1">
      <c r="B2361" s="170"/>
      <c r="D2361" s="150" t="s">
        <v>226</v>
      </c>
      <c r="E2361" s="171" t="s">
        <v>19</v>
      </c>
      <c r="F2361" s="172" t="s">
        <v>13243</v>
      </c>
      <c r="H2361" s="171" t="s">
        <v>19</v>
      </c>
      <c r="I2361" s="173"/>
      <c r="L2361" s="170"/>
      <c r="M2361" s="174"/>
      <c r="T2361" s="175"/>
      <c r="AT2361" s="171" t="s">
        <v>226</v>
      </c>
      <c r="AU2361" s="171" t="s">
        <v>236</v>
      </c>
      <c r="AV2361" s="14" t="s">
        <v>77</v>
      </c>
      <c r="AW2361" s="14" t="s">
        <v>31</v>
      </c>
      <c r="AX2361" s="14" t="s">
        <v>69</v>
      </c>
      <c r="AY2361" s="171" t="s">
        <v>212</v>
      </c>
    </row>
    <row r="2362" spans="2:65" s="12" customFormat="1">
      <c r="B2362" s="152"/>
      <c r="D2362" s="150" t="s">
        <v>226</v>
      </c>
      <c r="E2362" s="153" t="s">
        <v>19</v>
      </c>
      <c r="F2362" s="154" t="s">
        <v>1778</v>
      </c>
      <c r="H2362" s="155">
        <v>1</v>
      </c>
      <c r="I2362" s="156"/>
      <c r="L2362" s="152"/>
      <c r="M2362" s="157"/>
      <c r="T2362" s="158"/>
      <c r="AT2362" s="153" t="s">
        <v>226</v>
      </c>
      <c r="AU2362" s="153" t="s">
        <v>236</v>
      </c>
      <c r="AV2362" s="12" t="s">
        <v>79</v>
      </c>
      <c r="AW2362" s="12" t="s">
        <v>31</v>
      </c>
      <c r="AX2362" s="12" t="s">
        <v>69</v>
      </c>
      <c r="AY2362" s="153" t="s">
        <v>212</v>
      </c>
    </row>
    <row r="2363" spans="2:65" s="12" customFormat="1">
      <c r="B2363" s="152"/>
      <c r="D2363" s="150" t="s">
        <v>226</v>
      </c>
      <c r="E2363" s="153" t="s">
        <v>19</v>
      </c>
      <c r="F2363" s="154" t="s">
        <v>1781</v>
      </c>
      <c r="H2363" s="155">
        <v>1</v>
      </c>
      <c r="I2363" s="156"/>
      <c r="L2363" s="152"/>
      <c r="M2363" s="157"/>
      <c r="T2363" s="158"/>
      <c r="AT2363" s="153" t="s">
        <v>226</v>
      </c>
      <c r="AU2363" s="153" t="s">
        <v>236</v>
      </c>
      <c r="AV2363" s="12" t="s">
        <v>79</v>
      </c>
      <c r="AW2363" s="12" t="s">
        <v>31</v>
      </c>
      <c r="AX2363" s="12" t="s">
        <v>69</v>
      </c>
      <c r="AY2363" s="153" t="s">
        <v>212</v>
      </c>
    </row>
    <row r="2364" spans="2:65" s="12" customFormat="1">
      <c r="B2364" s="152"/>
      <c r="D2364" s="150" t="s">
        <v>226</v>
      </c>
      <c r="E2364" s="153" t="s">
        <v>19</v>
      </c>
      <c r="F2364" s="154" t="s">
        <v>1782</v>
      </c>
      <c r="H2364" s="155">
        <v>1</v>
      </c>
      <c r="I2364" s="156"/>
      <c r="L2364" s="152"/>
      <c r="M2364" s="157"/>
      <c r="T2364" s="158"/>
      <c r="AT2364" s="153" t="s">
        <v>226</v>
      </c>
      <c r="AU2364" s="153" t="s">
        <v>236</v>
      </c>
      <c r="AV2364" s="12" t="s">
        <v>79</v>
      </c>
      <c r="AW2364" s="12" t="s">
        <v>31</v>
      </c>
      <c r="AX2364" s="12" t="s">
        <v>69</v>
      </c>
      <c r="AY2364" s="153" t="s">
        <v>212</v>
      </c>
    </row>
    <row r="2365" spans="2:65" s="13" customFormat="1">
      <c r="B2365" s="159"/>
      <c r="D2365" s="150" t="s">
        <v>226</v>
      </c>
      <c r="E2365" s="160" t="s">
        <v>19</v>
      </c>
      <c r="F2365" s="161" t="s">
        <v>228</v>
      </c>
      <c r="H2365" s="162">
        <v>3</v>
      </c>
      <c r="I2365" s="163"/>
      <c r="L2365" s="159"/>
      <c r="M2365" s="164"/>
      <c r="T2365" s="165"/>
      <c r="AT2365" s="160" t="s">
        <v>226</v>
      </c>
      <c r="AU2365" s="160" t="s">
        <v>236</v>
      </c>
      <c r="AV2365" s="13" t="s">
        <v>229</v>
      </c>
      <c r="AW2365" s="13" t="s">
        <v>31</v>
      </c>
      <c r="AX2365" s="13" t="s">
        <v>77</v>
      </c>
      <c r="AY2365" s="160" t="s">
        <v>212</v>
      </c>
    </row>
    <row r="2366" spans="2:65" s="1" customFormat="1" ht="21.75" customHeight="1">
      <c r="B2366" s="34"/>
      <c r="C2366" s="133" t="s">
        <v>1557</v>
      </c>
      <c r="D2366" s="133" t="s">
        <v>215</v>
      </c>
      <c r="E2366" s="134" t="s">
        <v>13244</v>
      </c>
      <c r="F2366" s="135" t="s">
        <v>13245</v>
      </c>
      <c r="G2366" s="136" t="s">
        <v>624</v>
      </c>
      <c r="H2366" s="137">
        <v>1</v>
      </c>
      <c r="I2366" s="138"/>
      <c r="J2366" s="139">
        <f>ROUND(I2366*H2366,2)</f>
        <v>0</v>
      </c>
      <c r="K2366" s="135" t="s">
        <v>245</v>
      </c>
      <c r="L2366" s="34"/>
      <c r="M2366" s="140" t="s">
        <v>19</v>
      </c>
      <c r="N2366" s="141" t="s">
        <v>40</v>
      </c>
      <c r="P2366" s="142">
        <f>O2366*H2366</f>
        <v>0</v>
      </c>
      <c r="Q2366" s="142">
        <v>0</v>
      </c>
      <c r="R2366" s="142">
        <f>Q2366*H2366</f>
        <v>0</v>
      </c>
      <c r="S2366" s="142">
        <v>0</v>
      </c>
      <c r="T2366" s="143">
        <f>S2366*H2366</f>
        <v>0</v>
      </c>
      <c r="AR2366" s="144" t="s">
        <v>316</v>
      </c>
      <c r="AT2366" s="144" t="s">
        <v>215</v>
      </c>
      <c r="AU2366" s="144" t="s">
        <v>236</v>
      </c>
      <c r="AY2366" s="19" t="s">
        <v>212</v>
      </c>
      <c r="BE2366" s="145">
        <f>IF(N2366="základní",J2366,0)</f>
        <v>0</v>
      </c>
      <c r="BF2366" s="145">
        <f>IF(N2366="snížená",J2366,0)</f>
        <v>0</v>
      </c>
      <c r="BG2366" s="145">
        <f>IF(N2366="zákl. přenesená",J2366,0)</f>
        <v>0</v>
      </c>
      <c r="BH2366" s="145">
        <f>IF(N2366="sníž. přenesená",J2366,0)</f>
        <v>0</v>
      </c>
      <c r="BI2366" s="145">
        <f>IF(N2366="nulová",J2366,0)</f>
        <v>0</v>
      </c>
      <c r="BJ2366" s="19" t="s">
        <v>77</v>
      </c>
      <c r="BK2366" s="145">
        <f>ROUND(I2366*H2366,2)</f>
        <v>0</v>
      </c>
      <c r="BL2366" s="19" t="s">
        <v>316</v>
      </c>
      <c r="BM2366" s="144" t="s">
        <v>13246</v>
      </c>
    </row>
    <row r="2367" spans="2:65" s="1" customFormat="1" ht="29.25">
      <c r="B2367" s="34"/>
      <c r="D2367" s="150" t="s">
        <v>224</v>
      </c>
      <c r="F2367" s="151" t="s">
        <v>13212</v>
      </c>
      <c r="I2367" s="148"/>
      <c r="L2367" s="34"/>
      <c r="M2367" s="149"/>
      <c r="T2367" s="55"/>
      <c r="AT2367" s="19" t="s">
        <v>224</v>
      </c>
      <c r="AU2367" s="19" t="s">
        <v>236</v>
      </c>
    </row>
    <row r="2368" spans="2:65" s="14" customFormat="1">
      <c r="B2368" s="170"/>
      <c r="D2368" s="150" t="s">
        <v>226</v>
      </c>
      <c r="E2368" s="171" t="s">
        <v>19</v>
      </c>
      <c r="F2368" s="172" t="s">
        <v>13247</v>
      </c>
      <c r="H2368" s="171" t="s">
        <v>19</v>
      </c>
      <c r="I2368" s="173"/>
      <c r="L2368" s="170"/>
      <c r="M2368" s="174"/>
      <c r="T2368" s="175"/>
      <c r="AT2368" s="171" t="s">
        <v>226</v>
      </c>
      <c r="AU2368" s="171" t="s">
        <v>236</v>
      </c>
      <c r="AV2368" s="14" t="s">
        <v>77</v>
      </c>
      <c r="AW2368" s="14" t="s">
        <v>31</v>
      </c>
      <c r="AX2368" s="14" t="s">
        <v>69</v>
      </c>
      <c r="AY2368" s="171" t="s">
        <v>212</v>
      </c>
    </row>
    <row r="2369" spans="2:65" s="12" customFormat="1">
      <c r="B2369" s="152"/>
      <c r="D2369" s="150" t="s">
        <v>226</v>
      </c>
      <c r="E2369" s="153" t="s">
        <v>19</v>
      </c>
      <c r="F2369" s="154" t="s">
        <v>1781</v>
      </c>
      <c r="H2369" s="155">
        <v>1</v>
      </c>
      <c r="I2369" s="156"/>
      <c r="L2369" s="152"/>
      <c r="M2369" s="157"/>
      <c r="T2369" s="158"/>
      <c r="AT2369" s="153" t="s">
        <v>226</v>
      </c>
      <c r="AU2369" s="153" t="s">
        <v>236</v>
      </c>
      <c r="AV2369" s="12" t="s">
        <v>79</v>
      </c>
      <c r="AW2369" s="12" t="s">
        <v>31</v>
      </c>
      <c r="AX2369" s="12" t="s">
        <v>69</v>
      </c>
      <c r="AY2369" s="153" t="s">
        <v>212</v>
      </c>
    </row>
    <row r="2370" spans="2:65" s="13" customFormat="1">
      <c r="B2370" s="159"/>
      <c r="D2370" s="150" t="s">
        <v>226</v>
      </c>
      <c r="E2370" s="160" t="s">
        <v>19</v>
      </c>
      <c r="F2370" s="161" t="s">
        <v>228</v>
      </c>
      <c r="H2370" s="162">
        <v>1</v>
      </c>
      <c r="I2370" s="163"/>
      <c r="L2370" s="159"/>
      <c r="M2370" s="164"/>
      <c r="T2370" s="165"/>
      <c r="AT2370" s="160" t="s">
        <v>226</v>
      </c>
      <c r="AU2370" s="160" t="s">
        <v>236</v>
      </c>
      <c r="AV2370" s="13" t="s">
        <v>229</v>
      </c>
      <c r="AW2370" s="13" t="s">
        <v>31</v>
      </c>
      <c r="AX2370" s="13" t="s">
        <v>77</v>
      </c>
      <c r="AY2370" s="160" t="s">
        <v>212</v>
      </c>
    </row>
    <row r="2371" spans="2:65" s="1" customFormat="1" ht="21.75" customHeight="1">
      <c r="B2371" s="34"/>
      <c r="C2371" s="133" t="s">
        <v>1563</v>
      </c>
      <c r="D2371" s="166" t="s">
        <v>215</v>
      </c>
      <c r="E2371" s="134" t="s">
        <v>13248</v>
      </c>
      <c r="F2371" s="135" t="s">
        <v>13249</v>
      </c>
      <c r="G2371" s="136" t="s">
        <v>624</v>
      </c>
      <c r="H2371" s="137">
        <v>2</v>
      </c>
      <c r="I2371" s="138"/>
      <c r="J2371" s="139">
        <f>ROUND(I2371*H2371,2)</f>
        <v>0</v>
      </c>
      <c r="K2371" s="135" t="s">
        <v>245</v>
      </c>
      <c r="L2371" s="34"/>
      <c r="M2371" s="140" t="s">
        <v>19</v>
      </c>
      <c r="N2371" s="141" t="s">
        <v>40</v>
      </c>
      <c r="P2371" s="142">
        <f>O2371*H2371</f>
        <v>0</v>
      </c>
      <c r="Q2371" s="142">
        <v>0</v>
      </c>
      <c r="R2371" s="142">
        <f>Q2371*H2371</f>
        <v>0</v>
      </c>
      <c r="S2371" s="142">
        <v>0</v>
      </c>
      <c r="T2371" s="143">
        <f>S2371*H2371</f>
        <v>0</v>
      </c>
      <c r="AR2371" s="144" t="s">
        <v>316</v>
      </c>
      <c r="AT2371" s="144" t="s">
        <v>215</v>
      </c>
      <c r="AU2371" s="144" t="s">
        <v>236</v>
      </c>
      <c r="AY2371" s="19" t="s">
        <v>212</v>
      </c>
      <c r="BE2371" s="145">
        <f>IF(N2371="základní",J2371,0)</f>
        <v>0</v>
      </c>
      <c r="BF2371" s="145">
        <f>IF(N2371="snížená",J2371,0)</f>
        <v>0</v>
      </c>
      <c r="BG2371" s="145">
        <f>IF(N2371="zákl. přenesená",J2371,0)</f>
        <v>0</v>
      </c>
      <c r="BH2371" s="145">
        <f>IF(N2371="sníž. přenesená",J2371,0)</f>
        <v>0</v>
      </c>
      <c r="BI2371" s="145">
        <f>IF(N2371="nulová",J2371,0)</f>
        <v>0</v>
      </c>
      <c r="BJ2371" s="19" t="s">
        <v>77</v>
      </c>
      <c r="BK2371" s="145">
        <f>ROUND(I2371*H2371,2)</f>
        <v>0</v>
      </c>
      <c r="BL2371" s="19" t="s">
        <v>316</v>
      </c>
      <c r="BM2371" s="144" t="s">
        <v>13250</v>
      </c>
    </row>
    <row r="2372" spans="2:65" s="1" customFormat="1" ht="29.25">
      <c r="B2372" s="34"/>
      <c r="D2372" s="150" t="s">
        <v>224</v>
      </c>
      <c r="F2372" s="151" t="s">
        <v>13212</v>
      </c>
      <c r="I2372" s="148"/>
      <c r="L2372" s="34"/>
      <c r="M2372" s="149"/>
      <c r="T2372" s="55"/>
      <c r="AT2372" s="19" t="s">
        <v>224</v>
      </c>
      <c r="AU2372" s="19" t="s">
        <v>236</v>
      </c>
    </row>
    <row r="2373" spans="2:65" s="14" customFormat="1">
      <c r="B2373" s="170"/>
      <c r="D2373" s="150" t="s">
        <v>226</v>
      </c>
      <c r="E2373" s="171" t="s">
        <v>19</v>
      </c>
      <c r="F2373" s="172" t="s">
        <v>13251</v>
      </c>
      <c r="H2373" s="171" t="s">
        <v>19</v>
      </c>
      <c r="I2373" s="173"/>
      <c r="L2373" s="170"/>
      <c r="M2373" s="174"/>
      <c r="T2373" s="175"/>
      <c r="AT2373" s="171" t="s">
        <v>226</v>
      </c>
      <c r="AU2373" s="171" t="s">
        <v>236</v>
      </c>
      <c r="AV2373" s="14" t="s">
        <v>77</v>
      </c>
      <c r="AW2373" s="14" t="s">
        <v>31</v>
      </c>
      <c r="AX2373" s="14" t="s">
        <v>69</v>
      </c>
      <c r="AY2373" s="171" t="s">
        <v>212</v>
      </c>
    </row>
    <row r="2374" spans="2:65" s="12" customFormat="1">
      <c r="B2374" s="152"/>
      <c r="D2374" s="150" t="s">
        <v>226</v>
      </c>
      <c r="E2374" s="153" t="s">
        <v>19</v>
      </c>
      <c r="F2374" s="154" t="s">
        <v>1731</v>
      </c>
      <c r="H2374" s="155">
        <v>1</v>
      </c>
      <c r="I2374" s="156"/>
      <c r="L2374" s="152"/>
      <c r="M2374" s="157"/>
      <c r="T2374" s="158"/>
      <c r="AT2374" s="153" t="s">
        <v>226</v>
      </c>
      <c r="AU2374" s="153" t="s">
        <v>236</v>
      </c>
      <c r="AV2374" s="12" t="s">
        <v>79</v>
      </c>
      <c r="AW2374" s="12" t="s">
        <v>31</v>
      </c>
      <c r="AX2374" s="12" t="s">
        <v>69</v>
      </c>
      <c r="AY2374" s="153" t="s">
        <v>212</v>
      </c>
    </row>
    <row r="2375" spans="2:65" s="12" customFormat="1">
      <c r="B2375" s="152"/>
      <c r="D2375" s="150" t="s">
        <v>226</v>
      </c>
      <c r="E2375" s="153" t="s">
        <v>19</v>
      </c>
      <c r="F2375" s="154" t="s">
        <v>1781</v>
      </c>
      <c r="H2375" s="155">
        <v>1</v>
      </c>
      <c r="I2375" s="156"/>
      <c r="L2375" s="152"/>
      <c r="M2375" s="157"/>
      <c r="T2375" s="158"/>
      <c r="AT2375" s="153" t="s">
        <v>226</v>
      </c>
      <c r="AU2375" s="153" t="s">
        <v>236</v>
      </c>
      <c r="AV2375" s="12" t="s">
        <v>79</v>
      </c>
      <c r="AW2375" s="12" t="s">
        <v>31</v>
      </c>
      <c r="AX2375" s="12" t="s">
        <v>69</v>
      </c>
      <c r="AY2375" s="153" t="s">
        <v>212</v>
      </c>
    </row>
    <row r="2376" spans="2:65" s="13" customFormat="1">
      <c r="B2376" s="159"/>
      <c r="D2376" s="150" t="s">
        <v>226</v>
      </c>
      <c r="E2376" s="160" t="s">
        <v>19</v>
      </c>
      <c r="F2376" s="161" t="s">
        <v>228</v>
      </c>
      <c r="H2376" s="162">
        <v>2</v>
      </c>
      <c r="I2376" s="163"/>
      <c r="L2376" s="159"/>
      <c r="M2376" s="164"/>
      <c r="T2376" s="165"/>
      <c r="AT2376" s="160" t="s">
        <v>226</v>
      </c>
      <c r="AU2376" s="160" t="s">
        <v>236</v>
      </c>
      <c r="AV2376" s="13" t="s">
        <v>229</v>
      </c>
      <c r="AW2376" s="13" t="s">
        <v>31</v>
      </c>
      <c r="AX2376" s="13" t="s">
        <v>77</v>
      </c>
      <c r="AY2376" s="160" t="s">
        <v>212</v>
      </c>
    </row>
    <row r="2377" spans="2:65" s="1" customFormat="1" ht="21.75" customHeight="1">
      <c r="B2377" s="34"/>
      <c r="C2377" s="133" t="s">
        <v>1570</v>
      </c>
      <c r="D2377" s="133" t="s">
        <v>215</v>
      </c>
      <c r="E2377" s="134" t="s">
        <v>13252</v>
      </c>
      <c r="F2377" s="135" t="s">
        <v>13253</v>
      </c>
      <c r="G2377" s="136" t="s">
        <v>624</v>
      </c>
      <c r="H2377" s="137">
        <v>1</v>
      </c>
      <c r="I2377" s="138"/>
      <c r="J2377" s="139">
        <f>ROUND(I2377*H2377,2)</f>
        <v>0</v>
      </c>
      <c r="K2377" s="135" t="s">
        <v>245</v>
      </c>
      <c r="L2377" s="34"/>
      <c r="M2377" s="140" t="s">
        <v>19</v>
      </c>
      <c r="N2377" s="141" t="s">
        <v>40</v>
      </c>
      <c r="P2377" s="142">
        <f>O2377*H2377</f>
        <v>0</v>
      </c>
      <c r="Q2377" s="142">
        <v>0</v>
      </c>
      <c r="R2377" s="142">
        <f>Q2377*H2377</f>
        <v>0</v>
      </c>
      <c r="S2377" s="142">
        <v>0</v>
      </c>
      <c r="T2377" s="143">
        <f>S2377*H2377</f>
        <v>0</v>
      </c>
      <c r="AR2377" s="144" t="s">
        <v>316</v>
      </c>
      <c r="AT2377" s="144" t="s">
        <v>215</v>
      </c>
      <c r="AU2377" s="144" t="s">
        <v>236</v>
      </c>
      <c r="AY2377" s="19" t="s">
        <v>212</v>
      </c>
      <c r="BE2377" s="145">
        <f>IF(N2377="základní",J2377,0)</f>
        <v>0</v>
      </c>
      <c r="BF2377" s="145">
        <f>IF(N2377="snížená",J2377,0)</f>
        <v>0</v>
      </c>
      <c r="BG2377" s="145">
        <f>IF(N2377="zákl. přenesená",J2377,0)</f>
        <v>0</v>
      </c>
      <c r="BH2377" s="145">
        <f>IF(N2377="sníž. přenesená",J2377,0)</f>
        <v>0</v>
      </c>
      <c r="BI2377" s="145">
        <f>IF(N2377="nulová",J2377,0)</f>
        <v>0</v>
      </c>
      <c r="BJ2377" s="19" t="s">
        <v>77</v>
      </c>
      <c r="BK2377" s="145">
        <f>ROUND(I2377*H2377,2)</f>
        <v>0</v>
      </c>
      <c r="BL2377" s="19" t="s">
        <v>316</v>
      </c>
      <c r="BM2377" s="144" t="s">
        <v>13254</v>
      </c>
    </row>
    <row r="2378" spans="2:65" s="1" customFormat="1" ht="29.25">
      <c r="B2378" s="34"/>
      <c r="D2378" s="150" t="s">
        <v>224</v>
      </c>
      <c r="F2378" s="151" t="s">
        <v>13212</v>
      </c>
      <c r="I2378" s="148"/>
      <c r="L2378" s="34"/>
      <c r="M2378" s="149"/>
      <c r="T2378" s="55"/>
      <c r="AT2378" s="19" t="s">
        <v>224</v>
      </c>
      <c r="AU2378" s="19" t="s">
        <v>236</v>
      </c>
    </row>
    <row r="2379" spans="2:65" s="14" customFormat="1">
      <c r="B2379" s="170"/>
      <c r="D2379" s="150" t="s">
        <v>226</v>
      </c>
      <c r="E2379" s="171" t="s">
        <v>19</v>
      </c>
      <c r="F2379" s="172" t="s">
        <v>13255</v>
      </c>
      <c r="H2379" s="171" t="s">
        <v>19</v>
      </c>
      <c r="I2379" s="173"/>
      <c r="L2379" s="170"/>
      <c r="M2379" s="174"/>
      <c r="T2379" s="175"/>
      <c r="AT2379" s="171" t="s">
        <v>226</v>
      </c>
      <c r="AU2379" s="171" t="s">
        <v>236</v>
      </c>
      <c r="AV2379" s="14" t="s">
        <v>77</v>
      </c>
      <c r="AW2379" s="14" t="s">
        <v>31</v>
      </c>
      <c r="AX2379" s="14" t="s">
        <v>69</v>
      </c>
      <c r="AY2379" s="171" t="s">
        <v>212</v>
      </c>
    </row>
    <row r="2380" spans="2:65" s="12" customFormat="1">
      <c r="B2380" s="152"/>
      <c r="D2380" s="150" t="s">
        <v>226</v>
      </c>
      <c r="E2380" s="153" t="s">
        <v>19</v>
      </c>
      <c r="F2380" s="154" t="s">
        <v>1731</v>
      </c>
      <c r="H2380" s="155">
        <v>1</v>
      </c>
      <c r="I2380" s="156"/>
      <c r="L2380" s="152"/>
      <c r="M2380" s="157"/>
      <c r="T2380" s="158"/>
      <c r="AT2380" s="153" t="s">
        <v>226</v>
      </c>
      <c r="AU2380" s="153" t="s">
        <v>236</v>
      </c>
      <c r="AV2380" s="12" t="s">
        <v>79</v>
      </c>
      <c r="AW2380" s="12" t="s">
        <v>31</v>
      </c>
      <c r="AX2380" s="12" t="s">
        <v>69</v>
      </c>
      <c r="AY2380" s="153" t="s">
        <v>212</v>
      </c>
    </row>
    <row r="2381" spans="2:65" s="13" customFormat="1">
      <c r="B2381" s="159"/>
      <c r="D2381" s="150" t="s">
        <v>226</v>
      </c>
      <c r="E2381" s="160" t="s">
        <v>19</v>
      </c>
      <c r="F2381" s="161" t="s">
        <v>228</v>
      </c>
      <c r="H2381" s="162">
        <v>1</v>
      </c>
      <c r="I2381" s="163"/>
      <c r="L2381" s="159"/>
      <c r="M2381" s="164"/>
      <c r="T2381" s="165"/>
      <c r="AT2381" s="160" t="s">
        <v>226</v>
      </c>
      <c r="AU2381" s="160" t="s">
        <v>236</v>
      </c>
      <c r="AV2381" s="13" t="s">
        <v>229</v>
      </c>
      <c r="AW2381" s="13" t="s">
        <v>31</v>
      </c>
      <c r="AX2381" s="13" t="s">
        <v>77</v>
      </c>
      <c r="AY2381" s="160" t="s">
        <v>212</v>
      </c>
    </row>
    <row r="2382" spans="2:65" s="1" customFormat="1" ht="21.75" customHeight="1">
      <c r="B2382" s="34"/>
      <c r="C2382" s="133" t="s">
        <v>1580</v>
      </c>
      <c r="D2382" s="133" t="s">
        <v>215</v>
      </c>
      <c r="E2382" s="134" t="s">
        <v>13256</v>
      </c>
      <c r="F2382" s="135" t="s">
        <v>13257</v>
      </c>
      <c r="G2382" s="136" t="s">
        <v>624</v>
      </c>
      <c r="H2382" s="137">
        <v>1</v>
      </c>
      <c r="I2382" s="138"/>
      <c r="J2382" s="139">
        <f>ROUND(I2382*H2382,2)</f>
        <v>0</v>
      </c>
      <c r="K2382" s="135" t="s">
        <v>245</v>
      </c>
      <c r="L2382" s="34"/>
      <c r="M2382" s="140" t="s">
        <v>19</v>
      </c>
      <c r="N2382" s="141" t="s">
        <v>40</v>
      </c>
      <c r="P2382" s="142">
        <f>O2382*H2382</f>
        <v>0</v>
      </c>
      <c r="Q2382" s="142">
        <v>0</v>
      </c>
      <c r="R2382" s="142">
        <f>Q2382*H2382</f>
        <v>0</v>
      </c>
      <c r="S2382" s="142">
        <v>0</v>
      </c>
      <c r="T2382" s="143">
        <f>S2382*H2382</f>
        <v>0</v>
      </c>
      <c r="AR2382" s="144" t="s">
        <v>316</v>
      </c>
      <c r="AT2382" s="144" t="s">
        <v>215</v>
      </c>
      <c r="AU2382" s="144" t="s">
        <v>236</v>
      </c>
      <c r="AY2382" s="19" t="s">
        <v>212</v>
      </c>
      <c r="BE2382" s="145">
        <f>IF(N2382="základní",J2382,0)</f>
        <v>0</v>
      </c>
      <c r="BF2382" s="145">
        <f>IF(N2382="snížená",J2382,0)</f>
        <v>0</v>
      </c>
      <c r="BG2382" s="145">
        <f>IF(N2382="zákl. přenesená",J2382,0)</f>
        <v>0</v>
      </c>
      <c r="BH2382" s="145">
        <f>IF(N2382="sníž. přenesená",J2382,0)</f>
        <v>0</v>
      </c>
      <c r="BI2382" s="145">
        <f>IF(N2382="nulová",J2382,0)</f>
        <v>0</v>
      </c>
      <c r="BJ2382" s="19" t="s">
        <v>77</v>
      </c>
      <c r="BK2382" s="145">
        <f>ROUND(I2382*H2382,2)</f>
        <v>0</v>
      </c>
      <c r="BL2382" s="19" t="s">
        <v>316</v>
      </c>
      <c r="BM2382" s="144" t="s">
        <v>13258</v>
      </c>
    </row>
    <row r="2383" spans="2:65" s="1" customFormat="1" ht="29.25">
      <c r="B2383" s="34"/>
      <c r="D2383" s="150" t="s">
        <v>224</v>
      </c>
      <c r="F2383" s="151" t="s">
        <v>13212</v>
      </c>
      <c r="I2383" s="148"/>
      <c r="L2383" s="34"/>
      <c r="M2383" s="149"/>
      <c r="T2383" s="55"/>
      <c r="AT2383" s="19" t="s">
        <v>224</v>
      </c>
      <c r="AU2383" s="19" t="s">
        <v>236</v>
      </c>
    </row>
    <row r="2384" spans="2:65" s="14" customFormat="1">
      <c r="B2384" s="170"/>
      <c r="D2384" s="150" t="s">
        <v>226</v>
      </c>
      <c r="E2384" s="171" t="s">
        <v>19</v>
      </c>
      <c r="F2384" s="172" t="s">
        <v>13259</v>
      </c>
      <c r="H2384" s="171" t="s">
        <v>19</v>
      </c>
      <c r="I2384" s="173"/>
      <c r="L2384" s="170"/>
      <c r="M2384" s="174"/>
      <c r="T2384" s="175"/>
      <c r="AT2384" s="171" t="s">
        <v>226</v>
      </c>
      <c r="AU2384" s="171" t="s">
        <v>236</v>
      </c>
      <c r="AV2384" s="14" t="s">
        <v>77</v>
      </c>
      <c r="AW2384" s="14" t="s">
        <v>31</v>
      </c>
      <c r="AX2384" s="14" t="s">
        <v>69</v>
      </c>
      <c r="AY2384" s="171" t="s">
        <v>212</v>
      </c>
    </row>
    <row r="2385" spans="2:65" s="12" customFormat="1">
      <c r="B2385" s="152"/>
      <c r="D2385" s="150" t="s">
        <v>226</v>
      </c>
      <c r="E2385" s="153" t="s">
        <v>19</v>
      </c>
      <c r="F2385" s="154" t="s">
        <v>1781</v>
      </c>
      <c r="H2385" s="155">
        <v>1</v>
      </c>
      <c r="I2385" s="156"/>
      <c r="L2385" s="152"/>
      <c r="M2385" s="157"/>
      <c r="T2385" s="158"/>
      <c r="AT2385" s="153" t="s">
        <v>226</v>
      </c>
      <c r="AU2385" s="153" t="s">
        <v>236</v>
      </c>
      <c r="AV2385" s="12" t="s">
        <v>79</v>
      </c>
      <c r="AW2385" s="12" t="s">
        <v>31</v>
      </c>
      <c r="AX2385" s="12" t="s">
        <v>69</v>
      </c>
      <c r="AY2385" s="153" t="s">
        <v>212</v>
      </c>
    </row>
    <row r="2386" spans="2:65" s="13" customFormat="1">
      <c r="B2386" s="159"/>
      <c r="D2386" s="150" t="s">
        <v>226</v>
      </c>
      <c r="E2386" s="160" t="s">
        <v>19</v>
      </c>
      <c r="F2386" s="161" t="s">
        <v>228</v>
      </c>
      <c r="H2386" s="162">
        <v>1</v>
      </c>
      <c r="I2386" s="163"/>
      <c r="L2386" s="159"/>
      <c r="M2386" s="164"/>
      <c r="T2386" s="165"/>
      <c r="AT2386" s="160" t="s">
        <v>226</v>
      </c>
      <c r="AU2386" s="160" t="s">
        <v>236</v>
      </c>
      <c r="AV2386" s="13" t="s">
        <v>229</v>
      </c>
      <c r="AW2386" s="13" t="s">
        <v>31</v>
      </c>
      <c r="AX2386" s="13" t="s">
        <v>77</v>
      </c>
      <c r="AY2386" s="160" t="s">
        <v>212</v>
      </c>
    </row>
    <row r="2387" spans="2:65" s="1" customFormat="1" ht="21.75" customHeight="1">
      <c r="B2387" s="34"/>
      <c r="C2387" s="133" t="s">
        <v>1586</v>
      </c>
      <c r="D2387" s="133" t="s">
        <v>215</v>
      </c>
      <c r="E2387" s="134" t="s">
        <v>13260</v>
      </c>
      <c r="F2387" s="135" t="s">
        <v>13261</v>
      </c>
      <c r="G2387" s="136" t="s">
        <v>624</v>
      </c>
      <c r="H2387" s="137">
        <v>3</v>
      </c>
      <c r="I2387" s="138"/>
      <c r="J2387" s="139">
        <f>ROUND(I2387*H2387,2)</f>
        <v>0</v>
      </c>
      <c r="K2387" s="135" t="s">
        <v>245</v>
      </c>
      <c r="L2387" s="34"/>
      <c r="M2387" s="140" t="s">
        <v>19</v>
      </c>
      <c r="N2387" s="141" t="s">
        <v>40</v>
      </c>
      <c r="P2387" s="142">
        <f>O2387*H2387</f>
        <v>0</v>
      </c>
      <c r="Q2387" s="142">
        <v>0</v>
      </c>
      <c r="R2387" s="142">
        <f>Q2387*H2387</f>
        <v>0</v>
      </c>
      <c r="S2387" s="142">
        <v>0</v>
      </c>
      <c r="T2387" s="143">
        <f>S2387*H2387</f>
        <v>0</v>
      </c>
      <c r="AR2387" s="144" t="s">
        <v>316</v>
      </c>
      <c r="AT2387" s="144" t="s">
        <v>215</v>
      </c>
      <c r="AU2387" s="144" t="s">
        <v>236</v>
      </c>
      <c r="AY2387" s="19" t="s">
        <v>212</v>
      </c>
      <c r="BE2387" s="145">
        <f>IF(N2387="základní",J2387,0)</f>
        <v>0</v>
      </c>
      <c r="BF2387" s="145">
        <f>IF(N2387="snížená",J2387,0)</f>
        <v>0</v>
      </c>
      <c r="BG2387" s="145">
        <f>IF(N2387="zákl. přenesená",J2387,0)</f>
        <v>0</v>
      </c>
      <c r="BH2387" s="145">
        <f>IF(N2387="sníž. přenesená",J2387,0)</f>
        <v>0</v>
      </c>
      <c r="BI2387" s="145">
        <f>IF(N2387="nulová",J2387,0)</f>
        <v>0</v>
      </c>
      <c r="BJ2387" s="19" t="s">
        <v>77</v>
      </c>
      <c r="BK2387" s="145">
        <f>ROUND(I2387*H2387,2)</f>
        <v>0</v>
      </c>
      <c r="BL2387" s="19" t="s">
        <v>316</v>
      </c>
      <c r="BM2387" s="144" t="s">
        <v>13262</v>
      </c>
    </row>
    <row r="2388" spans="2:65" s="1" customFormat="1" ht="29.25">
      <c r="B2388" s="34"/>
      <c r="D2388" s="150" t="s">
        <v>224</v>
      </c>
      <c r="F2388" s="151" t="s">
        <v>13212</v>
      </c>
      <c r="I2388" s="148"/>
      <c r="L2388" s="34"/>
      <c r="M2388" s="149"/>
      <c r="T2388" s="55"/>
      <c r="AT2388" s="19" t="s">
        <v>224</v>
      </c>
      <c r="AU2388" s="19" t="s">
        <v>236</v>
      </c>
    </row>
    <row r="2389" spans="2:65" s="14" customFormat="1">
      <c r="B2389" s="170"/>
      <c r="D2389" s="150" t="s">
        <v>226</v>
      </c>
      <c r="E2389" s="171" t="s">
        <v>19</v>
      </c>
      <c r="F2389" s="172" t="s">
        <v>13263</v>
      </c>
      <c r="H2389" s="171" t="s">
        <v>19</v>
      </c>
      <c r="I2389" s="173"/>
      <c r="L2389" s="170"/>
      <c r="M2389" s="174"/>
      <c r="T2389" s="175"/>
      <c r="AT2389" s="171" t="s">
        <v>226</v>
      </c>
      <c r="AU2389" s="171" t="s">
        <v>236</v>
      </c>
      <c r="AV2389" s="14" t="s">
        <v>77</v>
      </c>
      <c r="AW2389" s="14" t="s">
        <v>31</v>
      </c>
      <c r="AX2389" s="14" t="s">
        <v>69</v>
      </c>
      <c r="AY2389" s="171" t="s">
        <v>212</v>
      </c>
    </row>
    <row r="2390" spans="2:65" s="12" customFormat="1">
      <c r="B2390" s="152"/>
      <c r="D2390" s="150" t="s">
        <v>226</v>
      </c>
      <c r="E2390" s="153" t="s">
        <v>19</v>
      </c>
      <c r="F2390" s="154" t="s">
        <v>1728</v>
      </c>
      <c r="H2390" s="155">
        <v>2</v>
      </c>
      <c r="I2390" s="156"/>
      <c r="L2390" s="152"/>
      <c r="M2390" s="157"/>
      <c r="T2390" s="158"/>
      <c r="AT2390" s="153" t="s">
        <v>226</v>
      </c>
      <c r="AU2390" s="153" t="s">
        <v>236</v>
      </c>
      <c r="AV2390" s="12" t="s">
        <v>79</v>
      </c>
      <c r="AW2390" s="12" t="s">
        <v>31</v>
      </c>
      <c r="AX2390" s="12" t="s">
        <v>69</v>
      </c>
      <c r="AY2390" s="153" t="s">
        <v>212</v>
      </c>
    </row>
    <row r="2391" spans="2:65" s="12" customFormat="1">
      <c r="B2391" s="152"/>
      <c r="D2391" s="150" t="s">
        <v>226</v>
      </c>
      <c r="E2391" s="153" t="s">
        <v>19</v>
      </c>
      <c r="F2391" s="154" t="s">
        <v>1781</v>
      </c>
      <c r="H2391" s="155">
        <v>1</v>
      </c>
      <c r="I2391" s="156"/>
      <c r="L2391" s="152"/>
      <c r="M2391" s="157"/>
      <c r="T2391" s="158"/>
      <c r="AT2391" s="153" t="s">
        <v>226</v>
      </c>
      <c r="AU2391" s="153" t="s">
        <v>236</v>
      </c>
      <c r="AV2391" s="12" t="s">
        <v>79</v>
      </c>
      <c r="AW2391" s="12" t="s">
        <v>31</v>
      </c>
      <c r="AX2391" s="12" t="s">
        <v>69</v>
      </c>
      <c r="AY2391" s="153" t="s">
        <v>212</v>
      </c>
    </row>
    <row r="2392" spans="2:65" s="13" customFormat="1">
      <c r="B2392" s="159"/>
      <c r="D2392" s="150" t="s">
        <v>226</v>
      </c>
      <c r="E2392" s="160" t="s">
        <v>19</v>
      </c>
      <c r="F2392" s="161" t="s">
        <v>228</v>
      </c>
      <c r="H2392" s="162">
        <v>3</v>
      </c>
      <c r="I2392" s="163"/>
      <c r="L2392" s="159"/>
      <c r="M2392" s="164"/>
      <c r="T2392" s="165"/>
      <c r="AT2392" s="160" t="s">
        <v>226</v>
      </c>
      <c r="AU2392" s="160" t="s">
        <v>236</v>
      </c>
      <c r="AV2392" s="13" t="s">
        <v>229</v>
      </c>
      <c r="AW2392" s="13" t="s">
        <v>31</v>
      </c>
      <c r="AX2392" s="13" t="s">
        <v>77</v>
      </c>
      <c r="AY2392" s="160" t="s">
        <v>212</v>
      </c>
    </row>
    <row r="2393" spans="2:65" s="1" customFormat="1" ht="21.75" customHeight="1">
      <c r="B2393" s="34"/>
      <c r="C2393" s="133" t="s">
        <v>1593</v>
      </c>
      <c r="D2393" s="133" t="s">
        <v>215</v>
      </c>
      <c r="E2393" s="134" t="s">
        <v>13264</v>
      </c>
      <c r="F2393" s="135" t="s">
        <v>13265</v>
      </c>
      <c r="G2393" s="136" t="s">
        <v>624</v>
      </c>
      <c r="H2393" s="137">
        <v>3</v>
      </c>
      <c r="I2393" s="138"/>
      <c r="J2393" s="139">
        <f>ROUND(I2393*H2393,2)</f>
        <v>0</v>
      </c>
      <c r="K2393" s="135" t="s">
        <v>245</v>
      </c>
      <c r="L2393" s="34"/>
      <c r="M2393" s="140" t="s">
        <v>19</v>
      </c>
      <c r="N2393" s="141" t="s">
        <v>40</v>
      </c>
      <c r="P2393" s="142">
        <f>O2393*H2393</f>
        <v>0</v>
      </c>
      <c r="Q2393" s="142">
        <v>0</v>
      </c>
      <c r="R2393" s="142">
        <f>Q2393*H2393</f>
        <v>0</v>
      </c>
      <c r="S2393" s="142">
        <v>0</v>
      </c>
      <c r="T2393" s="143">
        <f>S2393*H2393</f>
        <v>0</v>
      </c>
      <c r="AR2393" s="144" t="s">
        <v>316</v>
      </c>
      <c r="AT2393" s="144" t="s">
        <v>215</v>
      </c>
      <c r="AU2393" s="144" t="s">
        <v>236</v>
      </c>
      <c r="AY2393" s="19" t="s">
        <v>212</v>
      </c>
      <c r="BE2393" s="145">
        <f>IF(N2393="základní",J2393,0)</f>
        <v>0</v>
      </c>
      <c r="BF2393" s="145">
        <f>IF(N2393="snížená",J2393,0)</f>
        <v>0</v>
      </c>
      <c r="BG2393" s="145">
        <f>IF(N2393="zákl. přenesená",J2393,0)</f>
        <v>0</v>
      </c>
      <c r="BH2393" s="145">
        <f>IF(N2393="sníž. přenesená",J2393,0)</f>
        <v>0</v>
      </c>
      <c r="BI2393" s="145">
        <f>IF(N2393="nulová",J2393,0)</f>
        <v>0</v>
      </c>
      <c r="BJ2393" s="19" t="s">
        <v>77</v>
      </c>
      <c r="BK2393" s="145">
        <f>ROUND(I2393*H2393,2)</f>
        <v>0</v>
      </c>
      <c r="BL2393" s="19" t="s">
        <v>316</v>
      </c>
      <c r="BM2393" s="144" t="s">
        <v>13266</v>
      </c>
    </row>
    <row r="2394" spans="2:65" s="1" customFormat="1" ht="29.25">
      <c r="B2394" s="34"/>
      <c r="D2394" s="150" t="s">
        <v>224</v>
      </c>
      <c r="F2394" s="151" t="s">
        <v>13212</v>
      </c>
      <c r="I2394" s="148"/>
      <c r="L2394" s="34"/>
      <c r="M2394" s="149"/>
      <c r="T2394" s="55"/>
      <c r="AT2394" s="19" t="s">
        <v>224</v>
      </c>
      <c r="AU2394" s="19" t="s">
        <v>236</v>
      </c>
    </row>
    <row r="2395" spans="2:65" s="14" customFormat="1">
      <c r="B2395" s="170"/>
      <c r="D2395" s="150" t="s">
        <v>226</v>
      </c>
      <c r="E2395" s="171" t="s">
        <v>19</v>
      </c>
      <c r="F2395" s="172" t="s">
        <v>13267</v>
      </c>
      <c r="H2395" s="171" t="s">
        <v>19</v>
      </c>
      <c r="I2395" s="173"/>
      <c r="L2395" s="170"/>
      <c r="M2395" s="174"/>
      <c r="T2395" s="175"/>
      <c r="AT2395" s="171" t="s">
        <v>226</v>
      </c>
      <c r="AU2395" s="171" t="s">
        <v>236</v>
      </c>
      <c r="AV2395" s="14" t="s">
        <v>77</v>
      </c>
      <c r="AW2395" s="14" t="s">
        <v>31</v>
      </c>
      <c r="AX2395" s="14" t="s">
        <v>69</v>
      </c>
      <c r="AY2395" s="171" t="s">
        <v>212</v>
      </c>
    </row>
    <row r="2396" spans="2:65" s="12" customFormat="1">
      <c r="B2396" s="152"/>
      <c r="D2396" s="150" t="s">
        <v>226</v>
      </c>
      <c r="E2396" s="153" t="s">
        <v>19</v>
      </c>
      <c r="F2396" s="154" t="s">
        <v>1728</v>
      </c>
      <c r="H2396" s="155">
        <v>2</v>
      </c>
      <c r="I2396" s="156"/>
      <c r="L2396" s="152"/>
      <c r="M2396" s="157"/>
      <c r="T2396" s="158"/>
      <c r="AT2396" s="153" t="s">
        <v>226</v>
      </c>
      <c r="AU2396" s="153" t="s">
        <v>236</v>
      </c>
      <c r="AV2396" s="12" t="s">
        <v>79</v>
      </c>
      <c r="AW2396" s="12" t="s">
        <v>31</v>
      </c>
      <c r="AX2396" s="12" t="s">
        <v>69</v>
      </c>
      <c r="AY2396" s="153" t="s">
        <v>212</v>
      </c>
    </row>
    <row r="2397" spans="2:65" s="12" customFormat="1">
      <c r="B2397" s="152"/>
      <c r="D2397" s="150" t="s">
        <v>226</v>
      </c>
      <c r="E2397" s="153" t="s">
        <v>19</v>
      </c>
      <c r="F2397" s="154" t="s">
        <v>1782</v>
      </c>
      <c r="H2397" s="155">
        <v>1</v>
      </c>
      <c r="I2397" s="156"/>
      <c r="L2397" s="152"/>
      <c r="M2397" s="157"/>
      <c r="T2397" s="158"/>
      <c r="AT2397" s="153" t="s">
        <v>226</v>
      </c>
      <c r="AU2397" s="153" t="s">
        <v>236</v>
      </c>
      <c r="AV2397" s="12" t="s">
        <v>79</v>
      </c>
      <c r="AW2397" s="12" t="s">
        <v>31</v>
      </c>
      <c r="AX2397" s="12" t="s">
        <v>69</v>
      </c>
      <c r="AY2397" s="153" t="s">
        <v>212</v>
      </c>
    </row>
    <row r="2398" spans="2:65" s="13" customFormat="1">
      <c r="B2398" s="159"/>
      <c r="D2398" s="150" t="s">
        <v>226</v>
      </c>
      <c r="E2398" s="160" t="s">
        <v>19</v>
      </c>
      <c r="F2398" s="161" t="s">
        <v>228</v>
      </c>
      <c r="H2398" s="162">
        <v>3</v>
      </c>
      <c r="I2398" s="163"/>
      <c r="L2398" s="159"/>
      <c r="M2398" s="164"/>
      <c r="T2398" s="165"/>
      <c r="AT2398" s="160" t="s">
        <v>226</v>
      </c>
      <c r="AU2398" s="160" t="s">
        <v>236</v>
      </c>
      <c r="AV2398" s="13" t="s">
        <v>229</v>
      </c>
      <c r="AW2398" s="13" t="s">
        <v>31</v>
      </c>
      <c r="AX2398" s="13" t="s">
        <v>77</v>
      </c>
      <c r="AY2398" s="160" t="s">
        <v>212</v>
      </c>
    </row>
    <row r="2399" spans="2:65" s="1" customFormat="1" ht="21.75" customHeight="1">
      <c r="B2399" s="34"/>
      <c r="C2399" s="133" t="s">
        <v>1602</v>
      </c>
      <c r="D2399" s="133" t="s">
        <v>215</v>
      </c>
      <c r="E2399" s="134" t="s">
        <v>13268</v>
      </c>
      <c r="F2399" s="135" t="s">
        <v>13269</v>
      </c>
      <c r="G2399" s="136" t="s">
        <v>624</v>
      </c>
      <c r="H2399" s="137">
        <v>1</v>
      </c>
      <c r="I2399" s="138"/>
      <c r="J2399" s="139">
        <f>ROUND(I2399*H2399,2)</f>
        <v>0</v>
      </c>
      <c r="K2399" s="135" t="s">
        <v>245</v>
      </c>
      <c r="L2399" s="34"/>
      <c r="M2399" s="140" t="s">
        <v>19</v>
      </c>
      <c r="N2399" s="141" t="s">
        <v>40</v>
      </c>
      <c r="P2399" s="142">
        <f>O2399*H2399</f>
        <v>0</v>
      </c>
      <c r="Q2399" s="142">
        <v>0</v>
      </c>
      <c r="R2399" s="142">
        <f>Q2399*H2399</f>
        <v>0</v>
      </c>
      <c r="S2399" s="142">
        <v>0</v>
      </c>
      <c r="T2399" s="143">
        <f>S2399*H2399</f>
        <v>0</v>
      </c>
      <c r="AR2399" s="144" t="s">
        <v>316</v>
      </c>
      <c r="AT2399" s="144" t="s">
        <v>215</v>
      </c>
      <c r="AU2399" s="144" t="s">
        <v>236</v>
      </c>
      <c r="AY2399" s="19" t="s">
        <v>212</v>
      </c>
      <c r="BE2399" s="145">
        <f>IF(N2399="základní",J2399,0)</f>
        <v>0</v>
      </c>
      <c r="BF2399" s="145">
        <f>IF(N2399="snížená",J2399,0)</f>
        <v>0</v>
      </c>
      <c r="BG2399" s="145">
        <f>IF(N2399="zákl. přenesená",J2399,0)</f>
        <v>0</v>
      </c>
      <c r="BH2399" s="145">
        <f>IF(N2399="sníž. přenesená",J2399,0)</f>
        <v>0</v>
      </c>
      <c r="BI2399" s="145">
        <f>IF(N2399="nulová",J2399,0)</f>
        <v>0</v>
      </c>
      <c r="BJ2399" s="19" t="s">
        <v>77</v>
      </c>
      <c r="BK2399" s="145">
        <f>ROUND(I2399*H2399,2)</f>
        <v>0</v>
      </c>
      <c r="BL2399" s="19" t="s">
        <v>316</v>
      </c>
      <c r="BM2399" s="144" t="s">
        <v>13270</v>
      </c>
    </row>
    <row r="2400" spans="2:65" s="1" customFormat="1" ht="29.25">
      <c r="B2400" s="34"/>
      <c r="D2400" s="150" t="s">
        <v>224</v>
      </c>
      <c r="F2400" s="151" t="s">
        <v>13212</v>
      </c>
      <c r="I2400" s="148"/>
      <c r="L2400" s="34"/>
      <c r="M2400" s="149"/>
      <c r="T2400" s="55"/>
      <c r="AT2400" s="19" t="s">
        <v>224</v>
      </c>
      <c r="AU2400" s="19" t="s">
        <v>236</v>
      </c>
    </row>
    <row r="2401" spans="2:65" s="14" customFormat="1">
      <c r="B2401" s="170"/>
      <c r="D2401" s="150" t="s">
        <v>226</v>
      </c>
      <c r="E2401" s="171" t="s">
        <v>19</v>
      </c>
      <c r="F2401" s="172" t="s">
        <v>13271</v>
      </c>
      <c r="H2401" s="171" t="s">
        <v>19</v>
      </c>
      <c r="I2401" s="173"/>
      <c r="L2401" s="170"/>
      <c r="M2401" s="174"/>
      <c r="T2401" s="175"/>
      <c r="AT2401" s="171" t="s">
        <v>226</v>
      </c>
      <c r="AU2401" s="171" t="s">
        <v>236</v>
      </c>
      <c r="AV2401" s="14" t="s">
        <v>77</v>
      </c>
      <c r="AW2401" s="14" t="s">
        <v>31</v>
      </c>
      <c r="AX2401" s="14" t="s">
        <v>69</v>
      </c>
      <c r="AY2401" s="171" t="s">
        <v>212</v>
      </c>
    </row>
    <row r="2402" spans="2:65" s="12" customFormat="1">
      <c r="B2402" s="152"/>
      <c r="D2402" s="150" t="s">
        <v>226</v>
      </c>
      <c r="E2402" s="153" t="s">
        <v>19</v>
      </c>
      <c r="F2402" s="154" t="s">
        <v>1731</v>
      </c>
      <c r="H2402" s="155">
        <v>1</v>
      </c>
      <c r="I2402" s="156"/>
      <c r="L2402" s="152"/>
      <c r="M2402" s="157"/>
      <c r="T2402" s="158"/>
      <c r="AT2402" s="153" t="s">
        <v>226</v>
      </c>
      <c r="AU2402" s="153" t="s">
        <v>236</v>
      </c>
      <c r="AV2402" s="12" t="s">
        <v>79</v>
      </c>
      <c r="AW2402" s="12" t="s">
        <v>31</v>
      </c>
      <c r="AX2402" s="12" t="s">
        <v>69</v>
      </c>
      <c r="AY2402" s="153" t="s">
        <v>212</v>
      </c>
    </row>
    <row r="2403" spans="2:65" s="13" customFormat="1">
      <c r="B2403" s="159"/>
      <c r="D2403" s="150" t="s">
        <v>226</v>
      </c>
      <c r="E2403" s="160" t="s">
        <v>19</v>
      </c>
      <c r="F2403" s="161" t="s">
        <v>228</v>
      </c>
      <c r="H2403" s="162">
        <v>1</v>
      </c>
      <c r="I2403" s="163"/>
      <c r="L2403" s="159"/>
      <c r="M2403" s="164"/>
      <c r="T2403" s="165"/>
      <c r="AT2403" s="160" t="s">
        <v>226</v>
      </c>
      <c r="AU2403" s="160" t="s">
        <v>236</v>
      </c>
      <c r="AV2403" s="13" t="s">
        <v>229</v>
      </c>
      <c r="AW2403" s="13" t="s">
        <v>31</v>
      </c>
      <c r="AX2403" s="13" t="s">
        <v>77</v>
      </c>
      <c r="AY2403" s="160" t="s">
        <v>212</v>
      </c>
    </row>
    <row r="2404" spans="2:65" s="1" customFormat="1" ht="21.75" customHeight="1">
      <c r="B2404" s="34"/>
      <c r="C2404" s="133" t="s">
        <v>1609</v>
      </c>
      <c r="D2404" s="133" t="s">
        <v>215</v>
      </c>
      <c r="E2404" s="134" t="s">
        <v>13272</v>
      </c>
      <c r="F2404" s="135" t="s">
        <v>13273</v>
      </c>
      <c r="G2404" s="136" t="s">
        <v>624</v>
      </c>
      <c r="H2404" s="137">
        <v>1</v>
      </c>
      <c r="I2404" s="138"/>
      <c r="J2404" s="139">
        <f>ROUND(I2404*H2404,2)</f>
        <v>0</v>
      </c>
      <c r="K2404" s="135" t="s">
        <v>245</v>
      </c>
      <c r="L2404" s="34"/>
      <c r="M2404" s="140" t="s">
        <v>19</v>
      </c>
      <c r="N2404" s="141" t="s">
        <v>40</v>
      </c>
      <c r="P2404" s="142">
        <f>O2404*H2404</f>
        <v>0</v>
      </c>
      <c r="Q2404" s="142">
        <v>0</v>
      </c>
      <c r="R2404" s="142">
        <f>Q2404*H2404</f>
        <v>0</v>
      </c>
      <c r="S2404" s="142">
        <v>0</v>
      </c>
      <c r="T2404" s="143">
        <f>S2404*H2404</f>
        <v>0</v>
      </c>
      <c r="AR2404" s="144" t="s">
        <v>316</v>
      </c>
      <c r="AT2404" s="144" t="s">
        <v>215</v>
      </c>
      <c r="AU2404" s="144" t="s">
        <v>236</v>
      </c>
      <c r="AY2404" s="19" t="s">
        <v>212</v>
      </c>
      <c r="BE2404" s="145">
        <f>IF(N2404="základní",J2404,0)</f>
        <v>0</v>
      </c>
      <c r="BF2404" s="145">
        <f>IF(N2404="snížená",J2404,0)</f>
        <v>0</v>
      </c>
      <c r="BG2404" s="145">
        <f>IF(N2404="zákl. přenesená",J2404,0)</f>
        <v>0</v>
      </c>
      <c r="BH2404" s="145">
        <f>IF(N2404="sníž. přenesená",J2404,0)</f>
        <v>0</v>
      </c>
      <c r="BI2404" s="145">
        <f>IF(N2404="nulová",J2404,0)</f>
        <v>0</v>
      </c>
      <c r="BJ2404" s="19" t="s">
        <v>77</v>
      </c>
      <c r="BK2404" s="145">
        <f>ROUND(I2404*H2404,2)</f>
        <v>0</v>
      </c>
      <c r="BL2404" s="19" t="s">
        <v>316</v>
      </c>
      <c r="BM2404" s="144" t="s">
        <v>13274</v>
      </c>
    </row>
    <row r="2405" spans="2:65" s="1" customFormat="1" ht="29.25">
      <c r="B2405" s="34"/>
      <c r="D2405" s="150" t="s">
        <v>224</v>
      </c>
      <c r="F2405" s="151" t="s">
        <v>13212</v>
      </c>
      <c r="I2405" s="148"/>
      <c r="L2405" s="34"/>
      <c r="M2405" s="149"/>
      <c r="T2405" s="55"/>
      <c r="AT2405" s="19" t="s">
        <v>224</v>
      </c>
      <c r="AU2405" s="19" t="s">
        <v>236</v>
      </c>
    </row>
    <row r="2406" spans="2:65" s="14" customFormat="1">
      <c r="B2406" s="170"/>
      <c r="D2406" s="150" t="s">
        <v>226</v>
      </c>
      <c r="E2406" s="171" t="s">
        <v>19</v>
      </c>
      <c r="F2406" s="172" t="s">
        <v>13275</v>
      </c>
      <c r="H2406" s="171" t="s">
        <v>19</v>
      </c>
      <c r="I2406" s="173"/>
      <c r="L2406" s="170"/>
      <c r="M2406" s="174"/>
      <c r="T2406" s="175"/>
      <c r="AT2406" s="171" t="s">
        <v>226</v>
      </c>
      <c r="AU2406" s="171" t="s">
        <v>236</v>
      </c>
      <c r="AV2406" s="14" t="s">
        <v>77</v>
      </c>
      <c r="AW2406" s="14" t="s">
        <v>31</v>
      </c>
      <c r="AX2406" s="14" t="s">
        <v>69</v>
      </c>
      <c r="AY2406" s="171" t="s">
        <v>212</v>
      </c>
    </row>
    <row r="2407" spans="2:65" s="12" customFormat="1">
      <c r="B2407" s="152"/>
      <c r="D2407" s="150" t="s">
        <v>226</v>
      </c>
      <c r="E2407" s="153" t="s">
        <v>19</v>
      </c>
      <c r="F2407" s="154" t="s">
        <v>1731</v>
      </c>
      <c r="H2407" s="155">
        <v>1</v>
      </c>
      <c r="I2407" s="156"/>
      <c r="L2407" s="152"/>
      <c r="M2407" s="157"/>
      <c r="T2407" s="158"/>
      <c r="AT2407" s="153" t="s">
        <v>226</v>
      </c>
      <c r="AU2407" s="153" t="s">
        <v>236</v>
      </c>
      <c r="AV2407" s="12" t="s">
        <v>79</v>
      </c>
      <c r="AW2407" s="12" t="s">
        <v>31</v>
      </c>
      <c r="AX2407" s="12" t="s">
        <v>69</v>
      </c>
      <c r="AY2407" s="153" t="s">
        <v>212</v>
      </c>
    </row>
    <row r="2408" spans="2:65" s="13" customFormat="1">
      <c r="B2408" s="159"/>
      <c r="D2408" s="150" t="s">
        <v>226</v>
      </c>
      <c r="E2408" s="160" t="s">
        <v>19</v>
      </c>
      <c r="F2408" s="161" t="s">
        <v>228</v>
      </c>
      <c r="H2408" s="162">
        <v>1</v>
      </c>
      <c r="I2408" s="163"/>
      <c r="L2408" s="159"/>
      <c r="M2408" s="164"/>
      <c r="T2408" s="165"/>
      <c r="AT2408" s="160" t="s">
        <v>226</v>
      </c>
      <c r="AU2408" s="160" t="s">
        <v>236</v>
      </c>
      <c r="AV2408" s="13" t="s">
        <v>229</v>
      </c>
      <c r="AW2408" s="13" t="s">
        <v>31</v>
      </c>
      <c r="AX2408" s="13" t="s">
        <v>77</v>
      </c>
      <c r="AY2408" s="160" t="s">
        <v>212</v>
      </c>
    </row>
    <row r="2409" spans="2:65" s="1" customFormat="1" ht="21.75" customHeight="1">
      <c r="B2409" s="34"/>
      <c r="C2409" s="133" t="s">
        <v>1616</v>
      </c>
      <c r="D2409" s="133" t="s">
        <v>215</v>
      </c>
      <c r="E2409" s="134" t="s">
        <v>13276</v>
      </c>
      <c r="F2409" s="135" t="s">
        <v>13277</v>
      </c>
      <c r="G2409" s="136" t="s">
        <v>624</v>
      </c>
      <c r="H2409" s="137">
        <v>4</v>
      </c>
      <c r="I2409" s="138"/>
      <c r="J2409" s="139">
        <f>ROUND(I2409*H2409,2)</f>
        <v>0</v>
      </c>
      <c r="K2409" s="135" t="s">
        <v>245</v>
      </c>
      <c r="L2409" s="34"/>
      <c r="M2409" s="140" t="s">
        <v>19</v>
      </c>
      <c r="N2409" s="141" t="s">
        <v>40</v>
      </c>
      <c r="P2409" s="142">
        <f>O2409*H2409</f>
        <v>0</v>
      </c>
      <c r="Q2409" s="142">
        <v>0</v>
      </c>
      <c r="R2409" s="142">
        <f>Q2409*H2409</f>
        <v>0</v>
      </c>
      <c r="S2409" s="142">
        <v>0</v>
      </c>
      <c r="T2409" s="143">
        <f>S2409*H2409</f>
        <v>0</v>
      </c>
      <c r="AR2409" s="144" t="s">
        <v>316</v>
      </c>
      <c r="AT2409" s="144" t="s">
        <v>215</v>
      </c>
      <c r="AU2409" s="144" t="s">
        <v>236</v>
      </c>
      <c r="AY2409" s="19" t="s">
        <v>212</v>
      </c>
      <c r="BE2409" s="145">
        <f>IF(N2409="základní",J2409,0)</f>
        <v>0</v>
      </c>
      <c r="BF2409" s="145">
        <f>IF(N2409="snížená",J2409,0)</f>
        <v>0</v>
      </c>
      <c r="BG2409" s="145">
        <f>IF(N2409="zákl. přenesená",J2409,0)</f>
        <v>0</v>
      </c>
      <c r="BH2409" s="145">
        <f>IF(N2409="sníž. přenesená",J2409,0)</f>
        <v>0</v>
      </c>
      <c r="BI2409" s="145">
        <f>IF(N2409="nulová",J2409,0)</f>
        <v>0</v>
      </c>
      <c r="BJ2409" s="19" t="s">
        <v>77</v>
      </c>
      <c r="BK2409" s="145">
        <f>ROUND(I2409*H2409,2)</f>
        <v>0</v>
      </c>
      <c r="BL2409" s="19" t="s">
        <v>316</v>
      </c>
      <c r="BM2409" s="144" t="s">
        <v>13278</v>
      </c>
    </row>
    <row r="2410" spans="2:65" s="1" customFormat="1" ht="29.25">
      <c r="B2410" s="34"/>
      <c r="D2410" s="150" t="s">
        <v>224</v>
      </c>
      <c r="F2410" s="151" t="s">
        <v>13212</v>
      </c>
      <c r="I2410" s="148"/>
      <c r="L2410" s="34"/>
      <c r="M2410" s="149"/>
      <c r="T2410" s="55"/>
      <c r="AT2410" s="19" t="s">
        <v>224</v>
      </c>
      <c r="AU2410" s="19" t="s">
        <v>236</v>
      </c>
    </row>
    <row r="2411" spans="2:65" s="14" customFormat="1">
      <c r="B2411" s="170"/>
      <c r="D2411" s="150" t="s">
        <v>226</v>
      </c>
      <c r="E2411" s="171" t="s">
        <v>19</v>
      </c>
      <c r="F2411" s="172" t="s">
        <v>13279</v>
      </c>
      <c r="H2411" s="171" t="s">
        <v>19</v>
      </c>
      <c r="I2411" s="173"/>
      <c r="L2411" s="170"/>
      <c r="M2411" s="174"/>
      <c r="T2411" s="175"/>
      <c r="AT2411" s="171" t="s">
        <v>226</v>
      </c>
      <c r="AU2411" s="171" t="s">
        <v>236</v>
      </c>
      <c r="AV2411" s="14" t="s">
        <v>77</v>
      </c>
      <c r="AW2411" s="14" t="s">
        <v>31</v>
      </c>
      <c r="AX2411" s="14" t="s">
        <v>69</v>
      </c>
      <c r="AY2411" s="171" t="s">
        <v>212</v>
      </c>
    </row>
    <row r="2412" spans="2:65" s="12" customFormat="1">
      <c r="B2412" s="152"/>
      <c r="D2412" s="150" t="s">
        <v>226</v>
      </c>
      <c r="E2412" s="153" t="s">
        <v>19</v>
      </c>
      <c r="F2412" s="154" t="s">
        <v>1730</v>
      </c>
      <c r="H2412" s="155">
        <v>2</v>
      </c>
      <c r="I2412" s="156"/>
      <c r="L2412" s="152"/>
      <c r="M2412" s="157"/>
      <c r="T2412" s="158"/>
      <c r="AT2412" s="153" t="s">
        <v>226</v>
      </c>
      <c r="AU2412" s="153" t="s">
        <v>236</v>
      </c>
      <c r="AV2412" s="12" t="s">
        <v>79</v>
      </c>
      <c r="AW2412" s="12" t="s">
        <v>31</v>
      </c>
      <c r="AX2412" s="12" t="s">
        <v>69</v>
      </c>
      <c r="AY2412" s="153" t="s">
        <v>212</v>
      </c>
    </row>
    <row r="2413" spans="2:65" s="12" customFormat="1">
      <c r="B2413" s="152"/>
      <c r="D2413" s="150" t="s">
        <v>226</v>
      </c>
      <c r="E2413" s="153" t="s">
        <v>19</v>
      </c>
      <c r="F2413" s="154" t="s">
        <v>1781</v>
      </c>
      <c r="H2413" s="155">
        <v>1</v>
      </c>
      <c r="I2413" s="156"/>
      <c r="L2413" s="152"/>
      <c r="M2413" s="157"/>
      <c r="T2413" s="158"/>
      <c r="AT2413" s="153" t="s">
        <v>226</v>
      </c>
      <c r="AU2413" s="153" t="s">
        <v>236</v>
      </c>
      <c r="AV2413" s="12" t="s">
        <v>79</v>
      </c>
      <c r="AW2413" s="12" t="s">
        <v>31</v>
      </c>
      <c r="AX2413" s="12" t="s">
        <v>69</v>
      </c>
      <c r="AY2413" s="153" t="s">
        <v>212</v>
      </c>
    </row>
    <row r="2414" spans="2:65" s="12" customFormat="1">
      <c r="B2414" s="152"/>
      <c r="D2414" s="150" t="s">
        <v>226</v>
      </c>
      <c r="E2414" s="153" t="s">
        <v>19</v>
      </c>
      <c r="F2414" s="154" t="s">
        <v>1782</v>
      </c>
      <c r="H2414" s="155">
        <v>1</v>
      </c>
      <c r="I2414" s="156"/>
      <c r="L2414" s="152"/>
      <c r="M2414" s="157"/>
      <c r="T2414" s="158"/>
      <c r="AT2414" s="153" t="s">
        <v>226</v>
      </c>
      <c r="AU2414" s="153" t="s">
        <v>236</v>
      </c>
      <c r="AV2414" s="12" t="s">
        <v>79</v>
      </c>
      <c r="AW2414" s="12" t="s">
        <v>31</v>
      </c>
      <c r="AX2414" s="12" t="s">
        <v>69</v>
      </c>
      <c r="AY2414" s="153" t="s">
        <v>212</v>
      </c>
    </row>
    <row r="2415" spans="2:65" s="13" customFormat="1">
      <c r="B2415" s="159"/>
      <c r="D2415" s="150" t="s">
        <v>226</v>
      </c>
      <c r="E2415" s="160" t="s">
        <v>19</v>
      </c>
      <c r="F2415" s="161" t="s">
        <v>228</v>
      </c>
      <c r="H2415" s="162">
        <v>4</v>
      </c>
      <c r="I2415" s="163"/>
      <c r="L2415" s="159"/>
      <c r="M2415" s="164"/>
      <c r="T2415" s="165"/>
      <c r="AT2415" s="160" t="s">
        <v>226</v>
      </c>
      <c r="AU2415" s="160" t="s">
        <v>236</v>
      </c>
      <c r="AV2415" s="13" t="s">
        <v>229</v>
      </c>
      <c r="AW2415" s="13" t="s">
        <v>31</v>
      </c>
      <c r="AX2415" s="13" t="s">
        <v>77</v>
      </c>
      <c r="AY2415" s="160" t="s">
        <v>212</v>
      </c>
    </row>
    <row r="2416" spans="2:65" s="1" customFormat="1" ht="21.75" customHeight="1">
      <c r="B2416" s="34"/>
      <c r="C2416" s="133" t="s">
        <v>1632</v>
      </c>
      <c r="D2416" s="133" t="s">
        <v>215</v>
      </c>
      <c r="E2416" s="134" t="s">
        <v>13280</v>
      </c>
      <c r="F2416" s="135" t="s">
        <v>13281</v>
      </c>
      <c r="G2416" s="136" t="s">
        <v>624</v>
      </c>
      <c r="H2416" s="137">
        <v>6</v>
      </c>
      <c r="I2416" s="138"/>
      <c r="J2416" s="139">
        <f>ROUND(I2416*H2416,2)</f>
        <v>0</v>
      </c>
      <c r="K2416" s="135" t="s">
        <v>245</v>
      </c>
      <c r="L2416" s="34"/>
      <c r="M2416" s="140" t="s">
        <v>19</v>
      </c>
      <c r="N2416" s="141" t="s">
        <v>40</v>
      </c>
      <c r="P2416" s="142">
        <f>O2416*H2416</f>
        <v>0</v>
      </c>
      <c r="Q2416" s="142">
        <v>0</v>
      </c>
      <c r="R2416" s="142">
        <f>Q2416*H2416</f>
        <v>0</v>
      </c>
      <c r="S2416" s="142">
        <v>0</v>
      </c>
      <c r="T2416" s="143">
        <f>S2416*H2416</f>
        <v>0</v>
      </c>
      <c r="AR2416" s="144" t="s">
        <v>316</v>
      </c>
      <c r="AT2416" s="144" t="s">
        <v>215</v>
      </c>
      <c r="AU2416" s="144" t="s">
        <v>236</v>
      </c>
      <c r="AY2416" s="19" t="s">
        <v>212</v>
      </c>
      <c r="BE2416" s="145">
        <f>IF(N2416="základní",J2416,0)</f>
        <v>0</v>
      </c>
      <c r="BF2416" s="145">
        <f>IF(N2416="snížená",J2416,0)</f>
        <v>0</v>
      </c>
      <c r="BG2416" s="145">
        <f>IF(N2416="zákl. přenesená",J2416,0)</f>
        <v>0</v>
      </c>
      <c r="BH2416" s="145">
        <f>IF(N2416="sníž. přenesená",J2416,0)</f>
        <v>0</v>
      </c>
      <c r="BI2416" s="145">
        <f>IF(N2416="nulová",J2416,0)</f>
        <v>0</v>
      </c>
      <c r="BJ2416" s="19" t="s">
        <v>77</v>
      </c>
      <c r="BK2416" s="145">
        <f>ROUND(I2416*H2416,2)</f>
        <v>0</v>
      </c>
      <c r="BL2416" s="19" t="s">
        <v>316</v>
      </c>
      <c r="BM2416" s="144" t="s">
        <v>13282</v>
      </c>
    </row>
    <row r="2417" spans="2:65" s="1" customFormat="1" ht="29.25">
      <c r="B2417" s="34"/>
      <c r="D2417" s="150" t="s">
        <v>224</v>
      </c>
      <c r="F2417" s="151" t="s">
        <v>13212</v>
      </c>
      <c r="I2417" s="148"/>
      <c r="L2417" s="34"/>
      <c r="M2417" s="149"/>
      <c r="T2417" s="55"/>
      <c r="AT2417" s="19" t="s">
        <v>224</v>
      </c>
      <c r="AU2417" s="19" t="s">
        <v>236</v>
      </c>
    </row>
    <row r="2418" spans="2:65" s="14" customFormat="1">
      <c r="B2418" s="170"/>
      <c r="D2418" s="150" t="s">
        <v>226</v>
      </c>
      <c r="E2418" s="171" t="s">
        <v>19</v>
      </c>
      <c r="F2418" s="172" t="s">
        <v>13283</v>
      </c>
      <c r="H2418" s="171" t="s">
        <v>19</v>
      </c>
      <c r="I2418" s="173"/>
      <c r="L2418" s="170"/>
      <c r="M2418" s="174"/>
      <c r="T2418" s="175"/>
      <c r="AT2418" s="171" t="s">
        <v>226</v>
      </c>
      <c r="AU2418" s="171" t="s">
        <v>236</v>
      </c>
      <c r="AV2418" s="14" t="s">
        <v>77</v>
      </c>
      <c r="AW2418" s="14" t="s">
        <v>31</v>
      </c>
      <c r="AX2418" s="14" t="s">
        <v>69</v>
      </c>
      <c r="AY2418" s="171" t="s">
        <v>212</v>
      </c>
    </row>
    <row r="2419" spans="2:65" s="12" customFormat="1">
      <c r="B2419" s="152"/>
      <c r="D2419" s="150" t="s">
        <v>226</v>
      </c>
      <c r="E2419" s="153" t="s">
        <v>19</v>
      </c>
      <c r="F2419" s="154" t="s">
        <v>1728</v>
      </c>
      <c r="H2419" s="155">
        <v>2</v>
      </c>
      <c r="I2419" s="156"/>
      <c r="L2419" s="152"/>
      <c r="M2419" s="157"/>
      <c r="T2419" s="158"/>
      <c r="AT2419" s="153" t="s">
        <v>226</v>
      </c>
      <c r="AU2419" s="153" t="s">
        <v>236</v>
      </c>
      <c r="AV2419" s="12" t="s">
        <v>79</v>
      </c>
      <c r="AW2419" s="12" t="s">
        <v>31</v>
      </c>
      <c r="AX2419" s="12" t="s">
        <v>69</v>
      </c>
      <c r="AY2419" s="153" t="s">
        <v>212</v>
      </c>
    </row>
    <row r="2420" spans="2:65" s="12" customFormat="1">
      <c r="B2420" s="152"/>
      <c r="D2420" s="150" t="s">
        <v>226</v>
      </c>
      <c r="E2420" s="153" t="s">
        <v>19</v>
      </c>
      <c r="F2420" s="154" t="s">
        <v>1729</v>
      </c>
      <c r="H2420" s="155">
        <v>2</v>
      </c>
      <c r="I2420" s="156"/>
      <c r="L2420" s="152"/>
      <c r="M2420" s="157"/>
      <c r="T2420" s="158"/>
      <c r="AT2420" s="153" t="s">
        <v>226</v>
      </c>
      <c r="AU2420" s="153" t="s">
        <v>236</v>
      </c>
      <c r="AV2420" s="12" t="s">
        <v>79</v>
      </c>
      <c r="AW2420" s="12" t="s">
        <v>31</v>
      </c>
      <c r="AX2420" s="12" t="s">
        <v>69</v>
      </c>
      <c r="AY2420" s="153" t="s">
        <v>212</v>
      </c>
    </row>
    <row r="2421" spans="2:65" s="12" customFormat="1">
      <c r="B2421" s="152"/>
      <c r="D2421" s="150" t="s">
        <v>226</v>
      </c>
      <c r="E2421" s="153" t="s">
        <v>19</v>
      </c>
      <c r="F2421" s="154" t="s">
        <v>1734</v>
      </c>
      <c r="H2421" s="155">
        <v>2</v>
      </c>
      <c r="I2421" s="156"/>
      <c r="L2421" s="152"/>
      <c r="M2421" s="157"/>
      <c r="T2421" s="158"/>
      <c r="AT2421" s="153" t="s">
        <v>226</v>
      </c>
      <c r="AU2421" s="153" t="s">
        <v>236</v>
      </c>
      <c r="AV2421" s="12" t="s">
        <v>79</v>
      </c>
      <c r="AW2421" s="12" t="s">
        <v>31</v>
      </c>
      <c r="AX2421" s="12" t="s">
        <v>69</v>
      </c>
      <c r="AY2421" s="153" t="s">
        <v>212</v>
      </c>
    </row>
    <row r="2422" spans="2:65" s="13" customFormat="1">
      <c r="B2422" s="159"/>
      <c r="D2422" s="150" t="s">
        <v>226</v>
      </c>
      <c r="E2422" s="160" t="s">
        <v>19</v>
      </c>
      <c r="F2422" s="161" t="s">
        <v>228</v>
      </c>
      <c r="H2422" s="162">
        <v>6</v>
      </c>
      <c r="I2422" s="163"/>
      <c r="L2422" s="159"/>
      <c r="M2422" s="164"/>
      <c r="T2422" s="165"/>
      <c r="AT2422" s="160" t="s">
        <v>226</v>
      </c>
      <c r="AU2422" s="160" t="s">
        <v>236</v>
      </c>
      <c r="AV2422" s="13" t="s">
        <v>229</v>
      </c>
      <c r="AW2422" s="13" t="s">
        <v>31</v>
      </c>
      <c r="AX2422" s="13" t="s">
        <v>77</v>
      </c>
      <c r="AY2422" s="160" t="s">
        <v>212</v>
      </c>
    </row>
    <row r="2423" spans="2:65" s="1" customFormat="1" ht="21.75" customHeight="1">
      <c r="B2423" s="34"/>
      <c r="C2423" s="133" t="s">
        <v>1639</v>
      </c>
      <c r="D2423" s="133" t="s">
        <v>215</v>
      </c>
      <c r="E2423" s="134" t="s">
        <v>13284</v>
      </c>
      <c r="F2423" s="135" t="s">
        <v>13285</v>
      </c>
      <c r="G2423" s="136" t="s">
        <v>624</v>
      </c>
      <c r="H2423" s="137">
        <v>12</v>
      </c>
      <c r="I2423" s="138"/>
      <c r="J2423" s="139">
        <f>ROUND(I2423*H2423,2)</f>
        <v>0</v>
      </c>
      <c r="K2423" s="135" t="s">
        <v>245</v>
      </c>
      <c r="L2423" s="34"/>
      <c r="M2423" s="140" t="s">
        <v>19</v>
      </c>
      <c r="N2423" s="141" t="s">
        <v>40</v>
      </c>
      <c r="P2423" s="142">
        <f>O2423*H2423</f>
        <v>0</v>
      </c>
      <c r="Q2423" s="142">
        <v>0</v>
      </c>
      <c r="R2423" s="142">
        <f>Q2423*H2423</f>
        <v>0</v>
      </c>
      <c r="S2423" s="142">
        <v>0</v>
      </c>
      <c r="T2423" s="143">
        <f>S2423*H2423</f>
        <v>0</v>
      </c>
      <c r="AR2423" s="144" t="s">
        <v>316</v>
      </c>
      <c r="AT2423" s="144" t="s">
        <v>215</v>
      </c>
      <c r="AU2423" s="144" t="s">
        <v>236</v>
      </c>
      <c r="AY2423" s="19" t="s">
        <v>212</v>
      </c>
      <c r="BE2423" s="145">
        <f>IF(N2423="základní",J2423,0)</f>
        <v>0</v>
      </c>
      <c r="BF2423" s="145">
        <f>IF(N2423="snížená",J2423,0)</f>
        <v>0</v>
      </c>
      <c r="BG2423" s="145">
        <f>IF(N2423="zákl. přenesená",J2423,0)</f>
        <v>0</v>
      </c>
      <c r="BH2423" s="145">
        <f>IF(N2423="sníž. přenesená",J2423,0)</f>
        <v>0</v>
      </c>
      <c r="BI2423" s="145">
        <f>IF(N2423="nulová",J2423,0)</f>
        <v>0</v>
      </c>
      <c r="BJ2423" s="19" t="s">
        <v>77</v>
      </c>
      <c r="BK2423" s="145">
        <f>ROUND(I2423*H2423,2)</f>
        <v>0</v>
      </c>
      <c r="BL2423" s="19" t="s">
        <v>316</v>
      </c>
      <c r="BM2423" s="144" t="s">
        <v>13286</v>
      </c>
    </row>
    <row r="2424" spans="2:65" s="1" customFormat="1" ht="29.25">
      <c r="B2424" s="34"/>
      <c r="D2424" s="150" t="s">
        <v>224</v>
      </c>
      <c r="F2424" s="151" t="s">
        <v>13212</v>
      </c>
      <c r="I2424" s="148"/>
      <c r="L2424" s="34"/>
      <c r="M2424" s="149"/>
      <c r="T2424" s="55"/>
      <c r="AT2424" s="19" t="s">
        <v>224</v>
      </c>
      <c r="AU2424" s="19" t="s">
        <v>236</v>
      </c>
    </row>
    <row r="2425" spans="2:65" s="14" customFormat="1">
      <c r="B2425" s="170"/>
      <c r="D2425" s="150" t="s">
        <v>226</v>
      </c>
      <c r="E2425" s="171" t="s">
        <v>19</v>
      </c>
      <c r="F2425" s="172" t="s">
        <v>13287</v>
      </c>
      <c r="H2425" s="171" t="s">
        <v>19</v>
      </c>
      <c r="I2425" s="173"/>
      <c r="L2425" s="170"/>
      <c r="M2425" s="174"/>
      <c r="T2425" s="175"/>
      <c r="AT2425" s="171" t="s">
        <v>226</v>
      </c>
      <c r="AU2425" s="171" t="s">
        <v>236</v>
      </c>
      <c r="AV2425" s="14" t="s">
        <v>77</v>
      </c>
      <c r="AW2425" s="14" t="s">
        <v>31</v>
      </c>
      <c r="AX2425" s="14" t="s">
        <v>69</v>
      </c>
      <c r="AY2425" s="171" t="s">
        <v>212</v>
      </c>
    </row>
    <row r="2426" spans="2:65" s="12" customFormat="1">
      <c r="B2426" s="152"/>
      <c r="D2426" s="150" t="s">
        <v>226</v>
      </c>
      <c r="E2426" s="153" t="s">
        <v>19</v>
      </c>
      <c r="F2426" s="154" t="s">
        <v>13159</v>
      </c>
      <c r="H2426" s="155">
        <v>3</v>
      </c>
      <c r="I2426" s="156"/>
      <c r="L2426" s="152"/>
      <c r="M2426" s="157"/>
      <c r="T2426" s="158"/>
      <c r="AT2426" s="153" t="s">
        <v>226</v>
      </c>
      <c r="AU2426" s="153" t="s">
        <v>236</v>
      </c>
      <c r="AV2426" s="12" t="s">
        <v>79</v>
      </c>
      <c r="AW2426" s="12" t="s">
        <v>31</v>
      </c>
      <c r="AX2426" s="12" t="s">
        <v>69</v>
      </c>
      <c r="AY2426" s="153" t="s">
        <v>212</v>
      </c>
    </row>
    <row r="2427" spans="2:65" s="12" customFormat="1">
      <c r="B2427" s="152"/>
      <c r="D2427" s="150" t="s">
        <v>226</v>
      </c>
      <c r="E2427" s="153" t="s">
        <v>19</v>
      </c>
      <c r="F2427" s="154" t="s">
        <v>13152</v>
      </c>
      <c r="H2427" s="155">
        <v>3</v>
      </c>
      <c r="I2427" s="156"/>
      <c r="L2427" s="152"/>
      <c r="M2427" s="157"/>
      <c r="T2427" s="158"/>
      <c r="AT2427" s="153" t="s">
        <v>226</v>
      </c>
      <c r="AU2427" s="153" t="s">
        <v>236</v>
      </c>
      <c r="AV2427" s="12" t="s">
        <v>79</v>
      </c>
      <c r="AW2427" s="12" t="s">
        <v>31</v>
      </c>
      <c r="AX2427" s="12" t="s">
        <v>69</v>
      </c>
      <c r="AY2427" s="153" t="s">
        <v>212</v>
      </c>
    </row>
    <row r="2428" spans="2:65" s="12" customFormat="1">
      <c r="B2428" s="152"/>
      <c r="D2428" s="150" t="s">
        <v>226</v>
      </c>
      <c r="E2428" s="153" t="s">
        <v>19</v>
      </c>
      <c r="F2428" s="154" t="s">
        <v>1716</v>
      </c>
      <c r="H2428" s="155">
        <v>4</v>
      </c>
      <c r="I2428" s="156"/>
      <c r="L2428" s="152"/>
      <c r="M2428" s="157"/>
      <c r="T2428" s="158"/>
      <c r="AT2428" s="153" t="s">
        <v>226</v>
      </c>
      <c r="AU2428" s="153" t="s">
        <v>236</v>
      </c>
      <c r="AV2428" s="12" t="s">
        <v>79</v>
      </c>
      <c r="AW2428" s="12" t="s">
        <v>31</v>
      </c>
      <c r="AX2428" s="12" t="s">
        <v>69</v>
      </c>
      <c r="AY2428" s="153" t="s">
        <v>212</v>
      </c>
    </row>
    <row r="2429" spans="2:65" s="12" customFormat="1">
      <c r="B2429" s="152"/>
      <c r="D2429" s="150" t="s">
        <v>226</v>
      </c>
      <c r="E2429" s="153" t="s">
        <v>19</v>
      </c>
      <c r="F2429" s="154" t="s">
        <v>1717</v>
      </c>
      <c r="H2429" s="155">
        <v>2</v>
      </c>
      <c r="I2429" s="156"/>
      <c r="L2429" s="152"/>
      <c r="M2429" s="157"/>
      <c r="T2429" s="158"/>
      <c r="AT2429" s="153" t="s">
        <v>226</v>
      </c>
      <c r="AU2429" s="153" t="s">
        <v>236</v>
      </c>
      <c r="AV2429" s="12" t="s">
        <v>79</v>
      </c>
      <c r="AW2429" s="12" t="s">
        <v>31</v>
      </c>
      <c r="AX2429" s="12" t="s">
        <v>69</v>
      </c>
      <c r="AY2429" s="153" t="s">
        <v>212</v>
      </c>
    </row>
    <row r="2430" spans="2:65" s="13" customFormat="1">
      <c r="B2430" s="159"/>
      <c r="D2430" s="150" t="s">
        <v>226</v>
      </c>
      <c r="E2430" s="160" t="s">
        <v>19</v>
      </c>
      <c r="F2430" s="161" t="s">
        <v>228</v>
      </c>
      <c r="H2430" s="162">
        <v>12</v>
      </c>
      <c r="I2430" s="163"/>
      <c r="L2430" s="159"/>
      <c r="M2430" s="164"/>
      <c r="T2430" s="165"/>
      <c r="AT2430" s="160" t="s">
        <v>226</v>
      </c>
      <c r="AU2430" s="160" t="s">
        <v>236</v>
      </c>
      <c r="AV2430" s="13" t="s">
        <v>229</v>
      </c>
      <c r="AW2430" s="13" t="s">
        <v>31</v>
      </c>
      <c r="AX2430" s="13" t="s">
        <v>77</v>
      </c>
      <c r="AY2430" s="160" t="s">
        <v>212</v>
      </c>
    </row>
    <row r="2431" spans="2:65" s="1" customFormat="1" ht="21.75" customHeight="1">
      <c r="B2431" s="34"/>
      <c r="C2431" s="133" t="s">
        <v>1646</v>
      </c>
      <c r="D2431" s="133" t="s">
        <v>215</v>
      </c>
      <c r="E2431" s="134" t="s">
        <v>13288</v>
      </c>
      <c r="F2431" s="135" t="s">
        <v>13289</v>
      </c>
      <c r="G2431" s="136" t="s">
        <v>624</v>
      </c>
      <c r="H2431" s="137">
        <v>2</v>
      </c>
      <c r="I2431" s="138"/>
      <c r="J2431" s="139">
        <f>ROUND(I2431*H2431,2)</f>
        <v>0</v>
      </c>
      <c r="K2431" s="135" t="s">
        <v>245</v>
      </c>
      <c r="L2431" s="34"/>
      <c r="M2431" s="140" t="s">
        <v>19</v>
      </c>
      <c r="N2431" s="141" t="s">
        <v>40</v>
      </c>
      <c r="P2431" s="142">
        <f>O2431*H2431</f>
        <v>0</v>
      </c>
      <c r="Q2431" s="142">
        <v>0</v>
      </c>
      <c r="R2431" s="142">
        <f>Q2431*H2431</f>
        <v>0</v>
      </c>
      <c r="S2431" s="142">
        <v>0</v>
      </c>
      <c r="T2431" s="143">
        <f>S2431*H2431</f>
        <v>0</v>
      </c>
      <c r="AR2431" s="144" t="s">
        <v>316</v>
      </c>
      <c r="AT2431" s="144" t="s">
        <v>215</v>
      </c>
      <c r="AU2431" s="144" t="s">
        <v>236</v>
      </c>
      <c r="AY2431" s="19" t="s">
        <v>212</v>
      </c>
      <c r="BE2431" s="145">
        <f>IF(N2431="základní",J2431,0)</f>
        <v>0</v>
      </c>
      <c r="BF2431" s="145">
        <f>IF(N2431="snížená",J2431,0)</f>
        <v>0</v>
      </c>
      <c r="BG2431" s="145">
        <f>IF(N2431="zákl. přenesená",J2431,0)</f>
        <v>0</v>
      </c>
      <c r="BH2431" s="145">
        <f>IF(N2431="sníž. přenesená",J2431,0)</f>
        <v>0</v>
      </c>
      <c r="BI2431" s="145">
        <f>IF(N2431="nulová",J2431,0)</f>
        <v>0</v>
      </c>
      <c r="BJ2431" s="19" t="s">
        <v>77</v>
      </c>
      <c r="BK2431" s="145">
        <f>ROUND(I2431*H2431,2)</f>
        <v>0</v>
      </c>
      <c r="BL2431" s="19" t="s">
        <v>316</v>
      </c>
      <c r="BM2431" s="144" t="s">
        <v>13290</v>
      </c>
    </row>
    <row r="2432" spans="2:65" s="1" customFormat="1" ht="29.25">
      <c r="B2432" s="34"/>
      <c r="D2432" s="150" t="s">
        <v>224</v>
      </c>
      <c r="F2432" s="151" t="s">
        <v>13212</v>
      </c>
      <c r="I2432" s="148"/>
      <c r="L2432" s="34"/>
      <c r="M2432" s="149"/>
      <c r="T2432" s="55"/>
      <c r="AT2432" s="19" t="s">
        <v>224</v>
      </c>
      <c r="AU2432" s="19" t="s">
        <v>236</v>
      </c>
    </row>
    <row r="2433" spans="2:65" s="14" customFormat="1">
      <c r="B2433" s="170"/>
      <c r="D2433" s="150" t="s">
        <v>226</v>
      </c>
      <c r="E2433" s="171" t="s">
        <v>19</v>
      </c>
      <c r="F2433" s="172" t="s">
        <v>13291</v>
      </c>
      <c r="H2433" s="171" t="s">
        <v>19</v>
      </c>
      <c r="I2433" s="173"/>
      <c r="L2433" s="170"/>
      <c r="M2433" s="174"/>
      <c r="T2433" s="175"/>
      <c r="AT2433" s="171" t="s">
        <v>226</v>
      </c>
      <c r="AU2433" s="171" t="s">
        <v>236</v>
      </c>
      <c r="AV2433" s="14" t="s">
        <v>77</v>
      </c>
      <c r="AW2433" s="14" t="s">
        <v>31</v>
      </c>
      <c r="AX2433" s="14" t="s">
        <v>69</v>
      </c>
      <c r="AY2433" s="171" t="s">
        <v>212</v>
      </c>
    </row>
    <row r="2434" spans="2:65" s="12" customFormat="1">
      <c r="B2434" s="152"/>
      <c r="D2434" s="150" t="s">
        <v>226</v>
      </c>
      <c r="E2434" s="153" t="s">
        <v>19</v>
      </c>
      <c r="F2434" s="154" t="s">
        <v>1733</v>
      </c>
      <c r="H2434" s="155">
        <v>2</v>
      </c>
      <c r="I2434" s="156"/>
      <c r="L2434" s="152"/>
      <c r="M2434" s="157"/>
      <c r="T2434" s="158"/>
      <c r="AT2434" s="153" t="s">
        <v>226</v>
      </c>
      <c r="AU2434" s="153" t="s">
        <v>236</v>
      </c>
      <c r="AV2434" s="12" t="s">
        <v>79</v>
      </c>
      <c r="AW2434" s="12" t="s">
        <v>31</v>
      </c>
      <c r="AX2434" s="12" t="s">
        <v>69</v>
      </c>
      <c r="AY2434" s="153" t="s">
        <v>212</v>
      </c>
    </row>
    <row r="2435" spans="2:65" s="13" customFormat="1">
      <c r="B2435" s="159"/>
      <c r="D2435" s="150" t="s">
        <v>226</v>
      </c>
      <c r="E2435" s="160" t="s">
        <v>19</v>
      </c>
      <c r="F2435" s="161" t="s">
        <v>228</v>
      </c>
      <c r="H2435" s="162">
        <v>2</v>
      </c>
      <c r="I2435" s="163"/>
      <c r="L2435" s="159"/>
      <c r="M2435" s="164"/>
      <c r="T2435" s="165"/>
      <c r="AT2435" s="160" t="s">
        <v>226</v>
      </c>
      <c r="AU2435" s="160" t="s">
        <v>236</v>
      </c>
      <c r="AV2435" s="13" t="s">
        <v>229</v>
      </c>
      <c r="AW2435" s="13" t="s">
        <v>31</v>
      </c>
      <c r="AX2435" s="13" t="s">
        <v>77</v>
      </c>
      <c r="AY2435" s="160" t="s">
        <v>212</v>
      </c>
    </row>
    <row r="2436" spans="2:65" s="1" customFormat="1" ht="21.75" customHeight="1">
      <c r="B2436" s="34"/>
      <c r="C2436" s="133" t="s">
        <v>1653</v>
      </c>
      <c r="D2436" s="133" t="s">
        <v>215</v>
      </c>
      <c r="E2436" s="134" t="s">
        <v>13292</v>
      </c>
      <c r="F2436" s="135" t="s">
        <v>13293</v>
      </c>
      <c r="G2436" s="136" t="s">
        <v>624</v>
      </c>
      <c r="H2436" s="137">
        <v>1</v>
      </c>
      <c r="I2436" s="138"/>
      <c r="J2436" s="139">
        <f>ROUND(I2436*H2436,2)</f>
        <v>0</v>
      </c>
      <c r="K2436" s="135" t="s">
        <v>245</v>
      </c>
      <c r="L2436" s="34"/>
      <c r="M2436" s="140" t="s">
        <v>19</v>
      </c>
      <c r="N2436" s="141" t="s">
        <v>40</v>
      </c>
      <c r="P2436" s="142">
        <f>O2436*H2436</f>
        <v>0</v>
      </c>
      <c r="Q2436" s="142">
        <v>0</v>
      </c>
      <c r="R2436" s="142">
        <f>Q2436*H2436</f>
        <v>0</v>
      </c>
      <c r="S2436" s="142">
        <v>0</v>
      </c>
      <c r="T2436" s="143">
        <f>S2436*H2436</f>
        <v>0</v>
      </c>
      <c r="AR2436" s="144" t="s">
        <v>316</v>
      </c>
      <c r="AT2436" s="144" t="s">
        <v>215</v>
      </c>
      <c r="AU2436" s="144" t="s">
        <v>236</v>
      </c>
      <c r="AY2436" s="19" t="s">
        <v>212</v>
      </c>
      <c r="BE2436" s="145">
        <f>IF(N2436="základní",J2436,0)</f>
        <v>0</v>
      </c>
      <c r="BF2436" s="145">
        <f>IF(N2436="snížená",J2436,0)</f>
        <v>0</v>
      </c>
      <c r="BG2436" s="145">
        <f>IF(N2436="zákl. přenesená",J2436,0)</f>
        <v>0</v>
      </c>
      <c r="BH2436" s="145">
        <f>IF(N2436="sníž. přenesená",J2436,0)</f>
        <v>0</v>
      </c>
      <c r="BI2436" s="145">
        <f>IF(N2436="nulová",J2436,0)</f>
        <v>0</v>
      </c>
      <c r="BJ2436" s="19" t="s">
        <v>77</v>
      </c>
      <c r="BK2436" s="145">
        <f>ROUND(I2436*H2436,2)</f>
        <v>0</v>
      </c>
      <c r="BL2436" s="19" t="s">
        <v>316</v>
      </c>
      <c r="BM2436" s="144" t="s">
        <v>13294</v>
      </c>
    </row>
    <row r="2437" spans="2:65" s="1" customFormat="1" ht="29.25">
      <c r="B2437" s="34"/>
      <c r="D2437" s="150" t="s">
        <v>224</v>
      </c>
      <c r="F2437" s="151" t="s">
        <v>13212</v>
      </c>
      <c r="I2437" s="148"/>
      <c r="L2437" s="34"/>
      <c r="M2437" s="149"/>
      <c r="T2437" s="55"/>
      <c r="AT2437" s="19" t="s">
        <v>224</v>
      </c>
      <c r="AU2437" s="19" t="s">
        <v>236</v>
      </c>
    </row>
    <row r="2438" spans="2:65" s="14" customFormat="1">
      <c r="B2438" s="170"/>
      <c r="D2438" s="150" t="s">
        <v>226</v>
      </c>
      <c r="E2438" s="171" t="s">
        <v>19</v>
      </c>
      <c r="F2438" s="172" t="s">
        <v>13295</v>
      </c>
      <c r="H2438" s="171" t="s">
        <v>19</v>
      </c>
      <c r="I2438" s="173"/>
      <c r="L2438" s="170"/>
      <c r="M2438" s="174"/>
      <c r="T2438" s="175"/>
      <c r="AT2438" s="171" t="s">
        <v>226</v>
      </c>
      <c r="AU2438" s="171" t="s">
        <v>236</v>
      </c>
      <c r="AV2438" s="14" t="s">
        <v>77</v>
      </c>
      <c r="AW2438" s="14" t="s">
        <v>31</v>
      </c>
      <c r="AX2438" s="14" t="s">
        <v>69</v>
      </c>
      <c r="AY2438" s="171" t="s">
        <v>212</v>
      </c>
    </row>
    <row r="2439" spans="2:65" s="12" customFormat="1">
      <c r="B2439" s="152"/>
      <c r="D2439" s="150" t="s">
        <v>226</v>
      </c>
      <c r="E2439" s="153" t="s">
        <v>19</v>
      </c>
      <c r="F2439" s="154" t="s">
        <v>1779</v>
      </c>
      <c r="H2439" s="155">
        <v>1</v>
      </c>
      <c r="I2439" s="156"/>
      <c r="L2439" s="152"/>
      <c r="M2439" s="157"/>
      <c r="T2439" s="158"/>
      <c r="AT2439" s="153" t="s">
        <v>226</v>
      </c>
      <c r="AU2439" s="153" t="s">
        <v>236</v>
      </c>
      <c r="AV2439" s="12" t="s">
        <v>79</v>
      </c>
      <c r="AW2439" s="12" t="s">
        <v>31</v>
      </c>
      <c r="AX2439" s="12" t="s">
        <v>69</v>
      </c>
      <c r="AY2439" s="153" t="s">
        <v>212</v>
      </c>
    </row>
    <row r="2440" spans="2:65" s="13" customFormat="1">
      <c r="B2440" s="159"/>
      <c r="D2440" s="150" t="s">
        <v>226</v>
      </c>
      <c r="E2440" s="160" t="s">
        <v>19</v>
      </c>
      <c r="F2440" s="161" t="s">
        <v>228</v>
      </c>
      <c r="H2440" s="162">
        <v>1</v>
      </c>
      <c r="I2440" s="163"/>
      <c r="L2440" s="159"/>
      <c r="M2440" s="164"/>
      <c r="T2440" s="165"/>
      <c r="AT2440" s="160" t="s">
        <v>226</v>
      </c>
      <c r="AU2440" s="160" t="s">
        <v>236</v>
      </c>
      <c r="AV2440" s="13" t="s">
        <v>229</v>
      </c>
      <c r="AW2440" s="13" t="s">
        <v>31</v>
      </c>
      <c r="AX2440" s="13" t="s">
        <v>77</v>
      </c>
      <c r="AY2440" s="160" t="s">
        <v>212</v>
      </c>
    </row>
    <row r="2441" spans="2:65" s="1" customFormat="1" ht="21.75" customHeight="1">
      <c r="B2441" s="34"/>
      <c r="C2441" s="133" t="s">
        <v>1662</v>
      </c>
      <c r="D2441" s="133" t="s">
        <v>215</v>
      </c>
      <c r="E2441" s="134" t="s">
        <v>13296</v>
      </c>
      <c r="F2441" s="135" t="s">
        <v>13297</v>
      </c>
      <c r="G2441" s="136" t="s">
        <v>624</v>
      </c>
      <c r="H2441" s="137">
        <v>6</v>
      </c>
      <c r="I2441" s="138"/>
      <c r="J2441" s="139">
        <f>ROUND(I2441*H2441,2)</f>
        <v>0</v>
      </c>
      <c r="K2441" s="135" t="s">
        <v>245</v>
      </c>
      <c r="L2441" s="34"/>
      <c r="M2441" s="140" t="s">
        <v>19</v>
      </c>
      <c r="N2441" s="141" t="s">
        <v>40</v>
      </c>
      <c r="P2441" s="142">
        <f>O2441*H2441</f>
        <v>0</v>
      </c>
      <c r="Q2441" s="142">
        <v>0</v>
      </c>
      <c r="R2441" s="142">
        <f>Q2441*H2441</f>
        <v>0</v>
      </c>
      <c r="S2441" s="142">
        <v>0</v>
      </c>
      <c r="T2441" s="143">
        <f>S2441*H2441</f>
        <v>0</v>
      </c>
      <c r="AR2441" s="144" t="s">
        <v>316</v>
      </c>
      <c r="AT2441" s="144" t="s">
        <v>215</v>
      </c>
      <c r="AU2441" s="144" t="s">
        <v>236</v>
      </c>
      <c r="AY2441" s="19" t="s">
        <v>212</v>
      </c>
      <c r="BE2441" s="145">
        <f>IF(N2441="základní",J2441,0)</f>
        <v>0</v>
      </c>
      <c r="BF2441" s="145">
        <f>IF(N2441="snížená",J2441,0)</f>
        <v>0</v>
      </c>
      <c r="BG2441" s="145">
        <f>IF(N2441="zákl. přenesená",J2441,0)</f>
        <v>0</v>
      </c>
      <c r="BH2441" s="145">
        <f>IF(N2441="sníž. přenesená",J2441,0)</f>
        <v>0</v>
      </c>
      <c r="BI2441" s="145">
        <f>IF(N2441="nulová",J2441,0)</f>
        <v>0</v>
      </c>
      <c r="BJ2441" s="19" t="s">
        <v>77</v>
      </c>
      <c r="BK2441" s="145">
        <f>ROUND(I2441*H2441,2)</f>
        <v>0</v>
      </c>
      <c r="BL2441" s="19" t="s">
        <v>316</v>
      </c>
      <c r="BM2441" s="144" t="s">
        <v>13298</v>
      </c>
    </row>
    <row r="2442" spans="2:65" s="1" customFormat="1" ht="29.25">
      <c r="B2442" s="34"/>
      <c r="D2442" s="150" t="s">
        <v>224</v>
      </c>
      <c r="F2442" s="151" t="s">
        <v>13212</v>
      </c>
      <c r="I2442" s="148"/>
      <c r="L2442" s="34"/>
      <c r="M2442" s="149"/>
      <c r="T2442" s="55"/>
      <c r="AT2442" s="19" t="s">
        <v>224</v>
      </c>
      <c r="AU2442" s="19" t="s">
        <v>236</v>
      </c>
    </row>
    <row r="2443" spans="2:65" s="14" customFormat="1">
      <c r="B2443" s="170"/>
      <c r="D2443" s="150" t="s">
        <v>226</v>
      </c>
      <c r="E2443" s="171" t="s">
        <v>19</v>
      </c>
      <c r="F2443" s="172" t="s">
        <v>13299</v>
      </c>
      <c r="H2443" s="171" t="s">
        <v>19</v>
      </c>
      <c r="I2443" s="173"/>
      <c r="L2443" s="170"/>
      <c r="M2443" s="174"/>
      <c r="T2443" s="175"/>
      <c r="AT2443" s="171" t="s">
        <v>226</v>
      </c>
      <c r="AU2443" s="171" t="s">
        <v>236</v>
      </c>
      <c r="AV2443" s="14" t="s">
        <v>77</v>
      </c>
      <c r="AW2443" s="14" t="s">
        <v>31</v>
      </c>
      <c r="AX2443" s="14" t="s">
        <v>69</v>
      </c>
      <c r="AY2443" s="171" t="s">
        <v>212</v>
      </c>
    </row>
    <row r="2444" spans="2:65" s="12" customFormat="1">
      <c r="B2444" s="152"/>
      <c r="D2444" s="150" t="s">
        <v>226</v>
      </c>
      <c r="E2444" s="153" t="s">
        <v>19</v>
      </c>
      <c r="F2444" s="154" t="s">
        <v>1728</v>
      </c>
      <c r="H2444" s="155">
        <v>2</v>
      </c>
      <c r="I2444" s="156"/>
      <c r="L2444" s="152"/>
      <c r="M2444" s="157"/>
      <c r="T2444" s="158"/>
      <c r="AT2444" s="153" t="s">
        <v>226</v>
      </c>
      <c r="AU2444" s="153" t="s">
        <v>236</v>
      </c>
      <c r="AV2444" s="12" t="s">
        <v>79</v>
      </c>
      <c r="AW2444" s="12" t="s">
        <v>31</v>
      </c>
      <c r="AX2444" s="12" t="s">
        <v>69</v>
      </c>
      <c r="AY2444" s="153" t="s">
        <v>212</v>
      </c>
    </row>
    <row r="2445" spans="2:65" s="12" customFormat="1">
      <c r="B2445" s="152"/>
      <c r="D2445" s="150" t="s">
        <v>226</v>
      </c>
      <c r="E2445" s="153" t="s">
        <v>19</v>
      </c>
      <c r="F2445" s="154" t="s">
        <v>1729</v>
      </c>
      <c r="H2445" s="155">
        <v>2</v>
      </c>
      <c r="I2445" s="156"/>
      <c r="L2445" s="152"/>
      <c r="M2445" s="157"/>
      <c r="T2445" s="158"/>
      <c r="AT2445" s="153" t="s">
        <v>226</v>
      </c>
      <c r="AU2445" s="153" t="s">
        <v>236</v>
      </c>
      <c r="AV2445" s="12" t="s">
        <v>79</v>
      </c>
      <c r="AW2445" s="12" t="s">
        <v>31</v>
      </c>
      <c r="AX2445" s="12" t="s">
        <v>69</v>
      </c>
      <c r="AY2445" s="153" t="s">
        <v>212</v>
      </c>
    </row>
    <row r="2446" spans="2:65" s="12" customFormat="1">
      <c r="B2446" s="152"/>
      <c r="D2446" s="150" t="s">
        <v>226</v>
      </c>
      <c r="E2446" s="153" t="s">
        <v>19</v>
      </c>
      <c r="F2446" s="154" t="s">
        <v>1734</v>
      </c>
      <c r="H2446" s="155">
        <v>2</v>
      </c>
      <c r="I2446" s="156"/>
      <c r="L2446" s="152"/>
      <c r="M2446" s="157"/>
      <c r="T2446" s="158"/>
      <c r="AT2446" s="153" t="s">
        <v>226</v>
      </c>
      <c r="AU2446" s="153" t="s">
        <v>236</v>
      </c>
      <c r="AV2446" s="12" t="s">
        <v>79</v>
      </c>
      <c r="AW2446" s="12" t="s">
        <v>31</v>
      </c>
      <c r="AX2446" s="12" t="s">
        <v>69</v>
      </c>
      <c r="AY2446" s="153" t="s">
        <v>212</v>
      </c>
    </row>
    <row r="2447" spans="2:65" s="13" customFormat="1">
      <c r="B2447" s="159"/>
      <c r="D2447" s="150" t="s">
        <v>226</v>
      </c>
      <c r="E2447" s="160" t="s">
        <v>19</v>
      </c>
      <c r="F2447" s="161" t="s">
        <v>228</v>
      </c>
      <c r="H2447" s="162">
        <v>6</v>
      </c>
      <c r="I2447" s="163"/>
      <c r="L2447" s="159"/>
      <c r="M2447" s="164"/>
      <c r="T2447" s="165"/>
      <c r="AT2447" s="160" t="s">
        <v>226</v>
      </c>
      <c r="AU2447" s="160" t="s">
        <v>236</v>
      </c>
      <c r="AV2447" s="13" t="s">
        <v>229</v>
      </c>
      <c r="AW2447" s="13" t="s">
        <v>31</v>
      </c>
      <c r="AX2447" s="13" t="s">
        <v>77</v>
      </c>
      <c r="AY2447" s="160" t="s">
        <v>212</v>
      </c>
    </row>
    <row r="2448" spans="2:65" s="1" customFormat="1" ht="21.75" customHeight="1">
      <c r="B2448" s="34"/>
      <c r="C2448" s="133" t="s">
        <v>1669</v>
      </c>
      <c r="D2448" s="133" t="s">
        <v>215</v>
      </c>
      <c r="E2448" s="134" t="s">
        <v>13300</v>
      </c>
      <c r="F2448" s="135" t="s">
        <v>13301</v>
      </c>
      <c r="G2448" s="136" t="s">
        <v>624</v>
      </c>
      <c r="H2448" s="137">
        <v>9</v>
      </c>
      <c r="I2448" s="138"/>
      <c r="J2448" s="139">
        <f>ROUND(I2448*H2448,2)</f>
        <v>0</v>
      </c>
      <c r="K2448" s="135" t="s">
        <v>245</v>
      </c>
      <c r="L2448" s="34"/>
      <c r="M2448" s="140" t="s">
        <v>19</v>
      </c>
      <c r="N2448" s="141" t="s">
        <v>40</v>
      </c>
      <c r="P2448" s="142">
        <f>O2448*H2448</f>
        <v>0</v>
      </c>
      <c r="Q2448" s="142">
        <v>0</v>
      </c>
      <c r="R2448" s="142">
        <f>Q2448*H2448</f>
        <v>0</v>
      </c>
      <c r="S2448" s="142">
        <v>0</v>
      </c>
      <c r="T2448" s="143">
        <f>S2448*H2448</f>
        <v>0</v>
      </c>
      <c r="AR2448" s="144" t="s">
        <v>316</v>
      </c>
      <c r="AT2448" s="144" t="s">
        <v>215</v>
      </c>
      <c r="AU2448" s="144" t="s">
        <v>236</v>
      </c>
      <c r="AY2448" s="19" t="s">
        <v>212</v>
      </c>
      <c r="BE2448" s="145">
        <f>IF(N2448="základní",J2448,0)</f>
        <v>0</v>
      </c>
      <c r="BF2448" s="145">
        <f>IF(N2448="snížená",J2448,0)</f>
        <v>0</v>
      </c>
      <c r="BG2448" s="145">
        <f>IF(N2448="zákl. přenesená",J2448,0)</f>
        <v>0</v>
      </c>
      <c r="BH2448" s="145">
        <f>IF(N2448="sníž. přenesená",J2448,0)</f>
        <v>0</v>
      </c>
      <c r="BI2448" s="145">
        <f>IF(N2448="nulová",J2448,0)</f>
        <v>0</v>
      </c>
      <c r="BJ2448" s="19" t="s">
        <v>77</v>
      </c>
      <c r="BK2448" s="145">
        <f>ROUND(I2448*H2448,2)</f>
        <v>0</v>
      </c>
      <c r="BL2448" s="19" t="s">
        <v>316</v>
      </c>
      <c r="BM2448" s="144" t="s">
        <v>13302</v>
      </c>
    </row>
    <row r="2449" spans="2:65" s="1" customFormat="1" ht="29.25">
      <c r="B2449" s="34"/>
      <c r="D2449" s="150" t="s">
        <v>224</v>
      </c>
      <c r="F2449" s="151" t="s">
        <v>13212</v>
      </c>
      <c r="I2449" s="148"/>
      <c r="L2449" s="34"/>
      <c r="M2449" s="149"/>
      <c r="T2449" s="55"/>
      <c r="AT2449" s="19" t="s">
        <v>224</v>
      </c>
      <c r="AU2449" s="19" t="s">
        <v>236</v>
      </c>
    </row>
    <row r="2450" spans="2:65" s="14" customFormat="1">
      <c r="B2450" s="170"/>
      <c r="D2450" s="150" t="s">
        <v>226</v>
      </c>
      <c r="E2450" s="171" t="s">
        <v>19</v>
      </c>
      <c r="F2450" s="172" t="s">
        <v>13303</v>
      </c>
      <c r="H2450" s="171" t="s">
        <v>19</v>
      </c>
      <c r="I2450" s="173"/>
      <c r="L2450" s="170"/>
      <c r="M2450" s="174"/>
      <c r="T2450" s="175"/>
      <c r="AT2450" s="171" t="s">
        <v>226</v>
      </c>
      <c r="AU2450" s="171" t="s">
        <v>236</v>
      </c>
      <c r="AV2450" s="14" t="s">
        <v>77</v>
      </c>
      <c r="AW2450" s="14" t="s">
        <v>31</v>
      </c>
      <c r="AX2450" s="14" t="s">
        <v>69</v>
      </c>
      <c r="AY2450" s="171" t="s">
        <v>212</v>
      </c>
    </row>
    <row r="2451" spans="2:65" s="12" customFormat="1">
      <c r="B2451" s="152"/>
      <c r="D2451" s="150" t="s">
        <v>226</v>
      </c>
      <c r="E2451" s="153" t="s">
        <v>19</v>
      </c>
      <c r="F2451" s="154" t="s">
        <v>13163</v>
      </c>
      <c r="H2451" s="155">
        <v>4</v>
      </c>
      <c r="I2451" s="156"/>
      <c r="L2451" s="152"/>
      <c r="M2451" s="157"/>
      <c r="T2451" s="158"/>
      <c r="AT2451" s="153" t="s">
        <v>226</v>
      </c>
      <c r="AU2451" s="153" t="s">
        <v>236</v>
      </c>
      <c r="AV2451" s="12" t="s">
        <v>79</v>
      </c>
      <c r="AW2451" s="12" t="s">
        <v>31</v>
      </c>
      <c r="AX2451" s="12" t="s">
        <v>69</v>
      </c>
      <c r="AY2451" s="153" t="s">
        <v>212</v>
      </c>
    </row>
    <row r="2452" spans="2:65" s="12" customFormat="1">
      <c r="B2452" s="152"/>
      <c r="D2452" s="150" t="s">
        <v>226</v>
      </c>
      <c r="E2452" s="153" t="s">
        <v>19</v>
      </c>
      <c r="F2452" s="154" t="s">
        <v>1718</v>
      </c>
      <c r="H2452" s="155">
        <v>4</v>
      </c>
      <c r="I2452" s="156"/>
      <c r="L2452" s="152"/>
      <c r="M2452" s="157"/>
      <c r="T2452" s="158"/>
      <c r="AT2452" s="153" t="s">
        <v>226</v>
      </c>
      <c r="AU2452" s="153" t="s">
        <v>236</v>
      </c>
      <c r="AV2452" s="12" t="s">
        <v>79</v>
      </c>
      <c r="AW2452" s="12" t="s">
        <v>31</v>
      </c>
      <c r="AX2452" s="12" t="s">
        <v>69</v>
      </c>
      <c r="AY2452" s="153" t="s">
        <v>212</v>
      </c>
    </row>
    <row r="2453" spans="2:65" s="12" customFormat="1">
      <c r="B2453" s="152"/>
      <c r="D2453" s="150" t="s">
        <v>226</v>
      </c>
      <c r="E2453" s="153" t="s">
        <v>19</v>
      </c>
      <c r="F2453" s="154" t="s">
        <v>1781</v>
      </c>
      <c r="H2453" s="155">
        <v>1</v>
      </c>
      <c r="I2453" s="156"/>
      <c r="L2453" s="152"/>
      <c r="M2453" s="157"/>
      <c r="T2453" s="158"/>
      <c r="AT2453" s="153" t="s">
        <v>226</v>
      </c>
      <c r="AU2453" s="153" t="s">
        <v>236</v>
      </c>
      <c r="AV2453" s="12" t="s">
        <v>79</v>
      </c>
      <c r="AW2453" s="12" t="s">
        <v>31</v>
      </c>
      <c r="AX2453" s="12" t="s">
        <v>69</v>
      </c>
      <c r="AY2453" s="153" t="s">
        <v>212</v>
      </c>
    </row>
    <row r="2454" spans="2:65" s="13" customFormat="1">
      <c r="B2454" s="159"/>
      <c r="D2454" s="150" t="s">
        <v>226</v>
      </c>
      <c r="E2454" s="160" t="s">
        <v>19</v>
      </c>
      <c r="F2454" s="161" t="s">
        <v>228</v>
      </c>
      <c r="H2454" s="162">
        <v>9</v>
      </c>
      <c r="I2454" s="163"/>
      <c r="L2454" s="159"/>
      <c r="M2454" s="164"/>
      <c r="T2454" s="165"/>
      <c r="AT2454" s="160" t="s">
        <v>226</v>
      </c>
      <c r="AU2454" s="160" t="s">
        <v>236</v>
      </c>
      <c r="AV2454" s="13" t="s">
        <v>229</v>
      </c>
      <c r="AW2454" s="13" t="s">
        <v>31</v>
      </c>
      <c r="AX2454" s="13" t="s">
        <v>77</v>
      </c>
      <c r="AY2454" s="160" t="s">
        <v>212</v>
      </c>
    </row>
    <row r="2455" spans="2:65" s="1" customFormat="1" ht="21.75" customHeight="1">
      <c r="B2455" s="34"/>
      <c r="C2455" s="133" t="s">
        <v>1676</v>
      </c>
      <c r="D2455" s="133" t="s">
        <v>215</v>
      </c>
      <c r="E2455" s="134" t="s">
        <v>13304</v>
      </c>
      <c r="F2455" s="135" t="s">
        <v>13305</v>
      </c>
      <c r="G2455" s="136" t="s">
        <v>624</v>
      </c>
      <c r="H2455" s="137">
        <v>1</v>
      </c>
      <c r="I2455" s="138"/>
      <c r="J2455" s="139">
        <f>ROUND(I2455*H2455,2)</f>
        <v>0</v>
      </c>
      <c r="K2455" s="135" t="s">
        <v>245</v>
      </c>
      <c r="L2455" s="34"/>
      <c r="M2455" s="140" t="s">
        <v>19</v>
      </c>
      <c r="N2455" s="141" t="s">
        <v>40</v>
      </c>
      <c r="P2455" s="142">
        <f>O2455*H2455</f>
        <v>0</v>
      </c>
      <c r="Q2455" s="142">
        <v>0</v>
      </c>
      <c r="R2455" s="142">
        <f>Q2455*H2455</f>
        <v>0</v>
      </c>
      <c r="S2455" s="142">
        <v>0</v>
      </c>
      <c r="T2455" s="143">
        <f>S2455*H2455</f>
        <v>0</v>
      </c>
      <c r="AR2455" s="144" t="s">
        <v>316</v>
      </c>
      <c r="AT2455" s="144" t="s">
        <v>215</v>
      </c>
      <c r="AU2455" s="144" t="s">
        <v>236</v>
      </c>
      <c r="AY2455" s="19" t="s">
        <v>212</v>
      </c>
      <c r="BE2455" s="145">
        <f>IF(N2455="základní",J2455,0)</f>
        <v>0</v>
      </c>
      <c r="BF2455" s="145">
        <f>IF(N2455="snížená",J2455,0)</f>
        <v>0</v>
      </c>
      <c r="BG2455" s="145">
        <f>IF(N2455="zákl. přenesená",J2455,0)</f>
        <v>0</v>
      </c>
      <c r="BH2455" s="145">
        <f>IF(N2455="sníž. přenesená",J2455,0)</f>
        <v>0</v>
      </c>
      <c r="BI2455" s="145">
        <f>IF(N2455="nulová",J2455,0)</f>
        <v>0</v>
      </c>
      <c r="BJ2455" s="19" t="s">
        <v>77</v>
      </c>
      <c r="BK2455" s="145">
        <f>ROUND(I2455*H2455,2)</f>
        <v>0</v>
      </c>
      <c r="BL2455" s="19" t="s">
        <v>316</v>
      </c>
      <c r="BM2455" s="144" t="s">
        <v>13306</v>
      </c>
    </row>
    <row r="2456" spans="2:65" s="1" customFormat="1" ht="29.25">
      <c r="B2456" s="34"/>
      <c r="D2456" s="150" t="s">
        <v>224</v>
      </c>
      <c r="F2456" s="151" t="s">
        <v>13212</v>
      </c>
      <c r="I2456" s="148"/>
      <c r="L2456" s="34"/>
      <c r="M2456" s="149"/>
      <c r="T2456" s="55"/>
      <c r="AT2456" s="19" t="s">
        <v>224</v>
      </c>
      <c r="AU2456" s="19" t="s">
        <v>236</v>
      </c>
    </row>
    <row r="2457" spans="2:65" s="14" customFormat="1">
      <c r="B2457" s="170"/>
      <c r="D2457" s="150" t="s">
        <v>226</v>
      </c>
      <c r="E2457" s="171" t="s">
        <v>19</v>
      </c>
      <c r="F2457" s="172" t="s">
        <v>13307</v>
      </c>
      <c r="H2457" s="171" t="s">
        <v>19</v>
      </c>
      <c r="I2457" s="173"/>
      <c r="L2457" s="170"/>
      <c r="M2457" s="174"/>
      <c r="T2457" s="175"/>
      <c r="AT2457" s="171" t="s">
        <v>226</v>
      </c>
      <c r="AU2457" s="171" t="s">
        <v>236</v>
      </c>
      <c r="AV2457" s="14" t="s">
        <v>77</v>
      </c>
      <c r="AW2457" s="14" t="s">
        <v>31</v>
      </c>
      <c r="AX2457" s="14" t="s">
        <v>69</v>
      </c>
      <c r="AY2457" s="171" t="s">
        <v>212</v>
      </c>
    </row>
    <row r="2458" spans="2:65" s="12" customFormat="1">
      <c r="B2458" s="152"/>
      <c r="D2458" s="150" t="s">
        <v>226</v>
      </c>
      <c r="E2458" s="153" t="s">
        <v>19</v>
      </c>
      <c r="F2458" s="154" t="s">
        <v>1779</v>
      </c>
      <c r="H2458" s="155">
        <v>1</v>
      </c>
      <c r="I2458" s="156"/>
      <c r="L2458" s="152"/>
      <c r="M2458" s="157"/>
      <c r="T2458" s="158"/>
      <c r="AT2458" s="153" t="s">
        <v>226</v>
      </c>
      <c r="AU2458" s="153" t="s">
        <v>236</v>
      </c>
      <c r="AV2458" s="12" t="s">
        <v>79</v>
      </c>
      <c r="AW2458" s="12" t="s">
        <v>31</v>
      </c>
      <c r="AX2458" s="12" t="s">
        <v>69</v>
      </c>
      <c r="AY2458" s="153" t="s">
        <v>212</v>
      </c>
    </row>
    <row r="2459" spans="2:65" s="13" customFormat="1">
      <c r="B2459" s="159"/>
      <c r="D2459" s="150" t="s">
        <v>226</v>
      </c>
      <c r="E2459" s="160" t="s">
        <v>19</v>
      </c>
      <c r="F2459" s="161" t="s">
        <v>228</v>
      </c>
      <c r="H2459" s="162">
        <v>1</v>
      </c>
      <c r="I2459" s="163"/>
      <c r="L2459" s="159"/>
      <c r="M2459" s="164"/>
      <c r="T2459" s="165"/>
      <c r="AT2459" s="160" t="s">
        <v>226</v>
      </c>
      <c r="AU2459" s="160" t="s">
        <v>236</v>
      </c>
      <c r="AV2459" s="13" t="s">
        <v>229</v>
      </c>
      <c r="AW2459" s="13" t="s">
        <v>31</v>
      </c>
      <c r="AX2459" s="13" t="s">
        <v>77</v>
      </c>
      <c r="AY2459" s="160" t="s">
        <v>212</v>
      </c>
    </row>
    <row r="2460" spans="2:65" s="1" customFormat="1" ht="21.75" customHeight="1">
      <c r="B2460" s="34"/>
      <c r="C2460" s="133" t="s">
        <v>1682</v>
      </c>
      <c r="D2460" s="133" t="s">
        <v>215</v>
      </c>
      <c r="E2460" s="134" t="s">
        <v>13308</v>
      </c>
      <c r="F2460" s="135" t="s">
        <v>13309</v>
      </c>
      <c r="G2460" s="136" t="s">
        <v>624</v>
      </c>
      <c r="H2460" s="137">
        <v>2</v>
      </c>
      <c r="I2460" s="138"/>
      <c r="J2460" s="139">
        <f>ROUND(I2460*H2460,2)</f>
        <v>0</v>
      </c>
      <c r="K2460" s="135" t="s">
        <v>245</v>
      </c>
      <c r="L2460" s="34"/>
      <c r="M2460" s="140" t="s">
        <v>19</v>
      </c>
      <c r="N2460" s="141" t="s">
        <v>40</v>
      </c>
      <c r="P2460" s="142">
        <f>O2460*H2460</f>
        <v>0</v>
      </c>
      <c r="Q2460" s="142">
        <v>0</v>
      </c>
      <c r="R2460" s="142">
        <f>Q2460*H2460</f>
        <v>0</v>
      </c>
      <c r="S2460" s="142">
        <v>0</v>
      </c>
      <c r="T2460" s="143">
        <f>S2460*H2460</f>
        <v>0</v>
      </c>
      <c r="AR2460" s="144" t="s">
        <v>316</v>
      </c>
      <c r="AT2460" s="144" t="s">
        <v>215</v>
      </c>
      <c r="AU2460" s="144" t="s">
        <v>236</v>
      </c>
      <c r="AY2460" s="19" t="s">
        <v>212</v>
      </c>
      <c r="BE2460" s="145">
        <f>IF(N2460="základní",J2460,0)</f>
        <v>0</v>
      </c>
      <c r="BF2460" s="145">
        <f>IF(N2460="snížená",J2460,0)</f>
        <v>0</v>
      </c>
      <c r="BG2460" s="145">
        <f>IF(N2460="zákl. přenesená",J2460,0)</f>
        <v>0</v>
      </c>
      <c r="BH2460" s="145">
        <f>IF(N2460="sníž. přenesená",J2460,0)</f>
        <v>0</v>
      </c>
      <c r="BI2460" s="145">
        <f>IF(N2460="nulová",J2460,0)</f>
        <v>0</v>
      </c>
      <c r="BJ2460" s="19" t="s">
        <v>77</v>
      </c>
      <c r="BK2460" s="145">
        <f>ROUND(I2460*H2460,2)</f>
        <v>0</v>
      </c>
      <c r="BL2460" s="19" t="s">
        <v>316</v>
      </c>
      <c r="BM2460" s="144" t="s">
        <v>13310</v>
      </c>
    </row>
    <row r="2461" spans="2:65" s="1" customFormat="1" ht="29.25">
      <c r="B2461" s="34"/>
      <c r="D2461" s="150" t="s">
        <v>224</v>
      </c>
      <c r="F2461" s="151" t="s">
        <v>13212</v>
      </c>
      <c r="I2461" s="148"/>
      <c r="L2461" s="34"/>
      <c r="M2461" s="149"/>
      <c r="T2461" s="55"/>
      <c r="AT2461" s="19" t="s">
        <v>224</v>
      </c>
      <c r="AU2461" s="19" t="s">
        <v>236</v>
      </c>
    </row>
    <row r="2462" spans="2:65" s="14" customFormat="1">
      <c r="B2462" s="170"/>
      <c r="D2462" s="150" t="s">
        <v>226</v>
      </c>
      <c r="E2462" s="171" t="s">
        <v>19</v>
      </c>
      <c r="F2462" s="172" t="s">
        <v>13311</v>
      </c>
      <c r="H2462" s="171" t="s">
        <v>19</v>
      </c>
      <c r="I2462" s="173"/>
      <c r="L2462" s="170"/>
      <c r="M2462" s="174"/>
      <c r="T2462" s="175"/>
      <c r="AT2462" s="171" t="s">
        <v>226</v>
      </c>
      <c r="AU2462" s="171" t="s">
        <v>236</v>
      </c>
      <c r="AV2462" s="14" t="s">
        <v>77</v>
      </c>
      <c r="AW2462" s="14" t="s">
        <v>31</v>
      </c>
      <c r="AX2462" s="14" t="s">
        <v>69</v>
      </c>
      <c r="AY2462" s="171" t="s">
        <v>212</v>
      </c>
    </row>
    <row r="2463" spans="2:65" s="12" customFormat="1">
      <c r="B2463" s="152"/>
      <c r="D2463" s="150" t="s">
        <v>226</v>
      </c>
      <c r="E2463" s="153" t="s">
        <v>19</v>
      </c>
      <c r="F2463" s="154" t="s">
        <v>1777</v>
      </c>
      <c r="H2463" s="155">
        <v>1</v>
      </c>
      <c r="I2463" s="156"/>
      <c r="L2463" s="152"/>
      <c r="M2463" s="157"/>
      <c r="T2463" s="158"/>
      <c r="AT2463" s="153" t="s">
        <v>226</v>
      </c>
      <c r="AU2463" s="153" t="s">
        <v>236</v>
      </c>
      <c r="AV2463" s="12" t="s">
        <v>79</v>
      </c>
      <c r="AW2463" s="12" t="s">
        <v>31</v>
      </c>
      <c r="AX2463" s="12" t="s">
        <v>69</v>
      </c>
      <c r="AY2463" s="153" t="s">
        <v>212</v>
      </c>
    </row>
    <row r="2464" spans="2:65" s="12" customFormat="1">
      <c r="B2464" s="152"/>
      <c r="D2464" s="150" t="s">
        <v>226</v>
      </c>
      <c r="E2464" s="153" t="s">
        <v>19</v>
      </c>
      <c r="F2464" s="154" t="s">
        <v>1779</v>
      </c>
      <c r="H2464" s="155">
        <v>1</v>
      </c>
      <c r="I2464" s="156"/>
      <c r="L2464" s="152"/>
      <c r="M2464" s="157"/>
      <c r="T2464" s="158"/>
      <c r="AT2464" s="153" t="s">
        <v>226</v>
      </c>
      <c r="AU2464" s="153" t="s">
        <v>236</v>
      </c>
      <c r="AV2464" s="12" t="s">
        <v>79</v>
      </c>
      <c r="AW2464" s="12" t="s">
        <v>31</v>
      </c>
      <c r="AX2464" s="12" t="s">
        <v>69</v>
      </c>
      <c r="AY2464" s="153" t="s">
        <v>212</v>
      </c>
    </row>
    <row r="2465" spans="2:65" s="13" customFormat="1">
      <c r="B2465" s="159"/>
      <c r="D2465" s="150" t="s">
        <v>226</v>
      </c>
      <c r="E2465" s="160" t="s">
        <v>19</v>
      </c>
      <c r="F2465" s="161" t="s">
        <v>228</v>
      </c>
      <c r="H2465" s="162">
        <v>2</v>
      </c>
      <c r="I2465" s="163"/>
      <c r="L2465" s="159"/>
      <c r="M2465" s="164"/>
      <c r="T2465" s="165"/>
      <c r="AT2465" s="160" t="s">
        <v>226</v>
      </c>
      <c r="AU2465" s="160" t="s">
        <v>236</v>
      </c>
      <c r="AV2465" s="13" t="s">
        <v>229</v>
      </c>
      <c r="AW2465" s="13" t="s">
        <v>31</v>
      </c>
      <c r="AX2465" s="13" t="s">
        <v>77</v>
      </c>
      <c r="AY2465" s="160" t="s">
        <v>212</v>
      </c>
    </row>
    <row r="2466" spans="2:65" s="1" customFormat="1" ht="21.75" customHeight="1">
      <c r="B2466" s="34"/>
      <c r="C2466" s="133" t="s">
        <v>9040</v>
      </c>
      <c r="D2466" s="166" t="s">
        <v>215</v>
      </c>
      <c r="E2466" s="134" t="s">
        <v>13312</v>
      </c>
      <c r="F2466" s="135" t="s">
        <v>13313</v>
      </c>
      <c r="G2466" s="136" t="s">
        <v>624</v>
      </c>
      <c r="H2466" s="137">
        <v>1</v>
      </c>
      <c r="I2466" s="138"/>
      <c r="J2466" s="139">
        <f>ROUND(I2466*H2466,2)</f>
        <v>0</v>
      </c>
      <c r="K2466" s="135" t="s">
        <v>245</v>
      </c>
      <c r="L2466" s="34"/>
      <c r="M2466" s="140" t="s">
        <v>19</v>
      </c>
      <c r="N2466" s="141" t="s">
        <v>40</v>
      </c>
      <c r="P2466" s="142">
        <f>O2466*H2466</f>
        <v>0</v>
      </c>
      <c r="Q2466" s="142">
        <v>0</v>
      </c>
      <c r="R2466" s="142">
        <f>Q2466*H2466</f>
        <v>0</v>
      </c>
      <c r="S2466" s="142">
        <v>0</v>
      </c>
      <c r="T2466" s="143">
        <f>S2466*H2466</f>
        <v>0</v>
      </c>
      <c r="AR2466" s="144" t="s">
        <v>316</v>
      </c>
      <c r="AT2466" s="144" t="s">
        <v>215</v>
      </c>
      <c r="AU2466" s="144" t="s">
        <v>236</v>
      </c>
      <c r="AY2466" s="19" t="s">
        <v>212</v>
      </c>
      <c r="BE2466" s="145">
        <f>IF(N2466="základní",J2466,0)</f>
        <v>0</v>
      </c>
      <c r="BF2466" s="145">
        <f>IF(N2466="snížená",J2466,0)</f>
        <v>0</v>
      </c>
      <c r="BG2466" s="145">
        <f>IF(N2466="zákl. přenesená",J2466,0)</f>
        <v>0</v>
      </c>
      <c r="BH2466" s="145">
        <f>IF(N2466="sníž. přenesená",J2466,0)</f>
        <v>0</v>
      </c>
      <c r="BI2466" s="145">
        <f>IF(N2466="nulová",J2466,0)</f>
        <v>0</v>
      </c>
      <c r="BJ2466" s="19" t="s">
        <v>77</v>
      </c>
      <c r="BK2466" s="145">
        <f>ROUND(I2466*H2466,2)</f>
        <v>0</v>
      </c>
      <c r="BL2466" s="19" t="s">
        <v>316</v>
      </c>
      <c r="BM2466" s="144" t="s">
        <v>13314</v>
      </c>
    </row>
    <row r="2467" spans="2:65" s="1" customFormat="1" ht="29.25">
      <c r="B2467" s="34"/>
      <c r="D2467" s="150" t="s">
        <v>224</v>
      </c>
      <c r="F2467" s="151" t="s">
        <v>13212</v>
      </c>
      <c r="I2467" s="148"/>
      <c r="L2467" s="34"/>
      <c r="M2467" s="149"/>
      <c r="T2467" s="55"/>
      <c r="AT2467" s="19" t="s">
        <v>224</v>
      </c>
      <c r="AU2467" s="19" t="s">
        <v>236</v>
      </c>
    </row>
    <row r="2468" spans="2:65" s="14" customFormat="1">
      <c r="B2468" s="170"/>
      <c r="D2468" s="150" t="s">
        <v>226</v>
      </c>
      <c r="E2468" s="171" t="s">
        <v>19</v>
      </c>
      <c r="F2468" s="172" t="s">
        <v>13315</v>
      </c>
      <c r="H2468" s="171" t="s">
        <v>19</v>
      </c>
      <c r="I2468" s="173"/>
      <c r="L2468" s="170"/>
      <c r="M2468" s="174"/>
      <c r="T2468" s="175"/>
      <c r="AT2468" s="171" t="s">
        <v>226</v>
      </c>
      <c r="AU2468" s="171" t="s">
        <v>236</v>
      </c>
      <c r="AV2468" s="14" t="s">
        <v>77</v>
      </c>
      <c r="AW2468" s="14" t="s">
        <v>31</v>
      </c>
      <c r="AX2468" s="14" t="s">
        <v>69</v>
      </c>
      <c r="AY2468" s="171" t="s">
        <v>212</v>
      </c>
    </row>
    <row r="2469" spans="2:65" s="12" customFormat="1">
      <c r="B2469" s="152"/>
      <c r="D2469" s="150" t="s">
        <v>226</v>
      </c>
      <c r="E2469" s="153" t="s">
        <v>19</v>
      </c>
      <c r="F2469" s="154" t="s">
        <v>1780</v>
      </c>
      <c r="H2469" s="155">
        <v>1</v>
      </c>
      <c r="I2469" s="156"/>
      <c r="L2469" s="152"/>
      <c r="M2469" s="157"/>
      <c r="T2469" s="158"/>
      <c r="AT2469" s="153" t="s">
        <v>226</v>
      </c>
      <c r="AU2469" s="153" t="s">
        <v>236</v>
      </c>
      <c r="AV2469" s="12" t="s">
        <v>79</v>
      </c>
      <c r="AW2469" s="12" t="s">
        <v>31</v>
      </c>
      <c r="AX2469" s="12" t="s">
        <v>69</v>
      </c>
      <c r="AY2469" s="153" t="s">
        <v>212</v>
      </c>
    </row>
    <row r="2470" spans="2:65" s="13" customFormat="1">
      <c r="B2470" s="159"/>
      <c r="D2470" s="150" t="s">
        <v>226</v>
      </c>
      <c r="E2470" s="160" t="s">
        <v>19</v>
      </c>
      <c r="F2470" s="161" t="s">
        <v>228</v>
      </c>
      <c r="H2470" s="162">
        <v>1</v>
      </c>
      <c r="I2470" s="163"/>
      <c r="L2470" s="159"/>
      <c r="M2470" s="164"/>
      <c r="T2470" s="165"/>
      <c r="AT2470" s="160" t="s">
        <v>226</v>
      </c>
      <c r="AU2470" s="160" t="s">
        <v>236</v>
      </c>
      <c r="AV2470" s="13" t="s">
        <v>229</v>
      </c>
      <c r="AW2470" s="13" t="s">
        <v>31</v>
      </c>
      <c r="AX2470" s="13" t="s">
        <v>77</v>
      </c>
      <c r="AY2470" s="160" t="s">
        <v>212</v>
      </c>
    </row>
    <row r="2471" spans="2:65" s="1" customFormat="1" ht="21.75" customHeight="1">
      <c r="B2471" s="34"/>
      <c r="C2471" s="133" t="s">
        <v>1691</v>
      </c>
      <c r="D2471" s="166" t="s">
        <v>215</v>
      </c>
      <c r="E2471" s="134" t="s">
        <v>13316</v>
      </c>
      <c r="F2471" s="135" t="s">
        <v>13317</v>
      </c>
      <c r="G2471" s="136" t="s">
        <v>624</v>
      </c>
      <c r="H2471" s="137">
        <v>2</v>
      </c>
      <c r="I2471" s="138"/>
      <c r="J2471" s="139">
        <f>ROUND(I2471*H2471,2)</f>
        <v>0</v>
      </c>
      <c r="K2471" s="135" t="s">
        <v>245</v>
      </c>
      <c r="L2471" s="34"/>
      <c r="M2471" s="140" t="s">
        <v>19</v>
      </c>
      <c r="N2471" s="141" t="s">
        <v>40</v>
      </c>
      <c r="P2471" s="142">
        <f>O2471*H2471</f>
        <v>0</v>
      </c>
      <c r="Q2471" s="142">
        <v>0</v>
      </c>
      <c r="R2471" s="142">
        <f>Q2471*H2471</f>
        <v>0</v>
      </c>
      <c r="S2471" s="142">
        <v>0</v>
      </c>
      <c r="T2471" s="143">
        <f>S2471*H2471</f>
        <v>0</v>
      </c>
      <c r="AR2471" s="144" t="s">
        <v>316</v>
      </c>
      <c r="AT2471" s="144" t="s">
        <v>215</v>
      </c>
      <c r="AU2471" s="144" t="s">
        <v>236</v>
      </c>
      <c r="AY2471" s="19" t="s">
        <v>212</v>
      </c>
      <c r="BE2471" s="145">
        <f>IF(N2471="základní",J2471,0)</f>
        <v>0</v>
      </c>
      <c r="BF2471" s="145">
        <f>IF(N2471="snížená",J2471,0)</f>
        <v>0</v>
      </c>
      <c r="BG2471" s="145">
        <f>IF(N2471="zákl. přenesená",J2471,0)</f>
        <v>0</v>
      </c>
      <c r="BH2471" s="145">
        <f>IF(N2471="sníž. přenesená",J2471,0)</f>
        <v>0</v>
      </c>
      <c r="BI2471" s="145">
        <f>IF(N2471="nulová",J2471,0)</f>
        <v>0</v>
      </c>
      <c r="BJ2471" s="19" t="s">
        <v>77</v>
      </c>
      <c r="BK2471" s="145">
        <f>ROUND(I2471*H2471,2)</f>
        <v>0</v>
      </c>
      <c r="BL2471" s="19" t="s">
        <v>316</v>
      </c>
      <c r="BM2471" s="144" t="s">
        <v>13318</v>
      </c>
    </row>
    <row r="2472" spans="2:65" s="1" customFormat="1" ht="29.25">
      <c r="B2472" s="34"/>
      <c r="D2472" s="150" t="s">
        <v>224</v>
      </c>
      <c r="F2472" s="151" t="s">
        <v>13212</v>
      </c>
      <c r="I2472" s="148"/>
      <c r="L2472" s="34"/>
      <c r="M2472" s="149"/>
      <c r="T2472" s="55"/>
      <c r="AT2472" s="19" t="s">
        <v>224</v>
      </c>
      <c r="AU2472" s="19" t="s">
        <v>236</v>
      </c>
    </row>
    <row r="2473" spans="2:65" s="14" customFormat="1">
      <c r="B2473" s="170"/>
      <c r="D2473" s="150" t="s">
        <v>226</v>
      </c>
      <c r="E2473" s="171" t="s">
        <v>19</v>
      </c>
      <c r="F2473" s="172" t="s">
        <v>13319</v>
      </c>
      <c r="H2473" s="171" t="s">
        <v>19</v>
      </c>
      <c r="I2473" s="173"/>
      <c r="L2473" s="170"/>
      <c r="M2473" s="174"/>
      <c r="T2473" s="175"/>
      <c r="AT2473" s="171" t="s">
        <v>226</v>
      </c>
      <c r="AU2473" s="171" t="s">
        <v>236</v>
      </c>
      <c r="AV2473" s="14" t="s">
        <v>77</v>
      </c>
      <c r="AW2473" s="14" t="s">
        <v>31</v>
      </c>
      <c r="AX2473" s="14" t="s">
        <v>69</v>
      </c>
      <c r="AY2473" s="171" t="s">
        <v>212</v>
      </c>
    </row>
    <row r="2474" spans="2:65" s="12" customFormat="1">
      <c r="B2474" s="152"/>
      <c r="D2474" s="150" t="s">
        <v>226</v>
      </c>
      <c r="E2474" s="153" t="s">
        <v>19</v>
      </c>
      <c r="F2474" s="154" t="s">
        <v>1777</v>
      </c>
      <c r="H2474" s="155">
        <v>1</v>
      </c>
      <c r="I2474" s="156"/>
      <c r="L2474" s="152"/>
      <c r="M2474" s="157"/>
      <c r="T2474" s="158"/>
      <c r="AT2474" s="153" t="s">
        <v>226</v>
      </c>
      <c r="AU2474" s="153" t="s">
        <v>236</v>
      </c>
      <c r="AV2474" s="12" t="s">
        <v>79</v>
      </c>
      <c r="AW2474" s="12" t="s">
        <v>31</v>
      </c>
      <c r="AX2474" s="12" t="s">
        <v>69</v>
      </c>
      <c r="AY2474" s="153" t="s">
        <v>212</v>
      </c>
    </row>
    <row r="2475" spans="2:65" s="12" customFormat="1">
      <c r="B2475" s="152"/>
      <c r="D2475" s="150" t="s">
        <v>226</v>
      </c>
      <c r="E2475" s="153" t="s">
        <v>19</v>
      </c>
      <c r="F2475" s="154" t="s">
        <v>1780</v>
      </c>
      <c r="H2475" s="155">
        <v>1</v>
      </c>
      <c r="I2475" s="156"/>
      <c r="L2475" s="152"/>
      <c r="M2475" s="157"/>
      <c r="T2475" s="158"/>
      <c r="AT2475" s="153" t="s">
        <v>226</v>
      </c>
      <c r="AU2475" s="153" t="s">
        <v>236</v>
      </c>
      <c r="AV2475" s="12" t="s">
        <v>79</v>
      </c>
      <c r="AW2475" s="12" t="s">
        <v>31</v>
      </c>
      <c r="AX2475" s="12" t="s">
        <v>69</v>
      </c>
      <c r="AY2475" s="153" t="s">
        <v>212</v>
      </c>
    </row>
    <row r="2476" spans="2:65" s="13" customFormat="1">
      <c r="B2476" s="159"/>
      <c r="D2476" s="150" t="s">
        <v>226</v>
      </c>
      <c r="E2476" s="160" t="s">
        <v>19</v>
      </c>
      <c r="F2476" s="161" t="s">
        <v>228</v>
      </c>
      <c r="H2476" s="162">
        <v>2</v>
      </c>
      <c r="I2476" s="163"/>
      <c r="L2476" s="159"/>
      <c r="M2476" s="164"/>
      <c r="T2476" s="165"/>
      <c r="AT2476" s="160" t="s">
        <v>226</v>
      </c>
      <c r="AU2476" s="160" t="s">
        <v>236</v>
      </c>
      <c r="AV2476" s="13" t="s">
        <v>229</v>
      </c>
      <c r="AW2476" s="13" t="s">
        <v>31</v>
      </c>
      <c r="AX2476" s="13" t="s">
        <v>77</v>
      </c>
      <c r="AY2476" s="160" t="s">
        <v>212</v>
      </c>
    </row>
    <row r="2477" spans="2:65" s="1" customFormat="1" ht="21.75" customHeight="1">
      <c r="B2477" s="34"/>
      <c r="C2477" s="133" t="s">
        <v>1698</v>
      </c>
      <c r="D2477" s="133" t="s">
        <v>215</v>
      </c>
      <c r="E2477" s="134" t="s">
        <v>13320</v>
      </c>
      <c r="F2477" s="135" t="s">
        <v>13321</v>
      </c>
      <c r="G2477" s="136" t="s">
        <v>624</v>
      </c>
      <c r="H2477" s="137">
        <v>3</v>
      </c>
      <c r="I2477" s="138"/>
      <c r="J2477" s="139">
        <f>ROUND(I2477*H2477,2)</f>
        <v>0</v>
      </c>
      <c r="K2477" s="135" t="s">
        <v>245</v>
      </c>
      <c r="L2477" s="34"/>
      <c r="M2477" s="140" t="s">
        <v>19</v>
      </c>
      <c r="N2477" s="141" t="s">
        <v>40</v>
      </c>
      <c r="P2477" s="142">
        <f>O2477*H2477</f>
        <v>0</v>
      </c>
      <c r="Q2477" s="142">
        <v>0</v>
      </c>
      <c r="R2477" s="142">
        <f>Q2477*H2477</f>
        <v>0</v>
      </c>
      <c r="S2477" s="142">
        <v>0</v>
      </c>
      <c r="T2477" s="143">
        <f>S2477*H2477</f>
        <v>0</v>
      </c>
      <c r="AR2477" s="144" t="s">
        <v>316</v>
      </c>
      <c r="AT2477" s="144" t="s">
        <v>215</v>
      </c>
      <c r="AU2477" s="144" t="s">
        <v>236</v>
      </c>
      <c r="AY2477" s="19" t="s">
        <v>212</v>
      </c>
      <c r="BE2477" s="145">
        <f>IF(N2477="základní",J2477,0)</f>
        <v>0</v>
      </c>
      <c r="BF2477" s="145">
        <f>IF(N2477="snížená",J2477,0)</f>
        <v>0</v>
      </c>
      <c r="BG2477" s="145">
        <f>IF(N2477="zákl. přenesená",J2477,0)</f>
        <v>0</v>
      </c>
      <c r="BH2477" s="145">
        <f>IF(N2477="sníž. přenesená",J2477,0)</f>
        <v>0</v>
      </c>
      <c r="BI2477" s="145">
        <f>IF(N2477="nulová",J2477,0)</f>
        <v>0</v>
      </c>
      <c r="BJ2477" s="19" t="s">
        <v>77</v>
      </c>
      <c r="BK2477" s="145">
        <f>ROUND(I2477*H2477,2)</f>
        <v>0</v>
      </c>
      <c r="BL2477" s="19" t="s">
        <v>316</v>
      </c>
      <c r="BM2477" s="144" t="s">
        <v>13322</v>
      </c>
    </row>
    <row r="2478" spans="2:65" s="1" customFormat="1" ht="29.25">
      <c r="B2478" s="34"/>
      <c r="D2478" s="150" t="s">
        <v>224</v>
      </c>
      <c r="F2478" s="151" t="s">
        <v>13212</v>
      </c>
      <c r="I2478" s="148"/>
      <c r="L2478" s="34"/>
      <c r="M2478" s="149"/>
      <c r="T2478" s="55"/>
      <c r="AT2478" s="19" t="s">
        <v>224</v>
      </c>
      <c r="AU2478" s="19" t="s">
        <v>236</v>
      </c>
    </row>
    <row r="2479" spans="2:65" s="14" customFormat="1">
      <c r="B2479" s="170"/>
      <c r="D2479" s="150" t="s">
        <v>226</v>
      </c>
      <c r="E2479" s="171" t="s">
        <v>19</v>
      </c>
      <c r="F2479" s="172" t="s">
        <v>13323</v>
      </c>
      <c r="H2479" s="171" t="s">
        <v>19</v>
      </c>
      <c r="I2479" s="173"/>
      <c r="L2479" s="170"/>
      <c r="M2479" s="174"/>
      <c r="T2479" s="175"/>
      <c r="AT2479" s="171" t="s">
        <v>226</v>
      </c>
      <c r="AU2479" s="171" t="s">
        <v>236</v>
      </c>
      <c r="AV2479" s="14" t="s">
        <v>77</v>
      </c>
      <c r="AW2479" s="14" t="s">
        <v>31</v>
      </c>
      <c r="AX2479" s="14" t="s">
        <v>69</v>
      </c>
      <c r="AY2479" s="171" t="s">
        <v>212</v>
      </c>
    </row>
    <row r="2480" spans="2:65" s="12" customFormat="1">
      <c r="B2480" s="152"/>
      <c r="D2480" s="150" t="s">
        <v>226</v>
      </c>
      <c r="E2480" s="153" t="s">
        <v>19</v>
      </c>
      <c r="F2480" s="154" t="s">
        <v>1777</v>
      </c>
      <c r="H2480" s="155">
        <v>1</v>
      </c>
      <c r="I2480" s="156"/>
      <c r="L2480" s="152"/>
      <c r="M2480" s="157"/>
      <c r="T2480" s="158"/>
      <c r="AT2480" s="153" t="s">
        <v>226</v>
      </c>
      <c r="AU2480" s="153" t="s">
        <v>236</v>
      </c>
      <c r="AV2480" s="12" t="s">
        <v>79</v>
      </c>
      <c r="AW2480" s="12" t="s">
        <v>31</v>
      </c>
      <c r="AX2480" s="12" t="s">
        <v>69</v>
      </c>
      <c r="AY2480" s="153" t="s">
        <v>212</v>
      </c>
    </row>
    <row r="2481" spans="2:65" s="12" customFormat="1">
      <c r="B2481" s="152"/>
      <c r="D2481" s="150" t="s">
        <v>226</v>
      </c>
      <c r="E2481" s="153" t="s">
        <v>19</v>
      </c>
      <c r="F2481" s="154" t="s">
        <v>1732</v>
      </c>
      <c r="H2481" s="155">
        <v>2</v>
      </c>
      <c r="I2481" s="156"/>
      <c r="L2481" s="152"/>
      <c r="M2481" s="157"/>
      <c r="T2481" s="158"/>
      <c r="AT2481" s="153" t="s">
        <v>226</v>
      </c>
      <c r="AU2481" s="153" t="s">
        <v>236</v>
      </c>
      <c r="AV2481" s="12" t="s">
        <v>79</v>
      </c>
      <c r="AW2481" s="12" t="s">
        <v>31</v>
      </c>
      <c r="AX2481" s="12" t="s">
        <v>69</v>
      </c>
      <c r="AY2481" s="153" t="s">
        <v>212</v>
      </c>
    </row>
    <row r="2482" spans="2:65" s="13" customFormat="1">
      <c r="B2482" s="159"/>
      <c r="D2482" s="150" t="s">
        <v>226</v>
      </c>
      <c r="E2482" s="160" t="s">
        <v>19</v>
      </c>
      <c r="F2482" s="161" t="s">
        <v>228</v>
      </c>
      <c r="H2482" s="162">
        <v>3</v>
      </c>
      <c r="I2482" s="163"/>
      <c r="L2482" s="159"/>
      <c r="M2482" s="164"/>
      <c r="T2482" s="165"/>
      <c r="AT2482" s="160" t="s">
        <v>226</v>
      </c>
      <c r="AU2482" s="160" t="s">
        <v>236</v>
      </c>
      <c r="AV2482" s="13" t="s">
        <v>229</v>
      </c>
      <c r="AW2482" s="13" t="s">
        <v>31</v>
      </c>
      <c r="AX2482" s="13" t="s">
        <v>77</v>
      </c>
      <c r="AY2482" s="160" t="s">
        <v>212</v>
      </c>
    </row>
    <row r="2483" spans="2:65" s="1" customFormat="1" ht="21.75" customHeight="1">
      <c r="B2483" s="34"/>
      <c r="C2483" s="133" t="s">
        <v>1707</v>
      </c>
      <c r="D2483" s="133" t="s">
        <v>215</v>
      </c>
      <c r="E2483" s="134" t="s">
        <v>13324</v>
      </c>
      <c r="F2483" s="135" t="s">
        <v>13325</v>
      </c>
      <c r="G2483" s="136" t="s">
        <v>624</v>
      </c>
      <c r="H2483" s="137">
        <v>1</v>
      </c>
      <c r="I2483" s="138"/>
      <c r="J2483" s="139">
        <f>ROUND(I2483*H2483,2)</f>
        <v>0</v>
      </c>
      <c r="K2483" s="135" t="s">
        <v>245</v>
      </c>
      <c r="L2483" s="34"/>
      <c r="M2483" s="140" t="s">
        <v>19</v>
      </c>
      <c r="N2483" s="141" t="s">
        <v>40</v>
      </c>
      <c r="P2483" s="142">
        <f>O2483*H2483</f>
        <v>0</v>
      </c>
      <c r="Q2483" s="142">
        <v>0</v>
      </c>
      <c r="R2483" s="142">
        <f>Q2483*H2483</f>
        <v>0</v>
      </c>
      <c r="S2483" s="142">
        <v>0</v>
      </c>
      <c r="T2483" s="143">
        <f>S2483*H2483</f>
        <v>0</v>
      </c>
      <c r="AR2483" s="144" t="s">
        <v>316</v>
      </c>
      <c r="AT2483" s="144" t="s">
        <v>215</v>
      </c>
      <c r="AU2483" s="144" t="s">
        <v>236</v>
      </c>
      <c r="AY2483" s="19" t="s">
        <v>212</v>
      </c>
      <c r="BE2483" s="145">
        <f>IF(N2483="základní",J2483,0)</f>
        <v>0</v>
      </c>
      <c r="BF2483" s="145">
        <f>IF(N2483="snížená",J2483,0)</f>
        <v>0</v>
      </c>
      <c r="BG2483" s="145">
        <f>IF(N2483="zákl. přenesená",J2483,0)</f>
        <v>0</v>
      </c>
      <c r="BH2483" s="145">
        <f>IF(N2483="sníž. přenesená",J2483,0)</f>
        <v>0</v>
      </c>
      <c r="BI2483" s="145">
        <f>IF(N2483="nulová",J2483,0)</f>
        <v>0</v>
      </c>
      <c r="BJ2483" s="19" t="s">
        <v>77</v>
      </c>
      <c r="BK2483" s="145">
        <f>ROUND(I2483*H2483,2)</f>
        <v>0</v>
      </c>
      <c r="BL2483" s="19" t="s">
        <v>316</v>
      </c>
      <c r="BM2483" s="144" t="s">
        <v>13326</v>
      </c>
    </row>
    <row r="2484" spans="2:65" s="1" customFormat="1" ht="29.25">
      <c r="B2484" s="34"/>
      <c r="D2484" s="150" t="s">
        <v>224</v>
      </c>
      <c r="F2484" s="151" t="s">
        <v>13212</v>
      </c>
      <c r="I2484" s="148"/>
      <c r="L2484" s="34"/>
      <c r="M2484" s="149"/>
      <c r="T2484" s="55"/>
      <c r="AT2484" s="19" t="s">
        <v>224</v>
      </c>
      <c r="AU2484" s="19" t="s">
        <v>236</v>
      </c>
    </row>
    <row r="2485" spans="2:65" s="14" customFormat="1">
      <c r="B2485" s="170"/>
      <c r="D2485" s="150" t="s">
        <v>226</v>
      </c>
      <c r="E2485" s="171" t="s">
        <v>19</v>
      </c>
      <c r="F2485" s="172" t="s">
        <v>13327</v>
      </c>
      <c r="H2485" s="171" t="s">
        <v>19</v>
      </c>
      <c r="I2485" s="173"/>
      <c r="L2485" s="170"/>
      <c r="M2485" s="174"/>
      <c r="T2485" s="175"/>
      <c r="AT2485" s="171" t="s">
        <v>226</v>
      </c>
      <c r="AU2485" s="171" t="s">
        <v>236</v>
      </c>
      <c r="AV2485" s="14" t="s">
        <v>77</v>
      </c>
      <c r="AW2485" s="14" t="s">
        <v>31</v>
      </c>
      <c r="AX2485" s="14" t="s">
        <v>69</v>
      </c>
      <c r="AY2485" s="171" t="s">
        <v>212</v>
      </c>
    </row>
    <row r="2486" spans="2:65" s="12" customFormat="1">
      <c r="B2486" s="152"/>
      <c r="D2486" s="150" t="s">
        <v>226</v>
      </c>
      <c r="E2486" s="153" t="s">
        <v>19</v>
      </c>
      <c r="F2486" s="154" t="s">
        <v>1777</v>
      </c>
      <c r="H2486" s="155">
        <v>1</v>
      </c>
      <c r="I2486" s="156"/>
      <c r="L2486" s="152"/>
      <c r="M2486" s="157"/>
      <c r="T2486" s="158"/>
      <c r="AT2486" s="153" t="s">
        <v>226</v>
      </c>
      <c r="AU2486" s="153" t="s">
        <v>236</v>
      </c>
      <c r="AV2486" s="12" t="s">
        <v>79</v>
      </c>
      <c r="AW2486" s="12" t="s">
        <v>31</v>
      </c>
      <c r="AX2486" s="12" t="s">
        <v>69</v>
      </c>
      <c r="AY2486" s="153" t="s">
        <v>212</v>
      </c>
    </row>
    <row r="2487" spans="2:65" s="13" customFormat="1">
      <c r="B2487" s="159"/>
      <c r="D2487" s="150" t="s">
        <v>226</v>
      </c>
      <c r="E2487" s="160" t="s">
        <v>19</v>
      </c>
      <c r="F2487" s="161" t="s">
        <v>228</v>
      </c>
      <c r="H2487" s="162">
        <v>1</v>
      </c>
      <c r="I2487" s="163"/>
      <c r="L2487" s="159"/>
      <c r="M2487" s="164"/>
      <c r="T2487" s="165"/>
      <c r="AT2487" s="160" t="s">
        <v>226</v>
      </c>
      <c r="AU2487" s="160" t="s">
        <v>236</v>
      </c>
      <c r="AV2487" s="13" t="s">
        <v>229</v>
      </c>
      <c r="AW2487" s="13" t="s">
        <v>31</v>
      </c>
      <c r="AX2487" s="13" t="s">
        <v>77</v>
      </c>
      <c r="AY2487" s="160" t="s">
        <v>212</v>
      </c>
    </row>
    <row r="2488" spans="2:65" s="1" customFormat="1" ht="21.75" customHeight="1">
      <c r="B2488" s="34"/>
      <c r="C2488" s="133" t="s">
        <v>1722</v>
      </c>
      <c r="D2488" s="166" t="s">
        <v>215</v>
      </c>
      <c r="E2488" s="134" t="s">
        <v>13328</v>
      </c>
      <c r="F2488" s="135" t="s">
        <v>13329</v>
      </c>
      <c r="G2488" s="136" t="s">
        <v>624</v>
      </c>
      <c r="H2488" s="137">
        <v>3</v>
      </c>
      <c r="I2488" s="138"/>
      <c r="J2488" s="139">
        <f>ROUND(I2488*H2488,2)</f>
        <v>0</v>
      </c>
      <c r="K2488" s="135" t="s">
        <v>245</v>
      </c>
      <c r="L2488" s="34"/>
      <c r="M2488" s="140" t="s">
        <v>19</v>
      </c>
      <c r="N2488" s="141" t="s">
        <v>40</v>
      </c>
      <c r="P2488" s="142">
        <f>O2488*H2488</f>
        <v>0</v>
      </c>
      <c r="Q2488" s="142">
        <v>0</v>
      </c>
      <c r="R2488" s="142">
        <f>Q2488*H2488</f>
        <v>0</v>
      </c>
      <c r="S2488" s="142">
        <v>0</v>
      </c>
      <c r="T2488" s="143">
        <f>S2488*H2488</f>
        <v>0</v>
      </c>
      <c r="AR2488" s="144" t="s">
        <v>316</v>
      </c>
      <c r="AT2488" s="144" t="s">
        <v>215</v>
      </c>
      <c r="AU2488" s="144" t="s">
        <v>236</v>
      </c>
      <c r="AY2488" s="19" t="s">
        <v>212</v>
      </c>
      <c r="BE2488" s="145">
        <f>IF(N2488="základní",J2488,0)</f>
        <v>0</v>
      </c>
      <c r="BF2488" s="145">
        <f>IF(N2488="snížená",J2488,0)</f>
        <v>0</v>
      </c>
      <c r="BG2488" s="145">
        <f>IF(N2488="zákl. přenesená",J2488,0)</f>
        <v>0</v>
      </c>
      <c r="BH2488" s="145">
        <f>IF(N2488="sníž. přenesená",J2488,0)</f>
        <v>0</v>
      </c>
      <c r="BI2488" s="145">
        <f>IF(N2488="nulová",J2488,0)</f>
        <v>0</v>
      </c>
      <c r="BJ2488" s="19" t="s">
        <v>77</v>
      </c>
      <c r="BK2488" s="145">
        <f>ROUND(I2488*H2488,2)</f>
        <v>0</v>
      </c>
      <c r="BL2488" s="19" t="s">
        <v>316</v>
      </c>
      <c r="BM2488" s="144" t="s">
        <v>13330</v>
      </c>
    </row>
    <row r="2489" spans="2:65" s="1" customFormat="1" ht="29.25">
      <c r="B2489" s="34"/>
      <c r="D2489" s="150" t="s">
        <v>224</v>
      </c>
      <c r="F2489" s="151" t="s">
        <v>13212</v>
      </c>
      <c r="I2489" s="148"/>
      <c r="L2489" s="34"/>
      <c r="M2489" s="149"/>
      <c r="T2489" s="55"/>
      <c r="AT2489" s="19" t="s">
        <v>224</v>
      </c>
      <c r="AU2489" s="19" t="s">
        <v>236</v>
      </c>
    </row>
    <row r="2490" spans="2:65" s="14" customFormat="1">
      <c r="B2490" s="170"/>
      <c r="D2490" s="150" t="s">
        <v>226</v>
      </c>
      <c r="E2490" s="171" t="s">
        <v>19</v>
      </c>
      <c r="F2490" s="172" t="s">
        <v>13331</v>
      </c>
      <c r="H2490" s="171" t="s">
        <v>19</v>
      </c>
      <c r="I2490" s="173"/>
      <c r="L2490" s="170"/>
      <c r="M2490" s="174"/>
      <c r="T2490" s="175"/>
      <c r="AT2490" s="171" t="s">
        <v>226</v>
      </c>
      <c r="AU2490" s="171" t="s">
        <v>236</v>
      </c>
      <c r="AV2490" s="14" t="s">
        <v>77</v>
      </c>
      <c r="AW2490" s="14" t="s">
        <v>31</v>
      </c>
      <c r="AX2490" s="14" t="s">
        <v>69</v>
      </c>
      <c r="AY2490" s="171" t="s">
        <v>212</v>
      </c>
    </row>
    <row r="2491" spans="2:65" s="12" customFormat="1">
      <c r="B2491" s="152"/>
      <c r="D2491" s="150" t="s">
        <v>226</v>
      </c>
      <c r="E2491" s="153" t="s">
        <v>19</v>
      </c>
      <c r="F2491" s="154" t="s">
        <v>1728</v>
      </c>
      <c r="H2491" s="155">
        <v>2</v>
      </c>
      <c r="I2491" s="156"/>
      <c r="L2491" s="152"/>
      <c r="M2491" s="157"/>
      <c r="T2491" s="158"/>
      <c r="AT2491" s="153" t="s">
        <v>226</v>
      </c>
      <c r="AU2491" s="153" t="s">
        <v>236</v>
      </c>
      <c r="AV2491" s="12" t="s">
        <v>79</v>
      </c>
      <c r="AW2491" s="12" t="s">
        <v>31</v>
      </c>
      <c r="AX2491" s="12" t="s">
        <v>69</v>
      </c>
      <c r="AY2491" s="153" t="s">
        <v>212</v>
      </c>
    </row>
    <row r="2492" spans="2:65" s="12" customFormat="1">
      <c r="B2492" s="152"/>
      <c r="D2492" s="150" t="s">
        <v>226</v>
      </c>
      <c r="E2492" s="153" t="s">
        <v>19</v>
      </c>
      <c r="F2492" s="154" t="s">
        <v>1782</v>
      </c>
      <c r="H2492" s="155">
        <v>1</v>
      </c>
      <c r="I2492" s="156"/>
      <c r="L2492" s="152"/>
      <c r="M2492" s="157"/>
      <c r="T2492" s="158"/>
      <c r="AT2492" s="153" t="s">
        <v>226</v>
      </c>
      <c r="AU2492" s="153" t="s">
        <v>236</v>
      </c>
      <c r="AV2492" s="12" t="s">
        <v>79</v>
      </c>
      <c r="AW2492" s="12" t="s">
        <v>31</v>
      </c>
      <c r="AX2492" s="12" t="s">
        <v>69</v>
      </c>
      <c r="AY2492" s="153" t="s">
        <v>212</v>
      </c>
    </row>
    <row r="2493" spans="2:65" s="13" customFormat="1">
      <c r="B2493" s="159"/>
      <c r="D2493" s="150" t="s">
        <v>226</v>
      </c>
      <c r="E2493" s="160" t="s">
        <v>19</v>
      </c>
      <c r="F2493" s="161" t="s">
        <v>228</v>
      </c>
      <c r="H2493" s="162">
        <v>3</v>
      </c>
      <c r="I2493" s="163"/>
      <c r="L2493" s="159"/>
      <c r="M2493" s="164"/>
      <c r="T2493" s="165"/>
      <c r="AT2493" s="160" t="s">
        <v>226</v>
      </c>
      <c r="AU2493" s="160" t="s">
        <v>236</v>
      </c>
      <c r="AV2493" s="13" t="s">
        <v>229</v>
      </c>
      <c r="AW2493" s="13" t="s">
        <v>31</v>
      </c>
      <c r="AX2493" s="13" t="s">
        <v>77</v>
      </c>
      <c r="AY2493" s="160" t="s">
        <v>212</v>
      </c>
    </row>
    <row r="2494" spans="2:65" s="1" customFormat="1" ht="21.75" customHeight="1">
      <c r="B2494" s="34"/>
      <c r="C2494" s="133" t="s">
        <v>1735</v>
      </c>
      <c r="D2494" s="166" t="s">
        <v>215</v>
      </c>
      <c r="E2494" s="134" t="s">
        <v>13332</v>
      </c>
      <c r="F2494" s="135" t="s">
        <v>13333</v>
      </c>
      <c r="G2494" s="136" t="s">
        <v>624</v>
      </c>
      <c r="H2494" s="137">
        <v>40</v>
      </c>
      <c r="I2494" s="138"/>
      <c r="J2494" s="139">
        <f>ROUND(I2494*H2494,2)</f>
        <v>0</v>
      </c>
      <c r="K2494" s="135" t="s">
        <v>245</v>
      </c>
      <c r="L2494" s="34"/>
      <c r="M2494" s="140" t="s">
        <v>19</v>
      </c>
      <c r="N2494" s="141" t="s">
        <v>40</v>
      </c>
      <c r="P2494" s="142">
        <f>O2494*H2494</f>
        <v>0</v>
      </c>
      <c r="Q2494" s="142">
        <v>0</v>
      </c>
      <c r="R2494" s="142">
        <f>Q2494*H2494</f>
        <v>0</v>
      </c>
      <c r="S2494" s="142">
        <v>0</v>
      </c>
      <c r="T2494" s="143">
        <f>S2494*H2494</f>
        <v>0</v>
      </c>
      <c r="AR2494" s="144" t="s">
        <v>316</v>
      </c>
      <c r="AT2494" s="144" t="s">
        <v>215</v>
      </c>
      <c r="AU2494" s="144" t="s">
        <v>236</v>
      </c>
      <c r="AY2494" s="19" t="s">
        <v>212</v>
      </c>
      <c r="BE2494" s="145">
        <f>IF(N2494="základní",J2494,0)</f>
        <v>0</v>
      </c>
      <c r="BF2494" s="145">
        <f>IF(N2494="snížená",J2494,0)</f>
        <v>0</v>
      </c>
      <c r="BG2494" s="145">
        <f>IF(N2494="zákl. přenesená",J2494,0)</f>
        <v>0</v>
      </c>
      <c r="BH2494" s="145">
        <f>IF(N2494="sníž. přenesená",J2494,0)</f>
        <v>0</v>
      </c>
      <c r="BI2494" s="145">
        <f>IF(N2494="nulová",J2494,0)</f>
        <v>0</v>
      </c>
      <c r="BJ2494" s="19" t="s">
        <v>77</v>
      </c>
      <c r="BK2494" s="145">
        <f>ROUND(I2494*H2494,2)</f>
        <v>0</v>
      </c>
      <c r="BL2494" s="19" t="s">
        <v>316</v>
      </c>
      <c r="BM2494" s="144" t="s">
        <v>13334</v>
      </c>
    </row>
    <row r="2495" spans="2:65" s="1" customFormat="1" ht="29.25">
      <c r="B2495" s="34"/>
      <c r="D2495" s="150" t="s">
        <v>224</v>
      </c>
      <c r="F2495" s="151" t="s">
        <v>13212</v>
      </c>
      <c r="I2495" s="148"/>
      <c r="L2495" s="34"/>
      <c r="M2495" s="149"/>
      <c r="T2495" s="55"/>
      <c r="AT2495" s="19" t="s">
        <v>224</v>
      </c>
      <c r="AU2495" s="19" t="s">
        <v>236</v>
      </c>
    </row>
    <row r="2496" spans="2:65" s="14" customFormat="1">
      <c r="B2496" s="170"/>
      <c r="D2496" s="150" t="s">
        <v>226</v>
      </c>
      <c r="E2496" s="171" t="s">
        <v>19</v>
      </c>
      <c r="F2496" s="172" t="s">
        <v>13335</v>
      </c>
      <c r="H2496" s="171" t="s">
        <v>19</v>
      </c>
      <c r="I2496" s="173"/>
      <c r="L2496" s="170"/>
      <c r="M2496" s="174"/>
      <c r="T2496" s="175"/>
      <c r="AT2496" s="171" t="s">
        <v>226</v>
      </c>
      <c r="AU2496" s="171" t="s">
        <v>236</v>
      </c>
      <c r="AV2496" s="14" t="s">
        <v>77</v>
      </c>
      <c r="AW2496" s="14" t="s">
        <v>31</v>
      </c>
      <c r="AX2496" s="14" t="s">
        <v>69</v>
      </c>
      <c r="AY2496" s="171" t="s">
        <v>212</v>
      </c>
    </row>
    <row r="2497" spans="2:65" s="12" customFormat="1">
      <c r="B2497" s="152"/>
      <c r="D2497" s="150" t="s">
        <v>226</v>
      </c>
      <c r="E2497" s="153" t="s">
        <v>19</v>
      </c>
      <c r="F2497" s="154" t="s">
        <v>13222</v>
      </c>
      <c r="H2497" s="155">
        <v>2</v>
      </c>
      <c r="I2497" s="156"/>
      <c r="L2497" s="152"/>
      <c r="M2497" s="157"/>
      <c r="T2497" s="158"/>
      <c r="AT2497" s="153" t="s">
        <v>226</v>
      </c>
      <c r="AU2497" s="153" t="s">
        <v>236</v>
      </c>
      <c r="AV2497" s="12" t="s">
        <v>79</v>
      </c>
      <c r="AW2497" s="12" t="s">
        <v>31</v>
      </c>
      <c r="AX2497" s="12" t="s">
        <v>69</v>
      </c>
      <c r="AY2497" s="153" t="s">
        <v>212</v>
      </c>
    </row>
    <row r="2498" spans="2:65" s="12" customFormat="1">
      <c r="B2498" s="152"/>
      <c r="D2498" s="150" t="s">
        <v>226</v>
      </c>
      <c r="E2498" s="153" t="s">
        <v>19</v>
      </c>
      <c r="F2498" s="154" t="s">
        <v>1729</v>
      </c>
      <c r="H2498" s="155">
        <v>2</v>
      </c>
      <c r="I2498" s="156"/>
      <c r="L2498" s="152"/>
      <c r="M2498" s="157"/>
      <c r="T2498" s="158"/>
      <c r="AT2498" s="153" t="s">
        <v>226</v>
      </c>
      <c r="AU2498" s="153" t="s">
        <v>236</v>
      </c>
      <c r="AV2498" s="12" t="s">
        <v>79</v>
      </c>
      <c r="AW2498" s="12" t="s">
        <v>31</v>
      </c>
      <c r="AX2498" s="12" t="s">
        <v>69</v>
      </c>
      <c r="AY2498" s="153" t="s">
        <v>212</v>
      </c>
    </row>
    <row r="2499" spans="2:65" s="12" customFormat="1">
      <c r="B2499" s="152"/>
      <c r="D2499" s="150" t="s">
        <v>226</v>
      </c>
      <c r="E2499" s="153" t="s">
        <v>19</v>
      </c>
      <c r="F2499" s="154" t="s">
        <v>1779</v>
      </c>
      <c r="H2499" s="155">
        <v>1</v>
      </c>
      <c r="I2499" s="156"/>
      <c r="L2499" s="152"/>
      <c r="M2499" s="157"/>
      <c r="T2499" s="158"/>
      <c r="AT2499" s="153" t="s">
        <v>226</v>
      </c>
      <c r="AU2499" s="153" t="s">
        <v>236</v>
      </c>
      <c r="AV2499" s="12" t="s">
        <v>79</v>
      </c>
      <c r="AW2499" s="12" t="s">
        <v>31</v>
      </c>
      <c r="AX2499" s="12" t="s">
        <v>69</v>
      </c>
      <c r="AY2499" s="153" t="s">
        <v>212</v>
      </c>
    </row>
    <row r="2500" spans="2:65" s="12" customFormat="1">
      <c r="B2500" s="152"/>
      <c r="D2500" s="150" t="s">
        <v>226</v>
      </c>
      <c r="E2500" s="153" t="s">
        <v>19</v>
      </c>
      <c r="F2500" s="154" t="s">
        <v>13336</v>
      </c>
      <c r="H2500" s="155">
        <v>9</v>
      </c>
      <c r="I2500" s="156"/>
      <c r="L2500" s="152"/>
      <c r="M2500" s="157"/>
      <c r="T2500" s="158"/>
      <c r="AT2500" s="153" t="s">
        <v>226</v>
      </c>
      <c r="AU2500" s="153" t="s">
        <v>236</v>
      </c>
      <c r="AV2500" s="12" t="s">
        <v>79</v>
      </c>
      <c r="AW2500" s="12" t="s">
        <v>31</v>
      </c>
      <c r="AX2500" s="12" t="s">
        <v>69</v>
      </c>
      <c r="AY2500" s="153" t="s">
        <v>212</v>
      </c>
    </row>
    <row r="2501" spans="2:65" s="12" customFormat="1">
      <c r="B2501" s="152"/>
      <c r="D2501" s="150" t="s">
        <v>226</v>
      </c>
      <c r="E2501" s="153" t="s">
        <v>19</v>
      </c>
      <c r="F2501" s="154" t="s">
        <v>13223</v>
      </c>
      <c r="H2501" s="155">
        <v>12</v>
      </c>
      <c r="I2501" s="156"/>
      <c r="L2501" s="152"/>
      <c r="M2501" s="157"/>
      <c r="T2501" s="158"/>
      <c r="AT2501" s="153" t="s">
        <v>226</v>
      </c>
      <c r="AU2501" s="153" t="s">
        <v>236</v>
      </c>
      <c r="AV2501" s="12" t="s">
        <v>79</v>
      </c>
      <c r="AW2501" s="12" t="s">
        <v>31</v>
      </c>
      <c r="AX2501" s="12" t="s">
        <v>69</v>
      </c>
      <c r="AY2501" s="153" t="s">
        <v>212</v>
      </c>
    </row>
    <row r="2502" spans="2:65" s="12" customFormat="1">
      <c r="B2502" s="152"/>
      <c r="D2502" s="150" t="s">
        <v>226</v>
      </c>
      <c r="E2502" s="153" t="s">
        <v>19</v>
      </c>
      <c r="F2502" s="154" t="s">
        <v>13071</v>
      </c>
      <c r="H2502" s="155">
        <v>11</v>
      </c>
      <c r="I2502" s="156"/>
      <c r="L2502" s="152"/>
      <c r="M2502" s="157"/>
      <c r="T2502" s="158"/>
      <c r="AT2502" s="153" t="s">
        <v>226</v>
      </c>
      <c r="AU2502" s="153" t="s">
        <v>236</v>
      </c>
      <c r="AV2502" s="12" t="s">
        <v>79</v>
      </c>
      <c r="AW2502" s="12" t="s">
        <v>31</v>
      </c>
      <c r="AX2502" s="12" t="s">
        <v>69</v>
      </c>
      <c r="AY2502" s="153" t="s">
        <v>212</v>
      </c>
    </row>
    <row r="2503" spans="2:65" s="12" customFormat="1">
      <c r="B2503" s="152"/>
      <c r="D2503" s="150" t="s">
        <v>226</v>
      </c>
      <c r="E2503" s="153" t="s">
        <v>19</v>
      </c>
      <c r="F2503" s="154" t="s">
        <v>13337</v>
      </c>
      <c r="H2503" s="155">
        <v>3</v>
      </c>
      <c r="I2503" s="156"/>
      <c r="L2503" s="152"/>
      <c r="M2503" s="157"/>
      <c r="T2503" s="158"/>
      <c r="AT2503" s="153" t="s">
        <v>226</v>
      </c>
      <c r="AU2503" s="153" t="s">
        <v>236</v>
      </c>
      <c r="AV2503" s="12" t="s">
        <v>79</v>
      </c>
      <c r="AW2503" s="12" t="s">
        <v>31</v>
      </c>
      <c r="AX2503" s="12" t="s">
        <v>69</v>
      </c>
      <c r="AY2503" s="153" t="s">
        <v>212</v>
      </c>
    </row>
    <row r="2504" spans="2:65" s="13" customFormat="1">
      <c r="B2504" s="159"/>
      <c r="D2504" s="150" t="s">
        <v>226</v>
      </c>
      <c r="E2504" s="160" t="s">
        <v>19</v>
      </c>
      <c r="F2504" s="161" t="s">
        <v>228</v>
      </c>
      <c r="H2504" s="162">
        <v>40</v>
      </c>
      <c r="I2504" s="163"/>
      <c r="L2504" s="159"/>
      <c r="M2504" s="164"/>
      <c r="T2504" s="165"/>
      <c r="AT2504" s="160" t="s">
        <v>226</v>
      </c>
      <c r="AU2504" s="160" t="s">
        <v>236</v>
      </c>
      <c r="AV2504" s="13" t="s">
        <v>229</v>
      </c>
      <c r="AW2504" s="13" t="s">
        <v>31</v>
      </c>
      <c r="AX2504" s="13" t="s">
        <v>77</v>
      </c>
      <c r="AY2504" s="160" t="s">
        <v>212</v>
      </c>
    </row>
    <row r="2505" spans="2:65" s="1" customFormat="1" ht="21.75" customHeight="1">
      <c r="B2505" s="34"/>
      <c r="C2505" s="133" t="s">
        <v>1751</v>
      </c>
      <c r="D2505" s="133" t="s">
        <v>215</v>
      </c>
      <c r="E2505" s="134" t="s">
        <v>13338</v>
      </c>
      <c r="F2505" s="135" t="s">
        <v>13339</v>
      </c>
      <c r="G2505" s="136" t="s">
        <v>624</v>
      </c>
      <c r="H2505" s="137">
        <v>36</v>
      </c>
      <c r="I2505" s="138"/>
      <c r="J2505" s="139">
        <f>ROUND(I2505*H2505,2)</f>
        <v>0</v>
      </c>
      <c r="K2505" s="135" t="s">
        <v>245</v>
      </c>
      <c r="L2505" s="34"/>
      <c r="M2505" s="140" t="s">
        <v>19</v>
      </c>
      <c r="N2505" s="141" t="s">
        <v>40</v>
      </c>
      <c r="P2505" s="142">
        <f>O2505*H2505</f>
        <v>0</v>
      </c>
      <c r="Q2505" s="142">
        <v>0</v>
      </c>
      <c r="R2505" s="142">
        <f>Q2505*H2505</f>
        <v>0</v>
      </c>
      <c r="S2505" s="142">
        <v>0</v>
      </c>
      <c r="T2505" s="143">
        <f>S2505*H2505</f>
        <v>0</v>
      </c>
      <c r="AR2505" s="144" t="s">
        <v>316</v>
      </c>
      <c r="AT2505" s="144" t="s">
        <v>215</v>
      </c>
      <c r="AU2505" s="144" t="s">
        <v>236</v>
      </c>
      <c r="AY2505" s="19" t="s">
        <v>212</v>
      </c>
      <c r="BE2505" s="145">
        <f>IF(N2505="základní",J2505,0)</f>
        <v>0</v>
      </c>
      <c r="BF2505" s="145">
        <f>IF(N2505="snížená",J2505,0)</f>
        <v>0</v>
      </c>
      <c r="BG2505" s="145">
        <f>IF(N2505="zákl. přenesená",J2505,0)</f>
        <v>0</v>
      </c>
      <c r="BH2505" s="145">
        <f>IF(N2505="sníž. přenesená",J2505,0)</f>
        <v>0</v>
      </c>
      <c r="BI2505" s="145">
        <f>IF(N2505="nulová",J2505,0)</f>
        <v>0</v>
      </c>
      <c r="BJ2505" s="19" t="s">
        <v>77</v>
      </c>
      <c r="BK2505" s="145">
        <f>ROUND(I2505*H2505,2)</f>
        <v>0</v>
      </c>
      <c r="BL2505" s="19" t="s">
        <v>316</v>
      </c>
      <c r="BM2505" s="144" t="s">
        <v>13340</v>
      </c>
    </row>
    <row r="2506" spans="2:65" s="1" customFormat="1" ht="29.25">
      <c r="B2506" s="34"/>
      <c r="D2506" s="150" t="s">
        <v>224</v>
      </c>
      <c r="F2506" s="151" t="s">
        <v>13212</v>
      </c>
      <c r="I2506" s="148"/>
      <c r="L2506" s="34"/>
      <c r="M2506" s="149"/>
      <c r="T2506" s="55"/>
      <c r="AT2506" s="19" t="s">
        <v>224</v>
      </c>
      <c r="AU2506" s="19" t="s">
        <v>236</v>
      </c>
    </row>
    <row r="2507" spans="2:65" s="14" customFormat="1">
      <c r="B2507" s="170"/>
      <c r="D2507" s="150" t="s">
        <v>226</v>
      </c>
      <c r="E2507" s="171" t="s">
        <v>19</v>
      </c>
      <c r="F2507" s="172" t="s">
        <v>13341</v>
      </c>
      <c r="H2507" s="171" t="s">
        <v>19</v>
      </c>
      <c r="I2507" s="173"/>
      <c r="L2507" s="170"/>
      <c r="M2507" s="174"/>
      <c r="T2507" s="175"/>
      <c r="AT2507" s="171" t="s">
        <v>226</v>
      </c>
      <c r="AU2507" s="171" t="s">
        <v>236</v>
      </c>
      <c r="AV2507" s="14" t="s">
        <v>77</v>
      </c>
      <c r="AW2507" s="14" t="s">
        <v>31</v>
      </c>
      <c r="AX2507" s="14" t="s">
        <v>69</v>
      </c>
      <c r="AY2507" s="171" t="s">
        <v>212</v>
      </c>
    </row>
    <row r="2508" spans="2:65" s="12" customFormat="1">
      <c r="B2508" s="152"/>
      <c r="D2508" s="150" t="s">
        <v>226</v>
      </c>
      <c r="E2508" s="153" t="s">
        <v>19</v>
      </c>
      <c r="F2508" s="154" t="s">
        <v>1714</v>
      </c>
      <c r="H2508" s="155">
        <v>4</v>
      </c>
      <c r="I2508" s="156"/>
      <c r="L2508" s="152"/>
      <c r="M2508" s="157"/>
      <c r="T2508" s="158"/>
      <c r="AT2508" s="153" t="s">
        <v>226</v>
      </c>
      <c r="AU2508" s="153" t="s">
        <v>236</v>
      </c>
      <c r="AV2508" s="12" t="s">
        <v>79</v>
      </c>
      <c r="AW2508" s="12" t="s">
        <v>31</v>
      </c>
      <c r="AX2508" s="12" t="s">
        <v>69</v>
      </c>
      <c r="AY2508" s="153" t="s">
        <v>212</v>
      </c>
    </row>
    <row r="2509" spans="2:65" s="12" customFormat="1">
      <c r="B2509" s="152"/>
      <c r="D2509" s="150" t="s">
        <v>226</v>
      </c>
      <c r="E2509" s="153" t="s">
        <v>19</v>
      </c>
      <c r="F2509" s="154" t="s">
        <v>1729</v>
      </c>
      <c r="H2509" s="155">
        <v>2</v>
      </c>
      <c r="I2509" s="156"/>
      <c r="L2509" s="152"/>
      <c r="M2509" s="157"/>
      <c r="T2509" s="158"/>
      <c r="AT2509" s="153" t="s">
        <v>226</v>
      </c>
      <c r="AU2509" s="153" t="s">
        <v>236</v>
      </c>
      <c r="AV2509" s="12" t="s">
        <v>79</v>
      </c>
      <c r="AW2509" s="12" t="s">
        <v>31</v>
      </c>
      <c r="AX2509" s="12" t="s">
        <v>69</v>
      </c>
      <c r="AY2509" s="153" t="s">
        <v>212</v>
      </c>
    </row>
    <row r="2510" spans="2:65" s="12" customFormat="1">
      <c r="B2510" s="152"/>
      <c r="D2510" s="150" t="s">
        <v>226</v>
      </c>
      <c r="E2510" s="153" t="s">
        <v>19</v>
      </c>
      <c r="F2510" s="154" t="s">
        <v>1779</v>
      </c>
      <c r="H2510" s="155">
        <v>1</v>
      </c>
      <c r="I2510" s="156"/>
      <c r="L2510" s="152"/>
      <c r="M2510" s="157"/>
      <c r="T2510" s="158"/>
      <c r="AT2510" s="153" t="s">
        <v>226</v>
      </c>
      <c r="AU2510" s="153" t="s">
        <v>236</v>
      </c>
      <c r="AV2510" s="12" t="s">
        <v>79</v>
      </c>
      <c r="AW2510" s="12" t="s">
        <v>31</v>
      </c>
      <c r="AX2510" s="12" t="s">
        <v>69</v>
      </c>
      <c r="AY2510" s="153" t="s">
        <v>212</v>
      </c>
    </row>
    <row r="2511" spans="2:65" s="12" customFormat="1">
      <c r="B2511" s="152"/>
      <c r="D2511" s="150" t="s">
        <v>226</v>
      </c>
      <c r="E2511" s="153" t="s">
        <v>19</v>
      </c>
      <c r="F2511" s="154" t="s">
        <v>13342</v>
      </c>
      <c r="H2511" s="155">
        <v>8</v>
      </c>
      <c r="I2511" s="156"/>
      <c r="L2511" s="152"/>
      <c r="M2511" s="157"/>
      <c r="T2511" s="158"/>
      <c r="AT2511" s="153" t="s">
        <v>226</v>
      </c>
      <c r="AU2511" s="153" t="s">
        <v>236</v>
      </c>
      <c r="AV2511" s="12" t="s">
        <v>79</v>
      </c>
      <c r="AW2511" s="12" t="s">
        <v>31</v>
      </c>
      <c r="AX2511" s="12" t="s">
        <v>69</v>
      </c>
      <c r="AY2511" s="153" t="s">
        <v>212</v>
      </c>
    </row>
    <row r="2512" spans="2:65" s="12" customFormat="1">
      <c r="B2512" s="152"/>
      <c r="D2512" s="150" t="s">
        <v>226</v>
      </c>
      <c r="E2512" s="153" t="s">
        <v>19</v>
      </c>
      <c r="F2512" s="154" t="s">
        <v>13343</v>
      </c>
      <c r="H2512" s="155">
        <v>9</v>
      </c>
      <c r="I2512" s="156"/>
      <c r="L2512" s="152"/>
      <c r="M2512" s="157"/>
      <c r="T2512" s="158"/>
      <c r="AT2512" s="153" t="s">
        <v>226</v>
      </c>
      <c r="AU2512" s="153" t="s">
        <v>236</v>
      </c>
      <c r="AV2512" s="12" t="s">
        <v>79</v>
      </c>
      <c r="AW2512" s="12" t="s">
        <v>31</v>
      </c>
      <c r="AX2512" s="12" t="s">
        <v>69</v>
      </c>
      <c r="AY2512" s="153" t="s">
        <v>212</v>
      </c>
    </row>
    <row r="2513" spans="2:65" s="12" customFormat="1">
      <c r="B2513" s="152"/>
      <c r="D2513" s="150" t="s">
        <v>226</v>
      </c>
      <c r="E2513" s="153" t="s">
        <v>19</v>
      </c>
      <c r="F2513" s="154" t="s">
        <v>13344</v>
      </c>
      <c r="H2513" s="155">
        <v>9</v>
      </c>
      <c r="I2513" s="156"/>
      <c r="L2513" s="152"/>
      <c r="M2513" s="157"/>
      <c r="T2513" s="158"/>
      <c r="AT2513" s="153" t="s">
        <v>226</v>
      </c>
      <c r="AU2513" s="153" t="s">
        <v>236</v>
      </c>
      <c r="AV2513" s="12" t="s">
        <v>79</v>
      </c>
      <c r="AW2513" s="12" t="s">
        <v>31</v>
      </c>
      <c r="AX2513" s="12" t="s">
        <v>69</v>
      </c>
      <c r="AY2513" s="153" t="s">
        <v>212</v>
      </c>
    </row>
    <row r="2514" spans="2:65" s="12" customFormat="1">
      <c r="B2514" s="152"/>
      <c r="D2514" s="150" t="s">
        <v>226</v>
      </c>
      <c r="E2514" s="153" t="s">
        <v>19</v>
      </c>
      <c r="F2514" s="154" t="s">
        <v>13185</v>
      </c>
      <c r="H2514" s="155">
        <v>3</v>
      </c>
      <c r="I2514" s="156"/>
      <c r="L2514" s="152"/>
      <c r="M2514" s="157"/>
      <c r="T2514" s="158"/>
      <c r="AT2514" s="153" t="s">
        <v>226</v>
      </c>
      <c r="AU2514" s="153" t="s">
        <v>236</v>
      </c>
      <c r="AV2514" s="12" t="s">
        <v>79</v>
      </c>
      <c r="AW2514" s="12" t="s">
        <v>31</v>
      </c>
      <c r="AX2514" s="12" t="s">
        <v>69</v>
      </c>
      <c r="AY2514" s="153" t="s">
        <v>212</v>
      </c>
    </row>
    <row r="2515" spans="2:65" s="13" customFormat="1">
      <c r="B2515" s="159"/>
      <c r="D2515" s="150" t="s">
        <v>226</v>
      </c>
      <c r="E2515" s="160" t="s">
        <v>19</v>
      </c>
      <c r="F2515" s="161" t="s">
        <v>228</v>
      </c>
      <c r="H2515" s="162">
        <v>36</v>
      </c>
      <c r="I2515" s="163"/>
      <c r="L2515" s="159"/>
      <c r="M2515" s="164"/>
      <c r="T2515" s="165"/>
      <c r="AT2515" s="160" t="s">
        <v>226</v>
      </c>
      <c r="AU2515" s="160" t="s">
        <v>236</v>
      </c>
      <c r="AV2515" s="13" t="s">
        <v>229</v>
      </c>
      <c r="AW2515" s="13" t="s">
        <v>31</v>
      </c>
      <c r="AX2515" s="13" t="s">
        <v>77</v>
      </c>
      <c r="AY2515" s="160" t="s">
        <v>212</v>
      </c>
    </row>
    <row r="2516" spans="2:65" s="1" customFormat="1" ht="16.5" customHeight="1">
      <c r="B2516" s="34"/>
      <c r="C2516" s="133" t="s">
        <v>1757</v>
      </c>
      <c r="D2516" s="133" t="s">
        <v>215</v>
      </c>
      <c r="E2516" s="134" t="s">
        <v>13345</v>
      </c>
      <c r="F2516" s="135" t="s">
        <v>13346</v>
      </c>
      <c r="G2516" s="136" t="s">
        <v>624</v>
      </c>
      <c r="H2516" s="137">
        <v>1</v>
      </c>
      <c r="I2516" s="138"/>
      <c r="J2516" s="139">
        <f>ROUND(I2516*H2516,2)</f>
        <v>0</v>
      </c>
      <c r="K2516" s="135" t="s">
        <v>245</v>
      </c>
      <c r="L2516" s="34"/>
      <c r="M2516" s="140" t="s">
        <v>19</v>
      </c>
      <c r="N2516" s="141" t="s">
        <v>40</v>
      </c>
      <c r="P2516" s="142">
        <f>O2516*H2516</f>
        <v>0</v>
      </c>
      <c r="Q2516" s="142">
        <v>0</v>
      </c>
      <c r="R2516" s="142">
        <f>Q2516*H2516</f>
        <v>0</v>
      </c>
      <c r="S2516" s="142">
        <v>0</v>
      </c>
      <c r="T2516" s="143">
        <f>S2516*H2516</f>
        <v>0</v>
      </c>
      <c r="AR2516" s="144" t="s">
        <v>316</v>
      </c>
      <c r="AT2516" s="144" t="s">
        <v>215</v>
      </c>
      <c r="AU2516" s="144" t="s">
        <v>236</v>
      </c>
      <c r="AY2516" s="19" t="s">
        <v>212</v>
      </c>
      <c r="BE2516" s="145">
        <f>IF(N2516="základní",J2516,0)</f>
        <v>0</v>
      </c>
      <c r="BF2516" s="145">
        <f>IF(N2516="snížená",J2516,0)</f>
        <v>0</v>
      </c>
      <c r="BG2516" s="145">
        <f>IF(N2516="zákl. přenesená",J2516,0)</f>
        <v>0</v>
      </c>
      <c r="BH2516" s="145">
        <f>IF(N2516="sníž. přenesená",J2516,0)</f>
        <v>0</v>
      </c>
      <c r="BI2516" s="145">
        <f>IF(N2516="nulová",J2516,0)</f>
        <v>0</v>
      </c>
      <c r="BJ2516" s="19" t="s">
        <v>77</v>
      </c>
      <c r="BK2516" s="145">
        <f>ROUND(I2516*H2516,2)</f>
        <v>0</v>
      </c>
      <c r="BL2516" s="19" t="s">
        <v>316</v>
      </c>
      <c r="BM2516" s="144" t="s">
        <v>13347</v>
      </c>
    </row>
    <row r="2517" spans="2:65" s="1" customFormat="1" ht="19.5">
      <c r="B2517" s="34"/>
      <c r="D2517" s="150" t="s">
        <v>224</v>
      </c>
      <c r="F2517" s="151" t="s">
        <v>13064</v>
      </c>
      <c r="I2517" s="148"/>
      <c r="L2517" s="34"/>
      <c r="M2517" s="149"/>
      <c r="T2517" s="55"/>
      <c r="AT2517" s="19" t="s">
        <v>224</v>
      </c>
      <c r="AU2517" s="19" t="s">
        <v>236</v>
      </c>
    </row>
    <row r="2518" spans="2:65" s="14" customFormat="1">
      <c r="B2518" s="170"/>
      <c r="D2518" s="150" t="s">
        <v>226</v>
      </c>
      <c r="E2518" s="171" t="s">
        <v>19</v>
      </c>
      <c r="F2518" s="172" t="s">
        <v>13348</v>
      </c>
      <c r="H2518" s="171" t="s">
        <v>19</v>
      </c>
      <c r="I2518" s="173"/>
      <c r="L2518" s="170"/>
      <c r="M2518" s="174"/>
      <c r="T2518" s="175"/>
      <c r="AT2518" s="171" t="s">
        <v>226</v>
      </c>
      <c r="AU2518" s="171" t="s">
        <v>236</v>
      </c>
      <c r="AV2518" s="14" t="s">
        <v>77</v>
      </c>
      <c r="AW2518" s="14" t="s">
        <v>31</v>
      </c>
      <c r="AX2518" s="14" t="s">
        <v>69</v>
      </c>
      <c r="AY2518" s="171" t="s">
        <v>212</v>
      </c>
    </row>
    <row r="2519" spans="2:65" s="12" customFormat="1">
      <c r="B2519" s="152"/>
      <c r="D2519" s="150" t="s">
        <v>226</v>
      </c>
      <c r="E2519" s="153" t="s">
        <v>19</v>
      </c>
      <c r="F2519" s="154" t="s">
        <v>1777</v>
      </c>
      <c r="H2519" s="155">
        <v>1</v>
      </c>
      <c r="I2519" s="156"/>
      <c r="L2519" s="152"/>
      <c r="M2519" s="157"/>
      <c r="T2519" s="158"/>
      <c r="AT2519" s="153" t="s">
        <v>226</v>
      </c>
      <c r="AU2519" s="153" t="s">
        <v>236</v>
      </c>
      <c r="AV2519" s="12" t="s">
        <v>79</v>
      </c>
      <c r="AW2519" s="12" t="s">
        <v>31</v>
      </c>
      <c r="AX2519" s="12" t="s">
        <v>69</v>
      </c>
      <c r="AY2519" s="153" t="s">
        <v>212</v>
      </c>
    </row>
    <row r="2520" spans="2:65" s="13" customFormat="1">
      <c r="B2520" s="159"/>
      <c r="D2520" s="150" t="s">
        <v>226</v>
      </c>
      <c r="E2520" s="160" t="s">
        <v>19</v>
      </c>
      <c r="F2520" s="161" t="s">
        <v>228</v>
      </c>
      <c r="H2520" s="162">
        <v>1</v>
      </c>
      <c r="I2520" s="163"/>
      <c r="L2520" s="159"/>
      <c r="M2520" s="164"/>
      <c r="T2520" s="165"/>
      <c r="AT2520" s="160" t="s">
        <v>226</v>
      </c>
      <c r="AU2520" s="160" t="s">
        <v>236</v>
      </c>
      <c r="AV2520" s="13" t="s">
        <v>229</v>
      </c>
      <c r="AW2520" s="13" t="s">
        <v>31</v>
      </c>
      <c r="AX2520" s="13" t="s">
        <v>77</v>
      </c>
      <c r="AY2520" s="160" t="s">
        <v>212</v>
      </c>
    </row>
    <row r="2521" spans="2:65" s="1" customFormat="1" ht="16.5" customHeight="1">
      <c r="B2521" s="34"/>
      <c r="C2521" s="133" t="s">
        <v>1771</v>
      </c>
      <c r="D2521" s="133" t="s">
        <v>215</v>
      </c>
      <c r="E2521" s="134" t="s">
        <v>13349</v>
      </c>
      <c r="F2521" s="135" t="s">
        <v>13350</v>
      </c>
      <c r="G2521" s="136" t="s">
        <v>624</v>
      </c>
      <c r="H2521" s="137">
        <v>33</v>
      </c>
      <c r="I2521" s="138"/>
      <c r="J2521" s="139">
        <f>ROUND(I2521*H2521,2)</f>
        <v>0</v>
      </c>
      <c r="K2521" s="135" t="s">
        <v>245</v>
      </c>
      <c r="L2521" s="34"/>
      <c r="M2521" s="140" t="s">
        <v>19</v>
      </c>
      <c r="N2521" s="141" t="s">
        <v>40</v>
      </c>
      <c r="P2521" s="142">
        <f>O2521*H2521</f>
        <v>0</v>
      </c>
      <c r="Q2521" s="142">
        <v>0</v>
      </c>
      <c r="R2521" s="142">
        <f>Q2521*H2521</f>
        <v>0</v>
      </c>
      <c r="S2521" s="142">
        <v>0</v>
      </c>
      <c r="T2521" s="143">
        <f>S2521*H2521</f>
        <v>0</v>
      </c>
      <c r="AR2521" s="144" t="s">
        <v>316</v>
      </c>
      <c r="AT2521" s="144" t="s">
        <v>215</v>
      </c>
      <c r="AU2521" s="144" t="s">
        <v>236</v>
      </c>
      <c r="AY2521" s="19" t="s">
        <v>212</v>
      </c>
      <c r="BE2521" s="145">
        <f>IF(N2521="základní",J2521,0)</f>
        <v>0</v>
      </c>
      <c r="BF2521" s="145">
        <f>IF(N2521="snížená",J2521,0)</f>
        <v>0</v>
      </c>
      <c r="BG2521" s="145">
        <f>IF(N2521="zákl. přenesená",J2521,0)</f>
        <v>0</v>
      </c>
      <c r="BH2521" s="145">
        <f>IF(N2521="sníž. přenesená",J2521,0)</f>
        <v>0</v>
      </c>
      <c r="BI2521" s="145">
        <f>IF(N2521="nulová",J2521,0)</f>
        <v>0</v>
      </c>
      <c r="BJ2521" s="19" t="s">
        <v>77</v>
      </c>
      <c r="BK2521" s="145">
        <f>ROUND(I2521*H2521,2)</f>
        <v>0</v>
      </c>
      <c r="BL2521" s="19" t="s">
        <v>316</v>
      </c>
      <c r="BM2521" s="144" t="s">
        <v>13351</v>
      </c>
    </row>
    <row r="2522" spans="2:65" s="1" customFormat="1" ht="19.5">
      <c r="B2522" s="34"/>
      <c r="D2522" s="150" t="s">
        <v>224</v>
      </c>
      <c r="F2522" s="151" t="s">
        <v>13064</v>
      </c>
      <c r="I2522" s="148"/>
      <c r="L2522" s="34"/>
      <c r="M2522" s="149"/>
      <c r="T2522" s="55"/>
      <c r="AT2522" s="19" t="s">
        <v>224</v>
      </c>
      <c r="AU2522" s="19" t="s">
        <v>236</v>
      </c>
    </row>
    <row r="2523" spans="2:65" s="14" customFormat="1">
      <c r="B2523" s="170"/>
      <c r="D2523" s="150" t="s">
        <v>226</v>
      </c>
      <c r="E2523" s="171" t="s">
        <v>19</v>
      </c>
      <c r="F2523" s="172" t="s">
        <v>13352</v>
      </c>
      <c r="H2523" s="171" t="s">
        <v>19</v>
      </c>
      <c r="I2523" s="173"/>
      <c r="L2523" s="170"/>
      <c r="M2523" s="174"/>
      <c r="T2523" s="175"/>
      <c r="AT2523" s="171" t="s">
        <v>226</v>
      </c>
      <c r="AU2523" s="171" t="s">
        <v>236</v>
      </c>
      <c r="AV2523" s="14" t="s">
        <v>77</v>
      </c>
      <c r="AW2523" s="14" t="s">
        <v>31</v>
      </c>
      <c r="AX2523" s="14" t="s">
        <v>69</v>
      </c>
      <c r="AY2523" s="171" t="s">
        <v>212</v>
      </c>
    </row>
    <row r="2524" spans="2:65" s="12" customFormat="1">
      <c r="B2524" s="152"/>
      <c r="D2524" s="150" t="s">
        <v>226</v>
      </c>
      <c r="E2524" s="153" t="s">
        <v>19</v>
      </c>
      <c r="F2524" s="154" t="s">
        <v>1777</v>
      </c>
      <c r="H2524" s="155">
        <v>1</v>
      </c>
      <c r="I2524" s="156"/>
      <c r="L2524" s="152"/>
      <c r="M2524" s="157"/>
      <c r="T2524" s="158"/>
      <c r="AT2524" s="153" t="s">
        <v>226</v>
      </c>
      <c r="AU2524" s="153" t="s">
        <v>236</v>
      </c>
      <c r="AV2524" s="12" t="s">
        <v>79</v>
      </c>
      <c r="AW2524" s="12" t="s">
        <v>31</v>
      </c>
      <c r="AX2524" s="12" t="s">
        <v>69</v>
      </c>
      <c r="AY2524" s="153" t="s">
        <v>212</v>
      </c>
    </row>
    <row r="2525" spans="2:65" s="12" customFormat="1">
      <c r="B2525" s="152"/>
      <c r="D2525" s="150" t="s">
        <v>226</v>
      </c>
      <c r="E2525" s="153" t="s">
        <v>19</v>
      </c>
      <c r="F2525" s="154" t="s">
        <v>1729</v>
      </c>
      <c r="H2525" s="155">
        <v>2</v>
      </c>
      <c r="I2525" s="156"/>
      <c r="L2525" s="152"/>
      <c r="M2525" s="157"/>
      <c r="T2525" s="158"/>
      <c r="AT2525" s="153" t="s">
        <v>226</v>
      </c>
      <c r="AU2525" s="153" t="s">
        <v>236</v>
      </c>
      <c r="AV2525" s="12" t="s">
        <v>79</v>
      </c>
      <c r="AW2525" s="12" t="s">
        <v>31</v>
      </c>
      <c r="AX2525" s="12" t="s">
        <v>69</v>
      </c>
      <c r="AY2525" s="153" t="s">
        <v>212</v>
      </c>
    </row>
    <row r="2526" spans="2:65" s="12" customFormat="1">
      <c r="B2526" s="152"/>
      <c r="D2526" s="150" t="s">
        <v>226</v>
      </c>
      <c r="E2526" s="153" t="s">
        <v>19</v>
      </c>
      <c r="F2526" s="154" t="s">
        <v>13353</v>
      </c>
      <c r="H2526" s="155">
        <v>7</v>
      </c>
      <c r="I2526" s="156"/>
      <c r="L2526" s="152"/>
      <c r="M2526" s="157"/>
      <c r="T2526" s="158"/>
      <c r="AT2526" s="153" t="s">
        <v>226</v>
      </c>
      <c r="AU2526" s="153" t="s">
        <v>236</v>
      </c>
      <c r="AV2526" s="12" t="s">
        <v>79</v>
      </c>
      <c r="AW2526" s="12" t="s">
        <v>31</v>
      </c>
      <c r="AX2526" s="12" t="s">
        <v>69</v>
      </c>
      <c r="AY2526" s="153" t="s">
        <v>212</v>
      </c>
    </row>
    <row r="2527" spans="2:65" s="12" customFormat="1">
      <c r="B2527" s="152"/>
      <c r="D2527" s="150" t="s">
        <v>226</v>
      </c>
      <c r="E2527" s="153" t="s">
        <v>19</v>
      </c>
      <c r="F2527" s="154" t="s">
        <v>13223</v>
      </c>
      <c r="H2527" s="155">
        <v>12</v>
      </c>
      <c r="I2527" s="156"/>
      <c r="L2527" s="152"/>
      <c r="M2527" s="157"/>
      <c r="T2527" s="158"/>
      <c r="AT2527" s="153" t="s">
        <v>226</v>
      </c>
      <c r="AU2527" s="153" t="s">
        <v>236</v>
      </c>
      <c r="AV2527" s="12" t="s">
        <v>79</v>
      </c>
      <c r="AW2527" s="12" t="s">
        <v>31</v>
      </c>
      <c r="AX2527" s="12" t="s">
        <v>69</v>
      </c>
      <c r="AY2527" s="153" t="s">
        <v>212</v>
      </c>
    </row>
    <row r="2528" spans="2:65" s="12" customFormat="1">
      <c r="B2528" s="152"/>
      <c r="D2528" s="150" t="s">
        <v>226</v>
      </c>
      <c r="E2528" s="153" t="s">
        <v>19</v>
      </c>
      <c r="F2528" s="154" t="s">
        <v>13071</v>
      </c>
      <c r="H2528" s="155">
        <v>11</v>
      </c>
      <c r="I2528" s="156"/>
      <c r="L2528" s="152"/>
      <c r="M2528" s="157"/>
      <c r="T2528" s="158"/>
      <c r="AT2528" s="153" t="s">
        <v>226</v>
      </c>
      <c r="AU2528" s="153" t="s">
        <v>236</v>
      </c>
      <c r="AV2528" s="12" t="s">
        <v>79</v>
      </c>
      <c r="AW2528" s="12" t="s">
        <v>31</v>
      </c>
      <c r="AX2528" s="12" t="s">
        <v>69</v>
      </c>
      <c r="AY2528" s="153" t="s">
        <v>212</v>
      </c>
    </row>
    <row r="2529" spans="2:65" s="13" customFormat="1">
      <c r="B2529" s="159"/>
      <c r="D2529" s="150" t="s">
        <v>226</v>
      </c>
      <c r="E2529" s="160" t="s">
        <v>19</v>
      </c>
      <c r="F2529" s="161" t="s">
        <v>228</v>
      </c>
      <c r="H2529" s="162">
        <v>33</v>
      </c>
      <c r="I2529" s="163"/>
      <c r="L2529" s="159"/>
      <c r="M2529" s="164"/>
      <c r="T2529" s="165"/>
      <c r="AT2529" s="160" t="s">
        <v>226</v>
      </c>
      <c r="AU2529" s="160" t="s">
        <v>236</v>
      </c>
      <c r="AV2529" s="13" t="s">
        <v>229</v>
      </c>
      <c r="AW2529" s="13" t="s">
        <v>31</v>
      </c>
      <c r="AX2529" s="13" t="s">
        <v>77</v>
      </c>
      <c r="AY2529" s="160" t="s">
        <v>212</v>
      </c>
    </row>
    <row r="2530" spans="2:65" s="1" customFormat="1" ht="21.75" customHeight="1">
      <c r="B2530" s="34"/>
      <c r="C2530" s="133" t="s">
        <v>1784</v>
      </c>
      <c r="D2530" s="133" t="s">
        <v>215</v>
      </c>
      <c r="E2530" s="134" t="s">
        <v>13354</v>
      </c>
      <c r="F2530" s="135" t="s">
        <v>13355</v>
      </c>
      <c r="G2530" s="136" t="s">
        <v>624</v>
      </c>
      <c r="H2530" s="137">
        <v>2</v>
      </c>
      <c r="I2530" s="138"/>
      <c r="J2530" s="139">
        <f>ROUND(I2530*H2530,2)</f>
        <v>0</v>
      </c>
      <c r="K2530" s="135" t="s">
        <v>245</v>
      </c>
      <c r="L2530" s="34"/>
      <c r="M2530" s="140" t="s">
        <v>19</v>
      </c>
      <c r="N2530" s="141" t="s">
        <v>40</v>
      </c>
      <c r="P2530" s="142">
        <f>O2530*H2530</f>
        <v>0</v>
      </c>
      <c r="Q2530" s="142">
        <v>0</v>
      </c>
      <c r="R2530" s="142">
        <f>Q2530*H2530</f>
        <v>0</v>
      </c>
      <c r="S2530" s="142">
        <v>0</v>
      </c>
      <c r="T2530" s="143">
        <f>S2530*H2530</f>
        <v>0</v>
      </c>
      <c r="AR2530" s="144" t="s">
        <v>316</v>
      </c>
      <c r="AT2530" s="144" t="s">
        <v>215</v>
      </c>
      <c r="AU2530" s="144" t="s">
        <v>236</v>
      </c>
      <c r="AY2530" s="19" t="s">
        <v>212</v>
      </c>
      <c r="BE2530" s="145">
        <f>IF(N2530="základní",J2530,0)</f>
        <v>0</v>
      </c>
      <c r="BF2530" s="145">
        <f>IF(N2530="snížená",J2530,0)</f>
        <v>0</v>
      </c>
      <c r="BG2530" s="145">
        <f>IF(N2530="zákl. přenesená",J2530,0)</f>
        <v>0</v>
      </c>
      <c r="BH2530" s="145">
        <f>IF(N2530="sníž. přenesená",J2530,0)</f>
        <v>0</v>
      </c>
      <c r="BI2530" s="145">
        <f>IF(N2530="nulová",J2530,0)</f>
        <v>0</v>
      </c>
      <c r="BJ2530" s="19" t="s">
        <v>77</v>
      </c>
      <c r="BK2530" s="145">
        <f>ROUND(I2530*H2530,2)</f>
        <v>0</v>
      </c>
      <c r="BL2530" s="19" t="s">
        <v>316</v>
      </c>
      <c r="BM2530" s="144" t="s">
        <v>13356</v>
      </c>
    </row>
    <row r="2531" spans="2:65" s="1" customFormat="1" ht="29.25">
      <c r="B2531" s="34"/>
      <c r="D2531" s="150" t="s">
        <v>224</v>
      </c>
      <c r="F2531" s="151" t="s">
        <v>13212</v>
      </c>
      <c r="I2531" s="148"/>
      <c r="L2531" s="34"/>
      <c r="M2531" s="149"/>
      <c r="T2531" s="55"/>
      <c r="AT2531" s="19" t="s">
        <v>224</v>
      </c>
      <c r="AU2531" s="19" t="s">
        <v>236</v>
      </c>
    </row>
    <row r="2532" spans="2:65" s="14" customFormat="1">
      <c r="B2532" s="170"/>
      <c r="D2532" s="150" t="s">
        <v>226</v>
      </c>
      <c r="E2532" s="171" t="s">
        <v>19</v>
      </c>
      <c r="F2532" s="172" t="s">
        <v>13357</v>
      </c>
      <c r="H2532" s="171" t="s">
        <v>19</v>
      </c>
      <c r="I2532" s="173"/>
      <c r="L2532" s="170"/>
      <c r="M2532" s="174"/>
      <c r="T2532" s="175"/>
      <c r="AT2532" s="171" t="s">
        <v>226</v>
      </c>
      <c r="AU2532" s="171" t="s">
        <v>236</v>
      </c>
      <c r="AV2532" s="14" t="s">
        <v>77</v>
      </c>
      <c r="AW2532" s="14" t="s">
        <v>31</v>
      </c>
      <c r="AX2532" s="14" t="s">
        <v>69</v>
      </c>
      <c r="AY2532" s="171" t="s">
        <v>212</v>
      </c>
    </row>
    <row r="2533" spans="2:65" s="12" customFormat="1">
      <c r="B2533" s="152"/>
      <c r="D2533" s="150" t="s">
        <v>226</v>
      </c>
      <c r="E2533" s="153" t="s">
        <v>19</v>
      </c>
      <c r="F2533" s="154" t="s">
        <v>13146</v>
      </c>
      <c r="H2533" s="155">
        <v>2</v>
      </c>
      <c r="I2533" s="156"/>
      <c r="L2533" s="152"/>
      <c r="M2533" s="157"/>
      <c r="T2533" s="158"/>
      <c r="AT2533" s="153" t="s">
        <v>226</v>
      </c>
      <c r="AU2533" s="153" t="s">
        <v>236</v>
      </c>
      <c r="AV2533" s="12" t="s">
        <v>79</v>
      </c>
      <c r="AW2533" s="12" t="s">
        <v>31</v>
      </c>
      <c r="AX2533" s="12" t="s">
        <v>69</v>
      </c>
      <c r="AY2533" s="153" t="s">
        <v>212</v>
      </c>
    </row>
    <row r="2534" spans="2:65" s="13" customFormat="1">
      <c r="B2534" s="159"/>
      <c r="D2534" s="150" t="s">
        <v>226</v>
      </c>
      <c r="E2534" s="160" t="s">
        <v>19</v>
      </c>
      <c r="F2534" s="161" t="s">
        <v>228</v>
      </c>
      <c r="H2534" s="162">
        <v>2</v>
      </c>
      <c r="I2534" s="163"/>
      <c r="L2534" s="159"/>
      <c r="M2534" s="164"/>
      <c r="T2534" s="165"/>
      <c r="AT2534" s="160" t="s">
        <v>226</v>
      </c>
      <c r="AU2534" s="160" t="s">
        <v>236</v>
      </c>
      <c r="AV2534" s="13" t="s">
        <v>229</v>
      </c>
      <c r="AW2534" s="13" t="s">
        <v>31</v>
      </c>
      <c r="AX2534" s="13" t="s">
        <v>77</v>
      </c>
      <c r="AY2534" s="160" t="s">
        <v>212</v>
      </c>
    </row>
    <row r="2535" spans="2:65" s="1" customFormat="1" ht="21.75" customHeight="1">
      <c r="B2535" s="34"/>
      <c r="C2535" s="133" t="s">
        <v>1791</v>
      </c>
      <c r="D2535" s="133" t="s">
        <v>215</v>
      </c>
      <c r="E2535" s="134" t="s">
        <v>13358</v>
      </c>
      <c r="F2535" s="135" t="s">
        <v>13359</v>
      </c>
      <c r="G2535" s="136" t="s">
        <v>624</v>
      </c>
      <c r="H2535" s="137">
        <v>6</v>
      </c>
      <c r="I2535" s="138"/>
      <c r="J2535" s="139">
        <f>ROUND(I2535*H2535,2)</f>
        <v>0</v>
      </c>
      <c r="K2535" s="135" t="s">
        <v>245</v>
      </c>
      <c r="L2535" s="34"/>
      <c r="M2535" s="140" t="s">
        <v>19</v>
      </c>
      <c r="N2535" s="141" t="s">
        <v>40</v>
      </c>
      <c r="P2535" s="142">
        <f>O2535*H2535</f>
        <v>0</v>
      </c>
      <c r="Q2535" s="142">
        <v>0</v>
      </c>
      <c r="R2535" s="142">
        <f>Q2535*H2535</f>
        <v>0</v>
      </c>
      <c r="S2535" s="142">
        <v>0</v>
      </c>
      <c r="T2535" s="143">
        <f>S2535*H2535</f>
        <v>0</v>
      </c>
      <c r="AR2535" s="144" t="s">
        <v>316</v>
      </c>
      <c r="AT2535" s="144" t="s">
        <v>215</v>
      </c>
      <c r="AU2535" s="144" t="s">
        <v>236</v>
      </c>
      <c r="AY2535" s="19" t="s">
        <v>212</v>
      </c>
      <c r="BE2535" s="145">
        <f>IF(N2535="základní",J2535,0)</f>
        <v>0</v>
      </c>
      <c r="BF2535" s="145">
        <f>IF(N2535="snížená",J2535,0)</f>
        <v>0</v>
      </c>
      <c r="BG2535" s="145">
        <f>IF(N2535="zákl. přenesená",J2535,0)</f>
        <v>0</v>
      </c>
      <c r="BH2535" s="145">
        <f>IF(N2535="sníž. přenesená",J2535,0)</f>
        <v>0</v>
      </c>
      <c r="BI2535" s="145">
        <f>IF(N2535="nulová",J2535,0)</f>
        <v>0</v>
      </c>
      <c r="BJ2535" s="19" t="s">
        <v>77</v>
      </c>
      <c r="BK2535" s="145">
        <f>ROUND(I2535*H2535,2)</f>
        <v>0</v>
      </c>
      <c r="BL2535" s="19" t="s">
        <v>316</v>
      </c>
      <c r="BM2535" s="144" t="s">
        <v>13360</v>
      </c>
    </row>
    <row r="2536" spans="2:65" s="1" customFormat="1" ht="29.25">
      <c r="B2536" s="34"/>
      <c r="D2536" s="150" t="s">
        <v>224</v>
      </c>
      <c r="F2536" s="151" t="s">
        <v>13212</v>
      </c>
      <c r="I2536" s="148"/>
      <c r="L2536" s="34"/>
      <c r="M2536" s="149"/>
      <c r="T2536" s="55"/>
      <c r="AT2536" s="19" t="s">
        <v>224</v>
      </c>
      <c r="AU2536" s="19" t="s">
        <v>236</v>
      </c>
    </row>
    <row r="2537" spans="2:65" s="14" customFormat="1">
      <c r="B2537" s="170"/>
      <c r="D2537" s="150" t="s">
        <v>226</v>
      </c>
      <c r="E2537" s="171" t="s">
        <v>19</v>
      </c>
      <c r="F2537" s="172" t="s">
        <v>13361</v>
      </c>
      <c r="H2537" s="171" t="s">
        <v>19</v>
      </c>
      <c r="I2537" s="173"/>
      <c r="L2537" s="170"/>
      <c r="M2537" s="174"/>
      <c r="T2537" s="175"/>
      <c r="AT2537" s="171" t="s">
        <v>226</v>
      </c>
      <c r="AU2537" s="171" t="s">
        <v>236</v>
      </c>
      <c r="AV2537" s="14" t="s">
        <v>77</v>
      </c>
      <c r="AW2537" s="14" t="s">
        <v>31</v>
      </c>
      <c r="AX2537" s="14" t="s">
        <v>69</v>
      </c>
      <c r="AY2537" s="171" t="s">
        <v>212</v>
      </c>
    </row>
    <row r="2538" spans="2:65" s="12" customFormat="1">
      <c r="B2538" s="152"/>
      <c r="D2538" s="150" t="s">
        <v>226</v>
      </c>
      <c r="E2538" s="153" t="s">
        <v>19</v>
      </c>
      <c r="F2538" s="154" t="s">
        <v>13362</v>
      </c>
      <c r="H2538" s="155">
        <v>6</v>
      </c>
      <c r="I2538" s="156"/>
      <c r="L2538" s="152"/>
      <c r="M2538" s="157"/>
      <c r="T2538" s="158"/>
      <c r="AT2538" s="153" t="s">
        <v>226</v>
      </c>
      <c r="AU2538" s="153" t="s">
        <v>236</v>
      </c>
      <c r="AV2538" s="12" t="s">
        <v>79</v>
      </c>
      <c r="AW2538" s="12" t="s">
        <v>31</v>
      </c>
      <c r="AX2538" s="12" t="s">
        <v>69</v>
      </c>
      <c r="AY2538" s="153" t="s">
        <v>212</v>
      </c>
    </row>
    <row r="2539" spans="2:65" s="13" customFormat="1">
      <c r="B2539" s="159"/>
      <c r="D2539" s="150" t="s">
        <v>226</v>
      </c>
      <c r="E2539" s="160" t="s">
        <v>19</v>
      </c>
      <c r="F2539" s="161" t="s">
        <v>228</v>
      </c>
      <c r="H2539" s="162">
        <v>6</v>
      </c>
      <c r="I2539" s="163"/>
      <c r="L2539" s="159"/>
      <c r="M2539" s="164"/>
      <c r="T2539" s="165"/>
      <c r="AT2539" s="160" t="s">
        <v>226</v>
      </c>
      <c r="AU2539" s="160" t="s">
        <v>236</v>
      </c>
      <c r="AV2539" s="13" t="s">
        <v>229</v>
      </c>
      <c r="AW2539" s="13" t="s">
        <v>31</v>
      </c>
      <c r="AX2539" s="13" t="s">
        <v>77</v>
      </c>
      <c r="AY2539" s="160" t="s">
        <v>212</v>
      </c>
    </row>
    <row r="2540" spans="2:65" s="1" customFormat="1" ht="21.75" customHeight="1">
      <c r="B2540" s="34"/>
      <c r="C2540" s="133" t="s">
        <v>1805</v>
      </c>
      <c r="D2540" s="133" t="s">
        <v>215</v>
      </c>
      <c r="E2540" s="134" t="s">
        <v>13363</v>
      </c>
      <c r="F2540" s="135" t="s">
        <v>13364</v>
      </c>
      <c r="G2540" s="136" t="s">
        <v>624</v>
      </c>
      <c r="H2540" s="137">
        <v>2</v>
      </c>
      <c r="I2540" s="138"/>
      <c r="J2540" s="139">
        <f>ROUND(I2540*H2540,2)</f>
        <v>0</v>
      </c>
      <c r="K2540" s="135" t="s">
        <v>245</v>
      </c>
      <c r="L2540" s="34"/>
      <c r="M2540" s="140" t="s">
        <v>19</v>
      </c>
      <c r="N2540" s="141" t="s">
        <v>40</v>
      </c>
      <c r="P2540" s="142">
        <f>O2540*H2540</f>
        <v>0</v>
      </c>
      <c r="Q2540" s="142">
        <v>0</v>
      </c>
      <c r="R2540" s="142">
        <f>Q2540*H2540</f>
        <v>0</v>
      </c>
      <c r="S2540" s="142">
        <v>0</v>
      </c>
      <c r="T2540" s="143">
        <f>S2540*H2540</f>
        <v>0</v>
      </c>
      <c r="AR2540" s="144" t="s">
        <v>316</v>
      </c>
      <c r="AT2540" s="144" t="s">
        <v>215</v>
      </c>
      <c r="AU2540" s="144" t="s">
        <v>236</v>
      </c>
      <c r="AY2540" s="19" t="s">
        <v>212</v>
      </c>
      <c r="BE2540" s="145">
        <f>IF(N2540="základní",J2540,0)</f>
        <v>0</v>
      </c>
      <c r="BF2540" s="145">
        <f>IF(N2540="snížená",J2540,0)</f>
        <v>0</v>
      </c>
      <c r="BG2540" s="145">
        <f>IF(N2540="zákl. přenesená",J2540,0)</f>
        <v>0</v>
      </c>
      <c r="BH2540" s="145">
        <f>IF(N2540="sníž. přenesená",J2540,0)</f>
        <v>0</v>
      </c>
      <c r="BI2540" s="145">
        <f>IF(N2540="nulová",J2540,0)</f>
        <v>0</v>
      </c>
      <c r="BJ2540" s="19" t="s">
        <v>77</v>
      </c>
      <c r="BK2540" s="145">
        <f>ROUND(I2540*H2540,2)</f>
        <v>0</v>
      </c>
      <c r="BL2540" s="19" t="s">
        <v>316</v>
      </c>
      <c r="BM2540" s="144" t="s">
        <v>13365</v>
      </c>
    </row>
    <row r="2541" spans="2:65" s="1" customFormat="1" ht="29.25">
      <c r="B2541" s="34"/>
      <c r="D2541" s="150" t="s">
        <v>224</v>
      </c>
      <c r="F2541" s="151" t="s">
        <v>13212</v>
      </c>
      <c r="I2541" s="148"/>
      <c r="L2541" s="34"/>
      <c r="M2541" s="149"/>
      <c r="T2541" s="55"/>
      <c r="AT2541" s="19" t="s">
        <v>224</v>
      </c>
      <c r="AU2541" s="19" t="s">
        <v>236</v>
      </c>
    </row>
    <row r="2542" spans="2:65" s="14" customFormat="1">
      <c r="B2542" s="170"/>
      <c r="D2542" s="150" t="s">
        <v>226</v>
      </c>
      <c r="E2542" s="171" t="s">
        <v>19</v>
      </c>
      <c r="F2542" s="172" t="s">
        <v>13366</v>
      </c>
      <c r="H2542" s="171" t="s">
        <v>19</v>
      </c>
      <c r="I2542" s="173"/>
      <c r="L2542" s="170"/>
      <c r="M2542" s="174"/>
      <c r="T2542" s="175"/>
      <c r="AT2542" s="171" t="s">
        <v>226</v>
      </c>
      <c r="AU2542" s="171" t="s">
        <v>236</v>
      </c>
      <c r="AV2542" s="14" t="s">
        <v>77</v>
      </c>
      <c r="AW2542" s="14" t="s">
        <v>31</v>
      </c>
      <c r="AX2542" s="14" t="s">
        <v>69</v>
      </c>
      <c r="AY2542" s="171" t="s">
        <v>212</v>
      </c>
    </row>
    <row r="2543" spans="2:65" s="12" customFormat="1">
      <c r="B2543" s="152"/>
      <c r="D2543" s="150" t="s">
        <v>226</v>
      </c>
      <c r="E2543" s="153" t="s">
        <v>19</v>
      </c>
      <c r="F2543" s="154" t="s">
        <v>13146</v>
      </c>
      <c r="H2543" s="155">
        <v>2</v>
      </c>
      <c r="I2543" s="156"/>
      <c r="L2543" s="152"/>
      <c r="M2543" s="157"/>
      <c r="T2543" s="158"/>
      <c r="AT2543" s="153" t="s">
        <v>226</v>
      </c>
      <c r="AU2543" s="153" t="s">
        <v>236</v>
      </c>
      <c r="AV2543" s="12" t="s">
        <v>79</v>
      </c>
      <c r="AW2543" s="12" t="s">
        <v>31</v>
      </c>
      <c r="AX2543" s="12" t="s">
        <v>69</v>
      </c>
      <c r="AY2543" s="153" t="s">
        <v>212</v>
      </c>
    </row>
    <row r="2544" spans="2:65" s="13" customFormat="1">
      <c r="B2544" s="159"/>
      <c r="D2544" s="150" t="s">
        <v>226</v>
      </c>
      <c r="E2544" s="160" t="s">
        <v>19</v>
      </c>
      <c r="F2544" s="161" t="s">
        <v>228</v>
      </c>
      <c r="H2544" s="162">
        <v>2</v>
      </c>
      <c r="I2544" s="163"/>
      <c r="L2544" s="159"/>
      <c r="M2544" s="164"/>
      <c r="T2544" s="165"/>
      <c r="AT2544" s="160" t="s">
        <v>226</v>
      </c>
      <c r="AU2544" s="160" t="s">
        <v>236</v>
      </c>
      <c r="AV2544" s="13" t="s">
        <v>229</v>
      </c>
      <c r="AW2544" s="13" t="s">
        <v>31</v>
      </c>
      <c r="AX2544" s="13" t="s">
        <v>77</v>
      </c>
      <c r="AY2544" s="160" t="s">
        <v>212</v>
      </c>
    </row>
    <row r="2545" spans="2:65" s="1" customFormat="1" ht="21.75" customHeight="1">
      <c r="B2545" s="34"/>
      <c r="C2545" s="133" t="s">
        <v>1812</v>
      </c>
      <c r="D2545" s="133" t="s">
        <v>215</v>
      </c>
      <c r="E2545" s="134" t="s">
        <v>13367</v>
      </c>
      <c r="F2545" s="135" t="s">
        <v>13368</v>
      </c>
      <c r="G2545" s="136" t="s">
        <v>624</v>
      </c>
      <c r="H2545" s="137">
        <v>4</v>
      </c>
      <c r="I2545" s="138"/>
      <c r="J2545" s="139">
        <f>ROUND(I2545*H2545,2)</f>
        <v>0</v>
      </c>
      <c r="K2545" s="135" t="s">
        <v>245</v>
      </c>
      <c r="L2545" s="34"/>
      <c r="M2545" s="140" t="s">
        <v>19</v>
      </c>
      <c r="N2545" s="141" t="s">
        <v>40</v>
      </c>
      <c r="P2545" s="142">
        <f>O2545*H2545</f>
        <v>0</v>
      </c>
      <c r="Q2545" s="142">
        <v>0</v>
      </c>
      <c r="R2545" s="142">
        <f>Q2545*H2545</f>
        <v>0</v>
      </c>
      <c r="S2545" s="142">
        <v>0</v>
      </c>
      <c r="T2545" s="143">
        <f>S2545*H2545</f>
        <v>0</v>
      </c>
      <c r="AR2545" s="144" t="s">
        <v>316</v>
      </c>
      <c r="AT2545" s="144" t="s">
        <v>215</v>
      </c>
      <c r="AU2545" s="144" t="s">
        <v>236</v>
      </c>
      <c r="AY2545" s="19" t="s">
        <v>212</v>
      </c>
      <c r="BE2545" s="145">
        <f>IF(N2545="základní",J2545,0)</f>
        <v>0</v>
      </c>
      <c r="BF2545" s="145">
        <f>IF(N2545="snížená",J2545,0)</f>
        <v>0</v>
      </c>
      <c r="BG2545" s="145">
        <f>IF(N2545="zákl. přenesená",J2545,0)</f>
        <v>0</v>
      </c>
      <c r="BH2545" s="145">
        <f>IF(N2545="sníž. přenesená",J2545,0)</f>
        <v>0</v>
      </c>
      <c r="BI2545" s="145">
        <f>IF(N2545="nulová",J2545,0)</f>
        <v>0</v>
      </c>
      <c r="BJ2545" s="19" t="s">
        <v>77</v>
      </c>
      <c r="BK2545" s="145">
        <f>ROUND(I2545*H2545,2)</f>
        <v>0</v>
      </c>
      <c r="BL2545" s="19" t="s">
        <v>316</v>
      </c>
      <c r="BM2545" s="144" t="s">
        <v>13369</v>
      </c>
    </row>
    <row r="2546" spans="2:65" s="1" customFormat="1" ht="29.25">
      <c r="B2546" s="34"/>
      <c r="D2546" s="150" t="s">
        <v>224</v>
      </c>
      <c r="F2546" s="151" t="s">
        <v>13212</v>
      </c>
      <c r="I2546" s="148"/>
      <c r="L2546" s="34"/>
      <c r="M2546" s="149"/>
      <c r="T2546" s="55"/>
      <c r="AT2546" s="19" t="s">
        <v>224</v>
      </c>
      <c r="AU2546" s="19" t="s">
        <v>236</v>
      </c>
    </row>
    <row r="2547" spans="2:65" s="14" customFormat="1">
      <c r="B2547" s="170"/>
      <c r="D2547" s="150" t="s">
        <v>226</v>
      </c>
      <c r="E2547" s="171" t="s">
        <v>19</v>
      </c>
      <c r="F2547" s="172" t="s">
        <v>13370</v>
      </c>
      <c r="H2547" s="171" t="s">
        <v>19</v>
      </c>
      <c r="I2547" s="173"/>
      <c r="L2547" s="170"/>
      <c r="M2547" s="174"/>
      <c r="T2547" s="175"/>
      <c r="AT2547" s="171" t="s">
        <v>226</v>
      </c>
      <c r="AU2547" s="171" t="s">
        <v>236</v>
      </c>
      <c r="AV2547" s="14" t="s">
        <v>77</v>
      </c>
      <c r="AW2547" s="14" t="s">
        <v>31</v>
      </c>
      <c r="AX2547" s="14" t="s">
        <v>69</v>
      </c>
      <c r="AY2547" s="171" t="s">
        <v>212</v>
      </c>
    </row>
    <row r="2548" spans="2:65" s="12" customFormat="1">
      <c r="B2548" s="152"/>
      <c r="D2548" s="150" t="s">
        <v>226</v>
      </c>
      <c r="E2548" s="153" t="s">
        <v>19</v>
      </c>
      <c r="F2548" s="154" t="s">
        <v>4879</v>
      </c>
      <c r="H2548" s="155">
        <v>4</v>
      </c>
      <c r="I2548" s="156"/>
      <c r="L2548" s="152"/>
      <c r="M2548" s="157"/>
      <c r="T2548" s="158"/>
      <c r="AT2548" s="153" t="s">
        <v>226</v>
      </c>
      <c r="AU2548" s="153" t="s">
        <v>236</v>
      </c>
      <c r="AV2548" s="12" t="s">
        <v>79</v>
      </c>
      <c r="AW2548" s="12" t="s">
        <v>31</v>
      </c>
      <c r="AX2548" s="12" t="s">
        <v>69</v>
      </c>
      <c r="AY2548" s="153" t="s">
        <v>212</v>
      </c>
    </row>
    <row r="2549" spans="2:65" s="13" customFormat="1">
      <c r="B2549" s="159"/>
      <c r="D2549" s="150" t="s">
        <v>226</v>
      </c>
      <c r="E2549" s="160" t="s">
        <v>19</v>
      </c>
      <c r="F2549" s="161" t="s">
        <v>228</v>
      </c>
      <c r="H2549" s="162">
        <v>4</v>
      </c>
      <c r="I2549" s="163"/>
      <c r="L2549" s="159"/>
      <c r="M2549" s="164"/>
      <c r="T2549" s="165"/>
      <c r="AT2549" s="160" t="s">
        <v>226</v>
      </c>
      <c r="AU2549" s="160" t="s">
        <v>236</v>
      </c>
      <c r="AV2549" s="13" t="s">
        <v>229</v>
      </c>
      <c r="AW2549" s="13" t="s">
        <v>31</v>
      </c>
      <c r="AX2549" s="13" t="s">
        <v>77</v>
      </c>
      <c r="AY2549" s="160" t="s">
        <v>212</v>
      </c>
    </row>
    <row r="2550" spans="2:65" s="1" customFormat="1" ht="21.75" customHeight="1">
      <c r="B2550" s="34"/>
      <c r="C2550" s="133" t="s">
        <v>1818</v>
      </c>
      <c r="D2550" s="133" t="s">
        <v>215</v>
      </c>
      <c r="E2550" s="134" t="s">
        <v>13371</v>
      </c>
      <c r="F2550" s="135" t="s">
        <v>13372</v>
      </c>
      <c r="G2550" s="136" t="s">
        <v>624</v>
      </c>
      <c r="H2550" s="137">
        <v>6</v>
      </c>
      <c r="I2550" s="138"/>
      <c r="J2550" s="139">
        <f>ROUND(I2550*H2550,2)</f>
        <v>0</v>
      </c>
      <c r="K2550" s="135" t="s">
        <v>245</v>
      </c>
      <c r="L2550" s="34"/>
      <c r="M2550" s="140" t="s">
        <v>19</v>
      </c>
      <c r="N2550" s="141" t="s">
        <v>40</v>
      </c>
      <c r="P2550" s="142">
        <f>O2550*H2550</f>
        <v>0</v>
      </c>
      <c r="Q2550" s="142">
        <v>0</v>
      </c>
      <c r="R2550" s="142">
        <f>Q2550*H2550</f>
        <v>0</v>
      </c>
      <c r="S2550" s="142">
        <v>0</v>
      </c>
      <c r="T2550" s="143">
        <f>S2550*H2550</f>
        <v>0</v>
      </c>
      <c r="AR2550" s="144" t="s">
        <v>316</v>
      </c>
      <c r="AT2550" s="144" t="s">
        <v>215</v>
      </c>
      <c r="AU2550" s="144" t="s">
        <v>236</v>
      </c>
      <c r="AY2550" s="19" t="s">
        <v>212</v>
      </c>
      <c r="BE2550" s="145">
        <f>IF(N2550="základní",J2550,0)</f>
        <v>0</v>
      </c>
      <c r="BF2550" s="145">
        <f>IF(N2550="snížená",J2550,0)</f>
        <v>0</v>
      </c>
      <c r="BG2550" s="145">
        <f>IF(N2550="zákl. přenesená",J2550,0)</f>
        <v>0</v>
      </c>
      <c r="BH2550" s="145">
        <f>IF(N2550="sníž. přenesená",J2550,0)</f>
        <v>0</v>
      </c>
      <c r="BI2550" s="145">
        <f>IF(N2550="nulová",J2550,0)</f>
        <v>0</v>
      </c>
      <c r="BJ2550" s="19" t="s">
        <v>77</v>
      </c>
      <c r="BK2550" s="145">
        <f>ROUND(I2550*H2550,2)</f>
        <v>0</v>
      </c>
      <c r="BL2550" s="19" t="s">
        <v>316</v>
      </c>
      <c r="BM2550" s="144" t="s">
        <v>13373</v>
      </c>
    </row>
    <row r="2551" spans="2:65" s="1" customFormat="1" ht="29.25">
      <c r="B2551" s="34"/>
      <c r="D2551" s="150" t="s">
        <v>224</v>
      </c>
      <c r="F2551" s="151" t="s">
        <v>13212</v>
      </c>
      <c r="I2551" s="148"/>
      <c r="L2551" s="34"/>
      <c r="M2551" s="149"/>
      <c r="T2551" s="55"/>
      <c r="AT2551" s="19" t="s">
        <v>224</v>
      </c>
      <c r="AU2551" s="19" t="s">
        <v>236</v>
      </c>
    </row>
    <row r="2552" spans="2:65" s="14" customFormat="1">
      <c r="B2552" s="170"/>
      <c r="D2552" s="150" t="s">
        <v>226</v>
      </c>
      <c r="E2552" s="171" t="s">
        <v>19</v>
      </c>
      <c r="F2552" s="172" t="s">
        <v>13374</v>
      </c>
      <c r="H2552" s="171" t="s">
        <v>19</v>
      </c>
      <c r="I2552" s="173"/>
      <c r="L2552" s="170"/>
      <c r="M2552" s="174"/>
      <c r="T2552" s="175"/>
      <c r="AT2552" s="171" t="s">
        <v>226</v>
      </c>
      <c r="AU2552" s="171" t="s">
        <v>236</v>
      </c>
      <c r="AV2552" s="14" t="s">
        <v>77</v>
      </c>
      <c r="AW2552" s="14" t="s">
        <v>31</v>
      </c>
      <c r="AX2552" s="14" t="s">
        <v>69</v>
      </c>
      <c r="AY2552" s="171" t="s">
        <v>212</v>
      </c>
    </row>
    <row r="2553" spans="2:65" s="12" customFormat="1">
      <c r="B2553" s="152"/>
      <c r="D2553" s="150" t="s">
        <v>226</v>
      </c>
      <c r="E2553" s="153" t="s">
        <v>19</v>
      </c>
      <c r="F2553" s="154" t="s">
        <v>13375</v>
      </c>
      <c r="H2553" s="155">
        <v>6</v>
      </c>
      <c r="I2553" s="156"/>
      <c r="L2553" s="152"/>
      <c r="M2553" s="157"/>
      <c r="T2553" s="158"/>
      <c r="AT2553" s="153" t="s">
        <v>226</v>
      </c>
      <c r="AU2553" s="153" t="s">
        <v>236</v>
      </c>
      <c r="AV2553" s="12" t="s">
        <v>79</v>
      </c>
      <c r="AW2553" s="12" t="s">
        <v>31</v>
      </c>
      <c r="AX2553" s="12" t="s">
        <v>69</v>
      </c>
      <c r="AY2553" s="153" t="s">
        <v>212</v>
      </c>
    </row>
    <row r="2554" spans="2:65" s="13" customFormat="1">
      <c r="B2554" s="159"/>
      <c r="D2554" s="150" t="s">
        <v>226</v>
      </c>
      <c r="E2554" s="160" t="s">
        <v>19</v>
      </c>
      <c r="F2554" s="161" t="s">
        <v>228</v>
      </c>
      <c r="H2554" s="162">
        <v>6</v>
      </c>
      <c r="I2554" s="163"/>
      <c r="L2554" s="159"/>
      <c r="M2554" s="164"/>
      <c r="T2554" s="165"/>
      <c r="AT2554" s="160" t="s">
        <v>226</v>
      </c>
      <c r="AU2554" s="160" t="s">
        <v>236</v>
      </c>
      <c r="AV2554" s="13" t="s">
        <v>229</v>
      </c>
      <c r="AW2554" s="13" t="s">
        <v>31</v>
      </c>
      <c r="AX2554" s="13" t="s">
        <v>77</v>
      </c>
      <c r="AY2554" s="160" t="s">
        <v>212</v>
      </c>
    </row>
    <row r="2555" spans="2:65" s="1" customFormat="1" ht="21.75" customHeight="1">
      <c r="B2555" s="34"/>
      <c r="C2555" s="133" t="s">
        <v>1824</v>
      </c>
      <c r="D2555" s="133" t="s">
        <v>215</v>
      </c>
      <c r="E2555" s="134" t="s">
        <v>13376</v>
      </c>
      <c r="F2555" s="135" t="s">
        <v>13377</v>
      </c>
      <c r="G2555" s="136" t="s">
        <v>624</v>
      </c>
      <c r="H2555" s="137">
        <v>4</v>
      </c>
      <c r="I2555" s="138"/>
      <c r="J2555" s="139">
        <f>ROUND(I2555*H2555,2)</f>
        <v>0</v>
      </c>
      <c r="K2555" s="135" t="s">
        <v>245</v>
      </c>
      <c r="L2555" s="34"/>
      <c r="M2555" s="140" t="s">
        <v>19</v>
      </c>
      <c r="N2555" s="141" t="s">
        <v>40</v>
      </c>
      <c r="P2555" s="142">
        <f>O2555*H2555</f>
        <v>0</v>
      </c>
      <c r="Q2555" s="142">
        <v>0</v>
      </c>
      <c r="R2555" s="142">
        <f>Q2555*H2555</f>
        <v>0</v>
      </c>
      <c r="S2555" s="142">
        <v>0</v>
      </c>
      <c r="T2555" s="143">
        <f>S2555*H2555</f>
        <v>0</v>
      </c>
      <c r="AR2555" s="144" t="s">
        <v>316</v>
      </c>
      <c r="AT2555" s="144" t="s">
        <v>215</v>
      </c>
      <c r="AU2555" s="144" t="s">
        <v>236</v>
      </c>
      <c r="AY2555" s="19" t="s">
        <v>212</v>
      </c>
      <c r="BE2555" s="145">
        <f>IF(N2555="základní",J2555,0)</f>
        <v>0</v>
      </c>
      <c r="BF2555" s="145">
        <f>IF(N2555="snížená",J2555,0)</f>
        <v>0</v>
      </c>
      <c r="BG2555" s="145">
        <f>IF(N2555="zákl. přenesená",J2555,0)</f>
        <v>0</v>
      </c>
      <c r="BH2555" s="145">
        <f>IF(N2555="sníž. přenesená",J2555,0)</f>
        <v>0</v>
      </c>
      <c r="BI2555" s="145">
        <f>IF(N2555="nulová",J2555,0)</f>
        <v>0</v>
      </c>
      <c r="BJ2555" s="19" t="s">
        <v>77</v>
      </c>
      <c r="BK2555" s="145">
        <f>ROUND(I2555*H2555,2)</f>
        <v>0</v>
      </c>
      <c r="BL2555" s="19" t="s">
        <v>316</v>
      </c>
      <c r="BM2555" s="144" t="s">
        <v>13378</v>
      </c>
    </row>
    <row r="2556" spans="2:65" s="1" customFormat="1" ht="29.25">
      <c r="B2556" s="34"/>
      <c r="D2556" s="150" t="s">
        <v>224</v>
      </c>
      <c r="F2556" s="151" t="s">
        <v>13212</v>
      </c>
      <c r="I2556" s="148"/>
      <c r="L2556" s="34"/>
      <c r="M2556" s="149"/>
      <c r="T2556" s="55"/>
      <c r="AT2556" s="19" t="s">
        <v>224</v>
      </c>
      <c r="AU2556" s="19" t="s">
        <v>236</v>
      </c>
    </row>
    <row r="2557" spans="2:65" s="14" customFormat="1">
      <c r="B2557" s="170"/>
      <c r="D2557" s="150" t="s">
        <v>226</v>
      </c>
      <c r="E2557" s="171" t="s">
        <v>19</v>
      </c>
      <c r="F2557" s="172" t="s">
        <v>13379</v>
      </c>
      <c r="H2557" s="171" t="s">
        <v>19</v>
      </c>
      <c r="I2557" s="173"/>
      <c r="L2557" s="170"/>
      <c r="M2557" s="174"/>
      <c r="T2557" s="175"/>
      <c r="AT2557" s="171" t="s">
        <v>226</v>
      </c>
      <c r="AU2557" s="171" t="s">
        <v>236</v>
      </c>
      <c r="AV2557" s="14" t="s">
        <v>77</v>
      </c>
      <c r="AW2557" s="14" t="s">
        <v>31</v>
      </c>
      <c r="AX2557" s="14" t="s">
        <v>69</v>
      </c>
      <c r="AY2557" s="171" t="s">
        <v>212</v>
      </c>
    </row>
    <row r="2558" spans="2:65" s="12" customFormat="1">
      <c r="B2558" s="152"/>
      <c r="D2558" s="150" t="s">
        <v>226</v>
      </c>
      <c r="E2558" s="153" t="s">
        <v>19</v>
      </c>
      <c r="F2558" s="154" t="s">
        <v>4879</v>
      </c>
      <c r="H2558" s="155">
        <v>4</v>
      </c>
      <c r="I2558" s="156"/>
      <c r="L2558" s="152"/>
      <c r="M2558" s="157"/>
      <c r="T2558" s="158"/>
      <c r="AT2558" s="153" t="s">
        <v>226</v>
      </c>
      <c r="AU2558" s="153" t="s">
        <v>236</v>
      </c>
      <c r="AV2558" s="12" t="s">
        <v>79</v>
      </c>
      <c r="AW2558" s="12" t="s">
        <v>31</v>
      </c>
      <c r="AX2558" s="12" t="s">
        <v>69</v>
      </c>
      <c r="AY2558" s="153" t="s">
        <v>212</v>
      </c>
    </row>
    <row r="2559" spans="2:65" s="13" customFormat="1">
      <c r="B2559" s="159"/>
      <c r="D2559" s="150" t="s">
        <v>226</v>
      </c>
      <c r="E2559" s="160" t="s">
        <v>19</v>
      </c>
      <c r="F2559" s="161" t="s">
        <v>228</v>
      </c>
      <c r="H2559" s="162">
        <v>4</v>
      </c>
      <c r="I2559" s="163"/>
      <c r="L2559" s="159"/>
      <c r="M2559" s="164"/>
      <c r="T2559" s="165"/>
      <c r="AT2559" s="160" t="s">
        <v>226</v>
      </c>
      <c r="AU2559" s="160" t="s">
        <v>236</v>
      </c>
      <c r="AV2559" s="13" t="s">
        <v>229</v>
      </c>
      <c r="AW2559" s="13" t="s">
        <v>31</v>
      </c>
      <c r="AX2559" s="13" t="s">
        <v>77</v>
      </c>
      <c r="AY2559" s="160" t="s">
        <v>212</v>
      </c>
    </row>
    <row r="2560" spans="2:65" s="1" customFormat="1" ht="21.75" customHeight="1">
      <c r="B2560" s="34"/>
      <c r="C2560" s="133" t="s">
        <v>1833</v>
      </c>
      <c r="D2560" s="133" t="s">
        <v>215</v>
      </c>
      <c r="E2560" s="134" t="s">
        <v>13380</v>
      </c>
      <c r="F2560" s="135" t="s">
        <v>13381</v>
      </c>
      <c r="G2560" s="136" t="s">
        <v>624</v>
      </c>
      <c r="H2560" s="137">
        <v>1</v>
      </c>
      <c r="I2560" s="138"/>
      <c r="J2560" s="139">
        <f>ROUND(I2560*H2560,2)</f>
        <v>0</v>
      </c>
      <c r="K2560" s="135" t="s">
        <v>245</v>
      </c>
      <c r="L2560" s="34"/>
      <c r="M2560" s="140" t="s">
        <v>19</v>
      </c>
      <c r="N2560" s="141" t="s">
        <v>40</v>
      </c>
      <c r="P2560" s="142">
        <f>O2560*H2560</f>
        <v>0</v>
      </c>
      <c r="Q2560" s="142">
        <v>0</v>
      </c>
      <c r="R2560" s="142">
        <f>Q2560*H2560</f>
        <v>0</v>
      </c>
      <c r="S2560" s="142">
        <v>0</v>
      </c>
      <c r="T2560" s="143">
        <f>S2560*H2560</f>
        <v>0</v>
      </c>
      <c r="AR2560" s="144" t="s">
        <v>316</v>
      </c>
      <c r="AT2560" s="144" t="s">
        <v>215</v>
      </c>
      <c r="AU2560" s="144" t="s">
        <v>236</v>
      </c>
      <c r="AY2560" s="19" t="s">
        <v>212</v>
      </c>
      <c r="BE2560" s="145">
        <f>IF(N2560="základní",J2560,0)</f>
        <v>0</v>
      </c>
      <c r="BF2560" s="145">
        <f>IF(N2560="snížená",J2560,0)</f>
        <v>0</v>
      </c>
      <c r="BG2560" s="145">
        <f>IF(N2560="zákl. přenesená",J2560,0)</f>
        <v>0</v>
      </c>
      <c r="BH2560" s="145">
        <f>IF(N2560="sníž. přenesená",J2560,0)</f>
        <v>0</v>
      </c>
      <c r="BI2560" s="145">
        <f>IF(N2560="nulová",J2560,0)</f>
        <v>0</v>
      </c>
      <c r="BJ2560" s="19" t="s">
        <v>77</v>
      </c>
      <c r="BK2560" s="145">
        <f>ROUND(I2560*H2560,2)</f>
        <v>0</v>
      </c>
      <c r="BL2560" s="19" t="s">
        <v>316</v>
      </c>
      <c r="BM2560" s="144" t="s">
        <v>13382</v>
      </c>
    </row>
    <row r="2561" spans="2:65" s="1" customFormat="1" ht="29.25">
      <c r="B2561" s="34"/>
      <c r="D2561" s="150" t="s">
        <v>224</v>
      </c>
      <c r="F2561" s="151" t="s">
        <v>13212</v>
      </c>
      <c r="I2561" s="148"/>
      <c r="L2561" s="34"/>
      <c r="M2561" s="149"/>
      <c r="T2561" s="55"/>
      <c r="AT2561" s="19" t="s">
        <v>224</v>
      </c>
      <c r="AU2561" s="19" t="s">
        <v>236</v>
      </c>
    </row>
    <row r="2562" spans="2:65" s="14" customFormat="1">
      <c r="B2562" s="170"/>
      <c r="D2562" s="150" t="s">
        <v>226</v>
      </c>
      <c r="E2562" s="171" t="s">
        <v>19</v>
      </c>
      <c r="F2562" s="172" t="s">
        <v>13383</v>
      </c>
      <c r="H2562" s="171" t="s">
        <v>19</v>
      </c>
      <c r="I2562" s="173"/>
      <c r="L2562" s="170"/>
      <c r="M2562" s="174"/>
      <c r="T2562" s="175"/>
      <c r="AT2562" s="171" t="s">
        <v>226</v>
      </c>
      <c r="AU2562" s="171" t="s">
        <v>236</v>
      </c>
      <c r="AV2562" s="14" t="s">
        <v>77</v>
      </c>
      <c r="AW2562" s="14" t="s">
        <v>31</v>
      </c>
      <c r="AX2562" s="14" t="s">
        <v>69</v>
      </c>
      <c r="AY2562" s="171" t="s">
        <v>212</v>
      </c>
    </row>
    <row r="2563" spans="2:65" s="12" customFormat="1">
      <c r="B2563" s="152"/>
      <c r="D2563" s="150" t="s">
        <v>226</v>
      </c>
      <c r="E2563" s="153" t="s">
        <v>19</v>
      </c>
      <c r="F2563" s="154" t="s">
        <v>13384</v>
      </c>
      <c r="H2563" s="155">
        <v>1</v>
      </c>
      <c r="I2563" s="156"/>
      <c r="L2563" s="152"/>
      <c r="M2563" s="157"/>
      <c r="T2563" s="158"/>
      <c r="AT2563" s="153" t="s">
        <v>226</v>
      </c>
      <c r="AU2563" s="153" t="s">
        <v>236</v>
      </c>
      <c r="AV2563" s="12" t="s">
        <v>79</v>
      </c>
      <c r="AW2563" s="12" t="s">
        <v>31</v>
      </c>
      <c r="AX2563" s="12" t="s">
        <v>69</v>
      </c>
      <c r="AY2563" s="153" t="s">
        <v>212</v>
      </c>
    </row>
    <row r="2564" spans="2:65" s="13" customFormat="1">
      <c r="B2564" s="159"/>
      <c r="D2564" s="150" t="s">
        <v>226</v>
      </c>
      <c r="E2564" s="160" t="s">
        <v>19</v>
      </c>
      <c r="F2564" s="161" t="s">
        <v>228</v>
      </c>
      <c r="H2564" s="162">
        <v>1</v>
      </c>
      <c r="I2564" s="163"/>
      <c r="L2564" s="159"/>
      <c r="M2564" s="164"/>
      <c r="T2564" s="165"/>
      <c r="AT2564" s="160" t="s">
        <v>226</v>
      </c>
      <c r="AU2564" s="160" t="s">
        <v>236</v>
      </c>
      <c r="AV2564" s="13" t="s">
        <v>229</v>
      </c>
      <c r="AW2564" s="13" t="s">
        <v>31</v>
      </c>
      <c r="AX2564" s="13" t="s">
        <v>77</v>
      </c>
      <c r="AY2564" s="160" t="s">
        <v>212</v>
      </c>
    </row>
    <row r="2565" spans="2:65" s="1" customFormat="1" ht="21.75" customHeight="1">
      <c r="B2565" s="34"/>
      <c r="C2565" s="133" t="s">
        <v>1844</v>
      </c>
      <c r="D2565" s="133" t="s">
        <v>215</v>
      </c>
      <c r="E2565" s="134" t="s">
        <v>13385</v>
      </c>
      <c r="F2565" s="135" t="s">
        <v>13386</v>
      </c>
      <c r="G2565" s="136" t="s">
        <v>624</v>
      </c>
      <c r="H2565" s="137">
        <v>4</v>
      </c>
      <c r="I2565" s="138"/>
      <c r="J2565" s="139">
        <f>ROUND(I2565*H2565,2)</f>
        <v>0</v>
      </c>
      <c r="K2565" s="135" t="s">
        <v>245</v>
      </c>
      <c r="L2565" s="34"/>
      <c r="M2565" s="140" t="s">
        <v>19</v>
      </c>
      <c r="N2565" s="141" t="s">
        <v>40</v>
      </c>
      <c r="P2565" s="142">
        <f>O2565*H2565</f>
        <v>0</v>
      </c>
      <c r="Q2565" s="142">
        <v>0</v>
      </c>
      <c r="R2565" s="142">
        <f>Q2565*H2565</f>
        <v>0</v>
      </c>
      <c r="S2565" s="142">
        <v>0</v>
      </c>
      <c r="T2565" s="143">
        <f>S2565*H2565</f>
        <v>0</v>
      </c>
      <c r="AR2565" s="144" t="s">
        <v>316</v>
      </c>
      <c r="AT2565" s="144" t="s">
        <v>215</v>
      </c>
      <c r="AU2565" s="144" t="s">
        <v>236</v>
      </c>
      <c r="AY2565" s="19" t="s">
        <v>212</v>
      </c>
      <c r="BE2565" s="145">
        <f>IF(N2565="základní",J2565,0)</f>
        <v>0</v>
      </c>
      <c r="BF2565" s="145">
        <f>IF(N2565="snížená",J2565,0)</f>
        <v>0</v>
      </c>
      <c r="BG2565" s="145">
        <f>IF(N2565="zákl. přenesená",J2565,0)</f>
        <v>0</v>
      </c>
      <c r="BH2565" s="145">
        <f>IF(N2565="sníž. přenesená",J2565,0)</f>
        <v>0</v>
      </c>
      <c r="BI2565" s="145">
        <f>IF(N2565="nulová",J2565,0)</f>
        <v>0</v>
      </c>
      <c r="BJ2565" s="19" t="s">
        <v>77</v>
      </c>
      <c r="BK2565" s="145">
        <f>ROUND(I2565*H2565,2)</f>
        <v>0</v>
      </c>
      <c r="BL2565" s="19" t="s">
        <v>316</v>
      </c>
      <c r="BM2565" s="144" t="s">
        <v>13387</v>
      </c>
    </row>
    <row r="2566" spans="2:65" s="1" customFormat="1" ht="29.25">
      <c r="B2566" s="34"/>
      <c r="D2566" s="150" t="s">
        <v>224</v>
      </c>
      <c r="F2566" s="151" t="s">
        <v>13212</v>
      </c>
      <c r="I2566" s="148"/>
      <c r="L2566" s="34"/>
      <c r="M2566" s="149"/>
      <c r="T2566" s="55"/>
      <c r="AT2566" s="19" t="s">
        <v>224</v>
      </c>
      <c r="AU2566" s="19" t="s">
        <v>236</v>
      </c>
    </row>
    <row r="2567" spans="2:65" s="14" customFormat="1">
      <c r="B2567" s="170"/>
      <c r="D2567" s="150" t="s">
        <v>226</v>
      </c>
      <c r="E2567" s="171" t="s">
        <v>19</v>
      </c>
      <c r="F2567" s="172" t="s">
        <v>13388</v>
      </c>
      <c r="H2567" s="171" t="s">
        <v>19</v>
      </c>
      <c r="I2567" s="173"/>
      <c r="L2567" s="170"/>
      <c r="M2567" s="174"/>
      <c r="T2567" s="175"/>
      <c r="AT2567" s="171" t="s">
        <v>226</v>
      </c>
      <c r="AU2567" s="171" t="s">
        <v>236</v>
      </c>
      <c r="AV2567" s="14" t="s">
        <v>77</v>
      </c>
      <c r="AW2567" s="14" t="s">
        <v>31</v>
      </c>
      <c r="AX2567" s="14" t="s">
        <v>69</v>
      </c>
      <c r="AY2567" s="171" t="s">
        <v>212</v>
      </c>
    </row>
    <row r="2568" spans="2:65" s="12" customFormat="1">
      <c r="B2568" s="152"/>
      <c r="D2568" s="150" t="s">
        <v>226</v>
      </c>
      <c r="E2568" s="153" t="s">
        <v>19</v>
      </c>
      <c r="F2568" s="154" t="s">
        <v>4879</v>
      </c>
      <c r="H2568" s="155">
        <v>4</v>
      </c>
      <c r="I2568" s="156"/>
      <c r="L2568" s="152"/>
      <c r="M2568" s="157"/>
      <c r="T2568" s="158"/>
      <c r="AT2568" s="153" t="s">
        <v>226</v>
      </c>
      <c r="AU2568" s="153" t="s">
        <v>236</v>
      </c>
      <c r="AV2568" s="12" t="s">
        <v>79</v>
      </c>
      <c r="AW2568" s="12" t="s">
        <v>31</v>
      </c>
      <c r="AX2568" s="12" t="s">
        <v>69</v>
      </c>
      <c r="AY2568" s="153" t="s">
        <v>212</v>
      </c>
    </row>
    <row r="2569" spans="2:65" s="13" customFormat="1">
      <c r="B2569" s="159"/>
      <c r="D2569" s="150" t="s">
        <v>226</v>
      </c>
      <c r="E2569" s="160" t="s">
        <v>19</v>
      </c>
      <c r="F2569" s="161" t="s">
        <v>228</v>
      </c>
      <c r="H2569" s="162">
        <v>4</v>
      </c>
      <c r="I2569" s="163"/>
      <c r="L2569" s="159"/>
      <c r="M2569" s="164"/>
      <c r="T2569" s="165"/>
      <c r="AT2569" s="160" t="s">
        <v>226</v>
      </c>
      <c r="AU2569" s="160" t="s">
        <v>236</v>
      </c>
      <c r="AV2569" s="13" t="s">
        <v>229</v>
      </c>
      <c r="AW2569" s="13" t="s">
        <v>31</v>
      </c>
      <c r="AX2569" s="13" t="s">
        <v>77</v>
      </c>
      <c r="AY2569" s="160" t="s">
        <v>212</v>
      </c>
    </row>
    <row r="2570" spans="2:65" s="1" customFormat="1" ht="21.75" customHeight="1">
      <c r="B2570" s="34"/>
      <c r="C2570" s="133" t="s">
        <v>1851</v>
      </c>
      <c r="D2570" s="133" t="s">
        <v>215</v>
      </c>
      <c r="E2570" s="134" t="s">
        <v>13389</v>
      </c>
      <c r="F2570" s="135" t="s">
        <v>13390</v>
      </c>
      <c r="G2570" s="136" t="s">
        <v>624</v>
      </c>
      <c r="H2570" s="137">
        <v>1</v>
      </c>
      <c r="I2570" s="138"/>
      <c r="J2570" s="139">
        <f>ROUND(I2570*H2570,2)</f>
        <v>0</v>
      </c>
      <c r="K2570" s="135" t="s">
        <v>245</v>
      </c>
      <c r="L2570" s="34"/>
      <c r="M2570" s="140" t="s">
        <v>19</v>
      </c>
      <c r="N2570" s="141" t="s">
        <v>40</v>
      </c>
      <c r="P2570" s="142">
        <f>O2570*H2570</f>
        <v>0</v>
      </c>
      <c r="Q2570" s="142">
        <v>0</v>
      </c>
      <c r="R2570" s="142">
        <f>Q2570*H2570</f>
        <v>0</v>
      </c>
      <c r="S2570" s="142">
        <v>0</v>
      </c>
      <c r="T2570" s="143">
        <f>S2570*H2570</f>
        <v>0</v>
      </c>
      <c r="AR2570" s="144" t="s">
        <v>316</v>
      </c>
      <c r="AT2570" s="144" t="s">
        <v>215</v>
      </c>
      <c r="AU2570" s="144" t="s">
        <v>236</v>
      </c>
      <c r="AY2570" s="19" t="s">
        <v>212</v>
      </c>
      <c r="BE2570" s="145">
        <f>IF(N2570="základní",J2570,0)</f>
        <v>0</v>
      </c>
      <c r="BF2570" s="145">
        <f>IF(N2570="snížená",J2570,0)</f>
        <v>0</v>
      </c>
      <c r="BG2570" s="145">
        <f>IF(N2570="zákl. přenesená",J2570,0)</f>
        <v>0</v>
      </c>
      <c r="BH2570" s="145">
        <f>IF(N2570="sníž. přenesená",J2570,0)</f>
        <v>0</v>
      </c>
      <c r="BI2570" s="145">
        <f>IF(N2570="nulová",J2570,0)</f>
        <v>0</v>
      </c>
      <c r="BJ2570" s="19" t="s">
        <v>77</v>
      </c>
      <c r="BK2570" s="145">
        <f>ROUND(I2570*H2570,2)</f>
        <v>0</v>
      </c>
      <c r="BL2570" s="19" t="s">
        <v>316</v>
      </c>
      <c r="BM2570" s="144" t="s">
        <v>13391</v>
      </c>
    </row>
    <row r="2571" spans="2:65" s="1" customFormat="1" ht="29.25">
      <c r="B2571" s="34"/>
      <c r="D2571" s="150" t="s">
        <v>224</v>
      </c>
      <c r="F2571" s="151" t="s">
        <v>13212</v>
      </c>
      <c r="I2571" s="148"/>
      <c r="L2571" s="34"/>
      <c r="M2571" s="149"/>
      <c r="T2571" s="55"/>
      <c r="AT2571" s="19" t="s">
        <v>224</v>
      </c>
      <c r="AU2571" s="19" t="s">
        <v>236</v>
      </c>
    </row>
    <row r="2572" spans="2:65" s="14" customFormat="1">
      <c r="B2572" s="170"/>
      <c r="D2572" s="150" t="s">
        <v>226</v>
      </c>
      <c r="E2572" s="171" t="s">
        <v>19</v>
      </c>
      <c r="F2572" s="172" t="s">
        <v>13392</v>
      </c>
      <c r="H2572" s="171" t="s">
        <v>19</v>
      </c>
      <c r="I2572" s="173"/>
      <c r="L2572" s="170"/>
      <c r="M2572" s="174"/>
      <c r="T2572" s="175"/>
      <c r="AT2572" s="171" t="s">
        <v>226</v>
      </c>
      <c r="AU2572" s="171" t="s">
        <v>236</v>
      </c>
      <c r="AV2572" s="14" t="s">
        <v>77</v>
      </c>
      <c r="AW2572" s="14" t="s">
        <v>31</v>
      </c>
      <c r="AX2572" s="14" t="s">
        <v>69</v>
      </c>
      <c r="AY2572" s="171" t="s">
        <v>212</v>
      </c>
    </row>
    <row r="2573" spans="2:65" s="12" customFormat="1">
      <c r="B2573" s="152"/>
      <c r="D2573" s="150" t="s">
        <v>226</v>
      </c>
      <c r="E2573" s="153" t="s">
        <v>19</v>
      </c>
      <c r="F2573" s="154" t="s">
        <v>13384</v>
      </c>
      <c r="H2573" s="155">
        <v>1</v>
      </c>
      <c r="I2573" s="156"/>
      <c r="L2573" s="152"/>
      <c r="M2573" s="157"/>
      <c r="T2573" s="158"/>
      <c r="AT2573" s="153" t="s">
        <v>226</v>
      </c>
      <c r="AU2573" s="153" t="s">
        <v>236</v>
      </c>
      <c r="AV2573" s="12" t="s">
        <v>79</v>
      </c>
      <c r="AW2573" s="12" t="s">
        <v>31</v>
      </c>
      <c r="AX2573" s="12" t="s">
        <v>69</v>
      </c>
      <c r="AY2573" s="153" t="s">
        <v>212</v>
      </c>
    </row>
    <row r="2574" spans="2:65" s="13" customFormat="1">
      <c r="B2574" s="159"/>
      <c r="D2574" s="150" t="s">
        <v>226</v>
      </c>
      <c r="E2574" s="160" t="s">
        <v>19</v>
      </c>
      <c r="F2574" s="161" t="s">
        <v>228</v>
      </c>
      <c r="H2574" s="162">
        <v>1</v>
      </c>
      <c r="I2574" s="163"/>
      <c r="L2574" s="159"/>
      <c r="M2574" s="164"/>
      <c r="T2574" s="165"/>
      <c r="AT2574" s="160" t="s">
        <v>226</v>
      </c>
      <c r="AU2574" s="160" t="s">
        <v>236</v>
      </c>
      <c r="AV2574" s="13" t="s">
        <v>229</v>
      </c>
      <c r="AW2574" s="13" t="s">
        <v>31</v>
      </c>
      <c r="AX2574" s="13" t="s">
        <v>77</v>
      </c>
      <c r="AY2574" s="160" t="s">
        <v>212</v>
      </c>
    </row>
    <row r="2575" spans="2:65" s="1" customFormat="1" ht="21.75" customHeight="1">
      <c r="B2575" s="34"/>
      <c r="C2575" s="133" t="s">
        <v>1858</v>
      </c>
      <c r="D2575" s="133" t="s">
        <v>215</v>
      </c>
      <c r="E2575" s="134" t="s">
        <v>13393</v>
      </c>
      <c r="F2575" s="135" t="s">
        <v>13394</v>
      </c>
      <c r="G2575" s="136" t="s">
        <v>624</v>
      </c>
      <c r="H2575" s="137">
        <v>2</v>
      </c>
      <c r="I2575" s="138"/>
      <c r="J2575" s="139">
        <f>ROUND(I2575*H2575,2)</f>
        <v>0</v>
      </c>
      <c r="K2575" s="135" t="s">
        <v>245</v>
      </c>
      <c r="L2575" s="34"/>
      <c r="M2575" s="140" t="s">
        <v>19</v>
      </c>
      <c r="N2575" s="141" t="s">
        <v>40</v>
      </c>
      <c r="P2575" s="142">
        <f>O2575*H2575</f>
        <v>0</v>
      </c>
      <c r="Q2575" s="142">
        <v>0</v>
      </c>
      <c r="R2575" s="142">
        <f>Q2575*H2575</f>
        <v>0</v>
      </c>
      <c r="S2575" s="142">
        <v>0</v>
      </c>
      <c r="T2575" s="143">
        <f>S2575*H2575</f>
        <v>0</v>
      </c>
      <c r="AR2575" s="144" t="s">
        <v>316</v>
      </c>
      <c r="AT2575" s="144" t="s">
        <v>215</v>
      </c>
      <c r="AU2575" s="144" t="s">
        <v>236</v>
      </c>
      <c r="AY2575" s="19" t="s">
        <v>212</v>
      </c>
      <c r="BE2575" s="145">
        <f>IF(N2575="základní",J2575,0)</f>
        <v>0</v>
      </c>
      <c r="BF2575" s="145">
        <f>IF(N2575="snížená",J2575,0)</f>
        <v>0</v>
      </c>
      <c r="BG2575" s="145">
        <f>IF(N2575="zákl. přenesená",J2575,0)</f>
        <v>0</v>
      </c>
      <c r="BH2575" s="145">
        <f>IF(N2575="sníž. přenesená",J2575,0)</f>
        <v>0</v>
      </c>
      <c r="BI2575" s="145">
        <f>IF(N2575="nulová",J2575,0)</f>
        <v>0</v>
      </c>
      <c r="BJ2575" s="19" t="s">
        <v>77</v>
      </c>
      <c r="BK2575" s="145">
        <f>ROUND(I2575*H2575,2)</f>
        <v>0</v>
      </c>
      <c r="BL2575" s="19" t="s">
        <v>316</v>
      </c>
      <c r="BM2575" s="144" t="s">
        <v>13395</v>
      </c>
    </row>
    <row r="2576" spans="2:65" s="1" customFormat="1" ht="29.25">
      <c r="B2576" s="34"/>
      <c r="D2576" s="150" t="s">
        <v>224</v>
      </c>
      <c r="F2576" s="151" t="s">
        <v>13212</v>
      </c>
      <c r="I2576" s="148"/>
      <c r="L2576" s="34"/>
      <c r="M2576" s="149"/>
      <c r="T2576" s="55"/>
      <c r="AT2576" s="19" t="s">
        <v>224</v>
      </c>
      <c r="AU2576" s="19" t="s">
        <v>236</v>
      </c>
    </row>
    <row r="2577" spans="2:65" s="14" customFormat="1">
      <c r="B2577" s="170"/>
      <c r="D2577" s="150" t="s">
        <v>226</v>
      </c>
      <c r="E2577" s="171" t="s">
        <v>19</v>
      </c>
      <c r="F2577" s="172" t="s">
        <v>13396</v>
      </c>
      <c r="H2577" s="171" t="s">
        <v>19</v>
      </c>
      <c r="I2577" s="173"/>
      <c r="L2577" s="170"/>
      <c r="M2577" s="174"/>
      <c r="T2577" s="175"/>
      <c r="AT2577" s="171" t="s">
        <v>226</v>
      </c>
      <c r="AU2577" s="171" t="s">
        <v>236</v>
      </c>
      <c r="AV2577" s="14" t="s">
        <v>77</v>
      </c>
      <c r="AW2577" s="14" t="s">
        <v>31</v>
      </c>
      <c r="AX2577" s="14" t="s">
        <v>69</v>
      </c>
      <c r="AY2577" s="171" t="s">
        <v>212</v>
      </c>
    </row>
    <row r="2578" spans="2:65" s="12" customFormat="1">
      <c r="B2578" s="152"/>
      <c r="D2578" s="150" t="s">
        <v>226</v>
      </c>
      <c r="E2578" s="153" t="s">
        <v>19</v>
      </c>
      <c r="F2578" s="154" t="s">
        <v>13146</v>
      </c>
      <c r="H2578" s="155">
        <v>2</v>
      </c>
      <c r="I2578" s="156"/>
      <c r="L2578" s="152"/>
      <c r="M2578" s="157"/>
      <c r="T2578" s="158"/>
      <c r="AT2578" s="153" t="s">
        <v>226</v>
      </c>
      <c r="AU2578" s="153" t="s">
        <v>236</v>
      </c>
      <c r="AV2578" s="12" t="s">
        <v>79</v>
      </c>
      <c r="AW2578" s="12" t="s">
        <v>31</v>
      </c>
      <c r="AX2578" s="12" t="s">
        <v>69</v>
      </c>
      <c r="AY2578" s="153" t="s">
        <v>212</v>
      </c>
    </row>
    <row r="2579" spans="2:65" s="13" customFormat="1">
      <c r="B2579" s="159"/>
      <c r="D2579" s="150" t="s">
        <v>226</v>
      </c>
      <c r="E2579" s="160" t="s">
        <v>19</v>
      </c>
      <c r="F2579" s="161" t="s">
        <v>228</v>
      </c>
      <c r="H2579" s="162">
        <v>2</v>
      </c>
      <c r="I2579" s="163"/>
      <c r="L2579" s="159"/>
      <c r="M2579" s="164"/>
      <c r="T2579" s="165"/>
      <c r="AT2579" s="160" t="s">
        <v>226</v>
      </c>
      <c r="AU2579" s="160" t="s">
        <v>236</v>
      </c>
      <c r="AV2579" s="13" t="s">
        <v>229</v>
      </c>
      <c r="AW2579" s="13" t="s">
        <v>31</v>
      </c>
      <c r="AX2579" s="13" t="s">
        <v>77</v>
      </c>
      <c r="AY2579" s="160" t="s">
        <v>212</v>
      </c>
    </row>
    <row r="2580" spans="2:65" s="1" customFormat="1" ht="21.75" customHeight="1">
      <c r="B2580" s="34"/>
      <c r="C2580" s="133" t="s">
        <v>1864</v>
      </c>
      <c r="D2580" s="133" t="s">
        <v>215</v>
      </c>
      <c r="E2580" s="134" t="s">
        <v>13397</v>
      </c>
      <c r="F2580" s="135" t="s">
        <v>13398</v>
      </c>
      <c r="G2580" s="136" t="s">
        <v>624</v>
      </c>
      <c r="H2580" s="137">
        <v>2</v>
      </c>
      <c r="I2580" s="138"/>
      <c r="J2580" s="139">
        <f>ROUND(I2580*H2580,2)</f>
        <v>0</v>
      </c>
      <c r="K2580" s="135" t="s">
        <v>245</v>
      </c>
      <c r="L2580" s="34"/>
      <c r="M2580" s="140" t="s">
        <v>19</v>
      </c>
      <c r="N2580" s="141" t="s">
        <v>40</v>
      </c>
      <c r="P2580" s="142">
        <f>O2580*H2580</f>
        <v>0</v>
      </c>
      <c r="Q2580" s="142">
        <v>0</v>
      </c>
      <c r="R2580" s="142">
        <f>Q2580*H2580</f>
        <v>0</v>
      </c>
      <c r="S2580" s="142">
        <v>0</v>
      </c>
      <c r="T2580" s="143">
        <f>S2580*H2580</f>
        <v>0</v>
      </c>
      <c r="AR2580" s="144" t="s">
        <v>316</v>
      </c>
      <c r="AT2580" s="144" t="s">
        <v>215</v>
      </c>
      <c r="AU2580" s="144" t="s">
        <v>236</v>
      </c>
      <c r="AY2580" s="19" t="s">
        <v>212</v>
      </c>
      <c r="BE2580" s="145">
        <f>IF(N2580="základní",J2580,0)</f>
        <v>0</v>
      </c>
      <c r="BF2580" s="145">
        <f>IF(N2580="snížená",J2580,0)</f>
        <v>0</v>
      </c>
      <c r="BG2580" s="145">
        <f>IF(N2580="zákl. přenesená",J2580,0)</f>
        <v>0</v>
      </c>
      <c r="BH2580" s="145">
        <f>IF(N2580="sníž. přenesená",J2580,0)</f>
        <v>0</v>
      </c>
      <c r="BI2580" s="145">
        <f>IF(N2580="nulová",J2580,0)</f>
        <v>0</v>
      </c>
      <c r="BJ2580" s="19" t="s">
        <v>77</v>
      </c>
      <c r="BK2580" s="145">
        <f>ROUND(I2580*H2580,2)</f>
        <v>0</v>
      </c>
      <c r="BL2580" s="19" t="s">
        <v>316</v>
      </c>
      <c r="BM2580" s="144" t="s">
        <v>13399</v>
      </c>
    </row>
    <row r="2581" spans="2:65" s="1" customFormat="1" ht="29.25">
      <c r="B2581" s="34"/>
      <c r="D2581" s="150" t="s">
        <v>224</v>
      </c>
      <c r="F2581" s="151" t="s">
        <v>13212</v>
      </c>
      <c r="I2581" s="148"/>
      <c r="L2581" s="34"/>
      <c r="M2581" s="149"/>
      <c r="T2581" s="55"/>
      <c r="AT2581" s="19" t="s">
        <v>224</v>
      </c>
      <c r="AU2581" s="19" t="s">
        <v>236</v>
      </c>
    </row>
    <row r="2582" spans="2:65" s="14" customFormat="1">
      <c r="B2582" s="170"/>
      <c r="D2582" s="150" t="s">
        <v>226</v>
      </c>
      <c r="E2582" s="171" t="s">
        <v>19</v>
      </c>
      <c r="F2582" s="172" t="s">
        <v>13400</v>
      </c>
      <c r="H2582" s="171" t="s">
        <v>19</v>
      </c>
      <c r="I2582" s="173"/>
      <c r="L2582" s="170"/>
      <c r="M2582" s="174"/>
      <c r="T2582" s="175"/>
      <c r="AT2582" s="171" t="s">
        <v>226</v>
      </c>
      <c r="AU2582" s="171" t="s">
        <v>236</v>
      </c>
      <c r="AV2582" s="14" t="s">
        <v>77</v>
      </c>
      <c r="AW2582" s="14" t="s">
        <v>31</v>
      </c>
      <c r="AX2582" s="14" t="s">
        <v>69</v>
      </c>
      <c r="AY2582" s="171" t="s">
        <v>212</v>
      </c>
    </row>
    <row r="2583" spans="2:65" s="12" customFormat="1">
      <c r="B2583" s="152"/>
      <c r="D2583" s="150" t="s">
        <v>226</v>
      </c>
      <c r="E2583" s="153" t="s">
        <v>19</v>
      </c>
      <c r="F2583" s="154" t="s">
        <v>1778</v>
      </c>
      <c r="H2583" s="155">
        <v>1</v>
      </c>
      <c r="I2583" s="156"/>
      <c r="L2583" s="152"/>
      <c r="M2583" s="157"/>
      <c r="T2583" s="158"/>
      <c r="AT2583" s="153" t="s">
        <v>226</v>
      </c>
      <c r="AU2583" s="153" t="s">
        <v>236</v>
      </c>
      <c r="AV2583" s="12" t="s">
        <v>79</v>
      </c>
      <c r="AW2583" s="12" t="s">
        <v>31</v>
      </c>
      <c r="AX2583" s="12" t="s">
        <v>69</v>
      </c>
      <c r="AY2583" s="153" t="s">
        <v>212</v>
      </c>
    </row>
    <row r="2584" spans="2:65" s="12" customFormat="1">
      <c r="B2584" s="152"/>
      <c r="D2584" s="150" t="s">
        <v>226</v>
      </c>
      <c r="E2584" s="153" t="s">
        <v>19</v>
      </c>
      <c r="F2584" s="154" t="s">
        <v>1779</v>
      </c>
      <c r="H2584" s="155">
        <v>1</v>
      </c>
      <c r="I2584" s="156"/>
      <c r="L2584" s="152"/>
      <c r="M2584" s="157"/>
      <c r="T2584" s="158"/>
      <c r="AT2584" s="153" t="s">
        <v>226</v>
      </c>
      <c r="AU2584" s="153" t="s">
        <v>236</v>
      </c>
      <c r="AV2584" s="12" t="s">
        <v>79</v>
      </c>
      <c r="AW2584" s="12" t="s">
        <v>31</v>
      </c>
      <c r="AX2584" s="12" t="s">
        <v>69</v>
      </c>
      <c r="AY2584" s="153" t="s">
        <v>212</v>
      </c>
    </row>
    <row r="2585" spans="2:65" s="13" customFormat="1">
      <c r="B2585" s="159"/>
      <c r="D2585" s="150" t="s">
        <v>226</v>
      </c>
      <c r="E2585" s="160" t="s">
        <v>19</v>
      </c>
      <c r="F2585" s="161" t="s">
        <v>228</v>
      </c>
      <c r="H2585" s="162">
        <v>2</v>
      </c>
      <c r="I2585" s="163"/>
      <c r="L2585" s="159"/>
      <c r="M2585" s="164"/>
      <c r="T2585" s="165"/>
      <c r="AT2585" s="160" t="s">
        <v>226</v>
      </c>
      <c r="AU2585" s="160" t="s">
        <v>236</v>
      </c>
      <c r="AV2585" s="13" t="s">
        <v>229</v>
      </c>
      <c r="AW2585" s="13" t="s">
        <v>31</v>
      </c>
      <c r="AX2585" s="13" t="s">
        <v>77</v>
      </c>
      <c r="AY2585" s="160" t="s">
        <v>212</v>
      </c>
    </row>
    <row r="2586" spans="2:65" s="1" customFormat="1" ht="21.75" customHeight="1">
      <c r="B2586" s="34"/>
      <c r="C2586" s="133" t="s">
        <v>1873</v>
      </c>
      <c r="D2586" s="133" t="s">
        <v>215</v>
      </c>
      <c r="E2586" s="134" t="s">
        <v>13401</v>
      </c>
      <c r="F2586" s="135" t="s">
        <v>13402</v>
      </c>
      <c r="G2586" s="136" t="s">
        <v>624</v>
      </c>
      <c r="H2586" s="137">
        <v>46</v>
      </c>
      <c r="I2586" s="138"/>
      <c r="J2586" s="139">
        <f>ROUND(I2586*H2586,2)</f>
        <v>0</v>
      </c>
      <c r="K2586" s="135" t="s">
        <v>245</v>
      </c>
      <c r="L2586" s="34"/>
      <c r="M2586" s="140" t="s">
        <v>19</v>
      </c>
      <c r="N2586" s="141" t="s">
        <v>40</v>
      </c>
      <c r="P2586" s="142">
        <f>O2586*H2586</f>
        <v>0</v>
      </c>
      <c r="Q2586" s="142">
        <v>0</v>
      </c>
      <c r="R2586" s="142">
        <f>Q2586*H2586</f>
        <v>0</v>
      </c>
      <c r="S2586" s="142">
        <v>0</v>
      </c>
      <c r="T2586" s="143">
        <f>S2586*H2586</f>
        <v>0</v>
      </c>
      <c r="AR2586" s="144" t="s">
        <v>316</v>
      </c>
      <c r="AT2586" s="144" t="s">
        <v>215</v>
      </c>
      <c r="AU2586" s="144" t="s">
        <v>236</v>
      </c>
      <c r="AY2586" s="19" t="s">
        <v>212</v>
      </c>
      <c r="BE2586" s="145">
        <f>IF(N2586="základní",J2586,0)</f>
        <v>0</v>
      </c>
      <c r="BF2586" s="145">
        <f>IF(N2586="snížená",J2586,0)</f>
        <v>0</v>
      </c>
      <c r="BG2586" s="145">
        <f>IF(N2586="zákl. přenesená",J2586,0)</f>
        <v>0</v>
      </c>
      <c r="BH2586" s="145">
        <f>IF(N2586="sníž. přenesená",J2586,0)</f>
        <v>0</v>
      </c>
      <c r="BI2586" s="145">
        <f>IF(N2586="nulová",J2586,0)</f>
        <v>0</v>
      </c>
      <c r="BJ2586" s="19" t="s">
        <v>77</v>
      </c>
      <c r="BK2586" s="145">
        <f>ROUND(I2586*H2586,2)</f>
        <v>0</v>
      </c>
      <c r="BL2586" s="19" t="s">
        <v>316</v>
      </c>
      <c r="BM2586" s="144" t="s">
        <v>13403</v>
      </c>
    </row>
    <row r="2587" spans="2:65" s="1" customFormat="1" ht="29.25">
      <c r="B2587" s="34"/>
      <c r="D2587" s="150" t="s">
        <v>224</v>
      </c>
      <c r="F2587" s="151" t="s">
        <v>13212</v>
      </c>
      <c r="I2587" s="148"/>
      <c r="L2587" s="34"/>
      <c r="M2587" s="149"/>
      <c r="T2587" s="55"/>
      <c r="AT2587" s="19" t="s">
        <v>224</v>
      </c>
      <c r="AU2587" s="19" t="s">
        <v>236</v>
      </c>
    </row>
    <row r="2588" spans="2:65" s="14" customFormat="1">
      <c r="B2588" s="170"/>
      <c r="D2588" s="150" t="s">
        <v>226</v>
      </c>
      <c r="E2588" s="171" t="s">
        <v>19</v>
      </c>
      <c r="F2588" s="172" t="s">
        <v>13404</v>
      </c>
      <c r="H2588" s="171" t="s">
        <v>19</v>
      </c>
      <c r="I2588" s="173"/>
      <c r="L2588" s="170"/>
      <c r="M2588" s="174"/>
      <c r="T2588" s="175"/>
      <c r="AT2588" s="171" t="s">
        <v>226</v>
      </c>
      <c r="AU2588" s="171" t="s">
        <v>236</v>
      </c>
      <c r="AV2588" s="14" t="s">
        <v>77</v>
      </c>
      <c r="AW2588" s="14" t="s">
        <v>31</v>
      </c>
      <c r="AX2588" s="14" t="s">
        <v>69</v>
      </c>
      <c r="AY2588" s="171" t="s">
        <v>212</v>
      </c>
    </row>
    <row r="2589" spans="2:65" s="12" customFormat="1">
      <c r="B2589" s="152"/>
      <c r="D2589" s="150" t="s">
        <v>226</v>
      </c>
      <c r="E2589" s="153" t="s">
        <v>19</v>
      </c>
      <c r="F2589" s="154" t="s">
        <v>1728</v>
      </c>
      <c r="H2589" s="155">
        <v>2</v>
      </c>
      <c r="I2589" s="156"/>
      <c r="L2589" s="152"/>
      <c r="M2589" s="157"/>
      <c r="T2589" s="158"/>
      <c r="AT2589" s="153" t="s">
        <v>226</v>
      </c>
      <c r="AU2589" s="153" t="s">
        <v>236</v>
      </c>
      <c r="AV2589" s="12" t="s">
        <v>79</v>
      </c>
      <c r="AW2589" s="12" t="s">
        <v>31</v>
      </c>
      <c r="AX2589" s="12" t="s">
        <v>69</v>
      </c>
      <c r="AY2589" s="153" t="s">
        <v>212</v>
      </c>
    </row>
    <row r="2590" spans="2:65" s="12" customFormat="1">
      <c r="B2590" s="152"/>
      <c r="D2590" s="150" t="s">
        <v>226</v>
      </c>
      <c r="E2590" s="153" t="s">
        <v>19</v>
      </c>
      <c r="F2590" s="154" t="s">
        <v>1729</v>
      </c>
      <c r="H2590" s="155">
        <v>2</v>
      </c>
      <c r="I2590" s="156"/>
      <c r="L2590" s="152"/>
      <c r="M2590" s="157"/>
      <c r="T2590" s="158"/>
      <c r="AT2590" s="153" t="s">
        <v>226</v>
      </c>
      <c r="AU2590" s="153" t="s">
        <v>236</v>
      </c>
      <c r="AV2590" s="12" t="s">
        <v>79</v>
      </c>
      <c r="AW2590" s="12" t="s">
        <v>31</v>
      </c>
      <c r="AX2590" s="12" t="s">
        <v>69</v>
      </c>
      <c r="AY2590" s="153" t="s">
        <v>212</v>
      </c>
    </row>
    <row r="2591" spans="2:65" s="12" customFormat="1">
      <c r="B2591" s="152"/>
      <c r="D2591" s="150" t="s">
        <v>226</v>
      </c>
      <c r="E2591" s="153" t="s">
        <v>19</v>
      </c>
      <c r="F2591" s="154" t="s">
        <v>1779</v>
      </c>
      <c r="H2591" s="155">
        <v>1</v>
      </c>
      <c r="I2591" s="156"/>
      <c r="L2591" s="152"/>
      <c r="M2591" s="157"/>
      <c r="T2591" s="158"/>
      <c r="AT2591" s="153" t="s">
        <v>226</v>
      </c>
      <c r="AU2591" s="153" t="s">
        <v>236</v>
      </c>
      <c r="AV2591" s="12" t="s">
        <v>79</v>
      </c>
      <c r="AW2591" s="12" t="s">
        <v>31</v>
      </c>
      <c r="AX2591" s="12" t="s">
        <v>69</v>
      </c>
      <c r="AY2591" s="153" t="s">
        <v>212</v>
      </c>
    </row>
    <row r="2592" spans="2:65" s="12" customFormat="1">
      <c r="B2592" s="152"/>
      <c r="D2592" s="150" t="s">
        <v>226</v>
      </c>
      <c r="E2592" s="153" t="s">
        <v>19</v>
      </c>
      <c r="F2592" s="154" t="s">
        <v>13115</v>
      </c>
      <c r="H2592" s="155">
        <v>10</v>
      </c>
      <c r="I2592" s="156"/>
      <c r="L2592" s="152"/>
      <c r="M2592" s="157"/>
      <c r="T2592" s="158"/>
      <c r="AT2592" s="153" t="s">
        <v>226</v>
      </c>
      <c r="AU2592" s="153" t="s">
        <v>236</v>
      </c>
      <c r="AV2592" s="12" t="s">
        <v>79</v>
      </c>
      <c r="AW2592" s="12" t="s">
        <v>31</v>
      </c>
      <c r="AX2592" s="12" t="s">
        <v>69</v>
      </c>
      <c r="AY2592" s="153" t="s">
        <v>212</v>
      </c>
    </row>
    <row r="2593" spans="2:65" s="12" customFormat="1">
      <c r="B2593" s="152"/>
      <c r="D2593" s="150" t="s">
        <v>226</v>
      </c>
      <c r="E2593" s="153" t="s">
        <v>19</v>
      </c>
      <c r="F2593" s="154" t="s">
        <v>13223</v>
      </c>
      <c r="H2593" s="155">
        <v>12</v>
      </c>
      <c r="I2593" s="156"/>
      <c r="L2593" s="152"/>
      <c r="M2593" s="157"/>
      <c r="T2593" s="158"/>
      <c r="AT2593" s="153" t="s">
        <v>226</v>
      </c>
      <c r="AU2593" s="153" t="s">
        <v>236</v>
      </c>
      <c r="AV2593" s="12" t="s">
        <v>79</v>
      </c>
      <c r="AW2593" s="12" t="s">
        <v>31</v>
      </c>
      <c r="AX2593" s="12" t="s">
        <v>69</v>
      </c>
      <c r="AY2593" s="153" t="s">
        <v>212</v>
      </c>
    </row>
    <row r="2594" spans="2:65" s="12" customFormat="1">
      <c r="B2594" s="152"/>
      <c r="D2594" s="150" t="s">
        <v>226</v>
      </c>
      <c r="E2594" s="153" t="s">
        <v>19</v>
      </c>
      <c r="F2594" s="154" t="s">
        <v>13405</v>
      </c>
      <c r="H2594" s="155">
        <v>16</v>
      </c>
      <c r="I2594" s="156"/>
      <c r="L2594" s="152"/>
      <c r="M2594" s="157"/>
      <c r="T2594" s="158"/>
      <c r="AT2594" s="153" t="s">
        <v>226</v>
      </c>
      <c r="AU2594" s="153" t="s">
        <v>236</v>
      </c>
      <c r="AV2594" s="12" t="s">
        <v>79</v>
      </c>
      <c r="AW2594" s="12" t="s">
        <v>31</v>
      </c>
      <c r="AX2594" s="12" t="s">
        <v>69</v>
      </c>
      <c r="AY2594" s="153" t="s">
        <v>212</v>
      </c>
    </row>
    <row r="2595" spans="2:65" s="12" customFormat="1">
      <c r="B2595" s="152"/>
      <c r="D2595" s="150" t="s">
        <v>226</v>
      </c>
      <c r="E2595" s="153" t="s">
        <v>19</v>
      </c>
      <c r="F2595" s="154" t="s">
        <v>1790</v>
      </c>
      <c r="H2595" s="155">
        <v>3</v>
      </c>
      <c r="I2595" s="156"/>
      <c r="L2595" s="152"/>
      <c r="M2595" s="157"/>
      <c r="T2595" s="158"/>
      <c r="AT2595" s="153" t="s">
        <v>226</v>
      </c>
      <c r="AU2595" s="153" t="s">
        <v>236</v>
      </c>
      <c r="AV2595" s="12" t="s">
        <v>79</v>
      </c>
      <c r="AW2595" s="12" t="s">
        <v>31</v>
      </c>
      <c r="AX2595" s="12" t="s">
        <v>69</v>
      </c>
      <c r="AY2595" s="153" t="s">
        <v>212</v>
      </c>
    </row>
    <row r="2596" spans="2:65" s="13" customFormat="1">
      <c r="B2596" s="159"/>
      <c r="D2596" s="150" t="s">
        <v>226</v>
      </c>
      <c r="E2596" s="160" t="s">
        <v>19</v>
      </c>
      <c r="F2596" s="161" t="s">
        <v>228</v>
      </c>
      <c r="H2596" s="162">
        <v>46</v>
      </c>
      <c r="I2596" s="163"/>
      <c r="L2596" s="159"/>
      <c r="M2596" s="164"/>
      <c r="T2596" s="165"/>
      <c r="AT2596" s="160" t="s">
        <v>226</v>
      </c>
      <c r="AU2596" s="160" t="s">
        <v>236</v>
      </c>
      <c r="AV2596" s="13" t="s">
        <v>229</v>
      </c>
      <c r="AW2596" s="13" t="s">
        <v>31</v>
      </c>
      <c r="AX2596" s="13" t="s">
        <v>77</v>
      </c>
      <c r="AY2596" s="160" t="s">
        <v>212</v>
      </c>
    </row>
    <row r="2597" spans="2:65" s="1" customFormat="1" ht="21.75" customHeight="1">
      <c r="B2597" s="34"/>
      <c r="C2597" s="133" t="s">
        <v>1880</v>
      </c>
      <c r="D2597" s="133" t="s">
        <v>215</v>
      </c>
      <c r="E2597" s="134" t="s">
        <v>13406</v>
      </c>
      <c r="F2597" s="135" t="s">
        <v>13407</v>
      </c>
      <c r="G2597" s="136" t="s">
        <v>624</v>
      </c>
      <c r="H2597" s="137">
        <v>31</v>
      </c>
      <c r="I2597" s="138"/>
      <c r="J2597" s="139">
        <f>ROUND(I2597*H2597,2)</f>
        <v>0</v>
      </c>
      <c r="K2597" s="135" t="s">
        <v>245</v>
      </c>
      <c r="L2597" s="34"/>
      <c r="M2597" s="140" t="s">
        <v>19</v>
      </c>
      <c r="N2597" s="141" t="s">
        <v>40</v>
      </c>
      <c r="P2597" s="142">
        <f>O2597*H2597</f>
        <v>0</v>
      </c>
      <c r="Q2597" s="142">
        <v>0</v>
      </c>
      <c r="R2597" s="142">
        <f>Q2597*H2597</f>
        <v>0</v>
      </c>
      <c r="S2597" s="142">
        <v>0</v>
      </c>
      <c r="T2597" s="143">
        <f>S2597*H2597</f>
        <v>0</v>
      </c>
      <c r="AR2597" s="144" t="s">
        <v>316</v>
      </c>
      <c r="AT2597" s="144" t="s">
        <v>215</v>
      </c>
      <c r="AU2597" s="144" t="s">
        <v>236</v>
      </c>
      <c r="AY2597" s="19" t="s">
        <v>212</v>
      </c>
      <c r="BE2597" s="145">
        <f>IF(N2597="základní",J2597,0)</f>
        <v>0</v>
      </c>
      <c r="BF2597" s="145">
        <f>IF(N2597="snížená",J2597,0)</f>
        <v>0</v>
      </c>
      <c r="BG2597" s="145">
        <f>IF(N2597="zákl. přenesená",J2597,0)</f>
        <v>0</v>
      </c>
      <c r="BH2597" s="145">
        <f>IF(N2597="sníž. přenesená",J2597,0)</f>
        <v>0</v>
      </c>
      <c r="BI2597" s="145">
        <f>IF(N2597="nulová",J2597,0)</f>
        <v>0</v>
      </c>
      <c r="BJ2597" s="19" t="s">
        <v>77</v>
      </c>
      <c r="BK2597" s="145">
        <f>ROUND(I2597*H2597,2)</f>
        <v>0</v>
      </c>
      <c r="BL2597" s="19" t="s">
        <v>316</v>
      </c>
      <c r="BM2597" s="144" t="s">
        <v>13408</v>
      </c>
    </row>
    <row r="2598" spans="2:65" s="1" customFormat="1" ht="29.25">
      <c r="B2598" s="34"/>
      <c r="D2598" s="150" t="s">
        <v>224</v>
      </c>
      <c r="F2598" s="151" t="s">
        <v>13212</v>
      </c>
      <c r="I2598" s="148"/>
      <c r="L2598" s="34"/>
      <c r="M2598" s="149"/>
      <c r="T2598" s="55"/>
      <c r="AT2598" s="19" t="s">
        <v>224</v>
      </c>
      <c r="AU2598" s="19" t="s">
        <v>236</v>
      </c>
    </row>
    <row r="2599" spans="2:65" s="14" customFormat="1">
      <c r="B2599" s="170"/>
      <c r="D2599" s="150" t="s">
        <v>226</v>
      </c>
      <c r="E2599" s="171" t="s">
        <v>19</v>
      </c>
      <c r="F2599" s="172" t="s">
        <v>13409</v>
      </c>
      <c r="H2599" s="171" t="s">
        <v>19</v>
      </c>
      <c r="I2599" s="173"/>
      <c r="L2599" s="170"/>
      <c r="M2599" s="174"/>
      <c r="T2599" s="175"/>
      <c r="AT2599" s="171" t="s">
        <v>226</v>
      </c>
      <c r="AU2599" s="171" t="s">
        <v>236</v>
      </c>
      <c r="AV2599" s="14" t="s">
        <v>77</v>
      </c>
      <c r="AW2599" s="14" t="s">
        <v>31</v>
      </c>
      <c r="AX2599" s="14" t="s">
        <v>69</v>
      </c>
      <c r="AY2599" s="171" t="s">
        <v>212</v>
      </c>
    </row>
    <row r="2600" spans="2:65" s="12" customFormat="1">
      <c r="B2600" s="152"/>
      <c r="D2600" s="150" t="s">
        <v>226</v>
      </c>
      <c r="E2600" s="153" t="s">
        <v>19</v>
      </c>
      <c r="F2600" s="154" t="s">
        <v>13410</v>
      </c>
      <c r="H2600" s="155">
        <v>9</v>
      </c>
      <c r="I2600" s="156"/>
      <c r="L2600" s="152"/>
      <c r="M2600" s="157"/>
      <c r="T2600" s="158"/>
      <c r="AT2600" s="153" t="s">
        <v>226</v>
      </c>
      <c r="AU2600" s="153" t="s">
        <v>236</v>
      </c>
      <c r="AV2600" s="12" t="s">
        <v>79</v>
      </c>
      <c r="AW2600" s="12" t="s">
        <v>31</v>
      </c>
      <c r="AX2600" s="12" t="s">
        <v>69</v>
      </c>
      <c r="AY2600" s="153" t="s">
        <v>212</v>
      </c>
    </row>
    <row r="2601" spans="2:65" s="12" customFormat="1">
      <c r="B2601" s="152"/>
      <c r="D2601" s="150" t="s">
        <v>226</v>
      </c>
      <c r="E2601" s="153" t="s">
        <v>19</v>
      </c>
      <c r="F2601" s="154" t="s">
        <v>1779</v>
      </c>
      <c r="H2601" s="155">
        <v>1</v>
      </c>
      <c r="I2601" s="156"/>
      <c r="L2601" s="152"/>
      <c r="M2601" s="157"/>
      <c r="T2601" s="158"/>
      <c r="AT2601" s="153" t="s">
        <v>226</v>
      </c>
      <c r="AU2601" s="153" t="s">
        <v>236</v>
      </c>
      <c r="AV2601" s="12" t="s">
        <v>79</v>
      </c>
      <c r="AW2601" s="12" t="s">
        <v>31</v>
      </c>
      <c r="AX2601" s="12" t="s">
        <v>69</v>
      </c>
      <c r="AY2601" s="153" t="s">
        <v>212</v>
      </c>
    </row>
    <row r="2602" spans="2:65" s="12" customFormat="1">
      <c r="B2602" s="152"/>
      <c r="D2602" s="150" t="s">
        <v>226</v>
      </c>
      <c r="E2602" s="153" t="s">
        <v>19</v>
      </c>
      <c r="F2602" s="154" t="s">
        <v>13342</v>
      </c>
      <c r="H2602" s="155">
        <v>8</v>
      </c>
      <c r="I2602" s="156"/>
      <c r="L2602" s="152"/>
      <c r="M2602" s="157"/>
      <c r="T2602" s="158"/>
      <c r="AT2602" s="153" t="s">
        <v>226</v>
      </c>
      <c r="AU2602" s="153" t="s">
        <v>236</v>
      </c>
      <c r="AV2602" s="12" t="s">
        <v>79</v>
      </c>
      <c r="AW2602" s="12" t="s">
        <v>31</v>
      </c>
      <c r="AX2602" s="12" t="s">
        <v>69</v>
      </c>
      <c r="AY2602" s="153" t="s">
        <v>212</v>
      </c>
    </row>
    <row r="2603" spans="2:65" s="12" customFormat="1">
      <c r="B2603" s="152"/>
      <c r="D2603" s="150" t="s">
        <v>226</v>
      </c>
      <c r="E2603" s="153" t="s">
        <v>19</v>
      </c>
      <c r="F2603" s="154" t="s">
        <v>13411</v>
      </c>
      <c r="H2603" s="155">
        <v>6</v>
      </c>
      <c r="I2603" s="156"/>
      <c r="L2603" s="152"/>
      <c r="M2603" s="157"/>
      <c r="T2603" s="158"/>
      <c r="AT2603" s="153" t="s">
        <v>226</v>
      </c>
      <c r="AU2603" s="153" t="s">
        <v>236</v>
      </c>
      <c r="AV2603" s="12" t="s">
        <v>79</v>
      </c>
      <c r="AW2603" s="12" t="s">
        <v>31</v>
      </c>
      <c r="AX2603" s="12" t="s">
        <v>69</v>
      </c>
      <c r="AY2603" s="153" t="s">
        <v>212</v>
      </c>
    </row>
    <row r="2604" spans="2:65" s="12" customFormat="1">
      <c r="B2604" s="152"/>
      <c r="D2604" s="150" t="s">
        <v>226</v>
      </c>
      <c r="E2604" s="153" t="s">
        <v>19</v>
      </c>
      <c r="F2604" s="154" t="s">
        <v>13412</v>
      </c>
      <c r="H2604" s="155">
        <v>7</v>
      </c>
      <c r="I2604" s="156"/>
      <c r="L2604" s="152"/>
      <c r="M2604" s="157"/>
      <c r="T2604" s="158"/>
      <c r="AT2604" s="153" t="s">
        <v>226</v>
      </c>
      <c r="AU2604" s="153" t="s">
        <v>236</v>
      </c>
      <c r="AV2604" s="12" t="s">
        <v>79</v>
      </c>
      <c r="AW2604" s="12" t="s">
        <v>31</v>
      </c>
      <c r="AX2604" s="12" t="s">
        <v>69</v>
      </c>
      <c r="AY2604" s="153" t="s">
        <v>212</v>
      </c>
    </row>
    <row r="2605" spans="2:65" s="13" customFormat="1">
      <c r="B2605" s="159"/>
      <c r="D2605" s="150" t="s">
        <v>226</v>
      </c>
      <c r="E2605" s="160" t="s">
        <v>19</v>
      </c>
      <c r="F2605" s="161" t="s">
        <v>228</v>
      </c>
      <c r="H2605" s="162">
        <v>31</v>
      </c>
      <c r="I2605" s="163"/>
      <c r="L2605" s="159"/>
      <c r="M2605" s="164"/>
      <c r="T2605" s="165"/>
      <c r="AT2605" s="160" t="s">
        <v>226</v>
      </c>
      <c r="AU2605" s="160" t="s">
        <v>236</v>
      </c>
      <c r="AV2605" s="13" t="s">
        <v>229</v>
      </c>
      <c r="AW2605" s="13" t="s">
        <v>31</v>
      </c>
      <c r="AX2605" s="13" t="s">
        <v>77</v>
      </c>
      <c r="AY2605" s="160" t="s">
        <v>212</v>
      </c>
    </row>
    <row r="2606" spans="2:65" s="1" customFormat="1" ht="21.75" customHeight="1">
      <c r="B2606" s="34"/>
      <c r="C2606" s="133" t="s">
        <v>1887</v>
      </c>
      <c r="D2606" s="133" t="s">
        <v>215</v>
      </c>
      <c r="E2606" s="134" t="s">
        <v>13413</v>
      </c>
      <c r="F2606" s="135" t="s">
        <v>13414</v>
      </c>
      <c r="G2606" s="136" t="s">
        <v>624</v>
      </c>
      <c r="H2606" s="137">
        <v>8</v>
      </c>
      <c r="I2606" s="138"/>
      <c r="J2606" s="139">
        <f>ROUND(I2606*H2606,2)</f>
        <v>0</v>
      </c>
      <c r="K2606" s="135" t="s">
        <v>245</v>
      </c>
      <c r="L2606" s="34"/>
      <c r="M2606" s="140" t="s">
        <v>19</v>
      </c>
      <c r="N2606" s="141" t="s">
        <v>40</v>
      </c>
      <c r="P2606" s="142">
        <f>O2606*H2606</f>
        <v>0</v>
      </c>
      <c r="Q2606" s="142">
        <v>0</v>
      </c>
      <c r="R2606" s="142">
        <f>Q2606*H2606</f>
        <v>0</v>
      </c>
      <c r="S2606" s="142">
        <v>0</v>
      </c>
      <c r="T2606" s="143">
        <f>S2606*H2606</f>
        <v>0</v>
      </c>
      <c r="AR2606" s="144" t="s">
        <v>316</v>
      </c>
      <c r="AT2606" s="144" t="s">
        <v>215</v>
      </c>
      <c r="AU2606" s="144" t="s">
        <v>236</v>
      </c>
      <c r="AY2606" s="19" t="s">
        <v>212</v>
      </c>
      <c r="BE2606" s="145">
        <f>IF(N2606="základní",J2606,0)</f>
        <v>0</v>
      </c>
      <c r="BF2606" s="145">
        <f>IF(N2606="snížená",J2606,0)</f>
        <v>0</v>
      </c>
      <c r="BG2606" s="145">
        <f>IF(N2606="zákl. přenesená",J2606,0)</f>
        <v>0</v>
      </c>
      <c r="BH2606" s="145">
        <f>IF(N2606="sníž. přenesená",J2606,0)</f>
        <v>0</v>
      </c>
      <c r="BI2606" s="145">
        <f>IF(N2606="nulová",J2606,0)</f>
        <v>0</v>
      </c>
      <c r="BJ2606" s="19" t="s">
        <v>77</v>
      </c>
      <c r="BK2606" s="145">
        <f>ROUND(I2606*H2606,2)</f>
        <v>0</v>
      </c>
      <c r="BL2606" s="19" t="s">
        <v>316</v>
      </c>
      <c r="BM2606" s="144" t="s">
        <v>13415</v>
      </c>
    </row>
    <row r="2607" spans="2:65" s="1" customFormat="1" ht="29.25">
      <c r="B2607" s="34"/>
      <c r="D2607" s="150" t="s">
        <v>224</v>
      </c>
      <c r="F2607" s="151" t="s">
        <v>13212</v>
      </c>
      <c r="I2607" s="148"/>
      <c r="L2607" s="34"/>
      <c r="M2607" s="149"/>
      <c r="T2607" s="55"/>
      <c r="AT2607" s="19" t="s">
        <v>224</v>
      </c>
      <c r="AU2607" s="19" t="s">
        <v>236</v>
      </c>
    </row>
    <row r="2608" spans="2:65" s="14" customFormat="1">
      <c r="B2608" s="170"/>
      <c r="D2608" s="150" t="s">
        <v>226</v>
      </c>
      <c r="E2608" s="171" t="s">
        <v>19</v>
      </c>
      <c r="F2608" s="172" t="s">
        <v>13416</v>
      </c>
      <c r="H2608" s="171" t="s">
        <v>19</v>
      </c>
      <c r="I2608" s="173"/>
      <c r="L2608" s="170"/>
      <c r="M2608" s="174"/>
      <c r="T2608" s="175"/>
      <c r="AT2608" s="171" t="s">
        <v>226</v>
      </c>
      <c r="AU2608" s="171" t="s">
        <v>236</v>
      </c>
      <c r="AV2608" s="14" t="s">
        <v>77</v>
      </c>
      <c r="AW2608" s="14" t="s">
        <v>31</v>
      </c>
      <c r="AX2608" s="14" t="s">
        <v>69</v>
      </c>
      <c r="AY2608" s="171" t="s">
        <v>212</v>
      </c>
    </row>
    <row r="2609" spans="2:65" s="12" customFormat="1">
      <c r="B2609" s="152"/>
      <c r="D2609" s="150" t="s">
        <v>226</v>
      </c>
      <c r="E2609" s="153" t="s">
        <v>19</v>
      </c>
      <c r="F2609" s="154" t="s">
        <v>13417</v>
      </c>
      <c r="H2609" s="155">
        <v>8</v>
      </c>
      <c r="I2609" s="156"/>
      <c r="L2609" s="152"/>
      <c r="M2609" s="157"/>
      <c r="T2609" s="158"/>
      <c r="AT2609" s="153" t="s">
        <v>226</v>
      </c>
      <c r="AU2609" s="153" t="s">
        <v>236</v>
      </c>
      <c r="AV2609" s="12" t="s">
        <v>79</v>
      </c>
      <c r="AW2609" s="12" t="s">
        <v>31</v>
      </c>
      <c r="AX2609" s="12" t="s">
        <v>69</v>
      </c>
      <c r="AY2609" s="153" t="s">
        <v>212</v>
      </c>
    </row>
    <row r="2610" spans="2:65" s="13" customFormat="1">
      <c r="B2610" s="159"/>
      <c r="D2610" s="150" t="s">
        <v>226</v>
      </c>
      <c r="E2610" s="160" t="s">
        <v>19</v>
      </c>
      <c r="F2610" s="161" t="s">
        <v>228</v>
      </c>
      <c r="H2610" s="162">
        <v>8</v>
      </c>
      <c r="I2610" s="163"/>
      <c r="L2610" s="159"/>
      <c r="M2610" s="164"/>
      <c r="T2610" s="165"/>
      <c r="AT2610" s="160" t="s">
        <v>226</v>
      </c>
      <c r="AU2610" s="160" t="s">
        <v>236</v>
      </c>
      <c r="AV2610" s="13" t="s">
        <v>229</v>
      </c>
      <c r="AW2610" s="13" t="s">
        <v>31</v>
      </c>
      <c r="AX2610" s="13" t="s">
        <v>77</v>
      </c>
      <c r="AY2610" s="160" t="s">
        <v>212</v>
      </c>
    </row>
    <row r="2611" spans="2:65" s="1" customFormat="1" ht="21.75" customHeight="1">
      <c r="B2611" s="34"/>
      <c r="C2611" s="133" t="s">
        <v>1894</v>
      </c>
      <c r="D2611" s="133" t="s">
        <v>215</v>
      </c>
      <c r="E2611" s="134" t="s">
        <v>13418</v>
      </c>
      <c r="F2611" s="135" t="s">
        <v>13419</v>
      </c>
      <c r="G2611" s="136" t="s">
        <v>624</v>
      </c>
      <c r="H2611" s="137">
        <v>39</v>
      </c>
      <c r="I2611" s="138"/>
      <c r="J2611" s="139">
        <f>ROUND(I2611*H2611,2)</f>
        <v>0</v>
      </c>
      <c r="K2611" s="135" t="s">
        <v>245</v>
      </c>
      <c r="L2611" s="34"/>
      <c r="M2611" s="140" t="s">
        <v>19</v>
      </c>
      <c r="N2611" s="141" t="s">
        <v>40</v>
      </c>
      <c r="P2611" s="142">
        <f>O2611*H2611</f>
        <v>0</v>
      </c>
      <c r="Q2611" s="142">
        <v>0</v>
      </c>
      <c r="R2611" s="142">
        <f>Q2611*H2611</f>
        <v>0</v>
      </c>
      <c r="S2611" s="142">
        <v>0</v>
      </c>
      <c r="T2611" s="143">
        <f>S2611*H2611</f>
        <v>0</v>
      </c>
      <c r="AR2611" s="144" t="s">
        <v>316</v>
      </c>
      <c r="AT2611" s="144" t="s">
        <v>215</v>
      </c>
      <c r="AU2611" s="144" t="s">
        <v>236</v>
      </c>
      <c r="AY2611" s="19" t="s">
        <v>212</v>
      </c>
      <c r="BE2611" s="145">
        <f>IF(N2611="základní",J2611,0)</f>
        <v>0</v>
      </c>
      <c r="BF2611" s="145">
        <f>IF(N2611="snížená",J2611,0)</f>
        <v>0</v>
      </c>
      <c r="BG2611" s="145">
        <f>IF(N2611="zákl. přenesená",J2611,0)</f>
        <v>0</v>
      </c>
      <c r="BH2611" s="145">
        <f>IF(N2611="sníž. přenesená",J2611,0)</f>
        <v>0</v>
      </c>
      <c r="BI2611" s="145">
        <f>IF(N2611="nulová",J2611,0)</f>
        <v>0</v>
      </c>
      <c r="BJ2611" s="19" t="s">
        <v>77</v>
      </c>
      <c r="BK2611" s="145">
        <f>ROUND(I2611*H2611,2)</f>
        <v>0</v>
      </c>
      <c r="BL2611" s="19" t="s">
        <v>316</v>
      </c>
      <c r="BM2611" s="144" t="s">
        <v>13420</v>
      </c>
    </row>
    <row r="2612" spans="2:65" s="1" customFormat="1" ht="29.25">
      <c r="B2612" s="34"/>
      <c r="D2612" s="150" t="s">
        <v>224</v>
      </c>
      <c r="F2612" s="151" t="s">
        <v>13212</v>
      </c>
      <c r="I2612" s="148"/>
      <c r="L2612" s="34"/>
      <c r="M2612" s="149"/>
      <c r="T2612" s="55"/>
      <c r="AT2612" s="19" t="s">
        <v>224</v>
      </c>
      <c r="AU2612" s="19" t="s">
        <v>236</v>
      </c>
    </row>
    <row r="2613" spans="2:65" s="14" customFormat="1">
      <c r="B2613" s="170"/>
      <c r="D2613" s="150" t="s">
        <v>226</v>
      </c>
      <c r="E2613" s="171" t="s">
        <v>19</v>
      </c>
      <c r="F2613" s="172" t="s">
        <v>13421</v>
      </c>
      <c r="H2613" s="171" t="s">
        <v>19</v>
      </c>
      <c r="I2613" s="173"/>
      <c r="L2613" s="170"/>
      <c r="M2613" s="174"/>
      <c r="T2613" s="175"/>
      <c r="AT2613" s="171" t="s">
        <v>226</v>
      </c>
      <c r="AU2613" s="171" t="s">
        <v>236</v>
      </c>
      <c r="AV2613" s="14" t="s">
        <v>77</v>
      </c>
      <c r="AW2613" s="14" t="s">
        <v>31</v>
      </c>
      <c r="AX2613" s="14" t="s">
        <v>69</v>
      </c>
      <c r="AY2613" s="171" t="s">
        <v>212</v>
      </c>
    </row>
    <row r="2614" spans="2:65" s="12" customFormat="1">
      <c r="B2614" s="152"/>
      <c r="D2614" s="150" t="s">
        <v>226</v>
      </c>
      <c r="E2614" s="153" t="s">
        <v>19</v>
      </c>
      <c r="F2614" s="154" t="s">
        <v>13422</v>
      </c>
      <c r="H2614" s="155">
        <v>39</v>
      </c>
      <c r="I2614" s="156"/>
      <c r="L2614" s="152"/>
      <c r="M2614" s="157"/>
      <c r="T2614" s="158"/>
      <c r="AT2614" s="153" t="s">
        <v>226</v>
      </c>
      <c r="AU2614" s="153" t="s">
        <v>236</v>
      </c>
      <c r="AV2614" s="12" t="s">
        <v>79</v>
      </c>
      <c r="AW2614" s="12" t="s">
        <v>31</v>
      </c>
      <c r="AX2614" s="12" t="s">
        <v>69</v>
      </c>
      <c r="AY2614" s="153" t="s">
        <v>212</v>
      </c>
    </row>
    <row r="2615" spans="2:65" s="13" customFormat="1">
      <c r="B2615" s="159"/>
      <c r="D2615" s="150" t="s">
        <v>226</v>
      </c>
      <c r="E2615" s="160" t="s">
        <v>19</v>
      </c>
      <c r="F2615" s="161" t="s">
        <v>228</v>
      </c>
      <c r="H2615" s="162">
        <v>39</v>
      </c>
      <c r="I2615" s="163"/>
      <c r="L2615" s="159"/>
      <c r="M2615" s="164"/>
      <c r="T2615" s="165"/>
      <c r="AT2615" s="160" t="s">
        <v>226</v>
      </c>
      <c r="AU2615" s="160" t="s">
        <v>236</v>
      </c>
      <c r="AV2615" s="13" t="s">
        <v>229</v>
      </c>
      <c r="AW2615" s="13" t="s">
        <v>31</v>
      </c>
      <c r="AX2615" s="13" t="s">
        <v>77</v>
      </c>
      <c r="AY2615" s="160" t="s">
        <v>212</v>
      </c>
    </row>
    <row r="2616" spans="2:65" s="1" customFormat="1" ht="21.75" customHeight="1">
      <c r="B2616" s="34"/>
      <c r="C2616" s="133" t="s">
        <v>1903</v>
      </c>
      <c r="D2616" s="133" t="s">
        <v>215</v>
      </c>
      <c r="E2616" s="134" t="s">
        <v>13423</v>
      </c>
      <c r="F2616" s="135" t="s">
        <v>13424</v>
      </c>
      <c r="G2616" s="136" t="s">
        <v>624</v>
      </c>
      <c r="H2616" s="137">
        <v>3</v>
      </c>
      <c r="I2616" s="138"/>
      <c r="J2616" s="139">
        <f>ROUND(I2616*H2616,2)</f>
        <v>0</v>
      </c>
      <c r="K2616" s="135" t="s">
        <v>245</v>
      </c>
      <c r="L2616" s="34"/>
      <c r="M2616" s="140" t="s">
        <v>19</v>
      </c>
      <c r="N2616" s="141" t="s">
        <v>40</v>
      </c>
      <c r="P2616" s="142">
        <f>O2616*H2616</f>
        <v>0</v>
      </c>
      <c r="Q2616" s="142">
        <v>0</v>
      </c>
      <c r="R2616" s="142">
        <f>Q2616*H2616</f>
        <v>0</v>
      </c>
      <c r="S2616" s="142">
        <v>0</v>
      </c>
      <c r="T2616" s="143">
        <f>S2616*H2616</f>
        <v>0</v>
      </c>
      <c r="AR2616" s="144" t="s">
        <v>316</v>
      </c>
      <c r="AT2616" s="144" t="s">
        <v>215</v>
      </c>
      <c r="AU2616" s="144" t="s">
        <v>236</v>
      </c>
      <c r="AY2616" s="19" t="s">
        <v>212</v>
      </c>
      <c r="BE2616" s="145">
        <f>IF(N2616="základní",J2616,0)</f>
        <v>0</v>
      </c>
      <c r="BF2616" s="145">
        <f>IF(N2616="snížená",J2616,0)</f>
        <v>0</v>
      </c>
      <c r="BG2616" s="145">
        <f>IF(N2616="zákl. přenesená",J2616,0)</f>
        <v>0</v>
      </c>
      <c r="BH2616" s="145">
        <f>IF(N2616="sníž. přenesená",J2616,0)</f>
        <v>0</v>
      </c>
      <c r="BI2616" s="145">
        <f>IF(N2616="nulová",J2616,0)</f>
        <v>0</v>
      </c>
      <c r="BJ2616" s="19" t="s">
        <v>77</v>
      </c>
      <c r="BK2616" s="145">
        <f>ROUND(I2616*H2616,2)</f>
        <v>0</v>
      </c>
      <c r="BL2616" s="19" t="s">
        <v>316</v>
      </c>
      <c r="BM2616" s="144" t="s">
        <v>13425</v>
      </c>
    </row>
    <row r="2617" spans="2:65" s="1" customFormat="1" ht="29.25">
      <c r="B2617" s="34"/>
      <c r="D2617" s="150" t="s">
        <v>224</v>
      </c>
      <c r="F2617" s="151" t="s">
        <v>13212</v>
      </c>
      <c r="I2617" s="148"/>
      <c r="L2617" s="34"/>
      <c r="M2617" s="149"/>
      <c r="T2617" s="55"/>
      <c r="AT2617" s="19" t="s">
        <v>224</v>
      </c>
      <c r="AU2617" s="19" t="s">
        <v>236</v>
      </c>
    </row>
    <row r="2618" spans="2:65" s="14" customFormat="1">
      <c r="B2618" s="170"/>
      <c r="D2618" s="150" t="s">
        <v>226</v>
      </c>
      <c r="E2618" s="171" t="s">
        <v>19</v>
      </c>
      <c r="F2618" s="172" t="s">
        <v>13426</v>
      </c>
      <c r="H2618" s="171" t="s">
        <v>19</v>
      </c>
      <c r="I2618" s="173"/>
      <c r="L2618" s="170"/>
      <c r="M2618" s="174"/>
      <c r="T2618" s="175"/>
      <c r="AT2618" s="171" t="s">
        <v>226</v>
      </c>
      <c r="AU2618" s="171" t="s">
        <v>236</v>
      </c>
      <c r="AV2618" s="14" t="s">
        <v>77</v>
      </c>
      <c r="AW2618" s="14" t="s">
        <v>31</v>
      </c>
      <c r="AX2618" s="14" t="s">
        <v>69</v>
      </c>
      <c r="AY2618" s="171" t="s">
        <v>212</v>
      </c>
    </row>
    <row r="2619" spans="2:65" s="12" customFormat="1">
      <c r="B2619" s="152"/>
      <c r="D2619" s="150" t="s">
        <v>226</v>
      </c>
      <c r="E2619" s="153" t="s">
        <v>19</v>
      </c>
      <c r="F2619" s="154" t="s">
        <v>13159</v>
      </c>
      <c r="H2619" s="155">
        <v>3</v>
      </c>
      <c r="I2619" s="156"/>
      <c r="L2619" s="152"/>
      <c r="M2619" s="157"/>
      <c r="T2619" s="158"/>
      <c r="AT2619" s="153" t="s">
        <v>226</v>
      </c>
      <c r="AU2619" s="153" t="s">
        <v>236</v>
      </c>
      <c r="AV2619" s="12" t="s">
        <v>79</v>
      </c>
      <c r="AW2619" s="12" t="s">
        <v>31</v>
      </c>
      <c r="AX2619" s="12" t="s">
        <v>69</v>
      </c>
      <c r="AY2619" s="153" t="s">
        <v>212</v>
      </c>
    </row>
    <row r="2620" spans="2:65" s="13" customFormat="1">
      <c r="B2620" s="159"/>
      <c r="D2620" s="150" t="s">
        <v>226</v>
      </c>
      <c r="E2620" s="160" t="s">
        <v>19</v>
      </c>
      <c r="F2620" s="161" t="s">
        <v>228</v>
      </c>
      <c r="H2620" s="162">
        <v>3</v>
      </c>
      <c r="I2620" s="163"/>
      <c r="L2620" s="159"/>
      <c r="M2620" s="164"/>
      <c r="T2620" s="165"/>
      <c r="AT2620" s="160" t="s">
        <v>226</v>
      </c>
      <c r="AU2620" s="160" t="s">
        <v>236</v>
      </c>
      <c r="AV2620" s="13" t="s">
        <v>229</v>
      </c>
      <c r="AW2620" s="13" t="s">
        <v>31</v>
      </c>
      <c r="AX2620" s="13" t="s">
        <v>77</v>
      </c>
      <c r="AY2620" s="160" t="s">
        <v>212</v>
      </c>
    </row>
    <row r="2621" spans="2:65" s="1" customFormat="1" ht="21.75" customHeight="1">
      <c r="B2621" s="34"/>
      <c r="C2621" s="133" t="s">
        <v>1910</v>
      </c>
      <c r="D2621" s="133" t="s">
        <v>215</v>
      </c>
      <c r="E2621" s="134" t="s">
        <v>13427</v>
      </c>
      <c r="F2621" s="135" t="s">
        <v>13428</v>
      </c>
      <c r="G2621" s="136" t="s">
        <v>624</v>
      </c>
      <c r="H2621" s="137">
        <v>2</v>
      </c>
      <c r="I2621" s="138"/>
      <c r="J2621" s="139">
        <f>ROUND(I2621*H2621,2)</f>
        <v>0</v>
      </c>
      <c r="K2621" s="135" t="s">
        <v>245</v>
      </c>
      <c r="L2621" s="34"/>
      <c r="M2621" s="140" t="s">
        <v>19</v>
      </c>
      <c r="N2621" s="141" t="s">
        <v>40</v>
      </c>
      <c r="P2621" s="142">
        <f>O2621*H2621</f>
        <v>0</v>
      </c>
      <c r="Q2621" s="142">
        <v>0</v>
      </c>
      <c r="R2621" s="142">
        <f>Q2621*H2621</f>
        <v>0</v>
      </c>
      <c r="S2621" s="142">
        <v>0</v>
      </c>
      <c r="T2621" s="143">
        <f>S2621*H2621</f>
        <v>0</v>
      </c>
      <c r="AR2621" s="144" t="s">
        <v>316</v>
      </c>
      <c r="AT2621" s="144" t="s">
        <v>215</v>
      </c>
      <c r="AU2621" s="144" t="s">
        <v>236</v>
      </c>
      <c r="AY2621" s="19" t="s">
        <v>212</v>
      </c>
      <c r="BE2621" s="145">
        <f>IF(N2621="základní",J2621,0)</f>
        <v>0</v>
      </c>
      <c r="BF2621" s="145">
        <f>IF(N2621="snížená",J2621,0)</f>
        <v>0</v>
      </c>
      <c r="BG2621" s="145">
        <f>IF(N2621="zákl. přenesená",J2621,0)</f>
        <v>0</v>
      </c>
      <c r="BH2621" s="145">
        <f>IF(N2621="sníž. přenesená",J2621,0)</f>
        <v>0</v>
      </c>
      <c r="BI2621" s="145">
        <f>IF(N2621="nulová",J2621,0)</f>
        <v>0</v>
      </c>
      <c r="BJ2621" s="19" t="s">
        <v>77</v>
      </c>
      <c r="BK2621" s="145">
        <f>ROUND(I2621*H2621,2)</f>
        <v>0</v>
      </c>
      <c r="BL2621" s="19" t="s">
        <v>316</v>
      </c>
      <c r="BM2621" s="144" t="s">
        <v>13429</v>
      </c>
    </row>
    <row r="2622" spans="2:65" s="1" customFormat="1" ht="29.25">
      <c r="B2622" s="34"/>
      <c r="D2622" s="150" t="s">
        <v>224</v>
      </c>
      <c r="F2622" s="151" t="s">
        <v>13212</v>
      </c>
      <c r="I2622" s="148"/>
      <c r="L2622" s="34"/>
      <c r="M2622" s="149"/>
      <c r="T2622" s="55"/>
      <c r="AT2622" s="19" t="s">
        <v>224</v>
      </c>
      <c r="AU2622" s="19" t="s">
        <v>236</v>
      </c>
    </row>
    <row r="2623" spans="2:65" s="14" customFormat="1">
      <c r="B2623" s="170"/>
      <c r="D2623" s="150" t="s">
        <v>226</v>
      </c>
      <c r="E2623" s="171" t="s">
        <v>19</v>
      </c>
      <c r="F2623" s="172" t="s">
        <v>13430</v>
      </c>
      <c r="H2623" s="171" t="s">
        <v>19</v>
      </c>
      <c r="I2623" s="173"/>
      <c r="L2623" s="170"/>
      <c r="M2623" s="174"/>
      <c r="T2623" s="175"/>
      <c r="AT2623" s="171" t="s">
        <v>226</v>
      </c>
      <c r="AU2623" s="171" t="s">
        <v>236</v>
      </c>
      <c r="AV2623" s="14" t="s">
        <v>77</v>
      </c>
      <c r="AW2623" s="14" t="s">
        <v>31</v>
      </c>
      <c r="AX2623" s="14" t="s">
        <v>69</v>
      </c>
      <c r="AY2623" s="171" t="s">
        <v>212</v>
      </c>
    </row>
    <row r="2624" spans="2:65" s="12" customFormat="1">
      <c r="B2624" s="152"/>
      <c r="D2624" s="150" t="s">
        <v>226</v>
      </c>
      <c r="E2624" s="153" t="s">
        <v>19</v>
      </c>
      <c r="F2624" s="154" t="s">
        <v>1731</v>
      </c>
      <c r="H2624" s="155">
        <v>1</v>
      </c>
      <c r="I2624" s="156"/>
      <c r="L2624" s="152"/>
      <c r="M2624" s="157"/>
      <c r="T2624" s="158"/>
      <c r="AT2624" s="153" t="s">
        <v>226</v>
      </c>
      <c r="AU2624" s="153" t="s">
        <v>236</v>
      </c>
      <c r="AV2624" s="12" t="s">
        <v>79</v>
      </c>
      <c r="AW2624" s="12" t="s">
        <v>31</v>
      </c>
      <c r="AX2624" s="12" t="s">
        <v>69</v>
      </c>
      <c r="AY2624" s="153" t="s">
        <v>212</v>
      </c>
    </row>
    <row r="2625" spans="2:65" s="12" customFormat="1">
      <c r="B2625" s="152"/>
      <c r="D2625" s="150" t="s">
        <v>226</v>
      </c>
      <c r="E2625" s="153" t="s">
        <v>19</v>
      </c>
      <c r="F2625" s="154" t="s">
        <v>1782</v>
      </c>
      <c r="H2625" s="155">
        <v>1</v>
      </c>
      <c r="I2625" s="156"/>
      <c r="L2625" s="152"/>
      <c r="M2625" s="157"/>
      <c r="T2625" s="158"/>
      <c r="AT2625" s="153" t="s">
        <v>226</v>
      </c>
      <c r="AU2625" s="153" t="s">
        <v>236</v>
      </c>
      <c r="AV2625" s="12" t="s">
        <v>79</v>
      </c>
      <c r="AW2625" s="12" t="s">
        <v>31</v>
      </c>
      <c r="AX2625" s="12" t="s">
        <v>69</v>
      </c>
      <c r="AY2625" s="153" t="s">
        <v>212</v>
      </c>
    </row>
    <row r="2626" spans="2:65" s="13" customFormat="1">
      <c r="B2626" s="159"/>
      <c r="D2626" s="150" t="s">
        <v>226</v>
      </c>
      <c r="E2626" s="160" t="s">
        <v>19</v>
      </c>
      <c r="F2626" s="161" t="s">
        <v>228</v>
      </c>
      <c r="H2626" s="162">
        <v>2</v>
      </c>
      <c r="I2626" s="163"/>
      <c r="L2626" s="159"/>
      <c r="M2626" s="164"/>
      <c r="T2626" s="165"/>
      <c r="AT2626" s="160" t="s">
        <v>226</v>
      </c>
      <c r="AU2626" s="160" t="s">
        <v>236</v>
      </c>
      <c r="AV2626" s="13" t="s">
        <v>229</v>
      </c>
      <c r="AW2626" s="13" t="s">
        <v>31</v>
      </c>
      <c r="AX2626" s="13" t="s">
        <v>77</v>
      </c>
      <c r="AY2626" s="160" t="s">
        <v>212</v>
      </c>
    </row>
    <row r="2627" spans="2:65" s="1" customFormat="1" ht="21.75" customHeight="1">
      <c r="B2627" s="34"/>
      <c r="C2627" s="133" t="s">
        <v>1919</v>
      </c>
      <c r="D2627" s="133" t="s">
        <v>215</v>
      </c>
      <c r="E2627" s="134" t="s">
        <v>13431</v>
      </c>
      <c r="F2627" s="135" t="s">
        <v>13432</v>
      </c>
      <c r="G2627" s="136" t="s">
        <v>624</v>
      </c>
      <c r="H2627" s="137">
        <v>2</v>
      </c>
      <c r="I2627" s="138"/>
      <c r="J2627" s="139">
        <f>ROUND(I2627*H2627,2)</f>
        <v>0</v>
      </c>
      <c r="K2627" s="135" t="s">
        <v>245</v>
      </c>
      <c r="L2627" s="34"/>
      <c r="M2627" s="140" t="s">
        <v>19</v>
      </c>
      <c r="N2627" s="141" t="s">
        <v>40</v>
      </c>
      <c r="P2627" s="142">
        <f>O2627*H2627</f>
        <v>0</v>
      </c>
      <c r="Q2627" s="142">
        <v>0</v>
      </c>
      <c r="R2627" s="142">
        <f>Q2627*H2627</f>
        <v>0</v>
      </c>
      <c r="S2627" s="142">
        <v>0</v>
      </c>
      <c r="T2627" s="143">
        <f>S2627*H2627</f>
        <v>0</v>
      </c>
      <c r="AR2627" s="144" t="s">
        <v>316</v>
      </c>
      <c r="AT2627" s="144" t="s">
        <v>215</v>
      </c>
      <c r="AU2627" s="144" t="s">
        <v>236</v>
      </c>
      <c r="AY2627" s="19" t="s">
        <v>212</v>
      </c>
      <c r="BE2627" s="145">
        <f>IF(N2627="základní",J2627,0)</f>
        <v>0</v>
      </c>
      <c r="BF2627" s="145">
        <f>IF(N2627="snížená",J2627,0)</f>
        <v>0</v>
      </c>
      <c r="BG2627" s="145">
        <f>IF(N2627="zákl. přenesená",J2627,0)</f>
        <v>0</v>
      </c>
      <c r="BH2627" s="145">
        <f>IF(N2627="sníž. přenesená",J2627,0)</f>
        <v>0</v>
      </c>
      <c r="BI2627" s="145">
        <f>IF(N2627="nulová",J2627,0)</f>
        <v>0</v>
      </c>
      <c r="BJ2627" s="19" t="s">
        <v>77</v>
      </c>
      <c r="BK2627" s="145">
        <f>ROUND(I2627*H2627,2)</f>
        <v>0</v>
      </c>
      <c r="BL2627" s="19" t="s">
        <v>316</v>
      </c>
      <c r="BM2627" s="144" t="s">
        <v>13433</v>
      </c>
    </row>
    <row r="2628" spans="2:65" s="1" customFormat="1" ht="29.25">
      <c r="B2628" s="34"/>
      <c r="D2628" s="150" t="s">
        <v>224</v>
      </c>
      <c r="F2628" s="151" t="s">
        <v>13212</v>
      </c>
      <c r="I2628" s="148"/>
      <c r="L2628" s="34"/>
      <c r="M2628" s="149"/>
      <c r="T2628" s="55"/>
      <c r="AT2628" s="19" t="s">
        <v>224</v>
      </c>
      <c r="AU2628" s="19" t="s">
        <v>236</v>
      </c>
    </row>
    <row r="2629" spans="2:65" s="14" customFormat="1">
      <c r="B2629" s="170"/>
      <c r="D2629" s="150" t="s">
        <v>226</v>
      </c>
      <c r="E2629" s="171" t="s">
        <v>19</v>
      </c>
      <c r="F2629" s="172" t="s">
        <v>13434</v>
      </c>
      <c r="H2629" s="171" t="s">
        <v>19</v>
      </c>
      <c r="I2629" s="173"/>
      <c r="L2629" s="170"/>
      <c r="M2629" s="174"/>
      <c r="T2629" s="175"/>
      <c r="AT2629" s="171" t="s">
        <v>226</v>
      </c>
      <c r="AU2629" s="171" t="s">
        <v>236</v>
      </c>
      <c r="AV2629" s="14" t="s">
        <v>77</v>
      </c>
      <c r="AW2629" s="14" t="s">
        <v>31</v>
      </c>
      <c r="AX2629" s="14" t="s">
        <v>69</v>
      </c>
      <c r="AY2629" s="171" t="s">
        <v>212</v>
      </c>
    </row>
    <row r="2630" spans="2:65" s="12" customFormat="1">
      <c r="B2630" s="152"/>
      <c r="D2630" s="150" t="s">
        <v>226</v>
      </c>
      <c r="E2630" s="153" t="s">
        <v>19</v>
      </c>
      <c r="F2630" s="154" t="s">
        <v>13146</v>
      </c>
      <c r="H2630" s="155">
        <v>2</v>
      </c>
      <c r="I2630" s="156"/>
      <c r="L2630" s="152"/>
      <c r="M2630" s="157"/>
      <c r="T2630" s="158"/>
      <c r="AT2630" s="153" t="s">
        <v>226</v>
      </c>
      <c r="AU2630" s="153" t="s">
        <v>236</v>
      </c>
      <c r="AV2630" s="12" t="s">
        <v>79</v>
      </c>
      <c r="AW2630" s="12" t="s">
        <v>31</v>
      </c>
      <c r="AX2630" s="12" t="s">
        <v>69</v>
      </c>
      <c r="AY2630" s="153" t="s">
        <v>212</v>
      </c>
    </row>
    <row r="2631" spans="2:65" s="13" customFormat="1">
      <c r="B2631" s="159"/>
      <c r="D2631" s="150" t="s">
        <v>226</v>
      </c>
      <c r="E2631" s="160" t="s">
        <v>19</v>
      </c>
      <c r="F2631" s="161" t="s">
        <v>228</v>
      </c>
      <c r="H2631" s="162">
        <v>2</v>
      </c>
      <c r="I2631" s="163"/>
      <c r="L2631" s="159"/>
      <c r="M2631" s="164"/>
      <c r="T2631" s="165"/>
      <c r="AT2631" s="160" t="s">
        <v>226</v>
      </c>
      <c r="AU2631" s="160" t="s">
        <v>236</v>
      </c>
      <c r="AV2631" s="13" t="s">
        <v>229</v>
      </c>
      <c r="AW2631" s="13" t="s">
        <v>31</v>
      </c>
      <c r="AX2631" s="13" t="s">
        <v>77</v>
      </c>
      <c r="AY2631" s="160" t="s">
        <v>212</v>
      </c>
    </row>
    <row r="2632" spans="2:65" s="1" customFormat="1" ht="21.75" customHeight="1">
      <c r="B2632" s="34"/>
      <c r="C2632" s="133" t="s">
        <v>1926</v>
      </c>
      <c r="D2632" s="133" t="s">
        <v>215</v>
      </c>
      <c r="E2632" s="134" t="s">
        <v>13435</v>
      </c>
      <c r="F2632" s="135" t="s">
        <v>13436</v>
      </c>
      <c r="G2632" s="136" t="s">
        <v>624</v>
      </c>
      <c r="H2632" s="137">
        <v>2</v>
      </c>
      <c r="I2632" s="138"/>
      <c r="J2632" s="139">
        <f>ROUND(I2632*H2632,2)</f>
        <v>0</v>
      </c>
      <c r="K2632" s="135" t="s">
        <v>245</v>
      </c>
      <c r="L2632" s="34"/>
      <c r="M2632" s="140" t="s">
        <v>19</v>
      </c>
      <c r="N2632" s="141" t="s">
        <v>40</v>
      </c>
      <c r="P2632" s="142">
        <f>O2632*H2632</f>
        <v>0</v>
      </c>
      <c r="Q2632" s="142">
        <v>0</v>
      </c>
      <c r="R2632" s="142">
        <f>Q2632*H2632</f>
        <v>0</v>
      </c>
      <c r="S2632" s="142">
        <v>0</v>
      </c>
      <c r="T2632" s="143">
        <f>S2632*H2632</f>
        <v>0</v>
      </c>
      <c r="AR2632" s="144" t="s">
        <v>316</v>
      </c>
      <c r="AT2632" s="144" t="s">
        <v>215</v>
      </c>
      <c r="AU2632" s="144" t="s">
        <v>236</v>
      </c>
      <c r="AY2632" s="19" t="s">
        <v>212</v>
      </c>
      <c r="BE2632" s="145">
        <f>IF(N2632="základní",J2632,0)</f>
        <v>0</v>
      </c>
      <c r="BF2632" s="145">
        <f>IF(N2632="snížená",J2632,0)</f>
        <v>0</v>
      </c>
      <c r="BG2632" s="145">
        <f>IF(N2632="zákl. přenesená",J2632,0)</f>
        <v>0</v>
      </c>
      <c r="BH2632" s="145">
        <f>IF(N2632="sníž. přenesená",J2632,0)</f>
        <v>0</v>
      </c>
      <c r="BI2632" s="145">
        <f>IF(N2632="nulová",J2632,0)</f>
        <v>0</v>
      </c>
      <c r="BJ2632" s="19" t="s">
        <v>77</v>
      </c>
      <c r="BK2632" s="145">
        <f>ROUND(I2632*H2632,2)</f>
        <v>0</v>
      </c>
      <c r="BL2632" s="19" t="s">
        <v>316</v>
      </c>
      <c r="BM2632" s="144" t="s">
        <v>13437</v>
      </c>
    </row>
    <row r="2633" spans="2:65" s="1" customFormat="1" ht="29.25">
      <c r="B2633" s="34"/>
      <c r="D2633" s="150" t="s">
        <v>224</v>
      </c>
      <c r="F2633" s="151" t="s">
        <v>13212</v>
      </c>
      <c r="I2633" s="148"/>
      <c r="L2633" s="34"/>
      <c r="M2633" s="149"/>
      <c r="T2633" s="55"/>
      <c r="AT2633" s="19" t="s">
        <v>224</v>
      </c>
      <c r="AU2633" s="19" t="s">
        <v>236</v>
      </c>
    </row>
    <row r="2634" spans="2:65" s="14" customFormat="1">
      <c r="B2634" s="170"/>
      <c r="D2634" s="150" t="s">
        <v>226</v>
      </c>
      <c r="E2634" s="171" t="s">
        <v>19</v>
      </c>
      <c r="F2634" s="172" t="s">
        <v>13438</v>
      </c>
      <c r="H2634" s="171" t="s">
        <v>19</v>
      </c>
      <c r="I2634" s="173"/>
      <c r="L2634" s="170"/>
      <c r="M2634" s="174"/>
      <c r="T2634" s="175"/>
      <c r="AT2634" s="171" t="s">
        <v>226</v>
      </c>
      <c r="AU2634" s="171" t="s">
        <v>236</v>
      </c>
      <c r="AV2634" s="14" t="s">
        <v>77</v>
      </c>
      <c r="AW2634" s="14" t="s">
        <v>31</v>
      </c>
      <c r="AX2634" s="14" t="s">
        <v>69</v>
      </c>
      <c r="AY2634" s="171" t="s">
        <v>212</v>
      </c>
    </row>
    <row r="2635" spans="2:65" s="12" customFormat="1">
      <c r="B2635" s="152"/>
      <c r="D2635" s="150" t="s">
        <v>226</v>
      </c>
      <c r="E2635" s="153" t="s">
        <v>19</v>
      </c>
      <c r="F2635" s="154" t="s">
        <v>13146</v>
      </c>
      <c r="H2635" s="155">
        <v>2</v>
      </c>
      <c r="I2635" s="156"/>
      <c r="L2635" s="152"/>
      <c r="M2635" s="157"/>
      <c r="T2635" s="158"/>
      <c r="AT2635" s="153" t="s">
        <v>226</v>
      </c>
      <c r="AU2635" s="153" t="s">
        <v>236</v>
      </c>
      <c r="AV2635" s="12" t="s">
        <v>79</v>
      </c>
      <c r="AW2635" s="12" t="s">
        <v>31</v>
      </c>
      <c r="AX2635" s="12" t="s">
        <v>69</v>
      </c>
      <c r="AY2635" s="153" t="s">
        <v>212</v>
      </c>
    </row>
    <row r="2636" spans="2:65" s="13" customFormat="1">
      <c r="B2636" s="159"/>
      <c r="D2636" s="150" t="s">
        <v>226</v>
      </c>
      <c r="E2636" s="160" t="s">
        <v>19</v>
      </c>
      <c r="F2636" s="161" t="s">
        <v>228</v>
      </c>
      <c r="H2636" s="162">
        <v>2</v>
      </c>
      <c r="I2636" s="163"/>
      <c r="L2636" s="159"/>
      <c r="M2636" s="164"/>
      <c r="T2636" s="165"/>
      <c r="AT2636" s="160" t="s">
        <v>226</v>
      </c>
      <c r="AU2636" s="160" t="s">
        <v>236</v>
      </c>
      <c r="AV2636" s="13" t="s">
        <v>229</v>
      </c>
      <c r="AW2636" s="13" t="s">
        <v>31</v>
      </c>
      <c r="AX2636" s="13" t="s">
        <v>77</v>
      </c>
      <c r="AY2636" s="160" t="s">
        <v>212</v>
      </c>
    </row>
    <row r="2637" spans="2:65" s="1" customFormat="1" ht="21.75" customHeight="1">
      <c r="B2637" s="34"/>
      <c r="C2637" s="133" t="s">
        <v>1932</v>
      </c>
      <c r="D2637" s="133" t="s">
        <v>215</v>
      </c>
      <c r="E2637" s="134" t="s">
        <v>13439</v>
      </c>
      <c r="F2637" s="135" t="s">
        <v>13440</v>
      </c>
      <c r="G2637" s="136" t="s">
        <v>624</v>
      </c>
      <c r="H2637" s="137">
        <v>4</v>
      </c>
      <c r="I2637" s="138"/>
      <c r="J2637" s="139">
        <f>ROUND(I2637*H2637,2)</f>
        <v>0</v>
      </c>
      <c r="K2637" s="135" t="s">
        <v>245</v>
      </c>
      <c r="L2637" s="34"/>
      <c r="M2637" s="140" t="s">
        <v>19</v>
      </c>
      <c r="N2637" s="141" t="s">
        <v>40</v>
      </c>
      <c r="P2637" s="142">
        <f>O2637*H2637</f>
        <v>0</v>
      </c>
      <c r="Q2637" s="142">
        <v>0</v>
      </c>
      <c r="R2637" s="142">
        <f>Q2637*H2637</f>
        <v>0</v>
      </c>
      <c r="S2637" s="142">
        <v>0</v>
      </c>
      <c r="T2637" s="143">
        <f>S2637*H2637</f>
        <v>0</v>
      </c>
      <c r="AR2637" s="144" t="s">
        <v>316</v>
      </c>
      <c r="AT2637" s="144" t="s">
        <v>215</v>
      </c>
      <c r="AU2637" s="144" t="s">
        <v>236</v>
      </c>
      <c r="AY2637" s="19" t="s">
        <v>212</v>
      </c>
      <c r="BE2637" s="145">
        <f>IF(N2637="základní",J2637,0)</f>
        <v>0</v>
      </c>
      <c r="BF2637" s="145">
        <f>IF(N2637="snížená",J2637,0)</f>
        <v>0</v>
      </c>
      <c r="BG2637" s="145">
        <f>IF(N2637="zákl. přenesená",J2637,0)</f>
        <v>0</v>
      </c>
      <c r="BH2637" s="145">
        <f>IF(N2637="sníž. přenesená",J2637,0)</f>
        <v>0</v>
      </c>
      <c r="BI2637" s="145">
        <f>IF(N2637="nulová",J2637,0)</f>
        <v>0</v>
      </c>
      <c r="BJ2637" s="19" t="s">
        <v>77</v>
      </c>
      <c r="BK2637" s="145">
        <f>ROUND(I2637*H2637,2)</f>
        <v>0</v>
      </c>
      <c r="BL2637" s="19" t="s">
        <v>316</v>
      </c>
      <c r="BM2637" s="144" t="s">
        <v>13441</v>
      </c>
    </row>
    <row r="2638" spans="2:65" s="1" customFormat="1" ht="19.5">
      <c r="B2638" s="34"/>
      <c r="D2638" s="150" t="s">
        <v>224</v>
      </c>
      <c r="F2638" s="151" t="s">
        <v>13442</v>
      </c>
      <c r="I2638" s="148"/>
      <c r="L2638" s="34"/>
      <c r="M2638" s="149"/>
      <c r="T2638" s="55"/>
      <c r="AT2638" s="19" t="s">
        <v>224</v>
      </c>
      <c r="AU2638" s="19" t="s">
        <v>236</v>
      </c>
    </row>
    <row r="2639" spans="2:65" s="14" customFormat="1">
      <c r="B2639" s="170"/>
      <c r="D2639" s="150" t="s">
        <v>226</v>
      </c>
      <c r="E2639" s="171" t="s">
        <v>19</v>
      </c>
      <c r="F2639" s="172" t="s">
        <v>13443</v>
      </c>
      <c r="H2639" s="171" t="s">
        <v>19</v>
      </c>
      <c r="I2639" s="173"/>
      <c r="L2639" s="170"/>
      <c r="M2639" s="174"/>
      <c r="T2639" s="175"/>
      <c r="AT2639" s="171" t="s">
        <v>226</v>
      </c>
      <c r="AU2639" s="171" t="s">
        <v>236</v>
      </c>
      <c r="AV2639" s="14" t="s">
        <v>77</v>
      </c>
      <c r="AW2639" s="14" t="s">
        <v>31</v>
      </c>
      <c r="AX2639" s="14" t="s">
        <v>69</v>
      </c>
      <c r="AY2639" s="171" t="s">
        <v>212</v>
      </c>
    </row>
    <row r="2640" spans="2:65" s="12" customFormat="1">
      <c r="B2640" s="152"/>
      <c r="D2640" s="150" t="s">
        <v>226</v>
      </c>
      <c r="E2640" s="153" t="s">
        <v>19</v>
      </c>
      <c r="F2640" s="154" t="s">
        <v>1714</v>
      </c>
      <c r="H2640" s="155">
        <v>4</v>
      </c>
      <c r="I2640" s="156"/>
      <c r="L2640" s="152"/>
      <c r="M2640" s="157"/>
      <c r="T2640" s="158"/>
      <c r="AT2640" s="153" t="s">
        <v>226</v>
      </c>
      <c r="AU2640" s="153" t="s">
        <v>236</v>
      </c>
      <c r="AV2640" s="12" t="s">
        <v>79</v>
      </c>
      <c r="AW2640" s="12" t="s">
        <v>31</v>
      </c>
      <c r="AX2640" s="12" t="s">
        <v>69</v>
      </c>
      <c r="AY2640" s="153" t="s">
        <v>212</v>
      </c>
    </row>
    <row r="2641" spans="2:65" s="13" customFormat="1">
      <c r="B2641" s="159"/>
      <c r="D2641" s="150" t="s">
        <v>226</v>
      </c>
      <c r="E2641" s="160" t="s">
        <v>19</v>
      </c>
      <c r="F2641" s="161" t="s">
        <v>228</v>
      </c>
      <c r="H2641" s="162">
        <v>4</v>
      </c>
      <c r="I2641" s="163"/>
      <c r="L2641" s="159"/>
      <c r="M2641" s="164"/>
      <c r="T2641" s="165"/>
      <c r="AT2641" s="160" t="s">
        <v>226</v>
      </c>
      <c r="AU2641" s="160" t="s">
        <v>236</v>
      </c>
      <c r="AV2641" s="13" t="s">
        <v>229</v>
      </c>
      <c r="AW2641" s="13" t="s">
        <v>31</v>
      </c>
      <c r="AX2641" s="13" t="s">
        <v>77</v>
      </c>
      <c r="AY2641" s="160" t="s">
        <v>212</v>
      </c>
    </row>
    <row r="2642" spans="2:65" s="1" customFormat="1" ht="21.75" customHeight="1">
      <c r="B2642" s="34"/>
      <c r="C2642" s="133" t="s">
        <v>1939</v>
      </c>
      <c r="D2642" s="133" t="s">
        <v>215</v>
      </c>
      <c r="E2642" s="134" t="s">
        <v>13444</v>
      </c>
      <c r="F2642" s="135" t="s">
        <v>13445</v>
      </c>
      <c r="G2642" s="136" t="s">
        <v>624</v>
      </c>
      <c r="H2642" s="137">
        <v>4</v>
      </c>
      <c r="I2642" s="138"/>
      <c r="J2642" s="139">
        <f>ROUND(I2642*H2642,2)</f>
        <v>0</v>
      </c>
      <c r="K2642" s="135" t="s">
        <v>245</v>
      </c>
      <c r="L2642" s="34"/>
      <c r="M2642" s="140" t="s">
        <v>19</v>
      </c>
      <c r="N2642" s="141" t="s">
        <v>40</v>
      </c>
      <c r="P2642" s="142">
        <f>O2642*H2642</f>
        <v>0</v>
      </c>
      <c r="Q2642" s="142">
        <v>0</v>
      </c>
      <c r="R2642" s="142">
        <f>Q2642*H2642</f>
        <v>0</v>
      </c>
      <c r="S2642" s="142">
        <v>0</v>
      </c>
      <c r="T2642" s="143">
        <f>S2642*H2642</f>
        <v>0</v>
      </c>
      <c r="AR2642" s="144" t="s">
        <v>316</v>
      </c>
      <c r="AT2642" s="144" t="s">
        <v>215</v>
      </c>
      <c r="AU2642" s="144" t="s">
        <v>236</v>
      </c>
      <c r="AY2642" s="19" t="s">
        <v>212</v>
      </c>
      <c r="BE2642" s="145">
        <f>IF(N2642="základní",J2642,0)</f>
        <v>0</v>
      </c>
      <c r="BF2642" s="145">
        <f>IF(N2642="snížená",J2642,0)</f>
        <v>0</v>
      </c>
      <c r="BG2642" s="145">
        <f>IF(N2642="zákl. přenesená",J2642,0)</f>
        <v>0</v>
      </c>
      <c r="BH2642" s="145">
        <f>IF(N2642="sníž. přenesená",J2642,0)</f>
        <v>0</v>
      </c>
      <c r="BI2642" s="145">
        <f>IF(N2642="nulová",J2642,0)</f>
        <v>0</v>
      </c>
      <c r="BJ2642" s="19" t="s">
        <v>77</v>
      </c>
      <c r="BK2642" s="145">
        <f>ROUND(I2642*H2642,2)</f>
        <v>0</v>
      </c>
      <c r="BL2642" s="19" t="s">
        <v>316</v>
      </c>
      <c r="BM2642" s="144" t="s">
        <v>13446</v>
      </c>
    </row>
    <row r="2643" spans="2:65" s="1" customFormat="1" ht="19.5">
      <c r="B2643" s="34"/>
      <c r="D2643" s="150" t="s">
        <v>224</v>
      </c>
      <c r="F2643" s="151" t="s">
        <v>13442</v>
      </c>
      <c r="I2643" s="148"/>
      <c r="L2643" s="34"/>
      <c r="M2643" s="149"/>
      <c r="T2643" s="55"/>
      <c r="AT2643" s="19" t="s">
        <v>224</v>
      </c>
      <c r="AU2643" s="19" t="s">
        <v>236</v>
      </c>
    </row>
    <row r="2644" spans="2:65" s="14" customFormat="1">
      <c r="B2644" s="170"/>
      <c r="D2644" s="150" t="s">
        <v>226</v>
      </c>
      <c r="E2644" s="171" t="s">
        <v>19</v>
      </c>
      <c r="F2644" s="172" t="s">
        <v>13443</v>
      </c>
      <c r="H2644" s="171" t="s">
        <v>19</v>
      </c>
      <c r="I2644" s="173"/>
      <c r="L2644" s="170"/>
      <c r="M2644" s="174"/>
      <c r="T2644" s="175"/>
      <c r="AT2644" s="171" t="s">
        <v>226</v>
      </c>
      <c r="AU2644" s="171" t="s">
        <v>236</v>
      </c>
      <c r="AV2644" s="14" t="s">
        <v>77</v>
      </c>
      <c r="AW2644" s="14" t="s">
        <v>31</v>
      </c>
      <c r="AX2644" s="14" t="s">
        <v>69</v>
      </c>
      <c r="AY2644" s="171" t="s">
        <v>212</v>
      </c>
    </row>
    <row r="2645" spans="2:65" s="12" customFormat="1">
      <c r="B2645" s="152"/>
      <c r="D2645" s="150" t="s">
        <v>226</v>
      </c>
      <c r="E2645" s="153" t="s">
        <v>19</v>
      </c>
      <c r="F2645" s="154" t="s">
        <v>1714</v>
      </c>
      <c r="H2645" s="155">
        <v>4</v>
      </c>
      <c r="I2645" s="156"/>
      <c r="L2645" s="152"/>
      <c r="M2645" s="157"/>
      <c r="T2645" s="158"/>
      <c r="AT2645" s="153" t="s">
        <v>226</v>
      </c>
      <c r="AU2645" s="153" t="s">
        <v>236</v>
      </c>
      <c r="AV2645" s="12" t="s">
        <v>79</v>
      </c>
      <c r="AW2645" s="12" t="s">
        <v>31</v>
      </c>
      <c r="AX2645" s="12" t="s">
        <v>69</v>
      </c>
      <c r="AY2645" s="153" t="s">
        <v>212</v>
      </c>
    </row>
    <row r="2646" spans="2:65" s="13" customFormat="1">
      <c r="B2646" s="159"/>
      <c r="D2646" s="150" t="s">
        <v>226</v>
      </c>
      <c r="E2646" s="160" t="s">
        <v>19</v>
      </c>
      <c r="F2646" s="161" t="s">
        <v>228</v>
      </c>
      <c r="H2646" s="162">
        <v>4</v>
      </c>
      <c r="I2646" s="163"/>
      <c r="L2646" s="159"/>
      <c r="M2646" s="164"/>
      <c r="T2646" s="165"/>
      <c r="AT2646" s="160" t="s">
        <v>226</v>
      </c>
      <c r="AU2646" s="160" t="s">
        <v>236</v>
      </c>
      <c r="AV2646" s="13" t="s">
        <v>229</v>
      </c>
      <c r="AW2646" s="13" t="s">
        <v>31</v>
      </c>
      <c r="AX2646" s="13" t="s">
        <v>77</v>
      </c>
      <c r="AY2646" s="160" t="s">
        <v>212</v>
      </c>
    </row>
    <row r="2647" spans="2:65" s="1" customFormat="1" ht="21.75" customHeight="1">
      <c r="B2647" s="34"/>
      <c r="C2647" s="133" t="s">
        <v>1946</v>
      </c>
      <c r="D2647" s="133" t="s">
        <v>215</v>
      </c>
      <c r="E2647" s="134" t="s">
        <v>13447</v>
      </c>
      <c r="F2647" s="135" t="s">
        <v>13448</v>
      </c>
      <c r="G2647" s="136" t="s">
        <v>624</v>
      </c>
      <c r="H2647" s="137">
        <v>4</v>
      </c>
      <c r="I2647" s="138"/>
      <c r="J2647" s="139">
        <f>ROUND(I2647*H2647,2)</f>
        <v>0</v>
      </c>
      <c r="K2647" s="135" t="s">
        <v>245</v>
      </c>
      <c r="L2647" s="34"/>
      <c r="M2647" s="140" t="s">
        <v>19</v>
      </c>
      <c r="N2647" s="141" t="s">
        <v>40</v>
      </c>
      <c r="P2647" s="142">
        <f>O2647*H2647</f>
        <v>0</v>
      </c>
      <c r="Q2647" s="142">
        <v>0</v>
      </c>
      <c r="R2647" s="142">
        <f>Q2647*H2647</f>
        <v>0</v>
      </c>
      <c r="S2647" s="142">
        <v>0</v>
      </c>
      <c r="T2647" s="143">
        <f>S2647*H2647</f>
        <v>0</v>
      </c>
      <c r="AR2647" s="144" t="s">
        <v>316</v>
      </c>
      <c r="AT2647" s="144" t="s">
        <v>215</v>
      </c>
      <c r="AU2647" s="144" t="s">
        <v>236</v>
      </c>
      <c r="AY2647" s="19" t="s">
        <v>212</v>
      </c>
      <c r="BE2647" s="145">
        <f>IF(N2647="základní",J2647,0)</f>
        <v>0</v>
      </c>
      <c r="BF2647" s="145">
        <f>IF(N2647="snížená",J2647,0)</f>
        <v>0</v>
      </c>
      <c r="BG2647" s="145">
        <f>IF(N2647="zákl. přenesená",J2647,0)</f>
        <v>0</v>
      </c>
      <c r="BH2647" s="145">
        <f>IF(N2647="sníž. přenesená",J2647,0)</f>
        <v>0</v>
      </c>
      <c r="BI2647" s="145">
        <f>IF(N2647="nulová",J2647,0)</f>
        <v>0</v>
      </c>
      <c r="BJ2647" s="19" t="s">
        <v>77</v>
      </c>
      <c r="BK2647" s="145">
        <f>ROUND(I2647*H2647,2)</f>
        <v>0</v>
      </c>
      <c r="BL2647" s="19" t="s">
        <v>316</v>
      </c>
      <c r="BM2647" s="144" t="s">
        <v>13449</v>
      </c>
    </row>
    <row r="2648" spans="2:65" s="1" customFormat="1" ht="19.5">
      <c r="B2648" s="34"/>
      <c r="D2648" s="150" t="s">
        <v>224</v>
      </c>
      <c r="F2648" s="151" t="s">
        <v>13442</v>
      </c>
      <c r="I2648" s="148"/>
      <c r="L2648" s="34"/>
      <c r="M2648" s="149"/>
      <c r="T2648" s="55"/>
      <c r="AT2648" s="19" t="s">
        <v>224</v>
      </c>
      <c r="AU2648" s="19" t="s">
        <v>236</v>
      </c>
    </row>
    <row r="2649" spans="2:65" s="14" customFormat="1">
      <c r="B2649" s="170"/>
      <c r="D2649" s="150" t="s">
        <v>226</v>
      </c>
      <c r="E2649" s="171" t="s">
        <v>19</v>
      </c>
      <c r="F2649" s="172" t="s">
        <v>13443</v>
      </c>
      <c r="H2649" s="171" t="s">
        <v>19</v>
      </c>
      <c r="I2649" s="173"/>
      <c r="L2649" s="170"/>
      <c r="M2649" s="174"/>
      <c r="T2649" s="175"/>
      <c r="AT2649" s="171" t="s">
        <v>226</v>
      </c>
      <c r="AU2649" s="171" t="s">
        <v>236</v>
      </c>
      <c r="AV2649" s="14" t="s">
        <v>77</v>
      </c>
      <c r="AW2649" s="14" t="s">
        <v>31</v>
      </c>
      <c r="AX2649" s="14" t="s">
        <v>69</v>
      </c>
      <c r="AY2649" s="171" t="s">
        <v>212</v>
      </c>
    </row>
    <row r="2650" spans="2:65" s="12" customFormat="1">
      <c r="B2650" s="152"/>
      <c r="D2650" s="150" t="s">
        <v>226</v>
      </c>
      <c r="E2650" s="153" t="s">
        <v>19</v>
      </c>
      <c r="F2650" s="154" t="s">
        <v>1714</v>
      </c>
      <c r="H2650" s="155">
        <v>4</v>
      </c>
      <c r="I2650" s="156"/>
      <c r="L2650" s="152"/>
      <c r="M2650" s="157"/>
      <c r="T2650" s="158"/>
      <c r="AT2650" s="153" t="s">
        <v>226</v>
      </c>
      <c r="AU2650" s="153" t="s">
        <v>236</v>
      </c>
      <c r="AV2650" s="12" t="s">
        <v>79</v>
      </c>
      <c r="AW2650" s="12" t="s">
        <v>31</v>
      </c>
      <c r="AX2650" s="12" t="s">
        <v>69</v>
      </c>
      <c r="AY2650" s="153" t="s">
        <v>212</v>
      </c>
    </row>
    <row r="2651" spans="2:65" s="13" customFormat="1">
      <c r="B2651" s="159"/>
      <c r="D2651" s="150" t="s">
        <v>226</v>
      </c>
      <c r="E2651" s="160" t="s">
        <v>19</v>
      </c>
      <c r="F2651" s="161" t="s">
        <v>228</v>
      </c>
      <c r="H2651" s="162">
        <v>4</v>
      </c>
      <c r="I2651" s="163"/>
      <c r="L2651" s="159"/>
      <c r="M2651" s="164"/>
      <c r="T2651" s="165"/>
      <c r="AT2651" s="160" t="s">
        <v>226</v>
      </c>
      <c r="AU2651" s="160" t="s">
        <v>236</v>
      </c>
      <c r="AV2651" s="13" t="s">
        <v>229</v>
      </c>
      <c r="AW2651" s="13" t="s">
        <v>31</v>
      </c>
      <c r="AX2651" s="13" t="s">
        <v>77</v>
      </c>
      <c r="AY2651" s="160" t="s">
        <v>212</v>
      </c>
    </row>
    <row r="2652" spans="2:65" s="1" customFormat="1" ht="21.75" customHeight="1">
      <c r="B2652" s="34"/>
      <c r="C2652" s="133" t="s">
        <v>1953</v>
      </c>
      <c r="D2652" s="133" t="s">
        <v>215</v>
      </c>
      <c r="E2652" s="134" t="s">
        <v>13450</v>
      </c>
      <c r="F2652" s="135" t="s">
        <v>13451</v>
      </c>
      <c r="G2652" s="136" t="s">
        <v>624</v>
      </c>
      <c r="H2652" s="137">
        <v>1</v>
      </c>
      <c r="I2652" s="138"/>
      <c r="J2652" s="139">
        <f>ROUND(I2652*H2652,2)</f>
        <v>0</v>
      </c>
      <c r="K2652" s="135" t="s">
        <v>245</v>
      </c>
      <c r="L2652" s="34"/>
      <c r="M2652" s="140" t="s">
        <v>19</v>
      </c>
      <c r="N2652" s="141" t="s">
        <v>40</v>
      </c>
      <c r="P2652" s="142">
        <f>O2652*H2652</f>
        <v>0</v>
      </c>
      <c r="Q2652" s="142">
        <v>0</v>
      </c>
      <c r="R2652" s="142">
        <f>Q2652*H2652</f>
        <v>0</v>
      </c>
      <c r="S2652" s="142">
        <v>0</v>
      </c>
      <c r="T2652" s="143">
        <f>S2652*H2652</f>
        <v>0</v>
      </c>
      <c r="AR2652" s="144" t="s">
        <v>316</v>
      </c>
      <c r="AT2652" s="144" t="s">
        <v>215</v>
      </c>
      <c r="AU2652" s="144" t="s">
        <v>236</v>
      </c>
      <c r="AY2652" s="19" t="s">
        <v>212</v>
      </c>
      <c r="BE2652" s="145">
        <f>IF(N2652="základní",J2652,0)</f>
        <v>0</v>
      </c>
      <c r="BF2652" s="145">
        <f>IF(N2652="snížená",J2652,0)</f>
        <v>0</v>
      </c>
      <c r="BG2652" s="145">
        <f>IF(N2652="zákl. přenesená",J2652,0)</f>
        <v>0</v>
      </c>
      <c r="BH2652" s="145">
        <f>IF(N2652="sníž. přenesená",J2652,0)</f>
        <v>0</v>
      </c>
      <c r="BI2652" s="145">
        <f>IF(N2652="nulová",J2652,0)</f>
        <v>0</v>
      </c>
      <c r="BJ2652" s="19" t="s">
        <v>77</v>
      </c>
      <c r="BK2652" s="145">
        <f>ROUND(I2652*H2652,2)</f>
        <v>0</v>
      </c>
      <c r="BL2652" s="19" t="s">
        <v>316</v>
      </c>
      <c r="BM2652" s="144" t="s">
        <v>13452</v>
      </c>
    </row>
    <row r="2653" spans="2:65" s="1" customFormat="1" ht="19.5">
      <c r="B2653" s="34"/>
      <c r="D2653" s="150" t="s">
        <v>224</v>
      </c>
      <c r="F2653" s="151" t="s">
        <v>13442</v>
      </c>
      <c r="I2653" s="148"/>
      <c r="L2653" s="34"/>
      <c r="M2653" s="149"/>
      <c r="T2653" s="55"/>
      <c r="AT2653" s="19" t="s">
        <v>224</v>
      </c>
      <c r="AU2653" s="19" t="s">
        <v>236</v>
      </c>
    </row>
    <row r="2654" spans="2:65" s="14" customFormat="1">
      <c r="B2654" s="170"/>
      <c r="D2654" s="150" t="s">
        <v>226</v>
      </c>
      <c r="E2654" s="171" t="s">
        <v>19</v>
      </c>
      <c r="F2654" s="172" t="s">
        <v>13443</v>
      </c>
      <c r="H2654" s="171" t="s">
        <v>19</v>
      </c>
      <c r="I2654" s="173"/>
      <c r="L2654" s="170"/>
      <c r="M2654" s="174"/>
      <c r="T2654" s="175"/>
      <c r="AT2654" s="171" t="s">
        <v>226</v>
      </c>
      <c r="AU2654" s="171" t="s">
        <v>236</v>
      </c>
      <c r="AV2654" s="14" t="s">
        <v>77</v>
      </c>
      <c r="AW2654" s="14" t="s">
        <v>31</v>
      </c>
      <c r="AX2654" s="14" t="s">
        <v>69</v>
      </c>
      <c r="AY2654" s="171" t="s">
        <v>212</v>
      </c>
    </row>
    <row r="2655" spans="2:65" s="12" customFormat="1">
      <c r="B2655" s="152"/>
      <c r="D2655" s="150" t="s">
        <v>226</v>
      </c>
      <c r="E2655" s="153" t="s">
        <v>19</v>
      </c>
      <c r="F2655" s="154" t="s">
        <v>1779</v>
      </c>
      <c r="H2655" s="155">
        <v>1</v>
      </c>
      <c r="I2655" s="156"/>
      <c r="L2655" s="152"/>
      <c r="M2655" s="157"/>
      <c r="T2655" s="158"/>
      <c r="AT2655" s="153" t="s">
        <v>226</v>
      </c>
      <c r="AU2655" s="153" t="s">
        <v>236</v>
      </c>
      <c r="AV2655" s="12" t="s">
        <v>79</v>
      </c>
      <c r="AW2655" s="12" t="s">
        <v>31</v>
      </c>
      <c r="AX2655" s="12" t="s">
        <v>69</v>
      </c>
      <c r="AY2655" s="153" t="s">
        <v>212</v>
      </c>
    </row>
    <row r="2656" spans="2:65" s="13" customFormat="1">
      <c r="B2656" s="159"/>
      <c r="D2656" s="150" t="s">
        <v>226</v>
      </c>
      <c r="E2656" s="160" t="s">
        <v>19</v>
      </c>
      <c r="F2656" s="161" t="s">
        <v>228</v>
      </c>
      <c r="H2656" s="162">
        <v>1</v>
      </c>
      <c r="I2656" s="163"/>
      <c r="L2656" s="159"/>
      <c r="M2656" s="164"/>
      <c r="T2656" s="165"/>
      <c r="AT2656" s="160" t="s">
        <v>226</v>
      </c>
      <c r="AU2656" s="160" t="s">
        <v>236</v>
      </c>
      <c r="AV2656" s="13" t="s">
        <v>229</v>
      </c>
      <c r="AW2656" s="13" t="s">
        <v>31</v>
      </c>
      <c r="AX2656" s="13" t="s">
        <v>77</v>
      </c>
      <c r="AY2656" s="160" t="s">
        <v>212</v>
      </c>
    </row>
    <row r="2657" spans="2:65" s="1" customFormat="1" ht="21.75" customHeight="1">
      <c r="B2657" s="34"/>
      <c r="C2657" s="133" t="s">
        <v>1960</v>
      </c>
      <c r="D2657" s="133" t="s">
        <v>215</v>
      </c>
      <c r="E2657" s="134" t="s">
        <v>13453</v>
      </c>
      <c r="F2657" s="135" t="s">
        <v>13454</v>
      </c>
      <c r="G2657" s="136" t="s">
        <v>624</v>
      </c>
      <c r="H2657" s="137">
        <v>2</v>
      </c>
      <c r="I2657" s="138"/>
      <c r="J2657" s="139">
        <f>ROUND(I2657*H2657,2)</f>
        <v>0</v>
      </c>
      <c r="K2657" s="135" t="s">
        <v>245</v>
      </c>
      <c r="L2657" s="34"/>
      <c r="M2657" s="140" t="s">
        <v>19</v>
      </c>
      <c r="N2657" s="141" t="s">
        <v>40</v>
      </c>
      <c r="P2657" s="142">
        <f>O2657*H2657</f>
        <v>0</v>
      </c>
      <c r="Q2657" s="142">
        <v>0</v>
      </c>
      <c r="R2657" s="142">
        <f>Q2657*H2657</f>
        <v>0</v>
      </c>
      <c r="S2657" s="142">
        <v>0</v>
      </c>
      <c r="T2657" s="143">
        <f>S2657*H2657</f>
        <v>0</v>
      </c>
      <c r="AR2657" s="144" t="s">
        <v>316</v>
      </c>
      <c r="AT2657" s="144" t="s">
        <v>215</v>
      </c>
      <c r="AU2657" s="144" t="s">
        <v>236</v>
      </c>
      <c r="AY2657" s="19" t="s">
        <v>212</v>
      </c>
      <c r="BE2657" s="145">
        <f>IF(N2657="základní",J2657,0)</f>
        <v>0</v>
      </c>
      <c r="BF2657" s="145">
        <f>IF(N2657="snížená",J2657,0)</f>
        <v>0</v>
      </c>
      <c r="BG2657" s="145">
        <f>IF(N2657="zákl. přenesená",J2657,0)</f>
        <v>0</v>
      </c>
      <c r="BH2657" s="145">
        <f>IF(N2657="sníž. přenesená",J2657,0)</f>
        <v>0</v>
      </c>
      <c r="BI2657" s="145">
        <f>IF(N2657="nulová",J2657,0)</f>
        <v>0</v>
      </c>
      <c r="BJ2657" s="19" t="s">
        <v>77</v>
      </c>
      <c r="BK2657" s="145">
        <f>ROUND(I2657*H2657,2)</f>
        <v>0</v>
      </c>
      <c r="BL2657" s="19" t="s">
        <v>316</v>
      </c>
      <c r="BM2657" s="144" t="s">
        <v>13455</v>
      </c>
    </row>
    <row r="2658" spans="2:65" s="1" customFormat="1" ht="19.5">
      <c r="B2658" s="34"/>
      <c r="D2658" s="150" t="s">
        <v>224</v>
      </c>
      <c r="F2658" s="151" t="s">
        <v>13442</v>
      </c>
      <c r="I2658" s="148"/>
      <c r="L2658" s="34"/>
      <c r="M2658" s="149"/>
      <c r="T2658" s="55"/>
      <c r="AT2658" s="19" t="s">
        <v>224</v>
      </c>
      <c r="AU2658" s="19" t="s">
        <v>236</v>
      </c>
    </row>
    <row r="2659" spans="2:65" s="14" customFormat="1">
      <c r="B2659" s="170"/>
      <c r="D2659" s="150" t="s">
        <v>226</v>
      </c>
      <c r="E2659" s="171" t="s">
        <v>19</v>
      </c>
      <c r="F2659" s="172" t="s">
        <v>13456</v>
      </c>
      <c r="H2659" s="171" t="s">
        <v>19</v>
      </c>
      <c r="I2659" s="173"/>
      <c r="L2659" s="170"/>
      <c r="M2659" s="174"/>
      <c r="T2659" s="175"/>
      <c r="AT2659" s="171" t="s">
        <v>226</v>
      </c>
      <c r="AU2659" s="171" t="s">
        <v>236</v>
      </c>
      <c r="AV2659" s="14" t="s">
        <v>77</v>
      </c>
      <c r="AW2659" s="14" t="s">
        <v>31</v>
      </c>
      <c r="AX2659" s="14" t="s">
        <v>69</v>
      </c>
      <c r="AY2659" s="171" t="s">
        <v>212</v>
      </c>
    </row>
    <row r="2660" spans="2:65" s="12" customFormat="1">
      <c r="B2660" s="152"/>
      <c r="D2660" s="150" t="s">
        <v>226</v>
      </c>
      <c r="E2660" s="153" t="s">
        <v>19</v>
      </c>
      <c r="F2660" s="154" t="s">
        <v>1732</v>
      </c>
      <c r="H2660" s="155">
        <v>2</v>
      </c>
      <c r="I2660" s="156"/>
      <c r="L2660" s="152"/>
      <c r="M2660" s="157"/>
      <c r="T2660" s="158"/>
      <c r="AT2660" s="153" t="s">
        <v>226</v>
      </c>
      <c r="AU2660" s="153" t="s">
        <v>236</v>
      </c>
      <c r="AV2660" s="12" t="s">
        <v>79</v>
      </c>
      <c r="AW2660" s="12" t="s">
        <v>31</v>
      </c>
      <c r="AX2660" s="12" t="s">
        <v>69</v>
      </c>
      <c r="AY2660" s="153" t="s">
        <v>212</v>
      </c>
    </row>
    <row r="2661" spans="2:65" s="13" customFormat="1">
      <c r="B2661" s="159"/>
      <c r="D2661" s="150" t="s">
        <v>226</v>
      </c>
      <c r="E2661" s="160" t="s">
        <v>19</v>
      </c>
      <c r="F2661" s="161" t="s">
        <v>228</v>
      </c>
      <c r="H2661" s="162">
        <v>2</v>
      </c>
      <c r="I2661" s="163"/>
      <c r="L2661" s="159"/>
      <c r="M2661" s="164"/>
      <c r="T2661" s="165"/>
      <c r="AT2661" s="160" t="s">
        <v>226</v>
      </c>
      <c r="AU2661" s="160" t="s">
        <v>236</v>
      </c>
      <c r="AV2661" s="13" t="s">
        <v>229</v>
      </c>
      <c r="AW2661" s="13" t="s">
        <v>31</v>
      </c>
      <c r="AX2661" s="13" t="s">
        <v>77</v>
      </c>
      <c r="AY2661" s="160" t="s">
        <v>212</v>
      </c>
    </row>
    <row r="2662" spans="2:65" s="1" customFormat="1" ht="21.75" customHeight="1">
      <c r="B2662" s="34"/>
      <c r="C2662" s="133" t="s">
        <v>1966</v>
      </c>
      <c r="D2662" s="133" t="s">
        <v>215</v>
      </c>
      <c r="E2662" s="134" t="s">
        <v>13457</v>
      </c>
      <c r="F2662" s="135" t="s">
        <v>13458</v>
      </c>
      <c r="G2662" s="136" t="s">
        <v>624</v>
      </c>
      <c r="H2662" s="137">
        <v>24</v>
      </c>
      <c r="I2662" s="138"/>
      <c r="J2662" s="139">
        <f>ROUND(I2662*H2662,2)</f>
        <v>0</v>
      </c>
      <c r="K2662" s="135" t="s">
        <v>245</v>
      </c>
      <c r="L2662" s="34"/>
      <c r="M2662" s="140" t="s">
        <v>19</v>
      </c>
      <c r="N2662" s="141" t="s">
        <v>40</v>
      </c>
      <c r="P2662" s="142">
        <f>O2662*H2662</f>
        <v>0</v>
      </c>
      <c r="Q2662" s="142">
        <v>0</v>
      </c>
      <c r="R2662" s="142">
        <f>Q2662*H2662</f>
        <v>0</v>
      </c>
      <c r="S2662" s="142">
        <v>0</v>
      </c>
      <c r="T2662" s="143">
        <f>S2662*H2662</f>
        <v>0</v>
      </c>
      <c r="AR2662" s="144" t="s">
        <v>316</v>
      </c>
      <c r="AT2662" s="144" t="s">
        <v>215</v>
      </c>
      <c r="AU2662" s="144" t="s">
        <v>236</v>
      </c>
      <c r="AY2662" s="19" t="s">
        <v>212</v>
      </c>
      <c r="BE2662" s="145">
        <f>IF(N2662="základní",J2662,0)</f>
        <v>0</v>
      </c>
      <c r="BF2662" s="145">
        <f>IF(N2662="snížená",J2662,0)</f>
        <v>0</v>
      </c>
      <c r="BG2662" s="145">
        <f>IF(N2662="zákl. přenesená",J2662,0)</f>
        <v>0</v>
      </c>
      <c r="BH2662" s="145">
        <f>IF(N2662="sníž. přenesená",J2662,0)</f>
        <v>0</v>
      </c>
      <c r="BI2662" s="145">
        <f>IF(N2662="nulová",J2662,0)</f>
        <v>0</v>
      </c>
      <c r="BJ2662" s="19" t="s">
        <v>77</v>
      </c>
      <c r="BK2662" s="145">
        <f>ROUND(I2662*H2662,2)</f>
        <v>0</v>
      </c>
      <c r="BL2662" s="19" t="s">
        <v>316</v>
      </c>
      <c r="BM2662" s="144" t="s">
        <v>13459</v>
      </c>
    </row>
    <row r="2663" spans="2:65" s="1" customFormat="1" ht="19.5">
      <c r="B2663" s="34"/>
      <c r="D2663" s="150" t="s">
        <v>224</v>
      </c>
      <c r="F2663" s="151" t="s">
        <v>13442</v>
      </c>
      <c r="I2663" s="148"/>
      <c r="L2663" s="34"/>
      <c r="M2663" s="149"/>
      <c r="T2663" s="55"/>
      <c r="AT2663" s="19" t="s">
        <v>224</v>
      </c>
      <c r="AU2663" s="19" t="s">
        <v>236</v>
      </c>
    </row>
    <row r="2664" spans="2:65" s="14" customFormat="1">
      <c r="B2664" s="170"/>
      <c r="D2664" s="150" t="s">
        <v>226</v>
      </c>
      <c r="E2664" s="171" t="s">
        <v>19</v>
      </c>
      <c r="F2664" s="172" t="s">
        <v>13460</v>
      </c>
      <c r="H2664" s="171" t="s">
        <v>19</v>
      </c>
      <c r="I2664" s="173"/>
      <c r="L2664" s="170"/>
      <c r="M2664" s="174"/>
      <c r="T2664" s="175"/>
      <c r="AT2664" s="171" t="s">
        <v>226</v>
      </c>
      <c r="AU2664" s="171" t="s">
        <v>236</v>
      </c>
      <c r="AV2664" s="14" t="s">
        <v>77</v>
      </c>
      <c r="AW2664" s="14" t="s">
        <v>31</v>
      </c>
      <c r="AX2664" s="14" t="s">
        <v>69</v>
      </c>
      <c r="AY2664" s="171" t="s">
        <v>212</v>
      </c>
    </row>
    <row r="2665" spans="2:65" s="12" customFormat="1">
      <c r="B2665" s="152"/>
      <c r="D2665" s="150" t="s">
        <v>226</v>
      </c>
      <c r="E2665" s="153" t="s">
        <v>19</v>
      </c>
      <c r="F2665" s="154" t="s">
        <v>1714</v>
      </c>
      <c r="H2665" s="155">
        <v>4</v>
      </c>
      <c r="I2665" s="156"/>
      <c r="L2665" s="152"/>
      <c r="M2665" s="157"/>
      <c r="T2665" s="158"/>
      <c r="AT2665" s="153" t="s">
        <v>226</v>
      </c>
      <c r="AU2665" s="153" t="s">
        <v>236</v>
      </c>
      <c r="AV2665" s="12" t="s">
        <v>79</v>
      </c>
      <c r="AW2665" s="12" t="s">
        <v>31</v>
      </c>
      <c r="AX2665" s="12" t="s">
        <v>69</v>
      </c>
      <c r="AY2665" s="153" t="s">
        <v>212</v>
      </c>
    </row>
    <row r="2666" spans="2:65" s="12" customFormat="1">
      <c r="B2666" s="152"/>
      <c r="D2666" s="150" t="s">
        <v>226</v>
      </c>
      <c r="E2666" s="153" t="s">
        <v>19</v>
      </c>
      <c r="F2666" s="154" t="s">
        <v>13114</v>
      </c>
      <c r="H2666" s="155">
        <v>4</v>
      </c>
      <c r="I2666" s="156"/>
      <c r="L2666" s="152"/>
      <c r="M2666" s="157"/>
      <c r="T2666" s="158"/>
      <c r="AT2666" s="153" t="s">
        <v>226</v>
      </c>
      <c r="AU2666" s="153" t="s">
        <v>236</v>
      </c>
      <c r="AV2666" s="12" t="s">
        <v>79</v>
      </c>
      <c r="AW2666" s="12" t="s">
        <v>31</v>
      </c>
      <c r="AX2666" s="12" t="s">
        <v>69</v>
      </c>
      <c r="AY2666" s="153" t="s">
        <v>212</v>
      </c>
    </row>
    <row r="2667" spans="2:65" s="12" customFormat="1">
      <c r="B2667" s="152"/>
      <c r="D2667" s="150" t="s">
        <v>226</v>
      </c>
      <c r="E2667" s="153" t="s">
        <v>19</v>
      </c>
      <c r="F2667" s="154" t="s">
        <v>1730</v>
      </c>
      <c r="H2667" s="155">
        <v>2</v>
      </c>
      <c r="I2667" s="156"/>
      <c r="L2667" s="152"/>
      <c r="M2667" s="157"/>
      <c r="T2667" s="158"/>
      <c r="AT2667" s="153" t="s">
        <v>226</v>
      </c>
      <c r="AU2667" s="153" t="s">
        <v>236</v>
      </c>
      <c r="AV2667" s="12" t="s">
        <v>79</v>
      </c>
      <c r="AW2667" s="12" t="s">
        <v>31</v>
      </c>
      <c r="AX2667" s="12" t="s">
        <v>69</v>
      </c>
      <c r="AY2667" s="153" t="s">
        <v>212</v>
      </c>
    </row>
    <row r="2668" spans="2:65" s="12" customFormat="1">
      <c r="B2668" s="152"/>
      <c r="D2668" s="150" t="s">
        <v>226</v>
      </c>
      <c r="E2668" s="153" t="s">
        <v>19</v>
      </c>
      <c r="F2668" s="154" t="s">
        <v>13163</v>
      </c>
      <c r="H2668" s="155">
        <v>4</v>
      </c>
      <c r="I2668" s="156"/>
      <c r="L2668" s="152"/>
      <c r="M2668" s="157"/>
      <c r="T2668" s="158"/>
      <c r="AT2668" s="153" t="s">
        <v>226</v>
      </c>
      <c r="AU2668" s="153" t="s">
        <v>236</v>
      </c>
      <c r="AV2668" s="12" t="s">
        <v>79</v>
      </c>
      <c r="AW2668" s="12" t="s">
        <v>31</v>
      </c>
      <c r="AX2668" s="12" t="s">
        <v>69</v>
      </c>
      <c r="AY2668" s="153" t="s">
        <v>212</v>
      </c>
    </row>
    <row r="2669" spans="2:65" s="12" customFormat="1">
      <c r="B2669" s="152"/>
      <c r="D2669" s="150" t="s">
        <v>226</v>
      </c>
      <c r="E2669" s="153" t="s">
        <v>19</v>
      </c>
      <c r="F2669" s="154" t="s">
        <v>1732</v>
      </c>
      <c r="H2669" s="155">
        <v>2</v>
      </c>
      <c r="I2669" s="156"/>
      <c r="L2669" s="152"/>
      <c r="M2669" s="157"/>
      <c r="T2669" s="158"/>
      <c r="AT2669" s="153" t="s">
        <v>226</v>
      </c>
      <c r="AU2669" s="153" t="s">
        <v>236</v>
      </c>
      <c r="AV2669" s="12" t="s">
        <v>79</v>
      </c>
      <c r="AW2669" s="12" t="s">
        <v>31</v>
      </c>
      <c r="AX2669" s="12" t="s">
        <v>69</v>
      </c>
      <c r="AY2669" s="153" t="s">
        <v>212</v>
      </c>
    </row>
    <row r="2670" spans="2:65" s="12" customFormat="1">
      <c r="B2670" s="152"/>
      <c r="D2670" s="150" t="s">
        <v>226</v>
      </c>
      <c r="E2670" s="153" t="s">
        <v>19</v>
      </c>
      <c r="F2670" s="154" t="s">
        <v>1733</v>
      </c>
      <c r="H2670" s="155">
        <v>2</v>
      </c>
      <c r="I2670" s="156"/>
      <c r="L2670" s="152"/>
      <c r="M2670" s="157"/>
      <c r="T2670" s="158"/>
      <c r="AT2670" s="153" t="s">
        <v>226</v>
      </c>
      <c r="AU2670" s="153" t="s">
        <v>236</v>
      </c>
      <c r="AV2670" s="12" t="s">
        <v>79</v>
      </c>
      <c r="AW2670" s="12" t="s">
        <v>31</v>
      </c>
      <c r="AX2670" s="12" t="s">
        <v>69</v>
      </c>
      <c r="AY2670" s="153" t="s">
        <v>212</v>
      </c>
    </row>
    <row r="2671" spans="2:65" s="12" customFormat="1">
      <c r="B2671" s="152"/>
      <c r="D2671" s="150" t="s">
        <v>226</v>
      </c>
      <c r="E2671" s="153" t="s">
        <v>19</v>
      </c>
      <c r="F2671" s="154" t="s">
        <v>13208</v>
      </c>
      <c r="H2671" s="155">
        <v>6</v>
      </c>
      <c r="I2671" s="156"/>
      <c r="L2671" s="152"/>
      <c r="M2671" s="157"/>
      <c r="T2671" s="158"/>
      <c r="AT2671" s="153" t="s">
        <v>226</v>
      </c>
      <c r="AU2671" s="153" t="s">
        <v>236</v>
      </c>
      <c r="AV2671" s="12" t="s">
        <v>79</v>
      </c>
      <c r="AW2671" s="12" t="s">
        <v>31</v>
      </c>
      <c r="AX2671" s="12" t="s">
        <v>69</v>
      </c>
      <c r="AY2671" s="153" t="s">
        <v>212</v>
      </c>
    </row>
    <row r="2672" spans="2:65" s="13" customFormat="1">
      <c r="B2672" s="159"/>
      <c r="D2672" s="150" t="s">
        <v>226</v>
      </c>
      <c r="E2672" s="160" t="s">
        <v>19</v>
      </c>
      <c r="F2672" s="161" t="s">
        <v>228</v>
      </c>
      <c r="H2672" s="162">
        <v>24</v>
      </c>
      <c r="I2672" s="163"/>
      <c r="L2672" s="159"/>
      <c r="M2672" s="164"/>
      <c r="T2672" s="165"/>
      <c r="AT2672" s="160" t="s">
        <v>226</v>
      </c>
      <c r="AU2672" s="160" t="s">
        <v>236</v>
      </c>
      <c r="AV2672" s="13" t="s">
        <v>229</v>
      </c>
      <c r="AW2672" s="13" t="s">
        <v>31</v>
      </c>
      <c r="AX2672" s="13" t="s">
        <v>77</v>
      </c>
      <c r="AY2672" s="160" t="s">
        <v>212</v>
      </c>
    </row>
    <row r="2673" spans="2:65" s="1" customFormat="1" ht="21.75" customHeight="1">
      <c r="B2673" s="34"/>
      <c r="C2673" s="133" t="s">
        <v>1972</v>
      </c>
      <c r="D2673" s="133" t="s">
        <v>215</v>
      </c>
      <c r="E2673" s="134" t="s">
        <v>13461</v>
      </c>
      <c r="F2673" s="135" t="s">
        <v>13462</v>
      </c>
      <c r="G2673" s="136" t="s">
        <v>624</v>
      </c>
      <c r="H2673" s="137">
        <v>24</v>
      </c>
      <c r="I2673" s="138"/>
      <c r="J2673" s="139">
        <f>ROUND(I2673*H2673,2)</f>
        <v>0</v>
      </c>
      <c r="K2673" s="135" t="s">
        <v>245</v>
      </c>
      <c r="L2673" s="34"/>
      <c r="M2673" s="140" t="s">
        <v>19</v>
      </c>
      <c r="N2673" s="141" t="s">
        <v>40</v>
      </c>
      <c r="P2673" s="142">
        <f>O2673*H2673</f>
        <v>0</v>
      </c>
      <c r="Q2673" s="142">
        <v>0</v>
      </c>
      <c r="R2673" s="142">
        <f>Q2673*H2673</f>
        <v>0</v>
      </c>
      <c r="S2673" s="142">
        <v>0</v>
      </c>
      <c r="T2673" s="143">
        <f>S2673*H2673</f>
        <v>0</v>
      </c>
      <c r="AR2673" s="144" t="s">
        <v>316</v>
      </c>
      <c r="AT2673" s="144" t="s">
        <v>215</v>
      </c>
      <c r="AU2673" s="144" t="s">
        <v>236</v>
      </c>
      <c r="AY2673" s="19" t="s">
        <v>212</v>
      </c>
      <c r="BE2673" s="145">
        <f>IF(N2673="základní",J2673,0)</f>
        <v>0</v>
      </c>
      <c r="BF2673" s="145">
        <f>IF(N2673="snížená",J2673,0)</f>
        <v>0</v>
      </c>
      <c r="BG2673" s="145">
        <f>IF(N2673="zákl. přenesená",J2673,0)</f>
        <v>0</v>
      </c>
      <c r="BH2673" s="145">
        <f>IF(N2673="sníž. přenesená",J2673,0)</f>
        <v>0</v>
      </c>
      <c r="BI2673" s="145">
        <f>IF(N2673="nulová",J2673,0)</f>
        <v>0</v>
      </c>
      <c r="BJ2673" s="19" t="s">
        <v>77</v>
      </c>
      <c r="BK2673" s="145">
        <f>ROUND(I2673*H2673,2)</f>
        <v>0</v>
      </c>
      <c r="BL2673" s="19" t="s">
        <v>316</v>
      </c>
      <c r="BM2673" s="144" t="s">
        <v>13463</v>
      </c>
    </row>
    <row r="2674" spans="2:65" s="1" customFormat="1" ht="19.5">
      <c r="B2674" s="34"/>
      <c r="D2674" s="150" t="s">
        <v>224</v>
      </c>
      <c r="F2674" s="151" t="s">
        <v>13442</v>
      </c>
      <c r="I2674" s="148"/>
      <c r="L2674" s="34"/>
      <c r="M2674" s="149"/>
      <c r="T2674" s="55"/>
      <c r="AT2674" s="19" t="s">
        <v>224</v>
      </c>
      <c r="AU2674" s="19" t="s">
        <v>236</v>
      </c>
    </row>
    <row r="2675" spans="2:65" s="14" customFormat="1">
      <c r="B2675" s="170"/>
      <c r="D2675" s="150" t="s">
        <v>226</v>
      </c>
      <c r="E2675" s="171" t="s">
        <v>19</v>
      </c>
      <c r="F2675" s="172" t="s">
        <v>13460</v>
      </c>
      <c r="H2675" s="171" t="s">
        <v>19</v>
      </c>
      <c r="I2675" s="173"/>
      <c r="L2675" s="170"/>
      <c r="M2675" s="174"/>
      <c r="T2675" s="175"/>
      <c r="AT2675" s="171" t="s">
        <v>226</v>
      </c>
      <c r="AU2675" s="171" t="s">
        <v>236</v>
      </c>
      <c r="AV2675" s="14" t="s">
        <v>77</v>
      </c>
      <c r="AW2675" s="14" t="s">
        <v>31</v>
      </c>
      <c r="AX2675" s="14" t="s">
        <v>69</v>
      </c>
      <c r="AY2675" s="171" t="s">
        <v>212</v>
      </c>
    </row>
    <row r="2676" spans="2:65" s="12" customFormat="1">
      <c r="B2676" s="152"/>
      <c r="D2676" s="150" t="s">
        <v>226</v>
      </c>
      <c r="E2676" s="153" t="s">
        <v>19</v>
      </c>
      <c r="F2676" s="154" t="s">
        <v>1714</v>
      </c>
      <c r="H2676" s="155">
        <v>4</v>
      </c>
      <c r="I2676" s="156"/>
      <c r="L2676" s="152"/>
      <c r="M2676" s="157"/>
      <c r="T2676" s="158"/>
      <c r="AT2676" s="153" t="s">
        <v>226</v>
      </c>
      <c r="AU2676" s="153" t="s">
        <v>236</v>
      </c>
      <c r="AV2676" s="12" t="s">
        <v>79</v>
      </c>
      <c r="AW2676" s="12" t="s">
        <v>31</v>
      </c>
      <c r="AX2676" s="12" t="s">
        <v>69</v>
      </c>
      <c r="AY2676" s="153" t="s">
        <v>212</v>
      </c>
    </row>
    <row r="2677" spans="2:65" s="12" customFormat="1">
      <c r="B2677" s="152"/>
      <c r="D2677" s="150" t="s">
        <v>226</v>
      </c>
      <c r="E2677" s="153" t="s">
        <v>19</v>
      </c>
      <c r="F2677" s="154" t="s">
        <v>13114</v>
      </c>
      <c r="H2677" s="155">
        <v>4</v>
      </c>
      <c r="I2677" s="156"/>
      <c r="L2677" s="152"/>
      <c r="M2677" s="157"/>
      <c r="T2677" s="158"/>
      <c r="AT2677" s="153" t="s">
        <v>226</v>
      </c>
      <c r="AU2677" s="153" t="s">
        <v>236</v>
      </c>
      <c r="AV2677" s="12" t="s">
        <v>79</v>
      </c>
      <c r="AW2677" s="12" t="s">
        <v>31</v>
      </c>
      <c r="AX2677" s="12" t="s">
        <v>69</v>
      </c>
      <c r="AY2677" s="153" t="s">
        <v>212</v>
      </c>
    </row>
    <row r="2678" spans="2:65" s="12" customFormat="1">
      <c r="B2678" s="152"/>
      <c r="D2678" s="150" t="s">
        <v>226</v>
      </c>
      <c r="E2678" s="153" t="s">
        <v>19</v>
      </c>
      <c r="F2678" s="154" t="s">
        <v>1730</v>
      </c>
      <c r="H2678" s="155">
        <v>2</v>
      </c>
      <c r="I2678" s="156"/>
      <c r="L2678" s="152"/>
      <c r="M2678" s="157"/>
      <c r="T2678" s="158"/>
      <c r="AT2678" s="153" t="s">
        <v>226</v>
      </c>
      <c r="AU2678" s="153" t="s">
        <v>236</v>
      </c>
      <c r="AV2678" s="12" t="s">
        <v>79</v>
      </c>
      <c r="AW2678" s="12" t="s">
        <v>31</v>
      </c>
      <c r="AX2678" s="12" t="s">
        <v>69</v>
      </c>
      <c r="AY2678" s="153" t="s">
        <v>212</v>
      </c>
    </row>
    <row r="2679" spans="2:65" s="12" customFormat="1">
      <c r="B2679" s="152"/>
      <c r="D2679" s="150" t="s">
        <v>226</v>
      </c>
      <c r="E2679" s="153" t="s">
        <v>19</v>
      </c>
      <c r="F2679" s="154" t="s">
        <v>13163</v>
      </c>
      <c r="H2679" s="155">
        <v>4</v>
      </c>
      <c r="I2679" s="156"/>
      <c r="L2679" s="152"/>
      <c r="M2679" s="157"/>
      <c r="T2679" s="158"/>
      <c r="AT2679" s="153" t="s">
        <v>226</v>
      </c>
      <c r="AU2679" s="153" t="s">
        <v>236</v>
      </c>
      <c r="AV2679" s="12" t="s">
        <v>79</v>
      </c>
      <c r="AW2679" s="12" t="s">
        <v>31</v>
      </c>
      <c r="AX2679" s="12" t="s">
        <v>69</v>
      </c>
      <c r="AY2679" s="153" t="s">
        <v>212</v>
      </c>
    </row>
    <row r="2680" spans="2:65" s="12" customFormat="1">
      <c r="B2680" s="152"/>
      <c r="D2680" s="150" t="s">
        <v>226</v>
      </c>
      <c r="E2680" s="153" t="s">
        <v>19</v>
      </c>
      <c r="F2680" s="154" t="s">
        <v>1732</v>
      </c>
      <c r="H2680" s="155">
        <v>2</v>
      </c>
      <c r="I2680" s="156"/>
      <c r="L2680" s="152"/>
      <c r="M2680" s="157"/>
      <c r="T2680" s="158"/>
      <c r="AT2680" s="153" t="s">
        <v>226</v>
      </c>
      <c r="AU2680" s="153" t="s">
        <v>236</v>
      </c>
      <c r="AV2680" s="12" t="s">
        <v>79</v>
      </c>
      <c r="AW2680" s="12" t="s">
        <v>31</v>
      </c>
      <c r="AX2680" s="12" t="s">
        <v>69</v>
      </c>
      <c r="AY2680" s="153" t="s">
        <v>212</v>
      </c>
    </row>
    <row r="2681" spans="2:65" s="12" customFormat="1">
      <c r="B2681" s="152"/>
      <c r="D2681" s="150" t="s">
        <v>226</v>
      </c>
      <c r="E2681" s="153" t="s">
        <v>19</v>
      </c>
      <c r="F2681" s="154" t="s">
        <v>1733</v>
      </c>
      <c r="H2681" s="155">
        <v>2</v>
      </c>
      <c r="I2681" s="156"/>
      <c r="L2681" s="152"/>
      <c r="M2681" s="157"/>
      <c r="T2681" s="158"/>
      <c r="AT2681" s="153" t="s">
        <v>226</v>
      </c>
      <c r="AU2681" s="153" t="s">
        <v>236</v>
      </c>
      <c r="AV2681" s="12" t="s">
        <v>79</v>
      </c>
      <c r="AW2681" s="12" t="s">
        <v>31</v>
      </c>
      <c r="AX2681" s="12" t="s">
        <v>69</v>
      </c>
      <c r="AY2681" s="153" t="s">
        <v>212</v>
      </c>
    </row>
    <row r="2682" spans="2:65" s="12" customFormat="1">
      <c r="B2682" s="152"/>
      <c r="D2682" s="150" t="s">
        <v>226</v>
      </c>
      <c r="E2682" s="153" t="s">
        <v>19</v>
      </c>
      <c r="F2682" s="154" t="s">
        <v>13208</v>
      </c>
      <c r="H2682" s="155">
        <v>6</v>
      </c>
      <c r="I2682" s="156"/>
      <c r="L2682" s="152"/>
      <c r="M2682" s="157"/>
      <c r="T2682" s="158"/>
      <c r="AT2682" s="153" t="s">
        <v>226</v>
      </c>
      <c r="AU2682" s="153" t="s">
        <v>236</v>
      </c>
      <c r="AV2682" s="12" t="s">
        <v>79</v>
      </c>
      <c r="AW2682" s="12" t="s">
        <v>31</v>
      </c>
      <c r="AX2682" s="12" t="s">
        <v>69</v>
      </c>
      <c r="AY2682" s="153" t="s">
        <v>212</v>
      </c>
    </row>
    <row r="2683" spans="2:65" s="13" customFormat="1">
      <c r="B2683" s="159"/>
      <c r="D2683" s="150" t="s">
        <v>226</v>
      </c>
      <c r="E2683" s="160" t="s">
        <v>19</v>
      </c>
      <c r="F2683" s="161" t="s">
        <v>228</v>
      </c>
      <c r="H2683" s="162">
        <v>24</v>
      </c>
      <c r="I2683" s="163"/>
      <c r="L2683" s="159"/>
      <c r="M2683" s="164"/>
      <c r="T2683" s="165"/>
      <c r="AT2683" s="160" t="s">
        <v>226</v>
      </c>
      <c r="AU2683" s="160" t="s">
        <v>236</v>
      </c>
      <c r="AV2683" s="13" t="s">
        <v>229</v>
      </c>
      <c r="AW2683" s="13" t="s">
        <v>31</v>
      </c>
      <c r="AX2683" s="13" t="s">
        <v>77</v>
      </c>
      <c r="AY2683" s="160" t="s">
        <v>212</v>
      </c>
    </row>
    <row r="2684" spans="2:65" s="1" customFormat="1" ht="24.2" customHeight="1">
      <c r="B2684" s="34"/>
      <c r="C2684" s="133" t="s">
        <v>1980</v>
      </c>
      <c r="D2684" s="133" t="s">
        <v>215</v>
      </c>
      <c r="E2684" s="134" t="s">
        <v>13464</v>
      </c>
      <c r="F2684" s="135" t="s">
        <v>13465</v>
      </c>
      <c r="G2684" s="136" t="s">
        <v>624</v>
      </c>
      <c r="H2684" s="137">
        <v>1</v>
      </c>
      <c r="I2684" s="138"/>
      <c r="J2684" s="139">
        <f>ROUND(I2684*H2684,2)</f>
        <v>0</v>
      </c>
      <c r="K2684" s="135" t="s">
        <v>245</v>
      </c>
      <c r="L2684" s="34"/>
      <c r="M2684" s="140" t="s">
        <v>19</v>
      </c>
      <c r="N2684" s="141" t="s">
        <v>40</v>
      </c>
      <c r="P2684" s="142">
        <f>O2684*H2684</f>
        <v>0</v>
      </c>
      <c r="Q2684" s="142">
        <v>0</v>
      </c>
      <c r="R2684" s="142">
        <f>Q2684*H2684</f>
        <v>0</v>
      </c>
      <c r="S2684" s="142">
        <v>0</v>
      </c>
      <c r="T2684" s="143">
        <f>S2684*H2684</f>
        <v>0</v>
      </c>
      <c r="AR2684" s="144" t="s">
        <v>316</v>
      </c>
      <c r="AT2684" s="144" t="s">
        <v>215</v>
      </c>
      <c r="AU2684" s="144" t="s">
        <v>236</v>
      </c>
      <c r="AY2684" s="19" t="s">
        <v>212</v>
      </c>
      <c r="BE2684" s="145">
        <f>IF(N2684="základní",J2684,0)</f>
        <v>0</v>
      </c>
      <c r="BF2684" s="145">
        <f>IF(N2684="snížená",J2684,0)</f>
        <v>0</v>
      </c>
      <c r="BG2684" s="145">
        <f>IF(N2684="zákl. přenesená",J2684,0)</f>
        <v>0</v>
      </c>
      <c r="BH2684" s="145">
        <f>IF(N2684="sníž. přenesená",J2684,0)</f>
        <v>0</v>
      </c>
      <c r="BI2684" s="145">
        <f>IF(N2684="nulová",J2684,0)</f>
        <v>0</v>
      </c>
      <c r="BJ2684" s="19" t="s">
        <v>77</v>
      </c>
      <c r="BK2684" s="145">
        <f>ROUND(I2684*H2684,2)</f>
        <v>0</v>
      </c>
      <c r="BL2684" s="19" t="s">
        <v>316</v>
      </c>
      <c r="BM2684" s="144" t="s">
        <v>13466</v>
      </c>
    </row>
    <row r="2685" spans="2:65" s="1" customFormat="1" ht="19.5">
      <c r="B2685" s="34"/>
      <c r="D2685" s="150" t="s">
        <v>224</v>
      </c>
      <c r="F2685" s="151" t="s">
        <v>13442</v>
      </c>
      <c r="I2685" s="148"/>
      <c r="L2685" s="34"/>
      <c r="M2685" s="149"/>
      <c r="T2685" s="55"/>
      <c r="AT2685" s="19" t="s">
        <v>224</v>
      </c>
      <c r="AU2685" s="19" t="s">
        <v>236</v>
      </c>
    </row>
    <row r="2686" spans="2:65" s="14" customFormat="1">
      <c r="B2686" s="170"/>
      <c r="D2686" s="150" t="s">
        <v>226</v>
      </c>
      <c r="E2686" s="171" t="s">
        <v>19</v>
      </c>
      <c r="F2686" s="172" t="s">
        <v>13467</v>
      </c>
      <c r="H2686" s="171" t="s">
        <v>19</v>
      </c>
      <c r="I2686" s="173"/>
      <c r="L2686" s="170"/>
      <c r="M2686" s="174"/>
      <c r="T2686" s="175"/>
      <c r="AT2686" s="171" t="s">
        <v>226</v>
      </c>
      <c r="AU2686" s="171" t="s">
        <v>236</v>
      </c>
      <c r="AV2686" s="14" t="s">
        <v>77</v>
      </c>
      <c r="AW2686" s="14" t="s">
        <v>31</v>
      </c>
      <c r="AX2686" s="14" t="s">
        <v>69</v>
      </c>
      <c r="AY2686" s="171" t="s">
        <v>212</v>
      </c>
    </row>
    <row r="2687" spans="2:65" s="12" customFormat="1">
      <c r="B2687" s="152"/>
      <c r="D2687" s="150" t="s">
        <v>226</v>
      </c>
      <c r="E2687" s="153" t="s">
        <v>19</v>
      </c>
      <c r="F2687" s="154" t="s">
        <v>1778</v>
      </c>
      <c r="H2687" s="155">
        <v>1</v>
      </c>
      <c r="I2687" s="156"/>
      <c r="L2687" s="152"/>
      <c r="M2687" s="157"/>
      <c r="T2687" s="158"/>
      <c r="AT2687" s="153" t="s">
        <v>226</v>
      </c>
      <c r="AU2687" s="153" t="s">
        <v>236</v>
      </c>
      <c r="AV2687" s="12" t="s">
        <v>79</v>
      </c>
      <c r="AW2687" s="12" t="s">
        <v>31</v>
      </c>
      <c r="AX2687" s="12" t="s">
        <v>69</v>
      </c>
      <c r="AY2687" s="153" t="s">
        <v>212</v>
      </c>
    </row>
    <row r="2688" spans="2:65" s="13" customFormat="1">
      <c r="B2688" s="159"/>
      <c r="D2688" s="150" t="s">
        <v>226</v>
      </c>
      <c r="E2688" s="160" t="s">
        <v>19</v>
      </c>
      <c r="F2688" s="161" t="s">
        <v>228</v>
      </c>
      <c r="H2688" s="162">
        <v>1</v>
      </c>
      <c r="I2688" s="163"/>
      <c r="L2688" s="159"/>
      <c r="M2688" s="164"/>
      <c r="T2688" s="165"/>
      <c r="AT2688" s="160" t="s">
        <v>226</v>
      </c>
      <c r="AU2688" s="160" t="s">
        <v>236</v>
      </c>
      <c r="AV2688" s="13" t="s">
        <v>229</v>
      </c>
      <c r="AW2688" s="13" t="s">
        <v>31</v>
      </c>
      <c r="AX2688" s="13" t="s">
        <v>77</v>
      </c>
      <c r="AY2688" s="160" t="s">
        <v>212</v>
      </c>
    </row>
    <row r="2689" spans="2:65" s="1" customFormat="1" ht="24.2" customHeight="1">
      <c r="B2689" s="34"/>
      <c r="C2689" s="133" t="s">
        <v>1986</v>
      </c>
      <c r="D2689" s="133" t="s">
        <v>215</v>
      </c>
      <c r="E2689" s="134" t="s">
        <v>13468</v>
      </c>
      <c r="F2689" s="135" t="s">
        <v>13469</v>
      </c>
      <c r="G2689" s="136" t="s">
        <v>624</v>
      </c>
      <c r="H2689" s="137">
        <v>1</v>
      </c>
      <c r="I2689" s="138"/>
      <c r="J2689" s="139">
        <f>ROUND(I2689*H2689,2)</f>
        <v>0</v>
      </c>
      <c r="K2689" s="135" t="s">
        <v>245</v>
      </c>
      <c r="L2689" s="34"/>
      <c r="M2689" s="140" t="s">
        <v>19</v>
      </c>
      <c r="N2689" s="141" t="s">
        <v>40</v>
      </c>
      <c r="P2689" s="142">
        <f>O2689*H2689</f>
        <v>0</v>
      </c>
      <c r="Q2689" s="142">
        <v>0</v>
      </c>
      <c r="R2689" s="142">
        <f>Q2689*H2689</f>
        <v>0</v>
      </c>
      <c r="S2689" s="142">
        <v>0</v>
      </c>
      <c r="T2689" s="143">
        <f>S2689*H2689</f>
        <v>0</v>
      </c>
      <c r="AR2689" s="144" t="s">
        <v>316</v>
      </c>
      <c r="AT2689" s="144" t="s">
        <v>215</v>
      </c>
      <c r="AU2689" s="144" t="s">
        <v>236</v>
      </c>
      <c r="AY2689" s="19" t="s">
        <v>212</v>
      </c>
      <c r="BE2689" s="145">
        <f>IF(N2689="základní",J2689,0)</f>
        <v>0</v>
      </c>
      <c r="BF2689" s="145">
        <f>IF(N2689="snížená",J2689,0)</f>
        <v>0</v>
      </c>
      <c r="BG2689" s="145">
        <f>IF(N2689="zákl. přenesená",J2689,0)</f>
        <v>0</v>
      </c>
      <c r="BH2689" s="145">
        <f>IF(N2689="sníž. přenesená",J2689,0)</f>
        <v>0</v>
      </c>
      <c r="BI2689" s="145">
        <f>IF(N2689="nulová",J2689,0)</f>
        <v>0</v>
      </c>
      <c r="BJ2689" s="19" t="s">
        <v>77</v>
      </c>
      <c r="BK2689" s="145">
        <f>ROUND(I2689*H2689,2)</f>
        <v>0</v>
      </c>
      <c r="BL2689" s="19" t="s">
        <v>316</v>
      </c>
      <c r="BM2689" s="144" t="s">
        <v>13470</v>
      </c>
    </row>
    <row r="2690" spans="2:65" s="1" customFormat="1" ht="19.5">
      <c r="B2690" s="34"/>
      <c r="D2690" s="150" t="s">
        <v>224</v>
      </c>
      <c r="F2690" s="151" t="s">
        <v>13442</v>
      </c>
      <c r="I2690" s="148"/>
      <c r="L2690" s="34"/>
      <c r="M2690" s="149"/>
      <c r="T2690" s="55"/>
      <c r="AT2690" s="19" t="s">
        <v>224</v>
      </c>
      <c r="AU2690" s="19" t="s">
        <v>236</v>
      </c>
    </row>
    <row r="2691" spans="2:65" s="14" customFormat="1">
      <c r="B2691" s="170"/>
      <c r="D2691" s="150" t="s">
        <v>226</v>
      </c>
      <c r="E2691" s="171" t="s">
        <v>19</v>
      </c>
      <c r="F2691" s="172" t="s">
        <v>13467</v>
      </c>
      <c r="H2691" s="171" t="s">
        <v>19</v>
      </c>
      <c r="I2691" s="173"/>
      <c r="L2691" s="170"/>
      <c r="M2691" s="174"/>
      <c r="T2691" s="175"/>
      <c r="AT2691" s="171" t="s">
        <v>226</v>
      </c>
      <c r="AU2691" s="171" t="s">
        <v>236</v>
      </c>
      <c r="AV2691" s="14" t="s">
        <v>77</v>
      </c>
      <c r="AW2691" s="14" t="s">
        <v>31</v>
      </c>
      <c r="AX2691" s="14" t="s">
        <v>69</v>
      </c>
      <c r="AY2691" s="171" t="s">
        <v>212</v>
      </c>
    </row>
    <row r="2692" spans="2:65" s="12" customFormat="1">
      <c r="B2692" s="152"/>
      <c r="D2692" s="150" t="s">
        <v>226</v>
      </c>
      <c r="E2692" s="153" t="s">
        <v>19</v>
      </c>
      <c r="F2692" s="154" t="s">
        <v>1782</v>
      </c>
      <c r="H2692" s="155">
        <v>1</v>
      </c>
      <c r="I2692" s="156"/>
      <c r="L2692" s="152"/>
      <c r="M2692" s="157"/>
      <c r="T2692" s="158"/>
      <c r="AT2692" s="153" t="s">
        <v>226</v>
      </c>
      <c r="AU2692" s="153" t="s">
        <v>236</v>
      </c>
      <c r="AV2692" s="12" t="s">
        <v>79</v>
      </c>
      <c r="AW2692" s="12" t="s">
        <v>31</v>
      </c>
      <c r="AX2692" s="12" t="s">
        <v>69</v>
      </c>
      <c r="AY2692" s="153" t="s">
        <v>212</v>
      </c>
    </row>
    <row r="2693" spans="2:65" s="13" customFormat="1">
      <c r="B2693" s="159"/>
      <c r="D2693" s="150" t="s">
        <v>226</v>
      </c>
      <c r="E2693" s="160" t="s">
        <v>19</v>
      </c>
      <c r="F2693" s="161" t="s">
        <v>228</v>
      </c>
      <c r="H2693" s="162">
        <v>1</v>
      </c>
      <c r="I2693" s="163"/>
      <c r="L2693" s="159"/>
      <c r="M2693" s="164"/>
      <c r="T2693" s="165"/>
      <c r="AT2693" s="160" t="s">
        <v>226</v>
      </c>
      <c r="AU2693" s="160" t="s">
        <v>236</v>
      </c>
      <c r="AV2693" s="13" t="s">
        <v>229</v>
      </c>
      <c r="AW2693" s="13" t="s">
        <v>31</v>
      </c>
      <c r="AX2693" s="13" t="s">
        <v>77</v>
      </c>
      <c r="AY2693" s="160" t="s">
        <v>212</v>
      </c>
    </row>
    <row r="2694" spans="2:65" s="1" customFormat="1" ht="24.2" customHeight="1">
      <c r="B2694" s="34"/>
      <c r="C2694" s="133" t="s">
        <v>1993</v>
      </c>
      <c r="D2694" s="133" t="s">
        <v>215</v>
      </c>
      <c r="E2694" s="134" t="s">
        <v>13471</v>
      </c>
      <c r="F2694" s="135" t="s">
        <v>13472</v>
      </c>
      <c r="G2694" s="136" t="s">
        <v>624</v>
      </c>
      <c r="H2694" s="137">
        <v>2</v>
      </c>
      <c r="I2694" s="138"/>
      <c r="J2694" s="139">
        <f>ROUND(I2694*H2694,2)</f>
        <v>0</v>
      </c>
      <c r="K2694" s="135" t="s">
        <v>245</v>
      </c>
      <c r="L2694" s="34"/>
      <c r="M2694" s="140" t="s">
        <v>19</v>
      </c>
      <c r="N2694" s="141" t="s">
        <v>40</v>
      </c>
      <c r="P2694" s="142">
        <f>O2694*H2694</f>
        <v>0</v>
      </c>
      <c r="Q2694" s="142">
        <v>0</v>
      </c>
      <c r="R2694" s="142">
        <f>Q2694*H2694</f>
        <v>0</v>
      </c>
      <c r="S2694" s="142">
        <v>0</v>
      </c>
      <c r="T2694" s="143">
        <f>S2694*H2694</f>
        <v>0</v>
      </c>
      <c r="AR2694" s="144" t="s">
        <v>316</v>
      </c>
      <c r="AT2694" s="144" t="s">
        <v>215</v>
      </c>
      <c r="AU2694" s="144" t="s">
        <v>236</v>
      </c>
      <c r="AY2694" s="19" t="s">
        <v>212</v>
      </c>
      <c r="BE2694" s="145">
        <f>IF(N2694="základní",J2694,0)</f>
        <v>0</v>
      </c>
      <c r="BF2694" s="145">
        <f>IF(N2694="snížená",J2694,0)</f>
        <v>0</v>
      </c>
      <c r="BG2694" s="145">
        <f>IF(N2694="zákl. přenesená",J2694,0)</f>
        <v>0</v>
      </c>
      <c r="BH2694" s="145">
        <f>IF(N2694="sníž. přenesená",J2694,0)</f>
        <v>0</v>
      </c>
      <c r="BI2694" s="145">
        <f>IF(N2694="nulová",J2694,0)</f>
        <v>0</v>
      </c>
      <c r="BJ2694" s="19" t="s">
        <v>77</v>
      </c>
      <c r="BK2694" s="145">
        <f>ROUND(I2694*H2694,2)</f>
        <v>0</v>
      </c>
      <c r="BL2694" s="19" t="s">
        <v>316</v>
      </c>
      <c r="BM2694" s="144" t="s">
        <v>13473</v>
      </c>
    </row>
    <row r="2695" spans="2:65" s="1" customFormat="1" ht="19.5">
      <c r="B2695" s="34"/>
      <c r="D2695" s="150" t="s">
        <v>224</v>
      </c>
      <c r="F2695" s="151" t="s">
        <v>13442</v>
      </c>
      <c r="I2695" s="148"/>
      <c r="L2695" s="34"/>
      <c r="M2695" s="149"/>
      <c r="T2695" s="55"/>
      <c r="AT2695" s="19" t="s">
        <v>224</v>
      </c>
      <c r="AU2695" s="19" t="s">
        <v>236</v>
      </c>
    </row>
    <row r="2696" spans="2:65" s="14" customFormat="1">
      <c r="B2696" s="170"/>
      <c r="D2696" s="150" t="s">
        <v>226</v>
      </c>
      <c r="E2696" s="171" t="s">
        <v>19</v>
      </c>
      <c r="F2696" s="172" t="s">
        <v>13474</v>
      </c>
      <c r="H2696" s="171" t="s">
        <v>19</v>
      </c>
      <c r="I2696" s="173"/>
      <c r="L2696" s="170"/>
      <c r="M2696" s="174"/>
      <c r="T2696" s="175"/>
      <c r="AT2696" s="171" t="s">
        <v>226</v>
      </c>
      <c r="AU2696" s="171" t="s">
        <v>236</v>
      </c>
      <c r="AV2696" s="14" t="s">
        <v>77</v>
      </c>
      <c r="AW2696" s="14" t="s">
        <v>31</v>
      </c>
      <c r="AX2696" s="14" t="s">
        <v>69</v>
      </c>
      <c r="AY2696" s="171" t="s">
        <v>212</v>
      </c>
    </row>
    <row r="2697" spans="2:65" s="12" customFormat="1">
      <c r="B2697" s="152"/>
      <c r="D2697" s="150" t="s">
        <v>226</v>
      </c>
      <c r="E2697" s="153" t="s">
        <v>19</v>
      </c>
      <c r="F2697" s="154" t="s">
        <v>1777</v>
      </c>
      <c r="H2697" s="155">
        <v>1</v>
      </c>
      <c r="I2697" s="156"/>
      <c r="L2697" s="152"/>
      <c r="M2697" s="157"/>
      <c r="T2697" s="158"/>
      <c r="AT2697" s="153" t="s">
        <v>226</v>
      </c>
      <c r="AU2697" s="153" t="s">
        <v>236</v>
      </c>
      <c r="AV2697" s="12" t="s">
        <v>79</v>
      </c>
      <c r="AW2697" s="12" t="s">
        <v>31</v>
      </c>
      <c r="AX2697" s="12" t="s">
        <v>69</v>
      </c>
      <c r="AY2697" s="153" t="s">
        <v>212</v>
      </c>
    </row>
    <row r="2698" spans="2:65" s="12" customFormat="1">
      <c r="B2698" s="152"/>
      <c r="D2698" s="150" t="s">
        <v>226</v>
      </c>
      <c r="E2698" s="153" t="s">
        <v>19</v>
      </c>
      <c r="F2698" s="154" t="s">
        <v>1778</v>
      </c>
      <c r="H2698" s="155">
        <v>1</v>
      </c>
      <c r="I2698" s="156"/>
      <c r="L2698" s="152"/>
      <c r="M2698" s="157"/>
      <c r="T2698" s="158"/>
      <c r="AT2698" s="153" t="s">
        <v>226</v>
      </c>
      <c r="AU2698" s="153" t="s">
        <v>236</v>
      </c>
      <c r="AV2698" s="12" t="s">
        <v>79</v>
      </c>
      <c r="AW2698" s="12" t="s">
        <v>31</v>
      </c>
      <c r="AX2698" s="12" t="s">
        <v>69</v>
      </c>
      <c r="AY2698" s="153" t="s">
        <v>212</v>
      </c>
    </row>
    <row r="2699" spans="2:65" s="13" customFormat="1">
      <c r="B2699" s="159"/>
      <c r="D2699" s="150" t="s">
        <v>226</v>
      </c>
      <c r="E2699" s="160" t="s">
        <v>19</v>
      </c>
      <c r="F2699" s="161" t="s">
        <v>228</v>
      </c>
      <c r="H2699" s="162">
        <v>2</v>
      </c>
      <c r="I2699" s="163"/>
      <c r="L2699" s="159"/>
      <c r="M2699" s="164"/>
      <c r="T2699" s="165"/>
      <c r="AT2699" s="160" t="s">
        <v>226</v>
      </c>
      <c r="AU2699" s="160" t="s">
        <v>236</v>
      </c>
      <c r="AV2699" s="13" t="s">
        <v>229</v>
      </c>
      <c r="AW2699" s="13" t="s">
        <v>31</v>
      </c>
      <c r="AX2699" s="13" t="s">
        <v>77</v>
      </c>
      <c r="AY2699" s="160" t="s">
        <v>212</v>
      </c>
    </row>
    <row r="2700" spans="2:65" s="1" customFormat="1" ht="24.2" customHeight="1">
      <c r="B2700" s="34"/>
      <c r="C2700" s="133" t="s">
        <v>1998</v>
      </c>
      <c r="D2700" s="133" t="s">
        <v>215</v>
      </c>
      <c r="E2700" s="134" t="s">
        <v>13475</v>
      </c>
      <c r="F2700" s="135" t="s">
        <v>13476</v>
      </c>
      <c r="G2700" s="136" t="s">
        <v>624</v>
      </c>
      <c r="H2700" s="137">
        <v>1</v>
      </c>
      <c r="I2700" s="138"/>
      <c r="J2700" s="139">
        <f>ROUND(I2700*H2700,2)</f>
        <v>0</v>
      </c>
      <c r="K2700" s="135" t="s">
        <v>245</v>
      </c>
      <c r="L2700" s="34"/>
      <c r="M2700" s="140" t="s">
        <v>19</v>
      </c>
      <c r="N2700" s="141" t="s">
        <v>40</v>
      </c>
      <c r="P2700" s="142">
        <f>O2700*H2700</f>
        <v>0</v>
      </c>
      <c r="Q2700" s="142">
        <v>0</v>
      </c>
      <c r="R2700" s="142">
        <f>Q2700*H2700</f>
        <v>0</v>
      </c>
      <c r="S2700" s="142">
        <v>0</v>
      </c>
      <c r="T2700" s="143">
        <f>S2700*H2700</f>
        <v>0</v>
      </c>
      <c r="AR2700" s="144" t="s">
        <v>316</v>
      </c>
      <c r="AT2700" s="144" t="s">
        <v>215</v>
      </c>
      <c r="AU2700" s="144" t="s">
        <v>236</v>
      </c>
      <c r="AY2700" s="19" t="s">
        <v>212</v>
      </c>
      <c r="BE2700" s="145">
        <f>IF(N2700="základní",J2700,0)</f>
        <v>0</v>
      </c>
      <c r="BF2700" s="145">
        <f>IF(N2700="snížená",J2700,0)</f>
        <v>0</v>
      </c>
      <c r="BG2700" s="145">
        <f>IF(N2700="zákl. přenesená",J2700,0)</f>
        <v>0</v>
      </c>
      <c r="BH2700" s="145">
        <f>IF(N2700="sníž. přenesená",J2700,0)</f>
        <v>0</v>
      </c>
      <c r="BI2700" s="145">
        <f>IF(N2700="nulová",J2700,0)</f>
        <v>0</v>
      </c>
      <c r="BJ2700" s="19" t="s">
        <v>77</v>
      </c>
      <c r="BK2700" s="145">
        <f>ROUND(I2700*H2700,2)</f>
        <v>0</v>
      </c>
      <c r="BL2700" s="19" t="s">
        <v>316</v>
      </c>
      <c r="BM2700" s="144" t="s">
        <v>13477</v>
      </c>
    </row>
    <row r="2701" spans="2:65" s="1" customFormat="1" ht="19.5">
      <c r="B2701" s="34"/>
      <c r="D2701" s="150" t="s">
        <v>224</v>
      </c>
      <c r="F2701" s="151" t="s">
        <v>13442</v>
      </c>
      <c r="I2701" s="148"/>
      <c r="L2701" s="34"/>
      <c r="M2701" s="149"/>
      <c r="T2701" s="55"/>
      <c r="AT2701" s="19" t="s">
        <v>224</v>
      </c>
      <c r="AU2701" s="19" t="s">
        <v>236</v>
      </c>
    </row>
    <row r="2702" spans="2:65" s="14" customFormat="1">
      <c r="B2702" s="170"/>
      <c r="D2702" s="150" t="s">
        <v>226</v>
      </c>
      <c r="E2702" s="171" t="s">
        <v>19</v>
      </c>
      <c r="F2702" s="172" t="s">
        <v>13474</v>
      </c>
      <c r="H2702" s="171" t="s">
        <v>19</v>
      </c>
      <c r="I2702" s="173"/>
      <c r="L2702" s="170"/>
      <c r="M2702" s="174"/>
      <c r="T2702" s="175"/>
      <c r="AT2702" s="171" t="s">
        <v>226</v>
      </c>
      <c r="AU2702" s="171" t="s">
        <v>236</v>
      </c>
      <c r="AV2702" s="14" t="s">
        <v>77</v>
      </c>
      <c r="AW2702" s="14" t="s">
        <v>31</v>
      </c>
      <c r="AX2702" s="14" t="s">
        <v>69</v>
      </c>
      <c r="AY2702" s="171" t="s">
        <v>212</v>
      </c>
    </row>
    <row r="2703" spans="2:65" s="12" customFormat="1">
      <c r="B2703" s="152"/>
      <c r="D2703" s="150" t="s">
        <v>226</v>
      </c>
      <c r="E2703" s="153" t="s">
        <v>19</v>
      </c>
      <c r="F2703" s="154" t="s">
        <v>1777</v>
      </c>
      <c r="H2703" s="155">
        <v>1</v>
      </c>
      <c r="I2703" s="156"/>
      <c r="L2703" s="152"/>
      <c r="M2703" s="157"/>
      <c r="T2703" s="158"/>
      <c r="AT2703" s="153" t="s">
        <v>226</v>
      </c>
      <c r="AU2703" s="153" t="s">
        <v>236</v>
      </c>
      <c r="AV2703" s="12" t="s">
        <v>79</v>
      </c>
      <c r="AW2703" s="12" t="s">
        <v>31</v>
      </c>
      <c r="AX2703" s="12" t="s">
        <v>69</v>
      </c>
      <c r="AY2703" s="153" t="s">
        <v>212</v>
      </c>
    </row>
    <row r="2704" spans="2:65" s="13" customFormat="1">
      <c r="B2704" s="159"/>
      <c r="D2704" s="150" t="s">
        <v>226</v>
      </c>
      <c r="E2704" s="160" t="s">
        <v>19</v>
      </c>
      <c r="F2704" s="161" t="s">
        <v>228</v>
      </c>
      <c r="H2704" s="162">
        <v>1</v>
      </c>
      <c r="I2704" s="163"/>
      <c r="L2704" s="159"/>
      <c r="M2704" s="164"/>
      <c r="T2704" s="165"/>
      <c r="AT2704" s="160" t="s">
        <v>226</v>
      </c>
      <c r="AU2704" s="160" t="s">
        <v>236</v>
      </c>
      <c r="AV2704" s="13" t="s">
        <v>229</v>
      </c>
      <c r="AW2704" s="13" t="s">
        <v>31</v>
      </c>
      <c r="AX2704" s="13" t="s">
        <v>77</v>
      </c>
      <c r="AY2704" s="160" t="s">
        <v>212</v>
      </c>
    </row>
    <row r="2705" spans="2:65" s="1" customFormat="1" ht="24.2" customHeight="1">
      <c r="B2705" s="34"/>
      <c r="C2705" s="133" t="s">
        <v>2006</v>
      </c>
      <c r="D2705" s="133" t="s">
        <v>215</v>
      </c>
      <c r="E2705" s="134" t="s">
        <v>13478</v>
      </c>
      <c r="F2705" s="135" t="s">
        <v>13479</v>
      </c>
      <c r="G2705" s="136" t="s">
        <v>624</v>
      </c>
      <c r="H2705" s="137">
        <v>1</v>
      </c>
      <c r="I2705" s="138"/>
      <c r="J2705" s="139">
        <f>ROUND(I2705*H2705,2)</f>
        <v>0</v>
      </c>
      <c r="K2705" s="135" t="s">
        <v>245</v>
      </c>
      <c r="L2705" s="34"/>
      <c r="M2705" s="140" t="s">
        <v>19</v>
      </c>
      <c r="N2705" s="141" t="s">
        <v>40</v>
      </c>
      <c r="P2705" s="142">
        <f>O2705*H2705</f>
        <v>0</v>
      </c>
      <c r="Q2705" s="142">
        <v>0</v>
      </c>
      <c r="R2705" s="142">
        <f>Q2705*H2705</f>
        <v>0</v>
      </c>
      <c r="S2705" s="142">
        <v>0</v>
      </c>
      <c r="T2705" s="143">
        <f>S2705*H2705</f>
        <v>0</v>
      </c>
      <c r="AR2705" s="144" t="s">
        <v>316</v>
      </c>
      <c r="AT2705" s="144" t="s">
        <v>215</v>
      </c>
      <c r="AU2705" s="144" t="s">
        <v>236</v>
      </c>
      <c r="AY2705" s="19" t="s">
        <v>212</v>
      </c>
      <c r="BE2705" s="145">
        <f>IF(N2705="základní",J2705,0)</f>
        <v>0</v>
      </c>
      <c r="BF2705" s="145">
        <f>IF(N2705="snížená",J2705,0)</f>
        <v>0</v>
      </c>
      <c r="BG2705" s="145">
        <f>IF(N2705="zákl. přenesená",J2705,0)</f>
        <v>0</v>
      </c>
      <c r="BH2705" s="145">
        <f>IF(N2705="sníž. přenesená",J2705,0)</f>
        <v>0</v>
      </c>
      <c r="BI2705" s="145">
        <f>IF(N2705="nulová",J2705,0)</f>
        <v>0</v>
      </c>
      <c r="BJ2705" s="19" t="s">
        <v>77</v>
      </c>
      <c r="BK2705" s="145">
        <f>ROUND(I2705*H2705,2)</f>
        <v>0</v>
      </c>
      <c r="BL2705" s="19" t="s">
        <v>316</v>
      </c>
      <c r="BM2705" s="144" t="s">
        <v>13480</v>
      </c>
    </row>
    <row r="2706" spans="2:65" s="1" customFormat="1" ht="19.5">
      <c r="B2706" s="34"/>
      <c r="D2706" s="150" t="s">
        <v>224</v>
      </c>
      <c r="F2706" s="151" t="s">
        <v>13442</v>
      </c>
      <c r="I2706" s="148"/>
      <c r="L2706" s="34"/>
      <c r="M2706" s="149"/>
      <c r="T2706" s="55"/>
      <c r="AT2706" s="19" t="s">
        <v>224</v>
      </c>
      <c r="AU2706" s="19" t="s">
        <v>236</v>
      </c>
    </row>
    <row r="2707" spans="2:65" s="14" customFormat="1">
      <c r="B2707" s="170"/>
      <c r="D2707" s="150" t="s">
        <v>226</v>
      </c>
      <c r="E2707" s="171" t="s">
        <v>19</v>
      </c>
      <c r="F2707" s="172" t="s">
        <v>13474</v>
      </c>
      <c r="H2707" s="171" t="s">
        <v>19</v>
      </c>
      <c r="I2707" s="173"/>
      <c r="L2707" s="170"/>
      <c r="M2707" s="174"/>
      <c r="T2707" s="175"/>
      <c r="AT2707" s="171" t="s">
        <v>226</v>
      </c>
      <c r="AU2707" s="171" t="s">
        <v>236</v>
      </c>
      <c r="AV2707" s="14" t="s">
        <v>77</v>
      </c>
      <c r="AW2707" s="14" t="s">
        <v>31</v>
      </c>
      <c r="AX2707" s="14" t="s">
        <v>69</v>
      </c>
      <c r="AY2707" s="171" t="s">
        <v>212</v>
      </c>
    </row>
    <row r="2708" spans="2:65" s="12" customFormat="1">
      <c r="B2708" s="152"/>
      <c r="D2708" s="150" t="s">
        <v>226</v>
      </c>
      <c r="E2708" s="153" t="s">
        <v>19</v>
      </c>
      <c r="F2708" s="154" t="s">
        <v>1731</v>
      </c>
      <c r="H2708" s="155">
        <v>1</v>
      </c>
      <c r="I2708" s="156"/>
      <c r="L2708" s="152"/>
      <c r="M2708" s="157"/>
      <c r="T2708" s="158"/>
      <c r="AT2708" s="153" t="s">
        <v>226</v>
      </c>
      <c r="AU2708" s="153" t="s">
        <v>236</v>
      </c>
      <c r="AV2708" s="12" t="s">
        <v>79</v>
      </c>
      <c r="AW2708" s="12" t="s">
        <v>31</v>
      </c>
      <c r="AX2708" s="12" t="s">
        <v>69</v>
      </c>
      <c r="AY2708" s="153" t="s">
        <v>212</v>
      </c>
    </row>
    <row r="2709" spans="2:65" s="13" customFormat="1">
      <c r="B2709" s="159"/>
      <c r="D2709" s="150" t="s">
        <v>226</v>
      </c>
      <c r="E2709" s="160" t="s">
        <v>19</v>
      </c>
      <c r="F2709" s="161" t="s">
        <v>228</v>
      </c>
      <c r="H2709" s="162">
        <v>1</v>
      </c>
      <c r="I2709" s="163"/>
      <c r="L2709" s="159"/>
      <c r="M2709" s="164"/>
      <c r="T2709" s="165"/>
      <c r="AT2709" s="160" t="s">
        <v>226</v>
      </c>
      <c r="AU2709" s="160" t="s">
        <v>236</v>
      </c>
      <c r="AV2709" s="13" t="s">
        <v>229</v>
      </c>
      <c r="AW2709" s="13" t="s">
        <v>31</v>
      </c>
      <c r="AX2709" s="13" t="s">
        <v>77</v>
      </c>
      <c r="AY2709" s="160" t="s">
        <v>212</v>
      </c>
    </row>
    <row r="2710" spans="2:65" s="1" customFormat="1" ht="24.2" customHeight="1">
      <c r="B2710" s="34"/>
      <c r="C2710" s="133" t="s">
        <v>2015</v>
      </c>
      <c r="D2710" s="133" t="s">
        <v>215</v>
      </c>
      <c r="E2710" s="134" t="s">
        <v>13481</v>
      </c>
      <c r="F2710" s="135" t="s">
        <v>13482</v>
      </c>
      <c r="G2710" s="136" t="s">
        <v>624</v>
      </c>
      <c r="H2710" s="137">
        <v>1</v>
      </c>
      <c r="I2710" s="138"/>
      <c r="J2710" s="139">
        <f>ROUND(I2710*H2710,2)</f>
        <v>0</v>
      </c>
      <c r="K2710" s="135" t="s">
        <v>245</v>
      </c>
      <c r="L2710" s="34"/>
      <c r="M2710" s="140" t="s">
        <v>19</v>
      </c>
      <c r="N2710" s="141" t="s">
        <v>40</v>
      </c>
      <c r="P2710" s="142">
        <f>O2710*H2710</f>
        <v>0</v>
      </c>
      <c r="Q2710" s="142">
        <v>0</v>
      </c>
      <c r="R2710" s="142">
        <f>Q2710*H2710</f>
        <v>0</v>
      </c>
      <c r="S2710" s="142">
        <v>0</v>
      </c>
      <c r="T2710" s="143">
        <f>S2710*H2710</f>
        <v>0</v>
      </c>
      <c r="AR2710" s="144" t="s">
        <v>316</v>
      </c>
      <c r="AT2710" s="144" t="s">
        <v>215</v>
      </c>
      <c r="AU2710" s="144" t="s">
        <v>236</v>
      </c>
      <c r="AY2710" s="19" t="s">
        <v>212</v>
      </c>
      <c r="BE2710" s="145">
        <f>IF(N2710="základní",J2710,0)</f>
        <v>0</v>
      </c>
      <c r="BF2710" s="145">
        <f>IF(N2710="snížená",J2710,0)</f>
        <v>0</v>
      </c>
      <c r="BG2710" s="145">
        <f>IF(N2710="zákl. přenesená",J2710,0)</f>
        <v>0</v>
      </c>
      <c r="BH2710" s="145">
        <f>IF(N2710="sníž. přenesená",J2710,0)</f>
        <v>0</v>
      </c>
      <c r="BI2710" s="145">
        <f>IF(N2710="nulová",J2710,0)</f>
        <v>0</v>
      </c>
      <c r="BJ2710" s="19" t="s">
        <v>77</v>
      </c>
      <c r="BK2710" s="145">
        <f>ROUND(I2710*H2710,2)</f>
        <v>0</v>
      </c>
      <c r="BL2710" s="19" t="s">
        <v>316</v>
      </c>
      <c r="BM2710" s="144" t="s">
        <v>13483</v>
      </c>
    </row>
    <row r="2711" spans="2:65" s="1" customFormat="1" ht="19.5">
      <c r="B2711" s="34"/>
      <c r="D2711" s="150" t="s">
        <v>224</v>
      </c>
      <c r="F2711" s="151" t="s">
        <v>13442</v>
      </c>
      <c r="I2711" s="148"/>
      <c r="L2711" s="34"/>
      <c r="M2711" s="149"/>
      <c r="T2711" s="55"/>
      <c r="AT2711" s="19" t="s">
        <v>224</v>
      </c>
      <c r="AU2711" s="19" t="s">
        <v>236</v>
      </c>
    </row>
    <row r="2712" spans="2:65" s="14" customFormat="1">
      <c r="B2712" s="170"/>
      <c r="D2712" s="150" t="s">
        <v>226</v>
      </c>
      <c r="E2712" s="171" t="s">
        <v>19</v>
      </c>
      <c r="F2712" s="172" t="s">
        <v>13484</v>
      </c>
      <c r="H2712" s="171" t="s">
        <v>19</v>
      </c>
      <c r="I2712" s="173"/>
      <c r="L2712" s="170"/>
      <c r="M2712" s="174"/>
      <c r="T2712" s="175"/>
      <c r="AT2712" s="171" t="s">
        <v>226</v>
      </c>
      <c r="AU2712" s="171" t="s">
        <v>236</v>
      </c>
      <c r="AV2712" s="14" t="s">
        <v>77</v>
      </c>
      <c r="AW2712" s="14" t="s">
        <v>31</v>
      </c>
      <c r="AX2712" s="14" t="s">
        <v>69</v>
      </c>
      <c r="AY2712" s="171" t="s">
        <v>212</v>
      </c>
    </row>
    <row r="2713" spans="2:65" s="12" customFormat="1">
      <c r="B2713" s="152"/>
      <c r="D2713" s="150" t="s">
        <v>226</v>
      </c>
      <c r="E2713" s="153" t="s">
        <v>19</v>
      </c>
      <c r="F2713" s="154" t="s">
        <v>1779</v>
      </c>
      <c r="H2713" s="155">
        <v>1</v>
      </c>
      <c r="I2713" s="156"/>
      <c r="L2713" s="152"/>
      <c r="M2713" s="157"/>
      <c r="T2713" s="158"/>
      <c r="AT2713" s="153" t="s">
        <v>226</v>
      </c>
      <c r="AU2713" s="153" t="s">
        <v>236</v>
      </c>
      <c r="AV2713" s="12" t="s">
        <v>79</v>
      </c>
      <c r="AW2713" s="12" t="s">
        <v>31</v>
      </c>
      <c r="AX2713" s="12" t="s">
        <v>69</v>
      </c>
      <c r="AY2713" s="153" t="s">
        <v>212</v>
      </c>
    </row>
    <row r="2714" spans="2:65" s="13" customFormat="1">
      <c r="B2714" s="159"/>
      <c r="D2714" s="150" t="s">
        <v>226</v>
      </c>
      <c r="E2714" s="160" t="s">
        <v>19</v>
      </c>
      <c r="F2714" s="161" t="s">
        <v>228</v>
      </c>
      <c r="H2714" s="162">
        <v>1</v>
      </c>
      <c r="I2714" s="163"/>
      <c r="L2714" s="159"/>
      <c r="M2714" s="164"/>
      <c r="T2714" s="165"/>
      <c r="AT2714" s="160" t="s">
        <v>226</v>
      </c>
      <c r="AU2714" s="160" t="s">
        <v>236</v>
      </c>
      <c r="AV2714" s="13" t="s">
        <v>229</v>
      </c>
      <c r="AW2714" s="13" t="s">
        <v>31</v>
      </c>
      <c r="AX2714" s="13" t="s">
        <v>77</v>
      </c>
      <c r="AY2714" s="160" t="s">
        <v>212</v>
      </c>
    </row>
    <row r="2715" spans="2:65" s="1" customFormat="1" ht="24.2" customHeight="1">
      <c r="B2715" s="34"/>
      <c r="C2715" s="133" t="s">
        <v>2025</v>
      </c>
      <c r="D2715" s="133" t="s">
        <v>215</v>
      </c>
      <c r="E2715" s="134" t="s">
        <v>13485</v>
      </c>
      <c r="F2715" s="135" t="s">
        <v>13486</v>
      </c>
      <c r="G2715" s="136" t="s">
        <v>624</v>
      </c>
      <c r="H2715" s="137">
        <v>1</v>
      </c>
      <c r="I2715" s="138"/>
      <c r="J2715" s="139">
        <f>ROUND(I2715*H2715,2)</f>
        <v>0</v>
      </c>
      <c r="K2715" s="135" t="s">
        <v>245</v>
      </c>
      <c r="L2715" s="34"/>
      <c r="M2715" s="140" t="s">
        <v>19</v>
      </c>
      <c r="N2715" s="141" t="s">
        <v>40</v>
      </c>
      <c r="P2715" s="142">
        <f>O2715*H2715</f>
        <v>0</v>
      </c>
      <c r="Q2715" s="142">
        <v>0</v>
      </c>
      <c r="R2715" s="142">
        <f>Q2715*H2715</f>
        <v>0</v>
      </c>
      <c r="S2715" s="142">
        <v>0</v>
      </c>
      <c r="T2715" s="143">
        <f>S2715*H2715</f>
        <v>0</v>
      </c>
      <c r="AR2715" s="144" t="s">
        <v>316</v>
      </c>
      <c r="AT2715" s="144" t="s">
        <v>215</v>
      </c>
      <c r="AU2715" s="144" t="s">
        <v>236</v>
      </c>
      <c r="AY2715" s="19" t="s">
        <v>212</v>
      </c>
      <c r="BE2715" s="145">
        <f>IF(N2715="základní",J2715,0)</f>
        <v>0</v>
      </c>
      <c r="BF2715" s="145">
        <f>IF(N2715="snížená",J2715,0)</f>
        <v>0</v>
      </c>
      <c r="BG2715" s="145">
        <f>IF(N2715="zákl. přenesená",J2715,0)</f>
        <v>0</v>
      </c>
      <c r="BH2715" s="145">
        <f>IF(N2715="sníž. přenesená",J2715,0)</f>
        <v>0</v>
      </c>
      <c r="BI2715" s="145">
        <f>IF(N2715="nulová",J2715,0)</f>
        <v>0</v>
      </c>
      <c r="BJ2715" s="19" t="s">
        <v>77</v>
      </c>
      <c r="BK2715" s="145">
        <f>ROUND(I2715*H2715,2)</f>
        <v>0</v>
      </c>
      <c r="BL2715" s="19" t="s">
        <v>316</v>
      </c>
      <c r="BM2715" s="144" t="s">
        <v>13487</v>
      </c>
    </row>
    <row r="2716" spans="2:65" s="1" customFormat="1" ht="19.5">
      <c r="B2716" s="34"/>
      <c r="D2716" s="150" t="s">
        <v>224</v>
      </c>
      <c r="F2716" s="151" t="s">
        <v>13442</v>
      </c>
      <c r="I2716" s="148"/>
      <c r="L2716" s="34"/>
      <c r="M2716" s="149"/>
      <c r="T2716" s="55"/>
      <c r="AT2716" s="19" t="s">
        <v>224</v>
      </c>
      <c r="AU2716" s="19" t="s">
        <v>236</v>
      </c>
    </row>
    <row r="2717" spans="2:65" s="14" customFormat="1">
      <c r="B2717" s="170"/>
      <c r="D2717" s="150" t="s">
        <v>226</v>
      </c>
      <c r="E2717" s="171" t="s">
        <v>19</v>
      </c>
      <c r="F2717" s="172" t="s">
        <v>13484</v>
      </c>
      <c r="H2717" s="171" t="s">
        <v>19</v>
      </c>
      <c r="I2717" s="173"/>
      <c r="L2717" s="170"/>
      <c r="M2717" s="174"/>
      <c r="T2717" s="175"/>
      <c r="AT2717" s="171" t="s">
        <v>226</v>
      </c>
      <c r="AU2717" s="171" t="s">
        <v>236</v>
      </c>
      <c r="AV2717" s="14" t="s">
        <v>77</v>
      </c>
      <c r="AW2717" s="14" t="s">
        <v>31</v>
      </c>
      <c r="AX2717" s="14" t="s">
        <v>69</v>
      </c>
      <c r="AY2717" s="171" t="s">
        <v>212</v>
      </c>
    </row>
    <row r="2718" spans="2:65" s="12" customFormat="1">
      <c r="B2718" s="152"/>
      <c r="D2718" s="150" t="s">
        <v>226</v>
      </c>
      <c r="E2718" s="153" t="s">
        <v>19</v>
      </c>
      <c r="F2718" s="154" t="s">
        <v>1779</v>
      </c>
      <c r="H2718" s="155">
        <v>1</v>
      </c>
      <c r="I2718" s="156"/>
      <c r="L2718" s="152"/>
      <c r="M2718" s="157"/>
      <c r="T2718" s="158"/>
      <c r="AT2718" s="153" t="s">
        <v>226</v>
      </c>
      <c r="AU2718" s="153" t="s">
        <v>236</v>
      </c>
      <c r="AV2718" s="12" t="s">
        <v>79</v>
      </c>
      <c r="AW2718" s="12" t="s">
        <v>31</v>
      </c>
      <c r="AX2718" s="12" t="s">
        <v>69</v>
      </c>
      <c r="AY2718" s="153" t="s">
        <v>212</v>
      </c>
    </row>
    <row r="2719" spans="2:65" s="13" customFormat="1">
      <c r="B2719" s="159"/>
      <c r="D2719" s="150" t="s">
        <v>226</v>
      </c>
      <c r="E2719" s="160" t="s">
        <v>19</v>
      </c>
      <c r="F2719" s="161" t="s">
        <v>228</v>
      </c>
      <c r="H2719" s="162">
        <v>1</v>
      </c>
      <c r="I2719" s="163"/>
      <c r="L2719" s="159"/>
      <c r="M2719" s="164"/>
      <c r="T2719" s="165"/>
      <c r="AT2719" s="160" t="s">
        <v>226</v>
      </c>
      <c r="AU2719" s="160" t="s">
        <v>236</v>
      </c>
      <c r="AV2719" s="13" t="s">
        <v>229</v>
      </c>
      <c r="AW2719" s="13" t="s">
        <v>31</v>
      </c>
      <c r="AX2719" s="13" t="s">
        <v>77</v>
      </c>
      <c r="AY2719" s="160" t="s">
        <v>212</v>
      </c>
    </row>
    <row r="2720" spans="2:65" s="1" customFormat="1" ht="24.2" customHeight="1">
      <c r="B2720" s="34"/>
      <c r="C2720" s="133" t="s">
        <v>2033</v>
      </c>
      <c r="D2720" s="133" t="s">
        <v>215</v>
      </c>
      <c r="E2720" s="134" t="s">
        <v>13488</v>
      </c>
      <c r="F2720" s="135" t="s">
        <v>13489</v>
      </c>
      <c r="G2720" s="136" t="s">
        <v>624</v>
      </c>
      <c r="H2720" s="137">
        <v>2</v>
      </c>
      <c r="I2720" s="138"/>
      <c r="J2720" s="139">
        <f>ROUND(I2720*H2720,2)</f>
        <v>0</v>
      </c>
      <c r="K2720" s="135" t="s">
        <v>245</v>
      </c>
      <c r="L2720" s="34"/>
      <c r="M2720" s="140" t="s">
        <v>19</v>
      </c>
      <c r="N2720" s="141" t="s">
        <v>40</v>
      </c>
      <c r="P2720" s="142">
        <f>O2720*H2720</f>
        <v>0</v>
      </c>
      <c r="Q2720" s="142">
        <v>0</v>
      </c>
      <c r="R2720" s="142">
        <f>Q2720*H2720</f>
        <v>0</v>
      </c>
      <c r="S2720" s="142">
        <v>0</v>
      </c>
      <c r="T2720" s="143">
        <f>S2720*H2720</f>
        <v>0</v>
      </c>
      <c r="AR2720" s="144" t="s">
        <v>316</v>
      </c>
      <c r="AT2720" s="144" t="s">
        <v>215</v>
      </c>
      <c r="AU2720" s="144" t="s">
        <v>236</v>
      </c>
      <c r="AY2720" s="19" t="s">
        <v>212</v>
      </c>
      <c r="BE2720" s="145">
        <f>IF(N2720="základní",J2720,0)</f>
        <v>0</v>
      </c>
      <c r="BF2720" s="145">
        <f>IF(N2720="snížená",J2720,0)</f>
        <v>0</v>
      </c>
      <c r="BG2720" s="145">
        <f>IF(N2720="zákl. přenesená",J2720,0)</f>
        <v>0</v>
      </c>
      <c r="BH2720" s="145">
        <f>IF(N2720="sníž. přenesená",J2720,0)</f>
        <v>0</v>
      </c>
      <c r="BI2720" s="145">
        <f>IF(N2720="nulová",J2720,0)</f>
        <v>0</v>
      </c>
      <c r="BJ2720" s="19" t="s">
        <v>77</v>
      </c>
      <c r="BK2720" s="145">
        <f>ROUND(I2720*H2720,2)</f>
        <v>0</v>
      </c>
      <c r="BL2720" s="19" t="s">
        <v>316</v>
      </c>
      <c r="BM2720" s="144" t="s">
        <v>13490</v>
      </c>
    </row>
    <row r="2721" spans="2:65" s="1" customFormat="1" ht="19.5">
      <c r="B2721" s="34"/>
      <c r="D2721" s="150" t="s">
        <v>224</v>
      </c>
      <c r="F2721" s="151" t="s">
        <v>13442</v>
      </c>
      <c r="I2721" s="148"/>
      <c r="L2721" s="34"/>
      <c r="M2721" s="149"/>
      <c r="T2721" s="55"/>
      <c r="AT2721" s="19" t="s">
        <v>224</v>
      </c>
      <c r="AU2721" s="19" t="s">
        <v>236</v>
      </c>
    </row>
    <row r="2722" spans="2:65" s="14" customFormat="1">
      <c r="B2722" s="170"/>
      <c r="D2722" s="150" t="s">
        <v>226</v>
      </c>
      <c r="E2722" s="171" t="s">
        <v>19</v>
      </c>
      <c r="F2722" s="172" t="s">
        <v>13491</v>
      </c>
      <c r="H2722" s="171" t="s">
        <v>19</v>
      </c>
      <c r="I2722" s="173"/>
      <c r="L2722" s="170"/>
      <c r="M2722" s="174"/>
      <c r="T2722" s="175"/>
      <c r="AT2722" s="171" t="s">
        <v>226</v>
      </c>
      <c r="AU2722" s="171" t="s">
        <v>236</v>
      </c>
      <c r="AV2722" s="14" t="s">
        <v>77</v>
      </c>
      <c r="AW2722" s="14" t="s">
        <v>31</v>
      </c>
      <c r="AX2722" s="14" t="s">
        <v>69</v>
      </c>
      <c r="AY2722" s="171" t="s">
        <v>212</v>
      </c>
    </row>
    <row r="2723" spans="2:65" s="12" customFormat="1">
      <c r="B2723" s="152"/>
      <c r="D2723" s="150" t="s">
        <v>226</v>
      </c>
      <c r="E2723" s="153" t="s">
        <v>19</v>
      </c>
      <c r="F2723" s="154" t="s">
        <v>1733</v>
      </c>
      <c r="H2723" s="155">
        <v>2</v>
      </c>
      <c r="I2723" s="156"/>
      <c r="L2723" s="152"/>
      <c r="M2723" s="157"/>
      <c r="T2723" s="158"/>
      <c r="AT2723" s="153" t="s">
        <v>226</v>
      </c>
      <c r="AU2723" s="153" t="s">
        <v>236</v>
      </c>
      <c r="AV2723" s="12" t="s">
        <v>79</v>
      </c>
      <c r="AW2723" s="12" t="s">
        <v>31</v>
      </c>
      <c r="AX2723" s="12" t="s">
        <v>69</v>
      </c>
      <c r="AY2723" s="153" t="s">
        <v>212</v>
      </c>
    </row>
    <row r="2724" spans="2:65" s="13" customFormat="1">
      <c r="B2724" s="159"/>
      <c r="D2724" s="150" t="s">
        <v>226</v>
      </c>
      <c r="E2724" s="160" t="s">
        <v>19</v>
      </c>
      <c r="F2724" s="161" t="s">
        <v>228</v>
      </c>
      <c r="H2724" s="162">
        <v>2</v>
      </c>
      <c r="I2724" s="163"/>
      <c r="L2724" s="159"/>
      <c r="M2724" s="164"/>
      <c r="T2724" s="165"/>
      <c r="AT2724" s="160" t="s">
        <v>226</v>
      </c>
      <c r="AU2724" s="160" t="s">
        <v>236</v>
      </c>
      <c r="AV2724" s="13" t="s">
        <v>229</v>
      </c>
      <c r="AW2724" s="13" t="s">
        <v>31</v>
      </c>
      <c r="AX2724" s="13" t="s">
        <v>77</v>
      </c>
      <c r="AY2724" s="160" t="s">
        <v>212</v>
      </c>
    </row>
    <row r="2725" spans="2:65" s="1" customFormat="1" ht="24.2" customHeight="1">
      <c r="B2725" s="34"/>
      <c r="C2725" s="133" t="s">
        <v>2039</v>
      </c>
      <c r="D2725" s="133" t="s">
        <v>215</v>
      </c>
      <c r="E2725" s="134" t="s">
        <v>13492</v>
      </c>
      <c r="F2725" s="135" t="s">
        <v>13493</v>
      </c>
      <c r="G2725" s="136" t="s">
        <v>624</v>
      </c>
      <c r="H2725" s="137">
        <v>4</v>
      </c>
      <c r="I2725" s="138"/>
      <c r="J2725" s="139">
        <f>ROUND(I2725*H2725,2)</f>
        <v>0</v>
      </c>
      <c r="K2725" s="135" t="s">
        <v>245</v>
      </c>
      <c r="L2725" s="34"/>
      <c r="M2725" s="140" t="s">
        <v>19</v>
      </c>
      <c r="N2725" s="141" t="s">
        <v>40</v>
      </c>
      <c r="P2725" s="142">
        <f>O2725*H2725</f>
        <v>0</v>
      </c>
      <c r="Q2725" s="142">
        <v>0</v>
      </c>
      <c r="R2725" s="142">
        <f>Q2725*H2725</f>
        <v>0</v>
      </c>
      <c r="S2725" s="142">
        <v>0</v>
      </c>
      <c r="T2725" s="143">
        <f>S2725*H2725</f>
        <v>0</v>
      </c>
      <c r="AR2725" s="144" t="s">
        <v>316</v>
      </c>
      <c r="AT2725" s="144" t="s">
        <v>215</v>
      </c>
      <c r="AU2725" s="144" t="s">
        <v>236</v>
      </c>
      <c r="AY2725" s="19" t="s">
        <v>212</v>
      </c>
      <c r="BE2725" s="145">
        <f>IF(N2725="základní",J2725,0)</f>
        <v>0</v>
      </c>
      <c r="BF2725" s="145">
        <f>IF(N2725="snížená",J2725,0)</f>
        <v>0</v>
      </c>
      <c r="BG2725" s="145">
        <f>IF(N2725="zákl. přenesená",J2725,0)</f>
        <v>0</v>
      </c>
      <c r="BH2725" s="145">
        <f>IF(N2725="sníž. přenesená",J2725,0)</f>
        <v>0</v>
      </c>
      <c r="BI2725" s="145">
        <f>IF(N2725="nulová",J2725,0)</f>
        <v>0</v>
      </c>
      <c r="BJ2725" s="19" t="s">
        <v>77</v>
      </c>
      <c r="BK2725" s="145">
        <f>ROUND(I2725*H2725,2)</f>
        <v>0</v>
      </c>
      <c r="BL2725" s="19" t="s">
        <v>316</v>
      </c>
      <c r="BM2725" s="144" t="s">
        <v>13494</v>
      </c>
    </row>
    <row r="2726" spans="2:65" s="1" customFormat="1" ht="19.5">
      <c r="B2726" s="34"/>
      <c r="D2726" s="150" t="s">
        <v>224</v>
      </c>
      <c r="F2726" s="151" t="s">
        <v>13442</v>
      </c>
      <c r="I2726" s="148"/>
      <c r="L2726" s="34"/>
      <c r="M2726" s="149"/>
      <c r="T2726" s="55"/>
      <c r="AT2726" s="19" t="s">
        <v>224</v>
      </c>
      <c r="AU2726" s="19" t="s">
        <v>236</v>
      </c>
    </row>
    <row r="2727" spans="2:65" s="14" customFormat="1">
      <c r="B2727" s="170"/>
      <c r="D2727" s="150" t="s">
        <v>226</v>
      </c>
      <c r="E2727" s="171" t="s">
        <v>19</v>
      </c>
      <c r="F2727" s="172" t="s">
        <v>13495</v>
      </c>
      <c r="H2727" s="171" t="s">
        <v>19</v>
      </c>
      <c r="I2727" s="173"/>
      <c r="L2727" s="170"/>
      <c r="M2727" s="174"/>
      <c r="T2727" s="175"/>
      <c r="AT2727" s="171" t="s">
        <v>226</v>
      </c>
      <c r="AU2727" s="171" t="s">
        <v>236</v>
      </c>
      <c r="AV2727" s="14" t="s">
        <v>77</v>
      </c>
      <c r="AW2727" s="14" t="s">
        <v>31</v>
      </c>
      <c r="AX2727" s="14" t="s">
        <v>69</v>
      </c>
      <c r="AY2727" s="171" t="s">
        <v>212</v>
      </c>
    </row>
    <row r="2728" spans="2:65" s="12" customFormat="1">
      <c r="B2728" s="152"/>
      <c r="D2728" s="150" t="s">
        <v>226</v>
      </c>
      <c r="E2728" s="153" t="s">
        <v>19</v>
      </c>
      <c r="F2728" s="154" t="s">
        <v>4879</v>
      </c>
      <c r="H2728" s="155">
        <v>4</v>
      </c>
      <c r="I2728" s="156"/>
      <c r="L2728" s="152"/>
      <c r="M2728" s="157"/>
      <c r="T2728" s="158"/>
      <c r="AT2728" s="153" t="s">
        <v>226</v>
      </c>
      <c r="AU2728" s="153" t="s">
        <v>236</v>
      </c>
      <c r="AV2728" s="12" t="s">
        <v>79</v>
      </c>
      <c r="AW2728" s="12" t="s">
        <v>31</v>
      </c>
      <c r="AX2728" s="12" t="s">
        <v>69</v>
      </c>
      <c r="AY2728" s="153" t="s">
        <v>212</v>
      </c>
    </row>
    <row r="2729" spans="2:65" s="13" customFormat="1">
      <c r="B2729" s="159"/>
      <c r="D2729" s="150" t="s">
        <v>226</v>
      </c>
      <c r="E2729" s="160" t="s">
        <v>19</v>
      </c>
      <c r="F2729" s="161" t="s">
        <v>228</v>
      </c>
      <c r="H2729" s="162">
        <v>4</v>
      </c>
      <c r="I2729" s="163"/>
      <c r="L2729" s="159"/>
      <c r="M2729" s="164"/>
      <c r="T2729" s="165"/>
      <c r="AT2729" s="160" t="s">
        <v>226</v>
      </c>
      <c r="AU2729" s="160" t="s">
        <v>236</v>
      </c>
      <c r="AV2729" s="13" t="s">
        <v>229</v>
      </c>
      <c r="AW2729" s="13" t="s">
        <v>31</v>
      </c>
      <c r="AX2729" s="13" t="s">
        <v>77</v>
      </c>
      <c r="AY2729" s="160" t="s">
        <v>212</v>
      </c>
    </row>
    <row r="2730" spans="2:65" s="1" customFormat="1" ht="24.2" customHeight="1">
      <c r="B2730" s="34"/>
      <c r="C2730" s="133" t="s">
        <v>2046</v>
      </c>
      <c r="D2730" s="133" t="s">
        <v>215</v>
      </c>
      <c r="E2730" s="134" t="s">
        <v>13496</v>
      </c>
      <c r="F2730" s="135" t="s">
        <v>13497</v>
      </c>
      <c r="G2730" s="136" t="s">
        <v>624</v>
      </c>
      <c r="H2730" s="137">
        <v>3</v>
      </c>
      <c r="I2730" s="138"/>
      <c r="J2730" s="139">
        <f>ROUND(I2730*H2730,2)</f>
        <v>0</v>
      </c>
      <c r="K2730" s="135" t="s">
        <v>245</v>
      </c>
      <c r="L2730" s="34"/>
      <c r="M2730" s="140" t="s">
        <v>19</v>
      </c>
      <c r="N2730" s="141" t="s">
        <v>40</v>
      </c>
      <c r="P2730" s="142">
        <f>O2730*H2730</f>
        <v>0</v>
      </c>
      <c r="Q2730" s="142">
        <v>0</v>
      </c>
      <c r="R2730" s="142">
        <f>Q2730*H2730</f>
        <v>0</v>
      </c>
      <c r="S2730" s="142">
        <v>0</v>
      </c>
      <c r="T2730" s="143">
        <f>S2730*H2730</f>
        <v>0</v>
      </c>
      <c r="AR2730" s="144" t="s">
        <v>316</v>
      </c>
      <c r="AT2730" s="144" t="s">
        <v>215</v>
      </c>
      <c r="AU2730" s="144" t="s">
        <v>236</v>
      </c>
      <c r="AY2730" s="19" t="s">
        <v>212</v>
      </c>
      <c r="BE2730" s="145">
        <f>IF(N2730="základní",J2730,0)</f>
        <v>0</v>
      </c>
      <c r="BF2730" s="145">
        <f>IF(N2730="snížená",J2730,0)</f>
        <v>0</v>
      </c>
      <c r="BG2730" s="145">
        <f>IF(N2730="zákl. přenesená",J2730,0)</f>
        <v>0</v>
      </c>
      <c r="BH2730" s="145">
        <f>IF(N2730="sníž. přenesená",J2730,0)</f>
        <v>0</v>
      </c>
      <c r="BI2730" s="145">
        <f>IF(N2730="nulová",J2730,0)</f>
        <v>0</v>
      </c>
      <c r="BJ2730" s="19" t="s">
        <v>77</v>
      </c>
      <c r="BK2730" s="145">
        <f>ROUND(I2730*H2730,2)</f>
        <v>0</v>
      </c>
      <c r="BL2730" s="19" t="s">
        <v>316</v>
      </c>
      <c r="BM2730" s="144" t="s">
        <v>13498</v>
      </c>
    </row>
    <row r="2731" spans="2:65" s="1" customFormat="1" ht="19.5">
      <c r="B2731" s="34"/>
      <c r="D2731" s="150" t="s">
        <v>224</v>
      </c>
      <c r="F2731" s="151" t="s">
        <v>13442</v>
      </c>
      <c r="I2731" s="148"/>
      <c r="L2731" s="34"/>
      <c r="M2731" s="149"/>
      <c r="T2731" s="55"/>
      <c r="AT2731" s="19" t="s">
        <v>224</v>
      </c>
      <c r="AU2731" s="19" t="s">
        <v>236</v>
      </c>
    </row>
    <row r="2732" spans="2:65" s="14" customFormat="1">
      <c r="B2732" s="170"/>
      <c r="D2732" s="150" t="s">
        <v>226</v>
      </c>
      <c r="E2732" s="171" t="s">
        <v>19</v>
      </c>
      <c r="F2732" s="172" t="s">
        <v>13499</v>
      </c>
      <c r="H2732" s="171" t="s">
        <v>19</v>
      </c>
      <c r="I2732" s="173"/>
      <c r="L2732" s="170"/>
      <c r="M2732" s="174"/>
      <c r="T2732" s="175"/>
      <c r="AT2732" s="171" t="s">
        <v>226</v>
      </c>
      <c r="AU2732" s="171" t="s">
        <v>236</v>
      </c>
      <c r="AV2732" s="14" t="s">
        <v>77</v>
      </c>
      <c r="AW2732" s="14" t="s">
        <v>31</v>
      </c>
      <c r="AX2732" s="14" t="s">
        <v>69</v>
      </c>
      <c r="AY2732" s="171" t="s">
        <v>212</v>
      </c>
    </row>
    <row r="2733" spans="2:65" s="12" customFormat="1">
      <c r="B2733" s="152"/>
      <c r="D2733" s="150" t="s">
        <v>226</v>
      </c>
      <c r="E2733" s="153" t="s">
        <v>19</v>
      </c>
      <c r="F2733" s="154" t="s">
        <v>1777</v>
      </c>
      <c r="H2733" s="155">
        <v>1</v>
      </c>
      <c r="I2733" s="156"/>
      <c r="L2733" s="152"/>
      <c r="M2733" s="157"/>
      <c r="T2733" s="158"/>
      <c r="AT2733" s="153" t="s">
        <v>226</v>
      </c>
      <c r="AU2733" s="153" t="s">
        <v>236</v>
      </c>
      <c r="AV2733" s="12" t="s">
        <v>79</v>
      </c>
      <c r="AW2733" s="12" t="s">
        <v>31</v>
      </c>
      <c r="AX2733" s="12" t="s">
        <v>69</v>
      </c>
      <c r="AY2733" s="153" t="s">
        <v>212</v>
      </c>
    </row>
    <row r="2734" spans="2:65" s="12" customFormat="1">
      <c r="B2734" s="152"/>
      <c r="D2734" s="150" t="s">
        <v>226</v>
      </c>
      <c r="E2734" s="153" t="s">
        <v>19</v>
      </c>
      <c r="F2734" s="154" t="s">
        <v>1778</v>
      </c>
      <c r="H2734" s="155">
        <v>1</v>
      </c>
      <c r="I2734" s="156"/>
      <c r="L2734" s="152"/>
      <c r="M2734" s="157"/>
      <c r="T2734" s="158"/>
      <c r="AT2734" s="153" t="s">
        <v>226</v>
      </c>
      <c r="AU2734" s="153" t="s">
        <v>236</v>
      </c>
      <c r="AV2734" s="12" t="s">
        <v>79</v>
      </c>
      <c r="AW2734" s="12" t="s">
        <v>31</v>
      </c>
      <c r="AX2734" s="12" t="s">
        <v>69</v>
      </c>
      <c r="AY2734" s="153" t="s">
        <v>212</v>
      </c>
    </row>
    <row r="2735" spans="2:65" s="12" customFormat="1">
      <c r="B2735" s="152"/>
      <c r="D2735" s="150" t="s">
        <v>226</v>
      </c>
      <c r="E2735" s="153" t="s">
        <v>19</v>
      </c>
      <c r="F2735" s="154" t="s">
        <v>1779</v>
      </c>
      <c r="H2735" s="155">
        <v>1</v>
      </c>
      <c r="I2735" s="156"/>
      <c r="L2735" s="152"/>
      <c r="M2735" s="157"/>
      <c r="T2735" s="158"/>
      <c r="AT2735" s="153" t="s">
        <v>226</v>
      </c>
      <c r="AU2735" s="153" t="s">
        <v>236</v>
      </c>
      <c r="AV2735" s="12" t="s">
        <v>79</v>
      </c>
      <c r="AW2735" s="12" t="s">
        <v>31</v>
      </c>
      <c r="AX2735" s="12" t="s">
        <v>69</v>
      </c>
      <c r="AY2735" s="153" t="s">
        <v>212</v>
      </c>
    </row>
    <row r="2736" spans="2:65" s="13" customFormat="1">
      <c r="B2736" s="159"/>
      <c r="D2736" s="150" t="s">
        <v>226</v>
      </c>
      <c r="E2736" s="160" t="s">
        <v>19</v>
      </c>
      <c r="F2736" s="161" t="s">
        <v>228</v>
      </c>
      <c r="H2736" s="162">
        <v>3</v>
      </c>
      <c r="I2736" s="163"/>
      <c r="L2736" s="159"/>
      <c r="M2736" s="164"/>
      <c r="T2736" s="165"/>
      <c r="AT2736" s="160" t="s">
        <v>226</v>
      </c>
      <c r="AU2736" s="160" t="s">
        <v>236</v>
      </c>
      <c r="AV2736" s="13" t="s">
        <v>229</v>
      </c>
      <c r="AW2736" s="13" t="s">
        <v>31</v>
      </c>
      <c r="AX2736" s="13" t="s">
        <v>77</v>
      </c>
      <c r="AY2736" s="160" t="s">
        <v>212</v>
      </c>
    </row>
    <row r="2737" spans="2:65" s="1" customFormat="1" ht="24.2" customHeight="1">
      <c r="B2737" s="34"/>
      <c r="C2737" s="133" t="s">
        <v>2052</v>
      </c>
      <c r="D2737" s="133" t="s">
        <v>215</v>
      </c>
      <c r="E2737" s="134" t="s">
        <v>13500</v>
      </c>
      <c r="F2737" s="135" t="s">
        <v>13501</v>
      </c>
      <c r="G2737" s="136" t="s">
        <v>624</v>
      </c>
      <c r="H2737" s="137">
        <v>3</v>
      </c>
      <c r="I2737" s="138"/>
      <c r="J2737" s="139">
        <f>ROUND(I2737*H2737,2)</f>
        <v>0</v>
      </c>
      <c r="K2737" s="135" t="s">
        <v>245</v>
      </c>
      <c r="L2737" s="34"/>
      <c r="M2737" s="140" t="s">
        <v>19</v>
      </c>
      <c r="N2737" s="141" t="s">
        <v>40</v>
      </c>
      <c r="P2737" s="142">
        <f>O2737*H2737</f>
        <v>0</v>
      </c>
      <c r="Q2737" s="142">
        <v>0</v>
      </c>
      <c r="R2737" s="142">
        <f>Q2737*H2737</f>
        <v>0</v>
      </c>
      <c r="S2737" s="142">
        <v>0</v>
      </c>
      <c r="T2737" s="143">
        <f>S2737*H2737</f>
        <v>0</v>
      </c>
      <c r="AR2737" s="144" t="s">
        <v>316</v>
      </c>
      <c r="AT2737" s="144" t="s">
        <v>215</v>
      </c>
      <c r="AU2737" s="144" t="s">
        <v>236</v>
      </c>
      <c r="AY2737" s="19" t="s">
        <v>212</v>
      </c>
      <c r="BE2737" s="145">
        <f>IF(N2737="základní",J2737,0)</f>
        <v>0</v>
      </c>
      <c r="BF2737" s="145">
        <f>IF(N2737="snížená",J2737,0)</f>
        <v>0</v>
      </c>
      <c r="BG2737" s="145">
        <f>IF(N2737="zákl. přenesená",J2737,0)</f>
        <v>0</v>
      </c>
      <c r="BH2737" s="145">
        <f>IF(N2737="sníž. přenesená",J2737,0)</f>
        <v>0</v>
      </c>
      <c r="BI2737" s="145">
        <f>IF(N2737="nulová",J2737,0)</f>
        <v>0</v>
      </c>
      <c r="BJ2737" s="19" t="s">
        <v>77</v>
      </c>
      <c r="BK2737" s="145">
        <f>ROUND(I2737*H2737,2)</f>
        <v>0</v>
      </c>
      <c r="BL2737" s="19" t="s">
        <v>316</v>
      </c>
      <c r="BM2737" s="144" t="s">
        <v>13502</v>
      </c>
    </row>
    <row r="2738" spans="2:65" s="1" customFormat="1" ht="19.5">
      <c r="B2738" s="34"/>
      <c r="D2738" s="150" t="s">
        <v>224</v>
      </c>
      <c r="F2738" s="151" t="s">
        <v>13442</v>
      </c>
      <c r="I2738" s="148"/>
      <c r="L2738" s="34"/>
      <c r="M2738" s="149"/>
      <c r="T2738" s="55"/>
      <c r="AT2738" s="19" t="s">
        <v>224</v>
      </c>
      <c r="AU2738" s="19" t="s">
        <v>236</v>
      </c>
    </row>
    <row r="2739" spans="2:65" s="14" customFormat="1">
      <c r="B2739" s="170"/>
      <c r="D2739" s="150" t="s">
        <v>226</v>
      </c>
      <c r="E2739" s="171" t="s">
        <v>19</v>
      </c>
      <c r="F2739" s="172" t="s">
        <v>13503</v>
      </c>
      <c r="H2739" s="171" t="s">
        <v>19</v>
      </c>
      <c r="I2739" s="173"/>
      <c r="L2739" s="170"/>
      <c r="M2739" s="174"/>
      <c r="T2739" s="175"/>
      <c r="AT2739" s="171" t="s">
        <v>226</v>
      </c>
      <c r="AU2739" s="171" t="s">
        <v>236</v>
      </c>
      <c r="AV2739" s="14" t="s">
        <v>77</v>
      </c>
      <c r="AW2739" s="14" t="s">
        <v>31</v>
      </c>
      <c r="AX2739" s="14" t="s">
        <v>69</v>
      </c>
      <c r="AY2739" s="171" t="s">
        <v>212</v>
      </c>
    </row>
    <row r="2740" spans="2:65" s="12" customFormat="1">
      <c r="B2740" s="152"/>
      <c r="D2740" s="150" t="s">
        <v>226</v>
      </c>
      <c r="E2740" s="153" t="s">
        <v>19</v>
      </c>
      <c r="F2740" s="154" t="s">
        <v>1731</v>
      </c>
      <c r="H2740" s="155">
        <v>1</v>
      </c>
      <c r="I2740" s="156"/>
      <c r="L2740" s="152"/>
      <c r="M2740" s="157"/>
      <c r="T2740" s="158"/>
      <c r="AT2740" s="153" t="s">
        <v>226</v>
      </c>
      <c r="AU2740" s="153" t="s">
        <v>236</v>
      </c>
      <c r="AV2740" s="12" t="s">
        <v>79</v>
      </c>
      <c r="AW2740" s="12" t="s">
        <v>31</v>
      </c>
      <c r="AX2740" s="12" t="s">
        <v>69</v>
      </c>
      <c r="AY2740" s="153" t="s">
        <v>212</v>
      </c>
    </row>
    <row r="2741" spans="2:65" s="12" customFormat="1">
      <c r="B2741" s="152"/>
      <c r="D2741" s="150" t="s">
        <v>226</v>
      </c>
      <c r="E2741" s="153" t="s">
        <v>19</v>
      </c>
      <c r="F2741" s="154" t="s">
        <v>1780</v>
      </c>
      <c r="H2741" s="155">
        <v>1</v>
      </c>
      <c r="I2741" s="156"/>
      <c r="L2741" s="152"/>
      <c r="M2741" s="157"/>
      <c r="T2741" s="158"/>
      <c r="AT2741" s="153" t="s">
        <v>226</v>
      </c>
      <c r="AU2741" s="153" t="s">
        <v>236</v>
      </c>
      <c r="AV2741" s="12" t="s">
        <v>79</v>
      </c>
      <c r="AW2741" s="12" t="s">
        <v>31</v>
      </c>
      <c r="AX2741" s="12" t="s">
        <v>69</v>
      </c>
      <c r="AY2741" s="153" t="s">
        <v>212</v>
      </c>
    </row>
    <row r="2742" spans="2:65" s="12" customFormat="1">
      <c r="B2742" s="152"/>
      <c r="D2742" s="150" t="s">
        <v>226</v>
      </c>
      <c r="E2742" s="153" t="s">
        <v>19</v>
      </c>
      <c r="F2742" s="154" t="s">
        <v>1781</v>
      </c>
      <c r="H2742" s="155">
        <v>1</v>
      </c>
      <c r="I2742" s="156"/>
      <c r="L2742" s="152"/>
      <c r="M2742" s="157"/>
      <c r="T2742" s="158"/>
      <c r="AT2742" s="153" t="s">
        <v>226</v>
      </c>
      <c r="AU2742" s="153" t="s">
        <v>236</v>
      </c>
      <c r="AV2742" s="12" t="s">
        <v>79</v>
      </c>
      <c r="AW2742" s="12" t="s">
        <v>31</v>
      </c>
      <c r="AX2742" s="12" t="s">
        <v>69</v>
      </c>
      <c r="AY2742" s="153" t="s">
        <v>212</v>
      </c>
    </row>
    <row r="2743" spans="2:65" s="13" customFormat="1">
      <c r="B2743" s="159"/>
      <c r="D2743" s="150" t="s">
        <v>226</v>
      </c>
      <c r="E2743" s="160" t="s">
        <v>19</v>
      </c>
      <c r="F2743" s="161" t="s">
        <v>228</v>
      </c>
      <c r="H2743" s="162">
        <v>3</v>
      </c>
      <c r="I2743" s="163"/>
      <c r="L2743" s="159"/>
      <c r="M2743" s="164"/>
      <c r="T2743" s="165"/>
      <c r="AT2743" s="160" t="s">
        <v>226</v>
      </c>
      <c r="AU2743" s="160" t="s">
        <v>236</v>
      </c>
      <c r="AV2743" s="13" t="s">
        <v>229</v>
      </c>
      <c r="AW2743" s="13" t="s">
        <v>31</v>
      </c>
      <c r="AX2743" s="13" t="s">
        <v>77</v>
      </c>
      <c r="AY2743" s="160" t="s">
        <v>212</v>
      </c>
    </row>
    <row r="2744" spans="2:65" s="1" customFormat="1" ht="24.2" customHeight="1">
      <c r="B2744" s="34"/>
      <c r="C2744" s="133" t="s">
        <v>2059</v>
      </c>
      <c r="D2744" s="133" t="s">
        <v>215</v>
      </c>
      <c r="E2744" s="134" t="s">
        <v>13504</v>
      </c>
      <c r="F2744" s="135" t="s">
        <v>13505</v>
      </c>
      <c r="G2744" s="136" t="s">
        <v>624</v>
      </c>
      <c r="H2744" s="137">
        <v>4</v>
      </c>
      <c r="I2744" s="138"/>
      <c r="J2744" s="139">
        <f>ROUND(I2744*H2744,2)</f>
        <v>0</v>
      </c>
      <c r="K2744" s="135" t="s">
        <v>245</v>
      </c>
      <c r="L2744" s="34"/>
      <c r="M2744" s="140" t="s">
        <v>19</v>
      </c>
      <c r="N2744" s="141" t="s">
        <v>40</v>
      </c>
      <c r="P2744" s="142">
        <f>O2744*H2744</f>
        <v>0</v>
      </c>
      <c r="Q2744" s="142">
        <v>0</v>
      </c>
      <c r="R2744" s="142">
        <f>Q2744*H2744</f>
        <v>0</v>
      </c>
      <c r="S2744" s="142">
        <v>0</v>
      </c>
      <c r="T2744" s="143">
        <f>S2744*H2744</f>
        <v>0</v>
      </c>
      <c r="AR2744" s="144" t="s">
        <v>316</v>
      </c>
      <c r="AT2744" s="144" t="s">
        <v>215</v>
      </c>
      <c r="AU2744" s="144" t="s">
        <v>236</v>
      </c>
      <c r="AY2744" s="19" t="s">
        <v>212</v>
      </c>
      <c r="BE2744" s="145">
        <f>IF(N2744="základní",J2744,0)</f>
        <v>0</v>
      </c>
      <c r="BF2744" s="145">
        <f>IF(N2744="snížená",J2744,0)</f>
        <v>0</v>
      </c>
      <c r="BG2744" s="145">
        <f>IF(N2744="zákl. přenesená",J2744,0)</f>
        <v>0</v>
      </c>
      <c r="BH2744" s="145">
        <f>IF(N2744="sníž. přenesená",J2744,0)</f>
        <v>0</v>
      </c>
      <c r="BI2744" s="145">
        <f>IF(N2744="nulová",J2744,0)</f>
        <v>0</v>
      </c>
      <c r="BJ2744" s="19" t="s">
        <v>77</v>
      </c>
      <c r="BK2744" s="145">
        <f>ROUND(I2744*H2744,2)</f>
        <v>0</v>
      </c>
      <c r="BL2744" s="19" t="s">
        <v>316</v>
      </c>
      <c r="BM2744" s="144" t="s">
        <v>13506</v>
      </c>
    </row>
    <row r="2745" spans="2:65" s="1" customFormat="1" ht="19.5">
      <c r="B2745" s="34"/>
      <c r="D2745" s="150" t="s">
        <v>224</v>
      </c>
      <c r="F2745" s="151" t="s">
        <v>13442</v>
      </c>
      <c r="I2745" s="148"/>
      <c r="L2745" s="34"/>
      <c r="M2745" s="149"/>
      <c r="T2745" s="55"/>
      <c r="AT2745" s="19" t="s">
        <v>224</v>
      </c>
      <c r="AU2745" s="19" t="s">
        <v>236</v>
      </c>
    </row>
    <row r="2746" spans="2:65" s="14" customFormat="1">
      <c r="B2746" s="170"/>
      <c r="D2746" s="150" t="s">
        <v>226</v>
      </c>
      <c r="E2746" s="171" t="s">
        <v>19</v>
      </c>
      <c r="F2746" s="172" t="s">
        <v>13503</v>
      </c>
      <c r="H2746" s="171" t="s">
        <v>19</v>
      </c>
      <c r="I2746" s="173"/>
      <c r="L2746" s="170"/>
      <c r="M2746" s="174"/>
      <c r="T2746" s="175"/>
      <c r="AT2746" s="171" t="s">
        <v>226</v>
      </c>
      <c r="AU2746" s="171" t="s">
        <v>236</v>
      </c>
      <c r="AV2746" s="14" t="s">
        <v>77</v>
      </c>
      <c r="AW2746" s="14" t="s">
        <v>31</v>
      </c>
      <c r="AX2746" s="14" t="s">
        <v>69</v>
      </c>
      <c r="AY2746" s="171" t="s">
        <v>212</v>
      </c>
    </row>
    <row r="2747" spans="2:65" s="12" customFormat="1">
      <c r="B2747" s="152"/>
      <c r="D2747" s="150" t="s">
        <v>226</v>
      </c>
      <c r="E2747" s="153" t="s">
        <v>19</v>
      </c>
      <c r="F2747" s="154" t="s">
        <v>1731</v>
      </c>
      <c r="H2747" s="155">
        <v>1</v>
      </c>
      <c r="I2747" s="156"/>
      <c r="L2747" s="152"/>
      <c r="M2747" s="157"/>
      <c r="T2747" s="158"/>
      <c r="AT2747" s="153" t="s">
        <v>226</v>
      </c>
      <c r="AU2747" s="153" t="s">
        <v>236</v>
      </c>
      <c r="AV2747" s="12" t="s">
        <v>79</v>
      </c>
      <c r="AW2747" s="12" t="s">
        <v>31</v>
      </c>
      <c r="AX2747" s="12" t="s">
        <v>69</v>
      </c>
      <c r="AY2747" s="153" t="s">
        <v>212</v>
      </c>
    </row>
    <row r="2748" spans="2:65" s="12" customFormat="1">
      <c r="B2748" s="152"/>
      <c r="D2748" s="150" t="s">
        <v>226</v>
      </c>
      <c r="E2748" s="153" t="s">
        <v>19</v>
      </c>
      <c r="F2748" s="154" t="s">
        <v>1780</v>
      </c>
      <c r="H2748" s="155">
        <v>1</v>
      </c>
      <c r="I2748" s="156"/>
      <c r="L2748" s="152"/>
      <c r="M2748" s="157"/>
      <c r="T2748" s="158"/>
      <c r="AT2748" s="153" t="s">
        <v>226</v>
      </c>
      <c r="AU2748" s="153" t="s">
        <v>236</v>
      </c>
      <c r="AV2748" s="12" t="s">
        <v>79</v>
      </c>
      <c r="AW2748" s="12" t="s">
        <v>31</v>
      </c>
      <c r="AX2748" s="12" t="s">
        <v>69</v>
      </c>
      <c r="AY2748" s="153" t="s">
        <v>212</v>
      </c>
    </row>
    <row r="2749" spans="2:65" s="12" customFormat="1">
      <c r="B2749" s="152"/>
      <c r="D2749" s="150" t="s">
        <v>226</v>
      </c>
      <c r="E2749" s="153" t="s">
        <v>19</v>
      </c>
      <c r="F2749" s="154" t="s">
        <v>1781</v>
      </c>
      <c r="H2749" s="155">
        <v>1</v>
      </c>
      <c r="I2749" s="156"/>
      <c r="L2749" s="152"/>
      <c r="M2749" s="157"/>
      <c r="T2749" s="158"/>
      <c r="AT2749" s="153" t="s">
        <v>226</v>
      </c>
      <c r="AU2749" s="153" t="s">
        <v>236</v>
      </c>
      <c r="AV2749" s="12" t="s">
        <v>79</v>
      </c>
      <c r="AW2749" s="12" t="s">
        <v>31</v>
      </c>
      <c r="AX2749" s="12" t="s">
        <v>69</v>
      </c>
      <c r="AY2749" s="153" t="s">
        <v>212</v>
      </c>
    </row>
    <row r="2750" spans="2:65" s="12" customFormat="1">
      <c r="B2750" s="152"/>
      <c r="D2750" s="150" t="s">
        <v>226</v>
      </c>
      <c r="E2750" s="153" t="s">
        <v>19</v>
      </c>
      <c r="F2750" s="154" t="s">
        <v>1782</v>
      </c>
      <c r="H2750" s="155">
        <v>1</v>
      </c>
      <c r="I2750" s="156"/>
      <c r="L2750" s="152"/>
      <c r="M2750" s="157"/>
      <c r="T2750" s="158"/>
      <c r="AT2750" s="153" t="s">
        <v>226</v>
      </c>
      <c r="AU2750" s="153" t="s">
        <v>236</v>
      </c>
      <c r="AV2750" s="12" t="s">
        <v>79</v>
      </c>
      <c r="AW2750" s="12" t="s">
        <v>31</v>
      </c>
      <c r="AX2750" s="12" t="s">
        <v>69</v>
      </c>
      <c r="AY2750" s="153" t="s">
        <v>212</v>
      </c>
    </row>
    <row r="2751" spans="2:65" s="13" customFormat="1">
      <c r="B2751" s="159"/>
      <c r="D2751" s="150" t="s">
        <v>226</v>
      </c>
      <c r="E2751" s="160" t="s">
        <v>19</v>
      </c>
      <c r="F2751" s="161" t="s">
        <v>228</v>
      </c>
      <c r="H2751" s="162">
        <v>4</v>
      </c>
      <c r="I2751" s="163"/>
      <c r="L2751" s="159"/>
      <c r="M2751" s="164"/>
      <c r="T2751" s="165"/>
      <c r="AT2751" s="160" t="s">
        <v>226</v>
      </c>
      <c r="AU2751" s="160" t="s">
        <v>236</v>
      </c>
      <c r="AV2751" s="13" t="s">
        <v>229</v>
      </c>
      <c r="AW2751" s="13" t="s">
        <v>31</v>
      </c>
      <c r="AX2751" s="13" t="s">
        <v>77</v>
      </c>
      <c r="AY2751" s="160" t="s">
        <v>212</v>
      </c>
    </row>
    <row r="2752" spans="2:65" s="1" customFormat="1" ht="24.2" customHeight="1">
      <c r="B2752" s="34"/>
      <c r="C2752" s="133" t="s">
        <v>2067</v>
      </c>
      <c r="D2752" s="133" t="s">
        <v>215</v>
      </c>
      <c r="E2752" s="134" t="s">
        <v>13507</v>
      </c>
      <c r="F2752" s="135" t="s">
        <v>13508</v>
      </c>
      <c r="G2752" s="136" t="s">
        <v>624</v>
      </c>
      <c r="H2752" s="137">
        <v>4</v>
      </c>
      <c r="I2752" s="138"/>
      <c r="J2752" s="139">
        <f>ROUND(I2752*H2752,2)</f>
        <v>0</v>
      </c>
      <c r="K2752" s="135" t="s">
        <v>245</v>
      </c>
      <c r="L2752" s="34"/>
      <c r="M2752" s="140" t="s">
        <v>19</v>
      </c>
      <c r="N2752" s="141" t="s">
        <v>40</v>
      </c>
      <c r="P2752" s="142">
        <f>O2752*H2752</f>
        <v>0</v>
      </c>
      <c r="Q2752" s="142">
        <v>0</v>
      </c>
      <c r="R2752" s="142">
        <f>Q2752*H2752</f>
        <v>0</v>
      </c>
      <c r="S2752" s="142">
        <v>0</v>
      </c>
      <c r="T2752" s="143">
        <f>S2752*H2752</f>
        <v>0</v>
      </c>
      <c r="AR2752" s="144" t="s">
        <v>316</v>
      </c>
      <c r="AT2752" s="144" t="s">
        <v>215</v>
      </c>
      <c r="AU2752" s="144" t="s">
        <v>236</v>
      </c>
      <c r="AY2752" s="19" t="s">
        <v>212</v>
      </c>
      <c r="BE2752" s="145">
        <f>IF(N2752="základní",J2752,0)</f>
        <v>0</v>
      </c>
      <c r="BF2752" s="145">
        <f>IF(N2752="snížená",J2752,0)</f>
        <v>0</v>
      </c>
      <c r="BG2752" s="145">
        <f>IF(N2752="zákl. přenesená",J2752,0)</f>
        <v>0</v>
      </c>
      <c r="BH2752" s="145">
        <f>IF(N2752="sníž. přenesená",J2752,0)</f>
        <v>0</v>
      </c>
      <c r="BI2752" s="145">
        <f>IF(N2752="nulová",J2752,0)</f>
        <v>0</v>
      </c>
      <c r="BJ2752" s="19" t="s">
        <v>77</v>
      </c>
      <c r="BK2752" s="145">
        <f>ROUND(I2752*H2752,2)</f>
        <v>0</v>
      </c>
      <c r="BL2752" s="19" t="s">
        <v>316</v>
      </c>
      <c r="BM2752" s="144" t="s">
        <v>13509</v>
      </c>
    </row>
    <row r="2753" spans="2:65" s="1" customFormat="1" ht="19.5">
      <c r="B2753" s="34"/>
      <c r="D2753" s="150" t="s">
        <v>224</v>
      </c>
      <c r="F2753" s="151" t="s">
        <v>13442</v>
      </c>
      <c r="I2753" s="148"/>
      <c r="L2753" s="34"/>
      <c r="M2753" s="149"/>
      <c r="T2753" s="55"/>
      <c r="AT2753" s="19" t="s">
        <v>224</v>
      </c>
      <c r="AU2753" s="19" t="s">
        <v>236</v>
      </c>
    </row>
    <row r="2754" spans="2:65" s="14" customFormat="1">
      <c r="B2754" s="170"/>
      <c r="D2754" s="150" t="s">
        <v>226</v>
      </c>
      <c r="E2754" s="171" t="s">
        <v>19</v>
      </c>
      <c r="F2754" s="172" t="s">
        <v>13510</v>
      </c>
      <c r="H2754" s="171" t="s">
        <v>19</v>
      </c>
      <c r="I2754" s="173"/>
      <c r="L2754" s="170"/>
      <c r="M2754" s="174"/>
      <c r="T2754" s="175"/>
      <c r="AT2754" s="171" t="s">
        <v>226</v>
      </c>
      <c r="AU2754" s="171" t="s">
        <v>236</v>
      </c>
      <c r="AV2754" s="14" t="s">
        <v>77</v>
      </c>
      <c r="AW2754" s="14" t="s">
        <v>31</v>
      </c>
      <c r="AX2754" s="14" t="s">
        <v>69</v>
      </c>
      <c r="AY2754" s="171" t="s">
        <v>212</v>
      </c>
    </row>
    <row r="2755" spans="2:65" s="12" customFormat="1">
      <c r="B2755" s="152"/>
      <c r="D2755" s="150" t="s">
        <v>226</v>
      </c>
      <c r="E2755" s="153" t="s">
        <v>19</v>
      </c>
      <c r="F2755" s="154" t="s">
        <v>1728</v>
      </c>
      <c r="H2755" s="155">
        <v>2</v>
      </c>
      <c r="I2755" s="156"/>
      <c r="L2755" s="152"/>
      <c r="M2755" s="157"/>
      <c r="T2755" s="158"/>
      <c r="AT2755" s="153" t="s">
        <v>226</v>
      </c>
      <c r="AU2755" s="153" t="s">
        <v>236</v>
      </c>
      <c r="AV2755" s="12" t="s">
        <v>79</v>
      </c>
      <c r="AW2755" s="12" t="s">
        <v>31</v>
      </c>
      <c r="AX2755" s="12" t="s">
        <v>69</v>
      </c>
      <c r="AY2755" s="153" t="s">
        <v>212</v>
      </c>
    </row>
    <row r="2756" spans="2:65" s="12" customFormat="1">
      <c r="B2756" s="152"/>
      <c r="D2756" s="150" t="s">
        <v>226</v>
      </c>
      <c r="E2756" s="153" t="s">
        <v>19</v>
      </c>
      <c r="F2756" s="154" t="s">
        <v>1717</v>
      </c>
      <c r="H2756" s="155">
        <v>2</v>
      </c>
      <c r="I2756" s="156"/>
      <c r="L2756" s="152"/>
      <c r="M2756" s="157"/>
      <c r="T2756" s="158"/>
      <c r="AT2756" s="153" t="s">
        <v>226</v>
      </c>
      <c r="AU2756" s="153" t="s">
        <v>236</v>
      </c>
      <c r="AV2756" s="12" t="s">
        <v>79</v>
      </c>
      <c r="AW2756" s="12" t="s">
        <v>31</v>
      </c>
      <c r="AX2756" s="12" t="s">
        <v>69</v>
      </c>
      <c r="AY2756" s="153" t="s">
        <v>212</v>
      </c>
    </row>
    <row r="2757" spans="2:65" s="13" customFormat="1">
      <c r="B2757" s="159"/>
      <c r="D2757" s="150" t="s">
        <v>226</v>
      </c>
      <c r="E2757" s="160" t="s">
        <v>19</v>
      </c>
      <c r="F2757" s="161" t="s">
        <v>228</v>
      </c>
      <c r="H2757" s="162">
        <v>4</v>
      </c>
      <c r="I2757" s="163"/>
      <c r="L2757" s="159"/>
      <c r="M2757" s="164"/>
      <c r="T2757" s="165"/>
      <c r="AT2757" s="160" t="s">
        <v>226</v>
      </c>
      <c r="AU2757" s="160" t="s">
        <v>236</v>
      </c>
      <c r="AV2757" s="13" t="s">
        <v>229</v>
      </c>
      <c r="AW2757" s="13" t="s">
        <v>31</v>
      </c>
      <c r="AX2757" s="13" t="s">
        <v>77</v>
      </c>
      <c r="AY2757" s="160" t="s">
        <v>212</v>
      </c>
    </row>
    <row r="2758" spans="2:65" s="1" customFormat="1" ht="24.2" customHeight="1">
      <c r="B2758" s="34"/>
      <c r="C2758" s="133" t="s">
        <v>2074</v>
      </c>
      <c r="D2758" s="133" t="s">
        <v>215</v>
      </c>
      <c r="E2758" s="134" t="s">
        <v>13511</v>
      </c>
      <c r="F2758" s="135" t="s">
        <v>13512</v>
      </c>
      <c r="G2758" s="136" t="s">
        <v>624</v>
      </c>
      <c r="H2758" s="137">
        <v>44</v>
      </c>
      <c r="I2758" s="138"/>
      <c r="J2758" s="139">
        <f>ROUND(I2758*H2758,2)</f>
        <v>0</v>
      </c>
      <c r="K2758" s="135" t="s">
        <v>245</v>
      </c>
      <c r="L2758" s="34"/>
      <c r="M2758" s="140" t="s">
        <v>19</v>
      </c>
      <c r="N2758" s="141" t="s">
        <v>40</v>
      </c>
      <c r="P2758" s="142">
        <f>O2758*H2758</f>
        <v>0</v>
      </c>
      <c r="Q2758" s="142">
        <v>0</v>
      </c>
      <c r="R2758" s="142">
        <f>Q2758*H2758</f>
        <v>0</v>
      </c>
      <c r="S2758" s="142">
        <v>0</v>
      </c>
      <c r="T2758" s="143">
        <f>S2758*H2758</f>
        <v>0</v>
      </c>
      <c r="AR2758" s="144" t="s">
        <v>316</v>
      </c>
      <c r="AT2758" s="144" t="s">
        <v>215</v>
      </c>
      <c r="AU2758" s="144" t="s">
        <v>236</v>
      </c>
      <c r="AY2758" s="19" t="s">
        <v>212</v>
      </c>
      <c r="BE2758" s="145">
        <f>IF(N2758="základní",J2758,0)</f>
        <v>0</v>
      </c>
      <c r="BF2758" s="145">
        <f>IF(N2758="snížená",J2758,0)</f>
        <v>0</v>
      </c>
      <c r="BG2758" s="145">
        <f>IF(N2758="zákl. přenesená",J2758,0)</f>
        <v>0</v>
      </c>
      <c r="BH2758" s="145">
        <f>IF(N2758="sníž. přenesená",J2758,0)</f>
        <v>0</v>
      </c>
      <c r="BI2758" s="145">
        <f>IF(N2758="nulová",J2758,0)</f>
        <v>0</v>
      </c>
      <c r="BJ2758" s="19" t="s">
        <v>77</v>
      </c>
      <c r="BK2758" s="145">
        <f>ROUND(I2758*H2758,2)</f>
        <v>0</v>
      </c>
      <c r="BL2758" s="19" t="s">
        <v>316</v>
      </c>
      <c r="BM2758" s="144" t="s">
        <v>13513</v>
      </c>
    </row>
    <row r="2759" spans="2:65" s="1" customFormat="1" ht="19.5">
      <c r="B2759" s="34"/>
      <c r="D2759" s="150" t="s">
        <v>224</v>
      </c>
      <c r="F2759" s="151" t="s">
        <v>13442</v>
      </c>
      <c r="I2759" s="148"/>
      <c r="L2759" s="34"/>
      <c r="M2759" s="149"/>
      <c r="T2759" s="55"/>
      <c r="AT2759" s="19" t="s">
        <v>224</v>
      </c>
      <c r="AU2759" s="19" t="s">
        <v>236</v>
      </c>
    </row>
    <row r="2760" spans="2:65" s="14" customFormat="1">
      <c r="B2760" s="170"/>
      <c r="D2760" s="150" t="s">
        <v>226</v>
      </c>
      <c r="E2760" s="171" t="s">
        <v>19</v>
      </c>
      <c r="F2760" s="172" t="s">
        <v>13510</v>
      </c>
      <c r="H2760" s="171" t="s">
        <v>19</v>
      </c>
      <c r="I2760" s="173"/>
      <c r="L2760" s="170"/>
      <c r="M2760" s="174"/>
      <c r="T2760" s="175"/>
      <c r="AT2760" s="171" t="s">
        <v>226</v>
      </c>
      <c r="AU2760" s="171" t="s">
        <v>236</v>
      </c>
      <c r="AV2760" s="14" t="s">
        <v>77</v>
      </c>
      <c r="AW2760" s="14" t="s">
        <v>31</v>
      </c>
      <c r="AX2760" s="14" t="s">
        <v>69</v>
      </c>
      <c r="AY2760" s="171" t="s">
        <v>212</v>
      </c>
    </row>
    <row r="2761" spans="2:65" s="12" customFormat="1">
      <c r="B2761" s="152"/>
      <c r="D2761" s="150" t="s">
        <v>226</v>
      </c>
      <c r="E2761" s="153" t="s">
        <v>19</v>
      </c>
      <c r="F2761" s="154" t="s">
        <v>1728</v>
      </c>
      <c r="H2761" s="155">
        <v>2</v>
      </c>
      <c r="I2761" s="156"/>
      <c r="L2761" s="152"/>
      <c r="M2761" s="157"/>
      <c r="T2761" s="158"/>
      <c r="AT2761" s="153" t="s">
        <v>226</v>
      </c>
      <c r="AU2761" s="153" t="s">
        <v>236</v>
      </c>
      <c r="AV2761" s="12" t="s">
        <v>79</v>
      </c>
      <c r="AW2761" s="12" t="s">
        <v>31</v>
      </c>
      <c r="AX2761" s="12" t="s">
        <v>69</v>
      </c>
      <c r="AY2761" s="153" t="s">
        <v>212</v>
      </c>
    </row>
    <row r="2762" spans="2:65" s="12" customFormat="1">
      <c r="B2762" s="152"/>
      <c r="D2762" s="150" t="s">
        <v>226</v>
      </c>
      <c r="E2762" s="153" t="s">
        <v>19</v>
      </c>
      <c r="F2762" s="154" t="s">
        <v>13115</v>
      </c>
      <c r="H2762" s="155">
        <v>10</v>
      </c>
      <c r="I2762" s="156"/>
      <c r="L2762" s="152"/>
      <c r="M2762" s="157"/>
      <c r="T2762" s="158"/>
      <c r="AT2762" s="153" t="s">
        <v>226</v>
      </c>
      <c r="AU2762" s="153" t="s">
        <v>236</v>
      </c>
      <c r="AV2762" s="12" t="s">
        <v>79</v>
      </c>
      <c r="AW2762" s="12" t="s">
        <v>31</v>
      </c>
      <c r="AX2762" s="12" t="s">
        <v>69</v>
      </c>
      <c r="AY2762" s="153" t="s">
        <v>212</v>
      </c>
    </row>
    <row r="2763" spans="2:65" s="12" customFormat="1">
      <c r="B2763" s="152"/>
      <c r="D2763" s="150" t="s">
        <v>226</v>
      </c>
      <c r="E2763" s="153" t="s">
        <v>19</v>
      </c>
      <c r="F2763" s="154" t="s">
        <v>13514</v>
      </c>
      <c r="H2763" s="155">
        <v>16</v>
      </c>
      <c r="I2763" s="156"/>
      <c r="L2763" s="152"/>
      <c r="M2763" s="157"/>
      <c r="T2763" s="158"/>
      <c r="AT2763" s="153" t="s">
        <v>226</v>
      </c>
      <c r="AU2763" s="153" t="s">
        <v>236</v>
      </c>
      <c r="AV2763" s="12" t="s">
        <v>79</v>
      </c>
      <c r="AW2763" s="12" t="s">
        <v>31</v>
      </c>
      <c r="AX2763" s="12" t="s">
        <v>69</v>
      </c>
      <c r="AY2763" s="153" t="s">
        <v>212</v>
      </c>
    </row>
    <row r="2764" spans="2:65" s="12" customFormat="1">
      <c r="B2764" s="152"/>
      <c r="D2764" s="150" t="s">
        <v>226</v>
      </c>
      <c r="E2764" s="153" t="s">
        <v>19</v>
      </c>
      <c r="F2764" s="154" t="s">
        <v>13405</v>
      </c>
      <c r="H2764" s="155">
        <v>16</v>
      </c>
      <c r="I2764" s="156"/>
      <c r="L2764" s="152"/>
      <c r="M2764" s="157"/>
      <c r="T2764" s="158"/>
      <c r="AT2764" s="153" t="s">
        <v>226</v>
      </c>
      <c r="AU2764" s="153" t="s">
        <v>236</v>
      </c>
      <c r="AV2764" s="12" t="s">
        <v>79</v>
      </c>
      <c r="AW2764" s="12" t="s">
        <v>31</v>
      </c>
      <c r="AX2764" s="12" t="s">
        <v>69</v>
      </c>
      <c r="AY2764" s="153" t="s">
        <v>212</v>
      </c>
    </row>
    <row r="2765" spans="2:65" s="13" customFormat="1">
      <c r="B2765" s="159"/>
      <c r="D2765" s="150" t="s">
        <v>226</v>
      </c>
      <c r="E2765" s="160" t="s">
        <v>19</v>
      </c>
      <c r="F2765" s="161" t="s">
        <v>228</v>
      </c>
      <c r="H2765" s="162">
        <v>44</v>
      </c>
      <c r="I2765" s="163"/>
      <c r="L2765" s="159"/>
      <c r="M2765" s="164"/>
      <c r="T2765" s="165"/>
      <c r="AT2765" s="160" t="s">
        <v>226</v>
      </c>
      <c r="AU2765" s="160" t="s">
        <v>236</v>
      </c>
      <c r="AV2765" s="13" t="s">
        <v>229</v>
      </c>
      <c r="AW2765" s="13" t="s">
        <v>31</v>
      </c>
      <c r="AX2765" s="13" t="s">
        <v>77</v>
      </c>
      <c r="AY2765" s="160" t="s">
        <v>212</v>
      </c>
    </row>
    <row r="2766" spans="2:65" s="1" customFormat="1" ht="24.2" customHeight="1">
      <c r="B2766" s="34"/>
      <c r="C2766" s="133" t="s">
        <v>2088</v>
      </c>
      <c r="D2766" s="133" t="s">
        <v>215</v>
      </c>
      <c r="E2766" s="134" t="s">
        <v>13515</v>
      </c>
      <c r="F2766" s="135" t="s">
        <v>13516</v>
      </c>
      <c r="G2766" s="136" t="s">
        <v>624</v>
      </c>
      <c r="H2766" s="137">
        <v>2</v>
      </c>
      <c r="I2766" s="138"/>
      <c r="J2766" s="139">
        <f>ROUND(I2766*H2766,2)</f>
        <v>0</v>
      </c>
      <c r="K2766" s="135" t="s">
        <v>245</v>
      </c>
      <c r="L2766" s="34"/>
      <c r="M2766" s="140" t="s">
        <v>19</v>
      </c>
      <c r="N2766" s="141" t="s">
        <v>40</v>
      </c>
      <c r="P2766" s="142">
        <f>O2766*H2766</f>
        <v>0</v>
      </c>
      <c r="Q2766" s="142">
        <v>0</v>
      </c>
      <c r="R2766" s="142">
        <f>Q2766*H2766</f>
        <v>0</v>
      </c>
      <c r="S2766" s="142">
        <v>0</v>
      </c>
      <c r="T2766" s="143">
        <f>S2766*H2766</f>
        <v>0</v>
      </c>
      <c r="AR2766" s="144" t="s">
        <v>316</v>
      </c>
      <c r="AT2766" s="144" t="s">
        <v>215</v>
      </c>
      <c r="AU2766" s="144" t="s">
        <v>236</v>
      </c>
      <c r="AY2766" s="19" t="s">
        <v>212</v>
      </c>
      <c r="BE2766" s="145">
        <f>IF(N2766="základní",J2766,0)</f>
        <v>0</v>
      </c>
      <c r="BF2766" s="145">
        <f>IF(N2766="snížená",J2766,0)</f>
        <v>0</v>
      </c>
      <c r="BG2766" s="145">
        <f>IF(N2766="zákl. přenesená",J2766,0)</f>
        <v>0</v>
      </c>
      <c r="BH2766" s="145">
        <f>IF(N2766="sníž. přenesená",J2766,0)</f>
        <v>0</v>
      </c>
      <c r="BI2766" s="145">
        <f>IF(N2766="nulová",J2766,0)</f>
        <v>0</v>
      </c>
      <c r="BJ2766" s="19" t="s">
        <v>77</v>
      </c>
      <c r="BK2766" s="145">
        <f>ROUND(I2766*H2766,2)</f>
        <v>0</v>
      </c>
      <c r="BL2766" s="19" t="s">
        <v>316</v>
      </c>
      <c r="BM2766" s="144" t="s">
        <v>13517</v>
      </c>
    </row>
    <row r="2767" spans="2:65" s="1" customFormat="1" ht="19.5">
      <c r="B2767" s="34"/>
      <c r="D2767" s="150" t="s">
        <v>224</v>
      </c>
      <c r="F2767" s="151" t="s">
        <v>13442</v>
      </c>
      <c r="I2767" s="148"/>
      <c r="L2767" s="34"/>
      <c r="M2767" s="149"/>
      <c r="T2767" s="55"/>
      <c r="AT2767" s="19" t="s">
        <v>224</v>
      </c>
      <c r="AU2767" s="19" t="s">
        <v>236</v>
      </c>
    </row>
    <row r="2768" spans="2:65" s="14" customFormat="1">
      <c r="B2768" s="170"/>
      <c r="D2768" s="150" t="s">
        <v>226</v>
      </c>
      <c r="E2768" s="171" t="s">
        <v>19</v>
      </c>
      <c r="F2768" s="172" t="s">
        <v>13518</v>
      </c>
      <c r="H2768" s="171" t="s">
        <v>19</v>
      </c>
      <c r="I2768" s="173"/>
      <c r="L2768" s="170"/>
      <c r="M2768" s="174"/>
      <c r="T2768" s="175"/>
      <c r="AT2768" s="171" t="s">
        <v>226</v>
      </c>
      <c r="AU2768" s="171" t="s">
        <v>236</v>
      </c>
      <c r="AV2768" s="14" t="s">
        <v>77</v>
      </c>
      <c r="AW2768" s="14" t="s">
        <v>31</v>
      </c>
      <c r="AX2768" s="14" t="s">
        <v>69</v>
      </c>
      <c r="AY2768" s="171" t="s">
        <v>212</v>
      </c>
    </row>
    <row r="2769" spans="2:65" s="12" customFormat="1">
      <c r="B2769" s="152"/>
      <c r="D2769" s="150" t="s">
        <v>226</v>
      </c>
      <c r="E2769" s="153" t="s">
        <v>19</v>
      </c>
      <c r="F2769" s="154" t="s">
        <v>1730</v>
      </c>
      <c r="H2769" s="155">
        <v>2</v>
      </c>
      <c r="I2769" s="156"/>
      <c r="L2769" s="152"/>
      <c r="M2769" s="157"/>
      <c r="T2769" s="158"/>
      <c r="AT2769" s="153" t="s">
        <v>226</v>
      </c>
      <c r="AU2769" s="153" t="s">
        <v>236</v>
      </c>
      <c r="AV2769" s="12" t="s">
        <v>79</v>
      </c>
      <c r="AW2769" s="12" t="s">
        <v>31</v>
      </c>
      <c r="AX2769" s="12" t="s">
        <v>69</v>
      </c>
      <c r="AY2769" s="153" t="s">
        <v>212</v>
      </c>
    </row>
    <row r="2770" spans="2:65" s="13" customFormat="1">
      <c r="B2770" s="159"/>
      <c r="D2770" s="150" t="s">
        <v>226</v>
      </c>
      <c r="E2770" s="160" t="s">
        <v>19</v>
      </c>
      <c r="F2770" s="161" t="s">
        <v>228</v>
      </c>
      <c r="H2770" s="162">
        <v>2</v>
      </c>
      <c r="I2770" s="163"/>
      <c r="L2770" s="159"/>
      <c r="M2770" s="164"/>
      <c r="T2770" s="165"/>
      <c r="AT2770" s="160" t="s">
        <v>226</v>
      </c>
      <c r="AU2770" s="160" t="s">
        <v>236</v>
      </c>
      <c r="AV2770" s="13" t="s">
        <v>229</v>
      </c>
      <c r="AW2770" s="13" t="s">
        <v>31</v>
      </c>
      <c r="AX2770" s="13" t="s">
        <v>77</v>
      </c>
      <c r="AY2770" s="160" t="s">
        <v>212</v>
      </c>
    </row>
    <row r="2771" spans="2:65" s="1" customFormat="1" ht="24.2" customHeight="1">
      <c r="B2771" s="34"/>
      <c r="C2771" s="133" t="s">
        <v>2094</v>
      </c>
      <c r="D2771" s="133" t="s">
        <v>215</v>
      </c>
      <c r="E2771" s="134" t="s">
        <v>13519</v>
      </c>
      <c r="F2771" s="135" t="s">
        <v>13520</v>
      </c>
      <c r="G2771" s="136" t="s">
        <v>624</v>
      </c>
      <c r="H2771" s="137">
        <v>2</v>
      </c>
      <c r="I2771" s="138"/>
      <c r="J2771" s="139">
        <f>ROUND(I2771*H2771,2)</f>
        <v>0</v>
      </c>
      <c r="K2771" s="135" t="s">
        <v>245</v>
      </c>
      <c r="L2771" s="34"/>
      <c r="M2771" s="140" t="s">
        <v>19</v>
      </c>
      <c r="N2771" s="141" t="s">
        <v>40</v>
      </c>
      <c r="P2771" s="142">
        <f>O2771*H2771</f>
        <v>0</v>
      </c>
      <c r="Q2771" s="142">
        <v>0</v>
      </c>
      <c r="R2771" s="142">
        <f>Q2771*H2771</f>
        <v>0</v>
      </c>
      <c r="S2771" s="142">
        <v>0</v>
      </c>
      <c r="T2771" s="143">
        <f>S2771*H2771</f>
        <v>0</v>
      </c>
      <c r="AR2771" s="144" t="s">
        <v>316</v>
      </c>
      <c r="AT2771" s="144" t="s">
        <v>215</v>
      </c>
      <c r="AU2771" s="144" t="s">
        <v>236</v>
      </c>
      <c r="AY2771" s="19" t="s">
        <v>212</v>
      </c>
      <c r="BE2771" s="145">
        <f>IF(N2771="základní",J2771,0)</f>
        <v>0</v>
      </c>
      <c r="BF2771" s="145">
        <f>IF(N2771="snížená",J2771,0)</f>
        <v>0</v>
      </c>
      <c r="BG2771" s="145">
        <f>IF(N2771="zákl. přenesená",J2771,0)</f>
        <v>0</v>
      </c>
      <c r="BH2771" s="145">
        <f>IF(N2771="sníž. přenesená",J2771,0)</f>
        <v>0</v>
      </c>
      <c r="BI2771" s="145">
        <f>IF(N2771="nulová",J2771,0)</f>
        <v>0</v>
      </c>
      <c r="BJ2771" s="19" t="s">
        <v>77</v>
      </c>
      <c r="BK2771" s="145">
        <f>ROUND(I2771*H2771,2)</f>
        <v>0</v>
      </c>
      <c r="BL2771" s="19" t="s">
        <v>316</v>
      </c>
      <c r="BM2771" s="144" t="s">
        <v>13521</v>
      </c>
    </row>
    <row r="2772" spans="2:65" s="1" customFormat="1" ht="19.5">
      <c r="B2772" s="34"/>
      <c r="D2772" s="150" t="s">
        <v>224</v>
      </c>
      <c r="F2772" s="151" t="s">
        <v>13442</v>
      </c>
      <c r="I2772" s="148"/>
      <c r="L2772" s="34"/>
      <c r="M2772" s="149"/>
      <c r="T2772" s="55"/>
      <c r="AT2772" s="19" t="s">
        <v>224</v>
      </c>
      <c r="AU2772" s="19" t="s">
        <v>236</v>
      </c>
    </row>
    <row r="2773" spans="2:65" s="14" customFormat="1">
      <c r="B2773" s="170"/>
      <c r="D2773" s="150" t="s">
        <v>226</v>
      </c>
      <c r="E2773" s="171" t="s">
        <v>19</v>
      </c>
      <c r="F2773" s="172" t="s">
        <v>13518</v>
      </c>
      <c r="H2773" s="171" t="s">
        <v>19</v>
      </c>
      <c r="I2773" s="173"/>
      <c r="L2773" s="170"/>
      <c r="M2773" s="174"/>
      <c r="T2773" s="175"/>
      <c r="AT2773" s="171" t="s">
        <v>226</v>
      </c>
      <c r="AU2773" s="171" t="s">
        <v>236</v>
      </c>
      <c r="AV2773" s="14" t="s">
        <v>77</v>
      </c>
      <c r="AW2773" s="14" t="s">
        <v>31</v>
      </c>
      <c r="AX2773" s="14" t="s">
        <v>69</v>
      </c>
      <c r="AY2773" s="171" t="s">
        <v>212</v>
      </c>
    </row>
    <row r="2774" spans="2:65" s="12" customFormat="1">
      <c r="B2774" s="152"/>
      <c r="D2774" s="150" t="s">
        <v>226</v>
      </c>
      <c r="E2774" s="153" t="s">
        <v>19</v>
      </c>
      <c r="F2774" s="154" t="s">
        <v>1730</v>
      </c>
      <c r="H2774" s="155">
        <v>2</v>
      </c>
      <c r="I2774" s="156"/>
      <c r="L2774" s="152"/>
      <c r="M2774" s="157"/>
      <c r="T2774" s="158"/>
      <c r="AT2774" s="153" t="s">
        <v>226</v>
      </c>
      <c r="AU2774" s="153" t="s">
        <v>236</v>
      </c>
      <c r="AV2774" s="12" t="s">
        <v>79</v>
      </c>
      <c r="AW2774" s="12" t="s">
        <v>31</v>
      </c>
      <c r="AX2774" s="12" t="s">
        <v>69</v>
      </c>
      <c r="AY2774" s="153" t="s">
        <v>212</v>
      </c>
    </row>
    <row r="2775" spans="2:65" s="13" customFormat="1">
      <c r="B2775" s="159"/>
      <c r="D2775" s="150" t="s">
        <v>226</v>
      </c>
      <c r="E2775" s="160" t="s">
        <v>19</v>
      </c>
      <c r="F2775" s="161" t="s">
        <v>228</v>
      </c>
      <c r="H2775" s="162">
        <v>2</v>
      </c>
      <c r="I2775" s="163"/>
      <c r="L2775" s="159"/>
      <c r="M2775" s="164"/>
      <c r="T2775" s="165"/>
      <c r="AT2775" s="160" t="s">
        <v>226</v>
      </c>
      <c r="AU2775" s="160" t="s">
        <v>236</v>
      </c>
      <c r="AV2775" s="13" t="s">
        <v>229</v>
      </c>
      <c r="AW2775" s="13" t="s">
        <v>31</v>
      </c>
      <c r="AX2775" s="13" t="s">
        <v>77</v>
      </c>
      <c r="AY2775" s="160" t="s">
        <v>212</v>
      </c>
    </row>
    <row r="2776" spans="2:65" s="1" customFormat="1" ht="24.2" customHeight="1">
      <c r="B2776" s="34"/>
      <c r="C2776" s="133" t="s">
        <v>2101</v>
      </c>
      <c r="D2776" s="133" t="s">
        <v>215</v>
      </c>
      <c r="E2776" s="134" t="s">
        <v>13522</v>
      </c>
      <c r="F2776" s="135" t="s">
        <v>13523</v>
      </c>
      <c r="G2776" s="136" t="s">
        <v>624</v>
      </c>
      <c r="H2776" s="137">
        <v>6</v>
      </c>
      <c r="I2776" s="138"/>
      <c r="J2776" s="139">
        <f>ROUND(I2776*H2776,2)</f>
        <v>0</v>
      </c>
      <c r="K2776" s="135" t="s">
        <v>245</v>
      </c>
      <c r="L2776" s="34"/>
      <c r="M2776" s="140" t="s">
        <v>19</v>
      </c>
      <c r="N2776" s="141" t="s">
        <v>40</v>
      </c>
      <c r="P2776" s="142">
        <f>O2776*H2776</f>
        <v>0</v>
      </c>
      <c r="Q2776" s="142">
        <v>0</v>
      </c>
      <c r="R2776" s="142">
        <f>Q2776*H2776</f>
        <v>0</v>
      </c>
      <c r="S2776" s="142">
        <v>0</v>
      </c>
      <c r="T2776" s="143">
        <f>S2776*H2776</f>
        <v>0</v>
      </c>
      <c r="AR2776" s="144" t="s">
        <v>316</v>
      </c>
      <c r="AT2776" s="144" t="s">
        <v>215</v>
      </c>
      <c r="AU2776" s="144" t="s">
        <v>236</v>
      </c>
      <c r="AY2776" s="19" t="s">
        <v>212</v>
      </c>
      <c r="BE2776" s="145">
        <f>IF(N2776="základní",J2776,0)</f>
        <v>0</v>
      </c>
      <c r="BF2776" s="145">
        <f>IF(N2776="snížená",J2776,0)</f>
        <v>0</v>
      </c>
      <c r="BG2776" s="145">
        <f>IF(N2776="zákl. přenesená",J2776,0)</f>
        <v>0</v>
      </c>
      <c r="BH2776" s="145">
        <f>IF(N2776="sníž. přenesená",J2776,0)</f>
        <v>0</v>
      </c>
      <c r="BI2776" s="145">
        <f>IF(N2776="nulová",J2776,0)</f>
        <v>0</v>
      </c>
      <c r="BJ2776" s="19" t="s">
        <v>77</v>
      </c>
      <c r="BK2776" s="145">
        <f>ROUND(I2776*H2776,2)</f>
        <v>0</v>
      </c>
      <c r="BL2776" s="19" t="s">
        <v>316</v>
      </c>
      <c r="BM2776" s="144" t="s">
        <v>13524</v>
      </c>
    </row>
    <row r="2777" spans="2:65" s="1" customFormat="1" ht="19.5">
      <c r="B2777" s="34"/>
      <c r="D2777" s="150" t="s">
        <v>224</v>
      </c>
      <c r="F2777" s="151" t="s">
        <v>13442</v>
      </c>
      <c r="I2777" s="148"/>
      <c r="L2777" s="34"/>
      <c r="M2777" s="149"/>
      <c r="T2777" s="55"/>
      <c r="AT2777" s="19" t="s">
        <v>224</v>
      </c>
      <c r="AU2777" s="19" t="s">
        <v>236</v>
      </c>
    </row>
    <row r="2778" spans="2:65" s="14" customFormat="1">
      <c r="B2778" s="170"/>
      <c r="D2778" s="150" t="s">
        <v>226</v>
      </c>
      <c r="E2778" s="171" t="s">
        <v>19</v>
      </c>
      <c r="F2778" s="172" t="s">
        <v>13525</v>
      </c>
      <c r="H2778" s="171" t="s">
        <v>19</v>
      </c>
      <c r="I2778" s="173"/>
      <c r="L2778" s="170"/>
      <c r="M2778" s="174"/>
      <c r="T2778" s="175"/>
      <c r="AT2778" s="171" t="s">
        <v>226</v>
      </c>
      <c r="AU2778" s="171" t="s">
        <v>236</v>
      </c>
      <c r="AV2778" s="14" t="s">
        <v>77</v>
      </c>
      <c r="AW2778" s="14" t="s">
        <v>31</v>
      </c>
      <c r="AX2778" s="14" t="s">
        <v>69</v>
      </c>
      <c r="AY2778" s="171" t="s">
        <v>212</v>
      </c>
    </row>
    <row r="2779" spans="2:65" s="12" customFormat="1">
      <c r="B2779" s="152"/>
      <c r="D2779" s="150" t="s">
        <v>226</v>
      </c>
      <c r="E2779" s="153" t="s">
        <v>19</v>
      </c>
      <c r="F2779" s="154" t="s">
        <v>1728</v>
      </c>
      <c r="H2779" s="155">
        <v>2</v>
      </c>
      <c r="I2779" s="156"/>
      <c r="L2779" s="152"/>
      <c r="M2779" s="157"/>
      <c r="T2779" s="158"/>
      <c r="AT2779" s="153" t="s">
        <v>226</v>
      </c>
      <c r="AU2779" s="153" t="s">
        <v>236</v>
      </c>
      <c r="AV2779" s="12" t="s">
        <v>79</v>
      </c>
      <c r="AW2779" s="12" t="s">
        <v>31</v>
      </c>
      <c r="AX2779" s="12" t="s">
        <v>69</v>
      </c>
      <c r="AY2779" s="153" t="s">
        <v>212</v>
      </c>
    </row>
    <row r="2780" spans="2:65" s="12" customFormat="1">
      <c r="B2780" s="152"/>
      <c r="D2780" s="150" t="s">
        <v>226</v>
      </c>
      <c r="E2780" s="153" t="s">
        <v>19</v>
      </c>
      <c r="F2780" s="154" t="s">
        <v>1729</v>
      </c>
      <c r="H2780" s="155">
        <v>2</v>
      </c>
      <c r="I2780" s="156"/>
      <c r="L2780" s="152"/>
      <c r="M2780" s="157"/>
      <c r="T2780" s="158"/>
      <c r="AT2780" s="153" t="s">
        <v>226</v>
      </c>
      <c r="AU2780" s="153" t="s">
        <v>236</v>
      </c>
      <c r="AV2780" s="12" t="s">
        <v>79</v>
      </c>
      <c r="AW2780" s="12" t="s">
        <v>31</v>
      </c>
      <c r="AX2780" s="12" t="s">
        <v>69</v>
      </c>
      <c r="AY2780" s="153" t="s">
        <v>212</v>
      </c>
    </row>
    <row r="2781" spans="2:65" s="12" customFormat="1">
      <c r="B2781" s="152"/>
      <c r="D2781" s="150" t="s">
        <v>226</v>
      </c>
      <c r="E2781" s="153" t="s">
        <v>19</v>
      </c>
      <c r="F2781" s="154" t="s">
        <v>1734</v>
      </c>
      <c r="H2781" s="155">
        <v>2</v>
      </c>
      <c r="I2781" s="156"/>
      <c r="L2781" s="152"/>
      <c r="M2781" s="157"/>
      <c r="T2781" s="158"/>
      <c r="AT2781" s="153" t="s">
        <v>226</v>
      </c>
      <c r="AU2781" s="153" t="s">
        <v>236</v>
      </c>
      <c r="AV2781" s="12" t="s">
        <v>79</v>
      </c>
      <c r="AW2781" s="12" t="s">
        <v>31</v>
      </c>
      <c r="AX2781" s="12" t="s">
        <v>69</v>
      </c>
      <c r="AY2781" s="153" t="s">
        <v>212</v>
      </c>
    </row>
    <row r="2782" spans="2:65" s="13" customFormat="1">
      <c r="B2782" s="159"/>
      <c r="D2782" s="150" t="s">
        <v>226</v>
      </c>
      <c r="E2782" s="160" t="s">
        <v>19</v>
      </c>
      <c r="F2782" s="161" t="s">
        <v>228</v>
      </c>
      <c r="H2782" s="162">
        <v>6</v>
      </c>
      <c r="I2782" s="163"/>
      <c r="L2782" s="159"/>
      <c r="M2782" s="164"/>
      <c r="T2782" s="165"/>
      <c r="AT2782" s="160" t="s">
        <v>226</v>
      </c>
      <c r="AU2782" s="160" t="s">
        <v>236</v>
      </c>
      <c r="AV2782" s="13" t="s">
        <v>229</v>
      </c>
      <c r="AW2782" s="13" t="s">
        <v>31</v>
      </c>
      <c r="AX2782" s="13" t="s">
        <v>77</v>
      </c>
      <c r="AY2782" s="160" t="s">
        <v>212</v>
      </c>
    </row>
    <row r="2783" spans="2:65" s="1" customFormat="1" ht="24.2" customHeight="1">
      <c r="B2783" s="34"/>
      <c r="C2783" s="133" t="s">
        <v>2108</v>
      </c>
      <c r="D2783" s="133" t="s">
        <v>215</v>
      </c>
      <c r="E2783" s="134" t="s">
        <v>13526</v>
      </c>
      <c r="F2783" s="135" t="s">
        <v>13527</v>
      </c>
      <c r="G2783" s="136" t="s">
        <v>624</v>
      </c>
      <c r="H2783" s="137">
        <v>6</v>
      </c>
      <c r="I2783" s="138"/>
      <c r="J2783" s="139">
        <f>ROUND(I2783*H2783,2)</f>
        <v>0</v>
      </c>
      <c r="K2783" s="135" t="s">
        <v>245</v>
      </c>
      <c r="L2783" s="34"/>
      <c r="M2783" s="140" t="s">
        <v>19</v>
      </c>
      <c r="N2783" s="141" t="s">
        <v>40</v>
      </c>
      <c r="P2783" s="142">
        <f>O2783*H2783</f>
        <v>0</v>
      </c>
      <c r="Q2783" s="142">
        <v>0</v>
      </c>
      <c r="R2783" s="142">
        <f>Q2783*H2783</f>
        <v>0</v>
      </c>
      <c r="S2783" s="142">
        <v>0</v>
      </c>
      <c r="T2783" s="143">
        <f>S2783*H2783</f>
        <v>0</v>
      </c>
      <c r="AR2783" s="144" t="s">
        <v>316</v>
      </c>
      <c r="AT2783" s="144" t="s">
        <v>215</v>
      </c>
      <c r="AU2783" s="144" t="s">
        <v>236</v>
      </c>
      <c r="AY2783" s="19" t="s">
        <v>212</v>
      </c>
      <c r="BE2783" s="145">
        <f>IF(N2783="základní",J2783,0)</f>
        <v>0</v>
      </c>
      <c r="BF2783" s="145">
        <f>IF(N2783="snížená",J2783,0)</f>
        <v>0</v>
      </c>
      <c r="BG2783" s="145">
        <f>IF(N2783="zákl. přenesená",J2783,0)</f>
        <v>0</v>
      </c>
      <c r="BH2783" s="145">
        <f>IF(N2783="sníž. přenesená",J2783,0)</f>
        <v>0</v>
      </c>
      <c r="BI2783" s="145">
        <f>IF(N2783="nulová",J2783,0)</f>
        <v>0</v>
      </c>
      <c r="BJ2783" s="19" t="s">
        <v>77</v>
      </c>
      <c r="BK2783" s="145">
        <f>ROUND(I2783*H2783,2)</f>
        <v>0</v>
      </c>
      <c r="BL2783" s="19" t="s">
        <v>316</v>
      </c>
      <c r="BM2783" s="144" t="s">
        <v>13528</v>
      </c>
    </row>
    <row r="2784" spans="2:65" s="1" customFormat="1" ht="19.5">
      <c r="B2784" s="34"/>
      <c r="D2784" s="150" t="s">
        <v>224</v>
      </c>
      <c r="F2784" s="151" t="s">
        <v>13442</v>
      </c>
      <c r="I2784" s="148"/>
      <c r="L2784" s="34"/>
      <c r="M2784" s="149"/>
      <c r="T2784" s="55"/>
      <c r="AT2784" s="19" t="s">
        <v>224</v>
      </c>
      <c r="AU2784" s="19" t="s">
        <v>236</v>
      </c>
    </row>
    <row r="2785" spans="2:65" s="14" customFormat="1">
      <c r="B2785" s="170"/>
      <c r="D2785" s="150" t="s">
        <v>226</v>
      </c>
      <c r="E2785" s="171" t="s">
        <v>19</v>
      </c>
      <c r="F2785" s="172" t="s">
        <v>13525</v>
      </c>
      <c r="H2785" s="171" t="s">
        <v>19</v>
      </c>
      <c r="I2785" s="173"/>
      <c r="L2785" s="170"/>
      <c r="M2785" s="174"/>
      <c r="T2785" s="175"/>
      <c r="AT2785" s="171" t="s">
        <v>226</v>
      </c>
      <c r="AU2785" s="171" t="s">
        <v>236</v>
      </c>
      <c r="AV2785" s="14" t="s">
        <v>77</v>
      </c>
      <c r="AW2785" s="14" t="s">
        <v>31</v>
      </c>
      <c r="AX2785" s="14" t="s">
        <v>69</v>
      </c>
      <c r="AY2785" s="171" t="s">
        <v>212</v>
      </c>
    </row>
    <row r="2786" spans="2:65" s="12" customFormat="1">
      <c r="B2786" s="152"/>
      <c r="D2786" s="150" t="s">
        <v>226</v>
      </c>
      <c r="E2786" s="153" t="s">
        <v>19</v>
      </c>
      <c r="F2786" s="154" t="s">
        <v>1728</v>
      </c>
      <c r="H2786" s="155">
        <v>2</v>
      </c>
      <c r="I2786" s="156"/>
      <c r="L2786" s="152"/>
      <c r="M2786" s="157"/>
      <c r="T2786" s="158"/>
      <c r="AT2786" s="153" t="s">
        <v>226</v>
      </c>
      <c r="AU2786" s="153" t="s">
        <v>236</v>
      </c>
      <c r="AV2786" s="12" t="s">
        <v>79</v>
      </c>
      <c r="AW2786" s="12" t="s">
        <v>31</v>
      </c>
      <c r="AX2786" s="12" t="s">
        <v>69</v>
      </c>
      <c r="AY2786" s="153" t="s">
        <v>212</v>
      </c>
    </row>
    <row r="2787" spans="2:65" s="12" customFormat="1">
      <c r="B2787" s="152"/>
      <c r="D2787" s="150" t="s">
        <v>226</v>
      </c>
      <c r="E2787" s="153" t="s">
        <v>19</v>
      </c>
      <c r="F2787" s="154" t="s">
        <v>1729</v>
      </c>
      <c r="H2787" s="155">
        <v>2</v>
      </c>
      <c r="I2787" s="156"/>
      <c r="L2787" s="152"/>
      <c r="M2787" s="157"/>
      <c r="T2787" s="158"/>
      <c r="AT2787" s="153" t="s">
        <v>226</v>
      </c>
      <c r="AU2787" s="153" t="s">
        <v>236</v>
      </c>
      <c r="AV2787" s="12" t="s">
        <v>79</v>
      </c>
      <c r="AW2787" s="12" t="s">
        <v>31</v>
      </c>
      <c r="AX2787" s="12" t="s">
        <v>69</v>
      </c>
      <c r="AY2787" s="153" t="s">
        <v>212</v>
      </c>
    </row>
    <row r="2788" spans="2:65" s="12" customFormat="1">
      <c r="B2788" s="152"/>
      <c r="D2788" s="150" t="s">
        <v>226</v>
      </c>
      <c r="E2788" s="153" t="s">
        <v>19</v>
      </c>
      <c r="F2788" s="154" t="s">
        <v>1734</v>
      </c>
      <c r="H2788" s="155">
        <v>2</v>
      </c>
      <c r="I2788" s="156"/>
      <c r="L2788" s="152"/>
      <c r="M2788" s="157"/>
      <c r="T2788" s="158"/>
      <c r="AT2788" s="153" t="s">
        <v>226</v>
      </c>
      <c r="AU2788" s="153" t="s">
        <v>236</v>
      </c>
      <c r="AV2788" s="12" t="s">
        <v>79</v>
      </c>
      <c r="AW2788" s="12" t="s">
        <v>31</v>
      </c>
      <c r="AX2788" s="12" t="s">
        <v>69</v>
      </c>
      <c r="AY2788" s="153" t="s">
        <v>212</v>
      </c>
    </row>
    <row r="2789" spans="2:65" s="13" customFormat="1">
      <c r="B2789" s="159"/>
      <c r="D2789" s="150" t="s">
        <v>226</v>
      </c>
      <c r="E2789" s="160" t="s">
        <v>19</v>
      </c>
      <c r="F2789" s="161" t="s">
        <v>228</v>
      </c>
      <c r="H2789" s="162">
        <v>6</v>
      </c>
      <c r="I2789" s="163"/>
      <c r="L2789" s="159"/>
      <c r="M2789" s="164"/>
      <c r="T2789" s="165"/>
      <c r="AT2789" s="160" t="s">
        <v>226</v>
      </c>
      <c r="AU2789" s="160" t="s">
        <v>236</v>
      </c>
      <c r="AV2789" s="13" t="s">
        <v>229</v>
      </c>
      <c r="AW2789" s="13" t="s">
        <v>31</v>
      </c>
      <c r="AX2789" s="13" t="s">
        <v>77</v>
      </c>
      <c r="AY2789" s="160" t="s">
        <v>212</v>
      </c>
    </row>
    <row r="2790" spans="2:65" s="1" customFormat="1" ht="24.2" customHeight="1">
      <c r="B2790" s="34"/>
      <c r="C2790" s="133" t="s">
        <v>2115</v>
      </c>
      <c r="D2790" s="133" t="s">
        <v>215</v>
      </c>
      <c r="E2790" s="134" t="s">
        <v>13529</v>
      </c>
      <c r="F2790" s="135" t="s">
        <v>13530</v>
      </c>
      <c r="G2790" s="136" t="s">
        <v>624</v>
      </c>
      <c r="H2790" s="137">
        <v>2</v>
      </c>
      <c r="I2790" s="138"/>
      <c r="J2790" s="139">
        <f>ROUND(I2790*H2790,2)</f>
        <v>0</v>
      </c>
      <c r="K2790" s="135" t="s">
        <v>245</v>
      </c>
      <c r="L2790" s="34"/>
      <c r="M2790" s="140" t="s">
        <v>19</v>
      </c>
      <c r="N2790" s="141" t="s">
        <v>40</v>
      </c>
      <c r="P2790" s="142">
        <f>O2790*H2790</f>
        <v>0</v>
      </c>
      <c r="Q2790" s="142">
        <v>0</v>
      </c>
      <c r="R2790" s="142">
        <f>Q2790*H2790</f>
        <v>0</v>
      </c>
      <c r="S2790" s="142">
        <v>0</v>
      </c>
      <c r="T2790" s="143">
        <f>S2790*H2790</f>
        <v>0</v>
      </c>
      <c r="AR2790" s="144" t="s">
        <v>316</v>
      </c>
      <c r="AT2790" s="144" t="s">
        <v>215</v>
      </c>
      <c r="AU2790" s="144" t="s">
        <v>236</v>
      </c>
      <c r="AY2790" s="19" t="s">
        <v>212</v>
      </c>
      <c r="BE2790" s="145">
        <f>IF(N2790="základní",J2790,0)</f>
        <v>0</v>
      </c>
      <c r="BF2790" s="145">
        <f>IF(N2790="snížená",J2790,0)</f>
        <v>0</v>
      </c>
      <c r="BG2790" s="145">
        <f>IF(N2790="zákl. přenesená",J2790,0)</f>
        <v>0</v>
      </c>
      <c r="BH2790" s="145">
        <f>IF(N2790="sníž. přenesená",J2790,0)</f>
        <v>0</v>
      </c>
      <c r="BI2790" s="145">
        <f>IF(N2790="nulová",J2790,0)</f>
        <v>0</v>
      </c>
      <c r="BJ2790" s="19" t="s">
        <v>77</v>
      </c>
      <c r="BK2790" s="145">
        <f>ROUND(I2790*H2790,2)</f>
        <v>0</v>
      </c>
      <c r="BL2790" s="19" t="s">
        <v>316</v>
      </c>
      <c r="BM2790" s="144" t="s">
        <v>13531</v>
      </c>
    </row>
    <row r="2791" spans="2:65" s="1" customFormat="1" ht="19.5">
      <c r="B2791" s="34"/>
      <c r="D2791" s="150" t="s">
        <v>224</v>
      </c>
      <c r="F2791" s="151" t="s">
        <v>13442</v>
      </c>
      <c r="I2791" s="148"/>
      <c r="L2791" s="34"/>
      <c r="M2791" s="149"/>
      <c r="T2791" s="55"/>
      <c r="AT2791" s="19" t="s">
        <v>224</v>
      </c>
      <c r="AU2791" s="19" t="s">
        <v>236</v>
      </c>
    </row>
    <row r="2792" spans="2:65" s="14" customFormat="1">
      <c r="B2792" s="170"/>
      <c r="D2792" s="150" t="s">
        <v>226</v>
      </c>
      <c r="E2792" s="171" t="s">
        <v>19</v>
      </c>
      <c r="F2792" s="172" t="s">
        <v>13532</v>
      </c>
      <c r="H2792" s="171" t="s">
        <v>19</v>
      </c>
      <c r="I2792" s="173"/>
      <c r="L2792" s="170"/>
      <c r="M2792" s="174"/>
      <c r="T2792" s="175"/>
      <c r="AT2792" s="171" t="s">
        <v>226</v>
      </c>
      <c r="AU2792" s="171" t="s">
        <v>236</v>
      </c>
      <c r="AV2792" s="14" t="s">
        <v>77</v>
      </c>
      <c r="AW2792" s="14" t="s">
        <v>31</v>
      </c>
      <c r="AX2792" s="14" t="s">
        <v>69</v>
      </c>
      <c r="AY2792" s="171" t="s">
        <v>212</v>
      </c>
    </row>
    <row r="2793" spans="2:65" s="12" customFormat="1">
      <c r="B2793" s="152"/>
      <c r="D2793" s="150" t="s">
        <v>226</v>
      </c>
      <c r="E2793" s="153" t="s">
        <v>19</v>
      </c>
      <c r="F2793" s="154" t="s">
        <v>1730</v>
      </c>
      <c r="H2793" s="155">
        <v>2</v>
      </c>
      <c r="I2793" s="156"/>
      <c r="L2793" s="152"/>
      <c r="M2793" s="157"/>
      <c r="T2793" s="158"/>
      <c r="AT2793" s="153" t="s">
        <v>226</v>
      </c>
      <c r="AU2793" s="153" t="s">
        <v>236</v>
      </c>
      <c r="AV2793" s="12" t="s">
        <v>79</v>
      </c>
      <c r="AW2793" s="12" t="s">
        <v>31</v>
      </c>
      <c r="AX2793" s="12" t="s">
        <v>69</v>
      </c>
      <c r="AY2793" s="153" t="s">
        <v>212</v>
      </c>
    </row>
    <row r="2794" spans="2:65" s="13" customFormat="1">
      <c r="B2794" s="159"/>
      <c r="D2794" s="150" t="s">
        <v>226</v>
      </c>
      <c r="E2794" s="160" t="s">
        <v>19</v>
      </c>
      <c r="F2794" s="161" t="s">
        <v>228</v>
      </c>
      <c r="H2794" s="162">
        <v>2</v>
      </c>
      <c r="I2794" s="163"/>
      <c r="L2794" s="159"/>
      <c r="M2794" s="164"/>
      <c r="T2794" s="165"/>
      <c r="AT2794" s="160" t="s">
        <v>226</v>
      </c>
      <c r="AU2794" s="160" t="s">
        <v>236</v>
      </c>
      <c r="AV2794" s="13" t="s">
        <v>229</v>
      </c>
      <c r="AW2794" s="13" t="s">
        <v>31</v>
      </c>
      <c r="AX2794" s="13" t="s">
        <v>77</v>
      </c>
      <c r="AY2794" s="160" t="s">
        <v>212</v>
      </c>
    </row>
    <row r="2795" spans="2:65" s="1" customFormat="1" ht="24.2" customHeight="1">
      <c r="B2795" s="34"/>
      <c r="C2795" s="133" t="s">
        <v>2121</v>
      </c>
      <c r="D2795" s="133" t="s">
        <v>215</v>
      </c>
      <c r="E2795" s="134" t="s">
        <v>13533</v>
      </c>
      <c r="F2795" s="135" t="s">
        <v>13534</v>
      </c>
      <c r="G2795" s="136" t="s">
        <v>624</v>
      </c>
      <c r="H2795" s="137">
        <v>3</v>
      </c>
      <c r="I2795" s="138"/>
      <c r="J2795" s="139">
        <f>ROUND(I2795*H2795,2)</f>
        <v>0</v>
      </c>
      <c r="K2795" s="135" t="s">
        <v>245</v>
      </c>
      <c r="L2795" s="34"/>
      <c r="M2795" s="140" t="s">
        <v>19</v>
      </c>
      <c r="N2795" s="141" t="s">
        <v>40</v>
      </c>
      <c r="P2795" s="142">
        <f>O2795*H2795</f>
        <v>0</v>
      </c>
      <c r="Q2795" s="142">
        <v>0</v>
      </c>
      <c r="R2795" s="142">
        <f>Q2795*H2795</f>
        <v>0</v>
      </c>
      <c r="S2795" s="142">
        <v>0</v>
      </c>
      <c r="T2795" s="143">
        <f>S2795*H2795</f>
        <v>0</v>
      </c>
      <c r="AR2795" s="144" t="s">
        <v>316</v>
      </c>
      <c r="AT2795" s="144" t="s">
        <v>215</v>
      </c>
      <c r="AU2795" s="144" t="s">
        <v>236</v>
      </c>
      <c r="AY2795" s="19" t="s">
        <v>212</v>
      </c>
      <c r="BE2795" s="145">
        <f>IF(N2795="základní",J2795,0)</f>
        <v>0</v>
      </c>
      <c r="BF2795" s="145">
        <f>IF(N2795="snížená",J2795,0)</f>
        <v>0</v>
      </c>
      <c r="BG2795" s="145">
        <f>IF(N2795="zákl. přenesená",J2795,0)</f>
        <v>0</v>
      </c>
      <c r="BH2795" s="145">
        <f>IF(N2795="sníž. přenesená",J2795,0)</f>
        <v>0</v>
      </c>
      <c r="BI2795" s="145">
        <f>IF(N2795="nulová",J2795,0)</f>
        <v>0</v>
      </c>
      <c r="BJ2795" s="19" t="s">
        <v>77</v>
      </c>
      <c r="BK2795" s="145">
        <f>ROUND(I2795*H2795,2)</f>
        <v>0</v>
      </c>
      <c r="BL2795" s="19" t="s">
        <v>316</v>
      </c>
      <c r="BM2795" s="144" t="s">
        <v>13535</v>
      </c>
    </row>
    <row r="2796" spans="2:65" s="1" customFormat="1" ht="19.5">
      <c r="B2796" s="34"/>
      <c r="D2796" s="150" t="s">
        <v>224</v>
      </c>
      <c r="F2796" s="151" t="s">
        <v>13442</v>
      </c>
      <c r="I2796" s="148"/>
      <c r="L2796" s="34"/>
      <c r="M2796" s="149"/>
      <c r="T2796" s="55"/>
      <c r="AT2796" s="19" t="s">
        <v>224</v>
      </c>
      <c r="AU2796" s="19" t="s">
        <v>236</v>
      </c>
    </row>
    <row r="2797" spans="2:65" s="14" customFormat="1">
      <c r="B2797" s="170"/>
      <c r="D2797" s="150" t="s">
        <v>226</v>
      </c>
      <c r="E2797" s="171" t="s">
        <v>19</v>
      </c>
      <c r="F2797" s="172" t="s">
        <v>13536</v>
      </c>
      <c r="H2797" s="171" t="s">
        <v>19</v>
      </c>
      <c r="I2797" s="173"/>
      <c r="L2797" s="170"/>
      <c r="M2797" s="174"/>
      <c r="T2797" s="175"/>
      <c r="AT2797" s="171" t="s">
        <v>226</v>
      </c>
      <c r="AU2797" s="171" t="s">
        <v>236</v>
      </c>
      <c r="AV2797" s="14" t="s">
        <v>77</v>
      </c>
      <c r="AW2797" s="14" t="s">
        <v>31</v>
      </c>
      <c r="AX2797" s="14" t="s">
        <v>69</v>
      </c>
      <c r="AY2797" s="171" t="s">
        <v>212</v>
      </c>
    </row>
    <row r="2798" spans="2:65" s="12" customFormat="1">
      <c r="B2798" s="152"/>
      <c r="D2798" s="150" t="s">
        <v>226</v>
      </c>
      <c r="E2798" s="153" t="s">
        <v>19</v>
      </c>
      <c r="F2798" s="154" t="s">
        <v>1777</v>
      </c>
      <c r="H2798" s="155">
        <v>1</v>
      </c>
      <c r="I2798" s="156"/>
      <c r="L2798" s="152"/>
      <c r="M2798" s="157"/>
      <c r="T2798" s="158"/>
      <c r="AT2798" s="153" t="s">
        <v>226</v>
      </c>
      <c r="AU2798" s="153" t="s">
        <v>236</v>
      </c>
      <c r="AV2798" s="12" t="s">
        <v>79</v>
      </c>
      <c r="AW2798" s="12" t="s">
        <v>31</v>
      </c>
      <c r="AX2798" s="12" t="s">
        <v>69</v>
      </c>
      <c r="AY2798" s="153" t="s">
        <v>212</v>
      </c>
    </row>
    <row r="2799" spans="2:65" s="12" customFormat="1">
      <c r="B2799" s="152"/>
      <c r="D2799" s="150" t="s">
        <v>226</v>
      </c>
      <c r="E2799" s="153" t="s">
        <v>19</v>
      </c>
      <c r="F2799" s="154" t="s">
        <v>1778</v>
      </c>
      <c r="H2799" s="155">
        <v>1</v>
      </c>
      <c r="I2799" s="156"/>
      <c r="L2799" s="152"/>
      <c r="M2799" s="157"/>
      <c r="T2799" s="158"/>
      <c r="AT2799" s="153" t="s">
        <v>226</v>
      </c>
      <c r="AU2799" s="153" t="s">
        <v>236</v>
      </c>
      <c r="AV2799" s="12" t="s">
        <v>79</v>
      </c>
      <c r="AW2799" s="12" t="s">
        <v>31</v>
      </c>
      <c r="AX2799" s="12" t="s">
        <v>69</v>
      </c>
      <c r="AY2799" s="153" t="s">
        <v>212</v>
      </c>
    </row>
    <row r="2800" spans="2:65" s="12" customFormat="1">
      <c r="B2800" s="152"/>
      <c r="D2800" s="150" t="s">
        <v>226</v>
      </c>
      <c r="E2800" s="153" t="s">
        <v>19</v>
      </c>
      <c r="F2800" s="154" t="s">
        <v>1779</v>
      </c>
      <c r="H2800" s="155">
        <v>1</v>
      </c>
      <c r="I2800" s="156"/>
      <c r="L2800" s="152"/>
      <c r="M2800" s="157"/>
      <c r="T2800" s="158"/>
      <c r="AT2800" s="153" t="s">
        <v>226</v>
      </c>
      <c r="AU2800" s="153" t="s">
        <v>236</v>
      </c>
      <c r="AV2800" s="12" t="s">
        <v>79</v>
      </c>
      <c r="AW2800" s="12" t="s">
        <v>31</v>
      </c>
      <c r="AX2800" s="12" t="s">
        <v>69</v>
      </c>
      <c r="AY2800" s="153" t="s">
        <v>212</v>
      </c>
    </row>
    <row r="2801" spans="2:65" s="13" customFormat="1">
      <c r="B2801" s="159"/>
      <c r="D2801" s="150" t="s">
        <v>226</v>
      </c>
      <c r="E2801" s="160" t="s">
        <v>19</v>
      </c>
      <c r="F2801" s="161" t="s">
        <v>228</v>
      </c>
      <c r="H2801" s="162">
        <v>3</v>
      </c>
      <c r="I2801" s="163"/>
      <c r="L2801" s="159"/>
      <c r="M2801" s="164"/>
      <c r="T2801" s="165"/>
      <c r="AT2801" s="160" t="s">
        <v>226</v>
      </c>
      <c r="AU2801" s="160" t="s">
        <v>236</v>
      </c>
      <c r="AV2801" s="13" t="s">
        <v>229</v>
      </c>
      <c r="AW2801" s="13" t="s">
        <v>31</v>
      </c>
      <c r="AX2801" s="13" t="s">
        <v>77</v>
      </c>
      <c r="AY2801" s="160" t="s">
        <v>212</v>
      </c>
    </row>
    <row r="2802" spans="2:65" s="1" customFormat="1" ht="24.2" customHeight="1">
      <c r="B2802" s="34"/>
      <c r="C2802" s="133" t="s">
        <v>2129</v>
      </c>
      <c r="D2802" s="133" t="s">
        <v>215</v>
      </c>
      <c r="E2802" s="134" t="s">
        <v>13537</v>
      </c>
      <c r="F2802" s="135" t="s">
        <v>13538</v>
      </c>
      <c r="G2802" s="136" t="s">
        <v>624</v>
      </c>
      <c r="H2802" s="137">
        <v>5</v>
      </c>
      <c r="I2802" s="138"/>
      <c r="J2802" s="139">
        <f>ROUND(I2802*H2802,2)</f>
        <v>0</v>
      </c>
      <c r="K2802" s="135" t="s">
        <v>245</v>
      </c>
      <c r="L2802" s="34"/>
      <c r="M2802" s="140" t="s">
        <v>19</v>
      </c>
      <c r="N2802" s="141" t="s">
        <v>40</v>
      </c>
      <c r="P2802" s="142">
        <f>O2802*H2802</f>
        <v>0</v>
      </c>
      <c r="Q2802" s="142">
        <v>0</v>
      </c>
      <c r="R2802" s="142">
        <f>Q2802*H2802</f>
        <v>0</v>
      </c>
      <c r="S2802" s="142">
        <v>0</v>
      </c>
      <c r="T2802" s="143">
        <f>S2802*H2802</f>
        <v>0</v>
      </c>
      <c r="AR2802" s="144" t="s">
        <v>316</v>
      </c>
      <c r="AT2802" s="144" t="s">
        <v>215</v>
      </c>
      <c r="AU2802" s="144" t="s">
        <v>236</v>
      </c>
      <c r="AY2802" s="19" t="s">
        <v>212</v>
      </c>
      <c r="BE2802" s="145">
        <f>IF(N2802="základní",J2802,0)</f>
        <v>0</v>
      </c>
      <c r="BF2802" s="145">
        <f>IF(N2802="snížená",J2802,0)</f>
        <v>0</v>
      </c>
      <c r="BG2802" s="145">
        <f>IF(N2802="zákl. přenesená",J2802,0)</f>
        <v>0</v>
      </c>
      <c r="BH2802" s="145">
        <f>IF(N2802="sníž. přenesená",J2802,0)</f>
        <v>0</v>
      </c>
      <c r="BI2802" s="145">
        <f>IF(N2802="nulová",J2802,0)</f>
        <v>0</v>
      </c>
      <c r="BJ2802" s="19" t="s">
        <v>77</v>
      </c>
      <c r="BK2802" s="145">
        <f>ROUND(I2802*H2802,2)</f>
        <v>0</v>
      </c>
      <c r="BL2802" s="19" t="s">
        <v>316</v>
      </c>
      <c r="BM2802" s="144" t="s">
        <v>13539</v>
      </c>
    </row>
    <row r="2803" spans="2:65" s="1" customFormat="1" ht="19.5">
      <c r="B2803" s="34"/>
      <c r="D2803" s="150" t="s">
        <v>224</v>
      </c>
      <c r="F2803" s="151" t="s">
        <v>13442</v>
      </c>
      <c r="I2803" s="148"/>
      <c r="L2803" s="34"/>
      <c r="M2803" s="149"/>
      <c r="T2803" s="55"/>
      <c r="AT2803" s="19" t="s">
        <v>224</v>
      </c>
      <c r="AU2803" s="19" t="s">
        <v>236</v>
      </c>
    </row>
    <row r="2804" spans="2:65" s="14" customFormat="1">
      <c r="B2804" s="170"/>
      <c r="D2804" s="150" t="s">
        <v>226</v>
      </c>
      <c r="E2804" s="171" t="s">
        <v>19</v>
      </c>
      <c r="F2804" s="172" t="s">
        <v>13536</v>
      </c>
      <c r="H2804" s="171" t="s">
        <v>19</v>
      </c>
      <c r="I2804" s="173"/>
      <c r="L2804" s="170"/>
      <c r="M2804" s="174"/>
      <c r="T2804" s="175"/>
      <c r="AT2804" s="171" t="s">
        <v>226</v>
      </c>
      <c r="AU2804" s="171" t="s">
        <v>236</v>
      </c>
      <c r="AV2804" s="14" t="s">
        <v>77</v>
      </c>
      <c r="AW2804" s="14" t="s">
        <v>31</v>
      </c>
      <c r="AX2804" s="14" t="s">
        <v>69</v>
      </c>
      <c r="AY2804" s="171" t="s">
        <v>212</v>
      </c>
    </row>
    <row r="2805" spans="2:65" s="12" customFormat="1">
      <c r="B2805" s="152"/>
      <c r="D2805" s="150" t="s">
        <v>226</v>
      </c>
      <c r="E2805" s="153" t="s">
        <v>19</v>
      </c>
      <c r="F2805" s="154" t="s">
        <v>1777</v>
      </c>
      <c r="H2805" s="155">
        <v>1</v>
      </c>
      <c r="I2805" s="156"/>
      <c r="L2805" s="152"/>
      <c r="M2805" s="157"/>
      <c r="T2805" s="158"/>
      <c r="AT2805" s="153" t="s">
        <v>226</v>
      </c>
      <c r="AU2805" s="153" t="s">
        <v>236</v>
      </c>
      <c r="AV2805" s="12" t="s">
        <v>79</v>
      </c>
      <c r="AW2805" s="12" t="s">
        <v>31</v>
      </c>
      <c r="AX2805" s="12" t="s">
        <v>69</v>
      </c>
      <c r="AY2805" s="153" t="s">
        <v>212</v>
      </c>
    </row>
    <row r="2806" spans="2:65" s="12" customFormat="1">
      <c r="B2806" s="152"/>
      <c r="D2806" s="150" t="s">
        <v>226</v>
      </c>
      <c r="E2806" s="153" t="s">
        <v>19</v>
      </c>
      <c r="F2806" s="154" t="s">
        <v>1778</v>
      </c>
      <c r="H2806" s="155">
        <v>1</v>
      </c>
      <c r="I2806" s="156"/>
      <c r="L2806" s="152"/>
      <c r="M2806" s="157"/>
      <c r="T2806" s="158"/>
      <c r="AT2806" s="153" t="s">
        <v>226</v>
      </c>
      <c r="AU2806" s="153" t="s">
        <v>236</v>
      </c>
      <c r="AV2806" s="12" t="s">
        <v>79</v>
      </c>
      <c r="AW2806" s="12" t="s">
        <v>31</v>
      </c>
      <c r="AX2806" s="12" t="s">
        <v>69</v>
      </c>
      <c r="AY2806" s="153" t="s">
        <v>212</v>
      </c>
    </row>
    <row r="2807" spans="2:65" s="12" customFormat="1">
      <c r="B2807" s="152"/>
      <c r="D2807" s="150" t="s">
        <v>226</v>
      </c>
      <c r="E2807" s="153" t="s">
        <v>19</v>
      </c>
      <c r="F2807" s="154" t="s">
        <v>1730</v>
      </c>
      <c r="H2807" s="155">
        <v>2</v>
      </c>
      <c r="I2807" s="156"/>
      <c r="L2807" s="152"/>
      <c r="M2807" s="157"/>
      <c r="T2807" s="158"/>
      <c r="AT2807" s="153" t="s">
        <v>226</v>
      </c>
      <c r="AU2807" s="153" t="s">
        <v>236</v>
      </c>
      <c r="AV2807" s="12" t="s">
        <v>79</v>
      </c>
      <c r="AW2807" s="12" t="s">
        <v>31</v>
      </c>
      <c r="AX2807" s="12" t="s">
        <v>69</v>
      </c>
      <c r="AY2807" s="153" t="s">
        <v>212</v>
      </c>
    </row>
    <row r="2808" spans="2:65" s="12" customFormat="1">
      <c r="B2808" s="152"/>
      <c r="D2808" s="150" t="s">
        <v>226</v>
      </c>
      <c r="E2808" s="153" t="s">
        <v>19</v>
      </c>
      <c r="F2808" s="154" t="s">
        <v>1782</v>
      </c>
      <c r="H2808" s="155">
        <v>1</v>
      </c>
      <c r="I2808" s="156"/>
      <c r="L2808" s="152"/>
      <c r="M2808" s="157"/>
      <c r="T2808" s="158"/>
      <c r="AT2808" s="153" t="s">
        <v>226</v>
      </c>
      <c r="AU2808" s="153" t="s">
        <v>236</v>
      </c>
      <c r="AV2808" s="12" t="s">
        <v>79</v>
      </c>
      <c r="AW2808" s="12" t="s">
        <v>31</v>
      </c>
      <c r="AX2808" s="12" t="s">
        <v>69</v>
      </c>
      <c r="AY2808" s="153" t="s">
        <v>212</v>
      </c>
    </row>
    <row r="2809" spans="2:65" s="13" customFormat="1">
      <c r="B2809" s="159"/>
      <c r="D2809" s="150" t="s">
        <v>226</v>
      </c>
      <c r="E2809" s="160" t="s">
        <v>19</v>
      </c>
      <c r="F2809" s="161" t="s">
        <v>228</v>
      </c>
      <c r="H2809" s="162">
        <v>5</v>
      </c>
      <c r="I2809" s="163"/>
      <c r="L2809" s="159"/>
      <c r="M2809" s="164"/>
      <c r="T2809" s="165"/>
      <c r="AT2809" s="160" t="s">
        <v>226</v>
      </c>
      <c r="AU2809" s="160" t="s">
        <v>236</v>
      </c>
      <c r="AV2809" s="13" t="s">
        <v>229</v>
      </c>
      <c r="AW2809" s="13" t="s">
        <v>31</v>
      </c>
      <c r="AX2809" s="13" t="s">
        <v>77</v>
      </c>
      <c r="AY2809" s="160" t="s">
        <v>212</v>
      </c>
    </row>
    <row r="2810" spans="2:65" s="1" customFormat="1" ht="24.2" customHeight="1">
      <c r="B2810" s="34"/>
      <c r="C2810" s="133" t="s">
        <v>2135</v>
      </c>
      <c r="D2810" s="133" t="s">
        <v>215</v>
      </c>
      <c r="E2810" s="134" t="s">
        <v>13540</v>
      </c>
      <c r="F2810" s="135" t="s">
        <v>13541</v>
      </c>
      <c r="G2810" s="136" t="s">
        <v>624</v>
      </c>
      <c r="H2810" s="137">
        <v>1</v>
      </c>
      <c r="I2810" s="138"/>
      <c r="J2810" s="139">
        <f>ROUND(I2810*H2810,2)</f>
        <v>0</v>
      </c>
      <c r="K2810" s="135" t="s">
        <v>245</v>
      </c>
      <c r="L2810" s="34"/>
      <c r="M2810" s="140" t="s">
        <v>19</v>
      </c>
      <c r="N2810" s="141" t="s">
        <v>40</v>
      </c>
      <c r="P2810" s="142">
        <f>O2810*H2810</f>
        <v>0</v>
      </c>
      <c r="Q2810" s="142">
        <v>0</v>
      </c>
      <c r="R2810" s="142">
        <f>Q2810*H2810</f>
        <v>0</v>
      </c>
      <c r="S2810" s="142">
        <v>0</v>
      </c>
      <c r="T2810" s="143">
        <f>S2810*H2810</f>
        <v>0</v>
      </c>
      <c r="AR2810" s="144" t="s">
        <v>316</v>
      </c>
      <c r="AT2810" s="144" t="s">
        <v>215</v>
      </c>
      <c r="AU2810" s="144" t="s">
        <v>236</v>
      </c>
      <c r="AY2810" s="19" t="s">
        <v>212</v>
      </c>
      <c r="BE2810" s="145">
        <f>IF(N2810="základní",J2810,0)</f>
        <v>0</v>
      </c>
      <c r="BF2810" s="145">
        <f>IF(N2810="snížená",J2810,0)</f>
        <v>0</v>
      </c>
      <c r="BG2810" s="145">
        <f>IF(N2810="zákl. přenesená",J2810,0)</f>
        <v>0</v>
      </c>
      <c r="BH2810" s="145">
        <f>IF(N2810="sníž. přenesená",J2810,0)</f>
        <v>0</v>
      </c>
      <c r="BI2810" s="145">
        <f>IF(N2810="nulová",J2810,0)</f>
        <v>0</v>
      </c>
      <c r="BJ2810" s="19" t="s">
        <v>77</v>
      </c>
      <c r="BK2810" s="145">
        <f>ROUND(I2810*H2810,2)</f>
        <v>0</v>
      </c>
      <c r="BL2810" s="19" t="s">
        <v>316</v>
      </c>
      <c r="BM2810" s="144" t="s">
        <v>13542</v>
      </c>
    </row>
    <row r="2811" spans="2:65" s="1" customFormat="1" ht="19.5">
      <c r="B2811" s="34"/>
      <c r="D2811" s="150" t="s">
        <v>224</v>
      </c>
      <c r="F2811" s="151" t="s">
        <v>13442</v>
      </c>
      <c r="I2811" s="148"/>
      <c r="L2811" s="34"/>
      <c r="M2811" s="149"/>
      <c r="T2811" s="55"/>
      <c r="AT2811" s="19" t="s">
        <v>224</v>
      </c>
      <c r="AU2811" s="19" t="s">
        <v>236</v>
      </c>
    </row>
    <row r="2812" spans="2:65" s="14" customFormat="1">
      <c r="B2812" s="170"/>
      <c r="D2812" s="150" t="s">
        <v>226</v>
      </c>
      <c r="E2812" s="171" t="s">
        <v>19</v>
      </c>
      <c r="F2812" s="172" t="s">
        <v>13536</v>
      </c>
      <c r="H2812" s="171" t="s">
        <v>19</v>
      </c>
      <c r="I2812" s="173"/>
      <c r="L2812" s="170"/>
      <c r="M2812" s="174"/>
      <c r="T2812" s="175"/>
      <c r="AT2812" s="171" t="s">
        <v>226</v>
      </c>
      <c r="AU2812" s="171" t="s">
        <v>236</v>
      </c>
      <c r="AV2812" s="14" t="s">
        <v>77</v>
      </c>
      <c r="AW2812" s="14" t="s">
        <v>31</v>
      </c>
      <c r="AX2812" s="14" t="s">
        <v>69</v>
      </c>
      <c r="AY2812" s="171" t="s">
        <v>212</v>
      </c>
    </row>
    <row r="2813" spans="2:65" s="12" customFormat="1">
      <c r="B2813" s="152"/>
      <c r="D2813" s="150" t="s">
        <v>226</v>
      </c>
      <c r="E2813" s="153" t="s">
        <v>19</v>
      </c>
      <c r="F2813" s="154" t="s">
        <v>1781</v>
      </c>
      <c r="H2813" s="155">
        <v>1</v>
      </c>
      <c r="I2813" s="156"/>
      <c r="L2813" s="152"/>
      <c r="M2813" s="157"/>
      <c r="T2813" s="158"/>
      <c r="AT2813" s="153" t="s">
        <v>226</v>
      </c>
      <c r="AU2813" s="153" t="s">
        <v>236</v>
      </c>
      <c r="AV2813" s="12" t="s">
        <v>79</v>
      </c>
      <c r="AW2813" s="12" t="s">
        <v>31</v>
      </c>
      <c r="AX2813" s="12" t="s">
        <v>69</v>
      </c>
      <c r="AY2813" s="153" t="s">
        <v>212</v>
      </c>
    </row>
    <row r="2814" spans="2:65" s="13" customFormat="1">
      <c r="B2814" s="159"/>
      <c r="D2814" s="150" t="s">
        <v>226</v>
      </c>
      <c r="E2814" s="160" t="s">
        <v>19</v>
      </c>
      <c r="F2814" s="161" t="s">
        <v>228</v>
      </c>
      <c r="H2814" s="162">
        <v>1</v>
      </c>
      <c r="I2814" s="163"/>
      <c r="L2814" s="159"/>
      <c r="M2814" s="164"/>
      <c r="T2814" s="165"/>
      <c r="AT2814" s="160" t="s">
        <v>226</v>
      </c>
      <c r="AU2814" s="160" t="s">
        <v>236</v>
      </c>
      <c r="AV2814" s="13" t="s">
        <v>229</v>
      </c>
      <c r="AW2814" s="13" t="s">
        <v>31</v>
      </c>
      <c r="AX2814" s="13" t="s">
        <v>77</v>
      </c>
      <c r="AY2814" s="160" t="s">
        <v>212</v>
      </c>
    </row>
    <row r="2815" spans="2:65" s="1" customFormat="1" ht="24.2" customHeight="1">
      <c r="B2815" s="34"/>
      <c r="C2815" s="133" t="s">
        <v>2142</v>
      </c>
      <c r="D2815" s="133" t="s">
        <v>215</v>
      </c>
      <c r="E2815" s="134" t="s">
        <v>13543</v>
      </c>
      <c r="F2815" s="135" t="s">
        <v>13544</v>
      </c>
      <c r="G2815" s="136" t="s">
        <v>624</v>
      </c>
      <c r="H2815" s="137">
        <v>6</v>
      </c>
      <c r="I2815" s="138"/>
      <c r="J2815" s="139">
        <f>ROUND(I2815*H2815,2)</f>
        <v>0</v>
      </c>
      <c r="K2815" s="135" t="s">
        <v>245</v>
      </c>
      <c r="L2815" s="34"/>
      <c r="M2815" s="140" t="s">
        <v>19</v>
      </c>
      <c r="N2815" s="141" t="s">
        <v>40</v>
      </c>
      <c r="P2815" s="142">
        <f>O2815*H2815</f>
        <v>0</v>
      </c>
      <c r="Q2815" s="142">
        <v>0</v>
      </c>
      <c r="R2815" s="142">
        <f>Q2815*H2815</f>
        <v>0</v>
      </c>
      <c r="S2815" s="142">
        <v>0</v>
      </c>
      <c r="T2815" s="143">
        <f>S2815*H2815</f>
        <v>0</v>
      </c>
      <c r="AR2815" s="144" t="s">
        <v>316</v>
      </c>
      <c r="AT2815" s="144" t="s">
        <v>215</v>
      </c>
      <c r="AU2815" s="144" t="s">
        <v>236</v>
      </c>
      <c r="AY2815" s="19" t="s">
        <v>212</v>
      </c>
      <c r="BE2815" s="145">
        <f>IF(N2815="základní",J2815,0)</f>
        <v>0</v>
      </c>
      <c r="BF2815" s="145">
        <f>IF(N2815="snížená",J2815,0)</f>
        <v>0</v>
      </c>
      <c r="BG2815" s="145">
        <f>IF(N2815="zákl. přenesená",J2815,0)</f>
        <v>0</v>
      </c>
      <c r="BH2815" s="145">
        <f>IF(N2815="sníž. přenesená",J2815,0)</f>
        <v>0</v>
      </c>
      <c r="BI2815" s="145">
        <f>IF(N2815="nulová",J2815,0)</f>
        <v>0</v>
      </c>
      <c r="BJ2815" s="19" t="s">
        <v>77</v>
      </c>
      <c r="BK2815" s="145">
        <f>ROUND(I2815*H2815,2)</f>
        <v>0</v>
      </c>
      <c r="BL2815" s="19" t="s">
        <v>316</v>
      </c>
      <c r="BM2815" s="144" t="s">
        <v>13545</v>
      </c>
    </row>
    <row r="2816" spans="2:65" s="1" customFormat="1" ht="19.5">
      <c r="B2816" s="34"/>
      <c r="D2816" s="150" t="s">
        <v>224</v>
      </c>
      <c r="F2816" s="151" t="s">
        <v>13442</v>
      </c>
      <c r="I2816" s="148"/>
      <c r="L2816" s="34"/>
      <c r="M2816" s="149"/>
      <c r="T2816" s="55"/>
      <c r="AT2816" s="19" t="s">
        <v>224</v>
      </c>
      <c r="AU2816" s="19" t="s">
        <v>236</v>
      </c>
    </row>
    <row r="2817" spans="2:65" s="14" customFormat="1">
      <c r="B2817" s="170"/>
      <c r="D2817" s="150" t="s">
        <v>226</v>
      </c>
      <c r="E2817" s="171" t="s">
        <v>19</v>
      </c>
      <c r="F2817" s="172" t="s">
        <v>13546</v>
      </c>
      <c r="H2817" s="171" t="s">
        <v>19</v>
      </c>
      <c r="I2817" s="173"/>
      <c r="L2817" s="170"/>
      <c r="M2817" s="174"/>
      <c r="T2817" s="175"/>
      <c r="AT2817" s="171" t="s">
        <v>226</v>
      </c>
      <c r="AU2817" s="171" t="s">
        <v>236</v>
      </c>
      <c r="AV2817" s="14" t="s">
        <v>77</v>
      </c>
      <c r="AW2817" s="14" t="s">
        <v>31</v>
      </c>
      <c r="AX2817" s="14" t="s">
        <v>69</v>
      </c>
      <c r="AY2817" s="171" t="s">
        <v>212</v>
      </c>
    </row>
    <row r="2818" spans="2:65" s="12" customFormat="1">
      <c r="B2818" s="152"/>
      <c r="D2818" s="150" t="s">
        <v>226</v>
      </c>
      <c r="E2818" s="153" t="s">
        <v>19</v>
      </c>
      <c r="F2818" s="154" t="s">
        <v>1717</v>
      </c>
      <c r="H2818" s="155">
        <v>2</v>
      </c>
      <c r="I2818" s="156"/>
      <c r="L2818" s="152"/>
      <c r="M2818" s="157"/>
      <c r="T2818" s="158"/>
      <c r="AT2818" s="153" t="s">
        <v>226</v>
      </c>
      <c r="AU2818" s="153" t="s">
        <v>236</v>
      </c>
      <c r="AV2818" s="12" t="s">
        <v>79</v>
      </c>
      <c r="AW2818" s="12" t="s">
        <v>31</v>
      </c>
      <c r="AX2818" s="12" t="s">
        <v>69</v>
      </c>
      <c r="AY2818" s="153" t="s">
        <v>212</v>
      </c>
    </row>
    <row r="2819" spans="2:65" s="12" customFormat="1">
      <c r="B2819" s="152"/>
      <c r="D2819" s="150" t="s">
        <v>226</v>
      </c>
      <c r="E2819" s="153" t="s">
        <v>19</v>
      </c>
      <c r="F2819" s="154" t="s">
        <v>1732</v>
      </c>
      <c r="H2819" s="155">
        <v>2</v>
      </c>
      <c r="I2819" s="156"/>
      <c r="L2819" s="152"/>
      <c r="M2819" s="157"/>
      <c r="T2819" s="158"/>
      <c r="AT2819" s="153" t="s">
        <v>226</v>
      </c>
      <c r="AU2819" s="153" t="s">
        <v>236</v>
      </c>
      <c r="AV2819" s="12" t="s">
        <v>79</v>
      </c>
      <c r="AW2819" s="12" t="s">
        <v>31</v>
      </c>
      <c r="AX2819" s="12" t="s">
        <v>69</v>
      </c>
      <c r="AY2819" s="153" t="s">
        <v>212</v>
      </c>
    </row>
    <row r="2820" spans="2:65" s="12" customFormat="1">
      <c r="B2820" s="152"/>
      <c r="D2820" s="150" t="s">
        <v>226</v>
      </c>
      <c r="E2820" s="153" t="s">
        <v>19</v>
      </c>
      <c r="F2820" s="154" t="s">
        <v>1733</v>
      </c>
      <c r="H2820" s="155">
        <v>2</v>
      </c>
      <c r="I2820" s="156"/>
      <c r="L2820" s="152"/>
      <c r="M2820" s="157"/>
      <c r="T2820" s="158"/>
      <c r="AT2820" s="153" t="s">
        <v>226</v>
      </c>
      <c r="AU2820" s="153" t="s">
        <v>236</v>
      </c>
      <c r="AV2820" s="12" t="s">
        <v>79</v>
      </c>
      <c r="AW2820" s="12" t="s">
        <v>31</v>
      </c>
      <c r="AX2820" s="12" t="s">
        <v>69</v>
      </c>
      <c r="AY2820" s="153" t="s">
        <v>212</v>
      </c>
    </row>
    <row r="2821" spans="2:65" s="13" customFormat="1">
      <c r="B2821" s="159"/>
      <c r="D2821" s="150" t="s">
        <v>226</v>
      </c>
      <c r="E2821" s="160" t="s">
        <v>19</v>
      </c>
      <c r="F2821" s="161" t="s">
        <v>228</v>
      </c>
      <c r="H2821" s="162">
        <v>6</v>
      </c>
      <c r="I2821" s="163"/>
      <c r="L2821" s="159"/>
      <c r="M2821" s="164"/>
      <c r="T2821" s="165"/>
      <c r="AT2821" s="160" t="s">
        <v>226</v>
      </c>
      <c r="AU2821" s="160" t="s">
        <v>236</v>
      </c>
      <c r="AV2821" s="13" t="s">
        <v>229</v>
      </c>
      <c r="AW2821" s="13" t="s">
        <v>31</v>
      </c>
      <c r="AX2821" s="13" t="s">
        <v>77</v>
      </c>
      <c r="AY2821" s="160" t="s">
        <v>212</v>
      </c>
    </row>
    <row r="2822" spans="2:65" s="1" customFormat="1" ht="24.2" customHeight="1">
      <c r="B2822" s="34"/>
      <c r="C2822" s="133" t="s">
        <v>2148</v>
      </c>
      <c r="D2822" s="133" t="s">
        <v>215</v>
      </c>
      <c r="E2822" s="134" t="s">
        <v>13547</v>
      </c>
      <c r="F2822" s="135" t="s">
        <v>13548</v>
      </c>
      <c r="G2822" s="136" t="s">
        <v>624</v>
      </c>
      <c r="H2822" s="137">
        <v>6</v>
      </c>
      <c r="I2822" s="138"/>
      <c r="J2822" s="139">
        <f>ROUND(I2822*H2822,2)</f>
        <v>0</v>
      </c>
      <c r="K2822" s="135" t="s">
        <v>245</v>
      </c>
      <c r="L2822" s="34"/>
      <c r="M2822" s="140" t="s">
        <v>19</v>
      </c>
      <c r="N2822" s="141" t="s">
        <v>40</v>
      </c>
      <c r="P2822" s="142">
        <f>O2822*H2822</f>
        <v>0</v>
      </c>
      <c r="Q2822" s="142">
        <v>0</v>
      </c>
      <c r="R2822" s="142">
        <f>Q2822*H2822</f>
        <v>0</v>
      </c>
      <c r="S2822" s="142">
        <v>0</v>
      </c>
      <c r="T2822" s="143">
        <f>S2822*H2822</f>
        <v>0</v>
      </c>
      <c r="AR2822" s="144" t="s">
        <v>316</v>
      </c>
      <c r="AT2822" s="144" t="s">
        <v>215</v>
      </c>
      <c r="AU2822" s="144" t="s">
        <v>236</v>
      </c>
      <c r="AY2822" s="19" t="s">
        <v>212</v>
      </c>
      <c r="BE2822" s="145">
        <f>IF(N2822="základní",J2822,0)</f>
        <v>0</v>
      </c>
      <c r="BF2822" s="145">
        <f>IF(N2822="snížená",J2822,0)</f>
        <v>0</v>
      </c>
      <c r="BG2822" s="145">
        <f>IF(N2822="zákl. přenesená",J2822,0)</f>
        <v>0</v>
      </c>
      <c r="BH2822" s="145">
        <f>IF(N2822="sníž. přenesená",J2822,0)</f>
        <v>0</v>
      </c>
      <c r="BI2822" s="145">
        <f>IF(N2822="nulová",J2822,0)</f>
        <v>0</v>
      </c>
      <c r="BJ2822" s="19" t="s">
        <v>77</v>
      </c>
      <c r="BK2822" s="145">
        <f>ROUND(I2822*H2822,2)</f>
        <v>0</v>
      </c>
      <c r="BL2822" s="19" t="s">
        <v>316</v>
      </c>
      <c r="BM2822" s="144" t="s">
        <v>13549</v>
      </c>
    </row>
    <row r="2823" spans="2:65" s="1" customFormat="1" ht="19.5">
      <c r="B2823" s="34"/>
      <c r="D2823" s="150" t="s">
        <v>224</v>
      </c>
      <c r="F2823" s="151" t="s">
        <v>13442</v>
      </c>
      <c r="I2823" s="148"/>
      <c r="L2823" s="34"/>
      <c r="M2823" s="149"/>
      <c r="T2823" s="55"/>
      <c r="AT2823" s="19" t="s">
        <v>224</v>
      </c>
      <c r="AU2823" s="19" t="s">
        <v>236</v>
      </c>
    </row>
    <row r="2824" spans="2:65" s="14" customFormat="1">
      <c r="B2824" s="170"/>
      <c r="D2824" s="150" t="s">
        <v>226</v>
      </c>
      <c r="E2824" s="171" t="s">
        <v>19</v>
      </c>
      <c r="F2824" s="172" t="s">
        <v>13546</v>
      </c>
      <c r="H2824" s="171" t="s">
        <v>19</v>
      </c>
      <c r="I2824" s="173"/>
      <c r="L2824" s="170"/>
      <c r="M2824" s="174"/>
      <c r="T2824" s="175"/>
      <c r="AT2824" s="171" t="s">
        <v>226</v>
      </c>
      <c r="AU2824" s="171" t="s">
        <v>236</v>
      </c>
      <c r="AV2824" s="14" t="s">
        <v>77</v>
      </c>
      <c r="AW2824" s="14" t="s">
        <v>31</v>
      </c>
      <c r="AX2824" s="14" t="s">
        <v>69</v>
      </c>
      <c r="AY2824" s="171" t="s">
        <v>212</v>
      </c>
    </row>
    <row r="2825" spans="2:65" s="12" customFormat="1">
      <c r="B2825" s="152"/>
      <c r="D2825" s="150" t="s">
        <v>226</v>
      </c>
      <c r="E2825" s="153" t="s">
        <v>19</v>
      </c>
      <c r="F2825" s="154" t="s">
        <v>1717</v>
      </c>
      <c r="H2825" s="155">
        <v>2</v>
      </c>
      <c r="I2825" s="156"/>
      <c r="L2825" s="152"/>
      <c r="M2825" s="157"/>
      <c r="T2825" s="158"/>
      <c r="AT2825" s="153" t="s">
        <v>226</v>
      </c>
      <c r="AU2825" s="153" t="s">
        <v>236</v>
      </c>
      <c r="AV2825" s="12" t="s">
        <v>79</v>
      </c>
      <c r="AW2825" s="12" t="s">
        <v>31</v>
      </c>
      <c r="AX2825" s="12" t="s">
        <v>69</v>
      </c>
      <c r="AY2825" s="153" t="s">
        <v>212</v>
      </c>
    </row>
    <row r="2826" spans="2:65" s="12" customFormat="1">
      <c r="B2826" s="152"/>
      <c r="D2826" s="150" t="s">
        <v>226</v>
      </c>
      <c r="E2826" s="153" t="s">
        <v>19</v>
      </c>
      <c r="F2826" s="154" t="s">
        <v>1732</v>
      </c>
      <c r="H2826" s="155">
        <v>2</v>
      </c>
      <c r="I2826" s="156"/>
      <c r="L2826" s="152"/>
      <c r="M2826" s="157"/>
      <c r="T2826" s="158"/>
      <c r="AT2826" s="153" t="s">
        <v>226</v>
      </c>
      <c r="AU2826" s="153" t="s">
        <v>236</v>
      </c>
      <c r="AV2826" s="12" t="s">
        <v>79</v>
      </c>
      <c r="AW2826" s="12" t="s">
        <v>31</v>
      </c>
      <c r="AX2826" s="12" t="s">
        <v>69</v>
      </c>
      <c r="AY2826" s="153" t="s">
        <v>212</v>
      </c>
    </row>
    <row r="2827" spans="2:65" s="12" customFormat="1">
      <c r="B2827" s="152"/>
      <c r="D2827" s="150" t="s">
        <v>226</v>
      </c>
      <c r="E2827" s="153" t="s">
        <v>19</v>
      </c>
      <c r="F2827" s="154" t="s">
        <v>1733</v>
      </c>
      <c r="H2827" s="155">
        <v>2</v>
      </c>
      <c r="I2827" s="156"/>
      <c r="L2827" s="152"/>
      <c r="M2827" s="157"/>
      <c r="T2827" s="158"/>
      <c r="AT2827" s="153" t="s">
        <v>226</v>
      </c>
      <c r="AU2827" s="153" t="s">
        <v>236</v>
      </c>
      <c r="AV2827" s="12" t="s">
        <v>79</v>
      </c>
      <c r="AW2827" s="12" t="s">
        <v>31</v>
      </c>
      <c r="AX2827" s="12" t="s">
        <v>69</v>
      </c>
      <c r="AY2827" s="153" t="s">
        <v>212</v>
      </c>
    </row>
    <row r="2828" spans="2:65" s="13" customFormat="1">
      <c r="B2828" s="159"/>
      <c r="D2828" s="150" t="s">
        <v>226</v>
      </c>
      <c r="E2828" s="160" t="s">
        <v>19</v>
      </c>
      <c r="F2828" s="161" t="s">
        <v>228</v>
      </c>
      <c r="H2828" s="162">
        <v>6</v>
      </c>
      <c r="I2828" s="163"/>
      <c r="L2828" s="159"/>
      <c r="M2828" s="164"/>
      <c r="T2828" s="165"/>
      <c r="AT2828" s="160" t="s">
        <v>226</v>
      </c>
      <c r="AU2828" s="160" t="s">
        <v>236</v>
      </c>
      <c r="AV2828" s="13" t="s">
        <v>229</v>
      </c>
      <c r="AW2828" s="13" t="s">
        <v>31</v>
      </c>
      <c r="AX2828" s="13" t="s">
        <v>77</v>
      </c>
      <c r="AY2828" s="160" t="s">
        <v>212</v>
      </c>
    </row>
    <row r="2829" spans="2:65" s="1" customFormat="1" ht="24.2" customHeight="1">
      <c r="B2829" s="34"/>
      <c r="C2829" s="133" t="s">
        <v>2155</v>
      </c>
      <c r="D2829" s="133" t="s">
        <v>215</v>
      </c>
      <c r="E2829" s="134" t="s">
        <v>13550</v>
      </c>
      <c r="F2829" s="135" t="s">
        <v>13551</v>
      </c>
      <c r="G2829" s="136" t="s">
        <v>624</v>
      </c>
      <c r="H2829" s="137">
        <v>2</v>
      </c>
      <c r="I2829" s="138"/>
      <c r="J2829" s="139">
        <f>ROUND(I2829*H2829,2)</f>
        <v>0</v>
      </c>
      <c r="K2829" s="135" t="s">
        <v>245</v>
      </c>
      <c r="L2829" s="34"/>
      <c r="M2829" s="140" t="s">
        <v>19</v>
      </c>
      <c r="N2829" s="141" t="s">
        <v>40</v>
      </c>
      <c r="P2829" s="142">
        <f>O2829*H2829</f>
        <v>0</v>
      </c>
      <c r="Q2829" s="142">
        <v>0</v>
      </c>
      <c r="R2829" s="142">
        <f>Q2829*H2829</f>
        <v>0</v>
      </c>
      <c r="S2829" s="142">
        <v>0</v>
      </c>
      <c r="T2829" s="143">
        <f>S2829*H2829</f>
        <v>0</v>
      </c>
      <c r="AR2829" s="144" t="s">
        <v>316</v>
      </c>
      <c r="AT2829" s="144" t="s">
        <v>215</v>
      </c>
      <c r="AU2829" s="144" t="s">
        <v>236</v>
      </c>
      <c r="AY2829" s="19" t="s">
        <v>212</v>
      </c>
      <c r="BE2829" s="145">
        <f>IF(N2829="základní",J2829,0)</f>
        <v>0</v>
      </c>
      <c r="BF2829" s="145">
        <f>IF(N2829="snížená",J2829,0)</f>
        <v>0</v>
      </c>
      <c r="BG2829" s="145">
        <f>IF(N2829="zákl. přenesená",J2829,0)</f>
        <v>0</v>
      </c>
      <c r="BH2829" s="145">
        <f>IF(N2829="sníž. přenesená",J2829,0)</f>
        <v>0</v>
      </c>
      <c r="BI2829" s="145">
        <f>IF(N2829="nulová",J2829,0)</f>
        <v>0</v>
      </c>
      <c r="BJ2829" s="19" t="s">
        <v>77</v>
      </c>
      <c r="BK2829" s="145">
        <f>ROUND(I2829*H2829,2)</f>
        <v>0</v>
      </c>
      <c r="BL2829" s="19" t="s">
        <v>316</v>
      </c>
      <c r="BM2829" s="144" t="s">
        <v>13552</v>
      </c>
    </row>
    <row r="2830" spans="2:65" s="1" customFormat="1" ht="19.5">
      <c r="B2830" s="34"/>
      <c r="D2830" s="150" t="s">
        <v>224</v>
      </c>
      <c r="F2830" s="151" t="s">
        <v>13442</v>
      </c>
      <c r="I2830" s="148"/>
      <c r="L2830" s="34"/>
      <c r="M2830" s="149"/>
      <c r="T2830" s="55"/>
      <c r="AT2830" s="19" t="s">
        <v>224</v>
      </c>
      <c r="AU2830" s="19" t="s">
        <v>236</v>
      </c>
    </row>
    <row r="2831" spans="2:65" s="14" customFormat="1">
      <c r="B2831" s="170"/>
      <c r="D2831" s="150" t="s">
        <v>226</v>
      </c>
      <c r="E2831" s="171" t="s">
        <v>19</v>
      </c>
      <c r="F2831" s="172" t="s">
        <v>13553</v>
      </c>
      <c r="H2831" s="171" t="s">
        <v>19</v>
      </c>
      <c r="I2831" s="173"/>
      <c r="L2831" s="170"/>
      <c r="M2831" s="174"/>
      <c r="T2831" s="175"/>
      <c r="AT2831" s="171" t="s">
        <v>226</v>
      </c>
      <c r="AU2831" s="171" t="s">
        <v>236</v>
      </c>
      <c r="AV2831" s="14" t="s">
        <v>77</v>
      </c>
      <c r="AW2831" s="14" t="s">
        <v>31</v>
      </c>
      <c r="AX2831" s="14" t="s">
        <v>69</v>
      </c>
      <c r="AY2831" s="171" t="s">
        <v>212</v>
      </c>
    </row>
    <row r="2832" spans="2:65" s="12" customFormat="1">
      <c r="B2832" s="152"/>
      <c r="D2832" s="150" t="s">
        <v>226</v>
      </c>
      <c r="E2832" s="153" t="s">
        <v>19</v>
      </c>
      <c r="F2832" s="154" t="s">
        <v>1730</v>
      </c>
      <c r="H2832" s="155">
        <v>2</v>
      </c>
      <c r="I2832" s="156"/>
      <c r="L2832" s="152"/>
      <c r="M2832" s="157"/>
      <c r="T2832" s="158"/>
      <c r="AT2832" s="153" t="s">
        <v>226</v>
      </c>
      <c r="AU2832" s="153" t="s">
        <v>236</v>
      </c>
      <c r="AV2832" s="12" t="s">
        <v>79</v>
      </c>
      <c r="AW2832" s="12" t="s">
        <v>31</v>
      </c>
      <c r="AX2832" s="12" t="s">
        <v>69</v>
      </c>
      <c r="AY2832" s="153" t="s">
        <v>212</v>
      </c>
    </row>
    <row r="2833" spans="2:65" s="13" customFormat="1">
      <c r="B2833" s="159"/>
      <c r="D2833" s="150" t="s">
        <v>226</v>
      </c>
      <c r="E2833" s="160" t="s">
        <v>19</v>
      </c>
      <c r="F2833" s="161" t="s">
        <v>228</v>
      </c>
      <c r="H2833" s="162">
        <v>2</v>
      </c>
      <c r="I2833" s="163"/>
      <c r="L2833" s="159"/>
      <c r="M2833" s="164"/>
      <c r="T2833" s="165"/>
      <c r="AT2833" s="160" t="s">
        <v>226</v>
      </c>
      <c r="AU2833" s="160" t="s">
        <v>236</v>
      </c>
      <c r="AV2833" s="13" t="s">
        <v>229</v>
      </c>
      <c r="AW2833" s="13" t="s">
        <v>31</v>
      </c>
      <c r="AX2833" s="13" t="s">
        <v>77</v>
      </c>
      <c r="AY2833" s="160" t="s">
        <v>212</v>
      </c>
    </row>
    <row r="2834" spans="2:65" s="1" customFormat="1" ht="24.2" customHeight="1">
      <c r="B2834" s="34"/>
      <c r="C2834" s="133" t="s">
        <v>2162</v>
      </c>
      <c r="D2834" s="133" t="s">
        <v>215</v>
      </c>
      <c r="E2834" s="134" t="s">
        <v>13554</v>
      </c>
      <c r="F2834" s="135" t="s">
        <v>13555</v>
      </c>
      <c r="G2834" s="136" t="s">
        <v>624</v>
      </c>
      <c r="H2834" s="137">
        <v>4</v>
      </c>
      <c r="I2834" s="138"/>
      <c r="J2834" s="139">
        <f>ROUND(I2834*H2834,2)</f>
        <v>0</v>
      </c>
      <c r="K2834" s="135" t="s">
        <v>245</v>
      </c>
      <c r="L2834" s="34"/>
      <c r="M2834" s="140" t="s">
        <v>19</v>
      </c>
      <c r="N2834" s="141" t="s">
        <v>40</v>
      </c>
      <c r="P2834" s="142">
        <f>O2834*H2834</f>
        <v>0</v>
      </c>
      <c r="Q2834" s="142">
        <v>0</v>
      </c>
      <c r="R2834" s="142">
        <f>Q2834*H2834</f>
        <v>0</v>
      </c>
      <c r="S2834" s="142">
        <v>0</v>
      </c>
      <c r="T2834" s="143">
        <f>S2834*H2834</f>
        <v>0</v>
      </c>
      <c r="AR2834" s="144" t="s">
        <v>316</v>
      </c>
      <c r="AT2834" s="144" t="s">
        <v>215</v>
      </c>
      <c r="AU2834" s="144" t="s">
        <v>236</v>
      </c>
      <c r="AY2834" s="19" t="s">
        <v>212</v>
      </c>
      <c r="BE2834" s="145">
        <f>IF(N2834="základní",J2834,0)</f>
        <v>0</v>
      </c>
      <c r="BF2834" s="145">
        <f>IF(N2834="snížená",J2834,0)</f>
        <v>0</v>
      </c>
      <c r="BG2834" s="145">
        <f>IF(N2834="zákl. přenesená",J2834,0)</f>
        <v>0</v>
      </c>
      <c r="BH2834" s="145">
        <f>IF(N2834="sníž. přenesená",J2834,0)</f>
        <v>0</v>
      </c>
      <c r="BI2834" s="145">
        <f>IF(N2834="nulová",J2834,0)</f>
        <v>0</v>
      </c>
      <c r="BJ2834" s="19" t="s">
        <v>77</v>
      </c>
      <c r="BK2834" s="145">
        <f>ROUND(I2834*H2834,2)</f>
        <v>0</v>
      </c>
      <c r="BL2834" s="19" t="s">
        <v>316</v>
      </c>
      <c r="BM2834" s="144" t="s">
        <v>13556</v>
      </c>
    </row>
    <row r="2835" spans="2:65" s="1" customFormat="1" ht="19.5">
      <c r="B2835" s="34"/>
      <c r="D2835" s="150" t="s">
        <v>224</v>
      </c>
      <c r="F2835" s="151" t="s">
        <v>13442</v>
      </c>
      <c r="I2835" s="148"/>
      <c r="L2835" s="34"/>
      <c r="M2835" s="149"/>
      <c r="T2835" s="55"/>
      <c r="AT2835" s="19" t="s">
        <v>224</v>
      </c>
      <c r="AU2835" s="19" t="s">
        <v>236</v>
      </c>
    </row>
    <row r="2836" spans="2:65" s="14" customFormat="1">
      <c r="B2836" s="170"/>
      <c r="D2836" s="150" t="s">
        <v>226</v>
      </c>
      <c r="E2836" s="171" t="s">
        <v>19</v>
      </c>
      <c r="F2836" s="172" t="s">
        <v>13557</v>
      </c>
      <c r="H2836" s="171" t="s">
        <v>19</v>
      </c>
      <c r="I2836" s="173"/>
      <c r="L2836" s="170"/>
      <c r="M2836" s="174"/>
      <c r="T2836" s="175"/>
      <c r="AT2836" s="171" t="s">
        <v>226</v>
      </c>
      <c r="AU2836" s="171" t="s">
        <v>236</v>
      </c>
      <c r="AV2836" s="14" t="s">
        <v>77</v>
      </c>
      <c r="AW2836" s="14" t="s">
        <v>31</v>
      </c>
      <c r="AX2836" s="14" t="s">
        <v>69</v>
      </c>
      <c r="AY2836" s="171" t="s">
        <v>212</v>
      </c>
    </row>
    <row r="2837" spans="2:65" s="12" customFormat="1">
      <c r="B2837" s="152"/>
      <c r="D2837" s="150" t="s">
        <v>226</v>
      </c>
      <c r="E2837" s="153" t="s">
        <v>19</v>
      </c>
      <c r="F2837" s="154" t="s">
        <v>1777</v>
      </c>
      <c r="H2837" s="155">
        <v>1</v>
      </c>
      <c r="I2837" s="156"/>
      <c r="L2837" s="152"/>
      <c r="M2837" s="157"/>
      <c r="T2837" s="158"/>
      <c r="AT2837" s="153" t="s">
        <v>226</v>
      </c>
      <c r="AU2837" s="153" t="s">
        <v>236</v>
      </c>
      <c r="AV2837" s="12" t="s">
        <v>79</v>
      </c>
      <c r="AW2837" s="12" t="s">
        <v>31</v>
      </c>
      <c r="AX2837" s="12" t="s">
        <v>69</v>
      </c>
      <c r="AY2837" s="153" t="s">
        <v>212</v>
      </c>
    </row>
    <row r="2838" spans="2:65" s="12" customFormat="1">
      <c r="B2838" s="152"/>
      <c r="D2838" s="150" t="s">
        <v>226</v>
      </c>
      <c r="E2838" s="153" t="s">
        <v>19</v>
      </c>
      <c r="F2838" s="154" t="s">
        <v>1778</v>
      </c>
      <c r="H2838" s="155">
        <v>1</v>
      </c>
      <c r="I2838" s="156"/>
      <c r="L2838" s="152"/>
      <c r="M2838" s="157"/>
      <c r="T2838" s="158"/>
      <c r="AT2838" s="153" t="s">
        <v>226</v>
      </c>
      <c r="AU2838" s="153" t="s">
        <v>236</v>
      </c>
      <c r="AV2838" s="12" t="s">
        <v>79</v>
      </c>
      <c r="AW2838" s="12" t="s">
        <v>31</v>
      </c>
      <c r="AX2838" s="12" t="s">
        <v>69</v>
      </c>
      <c r="AY2838" s="153" t="s">
        <v>212</v>
      </c>
    </row>
    <row r="2839" spans="2:65" s="12" customFormat="1">
      <c r="B2839" s="152"/>
      <c r="D2839" s="150" t="s">
        <v>226</v>
      </c>
      <c r="E2839" s="153" t="s">
        <v>19</v>
      </c>
      <c r="F2839" s="154" t="s">
        <v>1734</v>
      </c>
      <c r="H2839" s="155">
        <v>2</v>
      </c>
      <c r="I2839" s="156"/>
      <c r="L2839" s="152"/>
      <c r="M2839" s="157"/>
      <c r="T2839" s="158"/>
      <c r="AT2839" s="153" t="s">
        <v>226</v>
      </c>
      <c r="AU2839" s="153" t="s">
        <v>236</v>
      </c>
      <c r="AV2839" s="12" t="s">
        <v>79</v>
      </c>
      <c r="AW2839" s="12" t="s">
        <v>31</v>
      </c>
      <c r="AX2839" s="12" t="s">
        <v>69</v>
      </c>
      <c r="AY2839" s="153" t="s">
        <v>212</v>
      </c>
    </row>
    <row r="2840" spans="2:65" s="13" customFormat="1">
      <c r="B2840" s="159"/>
      <c r="D2840" s="150" t="s">
        <v>226</v>
      </c>
      <c r="E2840" s="160" t="s">
        <v>19</v>
      </c>
      <c r="F2840" s="161" t="s">
        <v>228</v>
      </c>
      <c r="H2840" s="162">
        <v>4</v>
      </c>
      <c r="I2840" s="163"/>
      <c r="L2840" s="159"/>
      <c r="M2840" s="164"/>
      <c r="T2840" s="165"/>
      <c r="AT2840" s="160" t="s">
        <v>226</v>
      </c>
      <c r="AU2840" s="160" t="s">
        <v>236</v>
      </c>
      <c r="AV2840" s="13" t="s">
        <v>229</v>
      </c>
      <c r="AW2840" s="13" t="s">
        <v>31</v>
      </c>
      <c r="AX2840" s="13" t="s">
        <v>77</v>
      </c>
      <c r="AY2840" s="160" t="s">
        <v>212</v>
      </c>
    </row>
    <row r="2841" spans="2:65" s="1" customFormat="1" ht="24.2" customHeight="1">
      <c r="B2841" s="34"/>
      <c r="C2841" s="133" t="s">
        <v>2170</v>
      </c>
      <c r="D2841" s="133" t="s">
        <v>215</v>
      </c>
      <c r="E2841" s="134" t="s">
        <v>13558</v>
      </c>
      <c r="F2841" s="135" t="s">
        <v>13559</v>
      </c>
      <c r="G2841" s="136" t="s">
        <v>624</v>
      </c>
      <c r="H2841" s="137">
        <v>1</v>
      </c>
      <c r="I2841" s="138"/>
      <c r="J2841" s="139">
        <f>ROUND(I2841*H2841,2)</f>
        <v>0</v>
      </c>
      <c r="K2841" s="135" t="s">
        <v>245</v>
      </c>
      <c r="L2841" s="34"/>
      <c r="M2841" s="140" t="s">
        <v>19</v>
      </c>
      <c r="N2841" s="141" t="s">
        <v>40</v>
      </c>
      <c r="P2841" s="142">
        <f>O2841*H2841</f>
        <v>0</v>
      </c>
      <c r="Q2841" s="142">
        <v>0</v>
      </c>
      <c r="R2841" s="142">
        <f>Q2841*H2841</f>
        <v>0</v>
      </c>
      <c r="S2841" s="142">
        <v>0</v>
      </c>
      <c r="T2841" s="143">
        <f>S2841*H2841</f>
        <v>0</v>
      </c>
      <c r="AR2841" s="144" t="s">
        <v>316</v>
      </c>
      <c r="AT2841" s="144" t="s">
        <v>215</v>
      </c>
      <c r="AU2841" s="144" t="s">
        <v>236</v>
      </c>
      <c r="AY2841" s="19" t="s">
        <v>212</v>
      </c>
      <c r="BE2841" s="145">
        <f>IF(N2841="základní",J2841,0)</f>
        <v>0</v>
      </c>
      <c r="BF2841" s="145">
        <f>IF(N2841="snížená",J2841,0)</f>
        <v>0</v>
      </c>
      <c r="BG2841" s="145">
        <f>IF(N2841="zákl. přenesená",J2841,0)</f>
        <v>0</v>
      </c>
      <c r="BH2841" s="145">
        <f>IF(N2841="sníž. přenesená",J2841,0)</f>
        <v>0</v>
      </c>
      <c r="BI2841" s="145">
        <f>IF(N2841="nulová",J2841,0)</f>
        <v>0</v>
      </c>
      <c r="BJ2841" s="19" t="s">
        <v>77</v>
      </c>
      <c r="BK2841" s="145">
        <f>ROUND(I2841*H2841,2)</f>
        <v>0</v>
      </c>
      <c r="BL2841" s="19" t="s">
        <v>316</v>
      </c>
      <c r="BM2841" s="144" t="s">
        <v>13560</v>
      </c>
    </row>
    <row r="2842" spans="2:65" s="1" customFormat="1" ht="19.5">
      <c r="B2842" s="34"/>
      <c r="D2842" s="150" t="s">
        <v>224</v>
      </c>
      <c r="F2842" s="151" t="s">
        <v>13442</v>
      </c>
      <c r="I2842" s="148"/>
      <c r="L2842" s="34"/>
      <c r="M2842" s="149"/>
      <c r="T2842" s="55"/>
      <c r="AT2842" s="19" t="s">
        <v>224</v>
      </c>
      <c r="AU2842" s="19" t="s">
        <v>236</v>
      </c>
    </row>
    <row r="2843" spans="2:65" s="14" customFormat="1">
      <c r="B2843" s="170"/>
      <c r="D2843" s="150" t="s">
        <v>226</v>
      </c>
      <c r="E2843" s="171" t="s">
        <v>19</v>
      </c>
      <c r="F2843" s="172" t="s">
        <v>13557</v>
      </c>
      <c r="H2843" s="171" t="s">
        <v>19</v>
      </c>
      <c r="I2843" s="173"/>
      <c r="L2843" s="170"/>
      <c r="M2843" s="174"/>
      <c r="T2843" s="175"/>
      <c r="AT2843" s="171" t="s">
        <v>226</v>
      </c>
      <c r="AU2843" s="171" t="s">
        <v>236</v>
      </c>
      <c r="AV2843" s="14" t="s">
        <v>77</v>
      </c>
      <c r="AW2843" s="14" t="s">
        <v>31</v>
      </c>
      <c r="AX2843" s="14" t="s">
        <v>69</v>
      </c>
      <c r="AY2843" s="171" t="s">
        <v>212</v>
      </c>
    </row>
    <row r="2844" spans="2:65" s="12" customFormat="1">
      <c r="B2844" s="152"/>
      <c r="D2844" s="150" t="s">
        <v>226</v>
      </c>
      <c r="E2844" s="153" t="s">
        <v>19</v>
      </c>
      <c r="F2844" s="154" t="s">
        <v>1731</v>
      </c>
      <c r="H2844" s="155">
        <v>1</v>
      </c>
      <c r="I2844" s="156"/>
      <c r="L2844" s="152"/>
      <c r="M2844" s="157"/>
      <c r="T2844" s="158"/>
      <c r="AT2844" s="153" t="s">
        <v>226</v>
      </c>
      <c r="AU2844" s="153" t="s">
        <v>236</v>
      </c>
      <c r="AV2844" s="12" t="s">
        <v>79</v>
      </c>
      <c r="AW2844" s="12" t="s">
        <v>31</v>
      </c>
      <c r="AX2844" s="12" t="s">
        <v>69</v>
      </c>
      <c r="AY2844" s="153" t="s">
        <v>212</v>
      </c>
    </row>
    <row r="2845" spans="2:65" s="13" customFormat="1">
      <c r="B2845" s="159"/>
      <c r="D2845" s="150" t="s">
        <v>226</v>
      </c>
      <c r="E2845" s="160" t="s">
        <v>19</v>
      </c>
      <c r="F2845" s="161" t="s">
        <v>228</v>
      </c>
      <c r="H2845" s="162">
        <v>1</v>
      </c>
      <c r="I2845" s="163"/>
      <c r="L2845" s="159"/>
      <c r="M2845" s="164"/>
      <c r="T2845" s="165"/>
      <c r="AT2845" s="160" t="s">
        <v>226</v>
      </c>
      <c r="AU2845" s="160" t="s">
        <v>236</v>
      </c>
      <c r="AV2845" s="13" t="s">
        <v>229</v>
      </c>
      <c r="AW2845" s="13" t="s">
        <v>31</v>
      </c>
      <c r="AX2845" s="13" t="s">
        <v>77</v>
      </c>
      <c r="AY2845" s="160" t="s">
        <v>212</v>
      </c>
    </row>
    <row r="2846" spans="2:65" s="1" customFormat="1" ht="24.2" customHeight="1">
      <c r="B2846" s="34"/>
      <c r="C2846" s="133" t="s">
        <v>2183</v>
      </c>
      <c r="D2846" s="133" t="s">
        <v>215</v>
      </c>
      <c r="E2846" s="134" t="s">
        <v>13561</v>
      </c>
      <c r="F2846" s="135" t="s">
        <v>13562</v>
      </c>
      <c r="G2846" s="136" t="s">
        <v>624</v>
      </c>
      <c r="H2846" s="137">
        <v>3</v>
      </c>
      <c r="I2846" s="138"/>
      <c r="J2846" s="139">
        <f>ROUND(I2846*H2846,2)</f>
        <v>0</v>
      </c>
      <c r="K2846" s="135" t="s">
        <v>245</v>
      </c>
      <c r="L2846" s="34"/>
      <c r="M2846" s="140" t="s">
        <v>19</v>
      </c>
      <c r="N2846" s="141" t="s">
        <v>40</v>
      </c>
      <c r="P2846" s="142">
        <f>O2846*H2846</f>
        <v>0</v>
      </c>
      <c r="Q2846" s="142">
        <v>0</v>
      </c>
      <c r="R2846" s="142">
        <f>Q2846*H2846</f>
        <v>0</v>
      </c>
      <c r="S2846" s="142">
        <v>0</v>
      </c>
      <c r="T2846" s="143">
        <f>S2846*H2846</f>
        <v>0</v>
      </c>
      <c r="AR2846" s="144" t="s">
        <v>316</v>
      </c>
      <c r="AT2846" s="144" t="s">
        <v>215</v>
      </c>
      <c r="AU2846" s="144" t="s">
        <v>236</v>
      </c>
      <c r="AY2846" s="19" t="s">
        <v>212</v>
      </c>
      <c r="BE2846" s="145">
        <f>IF(N2846="základní",J2846,0)</f>
        <v>0</v>
      </c>
      <c r="BF2846" s="145">
        <f>IF(N2846="snížená",J2846,0)</f>
        <v>0</v>
      </c>
      <c r="BG2846" s="145">
        <f>IF(N2846="zákl. přenesená",J2846,0)</f>
        <v>0</v>
      </c>
      <c r="BH2846" s="145">
        <f>IF(N2846="sníž. přenesená",J2846,0)</f>
        <v>0</v>
      </c>
      <c r="BI2846" s="145">
        <f>IF(N2846="nulová",J2846,0)</f>
        <v>0</v>
      </c>
      <c r="BJ2846" s="19" t="s">
        <v>77</v>
      </c>
      <c r="BK2846" s="145">
        <f>ROUND(I2846*H2846,2)</f>
        <v>0</v>
      </c>
      <c r="BL2846" s="19" t="s">
        <v>316</v>
      </c>
      <c r="BM2846" s="144" t="s">
        <v>13563</v>
      </c>
    </row>
    <row r="2847" spans="2:65" s="1" customFormat="1" ht="19.5">
      <c r="B2847" s="34"/>
      <c r="D2847" s="150" t="s">
        <v>224</v>
      </c>
      <c r="F2847" s="151" t="s">
        <v>13442</v>
      </c>
      <c r="I2847" s="148"/>
      <c r="L2847" s="34"/>
      <c r="M2847" s="149"/>
      <c r="T2847" s="55"/>
      <c r="AT2847" s="19" t="s">
        <v>224</v>
      </c>
      <c r="AU2847" s="19" t="s">
        <v>236</v>
      </c>
    </row>
    <row r="2848" spans="2:65" s="14" customFormat="1">
      <c r="B2848" s="170"/>
      <c r="D2848" s="150" t="s">
        <v>226</v>
      </c>
      <c r="E2848" s="171" t="s">
        <v>19</v>
      </c>
      <c r="F2848" s="172" t="s">
        <v>13564</v>
      </c>
      <c r="H2848" s="171" t="s">
        <v>19</v>
      </c>
      <c r="I2848" s="173"/>
      <c r="L2848" s="170"/>
      <c r="M2848" s="174"/>
      <c r="T2848" s="175"/>
      <c r="AT2848" s="171" t="s">
        <v>226</v>
      </c>
      <c r="AU2848" s="171" t="s">
        <v>236</v>
      </c>
      <c r="AV2848" s="14" t="s">
        <v>77</v>
      </c>
      <c r="AW2848" s="14" t="s">
        <v>31</v>
      </c>
      <c r="AX2848" s="14" t="s">
        <v>69</v>
      </c>
      <c r="AY2848" s="171" t="s">
        <v>212</v>
      </c>
    </row>
    <row r="2849" spans="2:65" s="12" customFormat="1">
      <c r="B2849" s="152"/>
      <c r="D2849" s="150" t="s">
        <v>226</v>
      </c>
      <c r="E2849" s="153" t="s">
        <v>19</v>
      </c>
      <c r="F2849" s="154" t="s">
        <v>1731</v>
      </c>
      <c r="H2849" s="155">
        <v>1</v>
      </c>
      <c r="I2849" s="156"/>
      <c r="L2849" s="152"/>
      <c r="M2849" s="157"/>
      <c r="T2849" s="158"/>
      <c r="AT2849" s="153" t="s">
        <v>226</v>
      </c>
      <c r="AU2849" s="153" t="s">
        <v>236</v>
      </c>
      <c r="AV2849" s="12" t="s">
        <v>79</v>
      </c>
      <c r="AW2849" s="12" t="s">
        <v>31</v>
      </c>
      <c r="AX2849" s="12" t="s">
        <v>69</v>
      </c>
      <c r="AY2849" s="153" t="s">
        <v>212</v>
      </c>
    </row>
    <row r="2850" spans="2:65" s="12" customFormat="1">
      <c r="B2850" s="152"/>
      <c r="D2850" s="150" t="s">
        <v>226</v>
      </c>
      <c r="E2850" s="153" t="s">
        <v>19</v>
      </c>
      <c r="F2850" s="154" t="s">
        <v>1780</v>
      </c>
      <c r="H2850" s="155">
        <v>1</v>
      </c>
      <c r="I2850" s="156"/>
      <c r="L2850" s="152"/>
      <c r="M2850" s="157"/>
      <c r="T2850" s="158"/>
      <c r="AT2850" s="153" t="s">
        <v>226</v>
      </c>
      <c r="AU2850" s="153" t="s">
        <v>236</v>
      </c>
      <c r="AV2850" s="12" t="s">
        <v>79</v>
      </c>
      <c r="AW2850" s="12" t="s">
        <v>31</v>
      </c>
      <c r="AX2850" s="12" t="s">
        <v>69</v>
      </c>
      <c r="AY2850" s="153" t="s">
        <v>212</v>
      </c>
    </row>
    <row r="2851" spans="2:65" s="12" customFormat="1">
      <c r="B2851" s="152"/>
      <c r="D2851" s="150" t="s">
        <v>226</v>
      </c>
      <c r="E2851" s="153" t="s">
        <v>19</v>
      </c>
      <c r="F2851" s="154" t="s">
        <v>1781</v>
      </c>
      <c r="H2851" s="155">
        <v>1</v>
      </c>
      <c r="I2851" s="156"/>
      <c r="L2851" s="152"/>
      <c r="M2851" s="157"/>
      <c r="T2851" s="158"/>
      <c r="AT2851" s="153" t="s">
        <v>226</v>
      </c>
      <c r="AU2851" s="153" t="s">
        <v>236</v>
      </c>
      <c r="AV2851" s="12" t="s">
        <v>79</v>
      </c>
      <c r="AW2851" s="12" t="s">
        <v>31</v>
      </c>
      <c r="AX2851" s="12" t="s">
        <v>69</v>
      </c>
      <c r="AY2851" s="153" t="s">
        <v>212</v>
      </c>
    </row>
    <row r="2852" spans="2:65" s="13" customFormat="1">
      <c r="B2852" s="159"/>
      <c r="D2852" s="150" t="s">
        <v>226</v>
      </c>
      <c r="E2852" s="160" t="s">
        <v>19</v>
      </c>
      <c r="F2852" s="161" t="s">
        <v>228</v>
      </c>
      <c r="H2852" s="162">
        <v>3</v>
      </c>
      <c r="I2852" s="163"/>
      <c r="L2852" s="159"/>
      <c r="M2852" s="164"/>
      <c r="T2852" s="165"/>
      <c r="AT2852" s="160" t="s">
        <v>226</v>
      </c>
      <c r="AU2852" s="160" t="s">
        <v>236</v>
      </c>
      <c r="AV2852" s="13" t="s">
        <v>229</v>
      </c>
      <c r="AW2852" s="13" t="s">
        <v>31</v>
      </c>
      <c r="AX2852" s="13" t="s">
        <v>77</v>
      </c>
      <c r="AY2852" s="160" t="s">
        <v>212</v>
      </c>
    </row>
    <row r="2853" spans="2:65" s="1" customFormat="1" ht="24.2" customHeight="1">
      <c r="B2853" s="34"/>
      <c r="C2853" s="133" t="s">
        <v>2190</v>
      </c>
      <c r="D2853" s="133" t="s">
        <v>215</v>
      </c>
      <c r="E2853" s="134" t="s">
        <v>13565</v>
      </c>
      <c r="F2853" s="135" t="s">
        <v>13566</v>
      </c>
      <c r="G2853" s="136" t="s">
        <v>624</v>
      </c>
      <c r="H2853" s="137">
        <v>1</v>
      </c>
      <c r="I2853" s="138"/>
      <c r="J2853" s="139">
        <f>ROUND(I2853*H2853,2)</f>
        <v>0</v>
      </c>
      <c r="K2853" s="135" t="s">
        <v>245</v>
      </c>
      <c r="L2853" s="34"/>
      <c r="M2853" s="140" t="s">
        <v>19</v>
      </c>
      <c r="N2853" s="141" t="s">
        <v>40</v>
      </c>
      <c r="P2853" s="142">
        <f>O2853*H2853</f>
        <v>0</v>
      </c>
      <c r="Q2853" s="142">
        <v>0</v>
      </c>
      <c r="R2853" s="142">
        <f>Q2853*H2853</f>
        <v>0</v>
      </c>
      <c r="S2853" s="142">
        <v>0</v>
      </c>
      <c r="T2853" s="143">
        <f>S2853*H2853</f>
        <v>0</v>
      </c>
      <c r="AR2853" s="144" t="s">
        <v>316</v>
      </c>
      <c r="AT2853" s="144" t="s">
        <v>215</v>
      </c>
      <c r="AU2853" s="144" t="s">
        <v>236</v>
      </c>
      <c r="AY2853" s="19" t="s">
        <v>212</v>
      </c>
      <c r="BE2853" s="145">
        <f>IF(N2853="základní",J2853,0)</f>
        <v>0</v>
      </c>
      <c r="BF2853" s="145">
        <f>IF(N2853="snížená",J2853,0)</f>
        <v>0</v>
      </c>
      <c r="BG2853" s="145">
        <f>IF(N2853="zákl. přenesená",J2853,0)</f>
        <v>0</v>
      </c>
      <c r="BH2853" s="145">
        <f>IF(N2853="sníž. přenesená",J2853,0)</f>
        <v>0</v>
      </c>
      <c r="BI2853" s="145">
        <f>IF(N2853="nulová",J2853,0)</f>
        <v>0</v>
      </c>
      <c r="BJ2853" s="19" t="s">
        <v>77</v>
      </c>
      <c r="BK2853" s="145">
        <f>ROUND(I2853*H2853,2)</f>
        <v>0</v>
      </c>
      <c r="BL2853" s="19" t="s">
        <v>316</v>
      </c>
      <c r="BM2853" s="144" t="s">
        <v>13567</v>
      </c>
    </row>
    <row r="2854" spans="2:65" s="1" customFormat="1" ht="19.5">
      <c r="B2854" s="34"/>
      <c r="D2854" s="150" t="s">
        <v>224</v>
      </c>
      <c r="F2854" s="151" t="s">
        <v>13442</v>
      </c>
      <c r="I2854" s="148"/>
      <c r="L2854" s="34"/>
      <c r="M2854" s="149"/>
      <c r="T2854" s="55"/>
      <c r="AT2854" s="19" t="s">
        <v>224</v>
      </c>
      <c r="AU2854" s="19" t="s">
        <v>236</v>
      </c>
    </row>
    <row r="2855" spans="2:65" s="14" customFormat="1">
      <c r="B2855" s="170"/>
      <c r="D2855" s="150" t="s">
        <v>226</v>
      </c>
      <c r="E2855" s="171" t="s">
        <v>19</v>
      </c>
      <c r="F2855" s="172" t="s">
        <v>13564</v>
      </c>
      <c r="H2855" s="171" t="s">
        <v>19</v>
      </c>
      <c r="I2855" s="173"/>
      <c r="L2855" s="170"/>
      <c r="M2855" s="174"/>
      <c r="T2855" s="175"/>
      <c r="AT2855" s="171" t="s">
        <v>226</v>
      </c>
      <c r="AU2855" s="171" t="s">
        <v>236</v>
      </c>
      <c r="AV2855" s="14" t="s">
        <v>77</v>
      </c>
      <c r="AW2855" s="14" t="s">
        <v>31</v>
      </c>
      <c r="AX2855" s="14" t="s">
        <v>69</v>
      </c>
      <c r="AY2855" s="171" t="s">
        <v>212</v>
      </c>
    </row>
    <row r="2856" spans="2:65" s="12" customFormat="1">
      <c r="B2856" s="152"/>
      <c r="D2856" s="150" t="s">
        <v>226</v>
      </c>
      <c r="E2856" s="153" t="s">
        <v>19</v>
      </c>
      <c r="F2856" s="154" t="s">
        <v>1780</v>
      </c>
      <c r="H2856" s="155">
        <v>1</v>
      </c>
      <c r="I2856" s="156"/>
      <c r="L2856" s="152"/>
      <c r="M2856" s="157"/>
      <c r="T2856" s="158"/>
      <c r="AT2856" s="153" t="s">
        <v>226</v>
      </c>
      <c r="AU2856" s="153" t="s">
        <v>236</v>
      </c>
      <c r="AV2856" s="12" t="s">
        <v>79</v>
      </c>
      <c r="AW2856" s="12" t="s">
        <v>31</v>
      </c>
      <c r="AX2856" s="12" t="s">
        <v>69</v>
      </c>
      <c r="AY2856" s="153" t="s">
        <v>212</v>
      </c>
    </row>
    <row r="2857" spans="2:65" s="13" customFormat="1">
      <c r="B2857" s="159"/>
      <c r="D2857" s="150" t="s">
        <v>226</v>
      </c>
      <c r="E2857" s="160" t="s">
        <v>19</v>
      </c>
      <c r="F2857" s="161" t="s">
        <v>228</v>
      </c>
      <c r="H2857" s="162">
        <v>1</v>
      </c>
      <c r="I2857" s="163"/>
      <c r="L2857" s="159"/>
      <c r="M2857" s="164"/>
      <c r="T2857" s="165"/>
      <c r="AT2857" s="160" t="s">
        <v>226</v>
      </c>
      <c r="AU2857" s="160" t="s">
        <v>236</v>
      </c>
      <c r="AV2857" s="13" t="s">
        <v>229</v>
      </c>
      <c r="AW2857" s="13" t="s">
        <v>31</v>
      </c>
      <c r="AX2857" s="13" t="s">
        <v>77</v>
      </c>
      <c r="AY2857" s="160" t="s">
        <v>212</v>
      </c>
    </row>
    <row r="2858" spans="2:65" s="1" customFormat="1" ht="24.2" customHeight="1">
      <c r="B2858" s="34"/>
      <c r="C2858" s="133" t="s">
        <v>2198</v>
      </c>
      <c r="D2858" s="133" t="s">
        <v>215</v>
      </c>
      <c r="E2858" s="134" t="s">
        <v>13568</v>
      </c>
      <c r="F2858" s="135" t="s">
        <v>13569</v>
      </c>
      <c r="G2858" s="136" t="s">
        <v>624</v>
      </c>
      <c r="H2858" s="137">
        <v>2</v>
      </c>
      <c r="I2858" s="138"/>
      <c r="J2858" s="139">
        <f>ROUND(I2858*H2858,2)</f>
        <v>0</v>
      </c>
      <c r="K2858" s="135" t="s">
        <v>245</v>
      </c>
      <c r="L2858" s="34"/>
      <c r="M2858" s="140" t="s">
        <v>19</v>
      </c>
      <c r="N2858" s="141" t="s">
        <v>40</v>
      </c>
      <c r="P2858" s="142">
        <f>O2858*H2858</f>
        <v>0</v>
      </c>
      <c r="Q2858" s="142">
        <v>0</v>
      </c>
      <c r="R2858" s="142">
        <f>Q2858*H2858</f>
        <v>0</v>
      </c>
      <c r="S2858" s="142">
        <v>0</v>
      </c>
      <c r="T2858" s="143">
        <f>S2858*H2858</f>
        <v>0</v>
      </c>
      <c r="AR2858" s="144" t="s">
        <v>316</v>
      </c>
      <c r="AT2858" s="144" t="s">
        <v>215</v>
      </c>
      <c r="AU2858" s="144" t="s">
        <v>236</v>
      </c>
      <c r="AY2858" s="19" t="s">
        <v>212</v>
      </c>
      <c r="BE2858" s="145">
        <f>IF(N2858="základní",J2858,0)</f>
        <v>0</v>
      </c>
      <c r="BF2858" s="145">
        <f>IF(N2858="snížená",J2858,0)</f>
        <v>0</v>
      </c>
      <c r="BG2858" s="145">
        <f>IF(N2858="zákl. přenesená",J2858,0)</f>
        <v>0</v>
      </c>
      <c r="BH2858" s="145">
        <f>IF(N2858="sníž. přenesená",J2858,0)</f>
        <v>0</v>
      </c>
      <c r="BI2858" s="145">
        <f>IF(N2858="nulová",J2858,0)</f>
        <v>0</v>
      </c>
      <c r="BJ2858" s="19" t="s">
        <v>77</v>
      </c>
      <c r="BK2858" s="145">
        <f>ROUND(I2858*H2858,2)</f>
        <v>0</v>
      </c>
      <c r="BL2858" s="19" t="s">
        <v>316</v>
      </c>
      <c r="BM2858" s="144" t="s">
        <v>13570</v>
      </c>
    </row>
    <row r="2859" spans="2:65" s="1" customFormat="1" ht="19.5">
      <c r="B2859" s="34"/>
      <c r="D2859" s="150" t="s">
        <v>224</v>
      </c>
      <c r="F2859" s="151" t="s">
        <v>13442</v>
      </c>
      <c r="I2859" s="148"/>
      <c r="L2859" s="34"/>
      <c r="M2859" s="149"/>
      <c r="T2859" s="55"/>
      <c r="AT2859" s="19" t="s">
        <v>224</v>
      </c>
      <c r="AU2859" s="19" t="s">
        <v>236</v>
      </c>
    </row>
    <row r="2860" spans="2:65" s="14" customFormat="1">
      <c r="B2860" s="170"/>
      <c r="D2860" s="150" t="s">
        <v>226</v>
      </c>
      <c r="E2860" s="171" t="s">
        <v>19</v>
      </c>
      <c r="F2860" s="172" t="s">
        <v>13571</v>
      </c>
      <c r="H2860" s="171" t="s">
        <v>19</v>
      </c>
      <c r="I2860" s="173"/>
      <c r="L2860" s="170"/>
      <c r="M2860" s="174"/>
      <c r="T2860" s="175"/>
      <c r="AT2860" s="171" t="s">
        <v>226</v>
      </c>
      <c r="AU2860" s="171" t="s">
        <v>236</v>
      </c>
      <c r="AV2860" s="14" t="s">
        <v>77</v>
      </c>
      <c r="AW2860" s="14" t="s">
        <v>31</v>
      </c>
      <c r="AX2860" s="14" t="s">
        <v>69</v>
      </c>
      <c r="AY2860" s="171" t="s">
        <v>212</v>
      </c>
    </row>
    <row r="2861" spans="2:65" s="12" customFormat="1">
      <c r="B2861" s="152"/>
      <c r="D2861" s="150" t="s">
        <v>226</v>
      </c>
      <c r="E2861" s="153" t="s">
        <v>19</v>
      </c>
      <c r="F2861" s="154" t="s">
        <v>1730</v>
      </c>
      <c r="H2861" s="155">
        <v>2</v>
      </c>
      <c r="I2861" s="156"/>
      <c r="L2861" s="152"/>
      <c r="M2861" s="157"/>
      <c r="T2861" s="158"/>
      <c r="AT2861" s="153" t="s">
        <v>226</v>
      </c>
      <c r="AU2861" s="153" t="s">
        <v>236</v>
      </c>
      <c r="AV2861" s="12" t="s">
        <v>79</v>
      </c>
      <c r="AW2861" s="12" t="s">
        <v>31</v>
      </c>
      <c r="AX2861" s="12" t="s">
        <v>69</v>
      </c>
      <c r="AY2861" s="153" t="s">
        <v>212</v>
      </c>
    </row>
    <row r="2862" spans="2:65" s="13" customFormat="1">
      <c r="B2862" s="159"/>
      <c r="D2862" s="150" t="s">
        <v>226</v>
      </c>
      <c r="E2862" s="160" t="s">
        <v>19</v>
      </c>
      <c r="F2862" s="161" t="s">
        <v>228</v>
      </c>
      <c r="H2862" s="162">
        <v>2</v>
      </c>
      <c r="I2862" s="163"/>
      <c r="L2862" s="159"/>
      <c r="M2862" s="164"/>
      <c r="T2862" s="165"/>
      <c r="AT2862" s="160" t="s">
        <v>226</v>
      </c>
      <c r="AU2862" s="160" t="s">
        <v>236</v>
      </c>
      <c r="AV2862" s="13" t="s">
        <v>229</v>
      </c>
      <c r="AW2862" s="13" t="s">
        <v>31</v>
      </c>
      <c r="AX2862" s="13" t="s">
        <v>77</v>
      </c>
      <c r="AY2862" s="160" t="s">
        <v>212</v>
      </c>
    </row>
    <row r="2863" spans="2:65" s="1" customFormat="1" ht="21.75" customHeight="1">
      <c r="B2863" s="34"/>
      <c r="C2863" s="133" t="s">
        <v>2205</v>
      </c>
      <c r="D2863" s="133" t="s">
        <v>215</v>
      </c>
      <c r="E2863" s="134" t="s">
        <v>13572</v>
      </c>
      <c r="F2863" s="135" t="s">
        <v>13573</v>
      </c>
      <c r="G2863" s="136" t="s">
        <v>624</v>
      </c>
      <c r="H2863" s="137">
        <v>1</v>
      </c>
      <c r="I2863" s="138"/>
      <c r="J2863" s="139">
        <f>ROUND(I2863*H2863,2)</f>
        <v>0</v>
      </c>
      <c r="K2863" s="135" t="s">
        <v>245</v>
      </c>
      <c r="L2863" s="34"/>
      <c r="M2863" s="140" t="s">
        <v>19</v>
      </c>
      <c r="N2863" s="141" t="s">
        <v>40</v>
      </c>
      <c r="P2863" s="142">
        <f>O2863*H2863</f>
        <v>0</v>
      </c>
      <c r="Q2863" s="142">
        <v>0</v>
      </c>
      <c r="R2863" s="142">
        <f>Q2863*H2863</f>
        <v>0</v>
      </c>
      <c r="S2863" s="142">
        <v>0</v>
      </c>
      <c r="T2863" s="143">
        <f>S2863*H2863</f>
        <v>0</v>
      </c>
      <c r="AR2863" s="144" t="s">
        <v>316</v>
      </c>
      <c r="AT2863" s="144" t="s">
        <v>215</v>
      </c>
      <c r="AU2863" s="144" t="s">
        <v>236</v>
      </c>
      <c r="AY2863" s="19" t="s">
        <v>212</v>
      </c>
      <c r="BE2863" s="145">
        <f>IF(N2863="základní",J2863,0)</f>
        <v>0</v>
      </c>
      <c r="BF2863" s="145">
        <f>IF(N2863="snížená",J2863,0)</f>
        <v>0</v>
      </c>
      <c r="BG2863" s="145">
        <f>IF(N2863="zákl. přenesená",J2863,0)</f>
        <v>0</v>
      </c>
      <c r="BH2863" s="145">
        <f>IF(N2863="sníž. přenesená",J2863,0)</f>
        <v>0</v>
      </c>
      <c r="BI2863" s="145">
        <f>IF(N2863="nulová",J2863,0)</f>
        <v>0</v>
      </c>
      <c r="BJ2863" s="19" t="s">
        <v>77</v>
      </c>
      <c r="BK2863" s="145">
        <f>ROUND(I2863*H2863,2)</f>
        <v>0</v>
      </c>
      <c r="BL2863" s="19" t="s">
        <v>316</v>
      </c>
      <c r="BM2863" s="144" t="s">
        <v>13574</v>
      </c>
    </row>
    <row r="2864" spans="2:65" s="1" customFormat="1" ht="29.25">
      <c r="B2864" s="34"/>
      <c r="D2864" s="150" t="s">
        <v>224</v>
      </c>
      <c r="F2864" s="151" t="s">
        <v>13575</v>
      </c>
      <c r="I2864" s="148"/>
      <c r="L2864" s="34"/>
      <c r="M2864" s="149"/>
      <c r="T2864" s="55"/>
      <c r="AT2864" s="19" t="s">
        <v>224</v>
      </c>
      <c r="AU2864" s="19" t="s">
        <v>236</v>
      </c>
    </row>
    <row r="2865" spans="2:65" s="14" customFormat="1">
      <c r="B2865" s="170"/>
      <c r="D2865" s="150" t="s">
        <v>226</v>
      </c>
      <c r="E2865" s="171" t="s">
        <v>19</v>
      </c>
      <c r="F2865" s="172" t="s">
        <v>13576</v>
      </c>
      <c r="H2865" s="171" t="s">
        <v>19</v>
      </c>
      <c r="I2865" s="173"/>
      <c r="L2865" s="170"/>
      <c r="M2865" s="174"/>
      <c r="T2865" s="175"/>
      <c r="AT2865" s="171" t="s">
        <v>226</v>
      </c>
      <c r="AU2865" s="171" t="s">
        <v>236</v>
      </c>
      <c r="AV2865" s="14" t="s">
        <v>77</v>
      </c>
      <c r="AW2865" s="14" t="s">
        <v>31</v>
      </c>
      <c r="AX2865" s="14" t="s">
        <v>69</v>
      </c>
      <c r="AY2865" s="171" t="s">
        <v>212</v>
      </c>
    </row>
    <row r="2866" spans="2:65" s="12" customFormat="1">
      <c r="B2866" s="152"/>
      <c r="D2866" s="150" t="s">
        <v>226</v>
      </c>
      <c r="E2866" s="153" t="s">
        <v>19</v>
      </c>
      <c r="F2866" s="154" t="s">
        <v>1778</v>
      </c>
      <c r="H2866" s="155">
        <v>1</v>
      </c>
      <c r="I2866" s="156"/>
      <c r="L2866" s="152"/>
      <c r="M2866" s="157"/>
      <c r="T2866" s="158"/>
      <c r="AT2866" s="153" t="s">
        <v>226</v>
      </c>
      <c r="AU2866" s="153" t="s">
        <v>236</v>
      </c>
      <c r="AV2866" s="12" t="s">
        <v>79</v>
      </c>
      <c r="AW2866" s="12" t="s">
        <v>31</v>
      </c>
      <c r="AX2866" s="12" t="s">
        <v>69</v>
      </c>
      <c r="AY2866" s="153" t="s">
        <v>212</v>
      </c>
    </row>
    <row r="2867" spans="2:65" s="13" customFormat="1">
      <c r="B2867" s="159"/>
      <c r="D2867" s="150" t="s">
        <v>226</v>
      </c>
      <c r="E2867" s="160" t="s">
        <v>19</v>
      </c>
      <c r="F2867" s="161" t="s">
        <v>228</v>
      </c>
      <c r="H2867" s="162">
        <v>1</v>
      </c>
      <c r="I2867" s="163"/>
      <c r="L2867" s="159"/>
      <c r="M2867" s="164"/>
      <c r="T2867" s="165"/>
      <c r="AT2867" s="160" t="s">
        <v>226</v>
      </c>
      <c r="AU2867" s="160" t="s">
        <v>236</v>
      </c>
      <c r="AV2867" s="13" t="s">
        <v>229</v>
      </c>
      <c r="AW2867" s="13" t="s">
        <v>31</v>
      </c>
      <c r="AX2867" s="13" t="s">
        <v>77</v>
      </c>
      <c r="AY2867" s="160" t="s">
        <v>212</v>
      </c>
    </row>
    <row r="2868" spans="2:65" s="1" customFormat="1" ht="21.75" customHeight="1">
      <c r="B2868" s="34"/>
      <c r="C2868" s="133" t="s">
        <v>2218</v>
      </c>
      <c r="D2868" s="133" t="s">
        <v>215</v>
      </c>
      <c r="E2868" s="134" t="s">
        <v>13577</v>
      </c>
      <c r="F2868" s="135" t="s">
        <v>13578</v>
      </c>
      <c r="G2868" s="136" t="s">
        <v>624</v>
      </c>
      <c r="H2868" s="137">
        <v>1</v>
      </c>
      <c r="I2868" s="138"/>
      <c r="J2868" s="139">
        <f>ROUND(I2868*H2868,2)</f>
        <v>0</v>
      </c>
      <c r="K2868" s="135" t="s">
        <v>245</v>
      </c>
      <c r="L2868" s="34"/>
      <c r="M2868" s="140" t="s">
        <v>19</v>
      </c>
      <c r="N2868" s="141" t="s">
        <v>40</v>
      </c>
      <c r="P2868" s="142">
        <f>O2868*H2868</f>
        <v>0</v>
      </c>
      <c r="Q2868" s="142">
        <v>0</v>
      </c>
      <c r="R2868" s="142">
        <f>Q2868*H2868</f>
        <v>0</v>
      </c>
      <c r="S2868" s="142">
        <v>0</v>
      </c>
      <c r="T2868" s="143">
        <f>S2868*H2868</f>
        <v>0</v>
      </c>
      <c r="AR2868" s="144" t="s">
        <v>316</v>
      </c>
      <c r="AT2868" s="144" t="s">
        <v>215</v>
      </c>
      <c r="AU2868" s="144" t="s">
        <v>236</v>
      </c>
      <c r="AY2868" s="19" t="s">
        <v>212</v>
      </c>
      <c r="BE2868" s="145">
        <f>IF(N2868="základní",J2868,0)</f>
        <v>0</v>
      </c>
      <c r="BF2868" s="145">
        <f>IF(N2868="snížená",J2868,0)</f>
        <v>0</v>
      </c>
      <c r="BG2868" s="145">
        <f>IF(N2868="zákl. přenesená",J2868,0)</f>
        <v>0</v>
      </c>
      <c r="BH2868" s="145">
        <f>IF(N2868="sníž. přenesená",J2868,0)</f>
        <v>0</v>
      </c>
      <c r="BI2868" s="145">
        <f>IF(N2868="nulová",J2868,0)</f>
        <v>0</v>
      </c>
      <c r="BJ2868" s="19" t="s">
        <v>77</v>
      </c>
      <c r="BK2868" s="145">
        <f>ROUND(I2868*H2868,2)</f>
        <v>0</v>
      </c>
      <c r="BL2868" s="19" t="s">
        <v>316</v>
      </c>
      <c r="BM2868" s="144" t="s">
        <v>13579</v>
      </c>
    </row>
    <row r="2869" spans="2:65" s="1" customFormat="1" ht="29.25">
      <c r="B2869" s="34"/>
      <c r="D2869" s="150" t="s">
        <v>224</v>
      </c>
      <c r="F2869" s="151" t="s">
        <v>13575</v>
      </c>
      <c r="I2869" s="148"/>
      <c r="L2869" s="34"/>
      <c r="M2869" s="149"/>
      <c r="T2869" s="55"/>
      <c r="AT2869" s="19" t="s">
        <v>224</v>
      </c>
      <c r="AU2869" s="19" t="s">
        <v>236</v>
      </c>
    </row>
    <row r="2870" spans="2:65" s="14" customFormat="1">
      <c r="B2870" s="170"/>
      <c r="D2870" s="150" t="s">
        <v>226</v>
      </c>
      <c r="E2870" s="171" t="s">
        <v>19</v>
      </c>
      <c r="F2870" s="172" t="s">
        <v>13576</v>
      </c>
      <c r="H2870" s="171" t="s">
        <v>19</v>
      </c>
      <c r="I2870" s="173"/>
      <c r="L2870" s="170"/>
      <c r="M2870" s="174"/>
      <c r="T2870" s="175"/>
      <c r="AT2870" s="171" t="s">
        <v>226</v>
      </c>
      <c r="AU2870" s="171" t="s">
        <v>236</v>
      </c>
      <c r="AV2870" s="14" t="s">
        <v>77</v>
      </c>
      <c r="AW2870" s="14" t="s">
        <v>31</v>
      </c>
      <c r="AX2870" s="14" t="s">
        <v>69</v>
      </c>
      <c r="AY2870" s="171" t="s">
        <v>212</v>
      </c>
    </row>
    <row r="2871" spans="2:65" s="12" customFormat="1">
      <c r="B2871" s="152"/>
      <c r="D2871" s="150" t="s">
        <v>226</v>
      </c>
      <c r="E2871" s="153" t="s">
        <v>19</v>
      </c>
      <c r="F2871" s="154" t="s">
        <v>13384</v>
      </c>
      <c r="H2871" s="155">
        <v>1</v>
      </c>
      <c r="I2871" s="156"/>
      <c r="L2871" s="152"/>
      <c r="M2871" s="157"/>
      <c r="T2871" s="158"/>
      <c r="AT2871" s="153" t="s">
        <v>226</v>
      </c>
      <c r="AU2871" s="153" t="s">
        <v>236</v>
      </c>
      <c r="AV2871" s="12" t="s">
        <v>79</v>
      </c>
      <c r="AW2871" s="12" t="s">
        <v>31</v>
      </c>
      <c r="AX2871" s="12" t="s">
        <v>69</v>
      </c>
      <c r="AY2871" s="153" t="s">
        <v>212</v>
      </c>
    </row>
    <row r="2872" spans="2:65" s="13" customFormat="1">
      <c r="B2872" s="159"/>
      <c r="D2872" s="150" t="s">
        <v>226</v>
      </c>
      <c r="E2872" s="160" t="s">
        <v>19</v>
      </c>
      <c r="F2872" s="161" t="s">
        <v>228</v>
      </c>
      <c r="H2872" s="162">
        <v>1</v>
      </c>
      <c r="I2872" s="163"/>
      <c r="L2872" s="159"/>
      <c r="M2872" s="164"/>
      <c r="T2872" s="165"/>
      <c r="AT2872" s="160" t="s">
        <v>226</v>
      </c>
      <c r="AU2872" s="160" t="s">
        <v>236</v>
      </c>
      <c r="AV2872" s="13" t="s">
        <v>229</v>
      </c>
      <c r="AW2872" s="13" t="s">
        <v>31</v>
      </c>
      <c r="AX2872" s="13" t="s">
        <v>77</v>
      </c>
      <c r="AY2872" s="160" t="s">
        <v>212</v>
      </c>
    </row>
    <row r="2873" spans="2:65" s="1" customFormat="1" ht="21.75" customHeight="1">
      <c r="B2873" s="34"/>
      <c r="C2873" s="133" t="s">
        <v>2225</v>
      </c>
      <c r="D2873" s="133" t="s">
        <v>215</v>
      </c>
      <c r="E2873" s="134" t="s">
        <v>13580</v>
      </c>
      <c r="F2873" s="135" t="s">
        <v>13581</v>
      </c>
      <c r="G2873" s="136" t="s">
        <v>624</v>
      </c>
      <c r="H2873" s="137">
        <v>1</v>
      </c>
      <c r="I2873" s="138"/>
      <c r="J2873" s="139">
        <f>ROUND(I2873*H2873,2)</f>
        <v>0</v>
      </c>
      <c r="K2873" s="135" t="s">
        <v>245</v>
      </c>
      <c r="L2873" s="34"/>
      <c r="M2873" s="140" t="s">
        <v>19</v>
      </c>
      <c r="N2873" s="141" t="s">
        <v>40</v>
      </c>
      <c r="P2873" s="142">
        <f>O2873*H2873</f>
        <v>0</v>
      </c>
      <c r="Q2873" s="142">
        <v>0</v>
      </c>
      <c r="R2873" s="142">
        <f>Q2873*H2873</f>
        <v>0</v>
      </c>
      <c r="S2873" s="142">
        <v>0</v>
      </c>
      <c r="T2873" s="143">
        <f>S2873*H2873</f>
        <v>0</v>
      </c>
      <c r="AR2873" s="144" t="s">
        <v>316</v>
      </c>
      <c r="AT2873" s="144" t="s">
        <v>215</v>
      </c>
      <c r="AU2873" s="144" t="s">
        <v>236</v>
      </c>
      <c r="AY2873" s="19" t="s">
        <v>212</v>
      </c>
      <c r="BE2873" s="145">
        <f>IF(N2873="základní",J2873,0)</f>
        <v>0</v>
      </c>
      <c r="BF2873" s="145">
        <f>IF(N2873="snížená",J2873,0)</f>
        <v>0</v>
      </c>
      <c r="BG2873" s="145">
        <f>IF(N2873="zákl. přenesená",J2873,0)</f>
        <v>0</v>
      </c>
      <c r="BH2873" s="145">
        <f>IF(N2873="sníž. přenesená",J2873,0)</f>
        <v>0</v>
      </c>
      <c r="BI2873" s="145">
        <f>IF(N2873="nulová",J2873,0)</f>
        <v>0</v>
      </c>
      <c r="BJ2873" s="19" t="s">
        <v>77</v>
      </c>
      <c r="BK2873" s="145">
        <f>ROUND(I2873*H2873,2)</f>
        <v>0</v>
      </c>
      <c r="BL2873" s="19" t="s">
        <v>316</v>
      </c>
      <c r="BM2873" s="144" t="s">
        <v>13582</v>
      </c>
    </row>
    <row r="2874" spans="2:65" s="1" customFormat="1" ht="29.25">
      <c r="B2874" s="34"/>
      <c r="D2874" s="150" t="s">
        <v>224</v>
      </c>
      <c r="F2874" s="151" t="s">
        <v>13575</v>
      </c>
      <c r="I2874" s="148"/>
      <c r="L2874" s="34"/>
      <c r="M2874" s="149"/>
      <c r="T2874" s="55"/>
      <c r="AT2874" s="19" t="s">
        <v>224</v>
      </c>
      <c r="AU2874" s="19" t="s">
        <v>236</v>
      </c>
    </row>
    <row r="2875" spans="2:65" s="14" customFormat="1">
      <c r="B2875" s="170"/>
      <c r="D2875" s="150" t="s">
        <v>226</v>
      </c>
      <c r="E2875" s="171" t="s">
        <v>19</v>
      </c>
      <c r="F2875" s="172" t="s">
        <v>13576</v>
      </c>
      <c r="H2875" s="171" t="s">
        <v>19</v>
      </c>
      <c r="I2875" s="173"/>
      <c r="L2875" s="170"/>
      <c r="M2875" s="174"/>
      <c r="T2875" s="175"/>
      <c r="AT2875" s="171" t="s">
        <v>226</v>
      </c>
      <c r="AU2875" s="171" t="s">
        <v>236</v>
      </c>
      <c r="AV2875" s="14" t="s">
        <v>77</v>
      </c>
      <c r="AW2875" s="14" t="s">
        <v>31</v>
      </c>
      <c r="AX2875" s="14" t="s">
        <v>69</v>
      </c>
      <c r="AY2875" s="171" t="s">
        <v>212</v>
      </c>
    </row>
    <row r="2876" spans="2:65" s="12" customFormat="1">
      <c r="B2876" s="152"/>
      <c r="D2876" s="150" t="s">
        <v>226</v>
      </c>
      <c r="E2876" s="153" t="s">
        <v>19</v>
      </c>
      <c r="F2876" s="154" t="s">
        <v>1779</v>
      </c>
      <c r="H2876" s="155">
        <v>1</v>
      </c>
      <c r="I2876" s="156"/>
      <c r="L2876" s="152"/>
      <c r="M2876" s="157"/>
      <c r="T2876" s="158"/>
      <c r="AT2876" s="153" t="s">
        <v>226</v>
      </c>
      <c r="AU2876" s="153" t="s">
        <v>236</v>
      </c>
      <c r="AV2876" s="12" t="s">
        <v>79</v>
      </c>
      <c r="AW2876" s="12" t="s">
        <v>31</v>
      </c>
      <c r="AX2876" s="12" t="s">
        <v>69</v>
      </c>
      <c r="AY2876" s="153" t="s">
        <v>212</v>
      </c>
    </row>
    <row r="2877" spans="2:65" s="13" customFormat="1">
      <c r="B2877" s="159"/>
      <c r="D2877" s="150" t="s">
        <v>226</v>
      </c>
      <c r="E2877" s="160" t="s">
        <v>19</v>
      </c>
      <c r="F2877" s="161" t="s">
        <v>228</v>
      </c>
      <c r="H2877" s="162">
        <v>1</v>
      </c>
      <c r="I2877" s="163"/>
      <c r="L2877" s="159"/>
      <c r="M2877" s="164"/>
      <c r="T2877" s="165"/>
      <c r="AT2877" s="160" t="s">
        <v>226</v>
      </c>
      <c r="AU2877" s="160" t="s">
        <v>236</v>
      </c>
      <c r="AV2877" s="13" t="s">
        <v>229</v>
      </c>
      <c r="AW2877" s="13" t="s">
        <v>31</v>
      </c>
      <c r="AX2877" s="13" t="s">
        <v>77</v>
      </c>
      <c r="AY2877" s="160" t="s">
        <v>212</v>
      </c>
    </row>
    <row r="2878" spans="2:65" s="1" customFormat="1" ht="21.75" customHeight="1">
      <c r="B2878" s="34"/>
      <c r="C2878" s="133" t="s">
        <v>2233</v>
      </c>
      <c r="D2878" s="133" t="s">
        <v>215</v>
      </c>
      <c r="E2878" s="134" t="s">
        <v>13583</v>
      </c>
      <c r="F2878" s="135" t="s">
        <v>13584</v>
      </c>
      <c r="G2878" s="136" t="s">
        <v>624</v>
      </c>
      <c r="H2878" s="137">
        <v>2</v>
      </c>
      <c r="I2878" s="138"/>
      <c r="J2878" s="139">
        <f>ROUND(I2878*H2878,2)</f>
        <v>0</v>
      </c>
      <c r="K2878" s="135" t="s">
        <v>245</v>
      </c>
      <c r="L2878" s="34"/>
      <c r="M2878" s="140" t="s">
        <v>19</v>
      </c>
      <c r="N2878" s="141" t="s">
        <v>40</v>
      </c>
      <c r="P2878" s="142">
        <f>O2878*H2878</f>
        <v>0</v>
      </c>
      <c r="Q2878" s="142">
        <v>0</v>
      </c>
      <c r="R2878" s="142">
        <f>Q2878*H2878</f>
        <v>0</v>
      </c>
      <c r="S2878" s="142">
        <v>0</v>
      </c>
      <c r="T2878" s="143">
        <f>S2878*H2878</f>
        <v>0</v>
      </c>
      <c r="AR2878" s="144" t="s">
        <v>316</v>
      </c>
      <c r="AT2878" s="144" t="s">
        <v>215</v>
      </c>
      <c r="AU2878" s="144" t="s">
        <v>236</v>
      </c>
      <c r="AY2878" s="19" t="s">
        <v>212</v>
      </c>
      <c r="BE2878" s="145">
        <f>IF(N2878="základní",J2878,0)</f>
        <v>0</v>
      </c>
      <c r="BF2878" s="145">
        <f>IF(N2878="snížená",J2878,0)</f>
        <v>0</v>
      </c>
      <c r="BG2878" s="145">
        <f>IF(N2878="zákl. přenesená",J2878,0)</f>
        <v>0</v>
      </c>
      <c r="BH2878" s="145">
        <f>IF(N2878="sníž. přenesená",J2878,0)</f>
        <v>0</v>
      </c>
      <c r="BI2878" s="145">
        <f>IF(N2878="nulová",J2878,0)</f>
        <v>0</v>
      </c>
      <c r="BJ2878" s="19" t="s">
        <v>77</v>
      </c>
      <c r="BK2878" s="145">
        <f>ROUND(I2878*H2878,2)</f>
        <v>0</v>
      </c>
      <c r="BL2878" s="19" t="s">
        <v>316</v>
      </c>
      <c r="BM2878" s="144" t="s">
        <v>13585</v>
      </c>
    </row>
    <row r="2879" spans="2:65" s="1" customFormat="1" ht="29.25">
      <c r="B2879" s="34"/>
      <c r="D2879" s="150" t="s">
        <v>224</v>
      </c>
      <c r="F2879" s="151" t="s">
        <v>13575</v>
      </c>
      <c r="I2879" s="148"/>
      <c r="L2879" s="34"/>
      <c r="M2879" s="149"/>
      <c r="T2879" s="55"/>
      <c r="AT2879" s="19" t="s">
        <v>224</v>
      </c>
      <c r="AU2879" s="19" t="s">
        <v>236</v>
      </c>
    </row>
    <row r="2880" spans="2:65" s="14" customFormat="1">
      <c r="B2880" s="170"/>
      <c r="D2880" s="150" t="s">
        <v>226</v>
      </c>
      <c r="E2880" s="171" t="s">
        <v>19</v>
      </c>
      <c r="F2880" s="172" t="s">
        <v>13576</v>
      </c>
      <c r="H2880" s="171" t="s">
        <v>19</v>
      </c>
      <c r="I2880" s="173"/>
      <c r="L2880" s="170"/>
      <c r="M2880" s="174"/>
      <c r="T2880" s="175"/>
      <c r="AT2880" s="171" t="s">
        <v>226</v>
      </c>
      <c r="AU2880" s="171" t="s">
        <v>236</v>
      </c>
      <c r="AV2880" s="14" t="s">
        <v>77</v>
      </c>
      <c r="AW2880" s="14" t="s">
        <v>31</v>
      </c>
      <c r="AX2880" s="14" t="s">
        <v>69</v>
      </c>
      <c r="AY2880" s="171" t="s">
        <v>212</v>
      </c>
    </row>
    <row r="2881" spans="2:65" s="12" customFormat="1">
      <c r="B2881" s="152"/>
      <c r="D2881" s="150" t="s">
        <v>226</v>
      </c>
      <c r="E2881" s="153" t="s">
        <v>19</v>
      </c>
      <c r="F2881" s="154" t="s">
        <v>1777</v>
      </c>
      <c r="H2881" s="155">
        <v>1</v>
      </c>
      <c r="I2881" s="156"/>
      <c r="L2881" s="152"/>
      <c r="M2881" s="157"/>
      <c r="T2881" s="158"/>
      <c r="AT2881" s="153" t="s">
        <v>226</v>
      </c>
      <c r="AU2881" s="153" t="s">
        <v>236</v>
      </c>
      <c r="AV2881" s="12" t="s">
        <v>79</v>
      </c>
      <c r="AW2881" s="12" t="s">
        <v>31</v>
      </c>
      <c r="AX2881" s="12" t="s">
        <v>69</v>
      </c>
      <c r="AY2881" s="153" t="s">
        <v>212</v>
      </c>
    </row>
    <row r="2882" spans="2:65" s="12" customFormat="1">
      <c r="B2882" s="152"/>
      <c r="D2882" s="150" t="s">
        <v>226</v>
      </c>
      <c r="E2882" s="153" t="s">
        <v>19</v>
      </c>
      <c r="F2882" s="154" t="s">
        <v>1782</v>
      </c>
      <c r="H2882" s="155">
        <v>1</v>
      </c>
      <c r="I2882" s="156"/>
      <c r="L2882" s="152"/>
      <c r="M2882" s="157"/>
      <c r="T2882" s="158"/>
      <c r="AT2882" s="153" t="s">
        <v>226</v>
      </c>
      <c r="AU2882" s="153" t="s">
        <v>236</v>
      </c>
      <c r="AV2882" s="12" t="s">
        <v>79</v>
      </c>
      <c r="AW2882" s="12" t="s">
        <v>31</v>
      </c>
      <c r="AX2882" s="12" t="s">
        <v>69</v>
      </c>
      <c r="AY2882" s="153" t="s">
        <v>212</v>
      </c>
    </row>
    <row r="2883" spans="2:65" s="13" customFormat="1">
      <c r="B2883" s="159"/>
      <c r="D2883" s="150" t="s">
        <v>226</v>
      </c>
      <c r="E2883" s="160" t="s">
        <v>19</v>
      </c>
      <c r="F2883" s="161" t="s">
        <v>228</v>
      </c>
      <c r="H2883" s="162">
        <v>2</v>
      </c>
      <c r="I2883" s="163"/>
      <c r="L2883" s="159"/>
      <c r="M2883" s="164"/>
      <c r="T2883" s="165"/>
      <c r="AT2883" s="160" t="s">
        <v>226</v>
      </c>
      <c r="AU2883" s="160" t="s">
        <v>236</v>
      </c>
      <c r="AV2883" s="13" t="s">
        <v>229</v>
      </c>
      <c r="AW2883" s="13" t="s">
        <v>31</v>
      </c>
      <c r="AX2883" s="13" t="s">
        <v>77</v>
      </c>
      <c r="AY2883" s="160" t="s">
        <v>212</v>
      </c>
    </row>
    <row r="2884" spans="2:65" s="1" customFormat="1" ht="21.75" customHeight="1">
      <c r="B2884" s="34"/>
      <c r="C2884" s="133" t="s">
        <v>2239</v>
      </c>
      <c r="D2884" s="133" t="s">
        <v>215</v>
      </c>
      <c r="E2884" s="134" t="s">
        <v>13586</v>
      </c>
      <c r="F2884" s="135" t="s">
        <v>13587</v>
      </c>
      <c r="G2884" s="136" t="s">
        <v>624</v>
      </c>
      <c r="H2884" s="137">
        <v>3</v>
      </c>
      <c r="I2884" s="138"/>
      <c r="J2884" s="139">
        <f>ROUND(I2884*H2884,2)</f>
        <v>0</v>
      </c>
      <c r="K2884" s="135" t="s">
        <v>245</v>
      </c>
      <c r="L2884" s="34"/>
      <c r="M2884" s="140" t="s">
        <v>19</v>
      </c>
      <c r="N2884" s="141" t="s">
        <v>40</v>
      </c>
      <c r="P2884" s="142">
        <f>O2884*H2884</f>
        <v>0</v>
      </c>
      <c r="Q2884" s="142">
        <v>0</v>
      </c>
      <c r="R2884" s="142">
        <f>Q2884*H2884</f>
        <v>0</v>
      </c>
      <c r="S2884" s="142">
        <v>0</v>
      </c>
      <c r="T2884" s="143">
        <f>S2884*H2884</f>
        <v>0</v>
      </c>
      <c r="AR2884" s="144" t="s">
        <v>316</v>
      </c>
      <c r="AT2884" s="144" t="s">
        <v>215</v>
      </c>
      <c r="AU2884" s="144" t="s">
        <v>236</v>
      </c>
      <c r="AY2884" s="19" t="s">
        <v>212</v>
      </c>
      <c r="BE2884" s="145">
        <f>IF(N2884="základní",J2884,0)</f>
        <v>0</v>
      </c>
      <c r="BF2884" s="145">
        <f>IF(N2884="snížená",J2884,0)</f>
        <v>0</v>
      </c>
      <c r="BG2884" s="145">
        <f>IF(N2884="zákl. přenesená",J2884,0)</f>
        <v>0</v>
      </c>
      <c r="BH2884" s="145">
        <f>IF(N2884="sníž. přenesená",J2884,0)</f>
        <v>0</v>
      </c>
      <c r="BI2884" s="145">
        <f>IF(N2884="nulová",J2884,0)</f>
        <v>0</v>
      </c>
      <c r="BJ2884" s="19" t="s">
        <v>77</v>
      </c>
      <c r="BK2884" s="145">
        <f>ROUND(I2884*H2884,2)</f>
        <v>0</v>
      </c>
      <c r="BL2884" s="19" t="s">
        <v>316</v>
      </c>
      <c r="BM2884" s="144" t="s">
        <v>13588</v>
      </c>
    </row>
    <row r="2885" spans="2:65" s="1" customFormat="1" ht="29.25">
      <c r="B2885" s="34"/>
      <c r="D2885" s="150" t="s">
        <v>224</v>
      </c>
      <c r="F2885" s="151" t="s">
        <v>13575</v>
      </c>
      <c r="I2885" s="148"/>
      <c r="L2885" s="34"/>
      <c r="M2885" s="149"/>
      <c r="T2885" s="55"/>
      <c r="AT2885" s="19" t="s">
        <v>224</v>
      </c>
      <c r="AU2885" s="19" t="s">
        <v>236</v>
      </c>
    </row>
    <row r="2886" spans="2:65" s="14" customFormat="1">
      <c r="B2886" s="170"/>
      <c r="D2886" s="150" t="s">
        <v>226</v>
      </c>
      <c r="E2886" s="171" t="s">
        <v>19</v>
      </c>
      <c r="F2886" s="172" t="s">
        <v>13576</v>
      </c>
      <c r="H2886" s="171" t="s">
        <v>19</v>
      </c>
      <c r="I2886" s="173"/>
      <c r="L2886" s="170"/>
      <c r="M2886" s="174"/>
      <c r="T2886" s="175"/>
      <c r="AT2886" s="171" t="s">
        <v>226</v>
      </c>
      <c r="AU2886" s="171" t="s">
        <v>236</v>
      </c>
      <c r="AV2886" s="14" t="s">
        <v>77</v>
      </c>
      <c r="AW2886" s="14" t="s">
        <v>31</v>
      </c>
      <c r="AX2886" s="14" t="s">
        <v>69</v>
      </c>
      <c r="AY2886" s="171" t="s">
        <v>212</v>
      </c>
    </row>
    <row r="2887" spans="2:65" s="12" customFormat="1">
      <c r="B2887" s="152"/>
      <c r="D2887" s="150" t="s">
        <v>226</v>
      </c>
      <c r="E2887" s="153" t="s">
        <v>19</v>
      </c>
      <c r="F2887" s="154" t="s">
        <v>1731</v>
      </c>
      <c r="H2887" s="155">
        <v>1</v>
      </c>
      <c r="I2887" s="156"/>
      <c r="L2887" s="152"/>
      <c r="M2887" s="157"/>
      <c r="T2887" s="158"/>
      <c r="AT2887" s="153" t="s">
        <v>226</v>
      </c>
      <c r="AU2887" s="153" t="s">
        <v>236</v>
      </c>
      <c r="AV2887" s="12" t="s">
        <v>79</v>
      </c>
      <c r="AW2887" s="12" t="s">
        <v>31</v>
      </c>
      <c r="AX2887" s="12" t="s">
        <v>69</v>
      </c>
      <c r="AY2887" s="153" t="s">
        <v>212</v>
      </c>
    </row>
    <row r="2888" spans="2:65" s="12" customFormat="1">
      <c r="B2888" s="152"/>
      <c r="D2888" s="150" t="s">
        <v>226</v>
      </c>
      <c r="E2888" s="153" t="s">
        <v>19</v>
      </c>
      <c r="F2888" s="154" t="s">
        <v>1780</v>
      </c>
      <c r="H2888" s="155">
        <v>1</v>
      </c>
      <c r="I2888" s="156"/>
      <c r="L2888" s="152"/>
      <c r="M2888" s="157"/>
      <c r="T2888" s="158"/>
      <c r="AT2888" s="153" t="s">
        <v>226</v>
      </c>
      <c r="AU2888" s="153" t="s">
        <v>236</v>
      </c>
      <c r="AV2888" s="12" t="s">
        <v>79</v>
      </c>
      <c r="AW2888" s="12" t="s">
        <v>31</v>
      </c>
      <c r="AX2888" s="12" t="s">
        <v>69</v>
      </c>
      <c r="AY2888" s="153" t="s">
        <v>212</v>
      </c>
    </row>
    <row r="2889" spans="2:65" s="12" customFormat="1">
      <c r="B2889" s="152"/>
      <c r="D2889" s="150" t="s">
        <v>226</v>
      </c>
      <c r="E2889" s="153" t="s">
        <v>19</v>
      </c>
      <c r="F2889" s="154" t="s">
        <v>1781</v>
      </c>
      <c r="H2889" s="155">
        <v>1</v>
      </c>
      <c r="I2889" s="156"/>
      <c r="L2889" s="152"/>
      <c r="M2889" s="157"/>
      <c r="T2889" s="158"/>
      <c r="AT2889" s="153" t="s">
        <v>226</v>
      </c>
      <c r="AU2889" s="153" t="s">
        <v>236</v>
      </c>
      <c r="AV2889" s="12" t="s">
        <v>79</v>
      </c>
      <c r="AW2889" s="12" t="s">
        <v>31</v>
      </c>
      <c r="AX2889" s="12" t="s">
        <v>69</v>
      </c>
      <c r="AY2889" s="153" t="s">
        <v>212</v>
      </c>
    </row>
    <row r="2890" spans="2:65" s="13" customFormat="1">
      <c r="B2890" s="159"/>
      <c r="D2890" s="150" t="s">
        <v>226</v>
      </c>
      <c r="E2890" s="160" t="s">
        <v>19</v>
      </c>
      <c r="F2890" s="161" t="s">
        <v>228</v>
      </c>
      <c r="H2890" s="162">
        <v>3</v>
      </c>
      <c r="I2890" s="163"/>
      <c r="L2890" s="159"/>
      <c r="M2890" s="164"/>
      <c r="T2890" s="165"/>
      <c r="AT2890" s="160" t="s">
        <v>226</v>
      </c>
      <c r="AU2890" s="160" t="s">
        <v>236</v>
      </c>
      <c r="AV2890" s="13" t="s">
        <v>229</v>
      </c>
      <c r="AW2890" s="13" t="s">
        <v>31</v>
      </c>
      <c r="AX2890" s="13" t="s">
        <v>77</v>
      </c>
      <c r="AY2890" s="160" t="s">
        <v>212</v>
      </c>
    </row>
    <row r="2891" spans="2:65" s="1" customFormat="1" ht="21.75" customHeight="1">
      <c r="B2891" s="34"/>
      <c r="C2891" s="133" t="s">
        <v>2245</v>
      </c>
      <c r="D2891" s="133" t="s">
        <v>215</v>
      </c>
      <c r="E2891" s="134" t="s">
        <v>13589</v>
      </c>
      <c r="F2891" s="135" t="s">
        <v>13590</v>
      </c>
      <c r="G2891" s="136" t="s">
        <v>624</v>
      </c>
      <c r="H2891" s="137">
        <v>12</v>
      </c>
      <c r="I2891" s="138"/>
      <c r="J2891" s="139">
        <f>ROUND(I2891*H2891,2)</f>
        <v>0</v>
      </c>
      <c r="K2891" s="135" t="s">
        <v>245</v>
      </c>
      <c r="L2891" s="34"/>
      <c r="M2891" s="140" t="s">
        <v>19</v>
      </c>
      <c r="N2891" s="141" t="s">
        <v>40</v>
      </c>
      <c r="P2891" s="142">
        <f>O2891*H2891</f>
        <v>0</v>
      </c>
      <c r="Q2891" s="142">
        <v>0</v>
      </c>
      <c r="R2891" s="142">
        <f>Q2891*H2891</f>
        <v>0</v>
      </c>
      <c r="S2891" s="142">
        <v>0</v>
      </c>
      <c r="T2891" s="143">
        <f>S2891*H2891</f>
        <v>0</v>
      </c>
      <c r="AR2891" s="144" t="s">
        <v>316</v>
      </c>
      <c r="AT2891" s="144" t="s">
        <v>215</v>
      </c>
      <c r="AU2891" s="144" t="s">
        <v>236</v>
      </c>
      <c r="AY2891" s="19" t="s">
        <v>212</v>
      </c>
      <c r="BE2891" s="145">
        <f>IF(N2891="základní",J2891,0)</f>
        <v>0</v>
      </c>
      <c r="BF2891" s="145">
        <f>IF(N2891="snížená",J2891,0)</f>
        <v>0</v>
      </c>
      <c r="BG2891" s="145">
        <f>IF(N2891="zákl. přenesená",J2891,0)</f>
        <v>0</v>
      </c>
      <c r="BH2891" s="145">
        <f>IF(N2891="sníž. přenesená",J2891,0)</f>
        <v>0</v>
      </c>
      <c r="BI2891" s="145">
        <f>IF(N2891="nulová",J2891,0)</f>
        <v>0</v>
      </c>
      <c r="BJ2891" s="19" t="s">
        <v>77</v>
      </c>
      <c r="BK2891" s="145">
        <f>ROUND(I2891*H2891,2)</f>
        <v>0</v>
      </c>
      <c r="BL2891" s="19" t="s">
        <v>316</v>
      </c>
      <c r="BM2891" s="144" t="s">
        <v>13591</v>
      </c>
    </row>
    <row r="2892" spans="2:65" s="1" customFormat="1" ht="29.25">
      <c r="B2892" s="34"/>
      <c r="D2892" s="150" t="s">
        <v>224</v>
      </c>
      <c r="F2892" s="151" t="s">
        <v>13575</v>
      </c>
      <c r="I2892" s="148"/>
      <c r="L2892" s="34"/>
      <c r="M2892" s="149"/>
      <c r="T2892" s="55"/>
      <c r="AT2892" s="19" t="s">
        <v>224</v>
      </c>
      <c r="AU2892" s="19" t="s">
        <v>236</v>
      </c>
    </row>
    <row r="2893" spans="2:65" s="14" customFormat="1">
      <c r="B2893" s="170"/>
      <c r="D2893" s="150" t="s">
        <v>226</v>
      </c>
      <c r="E2893" s="171" t="s">
        <v>19</v>
      </c>
      <c r="F2893" s="172" t="s">
        <v>13576</v>
      </c>
      <c r="H2893" s="171" t="s">
        <v>19</v>
      </c>
      <c r="I2893" s="173"/>
      <c r="L2893" s="170"/>
      <c r="M2893" s="174"/>
      <c r="T2893" s="175"/>
      <c r="AT2893" s="171" t="s">
        <v>226</v>
      </c>
      <c r="AU2893" s="171" t="s">
        <v>236</v>
      </c>
      <c r="AV2893" s="14" t="s">
        <v>77</v>
      </c>
      <c r="AW2893" s="14" t="s">
        <v>31</v>
      </c>
      <c r="AX2893" s="14" t="s">
        <v>69</v>
      </c>
      <c r="AY2893" s="171" t="s">
        <v>212</v>
      </c>
    </row>
    <row r="2894" spans="2:65" s="12" customFormat="1">
      <c r="B2894" s="152"/>
      <c r="D2894" s="150" t="s">
        <v>226</v>
      </c>
      <c r="E2894" s="153" t="s">
        <v>19</v>
      </c>
      <c r="F2894" s="154" t="s">
        <v>1728</v>
      </c>
      <c r="H2894" s="155">
        <v>2</v>
      </c>
      <c r="I2894" s="156"/>
      <c r="L2894" s="152"/>
      <c r="M2894" s="157"/>
      <c r="T2894" s="158"/>
      <c r="AT2894" s="153" t="s">
        <v>226</v>
      </c>
      <c r="AU2894" s="153" t="s">
        <v>236</v>
      </c>
      <c r="AV2894" s="12" t="s">
        <v>79</v>
      </c>
      <c r="AW2894" s="12" t="s">
        <v>31</v>
      </c>
      <c r="AX2894" s="12" t="s">
        <v>69</v>
      </c>
      <c r="AY2894" s="153" t="s">
        <v>212</v>
      </c>
    </row>
    <row r="2895" spans="2:65" s="12" customFormat="1">
      <c r="B2895" s="152"/>
      <c r="D2895" s="150" t="s">
        <v>226</v>
      </c>
      <c r="E2895" s="153" t="s">
        <v>19</v>
      </c>
      <c r="F2895" s="154" t="s">
        <v>1729</v>
      </c>
      <c r="H2895" s="155">
        <v>2</v>
      </c>
      <c r="I2895" s="156"/>
      <c r="L2895" s="152"/>
      <c r="M2895" s="157"/>
      <c r="T2895" s="158"/>
      <c r="AT2895" s="153" t="s">
        <v>226</v>
      </c>
      <c r="AU2895" s="153" t="s">
        <v>236</v>
      </c>
      <c r="AV2895" s="12" t="s">
        <v>79</v>
      </c>
      <c r="AW2895" s="12" t="s">
        <v>31</v>
      </c>
      <c r="AX2895" s="12" t="s">
        <v>69</v>
      </c>
      <c r="AY2895" s="153" t="s">
        <v>212</v>
      </c>
    </row>
    <row r="2896" spans="2:65" s="12" customFormat="1">
      <c r="B2896" s="152"/>
      <c r="D2896" s="150" t="s">
        <v>226</v>
      </c>
      <c r="E2896" s="153" t="s">
        <v>19</v>
      </c>
      <c r="F2896" s="154" t="s">
        <v>1779</v>
      </c>
      <c r="H2896" s="155">
        <v>1</v>
      </c>
      <c r="I2896" s="156"/>
      <c r="L2896" s="152"/>
      <c r="M2896" s="157"/>
      <c r="T2896" s="158"/>
      <c r="AT2896" s="153" t="s">
        <v>226</v>
      </c>
      <c r="AU2896" s="153" t="s">
        <v>236</v>
      </c>
      <c r="AV2896" s="12" t="s">
        <v>79</v>
      </c>
      <c r="AW2896" s="12" t="s">
        <v>31</v>
      </c>
      <c r="AX2896" s="12" t="s">
        <v>69</v>
      </c>
      <c r="AY2896" s="153" t="s">
        <v>212</v>
      </c>
    </row>
    <row r="2897" spans="2:65" s="12" customFormat="1">
      <c r="B2897" s="152"/>
      <c r="D2897" s="150" t="s">
        <v>226</v>
      </c>
      <c r="E2897" s="153" t="s">
        <v>19</v>
      </c>
      <c r="F2897" s="154" t="s">
        <v>1717</v>
      </c>
      <c r="H2897" s="155">
        <v>2</v>
      </c>
      <c r="I2897" s="156"/>
      <c r="L2897" s="152"/>
      <c r="M2897" s="157"/>
      <c r="T2897" s="158"/>
      <c r="AT2897" s="153" t="s">
        <v>226</v>
      </c>
      <c r="AU2897" s="153" t="s">
        <v>236</v>
      </c>
      <c r="AV2897" s="12" t="s">
        <v>79</v>
      </c>
      <c r="AW2897" s="12" t="s">
        <v>31</v>
      </c>
      <c r="AX2897" s="12" t="s">
        <v>69</v>
      </c>
      <c r="AY2897" s="153" t="s">
        <v>212</v>
      </c>
    </row>
    <row r="2898" spans="2:65" s="12" customFormat="1">
      <c r="B2898" s="152"/>
      <c r="D2898" s="150" t="s">
        <v>226</v>
      </c>
      <c r="E2898" s="153" t="s">
        <v>19</v>
      </c>
      <c r="F2898" s="154" t="s">
        <v>1780</v>
      </c>
      <c r="H2898" s="155">
        <v>1</v>
      </c>
      <c r="I2898" s="156"/>
      <c r="L2898" s="152"/>
      <c r="M2898" s="157"/>
      <c r="T2898" s="158"/>
      <c r="AT2898" s="153" t="s">
        <v>226</v>
      </c>
      <c r="AU2898" s="153" t="s">
        <v>236</v>
      </c>
      <c r="AV2898" s="12" t="s">
        <v>79</v>
      </c>
      <c r="AW2898" s="12" t="s">
        <v>31</v>
      </c>
      <c r="AX2898" s="12" t="s">
        <v>69</v>
      </c>
      <c r="AY2898" s="153" t="s">
        <v>212</v>
      </c>
    </row>
    <row r="2899" spans="2:65" s="12" customFormat="1">
      <c r="B2899" s="152"/>
      <c r="D2899" s="150" t="s">
        <v>226</v>
      </c>
      <c r="E2899" s="153" t="s">
        <v>19</v>
      </c>
      <c r="F2899" s="154" t="s">
        <v>1781</v>
      </c>
      <c r="H2899" s="155">
        <v>1</v>
      </c>
      <c r="I2899" s="156"/>
      <c r="L2899" s="152"/>
      <c r="M2899" s="157"/>
      <c r="T2899" s="158"/>
      <c r="AT2899" s="153" t="s">
        <v>226</v>
      </c>
      <c r="AU2899" s="153" t="s">
        <v>236</v>
      </c>
      <c r="AV2899" s="12" t="s">
        <v>79</v>
      </c>
      <c r="AW2899" s="12" t="s">
        <v>31</v>
      </c>
      <c r="AX2899" s="12" t="s">
        <v>69</v>
      </c>
      <c r="AY2899" s="153" t="s">
        <v>212</v>
      </c>
    </row>
    <row r="2900" spans="2:65" s="12" customFormat="1">
      <c r="B2900" s="152"/>
      <c r="D2900" s="150" t="s">
        <v>226</v>
      </c>
      <c r="E2900" s="153" t="s">
        <v>19</v>
      </c>
      <c r="F2900" s="154" t="s">
        <v>13185</v>
      </c>
      <c r="H2900" s="155">
        <v>3</v>
      </c>
      <c r="I2900" s="156"/>
      <c r="L2900" s="152"/>
      <c r="M2900" s="157"/>
      <c r="T2900" s="158"/>
      <c r="AT2900" s="153" t="s">
        <v>226</v>
      </c>
      <c r="AU2900" s="153" t="s">
        <v>236</v>
      </c>
      <c r="AV2900" s="12" t="s">
        <v>79</v>
      </c>
      <c r="AW2900" s="12" t="s">
        <v>31</v>
      </c>
      <c r="AX2900" s="12" t="s">
        <v>69</v>
      </c>
      <c r="AY2900" s="153" t="s">
        <v>212</v>
      </c>
    </row>
    <row r="2901" spans="2:65" s="13" customFormat="1">
      <c r="B2901" s="159"/>
      <c r="D2901" s="150" t="s">
        <v>226</v>
      </c>
      <c r="E2901" s="160" t="s">
        <v>19</v>
      </c>
      <c r="F2901" s="161" t="s">
        <v>228</v>
      </c>
      <c r="H2901" s="162">
        <v>12</v>
      </c>
      <c r="I2901" s="163"/>
      <c r="L2901" s="159"/>
      <c r="M2901" s="164"/>
      <c r="T2901" s="165"/>
      <c r="AT2901" s="160" t="s">
        <v>226</v>
      </c>
      <c r="AU2901" s="160" t="s">
        <v>236</v>
      </c>
      <c r="AV2901" s="13" t="s">
        <v>229</v>
      </c>
      <c r="AW2901" s="13" t="s">
        <v>31</v>
      </c>
      <c r="AX2901" s="13" t="s">
        <v>77</v>
      </c>
      <c r="AY2901" s="160" t="s">
        <v>212</v>
      </c>
    </row>
    <row r="2902" spans="2:65" s="1" customFormat="1" ht="21.75" customHeight="1">
      <c r="B2902" s="34"/>
      <c r="C2902" s="133" t="s">
        <v>2254</v>
      </c>
      <c r="D2902" s="133" t="s">
        <v>215</v>
      </c>
      <c r="E2902" s="134" t="s">
        <v>13592</v>
      </c>
      <c r="F2902" s="135" t="s">
        <v>13593</v>
      </c>
      <c r="G2902" s="136" t="s">
        <v>624</v>
      </c>
      <c r="H2902" s="137">
        <v>12</v>
      </c>
      <c r="I2902" s="138"/>
      <c r="J2902" s="139">
        <f>ROUND(I2902*H2902,2)</f>
        <v>0</v>
      </c>
      <c r="K2902" s="135" t="s">
        <v>245</v>
      </c>
      <c r="L2902" s="34"/>
      <c r="M2902" s="140" t="s">
        <v>19</v>
      </c>
      <c r="N2902" s="141" t="s">
        <v>40</v>
      </c>
      <c r="P2902" s="142">
        <f>O2902*H2902</f>
        <v>0</v>
      </c>
      <c r="Q2902" s="142">
        <v>0</v>
      </c>
      <c r="R2902" s="142">
        <f>Q2902*H2902</f>
        <v>0</v>
      </c>
      <c r="S2902" s="142">
        <v>0</v>
      </c>
      <c r="T2902" s="143">
        <f>S2902*H2902</f>
        <v>0</v>
      </c>
      <c r="AR2902" s="144" t="s">
        <v>316</v>
      </c>
      <c r="AT2902" s="144" t="s">
        <v>215</v>
      </c>
      <c r="AU2902" s="144" t="s">
        <v>236</v>
      </c>
      <c r="AY2902" s="19" t="s">
        <v>212</v>
      </c>
      <c r="BE2902" s="145">
        <f>IF(N2902="základní",J2902,0)</f>
        <v>0</v>
      </c>
      <c r="BF2902" s="145">
        <f>IF(N2902="snížená",J2902,0)</f>
        <v>0</v>
      </c>
      <c r="BG2902" s="145">
        <f>IF(N2902="zákl. přenesená",J2902,0)</f>
        <v>0</v>
      </c>
      <c r="BH2902" s="145">
        <f>IF(N2902="sníž. přenesená",J2902,0)</f>
        <v>0</v>
      </c>
      <c r="BI2902" s="145">
        <f>IF(N2902="nulová",J2902,0)</f>
        <v>0</v>
      </c>
      <c r="BJ2902" s="19" t="s">
        <v>77</v>
      </c>
      <c r="BK2902" s="145">
        <f>ROUND(I2902*H2902,2)</f>
        <v>0</v>
      </c>
      <c r="BL2902" s="19" t="s">
        <v>316</v>
      </c>
      <c r="BM2902" s="144" t="s">
        <v>13594</v>
      </c>
    </row>
    <row r="2903" spans="2:65" s="1" customFormat="1" ht="29.25">
      <c r="B2903" s="34"/>
      <c r="D2903" s="150" t="s">
        <v>224</v>
      </c>
      <c r="F2903" s="151" t="s">
        <v>13575</v>
      </c>
      <c r="I2903" s="148"/>
      <c r="L2903" s="34"/>
      <c r="M2903" s="149"/>
      <c r="T2903" s="55"/>
      <c r="AT2903" s="19" t="s">
        <v>224</v>
      </c>
      <c r="AU2903" s="19" t="s">
        <v>236</v>
      </c>
    </row>
    <row r="2904" spans="2:65" s="14" customFormat="1">
      <c r="B2904" s="170"/>
      <c r="D2904" s="150" t="s">
        <v>226</v>
      </c>
      <c r="E2904" s="171" t="s">
        <v>19</v>
      </c>
      <c r="F2904" s="172" t="s">
        <v>13576</v>
      </c>
      <c r="H2904" s="171" t="s">
        <v>19</v>
      </c>
      <c r="I2904" s="173"/>
      <c r="L2904" s="170"/>
      <c r="M2904" s="174"/>
      <c r="T2904" s="175"/>
      <c r="AT2904" s="171" t="s">
        <v>226</v>
      </c>
      <c r="AU2904" s="171" t="s">
        <v>236</v>
      </c>
      <c r="AV2904" s="14" t="s">
        <v>77</v>
      </c>
      <c r="AW2904" s="14" t="s">
        <v>31</v>
      </c>
      <c r="AX2904" s="14" t="s">
        <v>69</v>
      </c>
      <c r="AY2904" s="171" t="s">
        <v>212</v>
      </c>
    </row>
    <row r="2905" spans="2:65" s="12" customFormat="1">
      <c r="B2905" s="152"/>
      <c r="D2905" s="150" t="s">
        <v>226</v>
      </c>
      <c r="E2905" s="153" t="s">
        <v>19</v>
      </c>
      <c r="F2905" s="154" t="s">
        <v>1777</v>
      </c>
      <c r="H2905" s="155">
        <v>1</v>
      </c>
      <c r="I2905" s="156"/>
      <c r="L2905" s="152"/>
      <c r="M2905" s="157"/>
      <c r="T2905" s="158"/>
      <c r="AT2905" s="153" t="s">
        <v>226</v>
      </c>
      <c r="AU2905" s="153" t="s">
        <v>236</v>
      </c>
      <c r="AV2905" s="12" t="s">
        <v>79</v>
      </c>
      <c r="AW2905" s="12" t="s">
        <v>31</v>
      </c>
      <c r="AX2905" s="12" t="s">
        <v>69</v>
      </c>
      <c r="AY2905" s="153" t="s">
        <v>212</v>
      </c>
    </row>
    <row r="2906" spans="2:65" s="12" customFormat="1">
      <c r="B2906" s="152"/>
      <c r="D2906" s="150" t="s">
        <v>226</v>
      </c>
      <c r="E2906" s="153" t="s">
        <v>19</v>
      </c>
      <c r="F2906" s="154" t="s">
        <v>13595</v>
      </c>
      <c r="H2906" s="155">
        <v>3</v>
      </c>
      <c r="I2906" s="156"/>
      <c r="L2906" s="152"/>
      <c r="M2906" s="157"/>
      <c r="T2906" s="158"/>
      <c r="AT2906" s="153" t="s">
        <v>226</v>
      </c>
      <c r="AU2906" s="153" t="s">
        <v>236</v>
      </c>
      <c r="AV2906" s="12" t="s">
        <v>79</v>
      </c>
      <c r="AW2906" s="12" t="s">
        <v>31</v>
      </c>
      <c r="AX2906" s="12" t="s">
        <v>69</v>
      </c>
      <c r="AY2906" s="153" t="s">
        <v>212</v>
      </c>
    </row>
    <row r="2907" spans="2:65" s="12" customFormat="1">
      <c r="B2907" s="152"/>
      <c r="D2907" s="150" t="s">
        <v>226</v>
      </c>
      <c r="E2907" s="153" t="s">
        <v>19</v>
      </c>
      <c r="F2907" s="154" t="s">
        <v>1718</v>
      </c>
      <c r="H2907" s="155">
        <v>4</v>
      </c>
      <c r="I2907" s="156"/>
      <c r="L2907" s="152"/>
      <c r="M2907" s="157"/>
      <c r="T2907" s="158"/>
      <c r="AT2907" s="153" t="s">
        <v>226</v>
      </c>
      <c r="AU2907" s="153" t="s">
        <v>236</v>
      </c>
      <c r="AV2907" s="12" t="s">
        <v>79</v>
      </c>
      <c r="AW2907" s="12" t="s">
        <v>31</v>
      </c>
      <c r="AX2907" s="12" t="s">
        <v>69</v>
      </c>
      <c r="AY2907" s="153" t="s">
        <v>212</v>
      </c>
    </row>
    <row r="2908" spans="2:65" s="12" customFormat="1">
      <c r="B2908" s="152"/>
      <c r="D2908" s="150" t="s">
        <v>226</v>
      </c>
      <c r="E2908" s="153" t="s">
        <v>19</v>
      </c>
      <c r="F2908" s="154" t="s">
        <v>1719</v>
      </c>
      <c r="H2908" s="155">
        <v>4</v>
      </c>
      <c r="I2908" s="156"/>
      <c r="L2908" s="152"/>
      <c r="M2908" s="157"/>
      <c r="T2908" s="158"/>
      <c r="AT2908" s="153" t="s">
        <v>226</v>
      </c>
      <c r="AU2908" s="153" t="s">
        <v>236</v>
      </c>
      <c r="AV2908" s="12" t="s">
        <v>79</v>
      </c>
      <c r="AW2908" s="12" t="s">
        <v>31</v>
      </c>
      <c r="AX2908" s="12" t="s">
        <v>69</v>
      </c>
      <c r="AY2908" s="153" t="s">
        <v>212</v>
      </c>
    </row>
    <row r="2909" spans="2:65" s="13" customFormat="1">
      <c r="B2909" s="159"/>
      <c r="D2909" s="150" t="s">
        <v>226</v>
      </c>
      <c r="E2909" s="160" t="s">
        <v>19</v>
      </c>
      <c r="F2909" s="161" t="s">
        <v>228</v>
      </c>
      <c r="H2909" s="162">
        <v>12</v>
      </c>
      <c r="I2909" s="163"/>
      <c r="L2909" s="159"/>
      <c r="M2909" s="164"/>
      <c r="T2909" s="165"/>
      <c r="AT2909" s="160" t="s">
        <v>226</v>
      </c>
      <c r="AU2909" s="160" t="s">
        <v>236</v>
      </c>
      <c r="AV2909" s="13" t="s">
        <v>229</v>
      </c>
      <c r="AW2909" s="13" t="s">
        <v>31</v>
      </c>
      <c r="AX2909" s="13" t="s">
        <v>77</v>
      </c>
      <c r="AY2909" s="160" t="s">
        <v>212</v>
      </c>
    </row>
    <row r="2910" spans="2:65" s="1" customFormat="1" ht="16.5" customHeight="1">
      <c r="B2910" s="34"/>
      <c r="C2910" s="133" t="s">
        <v>2260</v>
      </c>
      <c r="D2910" s="133" t="s">
        <v>215</v>
      </c>
      <c r="E2910" s="134" t="s">
        <v>13596</v>
      </c>
      <c r="F2910" s="135" t="s">
        <v>13597</v>
      </c>
      <c r="G2910" s="136" t="s">
        <v>624</v>
      </c>
      <c r="H2910" s="137">
        <v>2</v>
      </c>
      <c r="I2910" s="138"/>
      <c r="J2910" s="139">
        <f>ROUND(I2910*H2910,2)</f>
        <v>0</v>
      </c>
      <c r="K2910" s="135" t="s">
        <v>245</v>
      </c>
      <c r="L2910" s="34"/>
      <c r="M2910" s="140" t="s">
        <v>19</v>
      </c>
      <c r="N2910" s="141" t="s">
        <v>40</v>
      </c>
      <c r="P2910" s="142">
        <f>O2910*H2910</f>
        <v>0</v>
      </c>
      <c r="Q2910" s="142">
        <v>0</v>
      </c>
      <c r="R2910" s="142">
        <f>Q2910*H2910</f>
        <v>0</v>
      </c>
      <c r="S2910" s="142">
        <v>0</v>
      </c>
      <c r="T2910" s="143">
        <f>S2910*H2910</f>
        <v>0</v>
      </c>
      <c r="AR2910" s="144" t="s">
        <v>316</v>
      </c>
      <c r="AT2910" s="144" t="s">
        <v>215</v>
      </c>
      <c r="AU2910" s="144" t="s">
        <v>236</v>
      </c>
      <c r="AY2910" s="19" t="s">
        <v>212</v>
      </c>
      <c r="BE2910" s="145">
        <f>IF(N2910="základní",J2910,0)</f>
        <v>0</v>
      </c>
      <c r="BF2910" s="145">
        <f>IF(N2910="snížená",J2910,0)</f>
        <v>0</v>
      </c>
      <c r="BG2910" s="145">
        <f>IF(N2910="zákl. přenesená",J2910,0)</f>
        <v>0</v>
      </c>
      <c r="BH2910" s="145">
        <f>IF(N2910="sníž. přenesená",J2910,0)</f>
        <v>0</v>
      </c>
      <c r="BI2910" s="145">
        <f>IF(N2910="nulová",J2910,0)</f>
        <v>0</v>
      </c>
      <c r="BJ2910" s="19" t="s">
        <v>77</v>
      </c>
      <c r="BK2910" s="145">
        <f>ROUND(I2910*H2910,2)</f>
        <v>0</v>
      </c>
      <c r="BL2910" s="19" t="s">
        <v>316</v>
      </c>
      <c r="BM2910" s="144" t="s">
        <v>13598</v>
      </c>
    </row>
    <row r="2911" spans="2:65" s="1" customFormat="1" ht="29.25">
      <c r="B2911" s="34"/>
      <c r="D2911" s="150" t="s">
        <v>224</v>
      </c>
      <c r="F2911" s="151" t="s">
        <v>13575</v>
      </c>
      <c r="I2911" s="148"/>
      <c r="L2911" s="34"/>
      <c r="M2911" s="149"/>
      <c r="T2911" s="55"/>
      <c r="AT2911" s="19" t="s">
        <v>224</v>
      </c>
      <c r="AU2911" s="19" t="s">
        <v>236</v>
      </c>
    </row>
    <row r="2912" spans="2:65" s="14" customFormat="1">
      <c r="B2912" s="170"/>
      <c r="D2912" s="150" t="s">
        <v>226</v>
      </c>
      <c r="E2912" s="171" t="s">
        <v>19</v>
      </c>
      <c r="F2912" s="172" t="s">
        <v>13576</v>
      </c>
      <c r="H2912" s="171" t="s">
        <v>19</v>
      </c>
      <c r="I2912" s="173"/>
      <c r="L2912" s="170"/>
      <c r="M2912" s="174"/>
      <c r="T2912" s="175"/>
      <c r="AT2912" s="171" t="s">
        <v>226</v>
      </c>
      <c r="AU2912" s="171" t="s">
        <v>236</v>
      </c>
      <c r="AV2912" s="14" t="s">
        <v>77</v>
      </c>
      <c r="AW2912" s="14" t="s">
        <v>31</v>
      </c>
      <c r="AX2912" s="14" t="s">
        <v>69</v>
      </c>
      <c r="AY2912" s="171" t="s">
        <v>212</v>
      </c>
    </row>
    <row r="2913" spans="2:65" s="12" customFormat="1">
      <c r="B2913" s="152"/>
      <c r="D2913" s="150" t="s">
        <v>226</v>
      </c>
      <c r="E2913" s="153" t="s">
        <v>19</v>
      </c>
      <c r="F2913" s="154" t="s">
        <v>1728</v>
      </c>
      <c r="H2913" s="155">
        <v>2</v>
      </c>
      <c r="I2913" s="156"/>
      <c r="L2913" s="152"/>
      <c r="M2913" s="157"/>
      <c r="T2913" s="158"/>
      <c r="AT2913" s="153" t="s">
        <v>226</v>
      </c>
      <c r="AU2913" s="153" t="s">
        <v>236</v>
      </c>
      <c r="AV2913" s="12" t="s">
        <v>79</v>
      </c>
      <c r="AW2913" s="12" t="s">
        <v>31</v>
      </c>
      <c r="AX2913" s="12" t="s">
        <v>69</v>
      </c>
      <c r="AY2913" s="153" t="s">
        <v>212</v>
      </c>
    </row>
    <row r="2914" spans="2:65" s="13" customFormat="1">
      <c r="B2914" s="159"/>
      <c r="D2914" s="150" t="s">
        <v>226</v>
      </c>
      <c r="E2914" s="160" t="s">
        <v>19</v>
      </c>
      <c r="F2914" s="161" t="s">
        <v>228</v>
      </c>
      <c r="H2914" s="162">
        <v>2</v>
      </c>
      <c r="I2914" s="163"/>
      <c r="L2914" s="159"/>
      <c r="M2914" s="164"/>
      <c r="T2914" s="165"/>
      <c r="AT2914" s="160" t="s">
        <v>226</v>
      </c>
      <c r="AU2914" s="160" t="s">
        <v>236</v>
      </c>
      <c r="AV2914" s="13" t="s">
        <v>229</v>
      </c>
      <c r="AW2914" s="13" t="s">
        <v>31</v>
      </c>
      <c r="AX2914" s="13" t="s">
        <v>77</v>
      </c>
      <c r="AY2914" s="160" t="s">
        <v>212</v>
      </c>
    </row>
    <row r="2915" spans="2:65" s="1" customFormat="1" ht="16.5" customHeight="1">
      <c r="B2915" s="34"/>
      <c r="C2915" s="133" t="s">
        <v>2267</v>
      </c>
      <c r="D2915" s="133" t="s">
        <v>215</v>
      </c>
      <c r="E2915" s="134" t="s">
        <v>13599</v>
      </c>
      <c r="F2915" s="135" t="s">
        <v>13600</v>
      </c>
      <c r="G2915" s="136" t="s">
        <v>624</v>
      </c>
      <c r="H2915" s="137">
        <v>1</v>
      </c>
      <c r="I2915" s="138"/>
      <c r="J2915" s="139">
        <f>ROUND(I2915*H2915,2)</f>
        <v>0</v>
      </c>
      <c r="K2915" s="135" t="s">
        <v>245</v>
      </c>
      <c r="L2915" s="34"/>
      <c r="M2915" s="140" t="s">
        <v>19</v>
      </c>
      <c r="N2915" s="141" t="s">
        <v>40</v>
      </c>
      <c r="P2915" s="142">
        <f>O2915*H2915</f>
        <v>0</v>
      </c>
      <c r="Q2915" s="142">
        <v>0</v>
      </c>
      <c r="R2915" s="142">
        <f>Q2915*H2915</f>
        <v>0</v>
      </c>
      <c r="S2915" s="142">
        <v>0</v>
      </c>
      <c r="T2915" s="143">
        <f>S2915*H2915</f>
        <v>0</v>
      </c>
      <c r="AR2915" s="144" t="s">
        <v>316</v>
      </c>
      <c r="AT2915" s="144" t="s">
        <v>215</v>
      </c>
      <c r="AU2915" s="144" t="s">
        <v>236</v>
      </c>
      <c r="AY2915" s="19" t="s">
        <v>212</v>
      </c>
      <c r="BE2915" s="145">
        <f>IF(N2915="základní",J2915,0)</f>
        <v>0</v>
      </c>
      <c r="BF2915" s="145">
        <f>IF(N2915="snížená",J2915,0)</f>
        <v>0</v>
      </c>
      <c r="BG2915" s="145">
        <f>IF(N2915="zákl. přenesená",J2915,0)</f>
        <v>0</v>
      </c>
      <c r="BH2915" s="145">
        <f>IF(N2915="sníž. přenesená",J2915,0)</f>
        <v>0</v>
      </c>
      <c r="BI2915" s="145">
        <f>IF(N2915="nulová",J2915,0)</f>
        <v>0</v>
      </c>
      <c r="BJ2915" s="19" t="s">
        <v>77</v>
      </c>
      <c r="BK2915" s="145">
        <f>ROUND(I2915*H2915,2)</f>
        <v>0</v>
      </c>
      <c r="BL2915" s="19" t="s">
        <v>316</v>
      </c>
      <c r="BM2915" s="144" t="s">
        <v>13601</v>
      </c>
    </row>
    <row r="2916" spans="2:65" s="1" customFormat="1" ht="29.25">
      <c r="B2916" s="34"/>
      <c r="D2916" s="150" t="s">
        <v>224</v>
      </c>
      <c r="F2916" s="151" t="s">
        <v>13575</v>
      </c>
      <c r="I2916" s="148"/>
      <c r="L2916" s="34"/>
      <c r="M2916" s="149"/>
      <c r="T2916" s="55"/>
      <c r="AT2916" s="19" t="s">
        <v>224</v>
      </c>
      <c r="AU2916" s="19" t="s">
        <v>236</v>
      </c>
    </row>
    <row r="2917" spans="2:65" s="14" customFormat="1">
      <c r="B2917" s="170"/>
      <c r="D2917" s="150" t="s">
        <v>226</v>
      </c>
      <c r="E2917" s="171" t="s">
        <v>19</v>
      </c>
      <c r="F2917" s="172" t="s">
        <v>13602</v>
      </c>
      <c r="H2917" s="171" t="s">
        <v>19</v>
      </c>
      <c r="I2917" s="173"/>
      <c r="L2917" s="170"/>
      <c r="M2917" s="174"/>
      <c r="T2917" s="175"/>
      <c r="AT2917" s="171" t="s">
        <v>226</v>
      </c>
      <c r="AU2917" s="171" t="s">
        <v>236</v>
      </c>
      <c r="AV2917" s="14" t="s">
        <v>77</v>
      </c>
      <c r="AW2917" s="14" t="s">
        <v>31</v>
      </c>
      <c r="AX2917" s="14" t="s">
        <v>69</v>
      </c>
      <c r="AY2917" s="171" t="s">
        <v>212</v>
      </c>
    </row>
    <row r="2918" spans="2:65" s="12" customFormat="1">
      <c r="B2918" s="152"/>
      <c r="D2918" s="150" t="s">
        <v>226</v>
      </c>
      <c r="E2918" s="153" t="s">
        <v>19</v>
      </c>
      <c r="F2918" s="154" t="s">
        <v>13384</v>
      </c>
      <c r="H2918" s="155">
        <v>1</v>
      </c>
      <c r="I2918" s="156"/>
      <c r="L2918" s="152"/>
      <c r="M2918" s="157"/>
      <c r="T2918" s="158"/>
      <c r="AT2918" s="153" t="s">
        <v>226</v>
      </c>
      <c r="AU2918" s="153" t="s">
        <v>236</v>
      </c>
      <c r="AV2918" s="12" t="s">
        <v>79</v>
      </c>
      <c r="AW2918" s="12" t="s">
        <v>31</v>
      </c>
      <c r="AX2918" s="12" t="s">
        <v>69</v>
      </c>
      <c r="AY2918" s="153" t="s">
        <v>212</v>
      </c>
    </row>
    <row r="2919" spans="2:65" s="13" customFormat="1">
      <c r="B2919" s="159"/>
      <c r="D2919" s="150" t="s">
        <v>226</v>
      </c>
      <c r="E2919" s="160" t="s">
        <v>19</v>
      </c>
      <c r="F2919" s="161" t="s">
        <v>228</v>
      </c>
      <c r="H2919" s="162">
        <v>1</v>
      </c>
      <c r="I2919" s="163"/>
      <c r="L2919" s="159"/>
      <c r="M2919" s="164"/>
      <c r="T2919" s="165"/>
      <c r="AT2919" s="160" t="s">
        <v>226</v>
      </c>
      <c r="AU2919" s="160" t="s">
        <v>236</v>
      </c>
      <c r="AV2919" s="13" t="s">
        <v>229</v>
      </c>
      <c r="AW2919" s="13" t="s">
        <v>31</v>
      </c>
      <c r="AX2919" s="13" t="s">
        <v>77</v>
      </c>
      <c r="AY2919" s="160" t="s">
        <v>212</v>
      </c>
    </row>
    <row r="2920" spans="2:65" s="1" customFormat="1" ht="16.5" customHeight="1">
      <c r="B2920" s="34"/>
      <c r="C2920" s="133" t="s">
        <v>2274</v>
      </c>
      <c r="D2920" s="133" t="s">
        <v>215</v>
      </c>
      <c r="E2920" s="134" t="s">
        <v>13603</v>
      </c>
      <c r="F2920" s="135" t="s">
        <v>13604</v>
      </c>
      <c r="G2920" s="136" t="s">
        <v>624</v>
      </c>
      <c r="H2920" s="137">
        <v>1</v>
      </c>
      <c r="I2920" s="138"/>
      <c r="J2920" s="139">
        <f>ROUND(I2920*H2920,2)</f>
        <v>0</v>
      </c>
      <c r="K2920" s="135" t="s">
        <v>245</v>
      </c>
      <c r="L2920" s="34"/>
      <c r="M2920" s="140" t="s">
        <v>19</v>
      </c>
      <c r="N2920" s="141" t="s">
        <v>40</v>
      </c>
      <c r="P2920" s="142">
        <f>O2920*H2920</f>
        <v>0</v>
      </c>
      <c r="Q2920" s="142">
        <v>0</v>
      </c>
      <c r="R2920" s="142">
        <f>Q2920*H2920</f>
        <v>0</v>
      </c>
      <c r="S2920" s="142">
        <v>0</v>
      </c>
      <c r="T2920" s="143">
        <f>S2920*H2920</f>
        <v>0</v>
      </c>
      <c r="AR2920" s="144" t="s">
        <v>316</v>
      </c>
      <c r="AT2920" s="144" t="s">
        <v>215</v>
      </c>
      <c r="AU2920" s="144" t="s">
        <v>236</v>
      </c>
      <c r="AY2920" s="19" t="s">
        <v>212</v>
      </c>
      <c r="BE2920" s="145">
        <f>IF(N2920="základní",J2920,0)</f>
        <v>0</v>
      </c>
      <c r="BF2920" s="145">
        <f>IF(N2920="snížená",J2920,0)</f>
        <v>0</v>
      </c>
      <c r="BG2920" s="145">
        <f>IF(N2920="zákl. přenesená",J2920,0)</f>
        <v>0</v>
      </c>
      <c r="BH2920" s="145">
        <f>IF(N2920="sníž. přenesená",J2920,0)</f>
        <v>0</v>
      </c>
      <c r="BI2920" s="145">
        <f>IF(N2920="nulová",J2920,0)</f>
        <v>0</v>
      </c>
      <c r="BJ2920" s="19" t="s">
        <v>77</v>
      </c>
      <c r="BK2920" s="145">
        <f>ROUND(I2920*H2920,2)</f>
        <v>0</v>
      </c>
      <c r="BL2920" s="19" t="s">
        <v>316</v>
      </c>
      <c r="BM2920" s="144" t="s">
        <v>13605</v>
      </c>
    </row>
    <row r="2921" spans="2:65" s="1" customFormat="1" ht="29.25">
      <c r="B2921" s="34"/>
      <c r="D2921" s="150" t="s">
        <v>224</v>
      </c>
      <c r="F2921" s="151" t="s">
        <v>13575</v>
      </c>
      <c r="I2921" s="148"/>
      <c r="L2921" s="34"/>
      <c r="M2921" s="149"/>
      <c r="T2921" s="55"/>
      <c r="AT2921" s="19" t="s">
        <v>224</v>
      </c>
      <c r="AU2921" s="19" t="s">
        <v>236</v>
      </c>
    </row>
    <row r="2922" spans="2:65" s="14" customFormat="1">
      <c r="B2922" s="170"/>
      <c r="D2922" s="150" t="s">
        <v>226</v>
      </c>
      <c r="E2922" s="171" t="s">
        <v>19</v>
      </c>
      <c r="F2922" s="172" t="s">
        <v>13602</v>
      </c>
      <c r="H2922" s="171" t="s">
        <v>19</v>
      </c>
      <c r="I2922" s="173"/>
      <c r="L2922" s="170"/>
      <c r="M2922" s="174"/>
      <c r="T2922" s="175"/>
      <c r="AT2922" s="171" t="s">
        <v>226</v>
      </c>
      <c r="AU2922" s="171" t="s">
        <v>236</v>
      </c>
      <c r="AV2922" s="14" t="s">
        <v>77</v>
      </c>
      <c r="AW2922" s="14" t="s">
        <v>31</v>
      </c>
      <c r="AX2922" s="14" t="s">
        <v>69</v>
      </c>
      <c r="AY2922" s="171" t="s">
        <v>212</v>
      </c>
    </row>
    <row r="2923" spans="2:65" s="12" customFormat="1">
      <c r="B2923" s="152"/>
      <c r="D2923" s="150" t="s">
        <v>226</v>
      </c>
      <c r="E2923" s="153" t="s">
        <v>19</v>
      </c>
      <c r="F2923" s="154" t="s">
        <v>1777</v>
      </c>
      <c r="H2923" s="155">
        <v>1</v>
      </c>
      <c r="I2923" s="156"/>
      <c r="L2923" s="152"/>
      <c r="M2923" s="157"/>
      <c r="T2923" s="158"/>
      <c r="AT2923" s="153" t="s">
        <v>226</v>
      </c>
      <c r="AU2923" s="153" t="s">
        <v>236</v>
      </c>
      <c r="AV2923" s="12" t="s">
        <v>79</v>
      </c>
      <c r="AW2923" s="12" t="s">
        <v>31</v>
      </c>
      <c r="AX2923" s="12" t="s">
        <v>69</v>
      </c>
      <c r="AY2923" s="153" t="s">
        <v>212</v>
      </c>
    </row>
    <row r="2924" spans="2:65" s="13" customFormat="1">
      <c r="B2924" s="159"/>
      <c r="D2924" s="150" t="s">
        <v>226</v>
      </c>
      <c r="E2924" s="160" t="s">
        <v>19</v>
      </c>
      <c r="F2924" s="161" t="s">
        <v>228</v>
      </c>
      <c r="H2924" s="162">
        <v>1</v>
      </c>
      <c r="I2924" s="163"/>
      <c r="L2924" s="159"/>
      <c r="M2924" s="164"/>
      <c r="T2924" s="165"/>
      <c r="AT2924" s="160" t="s">
        <v>226</v>
      </c>
      <c r="AU2924" s="160" t="s">
        <v>236</v>
      </c>
      <c r="AV2924" s="13" t="s">
        <v>229</v>
      </c>
      <c r="AW2924" s="13" t="s">
        <v>31</v>
      </c>
      <c r="AX2924" s="13" t="s">
        <v>77</v>
      </c>
      <c r="AY2924" s="160" t="s">
        <v>212</v>
      </c>
    </row>
    <row r="2925" spans="2:65" s="1" customFormat="1" ht="16.5" customHeight="1">
      <c r="B2925" s="34"/>
      <c r="C2925" s="133" t="s">
        <v>2288</v>
      </c>
      <c r="D2925" s="133" t="s">
        <v>215</v>
      </c>
      <c r="E2925" s="134" t="s">
        <v>13606</v>
      </c>
      <c r="F2925" s="135" t="s">
        <v>13607</v>
      </c>
      <c r="G2925" s="136" t="s">
        <v>624</v>
      </c>
      <c r="H2925" s="137">
        <v>1</v>
      </c>
      <c r="I2925" s="138"/>
      <c r="J2925" s="139">
        <f>ROUND(I2925*H2925,2)</f>
        <v>0</v>
      </c>
      <c r="K2925" s="135" t="s">
        <v>245</v>
      </c>
      <c r="L2925" s="34"/>
      <c r="M2925" s="140" t="s">
        <v>19</v>
      </c>
      <c r="N2925" s="141" t="s">
        <v>40</v>
      </c>
      <c r="P2925" s="142">
        <f>O2925*H2925</f>
        <v>0</v>
      </c>
      <c r="Q2925" s="142">
        <v>0</v>
      </c>
      <c r="R2925" s="142">
        <f>Q2925*H2925</f>
        <v>0</v>
      </c>
      <c r="S2925" s="142">
        <v>0</v>
      </c>
      <c r="T2925" s="143">
        <f>S2925*H2925</f>
        <v>0</v>
      </c>
      <c r="AR2925" s="144" t="s">
        <v>316</v>
      </c>
      <c r="AT2925" s="144" t="s">
        <v>215</v>
      </c>
      <c r="AU2925" s="144" t="s">
        <v>236</v>
      </c>
      <c r="AY2925" s="19" t="s">
        <v>212</v>
      </c>
      <c r="BE2925" s="145">
        <f>IF(N2925="základní",J2925,0)</f>
        <v>0</v>
      </c>
      <c r="BF2925" s="145">
        <f>IF(N2925="snížená",J2925,0)</f>
        <v>0</v>
      </c>
      <c r="BG2925" s="145">
        <f>IF(N2925="zákl. přenesená",J2925,0)</f>
        <v>0</v>
      </c>
      <c r="BH2925" s="145">
        <f>IF(N2925="sníž. přenesená",J2925,0)</f>
        <v>0</v>
      </c>
      <c r="BI2925" s="145">
        <f>IF(N2925="nulová",J2925,0)</f>
        <v>0</v>
      </c>
      <c r="BJ2925" s="19" t="s">
        <v>77</v>
      </c>
      <c r="BK2925" s="145">
        <f>ROUND(I2925*H2925,2)</f>
        <v>0</v>
      </c>
      <c r="BL2925" s="19" t="s">
        <v>316</v>
      </c>
      <c r="BM2925" s="144" t="s">
        <v>13608</v>
      </c>
    </row>
    <row r="2926" spans="2:65" s="1" customFormat="1" ht="19.5">
      <c r="B2926" s="34"/>
      <c r="D2926" s="150" t="s">
        <v>224</v>
      </c>
      <c r="F2926" s="151" t="s">
        <v>13609</v>
      </c>
      <c r="I2926" s="148"/>
      <c r="L2926" s="34"/>
      <c r="M2926" s="149"/>
      <c r="T2926" s="55"/>
      <c r="AT2926" s="19" t="s">
        <v>224</v>
      </c>
      <c r="AU2926" s="19" t="s">
        <v>236</v>
      </c>
    </row>
    <row r="2927" spans="2:65" s="14" customFormat="1">
      <c r="B2927" s="170"/>
      <c r="D2927" s="150" t="s">
        <v>226</v>
      </c>
      <c r="E2927" s="171" t="s">
        <v>19</v>
      </c>
      <c r="F2927" s="172" t="s">
        <v>13610</v>
      </c>
      <c r="H2927" s="171" t="s">
        <v>19</v>
      </c>
      <c r="I2927" s="173"/>
      <c r="L2927" s="170"/>
      <c r="M2927" s="174"/>
      <c r="T2927" s="175"/>
      <c r="AT2927" s="171" t="s">
        <v>226</v>
      </c>
      <c r="AU2927" s="171" t="s">
        <v>236</v>
      </c>
      <c r="AV2927" s="14" t="s">
        <v>77</v>
      </c>
      <c r="AW2927" s="14" t="s">
        <v>31</v>
      </c>
      <c r="AX2927" s="14" t="s">
        <v>69</v>
      </c>
      <c r="AY2927" s="171" t="s">
        <v>212</v>
      </c>
    </row>
    <row r="2928" spans="2:65" s="12" customFormat="1">
      <c r="B2928" s="152"/>
      <c r="D2928" s="150" t="s">
        <v>226</v>
      </c>
      <c r="E2928" s="153" t="s">
        <v>19</v>
      </c>
      <c r="F2928" s="154" t="s">
        <v>13384</v>
      </c>
      <c r="H2928" s="155">
        <v>1</v>
      </c>
      <c r="I2928" s="156"/>
      <c r="L2928" s="152"/>
      <c r="M2928" s="157"/>
      <c r="T2928" s="158"/>
      <c r="AT2928" s="153" t="s">
        <v>226</v>
      </c>
      <c r="AU2928" s="153" t="s">
        <v>236</v>
      </c>
      <c r="AV2928" s="12" t="s">
        <v>79</v>
      </c>
      <c r="AW2928" s="12" t="s">
        <v>31</v>
      </c>
      <c r="AX2928" s="12" t="s">
        <v>69</v>
      </c>
      <c r="AY2928" s="153" t="s">
        <v>212</v>
      </c>
    </row>
    <row r="2929" spans="2:65" s="13" customFormat="1">
      <c r="B2929" s="159"/>
      <c r="D2929" s="150" t="s">
        <v>226</v>
      </c>
      <c r="E2929" s="160" t="s">
        <v>19</v>
      </c>
      <c r="F2929" s="161" t="s">
        <v>228</v>
      </c>
      <c r="H2929" s="162">
        <v>1</v>
      </c>
      <c r="I2929" s="163"/>
      <c r="L2929" s="159"/>
      <c r="M2929" s="164"/>
      <c r="T2929" s="165"/>
      <c r="AT2929" s="160" t="s">
        <v>226</v>
      </c>
      <c r="AU2929" s="160" t="s">
        <v>236</v>
      </c>
      <c r="AV2929" s="13" t="s">
        <v>229</v>
      </c>
      <c r="AW2929" s="13" t="s">
        <v>31</v>
      </c>
      <c r="AX2929" s="13" t="s">
        <v>77</v>
      </c>
      <c r="AY2929" s="160" t="s">
        <v>212</v>
      </c>
    </row>
    <row r="2930" spans="2:65" s="1" customFormat="1" ht="16.5" customHeight="1">
      <c r="B2930" s="34"/>
      <c r="C2930" s="133" t="s">
        <v>2294</v>
      </c>
      <c r="D2930" s="133" t="s">
        <v>215</v>
      </c>
      <c r="E2930" s="134" t="s">
        <v>13611</v>
      </c>
      <c r="F2930" s="135" t="s">
        <v>13612</v>
      </c>
      <c r="G2930" s="136" t="s">
        <v>624</v>
      </c>
      <c r="H2930" s="137">
        <v>12</v>
      </c>
      <c r="I2930" s="138"/>
      <c r="J2930" s="139">
        <f>ROUND(I2930*H2930,2)</f>
        <v>0</v>
      </c>
      <c r="K2930" s="135" t="s">
        <v>245</v>
      </c>
      <c r="L2930" s="34"/>
      <c r="M2930" s="140" t="s">
        <v>19</v>
      </c>
      <c r="N2930" s="141" t="s">
        <v>40</v>
      </c>
      <c r="P2930" s="142">
        <f>O2930*H2930</f>
        <v>0</v>
      </c>
      <c r="Q2930" s="142">
        <v>0</v>
      </c>
      <c r="R2930" s="142">
        <f>Q2930*H2930</f>
        <v>0</v>
      </c>
      <c r="S2930" s="142">
        <v>0</v>
      </c>
      <c r="T2930" s="143">
        <f>S2930*H2930</f>
        <v>0</v>
      </c>
      <c r="AR2930" s="144" t="s">
        <v>316</v>
      </c>
      <c r="AT2930" s="144" t="s">
        <v>215</v>
      </c>
      <c r="AU2930" s="144" t="s">
        <v>236</v>
      </c>
      <c r="AY2930" s="19" t="s">
        <v>212</v>
      </c>
      <c r="BE2930" s="145">
        <f>IF(N2930="základní",J2930,0)</f>
        <v>0</v>
      </c>
      <c r="BF2930" s="145">
        <f>IF(N2930="snížená",J2930,0)</f>
        <v>0</v>
      </c>
      <c r="BG2930" s="145">
        <f>IF(N2930="zákl. přenesená",J2930,0)</f>
        <v>0</v>
      </c>
      <c r="BH2930" s="145">
        <f>IF(N2930="sníž. přenesená",J2930,0)</f>
        <v>0</v>
      </c>
      <c r="BI2930" s="145">
        <f>IF(N2930="nulová",J2930,0)</f>
        <v>0</v>
      </c>
      <c r="BJ2930" s="19" t="s">
        <v>77</v>
      </c>
      <c r="BK2930" s="145">
        <f>ROUND(I2930*H2930,2)</f>
        <v>0</v>
      </c>
      <c r="BL2930" s="19" t="s">
        <v>316</v>
      </c>
      <c r="BM2930" s="144" t="s">
        <v>13613</v>
      </c>
    </row>
    <row r="2931" spans="2:65" s="1" customFormat="1" ht="19.5">
      <c r="B2931" s="34"/>
      <c r="D2931" s="150" t="s">
        <v>224</v>
      </c>
      <c r="F2931" s="151" t="s">
        <v>13609</v>
      </c>
      <c r="I2931" s="148"/>
      <c r="L2931" s="34"/>
      <c r="M2931" s="149"/>
      <c r="T2931" s="55"/>
      <c r="AT2931" s="19" t="s">
        <v>224</v>
      </c>
      <c r="AU2931" s="19" t="s">
        <v>236</v>
      </c>
    </row>
    <row r="2932" spans="2:65" s="14" customFormat="1">
      <c r="B2932" s="170"/>
      <c r="D2932" s="150" t="s">
        <v>226</v>
      </c>
      <c r="E2932" s="171" t="s">
        <v>19</v>
      </c>
      <c r="F2932" s="172" t="s">
        <v>13614</v>
      </c>
      <c r="H2932" s="171" t="s">
        <v>19</v>
      </c>
      <c r="I2932" s="173"/>
      <c r="L2932" s="170"/>
      <c r="M2932" s="174"/>
      <c r="T2932" s="175"/>
      <c r="AT2932" s="171" t="s">
        <v>226</v>
      </c>
      <c r="AU2932" s="171" t="s">
        <v>236</v>
      </c>
      <c r="AV2932" s="14" t="s">
        <v>77</v>
      </c>
      <c r="AW2932" s="14" t="s">
        <v>31</v>
      </c>
      <c r="AX2932" s="14" t="s">
        <v>69</v>
      </c>
      <c r="AY2932" s="171" t="s">
        <v>212</v>
      </c>
    </row>
    <row r="2933" spans="2:65" s="12" customFormat="1">
      <c r="B2933" s="152"/>
      <c r="D2933" s="150" t="s">
        <v>226</v>
      </c>
      <c r="E2933" s="153" t="s">
        <v>19</v>
      </c>
      <c r="F2933" s="154" t="s">
        <v>1777</v>
      </c>
      <c r="H2933" s="155">
        <v>1</v>
      </c>
      <c r="I2933" s="156"/>
      <c r="L2933" s="152"/>
      <c r="M2933" s="157"/>
      <c r="T2933" s="158"/>
      <c r="AT2933" s="153" t="s">
        <v>226</v>
      </c>
      <c r="AU2933" s="153" t="s">
        <v>236</v>
      </c>
      <c r="AV2933" s="12" t="s">
        <v>79</v>
      </c>
      <c r="AW2933" s="12" t="s">
        <v>31</v>
      </c>
      <c r="AX2933" s="12" t="s">
        <v>69</v>
      </c>
      <c r="AY2933" s="153" t="s">
        <v>212</v>
      </c>
    </row>
    <row r="2934" spans="2:65" s="12" customFormat="1">
      <c r="B2934" s="152"/>
      <c r="D2934" s="150" t="s">
        <v>226</v>
      </c>
      <c r="E2934" s="153" t="s">
        <v>19</v>
      </c>
      <c r="F2934" s="154" t="s">
        <v>13595</v>
      </c>
      <c r="H2934" s="155">
        <v>3</v>
      </c>
      <c r="I2934" s="156"/>
      <c r="L2934" s="152"/>
      <c r="M2934" s="157"/>
      <c r="T2934" s="158"/>
      <c r="AT2934" s="153" t="s">
        <v>226</v>
      </c>
      <c r="AU2934" s="153" t="s">
        <v>236</v>
      </c>
      <c r="AV2934" s="12" t="s">
        <v>79</v>
      </c>
      <c r="AW2934" s="12" t="s">
        <v>31</v>
      </c>
      <c r="AX2934" s="12" t="s">
        <v>69</v>
      </c>
      <c r="AY2934" s="153" t="s">
        <v>212</v>
      </c>
    </row>
    <row r="2935" spans="2:65" s="12" customFormat="1">
      <c r="B2935" s="152"/>
      <c r="D2935" s="150" t="s">
        <v>226</v>
      </c>
      <c r="E2935" s="153" t="s">
        <v>19</v>
      </c>
      <c r="F2935" s="154" t="s">
        <v>1718</v>
      </c>
      <c r="H2935" s="155">
        <v>4</v>
      </c>
      <c r="I2935" s="156"/>
      <c r="L2935" s="152"/>
      <c r="M2935" s="157"/>
      <c r="T2935" s="158"/>
      <c r="AT2935" s="153" t="s">
        <v>226</v>
      </c>
      <c r="AU2935" s="153" t="s">
        <v>236</v>
      </c>
      <c r="AV2935" s="12" t="s">
        <v>79</v>
      </c>
      <c r="AW2935" s="12" t="s">
        <v>31</v>
      </c>
      <c r="AX2935" s="12" t="s">
        <v>69</v>
      </c>
      <c r="AY2935" s="153" t="s">
        <v>212</v>
      </c>
    </row>
    <row r="2936" spans="2:65" s="12" customFormat="1">
      <c r="B2936" s="152"/>
      <c r="D2936" s="150" t="s">
        <v>226</v>
      </c>
      <c r="E2936" s="153" t="s">
        <v>19</v>
      </c>
      <c r="F2936" s="154" t="s">
        <v>1719</v>
      </c>
      <c r="H2936" s="155">
        <v>4</v>
      </c>
      <c r="I2936" s="156"/>
      <c r="L2936" s="152"/>
      <c r="M2936" s="157"/>
      <c r="T2936" s="158"/>
      <c r="AT2936" s="153" t="s">
        <v>226</v>
      </c>
      <c r="AU2936" s="153" t="s">
        <v>236</v>
      </c>
      <c r="AV2936" s="12" t="s">
        <v>79</v>
      </c>
      <c r="AW2936" s="12" t="s">
        <v>31</v>
      </c>
      <c r="AX2936" s="12" t="s">
        <v>69</v>
      </c>
      <c r="AY2936" s="153" t="s">
        <v>212</v>
      </c>
    </row>
    <row r="2937" spans="2:65" s="13" customFormat="1">
      <c r="B2937" s="159"/>
      <c r="D2937" s="150" t="s">
        <v>226</v>
      </c>
      <c r="E2937" s="160" t="s">
        <v>19</v>
      </c>
      <c r="F2937" s="161" t="s">
        <v>228</v>
      </c>
      <c r="H2937" s="162">
        <v>12</v>
      </c>
      <c r="I2937" s="163"/>
      <c r="L2937" s="159"/>
      <c r="M2937" s="164"/>
      <c r="T2937" s="165"/>
      <c r="AT2937" s="160" t="s">
        <v>226</v>
      </c>
      <c r="AU2937" s="160" t="s">
        <v>236</v>
      </c>
      <c r="AV2937" s="13" t="s">
        <v>229</v>
      </c>
      <c r="AW2937" s="13" t="s">
        <v>31</v>
      </c>
      <c r="AX2937" s="13" t="s">
        <v>77</v>
      </c>
      <c r="AY2937" s="160" t="s">
        <v>212</v>
      </c>
    </row>
    <row r="2938" spans="2:65" s="1" customFormat="1" ht="16.5" customHeight="1">
      <c r="B2938" s="34"/>
      <c r="C2938" s="133" t="s">
        <v>2301</v>
      </c>
      <c r="D2938" s="133" t="s">
        <v>215</v>
      </c>
      <c r="E2938" s="134" t="s">
        <v>13615</v>
      </c>
      <c r="F2938" s="135" t="s">
        <v>13616</v>
      </c>
      <c r="G2938" s="136" t="s">
        <v>624</v>
      </c>
      <c r="H2938" s="137">
        <v>1</v>
      </c>
      <c r="I2938" s="138"/>
      <c r="J2938" s="139">
        <f>ROUND(I2938*H2938,2)</f>
        <v>0</v>
      </c>
      <c r="K2938" s="135" t="s">
        <v>245</v>
      </c>
      <c r="L2938" s="34"/>
      <c r="M2938" s="140" t="s">
        <v>19</v>
      </c>
      <c r="N2938" s="141" t="s">
        <v>40</v>
      </c>
      <c r="P2938" s="142">
        <f>O2938*H2938</f>
        <v>0</v>
      </c>
      <c r="Q2938" s="142">
        <v>0</v>
      </c>
      <c r="R2938" s="142">
        <f>Q2938*H2938</f>
        <v>0</v>
      </c>
      <c r="S2938" s="142">
        <v>0</v>
      </c>
      <c r="T2938" s="143">
        <f>S2938*H2938</f>
        <v>0</v>
      </c>
      <c r="AR2938" s="144" t="s">
        <v>316</v>
      </c>
      <c r="AT2938" s="144" t="s">
        <v>215</v>
      </c>
      <c r="AU2938" s="144" t="s">
        <v>236</v>
      </c>
      <c r="AY2938" s="19" t="s">
        <v>212</v>
      </c>
      <c r="BE2938" s="145">
        <f>IF(N2938="základní",J2938,0)</f>
        <v>0</v>
      </c>
      <c r="BF2938" s="145">
        <f>IF(N2938="snížená",J2938,0)</f>
        <v>0</v>
      </c>
      <c r="BG2938" s="145">
        <f>IF(N2938="zákl. přenesená",J2938,0)</f>
        <v>0</v>
      </c>
      <c r="BH2938" s="145">
        <f>IF(N2938="sníž. přenesená",J2938,0)</f>
        <v>0</v>
      </c>
      <c r="BI2938" s="145">
        <f>IF(N2938="nulová",J2938,0)</f>
        <v>0</v>
      </c>
      <c r="BJ2938" s="19" t="s">
        <v>77</v>
      </c>
      <c r="BK2938" s="145">
        <f>ROUND(I2938*H2938,2)</f>
        <v>0</v>
      </c>
      <c r="BL2938" s="19" t="s">
        <v>316</v>
      </c>
      <c r="BM2938" s="144" t="s">
        <v>13617</v>
      </c>
    </row>
    <row r="2939" spans="2:65" s="1" customFormat="1" ht="19.5">
      <c r="B2939" s="34"/>
      <c r="D2939" s="150" t="s">
        <v>224</v>
      </c>
      <c r="F2939" s="151" t="s">
        <v>13618</v>
      </c>
      <c r="I2939" s="148"/>
      <c r="L2939" s="34"/>
      <c r="M2939" s="149"/>
      <c r="T2939" s="55"/>
      <c r="AT2939" s="19" t="s">
        <v>224</v>
      </c>
      <c r="AU2939" s="19" t="s">
        <v>236</v>
      </c>
    </row>
    <row r="2940" spans="2:65" s="14" customFormat="1">
      <c r="B2940" s="170"/>
      <c r="D2940" s="150" t="s">
        <v>226</v>
      </c>
      <c r="E2940" s="171" t="s">
        <v>19</v>
      </c>
      <c r="F2940" s="172" t="s">
        <v>13619</v>
      </c>
      <c r="H2940" s="171" t="s">
        <v>19</v>
      </c>
      <c r="I2940" s="173"/>
      <c r="L2940" s="170"/>
      <c r="M2940" s="174"/>
      <c r="T2940" s="175"/>
      <c r="AT2940" s="171" t="s">
        <v>226</v>
      </c>
      <c r="AU2940" s="171" t="s">
        <v>236</v>
      </c>
      <c r="AV2940" s="14" t="s">
        <v>77</v>
      </c>
      <c r="AW2940" s="14" t="s">
        <v>31</v>
      </c>
      <c r="AX2940" s="14" t="s">
        <v>69</v>
      </c>
      <c r="AY2940" s="171" t="s">
        <v>212</v>
      </c>
    </row>
    <row r="2941" spans="2:65" s="12" customFormat="1">
      <c r="B2941" s="152"/>
      <c r="D2941" s="150" t="s">
        <v>226</v>
      </c>
      <c r="E2941" s="153" t="s">
        <v>19</v>
      </c>
      <c r="F2941" s="154" t="s">
        <v>13384</v>
      </c>
      <c r="H2941" s="155">
        <v>1</v>
      </c>
      <c r="I2941" s="156"/>
      <c r="L2941" s="152"/>
      <c r="M2941" s="157"/>
      <c r="T2941" s="158"/>
      <c r="AT2941" s="153" t="s">
        <v>226</v>
      </c>
      <c r="AU2941" s="153" t="s">
        <v>236</v>
      </c>
      <c r="AV2941" s="12" t="s">
        <v>79</v>
      </c>
      <c r="AW2941" s="12" t="s">
        <v>31</v>
      </c>
      <c r="AX2941" s="12" t="s">
        <v>69</v>
      </c>
      <c r="AY2941" s="153" t="s">
        <v>212</v>
      </c>
    </row>
    <row r="2942" spans="2:65" s="13" customFormat="1">
      <c r="B2942" s="159"/>
      <c r="D2942" s="150" t="s">
        <v>226</v>
      </c>
      <c r="E2942" s="160" t="s">
        <v>19</v>
      </c>
      <c r="F2942" s="161" t="s">
        <v>228</v>
      </c>
      <c r="H2942" s="162">
        <v>1</v>
      </c>
      <c r="I2942" s="163"/>
      <c r="L2942" s="159"/>
      <c r="M2942" s="164"/>
      <c r="T2942" s="165"/>
      <c r="AT2942" s="160" t="s">
        <v>226</v>
      </c>
      <c r="AU2942" s="160" t="s">
        <v>236</v>
      </c>
      <c r="AV2942" s="13" t="s">
        <v>229</v>
      </c>
      <c r="AW2942" s="13" t="s">
        <v>31</v>
      </c>
      <c r="AX2942" s="13" t="s">
        <v>77</v>
      </c>
      <c r="AY2942" s="160" t="s">
        <v>212</v>
      </c>
    </row>
    <row r="2943" spans="2:65" s="1" customFormat="1" ht="16.5" customHeight="1">
      <c r="B2943" s="34"/>
      <c r="C2943" s="133" t="s">
        <v>2308</v>
      </c>
      <c r="D2943" s="133" t="s">
        <v>215</v>
      </c>
      <c r="E2943" s="134" t="s">
        <v>13620</v>
      </c>
      <c r="F2943" s="135" t="s">
        <v>13621</v>
      </c>
      <c r="G2943" s="136" t="s">
        <v>624</v>
      </c>
      <c r="H2943" s="137">
        <v>12</v>
      </c>
      <c r="I2943" s="138"/>
      <c r="J2943" s="139">
        <f>ROUND(I2943*H2943,2)</f>
        <v>0</v>
      </c>
      <c r="K2943" s="135" t="s">
        <v>245</v>
      </c>
      <c r="L2943" s="34"/>
      <c r="M2943" s="140" t="s">
        <v>19</v>
      </c>
      <c r="N2943" s="141" t="s">
        <v>40</v>
      </c>
      <c r="P2943" s="142">
        <f>O2943*H2943</f>
        <v>0</v>
      </c>
      <c r="Q2943" s="142">
        <v>0</v>
      </c>
      <c r="R2943" s="142">
        <f>Q2943*H2943</f>
        <v>0</v>
      </c>
      <c r="S2943" s="142">
        <v>0</v>
      </c>
      <c r="T2943" s="143">
        <f>S2943*H2943</f>
        <v>0</v>
      </c>
      <c r="AR2943" s="144" t="s">
        <v>316</v>
      </c>
      <c r="AT2943" s="144" t="s">
        <v>215</v>
      </c>
      <c r="AU2943" s="144" t="s">
        <v>236</v>
      </c>
      <c r="AY2943" s="19" t="s">
        <v>212</v>
      </c>
      <c r="BE2943" s="145">
        <f>IF(N2943="základní",J2943,0)</f>
        <v>0</v>
      </c>
      <c r="BF2943" s="145">
        <f>IF(N2943="snížená",J2943,0)</f>
        <v>0</v>
      </c>
      <c r="BG2943" s="145">
        <f>IF(N2943="zákl. přenesená",J2943,0)</f>
        <v>0</v>
      </c>
      <c r="BH2943" s="145">
        <f>IF(N2943="sníž. přenesená",J2943,0)</f>
        <v>0</v>
      </c>
      <c r="BI2943" s="145">
        <f>IF(N2943="nulová",J2943,0)</f>
        <v>0</v>
      </c>
      <c r="BJ2943" s="19" t="s">
        <v>77</v>
      </c>
      <c r="BK2943" s="145">
        <f>ROUND(I2943*H2943,2)</f>
        <v>0</v>
      </c>
      <c r="BL2943" s="19" t="s">
        <v>316</v>
      </c>
      <c r="BM2943" s="144" t="s">
        <v>13622</v>
      </c>
    </row>
    <row r="2944" spans="2:65" s="1" customFormat="1" ht="19.5">
      <c r="B2944" s="34"/>
      <c r="D2944" s="150" t="s">
        <v>224</v>
      </c>
      <c r="F2944" s="151" t="s">
        <v>13618</v>
      </c>
      <c r="I2944" s="148"/>
      <c r="L2944" s="34"/>
      <c r="M2944" s="149"/>
      <c r="T2944" s="55"/>
      <c r="AT2944" s="19" t="s">
        <v>224</v>
      </c>
      <c r="AU2944" s="19" t="s">
        <v>236</v>
      </c>
    </row>
    <row r="2945" spans="2:65" s="14" customFormat="1">
      <c r="B2945" s="170"/>
      <c r="D2945" s="150" t="s">
        <v>226</v>
      </c>
      <c r="E2945" s="171" t="s">
        <v>19</v>
      </c>
      <c r="F2945" s="172" t="s">
        <v>13623</v>
      </c>
      <c r="H2945" s="171" t="s">
        <v>19</v>
      </c>
      <c r="I2945" s="173"/>
      <c r="L2945" s="170"/>
      <c r="M2945" s="174"/>
      <c r="T2945" s="175"/>
      <c r="AT2945" s="171" t="s">
        <v>226</v>
      </c>
      <c r="AU2945" s="171" t="s">
        <v>236</v>
      </c>
      <c r="AV2945" s="14" t="s">
        <v>77</v>
      </c>
      <c r="AW2945" s="14" t="s">
        <v>31</v>
      </c>
      <c r="AX2945" s="14" t="s">
        <v>69</v>
      </c>
      <c r="AY2945" s="171" t="s">
        <v>212</v>
      </c>
    </row>
    <row r="2946" spans="2:65" s="12" customFormat="1">
      <c r="B2946" s="152"/>
      <c r="D2946" s="150" t="s">
        <v>226</v>
      </c>
      <c r="E2946" s="153" t="s">
        <v>19</v>
      </c>
      <c r="F2946" s="154" t="s">
        <v>1777</v>
      </c>
      <c r="H2946" s="155">
        <v>1</v>
      </c>
      <c r="I2946" s="156"/>
      <c r="L2946" s="152"/>
      <c r="M2946" s="157"/>
      <c r="T2946" s="158"/>
      <c r="AT2946" s="153" t="s">
        <v>226</v>
      </c>
      <c r="AU2946" s="153" t="s">
        <v>236</v>
      </c>
      <c r="AV2946" s="12" t="s">
        <v>79</v>
      </c>
      <c r="AW2946" s="12" t="s">
        <v>31</v>
      </c>
      <c r="AX2946" s="12" t="s">
        <v>69</v>
      </c>
      <c r="AY2946" s="153" t="s">
        <v>212</v>
      </c>
    </row>
    <row r="2947" spans="2:65" s="12" customFormat="1">
      <c r="B2947" s="152"/>
      <c r="D2947" s="150" t="s">
        <v>226</v>
      </c>
      <c r="E2947" s="153" t="s">
        <v>19</v>
      </c>
      <c r="F2947" s="154" t="s">
        <v>13595</v>
      </c>
      <c r="H2947" s="155">
        <v>3</v>
      </c>
      <c r="I2947" s="156"/>
      <c r="L2947" s="152"/>
      <c r="M2947" s="157"/>
      <c r="T2947" s="158"/>
      <c r="AT2947" s="153" t="s">
        <v>226</v>
      </c>
      <c r="AU2947" s="153" t="s">
        <v>236</v>
      </c>
      <c r="AV2947" s="12" t="s">
        <v>79</v>
      </c>
      <c r="AW2947" s="12" t="s">
        <v>31</v>
      </c>
      <c r="AX2947" s="12" t="s">
        <v>69</v>
      </c>
      <c r="AY2947" s="153" t="s">
        <v>212</v>
      </c>
    </row>
    <row r="2948" spans="2:65" s="12" customFormat="1">
      <c r="B2948" s="152"/>
      <c r="D2948" s="150" t="s">
        <v>226</v>
      </c>
      <c r="E2948" s="153" t="s">
        <v>19</v>
      </c>
      <c r="F2948" s="154" t="s">
        <v>1718</v>
      </c>
      <c r="H2948" s="155">
        <v>4</v>
      </c>
      <c r="I2948" s="156"/>
      <c r="L2948" s="152"/>
      <c r="M2948" s="157"/>
      <c r="T2948" s="158"/>
      <c r="AT2948" s="153" t="s">
        <v>226</v>
      </c>
      <c r="AU2948" s="153" t="s">
        <v>236</v>
      </c>
      <c r="AV2948" s="12" t="s">
        <v>79</v>
      </c>
      <c r="AW2948" s="12" t="s">
        <v>31</v>
      </c>
      <c r="AX2948" s="12" t="s">
        <v>69</v>
      </c>
      <c r="AY2948" s="153" t="s">
        <v>212</v>
      </c>
    </row>
    <row r="2949" spans="2:65" s="12" customFormat="1">
      <c r="B2949" s="152"/>
      <c r="D2949" s="150" t="s">
        <v>226</v>
      </c>
      <c r="E2949" s="153" t="s">
        <v>19</v>
      </c>
      <c r="F2949" s="154" t="s">
        <v>1719</v>
      </c>
      <c r="H2949" s="155">
        <v>4</v>
      </c>
      <c r="I2949" s="156"/>
      <c r="L2949" s="152"/>
      <c r="M2949" s="157"/>
      <c r="T2949" s="158"/>
      <c r="AT2949" s="153" t="s">
        <v>226</v>
      </c>
      <c r="AU2949" s="153" t="s">
        <v>236</v>
      </c>
      <c r="AV2949" s="12" t="s">
        <v>79</v>
      </c>
      <c r="AW2949" s="12" t="s">
        <v>31</v>
      </c>
      <c r="AX2949" s="12" t="s">
        <v>69</v>
      </c>
      <c r="AY2949" s="153" t="s">
        <v>212</v>
      </c>
    </row>
    <row r="2950" spans="2:65" s="13" customFormat="1">
      <c r="B2950" s="159"/>
      <c r="D2950" s="150" t="s">
        <v>226</v>
      </c>
      <c r="E2950" s="160" t="s">
        <v>19</v>
      </c>
      <c r="F2950" s="161" t="s">
        <v>228</v>
      </c>
      <c r="H2950" s="162">
        <v>12</v>
      </c>
      <c r="I2950" s="163"/>
      <c r="L2950" s="159"/>
      <c r="M2950" s="164"/>
      <c r="T2950" s="165"/>
      <c r="AT2950" s="160" t="s">
        <v>226</v>
      </c>
      <c r="AU2950" s="160" t="s">
        <v>236</v>
      </c>
      <c r="AV2950" s="13" t="s">
        <v>229</v>
      </c>
      <c r="AW2950" s="13" t="s">
        <v>31</v>
      </c>
      <c r="AX2950" s="13" t="s">
        <v>77</v>
      </c>
      <c r="AY2950" s="160" t="s">
        <v>212</v>
      </c>
    </row>
    <row r="2951" spans="2:65" s="1" customFormat="1" ht="16.5" customHeight="1">
      <c r="B2951" s="34"/>
      <c r="C2951" s="133" t="s">
        <v>2315</v>
      </c>
      <c r="D2951" s="133" t="s">
        <v>215</v>
      </c>
      <c r="E2951" s="134" t="s">
        <v>13624</v>
      </c>
      <c r="F2951" s="135" t="s">
        <v>13625</v>
      </c>
      <c r="G2951" s="136" t="s">
        <v>624</v>
      </c>
      <c r="H2951" s="137">
        <v>3</v>
      </c>
      <c r="I2951" s="138"/>
      <c r="J2951" s="139">
        <f>ROUND(I2951*H2951,2)</f>
        <v>0</v>
      </c>
      <c r="K2951" s="135" t="s">
        <v>245</v>
      </c>
      <c r="L2951" s="34"/>
      <c r="M2951" s="140" t="s">
        <v>19</v>
      </c>
      <c r="N2951" s="141" t="s">
        <v>40</v>
      </c>
      <c r="P2951" s="142">
        <f>O2951*H2951</f>
        <v>0</v>
      </c>
      <c r="Q2951" s="142">
        <v>0</v>
      </c>
      <c r="R2951" s="142">
        <f>Q2951*H2951</f>
        <v>0</v>
      </c>
      <c r="S2951" s="142">
        <v>0</v>
      </c>
      <c r="T2951" s="143">
        <f>S2951*H2951</f>
        <v>0</v>
      </c>
      <c r="AR2951" s="144" t="s">
        <v>316</v>
      </c>
      <c r="AT2951" s="144" t="s">
        <v>215</v>
      </c>
      <c r="AU2951" s="144" t="s">
        <v>236</v>
      </c>
      <c r="AY2951" s="19" t="s">
        <v>212</v>
      </c>
      <c r="BE2951" s="145">
        <f>IF(N2951="základní",J2951,0)</f>
        <v>0</v>
      </c>
      <c r="BF2951" s="145">
        <f>IF(N2951="snížená",J2951,0)</f>
        <v>0</v>
      </c>
      <c r="BG2951" s="145">
        <f>IF(N2951="zákl. přenesená",J2951,0)</f>
        <v>0</v>
      </c>
      <c r="BH2951" s="145">
        <f>IF(N2951="sníž. přenesená",J2951,0)</f>
        <v>0</v>
      </c>
      <c r="BI2951" s="145">
        <f>IF(N2951="nulová",J2951,0)</f>
        <v>0</v>
      </c>
      <c r="BJ2951" s="19" t="s">
        <v>77</v>
      </c>
      <c r="BK2951" s="145">
        <f>ROUND(I2951*H2951,2)</f>
        <v>0</v>
      </c>
      <c r="BL2951" s="19" t="s">
        <v>316</v>
      </c>
      <c r="BM2951" s="144" t="s">
        <v>13626</v>
      </c>
    </row>
    <row r="2952" spans="2:65" s="1" customFormat="1" ht="19.5">
      <c r="B2952" s="34"/>
      <c r="D2952" s="150" t="s">
        <v>224</v>
      </c>
      <c r="F2952" s="151" t="s">
        <v>13609</v>
      </c>
      <c r="I2952" s="148"/>
      <c r="L2952" s="34"/>
      <c r="M2952" s="149"/>
      <c r="T2952" s="55"/>
      <c r="AT2952" s="19" t="s">
        <v>224</v>
      </c>
      <c r="AU2952" s="19" t="s">
        <v>236</v>
      </c>
    </row>
    <row r="2953" spans="2:65" s="14" customFormat="1">
      <c r="B2953" s="170"/>
      <c r="D2953" s="150" t="s">
        <v>226</v>
      </c>
      <c r="E2953" s="171" t="s">
        <v>19</v>
      </c>
      <c r="F2953" s="172" t="s">
        <v>13627</v>
      </c>
      <c r="H2953" s="171" t="s">
        <v>19</v>
      </c>
      <c r="I2953" s="173"/>
      <c r="L2953" s="170"/>
      <c r="M2953" s="174"/>
      <c r="T2953" s="175"/>
      <c r="AT2953" s="171" t="s">
        <v>226</v>
      </c>
      <c r="AU2953" s="171" t="s">
        <v>236</v>
      </c>
      <c r="AV2953" s="14" t="s">
        <v>77</v>
      </c>
      <c r="AW2953" s="14" t="s">
        <v>31</v>
      </c>
      <c r="AX2953" s="14" t="s">
        <v>69</v>
      </c>
      <c r="AY2953" s="171" t="s">
        <v>212</v>
      </c>
    </row>
    <row r="2954" spans="2:65" s="12" customFormat="1">
      <c r="B2954" s="152"/>
      <c r="D2954" s="150" t="s">
        <v>226</v>
      </c>
      <c r="E2954" s="153" t="s">
        <v>19</v>
      </c>
      <c r="F2954" s="154" t="s">
        <v>13628</v>
      </c>
      <c r="H2954" s="155">
        <v>3</v>
      </c>
      <c r="I2954" s="156"/>
      <c r="L2954" s="152"/>
      <c r="M2954" s="157"/>
      <c r="T2954" s="158"/>
      <c r="AT2954" s="153" t="s">
        <v>226</v>
      </c>
      <c r="AU2954" s="153" t="s">
        <v>236</v>
      </c>
      <c r="AV2954" s="12" t="s">
        <v>79</v>
      </c>
      <c r="AW2954" s="12" t="s">
        <v>31</v>
      </c>
      <c r="AX2954" s="12" t="s">
        <v>69</v>
      </c>
      <c r="AY2954" s="153" t="s">
        <v>212</v>
      </c>
    </row>
    <row r="2955" spans="2:65" s="13" customFormat="1">
      <c r="B2955" s="159"/>
      <c r="D2955" s="150" t="s">
        <v>226</v>
      </c>
      <c r="E2955" s="160" t="s">
        <v>19</v>
      </c>
      <c r="F2955" s="161" t="s">
        <v>228</v>
      </c>
      <c r="H2955" s="162">
        <v>3</v>
      </c>
      <c r="I2955" s="163"/>
      <c r="L2955" s="159"/>
      <c r="M2955" s="164"/>
      <c r="T2955" s="165"/>
      <c r="AT2955" s="160" t="s">
        <v>226</v>
      </c>
      <c r="AU2955" s="160" t="s">
        <v>236</v>
      </c>
      <c r="AV2955" s="13" t="s">
        <v>229</v>
      </c>
      <c r="AW2955" s="13" t="s">
        <v>31</v>
      </c>
      <c r="AX2955" s="13" t="s">
        <v>77</v>
      </c>
      <c r="AY2955" s="160" t="s">
        <v>212</v>
      </c>
    </row>
    <row r="2956" spans="2:65" s="1" customFormat="1" ht="16.5" customHeight="1">
      <c r="B2956" s="34"/>
      <c r="C2956" s="133" t="s">
        <v>2321</v>
      </c>
      <c r="D2956" s="133" t="s">
        <v>215</v>
      </c>
      <c r="E2956" s="134" t="s">
        <v>13629</v>
      </c>
      <c r="F2956" s="135" t="s">
        <v>13630</v>
      </c>
      <c r="G2956" s="136" t="s">
        <v>624</v>
      </c>
      <c r="H2956" s="137">
        <v>14</v>
      </c>
      <c r="I2956" s="138"/>
      <c r="J2956" s="139">
        <f>ROUND(I2956*H2956,2)</f>
        <v>0</v>
      </c>
      <c r="K2956" s="135" t="s">
        <v>245</v>
      </c>
      <c r="L2956" s="34"/>
      <c r="M2956" s="140" t="s">
        <v>19</v>
      </c>
      <c r="N2956" s="141" t="s">
        <v>40</v>
      </c>
      <c r="P2956" s="142">
        <f>O2956*H2956</f>
        <v>0</v>
      </c>
      <c r="Q2956" s="142">
        <v>0</v>
      </c>
      <c r="R2956" s="142">
        <f>Q2956*H2956</f>
        <v>0</v>
      </c>
      <c r="S2956" s="142">
        <v>0</v>
      </c>
      <c r="T2956" s="143">
        <f>S2956*H2956</f>
        <v>0</v>
      </c>
      <c r="AR2956" s="144" t="s">
        <v>316</v>
      </c>
      <c r="AT2956" s="144" t="s">
        <v>215</v>
      </c>
      <c r="AU2956" s="144" t="s">
        <v>236</v>
      </c>
      <c r="AY2956" s="19" t="s">
        <v>212</v>
      </c>
      <c r="BE2956" s="145">
        <f>IF(N2956="základní",J2956,0)</f>
        <v>0</v>
      </c>
      <c r="BF2956" s="145">
        <f>IF(N2956="snížená",J2956,0)</f>
        <v>0</v>
      </c>
      <c r="BG2956" s="145">
        <f>IF(N2956="zákl. přenesená",J2956,0)</f>
        <v>0</v>
      </c>
      <c r="BH2956" s="145">
        <f>IF(N2956="sníž. přenesená",J2956,0)</f>
        <v>0</v>
      </c>
      <c r="BI2956" s="145">
        <f>IF(N2956="nulová",J2956,0)</f>
        <v>0</v>
      </c>
      <c r="BJ2956" s="19" t="s">
        <v>77</v>
      </c>
      <c r="BK2956" s="145">
        <f>ROUND(I2956*H2956,2)</f>
        <v>0</v>
      </c>
      <c r="BL2956" s="19" t="s">
        <v>316</v>
      </c>
      <c r="BM2956" s="144" t="s">
        <v>13631</v>
      </c>
    </row>
    <row r="2957" spans="2:65" s="1" customFormat="1" ht="19.5">
      <c r="B2957" s="34"/>
      <c r="D2957" s="150" t="s">
        <v>224</v>
      </c>
      <c r="F2957" s="151" t="s">
        <v>13609</v>
      </c>
      <c r="I2957" s="148"/>
      <c r="L2957" s="34"/>
      <c r="M2957" s="149"/>
      <c r="T2957" s="55"/>
      <c r="AT2957" s="19" t="s">
        <v>224</v>
      </c>
      <c r="AU2957" s="19" t="s">
        <v>236</v>
      </c>
    </row>
    <row r="2958" spans="2:65" s="14" customFormat="1">
      <c r="B2958" s="170"/>
      <c r="D2958" s="150" t="s">
        <v>226</v>
      </c>
      <c r="E2958" s="171" t="s">
        <v>19</v>
      </c>
      <c r="F2958" s="172" t="s">
        <v>13632</v>
      </c>
      <c r="H2958" s="171" t="s">
        <v>19</v>
      </c>
      <c r="I2958" s="173"/>
      <c r="L2958" s="170"/>
      <c r="M2958" s="174"/>
      <c r="T2958" s="175"/>
      <c r="AT2958" s="171" t="s">
        <v>226</v>
      </c>
      <c r="AU2958" s="171" t="s">
        <v>236</v>
      </c>
      <c r="AV2958" s="14" t="s">
        <v>77</v>
      </c>
      <c r="AW2958" s="14" t="s">
        <v>31</v>
      </c>
      <c r="AX2958" s="14" t="s">
        <v>69</v>
      </c>
      <c r="AY2958" s="171" t="s">
        <v>212</v>
      </c>
    </row>
    <row r="2959" spans="2:65" s="12" customFormat="1">
      <c r="B2959" s="152"/>
      <c r="D2959" s="150" t="s">
        <v>226</v>
      </c>
      <c r="E2959" s="153" t="s">
        <v>19</v>
      </c>
      <c r="F2959" s="154" t="s">
        <v>1728</v>
      </c>
      <c r="H2959" s="155">
        <v>2</v>
      </c>
      <c r="I2959" s="156"/>
      <c r="L2959" s="152"/>
      <c r="M2959" s="157"/>
      <c r="T2959" s="158"/>
      <c r="AT2959" s="153" t="s">
        <v>226</v>
      </c>
      <c r="AU2959" s="153" t="s">
        <v>236</v>
      </c>
      <c r="AV2959" s="12" t="s">
        <v>79</v>
      </c>
      <c r="AW2959" s="12" t="s">
        <v>31</v>
      </c>
      <c r="AX2959" s="12" t="s">
        <v>69</v>
      </c>
      <c r="AY2959" s="153" t="s">
        <v>212</v>
      </c>
    </row>
    <row r="2960" spans="2:65" s="12" customFormat="1">
      <c r="B2960" s="152"/>
      <c r="D2960" s="150" t="s">
        <v>226</v>
      </c>
      <c r="E2960" s="153" t="s">
        <v>19</v>
      </c>
      <c r="F2960" s="154" t="s">
        <v>1729</v>
      </c>
      <c r="H2960" s="155">
        <v>2</v>
      </c>
      <c r="I2960" s="156"/>
      <c r="L2960" s="152"/>
      <c r="M2960" s="157"/>
      <c r="T2960" s="158"/>
      <c r="AT2960" s="153" t="s">
        <v>226</v>
      </c>
      <c r="AU2960" s="153" t="s">
        <v>236</v>
      </c>
      <c r="AV2960" s="12" t="s">
        <v>79</v>
      </c>
      <c r="AW2960" s="12" t="s">
        <v>31</v>
      </c>
      <c r="AX2960" s="12" t="s">
        <v>69</v>
      </c>
      <c r="AY2960" s="153" t="s">
        <v>212</v>
      </c>
    </row>
    <row r="2961" spans="2:65" s="12" customFormat="1">
      <c r="B2961" s="152"/>
      <c r="D2961" s="150" t="s">
        <v>226</v>
      </c>
      <c r="E2961" s="153" t="s">
        <v>19</v>
      </c>
      <c r="F2961" s="154" t="s">
        <v>13080</v>
      </c>
      <c r="H2961" s="155">
        <v>3</v>
      </c>
      <c r="I2961" s="156"/>
      <c r="L2961" s="152"/>
      <c r="M2961" s="157"/>
      <c r="T2961" s="158"/>
      <c r="AT2961" s="153" t="s">
        <v>226</v>
      </c>
      <c r="AU2961" s="153" t="s">
        <v>236</v>
      </c>
      <c r="AV2961" s="12" t="s">
        <v>79</v>
      </c>
      <c r="AW2961" s="12" t="s">
        <v>31</v>
      </c>
      <c r="AX2961" s="12" t="s">
        <v>69</v>
      </c>
      <c r="AY2961" s="153" t="s">
        <v>212</v>
      </c>
    </row>
    <row r="2962" spans="2:65" s="12" customFormat="1">
      <c r="B2962" s="152"/>
      <c r="D2962" s="150" t="s">
        <v>226</v>
      </c>
      <c r="E2962" s="153" t="s">
        <v>19</v>
      </c>
      <c r="F2962" s="154" t="s">
        <v>1717</v>
      </c>
      <c r="H2962" s="155">
        <v>2</v>
      </c>
      <c r="I2962" s="156"/>
      <c r="L2962" s="152"/>
      <c r="M2962" s="157"/>
      <c r="T2962" s="158"/>
      <c r="AT2962" s="153" t="s">
        <v>226</v>
      </c>
      <c r="AU2962" s="153" t="s">
        <v>236</v>
      </c>
      <c r="AV2962" s="12" t="s">
        <v>79</v>
      </c>
      <c r="AW2962" s="12" t="s">
        <v>31</v>
      </c>
      <c r="AX2962" s="12" t="s">
        <v>69</v>
      </c>
      <c r="AY2962" s="153" t="s">
        <v>212</v>
      </c>
    </row>
    <row r="2963" spans="2:65" s="12" customFormat="1">
      <c r="B2963" s="152"/>
      <c r="D2963" s="150" t="s">
        <v>226</v>
      </c>
      <c r="E2963" s="153" t="s">
        <v>19</v>
      </c>
      <c r="F2963" s="154" t="s">
        <v>1780</v>
      </c>
      <c r="H2963" s="155">
        <v>1</v>
      </c>
      <c r="I2963" s="156"/>
      <c r="L2963" s="152"/>
      <c r="M2963" s="157"/>
      <c r="T2963" s="158"/>
      <c r="AT2963" s="153" t="s">
        <v>226</v>
      </c>
      <c r="AU2963" s="153" t="s">
        <v>236</v>
      </c>
      <c r="AV2963" s="12" t="s">
        <v>79</v>
      </c>
      <c r="AW2963" s="12" t="s">
        <v>31</v>
      </c>
      <c r="AX2963" s="12" t="s">
        <v>69</v>
      </c>
      <c r="AY2963" s="153" t="s">
        <v>212</v>
      </c>
    </row>
    <row r="2964" spans="2:65" s="12" customFormat="1">
      <c r="B2964" s="152"/>
      <c r="D2964" s="150" t="s">
        <v>226</v>
      </c>
      <c r="E2964" s="153" t="s">
        <v>19</v>
      </c>
      <c r="F2964" s="154" t="s">
        <v>1781</v>
      </c>
      <c r="H2964" s="155">
        <v>1</v>
      </c>
      <c r="I2964" s="156"/>
      <c r="L2964" s="152"/>
      <c r="M2964" s="157"/>
      <c r="T2964" s="158"/>
      <c r="AT2964" s="153" t="s">
        <v>226</v>
      </c>
      <c r="AU2964" s="153" t="s">
        <v>236</v>
      </c>
      <c r="AV2964" s="12" t="s">
        <v>79</v>
      </c>
      <c r="AW2964" s="12" t="s">
        <v>31</v>
      </c>
      <c r="AX2964" s="12" t="s">
        <v>69</v>
      </c>
      <c r="AY2964" s="153" t="s">
        <v>212</v>
      </c>
    </row>
    <row r="2965" spans="2:65" s="12" customFormat="1">
      <c r="B2965" s="152"/>
      <c r="D2965" s="150" t="s">
        <v>226</v>
      </c>
      <c r="E2965" s="153" t="s">
        <v>19</v>
      </c>
      <c r="F2965" s="154" t="s">
        <v>13185</v>
      </c>
      <c r="H2965" s="155">
        <v>3</v>
      </c>
      <c r="I2965" s="156"/>
      <c r="L2965" s="152"/>
      <c r="M2965" s="157"/>
      <c r="T2965" s="158"/>
      <c r="AT2965" s="153" t="s">
        <v>226</v>
      </c>
      <c r="AU2965" s="153" t="s">
        <v>236</v>
      </c>
      <c r="AV2965" s="12" t="s">
        <v>79</v>
      </c>
      <c r="AW2965" s="12" t="s">
        <v>31</v>
      </c>
      <c r="AX2965" s="12" t="s">
        <v>69</v>
      </c>
      <c r="AY2965" s="153" t="s">
        <v>212</v>
      </c>
    </row>
    <row r="2966" spans="2:65" s="13" customFormat="1">
      <c r="B2966" s="159"/>
      <c r="D2966" s="150" t="s">
        <v>226</v>
      </c>
      <c r="E2966" s="160" t="s">
        <v>19</v>
      </c>
      <c r="F2966" s="161" t="s">
        <v>228</v>
      </c>
      <c r="H2966" s="162">
        <v>14</v>
      </c>
      <c r="I2966" s="163"/>
      <c r="L2966" s="159"/>
      <c r="M2966" s="164"/>
      <c r="T2966" s="165"/>
      <c r="AT2966" s="160" t="s">
        <v>226</v>
      </c>
      <c r="AU2966" s="160" t="s">
        <v>236</v>
      </c>
      <c r="AV2966" s="13" t="s">
        <v>229</v>
      </c>
      <c r="AW2966" s="13" t="s">
        <v>31</v>
      </c>
      <c r="AX2966" s="13" t="s">
        <v>77</v>
      </c>
      <c r="AY2966" s="160" t="s">
        <v>212</v>
      </c>
    </row>
    <row r="2967" spans="2:65" s="1" customFormat="1" ht="16.5" customHeight="1">
      <c r="B2967" s="34"/>
      <c r="C2967" s="133" t="s">
        <v>2328</v>
      </c>
      <c r="D2967" s="133" t="s">
        <v>215</v>
      </c>
      <c r="E2967" s="134" t="s">
        <v>13633</v>
      </c>
      <c r="F2967" s="135" t="s">
        <v>13634</v>
      </c>
      <c r="G2967" s="136" t="s">
        <v>624</v>
      </c>
      <c r="H2967" s="137">
        <v>3</v>
      </c>
      <c r="I2967" s="138"/>
      <c r="J2967" s="139">
        <f>ROUND(I2967*H2967,2)</f>
        <v>0</v>
      </c>
      <c r="K2967" s="135" t="s">
        <v>245</v>
      </c>
      <c r="L2967" s="34"/>
      <c r="M2967" s="140" t="s">
        <v>19</v>
      </c>
      <c r="N2967" s="141" t="s">
        <v>40</v>
      </c>
      <c r="P2967" s="142">
        <f>O2967*H2967</f>
        <v>0</v>
      </c>
      <c r="Q2967" s="142">
        <v>0</v>
      </c>
      <c r="R2967" s="142">
        <f>Q2967*H2967</f>
        <v>0</v>
      </c>
      <c r="S2967" s="142">
        <v>0</v>
      </c>
      <c r="T2967" s="143">
        <f>S2967*H2967</f>
        <v>0</v>
      </c>
      <c r="AR2967" s="144" t="s">
        <v>316</v>
      </c>
      <c r="AT2967" s="144" t="s">
        <v>215</v>
      </c>
      <c r="AU2967" s="144" t="s">
        <v>236</v>
      </c>
      <c r="AY2967" s="19" t="s">
        <v>212</v>
      </c>
      <c r="BE2967" s="145">
        <f>IF(N2967="základní",J2967,0)</f>
        <v>0</v>
      </c>
      <c r="BF2967" s="145">
        <f>IF(N2967="snížená",J2967,0)</f>
        <v>0</v>
      </c>
      <c r="BG2967" s="145">
        <f>IF(N2967="zákl. přenesená",J2967,0)</f>
        <v>0</v>
      </c>
      <c r="BH2967" s="145">
        <f>IF(N2967="sníž. přenesená",J2967,0)</f>
        <v>0</v>
      </c>
      <c r="BI2967" s="145">
        <f>IF(N2967="nulová",J2967,0)</f>
        <v>0</v>
      </c>
      <c r="BJ2967" s="19" t="s">
        <v>77</v>
      </c>
      <c r="BK2967" s="145">
        <f>ROUND(I2967*H2967,2)</f>
        <v>0</v>
      </c>
      <c r="BL2967" s="19" t="s">
        <v>316</v>
      </c>
      <c r="BM2967" s="144" t="s">
        <v>13635</v>
      </c>
    </row>
    <row r="2968" spans="2:65" s="1" customFormat="1" ht="19.5">
      <c r="B2968" s="34"/>
      <c r="D2968" s="150" t="s">
        <v>224</v>
      </c>
      <c r="F2968" s="151" t="s">
        <v>13618</v>
      </c>
      <c r="I2968" s="148"/>
      <c r="L2968" s="34"/>
      <c r="M2968" s="149"/>
      <c r="T2968" s="55"/>
      <c r="AT2968" s="19" t="s">
        <v>224</v>
      </c>
      <c r="AU2968" s="19" t="s">
        <v>236</v>
      </c>
    </row>
    <row r="2969" spans="2:65" s="14" customFormat="1">
      <c r="B2969" s="170"/>
      <c r="D2969" s="150" t="s">
        <v>226</v>
      </c>
      <c r="E2969" s="171" t="s">
        <v>19</v>
      </c>
      <c r="F2969" s="172" t="s">
        <v>13636</v>
      </c>
      <c r="H2969" s="171" t="s">
        <v>19</v>
      </c>
      <c r="I2969" s="173"/>
      <c r="L2969" s="170"/>
      <c r="M2969" s="174"/>
      <c r="T2969" s="175"/>
      <c r="AT2969" s="171" t="s">
        <v>226</v>
      </c>
      <c r="AU2969" s="171" t="s">
        <v>236</v>
      </c>
      <c r="AV2969" s="14" t="s">
        <v>77</v>
      </c>
      <c r="AW2969" s="14" t="s">
        <v>31</v>
      </c>
      <c r="AX2969" s="14" t="s">
        <v>69</v>
      </c>
      <c r="AY2969" s="171" t="s">
        <v>212</v>
      </c>
    </row>
    <row r="2970" spans="2:65" s="12" customFormat="1">
      <c r="B2970" s="152"/>
      <c r="D2970" s="150" t="s">
        <v>226</v>
      </c>
      <c r="E2970" s="153" t="s">
        <v>19</v>
      </c>
      <c r="F2970" s="154" t="s">
        <v>13628</v>
      </c>
      <c r="H2970" s="155">
        <v>3</v>
      </c>
      <c r="I2970" s="156"/>
      <c r="L2970" s="152"/>
      <c r="M2970" s="157"/>
      <c r="T2970" s="158"/>
      <c r="AT2970" s="153" t="s">
        <v>226</v>
      </c>
      <c r="AU2970" s="153" t="s">
        <v>236</v>
      </c>
      <c r="AV2970" s="12" t="s">
        <v>79</v>
      </c>
      <c r="AW2970" s="12" t="s">
        <v>31</v>
      </c>
      <c r="AX2970" s="12" t="s">
        <v>69</v>
      </c>
      <c r="AY2970" s="153" t="s">
        <v>212</v>
      </c>
    </row>
    <row r="2971" spans="2:65" s="13" customFormat="1">
      <c r="B2971" s="159"/>
      <c r="D2971" s="150" t="s">
        <v>226</v>
      </c>
      <c r="E2971" s="160" t="s">
        <v>19</v>
      </c>
      <c r="F2971" s="161" t="s">
        <v>228</v>
      </c>
      <c r="H2971" s="162">
        <v>3</v>
      </c>
      <c r="I2971" s="163"/>
      <c r="L2971" s="159"/>
      <c r="M2971" s="164"/>
      <c r="T2971" s="165"/>
      <c r="AT2971" s="160" t="s">
        <v>226</v>
      </c>
      <c r="AU2971" s="160" t="s">
        <v>236</v>
      </c>
      <c r="AV2971" s="13" t="s">
        <v>229</v>
      </c>
      <c r="AW2971" s="13" t="s">
        <v>31</v>
      </c>
      <c r="AX2971" s="13" t="s">
        <v>77</v>
      </c>
      <c r="AY2971" s="160" t="s">
        <v>212</v>
      </c>
    </row>
    <row r="2972" spans="2:65" s="1" customFormat="1" ht="16.5" customHeight="1">
      <c r="B2972" s="34"/>
      <c r="C2972" s="133" t="s">
        <v>2336</v>
      </c>
      <c r="D2972" s="133" t="s">
        <v>215</v>
      </c>
      <c r="E2972" s="134" t="s">
        <v>13637</v>
      </c>
      <c r="F2972" s="135" t="s">
        <v>13638</v>
      </c>
      <c r="G2972" s="136" t="s">
        <v>624</v>
      </c>
      <c r="H2972" s="137">
        <v>14</v>
      </c>
      <c r="I2972" s="138"/>
      <c r="J2972" s="139">
        <f>ROUND(I2972*H2972,2)</f>
        <v>0</v>
      </c>
      <c r="K2972" s="135" t="s">
        <v>245</v>
      </c>
      <c r="L2972" s="34"/>
      <c r="M2972" s="140" t="s">
        <v>19</v>
      </c>
      <c r="N2972" s="141" t="s">
        <v>40</v>
      </c>
      <c r="P2972" s="142">
        <f>O2972*H2972</f>
        <v>0</v>
      </c>
      <c r="Q2972" s="142">
        <v>0</v>
      </c>
      <c r="R2972" s="142">
        <f>Q2972*H2972</f>
        <v>0</v>
      </c>
      <c r="S2972" s="142">
        <v>0</v>
      </c>
      <c r="T2972" s="143">
        <f>S2972*H2972</f>
        <v>0</v>
      </c>
      <c r="AR2972" s="144" t="s">
        <v>316</v>
      </c>
      <c r="AT2972" s="144" t="s">
        <v>215</v>
      </c>
      <c r="AU2972" s="144" t="s">
        <v>236</v>
      </c>
      <c r="AY2972" s="19" t="s">
        <v>212</v>
      </c>
      <c r="BE2972" s="145">
        <f>IF(N2972="základní",J2972,0)</f>
        <v>0</v>
      </c>
      <c r="BF2972" s="145">
        <f>IF(N2972="snížená",J2972,0)</f>
        <v>0</v>
      </c>
      <c r="BG2972" s="145">
        <f>IF(N2972="zákl. přenesená",J2972,0)</f>
        <v>0</v>
      </c>
      <c r="BH2972" s="145">
        <f>IF(N2972="sníž. přenesená",J2972,0)</f>
        <v>0</v>
      </c>
      <c r="BI2972" s="145">
        <f>IF(N2972="nulová",J2972,0)</f>
        <v>0</v>
      </c>
      <c r="BJ2972" s="19" t="s">
        <v>77</v>
      </c>
      <c r="BK2972" s="145">
        <f>ROUND(I2972*H2972,2)</f>
        <v>0</v>
      </c>
      <c r="BL2972" s="19" t="s">
        <v>316</v>
      </c>
      <c r="BM2972" s="144" t="s">
        <v>13639</v>
      </c>
    </row>
    <row r="2973" spans="2:65" s="1" customFormat="1" ht="19.5">
      <c r="B2973" s="34"/>
      <c r="D2973" s="150" t="s">
        <v>224</v>
      </c>
      <c r="F2973" s="151" t="s">
        <v>13618</v>
      </c>
      <c r="I2973" s="148"/>
      <c r="L2973" s="34"/>
      <c r="M2973" s="149"/>
      <c r="T2973" s="55"/>
      <c r="AT2973" s="19" t="s">
        <v>224</v>
      </c>
      <c r="AU2973" s="19" t="s">
        <v>236</v>
      </c>
    </row>
    <row r="2974" spans="2:65" s="14" customFormat="1">
      <c r="B2974" s="170"/>
      <c r="D2974" s="150" t="s">
        <v>226</v>
      </c>
      <c r="E2974" s="171" t="s">
        <v>19</v>
      </c>
      <c r="F2974" s="172" t="s">
        <v>13640</v>
      </c>
      <c r="H2974" s="171" t="s">
        <v>19</v>
      </c>
      <c r="I2974" s="173"/>
      <c r="L2974" s="170"/>
      <c r="M2974" s="174"/>
      <c r="T2974" s="175"/>
      <c r="AT2974" s="171" t="s">
        <v>226</v>
      </c>
      <c r="AU2974" s="171" t="s">
        <v>236</v>
      </c>
      <c r="AV2974" s="14" t="s">
        <v>77</v>
      </c>
      <c r="AW2974" s="14" t="s">
        <v>31</v>
      </c>
      <c r="AX2974" s="14" t="s">
        <v>69</v>
      </c>
      <c r="AY2974" s="171" t="s">
        <v>212</v>
      </c>
    </row>
    <row r="2975" spans="2:65" s="12" customFormat="1">
      <c r="B2975" s="152"/>
      <c r="D2975" s="150" t="s">
        <v>226</v>
      </c>
      <c r="E2975" s="153" t="s">
        <v>19</v>
      </c>
      <c r="F2975" s="154" t="s">
        <v>1728</v>
      </c>
      <c r="H2975" s="155">
        <v>2</v>
      </c>
      <c r="I2975" s="156"/>
      <c r="L2975" s="152"/>
      <c r="M2975" s="157"/>
      <c r="T2975" s="158"/>
      <c r="AT2975" s="153" t="s">
        <v>226</v>
      </c>
      <c r="AU2975" s="153" t="s">
        <v>236</v>
      </c>
      <c r="AV2975" s="12" t="s">
        <v>79</v>
      </c>
      <c r="AW2975" s="12" t="s">
        <v>31</v>
      </c>
      <c r="AX2975" s="12" t="s">
        <v>69</v>
      </c>
      <c r="AY2975" s="153" t="s">
        <v>212</v>
      </c>
    </row>
    <row r="2976" spans="2:65" s="12" customFormat="1">
      <c r="B2976" s="152"/>
      <c r="D2976" s="150" t="s">
        <v>226</v>
      </c>
      <c r="E2976" s="153" t="s">
        <v>19</v>
      </c>
      <c r="F2976" s="154" t="s">
        <v>1729</v>
      </c>
      <c r="H2976" s="155">
        <v>2</v>
      </c>
      <c r="I2976" s="156"/>
      <c r="L2976" s="152"/>
      <c r="M2976" s="157"/>
      <c r="T2976" s="158"/>
      <c r="AT2976" s="153" t="s">
        <v>226</v>
      </c>
      <c r="AU2976" s="153" t="s">
        <v>236</v>
      </c>
      <c r="AV2976" s="12" t="s">
        <v>79</v>
      </c>
      <c r="AW2976" s="12" t="s">
        <v>31</v>
      </c>
      <c r="AX2976" s="12" t="s">
        <v>69</v>
      </c>
      <c r="AY2976" s="153" t="s">
        <v>212</v>
      </c>
    </row>
    <row r="2977" spans="2:65" s="12" customFormat="1">
      <c r="B2977" s="152"/>
      <c r="D2977" s="150" t="s">
        <v>226</v>
      </c>
      <c r="E2977" s="153" t="s">
        <v>19</v>
      </c>
      <c r="F2977" s="154" t="s">
        <v>13080</v>
      </c>
      <c r="H2977" s="155">
        <v>3</v>
      </c>
      <c r="I2977" s="156"/>
      <c r="L2977" s="152"/>
      <c r="M2977" s="157"/>
      <c r="T2977" s="158"/>
      <c r="AT2977" s="153" t="s">
        <v>226</v>
      </c>
      <c r="AU2977" s="153" t="s">
        <v>236</v>
      </c>
      <c r="AV2977" s="12" t="s">
        <v>79</v>
      </c>
      <c r="AW2977" s="12" t="s">
        <v>31</v>
      </c>
      <c r="AX2977" s="12" t="s">
        <v>69</v>
      </c>
      <c r="AY2977" s="153" t="s">
        <v>212</v>
      </c>
    </row>
    <row r="2978" spans="2:65" s="12" customFormat="1">
      <c r="B2978" s="152"/>
      <c r="D2978" s="150" t="s">
        <v>226</v>
      </c>
      <c r="E2978" s="153" t="s">
        <v>19</v>
      </c>
      <c r="F2978" s="154" t="s">
        <v>1717</v>
      </c>
      <c r="H2978" s="155">
        <v>2</v>
      </c>
      <c r="I2978" s="156"/>
      <c r="L2978" s="152"/>
      <c r="M2978" s="157"/>
      <c r="T2978" s="158"/>
      <c r="AT2978" s="153" t="s">
        <v>226</v>
      </c>
      <c r="AU2978" s="153" t="s">
        <v>236</v>
      </c>
      <c r="AV2978" s="12" t="s">
        <v>79</v>
      </c>
      <c r="AW2978" s="12" t="s">
        <v>31</v>
      </c>
      <c r="AX2978" s="12" t="s">
        <v>69</v>
      </c>
      <c r="AY2978" s="153" t="s">
        <v>212</v>
      </c>
    </row>
    <row r="2979" spans="2:65" s="12" customFormat="1">
      <c r="B2979" s="152"/>
      <c r="D2979" s="150" t="s">
        <v>226</v>
      </c>
      <c r="E2979" s="153" t="s">
        <v>19</v>
      </c>
      <c r="F2979" s="154" t="s">
        <v>1780</v>
      </c>
      <c r="H2979" s="155">
        <v>1</v>
      </c>
      <c r="I2979" s="156"/>
      <c r="L2979" s="152"/>
      <c r="M2979" s="157"/>
      <c r="T2979" s="158"/>
      <c r="AT2979" s="153" t="s">
        <v>226</v>
      </c>
      <c r="AU2979" s="153" t="s">
        <v>236</v>
      </c>
      <c r="AV2979" s="12" t="s">
        <v>79</v>
      </c>
      <c r="AW2979" s="12" t="s">
        <v>31</v>
      </c>
      <c r="AX2979" s="12" t="s">
        <v>69</v>
      </c>
      <c r="AY2979" s="153" t="s">
        <v>212</v>
      </c>
    </row>
    <row r="2980" spans="2:65" s="12" customFormat="1">
      <c r="B2980" s="152"/>
      <c r="D2980" s="150" t="s">
        <v>226</v>
      </c>
      <c r="E2980" s="153" t="s">
        <v>19</v>
      </c>
      <c r="F2980" s="154" t="s">
        <v>1781</v>
      </c>
      <c r="H2980" s="155">
        <v>1</v>
      </c>
      <c r="I2980" s="156"/>
      <c r="L2980" s="152"/>
      <c r="M2980" s="157"/>
      <c r="T2980" s="158"/>
      <c r="AT2980" s="153" t="s">
        <v>226</v>
      </c>
      <c r="AU2980" s="153" t="s">
        <v>236</v>
      </c>
      <c r="AV2980" s="12" t="s">
        <v>79</v>
      </c>
      <c r="AW2980" s="12" t="s">
        <v>31</v>
      </c>
      <c r="AX2980" s="12" t="s">
        <v>69</v>
      </c>
      <c r="AY2980" s="153" t="s">
        <v>212</v>
      </c>
    </row>
    <row r="2981" spans="2:65" s="12" customFormat="1">
      <c r="B2981" s="152"/>
      <c r="D2981" s="150" t="s">
        <v>226</v>
      </c>
      <c r="E2981" s="153" t="s">
        <v>19</v>
      </c>
      <c r="F2981" s="154" t="s">
        <v>13185</v>
      </c>
      <c r="H2981" s="155">
        <v>3</v>
      </c>
      <c r="I2981" s="156"/>
      <c r="L2981" s="152"/>
      <c r="M2981" s="157"/>
      <c r="T2981" s="158"/>
      <c r="AT2981" s="153" t="s">
        <v>226</v>
      </c>
      <c r="AU2981" s="153" t="s">
        <v>236</v>
      </c>
      <c r="AV2981" s="12" t="s">
        <v>79</v>
      </c>
      <c r="AW2981" s="12" t="s">
        <v>31</v>
      </c>
      <c r="AX2981" s="12" t="s">
        <v>69</v>
      </c>
      <c r="AY2981" s="153" t="s">
        <v>212</v>
      </c>
    </row>
    <row r="2982" spans="2:65" s="13" customFormat="1">
      <c r="B2982" s="159"/>
      <c r="D2982" s="150" t="s">
        <v>226</v>
      </c>
      <c r="E2982" s="160" t="s">
        <v>19</v>
      </c>
      <c r="F2982" s="161" t="s">
        <v>228</v>
      </c>
      <c r="H2982" s="162">
        <v>14</v>
      </c>
      <c r="I2982" s="163"/>
      <c r="L2982" s="159"/>
      <c r="M2982" s="164"/>
      <c r="T2982" s="165"/>
      <c r="AT2982" s="160" t="s">
        <v>226</v>
      </c>
      <c r="AU2982" s="160" t="s">
        <v>236</v>
      </c>
      <c r="AV2982" s="13" t="s">
        <v>229</v>
      </c>
      <c r="AW2982" s="13" t="s">
        <v>31</v>
      </c>
      <c r="AX2982" s="13" t="s">
        <v>77</v>
      </c>
      <c r="AY2982" s="160" t="s">
        <v>212</v>
      </c>
    </row>
    <row r="2983" spans="2:65" s="1" customFormat="1" ht="16.5" customHeight="1">
      <c r="B2983" s="34"/>
      <c r="C2983" s="133" t="s">
        <v>2343</v>
      </c>
      <c r="D2983" s="133" t="s">
        <v>215</v>
      </c>
      <c r="E2983" s="134" t="s">
        <v>13641</v>
      </c>
      <c r="F2983" s="135" t="s">
        <v>13642</v>
      </c>
      <c r="G2983" s="136" t="s">
        <v>624</v>
      </c>
      <c r="H2983" s="137">
        <v>6</v>
      </c>
      <c r="I2983" s="138"/>
      <c r="J2983" s="139">
        <f>ROUND(I2983*H2983,2)</f>
        <v>0</v>
      </c>
      <c r="K2983" s="135" t="s">
        <v>245</v>
      </c>
      <c r="L2983" s="34"/>
      <c r="M2983" s="140" t="s">
        <v>19</v>
      </c>
      <c r="N2983" s="141" t="s">
        <v>40</v>
      </c>
      <c r="P2983" s="142">
        <f>O2983*H2983</f>
        <v>0</v>
      </c>
      <c r="Q2983" s="142">
        <v>0</v>
      </c>
      <c r="R2983" s="142">
        <f>Q2983*H2983</f>
        <v>0</v>
      </c>
      <c r="S2983" s="142">
        <v>0</v>
      </c>
      <c r="T2983" s="143">
        <f>S2983*H2983</f>
        <v>0</v>
      </c>
      <c r="AR2983" s="144" t="s">
        <v>316</v>
      </c>
      <c r="AT2983" s="144" t="s">
        <v>215</v>
      </c>
      <c r="AU2983" s="144" t="s">
        <v>236</v>
      </c>
      <c r="AY2983" s="19" t="s">
        <v>212</v>
      </c>
      <c r="BE2983" s="145">
        <f>IF(N2983="základní",J2983,0)</f>
        <v>0</v>
      </c>
      <c r="BF2983" s="145">
        <f>IF(N2983="snížená",J2983,0)</f>
        <v>0</v>
      </c>
      <c r="BG2983" s="145">
        <f>IF(N2983="zákl. přenesená",J2983,0)</f>
        <v>0</v>
      </c>
      <c r="BH2983" s="145">
        <f>IF(N2983="sníž. přenesená",J2983,0)</f>
        <v>0</v>
      </c>
      <c r="BI2983" s="145">
        <f>IF(N2983="nulová",J2983,0)</f>
        <v>0</v>
      </c>
      <c r="BJ2983" s="19" t="s">
        <v>77</v>
      </c>
      <c r="BK2983" s="145">
        <f>ROUND(I2983*H2983,2)</f>
        <v>0</v>
      </c>
      <c r="BL2983" s="19" t="s">
        <v>316</v>
      </c>
      <c r="BM2983" s="144" t="s">
        <v>13643</v>
      </c>
    </row>
    <row r="2984" spans="2:65" s="1" customFormat="1" ht="48.75">
      <c r="B2984" s="34"/>
      <c r="D2984" s="150" t="s">
        <v>224</v>
      </c>
      <c r="F2984" s="151" t="s">
        <v>13644</v>
      </c>
      <c r="I2984" s="148"/>
      <c r="L2984" s="34"/>
      <c r="M2984" s="149"/>
      <c r="T2984" s="55"/>
      <c r="AT2984" s="19" t="s">
        <v>224</v>
      </c>
      <c r="AU2984" s="19" t="s">
        <v>236</v>
      </c>
    </row>
    <row r="2985" spans="2:65" s="14" customFormat="1">
      <c r="B2985" s="170"/>
      <c r="D2985" s="150" t="s">
        <v>226</v>
      </c>
      <c r="E2985" s="171" t="s">
        <v>19</v>
      </c>
      <c r="F2985" s="172" t="s">
        <v>13645</v>
      </c>
      <c r="H2985" s="171" t="s">
        <v>19</v>
      </c>
      <c r="I2985" s="173"/>
      <c r="L2985" s="170"/>
      <c r="M2985" s="174"/>
      <c r="T2985" s="175"/>
      <c r="AT2985" s="171" t="s">
        <v>226</v>
      </c>
      <c r="AU2985" s="171" t="s">
        <v>236</v>
      </c>
      <c r="AV2985" s="14" t="s">
        <v>77</v>
      </c>
      <c r="AW2985" s="14" t="s">
        <v>31</v>
      </c>
      <c r="AX2985" s="14" t="s">
        <v>69</v>
      </c>
      <c r="AY2985" s="171" t="s">
        <v>212</v>
      </c>
    </row>
    <row r="2986" spans="2:65" s="12" customFormat="1">
      <c r="B2986" s="152"/>
      <c r="D2986" s="150" t="s">
        <v>226</v>
      </c>
      <c r="E2986" s="153" t="s">
        <v>19</v>
      </c>
      <c r="F2986" s="154" t="s">
        <v>13646</v>
      </c>
      <c r="H2986" s="155">
        <v>6</v>
      </c>
      <c r="I2986" s="156"/>
      <c r="L2986" s="152"/>
      <c r="M2986" s="157"/>
      <c r="T2986" s="158"/>
      <c r="AT2986" s="153" t="s">
        <v>226</v>
      </c>
      <c r="AU2986" s="153" t="s">
        <v>236</v>
      </c>
      <c r="AV2986" s="12" t="s">
        <v>79</v>
      </c>
      <c r="AW2986" s="12" t="s">
        <v>31</v>
      </c>
      <c r="AX2986" s="12" t="s">
        <v>69</v>
      </c>
      <c r="AY2986" s="153" t="s">
        <v>212</v>
      </c>
    </row>
    <row r="2987" spans="2:65" s="13" customFormat="1">
      <c r="B2987" s="159"/>
      <c r="D2987" s="150" t="s">
        <v>226</v>
      </c>
      <c r="E2987" s="160" t="s">
        <v>19</v>
      </c>
      <c r="F2987" s="161" t="s">
        <v>228</v>
      </c>
      <c r="H2987" s="162">
        <v>6</v>
      </c>
      <c r="I2987" s="163"/>
      <c r="L2987" s="159"/>
      <c r="M2987" s="164"/>
      <c r="T2987" s="165"/>
      <c r="AT2987" s="160" t="s">
        <v>226</v>
      </c>
      <c r="AU2987" s="160" t="s">
        <v>236</v>
      </c>
      <c r="AV2987" s="13" t="s">
        <v>229</v>
      </c>
      <c r="AW2987" s="13" t="s">
        <v>31</v>
      </c>
      <c r="AX2987" s="13" t="s">
        <v>77</v>
      </c>
      <c r="AY2987" s="160" t="s">
        <v>212</v>
      </c>
    </row>
    <row r="2988" spans="2:65" s="1" customFormat="1" ht="16.5" customHeight="1">
      <c r="B2988" s="34"/>
      <c r="C2988" s="133" t="s">
        <v>2350</v>
      </c>
      <c r="D2988" s="133" t="s">
        <v>215</v>
      </c>
      <c r="E2988" s="134" t="s">
        <v>13647</v>
      </c>
      <c r="F2988" s="135" t="s">
        <v>13648</v>
      </c>
      <c r="G2988" s="136" t="s">
        <v>624</v>
      </c>
      <c r="H2988" s="137">
        <v>18</v>
      </c>
      <c r="I2988" s="138"/>
      <c r="J2988" s="139">
        <f>ROUND(I2988*H2988,2)</f>
        <v>0</v>
      </c>
      <c r="K2988" s="135" t="s">
        <v>245</v>
      </c>
      <c r="L2988" s="34"/>
      <c r="M2988" s="140" t="s">
        <v>19</v>
      </c>
      <c r="N2988" s="141" t="s">
        <v>40</v>
      </c>
      <c r="P2988" s="142">
        <f>O2988*H2988</f>
        <v>0</v>
      </c>
      <c r="Q2988" s="142">
        <v>0</v>
      </c>
      <c r="R2988" s="142">
        <f>Q2988*H2988</f>
        <v>0</v>
      </c>
      <c r="S2988" s="142">
        <v>0</v>
      </c>
      <c r="T2988" s="143">
        <f>S2988*H2988</f>
        <v>0</v>
      </c>
      <c r="AR2988" s="144" t="s">
        <v>316</v>
      </c>
      <c r="AT2988" s="144" t="s">
        <v>215</v>
      </c>
      <c r="AU2988" s="144" t="s">
        <v>236</v>
      </c>
      <c r="AY2988" s="19" t="s">
        <v>212</v>
      </c>
      <c r="BE2988" s="145">
        <f>IF(N2988="základní",J2988,0)</f>
        <v>0</v>
      </c>
      <c r="BF2988" s="145">
        <f>IF(N2988="snížená",J2988,0)</f>
        <v>0</v>
      </c>
      <c r="BG2988" s="145">
        <f>IF(N2988="zákl. přenesená",J2988,0)</f>
        <v>0</v>
      </c>
      <c r="BH2988" s="145">
        <f>IF(N2988="sníž. přenesená",J2988,0)</f>
        <v>0</v>
      </c>
      <c r="BI2988" s="145">
        <f>IF(N2988="nulová",J2988,0)</f>
        <v>0</v>
      </c>
      <c r="BJ2988" s="19" t="s">
        <v>77</v>
      </c>
      <c r="BK2988" s="145">
        <f>ROUND(I2988*H2988,2)</f>
        <v>0</v>
      </c>
      <c r="BL2988" s="19" t="s">
        <v>316</v>
      </c>
      <c r="BM2988" s="144" t="s">
        <v>13649</v>
      </c>
    </row>
    <row r="2989" spans="2:65" s="1" customFormat="1" ht="48.75">
      <c r="B2989" s="34"/>
      <c r="D2989" s="150" t="s">
        <v>224</v>
      </c>
      <c r="F2989" s="151" t="s">
        <v>13644</v>
      </c>
      <c r="I2989" s="148"/>
      <c r="L2989" s="34"/>
      <c r="M2989" s="149"/>
      <c r="T2989" s="55"/>
      <c r="AT2989" s="19" t="s">
        <v>224</v>
      </c>
      <c r="AU2989" s="19" t="s">
        <v>236</v>
      </c>
    </row>
    <row r="2990" spans="2:65" s="14" customFormat="1">
      <c r="B2990" s="170"/>
      <c r="D2990" s="150" t="s">
        <v>226</v>
      </c>
      <c r="E2990" s="171" t="s">
        <v>19</v>
      </c>
      <c r="F2990" s="172" t="s">
        <v>13650</v>
      </c>
      <c r="H2990" s="171" t="s">
        <v>19</v>
      </c>
      <c r="I2990" s="173"/>
      <c r="L2990" s="170"/>
      <c r="M2990" s="174"/>
      <c r="T2990" s="175"/>
      <c r="AT2990" s="171" t="s">
        <v>226</v>
      </c>
      <c r="AU2990" s="171" t="s">
        <v>236</v>
      </c>
      <c r="AV2990" s="14" t="s">
        <v>77</v>
      </c>
      <c r="AW2990" s="14" t="s">
        <v>31</v>
      </c>
      <c r="AX2990" s="14" t="s">
        <v>69</v>
      </c>
      <c r="AY2990" s="171" t="s">
        <v>212</v>
      </c>
    </row>
    <row r="2991" spans="2:65" s="12" customFormat="1">
      <c r="B2991" s="152"/>
      <c r="D2991" s="150" t="s">
        <v>226</v>
      </c>
      <c r="E2991" s="153" t="s">
        <v>19</v>
      </c>
      <c r="F2991" s="154" t="s">
        <v>13651</v>
      </c>
      <c r="H2991" s="155">
        <v>18</v>
      </c>
      <c r="I2991" s="156"/>
      <c r="L2991" s="152"/>
      <c r="M2991" s="157"/>
      <c r="T2991" s="158"/>
      <c r="AT2991" s="153" t="s">
        <v>226</v>
      </c>
      <c r="AU2991" s="153" t="s">
        <v>236</v>
      </c>
      <c r="AV2991" s="12" t="s">
        <v>79</v>
      </c>
      <c r="AW2991" s="12" t="s">
        <v>31</v>
      </c>
      <c r="AX2991" s="12" t="s">
        <v>69</v>
      </c>
      <c r="AY2991" s="153" t="s">
        <v>212</v>
      </c>
    </row>
    <row r="2992" spans="2:65" s="13" customFormat="1">
      <c r="B2992" s="159"/>
      <c r="D2992" s="150" t="s">
        <v>226</v>
      </c>
      <c r="E2992" s="160" t="s">
        <v>19</v>
      </c>
      <c r="F2992" s="161" t="s">
        <v>228</v>
      </c>
      <c r="H2992" s="162">
        <v>18</v>
      </c>
      <c r="I2992" s="163"/>
      <c r="L2992" s="159"/>
      <c r="M2992" s="164"/>
      <c r="T2992" s="165"/>
      <c r="AT2992" s="160" t="s">
        <v>226</v>
      </c>
      <c r="AU2992" s="160" t="s">
        <v>236</v>
      </c>
      <c r="AV2992" s="13" t="s">
        <v>229</v>
      </c>
      <c r="AW2992" s="13" t="s">
        <v>31</v>
      </c>
      <c r="AX2992" s="13" t="s">
        <v>77</v>
      </c>
      <c r="AY2992" s="160" t="s">
        <v>212</v>
      </c>
    </row>
    <row r="2993" spans="2:65" s="1" customFormat="1" ht="16.5" customHeight="1">
      <c r="B2993" s="34"/>
      <c r="C2993" s="133" t="s">
        <v>2358</v>
      </c>
      <c r="D2993" s="133" t="s">
        <v>215</v>
      </c>
      <c r="E2993" s="134" t="s">
        <v>13652</v>
      </c>
      <c r="F2993" s="135" t="s">
        <v>13653</v>
      </c>
      <c r="G2993" s="136" t="s">
        <v>624</v>
      </c>
      <c r="H2993" s="137">
        <v>2</v>
      </c>
      <c r="I2993" s="138"/>
      <c r="J2993" s="139">
        <f>ROUND(I2993*H2993,2)</f>
        <v>0</v>
      </c>
      <c r="K2993" s="135" t="s">
        <v>245</v>
      </c>
      <c r="L2993" s="34"/>
      <c r="M2993" s="140" t="s">
        <v>19</v>
      </c>
      <c r="N2993" s="141" t="s">
        <v>40</v>
      </c>
      <c r="P2993" s="142">
        <f>O2993*H2993</f>
        <v>0</v>
      </c>
      <c r="Q2993" s="142">
        <v>0</v>
      </c>
      <c r="R2993" s="142">
        <f>Q2993*H2993</f>
        <v>0</v>
      </c>
      <c r="S2993" s="142">
        <v>0</v>
      </c>
      <c r="T2993" s="143">
        <f>S2993*H2993</f>
        <v>0</v>
      </c>
      <c r="AR2993" s="144" t="s">
        <v>316</v>
      </c>
      <c r="AT2993" s="144" t="s">
        <v>215</v>
      </c>
      <c r="AU2993" s="144" t="s">
        <v>236</v>
      </c>
      <c r="AY2993" s="19" t="s">
        <v>212</v>
      </c>
      <c r="BE2993" s="145">
        <f>IF(N2993="základní",J2993,0)</f>
        <v>0</v>
      </c>
      <c r="BF2993" s="145">
        <f>IF(N2993="snížená",J2993,0)</f>
        <v>0</v>
      </c>
      <c r="BG2993" s="145">
        <f>IF(N2993="zákl. přenesená",J2993,0)</f>
        <v>0</v>
      </c>
      <c r="BH2993" s="145">
        <f>IF(N2993="sníž. přenesená",J2993,0)</f>
        <v>0</v>
      </c>
      <c r="BI2993" s="145">
        <f>IF(N2993="nulová",J2993,0)</f>
        <v>0</v>
      </c>
      <c r="BJ2993" s="19" t="s">
        <v>77</v>
      </c>
      <c r="BK2993" s="145">
        <f>ROUND(I2993*H2993,2)</f>
        <v>0</v>
      </c>
      <c r="BL2993" s="19" t="s">
        <v>316</v>
      </c>
      <c r="BM2993" s="144" t="s">
        <v>13654</v>
      </c>
    </row>
    <row r="2994" spans="2:65" s="1" customFormat="1" ht="48.75">
      <c r="B2994" s="34"/>
      <c r="D2994" s="150" t="s">
        <v>224</v>
      </c>
      <c r="F2994" s="151" t="s">
        <v>13644</v>
      </c>
      <c r="I2994" s="148"/>
      <c r="L2994" s="34"/>
      <c r="M2994" s="149"/>
      <c r="T2994" s="55"/>
      <c r="AT2994" s="19" t="s">
        <v>224</v>
      </c>
      <c r="AU2994" s="19" t="s">
        <v>236</v>
      </c>
    </row>
    <row r="2995" spans="2:65" s="14" customFormat="1">
      <c r="B2995" s="170"/>
      <c r="D2995" s="150" t="s">
        <v>226</v>
      </c>
      <c r="E2995" s="171" t="s">
        <v>19</v>
      </c>
      <c r="F2995" s="172" t="s">
        <v>13655</v>
      </c>
      <c r="H2995" s="171" t="s">
        <v>19</v>
      </c>
      <c r="I2995" s="173"/>
      <c r="L2995" s="170"/>
      <c r="M2995" s="174"/>
      <c r="T2995" s="175"/>
      <c r="AT2995" s="171" t="s">
        <v>226</v>
      </c>
      <c r="AU2995" s="171" t="s">
        <v>236</v>
      </c>
      <c r="AV2995" s="14" t="s">
        <v>77</v>
      </c>
      <c r="AW2995" s="14" t="s">
        <v>31</v>
      </c>
      <c r="AX2995" s="14" t="s">
        <v>69</v>
      </c>
      <c r="AY2995" s="171" t="s">
        <v>212</v>
      </c>
    </row>
    <row r="2996" spans="2:65" s="12" customFormat="1">
      <c r="B2996" s="152"/>
      <c r="D2996" s="150" t="s">
        <v>226</v>
      </c>
      <c r="E2996" s="153" t="s">
        <v>19</v>
      </c>
      <c r="F2996" s="154" t="s">
        <v>13656</v>
      </c>
      <c r="H2996" s="155">
        <v>2</v>
      </c>
      <c r="I2996" s="156"/>
      <c r="L2996" s="152"/>
      <c r="M2996" s="157"/>
      <c r="T2996" s="158"/>
      <c r="AT2996" s="153" t="s">
        <v>226</v>
      </c>
      <c r="AU2996" s="153" t="s">
        <v>236</v>
      </c>
      <c r="AV2996" s="12" t="s">
        <v>79</v>
      </c>
      <c r="AW2996" s="12" t="s">
        <v>31</v>
      </c>
      <c r="AX2996" s="12" t="s">
        <v>69</v>
      </c>
      <c r="AY2996" s="153" t="s">
        <v>212</v>
      </c>
    </row>
    <row r="2997" spans="2:65" s="13" customFormat="1">
      <c r="B2997" s="159"/>
      <c r="D2997" s="150" t="s">
        <v>226</v>
      </c>
      <c r="E2997" s="160" t="s">
        <v>19</v>
      </c>
      <c r="F2997" s="161" t="s">
        <v>228</v>
      </c>
      <c r="H2997" s="162">
        <v>2</v>
      </c>
      <c r="I2997" s="163"/>
      <c r="L2997" s="159"/>
      <c r="M2997" s="164"/>
      <c r="T2997" s="165"/>
      <c r="AT2997" s="160" t="s">
        <v>226</v>
      </c>
      <c r="AU2997" s="160" t="s">
        <v>236</v>
      </c>
      <c r="AV2997" s="13" t="s">
        <v>229</v>
      </c>
      <c r="AW2997" s="13" t="s">
        <v>31</v>
      </c>
      <c r="AX2997" s="13" t="s">
        <v>77</v>
      </c>
      <c r="AY2997" s="160" t="s">
        <v>212</v>
      </c>
    </row>
    <row r="2998" spans="2:65" s="1" customFormat="1" ht="16.5" customHeight="1">
      <c r="B2998" s="34"/>
      <c r="C2998" s="133" t="s">
        <v>2364</v>
      </c>
      <c r="D2998" s="133" t="s">
        <v>215</v>
      </c>
      <c r="E2998" s="134" t="s">
        <v>13657</v>
      </c>
      <c r="F2998" s="135" t="s">
        <v>13658</v>
      </c>
      <c r="G2998" s="136" t="s">
        <v>624</v>
      </c>
      <c r="H2998" s="137">
        <v>2</v>
      </c>
      <c r="I2998" s="138"/>
      <c r="J2998" s="139">
        <f>ROUND(I2998*H2998,2)</f>
        <v>0</v>
      </c>
      <c r="K2998" s="135" t="s">
        <v>245</v>
      </c>
      <c r="L2998" s="34"/>
      <c r="M2998" s="140" t="s">
        <v>19</v>
      </c>
      <c r="N2998" s="141" t="s">
        <v>40</v>
      </c>
      <c r="P2998" s="142">
        <f>O2998*H2998</f>
        <v>0</v>
      </c>
      <c r="Q2998" s="142">
        <v>0</v>
      </c>
      <c r="R2998" s="142">
        <f>Q2998*H2998</f>
        <v>0</v>
      </c>
      <c r="S2998" s="142">
        <v>0</v>
      </c>
      <c r="T2998" s="143">
        <f>S2998*H2998</f>
        <v>0</v>
      </c>
      <c r="AR2998" s="144" t="s">
        <v>316</v>
      </c>
      <c r="AT2998" s="144" t="s">
        <v>215</v>
      </c>
      <c r="AU2998" s="144" t="s">
        <v>236</v>
      </c>
      <c r="AY2998" s="19" t="s">
        <v>212</v>
      </c>
      <c r="BE2998" s="145">
        <f>IF(N2998="základní",J2998,0)</f>
        <v>0</v>
      </c>
      <c r="BF2998" s="145">
        <f>IF(N2998="snížená",J2998,0)</f>
        <v>0</v>
      </c>
      <c r="BG2998" s="145">
        <f>IF(N2998="zákl. přenesená",J2998,0)</f>
        <v>0</v>
      </c>
      <c r="BH2998" s="145">
        <f>IF(N2998="sníž. přenesená",J2998,0)</f>
        <v>0</v>
      </c>
      <c r="BI2998" s="145">
        <f>IF(N2998="nulová",J2998,0)</f>
        <v>0</v>
      </c>
      <c r="BJ2998" s="19" t="s">
        <v>77</v>
      </c>
      <c r="BK2998" s="145">
        <f>ROUND(I2998*H2998,2)</f>
        <v>0</v>
      </c>
      <c r="BL2998" s="19" t="s">
        <v>316</v>
      </c>
      <c r="BM2998" s="144" t="s">
        <v>13659</v>
      </c>
    </row>
    <row r="2999" spans="2:65" s="1" customFormat="1" ht="48.75">
      <c r="B2999" s="34"/>
      <c r="D2999" s="150" t="s">
        <v>224</v>
      </c>
      <c r="F2999" s="151" t="s">
        <v>13644</v>
      </c>
      <c r="I2999" s="148"/>
      <c r="L2999" s="34"/>
      <c r="M2999" s="149"/>
      <c r="T2999" s="55"/>
      <c r="AT2999" s="19" t="s">
        <v>224</v>
      </c>
      <c r="AU2999" s="19" t="s">
        <v>236</v>
      </c>
    </row>
    <row r="3000" spans="2:65" s="14" customFormat="1">
      <c r="B3000" s="170"/>
      <c r="D3000" s="150" t="s">
        <v>226</v>
      </c>
      <c r="E3000" s="171" t="s">
        <v>19</v>
      </c>
      <c r="F3000" s="172" t="s">
        <v>13660</v>
      </c>
      <c r="H3000" s="171" t="s">
        <v>19</v>
      </c>
      <c r="I3000" s="173"/>
      <c r="L3000" s="170"/>
      <c r="M3000" s="174"/>
      <c r="T3000" s="175"/>
      <c r="AT3000" s="171" t="s">
        <v>226</v>
      </c>
      <c r="AU3000" s="171" t="s">
        <v>236</v>
      </c>
      <c r="AV3000" s="14" t="s">
        <v>77</v>
      </c>
      <c r="AW3000" s="14" t="s">
        <v>31</v>
      </c>
      <c r="AX3000" s="14" t="s">
        <v>69</v>
      </c>
      <c r="AY3000" s="171" t="s">
        <v>212</v>
      </c>
    </row>
    <row r="3001" spans="2:65" s="12" customFormat="1">
      <c r="B3001" s="152"/>
      <c r="D3001" s="150" t="s">
        <v>226</v>
      </c>
      <c r="E3001" s="153" t="s">
        <v>19</v>
      </c>
      <c r="F3001" s="154" t="s">
        <v>13661</v>
      </c>
      <c r="H3001" s="155">
        <v>2</v>
      </c>
      <c r="I3001" s="156"/>
      <c r="L3001" s="152"/>
      <c r="M3001" s="157"/>
      <c r="T3001" s="158"/>
      <c r="AT3001" s="153" t="s">
        <v>226</v>
      </c>
      <c r="AU3001" s="153" t="s">
        <v>236</v>
      </c>
      <c r="AV3001" s="12" t="s">
        <v>79</v>
      </c>
      <c r="AW3001" s="12" t="s">
        <v>31</v>
      </c>
      <c r="AX3001" s="12" t="s">
        <v>69</v>
      </c>
      <c r="AY3001" s="153" t="s">
        <v>212</v>
      </c>
    </row>
    <row r="3002" spans="2:65" s="13" customFormat="1">
      <c r="B3002" s="159"/>
      <c r="D3002" s="150" t="s">
        <v>226</v>
      </c>
      <c r="E3002" s="160" t="s">
        <v>19</v>
      </c>
      <c r="F3002" s="161" t="s">
        <v>228</v>
      </c>
      <c r="H3002" s="162">
        <v>2</v>
      </c>
      <c r="I3002" s="163"/>
      <c r="L3002" s="159"/>
      <c r="M3002" s="164"/>
      <c r="T3002" s="165"/>
      <c r="AT3002" s="160" t="s">
        <v>226</v>
      </c>
      <c r="AU3002" s="160" t="s">
        <v>236</v>
      </c>
      <c r="AV3002" s="13" t="s">
        <v>229</v>
      </c>
      <c r="AW3002" s="13" t="s">
        <v>31</v>
      </c>
      <c r="AX3002" s="13" t="s">
        <v>77</v>
      </c>
      <c r="AY3002" s="160" t="s">
        <v>212</v>
      </c>
    </row>
    <row r="3003" spans="2:65" s="1" customFormat="1" ht="16.5" customHeight="1">
      <c r="B3003" s="34"/>
      <c r="C3003" s="133" t="s">
        <v>2370</v>
      </c>
      <c r="D3003" s="133" t="s">
        <v>215</v>
      </c>
      <c r="E3003" s="134" t="s">
        <v>13662</v>
      </c>
      <c r="F3003" s="135" t="s">
        <v>13663</v>
      </c>
      <c r="G3003" s="136" t="s">
        <v>624</v>
      </c>
      <c r="H3003" s="137">
        <v>2</v>
      </c>
      <c r="I3003" s="138"/>
      <c r="J3003" s="139">
        <f>ROUND(I3003*H3003,2)</f>
        <v>0</v>
      </c>
      <c r="K3003" s="135" t="s">
        <v>245</v>
      </c>
      <c r="L3003" s="34"/>
      <c r="M3003" s="140" t="s">
        <v>19</v>
      </c>
      <c r="N3003" s="141" t="s">
        <v>40</v>
      </c>
      <c r="P3003" s="142">
        <f>O3003*H3003</f>
        <v>0</v>
      </c>
      <c r="Q3003" s="142">
        <v>0</v>
      </c>
      <c r="R3003" s="142">
        <f>Q3003*H3003</f>
        <v>0</v>
      </c>
      <c r="S3003" s="142">
        <v>0</v>
      </c>
      <c r="T3003" s="143">
        <f>S3003*H3003</f>
        <v>0</v>
      </c>
      <c r="AR3003" s="144" t="s">
        <v>316</v>
      </c>
      <c r="AT3003" s="144" t="s">
        <v>215</v>
      </c>
      <c r="AU3003" s="144" t="s">
        <v>236</v>
      </c>
      <c r="AY3003" s="19" t="s">
        <v>212</v>
      </c>
      <c r="BE3003" s="145">
        <f>IF(N3003="základní",J3003,0)</f>
        <v>0</v>
      </c>
      <c r="BF3003" s="145">
        <f>IF(N3003="snížená",J3003,0)</f>
        <v>0</v>
      </c>
      <c r="BG3003" s="145">
        <f>IF(N3003="zákl. přenesená",J3003,0)</f>
        <v>0</v>
      </c>
      <c r="BH3003" s="145">
        <f>IF(N3003="sníž. přenesená",J3003,0)</f>
        <v>0</v>
      </c>
      <c r="BI3003" s="145">
        <f>IF(N3003="nulová",J3003,0)</f>
        <v>0</v>
      </c>
      <c r="BJ3003" s="19" t="s">
        <v>77</v>
      </c>
      <c r="BK3003" s="145">
        <f>ROUND(I3003*H3003,2)</f>
        <v>0</v>
      </c>
      <c r="BL3003" s="19" t="s">
        <v>316</v>
      </c>
      <c r="BM3003" s="144" t="s">
        <v>13664</v>
      </c>
    </row>
    <row r="3004" spans="2:65" s="1" customFormat="1" ht="48.75">
      <c r="B3004" s="34"/>
      <c r="D3004" s="150" t="s">
        <v>224</v>
      </c>
      <c r="F3004" s="151" t="s">
        <v>13644</v>
      </c>
      <c r="I3004" s="148"/>
      <c r="L3004" s="34"/>
      <c r="M3004" s="149"/>
      <c r="T3004" s="55"/>
      <c r="AT3004" s="19" t="s">
        <v>224</v>
      </c>
      <c r="AU3004" s="19" t="s">
        <v>236</v>
      </c>
    </row>
    <row r="3005" spans="2:65" s="14" customFormat="1">
      <c r="B3005" s="170"/>
      <c r="D3005" s="150" t="s">
        <v>226</v>
      </c>
      <c r="E3005" s="171" t="s">
        <v>19</v>
      </c>
      <c r="F3005" s="172" t="s">
        <v>13665</v>
      </c>
      <c r="H3005" s="171" t="s">
        <v>19</v>
      </c>
      <c r="I3005" s="173"/>
      <c r="L3005" s="170"/>
      <c r="M3005" s="174"/>
      <c r="T3005" s="175"/>
      <c r="AT3005" s="171" t="s">
        <v>226</v>
      </c>
      <c r="AU3005" s="171" t="s">
        <v>236</v>
      </c>
      <c r="AV3005" s="14" t="s">
        <v>77</v>
      </c>
      <c r="AW3005" s="14" t="s">
        <v>31</v>
      </c>
      <c r="AX3005" s="14" t="s">
        <v>69</v>
      </c>
      <c r="AY3005" s="171" t="s">
        <v>212</v>
      </c>
    </row>
    <row r="3006" spans="2:65" s="12" customFormat="1">
      <c r="B3006" s="152"/>
      <c r="D3006" s="150" t="s">
        <v>226</v>
      </c>
      <c r="E3006" s="153" t="s">
        <v>19</v>
      </c>
      <c r="F3006" s="154" t="s">
        <v>13656</v>
      </c>
      <c r="H3006" s="155">
        <v>2</v>
      </c>
      <c r="I3006" s="156"/>
      <c r="L3006" s="152"/>
      <c r="M3006" s="157"/>
      <c r="T3006" s="158"/>
      <c r="AT3006" s="153" t="s">
        <v>226</v>
      </c>
      <c r="AU3006" s="153" t="s">
        <v>236</v>
      </c>
      <c r="AV3006" s="12" t="s">
        <v>79</v>
      </c>
      <c r="AW3006" s="12" t="s">
        <v>31</v>
      </c>
      <c r="AX3006" s="12" t="s">
        <v>69</v>
      </c>
      <c r="AY3006" s="153" t="s">
        <v>212</v>
      </c>
    </row>
    <row r="3007" spans="2:65" s="13" customFormat="1">
      <c r="B3007" s="159"/>
      <c r="D3007" s="150" t="s">
        <v>226</v>
      </c>
      <c r="E3007" s="160" t="s">
        <v>19</v>
      </c>
      <c r="F3007" s="161" t="s">
        <v>228</v>
      </c>
      <c r="H3007" s="162">
        <v>2</v>
      </c>
      <c r="I3007" s="163"/>
      <c r="L3007" s="159"/>
      <c r="M3007" s="164"/>
      <c r="T3007" s="165"/>
      <c r="AT3007" s="160" t="s">
        <v>226</v>
      </c>
      <c r="AU3007" s="160" t="s">
        <v>236</v>
      </c>
      <c r="AV3007" s="13" t="s">
        <v>229</v>
      </c>
      <c r="AW3007" s="13" t="s">
        <v>31</v>
      </c>
      <c r="AX3007" s="13" t="s">
        <v>77</v>
      </c>
      <c r="AY3007" s="160" t="s">
        <v>212</v>
      </c>
    </row>
    <row r="3008" spans="2:65" s="1" customFormat="1" ht="16.5" customHeight="1">
      <c r="B3008" s="34"/>
      <c r="C3008" s="133" t="s">
        <v>2378</v>
      </c>
      <c r="D3008" s="133" t="s">
        <v>215</v>
      </c>
      <c r="E3008" s="134" t="s">
        <v>13666</v>
      </c>
      <c r="F3008" s="135" t="s">
        <v>13667</v>
      </c>
      <c r="G3008" s="136" t="s">
        <v>624</v>
      </c>
      <c r="H3008" s="137">
        <v>2</v>
      </c>
      <c r="I3008" s="138"/>
      <c r="J3008" s="139">
        <f>ROUND(I3008*H3008,2)</f>
        <v>0</v>
      </c>
      <c r="K3008" s="135" t="s">
        <v>245</v>
      </c>
      <c r="L3008" s="34"/>
      <c r="M3008" s="140" t="s">
        <v>19</v>
      </c>
      <c r="N3008" s="141" t="s">
        <v>40</v>
      </c>
      <c r="P3008" s="142">
        <f>O3008*H3008</f>
        <v>0</v>
      </c>
      <c r="Q3008" s="142">
        <v>0</v>
      </c>
      <c r="R3008" s="142">
        <f>Q3008*H3008</f>
        <v>0</v>
      </c>
      <c r="S3008" s="142">
        <v>0</v>
      </c>
      <c r="T3008" s="143">
        <f>S3008*H3008</f>
        <v>0</v>
      </c>
      <c r="AR3008" s="144" t="s">
        <v>316</v>
      </c>
      <c r="AT3008" s="144" t="s">
        <v>215</v>
      </c>
      <c r="AU3008" s="144" t="s">
        <v>236</v>
      </c>
      <c r="AY3008" s="19" t="s">
        <v>212</v>
      </c>
      <c r="BE3008" s="145">
        <f>IF(N3008="základní",J3008,0)</f>
        <v>0</v>
      </c>
      <c r="BF3008" s="145">
        <f>IF(N3008="snížená",J3008,0)</f>
        <v>0</v>
      </c>
      <c r="BG3008" s="145">
        <f>IF(N3008="zákl. přenesená",J3008,0)</f>
        <v>0</v>
      </c>
      <c r="BH3008" s="145">
        <f>IF(N3008="sníž. přenesená",J3008,0)</f>
        <v>0</v>
      </c>
      <c r="BI3008" s="145">
        <f>IF(N3008="nulová",J3008,0)</f>
        <v>0</v>
      </c>
      <c r="BJ3008" s="19" t="s">
        <v>77</v>
      </c>
      <c r="BK3008" s="145">
        <f>ROUND(I3008*H3008,2)</f>
        <v>0</v>
      </c>
      <c r="BL3008" s="19" t="s">
        <v>316</v>
      </c>
      <c r="BM3008" s="144" t="s">
        <v>13668</v>
      </c>
    </row>
    <row r="3009" spans="2:65" s="1" customFormat="1" ht="48.75">
      <c r="B3009" s="34"/>
      <c r="D3009" s="150" t="s">
        <v>224</v>
      </c>
      <c r="F3009" s="151" t="s">
        <v>13644</v>
      </c>
      <c r="I3009" s="148"/>
      <c r="L3009" s="34"/>
      <c r="M3009" s="149"/>
      <c r="T3009" s="55"/>
      <c r="AT3009" s="19" t="s">
        <v>224</v>
      </c>
      <c r="AU3009" s="19" t="s">
        <v>236</v>
      </c>
    </row>
    <row r="3010" spans="2:65" s="14" customFormat="1">
      <c r="B3010" s="170"/>
      <c r="D3010" s="150" t="s">
        <v>226</v>
      </c>
      <c r="E3010" s="171" t="s">
        <v>19</v>
      </c>
      <c r="F3010" s="172" t="s">
        <v>13669</v>
      </c>
      <c r="H3010" s="171" t="s">
        <v>19</v>
      </c>
      <c r="I3010" s="173"/>
      <c r="L3010" s="170"/>
      <c r="M3010" s="174"/>
      <c r="T3010" s="175"/>
      <c r="AT3010" s="171" t="s">
        <v>226</v>
      </c>
      <c r="AU3010" s="171" t="s">
        <v>236</v>
      </c>
      <c r="AV3010" s="14" t="s">
        <v>77</v>
      </c>
      <c r="AW3010" s="14" t="s">
        <v>31</v>
      </c>
      <c r="AX3010" s="14" t="s">
        <v>69</v>
      </c>
      <c r="AY3010" s="171" t="s">
        <v>212</v>
      </c>
    </row>
    <row r="3011" spans="2:65" s="12" customFormat="1">
      <c r="B3011" s="152"/>
      <c r="D3011" s="150" t="s">
        <v>226</v>
      </c>
      <c r="E3011" s="153" t="s">
        <v>19</v>
      </c>
      <c r="F3011" s="154" t="s">
        <v>13656</v>
      </c>
      <c r="H3011" s="155">
        <v>2</v>
      </c>
      <c r="I3011" s="156"/>
      <c r="L3011" s="152"/>
      <c r="M3011" s="157"/>
      <c r="T3011" s="158"/>
      <c r="AT3011" s="153" t="s">
        <v>226</v>
      </c>
      <c r="AU3011" s="153" t="s">
        <v>236</v>
      </c>
      <c r="AV3011" s="12" t="s">
        <v>79</v>
      </c>
      <c r="AW3011" s="12" t="s">
        <v>31</v>
      </c>
      <c r="AX3011" s="12" t="s">
        <v>69</v>
      </c>
      <c r="AY3011" s="153" t="s">
        <v>212</v>
      </c>
    </row>
    <row r="3012" spans="2:65" s="13" customFormat="1">
      <c r="B3012" s="159"/>
      <c r="D3012" s="150" t="s">
        <v>226</v>
      </c>
      <c r="E3012" s="160" t="s">
        <v>19</v>
      </c>
      <c r="F3012" s="161" t="s">
        <v>228</v>
      </c>
      <c r="H3012" s="162">
        <v>2</v>
      </c>
      <c r="I3012" s="163"/>
      <c r="L3012" s="159"/>
      <c r="M3012" s="164"/>
      <c r="T3012" s="165"/>
      <c r="AT3012" s="160" t="s">
        <v>226</v>
      </c>
      <c r="AU3012" s="160" t="s">
        <v>236</v>
      </c>
      <c r="AV3012" s="13" t="s">
        <v>229</v>
      </c>
      <c r="AW3012" s="13" t="s">
        <v>31</v>
      </c>
      <c r="AX3012" s="13" t="s">
        <v>77</v>
      </c>
      <c r="AY3012" s="160" t="s">
        <v>212</v>
      </c>
    </row>
    <row r="3013" spans="2:65" s="1" customFormat="1" ht="16.5" customHeight="1">
      <c r="B3013" s="34"/>
      <c r="C3013" s="133" t="s">
        <v>2400</v>
      </c>
      <c r="D3013" s="133" t="s">
        <v>215</v>
      </c>
      <c r="E3013" s="134" t="s">
        <v>13670</v>
      </c>
      <c r="F3013" s="135" t="s">
        <v>13671</v>
      </c>
      <c r="G3013" s="136" t="s">
        <v>624</v>
      </c>
      <c r="H3013" s="137">
        <v>2</v>
      </c>
      <c r="I3013" s="138"/>
      <c r="J3013" s="139">
        <f>ROUND(I3013*H3013,2)</f>
        <v>0</v>
      </c>
      <c r="K3013" s="135" t="s">
        <v>245</v>
      </c>
      <c r="L3013" s="34"/>
      <c r="M3013" s="140" t="s">
        <v>19</v>
      </c>
      <c r="N3013" s="141" t="s">
        <v>40</v>
      </c>
      <c r="P3013" s="142">
        <f>O3013*H3013</f>
        <v>0</v>
      </c>
      <c r="Q3013" s="142">
        <v>0</v>
      </c>
      <c r="R3013" s="142">
        <f>Q3013*H3013</f>
        <v>0</v>
      </c>
      <c r="S3013" s="142">
        <v>0</v>
      </c>
      <c r="T3013" s="143">
        <f>S3013*H3013</f>
        <v>0</v>
      </c>
      <c r="AR3013" s="144" t="s">
        <v>316</v>
      </c>
      <c r="AT3013" s="144" t="s">
        <v>215</v>
      </c>
      <c r="AU3013" s="144" t="s">
        <v>236</v>
      </c>
      <c r="AY3013" s="19" t="s">
        <v>212</v>
      </c>
      <c r="BE3013" s="145">
        <f>IF(N3013="základní",J3013,0)</f>
        <v>0</v>
      </c>
      <c r="BF3013" s="145">
        <f>IF(N3013="snížená",J3013,0)</f>
        <v>0</v>
      </c>
      <c r="BG3013" s="145">
        <f>IF(N3013="zákl. přenesená",J3013,0)</f>
        <v>0</v>
      </c>
      <c r="BH3013" s="145">
        <f>IF(N3013="sníž. přenesená",J3013,0)</f>
        <v>0</v>
      </c>
      <c r="BI3013" s="145">
        <f>IF(N3013="nulová",J3013,0)</f>
        <v>0</v>
      </c>
      <c r="BJ3013" s="19" t="s">
        <v>77</v>
      </c>
      <c r="BK3013" s="145">
        <f>ROUND(I3013*H3013,2)</f>
        <v>0</v>
      </c>
      <c r="BL3013" s="19" t="s">
        <v>316</v>
      </c>
      <c r="BM3013" s="144" t="s">
        <v>13672</v>
      </c>
    </row>
    <row r="3014" spans="2:65" s="1" customFormat="1" ht="48.75">
      <c r="B3014" s="34"/>
      <c r="D3014" s="150" t="s">
        <v>224</v>
      </c>
      <c r="F3014" s="151" t="s">
        <v>13644</v>
      </c>
      <c r="I3014" s="148"/>
      <c r="L3014" s="34"/>
      <c r="M3014" s="149"/>
      <c r="T3014" s="55"/>
      <c r="AT3014" s="19" t="s">
        <v>224</v>
      </c>
      <c r="AU3014" s="19" t="s">
        <v>236</v>
      </c>
    </row>
    <row r="3015" spans="2:65" s="14" customFormat="1">
      <c r="B3015" s="170"/>
      <c r="D3015" s="150" t="s">
        <v>226</v>
      </c>
      <c r="E3015" s="171" t="s">
        <v>19</v>
      </c>
      <c r="F3015" s="172" t="s">
        <v>13669</v>
      </c>
      <c r="H3015" s="171" t="s">
        <v>19</v>
      </c>
      <c r="I3015" s="173"/>
      <c r="L3015" s="170"/>
      <c r="M3015" s="174"/>
      <c r="T3015" s="175"/>
      <c r="AT3015" s="171" t="s">
        <v>226</v>
      </c>
      <c r="AU3015" s="171" t="s">
        <v>236</v>
      </c>
      <c r="AV3015" s="14" t="s">
        <v>77</v>
      </c>
      <c r="AW3015" s="14" t="s">
        <v>31</v>
      </c>
      <c r="AX3015" s="14" t="s">
        <v>69</v>
      </c>
      <c r="AY3015" s="171" t="s">
        <v>212</v>
      </c>
    </row>
    <row r="3016" spans="2:65" s="12" customFormat="1">
      <c r="B3016" s="152"/>
      <c r="D3016" s="150" t="s">
        <v>226</v>
      </c>
      <c r="E3016" s="153" t="s">
        <v>19</v>
      </c>
      <c r="F3016" s="154" t="s">
        <v>13656</v>
      </c>
      <c r="H3016" s="155">
        <v>2</v>
      </c>
      <c r="I3016" s="156"/>
      <c r="L3016" s="152"/>
      <c r="M3016" s="157"/>
      <c r="T3016" s="158"/>
      <c r="AT3016" s="153" t="s">
        <v>226</v>
      </c>
      <c r="AU3016" s="153" t="s">
        <v>236</v>
      </c>
      <c r="AV3016" s="12" t="s">
        <v>79</v>
      </c>
      <c r="AW3016" s="12" t="s">
        <v>31</v>
      </c>
      <c r="AX3016" s="12" t="s">
        <v>69</v>
      </c>
      <c r="AY3016" s="153" t="s">
        <v>212</v>
      </c>
    </row>
    <row r="3017" spans="2:65" s="13" customFormat="1">
      <c r="B3017" s="159"/>
      <c r="D3017" s="150" t="s">
        <v>226</v>
      </c>
      <c r="E3017" s="160" t="s">
        <v>19</v>
      </c>
      <c r="F3017" s="161" t="s">
        <v>228</v>
      </c>
      <c r="H3017" s="162">
        <v>2</v>
      </c>
      <c r="I3017" s="163"/>
      <c r="L3017" s="159"/>
      <c r="M3017" s="164"/>
      <c r="T3017" s="165"/>
      <c r="AT3017" s="160" t="s">
        <v>226</v>
      </c>
      <c r="AU3017" s="160" t="s">
        <v>236</v>
      </c>
      <c r="AV3017" s="13" t="s">
        <v>229</v>
      </c>
      <c r="AW3017" s="13" t="s">
        <v>31</v>
      </c>
      <c r="AX3017" s="13" t="s">
        <v>77</v>
      </c>
      <c r="AY3017" s="160" t="s">
        <v>212</v>
      </c>
    </row>
    <row r="3018" spans="2:65" s="1" customFormat="1" ht="16.5" customHeight="1">
      <c r="B3018" s="34"/>
      <c r="C3018" s="133" t="s">
        <v>2408</v>
      </c>
      <c r="D3018" s="133" t="s">
        <v>215</v>
      </c>
      <c r="E3018" s="134" t="s">
        <v>13673</v>
      </c>
      <c r="F3018" s="135" t="s">
        <v>13674</v>
      </c>
      <c r="G3018" s="136" t="s">
        <v>624</v>
      </c>
      <c r="H3018" s="137">
        <v>2</v>
      </c>
      <c r="I3018" s="138"/>
      <c r="J3018" s="139">
        <f>ROUND(I3018*H3018,2)</f>
        <v>0</v>
      </c>
      <c r="K3018" s="135" t="s">
        <v>245</v>
      </c>
      <c r="L3018" s="34"/>
      <c r="M3018" s="140" t="s">
        <v>19</v>
      </c>
      <c r="N3018" s="141" t="s">
        <v>40</v>
      </c>
      <c r="P3018" s="142">
        <f>O3018*H3018</f>
        <v>0</v>
      </c>
      <c r="Q3018" s="142">
        <v>0</v>
      </c>
      <c r="R3018" s="142">
        <f>Q3018*H3018</f>
        <v>0</v>
      </c>
      <c r="S3018" s="142">
        <v>0</v>
      </c>
      <c r="T3018" s="143">
        <f>S3018*H3018</f>
        <v>0</v>
      </c>
      <c r="AR3018" s="144" t="s">
        <v>316</v>
      </c>
      <c r="AT3018" s="144" t="s">
        <v>215</v>
      </c>
      <c r="AU3018" s="144" t="s">
        <v>236</v>
      </c>
      <c r="AY3018" s="19" t="s">
        <v>212</v>
      </c>
      <c r="BE3018" s="145">
        <f>IF(N3018="základní",J3018,0)</f>
        <v>0</v>
      </c>
      <c r="BF3018" s="145">
        <f>IF(N3018="snížená",J3018,0)</f>
        <v>0</v>
      </c>
      <c r="BG3018" s="145">
        <f>IF(N3018="zákl. přenesená",J3018,0)</f>
        <v>0</v>
      </c>
      <c r="BH3018" s="145">
        <f>IF(N3018="sníž. přenesená",J3018,0)</f>
        <v>0</v>
      </c>
      <c r="BI3018" s="145">
        <f>IF(N3018="nulová",J3018,0)</f>
        <v>0</v>
      </c>
      <c r="BJ3018" s="19" t="s">
        <v>77</v>
      </c>
      <c r="BK3018" s="145">
        <f>ROUND(I3018*H3018,2)</f>
        <v>0</v>
      </c>
      <c r="BL3018" s="19" t="s">
        <v>316</v>
      </c>
      <c r="BM3018" s="144" t="s">
        <v>13675</v>
      </c>
    </row>
    <row r="3019" spans="2:65" s="1" customFormat="1" ht="48.75">
      <c r="B3019" s="34"/>
      <c r="D3019" s="150" t="s">
        <v>224</v>
      </c>
      <c r="F3019" s="151" t="s">
        <v>13644</v>
      </c>
      <c r="I3019" s="148"/>
      <c r="L3019" s="34"/>
      <c r="M3019" s="149"/>
      <c r="T3019" s="55"/>
      <c r="AT3019" s="19" t="s">
        <v>224</v>
      </c>
      <c r="AU3019" s="19" t="s">
        <v>236</v>
      </c>
    </row>
    <row r="3020" spans="2:65" s="14" customFormat="1">
      <c r="B3020" s="170"/>
      <c r="D3020" s="150" t="s">
        <v>226</v>
      </c>
      <c r="E3020" s="171" t="s">
        <v>19</v>
      </c>
      <c r="F3020" s="172" t="s">
        <v>13676</v>
      </c>
      <c r="H3020" s="171" t="s">
        <v>19</v>
      </c>
      <c r="I3020" s="173"/>
      <c r="L3020" s="170"/>
      <c r="M3020" s="174"/>
      <c r="T3020" s="175"/>
      <c r="AT3020" s="171" t="s">
        <v>226</v>
      </c>
      <c r="AU3020" s="171" t="s">
        <v>236</v>
      </c>
      <c r="AV3020" s="14" t="s">
        <v>77</v>
      </c>
      <c r="AW3020" s="14" t="s">
        <v>31</v>
      </c>
      <c r="AX3020" s="14" t="s">
        <v>69</v>
      </c>
      <c r="AY3020" s="171" t="s">
        <v>212</v>
      </c>
    </row>
    <row r="3021" spans="2:65" s="12" customFormat="1">
      <c r="B3021" s="152"/>
      <c r="D3021" s="150" t="s">
        <v>226</v>
      </c>
      <c r="E3021" s="153" t="s">
        <v>19</v>
      </c>
      <c r="F3021" s="154" t="s">
        <v>13656</v>
      </c>
      <c r="H3021" s="155">
        <v>2</v>
      </c>
      <c r="I3021" s="156"/>
      <c r="L3021" s="152"/>
      <c r="M3021" s="157"/>
      <c r="T3021" s="158"/>
      <c r="AT3021" s="153" t="s">
        <v>226</v>
      </c>
      <c r="AU3021" s="153" t="s">
        <v>236</v>
      </c>
      <c r="AV3021" s="12" t="s">
        <v>79</v>
      </c>
      <c r="AW3021" s="12" t="s">
        <v>31</v>
      </c>
      <c r="AX3021" s="12" t="s">
        <v>69</v>
      </c>
      <c r="AY3021" s="153" t="s">
        <v>212</v>
      </c>
    </row>
    <row r="3022" spans="2:65" s="13" customFormat="1">
      <c r="B3022" s="159"/>
      <c r="D3022" s="150" t="s">
        <v>226</v>
      </c>
      <c r="E3022" s="160" t="s">
        <v>19</v>
      </c>
      <c r="F3022" s="161" t="s">
        <v>228</v>
      </c>
      <c r="H3022" s="162">
        <v>2</v>
      </c>
      <c r="I3022" s="163"/>
      <c r="L3022" s="159"/>
      <c r="M3022" s="164"/>
      <c r="T3022" s="165"/>
      <c r="AT3022" s="160" t="s">
        <v>226</v>
      </c>
      <c r="AU3022" s="160" t="s">
        <v>236</v>
      </c>
      <c r="AV3022" s="13" t="s">
        <v>229</v>
      </c>
      <c r="AW3022" s="13" t="s">
        <v>31</v>
      </c>
      <c r="AX3022" s="13" t="s">
        <v>77</v>
      </c>
      <c r="AY3022" s="160" t="s">
        <v>212</v>
      </c>
    </row>
    <row r="3023" spans="2:65" s="1" customFormat="1" ht="16.5" customHeight="1">
      <c r="B3023" s="34"/>
      <c r="C3023" s="133" t="s">
        <v>2424</v>
      </c>
      <c r="D3023" s="133" t="s">
        <v>215</v>
      </c>
      <c r="E3023" s="134" t="s">
        <v>13677</v>
      </c>
      <c r="F3023" s="135" t="s">
        <v>13678</v>
      </c>
      <c r="G3023" s="136" t="s">
        <v>624</v>
      </c>
      <c r="H3023" s="137">
        <v>4</v>
      </c>
      <c r="I3023" s="138"/>
      <c r="J3023" s="139">
        <f>ROUND(I3023*H3023,2)</f>
        <v>0</v>
      </c>
      <c r="K3023" s="135" t="s">
        <v>245</v>
      </c>
      <c r="L3023" s="34"/>
      <c r="M3023" s="140" t="s">
        <v>19</v>
      </c>
      <c r="N3023" s="141" t="s">
        <v>40</v>
      </c>
      <c r="P3023" s="142">
        <f>O3023*H3023</f>
        <v>0</v>
      </c>
      <c r="Q3023" s="142">
        <v>0</v>
      </c>
      <c r="R3023" s="142">
        <f>Q3023*H3023</f>
        <v>0</v>
      </c>
      <c r="S3023" s="142">
        <v>0</v>
      </c>
      <c r="T3023" s="143">
        <f>S3023*H3023</f>
        <v>0</v>
      </c>
      <c r="AR3023" s="144" t="s">
        <v>316</v>
      </c>
      <c r="AT3023" s="144" t="s">
        <v>215</v>
      </c>
      <c r="AU3023" s="144" t="s">
        <v>236</v>
      </c>
      <c r="AY3023" s="19" t="s">
        <v>212</v>
      </c>
      <c r="BE3023" s="145">
        <f>IF(N3023="základní",J3023,0)</f>
        <v>0</v>
      </c>
      <c r="BF3023" s="145">
        <f>IF(N3023="snížená",J3023,0)</f>
        <v>0</v>
      </c>
      <c r="BG3023" s="145">
        <f>IF(N3023="zákl. přenesená",J3023,0)</f>
        <v>0</v>
      </c>
      <c r="BH3023" s="145">
        <f>IF(N3023="sníž. přenesená",J3023,0)</f>
        <v>0</v>
      </c>
      <c r="BI3023" s="145">
        <f>IF(N3023="nulová",J3023,0)</f>
        <v>0</v>
      </c>
      <c r="BJ3023" s="19" t="s">
        <v>77</v>
      </c>
      <c r="BK3023" s="145">
        <f>ROUND(I3023*H3023,2)</f>
        <v>0</v>
      </c>
      <c r="BL3023" s="19" t="s">
        <v>316</v>
      </c>
      <c r="BM3023" s="144" t="s">
        <v>13679</v>
      </c>
    </row>
    <row r="3024" spans="2:65" s="1" customFormat="1" ht="48.75">
      <c r="B3024" s="34"/>
      <c r="D3024" s="150" t="s">
        <v>224</v>
      </c>
      <c r="F3024" s="151" t="s">
        <v>13644</v>
      </c>
      <c r="I3024" s="148"/>
      <c r="L3024" s="34"/>
      <c r="M3024" s="149"/>
      <c r="T3024" s="55"/>
      <c r="AT3024" s="19" t="s">
        <v>224</v>
      </c>
      <c r="AU3024" s="19" t="s">
        <v>236</v>
      </c>
    </row>
    <row r="3025" spans="2:65" s="14" customFormat="1">
      <c r="B3025" s="170"/>
      <c r="D3025" s="150" t="s">
        <v>226</v>
      </c>
      <c r="E3025" s="171" t="s">
        <v>19</v>
      </c>
      <c r="F3025" s="172" t="s">
        <v>13680</v>
      </c>
      <c r="H3025" s="171" t="s">
        <v>19</v>
      </c>
      <c r="I3025" s="173"/>
      <c r="L3025" s="170"/>
      <c r="M3025" s="174"/>
      <c r="T3025" s="175"/>
      <c r="AT3025" s="171" t="s">
        <v>226</v>
      </c>
      <c r="AU3025" s="171" t="s">
        <v>236</v>
      </c>
      <c r="AV3025" s="14" t="s">
        <v>77</v>
      </c>
      <c r="AW3025" s="14" t="s">
        <v>31</v>
      </c>
      <c r="AX3025" s="14" t="s">
        <v>69</v>
      </c>
      <c r="AY3025" s="171" t="s">
        <v>212</v>
      </c>
    </row>
    <row r="3026" spans="2:65" s="12" customFormat="1">
      <c r="B3026" s="152"/>
      <c r="D3026" s="150" t="s">
        <v>226</v>
      </c>
      <c r="E3026" s="153" t="s">
        <v>19</v>
      </c>
      <c r="F3026" s="154" t="s">
        <v>13681</v>
      </c>
      <c r="H3026" s="155">
        <v>2</v>
      </c>
      <c r="I3026" s="156"/>
      <c r="L3026" s="152"/>
      <c r="M3026" s="157"/>
      <c r="T3026" s="158"/>
      <c r="AT3026" s="153" t="s">
        <v>226</v>
      </c>
      <c r="AU3026" s="153" t="s">
        <v>236</v>
      </c>
      <c r="AV3026" s="12" t="s">
        <v>79</v>
      </c>
      <c r="AW3026" s="12" t="s">
        <v>31</v>
      </c>
      <c r="AX3026" s="12" t="s">
        <v>69</v>
      </c>
      <c r="AY3026" s="153" t="s">
        <v>212</v>
      </c>
    </row>
    <row r="3027" spans="2:65" s="12" customFormat="1">
      <c r="B3027" s="152"/>
      <c r="D3027" s="150" t="s">
        <v>226</v>
      </c>
      <c r="E3027" s="153" t="s">
        <v>19</v>
      </c>
      <c r="F3027" s="154" t="s">
        <v>13656</v>
      </c>
      <c r="H3027" s="155">
        <v>2</v>
      </c>
      <c r="I3027" s="156"/>
      <c r="L3027" s="152"/>
      <c r="M3027" s="157"/>
      <c r="T3027" s="158"/>
      <c r="AT3027" s="153" t="s">
        <v>226</v>
      </c>
      <c r="AU3027" s="153" t="s">
        <v>236</v>
      </c>
      <c r="AV3027" s="12" t="s">
        <v>79</v>
      </c>
      <c r="AW3027" s="12" t="s">
        <v>31</v>
      </c>
      <c r="AX3027" s="12" t="s">
        <v>69</v>
      </c>
      <c r="AY3027" s="153" t="s">
        <v>212</v>
      </c>
    </row>
    <row r="3028" spans="2:65" s="13" customFormat="1">
      <c r="B3028" s="159"/>
      <c r="D3028" s="150" t="s">
        <v>226</v>
      </c>
      <c r="E3028" s="160" t="s">
        <v>19</v>
      </c>
      <c r="F3028" s="161" t="s">
        <v>228</v>
      </c>
      <c r="H3028" s="162">
        <v>4</v>
      </c>
      <c r="I3028" s="163"/>
      <c r="L3028" s="159"/>
      <c r="M3028" s="164"/>
      <c r="T3028" s="165"/>
      <c r="AT3028" s="160" t="s">
        <v>226</v>
      </c>
      <c r="AU3028" s="160" t="s">
        <v>236</v>
      </c>
      <c r="AV3028" s="13" t="s">
        <v>229</v>
      </c>
      <c r="AW3028" s="13" t="s">
        <v>31</v>
      </c>
      <c r="AX3028" s="13" t="s">
        <v>77</v>
      </c>
      <c r="AY3028" s="160" t="s">
        <v>212</v>
      </c>
    </row>
    <row r="3029" spans="2:65" s="1" customFormat="1" ht="16.5" customHeight="1">
      <c r="B3029" s="34"/>
      <c r="C3029" s="133" t="s">
        <v>2431</v>
      </c>
      <c r="D3029" s="133" t="s">
        <v>215</v>
      </c>
      <c r="E3029" s="134" t="s">
        <v>13682</v>
      </c>
      <c r="F3029" s="135" t="s">
        <v>13683</v>
      </c>
      <c r="G3029" s="136" t="s">
        <v>624</v>
      </c>
      <c r="H3029" s="137">
        <v>3</v>
      </c>
      <c r="I3029" s="138"/>
      <c r="J3029" s="139">
        <f>ROUND(I3029*H3029,2)</f>
        <v>0</v>
      </c>
      <c r="K3029" s="135" t="s">
        <v>245</v>
      </c>
      <c r="L3029" s="34"/>
      <c r="M3029" s="140" t="s">
        <v>19</v>
      </c>
      <c r="N3029" s="141" t="s">
        <v>40</v>
      </c>
      <c r="P3029" s="142">
        <f>O3029*H3029</f>
        <v>0</v>
      </c>
      <c r="Q3029" s="142">
        <v>0</v>
      </c>
      <c r="R3029" s="142">
        <f>Q3029*H3029</f>
        <v>0</v>
      </c>
      <c r="S3029" s="142">
        <v>0</v>
      </c>
      <c r="T3029" s="143">
        <f>S3029*H3029</f>
        <v>0</v>
      </c>
      <c r="AR3029" s="144" t="s">
        <v>316</v>
      </c>
      <c r="AT3029" s="144" t="s">
        <v>215</v>
      </c>
      <c r="AU3029" s="144" t="s">
        <v>236</v>
      </c>
      <c r="AY3029" s="19" t="s">
        <v>212</v>
      </c>
      <c r="BE3029" s="145">
        <f>IF(N3029="základní",J3029,0)</f>
        <v>0</v>
      </c>
      <c r="BF3029" s="145">
        <f>IF(N3029="snížená",J3029,0)</f>
        <v>0</v>
      </c>
      <c r="BG3029" s="145">
        <f>IF(N3029="zákl. přenesená",J3029,0)</f>
        <v>0</v>
      </c>
      <c r="BH3029" s="145">
        <f>IF(N3029="sníž. přenesená",J3029,0)</f>
        <v>0</v>
      </c>
      <c r="BI3029" s="145">
        <f>IF(N3029="nulová",J3029,0)</f>
        <v>0</v>
      </c>
      <c r="BJ3029" s="19" t="s">
        <v>77</v>
      </c>
      <c r="BK3029" s="145">
        <f>ROUND(I3029*H3029,2)</f>
        <v>0</v>
      </c>
      <c r="BL3029" s="19" t="s">
        <v>316</v>
      </c>
      <c r="BM3029" s="144" t="s">
        <v>13684</v>
      </c>
    </row>
    <row r="3030" spans="2:65" s="1" customFormat="1" ht="48.75">
      <c r="B3030" s="34"/>
      <c r="D3030" s="150" t="s">
        <v>224</v>
      </c>
      <c r="F3030" s="151" t="s">
        <v>13644</v>
      </c>
      <c r="I3030" s="148"/>
      <c r="L3030" s="34"/>
      <c r="M3030" s="149"/>
      <c r="T3030" s="55"/>
      <c r="AT3030" s="19" t="s">
        <v>224</v>
      </c>
      <c r="AU3030" s="19" t="s">
        <v>236</v>
      </c>
    </row>
    <row r="3031" spans="2:65" s="14" customFormat="1">
      <c r="B3031" s="170"/>
      <c r="D3031" s="150" t="s">
        <v>226</v>
      </c>
      <c r="E3031" s="171" t="s">
        <v>19</v>
      </c>
      <c r="F3031" s="172" t="s">
        <v>13685</v>
      </c>
      <c r="H3031" s="171" t="s">
        <v>19</v>
      </c>
      <c r="I3031" s="173"/>
      <c r="L3031" s="170"/>
      <c r="M3031" s="174"/>
      <c r="T3031" s="175"/>
      <c r="AT3031" s="171" t="s">
        <v>226</v>
      </c>
      <c r="AU3031" s="171" t="s">
        <v>236</v>
      </c>
      <c r="AV3031" s="14" t="s">
        <v>77</v>
      </c>
      <c r="AW3031" s="14" t="s">
        <v>31</v>
      </c>
      <c r="AX3031" s="14" t="s">
        <v>69</v>
      </c>
      <c r="AY3031" s="171" t="s">
        <v>212</v>
      </c>
    </row>
    <row r="3032" spans="2:65" s="12" customFormat="1">
      <c r="B3032" s="152"/>
      <c r="D3032" s="150" t="s">
        <v>226</v>
      </c>
      <c r="E3032" s="153" t="s">
        <v>19</v>
      </c>
      <c r="F3032" s="154" t="s">
        <v>13686</v>
      </c>
      <c r="H3032" s="155">
        <v>1</v>
      </c>
      <c r="I3032" s="156"/>
      <c r="L3032" s="152"/>
      <c r="M3032" s="157"/>
      <c r="T3032" s="158"/>
      <c r="AT3032" s="153" t="s">
        <v>226</v>
      </c>
      <c r="AU3032" s="153" t="s">
        <v>236</v>
      </c>
      <c r="AV3032" s="12" t="s">
        <v>79</v>
      </c>
      <c r="AW3032" s="12" t="s">
        <v>31</v>
      </c>
      <c r="AX3032" s="12" t="s">
        <v>69</v>
      </c>
      <c r="AY3032" s="153" t="s">
        <v>212</v>
      </c>
    </row>
    <row r="3033" spans="2:65" s="12" customFormat="1">
      <c r="B3033" s="152"/>
      <c r="D3033" s="150" t="s">
        <v>226</v>
      </c>
      <c r="E3033" s="153" t="s">
        <v>19</v>
      </c>
      <c r="F3033" s="154" t="s">
        <v>13687</v>
      </c>
      <c r="H3033" s="155">
        <v>1</v>
      </c>
      <c r="I3033" s="156"/>
      <c r="L3033" s="152"/>
      <c r="M3033" s="157"/>
      <c r="T3033" s="158"/>
      <c r="AT3033" s="153" t="s">
        <v>226</v>
      </c>
      <c r="AU3033" s="153" t="s">
        <v>236</v>
      </c>
      <c r="AV3033" s="12" t="s">
        <v>79</v>
      </c>
      <c r="AW3033" s="12" t="s">
        <v>31</v>
      </c>
      <c r="AX3033" s="12" t="s">
        <v>69</v>
      </c>
      <c r="AY3033" s="153" t="s">
        <v>212</v>
      </c>
    </row>
    <row r="3034" spans="2:65" s="12" customFormat="1">
      <c r="B3034" s="152"/>
      <c r="D3034" s="150" t="s">
        <v>226</v>
      </c>
      <c r="E3034" s="153" t="s">
        <v>19</v>
      </c>
      <c r="F3034" s="154" t="s">
        <v>13688</v>
      </c>
      <c r="H3034" s="155">
        <v>1</v>
      </c>
      <c r="I3034" s="156"/>
      <c r="L3034" s="152"/>
      <c r="M3034" s="157"/>
      <c r="T3034" s="158"/>
      <c r="AT3034" s="153" t="s">
        <v>226</v>
      </c>
      <c r="AU3034" s="153" t="s">
        <v>236</v>
      </c>
      <c r="AV3034" s="12" t="s">
        <v>79</v>
      </c>
      <c r="AW3034" s="12" t="s">
        <v>31</v>
      </c>
      <c r="AX3034" s="12" t="s">
        <v>69</v>
      </c>
      <c r="AY3034" s="153" t="s">
        <v>212</v>
      </c>
    </row>
    <row r="3035" spans="2:65" s="13" customFormat="1">
      <c r="B3035" s="159"/>
      <c r="D3035" s="150" t="s">
        <v>226</v>
      </c>
      <c r="E3035" s="160" t="s">
        <v>19</v>
      </c>
      <c r="F3035" s="161" t="s">
        <v>228</v>
      </c>
      <c r="H3035" s="162">
        <v>3</v>
      </c>
      <c r="I3035" s="163"/>
      <c r="L3035" s="159"/>
      <c r="M3035" s="164"/>
      <c r="T3035" s="165"/>
      <c r="AT3035" s="160" t="s">
        <v>226</v>
      </c>
      <c r="AU3035" s="160" t="s">
        <v>236</v>
      </c>
      <c r="AV3035" s="13" t="s">
        <v>229</v>
      </c>
      <c r="AW3035" s="13" t="s">
        <v>31</v>
      </c>
      <c r="AX3035" s="13" t="s">
        <v>77</v>
      </c>
      <c r="AY3035" s="160" t="s">
        <v>212</v>
      </c>
    </row>
    <row r="3036" spans="2:65" s="1" customFormat="1" ht="16.5" customHeight="1">
      <c r="B3036" s="34"/>
      <c r="C3036" s="133" t="s">
        <v>2441</v>
      </c>
      <c r="D3036" s="133" t="s">
        <v>215</v>
      </c>
      <c r="E3036" s="134" t="s">
        <v>13689</v>
      </c>
      <c r="F3036" s="135" t="s">
        <v>13690</v>
      </c>
      <c r="G3036" s="136" t="s">
        <v>624</v>
      </c>
      <c r="H3036" s="137">
        <v>2</v>
      </c>
      <c r="I3036" s="138"/>
      <c r="J3036" s="139">
        <f>ROUND(I3036*H3036,2)</f>
        <v>0</v>
      </c>
      <c r="K3036" s="135" t="s">
        <v>245</v>
      </c>
      <c r="L3036" s="34"/>
      <c r="M3036" s="140" t="s">
        <v>19</v>
      </c>
      <c r="N3036" s="141" t="s">
        <v>40</v>
      </c>
      <c r="P3036" s="142">
        <f>O3036*H3036</f>
        <v>0</v>
      </c>
      <c r="Q3036" s="142">
        <v>0</v>
      </c>
      <c r="R3036" s="142">
        <f>Q3036*H3036</f>
        <v>0</v>
      </c>
      <c r="S3036" s="142">
        <v>0</v>
      </c>
      <c r="T3036" s="143">
        <f>S3036*H3036</f>
        <v>0</v>
      </c>
      <c r="AR3036" s="144" t="s">
        <v>316</v>
      </c>
      <c r="AT3036" s="144" t="s">
        <v>215</v>
      </c>
      <c r="AU3036" s="144" t="s">
        <v>236</v>
      </c>
      <c r="AY3036" s="19" t="s">
        <v>212</v>
      </c>
      <c r="BE3036" s="145">
        <f>IF(N3036="základní",J3036,0)</f>
        <v>0</v>
      </c>
      <c r="BF3036" s="145">
        <f>IF(N3036="snížená",J3036,0)</f>
        <v>0</v>
      </c>
      <c r="BG3036" s="145">
        <f>IF(N3036="zákl. přenesená",J3036,0)</f>
        <v>0</v>
      </c>
      <c r="BH3036" s="145">
        <f>IF(N3036="sníž. přenesená",J3036,0)</f>
        <v>0</v>
      </c>
      <c r="BI3036" s="145">
        <f>IF(N3036="nulová",J3036,0)</f>
        <v>0</v>
      </c>
      <c r="BJ3036" s="19" t="s">
        <v>77</v>
      </c>
      <c r="BK3036" s="145">
        <f>ROUND(I3036*H3036,2)</f>
        <v>0</v>
      </c>
      <c r="BL3036" s="19" t="s">
        <v>316</v>
      </c>
      <c r="BM3036" s="144" t="s">
        <v>13691</v>
      </c>
    </row>
    <row r="3037" spans="2:65" s="1" customFormat="1" ht="39">
      <c r="B3037" s="34"/>
      <c r="D3037" s="150" t="s">
        <v>224</v>
      </c>
      <c r="F3037" s="151" t="s">
        <v>13692</v>
      </c>
      <c r="I3037" s="148"/>
      <c r="L3037" s="34"/>
      <c r="M3037" s="149"/>
      <c r="T3037" s="55"/>
      <c r="AT3037" s="19" t="s">
        <v>224</v>
      </c>
      <c r="AU3037" s="19" t="s">
        <v>236</v>
      </c>
    </row>
    <row r="3038" spans="2:65" s="14" customFormat="1">
      <c r="B3038" s="170"/>
      <c r="D3038" s="150" t="s">
        <v>226</v>
      </c>
      <c r="E3038" s="171" t="s">
        <v>19</v>
      </c>
      <c r="F3038" s="172" t="s">
        <v>13693</v>
      </c>
      <c r="H3038" s="171" t="s">
        <v>19</v>
      </c>
      <c r="I3038" s="173"/>
      <c r="L3038" s="170"/>
      <c r="M3038" s="174"/>
      <c r="T3038" s="175"/>
      <c r="AT3038" s="171" t="s">
        <v>226</v>
      </c>
      <c r="AU3038" s="171" t="s">
        <v>236</v>
      </c>
      <c r="AV3038" s="14" t="s">
        <v>77</v>
      </c>
      <c r="AW3038" s="14" t="s">
        <v>31</v>
      </c>
      <c r="AX3038" s="14" t="s">
        <v>69</v>
      </c>
      <c r="AY3038" s="171" t="s">
        <v>212</v>
      </c>
    </row>
    <row r="3039" spans="2:65" s="12" customFormat="1">
      <c r="B3039" s="152"/>
      <c r="D3039" s="150" t="s">
        <v>226</v>
      </c>
      <c r="E3039" s="153" t="s">
        <v>19</v>
      </c>
      <c r="F3039" s="154" t="s">
        <v>1730</v>
      </c>
      <c r="H3039" s="155">
        <v>2</v>
      </c>
      <c r="I3039" s="156"/>
      <c r="L3039" s="152"/>
      <c r="M3039" s="157"/>
      <c r="T3039" s="158"/>
      <c r="AT3039" s="153" t="s">
        <v>226</v>
      </c>
      <c r="AU3039" s="153" t="s">
        <v>236</v>
      </c>
      <c r="AV3039" s="12" t="s">
        <v>79</v>
      </c>
      <c r="AW3039" s="12" t="s">
        <v>31</v>
      </c>
      <c r="AX3039" s="12" t="s">
        <v>69</v>
      </c>
      <c r="AY3039" s="153" t="s">
        <v>212</v>
      </c>
    </row>
    <row r="3040" spans="2:65" s="13" customFormat="1">
      <c r="B3040" s="159"/>
      <c r="D3040" s="150" t="s">
        <v>226</v>
      </c>
      <c r="E3040" s="160" t="s">
        <v>19</v>
      </c>
      <c r="F3040" s="161" t="s">
        <v>228</v>
      </c>
      <c r="H3040" s="162">
        <v>2</v>
      </c>
      <c r="I3040" s="163"/>
      <c r="L3040" s="159"/>
      <c r="M3040" s="164"/>
      <c r="T3040" s="165"/>
      <c r="AT3040" s="160" t="s">
        <v>226</v>
      </c>
      <c r="AU3040" s="160" t="s">
        <v>236</v>
      </c>
      <c r="AV3040" s="13" t="s">
        <v>229</v>
      </c>
      <c r="AW3040" s="13" t="s">
        <v>31</v>
      </c>
      <c r="AX3040" s="13" t="s">
        <v>77</v>
      </c>
      <c r="AY3040" s="160" t="s">
        <v>212</v>
      </c>
    </row>
    <row r="3041" spans="2:65" s="1" customFormat="1" ht="16.5" customHeight="1">
      <c r="B3041" s="34"/>
      <c r="C3041" s="133" t="s">
        <v>2450</v>
      </c>
      <c r="D3041" s="133" t="s">
        <v>215</v>
      </c>
      <c r="E3041" s="134" t="s">
        <v>13694</v>
      </c>
      <c r="F3041" s="135" t="s">
        <v>13695</v>
      </c>
      <c r="G3041" s="136" t="s">
        <v>624</v>
      </c>
      <c r="H3041" s="137">
        <v>3</v>
      </c>
      <c r="I3041" s="138"/>
      <c r="J3041" s="139">
        <f>ROUND(I3041*H3041,2)</f>
        <v>0</v>
      </c>
      <c r="K3041" s="135" t="s">
        <v>245</v>
      </c>
      <c r="L3041" s="34"/>
      <c r="M3041" s="140" t="s">
        <v>19</v>
      </c>
      <c r="N3041" s="141" t="s">
        <v>40</v>
      </c>
      <c r="P3041" s="142">
        <f>O3041*H3041</f>
        <v>0</v>
      </c>
      <c r="Q3041" s="142">
        <v>0</v>
      </c>
      <c r="R3041" s="142">
        <f>Q3041*H3041</f>
        <v>0</v>
      </c>
      <c r="S3041" s="142">
        <v>0</v>
      </c>
      <c r="T3041" s="143">
        <f>S3041*H3041</f>
        <v>0</v>
      </c>
      <c r="AR3041" s="144" t="s">
        <v>316</v>
      </c>
      <c r="AT3041" s="144" t="s">
        <v>215</v>
      </c>
      <c r="AU3041" s="144" t="s">
        <v>236</v>
      </c>
      <c r="AY3041" s="19" t="s">
        <v>212</v>
      </c>
      <c r="BE3041" s="145">
        <f>IF(N3041="základní",J3041,0)</f>
        <v>0</v>
      </c>
      <c r="BF3041" s="145">
        <f>IF(N3041="snížená",J3041,0)</f>
        <v>0</v>
      </c>
      <c r="BG3041" s="145">
        <f>IF(N3041="zákl. přenesená",J3041,0)</f>
        <v>0</v>
      </c>
      <c r="BH3041" s="145">
        <f>IF(N3041="sníž. přenesená",J3041,0)</f>
        <v>0</v>
      </c>
      <c r="BI3041" s="145">
        <f>IF(N3041="nulová",J3041,0)</f>
        <v>0</v>
      </c>
      <c r="BJ3041" s="19" t="s">
        <v>77</v>
      </c>
      <c r="BK3041" s="145">
        <f>ROUND(I3041*H3041,2)</f>
        <v>0</v>
      </c>
      <c r="BL3041" s="19" t="s">
        <v>316</v>
      </c>
      <c r="BM3041" s="144" t="s">
        <v>13696</v>
      </c>
    </row>
    <row r="3042" spans="2:65" s="1" customFormat="1" ht="39">
      <c r="B3042" s="34"/>
      <c r="D3042" s="150" t="s">
        <v>224</v>
      </c>
      <c r="F3042" s="151" t="s">
        <v>13692</v>
      </c>
      <c r="I3042" s="148"/>
      <c r="L3042" s="34"/>
      <c r="M3042" s="149"/>
      <c r="T3042" s="55"/>
      <c r="AT3042" s="19" t="s">
        <v>224</v>
      </c>
      <c r="AU3042" s="19" t="s">
        <v>236</v>
      </c>
    </row>
    <row r="3043" spans="2:65" s="14" customFormat="1">
      <c r="B3043" s="170"/>
      <c r="D3043" s="150" t="s">
        <v>226</v>
      </c>
      <c r="E3043" s="171" t="s">
        <v>19</v>
      </c>
      <c r="F3043" s="172" t="s">
        <v>13697</v>
      </c>
      <c r="H3043" s="171" t="s">
        <v>19</v>
      </c>
      <c r="I3043" s="173"/>
      <c r="L3043" s="170"/>
      <c r="M3043" s="174"/>
      <c r="T3043" s="175"/>
      <c r="AT3043" s="171" t="s">
        <v>226</v>
      </c>
      <c r="AU3043" s="171" t="s">
        <v>236</v>
      </c>
      <c r="AV3043" s="14" t="s">
        <v>77</v>
      </c>
      <c r="AW3043" s="14" t="s">
        <v>31</v>
      </c>
      <c r="AX3043" s="14" t="s">
        <v>69</v>
      </c>
      <c r="AY3043" s="171" t="s">
        <v>212</v>
      </c>
    </row>
    <row r="3044" spans="2:65" s="12" customFormat="1">
      <c r="B3044" s="152"/>
      <c r="D3044" s="150" t="s">
        <v>226</v>
      </c>
      <c r="E3044" s="153" t="s">
        <v>19</v>
      </c>
      <c r="F3044" s="154" t="s">
        <v>13080</v>
      </c>
      <c r="H3044" s="155">
        <v>3</v>
      </c>
      <c r="I3044" s="156"/>
      <c r="L3044" s="152"/>
      <c r="M3044" s="157"/>
      <c r="T3044" s="158"/>
      <c r="AT3044" s="153" t="s">
        <v>226</v>
      </c>
      <c r="AU3044" s="153" t="s">
        <v>236</v>
      </c>
      <c r="AV3044" s="12" t="s">
        <v>79</v>
      </c>
      <c r="AW3044" s="12" t="s">
        <v>31</v>
      </c>
      <c r="AX3044" s="12" t="s">
        <v>69</v>
      </c>
      <c r="AY3044" s="153" t="s">
        <v>212</v>
      </c>
    </row>
    <row r="3045" spans="2:65" s="13" customFormat="1">
      <c r="B3045" s="159"/>
      <c r="D3045" s="150" t="s">
        <v>226</v>
      </c>
      <c r="E3045" s="160" t="s">
        <v>19</v>
      </c>
      <c r="F3045" s="161" t="s">
        <v>228</v>
      </c>
      <c r="H3045" s="162">
        <v>3</v>
      </c>
      <c r="I3045" s="163"/>
      <c r="L3045" s="159"/>
      <c r="M3045" s="164"/>
      <c r="T3045" s="165"/>
      <c r="AT3045" s="160" t="s">
        <v>226</v>
      </c>
      <c r="AU3045" s="160" t="s">
        <v>236</v>
      </c>
      <c r="AV3045" s="13" t="s">
        <v>229</v>
      </c>
      <c r="AW3045" s="13" t="s">
        <v>31</v>
      </c>
      <c r="AX3045" s="13" t="s">
        <v>77</v>
      </c>
      <c r="AY3045" s="160" t="s">
        <v>212</v>
      </c>
    </row>
    <row r="3046" spans="2:65" s="11" customFormat="1" ht="20.85" customHeight="1">
      <c r="B3046" s="121"/>
      <c r="D3046" s="122" t="s">
        <v>68</v>
      </c>
      <c r="E3046" s="131" t="s">
        <v>13698</v>
      </c>
      <c r="F3046" s="131" t="s">
        <v>13699</v>
      </c>
      <c r="I3046" s="124"/>
      <c r="J3046" s="132">
        <f>BK3046</f>
        <v>0</v>
      </c>
      <c r="L3046" s="121"/>
      <c r="M3046" s="126"/>
      <c r="P3046" s="127">
        <f>SUM(P3047:P3084)</f>
        <v>0</v>
      </c>
      <c r="R3046" s="127">
        <f>SUM(R3047:R3084)</f>
        <v>0</v>
      </c>
      <c r="T3046" s="128">
        <f>SUM(T3047:T3084)</f>
        <v>0</v>
      </c>
      <c r="AR3046" s="122" t="s">
        <v>79</v>
      </c>
      <c r="AT3046" s="129" t="s">
        <v>68</v>
      </c>
      <c r="AU3046" s="129" t="s">
        <v>79</v>
      </c>
      <c r="AY3046" s="122" t="s">
        <v>212</v>
      </c>
      <c r="BK3046" s="130">
        <f>SUM(BK3047:BK3084)</f>
        <v>0</v>
      </c>
    </row>
    <row r="3047" spans="2:65" s="1" customFormat="1" ht="16.5" customHeight="1">
      <c r="B3047" s="34"/>
      <c r="C3047" s="133" t="s">
        <v>2482</v>
      </c>
      <c r="D3047" s="133" t="s">
        <v>215</v>
      </c>
      <c r="E3047" s="134" t="s">
        <v>13700</v>
      </c>
      <c r="F3047" s="135" t="s">
        <v>13701</v>
      </c>
      <c r="G3047" s="136" t="s">
        <v>218</v>
      </c>
      <c r="H3047" s="137">
        <v>1</v>
      </c>
      <c r="I3047" s="138"/>
      <c r="J3047" s="139">
        <f>ROUND(I3047*H3047,2)</f>
        <v>0</v>
      </c>
      <c r="K3047" s="135" t="s">
        <v>245</v>
      </c>
      <c r="L3047" s="34"/>
      <c r="M3047" s="140" t="s">
        <v>19</v>
      </c>
      <c r="N3047" s="141" t="s">
        <v>40</v>
      </c>
      <c r="P3047" s="142">
        <f>O3047*H3047</f>
        <v>0</v>
      </c>
      <c r="Q3047" s="142">
        <v>0</v>
      </c>
      <c r="R3047" s="142">
        <f>Q3047*H3047</f>
        <v>0</v>
      </c>
      <c r="S3047" s="142">
        <v>0</v>
      </c>
      <c r="T3047" s="143">
        <f>S3047*H3047</f>
        <v>0</v>
      </c>
      <c r="AR3047" s="144" t="s">
        <v>316</v>
      </c>
      <c r="AT3047" s="144" t="s">
        <v>215</v>
      </c>
      <c r="AU3047" s="144" t="s">
        <v>236</v>
      </c>
      <c r="AY3047" s="19" t="s">
        <v>212</v>
      </c>
      <c r="BE3047" s="145">
        <f>IF(N3047="základní",J3047,0)</f>
        <v>0</v>
      </c>
      <c r="BF3047" s="145">
        <f>IF(N3047="snížená",J3047,0)</f>
        <v>0</v>
      </c>
      <c r="BG3047" s="145">
        <f>IF(N3047="zákl. přenesená",J3047,0)</f>
        <v>0</v>
      </c>
      <c r="BH3047" s="145">
        <f>IF(N3047="sníž. přenesená",J3047,0)</f>
        <v>0</v>
      </c>
      <c r="BI3047" s="145">
        <f>IF(N3047="nulová",J3047,0)</f>
        <v>0</v>
      </c>
      <c r="BJ3047" s="19" t="s">
        <v>77</v>
      </c>
      <c r="BK3047" s="145">
        <f>ROUND(I3047*H3047,2)</f>
        <v>0</v>
      </c>
      <c r="BL3047" s="19" t="s">
        <v>316</v>
      </c>
      <c r="BM3047" s="144" t="s">
        <v>870</v>
      </c>
    </row>
    <row r="3048" spans="2:65" s="12" customFormat="1">
      <c r="B3048" s="152"/>
      <c r="D3048" s="150" t="s">
        <v>226</v>
      </c>
      <c r="E3048" s="153" t="s">
        <v>19</v>
      </c>
      <c r="F3048" s="154" t="s">
        <v>13702</v>
      </c>
      <c r="H3048" s="155">
        <v>1</v>
      </c>
      <c r="I3048" s="156"/>
      <c r="L3048" s="152"/>
      <c r="M3048" s="157"/>
      <c r="T3048" s="158"/>
      <c r="AT3048" s="153" t="s">
        <v>226</v>
      </c>
      <c r="AU3048" s="153" t="s">
        <v>236</v>
      </c>
      <c r="AV3048" s="12" t="s">
        <v>79</v>
      </c>
      <c r="AW3048" s="12" t="s">
        <v>31</v>
      </c>
      <c r="AX3048" s="12" t="s">
        <v>69</v>
      </c>
      <c r="AY3048" s="153" t="s">
        <v>212</v>
      </c>
    </row>
    <row r="3049" spans="2:65" s="13" customFormat="1">
      <c r="B3049" s="159"/>
      <c r="D3049" s="150" t="s">
        <v>226</v>
      </c>
      <c r="E3049" s="160" t="s">
        <v>19</v>
      </c>
      <c r="F3049" s="161" t="s">
        <v>228</v>
      </c>
      <c r="H3049" s="162">
        <v>1</v>
      </c>
      <c r="I3049" s="163"/>
      <c r="L3049" s="159"/>
      <c r="M3049" s="164"/>
      <c r="T3049" s="165"/>
      <c r="AT3049" s="160" t="s">
        <v>226</v>
      </c>
      <c r="AU3049" s="160" t="s">
        <v>236</v>
      </c>
      <c r="AV3049" s="13" t="s">
        <v>229</v>
      </c>
      <c r="AW3049" s="13" t="s">
        <v>31</v>
      </c>
      <c r="AX3049" s="13" t="s">
        <v>77</v>
      </c>
      <c r="AY3049" s="160" t="s">
        <v>212</v>
      </c>
    </row>
    <row r="3050" spans="2:65" s="1" customFormat="1" ht="16.5" customHeight="1">
      <c r="B3050" s="34"/>
      <c r="C3050" s="133" t="s">
        <v>2489</v>
      </c>
      <c r="D3050" s="133" t="s">
        <v>215</v>
      </c>
      <c r="E3050" s="134" t="s">
        <v>13703</v>
      </c>
      <c r="F3050" s="135" t="s">
        <v>13704</v>
      </c>
      <c r="G3050" s="136" t="s">
        <v>536</v>
      </c>
      <c r="H3050" s="137">
        <v>65.3</v>
      </c>
      <c r="I3050" s="138"/>
      <c r="J3050" s="139">
        <f>ROUND(I3050*H3050,2)</f>
        <v>0</v>
      </c>
      <c r="K3050" s="135" t="s">
        <v>245</v>
      </c>
      <c r="L3050" s="34"/>
      <c r="M3050" s="140" t="s">
        <v>19</v>
      </c>
      <c r="N3050" s="141" t="s">
        <v>40</v>
      </c>
      <c r="P3050" s="142">
        <f>O3050*H3050</f>
        <v>0</v>
      </c>
      <c r="Q3050" s="142">
        <v>0</v>
      </c>
      <c r="R3050" s="142">
        <f>Q3050*H3050</f>
        <v>0</v>
      </c>
      <c r="S3050" s="142">
        <v>0</v>
      </c>
      <c r="T3050" s="143">
        <f>S3050*H3050</f>
        <v>0</v>
      </c>
      <c r="AR3050" s="144" t="s">
        <v>316</v>
      </c>
      <c r="AT3050" s="144" t="s">
        <v>215</v>
      </c>
      <c r="AU3050" s="144" t="s">
        <v>236</v>
      </c>
      <c r="AY3050" s="19" t="s">
        <v>212</v>
      </c>
      <c r="BE3050" s="145">
        <f>IF(N3050="základní",J3050,0)</f>
        <v>0</v>
      </c>
      <c r="BF3050" s="145">
        <f>IF(N3050="snížená",J3050,0)</f>
        <v>0</v>
      </c>
      <c r="BG3050" s="145">
        <f>IF(N3050="zákl. přenesená",J3050,0)</f>
        <v>0</v>
      </c>
      <c r="BH3050" s="145">
        <f>IF(N3050="sníž. přenesená",J3050,0)</f>
        <v>0</v>
      </c>
      <c r="BI3050" s="145">
        <f>IF(N3050="nulová",J3050,0)</f>
        <v>0</v>
      </c>
      <c r="BJ3050" s="19" t="s">
        <v>77</v>
      </c>
      <c r="BK3050" s="145">
        <f>ROUND(I3050*H3050,2)</f>
        <v>0</v>
      </c>
      <c r="BL3050" s="19" t="s">
        <v>316</v>
      </c>
      <c r="BM3050" s="144" t="s">
        <v>882</v>
      </c>
    </row>
    <row r="3051" spans="2:65" s="1" customFormat="1" ht="39">
      <c r="B3051" s="34"/>
      <c r="D3051" s="150" t="s">
        <v>224</v>
      </c>
      <c r="F3051" s="151" t="s">
        <v>13705</v>
      </c>
      <c r="I3051" s="148"/>
      <c r="L3051" s="34"/>
      <c r="M3051" s="149"/>
      <c r="T3051" s="55"/>
      <c r="AT3051" s="19" t="s">
        <v>224</v>
      </c>
      <c r="AU3051" s="19" t="s">
        <v>236</v>
      </c>
    </row>
    <row r="3052" spans="2:65" s="14" customFormat="1">
      <c r="B3052" s="170"/>
      <c r="D3052" s="150" t="s">
        <v>226</v>
      </c>
      <c r="E3052" s="171" t="s">
        <v>19</v>
      </c>
      <c r="F3052" s="172" t="s">
        <v>13706</v>
      </c>
      <c r="H3052" s="171" t="s">
        <v>19</v>
      </c>
      <c r="I3052" s="173"/>
      <c r="L3052" s="170"/>
      <c r="M3052" s="174"/>
      <c r="T3052" s="175"/>
      <c r="AT3052" s="171" t="s">
        <v>226</v>
      </c>
      <c r="AU3052" s="171" t="s">
        <v>236</v>
      </c>
      <c r="AV3052" s="14" t="s">
        <v>77</v>
      </c>
      <c r="AW3052" s="14" t="s">
        <v>31</v>
      </c>
      <c r="AX3052" s="14" t="s">
        <v>69</v>
      </c>
      <c r="AY3052" s="171" t="s">
        <v>212</v>
      </c>
    </row>
    <row r="3053" spans="2:65" s="12" customFormat="1">
      <c r="B3053" s="152"/>
      <c r="D3053" s="150" t="s">
        <v>226</v>
      </c>
      <c r="E3053" s="153" t="s">
        <v>19</v>
      </c>
      <c r="F3053" s="154" t="s">
        <v>13707</v>
      </c>
      <c r="H3053" s="155">
        <v>65.3</v>
      </c>
      <c r="I3053" s="156"/>
      <c r="L3053" s="152"/>
      <c r="M3053" s="157"/>
      <c r="T3053" s="158"/>
      <c r="AT3053" s="153" t="s">
        <v>226</v>
      </c>
      <c r="AU3053" s="153" t="s">
        <v>236</v>
      </c>
      <c r="AV3053" s="12" t="s">
        <v>79</v>
      </c>
      <c r="AW3053" s="12" t="s">
        <v>31</v>
      </c>
      <c r="AX3053" s="12" t="s">
        <v>69</v>
      </c>
      <c r="AY3053" s="153" t="s">
        <v>212</v>
      </c>
    </row>
    <row r="3054" spans="2:65" s="13" customFormat="1">
      <c r="B3054" s="159"/>
      <c r="D3054" s="150" t="s">
        <v>226</v>
      </c>
      <c r="E3054" s="160" t="s">
        <v>19</v>
      </c>
      <c r="F3054" s="161" t="s">
        <v>228</v>
      </c>
      <c r="H3054" s="162">
        <v>65.3</v>
      </c>
      <c r="I3054" s="163"/>
      <c r="L3054" s="159"/>
      <c r="M3054" s="164"/>
      <c r="T3054" s="165"/>
      <c r="AT3054" s="160" t="s">
        <v>226</v>
      </c>
      <c r="AU3054" s="160" t="s">
        <v>236</v>
      </c>
      <c r="AV3054" s="13" t="s">
        <v>229</v>
      </c>
      <c r="AW3054" s="13" t="s">
        <v>31</v>
      </c>
      <c r="AX3054" s="13" t="s">
        <v>77</v>
      </c>
      <c r="AY3054" s="160" t="s">
        <v>212</v>
      </c>
    </row>
    <row r="3055" spans="2:65" s="1" customFormat="1" ht="16.5" customHeight="1">
      <c r="B3055" s="34"/>
      <c r="C3055" s="133" t="s">
        <v>2505</v>
      </c>
      <c r="D3055" s="133" t="s">
        <v>215</v>
      </c>
      <c r="E3055" s="134" t="s">
        <v>13708</v>
      </c>
      <c r="F3055" s="135" t="s">
        <v>13709</v>
      </c>
      <c r="G3055" s="136" t="s">
        <v>218</v>
      </c>
      <c r="H3055" s="137">
        <v>1</v>
      </c>
      <c r="I3055" s="138"/>
      <c r="J3055" s="139">
        <f>ROUND(I3055*H3055,2)</f>
        <v>0</v>
      </c>
      <c r="K3055" s="135" t="s">
        <v>245</v>
      </c>
      <c r="L3055" s="34"/>
      <c r="M3055" s="140" t="s">
        <v>19</v>
      </c>
      <c r="N3055" s="141" t="s">
        <v>40</v>
      </c>
      <c r="P3055" s="142">
        <f>O3055*H3055</f>
        <v>0</v>
      </c>
      <c r="Q3055" s="142">
        <v>0</v>
      </c>
      <c r="R3055" s="142">
        <f>Q3055*H3055</f>
        <v>0</v>
      </c>
      <c r="S3055" s="142">
        <v>0</v>
      </c>
      <c r="T3055" s="143">
        <f>S3055*H3055</f>
        <v>0</v>
      </c>
      <c r="AR3055" s="144" t="s">
        <v>316</v>
      </c>
      <c r="AT3055" s="144" t="s">
        <v>215</v>
      </c>
      <c r="AU3055" s="144" t="s">
        <v>236</v>
      </c>
      <c r="AY3055" s="19" t="s">
        <v>212</v>
      </c>
      <c r="BE3055" s="145">
        <f>IF(N3055="základní",J3055,0)</f>
        <v>0</v>
      </c>
      <c r="BF3055" s="145">
        <f>IF(N3055="snížená",J3055,0)</f>
        <v>0</v>
      </c>
      <c r="BG3055" s="145">
        <f>IF(N3055="zákl. přenesená",J3055,0)</f>
        <v>0</v>
      </c>
      <c r="BH3055" s="145">
        <f>IF(N3055="sníž. přenesená",J3055,0)</f>
        <v>0</v>
      </c>
      <c r="BI3055" s="145">
        <f>IF(N3055="nulová",J3055,0)</f>
        <v>0</v>
      </c>
      <c r="BJ3055" s="19" t="s">
        <v>77</v>
      </c>
      <c r="BK3055" s="145">
        <f>ROUND(I3055*H3055,2)</f>
        <v>0</v>
      </c>
      <c r="BL3055" s="19" t="s">
        <v>316</v>
      </c>
      <c r="BM3055" s="144" t="s">
        <v>893</v>
      </c>
    </row>
    <row r="3056" spans="2:65" s="1" customFormat="1" ht="107.25">
      <c r="B3056" s="34"/>
      <c r="D3056" s="150" t="s">
        <v>224</v>
      </c>
      <c r="F3056" s="151" t="s">
        <v>13710</v>
      </c>
      <c r="I3056" s="148"/>
      <c r="L3056" s="34"/>
      <c r="M3056" s="149"/>
      <c r="T3056" s="55"/>
      <c r="AT3056" s="19" t="s">
        <v>224</v>
      </c>
      <c r="AU3056" s="19" t="s">
        <v>236</v>
      </c>
    </row>
    <row r="3057" spans="2:65" s="12" customFormat="1">
      <c r="B3057" s="152"/>
      <c r="D3057" s="150" t="s">
        <v>226</v>
      </c>
      <c r="E3057" s="153" t="s">
        <v>19</v>
      </c>
      <c r="F3057" s="154" t="s">
        <v>13711</v>
      </c>
      <c r="H3057" s="155">
        <v>1</v>
      </c>
      <c r="I3057" s="156"/>
      <c r="L3057" s="152"/>
      <c r="M3057" s="157"/>
      <c r="T3057" s="158"/>
      <c r="AT3057" s="153" t="s">
        <v>226</v>
      </c>
      <c r="AU3057" s="153" t="s">
        <v>236</v>
      </c>
      <c r="AV3057" s="12" t="s">
        <v>79</v>
      </c>
      <c r="AW3057" s="12" t="s">
        <v>31</v>
      </c>
      <c r="AX3057" s="12" t="s">
        <v>69</v>
      </c>
      <c r="AY3057" s="153" t="s">
        <v>212</v>
      </c>
    </row>
    <row r="3058" spans="2:65" s="13" customFormat="1">
      <c r="B3058" s="159"/>
      <c r="D3058" s="150" t="s">
        <v>226</v>
      </c>
      <c r="E3058" s="160" t="s">
        <v>19</v>
      </c>
      <c r="F3058" s="161" t="s">
        <v>228</v>
      </c>
      <c r="H3058" s="162">
        <v>1</v>
      </c>
      <c r="I3058" s="163"/>
      <c r="L3058" s="159"/>
      <c r="M3058" s="164"/>
      <c r="T3058" s="165"/>
      <c r="AT3058" s="160" t="s">
        <v>226</v>
      </c>
      <c r="AU3058" s="160" t="s">
        <v>236</v>
      </c>
      <c r="AV3058" s="13" t="s">
        <v>229</v>
      </c>
      <c r="AW3058" s="13" t="s">
        <v>31</v>
      </c>
      <c r="AX3058" s="13" t="s">
        <v>77</v>
      </c>
      <c r="AY3058" s="160" t="s">
        <v>212</v>
      </c>
    </row>
    <row r="3059" spans="2:65" s="1" customFormat="1" ht="16.5" customHeight="1">
      <c r="B3059" s="34"/>
      <c r="C3059" s="133" t="s">
        <v>2539</v>
      </c>
      <c r="D3059" s="133" t="s">
        <v>215</v>
      </c>
      <c r="E3059" s="134" t="s">
        <v>13712</v>
      </c>
      <c r="F3059" s="135" t="s">
        <v>13713</v>
      </c>
      <c r="G3059" s="136" t="s">
        <v>624</v>
      </c>
      <c r="H3059" s="137">
        <v>21</v>
      </c>
      <c r="I3059" s="138"/>
      <c r="J3059" s="139">
        <f>ROUND(I3059*H3059,2)</f>
        <v>0</v>
      </c>
      <c r="K3059" s="135" t="s">
        <v>245</v>
      </c>
      <c r="L3059" s="34"/>
      <c r="M3059" s="140" t="s">
        <v>19</v>
      </c>
      <c r="N3059" s="141" t="s">
        <v>40</v>
      </c>
      <c r="P3059" s="142">
        <f>O3059*H3059</f>
        <v>0</v>
      </c>
      <c r="Q3059" s="142">
        <v>0</v>
      </c>
      <c r="R3059" s="142">
        <f>Q3059*H3059</f>
        <v>0</v>
      </c>
      <c r="S3059" s="142">
        <v>0</v>
      </c>
      <c r="T3059" s="143">
        <f>S3059*H3059</f>
        <v>0</v>
      </c>
      <c r="AR3059" s="144" t="s">
        <v>316</v>
      </c>
      <c r="AT3059" s="144" t="s">
        <v>215</v>
      </c>
      <c r="AU3059" s="144" t="s">
        <v>236</v>
      </c>
      <c r="AY3059" s="19" t="s">
        <v>212</v>
      </c>
      <c r="BE3059" s="145">
        <f>IF(N3059="základní",J3059,0)</f>
        <v>0</v>
      </c>
      <c r="BF3059" s="145">
        <f>IF(N3059="snížená",J3059,0)</f>
        <v>0</v>
      </c>
      <c r="BG3059" s="145">
        <f>IF(N3059="zákl. přenesená",J3059,0)</f>
        <v>0</v>
      </c>
      <c r="BH3059" s="145">
        <f>IF(N3059="sníž. přenesená",J3059,0)</f>
        <v>0</v>
      </c>
      <c r="BI3059" s="145">
        <f>IF(N3059="nulová",J3059,0)</f>
        <v>0</v>
      </c>
      <c r="BJ3059" s="19" t="s">
        <v>77</v>
      </c>
      <c r="BK3059" s="145">
        <f>ROUND(I3059*H3059,2)</f>
        <v>0</v>
      </c>
      <c r="BL3059" s="19" t="s">
        <v>316</v>
      </c>
      <c r="BM3059" s="144" t="s">
        <v>903</v>
      </c>
    </row>
    <row r="3060" spans="2:65" s="1" customFormat="1" ht="19.5">
      <c r="B3060" s="34"/>
      <c r="D3060" s="150" t="s">
        <v>224</v>
      </c>
      <c r="F3060" s="151" t="s">
        <v>13714</v>
      </c>
      <c r="I3060" s="148"/>
      <c r="L3060" s="34"/>
      <c r="M3060" s="149"/>
      <c r="T3060" s="55"/>
      <c r="AT3060" s="19" t="s">
        <v>224</v>
      </c>
      <c r="AU3060" s="19" t="s">
        <v>236</v>
      </c>
    </row>
    <row r="3061" spans="2:65" s="14" customFormat="1">
      <c r="B3061" s="170"/>
      <c r="D3061" s="150" t="s">
        <v>226</v>
      </c>
      <c r="E3061" s="171" t="s">
        <v>19</v>
      </c>
      <c r="F3061" s="172" t="s">
        <v>13715</v>
      </c>
      <c r="H3061" s="171" t="s">
        <v>19</v>
      </c>
      <c r="I3061" s="173"/>
      <c r="L3061" s="170"/>
      <c r="M3061" s="174"/>
      <c r="T3061" s="175"/>
      <c r="AT3061" s="171" t="s">
        <v>226</v>
      </c>
      <c r="AU3061" s="171" t="s">
        <v>236</v>
      </c>
      <c r="AV3061" s="14" t="s">
        <v>77</v>
      </c>
      <c r="AW3061" s="14" t="s">
        <v>31</v>
      </c>
      <c r="AX3061" s="14" t="s">
        <v>69</v>
      </c>
      <c r="AY3061" s="171" t="s">
        <v>212</v>
      </c>
    </row>
    <row r="3062" spans="2:65" s="12" customFormat="1">
      <c r="B3062" s="152"/>
      <c r="D3062" s="150" t="s">
        <v>226</v>
      </c>
      <c r="E3062" s="153" t="s">
        <v>19</v>
      </c>
      <c r="F3062" s="154" t="s">
        <v>13222</v>
      </c>
      <c r="H3062" s="155">
        <v>2</v>
      </c>
      <c r="I3062" s="156"/>
      <c r="L3062" s="152"/>
      <c r="M3062" s="157"/>
      <c r="T3062" s="158"/>
      <c r="AT3062" s="153" t="s">
        <v>226</v>
      </c>
      <c r="AU3062" s="153" t="s">
        <v>236</v>
      </c>
      <c r="AV3062" s="12" t="s">
        <v>79</v>
      </c>
      <c r="AW3062" s="12" t="s">
        <v>31</v>
      </c>
      <c r="AX3062" s="12" t="s">
        <v>69</v>
      </c>
      <c r="AY3062" s="153" t="s">
        <v>212</v>
      </c>
    </row>
    <row r="3063" spans="2:65" s="12" customFormat="1">
      <c r="B3063" s="152"/>
      <c r="D3063" s="150" t="s">
        <v>226</v>
      </c>
      <c r="E3063" s="153" t="s">
        <v>19</v>
      </c>
      <c r="F3063" s="154" t="s">
        <v>13716</v>
      </c>
      <c r="H3063" s="155">
        <v>6</v>
      </c>
      <c r="I3063" s="156"/>
      <c r="L3063" s="152"/>
      <c r="M3063" s="157"/>
      <c r="T3063" s="158"/>
      <c r="AT3063" s="153" t="s">
        <v>226</v>
      </c>
      <c r="AU3063" s="153" t="s">
        <v>236</v>
      </c>
      <c r="AV3063" s="12" t="s">
        <v>79</v>
      </c>
      <c r="AW3063" s="12" t="s">
        <v>31</v>
      </c>
      <c r="AX3063" s="12" t="s">
        <v>69</v>
      </c>
      <c r="AY3063" s="153" t="s">
        <v>212</v>
      </c>
    </row>
    <row r="3064" spans="2:65" s="12" customFormat="1">
      <c r="B3064" s="152"/>
      <c r="D3064" s="150" t="s">
        <v>226</v>
      </c>
      <c r="E3064" s="153" t="s">
        <v>19</v>
      </c>
      <c r="F3064" s="154" t="s">
        <v>13717</v>
      </c>
      <c r="H3064" s="155">
        <v>4</v>
      </c>
      <c r="I3064" s="156"/>
      <c r="L3064" s="152"/>
      <c r="M3064" s="157"/>
      <c r="T3064" s="158"/>
      <c r="AT3064" s="153" t="s">
        <v>226</v>
      </c>
      <c r="AU3064" s="153" t="s">
        <v>236</v>
      </c>
      <c r="AV3064" s="12" t="s">
        <v>79</v>
      </c>
      <c r="AW3064" s="12" t="s">
        <v>31</v>
      </c>
      <c r="AX3064" s="12" t="s">
        <v>69</v>
      </c>
      <c r="AY3064" s="153" t="s">
        <v>212</v>
      </c>
    </row>
    <row r="3065" spans="2:65" s="12" customFormat="1">
      <c r="B3065" s="152"/>
      <c r="D3065" s="150" t="s">
        <v>226</v>
      </c>
      <c r="E3065" s="153" t="s">
        <v>19</v>
      </c>
      <c r="F3065" s="154" t="s">
        <v>13718</v>
      </c>
      <c r="H3065" s="155">
        <v>2</v>
      </c>
      <c r="I3065" s="156"/>
      <c r="L3065" s="152"/>
      <c r="M3065" s="157"/>
      <c r="T3065" s="158"/>
      <c r="AT3065" s="153" t="s">
        <v>226</v>
      </c>
      <c r="AU3065" s="153" t="s">
        <v>236</v>
      </c>
      <c r="AV3065" s="12" t="s">
        <v>79</v>
      </c>
      <c r="AW3065" s="12" t="s">
        <v>31</v>
      </c>
      <c r="AX3065" s="12" t="s">
        <v>69</v>
      </c>
      <c r="AY3065" s="153" t="s">
        <v>212</v>
      </c>
    </row>
    <row r="3066" spans="2:65" s="12" customFormat="1">
      <c r="B3066" s="152"/>
      <c r="D3066" s="150" t="s">
        <v>226</v>
      </c>
      <c r="E3066" s="153" t="s">
        <v>19</v>
      </c>
      <c r="F3066" s="154" t="s">
        <v>13719</v>
      </c>
      <c r="H3066" s="155">
        <v>2</v>
      </c>
      <c r="I3066" s="156"/>
      <c r="L3066" s="152"/>
      <c r="M3066" s="157"/>
      <c r="T3066" s="158"/>
      <c r="AT3066" s="153" t="s">
        <v>226</v>
      </c>
      <c r="AU3066" s="153" t="s">
        <v>236</v>
      </c>
      <c r="AV3066" s="12" t="s">
        <v>79</v>
      </c>
      <c r="AW3066" s="12" t="s">
        <v>31</v>
      </c>
      <c r="AX3066" s="12" t="s">
        <v>69</v>
      </c>
      <c r="AY3066" s="153" t="s">
        <v>212</v>
      </c>
    </row>
    <row r="3067" spans="2:65" s="12" customFormat="1">
      <c r="B3067" s="152"/>
      <c r="D3067" s="150" t="s">
        <v>226</v>
      </c>
      <c r="E3067" s="153" t="s">
        <v>19</v>
      </c>
      <c r="F3067" s="154" t="s">
        <v>13720</v>
      </c>
      <c r="H3067" s="155">
        <v>2</v>
      </c>
      <c r="I3067" s="156"/>
      <c r="L3067" s="152"/>
      <c r="M3067" s="157"/>
      <c r="T3067" s="158"/>
      <c r="AT3067" s="153" t="s">
        <v>226</v>
      </c>
      <c r="AU3067" s="153" t="s">
        <v>236</v>
      </c>
      <c r="AV3067" s="12" t="s">
        <v>79</v>
      </c>
      <c r="AW3067" s="12" t="s">
        <v>31</v>
      </c>
      <c r="AX3067" s="12" t="s">
        <v>69</v>
      </c>
      <c r="AY3067" s="153" t="s">
        <v>212</v>
      </c>
    </row>
    <row r="3068" spans="2:65" s="12" customFormat="1">
      <c r="B3068" s="152"/>
      <c r="D3068" s="150" t="s">
        <v>226</v>
      </c>
      <c r="E3068" s="153" t="s">
        <v>19</v>
      </c>
      <c r="F3068" s="154" t="s">
        <v>13721</v>
      </c>
      <c r="H3068" s="155">
        <v>2</v>
      </c>
      <c r="I3068" s="156"/>
      <c r="L3068" s="152"/>
      <c r="M3068" s="157"/>
      <c r="T3068" s="158"/>
      <c r="AT3068" s="153" t="s">
        <v>226</v>
      </c>
      <c r="AU3068" s="153" t="s">
        <v>236</v>
      </c>
      <c r="AV3068" s="12" t="s">
        <v>79</v>
      </c>
      <c r="AW3068" s="12" t="s">
        <v>31</v>
      </c>
      <c r="AX3068" s="12" t="s">
        <v>69</v>
      </c>
      <c r="AY3068" s="153" t="s">
        <v>212</v>
      </c>
    </row>
    <row r="3069" spans="2:65" s="12" customFormat="1">
      <c r="B3069" s="152"/>
      <c r="D3069" s="150" t="s">
        <v>226</v>
      </c>
      <c r="E3069" s="153" t="s">
        <v>19</v>
      </c>
      <c r="F3069" s="154" t="s">
        <v>13384</v>
      </c>
      <c r="H3069" s="155">
        <v>1</v>
      </c>
      <c r="I3069" s="156"/>
      <c r="L3069" s="152"/>
      <c r="M3069" s="157"/>
      <c r="T3069" s="158"/>
      <c r="AT3069" s="153" t="s">
        <v>226</v>
      </c>
      <c r="AU3069" s="153" t="s">
        <v>236</v>
      </c>
      <c r="AV3069" s="12" t="s">
        <v>79</v>
      </c>
      <c r="AW3069" s="12" t="s">
        <v>31</v>
      </c>
      <c r="AX3069" s="12" t="s">
        <v>69</v>
      </c>
      <c r="AY3069" s="153" t="s">
        <v>212</v>
      </c>
    </row>
    <row r="3070" spans="2:65" s="13" customFormat="1">
      <c r="B3070" s="159"/>
      <c r="D3070" s="150" t="s">
        <v>226</v>
      </c>
      <c r="E3070" s="160" t="s">
        <v>19</v>
      </c>
      <c r="F3070" s="161" t="s">
        <v>228</v>
      </c>
      <c r="H3070" s="162">
        <v>21</v>
      </c>
      <c r="I3070" s="163"/>
      <c r="L3070" s="159"/>
      <c r="M3070" s="164"/>
      <c r="T3070" s="165"/>
      <c r="AT3070" s="160" t="s">
        <v>226</v>
      </c>
      <c r="AU3070" s="160" t="s">
        <v>236</v>
      </c>
      <c r="AV3070" s="13" t="s">
        <v>229</v>
      </c>
      <c r="AW3070" s="13" t="s">
        <v>31</v>
      </c>
      <c r="AX3070" s="13" t="s">
        <v>77</v>
      </c>
      <c r="AY3070" s="160" t="s">
        <v>212</v>
      </c>
    </row>
    <row r="3071" spans="2:65" s="1" customFormat="1" ht="16.5" customHeight="1">
      <c r="B3071" s="34"/>
      <c r="C3071" s="133" t="s">
        <v>2554</v>
      </c>
      <c r="D3071" s="133" t="s">
        <v>215</v>
      </c>
      <c r="E3071" s="134" t="s">
        <v>13722</v>
      </c>
      <c r="F3071" s="135" t="s">
        <v>9321</v>
      </c>
      <c r="G3071" s="136" t="s">
        <v>218</v>
      </c>
      <c r="H3071" s="137">
        <v>1</v>
      </c>
      <c r="I3071" s="138"/>
      <c r="J3071" s="139">
        <f>ROUND(I3071*H3071,2)</f>
        <v>0</v>
      </c>
      <c r="K3071" s="135" t="s">
        <v>245</v>
      </c>
      <c r="L3071" s="34"/>
      <c r="M3071" s="140" t="s">
        <v>19</v>
      </c>
      <c r="N3071" s="141" t="s">
        <v>40</v>
      </c>
      <c r="P3071" s="142">
        <f>O3071*H3071</f>
        <v>0</v>
      </c>
      <c r="Q3071" s="142">
        <v>0</v>
      </c>
      <c r="R3071" s="142">
        <f>Q3071*H3071</f>
        <v>0</v>
      </c>
      <c r="S3071" s="142">
        <v>0</v>
      </c>
      <c r="T3071" s="143">
        <f>S3071*H3071</f>
        <v>0</v>
      </c>
      <c r="AR3071" s="144" t="s">
        <v>316</v>
      </c>
      <c r="AT3071" s="144" t="s">
        <v>215</v>
      </c>
      <c r="AU3071" s="144" t="s">
        <v>236</v>
      </c>
      <c r="AY3071" s="19" t="s">
        <v>212</v>
      </c>
      <c r="BE3071" s="145">
        <f>IF(N3071="základní",J3071,0)</f>
        <v>0</v>
      </c>
      <c r="BF3071" s="145">
        <f>IF(N3071="snížená",J3071,0)</f>
        <v>0</v>
      </c>
      <c r="BG3071" s="145">
        <f>IF(N3071="zákl. přenesená",J3071,0)</f>
        <v>0</v>
      </c>
      <c r="BH3071" s="145">
        <f>IF(N3071="sníž. přenesená",J3071,0)</f>
        <v>0</v>
      </c>
      <c r="BI3071" s="145">
        <f>IF(N3071="nulová",J3071,0)</f>
        <v>0</v>
      </c>
      <c r="BJ3071" s="19" t="s">
        <v>77</v>
      </c>
      <c r="BK3071" s="145">
        <f>ROUND(I3071*H3071,2)</f>
        <v>0</v>
      </c>
      <c r="BL3071" s="19" t="s">
        <v>316</v>
      </c>
      <c r="BM3071" s="144" t="s">
        <v>938</v>
      </c>
    </row>
    <row r="3072" spans="2:65" s="1" customFormat="1" ht="58.5">
      <c r="B3072" s="34"/>
      <c r="D3072" s="150" t="s">
        <v>224</v>
      </c>
      <c r="F3072" s="151" t="s">
        <v>13723</v>
      </c>
      <c r="I3072" s="148"/>
      <c r="L3072" s="34"/>
      <c r="M3072" s="149"/>
      <c r="T3072" s="55"/>
      <c r="AT3072" s="19" t="s">
        <v>224</v>
      </c>
      <c r="AU3072" s="19" t="s">
        <v>236</v>
      </c>
    </row>
    <row r="3073" spans="2:65" s="12" customFormat="1">
      <c r="B3073" s="152"/>
      <c r="D3073" s="150" t="s">
        <v>226</v>
      </c>
      <c r="E3073" s="153" t="s">
        <v>19</v>
      </c>
      <c r="F3073" s="154" t="s">
        <v>13724</v>
      </c>
      <c r="H3073" s="155">
        <v>1</v>
      </c>
      <c r="I3073" s="156"/>
      <c r="L3073" s="152"/>
      <c r="M3073" s="157"/>
      <c r="T3073" s="158"/>
      <c r="AT3073" s="153" t="s">
        <v>226</v>
      </c>
      <c r="AU3073" s="153" t="s">
        <v>236</v>
      </c>
      <c r="AV3073" s="12" t="s">
        <v>79</v>
      </c>
      <c r="AW3073" s="12" t="s">
        <v>31</v>
      </c>
      <c r="AX3073" s="12" t="s">
        <v>69</v>
      </c>
      <c r="AY3073" s="153" t="s">
        <v>212</v>
      </c>
    </row>
    <row r="3074" spans="2:65" s="13" customFormat="1">
      <c r="B3074" s="159"/>
      <c r="D3074" s="150" t="s">
        <v>226</v>
      </c>
      <c r="E3074" s="160" t="s">
        <v>19</v>
      </c>
      <c r="F3074" s="161" t="s">
        <v>228</v>
      </c>
      <c r="H3074" s="162">
        <v>1</v>
      </c>
      <c r="I3074" s="163"/>
      <c r="L3074" s="159"/>
      <c r="M3074" s="164"/>
      <c r="T3074" s="165"/>
      <c r="AT3074" s="160" t="s">
        <v>226</v>
      </c>
      <c r="AU3074" s="160" t="s">
        <v>236</v>
      </c>
      <c r="AV3074" s="13" t="s">
        <v>229</v>
      </c>
      <c r="AW3074" s="13" t="s">
        <v>31</v>
      </c>
      <c r="AX3074" s="13" t="s">
        <v>77</v>
      </c>
      <c r="AY3074" s="160" t="s">
        <v>212</v>
      </c>
    </row>
    <row r="3075" spans="2:65" s="1" customFormat="1" ht="16.5" customHeight="1">
      <c r="B3075" s="34"/>
      <c r="C3075" s="133" t="s">
        <v>2560</v>
      </c>
      <c r="D3075" s="133" t="s">
        <v>215</v>
      </c>
      <c r="E3075" s="134" t="s">
        <v>13725</v>
      </c>
      <c r="F3075" s="135" t="s">
        <v>13726</v>
      </c>
      <c r="G3075" s="136" t="s">
        <v>218</v>
      </c>
      <c r="H3075" s="137">
        <v>1</v>
      </c>
      <c r="I3075" s="138"/>
      <c r="J3075" s="139">
        <f>ROUND(I3075*H3075,2)</f>
        <v>0</v>
      </c>
      <c r="K3075" s="135" t="s">
        <v>245</v>
      </c>
      <c r="L3075" s="34"/>
      <c r="M3075" s="140" t="s">
        <v>19</v>
      </c>
      <c r="N3075" s="141" t="s">
        <v>40</v>
      </c>
      <c r="P3075" s="142">
        <f>O3075*H3075</f>
        <v>0</v>
      </c>
      <c r="Q3075" s="142">
        <v>0</v>
      </c>
      <c r="R3075" s="142">
        <f>Q3075*H3075</f>
        <v>0</v>
      </c>
      <c r="S3075" s="142">
        <v>0</v>
      </c>
      <c r="T3075" s="143">
        <f>S3075*H3075</f>
        <v>0</v>
      </c>
      <c r="AR3075" s="144" t="s">
        <v>316</v>
      </c>
      <c r="AT3075" s="144" t="s">
        <v>215</v>
      </c>
      <c r="AU3075" s="144" t="s">
        <v>236</v>
      </c>
      <c r="AY3075" s="19" t="s">
        <v>212</v>
      </c>
      <c r="BE3075" s="145">
        <f>IF(N3075="základní",J3075,0)</f>
        <v>0</v>
      </c>
      <c r="BF3075" s="145">
        <f>IF(N3075="snížená",J3075,0)</f>
        <v>0</v>
      </c>
      <c r="BG3075" s="145">
        <f>IF(N3075="zákl. přenesená",J3075,0)</f>
        <v>0</v>
      </c>
      <c r="BH3075" s="145">
        <f>IF(N3075="sníž. přenesená",J3075,0)</f>
        <v>0</v>
      </c>
      <c r="BI3075" s="145">
        <f>IF(N3075="nulová",J3075,0)</f>
        <v>0</v>
      </c>
      <c r="BJ3075" s="19" t="s">
        <v>77</v>
      </c>
      <c r="BK3075" s="145">
        <f>ROUND(I3075*H3075,2)</f>
        <v>0</v>
      </c>
      <c r="BL3075" s="19" t="s">
        <v>316</v>
      </c>
      <c r="BM3075" s="144" t="s">
        <v>13727</v>
      </c>
    </row>
    <row r="3076" spans="2:65" s="1" customFormat="1" ht="29.25">
      <c r="B3076" s="34"/>
      <c r="D3076" s="150" t="s">
        <v>224</v>
      </c>
      <c r="F3076" s="151" t="s">
        <v>13728</v>
      </c>
      <c r="I3076" s="148"/>
      <c r="L3076" s="34"/>
      <c r="M3076" s="149"/>
      <c r="T3076" s="55"/>
      <c r="AT3076" s="19" t="s">
        <v>224</v>
      </c>
      <c r="AU3076" s="19" t="s">
        <v>236</v>
      </c>
    </row>
    <row r="3077" spans="2:65" s="14" customFormat="1" ht="22.5">
      <c r="B3077" s="170"/>
      <c r="D3077" s="150" t="s">
        <v>226</v>
      </c>
      <c r="E3077" s="171" t="s">
        <v>19</v>
      </c>
      <c r="F3077" s="172" t="s">
        <v>13729</v>
      </c>
      <c r="H3077" s="171" t="s">
        <v>19</v>
      </c>
      <c r="I3077" s="173"/>
      <c r="L3077" s="170"/>
      <c r="M3077" s="174"/>
      <c r="T3077" s="175"/>
      <c r="AT3077" s="171" t="s">
        <v>226</v>
      </c>
      <c r="AU3077" s="171" t="s">
        <v>236</v>
      </c>
      <c r="AV3077" s="14" t="s">
        <v>77</v>
      </c>
      <c r="AW3077" s="14" t="s">
        <v>31</v>
      </c>
      <c r="AX3077" s="14" t="s">
        <v>69</v>
      </c>
      <c r="AY3077" s="171" t="s">
        <v>212</v>
      </c>
    </row>
    <row r="3078" spans="2:65" s="12" customFormat="1">
      <c r="B3078" s="152"/>
      <c r="D3078" s="150" t="s">
        <v>226</v>
      </c>
      <c r="E3078" s="153" t="s">
        <v>19</v>
      </c>
      <c r="F3078" s="154" t="s">
        <v>13730</v>
      </c>
      <c r="H3078" s="155">
        <v>1</v>
      </c>
      <c r="I3078" s="156"/>
      <c r="L3078" s="152"/>
      <c r="M3078" s="157"/>
      <c r="T3078" s="158"/>
      <c r="AT3078" s="153" t="s">
        <v>226</v>
      </c>
      <c r="AU3078" s="153" t="s">
        <v>236</v>
      </c>
      <c r="AV3078" s="12" t="s">
        <v>79</v>
      </c>
      <c r="AW3078" s="12" t="s">
        <v>31</v>
      </c>
      <c r="AX3078" s="12" t="s">
        <v>69</v>
      </c>
      <c r="AY3078" s="153" t="s">
        <v>212</v>
      </c>
    </row>
    <row r="3079" spans="2:65" s="13" customFormat="1">
      <c r="B3079" s="159"/>
      <c r="D3079" s="150" t="s">
        <v>226</v>
      </c>
      <c r="E3079" s="160" t="s">
        <v>19</v>
      </c>
      <c r="F3079" s="161" t="s">
        <v>228</v>
      </c>
      <c r="H3079" s="162">
        <v>1</v>
      </c>
      <c r="I3079" s="163"/>
      <c r="L3079" s="159"/>
      <c r="M3079" s="164"/>
      <c r="T3079" s="165"/>
      <c r="AT3079" s="160" t="s">
        <v>226</v>
      </c>
      <c r="AU3079" s="160" t="s">
        <v>236</v>
      </c>
      <c r="AV3079" s="13" t="s">
        <v>229</v>
      </c>
      <c r="AW3079" s="13" t="s">
        <v>31</v>
      </c>
      <c r="AX3079" s="13" t="s">
        <v>77</v>
      </c>
      <c r="AY3079" s="160" t="s">
        <v>212</v>
      </c>
    </row>
    <row r="3080" spans="2:65" s="1" customFormat="1" ht="16.5" customHeight="1">
      <c r="B3080" s="34"/>
      <c r="C3080" s="133" t="s">
        <v>2568</v>
      </c>
      <c r="D3080" s="133" t="s">
        <v>215</v>
      </c>
      <c r="E3080" s="134" t="s">
        <v>13731</v>
      </c>
      <c r="F3080" s="135" t="s">
        <v>13732</v>
      </c>
      <c r="G3080" s="136" t="s">
        <v>218</v>
      </c>
      <c r="H3080" s="137">
        <v>1</v>
      </c>
      <c r="I3080" s="138"/>
      <c r="J3080" s="139">
        <f>ROUND(I3080*H3080,2)</f>
        <v>0</v>
      </c>
      <c r="K3080" s="135" t="s">
        <v>245</v>
      </c>
      <c r="L3080" s="34"/>
      <c r="M3080" s="140" t="s">
        <v>19</v>
      </c>
      <c r="N3080" s="141" t="s">
        <v>40</v>
      </c>
      <c r="P3080" s="142">
        <f>O3080*H3080</f>
        <v>0</v>
      </c>
      <c r="Q3080" s="142">
        <v>0</v>
      </c>
      <c r="R3080" s="142">
        <f>Q3080*H3080</f>
        <v>0</v>
      </c>
      <c r="S3080" s="142">
        <v>0</v>
      </c>
      <c r="T3080" s="143">
        <f>S3080*H3080</f>
        <v>0</v>
      </c>
      <c r="AR3080" s="144" t="s">
        <v>316</v>
      </c>
      <c r="AT3080" s="144" t="s">
        <v>215</v>
      </c>
      <c r="AU3080" s="144" t="s">
        <v>236</v>
      </c>
      <c r="AY3080" s="19" t="s">
        <v>212</v>
      </c>
      <c r="BE3080" s="145">
        <f>IF(N3080="základní",J3080,0)</f>
        <v>0</v>
      </c>
      <c r="BF3080" s="145">
        <f>IF(N3080="snížená",J3080,0)</f>
        <v>0</v>
      </c>
      <c r="BG3080" s="145">
        <f>IF(N3080="zákl. přenesená",J3080,0)</f>
        <v>0</v>
      </c>
      <c r="BH3080" s="145">
        <f>IF(N3080="sníž. přenesená",J3080,0)</f>
        <v>0</v>
      </c>
      <c r="BI3080" s="145">
        <f>IF(N3080="nulová",J3080,0)</f>
        <v>0</v>
      </c>
      <c r="BJ3080" s="19" t="s">
        <v>77</v>
      </c>
      <c r="BK3080" s="145">
        <f>ROUND(I3080*H3080,2)</f>
        <v>0</v>
      </c>
      <c r="BL3080" s="19" t="s">
        <v>316</v>
      </c>
      <c r="BM3080" s="144" t="s">
        <v>956</v>
      </c>
    </row>
    <row r="3081" spans="2:65" s="12" customFormat="1">
      <c r="B3081" s="152"/>
      <c r="D3081" s="150" t="s">
        <v>226</v>
      </c>
      <c r="E3081" s="153" t="s">
        <v>19</v>
      </c>
      <c r="F3081" s="154" t="s">
        <v>13733</v>
      </c>
      <c r="H3081" s="155">
        <v>1</v>
      </c>
      <c r="I3081" s="156"/>
      <c r="L3081" s="152"/>
      <c r="M3081" s="157"/>
      <c r="T3081" s="158"/>
      <c r="AT3081" s="153" t="s">
        <v>226</v>
      </c>
      <c r="AU3081" s="153" t="s">
        <v>236</v>
      </c>
      <c r="AV3081" s="12" t="s">
        <v>79</v>
      </c>
      <c r="AW3081" s="12" t="s">
        <v>31</v>
      </c>
      <c r="AX3081" s="12" t="s">
        <v>69</v>
      </c>
      <c r="AY3081" s="153" t="s">
        <v>212</v>
      </c>
    </row>
    <row r="3082" spans="2:65" s="13" customFormat="1">
      <c r="B3082" s="159"/>
      <c r="D3082" s="150" t="s">
        <v>226</v>
      </c>
      <c r="E3082" s="160" t="s">
        <v>19</v>
      </c>
      <c r="F3082" s="161" t="s">
        <v>228</v>
      </c>
      <c r="H3082" s="162">
        <v>1</v>
      </c>
      <c r="I3082" s="163"/>
      <c r="L3082" s="159"/>
      <c r="M3082" s="164"/>
      <c r="T3082" s="165"/>
      <c r="AT3082" s="160" t="s">
        <v>226</v>
      </c>
      <c r="AU3082" s="160" t="s">
        <v>236</v>
      </c>
      <c r="AV3082" s="13" t="s">
        <v>229</v>
      </c>
      <c r="AW3082" s="13" t="s">
        <v>31</v>
      </c>
      <c r="AX3082" s="13" t="s">
        <v>77</v>
      </c>
      <c r="AY3082" s="160" t="s">
        <v>212</v>
      </c>
    </row>
    <row r="3083" spans="2:65" s="1" customFormat="1" ht="24.2" customHeight="1">
      <c r="B3083" s="34"/>
      <c r="C3083" s="133" t="s">
        <v>2574</v>
      </c>
      <c r="D3083" s="133" t="s">
        <v>215</v>
      </c>
      <c r="E3083" s="134" t="s">
        <v>10877</v>
      </c>
      <c r="F3083" s="135" t="s">
        <v>10878</v>
      </c>
      <c r="G3083" s="136" t="s">
        <v>4232</v>
      </c>
      <c r="H3083" s="196"/>
      <c r="I3083" s="138"/>
      <c r="J3083" s="139">
        <f>ROUND(I3083*H3083,2)</f>
        <v>0</v>
      </c>
      <c r="K3083" s="135" t="s">
        <v>219</v>
      </c>
      <c r="L3083" s="34"/>
      <c r="M3083" s="140" t="s">
        <v>19</v>
      </c>
      <c r="N3083" s="141" t="s">
        <v>40</v>
      </c>
      <c r="P3083" s="142">
        <f>O3083*H3083</f>
        <v>0</v>
      </c>
      <c r="Q3083" s="142">
        <v>0</v>
      </c>
      <c r="R3083" s="142">
        <f>Q3083*H3083</f>
        <v>0</v>
      </c>
      <c r="S3083" s="142">
        <v>0</v>
      </c>
      <c r="T3083" s="143">
        <f>S3083*H3083</f>
        <v>0</v>
      </c>
      <c r="AR3083" s="144" t="s">
        <v>316</v>
      </c>
      <c r="AT3083" s="144" t="s">
        <v>215</v>
      </c>
      <c r="AU3083" s="144" t="s">
        <v>236</v>
      </c>
      <c r="AY3083" s="19" t="s">
        <v>212</v>
      </c>
      <c r="BE3083" s="145">
        <f>IF(N3083="základní",J3083,0)</f>
        <v>0</v>
      </c>
      <c r="BF3083" s="145">
        <f>IF(N3083="snížená",J3083,0)</f>
        <v>0</v>
      </c>
      <c r="BG3083" s="145">
        <f>IF(N3083="zákl. přenesená",J3083,0)</f>
        <v>0</v>
      </c>
      <c r="BH3083" s="145">
        <f>IF(N3083="sníž. přenesená",J3083,0)</f>
        <v>0</v>
      </c>
      <c r="BI3083" s="145">
        <f>IF(N3083="nulová",J3083,0)</f>
        <v>0</v>
      </c>
      <c r="BJ3083" s="19" t="s">
        <v>77</v>
      </c>
      <c r="BK3083" s="145">
        <f>ROUND(I3083*H3083,2)</f>
        <v>0</v>
      </c>
      <c r="BL3083" s="19" t="s">
        <v>316</v>
      </c>
      <c r="BM3083" s="144" t="s">
        <v>970</v>
      </c>
    </row>
    <row r="3084" spans="2:65" s="1" customFormat="1">
      <c r="B3084" s="34"/>
      <c r="D3084" s="146" t="s">
        <v>222</v>
      </c>
      <c r="F3084" s="147" t="s">
        <v>10880</v>
      </c>
      <c r="I3084" s="148"/>
      <c r="L3084" s="34"/>
      <c r="M3084" s="149"/>
      <c r="T3084" s="55"/>
      <c r="AT3084" s="19" t="s">
        <v>222</v>
      </c>
      <c r="AU3084" s="19" t="s">
        <v>236</v>
      </c>
    </row>
    <row r="3085" spans="2:65" s="11" customFormat="1" ht="25.9" customHeight="1">
      <c r="B3085" s="121"/>
      <c r="D3085" s="122" t="s">
        <v>68</v>
      </c>
      <c r="E3085" s="123" t="s">
        <v>2630</v>
      </c>
      <c r="F3085" s="123" t="s">
        <v>2631</v>
      </c>
      <c r="I3085" s="124"/>
      <c r="J3085" s="125">
        <f>BK3085</f>
        <v>0</v>
      </c>
      <c r="L3085" s="121"/>
      <c r="M3085" s="126"/>
      <c r="P3085" s="127">
        <f>SUM(P3086:P3090)</f>
        <v>0</v>
      </c>
      <c r="R3085" s="127">
        <f>SUM(R3086:R3090)</f>
        <v>0</v>
      </c>
      <c r="T3085" s="128">
        <f>SUM(T3086:T3090)</f>
        <v>0</v>
      </c>
      <c r="AR3085" s="122" t="s">
        <v>229</v>
      </c>
      <c r="AT3085" s="129" t="s">
        <v>68</v>
      </c>
      <c r="AU3085" s="129" t="s">
        <v>69</v>
      </c>
      <c r="AY3085" s="122" t="s">
        <v>212</v>
      </c>
      <c r="BK3085" s="130">
        <f>SUM(BK3086:BK3090)</f>
        <v>0</v>
      </c>
    </row>
    <row r="3086" spans="2:65" s="1" customFormat="1" ht="24.2" customHeight="1">
      <c r="B3086" s="34"/>
      <c r="C3086" s="133" t="s">
        <v>2581</v>
      </c>
      <c r="D3086" s="133" t="s">
        <v>215</v>
      </c>
      <c r="E3086" s="134" t="s">
        <v>11262</v>
      </c>
      <c r="F3086" s="135" t="s">
        <v>11263</v>
      </c>
      <c r="G3086" s="136" t="s">
        <v>408</v>
      </c>
      <c r="H3086" s="137">
        <v>20</v>
      </c>
      <c r="I3086" s="138"/>
      <c r="J3086" s="139">
        <f>ROUND(I3086*H3086,2)</f>
        <v>0</v>
      </c>
      <c r="K3086" s="135" t="s">
        <v>219</v>
      </c>
      <c r="L3086" s="34"/>
      <c r="M3086" s="140" t="s">
        <v>19</v>
      </c>
      <c r="N3086" s="141" t="s">
        <v>40</v>
      </c>
      <c r="P3086" s="142">
        <f>O3086*H3086</f>
        <v>0</v>
      </c>
      <c r="Q3086" s="142">
        <v>0</v>
      </c>
      <c r="R3086" s="142">
        <f>Q3086*H3086</f>
        <v>0</v>
      </c>
      <c r="S3086" s="142">
        <v>0</v>
      </c>
      <c r="T3086" s="143">
        <f>S3086*H3086</f>
        <v>0</v>
      </c>
      <c r="AR3086" s="144" t="s">
        <v>2635</v>
      </c>
      <c r="AT3086" s="144" t="s">
        <v>215</v>
      </c>
      <c r="AU3086" s="144" t="s">
        <v>77</v>
      </c>
      <c r="AY3086" s="19" t="s">
        <v>212</v>
      </c>
      <c r="BE3086" s="145">
        <f>IF(N3086="základní",J3086,0)</f>
        <v>0</v>
      </c>
      <c r="BF3086" s="145">
        <f>IF(N3086="snížená",J3086,0)</f>
        <v>0</v>
      </c>
      <c r="BG3086" s="145">
        <f>IF(N3086="zákl. přenesená",J3086,0)</f>
        <v>0</v>
      </c>
      <c r="BH3086" s="145">
        <f>IF(N3086="sníž. přenesená",J3086,0)</f>
        <v>0</v>
      </c>
      <c r="BI3086" s="145">
        <f>IF(N3086="nulová",J3086,0)</f>
        <v>0</v>
      </c>
      <c r="BJ3086" s="19" t="s">
        <v>77</v>
      </c>
      <c r="BK3086" s="145">
        <f>ROUND(I3086*H3086,2)</f>
        <v>0</v>
      </c>
      <c r="BL3086" s="19" t="s">
        <v>2635</v>
      </c>
      <c r="BM3086" s="144" t="s">
        <v>13734</v>
      </c>
    </row>
    <row r="3087" spans="2:65" s="1" customFormat="1">
      <c r="B3087" s="34"/>
      <c r="D3087" s="146" t="s">
        <v>222</v>
      </c>
      <c r="F3087" s="147" t="s">
        <v>11265</v>
      </c>
      <c r="I3087" s="148"/>
      <c r="L3087" s="34"/>
      <c r="M3087" s="149"/>
      <c r="T3087" s="55"/>
      <c r="AT3087" s="19" t="s">
        <v>222</v>
      </c>
      <c r="AU3087" s="19" t="s">
        <v>77</v>
      </c>
    </row>
    <row r="3088" spans="2:65" s="12" customFormat="1" ht="22.5">
      <c r="B3088" s="152"/>
      <c r="D3088" s="150" t="s">
        <v>226</v>
      </c>
      <c r="E3088" s="153" t="s">
        <v>19</v>
      </c>
      <c r="F3088" s="154" t="s">
        <v>13735</v>
      </c>
      <c r="H3088" s="155">
        <v>20</v>
      </c>
      <c r="I3088" s="156"/>
      <c r="L3088" s="152"/>
      <c r="M3088" s="157"/>
      <c r="T3088" s="158"/>
      <c r="AT3088" s="153" t="s">
        <v>226</v>
      </c>
      <c r="AU3088" s="153" t="s">
        <v>77</v>
      </c>
      <c r="AV3088" s="12" t="s">
        <v>79</v>
      </c>
      <c r="AW3088" s="12" t="s">
        <v>31</v>
      </c>
      <c r="AX3088" s="12" t="s">
        <v>69</v>
      </c>
      <c r="AY3088" s="153" t="s">
        <v>212</v>
      </c>
    </row>
    <row r="3089" spans="2:51" s="13" customFormat="1">
      <c r="B3089" s="159"/>
      <c r="D3089" s="150" t="s">
        <v>226</v>
      </c>
      <c r="E3089" s="160" t="s">
        <v>19</v>
      </c>
      <c r="F3089" s="161" t="s">
        <v>228</v>
      </c>
      <c r="H3089" s="162">
        <v>20</v>
      </c>
      <c r="I3089" s="163"/>
      <c r="L3089" s="159"/>
      <c r="M3089" s="164"/>
      <c r="T3089" s="165"/>
      <c r="AT3089" s="160" t="s">
        <v>226</v>
      </c>
      <c r="AU3089" s="160" t="s">
        <v>77</v>
      </c>
      <c r="AV3089" s="13" t="s">
        <v>229</v>
      </c>
      <c r="AW3089" s="13" t="s">
        <v>31</v>
      </c>
      <c r="AX3089" s="13" t="s">
        <v>77</v>
      </c>
      <c r="AY3089" s="160" t="s">
        <v>212</v>
      </c>
    </row>
    <row r="3090" spans="2:51" s="14" customFormat="1">
      <c r="B3090" s="170"/>
      <c r="D3090" s="150" t="s">
        <v>226</v>
      </c>
      <c r="E3090" s="171" t="s">
        <v>19</v>
      </c>
      <c r="F3090" s="172" t="s">
        <v>2639</v>
      </c>
      <c r="H3090" s="171" t="s">
        <v>19</v>
      </c>
      <c r="I3090" s="173"/>
      <c r="L3090" s="170"/>
      <c r="M3090" s="183"/>
      <c r="N3090" s="184"/>
      <c r="O3090" s="184"/>
      <c r="P3090" s="184"/>
      <c r="Q3090" s="184"/>
      <c r="R3090" s="184"/>
      <c r="S3090" s="184"/>
      <c r="T3090" s="185"/>
      <c r="AT3090" s="171" t="s">
        <v>226</v>
      </c>
      <c r="AU3090" s="171" t="s">
        <v>77</v>
      </c>
      <c r="AV3090" s="14" t="s">
        <v>77</v>
      </c>
      <c r="AW3090" s="14" t="s">
        <v>31</v>
      </c>
      <c r="AX3090" s="14" t="s">
        <v>69</v>
      </c>
      <c r="AY3090" s="171" t="s">
        <v>212</v>
      </c>
    </row>
    <row r="3091" spans="2:51" s="1" customFormat="1" ht="6.95" customHeight="1">
      <c r="B3091" s="43"/>
      <c r="C3091" s="44"/>
      <c r="D3091" s="44"/>
      <c r="E3091" s="44"/>
      <c r="F3091" s="44"/>
      <c r="G3091" s="44"/>
      <c r="H3091" s="44"/>
      <c r="I3091" s="44"/>
      <c r="J3091" s="44"/>
      <c r="K3091" s="44"/>
      <c r="L3091" s="34"/>
    </row>
  </sheetData>
  <sheetProtection algorithmName="SHA-512" hashValue="sA8s4i00yPuOk7JO8O2eo36Pb6CQwY7wO9K1xKML/POmt3zp1H5Wa2FBFCueSUZHH4mXLb6jjEkUQIksM7cuQA==" saltValue="qaeNe9fmPWcH1TkNHwKlx5hURtN7i8rIFEVy1/7/kS8ZlCeTBFRcjDY9Ix6EjvsIWRAppFqNsCB0P3uaQV/uzg==" spinCount="100000" sheet="1" objects="1" scenarios="1" formatColumns="0" formatRows="0" autoFilter="0"/>
  <autoFilter ref="C85:K3090" xr:uid="{00000000-0009-0000-0000-000010000000}"/>
  <mergeCells count="9">
    <mergeCell ref="E50:H50"/>
    <mergeCell ref="E76:H76"/>
    <mergeCell ref="E78:H78"/>
    <mergeCell ref="L2:V2"/>
    <mergeCell ref="E7:H7"/>
    <mergeCell ref="E9:H9"/>
    <mergeCell ref="E18:H18"/>
    <mergeCell ref="E27:H27"/>
    <mergeCell ref="E48:H48"/>
  </mergeCells>
  <hyperlinks>
    <hyperlink ref="F459" r:id="rId1" xr:uid="{00000000-0004-0000-1000-000000000000}"/>
    <hyperlink ref="F499" r:id="rId2" xr:uid="{00000000-0004-0000-1000-000001000000}"/>
    <hyperlink ref="F557" r:id="rId3" xr:uid="{00000000-0004-0000-1000-000002000000}"/>
    <hyperlink ref="F589" r:id="rId4" xr:uid="{00000000-0004-0000-1000-000003000000}"/>
    <hyperlink ref="F620" r:id="rId5" xr:uid="{00000000-0004-0000-1000-000004000000}"/>
    <hyperlink ref="F694" r:id="rId6" xr:uid="{00000000-0004-0000-1000-000005000000}"/>
    <hyperlink ref="F741" r:id="rId7" xr:uid="{00000000-0004-0000-1000-000006000000}"/>
    <hyperlink ref="F898" r:id="rId8" xr:uid="{00000000-0004-0000-1000-000007000000}"/>
    <hyperlink ref="F1017" r:id="rId9" xr:uid="{00000000-0004-0000-1000-000008000000}"/>
    <hyperlink ref="F1301" r:id="rId10" xr:uid="{00000000-0004-0000-1000-000009000000}"/>
    <hyperlink ref="F1340" r:id="rId11" xr:uid="{00000000-0004-0000-1000-00000A000000}"/>
    <hyperlink ref="F1435" r:id="rId12" xr:uid="{00000000-0004-0000-1000-00000B000000}"/>
    <hyperlink ref="F1567" r:id="rId13" xr:uid="{00000000-0004-0000-1000-00000C000000}"/>
    <hyperlink ref="F1612" r:id="rId14" xr:uid="{00000000-0004-0000-1000-00000D000000}"/>
    <hyperlink ref="F1631" r:id="rId15" xr:uid="{00000000-0004-0000-1000-00000E000000}"/>
    <hyperlink ref="F1644" r:id="rId16" xr:uid="{00000000-0004-0000-1000-00000F000000}"/>
    <hyperlink ref="F1830" r:id="rId17" xr:uid="{00000000-0004-0000-1000-000010000000}"/>
    <hyperlink ref="F2076" r:id="rId18" xr:uid="{00000000-0004-0000-1000-000011000000}"/>
    <hyperlink ref="F3084" r:id="rId19" xr:uid="{00000000-0004-0000-1000-000012000000}"/>
    <hyperlink ref="F3087" r:id="rId20" xr:uid="{00000000-0004-0000-1000-000013000000}"/>
  </hyperlinks>
  <pageMargins left="0.39374999999999999" right="0.39374999999999999" top="0.39374999999999999" bottom="0.39374999999999999" header="0" footer="0"/>
  <pageSetup paperSize="9" scale="84" fitToHeight="100" orientation="landscape" blackAndWhite="1" r:id="rId21"/>
  <headerFooter>
    <oddFooter>&amp;CStrana &amp;P z &amp;N</oddFooter>
  </headerFooter>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57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127</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13736</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ROUND(J89,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ROUND((SUM(BE89:BE1570)),  2)</f>
        <v>0</v>
      </c>
      <c r="I33" s="95">
        <v>0.21</v>
      </c>
      <c r="J33" s="85">
        <f>ROUND(((SUM(BE89:BE1570))*I33),  2)</f>
        <v>0</v>
      </c>
      <c r="L33" s="34"/>
    </row>
    <row r="34" spans="2:12" s="1" customFormat="1" ht="14.45" customHeight="1">
      <c r="B34" s="34"/>
      <c r="E34" s="29" t="s">
        <v>41</v>
      </c>
      <c r="F34" s="85">
        <f>ROUND((SUM(BF89:BF1570)),  2)</f>
        <v>0</v>
      </c>
      <c r="I34" s="95">
        <v>0.12</v>
      </c>
      <c r="J34" s="85">
        <f>ROUND(((SUM(BF89:BF1570))*I34),  2)</f>
        <v>0</v>
      </c>
      <c r="L34" s="34"/>
    </row>
    <row r="35" spans="2:12" s="1" customFormat="1" ht="14.45" hidden="1" customHeight="1">
      <c r="B35" s="34"/>
      <c r="E35" s="29" t="s">
        <v>42</v>
      </c>
      <c r="F35" s="85">
        <f>ROUND((SUM(BG89:BG1570)),  2)</f>
        <v>0</v>
      </c>
      <c r="I35" s="95">
        <v>0.21</v>
      </c>
      <c r="J35" s="85">
        <f>0</f>
        <v>0</v>
      </c>
      <c r="L35" s="34"/>
    </row>
    <row r="36" spans="2:12" s="1" customFormat="1" ht="14.45" hidden="1" customHeight="1">
      <c r="B36" s="34"/>
      <c r="E36" s="29" t="s">
        <v>43</v>
      </c>
      <c r="F36" s="85">
        <f>ROUND((SUM(BH89:BH1570)),  2)</f>
        <v>0</v>
      </c>
      <c r="I36" s="95">
        <v>0.12</v>
      </c>
      <c r="J36" s="85">
        <f>0</f>
        <v>0</v>
      </c>
      <c r="L36" s="34"/>
    </row>
    <row r="37" spans="2:12" s="1" customFormat="1" ht="14.45" hidden="1" customHeight="1">
      <c r="B37" s="34"/>
      <c r="E37" s="29" t="s">
        <v>44</v>
      </c>
      <c r="F37" s="85">
        <f>ROUND((SUM(BI89:BI1570)),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D.1.2.5. - SILNOPROUD</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J89</f>
        <v>0</v>
      </c>
      <c r="L59" s="34"/>
      <c r="AU59" s="19" t="s">
        <v>189</v>
      </c>
    </row>
    <row r="60" spans="2:47" s="8" customFormat="1" ht="24.95" customHeight="1">
      <c r="B60" s="105"/>
      <c r="D60" s="106" t="s">
        <v>377</v>
      </c>
      <c r="E60" s="107"/>
      <c r="F60" s="107"/>
      <c r="G60" s="107"/>
      <c r="H60" s="107"/>
      <c r="I60" s="107"/>
      <c r="J60" s="108">
        <f>J90</f>
        <v>0</v>
      </c>
      <c r="L60" s="105"/>
    </row>
    <row r="61" spans="2:47" s="9" customFormat="1" ht="19.899999999999999" customHeight="1">
      <c r="B61" s="109"/>
      <c r="D61" s="110" t="s">
        <v>387</v>
      </c>
      <c r="E61" s="111"/>
      <c r="F61" s="111"/>
      <c r="G61" s="111"/>
      <c r="H61" s="111"/>
      <c r="I61" s="111"/>
      <c r="J61" s="112">
        <f>J91</f>
        <v>0</v>
      </c>
      <c r="L61" s="109"/>
    </row>
    <row r="62" spans="2:47" s="9" customFormat="1" ht="14.85" customHeight="1">
      <c r="B62" s="109"/>
      <c r="D62" s="110" t="s">
        <v>13737</v>
      </c>
      <c r="E62" s="111"/>
      <c r="F62" s="111"/>
      <c r="G62" s="111"/>
      <c r="H62" s="111"/>
      <c r="I62" s="111"/>
      <c r="J62" s="112">
        <f>J92</f>
        <v>0</v>
      </c>
      <c r="L62" s="109"/>
    </row>
    <row r="63" spans="2:47" s="9" customFormat="1" ht="14.85" customHeight="1">
      <c r="B63" s="109"/>
      <c r="D63" s="110" t="s">
        <v>13738</v>
      </c>
      <c r="E63" s="111"/>
      <c r="F63" s="111"/>
      <c r="G63" s="111"/>
      <c r="H63" s="111"/>
      <c r="I63" s="111"/>
      <c r="J63" s="112">
        <f>J291</f>
        <v>0</v>
      </c>
      <c r="L63" s="109"/>
    </row>
    <row r="64" spans="2:47" s="9" customFormat="1" ht="14.85" customHeight="1">
      <c r="B64" s="109"/>
      <c r="D64" s="110" t="s">
        <v>13739</v>
      </c>
      <c r="E64" s="111"/>
      <c r="F64" s="111"/>
      <c r="G64" s="111"/>
      <c r="H64" s="111"/>
      <c r="I64" s="111"/>
      <c r="J64" s="112">
        <f>J531</f>
        <v>0</v>
      </c>
      <c r="L64" s="109"/>
    </row>
    <row r="65" spans="2:12" s="9" customFormat="1" ht="14.85" customHeight="1">
      <c r="B65" s="109"/>
      <c r="D65" s="110" t="s">
        <v>13740</v>
      </c>
      <c r="E65" s="111"/>
      <c r="F65" s="111"/>
      <c r="G65" s="111"/>
      <c r="H65" s="111"/>
      <c r="I65" s="111"/>
      <c r="J65" s="112">
        <f>J677</f>
        <v>0</v>
      </c>
      <c r="L65" s="109"/>
    </row>
    <row r="66" spans="2:12" s="9" customFormat="1" ht="14.85" customHeight="1">
      <c r="B66" s="109"/>
      <c r="D66" s="110" t="s">
        <v>13741</v>
      </c>
      <c r="E66" s="111"/>
      <c r="F66" s="111"/>
      <c r="G66" s="111"/>
      <c r="H66" s="111"/>
      <c r="I66" s="111"/>
      <c r="J66" s="112">
        <f>J1323</f>
        <v>0</v>
      </c>
      <c r="L66" s="109"/>
    </row>
    <row r="67" spans="2:12" s="9" customFormat="1" ht="14.85" customHeight="1">
      <c r="B67" s="109"/>
      <c r="D67" s="110" t="s">
        <v>13742</v>
      </c>
      <c r="E67" s="111"/>
      <c r="F67" s="111"/>
      <c r="G67" s="111"/>
      <c r="H67" s="111"/>
      <c r="I67" s="111"/>
      <c r="J67" s="112">
        <f>J1434</f>
        <v>0</v>
      </c>
      <c r="L67" s="109"/>
    </row>
    <row r="68" spans="2:12" s="9" customFormat="1" ht="14.85" customHeight="1">
      <c r="B68" s="109"/>
      <c r="D68" s="110" t="s">
        <v>13743</v>
      </c>
      <c r="E68" s="111"/>
      <c r="F68" s="111"/>
      <c r="G68" s="111"/>
      <c r="H68" s="111"/>
      <c r="I68" s="111"/>
      <c r="J68" s="112">
        <f>J1460</f>
        <v>0</v>
      </c>
      <c r="L68" s="109"/>
    </row>
    <row r="69" spans="2:12" s="9" customFormat="1" ht="14.85" customHeight="1">
      <c r="B69" s="109"/>
      <c r="D69" s="110" t="s">
        <v>13744</v>
      </c>
      <c r="E69" s="111"/>
      <c r="F69" s="111"/>
      <c r="G69" s="111"/>
      <c r="H69" s="111"/>
      <c r="I69" s="111"/>
      <c r="J69" s="112">
        <f>J1498</f>
        <v>0</v>
      </c>
      <c r="L69" s="109"/>
    </row>
    <row r="70" spans="2:12" s="1" customFormat="1" ht="21.75" customHeight="1">
      <c r="B70" s="34"/>
      <c r="L70" s="34"/>
    </row>
    <row r="71" spans="2:12" s="1" customFormat="1" ht="6.95" customHeight="1">
      <c r="B71" s="43"/>
      <c r="C71" s="44"/>
      <c r="D71" s="44"/>
      <c r="E71" s="44"/>
      <c r="F71" s="44"/>
      <c r="G71" s="44"/>
      <c r="H71" s="44"/>
      <c r="I71" s="44"/>
      <c r="J71" s="44"/>
      <c r="K71" s="44"/>
      <c r="L71" s="34"/>
    </row>
    <row r="75" spans="2:12" s="1" customFormat="1" ht="6.95" customHeight="1">
      <c r="B75" s="45"/>
      <c r="C75" s="46"/>
      <c r="D75" s="46"/>
      <c r="E75" s="46"/>
      <c r="F75" s="46"/>
      <c r="G75" s="46"/>
      <c r="H75" s="46"/>
      <c r="I75" s="46"/>
      <c r="J75" s="46"/>
      <c r="K75" s="46"/>
      <c r="L75" s="34"/>
    </row>
    <row r="76" spans="2:12" s="1" customFormat="1" ht="24.95" customHeight="1">
      <c r="B76" s="34"/>
      <c r="C76" s="23" t="s">
        <v>197</v>
      </c>
      <c r="L76" s="34"/>
    </row>
    <row r="77" spans="2:12" s="1" customFormat="1" ht="6.95" customHeight="1">
      <c r="B77" s="34"/>
      <c r="L77" s="34"/>
    </row>
    <row r="78" spans="2:12" s="1" customFormat="1" ht="12" customHeight="1">
      <c r="B78" s="34"/>
      <c r="C78" s="29" t="s">
        <v>16</v>
      </c>
      <c r="L78" s="34"/>
    </row>
    <row r="79" spans="2:12" s="1" customFormat="1" ht="16.5" customHeight="1">
      <c r="B79" s="34"/>
      <c r="E79" s="365" t="str">
        <f>E7</f>
        <v>Stavební úpravy budovy N (CEETe II) v areálu VŠB-TUO - Úpravy po DI - rev_a</v>
      </c>
      <c r="F79" s="366"/>
      <c r="G79" s="366"/>
      <c r="H79" s="366"/>
      <c r="L79" s="34"/>
    </row>
    <row r="80" spans="2:12" s="1" customFormat="1" ht="12" customHeight="1">
      <c r="B80" s="34"/>
      <c r="C80" s="29" t="s">
        <v>181</v>
      </c>
      <c r="L80" s="34"/>
    </row>
    <row r="81" spans="2:65" s="1" customFormat="1" ht="16.5" customHeight="1">
      <c r="B81" s="34"/>
      <c r="E81" s="356" t="str">
        <f>E9</f>
        <v>D.1.2.5. - SILNOPROUD</v>
      </c>
      <c r="F81" s="364"/>
      <c r="G81" s="364"/>
      <c r="H81" s="364"/>
      <c r="L81" s="34"/>
    </row>
    <row r="82" spans="2:65" s="1" customFormat="1" ht="6.95" customHeight="1">
      <c r="B82" s="34"/>
      <c r="L82" s="34"/>
    </row>
    <row r="83" spans="2:65" s="1" customFormat="1" ht="12" customHeight="1">
      <c r="B83" s="34"/>
      <c r="C83" s="29" t="s">
        <v>21</v>
      </c>
      <c r="F83" s="27" t="str">
        <f>F12</f>
        <v xml:space="preserve"> </v>
      </c>
      <c r="I83" s="29" t="s">
        <v>23</v>
      </c>
      <c r="J83" s="51" t="str">
        <f>IF(J12="","",J12)</f>
        <v>1. 10. 2025</v>
      </c>
      <c r="L83" s="34"/>
    </row>
    <row r="84" spans="2:65" s="1" customFormat="1" ht="6.95" customHeight="1">
      <c r="B84" s="34"/>
      <c r="L84" s="34"/>
    </row>
    <row r="85" spans="2:65" s="1" customFormat="1" ht="25.7" customHeight="1">
      <c r="B85" s="34"/>
      <c r="C85" s="29" t="s">
        <v>25</v>
      </c>
      <c r="F85" s="27" t="str">
        <f>E15</f>
        <v xml:space="preserve"> </v>
      </c>
      <c r="I85" s="29" t="s">
        <v>30</v>
      </c>
      <c r="J85" s="32" t="str">
        <f>E21</f>
        <v xml:space="preserve">TECHNICO Opava s.r.o., </v>
      </c>
      <c r="L85" s="34"/>
    </row>
    <row r="86" spans="2:65" s="1" customFormat="1" ht="15.2" customHeight="1">
      <c r="B86" s="34"/>
      <c r="C86" s="29" t="s">
        <v>28</v>
      </c>
      <c r="F86" s="27" t="str">
        <f>IF(E18="","",E18)</f>
        <v>Vyplň údaj</v>
      </c>
      <c r="I86" s="29" t="s">
        <v>32</v>
      </c>
      <c r="J86" s="32" t="str">
        <f>E24</f>
        <v xml:space="preserve"> </v>
      </c>
      <c r="L86" s="34"/>
    </row>
    <row r="87" spans="2:65" s="1" customFormat="1" ht="10.35" customHeight="1">
      <c r="B87" s="34"/>
      <c r="L87" s="34"/>
    </row>
    <row r="88" spans="2:65" s="10" customFormat="1" ht="29.25" customHeight="1">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c r="B89" s="34"/>
      <c r="C89" s="63" t="s">
        <v>209</v>
      </c>
      <c r="J89" s="117">
        <f>BK89</f>
        <v>0</v>
      </c>
      <c r="L89" s="34"/>
      <c r="M89" s="61"/>
      <c r="N89" s="52"/>
      <c r="O89" s="52"/>
      <c r="P89" s="118">
        <f>P90</f>
        <v>0</v>
      </c>
      <c r="Q89" s="52"/>
      <c r="R89" s="118">
        <f>R90</f>
        <v>0</v>
      </c>
      <c r="S89" s="52"/>
      <c r="T89" s="119">
        <f>T90</f>
        <v>0</v>
      </c>
      <c r="AT89" s="19" t="s">
        <v>68</v>
      </c>
      <c r="AU89" s="19" t="s">
        <v>189</v>
      </c>
      <c r="BK89" s="120">
        <f>BK90</f>
        <v>0</v>
      </c>
    </row>
    <row r="90" spans="2:65" s="11" customFormat="1" ht="25.9" customHeight="1">
      <c r="B90" s="121"/>
      <c r="D90" s="122" t="s">
        <v>68</v>
      </c>
      <c r="E90" s="123" t="s">
        <v>1379</v>
      </c>
      <c r="F90" s="123" t="s">
        <v>1380</v>
      </c>
      <c r="I90" s="124"/>
      <c r="J90" s="125">
        <f>BK90</f>
        <v>0</v>
      </c>
      <c r="L90" s="121"/>
      <c r="M90" s="126"/>
      <c r="P90" s="127">
        <f>P91</f>
        <v>0</v>
      </c>
      <c r="R90" s="127">
        <f>R91</f>
        <v>0</v>
      </c>
      <c r="T90" s="128">
        <f>T91</f>
        <v>0</v>
      </c>
      <c r="AR90" s="122" t="s">
        <v>77</v>
      </c>
      <c r="AT90" s="129" t="s">
        <v>68</v>
      </c>
      <c r="AU90" s="129" t="s">
        <v>69</v>
      </c>
      <c r="AY90" s="122" t="s">
        <v>212</v>
      </c>
      <c r="BK90" s="130">
        <f>BK91</f>
        <v>0</v>
      </c>
    </row>
    <row r="91" spans="2:65" s="11" customFormat="1" ht="22.9" customHeight="1">
      <c r="B91" s="121"/>
      <c r="D91" s="122" t="s">
        <v>68</v>
      </c>
      <c r="E91" s="131" t="s">
        <v>1871</v>
      </c>
      <c r="F91" s="131" t="s">
        <v>1872</v>
      </c>
      <c r="I91" s="124"/>
      <c r="J91" s="132">
        <f>BK91</f>
        <v>0</v>
      </c>
      <c r="L91" s="121"/>
      <c r="M91" s="126"/>
      <c r="P91" s="127">
        <f>P92+P291+P531+P677+P1323+P1434+P1460+P1498</f>
        <v>0</v>
      </c>
      <c r="R91" s="127">
        <f>R92+R291+R531+R677+R1323+R1434+R1460+R1498</f>
        <v>0</v>
      </c>
      <c r="T91" s="128">
        <f>T92+T291+T531+T677+T1323+T1434+T1460+T1498</f>
        <v>0</v>
      </c>
      <c r="AR91" s="122" t="s">
        <v>77</v>
      </c>
      <c r="AT91" s="129" t="s">
        <v>68</v>
      </c>
      <c r="AU91" s="129" t="s">
        <v>77</v>
      </c>
      <c r="AY91" s="122" t="s">
        <v>212</v>
      </c>
      <c r="BK91" s="130">
        <f>BK92+BK291+BK531+BK677+BK1323+BK1434+BK1460+BK1498</f>
        <v>0</v>
      </c>
    </row>
    <row r="92" spans="2:65" s="11" customFormat="1" ht="20.85" customHeight="1">
      <c r="B92" s="121"/>
      <c r="D92" s="122" t="s">
        <v>68</v>
      </c>
      <c r="E92" s="131" t="s">
        <v>13745</v>
      </c>
      <c r="F92" s="131" t="s">
        <v>13746</v>
      </c>
      <c r="I92" s="124"/>
      <c r="J92" s="132">
        <f>BK92</f>
        <v>0</v>
      </c>
      <c r="L92" s="121"/>
      <c r="M92" s="126"/>
      <c r="P92" s="127">
        <f>SUM(P93:P290)</f>
        <v>0</v>
      </c>
      <c r="R92" s="127">
        <f>SUM(R93:R290)</f>
        <v>0</v>
      </c>
      <c r="T92" s="128">
        <f>SUM(T93:T290)</f>
        <v>0</v>
      </c>
      <c r="AR92" s="122" t="s">
        <v>77</v>
      </c>
      <c r="AT92" s="129" t="s">
        <v>68</v>
      </c>
      <c r="AU92" s="129" t="s">
        <v>79</v>
      </c>
      <c r="AY92" s="122" t="s">
        <v>212</v>
      </c>
      <c r="BK92" s="130">
        <f>SUM(BK93:BK290)</f>
        <v>0</v>
      </c>
    </row>
    <row r="93" spans="2:65" s="1" customFormat="1" ht="16.5" customHeight="1">
      <c r="B93" s="34"/>
      <c r="C93" s="133" t="s">
        <v>77</v>
      </c>
      <c r="D93" s="133" t="s">
        <v>215</v>
      </c>
      <c r="E93" s="134" t="s">
        <v>13747</v>
      </c>
      <c r="F93" s="135" t="s">
        <v>13748</v>
      </c>
      <c r="G93" s="136" t="s">
        <v>624</v>
      </c>
      <c r="H93" s="137">
        <v>456</v>
      </c>
      <c r="I93" s="138"/>
      <c r="J93" s="139">
        <f>ROUND(I93*H93,2)</f>
        <v>0</v>
      </c>
      <c r="K93" s="135" t="s">
        <v>245</v>
      </c>
      <c r="L93" s="34"/>
      <c r="M93" s="140" t="s">
        <v>19</v>
      </c>
      <c r="N93" s="141" t="s">
        <v>40</v>
      </c>
      <c r="P93" s="142">
        <f>O93*H93</f>
        <v>0</v>
      </c>
      <c r="Q93" s="142">
        <v>0</v>
      </c>
      <c r="R93" s="142">
        <f>Q93*H93</f>
        <v>0</v>
      </c>
      <c r="S93" s="142">
        <v>0</v>
      </c>
      <c r="T93" s="143">
        <f>S93*H93</f>
        <v>0</v>
      </c>
      <c r="AR93" s="144" t="s">
        <v>316</v>
      </c>
      <c r="AT93" s="144" t="s">
        <v>215</v>
      </c>
      <c r="AU93" s="144" t="s">
        <v>236</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13749</v>
      </c>
    </row>
    <row r="94" spans="2:65" s="1" customFormat="1" ht="29.25">
      <c r="B94" s="34"/>
      <c r="D94" s="150" t="s">
        <v>224</v>
      </c>
      <c r="F94" s="151" t="s">
        <v>13750</v>
      </c>
      <c r="I94" s="148"/>
      <c r="L94" s="34"/>
      <c r="M94" s="149"/>
      <c r="T94" s="55"/>
      <c r="AT94" s="19" t="s">
        <v>224</v>
      </c>
      <c r="AU94" s="19" t="s">
        <v>236</v>
      </c>
    </row>
    <row r="95" spans="2:65" s="14" customFormat="1">
      <c r="B95" s="170"/>
      <c r="D95" s="150" t="s">
        <v>226</v>
      </c>
      <c r="E95" s="171" t="s">
        <v>19</v>
      </c>
      <c r="F95" s="172" t="s">
        <v>13751</v>
      </c>
      <c r="H95" s="171" t="s">
        <v>19</v>
      </c>
      <c r="I95" s="173"/>
      <c r="L95" s="170"/>
      <c r="M95" s="174"/>
      <c r="T95" s="175"/>
      <c r="AT95" s="171" t="s">
        <v>226</v>
      </c>
      <c r="AU95" s="171" t="s">
        <v>236</v>
      </c>
      <c r="AV95" s="14" t="s">
        <v>77</v>
      </c>
      <c r="AW95" s="14" t="s">
        <v>31</v>
      </c>
      <c r="AX95" s="14" t="s">
        <v>69</v>
      </c>
      <c r="AY95" s="171" t="s">
        <v>212</v>
      </c>
    </row>
    <row r="96" spans="2:65" s="12" customFormat="1">
      <c r="B96" s="152"/>
      <c r="D96" s="150" t="s">
        <v>226</v>
      </c>
      <c r="E96" s="153" t="s">
        <v>19</v>
      </c>
      <c r="F96" s="154" t="s">
        <v>13752</v>
      </c>
      <c r="H96" s="155">
        <v>88</v>
      </c>
      <c r="I96" s="156"/>
      <c r="L96" s="152"/>
      <c r="M96" s="157"/>
      <c r="T96" s="158"/>
      <c r="AT96" s="153" t="s">
        <v>226</v>
      </c>
      <c r="AU96" s="153" t="s">
        <v>236</v>
      </c>
      <c r="AV96" s="12" t="s">
        <v>79</v>
      </c>
      <c r="AW96" s="12" t="s">
        <v>31</v>
      </c>
      <c r="AX96" s="12" t="s">
        <v>69</v>
      </c>
      <c r="AY96" s="153" t="s">
        <v>212</v>
      </c>
    </row>
    <row r="97" spans="2:65" s="12" customFormat="1">
      <c r="B97" s="152"/>
      <c r="D97" s="150" t="s">
        <v>226</v>
      </c>
      <c r="E97" s="153" t="s">
        <v>19</v>
      </c>
      <c r="F97" s="154" t="s">
        <v>13753</v>
      </c>
      <c r="H97" s="155">
        <v>18</v>
      </c>
      <c r="I97" s="156"/>
      <c r="L97" s="152"/>
      <c r="M97" s="157"/>
      <c r="T97" s="158"/>
      <c r="AT97" s="153" t="s">
        <v>226</v>
      </c>
      <c r="AU97" s="153" t="s">
        <v>236</v>
      </c>
      <c r="AV97" s="12" t="s">
        <v>79</v>
      </c>
      <c r="AW97" s="12" t="s">
        <v>31</v>
      </c>
      <c r="AX97" s="12" t="s">
        <v>69</v>
      </c>
      <c r="AY97" s="153" t="s">
        <v>212</v>
      </c>
    </row>
    <row r="98" spans="2:65" s="12" customFormat="1">
      <c r="B98" s="152"/>
      <c r="D98" s="150" t="s">
        <v>226</v>
      </c>
      <c r="E98" s="153" t="s">
        <v>19</v>
      </c>
      <c r="F98" s="154" t="s">
        <v>13754</v>
      </c>
      <c r="H98" s="155">
        <v>44</v>
      </c>
      <c r="I98" s="156"/>
      <c r="L98" s="152"/>
      <c r="M98" s="157"/>
      <c r="T98" s="158"/>
      <c r="AT98" s="153" t="s">
        <v>226</v>
      </c>
      <c r="AU98" s="153" t="s">
        <v>236</v>
      </c>
      <c r="AV98" s="12" t="s">
        <v>79</v>
      </c>
      <c r="AW98" s="12" t="s">
        <v>31</v>
      </c>
      <c r="AX98" s="12" t="s">
        <v>69</v>
      </c>
      <c r="AY98" s="153" t="s">
        <v>212</v>
      </c>
    </row>
    <row r="99" spans="2:65" s="12" customFormat="1">
      <c r="B99" s="152"/>
      <c r="D99" s="150" t="s">
        <v>226</v>
      </c>
      <c r="E99" s="153" t="s">
        <v>19</v>
      </c>
      <c r="F99" s="154" t="s">
        <v>13755</v>
      </c>
      <c r="H99" s="155">
        <v>84</v>
      </c>
      <c r="I99" s="156"/>
      <c r="L99" s="152"/>
      <c r="M99" s="157"/>
      <c r="T99" s="158"/>
      <c r="AT99" s="153" t="s">
        <v>226</v>
      </c>
      <c r="AU99" s="153" t="s">
        <v>236</v>
      </c>
      <c r="AV99" s="12" t="s">
        <v>79</v>
      </c>
      <c r="AW99" s="12" t="s">
        <v>31</v>
      </c>
      <c r="AX99" s="12" t="s">
        <v>69</v>
      </c>
      <c r="AY99" s="153" t="s">
        <v>212</v>
      </c>
    </row>
    <row r="100" spans="2:65" s="12" customFormat="1">
      <c r="B100" s="152"/>
      <c r="D100" s="150" t="s">
        <v>226</v>
      </c>
      <c r="E100" s="153" t="s">
        <v>19</v>
      </c>
      <c r="F100" s="154" t="s">
        <v>13756</v>
      </c>
      <c r="H100" s="155">
        <v>71</v>
      </c>
      <c r="I100" s="156"/>
      <c r="L100" s="152"/>
      <c r="M100" s="157"/>
      <c r="T100" s="158"/>
      <c r="AT100" s="153" t="s">
        <v>226</v>
      </c>
      <c r="AU100" s="153" t="s">
        <v>236</v>
      </c>
      <c r="AV100" s="12" t="s">
        <v>79</v>
      </c>
      <c r="AW100" s="12" t="s">
        <v>31</v>
      </c>
      <c r="AX100" s="12" t="s">
        <v>69</v>
      </c>
      <c r="AY100" s="153" t="s">
        <v>212</v>
      </c>
    </row>
    <row r="101" spans="2:65" s="12" customFormat="1">
      <c r="B101" s="152"/>
      <c r="D101" s="150" t="s">
        <v>226</v>
      </c>
      <c r="E101" s="153" t="s">
        <v>19</v>
      </c>
      <c r="F101" s="154" t="s">
        <v>13757</v>
      </c>
      <c r="H101" s="155">
        <v>71</v>
      </c>
      <c r="I101" s="156"/>
      <c r="L101" s="152"/>
      <c r="M101" s="157"/>
      <c r="T101" s="158"/>
      <c r="AT101" s="153" t="s">
        <v>226</v>
      </c>
      <c r="AU101" s="153" t="s">
        <v>236</v>
      </c>
      <c r="AV101" s="12" t="s">
        <v>79</v>
      </c>
      <c r="AW101" s="12" t="s">
        <v>31</v>
      </c>
      <c r="AX101" s="12" t="s">
        <v>69</v>
      </c>
      <c r="AY101" s="153" t="s">
        <v>212</v>
      </c>
    </row>
    <row r="102" spans="2:65" s="12" customFormat="1">
      <c r="B102" s="152"/>
      <c r="D102" s="150" t="s">
        <v>226</v>
      </c>
      <c r="E102" s="153" t="s">
        <v>19</v>
      </c>
      <c r="F102" s="154" t="s">
        <v>13758</v>
      </c>
      <c r="H102" s="155">
        <v>55</v>
      </c>
      <c r="I102" s="156"/>
      <c r="L102" s="152"/>
      <c r="M102" s="157"/>
      <c r="T102" s="158"/>
      <c r="AT102" s="153" t="s">
        <v>226</v>
      </c>
      <c r="AU102" s="153" t="s">
        <v>236</v>
      </c>
      <c r="AV102" s="12" t="s">
        <v>79</v>
      </c>
      <c r="AW102" s="12" t="s">
        <v>31</v>
      </c>
      <c r="AX102" s="12" t="s">
        <v>69</v>
      </c>
      <c r="AY102" s="153" t="s">
        <v>212</v>
      </c>
    </row>
    <row r="103" spans="2:65" s="12" customFormat="1">
      <c r="B103" s="152"/>
      <c r="D103" s="150" t="s">
        <v>226</v>
      </c>
      <c r="E103" s="153" t="s">
        <v>19</v>
      </c>
      <c r="F103" s="154" t="s">
        <v>13759</v>
      </c>
      <c r="H103" s="155">
        <v>25</v>
      </c>
      <c r="I103" s="156"/>
      <c r="L103" s="152"/>
      <c r="M103" s="157"/>
      <c r="T103" s="158"/>
      <c r="AT103" s="153" t="s">
        <v>226</v>
      </c>
      <c r="AU103" s="153" t="s">
        <v>236</v>
      </c>
      <c r="AV103" s="12" t="s">
        <v>79</v>
      </c>
      <c r="AW103" s="12" t="s">
        <v>31</v>
      </c>
      <c r="AX103" s="12" t="s">
        <v>69</v>
      </c>
      <c r="AY103" s="153" t="s">
        <v>212</v>
      </c>
    </row>
    <row r="104" spans="2:65" s="13" customFormat="1">
      <c r="B104" s="159"/>
      <c r="D104" s="150" t="s">
        <v>226</v>
      </c>
      <c r="E104" s="160" t="s">
        <v>19</v>
      </c>
      <c r="F104" s="161" t="s">
        <v>228</v>
      </c>
      <c r="H104" s="162">
        <v>456</v>
      </c>
      <c r="I104" s="163"/>
      <c r="L104" s="159"/>
      <c r="M104" s="164"/>
      <c r="T104" s="165"/>
      <c r="AT104" s="160" t="s">
        <v>226</v>
      </c>
      <c r="AU104" s="160" t="s">
        <v>236</v>
      </c>
      <c r="AV104" s="13" t="s">
        <v>229</v>
      </c>
      <c r="AW104" s="13" t="s">
        <v>31</v>
      </c>
      <c r="AX104" s="13" t="s">
        <v>77</v>
      </c>
      <c r="AY104" s="160" t="s">
        <v>212</v>
      </c>
    </row>
    <row r="105" spans="2:65" s="1" customFormat="1" ht="16.5" customHeight="1">
      <c r="B105" s="34"/>
      <c r="C105" s="133" t="s">
        <v>79</v>
      </c>
      <c r="D105" s="133" t="s">
        <v>215</v>
      </c>
      <c r="E105" s="134" t="s">
        <v>13760</v>
      </c>
      <c r="F105" s="135" t="s">
        <v>13761</v>
      </c>
      <c r="G105" s="136" t="s">
        <v>624</v>
      </c>
      <c r="H105" s="137">
        <v>14</v>
      </c>
      <c r="I105" s="138"/>
      <c r="J105" s="139">
        <f>ROUND(I105*H105,2)</f>
        <v>0</v>
      </c>
      <c r="K105" s="135" t="s">
        <v>245</v>
      </c>
      <c r="L105" s="34"/>
      <c r="M105" s="140" t="s">
        <v>19</v>
      </c>
      <c r="N105" s="141" t="s">
        <v>40</v>
      </c>
      <c r="P105" s="142">
        <f>O105*H105</f>
        <v>0</v>
      </c>
      <c r="Q105" s="142">
        <v>0</v>
      </c>
      <c r="R105" s="142">
        <f>Q105*H105</f>
        <v>0</v>
      </c>
      <c r="S105" s="142">
        <v>0</v>
      </c>
      <c r="T105" s="143">
        <f>S105*H105</f>
        <v>0</v>
      </c>
      <c r="AR105" s="144" t="s">
        <v>316</v>
      </c>
      <c r="AT105" s="144" t="s">
        <v>215</v>
      </c>
      <c r="AU105" s="144" t="s">
        <v>236</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13762</v>
      </c>
    </row>
    <row r="106" spans="2:65" s="1" customFormat="1" ht="39">
      <c r="B106" s="34"/>
      <c r="D106" s="150" t="s">
        <v>224</v>
      </c>
      <c r="F106" s="151" t="s">
        <v>13763</v>
      </c>
      <c r="I106" s="148"/>
      <c r="L106" s="34"/>
      <c r="M106" s="149"/>
      <c r="T106" s="55"/>
      <c r="AT106" s="19" t="s">
        <v>224</v>
      </c>
      <c r="AU106" s="19" t="s">
        <v>236</v>
      </c>
    </row>
    <row r="107" spans="2:65" s="14" customFormat="1">
      <c r="B107" s="170"/>
      <c r="D107" s="150" t="s">
        <v>226</v>
      </c>
      <c r="E107" s="171" t="s">
        <v>19</v>
      </c>
      <c r="F107" s="172" t="s">
        <v>13764</v>
      </c>
      <c r="H107" s="171" t="s">
        <v>19</v>
      </c>
      <c r="I107" s="173"/>
      <c r="L107" s="170"/>
      <c r="M107" s="174"/>
      <c r="T107" s="175"/>
      <c r="AT107" s="171" t="s">
        <v>226</v>
      </c>
      <c r="AU107" s="171" t="s">
        <v>236</v>
      </c>
      <c r="AV107" s="14" t="s">
        <v>77</v>
      </c>
      <c r="AW107" s="14" t="s">
        <v>31</v>
      </c>
      <c r="AX107" s="14" t="s">
        <v>69</v>
      </c>
      <c r="AY107" s="171" t="s">
        <v>212</v>
      </c>
    </row>
    <row r="108" spans="2:65" s="12" customFormat="1">
      <c r="B108" s="152"/>
      <c r="D108" s="150" t="s">
        <v>226</v>
      </c>
      <c r="E108" s="153" t="s">
        <v>19</v>
      </c>
      <c r="F108" s="154" t="s">
        <v>13159</v>
      </c>
      <c r="H108" s="155">
        <v>3</v>
      </c>
      <c r="I108" s="156"/>
      <c r="L108" s="152"/>
      <c r="M108" s="157"/>
      <c r="T108" s="158"/>
      <c r="AT108" s="153" t="s">
        <v>226</v>
      </c>
      <c r="AU108" s="153" t="s">
        <v>236</v>
      </c>
      <c r="AV108" s="12" t="s">
        <v>79</v>
      </c>
      <c r="AW108" s="12" t="s">
        <v>31</v>
      </c>
      <c r="AX108" s="12" t="s">
        <v>69</v>
      </c>
      <c r="AY108" s="153" t="s">
        <v>212</v>
      </c>
    </row>
    <row r="109" spans="2:65" s="12" customFormat="1">
      <c r="B109" s="152"/>
      <c r="D109" s="150" t="s">
        <v>226</v>
      </c>
      <c r="E109" s="153" t="s">
        <v>19</v>
      </c>
      <c r="F109" s="154" t="s">
        <v>1778</v>
      </c>
      <c r="H109" s="155">
        <v>1</v>
      </c>
      <c r="I109" s="156"/>
      <c r="L109" s="152"/>
      <c r="M109" s="157"/>
      <c r="T109" s="158"/>
      <c r="AT109" s="153" t="s">
        <v>226</v>
      </c>
      <c r="AU109" s="153" t="s">
        <v>236</v>
      </c>
      <c r="AV109" s="12" t="s">
        <v>79</v>
      </c>
      <c r="AW109" s="12" t="s">
        <v>31</v>
      </c>
      <c r="AX109" s="12" t="s">
        <v>69</v>
      </c>
      <c r="AY109" s="153" t="s">
        <v>212</v>
      </c>
    </row>
    <row r="110" spans="2:65" s="12" customFormat="1">
      <c r="B110" s="152"/>
      <c r="D110" s="150" t="s">
        <v>226</v>
      </c>
      <c r="E110" s="153" t="s">
        <v>19</v>
      </c>
      <c r="F110" s="154" t="s">
        <v>1779</v>
      </c>
      <c r="H110" s="155">
        <v>1</v>
      </c>
      <c r="I110" s="156"/>
      <c r="L110" s="152"/>
      <c r="M110" s="157"/>
      <c r="T110" s="158"/>
      <c r="AT110" s="153" t="s">
        <v>226</v>
      </c>
      <c r="AU110" s="153" t="s">
        <v>236</v>
      </c>
      <c r="AV110" s="12" t="s">
        <v>79</v>
      </c>
      <c r="AW110" s="12" t="s">
        <v>31</v>
      </c>
      <c r="AX110" s="12" t="s">
        <v>69</v>
      </c>
      <c r="AY110" s="153" t="s">
        <v>212</v>
      </c>
    </row>
    <row r="111" spans="2:65" s="12" customFormat="1">
      <c r="B111" s="152"/>
      <c r="D111" s="150" t="s">
        <v>226</v>
      </c>
      <c r="E111" s="153" t="s">
        <v>19</v>
      </c>
      <c r="F111" s="154" t="s">
        <v>1731</v>
      </c>
      <c r="H111" s="155">
        <v>1</v>
      </c>
      <c r="I111" s="156"/>
      <c r="L111" s="152"/>
      <c r="M111" s="157"/>
      <c r="T111" s="158"/>
      <c r="AT111" s="153" t="s">
        <v>226</v>
      </c>
      <c r="AU111" s="153" t="s">
        <v>236</v>
      </c>
      <c r="AV111" s="12" t="s">
        <v>79</v>
      </c>
      <c r="AW111" s="12" t="s">
        <v>31</v>
      </c>
      <c r="AX111" s="12" t="s">
        <v>69</v>
      </c>
      <c r="AY111" s="153" t="s">
        <v>212</v>
      </c>
    </row>
    <row r="112" spans="2:65" s="12" customFormat="1">
      <c r="B112" s="152"/>
      <c r="D112" s="150" t="s">
        <v>226</v>
      </c>
      <c r="E112" s="153" t="s">
        <v>19</v>
      </c>
      <c r="F112" s="154" t="s">
        <v>1780</v>
      </c>
      <c r="H112" s="155">
        <v>1</v>
      </c>
      <c r="I112" s="156"/>
      <c r="L112" s="152"/>
      <c r="M112" s="157"/>
      <c r="T112" s="158"/>
      <c r="AT112" s="153" t="s">
        <v>226</v>
      </c>
      <c r="AU112" s="153" t="s">
        <v>236</v>
      </c>
      <c r="AV112" s="12" t="s">
        <v>79</v>
      </c>
      <c r="AW112" s="12" t="s">
        <v>31</v>
      </c>
      <c r="AX112" s="12" t="s">
        <v>69</v>
      </c>
      <c r="AY112" s="153" t="s">
        <v>212</v>
      </c>
    </row>
    <row r="113" spans="2:65" s="12" customFormat="1">
      <c r="B113" s="152"/>
      <c r="D113" s="150" t="s">
        <v>226</v>
      </c>
      <c r="E113" s="153" t="s">
        <v>19</v>
      </c>
      <c r="F113" s="154" t="s">
        <v>1781</v>
      </c>
      <c r="H113" s="155">
        <v>1</v>
      </c>
      <c r="I113" s="156"/>
      <c r="L113" s="152"/>
      <c r="M113" s="157"/>
      <c r="T113" s="158"/>
      <c r="AT113" s="153" t="s">
        <v>226</v>
      </c>
      <c r="AU113" s="153" t="s">
        <v>236</v>
      </c>
      <c r="AV113" s="12" t="s">
        <v>79</v>
      </c>
      <c r="AW113" s="12" t="s">
        <v>31</v>
      </c>
      <c r="AX113" s="12" t="s">
        <v>69</v>
      </c>
      <c r="AY113" s="153" t="s">
        <v>212</v>
      </c>
    </row>
    <row r="114" spans="2:65" s="12" customFormat="1">
      <c r="B114" s="152"/>
      <c r="D114" s="150" t="s">
        <v>226</v>
      </c>
      <c r="E114" s="153" t="s">
        <v>19</v>
      </c>
      <c r="F114" s="154" t="s">
        <v>1782</v>
      </c>
      <c r="H114" s="155">
        <v>1</v>
      </c>
      <c r="I114" s="156"/>
      <c r="L114" s="152"/>
      <c r="M114" s="157"/>
      <c r="T114" s="158"/>
      <c r="AT114" s="153" t="s">
        <v>226</v>
      </c>
      <c r="AU114" s="153" t="s">
        <v>236</v>
      </c>
      <c r="AV114" s="12" t="s">
        <v>79</v>
      </c>
      <c r="AW114" s="12" t="s">
        <v>31</v>
      </c>
      <c r="AX114" s="12" t="s">
        <v>69</v>
      </c>
      <c r="AY114" s="153" t="s">
        <v>212</v>
      </c>
    </row>
    <row r="115" spans="2:65" s="12" customFormat="1">
      <c r="B115" s="152"/>
      <c r="D115" s="150" t="s">
        <v>226</v>
      </c>
      <c r="E115" s="153" t="s">
        <v>19</v>
      </c>
      <c r="F115" s="154" t="s">
        <v>13765</v>
      </c>
      <c r="H115" s="155">
        <v>5</v>
      </c>
      <c r="I115" s="156"/>
      <c r="L115" s="152"/>
      <c r="M115" s="157"/>
      <c r="T115" s="158"/>
      <c r="AT115" s="153" t="s">
        <v>226</v>
      </c>
      <c r="AU115" s="153" t="s">
        <v>236</v>
      </c>
      <c r="AV115" s="12" t="s">
        <v>79</v>
      </c>
      <c r="AW115" s="12" t="s">
        <v>31</v>
      </c>
      <c r="AX115" s="12" t="s">
        <v>69</v>
      </c>
      <c r="AY115" s="153" t="s">
        <v>212</v>
      </c>
    </row>
    <row r="116" spans="2:65" s="13" customFormat="1">
      <c r="B116" s="159"/>
      <c r="D116" s="150" t="s">
        <v>226</v>
      </c>
      <c r="E116" s="160" t="s">
        <v>19</v>
      </c>
      <c r="F116" s="161" t="s">
        <v>228</v>
      </c>
      <c r="H116" s="162">
        <v>14</v>
      </c>
      <c r="I116" s="163"/>
      <c r="L116" s="159"/>
      <c r="M116" s="164"/>
      <c r="T116" s="165"/>
      <c r="AT116" s="160" t="s">
        <v>226</v>
      </c>
      <c r="AU116" s="160" t="s">
        <v>236</v>
      </c>
      <c r="AV116" s="13" t="s">
        <v>229</v>
      </c>
      <c r="AW116" s="13" t="s">
        <v>31</v>
      </c>
      <c r="AX116" s="13" t="s">
        <v>77</v>
      </c>
      <c r="AY116" s="160" t="s">
        <v>212</v>
      </c>
    </row>
    <row r="117" spans="2:65" s="1" customFormat="1" ht="16.5" customHeight="1">
      <c r="B117" s="34"/>
      <c r="C117" s="133" t="s">
        <v>236</v>
      </c>
      <c r="D117" s="133" t="s">
        <v>215</v>
      </c>
      <c r="E117" s="134" t="s">
        <v>13766</v>
      </c>
      <c r="F117" s="135" t="s">
        <v>13767</v>
      </c>
      <c r="G117" s="136" t="s">
        <v>624</v>
      </c>
      <c r="H117" s="137">
        <v>199</v>
      </c>
      <c r="I117" s="138"/>
      <c r="J117" s="139">
        <f>ROUND(I117*H117,2)</f>
        <v>0</v>
      </c>
      <c r="K117" s="135" t="s">
        <v>245</v>
      </c>
      <c r="L117" s="34"/>
      <c r="M117" s="140" t="s">
        <v>19</v>
      </c>
      <c r="N117" s="141" t="s">
        <v>40</v>
      </c>
      <c r="P117" s="142">
        <f>O117*H117</f>
        <v>0</v>
      </c>
      <c r="Q117" s="142">
        <v>0</v>
      </c>
      <c r="R117" s="142">
        <f>Q117*H117</f>
        <v>0</v>
      </c>
      <c r="S117" s="142">
        <v>0</v>
      </c>
      <c r="T117" s="143">
        <f>S117*H117</f>
        <v>0</v>
      </c>
      <c r="AR117" s="144" t="s">
        <v>316</v>
      </c>
      <c r="AT117" s="144" t="s">
        <v>215</v>
      </c>
      <c r="AU117" s="144" t="s">
        <v>236</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13768</v>
      </c>
    </row>
    <row r="118" spans="2:65" s="1" customFormat="1" ht="29.25">
      <c r="B118" s="34"/>
      <c r="D118" s="150" t="s">
        <v>224</v>
      </c>
      <c r="F118" s="151" t="s">
        <v>13769</v>
      </c>
      <c r="I118" s="148"/>
      <c r="L118" s="34"/>
      <c r="M118" s="149"/>
      <c r="T118" s="55"/>
      <c r="AT118" s="19" t="s">
        <v>224</v>
      </c>
      <c r="AU118" s="19" t="s">
        <v>236</v>
      </c>
    </row>
    <row r="119" spans="2:65" s="14" customFormat="1">
      <c r="B119" s="170"/>
      <c r="D119" s="150" t="s">
        <v>226</v>
      </c>
      <c r="E119" s="171" t="s">
        <v>19</v>
      </c>
      <c r="F119" s="172" t="s">
        <v>13770</v>
      </c>
      <c r="H119" s="171" t="s">
        <v>19</v>
      </c>
      <c r="I119" s="173"/>
      <c r="L119" s="170"/>
      <c r="M119" s="174"/>
      <c r="T119" s="175"/>
      <c r="AT119" s="171" t="s">
        <v>226</v>
      </c>
      <c r="AU119" s="171" t="s">
        <v>236</v>
      </c>
      <c r="AV119" s="14" t="s">
        <v>77</v>
      </c>
      <c r="AW119" s="14" t="s">
        <v>31</v>
      </c>
      <c r="AX119" s="14" t="s">
        <v>69</v>
      </c>
      <c r="AY119" s="171" t="s">
        <v>212</v>
      </c>
    </row>
    <row r="120" spans="2:65" s="12" customFormat="1">
      <c r="B120" s="152"/>
      <c r="D120" s="150" t="s">
        <v>226</v>
      </c>
      <c r="E120" s="153" t="s">
        <v>19</v>
      </c>
      <c r="F120" s="154" t="s">
        <v>13771</v>
      </c>
      <c r="H120" s="155">
        <v>19</v>
      </c>
      <c r="I120" s="156"/>
      <c r="L120" s="152"/>
      <c r="M120" s="157"/>
      <c r="T120" s="158"/>
      <c r="AT120" s="153" t="s">
        <v>226</v>
      </c>
      <c r="AU120" s="153" t="s">
        <v>236</v>
      </c>
      <c r="AV120" s="12" t="s">
        <v>79</v>
      </c>
      <c r="AW120" s="12" t="s">
        <v>31</v>
      </c>
      <c r="AX120" s="12" t="s">
        <v>69</v>
      </c>
      <c r="AY120" s="153" t="s">
        <v>212</v>
      </c>
    </row>
    <row r="121" spans="2:65" s="12" customFormat="1">
      <c r="B121" s="152"/>
      <c r="D121" s="150" t="s">
        <v>226</v>
      </c>
      <c r="E121" s="153" t="s">
        <v>19</v>
      </c>
      <c r="F121" s="154" t="s">
        <v>4874</v>
      </c>
      <c r="H121" s="155">
        <v>28</v>
      </c>
      <c r="I121" s="156"/>
      <c r="L121" s="152"/>
      <c r="M121" s="157"/>
      <c r="T121" s="158"/>
      <c r="AT121" s="153" t="s">
        <v>226</v>
      </c>
      <c r="AU121" s="153" t="s">
        <v>236</v>
      </c>
      <c r="AV121" s="12" t="s">
        <v>79</v>
      </c>
      <c r="AW121" s="12" t="s">
        <v>31</v>
      </c>
      <c r="AX121" s="12" t="s">
        <v>69</v>
      </c>
      <c r="AY121" s="153" t="s">
        <v>212</v>
      </c>
    </row>
    <row r="122" spans="2:65" s="12" customFormat="1">
      <c r="B122" s="152"/>
      <c r="D122" s="150" t="s">
        <v>226</v>
      </c>
      <c r="E122" s="153" t="s">
        <v>19</v>
      </c>
      <c r="F122" s="154" t="s">
        <v>13772</v>
      </c>
      <c r="H122" s="155">
        <v>24</v>
      </c>
      <c r="I122" s="156"/>
      <c r="L122" s="152"/>
      <c r="M122" s="157"/>
      <c r="T122" s="158"/>
      <c r="AT122" s="153" t="s">
        <v>226</v>
      </c>
      <c r="AU122" s="153" t="s">
        <v>236</v>
      </c>
      <c r="AV122" s="12" t="s">
        <v>79</v>
      </c>
      <c r="AW122" s="12" t="s">
        <v>31</v>
      </c>
      <c r="AX122" s="12" t="s">
        <v>69</v>
      </c>
      <c r="AY122" s="153" t="s">
        <v>212</v>
      </c>
    </row>
    <row r="123" spans="2:65" s="12" customFormat="1">
      <c r="B123" s="152"/>
      <c r="D123" s="150" t="s">
        <v>226</v>
      </c>
      <c r="E123" s="153" t="s">
        <v>19</v>
      </c>
      <c r="F123" s="154" t="s">
        <v>13773</v>
      </c>
      <c r="H123" s="155">
        <v>32</v>
      </c>
      <c r="I123" s="156"/>
      <c r="L123" s="152"/>
      <c r="M123" s="157"/>
      <c r="T123" s="158"/>
      <c r="AT123" s="153" t="s">
        <v>226</v>
      </c>
      <c r="AU123" s="153" t="s">
        <v>236</v>
      </c>
      <c r="AV123" s="12" t="s">
        <v>79</v>
      </c>
      <c r="AW123" s="12" t="s">
        <v>31</v>
      </c>
      <c r="AX123" s="12" t="s">
        <v>69</v>
      </c>
      <c r="AY123" s="153" t="s">
        <v>212</v>
      </c>
    </row>
    <row r="124" spans="2:65" s="12" customFormat="1">
      <c r="B124" s="152"/>
      <c r="D124" s="150" t="s">
        <v>226</v>
      </c>
      <c r="E124" s="153" t="s">
        <v>19</v>
      </c>
      <c r="F124" s="154" t="s">
        <v>13774</v>
      </c>
      <c r="H124" s="155">
        <v>40</v>
      </c>
      <c r="I124" s="156"/>
      <c r="L124" s="152"/>
      <c r="M124" s="157"/>
      <c r="T124" s="158"/>
      <c r="AT124" s="153" t="s">
        <v>226</v>
      </c>
      <c r="AU124" s="153" t="s">
        <v>236</v>
      </c>
      <c r="AV124" s="12" t="s">
        <v>79</v>
      </c>
      <c r="AW124" s="12" t="s">
        <v>31</v>
      </c>
      <c r="AX124" s="12" t="s">
        <v>69</v>
      </c>
      <c r="AY124" s="153" t="s">
        <v>212</v>
      </c>
    </row>
    <row r="125" spans="2:65" s="12" customFormat="1">
      <c r="B125" s="152"/>
      <c r="D125" s="150" t="s">
        <v>226</v>
      </c>
      <c r="E125" s="153" t="s">
        <v>19</v>
      </c>
      <c r="F125" s="154" t="s">
        <v>13775</v>
      </c>
      <c r="H125" s="155">
        <v>56</v>
      </c>
      <c r="I125" s="156"/>
      <c r="L125" s="152"/>
      <c r="M125" s="157"/>
      <c r="T125" s="158"/>
      <c r="AT125" s="153" t="s">
        <v>226</v>
      </c>
      <c r="AU125" s="153" t="s">
        <v>236</v>
      </c>
      <c r="AV125" s="12" t="s">
        <v>79</v>
      </c>
      <c r="AW125" s="12" t="s">
        <v>31</v>
      </c>
      <c r="AX125" s="12" t="s">
        <v>69</v>
      </c>
      <c r="AY125" s="153" t="s">
        <v>212</v>
      </c>
    </row>
    <row r="126" spans="2:65" s="13" customFormat="1">
      <c r="B126" s="159"/>
      <c r="D126" s="150" t="s">
        <v>226</v>
      </c>
      <c r="E126" s="160" t="s">
        <v>19</v>
      </c>
      <c r="F126" s="161" t="s">
        <v>228</v>
      </c>
      <c r="H126" s="162">
        <v>199</v>
      </c>
      <c r="I126" s="163"/>
      <c r="L126" s="159"/>
      <c r="M126" s="164"/>
      <c r="T126" s="165"/>
      <c r="AT126" s="160" t="s">
        <v>226</v>
      </c>
      <c r="AU126" s="160" t="s">
        <v>236</v>
      </c>
      <c r="AV126" s="13" t="s">
        <v>229</v>
      </c>
      <c r="AW126" s="13" t="s">
        <v>31</v>
      </c>
      <c r="AX126" s="13" t="s">
        <v>77</v>
      </c>
      <c r="AY126" s="160" t="s">
        <v>212</v>
      </c>
    </row>
    <row r="127" spans="2:65" s="1" customFormat="1" ht="16.5" customHeight="1">
      <c r="B127" s="34"/>
      <c r="C127" s="133" t="s">
        <v>229</v>
      </c>
      <c r="D127" s="133" t="s">
        <v>215</v>
      </c>
      <c r="E127" s="134" t="s">
        <v>13776</v>
      </c>
      <c r="F127" s="135" t="s">
        <v>13777</v>
      </c>
      <c r="G127" s="136" t="s">
        <v>624</v>
      </c>
      <c r="H127" s="137">
        <v>76</v>
      </c>
      <c r="I127" s="138"/>
      <c r="J127" s="139">
        <f>ROUND(I127*H127,2)</f>
        <v>0</v>
      </c>
      <c r="K127" s="135" t="s">
        <v>245</v>
      </c>
      <c r="L127" s="34"/>
      <c r="M127" s="140" t="s">
        <v>19</v>
      </c>
      <c r="N127" s="141" t="s">
        <v>40</v>
      </c>
      <c r="P127" s="142">
        <f>O127*H127</f>
        <v>0</v>
      </c>
      <c r="Q127" s="142">
        <v>0</v>
      </c>
      <c r="R127" s="142">
        <f>Q127*H127</f>
        <v>0</v>
      </c>
      <c r="S127" s="142">
        <v>0</v>
      </c>
      <c r="T127" s="143">
        <f>S127*H127</f>
        <v>0</v>
      </c>
      <c r="AR127" s="144" t="s">
        <v>316</v>
      </c>
      <c r="AT127" s="144" t="s">
        <v>215</v>
      </c>
      <c r="AU127" s="144" t="s">
        <v>236</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13778</v>
      </c>
    </row>
    <row r="128" spans="2:65" s="1" customFormat="1" ht="29.25">
      <c r="B128" s="34"/>
      <c r="D128" s="150" t="s">
        <v>224</v>
      </c>
      <c r="F128" s="151" t="s">
        <v>13769</v>
      </c>
      <c r="I128" s="148"/>
      <c r="L128" s="34"/>
      <c r="M128" s="149"/>
      <c r="T128" s="55"/>
      <c r="AT128" s="19" t="s">
        <v>224</v>
      </c>
      <c r="AU128" s="19" t="s">
        <v>236</v>
      </c>
    </row>
    <row r="129" spans="2:65" s="14" customFormat="1">
      <c r="B129" s="170"/>
      <c r="D129" s="150" t="s">
        <v>226</v>
      </c>
      <c r="E129" s="171" t="s">
        <v>19</v>
      </c>
      <c r="F129" s="172" t="s">
        <v>13779</v>
      </c>
      <c r="H129" s="171" t="s">
        <v>19</v>
      </c>
      <c r="I129" s="173"/>
      <c r="L129" s="170"/>
      <c r="M129" s="174"/>
      <c r="T129" s="175"/>
      <c r="AT129" s="171" t="s">
        <v>226</v>
      </c>
      <c r="AU129" s="171" t="s">
        <v>236</v>
      </c>
      <c r="AV129" s="14" t="s">
        <v>77</v>
      </c>
      <c r="AW129" s="14" t="s">
        <v>31</v>
      </c>
      <c r="AX129" s="14" t="s">
        <v>69</v>
      </c>
      <c r="AY129" s="171" t="s">
        <v>212</v>
      </c>
    </row>
    <row r="130" spans="2:65" s="12" customFormat="1">
      <c r="B130" s="152"/>
      <c r="D130" s="150" t="s">
        <v>226</v>
      </c>
      <c r="E130" s="153" t="s">
        <v>19</v>
      </c>
      <c r="F130" s="154" t="s">
        <v>13780</v>
      </c>
      <c r="H130" s="155">
        <v>57</v>
      </c>
      <c r="I130" s="156"/>
      <c r="L130" s="152"/>
      <c r="M130" s="157"/>
      <c r="T130" s="158"/>
      <c r="AT130" s="153" t="s">
        <v>226</v>
      </c>
      <c r="AU130" s="153" t="s">
        <v>236</v>
      </c>
      <c r="AV130" s="12" t="s">
        <v>79</v>
      </c>
      <c r="AW130" s="12" t="s">
        <v>31</v>
      </c>
      <c r="AX130" s="12" t="s">
        <v>69</v>
      </c>
      <c r="AY130" s="153" t="s">
        <v>212</v>
      </c>
    </row>
    <row r="131" spans="2:65" s="12" customFormat="1">
      <c r="B131" s="152"/>
      <c r="D131" s="150" t="s">
        <v>226</v>
      </c>
      <c r="E131" s="153" t="s">
        <v>19</v>
      </c>
      <c r="F131" s="154" t="s">
        <v>13781</v>
      </c>
      <c r="H131" s="155">
        <v>19</v>
      </c>
      <c r="I131" s="156"/>
      <c r="L131" s="152"/>
      <c r="M131" s="157"/>
      <c r="T131" s="158"/>
      <c r="AT131" s="153" t="s">
        <v>226</v>
      </c>
      <c r="AU131" s="153" t="s">
        <v>236</v>
      </c>
      <c r="AV131" s="12" t="s">
        <v>79</v>
      </c>
      <c r="AW131" s="12" t="s">
        <v>31</v>
      </c>
      <c r="AX131" s="12" t="s">
        <v>69</v>
      </c>
      <c r="AY131" s="153" t="s">
        <v>212</v>
      </c>
    </row>
    <row r="132" spans="2:65" s="13" customFormat="1">
      <c r="B132" s="159"/>
      <c r="D132" s="150" t="s">
        <v>226</v>
      </c>
      <c r="E132" s="160" t="s">
        <v>19</v>
      </c>
      <c r="F132" s="161" t="s">
        <v>228</v>
      </c>
      <c r="H132" s="162">
        <v>76</v>
      </c>
      <c r="I132" s="163"/>
      <c r="L132" s="159"/>
      <c r="M132" s="164"/>
      <c r="T132" s="165"/>
      <c r="AT132" s="160" t="s">
        <v>226</v>
      </c>
      <c r="AU132" s="160" t="s">
        <v>236</v>
      </c>
      <c r="AV132" s="13" t="s">
        <v>229</v>
      </c>
      <c r="AW132" s="13" t="s">
        <v>31</v>
      </c>
      <c r="AX132" s="13" t="s">
        <v>77</v>
      </c>
      <c r="AY132" s="160" t="s">
        <v>212</v>
      </c>
    </row>
    <row r="133" spans="2:65" s="1" customFormat="1" ht="16.5" customHeight="1">
      <c r="B133" s="34"/>
      <c r="C133" s="133" t="s">
        <v>211</v>
      </c>
      <c r="D133" s="133" t="s">
        <v>215</v>
      </c>
      <c r="E133" s="134" t="s">
        <v>13782</v>
      </c>
      <c r="F133" s="135" t="s">
        <v>13783</v>
      </c>
      <c r="G133" s="136" t="s">
        <v>624</v>
      </c>
      <c r="H133" s="137">
        <v>79</v>
      </c>
      <c r="I133" s="138"/>
      <c r="J133" s="139">
        <f>ROUND(I133*H133,2)</f>
        <v>0</v>
      </c>
      <c r="K133" s="135" t="s">
        <v>245</v>
      </c>
      <c r="L133" s="34"/>
      <c r="M133" s="140" t="s">
        <v>19</v>
      </c>
      <c r="N133" s="141" t="s">
        <v>40</v>
      </c>
      <c r="P133" s="142">
        <f>O133*H133</f>
        <v>0</v>
      </c>
      <c r="Q133" s="142">
        <v>0</v>
      </c>
      <c r="R133" s="142">
        <f>Q133*H133</f>
        <v>0</v>
      </c>
      <c r="S133" s="142">
        <v>0</v>
      </c>
      <c r="T133" s="143">
        <f>S133*H133</f>
        <v>0</v>
      </c>
      <c r="AR133" s="144" t="s">
        <v>316</v>
      </c>
      <c r="AT133" s="144" t="s">
        <v>215</v>
      </c>
      <c r="AU133" s="144" t="s">
        <v>236</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13784</v>
      </c>
    </row>
    <row r="134" spans="2:65" s="1" customFormat="1" ht="29.25">
      <c r="B134" s="34"/>
      <c r="D134" s="150" t="s">
        <v>224</v>
      </c>
      <c r="F134" s="151" t="s">
        <v>13785</v>
      </c>
      <c r="I134" s="148"/>
      <c r="L134" s="34"/>
      <c r="M134" s="149"/>
      <c r="T134" s="55"/>
      <c r="AT134" s="19" t="s">
        <v>224</v>
      </c>
      <c r="AU134" s="19" t="s">
        <v>236</v>
      </c>
    </row>
    <row r="135" spans="2:65" s="14" customFormat="1">
      <c r="B135" s="170"/>
      <c r="D135" s="150" t="s">
        <v>226</v>
      </c>
      <c r="E135" s="171" t="s">
        <v>19</v>
      </c>
      <c r="F135" s="172" t="s">
        <v>13786</v>
      </c>
      <c r="H135" s="171" t="s">
        <v>19</v>
      </c>
      <c r="I135" s="173"/>
      <c r="L135" s="170"/>
      <c r="M135" s="174"/>
      <c r="T135" s="175"/>
      <c r="AT135" s="171" t="s">
        <v>226</v>
      </c>
      <c r="AU135" s="171" t="s">
        <v>236</v>
      </c>
      <c r="AV135" s="14" t="s">
        <v>77</v>
      </c>
      <c r="AW135" s="14" t="s">
        <v>31</v>
      </c>
      <c r="AX135" s="14" t="s">
        <v>69</v>
      </c>
      <c r="AY135" s="171" t="s">
        <v>212</v>
      </c>
    </row>
    <row r="136" spans="2:65" s="12" customFormat="1">
      <c r="B136" s="152"/>
      <c r="D136" s="150" t="s">
        <v>226</v>
      </c>
      <c r="E136" s="153" t="s">
        <v>19</v>
      </c>
      <c r="F136" s="154" t="s">
        <v>13787</v>
      </c>
      <c r="H136" s="155">
        <v>12</v>
      </c>
      <c r="I136" s="156"/>
      <c r="L136" s="152"/>
      <c r="M136" s="157"/>
      <c r="T136" s="158"/>
      <c r="AT136" s="153" t="s">
        <v>226</v>
      </c>
      <c r="AU136" s="153" t="s">
        <v>236</v>
      </c>
      <c r="AV136" s="12" t="s">
        <v>79</v>
      </c>
      <c r="AW136" s="12" t="s">
        <v>31</v>
      </c>
      <c r="AX136" s="12" t="s">
        <v>69</v>
      </c>
      <c r="AY136" s="153" t="s">
        <v>212</v>
      </c>
    </row>
    <row r="137" spans="2:65" s="12" customFormat="1">
      <c r="B137" s="152"/>
      <c r="D137" s="150" t="s">
        <v>226</v>
      </c>
      <c r="E137" s="153" t="s">
        <v>19</v>
      </c>
      <c r="F137" s="154" t="s">
        <v>13788</v>
      </c>
      <c r="H137" s="155">
        <v>12</v>
      </c>
      <c r="I137" s="156"/>
      <c r="L137" s="152"/>
      <c r="M137" s="157"/>
      <c r="T137" s="158"/>
      <c r="AT137" s="153" t="s">
        <v>226</v>
      </c>
      <c r="AU137" s="153" t="s">
        <v>236</v>
      </c>
      <c r="AV137" s="12" t="s">
        <v>79</v>
      </c>
      <c r="AW137" s="12" t="s">
        <v>31</v>
      </c>
      <c r="AX137" s="12" t="s">
        <v>69</v>
      </c>
      <c r="AY137" s="153" t="s">
        <v>212</v>
      </c>
    </row>
    <row r="138" spans="2:65" s="12" customFormat="1">
      <c r="B138" s="152"/>
      <c r="D138" s="150" t="s">
        <v>226</v>
      </c>
      <c r="E138" s="153" t="s">
        <v>19</v>
      </c>
      <c r="F138" s="154" t="s">
        <v>13142</v>
      </c>
      <c r="H138" s="155">
        <v>12</v>
      </c>
      <c r="I138" s="156"/>
      <c r="L138" s="152"/>
      <c r="M138" s="157"/>
      <c r="T138" s="158"/>
      <c r="AT138" s="153" t="s">
        <v>226</v>
      </c>
      <c r="AU138" s="153" t="s">
        <v>236</v>
      </c>
      <c r="AV138" s="12" t="s">
        <v>79</v>
      </c>
      <c r="AW138" s="12" t="s">
        <v>31</v>
      </c>
      <c r="AX138" s="12" t="s">
        <v>69</v>
      </c>
      <c r="AY138" s="153" t="s">
        <v>212</v>
      </c>
    </row>
    <row r="139" spans="2:65" s="12" customFormat="1">
      <c r="B139" s="152"/>
      <c r="D139" s="150" t="s">
        <v>226</v>
      </c>
      <c r="E139" s="153" t="s">
        <v>19</v>
      </c>
      <c r="F139" s="154" t="s">
        <v>13789</v>
      </c>
      <c r="H139" s="155">
        <v>12</v>
      </c>
      <c r="I139" s="156"/>
      <c r="L139" s="152"/>
      <c r="M139" s="157"/>
      <c r="T139" s="158"/>
      <c r="AT139" s="153" t="s">
        <v>226</v>
      </c>
      <c r="AU139" s="153" t="s">
        <v>236</v>
      </c>
      <c r="AV139" s="12" t="s">
        <v>79</v>
      </c>
      <c r="AW139" s="12" t="s">
        <v>31</v>
      </c>
      <c r="AX139" s="12" t="s">
        <v>69</v>
      </c>
      <c r="AY139" s="153" t="s">
        <v>212</v>
      </c>
    </row>
    <row r="140" spans="2:65" s="12" customFormat="1">
      <c r="B140" s="152"/>
      <c r="D140" s="150" t="s">
        <v>226</v>
      </c>
      <c r="E140" s="153" t="s">
        <v>19</v>
      </c>
      <c r="F140" s="154" t="s">
        <v>13223</v>
      </c>
      <c r="H140" s="155">
        <v>12</v>
      </c>
      <c r="I140" s="156"/>
      <c r="L140" s="152"/>
      <c r="M140" s="157"/>
      <c r="T140" s="158"/>
      <c r="AT140" s="153" t="s">
        <v>226</v>
      </c>
      <c r="AU140" s="153" t="s">
        <v>236</v>
      </c>
      <c r="AV140" s="12" t="s">
        <v>79</v>
      </c>
      <c r="AW140" s="12" t="s">
        <v>31</v>
      </c>
      <c r="AX140" s="12" t="s">
        <v>69</v>
      </c>
      <c r="AY140" s="153" t="s">
        <v>212</v>
      </c>
    </row>
    <row r="141" spans="2:65" s="12" customFormat="1">
      <c r="B141" s="152"/>
      <c r="D141" s="150" t="s">
        <v>226</v>
      </c>
      <c r="E141" s="153" t="s">
        <v>19</v>
      </c>
      <c r="F141" s="154" t="s">
        <v>13790</v>
      </c>
      <c r="H141" s="155">
        <v>12</v>
      </c>
      <c r="I141" s="156"/>
      <c r="L141" s="152"/>
      <c r="M141" s="157"/>
      <c r="T141" s="158"/>
      <c r="AT141" s="153" t="s">
        <v>226</v>
      </c>
      <c r="AU141" s="153" t="s">
        <v>236</v>
      </c>
      <c r="AV141" s="12" t="s">
        <v>79</v>
      </c>
      <c r="AW141" s="12" t="s">
        <v>31</v>
      </c>
      <c r="AX141" s="12" t="s">
        <v>69</v>
      </c>
      <c r="AY141" s="153" t="s">
        <v>212</v>
      </c>
    </row>
    <row r="142" spans="2:65" s="12" customFormat="1">
      <c r="B142" s="152"/>
      <c r="D142" s="150" t="s">
        <v>226</v>
      </c>
      <c r="E142" s="153" t="s">
        <v>19</v>
      </c>
      <c r="F142" s="154" t="s">
        <v>13791</v>
      </c>
      <c r="H142" s="155">
        <v>7</v>
      </c>
      <c r="I142" s="156"/>
      <c r="L142" s="152"/>
      <c r="M142" s="157"/>
      <c r="T142" s="158"/>
      <c r="AT142" s="153" t="s">
        <v>226</v>
      </c>
      <c r="AU142" s="153" t="s">
        <v>236</v>
      </c>
      <c r="AV142" s="12" t="s">
        <v>79</v>
      </c>
      <c r="AW142" s="12" t="s">
        <v>31</v>
      </c>
      <c r="AX142" s="12" t="s">
        <v>69</v>
      </c>
      <c r="AY142" s="153" t="s">
        <v>212</v>
      </c>
    </row>
    <row r="143" spans="2:65" s="13" customFormat="1">
      <c r="B143" s="159"/>
      <c r="D143" s="150" t="s">
        <v>226</v>
      </c>
      <c r="E143" s="160" t="s">
        <v>19</v>
      </c>
      <c r="F143" s="161" t="s">
        <v>228</v>
      </c>
      <c r="H143" s="162">
        <v>79</v>
      </c>
      <c r="I143" s="163"/>
      <c r="L143" s="159"/>
      <c r="M143" s="164"/>
      <c r="T143" s="165"/>
      <c r="AT143" s="160" t="s">
        <v>226</v>
      </c>
      <c r="AU143" s="160" t="s">
        <v>236</v>
      </c>
      <c r="AV143" s="13" t="s">
        <v>229</v>
      </c>
      <c r="AW143" s="13" t="s">
        <v>31</v>
      </c>
      <c r="AX143" s="13" t="s">
        <v>77</v>
      </c>
      <c r="AY143" s="160" t="s">
        <v>212</v>
      </c>
    </row>
    <row r="144" spans="2:65" s="1" customFormat="1" ht="16.5" customHeight="1">
      <c r="B144" s="34"/>
      <c r="C144" s="133" t="s">
        <v>253</v>
      </c>
      <c r="D144" s="133" t="s">
        <v>215</v>
      </c>
      <c r="E144" s="134" t="s">
        <v>13792</v>
      </c>
      <c r="F144" s="135" t="s">
        <v>13793</v>
      </c>
      <c r="G144" s="136" t="s">
        <v>624</v>
      </c>
      <c r="H144" s="137">
        <v>113</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316</v>
      </c>
      <c r="AT144" s="144" t="s">
        <v>215</v>
      </c>
      <c r="AU144" s="144" t="s">
        <v>236</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13794</v>
      </c>
    </row>
    <row r="145" spans="2:65" s="1" customFormat="1" ht="29.25">
      <c r="B145" s="34"/>
      <c r="D145" s="150" t="s">
        <v>224</v>
      </c>
      <c r="F145" s="151" t="s">
        <v>13785</v>
      </c>
      <c r="I145" s="148"/>
      <c r="L145" s="34"/>
      <c r="M145" s="149"/>
      <c r="T145" s="55"/>
      <c r="AT145" s="19" t="s">
        <v>224</v>
      </c>
      <c r="AU145" s="19" t="s">
        <v>236</v>
      </c>
    </row>
    <row r="146" spans="2:65" s="14" customFormat="1">
      <c r="B146" s="170"/>
      <c r="D146" s="150" t="s">
        <v>226</v>
      </c>
      <c r="E146" s="171" t="s">
        <v>19</v>
      </c>
      <c r="F146" s="172" t="s">
        <v>13795</v>
      </c>
      <c r="H146" s="171" t="s">
        <v>19</v>
      </c>
      <c r="I146" s="173"/>
      <c r="L146" s="170"/>
      <c r="M146" s="174"/>
      <c r="T146" s="175"/>
      <c r="AT146" s="171" t="s">
        <v>226</v>
      </c>
      <c r="AU146" s="171" t="s">
        <v>236</v>
      </c>
      <c r="AV146" s="14" t="s">
        <v>77</v>
      </c>
      <c r="AW146" s="14" t="s">
        <v>31</v>
      </c>
      <c r="AX146" s="14" t="s">
        <v>69</v>
      </c>
      <c r="AY146" s="171" t="s">
        <v>212</v>
      </c>
    </row>
    <row r="147" spans="2:65" s="12" customFormat="1">
      <c r="B147" s="152"/>
      <c r="D147" s="150" t="s">
        <v>226</v>
      </c>
      <c r="E147" s="153" t="s">
        <v>19</v>
      </c>
      <c r="F147" s="154" t="s">
        <v>13796</v>
      </c>
      <c r="H147" s="155">
        <v>15</v>
      </c>
      <c r="I147" s="156"/>
      <c r="L147" s="152"/>
      <c r="M147" s="157"/>
      <c r="T147" s="158"/>
      <c r="AT147" s="153" t="s">
        <v>226</v>
      </c>
      <c r="AU147" s="153" t="s">
        <v>236</v>
      </c>
      <c r="AV147" s="12" t="s">
        <v>79</v>
      </c>
      <c r="AW147" s="12" t="s">
        <v>31</v>
      </c>
      <c r="AX147" s="12" t="s">
        <v>69</v>
      </c>
      <c r="AY147" s="153" t="s">
        <v>212</v>
      </c>
    </row>
    <row r="148" spans="2:65" s="12" customFormat="1">
      <c r="B148" s="152"/>
      <c r="D148" s="150" t="s">
        <v>226</v>
      </c>
      <c r="E148" s="153" t="s">
        <v>19</v>
      </c>
      <c r="F148" s="154" t="s">
        <v>8038</v>
      </c>
      <c r="H148" s="155">
        <v>13</v>
      </c>
      <c r="I148" s="156"/>
      <c r="L148" s="152"/>
      <c r="M148" s="157"/>
      <c r="T148" s="158"/>
      <c r="AT148" s="153" t="s">
        <v>226</v>
      </c>
      <c r="AU148" s="153" t="s">
        <v>236</v>
      </c>
      <c r="AV148" s="12" t="s">
        <v>79</v>
      </c>
      <c r="AW148" s="12" t="s">
        <v>31</v>
      </c>
      <c r="AX148" s="12" t="s">
        <v>69</v>
      </c>
      <c r="AY148" s="153" t="s">
        <v>212</v>
      </c>
    </row>
    <row r="149" spans="2:65" s="12" customFormat="1">
      <c r="B149" s="152"/>
      <c r="D149" s="150" t="s">
        <v>226</v>
      </c>
      <c r="E149" s="153" t="s">
        <v>19</v>
      </c>
      <c r="F149" s="154" t="s">
        <v>13797</v>
      </c>
      <c r="H149" s="155">
        <v>17</v>
      </c>
      <c r="I149" s="156"/>
      <c r="L149" s="152"/>
      <c r="M149" s="157"/>
      <c r="T149" s="158"/>
      <c r="AT149" s="153" t="s">
        <v>226</v>
      </c>
      <c r="AU149" s="153" t="s">
        <v>236</v>
      </c>
      <c r="AV149" s="12" t="s">
        <v>79</v>
      </c>
      <c r="AW149" s="12" t="s">
        <v>31</v>
      </c>
      <c r="AX149" s="12" t="s">
        <v>69</v>
      </c>
      <c r="AY149" s="153" t="s">
        <v>212</v>
      </c>
    </row>
    <row r="150" spans="2:65" s="12" customFormat="1">
      <c r="B150" s="152"/>
      <c r="D150" s="150" t="s">
        <v>226</v>
      </c>
      <c r="E150" s="153" t="s">
        <v>19</v>
      </c>
      <c r="F150" s="154" t="s">
        <v>13798</v>
      </c>
      <c r="H150" s="155">
        <v>17</v>
      </c>
      <c r="I150" s="156"/>
      <c r="L150" s="152"/>
      <c r="M150" s="157"/>
      <c r="T150" s="158"/>
      <c r="AT150" s="153" t="s">
        <v>226</v>
      </c>
      <c r="AU150" s="153" t="s">
        <v>236</v>
      </c>
      <c r="AV150" s="12" t="s">
        <v>79</v>
      </c>
      <c r="AW150" s="12" t="s">
        <v>31</v>
      </c>
      <c r="AX150" s="12" t="s">
        <v>69</v>
      </c>
      <c r="AY150" s="153" t="s">
        <v>212</v>
      </c>
    </row>
    <row r="151" spans="2:65" s="12" customFormat="1">
      <c r="B151" s="152"/>
      <c r="D151" s="150" t="s">
        <v>226</v>
      </c>
      <c r="E151" s="153" t="s">
        <v>19</v>
      </c>
      <c r="F151" s="154" t="s">
        <v>13799</v>
      </c>
      <c r="H151" s="155">
        <v>17</v>
      </c>
      <c r="I151" s="156"/>
      <c r="L151" s="152"/>
      <c r="M151" s="157"/>
      <c r="T151" s="158"/>
      <c r="AT151" s="153" t="s">
        <v>226</v>
      </c>
      <c r="AU151" s="153" t="s">
        <v>236</v>
      </c>
      <c r="AV151" s="12" t="s">
        <v>79</v>
      </c>
      <c r="AW151" s="12" t="s">
        <v>31</v>
      </c>
      <c r="AX151" s="12" t="s">
        <v>69</v>
      </c>
      <c r="AY151" s="153" t="s">
        <v>212</v>
      </c>
    </row>
    <row r="152" spans="2:65" s="12" customFormat="1">
      <c r="B152" s="152"/>
      <c r="D152" s="150" t="s">
        <v>226</v>
      </c>
      <c r="E152" s="153" t="s">
        <v>19</v>
      </c>
      <c r="F152" s="154" t="s">
        <v>13800</v>
      </c>
      <c r="H152" s="155">
        <v>17</v>
      </c>
      <c r="I152" s="156"/>
      <c r="L152" s="152"/>
      <c r="M152" s="157"/>
      <c r="T152" s="158"/>
      <c r="AT152" s="153" t="s">
        <v>226</v>
      </c>
      <c r="AU152" s="153" t="s">
        <v>236</v>
      </c>
      <c r="AV152" s="12" t="s">
        <v>79</v>
      </c>
      <c r="AW152" s="12" t="s">
        <v>31</v>
      </c>
      <c r="AX152" s="12" t="s">
        <v>69</v>
      </c>
      <c r="AY152" s="153" t="s">
        <v>212</v>
      </c>
    </row>
    <row r="153" spans="2:65" s="12" customFormat="1">
      <c r="B153" s="152"/>
      <c r="D153" s="150" t="s">
        <v>226</v>
      </c>
      <c r="E153" s="153" t="s">
        <v>19</v>
      </c>
      <c r="F153" s="154" t="s">
        <v>13801</v>
      </c>
      <c r="H153" s="155">
        <v>17</v>
      </c>
      <c r="I153" s="156"/>
      <c r="L153" s="152"/>
      <c r="M153" s="157"/>
      <c r="T153" s="158"/>
      <c r="AT153" s="153" t="s">
        <v>226</v>
      </c>
      <c r="AU153" s="153" t="s">
        <v>236</v>
      </c>
      <c r="AV153" s="12" t="s">
        <v>79</v>
      </c>
      <c r="AW153" s="12" t="s">
        <v>31</v>
      </c>
      <c r="AX153" s="12" t="s">
        <v>69</v>
      </c>
      <c r="AY153" s="153" t="s">
        <v>212</v>
      </c>
    </row>
    <row r="154" spans="2:65" s="13" customFormat="1">
      <c r="B154" s="159"/>
      <c r="D154" s="150" t="s">
        <v>226</v>
      </c>
      <c r="E154" s="160" t="s">
        <v>19</v>
      </c>
      <c r="F154" s="161" t="s">
        <v>228</v>
      </c>
      <c r="H154" s="162">
        <v>113</v>
      </c>
      <c r="I154" s="163"/>
      <c r="L154" s="159"/>
      <c r="M154" s="164"/>
      <c r="T154" s="165"/>
      <c r="AT154" s="160" t="s">
        <v>226</v>
      </c>
      <c r="AU154" s="160" t="s">
        <v>236</v>
      </c>
      <c r="AV154" s="13" t="s">
        <v>229</v>
      </c>
      <c r="AW154" s="13" t="s">
        <v>31</v>
      </c>
      <c r="AX154" s="13" t="s">
        <v>77</v>
      </c>
      <c r="AY154" s="160" t="s">
        <v>212</v>
      </c>
    </row>
    <row r="155" spans="2:65" s="1" customFormat="1" ht="16.5" customHeight="1">
      <c r="B155" s="34"/>
      <c r="C155" s="133" t="s">
        <v>259</v>
      </c>
      <c r="D155" s="133" t="s">
        <v>215</v>
      </c>
      <c r="E155" s="134" t="s">
        <v>13802</v>
      </c>
      <c r="F155" s="135" t="s">
        <v>13803</v>
      </c>
      <c r="G155" s="136" t="s">
        <v>624</v>
      </c>
      <c r="H155" s="137">
        <v>144</v>
      </c>
      <c r="I155" s="138"/>
      <c r="J155" s="139">
        <f>ROUND(I155*H155,2)</f>
        <v>0</v>
      </c>
      <c r="K155" s="135" t="s">
        <v>245</v>
      </c>
      <c r="L155" s="34"/>
      <c r="M155" s="140" t="s">
        <v>19</v>
      </c>
      <c r="N155" s="141" t="s">
        <v>40</v>
      </c>
      <c r="P155" s="142">
        <f>O155*H155</f>
        <v>0</v>
      </c>
      <c r="Q155" s="142">
        <v>0</v>
      </c>
      <c r="R155" s="142">
        <f>Q155*H155</f>
        <v>0</v>
      </c>
      <c r="S155" s="142">
        <v>0</v>
      </c>
      <c r="T155" s="143">
        <f>S155*H155</f>
        <v>0</v>
      </c>
      <c r="AR155" s="144" t="s">
        <v>316</v>
      </c>
      <c r="AT155" s="144" t="s">
        <v>215</v>
      </c>
      <c r="AU155" s="144" t="s">
        <v>236</v>
      </c>
      <c r="AY155" s="19" t="s">
        <v>212</v>
      </c>
      <c r="BE155" s="145">
        <f>IF(N155="základní",J155,0)</f>
        <v>0</v>
      </c>
      <c r="BF155" s="145">
        <f>IF(N155="snížená",J155,0)</f>
        <v>0</v>
      </c>
      <c r="BG155" s="145">
        <f>IF(N155="zákl. přenesená",J155,0)</f>
        <v>0</v>
      </c>
      <c r="BH155" s="145">
        <f>IF(N155="sníž. přenesená",J155,0)</f>
        <v>0</v>
      </c>
      <c r="BI155" s="145">
        <f>IF(N155="nulová",J155,0)</f>
        <v>0</v>
      </c>
      <c r="BJ155" s="19" t="s">
        <v>77</v>
      </c>
      <c r="BK155" s="145">
        <f>ROUND(I155*H155,2)</f>
        <v>0</v>
      </c>
      <c r="BL155" s="19" t="s">
        <v>316</v>
      </c>
      <c r="BM155" s="144" t="s">
        <v>13804</v>
      </c>
    </row>
    <row r="156" spans="2:65" s="1" customFormat="1" ht="29.25">
      <c r="B156" s="34"/>
      <c r="D156" s="150" t="s">
        <v>224</v>
      </c>
      <c r="F156" s="151" t="s">
        <v>13769</v>
      </c>
      <c r="I156" s="148"/>
      <c r="L156" s="34"/>
      <c r="M156" s="149"/>
      <c r="T156" s="55"/>
      <c r="AT156" s="19" t="s">
        <v>224</v>
      </c>
      <c r="AU156" s="19" t="s">
        <v>236</v>
      </c>
    </row>
    <row r="157" spans="2:65" s="14" customFormat="1">
      <c r="B157" s="170"/>
      <c r="D157" s="150" t="s">
        <v>226</v>
      </c>
      <c r="E157" s="171" t="s">
        <v>19</v>
      </c>
      <c r="F157" s="172" t="s">
        <v>13805</v>
      </c>
      <c r="H157" s="171" t="s">
        <v>19</v>
      </c>
      <c r="I157" s="173"/>
      <c r="L157" s="170"/>
      <c r="M157" s="174"/>
      <c r="T157" s="175"/>
      <c r="AT157" s="171" t="s">
        <v>226</v>
      </c>
      <c r="AU157" s="171" t="s">
        <v>236</v>
      </c>
      <c r="AV157" s="14" t="s">
        <v>77</v>
      </c>
      <c r="AW157" s="14" t="s">
        <v>31</v>
      </c>
      <c r="AX157" s="14" t="s">
        <v>69</v>
      </c>
      <c r="AY157" s="171" t="s">
        <v>212</v>
      </c>
    </row>
    <row r="158" spans="2:65" s="12" customFormat="1">
      <c r="B158" s="152"/>
      <c r="D158" s="150" t="s">
        <v>226</v>
      </c>
      <c r="E158" s="153" t="s">
        <v>19</v>
      </c>
      <c r="F158" s="154" t="s">
        <v>13806</v>
      </c>
      <c r="H158" s="155">
        <v>27</v>
      </c>
      <c r="I158" s="156"/>
      <c r="L158" s="152"/>
      <c r="M158" s="157"/>
      <c r="T158" s="158"/>
      <c r="AT158" s="153" t="s">
        <v>226</v>
      </c>
      <c r="AU158" s="153" t="s">
        <v>236</v>
      </c>
      <c r="AV158" s="12" t="s">
        <v>79</v>
      </c>
      <c r="AW158" s="12" t="s">
        <v>31</v>
      </c>
      <c r="AX158" s="12" t="s">
        <v>69</v>
      </c>
      <c r="AY158" s="153" t="s">
        <v>212</v>
      </c>
    </row>
    <row r="159" spans="2:65" s="12" customFormat="1">
      <c r="B159" s="152"/>
      <c r="D159" s="150" t="s">
        <v>226</v>
      </c>
      <c r="E159" s="153" t="s">
        <v>19</v>
      </c>
      <c r="F159" s="154" t="s">
        <v>13807</v>
      </c>
      <c r="H159" s="155">
        <v>15</v>
      </c>
      <c r="I159" s="156"/>
      <c r="L159" s="152"/>
      <c r="M159" s="157"/>
      <c r="T159" s="158"/>
      <c r="AT159" s="153" t="s">
        <v>226</v>
      </c>
      <c r="AU159" s="153" t="s">
        <v>236</v>
      </c>
      <c r="AV159" s="12" t="s">
        <v>79</v>
      </c>
      <c r="AW159" s="12" t="s">
        <v>31</v>
      </c>
      <c r="AX159" s="12" t="s">
        <v>69</v>
      </c>
      <c r="AY159" s="153" t="s">
        <v>212</v>
      </c>
    </row>
    <row r="160" spans="2:65" s="12" customFormat="1">
      <c r="B160" s="152"/>
      <c r="D160" s="150" t="s">
        <v>226</v>
      </c>
      <c r="E160" s="153" t="s">
        <v>19</v>
      </c>
      <c r="F160" s="154" t="s">
        <v>13142</v>
      </c>
      <c r="H160" s="155">
        <v>12</v>
      </c>
      <c r="I160" s="156"/>
      <c r="L160" s="152"/>
      <c r="M160" s="157"/>
      <c r="T160" s="158"/>
      <c r="AT160" s="153" t="s">
        <v>226</v>
      </c>
      <c r="AU160" s="153" t="s">
        <v>236</v>
      </c>
      <c r="AV160" s="12" t="s">
        <v>79</v>
      </c>
      <c r="AW160" s="12" t="s">
        <v>31</v>
      </c>
      <c r="AX160" s="12" t="s">
        <v>69</v>
      </c>
      <c r="AY160" s="153" t="s">
        <v>212</v>
      </c>
    </row>
    <row r="161" spans="2:65" s="12" customFormat="1">
      <c r="B161" s="152"/>
      <c r="D161" s="150" t="s">
        <v>226</v>
      </c>
      <c r="E161" s="153" t="s">
        <v>19</v>
      </c>
      <c r="F161" s="154" t="s">
        <v>13808</v>
      </c>
      <c r="H161" s="155">
        <v>22</v>
      </c>
      <c r="I161" s="156"/>
      <c r="L161" s="152"/>
      <c r="M161" s="157"/>
      <c r="T161" s="158"/>
      <c r="AT161" s="153" t="s">
        <v>226</v>
      </c>
      <c r="AU161" s="153" t="s">
        <v>236</v>
      </c>
      <c r="AV161" s="12" t="s">
        <v>79</v>
      </c>
      <c r="AW161" s="12" t="s">
        <v>31</v>
      </c>
      <c r="AX161" s="12" t="s">
        <v>69</v>
      </c>
      <c r="AY161" s="153" t="s">
        <v>212</v>
      </c>
    </row>
    <row r="162" spans="2:65" s="12" customFormat="1">
      <c r="B162" s="152"/>
      <c r="D162" s="150" t="s">
        <v>226</v>
      </c>
      <c r="E162" s="153" t="s">
        <v>19</v>
      </c>
      <c r="F162" s="154" t="s">
        <v>13809</v>
      </c>
      <c r="H162" s="155">
        <v>22</v>
      </c>
      <c r="I162" s="156"/>
      <c r="L162" s="152"/>
      <c r="M162" s="157"/>
      <c r="T162" s="158"/>
      <c r="AT162" s="153" t="s">
        <v>226</v>
      </c>
      <c r="AU162" s="153" t="s">
        <v>236</v>
      </c>
      <c r="AV162" s="12" t="s">
        <v>79</v>
      </c>
      <c r="AW162" s="12" t="s">
        <v>31</v>
      </c>
      <c r="AX162" s="12" t="s">
        <v>69</v>
      </c>
      <c r="AY162" s="153" t="s">
        <v>212</v>
      </c>
    </row>
    <row r="163" spans="2:65" s="12" customFormat="1">
      <c r="B163" s="152"/>
      <c r="D163" s="150" t="s">
        <v>226</v>
      </c>
      <c r="E163" s="153" t="s">
        <v>19</v>
      </c>
      <c r="F163" s="154" t="s">
        <v>13810</v>
      </c>
      <c r="H163" s="155">
        <v>22</v>
      </c>
      <c r="I163" s="156"/>
      <c r="L163" s="152"/>
      <c r="M163" s="157"/>
      <c r="T163" s="158"/>
      <c r="AT163" s="153" t="s">
        <v>226</v>
      </c>
      <c r="AU163" s="153" t="s">
        <v>236</v>
      </c>
      <c r="AV163" s="12" t="s">
        <v>79</v>
      </c>
      <c r="AW163" s="12" t="s">
        <v>31</v>
      </c>
      <c r="AX163" s="12" t="s">
        <v>69</v>
      </c>
      <c r="AY163" s="153" t="s">
        <v>212</v>
      </c>
    </row>
    <row r="164" spans="2:65" s="12" customFormat="1">
      <c r="B164" s="152"/>
      <c r="D164" s="150" t="s">
        <v>226</v>
      </c>
      <c r="E164" s="153" t="s">
        <v>19</v>
      </c>
      <c r="F164" s="154" t="s">
        <v>13811</v>
      </c>
      <c r="H164" s="155">
        <v>24</v>
      </c>
      <c r="I164" s="156"/>
      <c r="L164" s="152"/>
      <c r="M164" s="157"/>
      <c r="T164" s="158"/>
      <c r="AT164" s="153" t="s">
        <v>226</v>
      </c>
      <c r="AU164" s="153" t="s">
        <v>236</v>
      </c>
      <c r="AV164" s="12" t="s">
        <v>79</v>
      </c>
      <c r="AW164" s="12" t="s">
        <v>31</v>
      </c>
      <c r="AX164" s="12" t="s">
        <v>69</v>
      </c>
      <c r="AY164" s="153" t="s">
        <v>212</v>
      </c>
    </row>
    <row r="165" spans="2:65" s="13" customFormat="1">
      <c r="B165" s="159"/>
      <c r="D165" s="150" t="s">
        <v>226</v>
      </c>
      <c r="E165" s="160" t="s">
        <v>19</v>
      </c>
      <c r="F165" s="161" t="s">
        <v>228</v>
      </c>
      <c r="H165" s="162">
        <v>144</v>
      </c>
      <c r="I165" s="163"/>
      <c r="L165" s="159"/>
      <c r="M165" s="164"/>
      <c r="T165" s="165"/>
      <c r="AT165" s="160" t="s">
        <v>226</v>
      </c>
      <c r="AU165" s="160" t="s">
        <v>236</v>
      </c>
      <c r="AV165" s="13" t="s">
        <v>229</v>
      </c>
      <c r="AW165" s="13" t="s">
        <v>31</v>
      </c>
      <c r="AX165" s="13" t="s">
        <v>77</v>
      </c>
      <c r="AY165" s="160" t="s">
        <v>212</v>
      </c>
    </row>
    <row r="166" spans="2:65" s="1" customFormat="1" ht="16.5" customHeight="1">
      <c r="B166" s="34"/>
      <c r="C166" s="133" t="s">
        <v>267</v>
      </c>
      <c r="D166" s="133" t="s">
        <v>215</v>
      </c>
      <c r="E166" s="134" t="s">
        <v>13812</v>
      </c>
      <c r="F166" s="135" t="s">
        <v>13813</v>
      </c>
      <c r="G166" s="136" t="s">
        <v>624</v>
      </c>
      <c r="H166" s="137">
        <v>9</v>
      </c>
      <c r="I166" s="138"/>
      <c r="J166" s="139">
        <f>ROUND(I166*H166,2)</f>
        <v>0</v>
      </c>
      <c r="K166" s="135" t="s">
        <v>245</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13814</v>
      </c>
    </row>
    <row r="167" spans="2:65" s="1" customFormat="1" ht="29.25">
      <c r="B167" s="34"/>
      <c r="D167" s="150" t="s">
        <v>224</v>
      </c>
      <c r="F167" s="151" t="s">
        <v>13769</v>
      </c>
      <c r="I167" s="148"/>
      <c r="L167" s="34"/>
      <c r="M167" s="149"/>
      <c r="T167" s="55"/>
      <c r="AT167" s="19" t="s">
        <v>224</v>
      </c>
      <c r="AU167" s="19" t="s">
        <v>236</v>
      </c>
    </row>
    <row r="168" spans="2:65" s="14" customFormat="1">
      <c r="B168" s="170"/>
      <c r="D168" s="150" t="s">
        <v>226</v>
      </c>
      <c r="E168" s="171" t="s">
        <v>19</v>
      </c>
      <c r="F168" s="172" t="s">
        <v>13815</v>
      </c>
      <c r="H168" s="171" t="s">
        <v>19</v>
      </c>
      <c r="I168" s="173"/>
      <c r="L168" s="170"/>
      <c r="M168" s="174"/>
      <c r="T168" s="175"/>
      <c r="AT168" s="171" t="s">
        <v>226</v>
      </c>
      <c r="AU168" s="171" t="s">
        <v>236</v>
      </c>
      <c r="AV168" s="14" t="s">
        <v>77</v>
      </c>
      <c r="AW168" s="14" t="s">
        <v>31</v>
      </c>
      <c r="AX168" s="14" t="s">
        <v>69</v>
      </c>
      <c r="AY168" s="171" t="s">
        <v>212</v>
      </c>
    </row>
    <row r="169" spans="2:65" s="12" customFormat="1">
      <c r="B169" s="152"/>
      <c r="D169" s="150" t="s">
        <v>226</v>
      </c>
      <c r="E169" s="153" t="s">
        <v>19</v>
      </c>
      <c r="F169" s="154" t="s">
        <v>13114</v>
      </c>
      <c r="H169" s="155">
        <v>4</v>
      </c>
      <c r="I169" s="156"/>
      <c r="L169" s="152"/>
      <c r="M169" s="157"/>
      <c r="T169" s="158"/>
      <c r="AT169" s="153" t="s">
        <v>226</v>
      </c>
      <c r="AU169" s="153" t="s">
        <v>236</v>
      </c>
      <c r="AV169" s="12" t="s">
        <v>79</v>
      </c>
      <c r="AW169" s="12" t="s">
        <v>31</v>
      </c>
      <c r="AX169" s="12" t="s">
        <v>69</v>
      </c>
      <c r="AY169" s="153" t="s">
        <v>212</v>
      </c>
    </row>
    <row r="170" spans="2:65" s="12" customFormat="1">
      <c r="B170" s="152"/>
      <c r="D170" s="150" t="s">
        <v>226</v>
      </c>
      <c r="E170" s="153" t="s">
        <v>19</v>
      </c>
      <c r="F170" s="154" t="s">
        <v>13134</v>
      </c>
      <c r="H170" s="155">
        <v>5</v>
      </c>
      <c r="I170" s="156"/>
      <c r="L170" s="152"/>
      <c r="M170" s="157"/>
      <c r="T170" s="158"/>
      <c r="AT170" s="153" t="s">
        <v>226</v>
      </c>
      <c r="AU170" s="153" t="s">
        <v>236</v>
      </c>
      <c r="AV170" s="12" t="s">
        <v>79</v>
      </c>
      <c r="AW170" s="12" t="s">
        <v>31</v>
      </c>
      <c r="AX170" s="12" t="s">
        <v>69</v>
      </c>
      <c r="AY170" s="153" t="s">
        <v>212</v>
      </c>
    </row>
    <row r="171" spans="2:65" s="13" customFormat="1">
      <c r="B171" s="159"/>
      <c r="D171" s="150" t="s">
        <v>226</v>
      </c>
      <c r="E171" s="160" t="s">
        <v>19</v>
      </c>
      <c r="F171" s="161" t="s">
        <v>228</v>
      </c>
      <c r="H171" s="162">
        <v>9</v>
      </c>
      <c r="I171" s="163"/>
      <c r="L171" s="159"/>
      <c r="M171" s="164"/>
      <c r="T171" s="165"/>
      <c r="AT171" s="160" t="s">
        <v>226</v>
      </c>
      <c r="AU171" s="160" t="s">
        <v>236</v>
      </c>
      <c r="AV171" s="13" t="s">
        <v>229</v>
      </c>
      <c r="AW171" s="13" t="s">
        <v>31</v>
      </c>
      <c r="AX171" s="13" t="s">
        <v>77</v>
      </c>
      <c r="AY171" s="160" t="s">
        <v>212</v>
      </c>
    </row>
    <row r="172" spans="2:65" s="1" customFormat="1" ht="16.5" customHeight="1">
      <c r="B172" s="34"/>
      <c r="C172" s="133" t="s">
        <v>275</v>
      </c>
      <c r="D172" s="133" t="s">
        <v>215</v>
      </c>
      <c r="E172" s="134" t="s">
        <v>13816</v>
      </c>
      <c r="F172" s="135" t="s">
        <v>13817</v>
      </c>
      <c r="G172" s="136" t="s">
        <v>624</v>
      </c>
      <c r="H172" s="137">
        <v>6</v>
      </c>
      <c r="I172" s="138"/>
      <c r="J172" s="139">
        <f>ROUND(I172*H172,2)</f>
        <v>0</v>
      </c>
      <c r="K172" s="135" t="s">
        <v>245</v>
      </c>
      <c r="L172" s="34"/>
      <c r="M172" s="140" t="s">
        <v>19</v>
      </c>
      <c r="N172" s="141" t="s">
        <v>40</v>
      </c>
      <c r="P172" s="142">
        <f>O172*H172</f>
        <v>0</v>
      </c>
      <c r="Q172" s="142">
        <v>0</v>
      </c>
      <c r="R172" s="142">
        <f>Q172*H172</f>
        <v>0</v>
      </c>
      <c r="S172" s="142">
        <v>0</v>
      </c>
      <c r="T172" s="143">
        <f>S172*H172</f>
        <v>0</v>
      </c>
      <c r="AR172" s="144" t="s">
        <v>316</v>
      </c>
      <c r="AT172" s="144" t="s">
        <v>215</v>
      </c>
      <c r="AU172" s="144" t="s">
        <v>236</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13818</v>
      </c>
    </row>
    <row r="173" spans="2:65" s="1" customFormat="1" ht="29.25">
      <c r="B173" s="34"/>
      <c r="D173" s="150" t="s">
        <v>224</v>
      </c>
      <c r="F173" s="151" t="s">
        <v>13785</v>
      </c>
      <c r="I173" s="148"/>
      <c r="L173" s="34"/>
      <c r="M173" s="149"/>
      <c r="T173" s="55"/>
      <c r="AT173" s="19" t="s">
        <v>224</v>
      </c>
      <c r="AU173" s="19" t="s">
        <v>236</v>
      </c>
    </row>
    <row r="174" spans="2:65" s="14" customFormat="1">
      <c r="B174" s="170"/>
      <c r="D174" s="150" t="s">
        <v>226</v>
      </c>
      <c r="E174" s="171" t="s">
        <v>19</v>
      </c>
      <c r="F174" s="172" t="s">
        <v>13819</v>
      </c>
      <c r="H174" s="171" t="s">
        <v>19</v>
      </c>
      <c r="I174" s="173"/>
      <c r="L174" s="170"/>
      <c r="M174" s="174"/>
      <c r="T174" s="175"/>
      <c r="AT174" s="171" t="s">
        <v>226</v>
      </c>
      <c r="AU174" s="171" t="s">
        <v>236</v>
      </c>
      <c r="AV174" s="14" t="s">
        <v>77</v>
      </c>
      <c r="AW174" s="14" t="s">
        <v>31</v>
      </c>
      <c r="AX174" s="14" t="s">
        <v>69</v>
      </c>
      <c r="AY174" s="171" t="s">
        <v>212</v>
      </c>
    </row>
    <row r="175" spans="2:65" s="12" customFormat="1">
      <c r="B175" s="152"/>
      <c r="D175" s="150" t="s">
        <v>226</v>
      </c>
      <c r="E175" s="153" t="s">
        <v>19</v>
      </c>
      <c r="F175" s="154" t="s">
        <v>1728</v>
      </c>
      <c r="H175" s="155">
        <v>2</v>
      </c>
      <c r="I175" s="156"/>
      <c r="L175" s="152"/>
      <c r="M175" s="157"/>
      <c r="T175" s="158"/>
      <c r="AT175" s="153" t="s">
        <v>226</v>
      </c>
      <c r="AU175" s="153" t="s">
        <v>236</v>
      </c>
      <c r="AV175" s="12" t="s">
        <v>79</v>
      </c>
      <c r="AW175" s="12" t="s">
        <v>31</v>
      </c>
      <c r="AX175" s="12" t="s">
        <v>69</v>
      </c>
      <c r="AY175" s="153" t="s">
        <v>212</v>
      </c>
    </row>
    <row r="176" spans="2:65" s="12" customFormat="1">
      <c r="B176" s="152"/>
      <c r="D176" s="150" t="s">
        <v>226</v>
      </c>
      <c r="E176" s="153" t="s">
        <v>19</v>
      </c>
      <c r="F176" s="154" t="s">
        <v>13114</v>
      </c>
      <c r="H176" s="155">
        <v>4</v>
      </c>
      <c r="I176" s="156"/>
      <c r="L176" s="152"/>
      <c r="M176" s="157"/>
      <c r="T176" s="158"/>
      <c r="AT176" s="153" t="s">
        <v>226</v>
      </c>
      <c r="AU176" s="153" t="s">
        <v>236</v>
      </c>
      <c r="AV176" s="12" t="s">
        <v>79</v>
      </c>
      <c r="AW176" s="12" t="s">
        <v>31</v>
      </c>
      <c r="AX176" s="12" t="s">
        <v>69</v>
      </c>
      <c r="AY176" s="153" t="s">
        <v>212</v>
      </c>
    </row>
    <row r="177" spans="2:65" s="13" customFormat="1">
      <c r="B177" s="159"/>
      <c r="D177" s="150" t="s">
        <v>226</v>
      </c>
      <c r="E177" s="160" t="s">
        <v>19</v>
      </c>
      <c r="F177" s="161" t="s">
        <v>228</v>
      </c>
      <c r="H177" s="162">
        <v>6</v>
      </c>
      <c r="I177" s="163"/>
      <c r="L177" s="159"/>
      <c r="M177" s="164"/>
      <c r="T177" s="165"/>
      <c r="AT177" s="160" t="s">
        <v>226</v>
      </c>
      <c r="AU177" s="160" t="s">
        <v>236</v>
      </c>
      <c r="AV177" s="13" t="s">
        <v>229</v>
      </c>
      <c r="AW177" s="13" t="s">
        <v>31</v>
      </c>
      <c r="AX177" s="13" t="s">
        <v>77</v>
      </c>
      <c r="AY177" s="160" t="s">
        <v>212</v>
      </c>
    </row>
    <row r="178" spans="2:65" s="1" customFormat="1" ht="21.75" customHeight="1">
      <c r="B178" s="34"/>
      <c r="C178" s="133" t="s">
        <v>281</v>
      </c>
      <c r="D178" s="133" t="s">
        <v>215</v>
      </c>
      <c r="E178" s="134" t="s">
        <v>13820</v>
      </c>
      <c r="F178" s="135" t="s">
        <v>13821</v>
      </c>
      <c r="G178" s="136" t="s">
        <v>624</v>
      </c>
      <c r="H178" s="137">
        <v>9</v>
      </c>
      <c r="I178" s="138"/>
      <c r="J178" s="139">
        <f>ROUND(I178*H178,2)</f>
        <v>0</v>
      </c>
      <c r="K178" s="135" t="s">
        <v>245</v>
      </c>
      <c r="L178" s="34"/>
      <c r="M178" s="140" t="s">
        <v>19</v>
      </c>
      <c r="N178" s="141" t="s">
        <v>40</v>
      </c>
      <c r="P178" s="142">
        <f>O178*H178</f>
        <v>0</v>
      </c>
      <c r="Q178" s="142">
        <v>0</v>
      </c>
      <c r="R178" s="142">
        <f>Q178*H178</f>
        <v>0</v>
      </c>
      <c r="S178" s="142">
        <v>0</v>
      </c>
      <c r="T178" s="143">
        <f>S178*H178</f>
        <v>0</v>
      </c>
      <c r="AR178" s="144" t="s">
        <v>316</v>
      </c>
      <c r="AT178" s="144" t="s">
        <v>215</v>
      </c>
      <c r="AU178" s="144" t="s">
        <v>236</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13822</v>
      </c>
    </row>
    <row r="179" spans="2:65" s="1" customFormat="1" ht="29.25">
      <c r="B179" s="34"/>
      <c r="D179" s="150" t="s">
        <v>224</v>
      </c>
      <c r="F179" s="151" t="s">
        <v>13785</v>
      </c>
      <c r="I179" s="148"/>
      <c r="L179" s="34"/>
      <c r="M179" s="149"/>
      <c r="T179" s="55"/>
      <c r="AT179" s="19" t="s">
        <v>224</v>
      </c>
      <c r="AU179" s="19" t="s">
        <v>236</v>
      </c>
    </row>
    <row r="180" spans="2:65" s="14" customFormat="1">
      <c r="B180" s="170"/>
      <c r="D180" s="150" t="s">
        <v>226</v>
      </c>
      <c r="E180" s="171" t="s">
        <v>19</v>
      </c>
      <c r="F180" s="172" t="s">
        <v>13823</v>
      </c>
      <c r="H180" s="171" t="s">
        <v>19</v>
      </c>
      <c r="I180" s="173"/>
      <c r="L180" s="170"/>
      <c r="M180" s="174"/>
      <c r="T180" s="175"/>
      <c r="AT180" s="171" t="s">
        <v>226</v>
      </c>
      <c r="AU180" s="171" t="s">
        <v>236</v>
      </c>
      <c r="AV180" s="14" t="s">
        <v>77</v>
      </c>
      <c r="AW180" s="14" t="s">
        <v>31</v>
      </c>
      <c r="AX180" s="14" t="s">
        <v>69</v>
      </c>
      <c r="AY180" s="171" t="s">
        <v>212</v>
      </c>
    </row>
    <row r="181" spans="2:65" s="12" customFormat="1">
      <c r="B181" s="152"/>
      <c r="D181" s="150" t="s">
        <v>226</v>
      </c>
      <c r="E181" s="153" t="s">
        <v>19</v>
      </c>
      <c r="F181" s="154" t="s">
        <v>13088</v>
      </c>
      <c r="H181" s="155">
        <v>9</v>
      </c>
      <c r="I181" s="156"/>
      <c r="L181" s="152"/>
      <c r="M181" s="157"/>
      <c r="T181" s="158"/>
      <c r="AT181" s="153" t="s">
        <v>226</v>
      </c>
      <c r="AU181" s="153" t="s">
        <v>236</v>
      </c>
      <c r="AV181" s="12" t="s">
        <v>79</v>
      </c>
      <c r="AW181" s="12" t="s">
        <v>31</v>
      </c>
      <c r="AX181" s="12" t="s">
        <v>69</v>
      </c>
      <c r="AY181" s="153" t="s">
        <v>212</v>
      </c>
    </row>
    <row r="182" spans="2:65" s="13" customFormat="1">
      <c r="B182" s="159"/>
      <c r="D182" s="150" t="s">
        <v>226</v>
      </c>
      <c r="E182" s="160" t="s">
        <v>19</v>
      </c>
      <c r="F182" s="161" t="s">
        <v>228</v>
      </c>
      <c r="H182" s="162">
        <v>9</v>
      </c>
      <c r="I182" s="163"/>
      <c r="L182" s="159"/>
      <c r="M182" s="164"/>
      <c r="T182" s="165"/>
      <c r="AT182" s="160" t="s">
        <v>226</v>
      </c>
      <c r="AU182" s="160" t="s">
        <v>236</v>
      </c>
      <c r="AV182" s="13" t="s">
        <v>229</v>
      </c>
      <c r="AW182" s="13" t="s">
        <v>31</v>
      </c>
      <c r="AX182" s="13" t="s">
        <v>77</v>
      </c>
      <c r="AY182" s="160" t="s">
        <v>212</v>
      </c>
    </row>
    <row r="183" spans="2:65" s="1" customFormat="1" ht="16.5" customHeight="1">
      <c r="B183" s="34"/>
      <c r="C183" s="133" t="s">
        <v>287</v>
      </c>
      <c r="D183" s="133" t="s">
        <v>215</v>
      </c>
      <c r="E183" s="134" t="s">
        <v>13824</v>
      </c>
      <c r="F183" s="135" t="s">
        <v>13825</v>
      </c>
      <c r="G183" s="136" t="s">
        <v>624</v>
      </c>
      <c r="H183" s="137">
        <v>22</v>
      </c>
      <c r="I183" s="138"/>
      <c r="J183" s="139">
        <f>ROUND(I183*H183,2)</f>
        <v>0</v>
      </c>
      <c r="K183" s="135" t="s">
        <v>245</v>
      </c>
      <c r="L183" s="34"/>
      <c r="M183" s="140" t="s">
        <v>19</v>
      </c>
      <c r="N183" s="141" t="s">
        <v>40</v>
      </c>
      <c r="P183" s="142">
        <f>O183*H183</f>
        <v>0</v>
      </c>
      <c r="Q183" s="142">
        <v>0</v>
      </c>
      <c r="R183" s="142">
        <f>Q183*H183</f>
        <v>0</v>
      </c>
      <c r="S183" s="142">
        <v>0</v>
      </c>
      <c r="T183" s="143">
        <f>S183*H183</f>
        <v>0</v>
      </c>
      <c r="AR183" s="144" t="s">
        <v>316</v>
      </c>
      <c r="AT183" s="144" t="s">
        <v>215</v>
      </c>
      <c r="AU183" s="144" t="s">
        <v>236</v>
      </c>
      <c r="AY183" s="19" t="s">
        <v>212</v>
      </c>
      <c r="BE183" s="145">
        <f>IF(N183="základní",J183,0)</f>
        <v>0</v>
      </c>
      <c r="BF183" s="145">
        <f>IF(N183="snížená",J183,0)</f>
        <v>0</v>
      </c>
      <c r="BG183" s="145">
        <f>IF(N183="zákl. přenesená",J183,0)</f>
        <v>0</v>
      </c>
      <c r="BH183" s="145">
        <f>IF(N183="sníž. přenesená",J183,0)</f>
        <v>0</v>
      </c>
      <c r="BI183" s="145">
        <f>IF(N183="nulová",J183,0)</f>
        <v>0</v>
      </c>
      <c r="BJ183" s="19" t="s">
        <v>77</v>
      </c>
      <c r="BK183" s="145">
        <f>ROUND(I183*H183,2)</f>
        <v>0</v>
      </c>
      <c r="BL183" s="19" t="s">
        <v>316</v>
      </c>
      <c r="BM183" s="144" t="s">
        <v>13826</v>
      </c>
    </row>
    <row r="184" spans="2:65" s="1" customFormat="1" ht="29.25">
      <c r="B184" s="34"/>
      <c r="D184" s="150" t="s">
        <v>224</v>
      </c>
      <c r="F184" s="151" t="s">
        <v>13769</v>
      </c>
      <c r="I184" s="148"/>
      <c r="L184" s="34"/>
      <c r="M184" s="149"/>
      <c r="T184" s="55"/>
      <c r="AT184" s="19" t="s">
        <v>224</v>
      </c>
      <c r="AU184" s="19" t="s">
        <v>236</v>
      </c>
    </row>
    <row r="185" spans="2:65" s="14" customFormat="1">
      <c r="B185" s="170"/>
      <c r="D185" s="150" t="s">
        <v>226</v>
      </c>
      <c r="E185" s="171" t="s">
        <v>19</v>
      </c>
      <c r="F185" s="172" t="s">
        <v>13827</v>
      </c>
      <c r="H185" s="171" t="s">
        <v>19</v>
      </c>
      <c r="I185" s="173"/>
      <c r="L185" s="170"/>
      <c r="M185" s="174"/>
      <c r="T185" s="175"/>
      <c r="AT185" s="171" t="s">
        <v>226</v>
      </c>
      <c r="AU185" s="171" t="s">
        <v>236</v>
      </c>
      <c r="AV185" s="14" t="s">
        <v>77</v>
      </c>
      <c r="AW185" s="14" t="s">
        <v>31</v>
      </c>
      <c r="AX185" s="14" t="s">
        <v>69</v>
      </c>
      <c r="AY185" s="171" t="s">
        <v>212</v>
      </c>
    </row>
    <row r="186" spans="2:65" s="12" customFormat="1">
      <c r="B186" s="152"/>
      <c r="D186" s="150" t="s">
        <v>226</v>
      </c>
      <c r="E186" s="153" t="s">
        <v>19</v>
      </c>
      <c r="F186" s="154" t="s">
        <v>13828</v>
      </c>
      <c r="H186" s="155">
        <v>22</v>
      </c>
      <c r="I186" s="156"/>
      <c r="L186" s="152"/>
      <c r="M186" s="157"/>
      <c r="T186" s="158"/>
      <c r="AT186" s="153" t="s">
        <v>226</v>
      </c>
      <c r="AU186" s="153" t="s">
        <v>236</v>
      </c>
      <c r="AV186" s="12" t="s">
        <v>79</v>
      </c>
      <c r="AW186" s="12" t="s">
        <v>31</v>
      </c>
      <c r="AX186" s="12" t="s">
        <v>69</v>
      </c>
      <c r="AY186" s="153" t="s">
        <v>212</v>
      </c>
    </row>
    <row r="187" spans="2:65" s="13" customFormat="1">
      <c r="B187" s="159"/>
      <c r="D187" s="150" t="s">
        <v>226</v>
      </c>
      <c r="E187" s="160" t="s">
        <v>19</v>
      </c>
      <c r="F187" s="161" t="s">
        <v>228</v>
      </c>
      <c r="H187" s="162">
        <v>22</v>
      </c>
      <c r="I187" s="163"/>
      <c r="L187" s="159"/>
      <c r="M187" s="164"/>
      <c r="T187" s="165"/>
      <c r="AT187" s="160" t="s">
        <v>226</v>
      </c>
      <c r="AU187" s="160" t="s">
        <v>236</v>
      </c>
      <c r="AV187" s="13" t="s">
        <v>229</v>
      </c>
      <c r="AW187" s="13" t="s">
        <v>31</v>
      </c>
      <c r="AX187" s="13" t="s">
        <v>77</v>
      </c>
      <c r="AY187" s="160" t="s">
        <v>212</v>
      </c>
    </row>
    <row r="188" spans="2:65" s="1" customFormat="1" ht="16.5" customHeight="1">
      <c r="B188" s="34"/>
      <c r="C188" s="133" t="s">
        <v>8</v>
      </c>
      <c r="D188" s="133" t="s">
        <v>215</v>
      </c>
      <c r="E188" s="134" t="s">
        <v>13829</v>
      </c>
      <c r="F188" s="135" t="s">
        <v>13830</v>
      </c>
      <c r="G188" s="136" t="s">
        <v>624</v>
      </c>
      <c r="H188" s="137">
        <v>66</v>
      </c>
      <c r="I188" s="138"/>
      <c r="J188" s="139">
        <f>ROUND(I188*H188,2)</f>
        <v>0</v>
      </c>
      <c r="K188" s="135" t="s">
        <v>245</v>
      </c>
      <c r="L188" s="34"/>
      <c r="M188" s="140" t="s">
        <v>19</v>
      </c>
      <c r="N188" s="141" t="s">
        <v>40</v>
      </c>
      <c r="P188" s="142">
        <f>O188*H188</f>
        <v>0</v>
      </c>
      <c r="Q188" s="142">
        <v>0</v>
      </c>
      <c r="R188" s="142">
        <f>Q188*H188</f>
        <v>0</v>
      </c>
      <c r="S188" s="142">
        <v>0</v>
      </c>
      <c r="T188" s="143">
        <f>S188*H188</f>
        <v>0</v>
      </c>
      <c r="AR188" s="144" t="s">
        <v>316</v>
      </c>
      <c r="AT188" s="144" t="s">
        <v>215</v>
      </c>
      <c r="AU188" s="144" t="s">
        <v>236</v>
      </c>
      <c r="AY188" s="19" t="s">
        <v>212</v>
      </c>
      <c r="BE188" s="145">
        <f>IF(N188="základní",J188,0)</f>
        <v>0</v>
      </c>
      <c r="BF188" s="145">
        <f>IF(N188="snížená",J188,0)</f>
        <v>0</v>
      </c>
      <c r="BG188" s="145">
        <f>IF(N188="zákl. přenesená",J188,0)</f>
        <v>0</v>
      </c>
      <c r="BH188" s="145">
        <f>IF(N188="sníž. přenesená",J188,0)</f>
        <v>0</v>
      </c>
      <c r="BI188" s="145">
        <f>IF(N188="nulová",J188,0)</f>
        <v>0</v>
      </c>
      <c r="BJ188" s="19" t="s">
        <v>77</v>
      </c>
      <c r="BK188" s="145">
        <f>ROUND(I188*H188,2)</f>
        <v>0</v>
      </c>
      <c r="BL188" s="19" t="s">
        <v>316</v>
      </c>
      <c r="BM188" s="144" t="s">
        <v>13831</v>
      </c>
    </row>
    <row r="189" spans="2:65" s="1" customFormat="1" ht="29.25">
      <c r="B189" s="34"/>
      <c r="D189" s="150" t="s">
        <v>224</v>
      </c>
      <c r="F189" s="151" t="s">
        <v>13785</v>
      </c>
      <c r="I189" s="148"/>
      <c r="L189" s="34"/>
      <c r="M189" s="149"/>
      <c r="T189" s="55"/>
      <c r="AT189" s="19" t="s">
        <v>224</v>
      </c>
      <c r="AU189" s="19" t="s">
        <v>236</v>
      </c>
    </row>
    <row r="190" spans="2:65" s="14" customFormat="1">
      <c r="B190" s="170"/>
      <c r="D190" s="150" t="s">
        <v>226</v>
      </c>
      <c r="E190" s="171" t="s">
        <v>19</v>
      </c>
      <c r="F190" s="172" t="s">
        <v>13832</v>
      </c>
      <c r="H190" s="171" t="s">
        <v>19</v>
      </c>
      <c r="I190" s="173"/>
      <c r="L190" s="170"/>
      <c r="M190" s="174"/>
      <c r="T190" s="175"/>
      <c r="AT190" s="171" t="s">
        <v>226</v>
      </c>
      <c r="AU190" s="171" t="s">
        <v>236</v>
      </c>
      <c r="AV190" s="14" t="s">
        <v>77</v>
      </c>
      <c r="AW190" s="14" t="s">
        <v>31</v>
      </c>
      <c r="AX190" s="14" t="s">
        <v>69</v>
      </c>
      <c r="AY190" s="171" t="s">
        <v>212</v>
      </c>
    </row>
    <row r="191" spans="2:65" s="12" customFormat="1">
      <c r="B191" s="152"/>
      <c r="D191" s="150" t="s">
        <v>226</v>
      </c>
      <c r="E191" s="153" t="s">
        <v>19</v>
      </c>
      <c r="F191" s="154" t="s">
        <v>13086</v>
      </c>
      <c r="H191" s="155">
        <v>10</v>
      </c>
      <c r="I191" s="156"/>
      <c r="L191" s="152"/>
      <c r="M191" s="157"/>
      <c r="T191" s="158"/>
      <c r="AT191" s="153" t="s">
        <v>226</v>
      </c>
      <c r="AU191" s="153" t="s">
        <v>236</v>
      </c>
      <c r="AV191" s="12" t="s">
        <v>79</v>
      </c>
      <c r="AW191" s="12" t="s">
        <v>31</v>
      </c>
      <c r="AX191" s="12" t="s">
        <v>69</v>
      </c>
      <c r="AY191" s="153" t="s">
        <v>212</v>
      </c>
    </row>
    <row r="192" spans="2:65" s="12" customFormat="1">
      <c r="B192" s="152"/>
      <c r="D192" s="150" t="s">
        <v>226</v>
      </c>
      <c r="E192" s="153" t="s">
        <v>19</v>
      </c>
      <c r="F192" s="154" t="s">
        <v>13114</v>
      </c>
      <c r="H192" s="155">
        <v>4</v>
      </c>
      <c r="I192" s="156"/>
      <c r="L192" s="152"/>
      <c r="M192" s="157"/>
      <c r="T192" s="158"/>
      <c r="AT192" s="153" t="s">
        <v>226</v>
      </c>
      <c r="AU192" s="153" t="s">
        <v>236</v>
      </c>
      <c r="AV192" s="12" t="s">
        <v>79</v>
      </c>
      <c r="AW192" s="12" t="s">
        <v>31</v>
      </c>
      <c r="AX192" s="12" t="s">
        <v>69</v>
      </c>
      <c r="AY192" s="153" t="s">
        <v>212</v>
      </c>
    </row>
    <row r="193" spans="2:65" s="12" customFormat="1">
      <c r="B193" s="152"/>
      <c r="D193" s="150" t="s">
        <v>226</v>
      </c>
      <c r="E193" s="153" t="s">
        <v>19</v>
      </c>
      <c r="F193" s="154" t="s">
        <v>13142</v>
      </c>
      <c r="H193" s="155">
        <v>12</v>
      </c>
      <c r="I193" s="156"/>
      <c r="L193" s="152"/>
      <c r="M193" s="157"/>
      <c r="T193" s="158"/>
      <c r="AT193" s="153" t="s">
        <v>226</v>
      </c>
      <c r="AU193" s="153" t="s">
        <v>236</v>
      </c>
      <c r="AV193" s="12" t="s">
        <v>79</v>
      </c>
      <c r="AW193" s="12" t="s">
        <v>31</v>
      </c>
      <c r="AX193" s="12" t="s">
        <v>69</v>
      </c>
      <c r="AY193" s="153" t="s">
        <v>212</v>
      </c>
    </row>
    <row r="194" spans="2:65" s="12" customFormat="1">
      <c r="B194" s="152"/>
      <c r="D194" s="150" t="s">
        <v>226</v>
      </c>
      <c r="E194" s="153" t="s">
        <v>19</v>
      </c>
      <c r="F194" s="154" t="s">
        <v>13115</v>
      </c>
      <c r="H194" s="155">
        <v>10</v>
      </c>
      <c r="I194" s="156"/>
      <c r="L194" s="152"/>
      <c r="M194" s="157"/>
      <c r="T194" s="158"/>
      <c r="AT194" s="153" t="s">
        <v>226</v>
      </c>
      <c r="AU194" s="153" t="s">
        <v>236</v>
      </c>
      <c r="AV194" s="12" t="s">
        <v>79</v>
      </c>
      <c r="AW194" s="12" t="s">
        <v>31</v>
      </c>
      <c r="AX194" s="12" t="s">
        <v>69</v>
      </c>
      <c r="AY194" s="153" t="s">
        <v>212</v>
      </c>
    </row>
    <row r="195" spans="2:65" s="12" customFormat="1">
      <c r="B195" s="152"/>
      <c r="D195" s="150" t="s">
        <v>226</v>
      </c>
      <c r="E195" s="153" t="s">
        <v>19</v>
      </c>
      <c r="F195" s="154" t="s">
        <v>13135</v>
      </c>
      <c r="H195" s="155">
        <v>7</v>
      </c>
      <c r="I195" s="156"/>
      <c r="L195" s="152"/>
      <c r="M195" s="157"/>
      <c r="T195" s="158"/>
      <c r="AT195" s="153" t="s">
        <v>226</v>
      </c>
      <c r="AU195" s="153" t="s">
        <v>236</v>
      </c>
      <c r="AV195" s="12" t="s">
        <v>79</v>
      </c>
      <c r="AW195" s="12" t="s">
        <v>31</v>
      </c>
      <c r="AX195" s="12" t="s">
        <v>69</v>
      </c>
      <c r="AY195" s="153" t="s">
        <v>212</v>
      </c>
    </row>
    <row r="196" spans="2:65" s="12" customFormat="1">
      <c r="B196" s="152"/>
      <c r="D196" s="150" t="s">
        <v>226</v>
      </c>
      <c r="E196" s="153" t="s">
        <v>19</v>
      </c>
      <c r="F196" s="154" t="s">
        <v>13091</v>
      </c>
      <c r="H196" s="155">
        <v>10</v>
      </c>
      <c r="I196" s="156"/>
      <c r="L196" s="152"/>
      <c r="M196" s="157"/>
      <c r="T196" s="158"/>
      <c r="AT196" s="153" t="s">
        <v>226</v>
      </c>
      <c r="AU196" s="153" t="s">
        <v>236</v>
      </c>
      <c r="AV196" s="12" t="s">
        <v>79</v>
      </c>
      <c r="AW196" s="12" t="s">
        <v>31</v>
      </c>
      <c r="AX196" s="12" t="s">
        <v>69</v>
      </c>
      <c r="AY196" s="153" t="s">
        <v>212</v>
      </c>
    </row>
    <row r="197" spans="2:65" s="12" customFormat="1">
      <c r="B197" s="152"/>
      <c r="D197" s="150" t="s">
        <v>226</v>
      </c>
      <c r="E197" s="153" t="s">
        <v>19</v>
      </c>
      <c r="F197" s="154" t="s">
        <v>13118</v>
      </c>
      <c r="H197" s="155">
        <v>8</v>
      </c>
      <c r="I197" s="156"/>
      <c r="L197" s="152"/>
      <c r="M197" s="157"/>
      <c r="T197" s="158"/>
      <c r="AT197" s="153" t="s">
        <v>226</v>
      </c>
      <c r="AU197" s="153" t="s">
        <v>236</v>
      </c>
      <c r="AV197" s="12" t="s">
        <v>79</v>
      </c>
      <c r="AW197" s="12" t="s">
        <v>31</v>
      </c>
      <c r="AX197" s="12" t="s">
        <v>69</v>
      </c>
      <c r="AY197" s="153" t="s">
        <v>212</v>
      </c>
    </row>
    <row r="198" spans="2:65" s="12" customFormat="1">
      <c r="B198" s="152"/>
      <c r="D198" s="150" t="s">
        <v>226</v>
      </c>
      <c r="E198" s="153" t="s">
        <v>19</v>
      </c>
      <c r="F198" s="154" t="s">
        <v>13765</v>
      </c>
      <c r="H198" s="155">
        <v>5</v>
      </c>
      <c r="I198" s="156"/>
      <c r="L198" s="152"/>
      <c r="M198" s="157"/>
      <c r="T198" s="158"/>
      <c r="AT198" s="153" t="s">
        <v>226</v>
      </c>
      <c r="AU198" s="153" t="s">
        <v>236</v>
      </c>
      <c r="AV198" s="12" t="s">
        <v>79</v>
      </c>
      <c r="AW198" s="12" t="s">
        <v>31</v>
      </c>
      <c r="AX198" s="12" t="s">
        <v>69</v>
      </c>
      <c r="AY198" s="153" t="s">
        <v>212</v>
      </c>
    </row>
    <row r="199" spans="2:65" s="13" customFormat="1">
      <c r="B199" s="159"/>
      <c r="D199" s="150" t="s">
        <v>226</v>
      </c>
      <c r="E199" s="160" t="s">
        <v>19</v>
      </c>
      <c r="F199" s="161" t="s">
        <v>228</v>
      </c>
      <c r="H199" s="162">
        <v>66</v>
      </c>
      <c r="I199" s="163"/>
      <c r="L199" s="159"/>
      <c r="M199" s="164"/>
      <c r="T199" s="165"/>
      <c r="AT199" s="160" t="s">
        <v>226</v>
      </c>
      <c r="AU199" s="160" t="s">
        <v>236</v>
      </c>
      <c r="AV199" s="13" t="s">
        <v>229</v>
      </c>
      <c r="AW199" s="13" t="s">
        <v>31</v>
      </c>
      <c r="AX199" s="13" t="s">
        <v>77</v>
      </c>
      <c r="AY199" s="160" t="s">
        <v>212</v>
      </c>
    </row>
    <row r="200" spans="2:65" s="1" customFormat="1" ht="21.75" customHeight="1">
      <c r="B200" s="34"/>
      <c r="C200" s="133" t="s">
        <v>301</v>
      </c>
      <c r="D200" s="133" t="s">
        <v>215</v>
      </c>
      <c r="E200" s="134" t="s">
        <v>13833</v>
      </c>
      <c r="F200" s="135" t="s">
        <v>13834</v>
      </c>
      <c r="G200" s="136" t="s">
        <v>624</v>
      </c>
      <c r="H200" s="137">
        <v>56</v>
      </c>
      <c r="I200" s="138"/>
      <c r="J200" s="139">
        <f>ROUND(I200*H200,2)</f>
        <v>0</v>
      </c>
      <c r="K200" s="135" t="s">
        <v>245</v>
      </c>
      <c r="L200" s="34"/>
      <c r="M200" s="140" t="s">
        <v>19</v>
      </c>
      <c r="N200" s="141" t="s">
        <v>40</v>
      </c>
      <c r="P200" s="142">
        <f>O200*H200</f>
        <v>0</v>
      </c>
      <c r="Q200" s="142">
        <v>0</v>
      </c>
      <c r="R200" s="142">
        <f>Q200*H200</f>
        <v>0</v>
      </c>
      <c r="S200" s="142">
        <v>0</v>
      </c>
      <c r="T200" s="143">
        <f>S200*H200</f>
        <v>0</v>
      </c>
      <c r="AR200" s="144" t="s">
        <v>316</v>
      </c>
      <c r="AT200" s="144" t="s">
        <v>215</v>
      </c>
      <c r="AU200" s="144" t="s">
        <v>236</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316</v>
      </c>
      <c r="BM200" s="144" t="s">
        <v>13835</v>
      </c>
    </row>
    <row r="201" spans="2:65" s="1" customFormat="1" ht="29.25">
      <c r="B201" s="34"/>
      <c r="D201" s="150" t="s">
        <v>224</v>
      </c>
      <c r="F201" s="151" t="s">
        <v>13785</v>
      </c>
      <c r="I201" s="148"/>
      <c r="L201" s="34"/>
      <c r="M201" s="149"/>
      <c r="T201" s="55"/>
      <c r="AT201" s="19" t="s">
        <v>224</v>
      </c>
      <c r="AU201" s="19" t="s">
        <v>236</v>
      </c>
    </row>
    <row r="202" spans="2:65" s="14" customFormat="1">
      <c r="B202" s="170"/>
      <c r="D202" s="150" t="s">
        <v>226</v>
      </c>
      <c r="E202" s="171" t="s">
        <v>19</v>
      </c>
      <c r="F202" s="172" t="s">
        <v>13836</v>
      </c>
      <c r="H202" s="171" t="s">
        <v>19</v>
      </c>
      <c r="I202" s="173"/>
      <c r="L202" s="170"/>
      <c r="M202" s="174"/>
      <c r="T202" s="175"/>
      <c r="AT202" s="171" t="s">
        <v>226</v>
      </c>
      <c r="AU202" s="171" t="s">
        <v>236</v>
      </c>
      <c r="AV202" s="14" t="s">
        <v>77</v>
      </c>
      <c r="AW202" s="14" t="s">
        <v>31</v>
      </c>
      <c r="AX202" s="14" t="s">
        <v>69</v>
      </c>
      <c r="AY202" s="171" t="s">
        <v>212</v>
      </c>
    </row>
    <row r="203" spans="2:65" s="12" customFormat="1">
      <c r="B203" s="152"/>
      <c r="D203" s="150" t="s">
        <v>226</v>
      </c>
      <c r="E203" s="153" t="s">
        <v>19</v>
      </c>
      <c r="F203" s="154" t="s">
        <v>13837</v>
      </c>
      <c r="H203" s="155">
        <v>9</v>
      </c>
      <c r="I203" s="156"/>
      <c r="L203" s="152"/>
      <c r="M203" s="157"/>
      <c r="T203" s="158"/>
      <c r="AT203" s="153" t="s">
        <v>226</v>
      </c>
      <c r="AU203" s="153" t="s">
        <v>236</v>
      </c>
      <c r="AV203" s="12" t="s">
        <v>79</v>
      </c>
      <c r="AW203" s="12" t="s">
        <v>31</v>
      </c>
      <c r="AX203" s="12" t="s">
        <v>69</v>
      </c>
      <c r="AY203" s="153" t="s">
        <v>212</v>
      </c>
    </row>
    <row r="204" spans="2:65" s="12" customFormat="1">
      <c r="B204" s="152"/>
      <c r="D204" s="150" t="s">
        <v>226</v>
      </c>
      <c r="E204" s="153" t="s">
        <v>19</v>
      </c>
      <c r="F204" s="154" t="s">
        <v>13838</v>
      </c>
      <c r="H204" s="155">
        <v>11</v>
      </c>
      <c r="I204" s="156"/>
      <c r="L204" s="152"/>
      <c r="M204" s="157"/>
      <c r="T204" s="158"/>
      <c r="AT204" s="153" t="s">
        <v>226</v>
      </c>
      <c r="AU204" s="153" t="s">
        <v>236</v>
      </c>
      <c r="AV204" s="12" t="s">
        <v>79</v>
      </c>
      <c r="AW204" s="12" t="s">
        <v>31</v>
      </c>
      <c r="AX204" s="12" t="s">
        <v>69</v>
      </c>
      <c r="AY204" s="153" t="s">
        <v>212</v>
      </c>
    </row>
    <row r="205" spans="2:65" s="12" customFormat="1">
      <c r="B205" s="152"/>
      <c r="D205" s="150" t="s">
        <v>226</v>
      </c>
      <c r="E205" s="153" t="s">
        <v>19</v>
      </c>
      <c r="F205" s="154" t="s">
        <v>13193</v>
      </c>
      <c r="H205" s="155">
        <v>7</v>
      </c>
      <c r="I205" s="156"/>
      <c r="L205" s="152"/>
      <c r="M205" s="157"/>
      <c r="T205" s="158"/>
      <c r="AT205" s="153" t="s">
        <v>226</v>
      </c>
      <c r="AU205" s="153" t="s">
        <v>236</v>
      </c>
      <c r="AV205" s="12" t="s">
        <v>79</v>
      </c>
      <c r="AW205" s="12" t="s">
        <v>31</v>
      </c>
      <c r="AX205" s="12" t="s">
        <v>69</v>
      </c>
      <c r="AY205" s="153" t="s">
        <v>212</v>
      </c>
    </row>
    <row r="206" spans="2:65" s="12" customFormat="1">
      <c r="B206" s="152"/>
      <c r="D206" s="150" t="s">
        <v>226</v>
      </c>
      <c r="E206" s="153" t="s">
        <v>19</v>
      </c>
      <c r="F206" s="154" t="s">
        <v>13353</v>
      </c>
      <c r="H206" s="155">
        <v>7</v>
      </c>
      <c r="I206" s="156"/>
      <c r="L206" s="152"/>
      <c r="M206" s="157"/>
      <c r="T206" s="158"/>
      <c r="AT206" s="153" t="s">
        <v>226</v>
      </c>
      <c r="AU206" s="153" t="s">
        <v>236</v>
      </c>
      <c r="AV206" s="12" t="s">
        <v>79</v>
      </c>
      <c r="AW206" s="12" t="s">
        <v>31</v>
      </c>
      <c r="AX206" s="12" t="s">
        <v>69</v>
      </c>
      <c r="AY206" s="153" t="s">
        <v>212</v>
      </c>
    </row>
    <row r="207" spans="2:65" s="12" customFormat="1">
      <c r="B207" s="152"/>
      <c r="D207" s="150" t="s">
        <v>226</v>
      </c>
      <c r="E207" s="153" t="s">
        <v>19</v>
      </c>
      <c r="F207" s="154" t="s">
        <v>13135</v>
      </c>
      <c r="H207" s="155">
        <v>7</v>
      </c>
      <c r="I207" s="156"/>
      <c r="L207" s="152"/>
      <c r="M207" s="157"/>
      <c r="T207" s="158"/>
      <c r="AT207" s="153" t="s">
        <v>226</v>
      </c>
      <c r="AU207" s="153" t="s">
        <v>236</v>
      </c>
      <c r="AV207" s="12" t="s">
        <v>79</v>
      </c>
      <c r="AW207" s="12" t="s">
        <v>31</v>
      </c>
      <c r="AX207" s="12" t="s">
        <v>69</v>
      </c>
      <c r="AY207" s="153" t="s">
        <v>212</v>
      </c>
    </row>
    <row r="208" spans="2:65" s="12" customFormat="1">
      <c r="B208" s="152"/>
      <c r="D208" s="150" t="s">
        <v>226</v>
      </c>
      <c r="E208" s="153" t="s">
        <v>19</v>
      </c>
      <c r="F208" s="154" t="s">
        <v>13412</v>
      </c>
      <c r="H208" s="155">
        <v>7</v>
      </c>
      <c r="I208" s="156"/>
      <c r="L208" s="152"/>
      <c r="M208" s="157"/>
      <c r="T208" s="158"/>
      <c r="AT208" s="153" t="s">
        <v>226</v>
      </c>
      <c r="AU208" s="153" t="s">
        <v>236</v>
      </c>
      <c r="AV208" s="12" t="s">
        <v>79</v>
      </c>
      <c r="AW208" s="12" t="s">
        <v>31</v>
      </c>
      <c r="AX208" s="12" t="s">
        <v>69</v>
      </c>
      <c r="AY208" s="153" t="s">
        <v>212</v>
      </c>
    </row>
    <row r="209" spans="2:65" s="12" customFormat="1">
      <c r="B209" s="152"/>
      <c r="D209" s="150" t="s">
        <v>226</v>
      </c>
      <c r="E209" s="153" t="s">
        <v>19</v>
      </c>
      <c r="F209" s="154" t="s">
        <v>13791</v>
      </c>
      <c r="H209" s="155">
        <v>7</v>
      </c>
      <c r="I209" s="156"/>
      <c r="L209" s="152"/>
      <c r="M209" s="157"/>
      <c r="T209" s="158"/>
      <c r="AT209" s="153" t="s">
        <v>226</v>
      </c>
      <c r="AU209" s="153" t="s">
        <v>236</v>
      </c>
      <c r="AV209" s="12" t="s">
        <v>79</v>
      </c>
      <c r="AW209" s="12" t="s">
        <v>31</v>
      </c>
      <c r="AX209" s="12" t="s">
        <v>69</v>
      </c>
      <c r="AY209" s="153" t="s">
        <v>212</v>
      </c>
    </row>
    <row r="210" spans="2:65" s="12" customFormat="1">
      <c r="B210" s="152"/>
      <c r="D210" s="150" t="s">
        <v>226</v>
      </c>
      <c r="E210" s="153" t="s">
        <v>19</v>
      </c>
      <c r="F210" s="154" t="s">
        <v>13384</v>
      </c>
      <c r="H210" s="155">
        <v>1</v>
      </c>
      <c r="I210" s="156"/>
      <c r="L210" s="152"/>
      <c r="M210" s="157"/>
      <c r="T210" s="158"/>
      <c r="AT210" s="153" t="s">
        <v>226</v>
      </c>
      <c r="AU210" s="153" t="s">
        <v>236</v>
      </c>
      <c r="AV210" s="12" t="s">
        <v>79</v>
      </c>
      <c r="AW210" s="12" t="s">
        <v>31</v>
      </c>
      <c r="AX210" s="12" t="s">
        <v>69</v>
      </c>
      <c r="AY210" s="153" t="s">
        <v>212</v>
      </c>
    </row>
    <row r="211" spans="2:65" s="13" customFormat="1">
      <c r="B211" s="159"/>
      <c r="D211" s="150" t="s">
        <v>226</v>
      </c>
      <c r="E211" s="160" t="s">
        <v>19</v>
      </c>
      <c r="F211" s="161" t="s">
        <v>228</v>
      </c>
      <c r="H211" s="162">
        <v>56</v>
      </c>
      <c r="I211" s="163"/>
      <c r="L211" s="159"/>
      <c r="M211" s="164"/>
      <c r="T211" s="165"/>
      <c r="AT211" s="160" t="s">
        <v>226</v>
      </c>
      <c r="AU211" s="160" t="s">
        <v>236</v>
      </c>
      <c r="AV211" s="13" t="s">
        <v>229</v>
      </c>
      <c r="AW211" s="13" t="s">
        <v>31</v>
      </c>
      <c r="AX211" s="13" t="s">
        <v>77</v>
      </c>
      <c r="AY211" s="160" t="s">
        <v>212</v>
      </c>
    </row>
    <row r="212" spans="2:65" s="1" customFormat="1" ht="16.5" customHeight="1">
      <c r="B212" s="34"/>
      <c r="C212" s="133" t="s">
        <v>306</v>
      </c>
      <c r="D212" s="133" t="s">
        <v>215</v>
      </c>
      <c r="E212" s="134" t="s">
        <v>13839</v>
      </c>
      <c r="F212" s="135" t="s">
        <v>13840</v>
      </c>
      <c r="G212" s="136" t="s">
        <v>624</v>
      </c>
      <c r="H212" s="137">
        <v>52</v>
      </c>
      <c r="I212" s="138"/>
      <c r="J212" s="139">
        <f>ROUND(I212*H212,2)</f>
        <v>0</v>
      </c>
      <c r="K212" s="135" t="s">
        <v>245</v>
      </c>
      <c r="L212" s="34"/>
      <c r="M212" s="140" t="s">
        <v>19</v>
      </c>
      <c r="N212" s="141" t="s">
        <v>40</v>
      </c>
      <c r="P212" s="142">
        <f>O212*H212</f>
        <v>0</v>
      </c>
      <c r="Q212" s="142">
        <v>0</v>
      </c>
      <c r="R212" s="142">
        <f>Q212*H212</f>
        <v>0</v>
      </c>
      <c r="S212" s="142">
        <v>0</v>
      </c>
      <c r="T212" s="143">
        <f>S212*H212</f>
        <v>0</v>
      </c>
      <c r="AR212" s="144" t="s">
        <v>316</v>
      </c>
      <c r="AT212" s="144" t="s">
        <v>215</v>
      </c>
      <c r="AU212" s="144" t="s">
        <v>236</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316</v>
      </c>
      <c r="BM212" s="144" t="s">
        <v>13841</v>
      </c>
    </row>
    <row r="213" spans="2:65" s="1" customFormat="1" ht="19.5">
      <c r="B213" s="34"/>
      <c r="D213" s="150" t="s">
        <v>224</v>
      </c>
      <c r="F213" s="151" t="s">
        <v>13842</v>
      </c>
      <c r="I213" s="148"/>
      <c r="L213" s="34"/>
      <c r="M213" s="149"/>
      <c r="T213" s="55"/>
      <c r="AT213" s="19" t="s">
        <v>224</v>
      </c>
      <c r="AU213" s="19" t="s">
        <v>236</v>
      </c>
    </row>
    <row r="214" spans="2:65" s="14" customFormat="1">
      <c r="B214" s="170"/>
      <c r="D214" s="150" t="s">
        <v>226</v>
      </c>
      <c r="E214" s="171" t="s">
        <v>19</v>
      </c>
      <c r="F214" s="172" t="s">
        <v>13843</v>
      </c>
      <c r="H214" s="171" t="s">
        <v>19</v>
      </c>
      <c r="I214" s="173"/>
      <c r="L214" s="170"/>
      <c r="M214" s="174"/>
      <c r="T214" s="175"/>
      <c r="AT214" s="171" t="s">
        <v>226</v>
      </c>
      <c r="AU214" s="171" t="s">
        <v>236</v>
      </c>
      <c r="AV214" s="14" t="s">
        <v>77</v>
      </c>
      <c r="AW214" s="14" t="s">
        <v>31</v>
      </c>
      <c r="AX214" s="14" t="s">
        <v>69</v>
      </c>
      <c r="AY214" s="171" t="s">
        <v>212</v>
      </c>
    </row>
    <row r="215" spans="2:65" s="12" customFormat="1">
      <c r="B215" s="152"/>
      <c r="D215" s="150" t="s">
        <v>226</v>
      </c>
      <c r="E215" s="153" t="s">
        <v>19</v>
      </c>
      <c r="F215" s="154" t="s">
        <v>1714</v>
      </c>
      <c r="H215" s="155">
        <v>4</v>
      </c>
      <c r="I215" s="156"/>
      <c r="L215" s="152"/>
      <c r="M215" s="157"/>
      <c r="T215" s="158"/>
      <c r="AT215" s="153" t="s">
        <v>226</v>
      </c>
      <c r="AU215" s="153" t="s">
        <v>236</v>
      </c>
      <c r="AV215" s="12" t="s">
        <v>79</v>
      </c>
      <c r="AW215" s="12" t="s">
        <v>31</v>
      </c>
      <c r="AX215" s="12" t="s">
        <v>69</v>
      </c>
      <c r="AY215" s="153" t="s">
        <v>212</v>
      </c>
    </row>
    <row r="216" spans="2:65" s="12" customFormat="1">
      <c r="B216" s="152"/>
      <c r="D216" s="150" t="s">
        <v>226</v>
      </c>
      <c r="E216" s="153" t="s">
        <v>19</v>
      </c>
      <c r="F216" s="154" t="s">
        <v>1715</v>
      </c>
      <c r="H216" s="155">
        <v>6</v>
      </c>
      <c r="I216" s="156"/>
      <c r="L216" s="152"/>
      <c r="M216" s="157"/>
      <c r="T216" s="158"/>
      <c r="AT216" s="153" t="s">
        <v>226</v>
      </c>
      <c r="AU216" s="153" t="s">
        <v>236</v>
      </c>
      <c r="AV216" s="12" t="s">
        <v>79</v>
      </c>
      <c r="AW216" s="12" t="s">
        <v>31</v>
      </c>
      <c r="AX216" s="12" t="s">
        <v>69</v>
      </c>
      <c r="AY216" s="153" t="s">
        <v>212</v>
      </c>
    </row>
    <row r="217" spans="2:65" s="12" customFormat="1">
      <c r="B217" s="152"/>
      <c r="D217" s="150" t="s">
        <v>226</v>
      </c>
      <c r="E217" s="153" t="s">
        <v>19</v>
      </c>
      <c r="F217" s="154" t="s">
        <v>13099</v>
      </c>
      <c r="H217" s="155">
        <v>8</v>
      </c>
      <c r="I217" s="156"/>
      <c r="L217" s="152"/>
      <c r="M217" s="157"/>
      <c r="T217" s="158"/>
      <c r="AT217" s="153" t="s">
        <v>226</v>
      </c>
      <c r="AU217" s="153" t="s">
        <v>236</v>
      </c>
      <c r="AV217" s="12" t="s">
        <v>79</v>
      </c>
      <c r="AW217" s="12" t="s">
        <v>31</v>
      </c>
      <c r="AX217" s="12" t="s">
        <v>69</v>
      </c>
      <c r="AY217" s="153" t="s">
        <v>212</v>
      </c>
    </row>
    <row r="218" spans="2:65" s="12" customFormat="1">
      <c r="B218" s="152"/>
      <c r="D218" s="150" t="s">
        <v>226</v>
      </c>
      <c r="E218" s="153" t="s">
        <v>19</v>
      </c>
      <c r="F218" s="154" t="s">
        <v>13342</v>
      </c>
      <c r="H218" s="155">
        <v>8</v>
      </c>
      <c r="I218" s="156"/>
      <c r="L218" s="152"/>
      <c r="M218" s="157"/>
      <c r="T218" s="158"/>
      <c r="AT218" s="153" t="s">
        <v>226</v>
      </c>
      <c r="AU218" s="153" t="s">
        <v>236</v>
      </c>
      <c r="AV218" s="12" t="s">
        <v>79</v>
      </c>
      <c r="AW218" s="12" t="s">
        <v>31</v>
      </c>
      <c r="AX218" s="12" t="s">
        <v>69</v>
      </c>
      <c r="AY218" s="153" t="s">
        <v>212</v>
      </c>
    </row>
    <row r="219" spans="2:65" s="12" customFormat="1">
      <c r="B219" s="152"/>
      <c r="D219" s="150" t="s">
        <v>226</v>
      </c>
      <c r="E219" s="153" t="s">
        <v>19</v>
      </c>
      <c r="F219" s="154" t="s">
        <v>13116</v>
      </c>
      <c r="H219" s="155">
        <v>8</v>
      </c>
      <c r="I219" s="156"/>
      <c r="L219" s="152"/>
      <c r="M219" s="157"/>
      <c r="T219" s="158"/>
      <c r="AT219" s="153" t="s">
        <v>226</v>
      </c>
      <c r="AU219" s="153" t="s">
        <v>236</v>
      </c>
      <c r="AV219" s="12" t="s">
        <v>79</v>
      </c>
      <c r="AW219" s="12" t="s">
        <v>31</v>
      </c>
      <c r="AX219" s="12" t="s">
        <v>69</v>
      </c>
      <c r="AY219" s="153" t="s">
        <v>212</v>
      </c>
    </row>
    <row r="220" spans="2:65" s="12" customFormat="1">
      <c r="B220" s="152"/>
      <c r="D220" s="150" t="s">
        <v>226</v>
      </c>
      <c r="E220" s="153" t="s">
        <v>19</v>
      </c>
      <c r="F220" s="154" t="s">
        <v>13117</v>
      </c>
      <c r="H220" s="155">
        <v>8</v>
      </c>
      <c r="I220" s="156"/>
      <c r="L220" s="152"/>
      <c r="M220" s="157"/>
      <c r="T220" s="158"/>
      <c r="AT220" s="153" t="s">
        <v>226</v>
      </c>
      <c r="AU220" s="153" t="s">
        <v>236</v>
      </c>
      <c r="AV220" s="12" t="s">
        <v>79</v>
      </c>
      <c r="AW220" s="12" t="s">
        <v>31</v>
      </c>
      <c r="AX220" s="12" t="s">
        <v>69</v>
      </c>
      <c r="AY220" s="153" t="s">
        <v>212</v>
      </c>
    </row>
    <row r="221" spans="2:65" s="12" customFormat="1">
      <c r="B221" s="152"/>
      <c r="D221" s="150" t="s">
        <v>226</v>
      </c>
      <c r="E221" s="153" t="s">
        <v>19</v>
      </c>
      <c r="F221" s="154" t="s">
        <v>13118</v>
      </c>
      <c r="H221" s="155">
        <v>8</v>
      </c>
      <c r="I221" s="156"/>
      <c r="L221" s="152"/>
      <c r="M221" s="157"/>
      <c r="T221" s="158"/>
      <c r="AT221" s="153" t="s">
        <v>226</v>
      </c>
      <c r="AU221" s="153" t="s">
        <v>236</v>
      </c>
      <c r="AV221" s="12" t="s">
        <v>79</v>
      </c>
      <c r="AW221" s="12" t="s">
        <v>31</v>
      </c>
      <c r="AX221" s="12" t="s">
        <v>69</v>
      </c>
      <c r="AY221" s="153" t="s">
        <v>212</v>
      </c>
    </row>
    <row r="222" spans="2:65" s="12" customFormat="1">
      <c r="B222" s="152"/>
      <c r="D222" s="150" t="s">
        <v>226</v>
      </c>
      <c r="E222" s="153" t="s">
        <v>19</v>
      </c>
      <c r="F222" s="154" t="s">
        <v>13146</v>
      </c>
      <c r="H222" s="155">
        <v>2</v>
      </c>
      <c r="I222" s="156"/>
      <c r="L222" s="152"/>
      <c r="M222" s="157"/>
      <c r="T222" s="158"/>
      <c r="AT222" s="153" t="s">
        <v>226</v>
      </c>
      <c r="AU222" s="153" t="s">
        <v>236</v>
      </c>
      <c r="AV222" s="12" t="s">
        <v>79</v>
      </c>
      <c r="AW222" s="12" t="s">
        <v>31</v>
      </c>
      <c r="AX222" s="12" t="s">
        <v>69</v>
      </c>
      <c r="AY222" s="153" t="s">
        <v>212</v>
      </c>
    </row>
    <row r="223" spans="2:65" s="13" customFormat="1">
      <c r="B223" s="159"/>
      <c r="D223" s="150" t="s">
        <v>226</v>
      </c>
      <c r="E223" s="160" t="s">
        <v>19</v>
      </c>
      <c r="F223" s="161" t="s">
        <v>228</v>
      </c>
      <c r="H223" s="162">
        <v>52</v>
      </c>
      <c r="I223" s="163"/>
      <c r="L223" s="159"/>
      <c r="M223" s="164"/>
      <c r="T223" s="165"/>
      <c r="AT223" s="160" t="s">
        <v>226</v>
      </c>
      <c r="AU223" s="160" t="s">
        <v>236</v>
      </c>
      <c r="AV223" s="13" t="s">
        <v>229</v>
      </c>
      <c r="AW223" s="13" t="s">
        <v>31</v>
      </c>
      <c r="AX223" s="13" t="s">
        <v>77</v>
      </c>
      <c r="AY223" s="160" t="s">
        <v>212</v>
      </c>
    </row>
    <row r="224" spans="2:65" s="1" customFormat="1" ht="21.75" customHeight="1">
      <c r="B224" s="34"/>
      <c r="C224" s="133" t="s">
        <v>311</v>
      </c>
      <c r="D224" s="133" t="s">
        <v>215</v>
      </c>
      <c r="E224" s="134" t="s">
        <v>13844</v>
      </c>
      <c r="F224" s="135" t="s">
        <v>13845</v>
      </c>
      <c r="G224" s="136" t="s">
        <v>624</v>
      </c>
      <c r="H224" s="137">
        <v>28</v>
      </c>
      <c r="I224" s="138"/>
      <c r="J224" s="139">
        <f>ROUND(I224*H224,2)</f>
        <v>0</v>
      </c>
      <c r="K224" s="135" t="s">
        <v>245</v>
      </c>
      <c r="L224" s="34"/>
      <c r="M224" s="140" t="s">
        <v>19</v>
      </c>
      <c r="N224" s="141" t="s">
        <v>40</v>
      </c>
      <c r="P224" s="142">
        <f>O224*H224</f>
        <v>0</v>
      </c>
      <c r="Q224" s="142">
        <v>0</v>
      </c>
      <c r="R224" s="142">
        <f>Q224*H224</f>
        <v>0</v>
      </c>
      <c r="S224" s="142">
        <v>0</v>
      </c>
      <c r="T224" s="143">
        <f>S224*H224</f>
        <v>0</v>
      </c>
      <c r="AR224" s="144" t="s">
        <v>316</v>
      </c>
      <c r="AT224" s="144" t="s">
        <v>215</v>
      </c>
      <c r="AU224" s="144" t="s">
        <v>236</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316</v>
      </c>
      <c r="BM224" s="144" t="s">
        <v>13846</v>
      </c>
    </row>
    <row r="225" spans="2:65" s="1" customFormat="1" ht="29.25">
      <c r="B225" s="34"/>
      <c r="D225" s="150" t="s">
        <v>224</v>
      </c>
      <c r="F225" s="151" t="s">
        <v>13785</v>
      </c>
      <c r="I225" s="148"/>
      <c r="L225" s="34"/>
      <c r="M225" s="149"/>
      <c r="T225" s="55"/>
      <c r="AT225" s="19" t="s">
        <v>224</v>
      </c>
      <c r="AU225" s="19" t="s">
        <v>236</v>
      </c>
    </row>
    <row r="226" spans="2:65" s="14" customFormat="1">
      <c r="B226" s="170"/>
      <c r="D226" s="150" t="s">
        <v>226</v>
      </c>
      <c r="E226" s="171" t="s">
        <v>19</v>
      </c>
      <c r="F226" s="172" t="s">
        <v>13847</v>
      </c>
      <c r="H226" s="171" t="s">
        <v>19</v>
      </c>
      <c r="I226" s="173"/>
      <c r="L226" s="170"/>
      <c r="M226" s="174"/>
      <c r="T226" s="175"/>
      <c r="AT226" s="171" t="s">
        <v>226</v>
      </c>
      <c r="AU226" s="171" t="s">
        <v>236</v>
      </c>
      <c r="AV226" s="14" t="s">
        <v>77</v>
      </c>
      <c r="AW226" s="14" t="s">
        <v>31</v>
      </c>
      <c r="AX226" s="14" t="s">
        <v>69</v>
      </c>
      <c r="AY226" s="171" t="s">
        <v>212</v>
      </c>
    </row>
    <row r="227" spans="2:65" s="12" customFormat="1">
      <c r="B227" s="152"/>
      <c r="D227" s="150" t="s">
        <v>226</v>
      </c>
      <c r="E227" s="153" t="s">
        <v>19</v>
      </c>
      <c r="F227" s="154" t="s">
        <v>1728</v>
      </c>
      <c r="H227" s="155">
        <v>2</v>
      </c>
      <c r="I227" s="156"/>
      <c r="L227" s="152"/>
      <c r="M227" s="157"/>
      <c r="T227" s="158"/>
      <c r="AT227" s="153" t="s">
        <v>226</v>
      </c>
      <c r="AU227" s="153" t="s">
        <v>236</v>
      </c>
      <c r="AV227" s="12" t="s">
        <v>79</v>
      </c>
      <c r="AW227" s="12" t="s">
        <v>31</v>
      </c>
      <c r="AX227" s="12" t="s">
        <v>69</v>
      </c>
      <c r="AY227" s="153" t="s">
        <v>212</v>
      </c>
    </row>
    <row r="228" spans="2:65" s="12" customFormat="1">
      <c r="B228" s="152"/>
      <c r="D228" s="150" t="s">
        <v>226</v>
      </c>
      <c r="E228" s="153" t="s">
        <v>19</v>
      </c>
      <c r="F228" s="154" t="s">
        <v>13163</v>
      </c>
      <c r="H228" s="155">
        <v>4</v>
      </c>
      <c r="I228" s="156"/>
      <c r="L228" s="152"/>
      <c r="M228" s="157"/>
      <c r="T228" s="158"/>
      <c r="AT228" s="153" t="s">
        <v>226</v>
      </c>
      <c r="AU228" s="153" t="s">
        <v>236</v>
      </c>
      <c r="AV228" s="12" t="s">
        <v>79</v>
      </c>
      <c r="AW228" s="12" t="s">
        <v>31</v>
      </c>
      <c r="AX228" s="12" t="s">
        <v>69</v>
      </c>
      <c r="AY228" s="153" t="s">
        <v>212</v>
      </c>
    </row>
    <row r="229" spans="2:65" s="12" customFormat="1">
      <c r="B229" s="152"/>
      <c r="D229" s="150" t="s">
        <v>226</v>
      </c>
      <c r="E229" s="153" t="s">
        <v>19</v>
      </c>
      <c r="F229" s="154" t="s">
        <v>13116</v>
      </c>
      <c r="H229" s="155">
        <v>8</v>
      </c>
      <c r="I229" s="156"/>
      <c r="L229" s="152"/>
      <c r="M229" s="157"/>
      <c r="T229" s="158"/>
      <c r="AT229" s="153" t="s">
        <v>226</v>
      </c>
      <c r="AU229" s="153" t="s">
        <v>236</v>
      </c>
      <c r="AV229" s="12" t="s">
        <v>79</v>
      </c>
      <c r="AW229" s="12" t="s">
        <v>31</v>
      </c>
      <c r="AX229" s="12" t="s">
        <v>69</v>
      </c>
      <c r="AY229" s="153" t="s">
        <v>212</v>
      </c>
    </row>
    <row r="230" spans="2:65" s="12" customFormat="1">
      <c r="B230" s="152"/>
      <c r="D230" s="150" t="s">
        <v>226</v>
      </c>
      <c r="E230" s="153" t="s">
        <v>19</v>
      </c>
      <c r="F230" s="154" t="s">
        <v>13412</v>
      </c>
      <c r="H230" s="155">
        <v>7</v>
      </c>
      <c r="I230" s="156"/>
      <c r="L230" s="152"/>
      <c r="M230" s="157"/>
      <c r="T230" s="158"/>
      <c r="AT230" s="153" t="s">
        <v>226</v>
      </c>
      <c r="AU230" s="153" t="s">
        <v>236</v>
      </c>
      <c r="AV230" s="12" t="s">
        <v>79</v>
      </c>
      <c r="AW230" s="12" t="s">
        <v>31</v>
      </c>
      <c r="AX230" s="12" t="s">
        <v>69</v>
      </c>
      <c r="AY230" s="153" t="s">
        <v>212</v>
      </c>
    </row>
    <row r="231" spans="2:65" s="12" customFormat="1">
      <c r="B231" s="152"/>
      <c r="D231" s="150" t="s">
        <v>226</v>
      </c>
      <c r="E231" s="153" t="s">
        <v>19</v>
      </c>
      <c r="F231" s="154" t="s">
        <v>13848</v>
      </c>
      <c r="H231" s="155">
        <v>5</v>
      </c>
      <c r="I231" s="156"/>
      <c r="L231" s="152"/>
      <c r="M231" s="157"/>
      <c r="T231" s="158"/>
      <c r="AT231" s="153" t="s">
        <v>226</v>
      </c>
      <c r="AU231" s="153" t="s">
        <v>236</v>
      </c>
      <c r="AV231" s="12" t="s">
        <v>79</v>
      </c>
      <c r="AW231" s="12" t="s">
        <v>31</v>
      </c>
      <c r="AX231" s="12" t="s">
        <v>69</v>
      </c>
      <c r="AY231" s="153" t="s">
        <v>212</v>
      </c>
    </row>
    <row r="232" spans="2:65" s="12" customFormat="1">
      <c r="B232" s="152"/>
      <c r="D232" s="150" t="s">
        <v>226</v>
      </c>
      <c r="E232" s="153" t="s">
        <v>19</v>
      </c>
      <c r="F232" s="154" t="s">
        <v>13146</v>
      </c>
      <c r="H232" s="155">
        <v>2</v>
      </c>
      <c r="I232" s="156"/>
      <c r="L232" s="152"/>
      <c r="M232" s="157"/>
      <c r="T232" s="158"/>
      <c r="AT232" s="153" t="s">
        <v>226</v>
      </c>
      <c r="AU232" s="153" t="s">
        <v>236</v>
      </c>
      <c r="AV232" s="12" t="s">
        <v>79</v>
      </c>
      <c r="AW232" s="12" t="s">
        <v>31</v>
      </c>
      <c r="AX232" s="12" t="s">
        <v>69</v>
      </c>
      <c r="AY232" s="153" t="s">
        <v>212</v>
      </c>
    </row>
    <row r="233" spans="2:65" s="13" customFormat="1">
      <c r="B233" s="159"/>
      <c r="D233" s="150" t="s">
        <v>226</v>
      </c>
      <c r="E233" s="160" t="s">
        <v>19</v>
      </c>
      <c r="F233" s="161" t="s">
        <v>228</v>
      </c>
      <c r="H233" s="162">
        <v>28</v>
      </c>
      <c r="I233" s="163"/>
      <c r="L233" s="159"/>
      <c r="M233" s="164"/>
      <c r="T233" s="165"/>
      <c r="AT233" s="160" t="s">
        <v>226</v>
      </c>
      <c r="AU233" s="160" t="s">
        <v>236</v>
      </c>
      <c r="AV233" s="13" t="s">
        <v>229</v>
      </c>
      <c r="AW233" s="13" t="s">
        <v>31</v>
      </c>
      <c r="AX233" s="13" t="s">
        <v>77</v>
      </c>
      <c r="AY233" s="160" t="s">
        <v>212</v>
      </c>
    </row>
    <row r="234" spans="2:65" s="1" customFormat="1" ht="16.5" customHeight="1">
      <c r="B234" s="34"/>
      <c r="C234" s="133" t="s">
        <v>316</v>
      </c>
      <c r="D234" s="133" t="s">
        <v>215</v>
      </c>
      <c r="E234" s="134" t="s">
        <v>13849</v>
      </c>
      <c r="F234" s="135" t="s">
        <v>13850</v>
      </c>
      <c r="G234" s="136" t="s">
        <v>624</v>
      </c>
      <c r="H234" s="137">
        <v>2</v>
      </c>
      <c r="I234" s="138"/>
      <c r="J234" s="139">
        <f>ROUND(I234*H234,2)</f>
        <v>0</v>
      </c>
      <c r="K234" s="135" t="s">
        <v>245</v>
      </c>
      <c r="L234" s="34"/>
      <c r="M234" s="140" t="s">
        <v>19</v>
      </c>
      <c r="N234" s="141" t="s">
        <v>40</v>
      </c>
      <c r="P234" s="142">
        <f>O234*H234</f>
        <v>0</v>
      </c>
      <c r="Q234" s="142">
        <v>0</v>
      </c>
      <c r="R234" s="142">
        <f>Q234*H234</f>
        <v>0</v>
      </c>
      <c r="S234" s="142">
        <v>0</v>
      </c>
      <c r="T234" s="143">
        <f>S234*H234</f>
        <v>0</v>
      </c>
      <c r="AR234" s="144" t="s">
        <v>316</v>
      </c>
      <c r="AT234" s="144" t="s">
        <v>215</v>
      </c>
      <c r="AU234" s="144" t="s">
        <v>236</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316</v>
      </c>
      <c r="BM234" s="144" t="s">
        <v>13851</v>
      </c>
    </row>
    <row r="235" spans="2:65" s="1" customFormat="1" ht="29.25">
      <c r="B235" s="34"/>
      <c r="D235" s="150" t="s">
        <v>224</v>
      </c>
      <c r="F235" s="151" t="s">
        <v>13785</v>
      </c>
      <c r="I235" s="148"/>
      <c r="L235" s="34"/>
      <c r="M235" s="149"/>
      <c r="T235" s="55"/>
      <c r="AT235" s="19" t="s">
        <v>224</v>
      </c>
      <c r="AU235" s="19" t="s">
        <v>236</v>
      </c>
    </row>
    <row r="236" spans="2:65" s="14" customFormat="1">
      <c r="B236" s="170"/>
      <c r="D236" s="150" t="s">
        <v>226</v>
      </c>
      <c r="E236" s="171" t="s">
        <v>19</v>
      </c>
      <c r="F236" s="172" t="s">
        <v>13852</v>
      </c>
      <c r="H236" s="171" t="s">
        <v>19</v>
      </c>
      <c r="I236" s="173"/>
      <c r="L236" s="170"/>
      <c r="M236" s="174"/>
      <c r="T236" s="175"/>
      <c r="AT236" s="171" t="s">
        <v>226</v>
      </c>
      <c r="AU236" s="171" t="s">
        <v>236</v>
      </c>
      <c r="AV236" s="14" t="s">
        <v>77</v>
      </c>
      <c r="AW236" s="14" t="s">
        <v>31</v>
      </c>
      <c r="AX236" s="14" t="s">
        <v>69</v>
      </c>
      <c r="AY236" s="171" t="s">
        <v>212</v>
      </c>
    </row>
    <row r="237" spans="2:65" s="12" customFormat="1">
      <c r="B237" s="152"/>
      <c r="D237" s="150" t="s">
        <v>226</v>
      </c>
      <c r="E237" s="153" t="s">
        <v>19</v>
      </c>
      <c r="F237" s="154" t="s">
        <v>1730</v>
      </c>
      <c r="H237" s="155">
        <v>2</v>
      </c>
      <c r="I237" s="156"/>
      <c r="L237" s="152"/>
      <c r="M237" s="157"/>
      <c r="T237" s="158"/>
      <c r="AT237" s="153" t="s">
        <v>226</v>
      </c>
      <c r="AU237" s="153" t="s">
        <v>236</v>
      </c>
      <c r="AV237" s="12" t="s">
        <v>79</v>
      </c>
      <c r="AW237" s="12" t="s">
        <v>31</v>
      </c>
      <c r="AX237" s="12" t="s">
        <v>69</v>
      </c>
      <c r="AY237" s="153" t="s">
        <v>212</v>
      </c>
    </row>
    <row r="238" spans="2:65" s="13" customFormat="1">
      <c r="B238" s="159"/>
      <c r="D238" s="150" t="s">
        <v>226</v>
      </c>
      <c r="E238" s="160" t="s">
        <v>19</v>
      </c>
      <c r="F238" s="161" t="s">
        <v>228</v>
      </c>
      <c r="H238" s="162">
        <v>2</v>
      </c>
      <c r="I238" s="163"/>
      <c r="L238" s="159"/>
      <c r="M238" s="164"/>
      <c r="T238" s="165"/>
      <c r="AT238" s="160" t="s">
        <v>226</v>
      </c>
      <c r="AU238" s="160" t="s">
        <v>236</v>
      </c>
      <c r="AV238" s="13" t="s">
        <v>229</v>
      </c>
      <c r="AW238" s="13" t="s">
        <v>31</v>
      </c>
      <c r="AX238" s="13" t="s">
        <v>77</v>
      </c>
      <c r="AY238" s="160" t="s">
        <v>212</v>
      </c>
    </row>
    <row r="239" spans="2:65" s="1" customFormat="1" ht="16.5" customHeight="1">
      <c r="B239" s="34"/>
      <c r="C239" s="133" t="s">
        <v>323</v>
      </c>
      <c r="D239" s="133" t="s">
        <v>215</v>
      </c>
      <c r="E239" s="134" t="s">
        <v>13853</v>
      </c>
      <c r="F239" s="135" t="s">
        <v>13854</v>
      </c>
      <c r="G239" s="136" t="s">
        <v>624</v>
      </c>
      <c r="H239" s="137">
        <v>1</v>
      </c>
      <c r="I239" s="138"/>
      <c r="J239" s="139">
        <f>ROUND(I239*H239,2)</f>
        <v>0</v>
      </c>
      <c r="K239" s="135" t="s">
        <v>245</v>
      </c>
      <c r="L239" s="34"/>
      <c r="M239" s="140" t="s">
        <v>19</v>
      </c>
      <c r="N239" s="141" t="s">
        <v>40</v>
      </c>
      <c r="P239" s="142">
        <f>O239*H239</f>
        <v>0</v>
      </c>
      <c r="Q239" s="142">
        <v>0</v>
      </c>
      <c r="R239" s="142">
        <f>Q239*H239</f>
        <v>0</v>
      </c>
      <c r="S239" s="142">
        <v>0</v>
      </c>
      <c r="T239" s="143">
        <f>S239*H239</f>
        <v>0</v>
      </c>
      <c r="AR239" s="144" t="s">
        <v>316</v>
      </c>
      <c r="AT239" s="144" t="s">
        <v>215</v>
      </c>
      <c r="AU239" s="144" t="s">
        <v>236</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13855</v>
      </c>
    </row>
    <row r="240" spans="2:65" s="1" customFormat="1" ht="29.25">
      <c r="B240" s="34"/>
      <c r="D240" s="150" t="s">
        <v>224</v>
      </c>
      <c r="F240" s="151" t="s">
        <v>13785</v>
      </c>
      <c r="I240" s="148"/>
      <c r="L240" s="34"/>
      <c r="M240" s="149"/>
      <c r="T240" s="55"/>
      <c r="AT240" s="19" t="s">
        <v>224</v>
      </c>
      <c r="AU240" s="19" t="s">
        <v>236</v>
      </c>
    </row>
    <row r="241" spans="2:65" s="14" customFormat="1">
      <c r="B241" s="170"/>
      <c r="D241" s="150" t="s">
        <v>226</v>
      </c>
      <c r="E241" s="171" t="s">
        <v>19</v>
      </c>
      <c r="F241" s="172" t="s">
        <v>13852</v>
      </c>
      <c r="H241" s="171" t="s">
        <v>19</v>
      </c>
      <c r="I241" s="173"/>
      <c r="L241" s="170"/>
      <c r="M241" s="174"/>
      <c r="T241" s="175"/>
      <c r="AT241" s="171" t="s">
        <v>226</v>
      </c>
      <c r="AU241" s="171" t="s">
        <v>236</v>
      </c>
      <c r="AV241" s="14" t="s">
        <v>77</v>
      </c>
      <c r="AW241" s="14" t="s">
        <v>31</v>
      </c>
      <c r="AX241" s="14" t="s">
        <v>69</v>
      </c>
      <c r="AY241" s="171" t="s">
        <v>212</v>
      </c>
    </row>
    <row r="242" spans="2:65" s="12" customFormat="1">
      <c r="B242" s="152"/>
      <c r="D242" s="150" t="s">
        <v>226</v>
      </c>
      <c r="E242" s="153" t="s">
        <v>19</v>
      </c>
      <c r="F242" s="154" t="s">
        <v>1779</v>
      </c>
      <c r="H242" s="155">
        <v>1</v>
      </c>
      <c r="I242" s="156"/>
      <c r="L242" s="152"/>
      <c r="M242" s="157"/>
      <c r="T242" s="158"/>
      <c r="AT242" s="153" t="s">
        <v>226</v>
      </c>
      <c r="AU242" s="153" t="s">
        <v>236</v>
      </c>
      <c r="AV242" s="12" t="s">
        <v>79</v>
      </c>
      <c r="AW242" s="12" t="s">
        <v>31</v>
      </c>
      <c r="AX242" s="12" t="s">
        <v>69</v>
      </c>
      <c r="AY242" s="153" t="s">
        <v>212</v>
      </c>
    </row>
    <row r="243" spans="2:65" s="13" customFormat="1">
      <c r="B243" s="159"/>
      <c r="D243" s="150" t="s">
        <v>226</v>
      </c>
      <c r="E243" s="160" t="s">
        <v>19</v>
      </c>
      <c r="F243" s="161" t="s">
        <v>228</v>
      </c>
      <c r="H243" s="162">
        <v>1</v>
      </c>
      <c r="I243" s="163"/>
      <c r="L243" s="159"/>
      <c r="M243" s="164"/>
      <c r="T243" s="165"/>
      <c r="AT243" s="160" t="s">
        <v>226</v>
      </c>
      <c r="AU243" s="160" t="s">
        <v>236</v>
      </c>
      <c r="AV243" s="13" t="s">
        <v>229</v>
      </c>
      <c r="AW243" s="13" t="s">
        <v>31</v>
      </c>
      <c r="AX243" s="13" t="s">
        <v>77</v>
      </c>
      <c r="AY243" s="160" t="s">
        <v>212</v>
      </c>
    </row>
    <row r="244" spans="2:65" s="1" customFormat="1" ht="16.5" customHeight="1">
      <c r="B244" s="34"/>
      <c r="C244" s="133" t="s">
        <v>330</v>
      </c>
      <c r="D244" s="133" t="s">
        <v>215</v>
      </c>
      <c r="E244" s="134" t="s">
        <v>13856</v>
      </c>
      <c r="F244" s="135" t="s">
        <v>13857</v>
      </c>
      <c r="G244" s="136" t="s">
        <v>624</v>
      </c>
      <c r="H244" s="137">
        <v>6</v>
      </c>
      <c r="I244" s="138"/>
      <c r="J244" s="139">
        <f>ROUND(I244*H244,2)</f>
        <v>0</v>
      </c>
      <c r="K244" s="135" t="s">
        <v>245</v>
      </c>
      <c r="L244" s="34"/>
      <c r="M244" s="140" t="s">
        <v>19</v>
      </c>
      <c r="N244" s="141" t="s">
        <v>40</v>
      </c>
      <c r="P244" s="142">
        <f>O244*H244</f>
        <v>0</v>
      </c>
      <c r="Q244" s="142">
        <v>0</v>
      </c>
      <c r="R244" s="142">
        <f>Q244*H244</f>
        <v>0</v>
      </c>
      <c r="S244" s="142">
        <v>0</v>
      </c>
      <c r="T244" s="143">
        <f>S244*H244</f>
        <v>0</v>
      </c>
      <c r="AR244" s="144" t="s">
        <v>316</v>
      </c>
      <c r="AT244" s="144" t="s">
        <v>215</v>
      </c>
      <c r="AU244" s="144" t="s">
        <v>236</v>
      </c>
      <c r="AY244" s="19" t="s">
        <v>212</v>
      </c>
      <c r="BE244" s="145">
        <f>IF(N244="základní",J244,0)</f>
        <v>0</v>
      </c>
      <c r="BF244" s="145">
        <f>IF(N244="snížená",J244,0)</f>
        <v>0</v>
      </c>
      <c r="BG244" s="145">
        <f>IF(N244="zákl. přenesená",J244,0)</f>
        <v>0</v>
      </c>
      <c r="BH244" s="145">
        <f>IF(N244="sníž. přenesená",J244,0)</f>
        <v>0</v>
      </c>
      <c r="BI244" s="145">
        <f>IF(N244="nulová",J244,0)</f>
        <v>0</v>
      </c>
      <c r="BJ244" s="19" t="s">
        <v>77</v>
      </c>
      <c r="BK244" s="145">
        <f>ROUND(I244*H244,2)</f>
        <v>0</v>
      </c>
      <c r="BL244" s="19" t="s">
        <v>316</v>
      </c>
      <c r="BM244" s="144" t="s">
        <v>13858</v>
      </c>
    </row>
    <row r="245" spans="2:65" s="1" customFormat="1" ht="29.25">
      <c r="B245" s="34"/>
      <c r="D245" s="150" t="s">
        <v>224</v>
      </c>
      <c r="F245" s="151" t="s">
        <v>13785</v>
      </c>
      <c r="I245" s="148"/>
      <c r="L245" s="34"/>
      <c r="M245" s="149"/>
      <c r="T245" s="55"/>
      <c r="AT245" s="19" t="s">
        <v>224</v>
      </c>
      <c r="AU245" s="19" t="s">
        <v>236</v>
      </c>
    </row>
    <row r="246" spans="2:65" s="14" customFormat="1">
      <c r="B246" s="170"/>
      <c r="D246" s="150" t="s">
        <v>226</v>
      </c>
      <c r="E246" s="171" t="s">
        <v>19</v>
      </c>
      <c r="F246" s="172" t="s">
        <v>13852</v>
      </c>
      <c r="H246" s="171" t="s">
        <v>19</v>
      </c>
      <c r="I246" s="173"/>
      <c r="L246" s="170"/>
      <c r="M246" s="174"/>
      <c r="T246" s="175"/>
      <c r="AT246" s="171" t="s">
        <v>226</v>
      </c>
      <c r="AU246" s="171" t="s">
        <v>236</v>
      </c>
      <c r="AV246" s="14" t="s">
        <v>77</v>
      </c>
      <c r="AW246" s="14" t="s">
        <v>31</v>
      </c>
      <c r="AX246" s="14" t="s">
        <v>69</v>
      </c>
      <c r="AY246" s="171" t="s">
        <v>212</v>
      </c>
    </row>
    <row r="247" spans="2:65" s="12" customFormat="1">
      <c r="B247" s="152"/>
      <c r="D247" s="150" t="s">
        <v>226</v>
      </c>
      <c r="E247" s="153" t="s">
        <v>19</v>
      </c>
      <c r="F247" s="154" t="s">
        <v>13152</v>
      </c>
      <c r="H247" s="155">
        <v>3</v>
      </c>
      <c r="I247" s="156"/>
      <c r="L247" s="152"/>
      <c r="M247" s="157"/>
      <c r="T247" s="158"/>
      <c r="AT247" s="153" t="s">
        <v>226</v>
      </c>
      <c r="AU247" s="153" t="s">
        <v>236</v>
      </c>
      <c r="AV247" s="12" t="s">
        <v>79</v>
      </c>
      <c r="AW247" s="12" t="s">
        <v>31</v>
      </c>
      <c r="AX247" s="12" t="s">
        <v>69</v>
      </c>
      <c r="AY247" s="153" t="s">
        <v>212</v>
      </c>
    </row>
    <row r="248" spans="2:65" s="12" customFormat="1">
      <c r="B248" s="152"/>
      <c r="D248" s="150" t="s">
        <v>226</v>
      </c>
      <c r="E248" s="153" t="s">
        <v>19</v>
      </c>
      <c r="F248" s="154" t="s">
        <v>13080</v>
      </c>
      <c r="H248" s="155">
        <v>3</v>
      </c>
      <c r="I248" s="156"/>
      <c r="L248" s="152"/>
      <c r="M248" s="157"/>
      <c r="T248" s="158"/>
      <c r="AT248" s="153" t="s">
        <v>226</v>
      </c>
      <c r="AU248" s="153" t="s">
        <v>236</v>
      </c>
      <c r="AV248" s="12" t="s">
        <v>79</v>
      </c>
      <c r="AW248" s="12" t="s">
        <v>31</v>
      </c>
      <c r="AX248" s="12" t="s">
        <v>69</v>
      </c>
      <c r="AY248" s="153" t="s">
        <v>212</v>
      </c>
    </row>
    <row r="249" spans="2:65" s="13" customFormat="1">
      <c r="B249" s="159"/>
      <c r="D249" s="150" t="s">
        <v>226</v>
      </c>
      <c r="E249" s="160" t="s">
        <v>19</v>
      </c>
      <c r="F249" s="161" t="s">
        <v>228</v>
      </c>
      <c r="H249" s="162">
        <v>6</v>
      </c>
      <c r="I249" s="163"/>
      <c r="L249" s="159"/>
      <c r="M249" s="164"/>
      <c r="T249" s="165"/>
      <c r="AT249" s="160" t="s">
        <v>226</v>
      </c>
      <c r="AU249" s="160" t="s">
        <v>236</v>
      </c>
      <c r="AV249" s="13" t="s">
        <v>229</v>
      </c>
      <c r="AW249" s="13" t="s">
        <v>31</v>
      </c>
      <c r="AX249" s="13" t="s">
        <v>77</v>
      </c>
      <c r="AY249" s="160" t="s">
        <v>212</v>
      </c>
    </row>
    <row r="250" spans="2:65" s="1" customFormat="1" ht="21.75" customHeight="1">
      <c r="B250" s="34"/>
      <c r="C250" s="133" t="s">
        <v>338</v>
      </c>
      <c r="D250" s="133" t="s">
        <v>215</v>
      </c>
      <c r="E250" s="134" t="s">
        <v>13859</v>
      </c>
      <c r="F250" s="135" t="s">
        <v>13860</v>
      </c>
      <c r="G250" s="136" t="s">
        <v>624</v>
      </c>
      <c r="H250" s="137">
        <v>33</v>
      </c>
      <c r="I250" s="138"/>
      <c r="J250" s="139">
        <f>ROUND(I250*H250,2)</f>
        <v>0</v>
      </c>
      <c r="K250" s="135" t="s">
        <v>245</v>
      </c>
      <c r="L250" s="34"/>
      <c r="M250" s="140" t="s">
        <v>19</v>
      </c>
      <c r="N250" s="141" t="s">
        <v>40</v>
      </c>
      <c r="P250" s="142">
        <f>O250*H250</f>
        <v>0</v>
      </c>
      <c r="Q250" s="142">
        <v>0</v>
      </c>
      <c r="R250" s="142">
        <f>Q250*H250</f>
        <v>0</v>
      </c>
      <c r="S250" s="142">
        <v>0</v>
      </c>
      <c r="T250" s="143">
        <f>S250*H250</f>
        <v>0</v>
      </c>
      <c r="AR250" s="144" t="s">
        <v>316</v>
      </c>
      <c r="AT250" s="144" t="s">
        <v>215</v>
      </c>
      <c r="AU250" s="144" t="s">
        <v>236</v>
      </c>
      <c r="AY250" s="19" t="s">
        <v>212</v>
      </c>
      <c r="BE250" s="145">
        <f>IF(N250="základní",J250,0)</f>
        <v>0</v>
      </c>
      <c r="BF250" s="145">
        <f>IF(N250="snížená",J250,0)</f>
        <v>0</v>
      </c>
      <c r="BG250" s="145">
        <f>IF(N250="zákl. přenesená",J250,0)</f>
        <v>0</v>
      </c>
      <c r="BH250" s="145">
        <f>IF(N250="sníž. přenesená",J250,0)</f>
        <v>0</v>
      </c>
      <c r="BI250" s="145">
        <f>IF(N250="nulová",J250,0)</f>
        <v>0</v>
      </c>
      <c r="BJ250" s="19" t="s">
        <v>77</v>
      </c>
      <c r="BK250" s="145">
        <f>ROUND(I250*H250,2)</f>
        <v>0</v>
      </c>
      <c r="BL250" s="19" t="s">
        <v>316</v>
      </c>
      <c r="BM250" s="144" t="s">
        <v>13861</v>
      </c>
    </row>
    <row r="251" spans="2:65" s="1" customFormat="1" ht="29.25">
      <c r="B251" s="34"/>
      <c r="D251" s="150" t="s">
        <v>224</v>
      </c>
      <c r="F251" s="151" t="s">
        <v>13785</v>
      </c>
      <c r="I251" s="148"/>
      <c r="L251" s="34"/>
      <c r="M251" s="149"/>
      <c r="T251" s="55"/>
      <c r="AT251" s="19" t="s">
        <v>224</v>
      </c>
      <c r="AU251" s="19" t="s">
        <v>236</v>
      </c>
    </row>
    <row r="252" spans="2:65" s="14" customFormat="1">
      <c r="B252" s="170"/>
      <c r="D252" s="150" t="s">
        <v>226</v>
      </c>
      <c r="E252" s="171" t="s">
        <v>19</v>
      </c>
      <c r="F252" s="172" t="s">
        <v>13847</v>
      </c>
      <c r="H252" s="171" t="s">
        <v>19</v>
      </c>
      <c r="I252" s="173"/>
      <c r="L252" s="170"/>
      <c r="M252" s="174"/>
      <c r="T252" s="175"/>
      <c r="AT252" s="171" t="s">
        <v>226</v>
      </c>
      <c r="AU252" s="171" t="s">
        <v>236</v>
      </c>
      <c r="AV252" s="14" t="s">
        <v>77</v>
      </c>
      <c r="AW252" s="14" t="s">
        <v>31</v>
      </c>
      <c r="AX252" s="14" t="s">
        <v>69</v>
      </c>
      <c r="AY252" s="171" t="s">
        <v>212</v>
      </c>
    </row>
    <row r="253" spans="2:65" s="12" customFormat="1">
      <c r="B253" s="152"/>
      <c r="D253" s="150" t="s">
        <v>226</v>
      </c>
      <c r="E253" s="153" t="s">
        <v>19</v>
      </c>
      <c r="F253" s="154" t="s">
        <v>13159</v>
      </c>
      <c r="H253" s="155">
        <v>3</v>
      </c>
      <c r="I253" s="156"/>
      <c r="L253" s="152"/>
      <c r="M253" s="157"/>
      <c r="T253" s="158"/>
      <c r="AT253" s="153" t="s">
        <v>226</v>
      </c>
      <c r="AU253" s="153" t="s">
        <v>236</v>
      </c>
      <c r="AV253" s="12" t="s">
        <v>79</v>
      </c>
      <c r="AW253" s="12" t="s">
        <v>31</v>
      </c>
      <c r="AX253" s="12" t="s">
        <v>69</v>
      </c>
      <c r="AY253" s="153" t="s">
        <v>212</v>
      </c>
    </row>
    <row r="254" spans="2:65" s="12" customFormat="1">
      <c r="B254" s="152"/>
      <c r="D254" s="150" t="s">
        <v>226</v>
      </c>
      <c r="E254" s="153" t="s">
        <v>19</v>
      </c>
      <c r="F254" s="154" t="s">
        <v>1715</v>
      </c>
      <c r="H254" s="155">
        <v>6</v>
      </c>
      <c r="I254" s="156"/>
      <c r="L254" s="152"/>
      <c r="M254" s="157"/>
      <c r="T254" s="158"/>
      <c r="AT254" s="153" t="s">
        <v>226</v>
      </c>
      <c r="AU254" s="153" t="s">
        <v>236</v>
      </c>
      <c r="AV254" s="12" t="s">
        <v>79</v>
      </c>
      <c r="AW254" s="12" t="s">
        <v>31</v>
      </c>
      <c r="AX254" s="12" t="s">
        <v>69</v>
      </c>
      <c r="AY254" s="153" t="s">
        <v>212</v>
      </c>
    </row>
    <row r="255" spans="2:65" s="12" customFormat="1">
      <c r="B255" s="152"/>
      <c r="D255" s="150" t="s">
        <v>226</v>
      </c>
      <c r="E255" s="153" t="s">
        <v>19</v>
      </c>
      <c r="F255" s="154" t="s">
        <v>13206</v>
      </c>
      <c r="H255" s="155">
        <v>6</v>
      </c>
      <c r="I255" s="156"/>
      <c r="L255" s="152"/>
      <c r="M255" s="157"/>
      <c r="T255" s="158"/>
      <c r="AT255" s="153" t="s">
        <v>226</v>
      </c>
      <c r="AU255" s="153" t="s">
        <v>236</v>
      </c>
      <c r="AV255" s="12" t="s">
        <v>79</v>
      </c>
      <c r="AW255" s="12" t="s">
        <v>31</v>
      </c>
      <c r="AX255" s="12" t="s">
        <v>69</v>
      </c>
      <c r="AY255" s="153" t="s">
        <v>212</v>
      </c>
    </row>
    <row r="256" spans="2:65" s="12" customFormat="1">
      <c r="B256" s="152"/>
      <c r="D256" s="150" t="s">
        <v>226</v>
      </c>
      <c r="E256" s="153" t="s">
        <v>19</v>
      </c>
      <c r="F256" s="154" t="s">
        <v>13163</v>
      </c>
      <c r="H256" s="155">
        <v>4</v>
      </c>
      <c r="I256" s="156"/>
      <c r="L256" s="152"/>
      <c r="M256" s="157"/>
      <c r="T256" s="158"/>
      <c r="AT256" s="153" t="s">
        <v>226</v>
      </c>
      <c r="AU256" s="153" t="s">
        <v>236</v>
      </c>
      <c r="AV256" s="12" t="s">
        <v>79</v>
      </c>
      <c r="AW256" s="12" t="s">
        <v>31</v>
      </c>
      <c r="AX256" s="12" t="s">
        <v>69</v>
      </c>
      <c r="AY256" s="153" t="s">
        <v>212</v>
      </c>
    </row>
    <row r="257" spans="2:65" s="12" customFormat="1">
      <c r="B257" s="152"/>
      <c r="D257" s="150" t="s">
        <v>226</v>
      </c>
      <c r="E257" s="153" t="s">
        <v>19</v>
      </c>
      <c r="F257" s="154" t="s">
        <v>1718</v>
      </c>
      <c r="H257" s="155">
        <v>4</v>
      </c>
      <c r="I257" s="156"/>
      <c r="L257" s="152"/>
      <c r="M257" s="157"/>
      <c r="T257" s="158"/>
      <c r="AT257" s="153" t="s">
        <v>226</v>
      </c>
      <c r="AU257" s="153" t="s">
        <v>236</v>
      </c>
      <c r="AV257" s="12" t="s">
        <v>79</v>
      </c>
      <c r="AW257" s="12" t="s">
        <v>31</v>
      </c>
      <c r="AX257" s="12" t="s">
        <v>69</v>
      </c>
      <c r="AY257" s="153" t="s">
        <v>212</v>
      </c>
    </row>
    <row r="258" spans="2:65" s="12" customFormat="1">
      <c r="B258" s="152"/>
      <c r="D258" s="150" t="s">
        <v>226</v>
      </c>
      <c r="E258" s="153" t="s">
        <v>19</v>
      </c>
      <c r="F258" s="154" t="s">
        <v>1719</v>
      </c>
      <c r="H258" s="155">
        <v>4</v>
      </c>
      <c r="I258" s="156"/>
      <c r="L258" s="152"/>
      <c r="M258" s="157"/>
      <c r="T258" s="158"/>
      <c r="AT258" s="153" t="s">
        <v>226</v>
      </c>
      <c r="AU258" s="153" t="s">
        <v>236</v>
      </c>
      <c r="AV258" s="12" t="s">
        <v>79</v>
      </c>
      <c r="AW258" s="12" t="s">
        <v>31</v>
      </c>
      <c r="AX258" s="12" t="s">
        <v>69</v>
      </c>
      <c r="AY258" s="153" t="s">
        <v>212</v>
      </c>
    </row>
    <row r="259" spans="2:65" s="12" customFormat="1">
      <c r="B259" s="152"/>
      <c r="D259" s="150" t="s">
        <v>226</v>
      </c>
      <c r="E259" s="153" t="s">
        <v>19</v>
      </c>
      <c r="F259" s="154" t="s">
        <v>1720</v>
      </c>
      <c r="H259" s="155">
        <v>4</v>
      </c>
      <c r="I259" s="156"/>
      <c r="L259" s="152"/>
      <c r="M259" s="157"/>
      <c r="T259" s="158"/>
      <c r="AT259" s="153" t="s">
        <v>226</v>
      </c>
      <c r="AU259" s="153" t="s">
        <v>236</v>
      </c>
      <c r="AV259" s="12" t="s">
        <v>79</v>
      </c>
      <c r="AW259" s="12" t="s">
        <v>31</v>
      </c>
      <c r="AX259" s="12" t="s">
        <v>69</v>
      </c>
      <c r="AY259" s="153" t="s">
        <v>212</v>
      </c>
    </row>
    <row r="260" spans="2:65" s="12" customFormat="1">
      <c r="B260" s="152"/>
      <c r="D260" s="150" t="s">
        <v>226</v>
      </c>
      <c r="E260" s="153" t="s">
        <v>19</v>
      </c>
      <c r="F260" s="154" t="s">
        <v>13146</v>
      </c>
      <c r="H260" s="155">
        <v>2</v>
      </c>
      <c r="I260" s="156"/>
      <c r="L260" s="152"/>
      <c r="M260" s="157"/>
      <c r="T260" s="158"/>
      <c r="AT260" s="153" t="s">
        <v>226</v>
      </c>
      <c r="AU260" s="153" t="s">
        <v>236</v>
      </c>
      <c r="AV260" s="12" t="s">
        <v>79</v>
      </c>
      <c r="AW260" s="12" t="s">
        <v>31</v>
      </c>
      <c r="AX260" s="12" t="s">
        <v>69</v>
      </c>
      <c r="AY260" s="153" t="s">
        <v>212</v>
      </c>
    </row>
    <row r="261" spans="2:65" s="13" customFormat="1">
      <c r="B261" s="159"/>
      <c r="D261" s="150" t="s">
        <v>226</v>
      </c>
      <c r="E261" s="160" t="s">
        <v>19</v>
      </c>
      <c r="F261" s="161" t="s">
        <v>228</v>
      </c>
      <c r="H261" s="162">
        <v>33</v>
      </c>
      <c r="I261" s="163"/>
      <c r="L261" s="159"/>
      <c r="M261" s="164"/>
      <c r="T261" s="165"/>
      <c r="AT261" s="160" t="s">
        <v>226</v>
      </c>
      <c r="AU261" s="160" t="s">
        <v>236</v>
      </c>
      <c r="AV261" s="13" t="s">
        <v>229</v>
      </c>
      <c r="AW261" s="13" t="s">
        <v>31</v>
      </c>
      <c r="AX261" s="13" t="s">
        <v>77</v>
      </c>
      <c r="AY261" s="160" t="s">
        <v>212</v>
      </c>
    </row>
    <row r="262" spans="2:65" s="1" customFormat="1" ht="21.75" customHeight="1">
      <c r="B262" s="34"/>
      <c r="C262" s="133" t="s">
        <v>343</v>
      </c>
      <c r="D262" s="133" t="s">
        <v>215</v>
      </c>
      <c r="E262" s="134" t="s">
        <v>13862</v>
      </c>
      <c r="F262" s="135" t="s">
        <v>13863</v>
      </c>
      <c r="G262" s="136" t="s">
        <v>624</v>
      </c>
      <c r="H262" s="137">
        <v>40</v>
      </c>
      <c r="I262" s="138"/>
      <c r="J262" s="139">
        <f>ROUND(I262*H262,2)</f>
        <v>0</v>
      </c>
      <c r="K262" s="135" t="s">
        <v>245</v>
      </c>
      <c r="L262" s="34"/>
      <c r="M262" s="140" t="s">
        <v>19</v>
      </c>
      <c r="N262" s="141" t="s">
        <v>40</v>
      </c>
      <c r="P262" s="142">
        <f>O262*H262</f>
        <v>0</v>
      </c>
      <c r="Q262" s="142">
        <v>0</v>
      </c>
      <c r="R262" s="142">
        <f>Q262*H262</f>
        <v>0</v>
      </c>
      <c r="S262" s="142">
        <v>0</v>
      </c>
      <c r="T262" s="143">
        <f>S262*H262</f>
        <v>0</v>
      </c>
      <c r="AR262" s="144" t="s">
        <v>316</v>
      </c>
      <c r="AT262" s="144" t="s">
        <v>215</v>
      </c>
      <c r="AU262" s="144" t="s">
        <v>236</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316</v>
      </c>
      <c r="BM262" s="144" t="s">
        <v>13864</v>
      </c>
    </row>
    <row r="263" spans="2:65" s="1" customFormat="1" ht="29.25">
      <c r="B263" s="34"/>
      <c r="D263" s="150" t="s">
        <v>224</v>
      </c>
      <c r="F263" s="151" t="s">
        <v>13785</v>
      </c>
      <c r="I263" s="148"/>
      <c r="L263" s="34"/>
      <c r="M263" s="149"/>
      <c r="T263" s="55"/>
      <c r="AT263" s="19" t="s">
        <v>224</v>
      </c>
      <c r="AU263" s="19" t="s">
        <v>236</v>
      </c>
    </row>
    <row r="264" spans="2:65" s="14" customFormat="1">
      <c r="B264" s="170"/>
      <c r="D264" s="150" t="s">
        <v>226</v>
      </c>
      <c r="E264" s="171" t="s">
        <v>19</v>
      </c>
      <c r="F264" s="172" t="s">
        <v>13847</v>
      </c>
      <c r="H264" s="171" t="s">
        <v>19</v>
      </c>
      <c r="I264" s="173"/>
      <c r="L264" s="170"/>
      <c r="M264" s="174"/>
      <c r="T264" s="175"/>
      <c r="AT264" s="171" t="s">
        <v>226</v>
      </c>
      <c r="AU264" s="171" t="s">
        <v>236</v>
      </c>
      <c r="AV264" s="14" t="s">
        <v>77</v>
      </c>
      <c r="AW264" s="14" t="s">
        <v>31</v>
      </c>
      <c r="AX264" s="14" t="s">
        <v>69</v>
      </c>
      <c r="AY264" s="171" t="s">
        <v>212</v>
      </c>
    </row>
    <row r="265" spans="2:65" s="12" customFormat="1">
      <c r="B265" s="152"/>
      <c r="D265" s="150" t="s">
        <v>226</v>
      </c>
      <c r="E265" s="153" t="s">
        <v>19</v>
      </c>
      <c r="F265" s="154" t="s">
        <v>13865</v>
      </c>
      <c r="H265" s="155">
        <v>7</v>
      </c>
      <c r="I265" s="156"/>
      <c r="L265" s="152"/>
      <c r="M265" s="157"/>
      <c r="T265" s="158"/>
      <c r="AT265" s="153" t="s">
        <v>226</v>
      </c>
      <c r="AU265" s="153" t="s">
        <v>236</v>
      </c>
      <c r="AV265" s="12" t="s">
        <v>79</v>
      </c>
      <c r="AW265" s="12" t="s">
        <v>31</v>
      </c>
      <c r="AX265" s="12" t="s">
        <v>69</v>
      </c>
      <c r="AY265" s="153" t="s">
        <v>212</v>
      </c>
    </row>
    <row r="266" spans="2:65" s="12" customFormat="1">
      <c r="B266" s="152"/>
      <c r="D266" s="150" t="s">
        <v>226</v>
      </c>
      <c r="E266" s="153" t="s">
        <v>19</v>
      </c>
      <c r="F266" s="154" t="s">
        <v>13866</v>
      </c>
      <c r="H266" s="155">
        <v>5</v>
      </c>
      <c r="I266" s="156"/>
      <c r="L266" s="152"/>
      <c r="M266" s="157"/>
      <c r="T266" s="158"/>
      <c r="AT266" s="153" t="s">
        <v>226</v>
      </c>
      <c r="AU266" s="153" t="s">
        <v>236</v>
      </c>
      <c r="AV266" s="12" t="s">
        <v>79</v>
      </c>
      <c r="AW266" s="12" t="s">
        <v>31</v>
      </c>
      <c r="AX266" s="12" t="s">
        <v>69</v>
      </c>
      <c r="AY266" s="153" t="s">
        <v>212</v>
      </c>
    </row>
    <row r="267" spans="2:65" s="12" customFormat="1">
      <c r="B267" s="152"/>
      <c r="D267" s="150" t="s">
        <v>226</v>
      </c>
      <c r="E267" s="153" t="s">
        <v>19</v>
      </c>
      <c r="F267" s="154" t="s">
        <v>13080</v>
      </c>
      <c r="H267" s="155">
        <v>3</v>
      </c>
      <c r="I267" s="156"/>
      <c r="L267" s="152"/>
      <c r="M267" s="157"/>
      <c r="T267" s="158"/>
      <c r="AT267" s="153" t="s">
        <v>226</v>
      </c>
      <c r="AU267" s="153" t="s">
        <v>236</v>
      </c>
      <c r="AV267" s="12" t="s">
        <v>79</v>
      </c>
      <c r="AW267" s="12" t="s">
        <v>31</v>
      </c>
      <c r="AX267" s="12" t="s">
        <v>69</v>
      </c>
      <c r="AY267" s="153" t="s">
        <v>212</v>
      </c>
    </row>
    <row r="268" spans="2:65" s="12" customFormat="1">
      <c r="B268" s="152"/>
      <c r="D268" s="150" t="s">
        <v>226</v>
      </c>
      <c r="E268" s="153" t="s">
        <v>19</v>
      </c>
      <c r="F268" s="154" t="s">
        <v>13100</v>
      </c>
      <c r="H268" s="155">
        <v>6</v>
      </c>
      <c r="I268" s="156"/>
      <c r="L268" s="152"/>
      <c r="M268" s="157"/>
      <c r="T268" s="158"/>
      <c r="AT268" s="153" t="s">
        <v>226</v>
      </c>
      <c r="AU268" s="153" t="s">
        <v>236</v>
      </c>
      <c r="AV268" s="12" t="s">
        <v>79</v>
      </c>
      <c r="AW268" s="12" t="s">
        <v>31</v>
      </c>
      <c r="AX268" s="12" t="s">
        <v>69</v>
      </c>
      <c r="AY268" s="153" t="s">
        <v>212</v>
      </c>
    </row>
    <row r="269" spans="2:65" s="12" customFormat="1">
      <c r="B269" s="152"/>
      <c r="D269" s="150" t="s">
        <v>226</v>
      </c>
      <c r="E269" s="153" t="s">
        <v>19</v>
      </c>
      <c r="F269" s="154" t="s">
        <v>13411</v>
      </c>
      <c r="H269" s="155">
        <v>6</v>
      </c>
      <c r="I269" s="156"/>
      <c r="L269" s="152"/>
      <c r="M269" s="157"/>
      <c r="T269" s="158"/>
      <c r="AT269" s="153" t="s">
        <v>226</v>
      </c>
      <c r="AU269" s="153" t="s">
        <v>236</v>
      </c>
      <c r="AV269" s="12" t="s">
        <v>79</v>
      </c>
      <c r="AW269" s="12" t="s">
        <v>31</v>
      </c>
      <c r="AX269" s="12" t="s">
        <v>69</v>
      </c>
      <c r="AY269" s="153" t="s">
        <v>212</v>
      </c>
    </row>
    <row r="270" spans="2:65" s="12" customFormat="1">
      <c r="B270" s="152"/>
      <c r="D270" s="150" t="s">
        <v>226</v>
      </c>
      <c r="E270" s="153" t="s">
        <v>19</v>
      </c>
      <c r="F270" s="154" t="s">
        <v>13867</v>
      </c>
      <c r="H270" s="155">
        <v>6</v>
      </c>
      <c r="I270" s="156"/>
      <c r="L270" s="152"/>
      <c r="M270" s="157"/>
      <c r="T270" s="158"/>
      <c r="AT270" s="153" t="s">
        <v>226</v>
      </c>
      <c r="AU270" s="153" t="s">
        <v>236</v>
      </c>
      <c r="AV270" s="12" t="s">
        <v>79</v>
      </c>
      <c r="AW270" s="12" t="s">
        <v>31</v>
      </c>
      <c r="AX270" s="12" t="s">
        <v>69</v>
      </c>
      <c r="AY270" s="153" t="s">
        <v>212</v>
      </c>
    </row>
    <row r="271" spans="2:65" s="12" customFormat="1">
      <c r="B271" s="152"/>
      <c r="D271" s="150" t="s">
        <v>226</v>
      </c>
      <c r="E271" s="153" t="s">
        <v>19</v>
      </c>
      <c r="F271" s="154" t="s">
        <v>13208</v>
      </c>
      <c r="H271" s="155">
        <v>6</v>
      </c>
      <c r="I271" s="156"/>
      <c r="L271" s="152"/>
      <c r="M271" s="157"/>
      <c r="T271" s="158"/>
      <c r="AT271" s="153" t="s">
        <v>226</v>
      </c>
      <c r="AU271" s="153" t="s">
        <v>236</v>
      </c>
      <c r="AV271" s="12" t="s">
        <v>79</v>
      </c>
      <c r="AW271" s="12" t="s">
        <v>31</v>
      </c>
      <c r="AX271" s="12" t="s">
        <v>69</v>
      </c>
      <c r="AY271" s="153" t="s">
        <v>212</v>
      </c>
    </row>
    <row r="272" spans="2:65" s="12" customFormat="1">
      <c r="B272" s="152"/>
      <c r="D272" s="150" t="s">
        <v>226</v>
      </c>
      <c r="E272" s="153" t="s">
        <v>19</v>
      </c>
      <c r="F272" s="154" t="s">
        <v>13384</v>
      </c>
      <c r="H272" s="155">
        <v>1</v>
      </c>
      <c r="I272" s="156"/>
      <c r="L272" s="152"/>
      <c r="M272" s="157"/>
      <c r="T272" s="158"/>
      <c r="AT272" s="153" t="s">
        <v>226</v>
      </c>
      <c r="AU272" s="153" t="s">
        <v>236</v>
      </c>
      <c r="AV272" s="12" t="s">
        <v>79</v>
      </c>
      <c r="AW272" s="12" t="s">
        <v>31</v>
      </c>
      <c r="AX272" s="12" t="s">
        <v>69</v>
      </c>
      <c r="AY272" s="153" t="s">
        <v>212</v>
      </c>
    </row>
    <row r="273" spans="2:65" s="13" customFormat="1">
      <c r="B273" s="159"/>
      <c r="D273" s="150" t="s">
        <v>226</v>
      </c>
      <c r="E273" s="160" t="s">
        <v>19</v>
      </c>
      <c r="F273" s="161" t="s">
        <v>228</v>
      </c>
      <c r="H273" s="162">
        <v>40</v>
      </c>
      <c r="I273" s="163"/>
      <c r="L273" s="159"/>
      <c r="M273" s="164"/>
      <c r="T273" s="165"/>
      <c r="AT273" s="160" t="s">
        <v>226</v>
      </c>
      <c r="AU273" s="160" t="s">
        <v>236</v>
      </c>
      <c r="AV273" s="13" t="s">
        <v>229</v>
      </c>
      <c r="AW273" s="13" t="s">
        <v>31</v>
      </c>
      <c r="AX273" s="13" t="s">
        <v>77</v>
      </c>
      <c r="AY273" s="160" t="s">
        <v>212</v>
      </c>
    </row>
    <row r="274" spans="2:65" s="1" customFormat="1" ht="16.5" customHeight="1">
      <c r="B274" s="34"/>
      <c r="C274" s="133" t="s">
        <v>7</v>
      </c>
      <c r="D274" s="133" t="s">
        <v>215</v>
      </c>
      <c r="E274" s="134" t="s">
        <v>13868</v>
      </c>
      <c r="F274" s="135" t="s">
        <v>13869</v>
      </c>
      <c r="G274" s="136" t="s">
        <v>624</v>
      </c>
      <c r="H274" s="137">
        <v>12</v>
      </c>
      <c r="I274" s="138"/>
      <c r="J274" s="139">
        <f>ROUND(I274*H274,2)</f>
        <v>0</v>
      </c>
      <c r="K274" s="135" t="s">
        <v>245</v>
      </c>
      <c r="L274" s="34"/>
      <c r="M274" s="140" t="s">
        <v>19</v>
      </c>
      <c r="N274" s="141" t="s">
        <v>40</v>
      </c>
      <c r="P274" s="142">
        <f>O274*H274</f>
        <v>0</v>
      </c>
      <c r="Q274" s="142">
        <v>0</v>
      </c>
      <c r="R274" s="142">
        <f>Q274*H274</f>
        <v>0</v>
      </c>
      <c r="S274" s="142">
        <v>0</v>
      </c>
      <c r="T274" s="143">
        <f>S274*H274</f>
        <v>0</v>
      </c>
      <c r="AR274" s="144" t="s">
        <v>316</v>
      </c>
      <c r="AT274" s="144" t="s">
        <v>215</v>
      </c>
      <c r="AU274" s="144" t="s">
        <v>236</v>
      </c>
      <c r="AY274" s="19" t="s">
        <v>212</v>
      </c>
      <c r="BE274" s="145">
        <f>IF(N274="základní",J274,0)</f>
        <v>0</v>
      </c>
      <c r="BF274" s="145">
        <f>IF(N274="snížená",J274,0)</f>
        <v>0</v>
      </c>
      <c r="BG274" s="145">
        <f>IF(N274="zákl. přenesená",J274,0)</f>
        <v>0</v>
      </c>
      <c r="BH274" s="145">
        <f>IF(N274="sníž. přenesená",J274,0)</f>
        <v>0</v>
      </c>
      <c r="BI274" s="145">
        <f>IF(N274="nulová",J274,0)</f>
        <v>0</v>
      </c>
      <c r="BJ274" s="19" t="s">
        <v>77</v>
      </c>
      <c r="BK274" s="145">
        <f>ROUND(I274*H274,2)</f>
        <v>0</v>
      </c>
      <c r="BL274" s="19" t="s">
        <v>316</v>
      </c>
      <c r="BM274" s="144" t="s">
        <v>13870</v>
      </c>
    </row>
    <row r="275" spans="2:65" s="1" customFormat="1" ht="29.25">
      <c r="B275" s="34"/>
      <c r="D275" s="150" t="s">
        <v>224</v>
      </c>
      <c r="F275" s="151" t="s">
        <v>13785</v>
      </c>
      <c r="I275" s="148"/>
      <c r="L275" s="34"/>
      <c r="M275" s="149"/>
      <c r="T275" s="55"/>
      <c r="AT275" s="19" t="s">
        <v>224</v>
      </c>
      <c r="AU275" s="19" t="s">
        <v>236</v>
      </c>
    </row>
    <row r="276" spans="2:65" s="14" customFormat="1">
      <c r="B276" s="170"/>
      <c r="D276" s="150" t="s">
        <v>226</v>
      </c>
      <c r="E276" s="171" t="s">
        <v>19</v>
      </c>
      <c r="F276" s="172" t="s">
        <v>13871</v>
      </c>
      <c r="H276" s="171" t="s">
        <v>19</v>
      </c>
      <c r="I276" s="173"/>
      <c r="L276" s="170"/>
      <c r="M276" s="174"/>
      <c r="T276" s="175"/>
      <c r="AT276" s="171" t="s">
        <v>226</v>
      </c>
      <c r="AU276" s="171" t="s">
        <v>236</v>
      </c>
      <c r="AV276" s="14" t="s">
        <v>77</v>
      </c>
      <c r="AW276" s="14" t="s">
        <v>31</v>
      </c>
      <c r="AX276" s="14" t="s">
        <v>69</v>
      </c>
      <c r="AY276" s="171" t="s">
        <v>212</v>
      </c>
    </row>
    <row r="277" spans="2:65" s="12" customFormat="1">
      <c r="B277" s="152"/>
      <c r="D277" s="150" t="s">
        <v>226</v>
      </c>
      <c r="E277" s="153" t="s">
        <v>19</v>
      </c>
      <c r="F277" s="154" t="s">
        <v>1777</v>
      </c>
      <c r="H277" s="155">
        <v>1</v>
      </c>
      <c r="I277" s="156"/>
      <c r="L277" s="152"/>
      <c r="M277" s="157"/>
      <c r="T277" s="158"/>
      <c r="AT277" s="153" t="s">
        <v>226</v>
      </c>
      <c r="AU277" s="153" t="s">
        <v>236</v>
      </c>
      <c r="AV277" s="12" t="s">
        <v>79</v>
      </c>
      <c r="AW277" s="12" t="s">
        <v>31</v>
      </c>
      <c r="AX277" s="12" t="s">
        <v>69</v>
      </c>
      <c r="AY277" s="153" t="s">
        <v>212</v>
      </c>
    </row>
    <row r="278" spans="2:65" s="12" customFormat="1">
      <c r="B278" s="152"/>
      <c r="D278" s="150" t="s">
        <v>226</v>
      </c>
      <c r="E278" s="153" t="s">
        <v>19</v>
      </c>
      <c r="F278" s="154" t="s">
        <v>1729</v>
      </c>
      <c r="H278" s="155">
        <v>2</v>
      </c>
      <c r="I278" s="156"/>
      <c r="L278" s="152"/>
      <c r="M278" s="157"/>
      <c r="T278" s="158"/>
      <c r="AT278" s="153" t="s">
        <v>226</v>
      </c>
      <c r="AU278" s="153" t="s">
        <v>236</v>
      </c>
      <c r="AV278" s="12" t="s">
        <v>79</v>
      </c>
      <c r="AW278" s="12" t="s">
        <v>31</v>
      </c>
      <c r="AX278" s="12" t="s">
        <v>69</v>
      </c>
      <c r="AY278" s="153" t="s">
        <v>212</v>
      </c>
    </row>
    <row r="279" spans="2:65" s="12" customFormat="1">
      <c r="B279" s="152"/>
      <c r="D279" s="150" t="s">
        <v>226</v>
      </c>
      <c r="E279" s="153" t="s">
        <v>19</v>
      </c>
      <c r="F279" s="154" t="s">
        <v>1779</v>
      </c>
      <c r="H279" s="155">
        <v>1</v>
      </c>
      <c r="I279" s="156"/>
      <c r="L279" s="152"/>
      <c r="M279" s="157"/>
      <c r="T279" s="158"/>
      <c r="AT279" s="153" t="s">
        <v>226</v>
      </c>
      <c r="AU279" s="153" t="s">
        <v>236</v>
      </c>
      <c r="AV279" s="12" t="s">
        <v>79</v>
      </c>
      <c r="AW279" s="12" t="s">
        <v>31</v>
      </c>
      <c r="AX279" s="12" t="s">
        <v>69</v>
      </c>
      <c r="AY279" s="153" t="s">
        <v>212</v>
      </c>
    </row>
    <row r="280" spans="2:65" s="12" customFormat="1">
      <c r="B280" s="152"/>
      <c r="D280" s="150" t="s">
        <v>226</v>
      </c>
      <c r="E280" s="153" t="s">
        <v>19</v>
      </c>
      <c r="F280" s="154" t="s">
        <v>1717</v>
      </c>
      <c r="H280" s="155">
        <v>2</v>
      </c>
      <c r="I280" s="156"/>
      <c r="L280" s="152"/>
      <c r="M280" s="157"/>
      <c r="T280" s="158"/>
      <c r="AT280" s="153" t="s">
        <v>226</v>
      </c>
      <c r="AU280" s="153" t="s">
        <v>236</v>
      </c>
      <c r="AV280" s="12" t="s">
        <v>79</v>
      </c>
      <c r="AW280" s="12" t="s">
        <v>31</v>
      </c>
      <c r="AX280" s="12" t="s">
        <v>69</v>
      </c>
      <c r="AY280" s="153" t="s">
        <v>212</v>
      </c>
    </row>
    <row r="281" spans="2:65" s="12" customFormat="1">
      <c r="B281" s="152"/>
      <c r="D281" s="150" t="s">
        <v>226</v>
      </c>
      <c r="E281" s="153" t="s">
        <v>19</v>
      </c>
      <c r="F281" s="154" t="s">
        <v>1732</v>
      </c>
      <c r="H281" s="155">
        <v>2</v>
      </c>
      <c r="I281" s="156"/>
      <c r="L281" s="152"/>
      <c r="M281" s="157"/>
      <c r="T281" s="158"/>
      <c r="AT281" s="153" t="s">
        <v>226</v>
      </c>
      <c r="AU281" s="153" t="s">
        <v>236</v>
      </c>
      <c r="AV281" s="12" t="s">
        <v>79</v>
      </c>
      <c r="AW281" s="12" t="s">
        <v>31</v>
      </c>
      <c r="AX281" s="12" t="s">
        <v>69</v>
      </c>
      <c r="AY281" s="153" t="s">
        <v>212</v>
      </c>
    </row>
    <row r="282" spans="2:65" s="12" customFormat="1">
      <c r="B282" s="152"/>
      <c r="D282" s="150" t="s">
        <v>226</v>
      </c>
      <c r="E282" s="153" t="s">
        <v>19</v>
      </c>
      <c r="F282" s="154" t="s">
        <v>1733</v>
      </c>
      <c r="H282" s="155">
        <v>2</v>
      </c>
      <c r="I282" s="156"/>
      <c r="L282" s="152"/>
      <c r="M282" s="157"/>
      <c r="T282" s="158"/>
      <c r="AT282" s="153" t="s">
        <v>226</v>
      </c>
      <c r="AU282" s="153" t="s">
        <v>236</v>
      </c>
      <c r="AV282" s="12" t="s">
        <v>79</v>
      </c>
      <c r="AW282" s="12" t="s">
        <v>31</v>
      </c>
      <c r="AX282" s="12" t="s">
        <v>69</v>
      </c>
      <c r="AY282" s="153" t="s">
        <v>212</v>
      </c>
    </row>
    <row r="283" spans="2:65" s="12" customFormat="1">
      <c r="B283" s="152"/>
      <c r="D283" s="150" t="s">
        <v>226</v>
      </c>
      <c r="E283" s="153" t="s">
        <v>19</v>
      </c>
      <c r="F283" s="154" t="s">
        <v>1734</v>
      </c>
      <c r="H283" s="155">
        <v>2</v>
      </c>
      <c r="I283" s="156"/>
      <c r="L283" s="152"/>
      <c r="M283" s="157"/>
      <c r="T283" s="158"/>
      <c r="AT283" s="153" t="s">
        <v>226</v>
      </c>
      <c r="AU283" s="153" t="s">
        <v>236</v>
      </c>
      <c r="AV283" s="12" t="s">
        <v>79</v>
      </c>
      <c r="AW283" s="12" t="s">
        <v>31</v>
      </c>
      <c r="AX283" s="12" t="s">
        <v>69</v>
      </c>
      <c r="AY283" s="153" t="s">
        <v>212</v>
      </c>
    </row>
    <row r="284" spans="2:65" s="13" customFormat="1">
      <c r="B284" s="159"/>
      <c r="D284" s="150" t="s">
        <v>226</v>
      </c>
      <c r="E284" s="160" t="s">
        <v>19</v>
      </c>
      <c r="F284" s="161" t="s">
        <v>228</v>
      </c>
      <c r="H284" s="162">
        <v>12</v>
      </c>
      <c r="I284" s="163"/>
      <c r="L284" s="159"/>
      <c r="M284" s="164"/>
      <c r="T284" s="165"/>
      <c r="AT284" s="160" t="s">
        <v>226</v>
      </c>
      <c r="AU284" s="160" t="s">
        <v>236</v>
      </c>
      <c r="AV284" s="13" t="s">
        <v>229</v>
      </c>
      <c r="AW284" s="13" t="s">
        <v>31</v>
      </c>
      <c r="AX284" s="13" t="s">
        <v>77</v>
      </c>
      <c r="AY284" s="160" t="s">
        <v>212</v>
      </c>
    </row>
    <row r="285" spans="2:65" s="1" customFormat="1" ht="16.5" customHeight="1">
      <c r="B285" s="34"/>
      <c r="C285" s="133" t="s">
        <v>354</v>
      </c>
      <c r="D285" s="133" t="s">
        <v>215</v>
      </c>
      <c r="E285" s="134" t="s">
        <v>13872</v>
      </c>
      <c r="F285" s="135" t="s">
        <v>13873</v>
      </c>
      <c r="G285" s="136" t="s">
        <v>624</v>
      </c>
      <c r="H285" s="137">
        <v>3</v>
      </c>
      <c r="I285" s="138"/>
      <c r="J285" s="139">
        <f>ROUND(I285*H285,2)</f>
        <v>0</v>
      </c>
      <c r="K285" s="135" t="s">
        <v>245</v>
      </c>
      <c r="L285" s="34"/>
      <c r="M285" s="140" t="s">
        <v>19</v>
      </c>
      <c r="N285" s="141" t="s">
        <v>40</v>
      </c>
      <c r="P285" s="142">
        <f>O285*H285</f>
        <v>0</v>
      </c>
      <c r="Q285" s="142">
        <v>0</v>
      </c>
      <c r="R285" s="142">
        <f>Q285*H285</f>
        <v>0</v>
      </c>
      <c r="S285" s="142">
        <v>0</v>
      </c>
      <c r="T285" s="143">
        <f>S285*H285</f>
        <v>0</v>
      </c>
      <c r="AR285" s="144" t="s">
        <v>316</v>
      </c>
      <c r="AT285" s="144" t="s">
        <v>215</v>
      </c>
      <c r="AU285" s="144" t="s">
        <v>236</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316</v>
      </c>
      <c r="BM285" s="144" t="s">
        <v>13874</v>
      </c>
    </row>
    <row r="286" spans="2:65" s="1" customFormat="1" ht="29.25">
      <c r="B286" s="34"/>
      <c r="D286" s="150" t="s">
        <v>224</v>
      </c>
      <c r="F286" s="151" t="s">
        <v>13785</v>
      </c>
      <c r="I286" s="148"/>
      <c r="L286" s="34"/>
      <c r="M286" s="149"/>
      <c r="T286" s="55"/>
      <c r="AT286" s="19" t="s">
        <v>224</v>
      </c>
      <c r="AU286" s="19" t="s">
        <v>236</v>
      </c>
    </row>
    <row r="287" spans="2:65" s="14" customFormat="1">
      <c r="B287" s="170"/>
      <c r="D287" s="150" t="s">
        <v>226</v>
      </c>
      <c r="E287" s="171" t="s">
        <v>19</v>
      </c>
      <c r="F287" s="172" t="s">
        <v>13875</v>
      </c>
      <c r="H287" s="171" t="s">
        <v>19</v>
      </c>
      <c r="I287" s="173"/>
      <c r="L287" s="170"/>
      <c r="M287" s="174"/>
      <c r="T287" s="175"/>
      <c r="AT287" s="171" t="s">
        <v>226</v>
      </c>
      <c r="AU287" s="171" t="s">
        <v>236</v>
      </c>
      <c r="AV287" s="14" t="s">
        <v>77</v>
      </c>
      <c r="AW287" s="14" t="s">
        <v>31</v>
      </c>
      <c r="AX287" s="14" t="s">
        <v>69</v>
      </c>
      <c r="AY287" s="171" t="s">
        <v>212</v>
      </c>
    </row>
    <row r="288" spans="2:65" s="12" customFormat="1">
      <c r="B288" s="152"/>
      <c r="D288" s="150" t="s">
        <v>226</v>
      </c>
      <c r="E288" s="153" t="s">
        <v>19</v>
      </c>
      <c r="F288" s="154" t="s">
        <v>1728</v>
      </c>
      <c r="H288" s="155">
        <v>2</v>
      </c>
      <c r="I288" s="156"/>
      <c r="L288" s="152"/>
      <c r="M288" s="157"/>
      <c r="T288" s="158"/>
      <c r="AT288" s="153" t="s">
        <v>226</v>
      </c>
      <c r="AU288" s="153" t="s">
        <v>236</v>
      </c>
      <c r="AV288" s="12" t="s">
        <v>79</v>
      </c>
      <c r="AW288" s="12" t="s">
        <v>31</v>
      </c>
      <c r="AX288" s="12" t="s">
        <v>69</v>
      </c>
      <c r="AY288" s="153" t="s">
        <v>212</v>
      </c>
    </row>
    <row r="289" spans="2:65" s="12" customFormat="1">
      <c r="B289" s="152"/>
      <c r="D289" s="150" t="s">
        <v>226</v>
      </c>
      <c r="E289" s="153" t="s">
        <v>19</v>
      </c>
      <c r="F289" s="154" t="s">
        <v>1778</v>
      </c>
      <c r="H289" s="155">
        <v>1</v>
      </c>
      <c r="I289" s="156"/>
      <c r="L289" s="152"/>
      <c r="M289" s="157"/>
      <c r="T289" s="158"/>
      <c r="AT289" s="153" t="s">
        <v>226</v>
      </c>
      <c r="AU289" s="153" t="s">
        <v>236</v>
      </c>
      <c r="AV289" s="12" t="s">
        <v>79</v>
      </c>
      <c r="AW289" s="12" t="s">
        <v>31</v>
      </c>
      <c r="AX289" s="12" t="s">
        <v>69</v>
      </c>
      <c r="AY289" s="153" t="s">
        <v>212</v>
      </c>
    </row>
    <row r="290" spans="2:65" s="13" customFormat="1">
      <c r="B290" s="159"/>
      <c r="D290" s="150" t="s">
        <v>226</v>
      </c>
      <c r="E290" s="160" t="s">
        <v>19</v>
      </c>
      <c r="F290" s="161" t="s">
        <v>228</v>
      </c>
      <c r="H290" s="162">
        <v>3</v>
      </c>
      <c r="I290" s="163"/>
      <c r="L290" s="159"/>
      <c r="M290" s="164"/>
      <c r="T290" s="165"/>
      <c r="AT290" s="160" t="s">
        <v>226</v>
      </c>
      <c r="AU290" s="160" t="s">
        <v>236</v>
      </c>
      <c r="AV290" s="13" t="s">
        <v>229</v>
      </c>
      <c r="AW290" s="13" t="s">
        <v>31</v>
      </c>
      <c r="AX290" s="13" t="s">
        <v>77</v>
      </c>
      <c r="AY290" s="160" t="s">
        <v>212</v>
      </c>
    </row>
    <row r="291" spans="2:65" s="11" customFormat="1" ht="20.85" customHeight="1">
      <c r="B291" s="121"/>
      <c r="D291" s="122" t="s">
        <v>68</v>
      </c>
      <c r="E291" s="131" t="s">
        <v>13876</v>
      </c>
      <c r="F291" s="131" t="s">
        <v>13877</v>
      </c>
      <c r="I291" s="124"/>
      <c r="J291" s="132">
        <f>BK291</f>
        <v>0</v>
      </c>
      <c r="L291" s="121"/>
      <c r="M291" s="126"/>
      <c r="P291" s="127">
        <f>SUM(P292:P530)</f>
        <v>0</v>
      </c>
      <c r="R291" s="127">
        <f>SUM(R292:R530)</f>
        <v>0</v>
      </c>
      <c r="T291" s="128">
        <f>SUM(T292:T530)</f>
        <v>0</v>
      </c>
      <c r="AR291" s="122" t="s">
        <v>79</v>
      </c>
      <c r="AT291" s="129" t="s">
        <v>68</v>
      </c>
      <c r="AU291" s="129" t="s">
        <v>79</v>
      </c>
      <c r="AY291" s="122" t="s">
        <v>212</v>
      </c>
      <c r="BK291" s="130">
        <f>SUM(BK292:BK530)</f>
        <v>0</v>
      </c>
    </row>
    <row r="292" spans="2:65" s="1" customFormat="1" ht="16.5" customHeight="1">
      <c r="B292" s="34"/>
      <c r="C292" s="133" t="s">
        <v>359</v>
      </c>
      <c r="D292" s="133" t="s">
        <v>215</v>
      </c>
      <c r="E292" s="134" t="s">
        <v>13878</v>
      </c>
      <c r="F292" s="135" t="s">
        <v>13879</v>
      </c>
      <c r="G292" s="136" t="s">
        <v>624</v>
      </c>
      <c r="H292" s="137">
        <v>10</v>
      </c>
      <c r="I292" s="138"/>
      <c r="J292" s="139">
        <f>ROUND(I292*H292,2)</f>
        <v>0</v>
      </c>
      <c r="K292" s="135" t="s">
        <v>245</v>
      </c>
      <c r="L292" s="34"/>
      <c r="M292" s="140" t="s">
        <v>19</v>
      </c>
      <c r="N292" s="141" t="s">
        <v>40</v>
      </c>
      <c r="P292" s="142">
        <f>O292*H292</f>
        <v>0</v>
      </c>
      <c r="Q292" s="142">
        <v>0</v>
      </c>
      <c r="R292" s="142">
        <f>Q292*H292</f>
        <v>0</v>
      </c>
      <c r="S292" s="142">
        <v>0</v>
      </c>
      <c r="T292" s="143">
        <f>S292*H292</f>
        <v>0</v>
      </c>
      <c r="AR292" s="144" t="s">
        <v>316</v>
      </c>
      <c r="AT292" s="144" t="s">
        <v>215</v>
      </c>
      <c r="AU292" s="144" t="s">
        <v>236</v>
      </c>
      <c r="AY292" s="19" t="s">
        <v>212</v>
      </c>
      <c r="BE292" s="145">
        <f>IF(N292="základní",J292,0)</f>
        <v>0</v>
      </c>
      <c r="BF292" s="145">
        <f>IF(N292="snížená",J292,0)</f>
        <v>0</v>
      </c>
      <c r="BG292" s="145">
        <f>IF(N292="zákl. přenesená",J292,0)</f>
        <v>0</v>
      </c>
      <c r="BH292" s="145">
        <f>IF(N292="sníž. přenesená",J292,0)</f>
        <v>0</v>
      </c>
      <c r="BI292" s="145">
        <f>IF(N292="nulová",J292,0)</f>
        <v>0</v>
      </c>
      <c r="BJ292" s="19" t="s">
        <v>77</v>
      </c>
      <c r="BK292" s="145">
        <f>ROUND(I292*H292,2)</f>
        <v>0</v>
      </c>
      <c r="BL292" s="19" t="s">
        <v>316</v>
      </c>
      <c r="BM292" s="144" t="s">
        <v>13880</v>
      </c>
    </row>
    <row r="293" spans="2:65" s="1" customFormat="1" ht="29.25">
      <c r="B293" s="34"/>
      <c r="D293" s="150" t="s">
        <v>224</v>
      </c>
      <c r="F293" s="151" t="s">
        <v>13881</v>
      </c>
      <c r="I293" s="148"/>
      <c r="L293" s="34"/>
      <c r="M293" s="149"/>
      <c r="T293" s="55"/>
      <c r="AT293" s="19" t="s">
        <v>224</v>
      </c>
      <c r="AU293" s="19" t="s">
        <v>236</v>
      </c>
    </row>
    <row r="294" spans="2:65" s="14" customFormat="1">
      <c r="B294" s="170"/>
      <c r="D294" s="150" t="s">
        <v>226</v>
      </c>
      <c r="E294" s="171" t="s">
        <v>19</v>
      </c>
      <c r="F294" s="172" t="s">
        <v>13882</v>
      </c>
      <c r="H294" s="171" t="s">
        <v>19</v>
      </c>
      <c r="I294" s="173"/>
      <c r="L294" s="170"/>
      <c r="M294" s="174"/>
      <c r="T294" s="175"/>
      <c r="AT294" s="171" t="s">
        <v>226</v>
      </c>
      <c r="AU294" s="171" t="s">
        <v>236</v>
      </c>
      <c r="AV294" s="14" t="s">
        <v>77</v>
      </c>
      <c r="AW294" s="14" t="s">
        <v>31</v>
      </c>
      <c r="AX294" s="14" t="s">
        <v>69</v>
      </c>
      <c r="AY294" s="171" t="s">
        <v>212</v>
      </c>
    </row>
    <row r="295" spans="2:65" s="12" customFormat="1">
      <c r="B295" s="152"/>
      <c r="D295" s="150" t="s">
        <v>226</v>
      </c>
      <c r="E295" s="153" t="s">
        <v>19</v>
      </c>
      <c r="F295" s="154" t="s">
        <v>13159</v>
      </c>
      <c r="H295" s="155">
        <v>3</v>
      </c>
      <c r="I295" s="156"/>
      <c r="L295" s="152"/>
      <c r="M295" s="157"/>
      <c r="T295" s="158"/>
      <c r="AT295" s="153" t="s">
        <v>226</v>
      </c>
      <c r="AU295" s="153" t="s">
        <v>236</v>
      </c>
      <c r="AV295" s="12" t="s">
        <v>79</v>
      </c>
      <c r="AW295" s="12" t="s">
        <v>31</v>
      </c>
      <c r="AX295" s="12" t="s">
        <v>69</v>
      </c>
      <c r="AY295" s="153" t="s">
        <v>212</v>
      </c>
    </row>
    <row r="296" spans="2:65" s="12" customFormat="1">
      <c r="B296" s="152"/>
      <c r="D296" s="150" t="s">
        <v>226</v>
      </c>
      <c r="E296" s="153" t="s">
        <v>19</v>
      </c>
      <c r="F296" s="154" t="s">
        <v>13866</v>
      </c>
      <c r="H296" s="155">
        <v>5</v>
      </c>
      <c r="I296" s="156"/>
      <c r="L296" s="152"/>
      <c r="M296" s="157"/>
      <c r="T296" s="158"/>
      <c r="AT296" s="153" t="s">
        <v>226</v>
      </c>
      <c r="AU296" s="153" t="s">
        <v>236</v>
      </c>
      <c r="AV296" s="12" t="s">
        <v>79</v>
      </c>
      <c r="AW296" s="12" t="s">
        <v>31</v>
      </c>
      <c r="AX296" s="12" t="s">
        <v>69</v>
      </c>
      <c r="AY296" s="153" t="s">
        <v>212</v>
      </c>
    </row>
    <row r="297" spans="2:65" s="12" customFormat="1">
      <c r="B297" s="152"/>
      <c r="D297" s="150" t="s">
        <v>226</v>
      </c>
      <c r="E297" s="153" t="s">
        <v>19</v>
      </c>
      <c r="F297" s="154" t="s">
        <v>1730</v>
      </c>
      <c r="H297" s="155">
        <v>2</v>
      </c>
      <c r="I297" s="156"/>
      <c r="L297" s="152"/>
      <c r="M297" s="157"/>
      <c r="T297" s="158"/>
      <c r="AT297" s="153" t="s">
        <v>226</v>
      </c>
      <c r="AU297" s="153" t="s">
        <v>236</v>
      </c>
      <c r="AV297" s="12" t="s">
        <v>79</v>
      </c>
      <c r="AW297" s="12" t="s">
        <v>31</v>
      </c>
      <c r="AX297" s="12" t="s">
        <v>69</v>
      </c>
      <c r="AY297" s="153" t="s">
        <v>212</v>
      </c>
    </row>
    <row r="298" spans="2:65" s="13" customFormat="1">
      <c r="B298" s="159"/>
      <c r="D298" s="150" t="s">
        <v>226</v>
      </c>
      <c r="E298" s="160" t="s">
        <v>19</v>
      </c>
      <c r="F298" s="161" t="s">
        <v>228</v>
      </c>
      <c r="H298" s="162">
        <v>10</v>
      </c>
      <c r="I298" s="163"/>
      <c r="L298" s="159"/>
      <c r="M298" s="164"/>
      <c r="T298" s="165"/>
      <c r="AT298" s="160" t="s">
        <v>226</v>
      </c>
      <c r="AU298" s="160" t="s">
        <v>236</v>
      </c>
      <c r="AV298" s="13" t="s">
        <v>229</v>
      </c>
      <c r="AW298" s="13" t="s">
        <v>31</v>
      </c>
      <c r="AX298" s="13" t="s">
        <v>77</v>
      </c>
      <c r="AY298" s="160" t="s">
        <v>212</v>
      </c>
    </row>
    <row r="299" spans="2:65" s="1" customFormat="1" ht="16.5" customHeight="1">
      <c r="B299" s="34"/>
      <c r="C299" s="133" t="s">
        <v>364</v>
      </c>
      <c r="D299" s="133" t="s">
        <v>215</v>
      </c>
      <c r="E299" s="134" t="s">
        <v>13883</v>
      </c>
      <c r="F299" s="135" t="s">
        <v>13884</v>
      </c>
      <c r="G299" s="136" t="s">
        <v>624</v>
      </c>
      <c r="H299" s="137">
        <v>14</v>
      </c>
      <c r="I299" s="138"/>
      <c r="J299" s="139">
        <f>ROUND(I299*H299,2)</f>
        <v>0</v>
      </c>
      <c r="K299" s="135" t="s">
        <v>245</v>
      </c>
      <c r="L299" s="34"/>
      <c r="M299" s="140" t="s">
        <v>19</v>
      </c>
      <c r="N299" s="141" t="s">
        <v>40</v>
      </c>
      <c r="P299" s="142">
        <f>O299*H299</f>
        <v>0</v>
      </c>
      <c r="Q299" s="142">
        <v>0</v>
      </c>
      <c r="R299" s="142">
        <f>Q299*H299</f>
        <v>0</v>
      </c>
      <c r="S299" s="142">
        <v>0</v>
      </c>
      <c r="T299" s="143">
        <f>S299*H299</f>
        <v>0</v>
      </c>
      <c r="AR299" s="144" t="s">
        <v>316</v>
      </c>
      <c r="AT299" s="144" t="s">
        <v>215</v>
      </c>
      <c r="AU299" s="144" t="s">
        <v>236</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316</v>
      </c>
      <c r="BM299" s="144" t="s">
        <v>13885</v>
      </c>
    </row>
    <row r="300" spans="2:65" s="1" customFormat="1" ht="29.25">
      <c r="B300" s="34"/>
      <c r="D300" s="150" t="s">
        <v>224</v>
      </c>
      <c r="F300" s="151" t="s">
        <v>13881</v>
      </c>
      <c r="I300" s="148"/>
      <c r="L300" s="34"/>
      <c r="M300" s="149"/>
      <c r="T300" s="55"/>
      <c r="AT300" s="19" t="s">
        <v>224</v>
      </c>
      <c r="AU300" s="19" t="s">
        <v>236</v>
      </c>
    </row>
    <row r="301" spans="2:65" s="14" customFormat="1">
      <c r="B301" s="170"/>
      <c r="D301" s="150" t="s">
        <v>226</v>
      </c>
      <c r="E301" s="171" t="s">
        <v>19</v>
      </c>
      <c r="F301" s="172" t="s">
        <v>13886</v>
      </c>
      <c r="H301" s="171" t="s">
        <v>19</v>
      </c>
      <c r="I301" s="173"/>
      <c r="L301" s="170"/>
      <c r="M301" s="174"/>
      <c r="T301" s="175"/>
      <c r="AT301" s="171" t="s">
        <v>226</v>
      </c>
      <c r="AU301" s="171" t="s">
        <v>236</v>
      </c>
      <c r="AV301" s="14" t="s">
        <v>77</v>
      </c>
      <c r="AW301" s="14" t="s">
        <v>31</v>
      </c>
      <c r="AX301" s="14" t="s">
        <v>69</v>
      </c>
      <c r="AY301" s="171" t="s">
        <v>212</v>
      </c>
    </row>
    <row r="302" spans="2:65" s="12" customFormat="1">
      <c r="B302" s="152"/>
      <c r="D302" s="150" t="s">
        <v>226</v>
      </c>
      <c r="E302" s="153" t="s">
        <v>19</v>
      </c>
      <c r="F302" s="154" t="s">
        <v>1728</v>
      </c>
      <c r="H302" s="155">
        <v>2</v>
      </c>
      <c r="I302" s="156"/>
      <c r="L302" s="152"/>
      <c r="M302" s="157"/>
      <c r="T302" s="158"/>
      <c r="AT302" s="153" t="s">
        <v>226</v>
      </c>
      <c r="AU302" s="153" t="s">
        <v>236</v>
      </c>
      <c r="AV302" s="12" t="s">
        <v>79</v>
      </c>
      <c r="AW302" s="12" t="s">
        <v>31</v>
      </c>
      <c r="AX302" s="12" t="s">
        <v>69</v>
      </c>
      <c r="AY302" s="153" t="s">
        <v>212</v>
      </c>
    </row>
    <row r="303" spans="2:65" s="12" customFormat="1">
      <c r="B303" s="152"/>
      <c r="D303" s="150" t="s">
        <v>226</v>
      </c>
      <c r="E303" s="153" t="s">
        <v>19</v>
      </c>
      <c r="F303" s="154" t="s">
        <v>1729</v>
      </c>
      <c r="H303" s="155">
        <v>2</v>
      </c>
      <c r="I303" s="156"/>
      <c r="L303" s="152"/>
      <c r="M303" s="157"/>
      <c r="T303" s="158"/>
      <c r="AT303" s="153" t="s">
        <v>226</v>
      </c>
      <c r="AU303" s="153" t="s">
        <v>236</v>
      </c>
      <c r="AV303" s="12" t="s">
        <v>79</v>
      </c>
      <c r="AW303" s="12" t="s">
        <v>31</v>
      </c>
      <c r="AX303" s="12" t="s">
        <v>69</v>
      </c>
      <c r="AY303" s="153" t="s">
        <v>212</v>
      </c>
    </row>
    <row r="304" spans="2:65" s="12" customFormat="1">
      <c r="B304" s="152"/>
      <c r="D304" s="150" t="s">
        <v>226</v>
      </c>
      <c r="E304" s="153" t="s">
        <v>19</v>
      </c>
      <c r="F304" s="154" t="s">
        <v>1730</v>
      </c>
      <c r="H304" s="155">
        <v>2</v>
      </c>
      <c r="I304" s="156"/>
      <c r="L304" s="152"/>
      <c r="M304" s="157"/>
      <c r="T304" s="158"/>
      <c r="AT304" s="153" t="s">
        <v>226</v>
      </c>
      <c r="AU304" s="153" t="s">
        <v>236</v>
      </c>
      <c r="AV304" s="12" t="s">
        <v>79</v>
      </c>
      <c r="AW304" s="12" t="s">
        <v>31</v>
      </c>
      <c r="AX304" s="12" t="s">
        <v>69</v>
      </c>
      <c r="AY304" s="153" t="s">
        <v>212</v>
      </c>
    </row>
    <row r="305" spans="2:65" s="12" customFormat="1">
      <c r="B305" s="152"/>
      <c r="D305" s="150" t="s">
        <v>226</v>
      </c>
      <c r="E305" s="153" t="s">
        <v>19</v>
      </c>
      <c r="F305" s="154" t="s">
        <v>1717</v>
      </c>
      <c r="H305" s="155">
        <v>2</v>
      </c>
      <c r="I305" s="156"/>
      <c r="L305" s="152"/>
      <c r="M305" s="157"/>
      <c r="T305" s="158"/>
      <c r="AT305" s="153" t="s">
        <v>226</v>
      </c>
      <c r="AU305" s="153" t="s">
        <v>236</v>
      </c>
      <c r="AV305" s="12" t="s">
        <v>79</v>
      </c>
      <c r="AW305" s="12" t="s">
        <v>31</v>
      </c>
      <c r="AX305" s="12" t="s">
        <v>69</v>
      </c>
      <c r="AY305" s="153" t="s">
        <v>212</v>
      </c>
    </row>
    <row r="306" spans="2:65" s="12" customFormat="1">
      <c r="B306" s="152"/>
      <c r="D306" s="150" t="s">
        <v>226</v>
      </c>
      <c r="E306" s="153" t="s">
        <v>19</v>
      </c>
      <c r="F306" s="154" t="s">
        <v>1732</v>
      </c>
      <c r="H306" s="155">
        <v>2</v>
      </c>
      <c r="I306" s="156"/>
      <c r="L306" s="152"/>
      <c r="M306" s="157"/>
      <c r="T306" s="158"/>
      <c r="AT306" s="153" t="s">
        <v>226</v>
      </c>
      <c r="AU306" s="153" t="s">
        <v>236</v>
      </c>
      <c r="AV306" s="12" t="s">
        <v>79</v>
      </c>
      <c r="AW306" s="12" t="s">
        <v>31</v>
      </c>
      <c r="AX306" s="12" t="s">
        <v>69</v>
      </c>
      <c r="AY306" s="153" t="s">
        <v>212</v>
      </c>
    </row>
    <row r="307" spans="2:65" s="12" customFormat="1">
      <c r="B307" s="152"/>
      <c r="D307" s="150" t="s">
        <v>226</v>
      </c>
      <c r="E307" s="153" t="s">
        <v>19</v>
      </c>
      <c r="F307" s="154" t="s">
        <v>1733</v>
      </c>
      <c r="H307" s="155">
        <v>2</v>
      </c>
      <c r="I307" s="156"/>
      <c r="L307" s="152"/>
      <c r="M307" s="157"/>
      <c r="T307" s="158"/>
      <c r="AT307" s="153" t="s">
        <v>226</v>
      </c>
      <c r="AU307" s="153" t="s">
        <v>236</v>
      </c>
      <c r="AV307" s="12" t="s">
        <v>79</v>
      </c>
      <c r="AW307" s="12" t="s">
        <v>31</v>
      </c>
      <c r="AX307" s="12" t="s">
        <v>69</v>
      </c>
      <c r="AY307" s="153" t="s">
        <v>212</v>
      </c>
    </row>
    <row r="308" spans="2:65" s="12" customFormat="1">
      <c r="B308" s="152"/>
      <c r="D308" s="150" t="s">
        <v>226</v>
      </c>
      <c r="E308" s="153" t="s">
        <v>19</v>
      </c>
      <c r="F308" s="154" t="s">
        <v>1734</v>
      </c>
      <c r="H308" s="155">
        <v>2</v>
      </c>
      <c r="I308" s="156"/>
      <c r="L308" s="152"/>
      <c r="M308" s="157"/>
      <c r="T308" s="158"/>
      <c r="AT308" s="153" t="s">
        <v>226</v>
      </c>
      <c r="AU308" s="153" t="s">
        <v>236</v>
      </c>
      <c r="AV308" s="12" t="s">
        <v>79</v>
      </c>
      <c r="AW308" s="12" t="s">
        <v>31</v>
      </c>
      <c r="AX308" s="12" t="s">
        <v>69</v>
      </c>
      <c r="AY308" s="153" t="s">
        <v>212</v>
      </c>
    </row>
    <row r="309" spans="2:65" s="13" customFormat="1">
      <c r="B309" s="159"/>
      <c r="D309" s="150" t="s">
        <v>226</v>
      </c>
      <c r="E309" s="160" t="s">
        <v>19</v>
      </c>
      <c r="F309" s="161" t="s">
        <v>228</v>
      </c>
      <c r="H309" s="162">
        <v>14</v>
      </c>
      <c r="I309" s="163"/>
      <c r="L309" s="159"/>
      <c r="M309" s="164"/>
      <c r="T309" s="165"/>
      <c r="AT309" s="160" t="s">
        <v>226</v>
      </c>
      <c r="AU309" s="160" t="s">
        <v>236</v>
      </c>
      <c r="AV309" s="13" t="s">
        <v>229</v>
      </c>
      <c r="AW309" s="13" t="s">
        <v>31</v>
      </c>
      <c r="AX309" s="13" t="s">
        <v>77</v>
      </c>
      <c r="AY309" s="160" t="s">
        <v>212</v>
      </c>
    </row>
    <row r="310" spans="2:65" s="1" customFormat="1" ht="16.5" customHeight="1">
      <c r="B310" s="34"/>
      <c r="C310" s="133" t="s">
        <v>586</v>
      </c>
      <c r="D310" s="133" t="s">
        <v>215</v>
      </c>
      <c r="E310" s="134" t="s">
        <v>13887</v>
      </c>
      <c r="F310" s="135" t="s">
        <v>13888</v>
      </c>
      <c r="G310" s="136" t="s">
        <v>624</v>
      </c>
      <c r="H310" s="137">
        <v>95</v>
      </c>
      <c r="I310" s="138"/>
      <c r="J310" s="139">
        <f>ROUND(I310*H310,2)</f>
        <v>0</v>
      </c>
      <c r="K310" s="135" t="s">
        <v>245</v>
      </c>
      <c r="L310" s="34"/>
      <c r="M310" s="140" t="s">
        <v>19</v>
      </c>
      <c r="N310" s="141" t="s">
        <v>40</v>
      </c>
      <c r="P310" s="142">
        <f>O310*H310</f>
        <v>0</v>
      </c>
      <c r="Q310" s="142">
        <v>0</v>
      </c>
      <c r="R310" s="142">
        <f>Q310*H310</f>
        <v>0</v>
      </c>
      <c r="S310" s="142">
        <v>0</v>
      </c>
      <c r="T310" s="143">
        <f>S310*H310</f>
        <v>0</v>
      </c>
      <c r="AR310" s="144" t="s">
        <v>316</v>
      </c>
      <c r="AT310" s="144" t="s">
        <v>215</v>
      </c>
      <c r="AU310" s="144" t="s">
        <v>236</v>
      </c>
      <c r="AY310" s="19" t="s">
        <v>212</v>
      </c>
      <c r="BE310" s="145">
        <f>IF(N310="základní",J310,0)</f>
        <v>0</v>
      </c>
      <c r="BF310" s="145">
        <f>IF(N310="snížená",J310,0)</f>
        <v>0</v>
      </c>
      <c r="BG310" s="145">
        <f>IF(N310="zákl. přenesená",J310,0)</f>
        <v>0</v>
      </c>
      <c r="BH310" s="145">
        <f>IF(N310="sníž. přenesená",J310,0)</f>
        <v>0</v>
      </c>
      <c r="BI310" s="145">
        <f>IF(N310="nulová",J310,0)</f>
        <v>0</v>
      </c>
      <c r="BJ310" s="19" t="s">
        <v>77</v>
      </c>
      <c r="BK310" s="145">
        <f>ROUND(I310*H310,2)</f>
        <v>0</v>
      </c>
      <c r="BL310" s="19" t="s">
        <v>316</v>
      </c>
      <c r="BM310" s="144" t="s">
        <v>13889</v>
      </c>
    </row>
    <row r="311" spans="2:65" s="1" customFormat="1" ht="29.25">
      <c r="B311" s="34"/>
      <c r="D311" s="150" t="s">
        <v>224</v>
      </c>
      <c r="F311" s="151" t="s">
        <v>13881</v>
      </c>
      <c r="I311" s="148"/>
      <c r="L311" s="34"/>
      <c r="M311" s="149"/>
      <c r="T311" s="55"/>
      <c r="AT311" s="19" t="s">
        <v>224</v>
      </c>
      <c r="AU311" s="19" t="s">
        <v>236</v>
      </c>
    </row>
    <row r="312" spans="2:65" s="14" customFormat="1">
      <c r="B312" s="170"/>
      <c r="D312" s="150" t="s">
        <v>226</v>
      </c>
      <c r="E312" s="171" t="s">
        <v>19</v>
      </c>
      <c r="F312" s="172" t="s">
        <v>13890</v>
      </c>
      <c r="H312" s="171" t="s">
        <v>19</v>
      </c>
      <c r="I312" s="173"/>
      <c r="L312" s="170"/>
      <c r="M312" s="174"/>
      <c r="T312" s="175"/>
      <c r="AT312" s="171" t="s">
        <v>226</v>
      </c>
      <c r="AU312" s="171" t="s">
        <v>236</v>
      </c>
      <c r="AV312" s="14" t="s">
        <v>77</v>
      </c>
      <c r="AW312" s="14" t="s">
        <v>31</v>
      </c>
      <c r="AX312" s="14" t="s">
        <v>69</v>
      </c>
      <c r="AY312" s="171" t="s">
        <v>212</v>
      </c>
    </row>
    <row r="313" spans="2:65" s="12" customFormat="1">
      <c r="B313" s="152"/>
      <c r="D313" s="150" t="s">
        <v>226</v>
      </c>
      <c r="E313" s="153" t="s">
        <v>19</v>
      </c>
      <c r="F313" s="154" t="s">
        <v>13891</v>
      </c>
      <c r="H313" s="155">
        <v>19</v>
      </c>
      <c r="I313" s="156"/>
      <c r="L313" s="152"/>
      <c r="M313" s="157"/>
      <c r="T313" s="158"/>
      <c r="AT313" s="153" t="s">
        <v>226</v>
      </c>
      <c r="AU313" s="153" t="s">
        <v>236</v>
      </c>
      <c r="AV313" s="12" t="s">
        <v>79</v>
      </c>
      <c r="AW313" s="12" t="s">
        <v>31</v>
      </c>
      <c r="AX313" s="12" t="s">
        <v>69</v>
      </c>
      <c r="AY313" s="153" t="s">
        <v>212</v>
      </c>
    </row>
    <row r="314" spans="2:65" s="12" customFormat="1">
      <c r="B314" s="152"/>
      <c r="D314" s="150" t="s">
        <v>226</v>
      </c>
      <c r="E314" s="153" t="s">
        <v>19</v>
      </c>
      <c r="F314" s="154" t="s">
        <v>13892</v>
      </c>
      <c r="H314" s="155">
        <v>23</v>
      </c>
      <c r="I314" s="156"/>
      <c r="L314" s="152"/>
      <c r="M314" s="157"/>
      <c r="T314" s="158"/>
      <c r="AT314" s="153" t="s">
        <v>226</v>
      </c>
      <c r="AU314" s="153" t="s">
        <v>236</v>
      </c>
      <c r="AV314" s="12" t="s">
        <v>79</v>
      </c>
      <c r="AW314" s="12" t="s">
        <v>31</v>
      </c>
      <c r="AX314" s="12" t="s">
        <v>69</v>
      </c>
      <c r="AY314" s="153" t="s">
        <v>212</v>
      </c>
    </row>
    <row r="315" spans="2:65" s="12" customFormat="1">
      <c r="B315" s="152"/>
      <c r="D315" s="150" t="s">
        <v>226</v>
      </c>
      <c r="E315" s="153" t="s">
        <v>19</v>
      </c>
      <c r="F315" s="154" t="s">
        <v>13893</v>
      </c>
      <c r="H315" s="155">
        <v>14</v>
      </c>
      <c r="I315" s="156"/>
      <c r="L315" s="152"/>
      <c r="M315" s="157"/>
      <c r="T315" s="158"/>
      <c r="AT315" s="153" t="s">
        <v>226</v>
      </c>
      <c r="AU315" s="153" t="s">
        <v>236</v>
      </c>
      <c r="AV315" s="12" t="s">
        <v>79</v>
      </c>
      <c r="AW315" s="12" t="s">
        <v>31</v>
      </c>
      <c r="AX315" s="12" t="s">
        <v>69</v>
      </c>
      <c r="AY315" s="153" t="s">
        <v>212</v>
      </c>
    </row>
    <row r="316" spans="2:65" s="12" customFormat="1">
      <c r="B316" s="152"/>
      <c r="D316" s="150" t="s">
        <v>226</v>
      </c>
      <c r="E316" s="153" t="s">
        <v>19</v>
      </c>
      <c r="F316" s="154" t="s">
        <v>13789</v>
      </c>
      <c r="H316" s="155">
        <v>12</v>
      </c>
      <c r="I316" s="156"/>
      <c r="L316" s="152"/>
      <c r="M316" s="157"/>
      <c r="T316" s="158"/>
      <c r="AT316" s="153" t="s">
        <v>226</v>
      </c>
      <c r="AU316" s="153" t="s">
        <v>236</v>
      </c>
      <c r="AV316" s="12" t="s">
        <v>79</v>
      </c>
      <c r="AW316" s="12" t="s">
        <v>31</v>
      </c>
      <c r="AX316" s="12" t="s">
        <v>69</v>
      </c>
      <c r="AY316" s="153" t="s">
        <v>212</v>
      </c>
    </row>
    <row r="317" spans="2:65" s="12" customFormat="1">
      <c r="B317" s="152"/>
      <c r="D317" s="150" t="s">
        <v>226</v>
      </c>
      <c r="E317" s="153" t="s">
        <v>19</v>
      </c>
      <c r="F317" s="154" t="s">
        <v>13894</v>
      </c>
      <c r="H317" s="155">
        <v>10</v>
      </c>
      <c r="I317" s="156"/>
      <c r="L317" s="152"/>
      <c r="M317" s="157"/>
      <c r="T317" s="158"/>
      <c r="AT317" s="153" t="s">
        <v>226</v>
      </c>
      <c r="AU317" s="153" t="s">
        <v>236</v>
      </c>
      <c r="AV317" s="12" t="s">
        <v>79</v>
      </c>
      <c r="AW317" s="12" t="s">
        <v>31</v>
      </c>
      <c r="AX317" s="12" t="s">
        <v>69</v>
      </c>
      <c r="AY317" s="153" t="s">
        <v>212</v>
      </c>
    </row>
    <row r="318" spans="2:65" s="12" customFormat="1">
      <c r="B318" s="152"/>
      <c r="D318" s="150" t="s">
        <v>226</v>
      </c>
      <c r="E318" s="153" t="s">
        <v>19</v>
      </c>
      <c r="F318" s="154" t="s">
        <v>13895</v>
      </c>
      <c r="H318" s="155">
        <v>5</v>
      </c>
      <c r="I318" s="156"/>
      <c r="L318" s="152"/>
      <c r="M318" s="157"/>
      <c r="T318" s="158"/>
      <c r="AT318" s="153" t="s">
        <v>226</v>
      </c>
      <c r="AU318" s="153" t="s">
        <v>236</v>
      </c>
      <c r="AV318" s="12" t="s">
        <v>79</v>
      </c>
      <c r="AW318" s="12" t="s">
        <v>31</v>
      </c>
      <c r="AX318" s="12" t="s">
        <v>69</v>
      </c>
      <c r="AY318" s="153" t="s">
        <v>212</v>
      </c>
    </row>
    <row r="319" spans="2:65" s="12" customFormat="1">
      <c r="B319" s="152"/>
      <c r="D319" s="150" t="s">
        <v>226</v>
      </c>
      <c r="E319" s="153" t="s">
        <v>19</v>
      </c>
      <c r="F319" s="154" t="s">
        <v>13848</v>
      </c>
      <c r="H319" s="155">
        <v>5</v>
      </c>
      <c r="I319" s="156"/>
      <c r="L319" s="152"/>
      <c r="M319" s="157"/>
      <c r="T319" s="158"/>
      <c r="AT319" s="153" t="s">
        <v>226</v>
      </c>
      <c r="AU319" s="153" t="s">
        <v>236</v>
      </c>
      <c r="AV319" s="12" t="s">
        <v>79</v>
      </c>
      <c r="AW319" s="12" t="s">
        <v>31</v>
      </c>
      <c r="AX319" s="12" t="s">
        <v>69</v>
      </c>
      <c r="AY319" s="153" t="s">
        <v>212</v>
      </c>
    </row>
    <row r="320" spans="2:65" s="12" customFormat="1">
      <c r="B320" s="152"/>
      <c r="D320" s="150" t="s">
        <v>226</v>
      </c>
      <c r="E320" s="153" t="s">
        <v>19</v>
      </c>
      <c r="F320" s="154" t="s">
        <v>13896</v>
      </c>
      <c r="H320" s="155">
        <v>7</v>
      </c>
      <c r="I320" s="156"/>
      <c r="L320" s="152"/>
      <c r="M320" s="157"/>
      <c r="T320" s="158"/>
      <c r="AT320" s="153" t="s">
        <v>226</v>
      </c>
      <c r="AU320" s="153" t="s">
        <v>236</v>
      </c>
      <c r="AV320" s="12" t="s">
        <v>79</v>
      </c>
      <c r="AW320" s="12" t="s">
        <v>31</v>
      </c>
      <c r="AX320" s="12" t="s">
        <v>69</v>
      </c>
      <c r="AY320" s="153" t="s">
        <v>212</v>
      </c>
    </row>
    <row r="321" spans="2:65" s="13" customFormat="1">
      <c r="B321" s="159"/>
      <c r="D321" s="150" t="s">
        <v>226</v>
      </c>
      <c r="E321" s="160" t="s">
        <v>19</v>
      </c>
      <c r="F321" s="161" t="s">
        <v>228</v>
      </c>
      <c r="H321" s="162">
        <v>95</v>
      </c>
      <c r="I321" s="163"/>
      <c r="L321" s="159"/>
      <c r="M321" s="164"/>
      <c r="T321" s="165"/>
      <c r="AT321" s="160" t="s">
        <v>226</v>
      </c>
      <c r="AU321" s="160" t="s">
        <v>236</v>
      </c>
      <c r="AV321" s="13" t="s">
        <v>229</v>
      </c>
      <c r="AW321" s="13" t="s">
        <v>31</v>
      </c>
      <c r="AX321" s="13" t="s">
        <v>77</v>
      </c>
      <c r="AY321" s="160" t="s">
        <v>212</v>
      </c>
    </row>
    <row r="322" spans="2:65" s="1" customFormat="1" ht="16.5" customHeight="1">
      <c r="B322" s="34"/>
      <c r="C322" s="133" t="s">
        <v>593</v>
      </c>
      <c r="D322" s="133" t="s">
        <v>215</v>
      </c>
      <c r="E322" s="134" t="s">
        <v>13897</v>
      </c>
      <c r="F322" s="135" t="s">
        <v>13898</v>
      </c>
      <c r="G322" s="136" t="s">
        <v>624</v>
      </c>
      <c r="H322" s="137">
        <v>59</v>
      </c>
      <c r="I322" s="138"/>
      <c r="J322" s="139">
        <f>ROUND(I322*H322,2)</f>
        <v>0</v>
      </c>
      <c r="K322" s="135" t="s">
        <v>245</v>
      </c>
      <c r="L322" s="34"/>
      <c r="M322" s="140" t="s">
        <v>19</v>
      </c>
      <c r="N322" s="141" t="s">
        <v>40</v>
      </c>
      <c r="P322" s="142">
        <f>O322*H322</f>
        <v>0</v>
      </c>
      <c r="Q322" s="142">
        <v>0</v>
      </c>
      <c r="R322" s="142">
        <f>Q322*H322</f>
        <v>0</v>
      </c>
      <c r="S322" s="142">
        <v>0</v>
      </c>
      <c r="T322" s="143">
        <f>S322*H322</f>
        <v>0</v>
      </c>
      <c r="AR322" s="144" t="s">
        <v>316</v>
      </c>
      <c r="AT322" s="144" t="s">
        <v>215</v>
      </c>
      <c r="AU322" s="144" t="s">
        <v>236</v>
      </c>
      <c r="AY322" s="19" t="s">
        <v>212</v>
      </c>
      <c r="BE322" s="145">
        <f>IF(N322="základní",J322,0)</f>
        <v>0</v>
      </c>
      <c r="BF322" s="145">
        <f>IF(N322="snížená",J322,0)</f>
        <v>0</v>
      </c>
      <c r="BG322" s="145">
        <f>IF(N322="zákl. přenesená",J322,0)</f>
        <v>0</v>
      </c>
      <c r="BH322" s="145">
        <f>IF(N322="sníž. přenesená",J322,0)</f>
        <v>0</v>
      </c>
      <c r="BI322" s="145">
        <f>IF(N322="nulová",J322,0)</f>
        <v>0</v>
      </c>
      <c r="BJ322" s="19" t="s">
        <v>77</v>
      </c>
      <c r="BK322" s="145">
        <f>ROUND(I322*H322,2)</f>
        <v>0</v>
      </c>
      <c r="BL322" s="19" t="s">
        <v>316</v>
      </c>
      <c r="BM322" s="144" t="s">
        <v>13899</v>
      </c>
    </row>
    <row r="323" spans="2:65" s="1" customFormat="1" ht="29.25">
      <c r="B323" s="34"/>
      <c r="D323" s="150" t="s">
        <v>224</v>
      </c>
      <c r="F323" s="151" t="s">
        <v>13881</v>
      </c>
      <c r="I323" s="148"/>
      <c r="L323" s="34"/>
      <c r="M323" s="149"/>
      <c r="T323" s="55"/>
      <c r="AT323" s="19" t="s">
        <v>224</v>
      </c>
      <c r="AU323" s="19" t="s">
        <v>236</v>
      </c>
    </row>
    <row r="324" spans="2:65" s="14" customFormat="1">
      <c r="B324" s="170"/>
      <c r="D324" s="150" t="s">
        <v>226</v>
      </c>
      <c r="E324" s="171" t="s">
        <v>19</v>
      </c>
      <c r="F324" s="172" t="s">
        <v>13900</v>
      </c>
      <c r="H324" s="171" t="s">
        <v>19</v>
      </c>
      <c r="I324" s="173"/>
      <c r="L324" s="170"/>
      <c r="M324" s="174"/>
      <c r="T324" s="175"/>
      <c r="AT324" s="171" t="s">
        <v>226</v>
      </c>
      <c r="AU324" s="171" t="s">
        <v>236</v>
      </c>
      <c r="AV324" s="14" t="s">
        <v>77</v>
      </c>
      <c r="AW324" s="14" t="s">
        <v>31</v>
      </c>
      <c r="AX324" s="14" t="s">
        <v>69</v>
      </c>
      <c r="AY324" s="171" t="s">
        <v>212</v>
      </c>
    </row>
    <row r="325" spans="2:65" s="12" customFormat="1">
      <c r="B325" s="152"/>
      <c r="D325" s="150" t="s">
        <v>226</v>
      </c>
      <c r="E325" s="153" t="s">
        <v>19</v>
      </c>
      <c r="F325" s="154" t="s">
        <v>13901</v>
      </c>
      <c r="H325" s="155">
        <v>1</v>
      </c>
      <c r="I325" s="156"/>
      <c r="L325" s="152"/>
      <c r="M325" s="157"/>
      <c r="T325" s="158"/>
      <c r="AT325" s="153" t="s">
        <v>226</v>
      </c>
      <c r="AU325" s="153" t="s">
        <v>236</v>
      </c>
      <c r="AV325" s="12" t="s">
        <v>79</v>
      </c>
      <c r="AW325" s="12" t="s">
        <v>31</v>
      </c>
      <c r="AX325" s="12" t="s">
        <v>69</v>
      </c>
      <c r="AY325" s="153" t="s">
        <v>212</v>
      </c>
    </row>
    <row r="326" spans="2:65" s="12" customFormat="1">
      <c r="B326" s="152"/>
      <c r="D326" s="150" t="s">
        <v>226</v>
      </c>
      <c r="E326" s="153" t="s">
        <v>19</v>
      </c>
      <c r="F326" s="154" t="s">
        <v>13902</v>
      </c>
      <c r="H326" s="155">
        <v>6</v>
      </c>
      <c r="I326" s="156"/>
      <c r="L326" s="152"/>
      <c r="M326" s="157"/>
      <c r="T326" s="158"/>
      <c r="AT326" s="153" t="s">
        <v>226</v>
      </c>
      <c r="AU326" s="153" t="s">
        <v>236</v>
      </c>
      <c r="AV326" s="12" t="s">
        <v>79</v>
      </c>
      <c r="AW326" s="12" t="s">
        <v>31</v>
      </c>
      <c r="AX326" s="12" t="s">
        <v>69</v>
      </c>
      <c r="AY326" s="153" t="s">
        <v>212</v>
      </c>
    </row>
    <row r="327" spans="2:65" s="12" customFormat="1">
      <c r="B327" s="152"/>
      <c r="D327" s="150" t="s">
        <v>226</v>
      </c>
      <c r="E327" s="153" t="s">
        <v>19</v>
      </c>
      <c r="F327" s="154" t="s">
        <v>13903</v>
      </c>
      <c r="H327" s="155">
        <v>10</v>
      </c>
      <c r="I327" s="156"/>
      <c r="L327" s="152"/>
      <c r="M327" s="157"/>
      <c r="T327" s="158"/>
      <c r="AT327" s="153" t="s">
        <v>226</v>
      </c>
      <c r="AU327" s="153" t="s">
        <v>236</v>
      </c>
      <c r="AV327" s="12" t="s">
        <v>79</v>
      </c>
      <c r="AW327" s="12" t="s">
        <v>31</v>
      </c>
      <c r="AX327" s="12" t="s">
        <v>69</v>
      </c>
      <c r="AY327" s="153" t="s">
        <v>212</v>
      </c>
    </row>
    <row r="328" spans="2:65" s="12" customFormat="1">
      <c r="B328" s="152"/>
      <c r="D328" s="150" t="s">
        <v>226</v>
      </c>
      <c r="E328" s="153" t="s">
        <v>19</v>
      </c>
      <c r="F328" s="154" t="s">
        <v>13904</v>
      </c>
      <c r="H328" s="155">
        <v>7</v>
      </c>
      <c r="I328" s="156"/>
      <c r="L328" s="152"/>
      <c r="M328" s="157"/>
      <c r="T328" s="158"/>
      <c r="AT328" s="153" t="s">
        <v>226</v>
      </c>
      <c r="AU328" s="153" t="s">
        <v>236</v>
      </c>
      <c r="AV328" s="12" t="s">
        <v>79</v>
      </c>
      <c r="AW328" s="12" t="s">
        <v>31</v>
      </c>
      <c r="AX328" s="12" t="s">
        <v>69</v>
      </c>
      <c r="AY328" s="153" t="s">
        <v>212</v>
      </c>
    </row>
    <row r="329" spans="2:65" s="12" customFormat="1">
      <c r="B329" s="152"/>
      <c r="D329" s="150" t="s">
        <v>226</v>
      </c>
      <c r="E329" s="153" t="s">
        <v>19</v>
      </c>
      <c r="F329" s="154" t="s">
        <v>13905</v>
      </c>
      <c r="H329" s="155">
        <v>9</v>
      </c>
      <c r="I329" s="156"/>
      <c r="L329" s="152"/>
      <c r="M329" s="157"/>
      <c r="T329" s="158"/>
      <c r="AT329" s="153" t="s">
        <v>226</v>
      </c>
      <c r="AU329" s="153" t="s">
        <v>236</v>
      </c>
      <c r="AV329" s="12" t="s">
        <v>79</v>
      </c>
      <c r="AW329" s="12" t="s">
        <v>31</v>
      </c>
      <c r="AX329" s="12" t="s">
        <v>69</v>
      </c>
      <c r="AY329" s="153" t="s">
        <v>212</v>
      </c>
    </row>
    <row r="330" spans="2:65" s="12" customFormat="1">
      <c r="B330" s="152"/>
      <c r="D330" s="150" t="s">
        <v>226</v>
      </c>
      <c r="E330" s="153" t="s">
        <v>19</v>
      </c>
      <c r="F330" s="154" t="s">
        <v>13906</v>
      </c>
      <c r="H330" s="155">
        <v>11</v>
      </c>
      <c r="I330" s="156"/>
      <c r="L330" s="152"/>
      <c r="M330" s="157"/>
      <c r="T330" s="158"/>
      <c r="AT330" s="153" t="s">
        <v>226</v>
      </c>
      <c r="AU330" s="153" t="s">
        <v>236</v>
      </c>
      <c r="AV330" s="12" t="s">
        <v>79</v>
      </c>
      <c r="AW330" s="12" t="s">
        <v>31</v>
      </c>
      <c r="AX330" s="12" t="s">
        <v>69</v>
      </c>
      <c r="AY330" s="153" t="s">
        <v>212</v>
      </c>
    </row>
    <row r="331" spans="2:65" s="12" customFormat="1">
      <c r="B331" s="152"/>
      <c r="D331" s="150" t="s">
        <v>226</v>
      </c>
      <c r="E331" s="153" t="s">
        <v>19</v>
      </c>
      <c r="F331" s="154" t="s">
        <v>13907</v>
      </c>
      <c r="H331" s="155">
        <v>15</v>
      </c>
      <c r="I331" s="156"/>
      <c r="L331" s="152"/>
      <c r="M331" s="157"/>
      <c r="T331" s="158"/>
      <c r="AT331" s="153" t="s">
        <v>226</v>
      </c>
      <c r="AU331" s="153" t="s">
        <v>236</v>
      </c>
      <c r="AV331" s="12" t="s">
        <v>79</v>
      </c>
      <c r="AW331" s="12" t="s">
        <v>31</v>
      </c>
      <c r="AX331" s="12" t="s">
        <v>69</v>
      </c>
      <c r="AY331" s="153" t="s">
        <v>212</v>
      </c>
    </row>
    <row r="332" spans="2:65" s="13" customFormat="1">
      <c r="B332" s="159"/>
      <c r="D332" s="150" t="s">
        <v>226</v>
      </c>
      <c r="E332" s="160" t="s">
        <v>19</v>
      </c>
      <c r="F332" s="161" t="s">
        <v>228</v>
      </c>
      <c r="H332" s="162">
        <v>59</v>
      </c>
      <c r="I332" s="163"/>
      <c r="L332" s="159"/>
      <c r="M332" s="164"/>
      <c r="T332" s="165"/>
      <c r="AT332" s="160" t="s">
        <v>226</v>
      </c>
      <c r="AU332" s="160" t="s">
        <v>236</v>
      </c>
      <c r="AV332" s="13" t="s">
        <v>229</v>
      </c>
      <c r="AW332" s="13" t="s">
        <v>31</v>
      </c>
      <c r="AX332" s="13" t="s">
        <v>77</v>
      </c>
      <c r="AY332" s="160" t="s">
        <v>212</v>
      </c>
    </row>
    <row r="333" spans="2:65" s="1" customFormat="1" ht="16.5" customHeight="1">
      <c r="B333" s="34"/>
      <c r="C333" s="133" t="s">
        <v>598</v>
      </c>
      <c r="D333" s="133" t="s">
        <v>215</v>
      </c>
      <c r="E333" s="134" t="s">
        <v>13908</v>
      </c>
      <c r="F333" s="135" t="s">
        <v>13909</v>
      </c>
      <c r="G333" s="136" t="s">
        <v>624</v>
      </c>
      <c r="H333" s="137">
        <v>418</v>
      </c>
      <c r="I333" s="138"/>
      <c r="J333" s="139">
        <f>ROUND(I333*H333,2)</f>
        <v>0</v>
      </c>
      <c r="K333" s="135" t="s">
        <v>245</v>
      </c>
      <c r="L333" s="34"/>
      <c r="M333" s="140" t="s">
        <v>19</v>
      </c>
      <c r="N333" s="141" t="s">
        <v>40</v>
      </c>
      <c r="P333" s="142">
        <f>O333*H333</f>
        <v>0</v>
      </c>
      <c r="Q333" s="142">
        <v>0</v>
      </c>
      <c r="R333" s="142">
        <f>Q333*H333</f>
        <v>0</v>
      </c>
      <c r="S333" s="142">
        <v>0</v>
      </c>
      <c r="T333" s="143">
        <f>S333*H333</f>
        <v>0</v>
      </c>
      <c r="AR333" s="144" t="s">
        <v>316</v>
      </c>
      <c r="AT333" s="144" t="s">
        <v>215</v>
      </c>
      <c r="AU333" s="144" t="s">
        <v>236</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316</v>
      </c>
      <c r="BM333" s="144" t="s">
        <v>13910</v>
      </c>
    </row>
    <row r="334" spans="2:65" s="1" customFormat="1" ht="29.25">
      <c r="B334" s="34"/>
      <c r="D334" s="150" t="s">
        <v>224</v>
      </c>
      <c r="F334" s="151" t="s">
        <v>13911</v>
      </c>
      <c r="I334" s="148"/>
      <c r="L334" s="34"/>
      <c r="M334" s="149"/>
      <c r="T334" s="55"/>
      <c r="AT334" s="19" t="s">
        <v>224</v>
      </c>
      <c r="AU334" s="19" t="s">
        <v>236</v>
      </c>
    </row>
    <row r="335" spans="2:65" s="14" customFormat="1">
      <c r="B335" s="170"/>
      <c r="D335" s="150" t="s">
        <v>226</v>
      </c>
      <c r="E335" s="171" t="s">
        <v>19</v>
      </c>
      <c r="F335" s="172" t="s">
        <v>13912</v>
      </c>
      <c r="H335" s="171" t="s">
        <v>19</v>
      </c>
      <c r="I335" s="173"/>
      <c r="L335" s="170"/>
      <c r="M335" s="174"/>
      <c r="T335" s="175"/>
      <c r="AT335" s="171" t="s">
        <v>226</v>
      </c>
      <c r="AU335" s="171" t="s">
        <v>236</v>
      </c>
      <c r="AV335" s="14" t="s">
        <v>77</v>
      </c>
      <c r="AW335" s="14" t="s">
        <v>31</v>
      </c>
      <c r="AX335" s="14" t="s">
        <v>69</v>
      </c>
      <c r="AY335" s="171" t="s">
        <v>212</v>
      </c>
    </row>
    <row r="336" spans="2:65" s="12" customFormat="1">
      <c r="B336" s="152"/>
      <c r="D336" s="150" t="s">
        <v>226</v>
      </c>
      <c r="E336" s="153" t="s">
        <v>19</v>
      </c>
      <c r="F336" s="154" t="s">
        <v>13913</v>
      </c>
      <c r="H336" s="155">
        <v>91</v>
      </c>
      <c r="I336" s="156"/>
      <c r="L336" s="152"/>
      <c r="M336" s="157"/>
      <c r="T336" s="158"/>
      <c r="AT336" s="153" t="s">
        <v>226</v>
      </c>
      <c r="AU336" s="153" t="s">
        <v>236</v>
      </c>
      <c r="AV336" s="12" t="s">
        <v>79</v>
      </c>
      <c r="AW336" s="12" t="s">
        <v>31</v>
      </c>
      <c r="AX336" s="12" t="s">
        <v>69</v>
      </c>
      <c r="AY336" s="153" t="s">
        <v>212</v>
      </c>
    </row>
    <row r="337" spans="2:65" s="12" customFormat="1">
      <c r="B337" s="152"/>
      <c r="D337" s="150" t="s">
        <v>226</v>
      </c>
      <c r="E337" s="153" t="s">
        <v>19</v>
      </c>
      <c r="F337" s="154" t="s">
        <v>13780</v>
      </c>
      <c r="H337" s="155">
        <v>57</v>
      </c>
      <c r="I337" s="156"/>
      <c r="L337" s="152"/>
      <c r="M337" s="157"/>
      <c r="T337" s="158"/>
      <c r="AT337" s="153" t="s">
        <v>226</v>
      </c>
      <c r="AU337" s="153" t="s">
        <v>236</v>
      </c>
      <c r="AV337" s="12" t="s">
        <v>79</v>
      </c>
      <c r="AW337" s="12" t="s">
        <v>31</v>
      </c>
      <c r="AX337" s="12" t="s">
        <v>69</v>
      </c>
      <c r="AY337" s="153" t="s">
        <v>212</v>
      </c>
    </row>
    <row r="338" spans="2:65" s="12" customFormat="1">
      <c r="B338" s="152"/>
      <c r="D338" s="150" t="s">
        <v>226</v>
      </c>
      <c r="E338" s="153" t="s">
        <v>19</v>
      </c>
      <c r="F338" s="154" t="s">
        <v>13914</v>
      </c>
      <c r="H338" s="155">
        <v>51</v>
      </c>
      <c r="I338" s="156"/>
      <c r="L338" s="152"/>
      <c r="M338" s="157"/>
      <c r="T338" s="158"/>
      <c r="AT338" s="153" t="s">
        <v>226</v>
      </c>
      <c r="AU338" s="153" t="s">
        <v>236</v>
      </c>
      <c r="AV338" s="12" t="s">
        <v>79</v>
      </c>
      <c r="AW338" s="12" t="s">
        <v>31</v>
      </c>
      <c r="AX338" s="12" t="s">
        <v>69</v>
      </c>
      <c r="AY338" s="153" t="s">
        <v>212</v>
      </c>
    </row>
    <row r="339" spans="2:65" s="12" customFormat="1">
      <c r="B339" s="152"/>
      <c r="D339" s="150" t="s">
        <v>226</v>
      </c>
      <c r="E339" s="153" t="s">
        <v>19</v>
      </c>
      <c r="F339" s="154" t="s">
        <v>13915</v>
      </c>
      <c r="H339" s="155">
        <v>55</v>
      </c>
      <c r="I339" s="156"/>
      <c r="L339" s="152"/>
      <c r="M339" s="157"/>
      <c r="T339" s="158"/>
      <c r="AT339" s="153" t="s">
        <v>226</v>
      </c>
      <c r="AU339" s="153" t="s">
        <v>236</v>
      </c>
      <c r="AV339" s="12" t="s">
        <v>79</v>
      </c>
      <c r="AW339" s="12" t="s">
        <v>31</v>
      </c>
      <c r="AX339" s="12" t="s">
        <v>69</v>
      </c>
      <c r="AY339" s="153" t="s">
        <v>212</v>
      </c>
    </row>
    <row r="340" spans="2:65" s="12" customFormat="1">
      <c r="B340" s="152"/>
      <c r="D340" s="150" t="s">
        <v>226</v>
      </c>
      <c r="E340" s="153" t="s">
        <v>19</v>
      </c>
      <c r="F340" s="154" t="s">
        <v>13916</v>
      </c>
      <c r="H340" s="155">
        <v>57</v>
      </c>
      <c r="I340" s="156"/>
      <c r="L340" s="152"/>
      <c r="M340" s="157"/>
      <c r="T340" s="158"/>
      <c r="AT340" s="153" t="s">
        <v>226</v>
      </c>
      <c r="AU340" s="153" t="s">
        <v>236</v>
      </c>
      <c r="AV340" s="12" t="s">
        <v>79</v>
      </c>
      <c r="AW340" s="12" t="s">
        <v>31</v>
      </c>
      <c r="AX340" s="12" t="s">
        <v>69</v>
      </c>
      <c r="AY340" s="153" t="s">
        <v>212</v>
      </c>
    </row>
    <row r="341" spans="2:65" s="12" customFormat="1">
      <c r="B341" s="152"/>
      <c r="D341" s="150" t="s">
        <v>226</v>
      </c>
      <c r="E341" s="153" t="s">
        <v>19</v>
      </c>
      <c r="F341" s="154" t="s">
        <v>13917</v>
      </c>
      <c r="H341" s="155">
        <v>43</v>
      </c>
      <c r="I341" s="156"/>
      <c r="L341" s="152"/>
      <c r="M341" s="157"/>
      <c r="T341" s="158"/>
      <c r="AT341" s="153" t="s">
        <v>226</v>
      </c>
      <c r="AU341" s="153" t="s">
        <v>236</v>
      </c>
      <c r="AV341" s="12" t="s">
        <v>79</v>
      </c>
      <c r="AW341" s="12" t="s">
        <v>31</v>
      </c>
      <c r="AX341" s="12" t="s">
        <v>69</v>
      </c>
      <c r="AY341" s="153" t="s">
        <v>212</v>
      </c>
    </row>
    <row r="342" spans="2:65" s="12" customFormat="1">
      <c r="B342" s="152"/>
      <c r="D342" s="150" t="s">
        <v>226</v>
      </c>
      <c r="E342" s="153" t="s">
        <v>19</v>
      </c>
      <c r="F342" s="154" t="s">
        <v>13758</v>
      </c>
      <c r="H342" s="155">
        <v>55</v>
      </c>
      <c r="I342" s="156"/>
      <c r="L342" s="152"/>
      <c r="M342" s="157"/>
      <c r="T342" s="158"/>
      <c r="AT342" s="153" t="s">
        <v>226</v>
      </c>
      <c r="AU342" s="153" t="s">
        <v>236</v>
      </c>
      <c r="AV342" s="12" t="s">
        <v>79</v>
      </c>
      <c r="AW342" s="12" t="s">
        <v>31</v>
      </c>
      <c r="AX342" s="12" t="s">
        <v>69</v>
      </c>
      <c r="AY342" s="153" t="s">
        <v>212</v>
      </c>
    </row>
    <row r="343" spans="2:65" s="12" customFormat="1">
      <c r="B343" s="152"/>
      <c r="D343" s="150" t="s">
        <v>226</v>
      </c>
      <c r="E343" s="153" t="s">
        <v>19</v>
      </c>
      <c r="F343" s="154" t="s">
        <v>13918</v>
      </c>
      <c r="H343" s="155">
        <v>9</v>
      </c>
      <c r="I343" s="156"/>
      <c r="L343" s="152"/>
      <c r="M343" s="157"/>
      <c r="T343" s="158"/>
      <c r="AT343" s="153" t="s">
        <v>226</v>
      </c>
      <c r="AU343" s="153" t="s">
        <v>236</v>
      </c>
      <c r="AV343" s="12" t="s">
        <v>79</v>
      </c>
      <c r="AW343" s="12" t="s">
        <v>31</v>
      </c>
      <c r="AX343" s="12" t="s">
        <v>69</v>
      </c>
      <c r="AY343" s="153" t="s">
        <v>212</v>
      </c>
    </row>
    <row r="344" spans="2:65" s="13" customFormat="1">
      <c r="B344" s="159"/>
      <c r="D344" s="150" t="s">
        <v>226</v>
      </c>
      <c r="E344" s="160" t="s">
        <v>19</v>
      </c>
      <c r="F344" s="161" t="s">
        <v>228</v>
      </c>
      <c r="H344" s="162">
        <v>418</v>
      </c>
      <c r="I344" s="163"/>
      <c r="L344" s="159"/>
      <c r="M344" s="164"/>
      <c r="T344" s="165"/>
      <c r="AT344" s="160" t="s">
        <v>226</v>
      </c>
      <c r="AU344" s="160" t="s">
        <v>236</v>
      </c>
      <c r="AV344" s="13" t="s">
        <v>229</v>
      </c>
      <c r="AW344" s="13" t="s">
        <v>31</v>
      </c>
      <c r="AX344" s="13" t="s">
        <v>77</v>
      </c>
      <c r="AY344" s="160" t="s">
        <v>212</v>
      </c>
    </row>
    <row r="345" spans="2:65" s="1" customFormat="1" ht="16.5" customHeight="1">
      <c r="B345" s="34"/>
      <c r="C345" s="133" t="s">
        <v>605</v>
      </c>
      <c r="D345" s="133" t="s">
        <v>215</v>
      </c>
      <c r="E345" s="134" t="s">
        <v>13919</v>
      </c>
      <c r="F345" s="135" t="s">
        <v>13920</v>
      </c>
      <c r="G345" s="136" t="s">
        <v>624</v>
      </c>
      <c r="H345" s="137">
        <v>6</v>
      </c>
      <c r="I345" s="138"/>
      <c r="J345" s="139">
        <f>ROUND(I345*H345,2)</f>
        <v>0</v>
      </c>
      <c r="K345" s="135" t="s">
        <v>245</v>
      </c>
      <c r="L345" s="34"/>
      <c r="M345" s="140" t="s">
        <v>19</v>
      </c>
      <c r="N345" s="141" t="s">
        <v>40</v>
      </c>
      <c r="P345" s="142">
        <f>O345*H345</f>
        <v>0</v>
      </c>
      <c r="Q345" s="142">
        <v>0</v>
      </c>
      <c r="R345" s="142">
        <f>Q345*H345</f>
        <v>0</v>
      </c>
      <c r="S345" s="142">
        <v>0</v>
      </c>
      <c r="T345" s="143">
        <f>S345*H345</f>
        <v>0</v>
      </c>
      <c r="AR345" s="144" t="s">
        <v>316</v>
      </c>
      <c r="AT345" s="144" t="s">
        <v>215</v>
      </c>
      <c r="AU345" s="144" t="s">
        <v>236</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13921</v>
      </c>
    </row>
    <row r="346" spans="2:65" s="1" customFormat="1" ht="29.25">
      <c r="B346" s="34"/>
      <c r="D346" s="150" t="s">
        <v>224</v>
      </c>
      <c r="F346" s="151" t="s">
        <v>13911</v>
      </c>
      <c r="I346" s="148"/>
      <c r="L346" s="34"/>
      <c r="M346" s="149"/>
      <c r="T346" s="55"/>
      <c r="AT346" s="19" t="s">
        <v>224</v>
      </c>
      <c r="AU346" s="19" t="s">
        <v>236</v>
      </c>
    </row>
    <row r="347" spans="2:65" s="14" customFormat="1">
      <c r="B347" s="170"/>
      <c r="D347" s="150" t="s">
        <v>226</v>
      </c>
      <c r="E347" s="171" t="s">
        <v>19</v>
      </c>
      <c r="F347" s="172" t="s">
        <v>13922</v>
      </c>
      <c r="H347" s="171" t="s">
        <v>19</v>
      </c>
      <c r="I347" s="173"/>
      <c r="L347" s="170"/>
      <c r="M347" s="174"/>
      <c r="T347" s="175"/>
      <c r="AT347" s="171" t="s">
        <v>226</v>
      </c>
      <c r="AU347" s="171" t="s">
        <v>236</v>
      </c>
      <c r="AV347" s="14" t="s">
        <v>77</v>
      </c>
      <c r="AW347" s="14" t="s">
        <v>31</v>
      </c>
      <c r="AX347" s="14" t="s">
        <v>69</v>
      </c>
      <c r="AY347" s="171" t="s">
        <v>212</v>
      </c>
    </row>
    <row r="348" spans="2:65" s="12" customFormat="1">
      <c r="B348" s="152"/>
      <c r="D348" s="150" t="s">
        <v>226</v>
      </c>
      <c r="E348" s="153" t="s">
        <v>19</v>
      </c>
      <c r="F348" s="154" t="s">
        <v>1777</v>
      </c>
      <c r="H348" s="155">
        <v>1</v>
      </c>
      <c r="I348" s="156"/>
      <c r="L348" s="152"/>
      <c r="M348" s="157"/>
      <c r="T348" s="158"/>
      <c r="AT348" s="153" t="s">
        <v>226</v>
      </c>
      <c r="AU348" s="153" t="s">
        <v>236</v>
      </c>
      <c r="AV348" s="12" t="s">
        <v>79</v>
      </c>
      <c r="AW348" s="12" t="s">
        <v>31</v>
      </c>
      <c r="AX348" s="12" t="s">
        <v>69</v>
      </c>
      <c r="AY348" s="153" t="s">
        <v>212</v>
      </c>
    </row>
    <row r="349" spans="2:65" s="12" customFormat="1">
      <c r="B349" s="152"/>
      <c r="D349" s="150" t="s">
        <v>226</v>
      </c>
      <c r="E349" s="153" t="s">
        <v>19</v>
      </c>
      <c r="F349" s="154" t="s">
        <v>1779</v>
      </c>
      <c r="H349" s="155">
        <v>1</v>
      </c>
      <c r="I349" s="156"/>
      <c r="L349" s="152"/>
      <c r="M349" s="157"/>
      <c r="T349" s="158"/>
      <c r="AT349" s="153" t="s">
        <v>226</v>
      </c>
      <c r="AU349" s="153" t="s">
        <v>236</v>
      </c>
      <c r="AV349" s="12" t="s">
        <v>79</v>
      </c>
      <c r="AW349" s="12" t="s">
        <v>31</v>
      </c>
      <c r="AX349" s="12" t="s">
        <v>69</v>
      </c>
      <c r="AY349" s="153" t="s">
        <v>212</v>
      </c>
    </row>
    <row r="350" spans="2:65" s="12" customFormat="1">
      <c r="B350" s="152"/>
      <c r="D350" s="150" t="s">
        <v>226</v>
      </c>
      <c r="E350" s="153" t="s">
        <v>19</v>
      </c>
      <c r="F350" s="154" t="s">
        <v>1731</v>
      </c>
      <c r="H350" s="155">
        <v>1</v>
      </c>
      <c r="I350" s="156"/>
      <c r="L350" s="152"/>
      <c r="M350" s="157"/>
      <c r="T350" s="158"/>
      <c r="AT350" s="153" t="s">
        <v>226</v>
      </c>
      <c r="AU350" s="153" t="s">
        <v>236</v>
      </c>
      <c r="AV350" s="12" t="s">
        <v>79</v>
      </c>
      <c r="AW350" s="12" t="s">
        <v>31</v>
      </c>
      <c r="AX350" s="12" t="s">
        <v>69</v>
      </c>
      <c r="AY350" s="153" t="s">
        <v>212</v>
      </c>
    </row>
    <row r="351" spans="2:65" s="12" customFormat="1">
      <c r="B351" s="152"/>
      <c r="D351" s="150" t="s">
        <v>226</v>
      </c>
      <c r="E351" s="153" t="s">
        <v>19</v>
      </c>
      <c r="F351" s="154" t="s">
        <v>1780</v>
      </c>
      <c r="H351" s="155">
        <v>1</v>
      </c>
      <c r="I351" s="156"/>
      <c r="L351" s="152"/>
      <c r="M351" s="157"/>
      <c r="T351" s="158"/>
      <c r="AT351" s="153" t="s">
        <v>226</v>
      </c>
      <c r="AU351" s="153" t="s">
        <v>236</v>
      </c>
      <c r="AV351" s="12" t="s">
        <v>79</v>
      </c>
      <c r="AW351" s="12" t="s">
        <v>31</v>
      </c>
      <c r="AX351" s="12" t="s">
        <v>69</v>
      </c>
      <c r="AY351" s="153" t="s">
        <v>212</v>
      </c>
    </row>
    <row r="352" spans="2:65" s="12" customFormat="1">
      <c r="B352" s="152"/>
      <c r="D352" s="150" t="s">
        <v>226</v>
      </c>
      <c r="E352" s="153" t="s">
        <v>19</v>
      </c>
      <c r="F352" s="154" t="s">
        <v>1781</v>
      </c>
      <c r="H352" s="155">
        <v>1</v>
      </c>
      <c r="I352" s="156"/>
      <c r="L352" s="152"/>
      <c r="M352" s="157"/>
      <c r="T352" s="158"/>
      <c r="AT352" s="153" t="s">
        <v>226</v>
      </c>
      <c r="AU352" s="153" t="s">
        <v>236</v>
      </c>
      <c r="AV352" s="12" t="s">
        <v>79</v>
      </c>
      <c r="AW352" s="12" t="s">
        <v>31</v>
      </c>
      <c r="AX352" s="12" t="s">
        <v>69</v>
      </c>
      <c r="AY352" s="153" t="s">
        <v>212</v>
      </c>
    </row>
    <row r="353" spans="2:65" s="12" customFormat="1">
      <c r="B353" s="152"/>
      <c r="D353" s="150" t="s">
        <v>226</v>
      </c>
      <c r="E353" s="153" t="s">
        <v>19</v>
      </c>
      <c r="F353" s="154" t="s">
        <v>1782</v>
      </c>
      <c r="H353" s="155">
        <v>1</v>
      </c>
      <c r="I353" s="156"/>
      <c r="L353" s="152"/>
      <c r="M353" s="157"/>
      <c r="T353" s="158"/>
      <c r="AT353" s="153" t="s">
        <v>226</v>
      </c>
      <c r="AU353" s="153" t="s">
        <v>236</v>
      </c>
      <c r="AV353" s="12" t="s">
        <v>79</v>
      </c>
      <c r="AW353" s="12" t="s">
        <v>31</v>
      </c>
      <c r="AX353" s="12" t="s">
        <v>69</v>
      </c>
      <c r="AY353" s="153" t="s">
        <v>212</v>
      </c>
    </row>
    <row r="354" spans="2:65" s="13" customFormat="1">
      <c r="B354" s="159"/>
      <c r="D354" s="150" t="s">
        <v>226</v>
      </c>
      <c r="E354" s="160" t="s">
        <v>19</v>
      </c>
      <c r="F354" s="161" t="s">
        <v>228</v>
      </c>
      <c r="H354" s="162">
        <v>6</v>
      </c>
      <c r="I354" s="163"/>
      <c r="L354" s="159"/>
      <c r="M354" s="164"/>
      <c r="T354" s="165"/>
      <c r="AT354" s="160" t="s">
        <v>226</v>
      </c>
      <c r="AU354" s="160" t="s">
        <v>236</v>
      </c>
      <c r="AV354" s="13" t="s">
        <v>229</v>
      </c>
      <c r="AW354" s="13" t="s">
        <v>31</v>
      </c>
      <c r="AX354" s="13" t="s">
        <v>77</v>
      </c>
      <c r="AY354" s="160" t="s">
        <v>212</v>
      </c>
    </row>
    <row r="355" spans="2:65" s="1" customFormat="1" ht="16.5" customHeight="1">
      <c r="B355" s="34"/>
      <c r="C355" s="133" t="s">
        <v>610</v>
      </c>
      <c r="D355" s="133" t="s">
        <v>215</v>
      </c>
      <c r="E355" s="134" t="s">
        <v>13923</v>
      </c>
      <c r="F355" s="135" t="s">
        <v>13924</v>
      </c>
      <c r="G355" s="136" t="s">
        <v>624</v>
      </c>
      <c r="H355" s="137">
        <v>14</v>
      </c>
      <c r="I355" s="138"/>
      <c r="J355" s="139">
        <f>ROUND(I355*H355,2)</f>
        <v>0</v>
      </c>
      <c r="K355" s="135" t="s">
        <v>245</v>
      </c>
      <c r="L355" s="34"/>
      <c r="M355" s="140" t="s">
        <v>19</v>
      </c>
      <c r="N355" s="141" t="s">
        <v>40</v>
      </c>
      <c r="P355" s="142">
        <f>O355*H355</f>
        <v>0</v>
      </c>
      <c r="Q355" s="142">
        <v>0</v>
      </c>
      <c r="R355" s="142">
        <f>Q355*H355</f>
        <v>0</v>
      </c>
      <c r="S355" s="142">
        <v>0</v>
      </c>
      <c r="T355" s="143">
        <f>S355*H355</f>
        <v>0</v>
      </c>
      <c r="AR355" s="144" t="s">
        <v>316</v>
      </c>
      <c r="AT355" s="144" t="s">
        <v>215</v>
      </c>
      <c r="AU355" s="144" t="s">
        <v>236</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13925</v>
      </c>
    </row>
    <row r="356" spans="2:65" s="1" customFormat="1" ht="29.25">
      <c r="B356" s="34"/>
      <c r="D356" s="150" t="s">
        <v>224</v>
      </c>
      <c r="F356" s="151" t="s">
        <v>13911</v>
      </c>
      <c r="I356" s="148"/>
      <c r="L356" s="34"/>
      <c r="M356" s="149"/>
      <c r="T356" s="55"/>
      <c r="AT356" s="19" t="s">
        <v>224</v>
      </c>
      <c r="AU356" s="19" t="s">
        <v>236</v>
      </c>
    </row>
    <row r="357" spans="2:65" s="14" customFormat="1">
      <c r="B357" s="170"/>
      <c r="D357" s="150" t="s">
        <v>226</v>
      </c>
      <c r="E357" s="171" t="s">
        <v>19</v>
      </c>
      <c r="F357" s="172" t="s">
        <v>13926</v>
      </c>
      <c r="H357" s="171" t="s">
        <v>19</v>
      </c>
      <c r="I357" s="173"/>
      <c r="L357" s="170"/>
      <c r="M357" s="174"/>
      <c r="T357" s="175"/>
      <c r="AT357" s="171" t="s">
        <v>226</v>
      </c>
      <c r="AU357" s="171" t="s">
        <v>236</v>
      </c>
      <c r="AV357" s="14" t="s">
        <v>77</v>
      </c>
      <c r="AW357" s="14" t="s">
        <v>31</v>
      </c>
      <c r="AX357" s="14" t="s">
        <v>69</v>
      </c>
      <c r="AY357" s="171" t="s">
        <v>212</v>
      </c>
    </row>
    <row r="358" spans="2:65" s="12" customFormat="1">
      <c r="B358" s="152"/>
      <c r="D358" s="150" t="s">
        <v>226</v>
      </c>
      <c r="E358" s="153" t="s">
        <v>19</v>
      </c>
      <c r="F358" s="154" t="s">
        <v>1729</v>
      </c>
      <c r="H358" s="155">
        <v>2</v>
      </c>
      <c r="I358" s="156"/>
      <c r="L358" s="152"/>
      <c r="M358" s="157"/>
      <c r="T358" s="158"/>
      <c r="AT358" s="153" t="s">
        <v>226</v>
      </c>
      <c r="AU358" s="153" t="s">
        <v>236</v>
      </c>
      <c r="AV358" s="12" t="s">
        <v>79</v>
      </c>
      <c r="AW358" s="12" t="s">
        <v>31</v>
      </c>
      <c r="AX358" s="12" t="s">
        <v>69</v>
      </c>
      <c r="AY358" s="153" t="s">
        <v>212</v>
      </c>
    </row>
    <row r="359" spans="2:65" s="12" customFormat="1">
      <c r="B359" s="152"/>
      <c r="D359" s="150" t="s">
        <v>226</v>
      </c>
      <c r="E359" s="153" t="s">
        <v>19</v>
      </c>
      <c r="F359" s="154" t="s">
        <v>13068</v>
      </c>
      <c r="H359" s="155">
        <v>11</v>
      </c>
      <c r="I359" s="156"/>
      <c r="L359" s="152"/>
      <c r="M359" s="157"/>
      <c r="T359" s="158"/>
      <c r="AT359" s="153" t="s">
        <v>226</v>
      </c>
      <c r="AU359" s="153" t="s">
        <v>236</v>
      </c>
      <c r="AV359" s="12" t="s">
        <v>79</v>
      </c>
      <c r="AW359" s="12" t="s">
        <v>31</v>
      </c>
      <c r="AX359" s="12" t="s">
        <v>69</v>
      </c>
      <c r="AY359" s="153" t="s">
        <v>212</v>
      </c>
    </row>
    <row r="360" spans="2:65" s="12" customFormat="1">
      <c r="B360" s="152"/>
      <c r="D360" s="150" t="s">
        <v>226</v>
      </c>
      <c r="E360" s="153" t="s">
        <v>19</v>
      </c>
      <c r="F360" s="154" t="s">
        <v>1782</v>
      </c>
      <c r="H360" s="155">
        <v>1</v>
      </c>
      <c r="I360" s="156"/>
      <c r="L360" s="152"/>
      <c r="M360" s="157"/>
      <c r="T360" s="158"/>
      <c r="AT360" s="153" t="s">
        <v>226</v>
      </c>
      <c r="AU360" s="153" t="s">
        <v>236</v>
      </c>
      <c r="AV360" s="12" t="s">
        <v>79</v>
      </c>
      <c r="AW360" s="12" t="s">
        <v>31</v>
      </c>
      <c r="AX360" s="12" t="s">
        <v>69</v>
      </c>
      <c r="AY360" s="153" t="s">
        <v>212</v>
      </c>
    </row>
    <row r="361" spans="2:65" s="13" customFormat="1">
      <c r="B361" s="159"/>
      <c r="D361" s="150" t="s">
        <v>226</v>
      </c>
      <c r="E361" s="160" t="s">
        <v>19</v>
      </c>
      <c r="F361" s="161" t="s">
        <v>228</v>
      </c>
      <c r="H361" s="162">
        <v>14</v>
      </c>
      <c r="I361" s="163"/>
      <c r="L361" s="159"/>
      <c r="M361" s="164"/>
      <c r="T361" s="165"/>
      <c r="AT361" s="160" t="s">
        <v>226</v>
      </c>
      <c r="AU361" s="160" t="s">
        <v>236</v>
      </c>
      <c r="AV361" s="13" t="s">
        <v>229</v>
      </c>
      <c r="AW361" s="13" t="s">
        <v>31</v>
      </c>
      <c r="AX361" s="13" t="s">
        <v>77</v>
      </c>
      <c r="AY361" s="160" t="s">
        <v>212</v>
      </c>
    </row>
    <row r="362" spans="2:65" s="1" customFormat="1" ht="16.5" customHeight="1">
      <c r="B362" s="34"/>
      <c r="C362" s="133" t="s">
        <v>616</v>
      </c>
      <c r="D362" s="133" t="s">
        <v>215</v>
      </c>
      <c r="E362" s="134" t="s">
        <v>13927</v>
      </c>
      <c r="F362" s="135" t="s">
        <v>13928</v>
      </c>
      <c r="G362" s="136" t="s">
        <v>624</v>
      </c>
      <c r="H362" s="137">
        <v>804</v>
      </c>
      <c r="I362" s="138"/>
      <c r="J362" s="139">
        <f>ROUND(I362*H362,2)</f>
        <v>0</v>
      </c>
      <c r="K362" s="135" t="s">
        <v>245</v>
      </c>
      <c r="L362" s="34"/>
      <c r="M362" s="140" t="s">
        <v>19</v>
      </c>
      <c r="N362" s="141" t="s">
        <v>40</v>
      </c>
      <c r="P362" s="142">
        <f>O362*H362</f>
        <v>0</v>
      </c>
      <c r="Q362" s="142">
        <v>0</v>
      </c>
      <c r="R362" s="142">
        <f>Q362*H362</f>
        <v>0</v>
      </c>
      <c r="S362" s="142">
        <v>0</v>
      </c>
      <c r="T362" s="143">
        <f>S362*H362</f>
        <v>0</v>
      </c>
      <c r="AR362" s="144" t="s">
        <v>316</v>
      </c>
      <c r="AT362" s="144" t="s">
        <v>215</v>
      </c>
      <c r="AU362" s="144" t="s">
        <v>236</v>
      </c>
      <c r="AY362" s="19" t="s">
        <v>212</v>
      </c>
      <c r="BE362" s="145">
        <f>IF(N362="základní",J362,0)</f>
        <v>0</v>
      </c>
      <c r="BF362" s="145">
        <f>IF(N362="snížená",J362,0)</f>
        <v>0</v>
      </c>
      <c r="BG362" s="145">
        <f>IF(N362="zákl. přenesená",J362,0)</f>
        <v>0</v>
      </c>
      <c r="BH362" s="145">
        <f>IF(N362="sníž. přenesená",J362,0)</f>
        <v>0</v>
      </c>
      <c r="BI362" s="145">
        <f>IF(N362="nulová",J362,0)</f>
        <v>0</v>
      </c>
      <c r="BJ362" s="19" t="s">
        <v>77</v>
      </c>
      <c r="BK362" s="145">
        <f>ROUND(I362*H362,2)</f>
        <v>0</v>
      </c>
      <c r="BL362" s="19" t="s">
        <v>316</v>
      </c>
      <c r="BM362" s="144" t="s">
        <v>13929</v>
      </c>
    </row>
    <row r="363" spans="2:65" s="1" customFormat="1" ht="19.5">
      <c r="B363" s="34"/>
      <c r="D363" s="150" t="s">
        <v>224</v>
      </c>
      <c r="F363" s="151" t="s">
        <v>13930</v>
      </c>
      <c r="I363" s="148"/>
      <c r="L363" s="34"/>
      <c r="M363" s="149"/>
      <c r="T363" s="55"/>
      <c r="AT363" s="19" t="s">
        <v>224</v>
      </c>
      <c r="AU363" s="19" t="s">
        <v>236</v>
      </c>
    </row>
    <row r="364" spans="2:65" s="14" customFormat="1">
      <c r="B364" s="170"/>
      <c r="D364" s="150" t="s">
        <v>226</v>
      </c>
      <c r="E364" s="171" t="s">
        <v>19</v>
      </c>
      <c r="F364" s="172" t="s">
        <v>13931</v>
      </c>
      <c r="H364" s="171" t="s">
        <v>19</v>
      </c>
      <c r="I364" s="173"/>
      <c r="L364" s="170"/>
      <c r="M364" s="174"/>
      <c r="T364" s="175"/>
      <c r="AT364" s="171" t="s">
        <v>226</v>
      </c>
      <c r="AU364" s="171" t="s">
        <v>236</v>
      </c>
      <c r="AV364" s="14" t="s">
        <v>77</v>
      </c>
      <c r="AW364" s="14" t="s">
        <v>31</v>
      </c>
      <c r="AX364" s="14" t="s">
        <v>69</v>
      </c>
      <c r="AY364" s="171" t="s">
        <v>212</v>
      </c>
    </row>
    <row r="365" spans="2:65" s="12" customFormat="1">
      <c r="B365" s="152"/>
      <c r="D365" s="150" t="s">
        <v>226</v>
      </c>
      <c r="E365" s="153" t="s">
        <v>19</v>
      </c>
      <c r="F365" s="154" t="s">
        <v>13932</v>
      </c>
      <c r="H365" s="155">
        <v>90</v>
      </c>
      <c r="I365" s="156"/>
      <c r="L365" s="152"/>
      <c r="M365" s="157"/>
      <c r="T365" s="158"/>
      <c r="AT365" s="153" t="s">
        <v>226</v>
      </c>
      <c r="AU365" s="153" t="s">
        <v>236</v>
      </c>
      <c r="AV365" s="12" t="s">
        <v>79</v>
      </c>
      <c r="AW365" s="12" t="s">
        <v>31</v>
      </c>
      <c r="AX365" s="12" t="s">
        <v>69</v>
      </c>
      <c r="AY365" s="153" t="s">
        <v>212</v>
      </c>
    </row>
    <row r="366" spans="2:65" s="12" customFormat="1">
      <c r="B366" s="152"/>
      <c r="D366" s="150" t="s">
        <v>226</v>
      </c>
      <c r="E366" s="153" t="s">
        <v>19</v>
      </c>
      <c r="F366" s="154" t="s">
        <v>13933</v>
      </c>
      <c r="H366" s="155">
        <v>102</v>
      </c>
      <c r="I366" s="156"/>
      <c r="L366" s="152"/>
      <c r="M366" s="157"/>
      <c r="T366" s="158"/>
      <c r="AT366" s="153" t="s">
        <v>226</v>
      </c>
      <c r="AU366" s="153" t="s">
        <v>236</v>
      </c>
      <c r="AV366" s="12" t="s">
        <v>79</v>
      </c>
      <c r="AW366" s="12" t="s">
        <v>31</v>
      </c>
      <c r="AX366" s="12" t="s">
        <v>69</v>
      </c>
      <c r="AY366" s="153" t="s">
        <v>212</v>
      </c>
    </row>
    <row r="367" spans="2:65" s="12" customFormat="1">
      <c r="B367" s="152"/>
      <c r="D367" s="150" t="s">
        <v>226</v>
      </c>
      <c r="E367" s="153" t="s">
        <v>19</v>
      </c>
      <c r="F367" s="154" t="s">
        <v>13934</v>
      </c>
      <c r="H367" s="155">
        <v>90</v>
      </c>
      <c r="I367" s="156"/>
      <c r="L367" s="152"/>
      <c r="M367" s="157"/>
      <c r="T367" s="158"/>
      <c r="AT367" s="153" t="s">
        <v>226</v>
      </c>
      <c r="AU367" s="153" t="s">
        <v>236</v>
      </c>
      <c r="AV367" s="12" t="s">
        <v>79</v>
      </c>
      <c r="AW367" s="12" t="s">
        <v>31</v>
      </c>
      <c r="AX367" s="12" t="s">
        <v>69</v>
      </c>
      <c r="AY367" s="153" t="s">
        <v>212</v>
      </c>
    </row>
    <row r="368" spans="2:65" s="12" customFormat="1">
      <c r="B368" s="152"/>
      <c r="D368" s="150" t="s">
        <v>226</v>
      </c>
      <c r="E368" s="153" t="s">
        <v>19</v>
      </c>
      <c r="F368" s="154" t="s">
        <v>13935</v>
      </c>
      <c r="H368" s="155">
        <v>102</v>
      </c>
      <c r="I368" s="156"/>
      <c r="L368" s="152"/>
      <c r="M368" s="157"/>
      <c r="T368" s="158"/>
      <c r="AT368" s="153" t="s">
        <v>226</v>
      </c>
      <c r="AU368" s="153" t="s">
        <v>236</v>
      </c>
      <c r="AV368" s="12" t="s">
        <v>79</v>
      </c>
      <c r="AW368" s="12" t="s">
        <v>31</v>
      </c>
      <c r="AX368" s="12" t="s">
        <v>69</v>
      </c>
      <c r="AY368" s="153" t="s">
        <v>212</v>
      </c>
    </row>
    <row r="369" spans="2:65" s="12" customFormat="1">
      <c r="B369" s="152"/>
      <c r="D369" s="150" t="s">
        <v>226</v>
      </c>
      <c r="E369" s="153" t="s">
        <v>19</v>
      </c>
      <c r="F369" s="154" t="s">
        <v>13936</v>
      </c>
      <c r="H369" s="155">
        <v>145</v>
      </c>
      <c r="I369" s="156"/>
      <c r="L369" s="152"/>
      <c r="M369" s="157"/>
      <c r="T369" s="158"/>
      <c r="AT369" s="153" t="s">
        <v>226</v>
      </c>
      <c r="AU369" s="153" t="s">
        <v>236</v>
      </c>
      <c r="AV369" s="12" t="s">
        <v>79</v>
      </c>
      <c r="AW369" s="12" t="s">
        <v>31</v>
      </c>
      <c r="AX369" s="12" t="s">
        <v>69</v>
      </c>
      <c r="AY369" s="153" t="s">
        <v>212</v>
      </c>
    </row>
    <row r="370" spans="2:65" s="12" customFormat="1">
      <c r="B370" s="152"/>
      <c r="D370" s="150" t="s">
        <v>226</v>
      </c>
      <c r="E370" s="153" t="s">
        <v>19</v>
      </c>
      <c r="F370" s="154" t="s">
        <v>13937</v>
      </c>
      <c r="H370" s="155">
        <v>138</v>
      </c>
      <c r="I370" s="156"/>
      <c r="L370" s="152"/>
      <c r="M370" s="157"/>
      <c r="T370" s="158"/>
      <c r="AT370" s="153" t="s">
        <v>226</v>
      </c>
      <c r="AU370" s="153" t="s">
        <v>236</v>
      </c>
      <c r="AV370" s="12" t="s">
        <v>79</v>
      </c>
      <c r="AW370" s="12" t="s">
        <v>31</v>
      </c>
      <c r="AX370" s="12" t="s">
        <v>69</v>
      </c>
      <c r="AY370" s="153" t="s">
        <v>212</v>
      </c>
    </row>
    <row r="371" spans="2:65" s="12" customFormat="1">
      <c r="B371" s="152"/>
      <c r="D371" s="150" t="s">
        <v>226</v>
      </c>
      <c r="E371" s="153" t="s">
        <v>19</v>
      </c>
      <c r="F371" s="154" t="s">
        <v>13938</v>
      </c>
      <c r="H371" s="155">
        <v>128</v>
      </c>
      <c r="I371" s="156"/>
      <c r="L371" s="152"/>
      <c r="M371" s="157"/>
      <c r="T371" s="158"/>
      <c r="AT371" s="153" t="s">
        <v>226</v>
      </c>
      <c r="AU371" s="153" t="s">
        <v>236</v>
      </c>
      <c r="AV371" s="12" t="s">
        <v>79</v>
      </c>
      <c r="AW371" s="12" t="s">
        <v>31</v>
      </c>
      <c r="AX371" s="12" t="s">
        <v>69</v>
      </c>
      <c r="AY371" s="153" t="s">
        <v>212</v>
      </c>
    </row>
    <row r="372" spans="2:65" s="12" customFormat="1">
      <c r="B372" s="152"/>
      <c r="D372" s="150" t="s">
        <v>226</v>
      </c>
      <c r="E372" s="153" t="s">
        <v>19</v>
      </c>
      <c r="F372" s="154" t="s">
        <v>13918</v>
      </c>
      <c r="H372" s="155">
        <v>9</v>
      </c>
      <c r="I372" s="156"/>
      <c r="L372" s="152"/>
      <c r="M372" s="157"/>
      <c r="T372" s="158"/>
      <c r="AT372" s="153" t="s">
        <v>226</v>
      </c>
      <c r="AU372" s="153" t="s">
        <v>236</v>
      </c>
      <c r="AV372" s="12" t="s">
        <v>79</v>
      </c>
      <c r="AW372" s="12" t="s">
        <v>31</v>
      </c>
      <c r="AX372" s="12" t="s">
        <v>69</v>
      </c>
      <c r="AY372" s="153" t="s">
        <v>212</v>
      </c>
    </row>
    <row r="373" spans="2:65" s="13" customFormat="1">
      <c r="B373" s="159"/>
      <c r="D373" s="150" t="s">
        <v>226</v>
      </c>
      <c r="E373" s="160" t="s">
        <v>19</v>
      </c>
      <c r="F373" s="161" t="s">
        <v>228</v>
      </c>
      <c r="H373" s="162">
        <v>804</v>
      </c>
      <c r="I373" s="163"/>
      <c r="L373" s="159"/>
      <c r="M373" s="164"/>
      <c r="T373" s="165"/>
      <c r="AT373" s="160" t="s">
        <v>226</v>
      </c>
      <c r="AU373" s="160" t="s">
        <v>236</v>
      </c>
      <c r="AV373" s="13" t="s">
        <v>229</v>
      </c>
      <c r="AW373" s="13" t="s">
        <v>31</v>
      </c>
      <c r="AX373" s="13" t="s">
        <v>77</v>
      </c>
      <c r="AY373" s="160" t="s">
        <v>212</v>
      </c>
    </row>
    <row r="374" spans="2:65" s="1" customFormat="1" ht="21.75" customHeight="1">
      <c r="B374" s="34"/>
      <c r="C374" s="133" t="s">
        <v>621</v>
      </c>
      <c r="D374" s="133" t="s">
        <v>215</v>
      </c>
      <c r="E374" s="134" t="s">
        <v>13939</v>
      </c>
      <c r="F374" s="135" t="s">
        <v>13940</v>
      </c>
      <c r="G374" s="136" t="s">
        <v>624</v>
      </c>
      <c r="H374" s="137">
        <v>46</v>
      </c>
      <c r="I374" s="138"/>
      <c r="J374" s="139">
        <f>ROUND(I374*H374,2)</f>
        <v>0</v>
      </c>
      <c r="K374" s="135" t="s">
        <v>245</v>
      </c>
      <c r="L374" s="34"/>
      <c r="M374" s="140" t="s">
        <v>19</v>
      </c>
      <c r="N374" s="141" t="s">
        <v>40</v>
      </c>
      <c r="P374" s="142">
        <f>O374*H374</f>
        <v>0</v>
      </c>
      <c r="Q374" s="142">
        <v>0</v>
      </c>
      <c r="R374" s="142">
        <f>Q374*H374</f>
        <v>0</v>
      </c>
      <c r="S374" s="142">
        <v>0</v>
      </c>
      <c r="T374" s="143">
        <f>S374*H374</f>
        <v>0</v>
      </c>
      <c r="AR374" s="144" t="s">
        <v>316</v>
      </c>
      <c r="AT374" s="144" t="s">
        <v>215</v>
      </c>
      <c r="AU374" s="144" t="s">
        <v>236</v>
      </c>
      <c r="AY374" s="19" t="s">
        <v>212</v>
      </c>
      <c r="BE374" s="145">
        <f>IF(N374="základní",J374,0)</f>
        <v>0</v>
      </c>
      <c r="BF374" s="145">
        <f>IF(N374="snížená",J374,0)</f>
        <v>0</v>
      </c>
      <c r="BG374" s="145">
        <f>IF(N374="zákl. přenesená",J374,0)</f>
        <v>0</v>
      </c>
      <c r="BH374" s="145">
        <f>IF(N374="sníž. přenesená",J374,0)</f>
        <v>0</v>
      </c>
      <c r="BI374" s="145">
        <f>IF(N374="nulová",J374,0)</f>
        <v>0</v>
      </c>
      <c r="BJ374" s="19" t="s">
        <v>77</v>
      </c>
      <c r="BK374" s="145">
        <f>ROUND(I374*H374,2)</f>
        <v>0</v>
      </c>
      <c r="BL374" s="19" t="s">
        <v>316</v>
      </c>
      <c r="BM374" s="144" t="s">
        <v>13941</v>
      </c>
    </row>
    <row r="375" spans="2:65" s="1" customFormat="1" ht="19.5">
      <c r="B375" s="34"/>
      <c r="D375" s="150" t="s">
        <v>224</v>
      </c>
      <c r="F375" s="151" t="s">
        <v>13930</v>
      </c>
      <c r="I375" s="148"/>
      <c r="L375" s="34"/>
      <c r="M375" s="149"/>
      <c r="T375" s="55"/>
      <c r="AT375" s="19" t="s">
        <v>224</v>
      </c>
      <c r="AU375" s="19" t="s">
        <v>236</v>
      </c>
    </row>
    <row r="376" spans="2:65" s="14" customFormat="1">
      <c r="B376" s="170"/>
      <c r="D376" s="150" t="s">
        <v>226</v>
      </c>
      <c r="E376" s="171" t="s">
        <v>19</v>
      </c>
      <c r="F376" s="172" t="s">
        <v>13942</v>
      </c>
      <c r="H376" s="171" t="s">
        <v>19</v>
      </c>
      <c r="I376" s="173"/>
      <c r="L376" s="170"/>
      <c r="M376" s="174"/>
      <c r="T376" s="175"/>
      <c r="AT376" s="171" t="s">
        <v>226</v>
      </c>
      <c r="AU376" s="171" t="s">
        <v>236</v>
      </c>
      <c r="AV376" s="14" t="s">
        <v>77</v>
      </c>
      <c r="AW376" s="14" t="s">
        <v>31</v>
      </c>
      <c r="AX376" s="14" t="s">
        <v>69</v>
      </c>
      <c r="AY376" s="171" t="s">
        <v>212</v>
      </c>
    </row>
    <row r="377" spans="2:65" s="12" customFormat="1">
      <c r="B377" s="152"/>
      <c r="D377" s="150" t="s">
        <v>226</v>
      </c>
      <c r="E377" s="153" t="s">
        <v>19</v>
      </c>
      <c r="F377" s="154" t="s">
        <v>13943</v>
      </c>
      <c r="H377" s="155">
        <v>7</v>
      </c>
      <c r="I377" s="156"/>
      <c r="L377" s="152"/>
      <c r="M377" s="157"/>
      <c r="T377" s="158"/>
      <c r="AT377" s="153" t="s">
        <v>226</v>
      </c>
      <c r="AU377" s="153" t="s">
        <v>236</v>
      </c>
      <c r="AV377" s="12" t="s">
        <v>79</v>
      </c>
      <c r="AW377" s="12" t="s">
        <v>31</v>
      </c>
      <c r="AX377" s="12" t="s">
        <v>69</v>
      </c>
      <c r="AY377" s="153" t="s">
        <v>212</v>
      </c>
    </row>
    <row r="378" spans="2:65" s="12" customFormat="1">
      <c r="B378" s="152"/>
      <c r="D378" s="150" t="s">
        <v>226</v>
      </c>
      <c r="E378" s="153" t="s">
        <v>19</v>
      </c>
      <c r="F378" s="154" t="s">
        <v>1779</v>
      </c>
      <c r="H378" s="155">
        <v>1</v>
      </c>
      <c r="I378" s="156"/>
      <c r="L378" s="152"/>
      <c r="M378" s="157"/>
      <c r="T378" s="158"/>
      <c r="AT378" s="153" t="s">
        <v>226</v>
      </c>
      <c r="AU378" s="153" t="s">
        <v>236</v>
      </c>
      <c r="AV378" s="12" t="s">
        <v>79</v>
      </c>
      <c r="AW378" s="12" t="s">
        <v>31</v>
      </c>
      <c r="AX378" s="12" t="s">
        <v>69</v>
      </c>
      <c r="AY378" s="153" t="s">
        <v>212</v>
      </c>
    </row>
    <row r="379" spans="2:65" s="12" customFormat="1">
      <c r="B379" s="152"/>
      <c r="D379" s="150" t="s">
        <v>226</v>
      </c>
      <c r="E379" s="153" t="s">
        <v>19</v>
      </c>
      <c r="F379" s="154" t="s">
        <v>13100</v>
      </c>
      <c r="H379" s="155">
        <v>6</v>
      </c>
      <c r="I379" s="156"/>
      <c r="L379" s="152"/>
      <c r="M379" s="157"/>
      <c r="T379" s="158"/>
      <c r="AT379" s="153" t="s">
        <v>226</v>
      </c>
      <c r="AU379" s="153" t="s">
        <v>236</v>
      </c>
      <c r="AV379" s="12" t="s">
        <v>79</v>
      </c>
      <c r="AW379" s="12" t="s">
        <v>31</v>
      </c>
      <c r="AX379" s="12" t="s">
        <v>69</v>
      </c>
      <c r="AY379" s="153" t="s">
        <v>212</v>
      </c>
    </row>
    <row r="380" spans="2:65" s="12" customFormat="1">
      <c r="B380" s="152"/>
      <c r="D380" s="150" t="s">
        <v>226</v>
      </c>
      <c r="E380" s="153" t="s">
        <v>19</v>
      </c>
      <c r="F380" s="154" t="s">
        <v>13116</v>
      </c>
      <c r="H380" s="155">
        <v>8</v>
      </c>
      <c r="I380" s="156"/>
      <c r="L380" s="152"/>
      <c r="M380" s="157"/>
      <c r="T380" s="158"/>
      <c r="AT380" s="153" t="s">
        <v>226</v>
      </c>
      <c r="AU380" s="153" t="s">
        <v>236</v>
      </c>
      <c r="AV380" s="12" t="s">
        <v>79</v>
      </c>
      <c r="AW380" s="12" t="s">
        <v>31</v>
      </c>
      <c r="AX380" s="12" t="s">
        <v>69</v>
      </c>
      <c r="AY380" s="153" t="s">
        <v>212</v>
      </c>
    </row>
    <row r="381" spans="2:65" s="12" customFormat="1">
      <c r="B381" s="152"/>
      <c r="D381" s="150" t="s">
        <v>226</v>
      </c>
      <c r="E381" s="153" t="s">
        <v>19</v>
      </c>
      <c r="F381" s="154" t="s">
        <v>13091</v>
      </c>
      <c r="H381" s="155">
        <v>10</v>
      </c>
      <c r="I381" s="156"/>
      <c r="L381" s="152"/>
      <c r="M381" s="157"/>
      <c r="T381" s="158"/>
      <c r="AT381" s="153" t="s">
        <v>226</v>
      </c>
      <c r="AU381" s="153" t="s">
        <v>236</v>
      </c>
      <c r="AV381" s="12" t="s">
        <v>79</v>
      </c>
      <c r="AW381" s="12" t="s">
        <v>31</v>
      </c>
      <c r="AX381" s="12" t="s">
        <v>69</v>
      </c>
      <c r="AY381" s="153" t="s">
        <v>212</v>
      </c>
    </row>
    <row r="382" spans="2:65" s="12" customFormat="1">
      <c r="B382" s="152"/>
      <c r="D382" s="150" t="s">
        <v>226</v>
      </c>
      <c r="E382" s="153" t="s">
        <v>19</v>
      </c>
      <c r="F382" s="154" t="s">
        <v>13092</v>
      </c>
      <c r="H382" s="155">
        <v>14</v>
      </c>
      <c r="I382" s="156"/>
      <c r="L382" s="152"/>
      <c r="M382" s="157"/>
      <c r="T382" s="158"/>
      <c r="AT382" s="153" t="s">
        <v>226</v>
      </c>
      <c r="AU382" s="153" t="s">
        <v>236</v>
      </c>
      <c r="AV382" s="12" t="s">
        <v>79</v>
      </c>
      <c r="AW382" s="12" t="s">
        <v>31</v>
      </c>
      <c r="AX382" s="12" t="s">
        <v>69</v>
      </c>
      <c r="AY382" s="153" t="s">
        <v>212</v>
      </c>
    </row>
    <row r="383" spans="2:65" s="13" customFormat="1">
      <c r="B383" s="159"/>
      <c r="D383" s="150" t="s">
        <v>226</v>
      </c>
      <c r="E383" s="160" t="s">
        <v>19</v>
      </c>
      <c r="F383" s="161" t="s">
        <v>228</v>
      </c>
      <c r="H383" s="162">
        <v>46</v>
      </c>
      <c r="I383" s="163"/>
      <c r="L383" s="159"/>
      <c r="M383" s="164"/>
      <c r="T383" s="165"/>
      <c r="AT383" s="160" t="s">
        <v>226</v>
      </c>
      <c r="AU383" s="160" t="s">
        <v>236</v>
      </c>
      <c r="AV383" s="13" t="s">
        <v>229</v>
      </c>
      <c r="AW383" s="13" t="s">
        <v>31</v>
      </c>
      <c r="AX383" s="13" t="s">
        <v>77</v>
      </c>
      <c r="AY383" s="160" t="s">
        <v>212</v>
      </c>
    </row>
    <row r="384" spans="2:65" s="1" customFormat="1" ht="16.5" customHeight="1">
      <c r="B384" s="34"/>
      <c r="C384" s="133" t="s">
        <v>631</v>
      </c>
      <c r="D384" s="133" t="s">
        <v>215</v>
      </c>
      <c r="E384" s="134" t="s">
        <v>13944</v>
      </c>
      <c r="F384" s="135" t="s">
        <v>13945</v>
      </c>
      <c r="G384" s="136" t="s">
        <v>624</v>
      </c>
      <c r="H384" s="137">
        <v>137</v>
      </c>
      <c r="I384" s="138"/>
      <c r="J384" s="139">
        <f>ROUND(I384*H384,2)</f>
        <v>0</v>
      </c>
      <c r="K384" s="135" t="s">
        <v>245</v>
      </c>
      <c r="L384" s="34"/>
      <c r="M384" s="140" t="s">
        <v>19</v>
      </c>
      <c r="N384" s="141" t="s">
        <v>40</v>
      </c>
      <c r="P384" s="142">
        <f>O384*H384</f>
        <v>0</v>
      </c>
      <c r="Q384" s="142">
        <v>0</v>
      </c>
      <c r="R384" s="142">
        <f>Q384*H384</f>
        <v>0</v>
      </c>
      <c r="S384" s="142">
        <v>0</v>
      </c>
      <c r="T384" s="143">
        <f>S384*H384</f>
        <v>0</v>
      </c>
      <c r="AR384" s="144" t="s">
        <v>316</v>
      </c>
      <c r="AT384" s="144" t="s">
        <v>215</v>
      </c>
      <c r="AU384" s="144" t="s">
        <v>236</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316</v>
      </c>
      <c r="BM384" s="144" t="s">
        <v>13946</v>
      </c>
    </row>
    <row r="385" spans="2:65" s="1" customFormat="1" ht="29.25">
      <c r="B385" s="34"/>
      <c r="D385" s="150" t="s">
        <v>224</v>
      </c>
      <c r="F385" s="151" t="s">
        <v>13911</v>
      </c>
      <c r="I385" s="148"/>
      <c r="L385" s="34"/>
      <c r="M385" s="149"/>
      <c r="T385" s="55"/>
      <c r="AT385" s="19" t="s">
        <v>224</v>
      </c>
      <c r="AU385" s="19" t="s">
        <v>236</v>
      </c>
    </row>
    <row r="386" spans="2:65" s="14" customFormat="1">
      <c r="B386" s="170"/>
      <c r="D386" s="150" t="s">
        <v>226</v>
      </c>
      <c r="E386" s="171" t="s">
        <v>19</v>
      </c>
      <c r="F386" s="172" t="s">
        <v>13947</v>
      </c>
      <c r="H386" s="171" t="s">
        <v>19</v>
      </c>
      <c r="I386" s="173"/>
      <c r="L386" s="170"/>
      <c r="M386" s="174"/>
      <c r="T386" s="175"/>
      <c r="AT386" s="171" t="s">
        <v>226</v>
      </c>
      <c r="AU386" s="171" t="s">
        <v>236</v>
      </c>
      <c r="AV386" s="14" t="s">
        <v>77</v>
      </c>
      <c r="AW386" s="14" t="s">
        <v>31</v>
      </c>
      <c r="AX386" s="14" t="s">
        <v>69</v>
      </c>
      <c r="AY386" s="171" t="s">
        <v>212</v>
      </c>
    </row>
    <row r="387" spans="2:65" s="12" customFormat="1">
      <c r="B387" s="152"/>
      <c r="D387" s="150" t="s">
        <v>226</v>
      </c>
      <c r="E387" s="153" t="s">
        <v>19</v>
      </c>
      <c r="F387" s="154" t="s">
        <v>13948</v>
      </c>
      <c r="H387" s="155">
        <v>48</v>
      </c>
      <c r="I387" s="156"/>
      <c r="L387" s="152"/>
      <c r="M387" s="157"/>
      <c r="T387" s="158"/>
      <c r="AT387" s="153" t="s">
        <v>226</v>
      </c>
      <c r="AU387" s="153" t="s">
        <v>236</v>
      </c>
      <c r="AV387" s="12" t="s">
        <v>79</v>
      </c>
      <c r="AW387" s="12" t="s">
        <v>31</v>
      </c>
      <c r="AX387" s="12" t="s">
        <v>69</v>
      </c>
      <c r="AY387" s="153" t="s">
        <v>212</v>
      </c>
    </row>
    <row r="388" spans="2:65" s="12" customFormat="1">
      <c r="B388" s="152"/>
      <c r="D388" s="150" t="s">
        <v>226</v>
      </c>
      <c r="E388" s="153" t="s">
        <v>19</v>
      </c>
      <c r="F388" s="154" t="s">
        <v>13866</v>
      </c>
      <c r="H388" s="155">
        <v>5</v>
      </c>
      <c r="I388" s="156"/>
      <c r="L388" s="152"/>
      <c r="M388" s="157"/>
      <c r="T388" s="158"/>
      <c r="AT388" s="153" t="s">
        <v>226</v>
      </c>
      <c r="AU388" s="153" t="s">
        <v>236</v>
      </c>
      <c r="AV388" s="12" t="s">
        <v>79</v>
      </c>
      <c r="AW388" s="12" t="s">
        <v>31</v>
      </c>
      <c r="AX388" s="12" t="s">
        <v>69</v>
      </c>
      <c r="AY388" s="153" t="s">
        <v>212</v>
      </c>
    </row>
    <row r="389" spans="2:65" s="12" customFormat="1">
      <c r="B389" s="152"/>
      <c r="D389" s="150" t="s">
        <v>226</v>
      </c>
      <c r="E389" s="153" t="s">
        <v>19</v>
      </c>
      <c r="F389" s="154" t="s">
        <v>1716</v>
      </c>
      <c r="H389" s="155">
        <v>4</v>
      </c>
      <c r="I389" s="156"/>
      <c r="L389" s="152"/>
      <c r="M389" s="157"/>
      <c r="T389" s="158"/>
      <c r="AT389" s="153" t="s">
        <v>226</v>
      </c>
      <c r="AU389" s="153" t="s">
        <v>236</v>
      </c>
      <c r="AV389" s="12" t="s">
        <v>79</v>
      </c>
      <c r="AW389" s="12" t="s">
        <v>31</v>
      </c>
      <c r="AX389" s="12" t="s">
        <v>69</v>
      </c>
      <c r="AY389" s="153" t="s">
        <v>212</v>
      </c>
    </row>
    <row r="390" spans="2:65" s="12" customFormat="1">
      <c r="B390" s="152"/>
      <c r="D390" s="150" t="s">
        <v>226</v>
      </c>
      <c r="E390" s="153" t="s">
        <v>19</v>
      </c>
      <c r="F390" s="154" t="s">
        <v>13949</v>
      </c>
      <c r="H390" s="155">
        <v>31</v>
      </c>
      <c r="I390" s="156"/>
      <c r="L390" s="152"/>
      <c r="M390" s="157"/>
      <c r="T390" s="158"/>
      <c r="AT390" s="153" t="s">
        <v>226</v>
      </c>
      <c r="AU390" s="153" t="s">
        <v>236</v>
      </c>
      <c r="AV390" s="12" t="s">
        <v>79</v>
      </c>
      <c r="AW390" s="12" t="s">
        <v>31</v>
      </c>
      <c r="AX390" s="12" t="s">
        <v>69</v>
      </c>
      <c r="AY390" s="153" t="s">
        <v>212</v>
      </c>
    </row>
    <row r="391" spans="2:65" s="12" customFormat="1">
      <c r="B391" s="152"/>
      <c r="D391" s="150" t="s">
        <v>226</v>
      </c>
      <c r="E391" s="153" t="s">
        <v>19</v>
      </c>
      <c r="F391" s="154" t="s">
        <v>13950</v>
      </c>
      <c r="H391" s="155">
        <v>20</v>
      </c>
      <c r="I391" s="156"/>
      <c r="L391" s="152"/>
      <c r="M391" s="157"/>
      <c r="T391" s="158"/>
      <c r="AT391" s="153" t="s">
        <v>226</v>
      </c>
      <c r="AU391" s="153" t="s">
        <v>236</v>
      </c>
      <c r="AV391" s="12" t="s">
        <v>79</v>
      </c>
      <c r="AW391" s="12" t="s">
        <v>31</v>
      </c>
      <c r="AX391" s="12" t="s">
        <v>69</v>
      </c>
      <c r="AY391" s="153" t="s">
        <v>212</v>
      </c>
    </row>
    <row r="392" spans="2:65" s="12" customFormat="1">
      <c r="B392" s="152"/>
      <c r="D392" s="150" t="s">
        <v>226</v>
      </c>
      <c r="E392" s="153" t="s">
        <v>19</v>
      </c>
      <c r="F392" s="154" t="s">
        <v>13951</v>
      </c>
      <c r="H392" s="155">
        <v>19</v>
      </c>
      <c r="I392" s="156"/>
      <c r="L392" s="152"/>
      <c r="M392" s="157"/>
      <c r="T392" s="158"/>
      <c r="AT392" s="153" t="s">
        <v>226</v>
      </c>
      <c r="AU392" s="153" t="s">
        <v>236</v>
      </c>
      <c r="AV392" s="12" t="s">
        <v>79</v>
      </c>
      <c r="AW392" s="12" t="s">
        <v>31</v>
      </c>
      <c r="AX392" s="12" t="s">
        <v>69</v>
      </c>
      <c r="AY392" s="153" t="s">
        <v>212</v>
      </c>
    </row>
    <row r="393" spans="2:65" s="12" customFormat="1">
      <c r="B393" s="152"/>
      <c r="D393" s="150" t="s">
        <v>226</v>
      </c>
      <c r="E393" s="153" t="s">
        <v>19</v>
      </c>
      <c r="F393" s="154" t="s">
        <v>13791</v>
      </c>
      <c r="H393" s="155">
        <v>7</v>
      </c>
      <c r="I393" s="156"/>
      <c r="L393" s="152"/>
      <c r="M393" s="157"/>
      <c r="T393" s="158"/>
      <c r="AT393" s="153" t="s">
        <v>226</v>
      </c>
      <c r="AU393" s="153" t="s">
        <v>236</v>
      </c>
      <c r="AV393" s="12" t="s">
        <v>79</v>
      </c>
      <c r="AW393" s="12" t="s">
        <v>31</v>
      </c>
      <c r="AX393" s="12" t="s">
        <v>69</v>
      </c>
      <c r="AY393" s="153" t="s">
        <v>212</v>
      </c>
    </row>
    <row r="394" spans="2:65" s="12" customFormat="1">
      <c r="B394" s="152"/>
      <c r="D394" s="150" t="s">
        <v>226</v>
      </c>
      <c r="E394" s="153" t="s">
        <v>19</v>
      </c>
      <c r="F394" s="154" t="s">
        <v>13952</v>
      </c>
      <c r="H394" s="155">
        <v>3</v>
      </c>
      <c r="I394" s="156"/>
      <c r="L394" s="152"/>
      <c r="M394" s="157"/>
      <c r="T394" s="158"/>
      <c r="AT394" s="153" t="s">
        <v>226</v>
      </c>
      <c r="AU394" s="153" t="s">
        <v>236</v>
      </c>
      <c r="AV394" s="12" t="s">
        <v>79</v>
      </c>
      <c r="AW394" s="12" t="s">
        <v>31</v>
      </c>
      <c r="AX394" s="12" t="s">
        <v>69</v>
      </c>
      <c r="AY394" s="153" t="s">
        <v>212</v>
      </c>
    </row>
    <row r="395" spans="2:65" s="13" customFormat="1">
      <c r="B395" s="159"/>
      <c r="D395" s="150" t="s">
        <v>226</v>
      </c>
      <c r="E395" s="160" t="s">
        <v>19</v>
      </c>
      <c r="F395" s="161" t="s">
        <v>228</v>
      </c>
      <c r="H395" s="162">
        <v>137</v>
      </c>
      <c r="I395" s="163"/>
      <c r="L395" s="159"/>
      <c r="M395" s="164"/>
      <c r="T395" s="165"/>
      <c r="AT395" s="160" t="s">
        <v>226</v>
      </c>
      <c r="AU395" s="160" t="s">
        <v>236</v>
      </c>
      <c r="AV395" s="13" t="s">
        <v>229</v>
      </c>
      <c r="AW395" s="13" t="s">
        <v>31</v>
      </c>
      <c r="AX395" s="13" t="s">
        <v>77</v>
      </c>
      <c r="AY395" s="160" t="s">
        <v>212</v>
      </c>
    </row>
    <row r="396" spans="2:65" s="1" customFormat="1" ht="16.5" customHeight="1">
      <c r="B396" s="34"/>
      <c r="C396" s="133" t="s">
        <v>643</v>
      </c>
      <c r="D396" s="133" t="s">
        <v>215</v>
      </c>
      <c r="E396" s="134" t="s">
        <v>13953</v>
      </c>
      <c r="F396" s="135" t="s">
        <v>13954</v>
      </c>
      <c r="G396" s="136" t="s">
        <v>624</v>
      </c>
      <c r="H396" s="137">
        <v>16</v>
      </c>
      <c r="I396" s="138"/>
      <c r="J396" s="139">
        <f>ROUND(I396*H396,2)</f>
        <v>0</v>
      </c>
      <c r="K396" s="135" t="s">
        <v>245</v>
      </c>
      <c r="L396" s="34"/>
      <c r="M396" s="140" t="s">
        <v>19</v>
      </c>
      <c r="N396" s="141" t="s">
        <v>40</v>
      </c>
      <c r="P396" s="142">
        <f>O396*H396</f>
        <v>0</v>
      </c>
      <c r="Q396" s="142">
        <v>0</v>
      </c>
      <c r="R396" s="142">
        <f>Q396*H396</f>
        <v>0</v>
      </c>
      <c r="S396" s="142">
        <v>0</v>
      </c>
      <c r="T396" s="143">
        <f>S396*H396</f>
        <v>0</v>
      </c>
      <c r="AR396" s="144" t="s">
        <v>316</v>
      </c>
      <c r="AT396" s="144" t="s">
        <v>215</v>
      </c>
      <c r="AU396" s="144" t="s">
        <v>236</v>
      </c>
      <c r="AY396" s="19" t="s">
        <v>212</v>
      </c>
      <c r="BE396" s="145">
        <f>IF(N396="základní",J396,0)</f>
        <v>0</v>
      </c>
      <c r="BF396" s="145">
        <f>IF(N396="snížená",J396,0)</f>
        <v>0</v>
      </c>
      <c r="BG396" s="145">
        <f>IF(N396="zákl. přenesená",J396,0)</f>
        <v>0</v>
      </c>
      <c r="BH396" s="145">
        <f>IF(N396="sníž. přenesená",J396,0)</f>
        <v>0</v>
      </c>
      <c r="BI396" s="145">
        <f>IF(N396="nulová",J396,0)</f>
        <v>0</v>
      </c>
      <c r="BJ396" s="19" t="s">
        <v>77</v>
      </c>
      <c r="BK396" s="145">
        <f>ROUND(I396*H396,2)</f>
        <v>0</v>
      </c>
      <c r="BL396" s="19" t="s">
        <v>316</v>
      </c>
      <c r="BM396" s="144" t="s">
        <v>13955</v>
      </c>
    </row>
    <row r="397" spans="2:65" s="1" customFormat="1" ht="58.5">
      <c r="B397" s="34"/>
      <c r="D397" s="150" t="s">
        <v>224</v>
      </c>
      <c r="F397" s="151" t="s">
        <v>13956</v>
      </c>
      <c r="I397" s="148"/>
      <c r="L397" s="34"/>
      <c r="M397" s="149"/>
      <c r="T397" s="55"/>
      <c r="AT397" s="19" t="s">
        <v>224</v>
      </c>
      <c r="AU397" s="19" t="s">
        <v>236</v>
      </c>
    </row>
    <row r="398" spans="2:65" s="14" customFormat="1">
      <c r="B398" s="170"/>
      <c r="D398" s="150" t="s">
        <v>226</v>
      </c>
      <c r="E398" s="171" t="s">
        <v>19</v>
      </c>
      <c r="F398" s="172" t="s">
        <v>13957</v>
      </c>
      <c r="H398" s="171" t="s">
        <v>19</v>
      </c>
      <c r="I398" s="173"/>
      <c r="L398" s="170"/>
      <c r="M398" s="174"/>
      <c r="T398" s="175"/>
      <c r="AT398" s="171" t="s">
        <v>226</v>
      </c>
      <c r="AU398" s="171" t="s">
        <v>236</v>
      </c>
      <c r="AV398" s="14" t="s">
        <v>77</v>
      </c>
      <c r="AW398" s="14" t="s">
        <v>31</v>
      </c>
      <c r="AX398" s="14" t="s">
        <v>69</v>
      </c>
      <c r="AY398" s="171" t="s">
        <v>212</v>
      </c>
    </row>
    <row r="399" spans="2:65" s="12" customFormat="1">
      <c r="B399" s="152"/>
      <c r="D399" s="150" t="s">
        <v>226</v>
      </c>
      <c r="E399" s="153" t="s">
        <v>19</v>
      </c>
      <c r="F399" s="154" t="s">
        <v>13958</v>
      </c>
      <c r="H399" s="155">
        <v>16</v>
      </c>
      <c r="I399" s="156"/>
      <c r="L399" s="152"/>
      <c r="M399" s="157"/>
      <c r="T399" s="158"/>
      <c r="AT399" s="153" t="s">
        <v>226</v>
      </c>
      <c r="AU399" s="153" t="s">
        <v>236</v>
      </c>
      <c r="AV399" s="12" t="s">
        <v>79</v>
      </c>
      <c r="AW399" s="12" t="s">
        <v>31</v>
      </c>
      <c r="AX399" s="12" t="s">
        <v>69</v>
      </c>
      <c r="AY399" s="153" t="s">
        <v>212</v>
      </c>
    </row>
    <row r="400" spans="2:65" s="13" customFormat="1">
      <c r="B400" s="159"/>
      <c r="D400" s="150" t="s">
        <v>226</v>
      </c>
      <c r="E400" s="160" t="s">
        <v>19</v>
      </c>
      <c r="F400" s="161" t="s">
        <v>228</v>
      </c>
      <c r="H400" s="162">
        <v>16</v>
      </c>
      <c r="I400" s="163"/>
      <c r="L400" s="159"/>
      <c r="M400" s="164"/>
      <c r="T400" s="165"/>
      <c r="AT400" s="160" t="s">
        <v>226</v>
      </c>
      <c r="AU400" s="160" t="s">
        <v>236</v>
      </c>
      <c r="AV400" s="13" t="s">
        <v>229</v>
      </c>
      <c r="AW400" s="13" t="s">
        <v>31</v>
      </c>
      <c r="AX400" s="13" t="s">
        <v>77</v>
      </c>
      <c r="AY400" s="160" t="s">
        <v>212</v>
      </c>
    </row>
    <row r="401" spans="2:65" s="1" customFormat="1" ht="16.5" customHeight="1">
      <c r="B401" s="34"/>
      <c r="C401" s="133" t="s">
        <v>651</v>
      </c>
      <c r="D401" s="133" t="s">
        <v>215</v>
      </c>
      <c r="E401" s="134" t="s">
        <v>13959</v>
      </c>
      <c r="F401" s="135" t="s">
        <v>13960</v>
      </c>
      <c r="G401" s="136" t="s">
        <v>624</v>
      </c>
      <c r="H401" s="137">
        <v>133</v>
      </c>
      <c r="I401" s="138"/>
      <c r="J401" s="139">
        <f>ROUND(I401*H401,2)</f>
        <v>0</v>
      </c>
      <c r="K401" s="135" t="s">
        <v>245</v>
      </c>
      <c r="L401" s="34"/>
      <c r="M401" s="140" t="s">
        <v>19</v>
      </c>
      <c r="N401" s="141" t="s">
        <v>40</v>
      </c>
      <c r="P401" s="142">
        <f>O401*H401</f>
        <v>0</v>
      </c>
      <c r="Q401" s="142">
        <v>0</v>
      </c>
      <c r="R401" s="142">
        <f>Q401*H401</f>
        <v>0</v>
      </c>
      <c r="S401" s="142">
        <v>0</v>
      </c>
      <c r="T401" s="143">
        <f>S401*H401</f>
        <v>0</v>
      </c>
      <c r="AR401" s="144" t="s">
        <v>316</v>
      </c>
      <c r="AT401" s="144" t="s">
        <v>215</v>
      </c>
      <c r="AU401" s="144" t="s">
        <v>236</v>
      </c>
      <c r="AY401" s="19" t="s">
        <v>212</v>
      </c>
      <c r="BE401" s="145">
        <f>IF(N401="základní",J401,0)</f>
        <v>0</v>
      </c>
      <c r="BF401" s="145">
        <f>IF(N401="snížená",J401,0)</f>
        <v>0</v>
      </c>
      <c r="BG401" s="145">
        <f>IF(N401="zákl. přenesená",J401,0)</f>
        <v>0</v>
      </c>
      <c r="BH401" s="145">
        <f>IF(N401="sníž. přenesená",J401,0)</f>
        <v>0</v>
      </c>
      <c r="BI401" s="145">
        <f>IF(N401="nulová",J401,0)</f>
        <v>0</v>
      </c>
      <c r="BJ401" s="19" t="s">
        <v>77</v>
      </c>
      <c r="BK401" s="145">
        <f>ROUND(I401*H401,2)</f>
        <v>0</v>
      </c>
      <c r="BL401" s="19" t="s">
        <v>316</v>
      </c>
      <c r="BM401" s="144" t="s">
        <v>13961</v>
      </c>
    </row>
    <row r="402" spans="2:65" s="1" customFormat="1" ht="58.5">
      <c r="B402" s="34"/>
      <c r="D402" s="150" t="s">
        <v>224</v>
      </c>
      <c r="F402" s="151" t="s">
        <v>13962</v>
      </c>
      <c r="I402" s="148"/>
      <c r="L402" s="34"/>
      <c r="M402" s="149"/>
      <c r="T402" s="55"/>
      <c r="AT402" s="19" t="s">
        <v>224</v>
      </c>
      <c r="AU402" s="19" t="s">
        <v>236</v>
      </c>
    </row>
    <row r="403" spans="2:65" s="14" customFormat="1">
      <c r="B403" s="170"/>
      <c r="D403" s="150" t="s">
        <v>226</v>
      </c>
      <c r="E403" s="171" t="s">
        <v>19</v>
      </c>
      <c r="F403" s="172" t="s">
        <v>13963</v>
      </c>
      <c r="H403" s="171" t="s">
        <v>19</v>
      </c>
      <c r="I403" s="173"/>
      <c r="L403" s="170"/>
      <c r="M403" s="174"/>
      <c r="T403" s="175"/>
      <c r="AT403" s="171" t="s">
        <v>226</v>
      </c>
      <c r="AU403" s="171" t="s">
        <v>236</v>
      </c>
      <c r="AV403" s="14" t="s">
        <v>77</v>
      </c>
      <c r="AW403" s="14" t="s">
        <v>31</v>
      </c>
      <c r="AX403" s="14" t="s">
        <v>69</v>
      </c>
      <c r="AY403" s="171" t="s">
        <v>212</v>
      </c>
    </row>
    <row r="404" spans="2:65" s="12" customFormat="1">
      <c r="B404" s="152"/>
      <c r="D404" s="150" t="s">
        <v>226</v>
      </c>
      <c r="E404" s="153" t="s">
        <v>19</v>
      </c>
      <c r="F404" s="154" t="s">
        <v>13205</v>
      </c>
      <c r="H404" s="155">
        <v>6</v>
      </c>
      <c r="I404" s="156"/>
      <c r="L404" s="152"/>
      <c r="M404" s="157"/>
      <c r="T404" s="158"/>
      <c r="AT404" s="153" t="s">
        <v>226</v>
      </c>
      <c r="AU404" s="153" t="s">
        <v>236</v>
      </c>
      <c r="AV404" s="12" t="s">
        <v>79</v>
      </c>
      <c r="AW404" s="12" t="s">
        <v>31</v>
      </c>
      <c r="AX404" s="12" t="s">
        <v>69</v>
      </c>
      <c r="AY404" s="153" t="s">
        <v>212</v>
      </c>
    </row>
    <row r="405" spans="2:65" s="12" customFormat="1">
      <c r="B405" s="152"/>
      <c r="D405" s="150" t="s">
        <v>226</v>
      </c>
      <c r="E405" s="153" t="s">
        <v>19</v>
      </c>
      <c r="F405" s="154" t="s">
        <v>13753</v>
      </c>
      <c r="H405" s="155">
        <v>18</v>
      </c>
      <c r="I405" s="156"/>
      <c r="L405" s="152"/>
      <c r="M405" s="157"/>
      <c r="T405" s="158"/>
      <c r="AT405" s="153" t="s">
        <v>226</v>
      </c>
      <c r="AU405" s="153" t="s">
        <v>236</v>
      </c>
      <c r="AV405" s="12" t="s">
        <v>79</v>
      </c>
      <c r="AW405" s="12" t="s">
        <v>31</v>
      </c>
      <c r="AX405" s="12" t="s">
        <v>69</v>
      </c>
      <c r="AY405" s="153" t="s">
        <v>212</v>
      </c>
    </row>
    <row r="406" spans="2:65" s="12" customFormat="1">
      <c r="B406" s="152"/>
      <c r="D406" s="150" t="s">
        <v>226</v>
      </c>
      <c r="E406" s="153" t="s">
        <v>19</v>
      </c>
      <c r="F406" s="154" t="s">
        <v>13964</v>
      </c>
      <c r="H406" s="155">
        <v>29</v>
      </c>
      <c r="I406" s="156"/>
      <c r="L406" s="152"/>
      <c r="M406" s="157"/>
      <c r="T406" s="158"/>
      <c r="AT406" s="153" t="s">
        <v>226</v>
      </c>
      <c r="AU406" s="153" t="s">
        <v>236</v>
      </c>
      <c r="AV406" s="12" t="s">
        <v>79</v>
      </c>
      <c r="AW406" s="12" t="s">
        <v>31</v>
      </c>
      <c r="AX406" s="12" t="s">
        <v>69</v>
      </c>
      <c r="AY406" s="153" t="s">
        <v>212</v>
      </c>
    </row>
    <row r="407" spans="2:65" s="12" customFormat="1">
      <c r="B407" s="152"/>
      <c r="D407" s="150" t="s">
        <v>226</v>
      </c>
      <c r="E407" s="153" t="s">
        <v>19</v>
      </c>
      <c r="F407" s="154" t="s">
        <v>13789</v>
      </c>
      <c r="H407" s="155">
        <v>12</v>
      </c>
      <c r="I407" s="156"/>
      <c r="L407" s="152"/>
      <c r="M407" s="157"/>
      <c r="T407" s="158"/>
      <c r="AT407" s="153" t="s">
        <v>226</v>
      </c>
      <c r="AU407" s="153" t="s">
        <v>236</v>
      </c>
      <c r="AV407" s="12" t="s">
        <v>79</v>
      </c>
      <c r="AW407" s="12" t="s">
        <v>31</v>
      </c>
      <c r="AX407" s="12" t="s">
        <v>69</v>
      </c>
      <c r="AY407" s="153" t="s">
        <v>212</v>
      </c>
    </row>
    <row r="408" spans="2:65" s="12" customFormat="1">
      <c r="B408" s="152"/>
      <c r="D408" s="150" t="s">
        <v>226</v>
      </c>
      <c r="E408" s="153" t="s">
        <v>19</v>
      </c>
      <c r="F408" s="154" t="s">
        <v>13799</v>
      </c>
      <c r="H408" s="155">
        <v>17</v>
      </c>
      <c r="I408" s="156"/>
      <c r="L408" s="152"/>
      <c r="M408" s="157"/>
      <c r="T408" s="158"/>
      <c r="AT408" s="153" t="s">
        <v>226</v>
      </c>
      <c r="AU408" s="153" t="s">
        <v>236</v>
      </c>
      <c r="AV408" s="12" t="s">
        <v>79</v>
      </c>
      <c r="AW408" s="12" t="s">
        <v>31</v>
      </c>
      <c r="AX408" s="12" t="s">
        <v>69</v>
      </c>
      <c r="AY408" s="153" t="s">
        <v>212</v>
      </c>
    </row>
    <row r="409" spans="2:65" s="12" customFormat="1">
      <c r="B409" s="152"/>
      <c r="D409" s="150" t="s">
        <v>226</v>
      </c>
      <c r="E409" s="153" t="s">
        <v>19</v>
      </c>
      <c r="F409" s="154" t="s">
        <v>13965</v>
      </c>
      <c r="H409" s="155">
        <v>20</v>
      </c>
      <c r="I409" s="156"/>
      <c r="L409" s="152"/>
      <c r="M409" s="157"/>
      <c r="T409" s="158"/>
      <c r="AT409" s="153" t="s">
        <v>226</v>
      </c>
      <c r="AU409" s="153" t="s">
        <v>236</v>
      </c>
      <c r="AV409" s="12" t="s">
        <v>79</v>
      </c>
      <c r="AW409" s="12" t="s">
        <v>31</v>
      </c>
      <c r="AX409" s="12" t="s">
        <v>69</v>
      </c>
      <c r="AY409" s="153" t="s">
        <v>212</v>
      </c>
    </row>
    <row r="410" spans="2:65" s="12" customFormat="1">
      <c r="B410" s="152"/>
      <c r="D410" s="150" t="s">
        <v>226</v>
      </c>
      <c r="E410" s="153" t="s">
        <v>19</v>
      </c>
      <c r="F410" s="154" t="s">
        <v>13966</v>
      </c>
      <c r="H410" s="155">
        <v>31</v>
      </c>
      <c r="I410" s="156"/>
      <c r="L410" s="152"/>
      <c r="M410" s="157"/>
      <c r="T410" s="158"/>
      <c r="AT410" s="153" t="s">
        <v>226</v>
      </c>
      <c r="AU410" s="153" t="s">
        <v>236</v>
      </c>
      <c r="AV410" s="12" t="s">
        <v>79</v>
      </c>
      <c r="AW410" s="12" t="s">
        <v>31</v>
      </c>
      <c r="AX410" s="12" t="s">
        <v>69</v>
      </c>
      <c r="AY410" s="153" t="s">
        <v>212</v>
      </c>
    </row>
    <row r="411" spans="2:65" s="13" customFormat="1">
      <c r="B411" s="159"/>
      <c r="D411" s="150" t="s">
        <v>226</v>
      </c>
      <c r="E411" s="160" t="s">
        <v>19</v>
      </c>
      <c r="F411" s="161" t="s">
        <v>228</v>
      </c>
      <c r="H411" s="162">
        <v>133</v>
      </c>
      <c r="I411" s="163"/>
      <c r="L411" s="159"/>
      <c r="M411" s="164"/>
      <c r="T411" s="165"/>
      <c r="AT411" s="160" t="s">
        <v>226</v>
      </c>
      <c r="AU411" s="160" t="s">
        <v>236</v>
      </c>
      <c r="AV411" s="13" t="s">
        <v>229</v>
      </c>
      <c r="AW411" s="13" t="s">
        <v>31</v>
      </c>
      <c r="AX411" s="13" t="s">
        <v>77</v>
      </c>
      <c r="AY411" s="160" t="s">
        <v>212</v>
      </c>
    </row>
    <row r="412" spans="2:65" s="1" customFormat="1" ht="16.5" customHeight="1">
      <c r="B412" s="34"/>
      <c r="C412" s="133" t="s">
        <v>670</v>
      </c>
      <c r="D412" s="133" t="s">
        <v>215</v>
      </c>
      <c r="E412" s="134" t="s">
        <v>13967</v>
      </c>
      <c r="F412" s="135" t="s">
        <v>13968</v>
      </c>
      <c r="G412" s="136" t="s">
        <v>624</v>
      </c>
      <c r="H412" s="137">
        <v>84</v>
      </c>
      <c r="I412" s="138"/>
      <c r="J412" s="139">
        <f>ROUND(I412*H412,2)</f>
        <v>0</v>
      </c>
      <c r="K412" s="135" t="s">
        <v>245</v>
      </c>
      <c r="L412" s="34"/>
      <c r="M412" s="140" t="s">
        <v>19</v>
      </c>
      <c r="N412" s="141" t="s">
        <v>40</v>
      </c>
      <c r="P412" s="142">
        <f>O412*H412</f>
        <v>0</v>
      </c>
      <c r="Q412" s="142">
        <v>0</v>
      </c>
      <c r="R412" s="142">
        <f>Q412*H412</f>
        <v>0</v>
      </c>
      <c r="S412" s="142">
        <v>0</v>
      </c>
      <c r="T412" s="143">
        <f>S412*H412</f>
        <v>0</v>
      </c>
      <c r="AR412" s="144" t="s">
        <v>316</v>
      </c>
      <c r="AT412" s="144" t="s">
        <v>215</v>
      </c>
      <c r="AU412" s="144" t="s">
        <v>236</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316</v>
      </c>
      <c r="BM412" s="144" t="s">
        <v>13969</v>
      </c>
    </row>
    <row r="413" spans="2:65" s="1" customFormat="1" ht="68.25">
      <c r="B413" s="34"/>
      <c r="D413" s="150" t="s">
        <v>224</v>
      </c>
      <c r="F413" s="151" t="s">
        <v>13970</v>
      </c>
      <c r="I413" s="148"/>
      <c r="L413" s="34"/>
      <c r="M413" s="149"/>
      <c r="T413" s="55"/>
      <c r="AT413" s="19" t="s">
        <v>224</v>
      </c>
      <c r="AU413" s="19" t="s">
        <v>236</v>
      </c>
    </row>
    <row r="414" spans="2:65" s="14" customFormat="1">
      <c r="B414" s="170"/>
      <c r="D414" s="150" t="s">
        <v>226</v>
      </c>
      <c r="E414" s="171" t="s">
        <v>19</v>
      </c>
      <c r="F414" s="172" t="s">
        <v>13971</v>
      </c>
      <c r="H414" s="171" t="s">
        <v>19</v>
      </c>
      <c r="I414" s="173"/>
      <c r="L414" s="170"/>
      <c r="M414" s="174"/>
      <c r="T414" s="175"/>
      <c r="AT414" s="171" t="s">
        <v>226</v>
      </c>
      <c r="AU414" s="171" t="s">
        <v>236</v>
      </c>
      <c r="AV414" s="14" t="s">
        <v>77</v>
      </c>
      <c r="AW414" s="14" t="s">
        <v>31</v>
      </c>
      <c r="AX414" s="14" t="s">
        <v>69</v>
      </c>
      <c r="AY414" s="171" t="s">
        <v>212</v>
      </c>
    </row>
    <row r="415" spans="2:65" s="12" customFormat="1">
      <c r="B415" s="152"/>
      <c r="D415" s="150" t="s">
        <v>226</v>
      </c>
      <c r="E415" s="153" t="s">
        <v>19</v>
      </c>
      <c r="F415" s="154" t="s">
        <v>13972</v>
      </c>
      <c r="H415" s="155">
        <v>16</v>
      </c>
      <c r="I415" s="156"/>
      <c r="L415" s="152"/>
      <c r="M415" s="157"/>
      <c r="T415" s="158"/>
      <c r="AT415" s="153" t="s">
        <v>226</v>
      </c>
      <c r="AU415" s="153" t="s">
        <v>236</v>
      </c>
      <c r="AV415" s="12" t="s">
        <v>79</v>
      </c>
      <c r="AW415" s="12" t="s">
        <v>31</v>
      </c>
      <c r="AX415" s="12" t="s">
        <v>69</v>
      </c>
      <c r="AY415" s="153" t="s">
        <v>212</v>
      </c>
    </row>
    <row r="416" spans="2:65" s="12" customFormat="1">
      <c r="B416" s="152"/>
      <c r="D416" s="150" t="s">
        <v>226</v>
      </c>
      <c r="E416" s="153" t="s">
        <v>19</v>
      </c>
      <c r="F416" s="154" t="s">
        <v>1778</v>
      </c>
      <c r="H416" s="155">
        <v>1</v>
      </c>
      <c r="I416" s="156"/>
      <c r="L416" s="152"/>
      <c r="M416" s="157"/>
      <c r="T416" s="158"/>
      <c r="AT416" s="153" t="s">
        <v>226</v>
      </c>
      <c r="AU416" s="153" t="s">
        <v>236</v>
      </c>
      <c r="AV416" s="12" t="s">
        <v>79</v>
      </c>
      <c r="AW416" s="12" t="s">
        <v>31</v>
      </c>
      <c r="AX416" s="12" t="s">
        <v>69</v>
      </c>
      <c r="AY416" s="153" t="s">
        <v>212</v>
      </c>
    </row>
    <row r="417" spans="2:65" s="12" customFormat="1">
      <c r="B417" s="152"/>
      <c r="D417" s="150" t="s">
        <v>226</v>
      </c>
      <c r="E417" s="153" t="s">
        <v>19</v>
      </c>
      <c r="F417" s="154" t="s">
        <v>13973</v>
      </c>
      <c r="H417" s="155">
        <v>41</v>
      </c>
      <c r="I417" s="156"/>
      <c r="L417" s="152"/>
      <c r="M417" s="157"/>
      <c r="T417" s="158"/>
      <c r="AT417" s="153" t="s">
        <v>226</v>
      </c>
      <c r="AU417" s="153" t="s">
        <v>236</v>
      </c>
      <c r="AV417" s="12" t="s">
        <v>79</v>
      </c>
      <c r="AW417" s="12" t="s">
        <v>31</v>
      </c>
      <c r="AX417" s="12" t="s">
        <v>69</v>
      </c>
      <c r="AY417" s="153" t="s">
        <v>212</v>
      </c>
    </row>
    <row r="418" spans="2:65" s="12" customFormat="1">
      <c r="B418" s="152"/>
      <c r="D418" s="150" t="s">
        <v>226</v>
      </c>
      <c r="E418" s="153" t="s">
        <v>19</v>
      </c>
      <c r="F418" s="154" t="s">
        <v>13974</v>
      </c>
      <c r="H418" s="155">
        <v>26</v>
      </c>
      <c r="I418" s="156"/>
      <c r="L418" s="152"/>
      <c r="M418" s="157"/>
      <c r="T418" s="158"/>
      <c r="AT418" s="153" t="s">
        <v>226</v>
      </c>
      <c r="AU418" s="153" t="s">
        <v>236</v>
      </c>
      <c r="AV418" s="12" t="s">
        <v>79</v>
      </c>
      <c r="AW418" s="12" t="s">
        <v>31</v>
      </c>
      <c r="AX418" s="12" t="s">
        <v>69</v>
      </c>
      <c r="AY418" s="153" t="s">
        <v>212</v>
      </c>
    </row>
    <row r="419" spans="2:65" s="13" customFormat="1">
      <c r="B419" s="159"/>
      <c r="D419" s="150" t="s">
        <v>226</v>
      </c>
      <c r="E419" s="160" t="s">
        <v>19</v>
      </c>
      <c r="F419" s="161" t="s">
        <v>228</v>
      </c>
      <c r="H419" s="162">
        <v>84</v>
      </c>
      <c r="I419" s="163"/>
      <c r="L419" s="159"/>
      <c r="M419" s="164"/>
      <c r="T419" s="165"/>
      <c r="AT419" s="160" t="s">
        <v>226</v>
      </c>
      <c r="AU419" s="160" t="s">
        <v>236</v>
      </c>
      <c r="AV419" s="13" t="s">
        <v>229</v>
      </c>
      <c r="AW419" s="13" t="s">
        <v>31</v>
      </c>
      <c r="AX419" s="13" t="s">
        <v>77</v>
      </c>
      <c r="AY419" s="160" t="s">
        <v>212</v>
      </c>
    </row>
    <row r="420" spans="2:65" s="1" customFormat="1" ht="16.5" customHeight="1">
      <c r="B420" s="34"/>
      <c r="C420" s="133" t="s">
        <v>693</v>
      </c>
      <c r="D420" s="133" t="s">
        <v>215</v>
      </c>
      <c r="E420" s="134" t="s">
        <v>13975</v>
      </c>
      <c r="F420" s="135" t="s">
        <v>13976</v>
      </c>
      <c r="G420" s="136" t="s">
        <v>624</v>
      </c>
      <c r="H420" s="137">
        <v>23</v>
      </c>
      <c r="I420" s="138"/>
      <c r="J420" s="139">
        <f>ROUND(I420*H420,2)</f>
        <v>0</v>
      </c>
      <c r="K420" s="135" t="s">
        <v>245</v>
      </c>
      <c r="L420" s="34"/>
      <c r="M420" s="140" t="s">
        <v>19</v>
      </c>
      <c r="N420" s="141" t="s">
        <v>40</v>
      </c>
      <c r="P420" s="142">
        <f>O420*H420</f>
        <v>0</v>
      </c>
      <c r="Q420" s="142">
        <v>0</v>
      </c>
      <c r="R420" s="142">
        <f>Q420*H420</f>
        <v>0</v>
      </c>
      <c r="S420" s="142">
        <v>0</v>
      </c>
      <c r="T420" s="143">
        <f>S420*H420</f>
        <v>0</v>
      </c>
      <c r="AR420" s="144" t="s">
        <v>316</v>
      </c>
      <c r="AT420" s="144" t="s">
        <v>215</v>
      </c>
      <c r="AU420" s="144" t="s">
        <v>236</v>
      </c>
      <c r="AY420" s="19" t="s">
        <v>212</v>
      </c>
      <c r="BE420" s="145">
        <f>IF(N420="základní",J420,0)</f>
        <v>0</v>
      </c>
      <c r="BF420" s="145">
        <f>IF(N420="snížená",J420,0)</f>
        <v>0</v>
      </c>
      <c r="BG420" s="145">
        <f>IF(N420="zákl. přenesená",J420,0)</f>
        <v>0</v>
      </c>
      <c r="BH420" s="145">
        <f>IF(N420="sníž. přenesená",J420,0)</f>
        <v>0</v>
      </c>
      <c r="BI420" s="145">
        <f>IF(N420="nulová",J420,0)</f>
        <v>0</v>
      </c>
      <c r="BJ420" s="19" t="s">
        <v>77</v>
      </c>
      <c r="BK420" s="145">
        <f>ROUND(I420*H420,2)</f>
        <v>0</v>
      </c>
      <c r="BL420" s="19" t="s">
        <v>316</v>
      </c>
      <c r="BM420" s="144" t="s">
        <v>13977</v>
      </c>
    </row>
    <row r="421" spans="2:65" s="1" customFormat="1" ht="58.5">
      <c r="B421" s="34"/>
      <c r="D421" s="150" t="s">
        <v>224</v>
      </c>
      <c r="F421" s="151" t="s">
        <v>13978</v>
      </c>
      <c r="I421" s="148"/>
      <c r="L421" s="34"/>
      <c r="M421" s="149"/>
      <c r="T421" s="55"/>
      <c r="AT421" s="19" t="s">
        <v>224</v>
      </c>
      <c r="AU421" s="19" t="s">
        <v>236</v>
      </c>
    </row>
    <row r="422" spans="2:65" s="14" customFormat="1">
      <c r="B422" s="170"/>
      <c r="D422" s="150" t="s">
        <v>226</v>
      </c>
      <c r="E422" s="171" t="s">
        <v>19</v>
      </c>
      <c r="F422" s="172" t="s">
        <v>13979</v>
      </c>
      <c r="H422" s="171" t="s">
        <v>19</v>
      </c>
      <c r="I422" s="173"/>
      <c r="L422" s="170"/>
      <c r="M422" s="174"/>
      <c r="T422" s="175"/>
      <c r="AT422" s="171" t="s">
        <v>226</v>
      </c>
      <c r="AU422" s="171" t="s">
        <v>236</v>
      </c>
      <c r="AV422" s="14" t="s">
        <v>77</v>
      </c>
      <c r="AW422" s="14" t="s">
        <v>31</v>
      </c>
      <c r="AX422" s="14" t="s">
        <v>69</v>
      </c>
      <c r="AY422" s="171" t="s">
        <v>212</v>
      </c>
    </row>
    <row r="423" spans="2:65" s="12" customFormat="1">
      <c r="B423" s="152"/>
      <c r="D423" s="150" t="s">
        <v>226</v>
      </c>
      <c r="E423" s="153" t="s">
        <v>19</v>
      </c>
      <c r="F423" s="154" t="s">
        <v>1777</v>
      </c>
      <c r="H423" s="155">
        <v>1</v>
      </c>
      <c r="I423" s="156"/>
      <c r="L423" s="152"/>
      <c r="M423" s="157"/>
      <c r="T423" s="158"/>
      <c r="AT423" s="153" t="s">
        <v>226</v>
      </c>
      <c r="AU423" s="153" t="s">
        <v>236</v>
      </c>
      <c r="AV423" s="12" t="s">
        <v>79</v>
      </c>
      <c r="AW423" s="12" t="s">
        <v>31</v>
      </c>
      <c r="AX423" s="12" t="s">
        <v>69</v>
      </c>
      <c r="AY423" s="153" t="s">
        <v>212</v>
      </c>
    </row>
    <row r="424" spans="2:65" s="12" customFormat="1">
      <c r="B424" s="152"/>
      <c r="D424" s="150" t="s">
        <v>226</v>
      </c>
      <c r="E424" s="153" t="s">
        <v>19</v>
      </c>
      <c r="F424" s="154" t="s">
        <v>1730</v>
      </c>
      <c r="H424" s="155">
        <v>2</v>
      </c>
      <c r="I424" s="156"/>
      <c r="L424" s="152"/>
      <c r="M424" s="157"/>
      <c r="T424" s="158"/>
      <c r="AT424" s="153" t="s">
        <v>226</v>
      </c>
      <c r="AU424" s="153" t="s">
        <v>236</v>
      </c>
      <c r="AV424" s="12" t="s">
        <v>79</v>
      </c>
      <c r="AW424" s="12" t="s">
        <v>31</v>
      </c>
      <c r="AX424" s="12" t="s">
        <v>69</v>
      </c>
      <c r="AY424" s="153" t="s">
        <v>212</v>
      </c>
    </row>
    <row r="425" spans="2:65" s="12" customFormat="1">
      <c r="B425" s="152"/>
      <c r="D425" s="150" t="s">
        <v>226</v>
      </c>
      <c r="E425" s="153" t="s">
        <v>19</v>
      </c>
      <c r="F425" s="154" t="s">
        <v>1731</v>
      </c>
      <c r="H425" s="155">
        <v>1</v>
      </c>
      <c r="I425" s="156"/>
      <c r="L425" s="152"/>
      <c r="M425" s="157"/>
      <c r="T425" s="158"/>
      <c r="AT425" s="153" t="s">
        <v>226</v>
      </c>
      <c r="AU425" s="153" t="s">
        <v>236</v>
      </c>
      <c r="AV425" s="12" t="s">
        <v>79</v>
      </c>
      <c r="AW425" s="12" t="s">
        <v>31</v>
      </c>
      <c r="AX425" s="12" t="s">
        <v>69</v>
      </c>
      <c r="AY425" s="153" t="s">
        <v>212</v>
      </c>
    </row>
    <row r="426" spans="2:65" s="12" customFormat="1">
      <c r="B426" s="152"/>
      <c r="D426" s="150" t="s">
        <v>226</v>
      </c>
      <c r="E426" s="153" t="s">
        <v>19</v>
      </c>
      <c r="F426" s="154" t="s">
        <v>1780</v>
      </c>
      <c r="H426" s="155">
        <v>1</v>
      </c>
      <c r="I426" s="156"/>
      <c r="L426" s="152"/>
      <c r="M426" s="157"/>
      <c r="T426" s="158"/>
      <c r="AT426" s="153" t="s">
        <v>226</v>
      </c>
      <c r="AU426" s="153" t="s">
        <v>236</v>
      </c>
      <c r="AV426" s="12" t="s">
        <v>79</v>
      </c>
      <c r="AW426" s="12" t="s">
        <v>31</v>
      </c>
      <c r="AX426" s="12" t="s">
        <v>69</v>
      </c>
      <c r="AY426" s="153" t="s">
        <v>212</v>
      </c>
    </row>
    <row r="427" spans="2:65" s="12" customFormat="1">
      <c r="B427" s="152"/>
      <c r="D427" s="150" t="s">
        <v>226</v>
      </c>
      <c r="E427" s="153" t="s">
        <v>19</v>
      </c>
      <c r="F427" s="154" t="s">
        <v>1781</v>
      </c>
      <c r="H427" s="155">
        <v>1</v>
      </c>
      <c r="I427" s="156"/>
      <c r="L427" s="152"/>
      <c r="M427" s="157"/>
      <c r="T427" s="158"/>
      <c r="AT427" s="153" t="s">
        <v>226</v>
      </c>
      <c r="AU427" s="153" t="s">
        <v>236</v>
      </c>
      <c r="AV427" s="12" t="s">
        <v>79</v>
      </c>
      <c r="AW427" s="12" t="s">
        <v>31</v>
      </c>
      <c r="AX427" s="12" t="s">
        <v>69</v>
      </c>
      <c r="AY427" s="153" t="s">
        <v>212</v>
      </c>
    </row>
    <row r="428" spans="2:65" s="12" customFormat="1">
      <c r="B428" s="152"/>
      <c r="D428" s="150" t="s">
        <v>226</v>
      </c>
      <c r="E428" s="153" t="s">
        <v>19</v>
      </c>
      <c r="F428" s="154" t="s">
        <v>13801</v>
      </c>
      <c r="H428" s="155">
        <v>17</v>
      </c>
      <c r="I428" s="156"/>
      <c r="L428" s="152"/>
      <c r="M428" s="157"/>
      <c r="T428" s="158"/>
      <c r="AT428" s="153" t="s">
        <v>226</v>
      </c>
      <c r="AU428" s="153" t="s">
        <v>236</v>
      </c>
      <c r="AV428" s="12" t="s">
        <v>79</v>
      </c>
      <c r="AW428" s="12" t="s">
        <v>31</v>
      </c>
      <c r="AX428" s="12" t="s">
        <v>69</v>
      </c>
      <c r="AY428" s="153" t="s">
        <v>212</v>
      </c>
    </row>
    <row r="429" spans="2:65" s="13" customFormat="1">
      <c r="B429" s="159"/>
      <c r="D429" s="150" t="s">
        <v>226</v>
      </c>
      <c r="E429" s="160" t="s">
        <v>19</v>
      </c>
      <c r="F429" s="161" t="s">
        <v>228</v>
      </c>
      <c r="H429" s="162">
        <v>23</v>
      </c>
      <c r="I429" s="163"/>
      <c r="L429" s="159"/>
      <c r="M429" s="164"/>
      <c r="T429" s="165"/>
      <c r="AT429" s="160" t="s">
        <v>226</v>
      </c>
      <c r="AU429" s="160" t="s">
        <v>236</v>
      </c>
      <c r="AV429" s="13" t="s">
        <v>229</v>
      </c>
      <c r="AW429" s="13" t="s">
        <v>31</v>
      </c>
      <c r="AX429" s="13" t="s">
        <v>77</v>
      </c>
      <c r="AY429" s="160" t="s">
        <v>212</v>
      </c>
    </row>
    <row r="430" spans="2:65" s="1" customFormat="1" ht="16.5" customHeight="1">
      <c r="B430" s="34"/>
      <c r="C430" s="133" t="s">
        <v>699</v>
      </c>
      <c r="D430" s="133" t="s">
        <v>215</v>
      </c>
      <c r="E430" s="134" t="s">
        <v>13980</v>
      </c>
      <c r="F430" s="135" t="s">
        <v>13981</v>
      </c>
      <c r="G430" s="136" t="s">
        <v>624</v>
      </c>
      <c r="H430" s="137">
        <v>859</v>
      </c>
      <c r="I430" s="138"/>
      <c r="J430" s="139">
        <f>ROUND(I430*H430,2)</f>
        <v>0</v>
      </c>
      <c r="K430" s="135" t="s">
        <v>245</v>
      </c>
      <c r="L430" s="34"/>
      <c r="M430" s="140" t="s">
        <v>19</v>
      </c>
      <c r="N430" s="141" t="s">
        <v>40</v>
      </c>
      <c r="P430" s="142">
        <f>O430*H430</f>
        <v>0</v>
      </c>
      <c r="Q430" s="142">
        <v>0</v>
      </c>
      <c r="R430" s="142">
        <f>Q430*H430</f>
        <v>0</v>
      </c>
      <c r="S430" s="142">
        <v>0</v>
      </c>
      <c r="T430" s="143">
        <f>S430*H430</f>
        <v>0</v>
      </c>
      <c r="AR430" s="144" t="s">
        <v>316</v>
      </c>
      <c r="AT430" s="144" t="s">
        <v>215</v>
      </c>
      <c r="AU430" s="144" t="s">
        <v>236</v>
      </c>
      <c r="AY430" s="19" t="s">
        <v>212</v>
      </c>
      <c r="BE430" s="145">
        <f>IF(N430="základní",J430,0)</f>
        <v>0</v>
      </c>
      <c r="BF430" s="145">
        <f>IF(N430="snížená",J430,0)</f>
        <v>0</v>
      </c>
      <c r="BG430" s="145">
        <f>IF(N430="zákl. přenesená",J430,0)</f>
        <v>0</v>
      </c>
      <c r="BH430" s="145">
        <f>IF(N430="sníž. přenesená",J430,0)</f>
        <v>0</v>
      </c>
      <c r="BI430" s="145">
        <f>IF(N430="nulová",J430,0)</f>
        <v>0</v>
      </c>
      <c r="BJ430" s="19" t="s">
        <v>77</v>
      </c>
      <c r="BK430" s="145">
        <f>ROUND(I430*H430,2)</f>
        <v>0</v>
      </c>
      <c r="BL430" s="19" t="s">
        <v>316</v>
      </c>
      <c r="BM430" s="144" t="s">
        <v>13982</v>
      </c>
    </row>
    <row r="431" spans="2:65" s="1" customFormat="1" ht="29.25">
      <c r="B431" s="34"/>
      <c r="D431" s="150" t="s">
        <v>224</v>
      </c>
      <c r="F431" s="151" t="s">
        <v>13911</v>
      </c>
      <c r="I431" s="148"/>
      <c r="L431" s="34"/>
      <c r="M431" s="149"/>
      <c r="T431" s="55"/>
      <c r="AT431" s="19" t="s">
        <v>224</v>
      </c>
      <c r="AU431" s="19" t="s">
        <v>236</v>
      </c>
    </row>
    <row r="432" spans="2:65" s="14" customFormat="1">
      <c r="B432" s="170"/>
      <c r="D432" s="150" t="s">
        <v>226</v>
      </c>
      <c r="E432" s="171" t="s">
        <v>19</v>
      </c>
      <c r="F432" s="172" t="s">
        <v>13983</v>
      </c>
      <c r="H432" s="171" t="s">
        <v>19</v>
      </c>
      <c r="I432" s="173"/>
      <c r="L432" s="170"/>
      <c r="M432" s="174"/>
      <c r="T432" s="175"/>
      <c r="AT432" s="171" t="s">
        <v>226</v>
      </c>
      <c r="AU432" s="171" t="s">
        <v>236</v>
      </c>
      <c r="AV432" s="14" t="s">
        <v>77</v>
      </c>
      <c r="AW432" s="14" t="s">
        <v>31</v>
      </c>
      <c r="AX432" s="14" t="s">
        <v>69</v>
      </c>
      <c r="AY432" s="171" t="s">
        <v>212</v>
      </c>
    </row>
    <row r="433" spans="2:65" s="12" customFormat="1">
      <c r="B433" s="152"/>
      <c r="D433" s="150" t="s">
        <v>226</v>
      </c>
      <c r="E433" s="153" t="s">
        <v>19</v>
      </c>
      <c r="F433" s="154" t="s">
        <v>13984</v>
      </c>
      <c r="H433" s="155">
        <v>110</v>
      </c>
      <c r="I433" s="156"/>
      <c r="L433" s="152"/>
      <c r="M433" s="157"/>
      <c r="T433" s="158"/>
      <c r="AT433" s="153" t="s">
        <v>226</v>
      </c>
      <c r="AU433" s="153" t="s">
        <v>236</v>
      </c>
      <c r="AV433" s="12" t="s">
        <v>79</v>
      </c>
      <c r="AW433" s="12" t="s">
        <v>31</v>
      </c>
      <c r="AX433" s="12" t="s">
        <v>69</v>
      </c>
      <c r="AY433" s="153" t="s">
        <v>212</v>
      </c>
    </row>
    <row r="434" spans="2:65" s="12" customFormat="1">
      <c r="B434" s="152"/>
      <c r="D434" s="150" t="s">
        <v>226</v>
      </c>
      <c r="E434" s="153" t="s">
        <v>19</v>
      </c>
      <c r="F434" s="154" t="s">
        <v>13985</v>
      </c>
      <c r="H434" s="155">
        <v>111</v>
      </c>
      <c r="I434" s="156"/>
      <c r="L434" s="152"/>
      <c r="M434" s="157"/>
      <c r="T434" s="158"/>
      <c r="AT434" s="153" t="s">
        <v>226</v>
      </c>
      <c r="AU434" s="153" t="s">
        <v>236</v>
      </c>
      <c r="AV434" s="12" t="s">
        <v>79</v>
      </c>
      <c r="AW434" s="12" t="s">
        <v>31</v>
      </c>
      <c r="AX434" s="12" t="s">
        <v>69</v>
      </c>
      <c r="AY434" s="153" t="s">
        <v>212</v>
      </c>
    </row>
    <row r="435" spans="2:65" s="12" customFormat="1">
      <c r="B435" s="152"/>
      <c r="D435" s="150" t="s">
        <v>226</v>
      </c>
      <c r="E435" s="153" t="s">
        <v>19</v>
      </c>
      <c r="F435" s="154" t="s">
        <v>13986</v>
      </c>
      <c r="H435" s="155">
        <v>86</v>
      </c>
      <c r="I435" s="156"/>
      <c r="L435" s="152"/>
      <c r="M435" s="157"/>
      <c r="T435" s="158"/>
      <c r="AT435" s="153" t="s">
        <v>226</v>
      </c>
      <c r="AU435" s="153" t="s">
        <v>236</v>
      </c>
      <c r="AV435" s="12" t="s">
        <v>79</v>
      </c>
      <c r="AW435" s="12" t="s">
        <v>31</v>
      </c>
      <c r="AX435" s="12" t="s">
        <v>69</v>
      </c>
      <c r="AY435" s="153" t="s">
        <v>212</v>
      </c>
    </row>
    <row r="436" spans="2:65" s="12" customFormat="1">
      <c r="B436" s="152"/>
      <c r="D436" s="150" t="s">
        <v>226</v>
      </c>
      <c r="E436" s="153" t="s">
        <v>19</v>
      </c>
      <c r="F436" s="154" t="s">
        <v>13987</v>
      </c>
      <c r="H436" s="155">
        <v>127</v>
      </c>
      <c r="I436" s="156"/>
      <c r="L436" s="152"/>
      <c r="M436" s="157"/>
      <c r="T436" s="158"/>
      <c r="AT436" s="153" t="s">
        <v>226</v>
      </c>
      <c r="AU436" s="153" t="s">
        <v>236</v>
      </c>
      <c r="AV436" s="12" t="s">
        <v>79</v>
      </c>
      <c r="AW436" s="12" t="s">
        <v>31</v>
      </c>
      <c r="AX436" s="12" t="s">
        <v>69</v>
      </c>
      <c r="AY436" s="153" t="s">
        <v>212</v>
      </c>
    </row>
    <row r="437" spans="2:65" s="12" customFormat="1">
      <c r="B437" s="152"/>
      <c r="D437" s="150" t="s">
        <v>226</v>
      </c>
      <c r="E437" s="153" t="s">
        <v>19</v>
      </c>
      <c r="F437" s="154" t="s">
        <v>13988</v>
      </c>
      <c r="H437" s="155">
        <v>144</v>
      </c>
      <c r="I437" s="156"/>
      <c r="L437" s="152"/>
      <c r="M437" s="157"/>
      <c r="T437" s="158"/>
      <c r="AT437" s="153" t="s">
        <v>226</v>
      </c>
      <c r="AU437" s="153" t="s">
        <v>236</v>
      </c>
      <c r="AV437" s="12" t="s">
        <v>79</v>
      </c>
      <c r="AW437" s="12" t="s">
        <v>31</v>
      </c>
      <c r="AX437" s="12" t="s">
        <v>69</v>
      </c>
      <c r="AY437" s="153" t="s">
        <v>212</v>
      </c>
    </row>
    <row r="438" spans="2:65" s="12" customFormat="1">
      <c r="B438" s="152"/>
      <c r="D438" s="150" t="s">
        <v>226</v>
      </c>
      <c r="E438" s="153" t="s">
        <v>19</v>
      </c>
      <c r="F438" s="154" t="s">
        <v>13989</v>
      </c>
      <c r="H438" s="155">
        <v>127</v>
      </c>
      <c r="I438" s="156"/>
      <c r="L438" s="152"/>
      <c r="M438" s="157"/>
      <c r="T438" s="158"/>
      <c r="AT438" s="153" t="s">
        <v>226</v>
      </c>
      <c r="AU438" s="153" t="s">
        <v>236</v>
      </c>
      <c r="AV438" s="12" t="s">
        <v>79</v>
      </c>
      <c r="AW438" s="12" t="s">
        <v>31</v>
      </c>
      <c r="AX438" s="12" t="s">
        <v>69</v>
      </c>
      <c r="AY438" s="153" t="s">
        <v>212</v>
      </c>
    </row>
    <row r="439" spans="2:65" s="12" customFormat="1">
      <c r="B439" s="152"/>
      <c r="D439" s="150" t="s">
        <v>226</v>
      </c>
      <c r="E439" s="153" t="s">
        <v>19</v>
      </c>
      <c r="F439" s="154" t="s">
        <v>13990</v>
      </c>
      <c r="H439" s="155">
        <v>140</v>
      </c>
      <c r="I439" s="156"/>
      <c r="L439" s="152"/>
      <c r="M439" s="157"/>
      <c r="T439" s="158"/>
      <c r="AT439" s="153" t="s">
        <v>226</v>
      </c>
      <c r="AU439" s="153" t="s">
        <v>236</v>
      </c>
      <c r="AV439" s="12" t="s">
        <v>79</v>
      </c>
      <c r="AW439" s="12" t="s">
        <v>31</v>
      </c>
      <c r="AX439" s="12" t="s">
        <v>69</v>
      </c>
      <c r="AY439" s="153" t="s">
        <v>212</v>
      </c>
    </row>
    <row r="440" spans="2:65" s="12" customFormat="1">
      <c r="B440" s="152"/>
      <c r="D440" s="150" t="s">
        <v>226</v>
      </c>
      <c r="E440" s="153" t="s">
        <v>19</v>
      </c>
      <c r="F440" s="154" t="s">
        <v>13991</v>
      </c>
      <c r="H440" s="155">
        <v>14</v>
      </c>
      <c r="I440" s="156"/>
      <c r="L440" s="152"/>
      <c r="M440" s="157"/>
      <c r="T440" s="158"/>
      <c r="AT440" s="153" t="s">
        <v>226</v>
      </c>
      <c r="AU440" s="153" t="s">
        <v>236</v>
      </c>
      <c r="AV440" s="12" t="s">
        <v>79</v>
      </c>
      <c r="AW440" s="12" t="s">
        <v>31</v>
      </c>
      <c r="AX440" s="12" t="s">
        <v>69</v>
      </c>
      <c r="AY440" s="153" t="s">
        <v>212</v>
      </c>
    </row>
    <row r="441" spans="2:65" s="13" customFormat="1">
      <c r="B441" s="159"/>
      <c r="D441" s="150" t="s">
        <v>226</v>
      </c>
      <c r="E441" s="160" t="s">
        <v>19</v>
      </c>
      <c r="F441" s="161" t="s">
        <v>228</v>
      </c>
      <c r="H441" s="162">
        <v>859</v>
      </c>
      <c r="I441" s="163"/>
      <c r="L441" s="159"/>
      <c r="M441" s="164"/>
      <c r="T441" s="165"/>
      <c r="AT441" s="160" t="s">
        <v>226</v>
      </c>
      <c r="AU441" s="160" t="s">
        <v>236</v>
      </c>
      <c r="AV441" s="13" t="s">
        <v>229</v>
      </c>
      <c r="AW441" s="13" t="s">
        <v>31</v>
      </c>
      <c r="AX441" s="13" t="s">
        <v>77</v>
      </c>
      <c r="AY441" s="160" t="s">
        <v>212</v>
      </c>
    </row>
    <row r="442" spans="2:65" s="1" customFormat="1" ht="16.5" customHeight="1">
      <c r="B442" s="34"/>
      <c r="C442" s="133" t="s">
        <v>704</v>
      </c>
      <c r="D442" s="133" t="s">
        <v>215</v>
      </c>
      <c r="E442" s="134" t="s">
        <v>13992</v>
      </c>
      <c r="F442" s="135" t="s">
        <v>13993</v>
      </c>
      <c r="G442" s="136" t="s">
        <v>624</v>
      </c>
      <c r="H442" s="137">
        <v>15</v>
      </c>
      <c r="I442" s="138"/>
      <c r="J442" s="139">
        <f>ROUND(I442*H442,2)</f>
        <v>0</v>
      </c>
      <c r="K442" s="135" t="s">
        <v>245</v>
      </c>
      <c r="L442" s="34"/>
      <c r="M442" s="140" t="s">
        <v>19</v>
      </c>
      <c r="N442" s="141" t="s">
        <v>40</v>
      </c>
      <c r="P442" s="142">
        <f>O442*H442</f>
        <v>0</v>
      </c>
      <c r="Q442" s="142">
        <v>0</v>
      </c>
      <c r="R442" s="142">
        <f>Q442*H442</f>
        <v>0</v>
      </c>
      <c r="S442" s="142">
        <v>0</v>
      </c>
      <c r="T442" s="143">
        <f>S442*H442</f>
        <v>0</v>
      </c>
      <c r="AR442" s="144" t="s">
        <v>316</v>
      </c>
      <c r="AT442" s="144" t="s">
        <v>215</v>
      </c>
      <c r="AU442" s="144" t="s">
        <v>236</v>
      </c>
      <c r="AY442" s="19" t="s">
        <v>212</v>
      </c>
      <c r="BE442" s="145">
        <f>IF(N442="základní",J442,0)</f>
        <v>0</v>
      </c>
      <c r="BF442" s="145">
        <f>IF(N442="snížená",J442,0)</f>
        <v>0</v>
      </c>
      <c r="BG442" s="145">
        <f>IF(N442="zákl. přenesená",J442,0)</f>
        <v>0</v>
      </c>
      <c r="BH442" s="145">
        <f>IF(N442="sníž. přenesená",J442,0)</f>
        <v>0</v>
      </c>
      <c r="BI442" s="145">
        <f>IF(N442="nulová",J442,0)</f>
        <v>0</v>
      </c>
      <c r="BJ442" s="19" t="s">
        <v>77</v>
      </c>
      <c r="BK442" s="145">
        <f>ROUND(I442*H442,2)</f>
        <v>0</v>
      </c>
      <c r="BL442" s="19" t="s">
        <v>316</v>
      </c>
      <c r="BM442" s="144" t="s">
        <v>13994</v>
      </c>
    </row>
    <row r="443" spans="2:65" s="1" customFormat="1" ht="29.25">
      <c r="B443" s="34"/>
      <c r="D443" s="150" t="s">
        <v>224</v>
      </c>
      <c r="F443" s="151" t="s">
        <v>13911</v>
      </c>
      <c r="I443" s="148"/>
      <c r="L443" s="34"/>
      <c r="M443" s="149"/>
      <c r="T443" s="55"/>
      <c r="AT443" s="19" t="s">
        <v>224</v>
      </c>
      <c r="AU443" s="19" t="s">
        <v>236</v>
      </c>
    </row>
    <row r="444" spans="2:65" s="14" customFormat="1">
      <c r="B444" s="170"/>
      <c r="D444" s="150" t="s">
        <v>226</v>
      </c>
      <c r="E444" s="171" t="s">
        <v>19</v>
      </c>
      <c r="F444" s="172" t="s">
        <v>13995</v>
      </c>
      <c r="H444" s="171" t="s">
        <v>19</v>
      </c>
      <c r="I444" s="173"/>
      <c r="L444" s="170"/>
      <c r="M444" s="174"/>
      <c r="T444" s="175"/>
      <c r="AT444" s="171" t="s">
        <v>226</v>
      </c>
      <c r="AU444" s="171" t="s">
        <v>236</v>
      </c>
      <c r="AV444" s="14" t="s">
        <v>77</v>
      </c>
      <c r="AW444" s="14" t="s">
        <v>31</v>
      </c>
      <c r="AX444" s="14" t="s">
        <v>69</v>
      </c>
      <c r="AY444" s="171" t="s">
        <v>212</v>
      </c>
    </row>
    <row r="445" spans="2:65" s="12" customFormat="1">
      <c r="B445" s="152"/>
      <c r="D445" s="150" t="s">
        <v>226</v>
      </c>
      <c r="E445" s="153" t="s">
        <v>19</v>
      </c>
      <c r="F445" s="154" t="s">
        <v>1714</v>
      </c>
      <c r="H445" s="155">
        <v>4</v>
      </c>
      <c r="I445" s="156"/>
      <c r="L445" s="152"/>
      <c r="M445" s="157"/>
      <c r="T445" s="158"/>
      <c r="AT445" s="153" t="s">
        <v>226</v>
      </c>
      <c r="AU445" s="153" t="s">
        <v>236</v>
      </c>
      <c r="AV445" s="12" t="s">
        <v>79</v>
      </c>
      <c r="AW445" s="12" t="s">
        <v>31</v>
      </c>
      <c r="AX445" s="12" t="s">
        <v>69</v>
      </c>
      <c r="AY445" s="153" t="s">
        <v>212</v>
      </c>
    </row>
    <row r="446" spans="2:65" s="12" customFormat="1">
      <c r="B446" s="152"/>
      <c r="D446" s="150" t="s">
        <v>226</v>
      </c>
      <c r="E446" s="153" t="s">
        <v>19</v>
      </c>
      <c r="F446" s="154" t="s">
        <v>13152</v>
      </c>
      <c r="H446" s="155">
        <v>3</v>
      </c>
      <c r="I446" s="156"/>
      <c r="L446" s="152"/>
      <c r="M446" s="157"/>
      <c r="T446" s="158"/>
      <c r="AT446" s="153" t="s">
        <v>226</v>
      </c>
      <c r="AU446" s="153" t="s">
        <v>236</v>
      </c>
      <c r="AV446" s="12" t="s">
        <v>79</v>
      </c>
      <c r="AW446" s="12" t="s">
        <v>31</v>
      </c>
      <c r="AX446" s="12" t="s">
        <v>69</v>
      </c>
      <c r="AY446" s="153" t="s">
        <v>212</v>
      </c>
    </row>
    <row r="447" spans="2:65" s="12" customFormat="1">
      <c r="B447" s="152"/>
      <c r="D447" s="150" t="s">
        <v>226</v>
      </c>
      <c r="E447" s="153" t="s">
        <v>19</v>
      </c>
      <c r="F447" s="154" t="s">
        <v>1730</v>
      </c>
      <c r="H447" s="155">
        <v>2</v>
      </c>
      <c r="I447" s="156"/>
      <c r="L447" s="152"/>
      <c r="M447" s="157"/>
      <c r="T447" s="158"/>
      <c r="AT447" s="153" t="s">
        <v>226</v>
      </c>
      <c r="AU447" s="153" t="s">
        <v>236</v>
      </c>
      <c r="AV447" s="12" t="s">
        <v>79</v>
      </c>
      <c r="AW447" s="12" t="s">
        <v>31</v>
      </c>
      <c r="AX447" s="12" t="s">
        <v>69</v>
      </c>
      <c r="AY447" s="153" t="s">
        <v>212</v>
      </c>
    </row>
    <row r="448" spans="2:65" s="12" customFormat="1">
      <c r="B448" s="152"/>
      <c r="D448" s="150" t="s">
        <v>226</v>
      </c>
      <c r="E448" s="153" t="s">
        <v>19</v>
      </c>
      <c r="F448" s="154" t="s">
        <v>1731</v>
      </c>
      <c r="H448" s="155">
        <v>1</v>
      </c>
      <c r="I448" s="156"/>
      <c r="L448" s="152"/>
      <c r="M448" s="157"/>
      <c r="T448" s="158"/>
      <c r="AT448" s="153" t="s">
        <v>226</v>
      </c>
      <c r="AU448" s="153" t="s">
        <v>236</v>
      </c>
      <c r="AV448" s="12" t="s">
        <v>79</v>
      </c>
      <c r="AW448" s="12" t="s">
        <v>31</v>
      </c>
      <c r="AX448" s="12" t="s">
        <v>69</v>
      </c>
      <c r="AY448" s="153" t="s">
        <v>212</v>
      </c>
    </row>
    <row r="449" spans="2:65" s="12" customFormat="1">
      <c r="B449" s="152"/>
      <c r="D449" s="150" t="s">
        <v>226</v>
      </c>
      <c r="E449" s="153" t="s">
        <v>19</v>
      </c>
      <c r="F449" s="154" t="s">
        <v>1780</v>
      </c>
      <c r="H449" s="155">
        <v>1</v>
      </c>
      <c r="I449" s="156"/>
      <c r="L449" s="152"/>
      <c r="M449" s="157"/>
      <c r="T449" s="158"/>
      <c r="AT449" s="153" t="s">
        <v>226</v>
      </c>
      <c r="AU449" s="153" t="s">
        <v>236</v>
      </c>
      <c r="AV449" s="12" t="s">
        <v>79</v>
      </c>
      <c r="AW449" s="12" t="s">
        <v>31</v>
      </c>
      <c r="AX449" s="12" t="s">
        <v>69</v>
      </c>
      <c r="AY449" s="153" t="s">
        <v>212</v>
      </c>
    </row>
    <row r="450" spans="2:65" s="12" customFormat="1">
      <c r="B450" s="152"/>
      <c r="D450" s="150" t="s">
        <v>226</v>
      </c>
      <c r="E450" s="153" t="s">
        <v>19</v>
      </c>
      <c r="F450" s="154" t="s">
        <v>1733</v>
      </c>
      <c r="H450" s="155">
        <v>2</v>
      </c>
      <c r="I450" s="156"/>
      <c r="L450" s="152"/>
      <c r="M450" s="157"/>
      <c r="T450" s="158"/>
      <c r="AT450" s="153" t="s">
        <v>226</v>
      </c>
      <c r="AU450" s="153" t="s">
        <v>236</v>
      </c>
      <c r="AV450" s="12" t="s">
        <v>79</v>
      </c>
      <c r="AW450" s="12" t="s">
        <v>31</v>
      </c>
      <c r="AX450" s="12" t="s">
        <v>69</v>
      </c>
      <c r="AY450" s="153" t="s">
        <v>212</v>
      </c>
    </row>
    <row r="451" spans="2:65" s="12" customFormat="1">
      <c r="B451" s="152"/>
      <c r="D451" s="150" t="s">
        <v>226</v>
      </c>
      <c r="E451" s="153" t="s">
        <v>19</v>
      </c>
      <c r="F451" s="154" t="s">
        <v>1734</v>
      </c>
      <c r="H451" s="155">
        <v>2</v>
      </c>
      <c r="I451" s="156"/>
      <c r="L451" s="152"/>
      <c r="M451" s="157"/>
      <c r="T451" s="158"/>
      <c r="AT451" s="153" t="s">
        <v>226</v>
      </c>
      <c r="AU451" s="153" t="s">
        <v>236</v>
      </c>
      <c r="AV451" s="12" t="s">
        <v>79</v>
      </c>
      <c r="AW451" s="12" t="s">
        <v>31</v>
      </c>
      <c r="AX451" s="12" t="s">
        <v>69</v>
      </c>
      <c r="AY451" s="153" t="s">
        <v>212</v>
      </c>
    </row>
    <row r="452" spans="2:65" s="13" customFormat="1">
      <c r="B452" s="159"/>
      <c r="D452" s="150" t="s">
        <v>226</v>
      </c>
      <c r="E452" s="160" t="s">
        <v>19</v>
      </c>
      <c r="F452" s="161" t="s">
        <v>228</v>
      </c>
      <c r="H452" s="162">
        <v>15</v>
      </c>
      <c r="I452" s="163"/>
      <c r="L452" s="159"/>
      <c r="M452" s="164"/>
      <c r="T452" s="165"/>
      <c r="AT452" s="160" t="s">
        <v>226</v>
      </c>
      <c r="AU452" s="160" t="s">
        <v>236</v>
      </c>
      <c r="AV452" s="13" t="s">
        <v>229</v>
      </c>
      <c r="AW452" s="13" t="s">
        <v>31</v>
      </c>
      <c r="AX452" s="13" t="s">
        <v>77</v>
      </c>
      <c r="AY452" s="160" t="s">
        <v>212</v>
      </c>
    </row>
    <row r="453" spans="2:65" s="1" customFormat="1" ht="21.75" customHeight="1">
      <c r="B453" s="34"/>
      <c r="C453" s="133" t="s">
        <v>725</v>
      </c>
      <c r="D453" s="133" t="s">
        <v>215</v>
      </c>
      <c r="E453" s="134" t="s">
        <v>13996</v>
      </c>
      <c r="F453" s="135" t="s">
        <v>13997</v>
      </c>
      <c r="G453" s="136" t="s">
        <v>624</v>
      </c>
      <c r="H453" s="137">
        <v>42</v>
      </c>
      <c r="I453" s="138"/>
      <c r="J453" s="139">
        <f>ROUND(I453*H453,2)</f>
        <v>0</v>
      </c>
      <c r="K453" s="135" t="s">
        <v>245</v>
      </c>
      <c r="L453" s="34"/>
      <c r="M453" s="140" t="s">
        <v>19</v>
      </c>
      <c r="N453" s="141" t="s">
        <v>40</v>
      </c>
      <c r="P453" s="142">
        <f>O453*H453</f>
        <v>0</v>
      </c>
      <c r="Q453" s="142">
        <v>0</v>
      </c>
      <c r="R453" s="142">
        <f>Q453*H453</f>
        <v>0</v>
      </c>
      <c r="S453" s="142">
        <v>0</v>
      </c>
      <c r="T453" s="143">
        <f>S453*H453</f>
        <v>0</v>
      </c>
      <c r="AR453" s="144" t="s">
        <v>316</v>
      </c>
      <c r="AT453" s="144" t="s">
        <v>215</v>
      </c>
      <c r="AU453" s="144" t="s">
        <v>236</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13998</v>
      </c>
    </row>
    <row r="454" spans="2:65" s="1" customFormat="1" ht="29.25">
      <c r="B454" s="34"/>
      <c r="D454" s="150" t="s">
        <v>224</v>
      </c>
      <c r="F454" s="151" t="s">
        <v>13999</v>
      </c>
      <c r="I454" s="148"/>
      <c r="L454" s="34"/>
      <c r="M454" s="149"/>
      <c r="T454" s="55"/>
      <c r="AT454" s="19" t="s">
        <v>224</v>
      </c>
      <c r="AU454" s="19" t="s">
        <v>236</v>
      </c>
    </row>
    <row r="455" spans="2:65" s="14" customFormat="1">
      <c r="B455" s="170"/>
      <c r="D455" s="150" t="s">
        <v>226</v>
      </c>
      <c r="E455" s="171" t="s">
        <v>19</v>
      </c>
      <c r="F455" s="172" t="s">
        <v>14000</v>
      </c>
      <c r="H455" s="171" t="s">
        <v>19</v>
      </c>
      <c r="I455" s="173"/>
      <c r="L455" s="170"/>
      <c r="M455" s="174"/>
      <c r="T455" s="175"/>
      <c r="AT455" s="171" t="s">
        <v>226</v>
      </c>
      <c r="AU455" s="171" t="s">
        <v>236</v>
      </c>
      <c r="AV455" s="14" t="s">
        <v>77</v>
      </c>
      <c r="AW455" s="14" t="s">
        <v>31</v>
      </c>
      <c r="AX455" s="14" t="s">
        <v>69</v>
      </c>
      <c r="AY455" s="171" t="s">
        <v>212</v>
      </c>
    </row>
    <row r="456" spans="2:65" s="12" customFormat="1">
      <c r="B456" s="152"/>
      <c r="D456" s="150" t="s">
        <v>226</v>
      </c>
      <c r="E456" s="153" t="s">
        <v>19</v>
      </c>
      <c r="F456" s="154" t="s">
        <v>14001</v>
      </c>
      <c r="H456" s="155">
        <v>5</v>
      </c>
      <c r="I456" s="156"/>
      <c r="L456" s="152"/>
      <c r="M456" s="157"/>
      <c r="T456" s="158"/>
      <c r="AT456" s="153" t="s">
        <v>226</v>
      </c>
      <c r="AU456" s="153" t="s">
        <v>236</v>
      </c>
      <c r="AV456" s="12" t="s">
        <v>79</v>
      </c>
      <c r="AW456" s="12" t="s">
        <v>31</v>
      </c>
      <c r="AX456" s="12" t="s">
        <v>69</v>
      </c>
      <c r="AY456" s="153" t="s">
        <v>212</v>
      </c>
    </row>
    <row r="457" spans="2:65" s="12" customFormat="1">
      <c r="B457" s="152"/>
      <c r="D457" s="150" t="s">
        <v>226</v>
      </c>
      <c r="E457" s="153" t="s">
        <v>19</v>
      </c>
      <c r="F457" s="154" t="s">
        <v>14002</v>
      </c>
      <c r="H457" s="155">
        <v>16</v>
      </c>
      <c r="I457" s="156"/>
      <c r="L457" s="152"/>
      <c r="M457" s="157"/>
      <c r="T457" s="158"/>
      <c r="AT457" s="153" t="s">
        <v>226</v>
      </c>
      <c r="AU457" s="153" t="s">
        <v>236</v>
      </c>
      <c r="AV457" s="12" t="s">
        <v>79</v>
      </c>
      <c r="AW457" s="12" t="s">
        <v>31</v>
      </c>
      <c r="AX457" s="12" t="s">
        <v>69</v>
      </c>
      <c r="AY457" s="153" t="s">
        <v>212</v>
      </c>
    </row>
    <row r="458" spans="2:65" s="12" customFormat="1">
      <c r="B458" s="152"/>
      <c r="D458" s="150" t="s">
        <v>226</v>
      </c>
      <c r="E458" s="153" t="s">
        <v>19</v>
      </c>
      <c r="F458" s="154" t="s">
        <v>14003</v>
      </c>
      <c r="H458" s="155">
        <v>11</v>
      </c>
      <c r="I458" s="156"/>
      <c r="L458" s="152"/>
      <c r="M458" s="157"/>
      <c r="T458" s="158"/>
      <c r="AT458" s="153" t="s">
        <v>226</v>
      </c>
      <c r="AU458" s="153" t="s">
        <v>236</v>
      </c>
      <c r="AV458" s="12" t="s">
        <v>79</v>
      </c>
      <c r="AW458" s="12" t="s">
        <v>31</v>
      </c>
      <c r="AX458" s="12" t="s">
        <v>69</v>
      </c>
      <c r="AY458" s="153" t="s">
        <v>212</v>
      </c>
    </row>
    <row r="459" spans="2:65" s="12" customFormat="1">
      <c r="B459" s="152"/>
      <c r="D459" s="150" t="s">
        <v>226</v>
      </c>
      <c r="E459" s="153" t="s">
        <v>19</v>
      </c>
      <c r="F459" s="154" t="s">
        <v>13163</v>
      </c>
      <c r="H459" s="155">
        <v>4</v>
      </c>
      <c r="I459" s="156"/>
      <c r="L459" s="152"/>
      <c r="M459" s="157"/>
      <c r="T459" s="158"/>
      <c r="AT459" s="153" t="s">
        <v>226</v>
      </c>
      <c r="AU459" s="153" t="s">
        <v>236</v>
      </c>
      <c r="AV459" s="12" t="s">
        <v>79</v>
      </c>
      <c r="AW459" s="12" t="s">
        <v>31</v>
      </c>
      <c r="AX459" s="12" t="s">
        <v>69</v>
      </c>
      <c r="AY459" s="153" t="s">
        <v>212</v>
      </c>
    </row>
    <row r="460" spans="2:65" s="12" customFormat="1">
      <c r="B460" s="152"/>
      <c r="D460" s="150" t="s">
        <v>226</v>
      </c>
      <c r="E460" s="153" t="s">
        <v>19</v>
      </c>
      <c r="F460" s="154" t="s">
        <v>1780</v>
      </c>
      <c r="H460" s="155">
        <v>1</v>
      </c>
      <c r="I460" s="156"/>
      <c r="L460" s="152"/>
      <c r="M460" s="157"/>
      <c r="T460" s="158"/>
      <c r="AT460" s="153" t="s">
        <v>226</v>
      </c>
      <c r="AU460" s="153" t="s">
        <v>236</v>
      </c>
      <c r="AV460" s="12" t="s">
        <v>79</v>
      </c>
      <c r="AW460" s="12" t="s">
        <v>31</v>
      </c>
      <c r="AX460" s="12" t="s">
        <v>69</v>
      </c>
      <c r="AY460" s="153" t="s">
        <v>212</v>
      </c>
    </row>
    <row r="461" spans="2:65" s="12" customFormat="1">
      <c r="B461" s="152"/>
      <c r="D461" s="150" t="s">
        <v>226</v>
      </c>
      <c r="E461" s="153" t="s">
        <v>19</v>
      </c>
      <c r="F461" s="154" t="s">
        <v>1781</v>
      </c>
      <c r="H461" s="155">
        <v>1</v>
      </c>
      <c r="I461" s="156"/>
      <c r="L461" s="152"/>
      <c r="M461" s="157"/>
      <c r="T461" s="158"/>
      <c r="AT461" s="153" t="s">
        <v>226</v>
      </c>
      <c r="AU461" s="153" t="s">
        <v>236</v>
      </c>
      <c r="AV461" s="12" t="s">
        <v>79</v>
      </c>
      <c r="AW461" s="12" t="s">
        <v>31</v>
      </c>
      <c r="AX461" s="12" t="s">
        <v>69</v>
      </c>
      <c r="AY461" s="153" t="s">
        <v>212</v>
      </c>
    </row>
    <row r="462" spans="2:65" s="12" customFormat="1">
      <c r="B462" s="152"/>
      <c r="D462" s="150" t="s">
        <v>226</v>
      </c>
      <c r="E462" s="153" t="s">
        <v>19</v>
      </c>
      <c r="F462" s="154" t="s">
        <v>1720</v>
      </c>
      <c r="H462" s="155">
        <v>4</v>
      </c>
      <c r="I462" s="156"/>
      <c r="L462" s="152"/>
      <c r="M462" s="157"/>
      <c r="T462" s="158"/>
      <c r="AT462" s="153" t="s">
        <v>226</v>
      </c>
      <c r="AU462" s="153" t="s">
        <v>236</v>
      </c>
      <c r="AV462" s="12" t="s">
        <v>79</v>
      </c>
      <c r="AW462" s="12" t="s">
        <v>31</v>
      </c>
      <c r="AX462" s="12" t="s">
        <v>69</v>
      </c>
      <c r="AY462" s="153" t="s">
        <v>212</v>
      </c>
    </row>
    <row r="463" spans="2:65" s="13" customFormat="1">
      <c r="B463" s="159"/>
      <c r="D463" s="150" t="s">
        <v>226</v>
      </c>
      <c r="E463" s="160" t="s">
        <v>19</v>
      </c>
      <c r="F463" s="161" t="s">
        <v>228</v>
      </c>
      <c r="H463" s="162">
        <v>42</v>
      </c>
      <c r="I463" s="163"/>
      <c r="L463" s="159"/>
      <c r="M463" s="164"/>
      <c r="T463" s="165"/>
      <c r="AT463" s="160" t="s">
        <v>226</v>
      </c>
      <c r="AU463" s="160" t="s">
        <v>236</v>
      </c>
      <c r="AV463" s="13" t="s">
        <v>229</v>
      </c>
      <c r="AW463" s="13" t="s">
        <v>31</v>
      </c>
      <c r="AX463" s="13" t="s">
        <v>77</v>
      </c>
      <c r="AY463" s="160" t="s">
        <v>212</v>
      </c>
    </row>
    <row r="464" spans="2:65" s="1" customFormat="1" ht="16.5" customHeight="1">
      <c r="B464" s="34"/>
      <c r="C464" s="133" t="s">
        <v>744</v>
      </c>
      <c r="D464" s="133" t="s">
        <v>215</v>
      </c>
      <c r="E464" s="134" t="s">
        <v>14004</v>
      </c>
      <c r="F464" s="135" t="s">
        <v>14005</v>
      </c>
      <c r="G464" s="136" t="s">
        <v>624</v>
      </c>
      <c r="H464" s="137">
        <v>31</v>
      </c>
      <c r="I464" s="138"/>
      <c r="J464" s="139">
        <f>ROUND(I464*H464,2)</f>
        <v>0</v>
      </c>
      <c r="K464" s="135" t="s">
        <v>245</v>
      </c>
      <c r="L464" s="34"/>
      <c r="M464" s="140" t="s">
        <v>19</v>
      </c>
      <c r="N464" s="141" t="s">
        <v>40</v>
      </c>
      <c r="P464" s="142">
        <f>O464*H464</f>
        <v>0</v>
      </c>
      <c r="Q464" s="142">
        <v>0</v>
      </c>
      <c r="R464" s="142">
        <f>Q464*H464</f>
        <v>0</v>
      </c>
      <c r="S464" s="142">
        <v>0</v>
      </c>
      <c r="T464" s="143">
        <f>S464*H464</f>
        <v>0</v>
      </c>
      <c r="AR464" s="144" t="s">
        <v>316</v>
      </c>
      <c r="AT464" s="144" t="s">
        <v>215</v>
      </c>
      <c r="AU464" s="144" t="s">
        <v>236</v>
      </c>
      <c r="AY464" s="19" t="s">
        <v>212</v>
      </c>
      <c r="BE464" s="145">
        <f>IF(N464="základní",J464,0)</f>
        <v>0</v>
      </c>
      <c r="BF464" s="145">
        <f>IF(N464="snížená",J464,0)</f>
        <v>0</v>
      </c>
      <c r="BG464" s="145">
        <f>IF(N464="zákl. přenesená",J464,0)</f>
        <v>0</v>
      </c>
      <c r="BH464" s="145">
        <f>IF(N464="sníž. přenesená",J464,0)</f>
        <v>0</v>
      </c>
      <c r="BI464" s="145">
        <f>IF(N464="nulová",J464,0)</f>
        <v>0</v>
      </c>
      <c r="BJ464" s="19" t="s">
        <v>77</v>
      </c>
      <c r="BK464" s="145">
        <f>ROUND(I464*H464,2)</f>
        <v>0</v>
      </c>
      <c r="BL464" s="19" t="s">
        <v>316</v>
      </c>
      <c r="BM464" s="144" t="s">
        <v>14006</v>
      </c>
    </row>
    <row r="465" spans="2:65" s="1" customFormat="1" ht="29.25">
      <c r="B465" s="34"/>
      <c r="D465" s="150" t="s">
        <v>224</v>
      </c>
      <c r="F465" s="151" t="s">
        <v>14007</v>
      </c>
      <c r="I465" s="148"/>
      <c r="L465" s="34"/>
      <c r="M465" s="149"/>
      <c r="T465" s="55"/>
      <c r="AT465" s="19" t="s">
        <v>224</v>
      </c>
      <c r="AU465" s="19" t="s">
        <v>236</v>
      </c>
    </row>
    <row r="466" spans="2:65" s="14" customFormat="1">
      <c r="B466" s="170"/>
      <c r="D466" s="150" t="s">
        <v>226</v>
      </c>
      <c r="E466" s="171" t="s">
        <v>19</v>
      </c>
      <c r="F466" s="172" t="s">
        <v>14008</v>
      </c>
      <c r="H466" s="171" t="s">
        <v>19</v>
      </c>
      <c r="I466" s="173"/>
      <c r="L466" s="170"/>
      <c r="M466" s="174"/>
      <c r="T466" s="175"/>
      <c r="AT466" s="171" t="s">
        <v>226</v>
      </c>
      <c r="AU466" s="171" t="s">
        <v>236</v>
      </c>
      <c r="AV466" s="14" t="s">
        <v>77</v>
      </c>
      <c r="AW466" s="14" t="s">
        <v>31</v>
      </c>
      <c r="AX466" s="14" t="s">
        <v>69</v>
      </c>
      <c r="AY466" s="171" t="s">
        <v>212</v>
      </c>
    </row>
    <row r="467" spans="2:65" s="12" customFormat="1">
      <c r="B467" s="152"/>
      <c r="D467" s="150" t="s">
        <v>226</v>
      </c>
      <c r="E467" s="153" t="s">
        <v>19</v>
      </c>
      <c r="F467" s="154" t="s">
        <v>1714</v>
      </c>
      <c r="H467" s="155">
        <v>4</v>
      </c>
      <c r="I467" s="156"/>
      <c r="L467" s="152"/>
      <c r="M467" s="157"/>
      <c r="T467" s="158"/>
      <c r="AT467" s="153" t="s">
        <v>226</v>
      </c>
      <c r="AU467" s="153" t="s">
        <v>236</v>
      </c>
      <c r="AV467" s="12" t="s">
        <v>79</v>
      </c>
      <c r="AW467" s="12" t="s">
        <v>31</v>
      </c>
      <c r="AX467" s="12" t="s">
        <v>69</v>
      </c>
      <c r="AY467" s="153" t="s">
        <v>212</v>
      </c>
    </row>
    <row r="468" spans="2:65" s="12" customFormat="1">
      <c r="B468" s="152"/>
      <c r="D468" s="150" t="s">
        <v>226</v>
      </c>
      <c r="E468" s="153" t="s">
        <v>19</v>
      </c>
      <c r="F468" s="154" t="s">
        <v>13114</v>
      </c>
      <c r="H468" s="155">
        <v>4</v>
      </c>
      <c r="I468" s="156"/>
      <c r="L468" s="152"/>
      <c r="M468" s="157"/>
      <c r="T468" s="158"/>
      <c r="AT468" s="153" t="s">
        <v>226</v>
      </c>
      <c r="AU468" s="153" t="s">
        <v>236</v>
      </c>
      <c r="AV468" s="12" t="s">
        <v>79</v>
      </c>
      <c r="AW468" s="12" t="s">
        <v>31</v>
      </c>
      <c r="AX468" s="12" t="s">
        <v>69</v>
      </c>
      <c r="AY468" s="153" t="s">
        <v>212</v>
      </c>
    </row>
    <row r="469" spans="2:65" s="12" customFormat="1">
      <c r="B469" s="152"/>
      <c r="D469" s="150" t="s">
        <v>226</v>
      </c>
      <c r="E469" s="153" t="s">
        <v>19</v>
      </c>
      <c r="F469" s="154" t="s">
        <v>1716</v>
      </c>
      <c r="H469" s="155">
        <v>4</v>
      </c>
      <c r="I469" s="156"/>
      <c r="L469" s="152"/>
      <c r="M469" s="157"/>
      <c r="T469" s="158"/>
      <c r="AT469" s="153" t="s">
        <v>226</v>
      </c>
      <c r="AU469" s="153" t="s">
        <v>236</v>
      </c>
      <c r="AV469" s="12" t="s">
        <v>79</v>
      </c>
      <c r="AW469" s="12" t="s">
        <v>31</v>
      </c>
      <c r="AX469" s="12" t="s">
        <v>69</v>
      </c>
      <c r="AY469" s="153" t="s">
        <v>212</v>
      </c>
    </row>
    <row r="470" spans="2:65" s="12" customFormat="1">
      <c r="B470" s="152"/>
      <c r="D470" s="150" t="s">
        <v>226</v>
      </c>
      <c r="E470" s="153" t="s">
        <v>19</v>
      </c>
      <c r="F470" s="154" t="s">
        <v>13163</v>
      </c>
      <c r="H470" s="155">
        <v>4</v>
      </c>
      <c r="I470" s="156"/>
      <c r="L470" s="152"/>
      <c r="M470" s="157"/>
      <c r="T470" s="158"/>
      <c r="AT470" s="153" t="s">
        <v>226</v>
      </c>
      <c r="AU470" s="153" t="s">
        <v>236</v>
      </c>
      <c r="AV470" s="12" t="s">
        <v>79</v>
      </c>
      <c r="AW470" s="12" t="s">
        <v>31</v>
      </c>
      <c r="AX470" s="12" t="s">
        <v>69</v>
      </c>
      <c r="AY470" s="153" t="s">
        <v>212</v>
      </c>
    </row>
    <row r="471" spans="2:65" s="12" customFormat="1">
      <c r="B471" s="152"/>
      <c r="D471" s="150" t="s">
        <v>226</v>
      </c>
      <c r="E471" s="153" t="s">
        <v>19</v>
      </c>
      <c r="F471" s="154" t="s">
        <v>1718</v>
      </c>
      <c r="H471" s="155">
        <v>4</v>
      </c>
      <c r="I471" s="156"/>
      <c r="L471" s="152"/>
      <c r="M471" s="157"/>
      <c r="T471" s="158"/>
      <c r="AT471" s="153" t="s">
        <v>226</v>
      </c>
      <c r="AU471" s="153" t="s">
        <v>236</v>
      </c>
      <c r="AV471" s="12" t="s">
        <v>79</v>
      </c>
      <c r="AW471" s="12" t="s">
        <v>31</v>
      </c>
      <c r="AX471" s="12" t="s">
        <v>69</v>
      </c>
      <c r="AY471" s="153" t="s">
        <v>212</v>
      </c>
    </row>
    <row r="472" spans="2:65" s="12" customFormat="1">
      <c r="B472" s="152"/>
      <c r="D472" s="150" t="s">
        <v>226</v>
      </c>
      <c r="E472" s="153" t="s">
        <v>19</v>
      </c>
      <c r="F472" s="154" t="s">
        <v>1719</v>
      </c>
      <c r="H472" s="155">
        <v>4</v>
      </c>
      <c r="I472" s="156"/>
      <c r="L472" s="152"/>
      <c r="M472" s="157"/>
      <c r="T472" s="158"/>
      <c r="AT472" s="153" t="s">
        <v>226</v>
      </c>
      <c r="AU472" s="153" t="s">
        <v>236</v>
      </c>
      <c r="AV472" s="12" t="s">
        <v>79</v>
      </c>
      <c r="AW472" s="12" t="s">
        <v>31</v>
      </c>
      <c r="AX472" s="12" t="s">
        <v>69</v>
      </c>
      <c r="AY472" s="153" t="s">
        <v>212</v>
      </c>
    </row>
    <row r="473" spans="2:65" s="12" customFormat="1">
      <c r="B473" s="152"/>
      <c r="D473" s="150" t="s">
        <v>226</v>
      </c>
      <c r="E473" s="153" t="s">
        <v>19</v>
      </c>
      <c r="F473" s="154" t="s">
        <v>13185</v>
      </c>
      <c r="H473" s="155">
        <v>3</v>
      </c>
      <c r="I473" s="156"/>
      <c r="L473" s="152"/>
      <c r="M473" s="157"/>
      <c r="T473" s="158"/>
      <c r="AT473" s="153" t="s">
        <v>226</v>
      </c>
      <c r="AU473" s="153" t="s">
        <v>236</v>
      </c>
      <c r="AV473" s="12" t="s">
        <v>79</v>
      </c>
      <c r="AW473" s="12" t="s">
        <v>31</v>
      </c>
      <c r="AX473" s="12" t="s">
        <v>69</v>
      </c>
      <c r="AY473" s="153" t="s">
        <v>212</v>
      </c>
    </row>
    <row r="474" spans="2:65" s="12" customFormat="1">
      <c r="B474" s="152"/>
      <c r="D474" s="150" t="s">
        <v>226</v>
      </c>
      <c r="E474" s="153" t="s">
        <v>19</v>
      </c>
      <c r="F474" s="154" t="s">
        <v>4879</v>
      </c>
      <c r="H474" s="155">
        <v>4</v>
      </c>
      <c r="I474" s="156"/>
      <c r="L474" s="152"/>
      <c r="M474" s="157"/>
      <c r="T474" s="158"/>
      <c r="AT474" s="153" t="s">
        <v>226</v>
      </c>
      <c r="AU474" s="153" t="s">
        <v>236</v>
      </c>
      <c r="AV474" s="12" t="s">
        <v>79</v>
      </c>
      <c r="AW474" s="12" t="s">
        <v>31</v>
      </c>
      <c r="AX474" s="12" t="s">
        <v>69</v>
      </c>
      <c r="AY474" s="153" t="s">
        <v>212</v>
      </c>
    </row>
    <row r="475" spans="2:65" s="13" customFormat="1">
      <c r="B475" s="159"/>
      <c r="D475" s="150" t="s">
        <v>226</v>
      </c>
      <c r="E475" s="160" t="s">
        <v>19</v>
      </c>
      <c r="F475" s="161" t="s">
        <v>228</v>
      </c>
      <c r="H475" s="162">
        <v>31</v>
      </c>
      <c r="I475" s="163"/>
      <c r="L475" s="159"/>
      <c r="M475" s="164"/>
      <c r="T475" s="165"/>
      <c r="AT475" s="160" t="s">
        <v>226</v>
      </c>
      <c r="AU475" s="160" t="s">
        <v>236</v>
      </c>
      <c r="AV475" s="13" t="s">
        <v>229</v>
      </c>
      <c r="AW475" s="13" t="s">
        <v>31</v>
      </c>
      <c r="AX475" s="13" t="s">
        <v>77</v>
      </c>
      <c r="AY475" s="160" t="s">
        <v>212</v>
      </c>
    </row>
    <row r="476" spans="2:65" s="1" customFormat="1" ht="16.5" customHeight="1">
      <c r="B476" s="34"/>
      <c r="C476" s="133" t="s">
        <v>750</v>
      </c>
      <c r="D476" s="133" t="s">
        <v>215</v>
      </c>
      <c r="E476" s="134" t="s">
        <v>14009</v>
      </c>
      <c r="F476" s="135" t="s">
        <v>14010</v>
      </c>
      <c r="G476" s="136" t="s">
        <v>624</v>
      </c>
      <c r="H476" s="137">
        <v>91</v>
      </c>
      <c r="I476" s="138"/>
      <c r="J476" s="139">
        <f>ROUND(I476*H476,2)</f>
        <v>0</v>
      </c>
      <c r="K476" s="135" t="s">
        <v>245</v>
      </c>
      <c r="L476" s="34"/>
      <c r="M476" s="140" t="s">
        <v>19</v>
      </c>
      <c r="N476" s="141" t="s">
        <v>40</v>
      </c>
      <c r="P476" s="142">
        <f>O476*H476</f>
        <v>0</v>
      </c>
      <c r="Q476" s="142">
        <v>0</v>
      </c>
      <c r="R476" s="142">
        <f>Q476*H476</f>
        <v>0</v>
      </c>
      <c r="S476" s="142">
        <v>0</v>
      </c>
      <c r="T476" s="143">
        <f>S476*H476</f>
        <v>0</v>
      </c>
      <c r="AR476" s="144" t="s">
        <v>316</v>
      </c>
      <c r="AT476" s="144" t="s">
        <v>215</v>
      </c>
      <c r="AU476" s="144" t="s">
        <v>236</v>
      </c>
      <c r="AY476" s="19" t="s">
        <v>212</v>
      </c>
      <c r="BE476" s="145">
        <f>IF(N476="základní",J476,0)</f>
        <v>0</v>
      </c>
      <c r="BF476" s="145">
        <f>IF(N476="snížená",J476,0)</f>
        <v>0</v>
      </c>
      <c r="BG476" s="145">
        <f>IF(N476="zákl. přenesená",J476,0)</f>
        <v>0</v>
      </c>
      <c r="BH476" s="145">
        <f>IF(N476="sníž. přenesená",J476,0)</f>
        <v>0</v>
      </c>
      <c r="BI476" s="145">
        <f>IF(N476="nulová",J476,0)</f>
        <v>0</v>
      </c>
      <c r="BJ476" s="19" t="s">
        <v>77</v>
      </c>
      <c r="BK476" s="145">
        <f>ROUND(I476*H476,2)</f>
        <v>0</v>
      </c>
      <c r="BL476" s="19" t="s">
        <v>316</v>
      </c>
      <c r="BM476" s="144" t="s">
        <v>14011</v>
      </c>
    </row>
    <row r="477" spans="2:65" s="1" customFormat="1" ht="29.25">
      <c r="B477" s="34"/>
      <c r="D477" s="150" t="s">
        <v>224</v>
      </c>
      <c r="F477" s="151" t="s">
        <v>14007</v>
      </c>
      <c r="I477" s="148"/>
      <c r="L477" s="34"/>
      <c r="M477" s="149"/>
      <c r="T477" s="55"/>
      <c r="AT477" s="19" t="s">
        <v>224</v>
      </c>
      <c r="AU477" s="19" t="s">
        <v>236</v>
      </c>
    </row>
    <row r="478" spans="2:65" s="14" customFormat="1">
      <c r="B478" s="170"/>
      <c r="D478" s="150" t="s">
        <v>226</v>
      </c>
      <c r="E478" s="171" t="s">
        <v>19</v>
      </c>
      <c r="F478" s="172" t="s">
        <v>14012</v>
      </c>
      <c r="H478" s="171" t="s">
        <v>19</v>
      </c>
      <c r="I478" s="173"/>
      <c r="L478" s="170"/>
      <c r="M478" s="174"/>
      <c r="T478" s="175"/>
      <c r="AT478" s="171" t="s">
        <v>226</v>
      </c>
      <c r="AU478" s="171" t="s">
        <v>236</v>
      </c>
      <c r="AV478" s="14" t="s">
        <v>77</v>
      </c>
      <c r="AW478" s="14" t="s">
        <v>31</v>
      </c>
      <c r="AX478" s="14" t="s">
        <v>69</v>
      </c>
      <c r="AY478" s="171" t="s">
        <v>212</v>
      </c>
    </row>
    <row r="479" spans="2:65" s="12" customFormat="1">
      <c r="B479" s="152"/>
      <c r="D479" s="150" t="s">
        <v>226</v>
      </c>
      <c r="E479" s="153" t="s">
        <v>19</v>
      </c>
      <c r="F479" s="154" t="s">
        <v>14013</v>
      </c>
      <c r="H479" s="155">
        <v>18</v>
      </c>
      <c r="I479" s="156"/>
      <c r="L479" s="152"/>
      <c r="M479" s="157"/>
      <c r="T479" s="158"/>
      <c r="AT479" s="153" t="s">
        <v>226</v>
      </c>
      <c r="AU479" s="153" t="s">
        <v>236</v>
      </c>
      <c r="AV479" s="12" t="s">
        <v>79</v>
      </c>
      <c r="AW479" s="12" t="s">
        <v>31</v>
      </c>
      <c r="AX479" s="12" t="s">
        <v>69</v>
      </c>
      <c r="AY479" s="153" t="s">
        <v>212</v>
      </c>
    </row>
    <row r="480" spans="2:65" s="12" customFormat="1">
      <c r="B480" s="152"/>
      <c r="D480" s="150" t="s">
        <v>226</v>
      </c>
      <c r="E480" s="153" t="s">
        <v>19</v>
      </c>
      <c r="F480" s="154" t="s">
        <v>13067</v>
      </c>
      <c r="H480" s="155">
        <v>9</v>
      </c>
      <c r="I480" s="156"/>
      <c r="L480" s="152"/>
      <c r="M480" s="157"/>
      <c r="T480" s="158"/>
      <c r="AT480" s="153" t="s">
        <v>226</v>
      </c>
      <c r="AU480" s="153" t="s">
        <v>236</v>
      </c>
      <c r="AV480" s="12" t="s">
        <v>79</v>
      </c>
      <c r="AW480" s="12" t="s">
        <v>31</v>
      </c>
      <c r="AX480" s="12" t="s">
        <v>69</v>
      </c>
      <c r="AY480" s="153" t="s">
        <v>212</v>
      </c>
    </row>
    <row r="481" spans="2:65" s="12" customFormat="1">
      <c r="B481" s="152"/>
      <c r="D481" s="150" t="s">
        <v>226</v>
      </c>
      <c r="E481" s="153" t="s">
        <v>19</v>
      </c>
      <c r="F481" s="154" t="s">
        <v>13193</v>
      </c>
      <c r="H481" s="155">
        <v>7</v>
      </c>
      <c r="I481" s="156"/>
      <c r="L481" s="152"/>
      <c r="M481" s="157"/>
      <c r="T481" s="158"/>
      <c r="AT481" s="153" t="s">
        <v>226</v>
      </c>
      <c r="AU481" s="153" t="s">
        <v>236</v>
      </c>
      <c r="AV481" s="12" t="s">
        <v>79</v>
      </c>
      <c r="AW481" s="12" t="s">
        <v>31</v>
      </c>
      <c r="AX481" s="12" t="s">
        <v>69</v>
      </c>
      <c r="AY481" s="153" t="s">
        <v>212</v>
      </c>
    </row>
    <row r="482" spans="2:65" s="12" customFormat="1">
      <c r="B482" s="152"/>
      <c r="D482" s="150" t="s">
        <v>226</v>
      </c>
      <c r="E482" s="153" t="s">
        <v>19</v>
      </c>
      <c r="F482" s="154" t="s">
        <v>14014</v>
      </c>
      <c r="H482" s="155">
        <v>15</v>
      </c>
      <c r="I482" s="156"/>
      <c r="L482" s="152"/>
      <c r="M482" s="157"/>
      <c r="T482" s="158"/>
      <c r="AT482" s="153" t="s">
        <v>226</v>
      </c>
      <c r="AU482" s="153" t="s">
        <v>236</v>
      </c>
      <c r="AV482" s="12" t="s">
        <v>79</v>
      </c>
      <c r="AW482" s="12" t="s">
        <v>31</v>
      </c>
      <c r="AX482" s="12" t="s">
        <v>69</v>
      </c>
      <c r="AY482" s="153" t="s">
        <v>212</v>
      </c>
    </row>
    <row r="483" spans="2:65" s="12" customFormat="1">
      <c r="B483" s="152"/>
      <c r="D483" s="150" t="s">
        <v>226</v>
      </c>
      <c r="E483" s="153" t="s">
        <v>19</v>
      </c>
      <c r="F483" s="154" t="s">
        <v>13101</v>
      </c>
      <c r="H483" s="155">
        <v>14</v>
      </c>
      <c r="I483" s="156"/>
      <c r="L483" s="152"/>
      <c r="M483" s="157"/>
      <c r="T483" s="158"/>
      <c r="AT483" s="153" t="s">
        <v>226</v>
      </c>
      <c r="AU483" s="153" t="s">
        <v>236</v>
      </c>
      <c r="AV483" s="12" t="s">
        <v>79</v>
      </c>
      <c r="AW483" s="12" t="s">
        <v>31</v>
      </c>
      <c r="AX483" s="12" t="s">
        <v>69</v>
      </c>
      <c r="AY483" s="153" t="s">
        <v>212</v>
      </c>
    </row>
    <row r="484" spans="2:65" s="12" customFormat="1">
      <c r="B484" s="152"/>
      <c r="D484" s="150" t="s">
        <v>226</v>
      </c>
      <c r="E484" s="153" t="s">
        <v>19</v>
      </c>
      <c r="F484" s="154" t="s">
        <v>14015</v>
      </c>
      <c r="H484" s="155">
        <v>14</v>
      </c>
      <c r="I484" s="156"/>
      <c r="L484" s="152"/>
      <c r="M484" s="157"/>
      <c r="T484" s="158"/>
      <c r="AT484" s="153" t="s">
        <v>226</v>
      </c>
      <c r="AU484" s="153" t="s">
        <v>236</v>
      </c>
      <c r="AV484" s="12" t="s">
        <v>79</v>
      </c>
      <c r="AW484" s="12" t="s">
        <v>31</v>
      </c>
      <c r="AX484" s="12" t="s">
        <v>69</v>
      </c>
      <c r="AY484" s="153" t="s">
        <v>212</v>
      </c>
    </row>
    <row r="485" spans="2:65" s="12" customFormat="1">
      <c r="B485" s="152"/>
      <c r="D485" s="150" t="s">
        <v>226</v>
      </c>
      <c r="E485" s="153" t="s">
        <v>19</v>
      </c>
      <c r="F485" s="154" t="s">
        <v>13092</v>
      </c>
      <c r="H485" s="155">
        <v>14</v>
      </c>
      <c r="I485" s="156"/>
      <c r="L485" s="152"/>
      <c r="M485" s="157"/>
      <c r="T485" s="158"/>
      <c r="AT485" s="153" t="s">
        <v>226</v>
      </c>
      <c r="AU485" s="153" t="s">
        <v>236</v>
      </c>
      <c r="AV485" s="12" t="s">
        <v>79</v>
      </c>
      <c r="AW485" s="12" t="s">
        <v>31</v>
      </c>
      <c r="AX485" s="12" t="s">
        <v>69</v>
      </c>
      <c r="AY485" s="153" t="s">
        <v>212</v>
      </c>
    </row>
    <row r="486" spans="2:65" s="13" customFormat="1">
      <c r="B486" s="159"/>
      <c r="D486" s="150" t="s">
        <v>226</v>
      </c>
      <c r="E486" s="160" t="s">
        <v>19</v>
      </c>
      <c r="F486" s="161" t="s">
        <v>228</v>
      </c>
      <c r="H486" s="162">
        <v>91</v>
      </c>
      <c r="I486" s="163"/>
      <c r="L486" s="159"/>
      <c r="M486" s="164"/>
      <c r="T486" s="165"/>
      <c r="AT486" s="160" t="s">
        <v>226</v>
      </c>
      <c r="AU486" s="160" t="s">
        <v>236</v>
      </c>
      <c r="AV486" s="13" t="s">
        <v>229</v>
      </c>
      <c r="AW486" s="13" t="s">
        <v>31</v>
      </c>
      <c r="AX486" s="13" t="s">
        <v>77</v>
      </c>
      <c r="AY486" s="160" t="s">
        <v>212</v>
      </c>
    </row>
    <row r="487" spans="2:65" s="1" customFormat="1" ht="16.5" customHeight="1">
      <c r="B487" s="34"/>
      <c r="C487" s="133" t="s">
        <v>762</v>
      </c>
      <c r="D487" s="133" t="s">
        <v>215</v>
      </c>
      <c r="E487" s="134" t="s">
        <v>14016</v>
      </c>
      <c r="F487" s="135" t="s">
        <v>14017</v>
      </c>
      <c r="G487" s="136" t="s">
        <v>624</v>
      </c>
      <c r="H487" s="137">
        <v>72</v>
      </c>
      <c r="I487" s="138"/>
      <c r="J487" s="139">
        <f>ROUND(I487*H487,2)</f>
        <v>0</v>
      </c>
      <c r="K487" s="135" t="s">
        <v>245</v>
      </c>
      <c r="L487" s="34"/>
      <c r="M487" s="140" t="s">
        <v>19</v>
      </c>
      <c r="N487" s="141" t="s">
        <v>40</v>
      </c>
      <c r="P487" s="142">
        <f>O487*H487</f>
        <v>0</v>
      </c>
      <c r="Q487" s="142">
        <v>0</v>
      </c>
      <c r="R487" s="142">
        <f>Q487*H487</f>
        <v>0</v>
      </c>
      <c r="S487" s="142">
        <v>0</v>
      </c>
      <c r="T487" s="143">
        <f>S487*H487</f>
        <v>0</v>
      </c>
      <c r="AR487" s="144" t="s">
        <v>316</v>
      </c>
      <c r="AT487" s="144" t="s">
        <v>215</v>
      </c>
      <c r="AU487" s="144" t="s">
        <v>236</v>
      </c>
      <c r="AY487" s="19" t="s">
        <v>212</v>
      </c>
      <c r="BE487" s="145">
        <f>IF(N487="základní",J487,0)</f>
        <v>0</v>
      </c>
      <c r="BF487" s="145">
        <f>IF(N487="snížená",J487,0)</f>
        <v>0</v>
      </c>
      <c r="BG487" s="145">
        <f>IF(N487="zákl. přenesená",J487,0)</f>
        <v>0</v>
      </c>
      <c r="BH487" s="145">
        <f>IF(N487="sníž. přenesená",J487,0)</f>
        <v>0</v>
      </c>
      <c r="BI487" s="145">
        <f>IF(N487="nulová",J487,0)</f>
        <v>0</v>
      </c>
      <c r="BJ487" s="19" t="s">
        <v>77</v>
      </c>
      <c r="BK487" s="145">
        <f>ROUND(I487*H487,2)</f>
        <v>0</v>
      </c>
      <c r="BL487" s="19" t="s">
        <v>316</v>
      </c>
      <c r="BM487" s="144" t="s">
        <v>14018</v>
      </c>
    </row>
    <row r="488" spans="2:65" s="1" customFormat="1" ht="29.25">
      <c r="B488" s="34"/>
      <c r="D488" s="150" t="s">
        <v>224</v>
      </c>
      <c r="F488" s="151" t="s">
        <v>14007</v>
      </c>
      <c r="I488" s="148"/>
      <c r="L488" s="34"/>
      <c r="M488" s="149"/>
      <c r="T488" s="55"/>
      <c r="AT488" s="19" t="s">
        <v>224</v>
      </c>
      <c r="AU488" s="19" t="s">
        <v>236</v>
      </c>
    </row>
    <row r="489" spans="2:65" s="14" customFormat="1">
      <c r="B489" s="170"/>
      <c r="D489" s="150" t="s">
        <v>226</v>
      </c>
      <c r="E489" s="171" t="s">
        <v>19</v>
      </c>
      <c r="F489" s="172" t="s">
        <v>14019</v>
      </c>
      <c r="H489" s="171" t="s">
        <v>19</v>
      </c>
      <c r="I489" s="173"/>
      <c r="L489" s="170"/>
      <c r="M489" s="174"/>
      <c r="T489" s="175"/>
      <c r="AT489" s="171" t="s">
        <v>226</v>
      </c>
      <c r="AU489" s="171" t="s">
        <v>236</v>
      </c>
      <c r="AV489" s="14" t="s">
        <v>77</v>
      </c>
      <c r="AW489" s="14" t="s">
        <v>31</v>
      </c>
      <c r="AX489" s="14" t="s">
        <v>69</v>
      </c>
      <c r="AY489" s="171" t="s">
        <v>212</v>
      </c>
    </row>
    <row r="490" spans="2:65" s="12" customFormat="1">
      <c r="B490" s="152"/>
      <c r="D490" s="150" t="s">
        <v>226</v>
      </c>
      <c r="E490" s="153" t="s">
        <v>19</v>
      </c>
      <c r="F490" s="154" t="s">
        <v>13837</v>
      </c>
      <c r="H490" s="155">
        <v>9</v>
      </c>
      <c r="I490" s="156"/>
      <c r="L490" s="152"/>
      <c r="M490" s="157"/>
      <c r="T490" s="158"/>
      <c r="AT490" s="153" t="s">
        <v>226</v>
      </c>
      <c r="AU490" s="153" t="s">
        <v>236</v>
      </c>
      <c r="AV490" s="12" t="s">
        <v>79</v>
      </c>
      <c r="AW490" s="12" t="s">
        <v>31</v>
      </c>
      <c r="AX490" s="12" t="s">
        <v>69</v>
      </c>
      <c r="AY490" s="153" t="s">
        <v>212</v>
      </c>
    </row>
    <row r="491" spans="2:65" s="12" customFormat="1">
      <c r="B491" s="152"/>
      <c r="D491" s="150" t="s">
        <v>226</v>
      </c>
      <c r="E491" s="153" t="s">
        <v>19</v>
      </c>
      <c r="F491" s="154" t="s">
        <v>7985</v>
      </c>
      <c r="H491" s="155">
        <v>14</v>
      </c>
      <c r="I491" s="156"/>
      <c r="L491" s="152"/>
      <c r="M491" s="157"/>
      <c r="T491" s="158"/>
      <c r="AT491" s="153" t="s">
        <v>226</v>
      </c>
      <c r="AU491" s="153" t="s">
        <v>236</v>
      </c>
      <c r="AV491" s="12" t="s">
        <v>79</v>
      </c>
      <c r="AW491" s="12" t="s">
        <v>31</v>
      </c>
      <c r="AX491" s="12" t="s">
        <v>69</v>
      </c>
      <c r="AY491" s="153" t="s">
        <v>212</v>
      </c>
    </row>
    <row r="492" spans="2:65" s="12" customFormat="1">
      <c r="B492" s="152"/>
      <c r="D492" s="150" t="s">
        <v>226</v>
      </c>
      <c r="E492" s="153" t="s">
        <v>19</v>
      </c>
      <c r="F492" s="154" t="s">
        <v>14020</v>
      </c>
      <c r="H492" s="155">
        <v>13</v>
      </c>
      <c r="I492" s="156"/>
      <c r="L492" s="152"/>
      <c r="M492" s="157"/>
      <c r="T492" s="158"/>
      <c r="AT492" s="153" t="s">
        <v>226</v>
      </c>
      <c r="AU492" s="153" t="s">
        <v>236</v>
      </c>
      <c r="AV492" s="12" t="s">
        <v>79</v>
      </c>
      <c r="AW492" s="12" t="s">
        <v>31</v>
      </c>
      <c r="AX492" s="12" t="s">
        <v>69</v>
      </c>
      <c r="AY492" s="153" t="s">
        <v>212</v>
      </c>
    </row>
    <row r="493" spans="2:65" s="12" customFormat="1">
      <c r="B493" s="152"/>
      <c r="D493" s="150" t="s">
        <v>226</v>
      </c>
      <c r="E493" s="153" t="s">
        <v>19</v>
      </c>
      <c r="F493" s="154" t="s">
        <v>14021</v>
      </c>
      <c r="H493" s="155">
        <v>9</v>
      </c>
      <c r="I493" s="156"/>
      <c r="L493" s="152"/>
      <c r="M493" s="157"/>
      <c r="T493" s="158"/>
      <c r="AT493" s="153" t="s">
        <v>226</v>
      </c>
      <c r="AU493" s="153" t="s">
        <v>236</v>
      </c>
      <c r="AV493" s="12" t="s">
        <v>79</v>
      </c>
      <c r="AW493" s="12" t="s">
        <v>31</v>
      </c>
      <c r="AX493" s="12" t="s">
        <v>69</v>
      </c>
      <c r="AY493" s="153" t="s">
        <v>212</v>
      </c>
    </row>
    <row r="494" spans="2:65" s="12" customFormat="1">
      <c r="B494" s="152"/>
      <c r="D494" s="150" t="s">
        <v>226</v>
      </c>
      <c r="E494" s="153" t="s">
        <v>19</v>
      </c>
      <c r="F494" s="154" t="s">
        <v>13343</v>
      </c>
      <c r="H494" s="155">
        <v>9</v>
      </c>
      <c r="I494" s="156"/>
      <c r="L494" s="152"/>
      <c r="M494" s="157"/>
      <c r="T494" s="158"/>
      <c r="AT494" s="153" t="s">
        <v>226</v>
      </c>
      <c r="AU494" s="153" t="s">
        <v>236</v>
      </c>
      <c r="AV494" s="12" t="s">
        <v>79</v>
      </c>
      <c r="AW494" s="12" t="s">
        <v>31</v>
      </c>
      <c r="AX494" s="12" t="s">
        <v>69</v>
      </c>
      <c r="AY494" s="153" t="s">
        <v>212</v>
      </c>
    </row>
    <row r="495" spans="2:65" s="12" customFormat="1">
      <c r="B495" s="152"/>
      <c r="D495" s="150" t="s">
        <v>226</v>
      </c>
      <c r="E495" s="153" t="s">
        <v>19</v>
      </c>
      <c r="F495" s="154" t="s">
        <v>13344</v>
      </c>
      <c r="H495" s="155">
        <v>9</v>
      </c>
      <c r="I495" s="156"/>
      <c r="L495" s="152"/>
      <c r="M495" s="157"/>
      <c r="T495" s="158"/>
      <c r="AT495" s="153" t="s">
        <v>226</v>
      </c>
      <c r="AU495" s="153" t="s">
        <v>236</v>
      </c>
      <c r="AV495" s="12" t="s">
        <v>79</v>
      </c>
      <c r="AW495" s="12" t="s">
        <v>31</v>
      </c>
      <c r="AX495" s="12" t="s">
        <v>69</v>
      </c>
      <c r="AY495" s="153" t="s">
        <v>212</v>
      </c>
    </row>
    <row r="496" spans="2:65" s="12" customFormat="1">
      <c r="B496" s="152"/>
      <c r="D496" s="150" t="s">
        <v>226</v>
      </c>
      <c r="E496" s="153" t="s">
        <v>19</v>
      </c>
      <c r="F496" s="154" t="s">
        <v>14022</v>
      </c>
      <c r="H496" s="155">
        <v>9</v>
      </c>
      <c r="I496" s="156"/>
      <c r="L496" s="152"/>
      <c r="M496" s="157"/>
      <c r="T496" s="158"/>
      <c r="AT496" s="153" t="s">
        <v>226</v>
      </c>
      <c r="AU496" s="153" t="s">
        <v>236</v>
      </c>
      <c r="AV496" s="12" t="s">
        <v>79</v>
      </c>
      <c r="AW496" s="12" t="s">
        <v>31</v>
      </c>
      <c r="AX496" s="12" t="s">
        <v>69</v>
      </c>
      <c r="AY496" s="153" t="s">
        <v>212</v>
      </c>
    </row>
    <row r="497" spans="2:65" s="13" customFormat="1">
      <c r="B497" s="159"/>
      <c r="D497" s="150" t="s">
        <v>226</v>
      </c>
      <c r="E497" s="160" t="s">
        <v>19</v>
      </c>
      <c r="F497" s="161" t="s">
        <v>228</v>
      </c>
      <c r="H497" s="162">
        <v>72</v>
      </c>
      <c r="I497" s="163"/>
      <c r="L497" s="159"/>
      <c r="M497" s="164"/>
      <c r="T497" s="165"/>
      <c r="AT497" s="160" t="s">
        <v>226</v>
      </c>
      <c r="AU497" s="160" t="s">
        <v>236</v>
      </c>
      <c r="AV497" s="13" t="s">
        <v>229</v>
      </c>
      <c r="AW497" s="13" t="s">
        <v>31</v>
      </c>
      <c r="AX497" s="13" t="s">
        <v>77</v>
      </c>
      <c r="AY497" s="160" t="s">
        <v>212</v>
      </c>
    </row>
    <row r="498" spans="2:65" s="1" customFormat="1" ht="16.5" customHeight="1">
      <c r="B498" s="34"/>
      <c r="C498" s="133" t="s">
        <v>769</v>
      </c>
      <c r="D498" s="133" t="s">
        <v>215</v>
      </c>
      <c r="E498" s="134" t="s">
        <v>14023</v>
      </c>
      <c r="F498" s="135" t="s">
        <v>14024</v>
      </c>
      <c r="G498" s="136" t="s">
        <v>624</v>
      </c>
      <c r="H498" s="137">
        <v>53</v>
      </c>
      <c r="I498" s="138"/>
      <c r="J498" s="139">
        <f>ROUND(I498*H498,2)</f>
        <v>0</v>
      </c>
      <c r="K498" s="135" t="s">
        <v>245</v>
      </c>
      <c r="L498" s="34"/>
      <c r="M498" s="140" t="s">
        <v>19</v>
      </c>
      <c r="N498" s="141" t="s">
        <v>40</v>
      </c>
      <c r="P498" s="142">
        <f>O498*H498</f>
        <v>0</v>
      </c>
      <c r="Q498" s="142">
        <v>0</v>
      </c>
      <c r="R498" s="142">
        <f>Q498*H498</f>
        <v>0</v>
      </c>
      <c r="S498" s="142">
        <v>0</v>
      </c>
      <c r="T498" s="143">
        <f>S498*H498</f>
        <v>0</v>
      </c>
      <c r="AR498" s="144" t="s">
        <v>316</v>
      </c>
      <c r="AT498" s="144" t="s">
        <v>215</v>
      </c>
      <c r="AU498" s="144" t="s">
        <v>236</v>
      </c>
      <c r="AY498" s="19" t="s">
        <v>212</v>
      </c>
      <c r="BE498" s="145">
        <f>IF(N498="základní",J498,0)</f>
        <v>0</v>
      </c>
      <c r="BF498" s="145">
        <f>IF(N498="snížená",J498,0)</f>
        <v>0</v>
      </c>
      <c r="BG498" s="145">
        <f>IF(N498="zákl. přenesená",J498,0)</f>
        <v>0</v>
      </c>
      <c r="BH498" s="145">
        <f>IF(N498="sníž. přenesená",J498,0)</f>
        <v>0</v>
      </c>
      <c r="BI498" s="145">
        <f>IF(N498="nulová",J498,0)</f>
        <v>0</v>
      </c>
      <c r="BJ498" s="19" t="s">
        <v>77</v>
      </c>
      <c r="BK498" s="145">
        <f>ROUND(I498*H498,2)</f>
        <v>0</v>
      </c>
      <c r="BL498" s="19" t="s">
        <v>316</v>
      </c>
      <c r="BM498" s="144" t="s">
        <v>14025</v>
      </c>
    </row>
    <row r="499" spans="2:65" s="1" customFormat="1" ht="29.25">
      <c r="B499" s="34"/>
      <c r="D499" s="150" t="s">
        <v>224</v>
      </c>
      <c r="F499" s="151" t="s">
        <v>14007</v>
      </c>
      <c r="I499" s="148"/>
      <c r="L499" s="34"/>
      <c r="M499" s="149"/>
      <c r="T499" s="55"/>
      <c r="AT499" s="19" t="s">
        <v>224</v>
      </c>
      <c r="AU499" s="19" t="s">
        <v>236</v>
      </c>
    </row>
    <row r="500" spans="2:65" s="14" customFormat="1">
      <c r="B500" s="170"/>
      <c r="D500" s="150" t="s">
        <v>226</v>
      </c>
      <c r="E500" s="171" t="s">
        <v>19</v>
      </c>
      <c r="F500" s="172" t="s">
        <v>14026</v>
      </c>
      <c r="H500" s="171" t="s">
        <v>19</v>
      </c>
      <c r="I500" s="173"/>
      <c r="L500" s="170"/>
      <c r="M500" s="174"/>
      <c r="T500" s="175"/>
      <c r="AT500" s="171" t="s">
        <v>226</v>
      </c>
      <c r="AU500" s="171" t="s">
        <v>236</v>
      </c>
      <c r="AV500" s="14" t="s">
        <v>77</v>
      </c>
      <c r="AW500" s="14" t="s">
        <v>31</v>
      </c>
      <c r="AX500" s="14" t="s">
        <v>69</v>
      </c>
      <c r="AY500" s="171" t="s">
        <v>212</v>
      </c>
    </row>
    <row r="501" spans="2:65" s="12" customFormat="1">
      <c r="B501" s="152"/>
      <c r="D501" s="150" t="s">
        <v>226</v>
      </c>
      <c r="E501" s="153" t="s">
        <v>19</v>
      </c>
      <c r="F501" s="154" t="s">
        <v>13066</v>
      </c>
      <c r="H501" s="155">
        <v>11</v>
      </c>
      <c r="I501" s="156"/>
      <c r="L501" s="152"/>
      <c r="M501" s="157"/>
      <c r="T501" s="158"/>
      <c r="AT501" s="153" t="s">
        <v>226</v>
      </c>
      <c r="AU501" s="153" t="s">
        <v>236</v>
      </c>
      <c r="AV501" s="12" t="s">
        <v>79</v>
      </c>
      <c r="AW501" s="12" t="s">
        <v>31</v>
      </c>
      <c r="AX501" s="12" t="s">
        <v>69</v>
      </c>
      <c r="AY501" s="153" t="s">
        <v>212</v>
      </c>
    </row>
    <row r="502" spans="2:65" s="12" customFormat="1">
      <c r="B502" s="152"/>
      <c r="D502" s="150" t="s">
        <v>226</v>
      </c>
      <c r="E502" s="153" t="s">
        <v>19</v>
      </c>
      <c r="F502" s="154" t="s">
        <v>13866</v>
      </c>
      <c r="H502" s="155">
        <v>5</v>
      </c>
      <c r="I502" s="156"/>
      <c r="L502" s="152"/>
      <c r="M502" s="157"/>
      <c r="T502" s="158"/>
      <c r="AT502" s="153" t="s">
        <v>226</v>
      </c>
      <c r="AU502" s="153" t="s">
        <v>236</v>
      </c>
      <c r="AV502" s="12" t="s">
        <v>79</v>
      </c>
      <c r="AW502" s="12" t="s">
        <v>31</v>
      </c>
      <c r="AX502" s="12" t="s">
        <v>69</v>
      </c>
      <c r="AY502" s="153" t="s">
        <v>212</v>
      </c>
    </row>
    <row r="503" spans="2:65" s="12" customFormat="1">
      <c r="B503" s="152"/>
      <c r="D503" s="150" t="s">
        <v>226</v>
      </c>
      <c r="E503" s="153" t="s">
        <v>19</v>
      </c>
      <c r="F503" s="154" t="s">
        <v>13134</v>
      </c>
      <c r="H503" s="155">
        <v>5</v>
      </c>
      <c r="I503" s="156"/>
      <c r="L503" s="152"/>
      <c r="M503" s="157"/>
      <c r="T503" s="158"/>
      <c r="AT503" s="153" t="s">
        <v>226</v>
      </c>
      <c r="AU503" s="153" t="s">
        <v>236</v>
      </c>
      <c r="AV503" s="12" t="s">
        <v>79</v>
      </c>
      <c r="AW503" s="12" t="s">
        <v>31</v>
      </c>
      <c r="AX503" s="12" t="s">
        <v>69</v>
      </c>
      <c r="AY503" s="153" t="s">
        <v>212</v>
      </c>
    </row>
    <row r="504" spans="2:65" s="12" customFormat="1">
      <c r="B504" s="152"/>
      <c r="D504" s="150" t="s">
        <v>226</v>
      </c>
      <c r="E504" s="153" t="s">
        <v>19</v>
      </c>
      <c r="F504" s="154" t="s">
        <v>13069</v>
      </c>
      <c r="H504" s="155">
        <v>11</v>
      </c>
      <c r="I504" s="156"/>
      <c r="L504" s="152"/>
      <c r="M504" s="157"/>
      <c r="T504" s="158"/>
      <c r="AT504" s="153" t="s">
        <v>226</v>
      </c>
      <c r="AU504" s="153" t="s">
        <v>236</v>
      </c>
      <c r="AV504" s="12" t="s">
        <v>79</v>
      </c>
      <c r="AW504" s="12" t="s">
        <v>31</v>
      </c>
      <c r="AX504" s="12" t="s">
        <v>69</v>
      </c>
      <c r="AY504" s="153" t="s">
        <v>212</v>
      </c>
    </row>
    <row r="505" spans="2:65" s="12" customFormat="1">
      <c r="B505" s="152"/>
      <c r="D505" s="150" t="s">
        <v>226</v>
      </c>
      <c r="E505" s="153" t="s">
        <v>19</v>
      </c>
      <c r="F505" s="154" t="s">
        <v>13343</v>
      </c>
      <c r="H505" s="155">
        <v>9</v>
      </c>
      <c r="I505" s="156"/>
      <c r="L505" s="152"/>
      <c r="M505" s="157"/>
      <c r="T505" s="158"/>
      <c r="AT505" s="153" t="s">
        <v>226</v>
      </c>
      <c r="AU505" s="153" t="s">
        <v>236</v>
      </c>
      <c r="AV505" s="12" t="s">
        <v>79</v>
      </c>
      <c r="AW505" s="12" t="s">
        <v>31</v>
      </c>
      <c r="AX505" s="12" t="s">
        <v>69</v>
      </c>
      <c r="AY505" s="153" t="s">
        <v>212</v>
      </c>
    </row>
    <row r="506" spans="2:65" s="12" customFormat="1">
      <c r="B506" s="152"/>
      <c r="D506" s="150" t="s">
        <v>226</v>
      </c>
      <c r="E506" s="153" t="s">
        <v>19</v>
      </c>
      <c r="F506" s="154" t="s">
        <v>13412</v>
      </c>
      <c r="H506" s="155">
        <v>7</v>
      </c>
      <c r="I506" s="156"/>
      <c r="L506" s="152"/>
      <c r="M506" s="157"/>
      <c r="T506" s="158"/>
      <c r="AT506" s="153" t="s">
        <v>226</v>
      </c>
      <c r="AU506" s="153" t="s">
        <v>236</v>
      </c>
      <c r="AV506" s="12" t="s">
        <v>79</v>
      </c>
      <c r="AW506" s="12" t="s">
        <v>31</v>
      </c>
      <c r="AX506" s="12" t="s">
        <v>69</v>
      </c>
      <c r="AY506" s="153" t="s">
        <v>212</v>
      </c>
    </row>
    <row r="507" spans="2:65" s="12" customFormat="1">
      <c r="B507" s="152"/>
      <c r="D507" s="150" t="s">
        <v>226</v>
      </c>
      <c r="E507" s="153" t="s">
        <v>19</v>
      </c>
      <c r="F507" s="154" t="s">
        <v>13848</v>
      </c>
      <c r="H507" s="155">
        <v>5</v>
      </c>
      <c r="I507" s="156"/>
      <c r="L507" s="152"/>
      <c r="M507" s="157"/>
      <c r="T507" s="158"/>
      <c r="AT507" s="153" t="s">
        <v>226</v>
      </c>
      <c r="AU507" s="153" t="s">
        <v>236</v>
      </c>
      <c r="AV507" s="12" t="s">
        <v>79</v>
      </c>
      <c r="AW507" s="12" t="s">
        <v>31</v>
      </c>
      <c r="AX507" s="12" t="s">
        <v>69</v>
      </c>
      <c r="AY507" s="153" t="s">
        <v>212</v>
      </c>
    </row>
    <row r="508" spans="2:65" s="13" customFormat="1">
      <c r="B508" s="159"/>
      <c r="D508" s="150" t="s">
        <v>226</v>
      </c>
      <c r="E508" s="160" t="s">
        <v>19</v>
      </c>
      <c r="F508" s="161" t="s">
        <v>228</v>
      </c>
      <c r="H508" s="162">
        <v>53</v>
      </c>
      <c r="I508" s="163"/>
      <c r="L508" s="159"/>
      <c r="M508" s="164"/>
      <c r="T508" s="165"/>
      <c r="AT508" s="160" t="s">
        <v>226</v>
      </c>
      <c r="AU508" s="160" t="s">
        <v>236</v>
      </c>
      <c r="AV508" s="13" t="s">
        <v>229</v>
      </c>
      <c r="AW508" s="13" t="s">
        <v>31</v>
      </c>
      <c r="AX508" s="13" t="s">
        <v>77</v>
      </c>
      <c r="AY508" s="160" t="s">
        <v>212</v>
      </c>
    </row>
    <row r="509" spans="2:65" s="1" customFormat="1" ht="16.5" customHeight="1">
      <c r="B509" s="34"/>
      <c r="C509" s="133" t="s">
        <v>775</v>
      </c>
      <c r="D509" s="133" t="s">
        <v>215</v>
      </c>
      <c r="E509" s="134" t="s">
        <v>14027</v>
      </c>
      <c r="F509" s="135" t="s">
        <v>14028</v>
      </c>
      <c r="G509" s="136" t="s">
        <v>624</v>
      </c>
      <c r="H509" s="137">
        <v>52</v>
      </c>
      <c r="I509" s="138"/>
      <c r="J509" s="139">
        <f>ROUND(I509*H509,2)</f>
        <v>0</v>
      </c>
      <c r="K509" s="135" t="s">
        <v>245</v>
      </c>
      <c r="L509" s="34"/>
      <c r="M509" s="140" t="s">
        <v>19</v>
      </c>
      <c r="N509" s="141" t="s">
        <v>40</v>
      </c>
      <c r="P509" s="142">
        <f>O509*H509</f>
        <v>0</v>
      </c>
      <c r="Q509" s="142">
        <v>0</v>
      </c>
      <c r="R509" s="142">
        <f>Q509*H509</f>
        <v>0</v>
      </c>
      <c r="S509" s="142">
        <v>0</v>
      </c>
      <c r="T509" s="143">
        <f>S509*H509</f>
        <v>0</v>
      </c>
      <c r="AR509" s="144" t="s">
        <v>316</v>
      </c>
      <c r="AT509" s="144" t="s">
        <v>215</v>
      </c>
      <c r="AU509" s="144" t="s">
        <v>236</v>
      </c>
      <c r="AY509" s="19" t="s">
        <v>212</v>
      </c>
      <c r="BE509" s="145">
        <f>IF(N509="základní",J509,0)</f>
        <v>0</v>
      </c>
      <c r="BF509" s="145">
        <f>IF(N509="snížená",J509,0)</f>
        <v>0</v>
      </c>
      <c r="BG509" s="145">
        <f>IF(N509="zákl. přenesená",J509,0)</f>
        <v>0</v>
      </c>
      <c r="BH509" s="145">
        <f>IF(N509="sníž. přenesená",J509,0)</f>
        <v>0</v>
      </c>
      <c r="BI509" s="145">
        <f>IF(N509="nulová",J509,0)</f>
        <v>0</v>
      </c>
      <c r="BJ509" s="19" t="s">
        <v>77</v>
      </c>
      <c r="BK509" s="145">
        <f>ROUND(I509*H509,2)</f>
        <v>0</v>
      </c>
      <c r="BL509" s="19" t="s">
        <v>316</v>
      </c>
      <c r="BM509" s="144" t="s">
        <v>14029</v>
      </c>
    </row>
    <row r="510" spans="2:65" s="1" customFormat="1" ht="29.25">
      <c r="B510" s="34"/>
      <c r="D510" s="150" t="s">
        <v>224</v>
      </c>
      <c r="F510" s="151" t="s">
        <v>14007</v>
      </c>
      <c r="I510" s="148"/>
      <c r="L510" s="34"/>
      <c r="M510" s="149"/>
      <c r="T510" s="55"/>
      <c r="AT510" s="19" t="s">
        <v>224</v>
      </c>
      <c r="AU510" s="19" t="s">
        <v>236</v>
      </c>
    </row>
    <row r="511" spans="2:65" s="14" customFormat="1">
      <c r="B511" s="170"/>
      <c r="D511" s="150" t="s">
        <v>226</v>
      </c>
      <c r="E511" s="171" t="s">
        <v>19</v>
      </c>
      <c r="F511" s="172" t="s">
        <v>14030</v>
      </c>
      <c r="H511" s="171" t="s">
        <v>19</v>
      </c>
      <c r="I511" s="173"/>
      <c r="L511" s="170"/>
      <c r="M511" s="174"/>
      <c r="T511" s="175"/>
      <c r="AT511" s="171" t="s">
        <v>226</v>
      </c>
      <c r="AU511" s="171" t="s">
        <v>236</v>
      </c>
      <c r="AV511" s="14" t="s">
        <v>77</v>
      </c>
      <c r="AW511" s="14" t="s">
        <v>31</v>
      </c>
      <c r="AX511" s="14" t="s">
        <v>69</v>
      </c>
      <c r="AY511" s="171" t="s">
        <v>212</v>
      </c>
    </row>
    <row r="512" spans="2:65" s="12" customFormat="1">
      <c r="B512" s="152"/>
      <c r="D512" s="150" t="s">
        <v>226</v>
      </c>
      <c r="E512" s="153" t="s">
        <v>19</v>
      </c>
      <c r="F512" s="154" t="s">
        <v>13865</v>
      </c>
      <c r="H512" s="155">
        <v>7</v>
      </c>
      <c r="I512" s="156"/>
      <c r="L512" s="152"/>
      <c r="M512" s="157"/>
      <c r="T512" s="158"/>
      <c r="AT512" s="153" t="s">
        <v>226</v>
      </c>
      <c r="AU512" s="153" t="s">
        <v>236</v>
      </c>
      <c r="AV512" s="12" t="s">
        <v>79</v>
      </c>
      <c r="AW512" s="12" t="s">
        <v>31</v>
      </c>
      <c r="AX512" s="12" t="s">
        <v>69</v>
      </c>
      <c r="AY512" s="153" t="s">
        <v>212</v>
      </c>
    </row>
    <row r="513" spans="2:65" s="12" customFormat="1">
      <c r="B513" s="152"/>
      <c r="D513" s="150" t="s">
        <v>226</v>
      </c>
      <c r="E513" s="153" t="s">
        <v>19</v>
      </c>
      <c r="F513" s="154" t="s">
        <v>13114</v>
      </c>
      <c r="H513" s="155">
        <v>4</v>
      </c>
      <c r="I513" s="156"/>
      <c r="L513" s="152"/>
      <c r="M513" s="157"/>
      <c r="T513" s="158"/>
      <c r="AT513" s="153" t="s">
        <v>226</v>
      </c>
      <c r="AU513" s="153" t="s">
        <v>236</v>
      </c>
      <c r="AV513" s="12" t="s">
        <v>79</v>
      </c>
      <c r="AW513" s="12" t="s">
        <v>31</v>
      </c>
      <c r="AX513" s="12" t="s">
        <v>69</v>
      </c>
      <c r="AY513" s="153" t="s">
        <v>212</v>
      </c>
    </row>
    <row r="514" spans="2:65" s="12" customFormat="1">
      <c r="B514" s="152"/>
      <c r="D514" s="150" t="s">
        <v>226</v>
      </c>
      <c r="E514" s="153" t="s">
        <v>19</v>
      </c>
      <c r="F514" s="154" t="s">
        <v>13193</v>
      </c>
      <c r="H514" s="155">
        <v>7</v>
      </c>
      <c r="I514" s="156"/>
      <c r="L514" s="152"/>
      <c r="M514" s="157"/>
      <c r="T514" s="158"/>
      <c r="AT514" s="153" t="s">
        <v>226</v>
      </c>
      <c r="AU514" s="153" t="s">
        <v>236</v>
      </c>
      <c r="AV514" s="12" t="s">
        <v>79</v>
      </c>
      <c r="AW514" s="12" t="s">
        <v>31</v>
      </c>
      <c r="AX514" s="12" t="s">
        <v>69</v>
      </c>
      <c r="AY514" s="153" t="s">
        <v>212</v>
      </c>
    </row>
    <row r="515" spans="2:65" s="12" customFormat="1">
      <c r="B515" s="152"/>
      <c r="D515" s="150" t="s">
        <v>226</v>
      </c>
      <c r="E515" s="153" t="s">
        <v>19</v>
      </c>
      <c r="F515" s="154" t="s">
        <v>13100</v>
      </c>
      <c r="H515" s="155">
        <v>6</v>
      </c>
      <c r="I515" s="156"/>
      <c r="L515" s="152"/>
      <c r="M515" s="157"/>
      <c r="T515" s="158"/>
      <c r="AT515" s="153" t="s">
        <v>226</v>
      </c>
      <c r="AU515" s="153" t="s">
        <v>236</v>
      </c>
      <c r="AV515" s="12" t="s">
        <v>79</v>
      </c>
      <c r="AW515" s="12" t="s">
        <v>31</v>
      </c>
      <c r="AX515" s="12" t="s">
        <v>69</v>
      </c>
      <c r="AY515" s="153" t="s">
        <v>212</v>
      </c>
    </row>
    <row r="516" spans="2:65" s="12" customFormat="1">
      <c r="B516" s="152"/>
      <c r="D516" s="150" t="s">
        <v>226</v>
      </c>
      <c r="E516" s="153" t="s">
        <v>19</v>
      </c>
      <c r="F516" s="154" t="s">
        <v>13894</v>
      </c>
      <c r="H516" s="155">
        <v>10</v>
      </c>
      <c r="I516" s="156"/>
      <c r="L516" s="152"/>
      <c r="M516" s="157"/>
      <c r="T516" s="158"/>
      <c r="AT516" s="153" t="s">
        <v>226</v>
      </c>
      <c r="AU516" s="153" t="s">
        <v>236</v>
      </c>
      <c r="AV516" s="12" t="s">
        <v>79</v>
      </c>
      <c r="AW516" s="12" t="s">
        <v>31</v>
      </c>
      <c r="AX516" s="12" t="s">
        <v>69</v>
      </c>
      <c r="AY516" s="153" t="s">
        <v>212</v>
      </c>
    </row>
    <row r="517" spans="2:65" s="12" customFormat="1">
      <c r="B517" s="152"/>
      <c r="D517" s="150" t="s">
        <v>226</v>
      </c>
      <c r="E517" s="153" t="s">
        <v>19</v>
      </c>
      <c r="F517" s="154" t="s">
        <v>13344</v>
      </c>
      <c r="H517" s="155">
        <v>9</v>
      </c>
      <c r="I517" s="156"/>
      <c r="L517" s="152"/>
      <c r="M517" s="157"/>
      <c r="T517" s="158"/>
      <c r="AT517" s="153" t="s">
        <v>226</v>
      </c>
      <c r="AU517" s="153" t="s">
        <v>236</v>
      </c>
      <c r="AV517" s="12" t="s">
        <v>79</v>
      </c>
      <c r="AW517" s="12" t="s">
        <v>31</v>
      </c>
      <c r="AX517" s="12" t="s">
        <v>69</v>
      </c>
      <c r="AY517" s="153" t="s">
        <v>212</v>
      </c>
    </row>
    <row r="518" spans="2:65" s="12" customFormat="1">
      <c r="B518" s="152"/>
      <c r="D518" s="150" t="s">
        <v>226</v>
      </c>
      <c r="E518" s="153" t="s">
        <v>19</v>
      </c>
      <c r="F518" s="154" t="s">
        <v>14022</v>
      </c>
      <c r="H518" s="155">
        <v>9</v>
      </c>
      <c r="I518" s="156"/>
      <c r="L518" s="152"/>
      <c r="M518" s="157"/>
      <c r="T518" s="158"/>
      <c r="AT518" s="153" t="s">
        <v>226</v>
      </c>
      <c r="AU518" s="153" t="s">
        <v>236</v>
      </c>
      <c r="AV518" s="12" t="s">
        <v>79</v>
      </c>
      <c r="AW518" s="12" t="s">
        <v>31</v>
      </c>
      <c r="AX518" s="12" t="s">
        <v>69</v>
      </c>
      <c r="AY518" s="153" t="s">
        <v>212</v>
      </c>
    </row>
    <row r="519" spans="2:65" s="13" customFormat="1">
      <c r="B519" s="159"/>
      <c r="D519" s="150" t="s">
        <v>226</v>
      </c>
      <c r="E519" s="160" t="s">
        <v>19</v>
      </c>
      <c r="F519" s="161" t="s">
        <v>228</v>
      </c>
      <c r="H519" s="162">
        <v>52</v>
      </c>
      <c r="I519" s="163"/>
      <c r="L519" s="159"/>
      <c r="M519" s="164"/>
      <c r="T519" s="165"/>
      <c r="AT519" s="160" t="s">
        <v>226</v>
      </c>
      <c r="AU519" s="160" t="s">
        <v>236</v>
      </c>
      <c r="AV519" s="13" t="s">
        <v>229</v>
      </c>
      <c r="AW519" s="13" t="s">
        <v>31</v>
      </c>
      <c r="AX519" s="13" t="s">
        <v>77</v>
      </c>
      <c r="AY519" s="160" t="s">
        <v>212</v>
      </c>
    </row>
    <row r="520" spans="2:65" s="1" customFormat="1" ht="16.5" customHeight="1">
      <c r="B520" s="34"/>
      <c r="C520" s="133" t="s">
        <v>782</v>
      </c>
      <c r="D520" s="133" t="s">
        <v>215</v>
      </c>
      <c r="E520" s="134" t="s">
        <v>14031</v>
      </c>
      <c r="F520" s="135" t="s">
        <v>14032</v>
      </c>
      <c r="G520" s="136" t="s">
        <v>624</v>
      </c>
      <c r="H520" s="137">
        <v>60</v>
      </c>
      <c r="I520" s="138"/>
      <c r="J520" s="139">
        <f>ROUND(I520*H520,2)</f>
        <v>0</v>
      </c>
      <c r="K520" s="135" t="s">
        <v>245</v>
      </c>
      <c r="L520" s="34"/>
      <c r="M520" s="140" t="s">
        <v>19</v>
      </c>
      <c r="N520" s="141" t="s">
        <v>40</v>
      </c>
      <c r="P520" s="142">
        <f>O520*H520</f>
        <v>0</v>
      </c>
      <c r="Q520" s="142">
        <v>0</v>
      </c>
      <c r="R520" s="142">
        <f>Q520*H520</f>
        <v>0</v>
      </c>
      <c r="S520" s="142">
        <v>0</v>
      </c>
      <c r="T520" s="143">
        <f>S520*H520</f>
        <v>0</v>
      </c>
      <c r="AR520" s="144" t="s">
        <v>316</v>
      </c>
      <c r="AT520" s="144" t="s">
        <v>215</v>
      </c>
      <c r="AU520" s="144" t="s">
        <v>236</v>
      </c>
      <c r="AY520" s="19" t="s">
        <v>212</v>
      </c>
      <c r="BE520" s="145">
        <f>IF(N520="základní",J520,0)</f>
        <v>0</v>
      </c>
      <c r="BF520" s="145">
        <f>IF(N520="snížená",J520,0)</f>
        <v>0</v>
      </c>
      <c r="BG520" s="145">
        <f>IF(N520="zákl. přenesená",J520,0)</f>
        <v>0</v>
      </c>
      <c r="BH520" s="145">
        <f>IF(N520="sníž. přenesená",J520,0)</f>
        <v>0</v>
      </c>
      <c r="BI520" s="145">
        <f>IF(N520="nulová",J520,0)</f>
        <v>0</v>
      </c>
      <c r="BJ520" s="19" t="s">
        <v>77</v>
      </c>
      <c r="BK520" s="145">
        <f>ROUND(I520*H520,2)</f>
        <v>0</v>
      </c>
      <c r="BL520" s="19" t="s">
        <v>316</v>
      </c>
      <c r="BM520" s="144" t="s">
        <v>14033</v>
      </c>
    </row>
    <row r="521" spans="2:65" s="1" customFormat="1" ht="29.25">
      <c r="B521" s="34"/>
      <c r="D521" s="150" t="s">
        <v>224</v>
      </c>
      <c r="F521" s="151" t="s">
        <v>14007</v>
      </c>
      <c r="I521" s="148"/>
      <c r="L521" s="34"/>
      <c r="M521" s="149"/>
      <c r="T521" s="55"/>
      <c r="AT521" s="19" t="s">
        <v>224</v>
      </c>
      <c r="AU521" s="19" t="s">
        <v>236</v>
      </c>
    </row>
    <row r="522" spans="2:65" s="14" customFormat="1">
      <c r="B522" s="170"/>
      <c r="D522" s="150" t="s">
        <v>226</v>
      </c>
      <c r="E522" s="171" t="s">
        <v>19</v>
      </c>
      <c r="F522" s="172" t="s">
        <v>14034</v>
      </c>
      <c r="H522" s="171" t="s">
        <v>19</v>
      </c>
      <c r="I522" s="173"/>
      <c r="L522" s="170"/>
      <c r="M522" s="174"/>
      <c r="T522" s="175"/>
      <c r="AT522" s="171" t="s">
        <v>226</v>
      </c>
      <c r="AU522" s="171" t="s">
        <v>236</v>
      </c>
      <c r="AV522" s="14" t="s">
        <v>77</v>
      </c>
      <c r="AW522" s="14" t="s">
        <v>31</v>
      </c>
      <c r="AX522" s="14" t="s">
        <v>69</v>
      </c>
      <c r="AY522" s="171" t="s">
        <v>212</v>
      </c>
    </row>
    <row r="523" spans="2:65" s="12" customFormat="1">
      <c r="B523" s="152"/>
      <c r="D523" s="150" t="s">
        <v>226</v>
      </c>
      <c r="E523" s="153" t="s">
        <v>19</v>
      </c>
      <c r="F523" s="154" t="s">
        <v>14035</v>
      </c>
      <c r="H523" s="155">
        <v>8</v>
      </c>
      <c r="I523" s="156"/>
      <c r="L523" s="152"/>
      <c r="M523" s="157"/>
      <c r="T523" s="158"/>
      <c r="AT523" s="153" t="s">
        <v>226</v>
      </c>
      <c r="AU523" s="153" t="s">
        <v>236</v>
      </c>
      <c r="AV523" s="12" t="s">
        <v>79</v>
      </c>
      <c r="AW523" s="12" t="s">
        <v>31</v>
      </c>
      <c r="AX523" s="12" t="s">
        <v>69</v>
      </c>
      <c r="AY523" s="153" t="s">
        <v>212</v>
      </c>
    </row>
    <row r="524" spans="2:65" s="12" customFormat="1">
      <c r="B524" s="152"/>
      <c r="D524" s="150" t="s">
        <v>226</v>
      </c>
      <c r="E524" s="153" t="s">
        <v>19</v>
      </c>
      <c r="F524" s="154" t="s">
        <v>13114</v>
      </c>
      <c r="H524" s="155">
        <v>4</v>
      </c>
      <c r="I524" s="156"/>
      <c r="L524" s="152"/>
      <c r="M524" s="157"/>
      <c r="T524" s="158"/>
      <c r="AT524" s="153" t="s">
        <v>226</v>
      </c>
      <c r="AU524" s="153" t="s">
        <v>236</v>
      </c>
      <c r="AV524" s="12" t="s">
        <v>79</v>
      </c>
      <c r="AW524" s="12" t="s">
        <v>31</v>
      </c>
      <c r="AX524" s="12" t="s">
        <v>69</v>
      </c>
      <c r="AY524" s="153" t="s">
        <v>212</v>
      </c>
    </row>
    <row r="525" spans="2:65" s="12" customFormat="1">
      <c r="B525" s="152"/>
      <c r="D525" s="150" t="s">
        <v>226</v>
      </c>
      <c r="E525" s="153" t="s">
        <v>19</v>
      </c>
      <c r="F525" s="154" t="s">
        <v>13099</v>
      </c>
      <c r="H525" s="155">
        <v>8</v>
      </c>
      <c r="I525" s="156"/>
      <c r="L525" s="152"/>
      <c r="M525" s="157"/>
      <c r="T525" s="158"/>
      <c r="AT525" s="153" t="s">
        <v>226</v>
      </c>
      <c r="AU525" s="153" t="s">
        <v>236</v>
      </c>
      <c r="AV525" s="12" t="s">
        <v>79</v>
      </c>
      <c r="AW525" s="12" t="s">
        <v>31</v>
      </c>
      <c r="AX525" s="12" t="s">
        <v>69</v>
      </c>
      <c r="AY525" s="153" t="s">
        <v>212</v>
      </c>
    </row>
    <row r="526" spans="2:65" s="12" customFormat="1">
      <c r="B526" s="152"/>
      <c r="D526" s="150" t="s">
        <v>226</v>
      </c>
      <c r="E526" s="153" t="s">
        <v>19</v>
      </c>
      <c r="F526" s="154" t="s">
        <v>13115</v>
      </c>
      <c r="H526" s="155">
        <v>10</v>
      </c>
      <c r="I526" s="156"/>
      <c r="L526" s="152"/>
      <c r="M526" s="157"/>
      <c r="T526" s="158"/>
      <c r="AT526" s="153" t="s">
        <v>226</v>
      </c>
      <c r="AU526" s="153" t="s">
        <v>236</v>
      </c>
      <c r="AV526" s="12" t="s">
        <v>79</v>
      </c>
      <c r="AW526" s="12" t="s">
        <v>31</v>
      </c>
      <c r="AX526" s="12" t="s">
        <v>69</v>
      </c>
      <c r="AY526" s="153" t="s">
        <v>212</v>
      </c>
    </row>
    <row r="527" spans="2:65" s="12" customFormat="1">
      <c r="B527" s="152"/>
      <c r="D527" s="150" t="s">
        <v>226</v>
      </c>
      <c r="E527" s="153" t="s">
        <v>19</v>
      </c>
      <c r="F527" s="154" t="s">
        <v>13070</v>
      </c>
      <c r="H527" s="155">
        <v>11</v>
      </c>
      <c r="I527" s="156"/>
      <c r="L527" s="152"/>
      <c r="M527" s="157"/>
      <c r="T527" s="158"/>
      <c r="AT527" s="153" t="s">
        <v>226</v>
      </c>
      <c r="AU527" s="153" t="s">
        <v>236</v>
      </c>
      <c r="AV527" s="12" t="s">
        <v>79</v>
      </c>
      <c r="AW527" s="12" t="s">
        <v>31</v>
      </c>
      <c r="AX527" s="12" t="s">
        <v>69</v>
      </c>
      <c r="AY527" s="153" t="s">
        <v>212</v>
      </c>
    </row>
    <row r="528" spans="2:65" s="12" customFormat="1">
      <c r="B528" s="152"/>
      <c r="D528" s="150" t="s">
        <v>226</v>
      </c>
      <c r="E528" s="153" t="s">
        <v>19</v>
      </c>
      <c r="F528" s="154" t="s">
        <v>13091</v>
      </c>
      <c r="H528" s="155">
        <v>10</v>
      </c>
      <c r="I528" s="156"/>
      <c r="L528" s="152"/>
      <c r="M528" s="157"/>
      <c r="T528" s="158"/>
      <c r="AT528" s="153" t="s">
        <v>226</v>
      </c>
      <c r="AU528" s="153" t="s">
        <v>236</v>
      </c>
      <c r="AV528" s="12" t="s">
        <v>79</v>
      </c>
      <c r="AW528" s="12" t="s">
        <v>31</v>
      </c>
      <c r="AX528" s="12" t="s">
        <v>69</v>
      </c>
      <c r="AY528" s="153" t="s">
        <v>212</v>
      </c>
    </row>
    <row r="529" spans="2:65" s="12" customFormat="1">
      <c r="B529" s="152"/>
      <c r="D529" s="150" t="s">
        <v>226</v>
      </c>
      <c r="E529" s="153" t="s">
        <v>19</v>
      </c>
      <c r="F529" s="154" t="s">
        <v>14022</v>
      </c>
      <c r="H529" s="155">
        <v>9</v>
      </c>
      <c r="I529" s="156"/>
      <c r="L529" s="152"/>
      <c r="M529" s="157"/>
      <c r="T529" s="158"/>
      <c r="AT529" s="153" t="s">
        <v>226</v>
      </c>
      <c r="AU529" s="153" t="s">
        <v>236</v>
      </c>
      <c r="AV529" s="12" t="s">
        <v>79</v>
      </c>
      <c r="AW529" s="12" t="s">
        <v>31</v>
      </c>
      <c r="AX529" s="12" t="s">
        <v>69</v>
      </c>
      <c r="AY529" s="153" t="s">
        <v>212</v>
      </c>
    </row>
    <row r="530" spans="2:65" s="13" customFormat="1">
      <c r="B530" s="159"/>
      <c r="D530" s="150" t="s">
        <v>226</v>
      </c>
      <c r="E530" s="160" t="s">
        <v>19</v>
      </c>
      <c r="F530" s="161" t="s">
        <v>228</v>
      </c>
      <c r="H530" s="162">
        <v>60</v>
      </c>
      <c r="I530" s="163"/>
      <c r="L530" s="159"/>
      <c r="M530" s="164"/>
      <c r="T530" s="165"/>
      <c r="AT530" s="160" t="s">
        <v>226</v>
      </c>
      <c r="AU530" s="160" t="s">
        <v>236</v>
      </c>
      <c r="AV530" s="13" t="s">
        <v>229</v>
      </c>
      <c r="AW530" s="13" t="s">
        <v>31</v>
      </c>
      <c r="AX530" s="13" t="s">
        <v>77</v>
      </c>
      <c r="AY530" s="160" t="s">
        <v>212</v>
      </c>
    </row>
    <row r="531" spans="2:65" s="11" customFormat="1" ht="20.85" customHeight="1">
      <c r="B531" s="121"/>
      <c r="D531" s="122" t="s">
        <v>68</v>
      </c>
      <c r="E531" s="131" t="s">
        <v>14036</v>
      </c>
      <c r="F531" s="131" t="s">
        <v>14037</v>
      </c>
      <c r="I531" s="124"/>
      <c r="J531" s="132">
        <f>BK531</f>
        <v>0</v>
      </c>
      <c r="L531" s="121"/>
      <c r="M531" s="126"/>
      <c r="P531" s="127">
        <f>SUM(P532:P676)</f>
        <v>0</v>
      </c>
      <c r="R531" s="127">
        <f>SUM(R532:R676)</f>
        <v>0</v>
      </c>
      <c r="T531" s="128">
        <f>SUM(T532:T676)</f>
        <v>0</v>
      </c>
      <c r="AR531" s="122" t="s">
        <v>79</v>
      </c>
      <c r="AT531" s="129" t="s">
        <v>68</v>
      </c>
      <c r="AU531" s="129" t="s">
        <v>79</v>
      </c>
      <c r="AY531" s="122" t="s">
        <v>212</v>
      </c>
      <c r="BK531" s="130">
        <f>SUM(BK532:BK676)</f>
        <v>0</v>
      </c>
    </row>
    <row r="532" spans="2:65" s="1" customFormat="1" ht="16.5" customHeight="1">
      <c r="B532" s="34"/>
      <c r="C532" s="133" t="s">
        <v>795</v>
      </c>
      <c r="D532" s="133" t="s">
        <v>215</v>
      </c>
      <c r="E532" s="134" t="s">
        <v>14038</v>
      </c>
      <c r="F532" s="135" t="s">
        <v>14039</v>
      </c>
      <c r="G532" s="136" t="s">
        <v>536</v>
      </c>
      <c r="H532" s="137">
        <v>29000</v>
      </c>
      <c r="I532" s="138"/>
      <c r="J532" s="139">
        <f>ROUND(I532*H532,2)</f>
        <v>0</v>
      </c>
      <c r="K532" s="135" t="s">
        <v>245</v>
      </c>
      <c r="L532" s="34"/>
      <c r="M532" s="140" t="s">
        <v>19</v>
      </c>
      <c r="N532" s="141" t="s">
        <v>40</v>
      </c>
      <c r="P532" s="142">
        <f>O532*H532</f>
        <v>0</v>
      </c>
      <c r="Q532" s="142">
        <v>0</v>
      </c>
      <c r="R532" s="142">
        <f>Q532*H532</f>
        <v>0</v>
      </c>
      <c r="S532" s="142">
        <v>0</v>
      </c>
      <c r="T532" s="143">
        <f>S532*H532</f>
        <v>0</v>
      </c>
      <c r="AR532" s="144" t="s">
        <v>316</v>
      </c>
      <c r="AT532" s="144" t="s">
        <v>215</v>
      </c>
      <c r="AU532" s="144" t="s">
        <v>236</v>
      </c>
      <c r="AY532" s="19" t="s">
        <v>212</v>
      </c>
      <c r="BE532" s="145">
        <f>IF(N532="základní",J532,0)</f>
        <v>0</v>
      </c>
      <c r="BF532" s="145">
        <f>IF(N532="snížená",J532,0)</f>
        <v>0</v>
      </c>
      <c r="BG532" s="145">
        <f>IF(N532="zákl. přenesená",J532,0)</f>
        <v>0</v>
      </c>
      <c r="BH532" s="145">
        <f>IF(N532="sníž. přenesená",J532,0)</f>
        <v>0</v>
      </c>
      <c r="BI532" s="145">
        <f>IF(N532="nulová",J532,0)</f>
        <v>0</v>
      </c>
      <c r="BJ532" s="19" t="s">
        <v>77</v>
      </c>
      <c r="BK532" s="145">
        <f>ROUND(I532*H532,2)</f>
        <v>0</v>
      </c>
      <c r="BL532" s="19" t="s">
        <v>316</v>
      </c>
      <c r="BM532" s="144" t="s">
        <v>14040</v>
      </c>
    </row>
    <row r="533" spans="2:65" s="1" customFormat="1" ht="29.25">
      <c r="B533" s="34"/>
      <c r="D533" s="150" t="s">
        <v>224</v>
      </c>
      <c r="F533" s="151" t="s">
        <v>14041</v>
      </c>
      <c r="I533" s="148"/>
      <c r="L533" s="34"/>
      <c r="M533" s="149"/>
      <c r="T533" s="55"/>
      <c r="AT533" s="19" t="s">
        <v>224</v>
      </c>
      <c r="AU533" s="19" t="s">
        <v>236</v>
      </c>
    </row>
    <row r="534" spans="2:65" s="14" customFormat="1">
      <c r="B534" s="170"/>
      <c r="D534" s="150" t="s">
        <v>226</v>
      </c>
      <c r="E534" s="171" t="s">
        <v>19</v>
      </c>
      <c r="F534" s="172" t="s">
        <v>14042</v>
      </c>
      <c r="H534" s="171" t="s">
        <v>19</v>
      </c>
      <c r="I534" s="173"/>
      <c r="L534" s="170"/>
      <c r="M534" s="174"/>
      <c r="T534" s="175"/>
      <c r="AT534" s="171" t="s">
        <v>226</v>
      </c>
      <c r="AU534" s="171" t="s">
        <v>236</v>
      </c>
      <c r="AV534" s="14" t="s">
        <v>77</v>
      </c>
      <c r="AW534" s="14" t="s">
        <v>31</v>
      </c>
      <c r="AX534" s="14" t="s">
        <v>69</v>
      </c>
      <c r="AY534" s="171" t="s">
        <v>212</v>
      </c>
    </row>
    <row r="535" spans="2:65" s="12" customFormat="1">
      <c r="B535" s="152"/>
      <c r="D535" s="150" t="s">
        <v>226</v>
      </c>
      <c r="E535" s="153" t="s">
        <v>19</v>
      </c>
      <c r="F535" s="154" t="s">
        <v>14043</v>
      </c>
      <c r="H535" s="155">
        <v>29000</v>
      </c>
      <c r="I535" s="156"/>
      <c r="L535" s="152"/>
      <c r="M535" s="157"/>
      <c r="T535" s="158"/>
      <c r="AT535" s="153" t="s">
        <v>226</v>
      </c>
      <c r="AU535" s="153" t="s">
        <v>236</v>
      </c>
      <c r="AV535" s="12" t="s">
        <v>79</v>
      </c>
      <c r="AW535" s="12" t="s">
        <v>31</v>
      </c>
      <c r="AX535" s="12" t="s">
        <v>69</v>
      </c>
      <c r="AY535" s="153" t="s">
        <v>212</v>
      </c>
    </row>
    <row r="536" spans="2:65" s="13" customFormat="1">
      <c r="B536" s="159"/>
      <c r="D536" s="150" t="s">
        <v>226</v>
      </c>
      <c r="E536" s="160" t="s">
        <v>19</v>
      </c>
      <c r="F536" s="161" t="s">
        <v>228</v>
      </c>
      <c r="H536" s="162">
        <v>29000</v>
      </c>
      <c r="I536" s="163"/>
      <c r="L536" s="159"/>
      <c r="M536" s="164"/>
      <c r="T536" s="165"/>
      <c r="AT536" s="160" t="s">
        <v>226</v>
      </c>
      <c r="AU536" s="160" t="s">
        <v>236</v>
      </c>
      <c r="AV536" s="13" t="s">
        <v>229</v>
      </c>
      <c r="AW536" s="13" t="s">
        <v>31</v>
      </c>
      <c r="AX536" s="13" t="s">
        <v>77</v>
      </c>
      <c r="AY536" s="160" t="s">
        <v>212</v>
      </c>
    </row>
    <row r="537" spans="2:65" s="1" customFormat="1" ht="16.5" customHeight="1">
      <c r="B537" s="34"/>
      <c r="C537" s="133" t="s">
        <v>804</v>
      </c>
      <c r="D537" s="133" t="s">
        <v>215</v>
      </c>
      <c r="E537" s="134" t="s">
        <v>14044</v>
      </c>
      <c r="F537" s="135" t="s">
        <v>14045</v>
      </c>
      <c r="G537" s="136" t="s">
        <v>536</v>
      </c>
      <c r="H537" s="137">
        <v>62850</v>
      </c>
      <c r="I537" s="138"/>
      <c r="J537" s="139">
        <f>ROUND(I537*H537,2)</f>
        <v>0</v>
      </c>
      <c r="K537" s="135" t="s">
        <v>245</v>
      </c>
      <c r="L537" s="34"/>
      <c r="M537" s="140" t="s">
        <v>19</v>
      </c>
      <c r="N537" s="141" t="s">
        <v>40</v>
      </c>
      <c r="P537" s="142">
        <f>O537*H537</f>
        <v>0</v>
      </c>
      <c r="Q537" s="142">
        <v>0</v>
      </c>
      <c r="R537" s="142">
        <f>Q537*H537</f>
        <v>0</v>
      </c>
      <c r="S537" s="142">
        <v>0</v>
      </c>
      <c r="T537" s="143">
        <f>S537*H537</f>
        <v>0</v>
      </c>
      <c r="AR537" s="144" t="s">
        <v>316</v>
      </c>
      <c r="AT537" s="144" t="s">
        <v>215</v>
      </c>
      <c r="AU537" s="144" t="s">
        <v>236</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316</v>
      </c>
      <c r="BM537" s="144" t="s">
        <v>14046</v>
      </c>
    </row>
    <row r="538" spans="2:65" s="1" customFormat="1" ht="29.25">
      <c r="B538" s="34"/>
      <c r="D538" s="150" t="s">
        <v>224</v>
      </c>
      <c r="F538" s="151" t="s">
        <v>14041</v>
      </c>
      <c r="I538" s="148"/>
      <c r="L538" s="34"/>
      <c r="M538" s="149"/>
      <c r="T538" s="55"/>
      <c r="AT538" s="19" t="s">
        <v>224</v>
      </c>
      <c r="AU538" s="19" t="s">
        <v>236</v>
      </c>
    </row>
    <row r="539" spans="2:65" s="14" customFormat="1">
      <c r="B539" s="170"/>
      <c r="D539" s="150" t="s">
        <v>226</v>
      </c>
      <c r="E539" s="171" t="s">
        <v>19</v>
      </c>
      <c r="F539" s="172" t="s">
        <v>14042</v>
      </c>
      <c r="H539" s="171" t="s">
        <v>19</v>
      </c>
      <c r="I539" s="173"/>
      <c r="L539" s="170"/>
      <c r="M539" s="174"/>
      <c r="T539" s="175"/>
      <c r="AT539" s="171" t="s">
        <v>226</v>
      </c>
      <c r="AU539" s="171" t="s">
        <v>236</v>
      </c>
      <c r="AV539" s="14" t="s">
        <v>77</v>
      </c>
      <c r="AW539" s="14" t="s">
        <v>31</v>
      </c>
      <c r="AX539" s="14" t="s">
        <v>69</v>
      </c>
      <c r="AY539" s="171" t="s">
        <v>212</v>
      </c>
    </row>
    <row r="540" spans="2:65" s="12" customFormat="1">
      <c r="B540" s="152"/>
      <c r="D540" s="150" t="s">
        <v>226</v>
      </c>
      <c r="E540" s="153" t="s">
        <v>19</v>
      </c>
      <c r="F540" s="154" t="s">
        <v>14047</v>
      </c>
      <c r="H540" s="155">
        <v>62850</v>
      </c>
      <c r="I540" s="156"/>
      <c r="L540" s="152"/>
      <c r="M540" s="157"/>
      <c r="T540" s="158"/>
      <c r="AT540" s="153" t="s">
        <v>226</v>
      </c>
      <c r="AU540" s="153" t="s">
        <v>236</v>
      </c>
      <c r="AV540" s="12" t="s">
        <v>79</v>
      </c>
      <c r="AW540" s="12" t="s">
        <v>31</v>
      </c>
      <c r="AX540" s="12" t="s">
        <v>69</v>
      </c>
      <c r="AY540" s="153" t="s">
        <v>212</v>
      </c>
    </row>
    <row r="541" spans="2:65" s="13" customFormat="1">
      <c r="B541" s="159"/>
      <c r="D541" s="150" t="s">
        <v>226</v>
      </c>
      <c r="E541" s="160" t="s">
        <v>19</v>
      </c>
      <c r="F541" s="161" t="s">
        <v>228</v>
      </c>
      <c r="H541" s="162">
        <v>62850</v>
      </c>
      <c r="I541" s="163"/>
      <c r="L541" s="159"/>
      <c r="M541" s="164"/>
      <c r="T541" s="165"/>
      <c r="AT541" s="160" t="s">
        <v>226</v>
      </c>
      <c r="AU541" s="160" t="s">
        <v>236</v>
      </c>
      <c r="AV541" s="13" t="s">
        <v>229</v>
      </c>
      <c r="AW541" s="13" t="s">
        <v>31</v>
      </c>
      <c r="AX541" s="13" t="s">
        <v>77</v>
      </c>
      <c r="AY541" s="160" t="s">
        <v>212</v>
      </c>
    </row>
    <row r="542" spans="2:65" s="1" customFormat="1" ht="16.5" customHeight="1">
      <c r="B542" s="34"/>
      <c r="C542" s="133" t="s">
        <v>815</v>
      </c>
      <c r="D542" s="133" t="s">
        <v>215</v>
      </c>
      <c r="E542" s="134" t="s">
        <v>14048</v>
      </c>
      <c r="F542" s="135" t="s">
        <v>14049</v>
      </c>
      <c r="G542" s="136" t="s">
        <v>536</v>
      </c>
      <c r="H542" s="137">
        <v>110</v>
      </c>
      <c r="I542" s="138"/>
      <c r="J542" s="139">
        <f>ROUND(I542*H542,2)</f>
        <v>0</v>
      </c>
      <c r="K542" s="135" t="s">
        <v>245</v>
      </c>
      <c r="L542" s="34"/>
      <c r="M542" s="140" t="s">
        <v>19</v>
      </c>
      <c r="N542" s="141" t="s">
        <v>40</v>
      </c>
      <c r="P542" s="142">
        <f>O542*H542</f>
        <v>0</v>
      </c>
      <c r="Q542" s="142">
        <v>0</v>
      </c>
      <c r="R542" s="142">
        <f>Q542*H542</f>
        <v>0</v>
      </c>
      <c r="S542" s="142">
        <v>0</v>
      </c>
      <c r="T542" s="143">
        <f>S542*H542</f>
        <v>0</v>
      </c>
      <c r="AR542" s="144" t="s">
        <v>316</v>
      </c>
      <c r="AT542" s="144" t="s">
        <v>215</v>
      </c>
      <c r="AU542" s="144" t="s">
        <v>236</v>
      </c>
      <c r="AY542" s="19" t="s">
        <v>212</v>
      </c>
      <c r="BE542" s="145">
        <f>IF(N542="základní",J542,0)</f>
        <v>0</v>
      </c>
      <c r="BF542" s="145">
        <f>IF(N542="snížená",J542,0)</f>
        <v>0</v>
      </c>
      <c r="BG542" s="145">
        <f>IF(N542="zákl. přenesená",J542,0)</f>
        <v>0</v>
      </c>
      <c r="BH542" s="145">
        <f>IF(N542="sníž. přenesená",J542,0)</f>
        <v>0</v>
      </c>
      <c r="BI542" s="145">
        <f>IF(N542="nulová",J542,0)</f>
        <v>0</v>
      </c>
      <c r="BJ542" s="19" t="s">
        <v>77</v>
      </c>
      <c r="BK542" s="145">
        <f>ROUND(I542*H542,2)</f>
        <v>0</v>
      </c>
      <c r="BL542" s="19" t="s">
        <v>316</v>
      </c>
      <c r="BM542" s="144" t="s">
        <v>14050</v>
      </c>
    </row>
    <row r="543" spans="2:65" s="1" customFormat="1" ht="29.25">
      <c r="B543" s="34"/>
      <c r="D543" s="150" t="s">
        <v>224</v>
      </c>
      <c r="F543" s="151" t="s">
        <v>14041</v>
      </c>
      <c r="I543" s="148"/>
      <c r="L543" s="34"/>
      <c r="M543" s="149"/>
      <c r="T543" s="55"/>
      <c r="AT543" s="19" t="s">
        <v>224</v>
      </c>
      <c r="AU543" s="19" t="s">
        <v>236</v>
      </c>
    </row>
    <row r="544" spans="2:65" s="14" customFormat="1">
      <c r="B544" s="170"/>
      <c r="D544" s="150" t="s">
        <v>226</v>
      </c>
      <c r="E544" s="171" t="s">
        <v>19</v>
      </c>
      <c r="F544" s="172" t="s">
        <v>14042</v>
      </c>
      <c r="H544" s="171" t="s">
        <v>19</v>
      </c>
      <c r="I544" s="173"/>
      <c r="L544" s="170"/>
      <c r="M544" s="174"/>
      <c r="T544" s="175"/>
      <c r="AT544" s="171" t="s">
        <v>226</v>
      </c>
      <c r="AU544" s="171" t="s">
        <v>236</v>
      </c>
      <c r="AV544" s="14" t="s">
        <v>77</v>
      </c>
      <c r="AW544" s="14" t="s">
        <v>31</v>
      </c>
      <c r="AX544" s="14" t="s">
        <v>69</v>
      </c>
      <c r="AY544" s="171" t="s">
        <v>212</v>
      </c>
    </row>
    <row r="545" spans="2:65" s="12" customFormat="1">
      <c r="B545" s="152"/>
      <c r="D545" s="150" t="s">
        <v>226</v>
      </c>
      <c r="E545" s="153" t="s">
        <v>19</v>
      </c>
      <c r="F545" s="154" t="s">
        <v>14051</v>
      </c>
      <c r="H545" s="155">
        <v>110</v>
      </c>
      <c r="I545" s="156"/>
      <c r="L545" s="152"/>
      <c r="M545" s="157"/>
      <c r="T545" s="158"/>
      <c r="AT545" s="153" t="s">
        <v>226</v>
      </c>
      <c r="AU545" s="153" t="s">
        <v>236</v>
      </c>
      <c r="AV545" s="12" t="s">
        <v>79</v>
      </c>
      <c r="AW545" s="12" t="s">
        <v>31</v>
      </c>
      <c r="AX545" s="12" t="s">
        <v>69</v>
      </c>
      <c r="AY545" s="153" t="s">
        <v>212</v>
      </c>
    </row>
    <row r="546" spans="2:65" s="13" customFormat="1">
      <c r="B546" s="159"/>
      <c r="D546" s="150" t="s">
        <v>226</v>
      </c>
      <c r="E546" s="160" t="s">
        <v>19</v>
      </c>
      <c r="F546" s="161" t="s">
        <v>228</v>
      </c>
      <c r="H546" s="162">
        <v>110</v>
      </c>
      <c r="I546" s="163"/>
      <c r="L546" s="159"/>
      <c r="M546" s="164"/>
      <c r="T546" s="165"/>
      <c r="AT546" s="160" t="s">
        <v>226</v>
      </c>
      <c r="AU546" s="160" t="s">
        <v>236</v>
      </c>
      <c r="AV546" s="13" t="s">
        <v>229</v>
      </c>
      <c r="AW546" s="13" t="s">
        <v>31</v>
      </c>
      <c r="AX546" s="13" t="s">
        <v>77</v>
      </c>
      <c r="AY546" s="160" t="s">
        <v>212</v>
      </c>
    </row>
    <row r="547" spans="2:65" s="1" customFormat="1" ht="16.5" customHeight="1">
      <c r="B547" s="34"/>
      <c r="C547" s="133" t="s">
        <v>824</v>
      </c>
      <c r="D547" s="133" t="s">
        <v>215</v>
      </c>
      <c r="E547" s="134" t="s">
        <v>14052</v>
      </c>
      <c r="F547" s="135" t="s">
        <v>14053</v>
      </c>
      <c r="G547" s="136" t="s">
        <v>536</v>
      </c>
      <c r="H547" s="137">
        <v>60</v>
      </c>
      <c r="I547" s="138"/>
      <c r="J547" s="139">
        <f>ROUND(I547*H547,2)</f>
        <v>0</v>
      </c>
      <c r="K547" s="135" t="s">
        <v>245</v>
      </c>
      <c r="L547" s="34"/>
      <c r="M547" s="140" t="s">
        <v>19</v>
      </c>
      <c r="N547" s="141" t="s">
        <v>40</v>
      </c>
      <c r="P547" s="142">
        <f>O547*H547</f>
        <v>0</v>
      </c>
      <c r="Q547" s="142">
        <v>0</v>
      </c>
      <c r="R547" s="142">
        <f>Q547*H547</f>
        <v>0</v>
      </c>
      <c r="S547" s="142">
        <v>0</v>
      </c>
      <c r="T547" s="143">
        <f>S547*H547</f>
        <v>0</v>
      </c>
      <c r="AR547" s="144" t="s">
        <v>316</v>
      </c>
      <c r="AT547" s="144" t="s">
        <v>215</v>
      </c>
      <c r="AU547" s="144" t="s">
        <v>236</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316</v>
      </c>
      <c r="BM547" s="144" t="s">
        <v>14054</v>
      </c>
    </row>
    <row r="548" spans="2:65" s="1" customFormat="1" ht="29.25">
      <c r="B548" s="34"/>
      <c r="D548" s="150" t="s">
        <v>224</v>
      </c>
      <c r="F548" s="151" t="s">
        <v>14041</v>
      </c>
      <c r="I548" s="148"/>
      <c r="L548" s="34"/>
      <c r="M548" s="149"/>
      <c r="T548" s="55"/>
      <c r="AT548" s="19" t="s">
        <v>224</v>
      </c>
      <c r="AU548" s="19" t="s">
        <v>236</v>
      </c>
    </row>
    <row r="549" spans="2:65" s="14" customFormat="1">
      <c r="B549" s="170"/>
      <c r="D549" s="150" t="s">
        <v>226</v>
      </c>
      <c r="E549" s="171" t="s">
        <v>19</v>
      </c>
      <c r="F549" s="172" t="s">
        <v>14042</v>
      </c>
      <c r="H549" s="171" t="s">
        <v>19</v>
      </c>
      <c r="I549" s="173"/>
      <c r="L549" s="170"/>
      <c r="M549" s="174"/>
      <c r="T549" s="175"/>
      <c r="AT549" s="171" t="s">
        <v>226</v>
      </c>
      <c r="AU549" s="171" t="s">
        <v>236</v>
      </c>
      <c r="AV549" s="14" t="s">
        <v>77</v>
      </c>
      <c r="AW549" s="14" t="s">
        <v>31</v>
      </c>
      <c r="AX549" s="14" t="s">
        <v>69</v>
      </c>
      <c r="AY549" s="171" t="s">
        <v>212</v>
      </c>
    </row>
    <row r="550" spans="2:65" s="12" customFormat="1">
      <c r="B550" s="152"/>
      <c r="D550" s="150" t="s">
        <v>226</v>
      </c>
      <c r="E550" s="153" t="s">
        <v>19</v>
      </c>
      <c r="F550" s="154" t="s">
        <v>14055</v>
      </c>
      <c r="H550" s="155">
        <v>60</v>
      </c>
      <c r="I550" s="156"/>
      <c r="L550" s="152"/>
      <c r="M550" s="157"/>
      <c r="T550" s="158"/>
      <c r="AT550" s="153" t="s">
        <v>226</v>
      </c>
      <c r="AU550" s="153" t="s">
        <v>236</v>
      </c>
      <c r="AV550" s="12" t="s">
        <v>79</v>
      </c>
      <c r="AW550" s="12" t="s">
        <v>31</v>
      </c>
      <c r="AX550" s="12" t="s">
        <v>69</v>
      </c>
      <c r="AY550" s="153" t="s">
        <v>212</v>
      </c>
    </row>
    <row r="551" spans="2:65" s="13" customFormat="1">
      <c r="B551" s="159"/>
      <c r="D551" s="150" t="s">
        <v>226</v>
      </c>
      <c r="E551" s="160" t="s">
        <v>19</v>
      </c>
      <c r="F551" s="161" t="s">
        <v>228</v>
      </c>
      <c r="H551" s="162">
        <v>60</v>
      </c>
      <c r="I551" s="163"/>
      <c r="L551" s="159"/>
      <c r="M551" s="164"/>
      <c r="T551" s="165"/>
      <c r="AT551" s="160" t="s">
        <v>226</v>
      </c>
      <c r="AU551" s="160" t="s">
        <v>236</v>
      </c>
      <c r="AV551" s="13" t="s">
        <v>229</v>
      </c>
      <c r="AW551" s="13" t="s">
        <v>31</v>
      </c>
      <c r="AX551" s="13" t="s">
        <v>77</v>
      </c>
      <c r="AY551" s="160" t="s">
        <v>212</v>
      </c>
    </row>
    <row r="552" spans="2:65" s="1" customFormat="1" ht="16.5" customHeight="1">
      <c r="B552" s="34"/>
      <c r="C552" s="133" t="s">
        <v>832</v>
      </c>
      <c r="D552" s="133" t="s">
        <v>215</v>
      </c>
      <c r="E552" s="134" t="s">
        <v>14056</v>
      </c>
      <c r="F552" s="135" t="s">
        <v>14057</v>
      </c>
      <c r="G552" s="136" t="s">
        <v>536</v>
      </c>
      <c r="H552" s="137">
        <v>60</v>
      </c>
      <c r="I552" s="138"/>
      <c r="J552" s="139">
        <f>ROUND(I552*H552,2)</f>
        <v>0</v>
      </c>
      <c r="K552" s="135" t="s">
        <v>245</v>
      </c>
      <c r="L552" s="34"/>
      <c r="M552" s="140" t="s">
        <v>19</v>
      </c>
      <c r="N552" s="141" t="s">
        <v>40</v>
      </c>
      <c r="P552" s="142">
        <f>O552*H552</f>
        <v>0</v>
      </c>
      <c r="Q552" s="142">
        <v>0</v>
      </c>
      <c r="R552" s="142">
        <f>Q552*H552</f>
        <v>0</v>
      </c>
      <c r="S552" s="142">
        <v>0</v>
      </c>
      <c r="T552" s="143">
        <f>S552*H552</f>
        <v>0</v>
      </c>
      <c r="AR552" s="144" t="s">
        <v>316</v>
      </c>
      <c r="AT552" s="144" t="s">
        <v>215</v>
      </c>
      <c r="AU552" s="144" t="s">
        <v>236</v>
      </c>
      <c r="AY552" s="19" t="s">
        <v>212</v>
      </c>
      <c r="BE552" s="145">
        <f>IF(N552="základní",J552,0)</f>
        <v>0</v>
      </c>
      <c r="BF552" s="145">
        <f>IF(N552="snížená",J552,0)</f>
        <v>0</v>
      </c>
      <c r="BG552" s="145">
        <f>IF(N552="zákl. přenesená",J552,0)</f>
        <v>0</v>
      </c>
      <c r="BH552" s="145">
        <f>IF(N552="sníž. přenesená",J552,0)</f>
        <v>0</v>
      </c>
      <c r="BI552" s="145">
        <f>IF(N552="nulová",J552,0)</f>
        <v>0</v>
      </c>
      <c r="BJ552" s="19" t="s">
        <v>77</v>
      </c>
      <c r="BK552" s="145">
        <f>ROUND(I552*H552,2)</f>
        <v>0</v>
      </c>
      <c r="BL552" s="19" t="s">
        <v>316</v>
      </c>
      <c r="BM552" s="144" t="s">
        <v>14058</v>
      </c>
    </row>
    <row r="553" spans="2:65" s="1" customFormat="1" ht="29.25">
      <c r="B553" s="34"/>
      <c r="D553" s="150" t="s">
        <v>224</v>
      </c>
      <c r="F553" s="151" t="s">
        <v>14041</v>
      </c>
      <c r="I553" s="148"/>
      <c r="L553" s="34"/>
      <c r="M553" s="149"/>
      <c r="T553" s="55"/>
      <c r="AT553" s="19" t="s">
        <v>224</v>
      </c>
      <c r="AU553" s="19" t="s">
        <v>236</v>
      </c>
    </row>
    <row r="554" spans="2:65" s="14" customFormat="1">
      <c r="B554" s="170"/>
      <c r="D554" s="150" t="s">
        <v>226</v>
      </c>
      <c r="E554" s="171" t="s">
        <v>19</v>
      </c>
      <c r="F554" s="172" t="s">
        <v>14042</v>
      </c>
      <c r="H554" s="171" t="s">
        <v>19</v>
      </c>
      <c r="I554" s="173"/>
      <c r="L554" s="170"/>
      <c r="M554" s="174"/>
      <c r="T554" s="175"/>
      <c r="AT554" s="171" t="s">
        <v>226</v>
      </c>
      <c r="AU554" s="171" t="s">
        <v>236</v>
      </c>
      <c r="AV554" s="14" t="s">
        <v>77</v>
      </c>
      <c r="AW554" s="14" t="s">
        <v>31</v>
      </c>
      <c r="AX554" s="14" t="s">
        <v>69</v>
      </c>
      <c r="AY554" s="171" t="s">
        <v>212</v>
      </c>
    </row>
    <row r="555" spans="2:65" s="12" customFormat="1">
      <c r="B555" s="152"/>
      <c r="D555" s="150" t="s">
        <v>226</v>
      </c>
      <c r="E555" s="153" t="s">
        <v>19</v>
      </c>
      <c r="F555" s="154" t="s">
        <v>14059</v>
      </c>
      <c r="H555" s="155">
        <v>60</v>
      </c>
      <c r="I555" s="156"/>
      <c r="L555" s="152"/>
      <c r="M555" s="157"/>
      <c r="T555" s="158"/>
      <c r="AT555" s="153" t="s">
        <v>226</v>
      </c>
      <c r="AU555" s="153" t="s">
        <v>236</v>
      </c>
      <c r="AV555" s="12" t="s">
        <v>79</v>
      </c>
      <c r="AW555" s="12" t="s">
        <v>31</v>
      </c>
      <c r="AX555" s="12" t="s">
        <v>69</v>
      </c>
      <c r="AY555" s="153" t="s">
        <v>212</v>
      </c>
    </row>
    <row r="556" spans="2:65" s="13" customFormat="1">
      <c r="B556" s="159"/>
      <c r="D556" s="150" t="s">
        <v>226</v>
      </c>
      <c r="E556" s="160" t="s">
        <v>19</v>
      </c>
      <c r="F556" s="161" t="s">
        <v>228</v>
      </c>
      <c r="H556" s="162">
        <v>60</v>
      </c>
      <c r="I556" s="163"/>
      <c r="L556" s="159"/>
      <c r="M556" s="164"/>
      <c r="T556" s="165"/>
      <c r="AT556" s="160" t="s">
        <v>226</v>
      </c>
      <c r="AU556" s="160" t="s">
        <v>236</v>
      </c>
      <c r="AV556" s="13" t="s">
        <v>229</v>
      </c>
      <c r="AW556" s="13" t="s">
        <v>31</v>
      </c>
      <c r="AX556" s="13" t="s">
        <v>77</v>
      </c>
      <c r="AY556" s="160" t="s">
        <v>212</v>
      </c>
    </row>
    <row r="557" spans="2:65" s="1" customFormat="1" ht="16.5" customHeight="1">
      <c r="B557" s="34"/>
      <c r="C557" s="133" t="s">
        <v>839</v>
      </c>
      <c r="D557" s="133" t="s">
        <v>215</v>
      </c>
      <c r="E557" s="134" t="s">
        <v>14060</v>
      </c>
      <c r="F557" s="135" t="s">
        <v>14061</v>
      </c>
      <c r="G557" s="136" t="s">
        <v>536</v>
      </c>
      <c r="H557" s="137">
        <v>60</v>
      </c>
      <c r="I557" s="138"/>
      <c r="J557" s="139">
        <f>ROUND(I557*H557,2)</f>
        <v>0</v>
      </c>
      <c r="K557" s="135" t="s">
        <v>245</v>
      </c>
      <c r="L557" s="34"/>
      <c r="M557" s="140" t="s">
        <v>19</v>
      </c>
      <c r="N557" s="141" t="s">
        <v>40</v>
      </c>
      <c r="P557" s="142">
        <f>O557*H557</f>
        <v>0</v>
      </c>
      <c r="Q557" s="142">
        <v>0</v>
      </c>
      <c r="R557" s="142">
        <f>Q557*H557</f>
        <v>0</v>
      </c>
      <c r="S557" s="142">
        <v>0</v>
      </c>
      <c r="T557" s="143">
        <f>S557*H557</f>
        <v>0</v>
      </c>
      <c r="AR557" s="144" t="s">
        <v>316</v>
      </c>
      <c r="AT557" s="144" t="s">
        <v>215</v>
      </c>
      <c r="AU557" s="144" t="s">
        <v>236</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316</v>
      </c>
      <c r="BM557" s="144" t="s">
        <v>14062</v>
      </c>
    </row>
    <row r="558" spans="2:65" s="1" customFormat="1" ht="29.25">
      <c r="B558" s="34"/>
      <c r="D558" s="150" t="s">
        <v>224</v>
      </c>
      <c r="F558" s="151" t="s">
        <v>14041</v>
      </c>
      <c r="I558" s="148"/>
      <c r="L558" s="34"/>
      <c r="M558" s="149"/>
      <c r="T558" s="55"/>
      <c r="AT558" s="19" t="s">
        <v>224</v>
      </c>
      <c r="AU558" s="19" t="s">
        <v>236</v>
      </c>
    </row>
    <row r="559" spans="2:65" s="14" customFormat="1">
      <c r="B559" s="170"/>
      <c r="D559" s="150" t="s">
        <v>226</v>
      </c>
      <c r="E559" s="171" t="s">
        <v>19</v>
      </c>
      <c r="F559" s="172" t="s">
        <v>14042</v>
      </c>
      <c r="H559" s="171" t="s">
        <v>19</v>
      </c>
      <c r="I559" s="173"/>
      <c r="L559" s="170"/>
      <c r="M559" s="174"/>
      <c r="T559" s="175"/>
      <c r="AT559" s="171" t="s">
        <v>226</v>
      </c>
      <c r="AU559" s="171" t="s">
        <v>236</v>
      </c>
      <c r="AV559" s="14" t="s">
        <v>77</v>
      </c>
      <c r="AW559" s="14" t="s">
        <v>31</v>
      </c>
      <c r="AX559" s="14" t="s">
        <v>69</v>
      </c>
      <c r="AY559" s="171" t="s">
        <v>212</v>
      </c>
    </row>
    <row r="560" spans="2:65" s="12" customFormat="1">
      <c r="B560" s="152"/>
      <c r="D560" s="150" t="s">
        <v>226</v>
      </c>
      <c r="E560" s="153" t="s">
        <v>19</v>
      </c>
      <c r="F560" s="154" t="s">
        <v>14063</v>
      </c>
      <c r="H560" s="155">
        <v>60</v>
      </c>
      <c r="I560" s="156"/>
      <c r="L560" s="152"/>
      <c r="M560" s="157"/>
      <c r="T560" s="158"/>
      <c r="AT560" s="153" t="s">
        <v>226</v>
      </c>
      <c r="AU560" s="153" t="s">
        <v>236</v>
      </c>
      <c r="AV560" s="12" t="s">
        <v>79</v>
      </c>
      <c r="AW560" s="12" t="s">
        <v>31</v>
      </c>
      <c r="AX560" s="12" t="s">
        <v>69</v>
      </c>
      <c r="AY560" s="153" t="s">
        <v>212</v>
      </c>
    </row>
    <row r="561" spans="2:65" s="13" customFormat="1">
      <c r="B561" s="159"/>
      <c r="D561" s="150" t="s">
        <v>226</v>
      </c>
      <c r="E561" s="160" t="s">
        <v>19</v>
      </c>
      <c r="F561" s="161" t="s">
        <v>228</v>
      </c>
      <c r="H561" s="162">
        <v>60</v>
      </c>
      <c r="I561" s="163"/>
      <c r="L561" s="159"/>
      <c r="M561" s="164"/>
      <c r="T561" s="165"/>
      <c r="AT561" s="160" t="s">
        <v>226</v>
      </c>
      <c r="AU561" s="160" t="s">
        <v>236</v>
      </c>
      <c r="AV561" s="13" t="s">
        <v>229</v>
      </c>
      <c r="AW561" s="13" t="s">
        <v>31</v>
      </c>
      <c r="AX561" s="13" t="s">
        <v>77</v>
      </c>
      <c r="AY561" s="160" t="s">
        <v>212</v>
      </c>
    </row>
    <row r="562" spans="2:65" s="1" customFormat="1" ht="16.5" customHeight="1">
      <c r="B562" s="34"/>
      <c r="C562" s="133" t="s">
        <v>847</v>
      </c>
      <c r="D562" s="133" t="s">
        <v>215</v>
      </c>
      <c r="E562" s="134" t="s">
        <v>14064</v>
      </c>
      <c r="F562" s="135" t="s">
        <v>14065</v>
      </c>
      <c r="G562" s="136" t="s">
        <v>536</v>
      </c>
      <c r="H562" s="137">
        <v>70</v>
      </c>
      <c r="I562" s="138"/>
      <c r="J562" s="139">
        <f>ROUND(I562*H562,2)</f>
        <v>0</v>
      </c>
      <c r="K562" s="135" t="s">
        <v>245</v>
      </c>
      <c r="L562" s="34"/>
      <c r="M562" s="140" t="s">
        <v>19</v>
      </c>
      <c r="N562" s="141" t="s">
        <v>40</v>
      </c>
      <c r="P562" s="142">
        <f>O562*H562</f>
        <v>0</v>
      </c>
      <c r="Q562" s="142">
        <v>0</v>
      </c>
      <c r="R562" s="142">
        <f>Q562*H562</f>
        <v>0</v>
      </c>
      <c r="S562" s="142">
        <v>0</v>
      </c>
      <c r="T562" s="143">
        <f>S562*H562</f>
        <v>0</v>
      </c>
      <c r="AR562" s="144" t="s">
        <v>316</v>
      </c>
      <c r="AT562" s="144" t="s">
        <v>215</v>
      </c>
      <c r="AU562" s="144" t="s">
        <v>236</v>
      </c>
      <c r="AY562" s="19" t="s">
        <v>212</v>
      </c>
      <c r="BE562" s="145">
        <f>IF(N562="základní",J562,0)</f>
        <v>0</v>
      </c>
      <c r="BF562" s="145">
        <f>IF(N562="snížená",J562,0)</f>
        <v>0</v>
      </c>
      <c r="BG562" s="145">
        <f>IF(N562="zákl. přenesená",J562,0)</f>
        <v>0</v>
      </c>
      <c r="BH562" s="145">
        <f>IF(N562="sníž. přenesená",J562,0)</f>
        <v>0</v>
      </c>
      <c r="BI562" s="145">
        <f>IF(N562="nulová",J562,0)</f>
        <v>0</v>
      </c>
      <c r="BJ562" s="19" t="s">
        <v>77</v>
      </c>
      <c r="BK562" s="145">
        <f>ROUND(I562*H562,2)</f>
        <v>0</v>
      </c>
      <c r="BL562" s="19" t="s">
        <v>316</v>
      </c>
      <c r="BM562" s="144" t="s">
        <v>14066</v>
      </c>
    </row>
    <row r="563" spans="2:65" s="1" customFormat="1" ht="29.25">
      <c r="B563" s="34"/>
      <c r="D563" s="150" t="s">
        <v>224</v>
      </c>
      <c r="F563" s="151" t="s">
        <v>14041</v>
      </c>
      <c r="I563" s="148"/>
      <c r="L563" s="34"/>
      <c r="M563" s="149"/>
      <c r="T563" s="55"/>
      <c r="AT563" s="19" t="s">
        <v>224</v>
      </c>
      <c r="AU563" s="19" t="s">
        <v>236</v>
      </c>
    </row>
    <row r="564" spans="2:65" s="14" customFormat="1">
      <c r="B564" s="170"/>
      <c r="D564" s="150" t="s">
        <v>226</v>
      </c>
      <c r="E564" s="171" t="s">
        <v>19</v>
      </c>
      <c r="F564" s="172" t="s">
        <v>14042</v>
      </c>
      <c r="H564" s="171" t="s">
        <v>19</v>
      </c>
      <c r="I564" s="173"/>
      <c r="L564" s="170"/>
      <c r="M564" s="174"/>
      <c r="T564" s="175"/>
      <c r="AT564" s="171" t="s">
        <v>226</v>
      </c>
      <c r="AU564" s="171" t="s">
        <v>236</v>
      </c>
      <c r="AV564" s="14" t="s">
        <v>77</v>
      </c>
      <c r="AW564" s="14" t="s">
        <v>31</v>
      </c>
      <c r="AX564" s="14" t="s">
        <v>69</v>
      </c>
      <c r="AY564" s="171" t="s">
        <v>212</v>
      </c>
    </row>
    <row r="565" spans="2:65" s="12" customFormat="1">
      <c r="B565" s="152"/>
      <c r="D565" s="150" t="s">
        <v>226</v>
      </c>
      <c r="E565" s="153" t="s">
        <v>19</v>
      </c>
      <c r="F565" s="154" t="s">
        <v>14067</v>
      </c>
      <c r="H565" s="155">
        <v>70</v>
      </c>
      <c r="I565" s="156"/>
      <c r="L565" s="152"/>
      <c r="M565" s="157"/>
      <c r="T565" s="158"/>
      <c r="AT565" s="153" t="s">
        <v>226</v>
      </c>
      <c r="AU565" s="153" t="s">
        <v>236</v>
      </c>
      <c r="AV565" s="12" t="s">
        <v>79</v>
      </c>
      <c r="AW565" s="12" t="s">
        <v>31</v>
      </c>
      <c r="AX565" s="12" t="s">
        <v>69</v>
      </c>
      <c r="AY565" s="153" t="s">
        <v>212</v>
      </c>
    </row>
    <row r="566" spans="2:65" s="13" customFormat="1">
      <c r="B566" s="159"/>
      <c r="D566" s="150" t="s">
        <v>226</v>
      </c>
      <c r="E566" s="160" t="s">
        <v>19</v>
      </c>
      <c r="F566" s="161" t="s">
        <v>228</v>
      </c>
      <c r="H566" s="162">
        <v>70</v>
      </c>
      <c r="I566" s="163"/>
      <c r="L566" s="159"/>
      <c r="M566" s="164"/>
      <c r="T566" s="165"/>
      <c r="AT566" s="160" t="s">
        <v>226</v>
      </c>
      <c r="AU566" s="160" t="s">
        <v>236</v>
      </c>
      <c r="AV566" s="13" t="s">
        <v>229</v>
      </c>
      <c r="AW566" s="13" t="s">
        <v>31</v>
      </c>
      <c r="AX566" s="13" t="s">
        <v>77</v>
      </c>
      <c r="AY566" s="160" t="s">
        <v>212</v>
      </c>
    </row>
    <row r="567" spans="2:65" s="1" customFormat="1" ht="16.5" customHeight="1">
      <c r="B567" s="34"/>
      <c r="C567" s="133" t="s">
        <v>853</v>
      </c>
      <c r="D567" s="133" t="s">
        <v>215</v>
      </c>
      <c r="E567" s="134" t="s">
        <v>14068</v>
      </c>
      <c r="F567" s="135" t="s">
        <v>14069</v>
      </c>
      <c r="G567" s="136" t="s">
        <v>536</v>
      </c>
      <c r="H567" s="137">
        <v>60</v>
      </c>
      <c r="I567" s="138"/>
      <c r="J567" s="139">
        <f>ROUND(I567*H567,2)</f>
        <v>0</v>
      </c>
      <c r="K567" s="135" t="s">
        <v>245</v>
      </c>
      <c r="L567" s="34"/>
      <c r="M567" s="140" t="s">
        <v>19</v>
      </c>
      <c r="N567" s="141" t="s">
        <v>40</v>
      </c>
      <c r="P567" s="142">
        <f>O567*H567</f>
        <v>0</v>
      </c>
      <c r="Q567" s="142">
        <v>0</v>
      </c>
      <c r="R567" s="142">
        <f>Q567*H567</f>
        <v>0</v>
      </c>
      <c r="S567" s="142">
        <v>0</v>
      </c>
      <c r="T567" s="143">
        <f>S567*H567</f>
        <v>0</v>
      </c>
      <c r="AR567" s="144" t="s">
        <v>316</v>
      </c>
      <c r="AT567" s="144" t="s">
        <v>215</v>
      </c>
      <c r="AU567" s="144" t="s">
        <v>236</v>
      </c>
      <c r="AY567" s="19" t="s">
        <v>212</v>
      </c>
      <c r="BE567" s="145">
        <f>IF(N567="základní",J567,0)</f>
        <v>0</v>
      </c>
      <c r="BF567" s="145">
        <f>IF(N567="snížená",J567,0)</f>
        <v>0</v>
      </c>
      <c r="BG567" s="145">
        <f>IF(N567="zákl. přenesená",J567,0)</f>
        <v>0</v>
      </c>
      <c r="BH567" s="145">
        <f>IF(N567="sníž. přenesená",J567,0)</f>
        <v>0</v>
      </c>
      <c r="BI567" s="145">
        <f>IF(N567="nulová",J567,0)</f>
        <v>0</v>
      </c>
      <c r="BJ567" s="19" t="s">
        <v>77</v>
      </c>
      <c r="BK567" s="145">
        <f>ROUND(I567*H567,2)</f>
        <v>0</v>
      </c>
      <c r="BL567" s="19" t="s">
        <v>316</v>
      </c>
      <c r="BM567" s="144" t="s">
        <v>14070</v>
      </c>
    </row>
    <row r="568" spans="2:65" s="1" customFormat="1" ht="29.25">
      <c r="B568" s="34"/>
      <c r="D568" s="150" t="s">
        <v>224</v>
      </c>
      <c r="F568" s="151" t="s">
        <v>14041</v>
      </c>
      <c r="I568" s="148"/>
      <c r="L568" s="34"/>
      <c r="M568" s="149"/>
      <c r="T568" s="55"/>
      <c r="AT568" s="19" t="s">
        <v>224</v>
      </c>
      <c r="AU568" s="19" t="s">
        <v>236</v>
      </c>
    </row>
    <row r="569" spans="2:65" s="14" customFormat="1">
      <c r="B569" s="170"/>
      <c r="D569" s="150" t="s">
        <v>226</v>
      </c>
      <c r="E569" s="171" t="s">
        <v>19</v>
      </c>
      <c r="F569" s="172" t="s">
        <v>14042</v>
      </c>
      <c r="H569" s="171" t="s">
        <v>19</v>
      </c>
      <c r="I569" s="173"/>
      <c r="L569" s="170"/>
      <c r="M569" s="174"/>
      <c r="T569" s="175"/>
      <c r="AT569" s="171" t="s">
        <v>226</v>
      </c>
      <c r="AU569" s="171" t="s">
        <v>236</v>
      </c>
      <c r="AV569" s="14" t="s">
        <v>77</v>
      </c>
      <c r="AW569" s="14" t="s">
        <v>31</v>
      </c>
      <c r="AX569" s="14" t="s">
        <v>69</v>
      </c>
      <c r="AY569" s="171" t="s">
        <v>212</v>
      </c>
    </row>
    <row r="570" spans="2:65" s="12" customFormat="1">
      <c r="B570" s="152"/>
      <c r="D570" s="150" t="s">
        <v>226</v>
      </c>
      <c r="E570" s="153" t="s">
        <v>19</v>
      </c>
      <c r="F570" s="154" t="s">
        <v>14071</v>
      </c>
      <c r="H570" s="155">
        <v>60</v>
      </c>
      <c r="I570" s="156"/>
      <c r="L570" s="152"/>
      <c r="M570" s="157"/>
      <c r="T570" s="158"/>
      <c r="AT570" s="153" t="s">
        <v>226</v>
      </c>
      <c r="AU570" s="153" t="s">
        <v>236</v>
      </c>
      <c r="AV570" s="12" t="s">
        <v>79</v>
      </c>
      <c r="AW570" s="12" t="s">
        <v>31</v>
      </c>
      <c r="AX570" s="12" t="s">
        <v>69</v>
      </c>
      <c r="AY570" s="153" t="s">
        <v>212</v>
      </c>
    </row>
    <row r="571" spans="2:65" s="13" customFormat="1">
      <c r="B571" s="159"/>
      <c r="D571" s="150" t="s">
        <v>226</v>
      </c>
      <c r="E571" s="160" t="s">
        <v>19</v>
      </c>
      <c r="F571" s="161" t="s">
        <v>228</v>
      </c>
      <c r="H571" s="162">
        <v>60</v>
      </c>
      <c r="I571" s="163"/>
      <c r="L571" s="159"/>
      <c r="M571" s="164"/>
      <c r="T571" s="165"/>
      <c r="AT571" s="160" t="s">
        <v>226</v>
      </c>
      <c r="AU571" s="160" t="s">
        <v>236</v>
      </c>
      <c r="AV571" s="13" t="s">
        <v>229</v>
      </c>
      <c r="AW571" s="13" t="s">
        <v>31</v>
      </c>
      <c r="AX571" s="13" t="s">
        <v>77</v>
      </c>
      <c r="AY571" s="160" t="s">
        <v>212</v>
      </c>
    </row>
    <row r="572" spans="2:65" s="1" customFormat="1" ht="16.5" customHeight="1">
      <c r="B572" s="34"/>
      <c r="C572" s="133" t="s">
        <v>858</v>
      </c>
      <c r="D572" s="133" t="s">
        <v>215</v>
      </c>
      <c r="E572" s="134" t="s">
        <v>14072</v>
      </c>
      <c r="F572" s="135" t="s">
        <v>14073</v>
      </c>
      <c r="G572" s="136" t="s">
        <v>536</v>
      </c>
      <c r="H572" s="137">
        <v>500</v>
      </c>
      <c r="I572" s="138"/>
      <c r="J572" s="139">
        <f>ROUND(I572*H572,2)</f>
        <v>0</v>
      </c>
      <c r="K572" s="135" t="s">
        <v>245</v>
      </c>
      <c r="L572" s="34"/>
      <c r="M572" s="140" t="s">
        <v>19</v>
      </c>
      <c r="N572" s="141" t="s">
        <v>40</v>
      </c>
      <c r="P572" s="142">
        <f>O572*H572</f>
        <v>0</v>
      </c>
      <c r="Q572" s="142">
        <v>0</v>
      </c>
      <c r="R572" s="142">
        <f>Q572*H572</f>
        <v>0</v>
      </c>
      <c r="S572" s="142">
        <v>0</v>
      </c>
      <c r="T572" s="143">
        <f>S572*H572</f>
        <v>0</v>
      </c>
      <c r="AR572" s="144" t="s">
        <v>316</v>
      </c>
      <c r="AT572" s="144" t="s">
        <v>215</v>
      </c>
      <c r="AU572" s="144" t="s">
        <v>236</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316</v>
      </c>
      <c r="BM572" s="144" t="s">
        <v>14074</v>
      </c>
    </row>
    <row r="573" spans="2:65" s="1" customFormat="1" ht="29.25">
      <c r="B573" s="34"/>
      <c r="D573" s="150" t="s">
        <v>224</v>
      </c>
      <c r="F573" s="151" t="s">
        <v>14041</v>
      </c>
      <c r="I573" s="148"/>
      <c r="L573" s="34"/>
      <c r="M573" s="149"/>
      <c r="T573" s="55"/>
      <c r="AT573" s="19" t="s">
        <v>224</v>
      </c>
      <c r="AU573" s="19" t="s">
        <v>236</v>
      </c>
    </row>
    <row r="574" spans="2:65" s="14" customFormat="1">
      <c r="B574" s="170"/>
      <c r="D574" s="150" t="s">
        <v>226</v>
      </c>
      <c r="E574" s="171" t="s">
        <v>19</v>
      </c>
      <c r="F574" s="172" t="s">
        <v>14042</v>
      </c>
      <c r="H574" s="171" t="s">
        <v>19</v>
      </c>
      <c r="I574" s="173"/>
      <c r="L574" s="170"/>
      <c r="M574" s="174"/>
      <c r="T574" s="175"/>
      <c r="AT574" s="171" t="s">
        <v>226</v>
      </c>
      <c r="AU574" s="171" t="s">
        <v>236</v>
      </c>
      <c r="AV574" s="14" t="s">
        <v>77</v>
      </c>
      <c r="AW574" s="14" t="s">
        <v>31</v>
      </c>
      <c r="AX574" s="14" t="s">
        <v>69</v>
      </c>
      <c r="AY574" s="171" t="s">
        <v>212</v>
      </c>
    </row>
    <row r="575" spans="2:65" s="12" customFormat="1">
      <c r="B575" s="152"/>
      <c r="D575" s="150" t="s">
        <v>226</v>
      </c>
      <c r="E575" s="153" t="s">
        <v>19</v>
      </c>
      <c r="F575" s="154" t="s">
        <v>14075</v>
      </c>
      <c r="H575" s="155">
        <v>500</v>
      </c>
      <c r="I575" s="156"/>
      <c r="L575" s="152"/>
      <c r="M575" s="157"/>
      <c r="T575" s="158"/>
      <c r="AT575" s="153" t="s">
        <v>226</v>
      </c>
      <c r="AU575" s="153" t="s">
        <v>236</v>
      </c>
      <c r="AV575" s="12" t="s">
        <v>79</v>
      </c>
      <c r="AW575" s="12" t="s">
        <v>31</v>
      </c>
      <c r="AX575" s="12" t="s">
        <v>69</v>
      </c>
      <c r="AY575" s="153" t="s">
        <v>212</v>
      </c>
    </row>
    <row r="576" spans="2:65" s="13" customFormat="1">
      <c r="B576" s="159"/>
      <c r="D576" s="150" t="s">
        <v>226</v>
      </c>
      <c r="E576" s="160" t="s">
        <v>19</v>
      </c>
      <c r="F576" s="161" t="s">
        <v>228</v>
      </c>
      <c r="H576" s="162">
        <v>500</v>
      </c>
      <c r="I576" s="163"/>
      <c r="L576" s="159"/>
      <c r="M576" s="164"/>
      <c r="T576" s="165"/>
      <c r="AT576" s="160" t="s">
        <v>226</v>
      </c>
      <c r="AU576" s="160" t="s">
        <v>236</v>
      </c>
      <c r="AV576" s="13" t="s">
        <v>229</v>
      </c>
      <c r="AW576" s="13" t="s">
        <v>31</v>
      </c>
      <c r="AX576" s="13" t="s">
        <v>77</v>
      </c>
      <c r="AY576" s="160" t="s">
        <v>212</v>
      </c>
    </row>
    <row r="577" spans="2:65" s="1" customFormat="1" ht="16.5" customHeight="1">
      <c r="B577" s="34"/>
      <c r="C577" s="133" t="s">
        <v>864</v>
      </c>
      <c r="D577" s="133" t="s">
        <v>215</v>
      </c>
      <c r="E577" s="134" t="s">
        <v>14076</v>
      </c>
      <c r="F577" s="135" t="s">
        <v>14077</v>
      </c>
      <c r="G577" s="136" t="s">
        <v>536</v>
      </c>
      <c r="H577" s="137">
        <v>500</v>
      </c>
      <c r="I577" s="138"/>
      <c r="J577" s="139">
        <f>ROUND(I577*H577,2)</f>
        <v>0</v>
      </c>
      <c r="K577" s="135" t="s">
        <v>245</v>
      </c>
      <c r="L577" s="34"/>
      <c r="M577" s="140" t="s">
        <v>19</v>
      </c>
      <c r="N577" s="141" t="s">
        <v>40</v>
      </c>
      <c r="P577" s="142">
        <f>O577*H577</f>
        <v>0</v>
      </c>
      <c r="Q577" s="142">
        <v>0</v>
      </c>
      <c r="R577" s="142">
        <f>Q577*H577</f>
        <v>0</v>
      </c>
      <c r="S577" s="142">
        <v>0</v>
      </c>
      <c r="T577" s="143">
        <f>S577*H577</f>
        <v>0</v>
      </c>
      <c r="AR577" s="144" t="s">
        <v>316</v>
      </c>
      <c r="AT577" s="144" t="s">
        <v>215</v>
      </c>
      <c r="AU577" s="144" t="s">
        <v>236</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14078</v>
      </c>
    </row>
    <row r="578" spans="2:65" s="1" customFormat="1" ht="29.25">
      <c r="B578" s="34"/>
      <c r="D578" s="150" t="s">
        <v>224</v>
      </c>
      <c r="F578" s="151" t="s">
        <v>14041</v>
      </c>
      <c r="I578" s="148"/>
      <c r="L578" s="34"/>
      <c r="M578" s="149"/>
      <c r="T578" s="55"/>
      <c r="AT578" s="19" t="s">
        <v>224</v>
      </c>
      <c r="AU578" s="19" t="s">
        <v>236</v>
      </c>
    </row>
    <row r="579" spans="2:65" s="14" customFormat="1">
      <c r="B579" s="170"/>
      <c r="D579" s="150" t="s">
        <v>226</v>
      </c>
      <c r="E579" s="171" t="s">
        <v>19</v>
      </c>
      <c r="F579" s="172" t="s">
        <v>14042</v>
      </c>
      <c r="H579" s="171" t="s">
        <v>19</v>
      </c>
      <c r="I579" s="173"/>
      <c r="L579" s="170"/>
      <c r="M579" s="174"/>
      <c r="T579" s="175"/>
      <c r="AT579" s="171" t="s">
        <v>226</v>
      </c>
      <c r="AU579" s="171" t="s">
        <v>236</v>
      </c>
      <c r="AV579" s="14" t="s">
        <v>77</v>
      </c>
      <c r="AW579" s="14" t="s">
        <v>31</v>
      </c>
      <c r="AX579" s="14" t="s">
        <v>69</v>
      </c>
      <c r="AY579" s="171" t="s">
        <v>212</v>
      </c>
    </row>
    <row r="580" spans="2:65" s="12" customFormat="1">
      <c r="B580" s="152"/>
      <c r="D580" s="150" t="s">
        <v>226</v>
      </c>
      <c r="E580" s="153" t="s">
        <v>19</v>
      </c>
      <c r="F580" s="154" t="s">
        <v>14079</v>
      </c>
      <c r="H580" s="155">
        <v>500</v>
      </c>
      <c r="I580" s="156"/>
      <c r="L580" s="152"/>
      <c r="M580" s="157"/>
      <c r="T580" s="158"/>
      <c r="AT580" s="153" t="s">
        <v>226</v>
      </c>
      <c r="AU580" s="153" t="s">
        <v>236</v>
      </c>
      <c r="AV580" s="12" t="s">
        <v>79</v>
      </c>
      <c r="AW580" s="12" t="s">
        <v>31</v>
      </c>
      <c r="AX580" s="12" t="s">
        <v>69</v>
      </c>
      <c r="AY580" s="153" t="s">
        <v>212</v>
      </c>
    </row>
    <row r="581" spans="2:65" s="13" customFormat="1">
      <c r="B581" s="159"/>
      <c r="D581" s="150" t="s">
        <v>226</v>
      </c>
      <c r="E581" s="160" t="s">
        <v>19</v>
      </c>
      <c r="F581" s="161" t="s">
        <v>228</v>
      </c>
      <c r="H581" s="162">
        <v>500</v>
      </c>
      <c r="I581" s="163"/>
      <c r="L581" s="159"/>
      <c r="M581" s="164"/>
      <c r="T581" s="165"/>
      <c r="AT581" s="160" t="s">
        <v>226</v>
      </c>
      <c r="AU581" s="160" t="s">
        <v>236</v>
      </c>
      <c r="AV581" s="13" t="s">
        <v>229</v>
      </c>
      <c r="AW581" s="13" t="s">
        <v>31</v>
      </c>
      <c r="AX581" s="13" t="s">
        <v>77</v>
      </c>
      <c r="AY581" s="160" t="s">
        <v>212</v>
      </c>
    </row>
    <row r="582" spans="2:65" s="1" customFormat="1" ht="16.5" customHeight="1">
      <c r="B582" s="34"/>
      <c r="C582" s="133" t="s">
        <v>870</v>
      </c>
      <c r="D582" s="133" t="s">
        <v>215</v>
      </c>
      <c r="E582" s="134" t="s">
        <v>14080</v>
      </c>
      <c r="F582" s="135" t="s">
        <v>14081</v>
      </c>
      <c r="G582" s="136" t="s">
        <v>536</v>
      </c>
      <c r="H582" s="137">
        <v>400</v>
      </c>
      <c r="I582" s="138"/>
      <c r="J582" s="139">
        <f>ROUND(I582*H582,2)</f>
        <v>0</v>
      </c>
      <c r="K582" s="135" t="s">
        <v>245</v>
      </c>
      <c r="L582" s="34"/>
      <c r="M582" s="140" t="s">
        <v>19</v>
      </c>
      <c r="N582" s="141" t="s">
        <v>40</v>
      </c>
      <c r="P582" s="142">
        <f>O582*H582</f>
        <v>0</v>
      </c>
      <c r="Q582" s="142">
        <v>0</v>
      </c>
      <c r="R582" s="142">
        <f>Q582*H582</f>
        <v>0</v>
      </c>
      <c r="S582" s="142">
        <v>0</v>
      </c>
      <c r="T582" s="143">
        <f>S582*H582</f>
        <v>0</v>
      </c>
      <c r="AR582" s="144" t="s">
        <v>316</v>
      </c>
      <c r="AT582" s="144" t="s">
        <v>215</v>
      </c>
      <c r="AU582" s="144" t="s">
        <v>236</v>
      </c>
      <c r="AY582" s="19" t="s">
        <v>212</v>
      </c>
      <c r="BE582" s="145">
        <f>IF(N582="základní",J582,0)</f>
        <v>0</v>
      </c>
      <c r="BF582" s="145">
        <f>IF(N582="snížená",J582,0)</f>
        <v>0</v>
      </c>
      <c r="BG582" s="145">
        <f>IF(N582="zákl. přenesená",J582,0)</f>
        <v>0</v>
      </c>
      <c r="BH582" s="145">
        <f>IF(N582="sníž. přenesená",J582,0)</f>
        <v>0</v>
      </c>
      <c r="BI582" s="145">
        <f>IF(N582="nulová",J582,0)</f>
        <v>0</v>
      </c>
      <c r="BJ582" s="19" t="s">
        <v>77</v>
      </c>
      <c r="BK582" s="145">
        <f>ROUND(I582*H582,2)</f>
        <v>0</v>
      </c>
      <c r="BL582" s="19" t="s">
        <v>316</v>
      </c>
      <c r="BM582" s="144" t="s">
        <v>14082</v>
      </c>
    </row>
    <row r="583" spans="2:65" s="1" customFormat="1" ht="29.25">
      <c r="B583" s="34"/>
      <c r="D583" s="150" t="s">
        <v>224</v>
      </c>
      <c r="F583" s="151" t="s">
        <v>14041</v>
      </c>
      <c r="I583" s="148"/>
      <c r="L583" s="34"/>
      <c r="M583" s="149"/>
      <c r="T583" s="55"/>
      <c r="AT583" s="19" t="s">
        <v>224</v>
      </c>
      <c r="AU583" s="19" t="s">
        <v>236</v>
      </c>
    </row>
    <row r="584" spans="2:65" s="14" customFormat="1">
      <c r="B584" s="170"/>
      <c r="D584" s="150" t="s">
        <v>226</v>
      </c>
      <c r="E584" s="171" t="s">
        <v>19</v>
      </c>
      <c r="F584" s="172" t="s">
        <v>14042</v>
      </c>
      <c r="H584" s="171" t="s">
        <v>19</v>
      </c>
      <c r="I584" s="173"/>
      <c r="L584" s="170"/>
      <c r="M584" s="174"/>
      <c r="T584" s="175"/>
      <c r="AT584" s="171" t="s">
        <v>226</v>
      </c>
      <c r="AU584" s="171" t="s">
        <v>236</v>
      </c>
      <c r="AV584" s="14" t="s">
        <v>77</v>
      </c>
      <c r="AW584" s="14" t="s">
        <v>31</v>
      </c>
      <c r="AX584" s="14" t="s">
        <v>69</v>
      </c>
      <c r="AY584" s="171" t="s">
        <v>212</v>
      </c>
    </row>
    <row r="585" spans="2:65" s="12" customFormat="1">
      <c r="B585" s="152"/>
      <c r="D585" s="150" t="s">
        <v>226</v>
      </c>
      <c r="E585" s="153" t="s">
        <v>19</v>
      </c>
      <c r="F585" s="154" t="s">
        <v>14083</v>
      </c>
      <c r="H585" s="155">
        <v>400</v>
      </c>
      <c r="I585" s="156"/>
      <c r="L585" s="152"/>
      <c r="M585" s="157"/>
      <c r="T585" s="158"/>
      <c r="AT585" s="153" t="s">
        <v>226</v>
      </c>
      <c r="AU585" s="153" t="s">
        <v>236</v>
      </c>
      <c r="AV585" s="12" t="s">
        <v>79</v>
      </c>
      <c r="AW585" s="12" t="s">
        <v>31</v>
      </c>
      <c r="AX585" s="12" t="s">
        <v>69</v>
      </c>
      <c r="AY585" s="153" t="s">
        <v>212</v>
      </c>
    </row>
    <row r="586" spans="2:65" s="13" customFormat="1">
      <c r="B586" s="159"/>
      <c r="D586" s="150" t="s">
        <v>226</v>
      </c>
      <c r="E586" s="160" t="s">
        <v>19</v>
      </c>
      <c r="F586" s="161" t="s">
        <v>228</v>
      </c>
      <c r="H586" s="162">
        <v>400</v>
      </c>
      <c r="I586" s="163"/>
      <c r="L586" s="159"/>
      <c r="M586" s="164"/>
      <c r="T586" s="165"/>
      <c r="AT586" s="160" t="s">
        <v>226</v>
      </c>
      <c r="AU586" s="160" t="s">
        <v>236</v>
      </c>
      <c r="AV586" s="13" t="s">
        <v>229</v>
      </c>
      <c r="AW586" s="13" t="s">
        <v>31</v>
      </c>
      <c r="AX586" s="13" t="s">
        <v>77</v>
      </c>
      <c r="AY586" s="160" t="s">
        <v>212</v>
      </c>
    </row>
    <row r="587" spans="2:65" s="1" customFormat="1" ht="16.5" customHeight="1">
      <c r="B587" s="34"/>
      <c r="C587" s="133" t="s">
        <v>876</v>
      </c>
      <c r="D587" s="133" t="s">
        <v>215</v>
      </c>
      <c r="E587" s="134" t="s">
        <v>14084</v>
      </c>
      <c r="F587" s="135" t="s">
        <v>14085</v>
      </c>
      <c r="G587" s="136" t="s">
        <v>536</v>
      </c>
      <c r="H587" s="137">
        <v>550</v>
      </c>
      <c r="I587" s="138"/>
      <c r="J587" s="139">
        <f>ROUND(I587*H587,2)</f>
        <v>0</v>
      </c>
      <c r="K587" s="135" t="s">
        <v>245</v>
      </c>
      <c r="L587" s="34"/>
      <c r="M587" s="140" t="s">
        <v>19</v>
      </c>
      <c r="N587" s="141" t="s">
        <v>40</v>
      </c>
      <c r="P587" s="142">
        <f>O587*H587</f>
        <v>0</v>
      </c>
      <c r="Q587" s="142">
        <v>0</v>
      </c>
      <c r="R587" s="142">
        <f>Q587*H587</f>
        <v>0</v>
      </c>
      <c r="S587" s="142">
        <v>0</v>
      </c>
      <c r="T587" s="143">
        <f>S587*H587</f>
        <v>0</v>
      </c>
      <c r="AR587" s="144" t="s">
        <v>316</v>
      </c>
      <c r="AT587" s="144" t="s">
        <v>215</v>
      </c>
      <c r="AU587" s="144" t="s">
        <v>236</v>
      </c>
      <c r="AY587" s="19" t="s">
        <v>212</v>
      </c>
      <c r="BE587" s="145">
        <f>IF(N587="základní",J587,0)</f>
        <v>0</v>
      </c>
      <c r="BF587" s="145">
        <f>IF(N587="snížená",J587,0)</f>
        <v>0</v>
      </c>
      <c r="BG587" s="145">
        <f>IF(N587="zákl. přenesená",J587,0)</f>
        <v>0</v>
      </c>
      <c r="BH587" s="145">
        <f>IF(N587="sníž. přenesená",J587,0)</f>
        <v>0</v>
      </c>
      <c r="BI587" s="145">
        <f>IF(N587="nulová",J587,0)</f>
        <v>0</v>
      </c>
      <c r="BJ587" s="19" t="s">
        <v>77</v>
      </c>
      <c r="BK587" s="145">
        <f>ROUND(I587*H587,2)</f>
        <v>0</v>
      </c>
      <c r="BL587" s="19" t="s">
        <v>316</v>
      </c>
      <c r="BM587" s="144" t="s">
        <v>14086</v>
      </c>
    </row>
    <row r="588" spans="2:65" s="1" customFormat="1" ht="29.25">
      <c r="B588" s="34"/>
      <c r="D588" s="150" t="s">
        <v>224</v>
      </c>
      <c r="F588" s="151" t="s">
        <v>14041</v>
      </c>
      <c r="I588" s="148"/>
      <c r="L588" s="34"/>
      <c r="M588" s="149"/>
      <c r="T588" s="55"/>
      <c r="AT588" s="19" t="s">
        <v>224</v>
      </c>
      <c r="AU588" s="19" t="s">
        <v>236</v>
      </c>
    </row>
    <row r="589" spans="2:65" s="14" customFormat="1">
      <c r="B589" s="170"/>
      <c r="D589" s="150" t="s">
        <v>226</v>
      </c>
      <c r="E589" s="171" t="s">
        <v>19</v>
      </c>
      <c r="F589" s="172" t="s">
        <v>14042</v>
      </c>
      <c r="H589" s="171" t="s">
        <v>19</v>
      </c>
      <c r="I589" s="173"/>
      <c r="L589" s="170"/>
      <c r="M589" s="174"/>
      <c r="T589" s="175"/>
      <c r="AT589" s="171" t="s">
        <v>226</v>
      </c>
      <c r="AU589" s="171" t="s">
        <v>236</v>
      </c>
      <c r="AV589" s="14" t="s">
        <v>77</v>
      </c>
      <c r="AW589" s="14" t="s">
        <v>31</v>
      </c>
      <c r="AX589" s="14" t="s">
        <v>69</v>
      </c>
      <c r="AY589" s="171" t="s">
        <v>212</v>
      </c>
    </row>
    <row r="590" spans="2:65" s="12" customFormat="1">
      <c r="B590" s="152"/>
      <c r="D590" s="150" t="s">
        <v>226</v>
      </c>
      <c r="E590" s="153" t="s">
        <v>19</v>
      </c>
      <c r="F590" s="154" t="s">
        <v>14087</v>
      </c>
      <c r="H590" s="155">
        <v>550</v>
      </c>
      <c r="I590" s="156"/>
      <c r="L590" s="152"/>
      <c r="M590" s="157"/>
      <c r="T590" s="158"/>
      <c r="AT590" s="153" t="s">
        <v>226</v>
      </c>
      <c r="AU590" s="153" t="s">
        <v>236</v>
      </c>
      <c r="AV590" s="12" t="s">
        <v>79</v>
      </c>
      <c r="AW590" s="12" t="s">
        <v>31</v>
      </c>
      <c r="AX590" s="12" t="s">
        <v>69</v>
      </c>
      <c r="AY590" s="153" t="s">
        <v>212</v>
      </c>
    </row>
    <row r="591" spans="2:65" s="13" customFormat="1">
      <c r="B591" s="159"/>
      <c r="D591" s="150" t="s">
        <v>226</v>
      </c>
      <c r="E591" s="160" t="s">
        <v>19</v>
      </c>
      <c r="F591" s="161" t="s">
        <v>228</v>
      </c>
      <c r="H591" s="162">
        <v>550</v>
      </c>
      <c r="I591" s="163"/>
      <c r="L591" s="159"/>
      <c r="M591" s="164"/>
      <c r="T591" s="165"/>
      <c r="AT591" s="160" t="s">
        <v>226</v>
      </c>
      <c r="AU591" s="160" t="s">
        <v>236</v>
      </c>
      <c r="AV591" s="13" t="s">
        <v>229</v>
      </c>
      <c r="AW591" s="13" t="s">
        <v>31</v>
      </c>
      <c r="AX591" s="13" t="s">
        <v>77</v>
      </c>
      <c r="AY591" s="160" t="s">
        <v>212</v>
      </c>
    </row>
    <row r="592" spans="2:65" s="1" customFormat="1" ht="16.5" customHeight="1">
      <c r="B592" s="34"/>
      <c r="C592" s="133" t="s">
        <v>882</v>
      </c>
      <c r="D592" s="133" t="s">
        <v>215</v>
      </c>
      <c r="E592" s="134" t="s">
        <v>14088</v>
      </c>
      <c r="F592" s="135" t="s">
        <v>14089</v>
      </c>
      <c r="G592" s="136" t="s">
        <v>536</v>
      </c>
      <c r="H592" s="137">
        <v>9550</v>
      </c>
      <c r="I592" s="138"/>
      <c r="J592" s="139">
        <f>ROUND(I592*H592,2)</f>
        <v>0</v>
      </c>
      <c r="K592" s="135" t="s">
        <v>245</v>
      </c>
      <c r="L592" s="34"/>
      <c r="M592" s="140" t="s">
        <v>19</v>
      </c>
      <c r="N592" s="141" t="s">
        <v>40</v>
      </c>
      <c r="P592" s="142">
        <f>O592*H592</f>
        <v>0</v>
      </c>
      <c r="Q592" s="142">
        <v>0</v>
      </c>
      <c r="R592" s="142">
        <f>Q592*H592</f>
        <v>0</v>
      </c>
      <c r="S592" s="142">
        <v>0</v>
      </c>
      <c r="T592" s="143">
        <f>S592*H592</f>
        <v>0</v>
      </c>
      <c r="AR592" s="144" t="s">
        <v>316</v>
      </c>
      <c r="AT592" s="144" t="s">
        <v>215</v>
      </c>
      <c r="AU592" s="144" t="s">
        <v>236</v>
      </c>
      <c r="AY592" s="19" t="s">
        <v>212</v>
      </c>
      <c r="BE592" s="145">
        <f>IF(N592="základní",J592,0)</f>
        <v>0</v>
      </c>
      <c r="BF592" s="145">
        <f>IF(N592="snížená",J592,0)</f>
        <v>0</v>
      </c>
      <c r="BG592" s="145">
        <f>IF(N592="zákl. přenesená",J592,0)</f>
        <v>0</v>
      </c>
      <c r="BH592" s="145">
        <f>IF(N592="sníž. přenesená",J592,0)</f>
        <v>0</v>
      </c>
      <c r="BI592" s="145">
        <f>IF(N592="nulová",J592,0)</f>
        <v>0</v>
      </c>
      <c r="BJ592" s="19" t="s">
        <v>77</v>
      </c>
      <c r="BK592" s="145">
        <f>ROUND(I592*H592,2)</f>
        <v>0</v>
      </c>
      <c r="BL592" s="19" t="s">
        <v>316</v>
      </c>
      <c r="BM592" s="144" t="s">
        <v>14090</v>
      </c>
    </row>
    <row r="593" spans="2:65" s="1" customFormat="1" ht="29.25">
      <c r="B593" s="34"/>
      <c r="D593" s="150" t="s">
        <v>224</v>
      </c>
      <c r="F593" s="151" t="s">
        <v>14041</v>
      </c>
      <c r="I593" s="148"/>
      <c r="L593" s="34"/>
      <c r="M593" s="149"/>
      <c r="T593" s="55"/>
      <c r="AT593" s="19" t="s">
        <v>224</v>
      </c>
      <c r="AU593" s="19" t="s">
        <v>236</v>
      </c>
    </row>
    <row r="594" spans="2:65" s="14" customFormat="1">
      <c r="B594" s="170"/>
      <c r="D594" s="150" t="s">
        <v>226</v>
      </c>
      <c r="E594" s="171" t="s">
        <v>19</v>
      </c>
      <c r="F594" s="172" t="s">
        <v>14042</v>
      </c>
      <c r="H594" s="171" t="s">
        <v>19</v>
      </c>
      <c r="I594" s="173"/>
      <c r="L594" s="170"/>
      <c r="M594" s="174"/>
      <c r="T594" s="175"/>
      <c r="AT594" s="171" t="s">
        <v>226</v>
      </c>
      <c r="AU594" s="171" t="s">
        <v>236</v>
      </c>
      <c r="AV594" s="14" t="s">
        <v>77</v>
      </c>
      <c r="AW594" s="14" t="s">
        <v>31</v>
      </c>
      <c r="AX594" s="14" t="s">
        <v>69</v>
      </c>
      <c r="AY594" s="171" t="s">
        <v>212</v>
      </c>
    </row>
    <row r="595" spans="2:65" s="12" customFormat="1">
      <c r="B595" s="152"/>
      <c r="D595" s="150" t="s">
        <v>226</v>
      </c>
      <c r="E595" s="153" t="s">
        <v>19</v>
      </c>
      <c r="F595" s="154" t="s">
        <v>14091</v>
      </c>
      <c r="H595" s="155">
        <v>9550</v>
      </c>
      <c r="I595" s="156"/>
      <c r="L595" s="152"/>
      <c r="M595" s="157"/>
      <c r="T595" s="158"/>
      <c r="AT595" s="153" t="s">
        <v>226</v>
      </c>
      <c r="AU595" s="153" t="s">
        <v>236</v>
      </c>
      <c r="AV595" s="12" t="s">
        <v>79</v>
      </c>
      <c r="AW595" s="12" t="s">
        <v>31</v>
      </c>
      <c r="AX595" s="12" t="s">
        <v>69</v>
      </c>
      <c r="AY595" s="153" t="s">
        <v>212</v>
      </c>
    </row>
    <row r="596" spans="2:65" s="13" customFormat="1">
      <c r="B596" s="159"/>
      <c r="D596" s="150" t="s">
        <v>226</v>
      </c>
      <c r="E596" s="160" t="s">
        <v>19</v>
      </c>
      <c r="F596" s="161" t="s">
        <v>228</v>
      </c>
      <c r="H596" s="162">
        <v>9550</v>
      </c>
      <c r="I596" s="163"/>
      <c r="L596" s="159"/>
      <c r="M596" s="164"/>
      <c r="T596" s="165"/>
      <c r="AT596" s="160" t="s">
        <v>226</v>
      </c>
      <c r="AU596" s="160" t="s">
        <v>236</v>
      </c>
      <c r="AV596" s="13" t="s">
        <v>229</v>
      </c>
      <c r="AW596" s="13" t="s">
        <v>31</v>
      </c>
      <c r="AX596" s="13" t="s">
        <v>77</v>
      </c>
      <c r="AY596" s="160" t="s">
        <v>212</v>
      </c>
    </row>
    <row r="597" spans="2:65" s="1" customFormat="1" ht="16.5" customHeight="1">
      <c r="B597" s="34"/>
      <c r="C597" s="133" t="s">
        <v>888</v>
      </c>
      <c r="D597" s="133" t="s">
        <v>215</v>
      </c>
      <c r="E597" s="134" t="s">
        <v>14092</v>
      </c>
      <c r="F597" s="135" t="s">
        <v>14093</v>
      </c>
      <c r="G597" s="136" t="s">
        <v>536</v>
      </c>
      <c r="H597" s="137">
        <v>260</v>
      </c>
      <c r="I597" s="138"/>
      <c r="J597" s="139">
        <f>ROUND(I597*H597,2)</f>
        <v>0</v>
      </c>
      <c r="K597" s="135" t="s">
        <v>245</v>
      </c>
      <c r="L597" s="34"/>
      <c r="M597" s="140" t="s">
        <v>19</v>
      </c>
      <c r="N597" s="141" t="s">
        <v>40</v>
      </c>
      <c r="P597" s="142">
        <f>O597*H597</f>
        <v>0</v>
      </c>
      <c r="Q597" s="142">
        <v>0</v>
      </c>
      <c r="R597" s="142">
        <f>Q597*H597</f>
        <v>0</v>
      </c>
      <c r="S597" s="142">
        <v>0</v>
      </c>
      <c r="T597" s="143">
        <f>S597*H597</f>
        <v>0</v>
      </c>
      <c r="AR597" s="144" t="s">
        <v>316</v>
      </c>
      <c r="AT597" s="144" t="s">
        <v>215</v>
      </c>
      <c r="AU597" s="144" t="s">
        <v>236</v>
      </c>
      <c r="AY597" s="19" t="s">
        <v>212</v>
      </c>
      <c r="BE597" s="145">
        <f>IF(N597="základní",J597,0)</f>
        <v>0</v>
      </c>
      <c r="BF597" s="145">
        <f>IF(N597="snížená",J597,0)</f>
        <v>0</v>
      </c>
      <c r="BG597" s="145">
        <f>IF(N597="zákl. přenesená",J597,0)</f>
        <v>0</v>
      </c>
      <c r="BH597" s="145">
        <f>IF(N597="sníž. přenesená",J597,0)</f>
        <v>0</v>
      </c>
      <c r="BI597" s="145">
        <f>IF(N597="nulová",J597,0)</f>
        <v>0</v>
      </c>
      <c r="BJ597" s="19" t="s">
        <v>77</v>
      </c>
      <c r="BK597" s="145">
        <f>ROUND(I597*H597,2)</f>
        <v>0</v>
      </c>
      <c r="BL597" s="19" t="s">
        <v>316</v>
      </c>
      <c r="BM597" s="144" t="s">
        <v>14094</v>
      </c>
    </row>
    <row r="598" spans="2:65" s="1" customFormat="1" ht="29.25">
      <c r="B598" s="34"/>
      <c r="D598" s="150" t="s">
        <v>224</v>
      </c>
      <c r="F598" s="151" t="s">
        <v>14041</v>
      </c>
      <c r="I598" s="148"/>
      <c r="L598" s="34"/>
      <c r="M598" s="149"/>
      <c r="T598" s="55"/>
      <c r="AT598" s="19" t="s">
        <v>224</v>
      </c>
      <c r="AU598" s="19" t="s">
        <v>236</v>
      </c>
    </row>
    <row r="599" spans="2:65" s="14" customFormat="1">
      <c r="B599" s="170"/>
      <c r="D599" s="150" t="s">
        <v>226</v>
      </c>
      <c r="E599" s="171" t="s">
        <v>19</v>
      </c>
      <c r="F599" s="172" t="s">
        <v>14042</v>
      </c>
      <c r="H599" s="171" t="s">
        <v>19</v>
      </c>
      <c r="I599" s="173"/>
      <c r="L599" s="170"/>
      <c r="M599" s="174"/>
      <c r="T599" s="175"/>
      <c r="AT599" s="171" t="s">
        <v>226</v>
      </c>
      <c r="AU599" s="171" t="s">
        <v>236</v>
      </c>
      <c r="AV599" s="14" t="s">
        <v>77</v>
      </c>
      <c r="AW599" s="14" t="s">
        <v>31</v>
      </c>
      <c r="AX599" s="14" t="s">
        <v>69</v>
      </c>
      <c r="AY599" s="171" t="s">
        <v>212</v>
      </c>
    </row>
    <row r="600" spans="2:65" s="12" customFormat="1">
      <c r="B600" s="152"/>
      <c r="D600" s="150" t="s">
        <v>226</v>
      </c>
      <c r="E600" s="153" t="s">
        <v>19</v>
      </c>
      <c r="F600" s="154" t="s">
        <v>14095</v>
      </c>
      <c r="H600" s="155">
        <v>260</v>
      </c>
      <c r="I600" s="156"/>
      <c r="L600" s="152"/>
      <c r="M600" s="157"/>
      <c r="T600" s="158"/>
      <c r="AT600" s="153" t="s">
        <v>226</v>
      </c>
      <c r="AU600" s="153" t="s">
        <v>236</v>
      </c>
      <c r="AV600" s="12" t="s">
        <v>79</v>
      </c>
      <c r="AW600" s="12" t="s">
        <v>31</v>
      </c>
      <c r="AX600" s="12" t="s">
        <v>69</v>
      </c>
      <c r="AY600" s="153" t="s">
        <v>212</v>
      </c>
    </row>
    <row r="601" spans="2:65" s="13" customFormat="1">
      <c r="B601" s="159"/>
      <c r="D601" s="150" t="s">
        <v>226</v>
      </c>
      <c r="E601" s="160" t="s">
        <v>19</v>
      </c>
      <c r="F601" s="161" t="s">
        <v>228</v>
      </c>
      <c r="H601" s="162">
        <v>260</v>
      </c>
      <c r="I601" s="163"/>
      <c r="L601" s="159"/>
      <c r="M601" s="164"/>
      <c r="T601" s="165"/>
      <c r="AT601" s="160" t="s">
        <v>226</v>
      </c>
      <c r="AU601" s="160" t="s">
        <v>236</v>
      </c>
      <c r="AV601" s="13" t="s">
        <v>229</v>
      </c>
      <c r="AW601" s="13" t="s">
        <v>31</v>
      </c>
      <c r="AX601" s="13" t="s">
        <v>77</v>
      </c>
      <c r="AY601" s="160" t="s">
        <v>212</v>
      </c>
    </row>
    <row r="602" spans="2:65" s="1" customFormat="1" ht="16.5" customHeight="1">
      <c r="B602" s="34"/>
      <c r="C602" s="133" t="s">
        <v>893</v>
      </c>
      <c r="D602" s="133" t="s">
        <v>215</v>
      </c>
      <c r="E602" s="134" t="s">
        <v>14096</v>
      </c>
      <c r="F602" s="135" t="s">
        <v>14097</v>
      </c>
      <c r="G602" s="136" t="s">
        <v>536</v>
      </c>
      <c r="H602" s="137">
        <v>460</v>
      </c>
      <c r="I602" s="138"/>
      <c r="J602" s="139">
        <f>ROUND(I602*H602,2)</f>
        <v>0</v>
      </c>
      <c r="K602" s="135" t="s">
        <v>245</v>
      </c>
      <c r="L602" s="34"/>
      <c r="M602" s="140" t="s">
        <v>19</v>
      </c>
      <c r="N602" s="141" t="s">
        <v>40</v>
      </c>
      <c r="P602" s="142">
        <f>O602*H602</f>
        <v>0</v>
      </c>
      <c r="Q602" s="142">
        <v>0</v>
      </c>
      <c r="R602" s="142">
        <f>Q602*H602</f>
        <v>0</v>
      </c>
      <c r="S602" s="142">
        <v>0</v>
      </c>
      <c r="T602" s="143">
        <f>S602*H602</f>
        <v>0</v>
      </c>
      <c r="AR602" s="144" t="s">
        <v>316</v>
      </c>
      <c r="AT602" s="144" t="s">
        <v>215</v>
      </c>
      <c r="AU602" s="144" t="s">
        <v>236</v>
      </c>
      <c r="AY602" s="19" t="s">
        <v>212</v>
      </c>
      <c r="BE602" s="145">
        <f>IF(N602="základní",J602,0)</f>
        <v>0</v>
      </c>
      <c r="BF602" s="145">
        <f>IF(N602="snížená",J602,0)</f>
        <v>0</v>
      </c>
      <c r="BG602" s="145">
        <f>IF(N602="zákl. přenesená",J602,0)</f>
        <v>0</v>
      </c>
      <c r="BH602" s="145">
        <f>IF(N602="sníž. přenesená",J602,0)</f>
        <v>0</v>
      </c>
      <c r="BI602" s="145">
        <f>IF(N602="nulová",J602,0)</f>
        <v>0</v>
      </c>
      <c r="BJ602" s="19" t="s">
        <v>77</v>
      </c>
      <c r="BK602" s="145">
        <f>ROUND(I602*H602,2)</f>
        <v>0</v>
      </c>
      <c r="BL602" s="19" t="s">
        <v>316</v>
      </c>
      <c r="BM602" s="144" t="s">
        <v>14098</v>
      </c>
    </row>
    <row r="603" spans="2:65" s="1" customFormat="1" ht="29.25">
      <c r="B603" s="34"/>
      <c r="D603" s="150" t="s">
        <v>224</v>
      </c>
      <c r="F603" s="151" t="s">
        <v>14041</v>
      </c>
      <c r="I603" s="148"/>
      <c r="L603" s="34"/>
      <c r="M603" s="149"/>
      <c r="T603" s="55"/>
      <c r="AT603" s="19" t="s">
        <v>224</v>
      </c>
      <c r="AU603" s="19" t="s">
        <v>236</v>
      </c>
    </row>
    <row r="604" spans="2:65" s="14" customFormat="1">
      <c r="B604" s="170"/>
      <c r="D604" s="150" t="s">
        <v>226</v>
      </c>
      <c r="E604" s="171" t="s">
        <v>19</v>
      </c>
      <c r="F604" s="172" t="s">
        <v>14042</v>
      </c>
      <c r="H604" s="171" t="s">
        <v>19</v>
      </c>
      <c r="I604" s="173"/>
      <c r="L604" s="170"/>
      <c r="M604" s="174"/>
      <c r="T604" s="175"/>
      <c r="AT604" s="171" t="s">
        <v>226</v>
      </c>
      <c r="AU604" s="171" t="s">
        <v>236</v>
      </c>
      <c r="AV604" s="14" t="s">
        <v>77</v>
      </c>
      <c r="AW604" s="14" t="s">
        <v>31</v>
      </c>
      <c r="AX604" s="14" t="s">
        <v>69</v>
      </c>
      <c r="AY604" s="171" t="s">
        <v>212</v>
      </c>
    </row>
    <row r="605" spans="2:65" s="12" customFormat="1">
      <c r="B605" s="152"/>
      <c r="D605" s="150" t="s">
        <v>226</v>
      </c>
      <c r="E605" s="153" t="s">
        <v>19</v>
      </c>
      <c r="F605" s="154" t="s">
        <v>14099</v>
      </c>
      <c r="H605" s="155">
        <v>460</v>
      </c>
      <c r="I605" s="156"/>
      <c r="L605" s="152"/>
      <c r="M605" s="157"/>
      <c r="T605" s="158"/>
      <c r="AT605" s="153" t="s">
        <v>226</v>
      </c>
      <c r="AU605" s="153" t="s">
        <v>236</v>
      </c>
      <c r="AV605" s="12" t="s">
        <v>79</v>
      </c>
      <c r="AW605" s="12" t="s">
        <v>31</v>
      </c>
      <c r="AX605" s="12" t="s">
        <v>69</v>
      </c>
      <c r="AY605" s="153" t="s">
        <v>212</v>
      </c>
    </row>
    <row r="606" spans="2:65" s="13" customFormat="1">
      <c r="B606" s="159"/>
      <c r="D606" s="150" t="s">
        <v>226</v>
      </c>
      <c r="E606" s="160" t="s">
        <v>19</v>
      </c>
      <c r="F606" s="161" t="s">
        <v>228</v>
      </c>
      <c r="H606" s="162">
        <v>460</v>
      </c>
      <c r="I606" s="163"/>
      <c r="L606" s="159"/>
      <c r="M606" s="164"/>
      <c r="T606" s="165"/>
      <c r="AT606" s="160" t="s">
        <v>226</v>
      </c>
      <c r="AU606" s="160" t="s">
        <v>236</v>
      </c>
      <c r="AV606" s="13" t="s">
        <v>229</v>
      </c>
      <c r="AW606" s="13" t="s">
        <v>31</v>
      </c>
      <c r="AX606" s="13" t="s">
        <v>77</v>
      </c>
      <c r="AY606" s="160" t="s">
        <v>212</v>
      </c>
    </row>
    <row r="607" spans="2:65" s="1" customFormat="1" ht="16.5" customHeight="1">
      <c r="B607" s="34"/>
      <c r="C607" s="133" t="s">
        <v>898</v>
      </c>
      <c r="D607" s="133" t="s">
        <v>215</v>
      </c>
      <c r="E607" s="134" t="s">
        <v>14100</v>
      </c>
      <c r="F607" s="135" t="s">
        <v>14101</v>
      </c>
      <c r="G607" s="136" t="s">
        <v>536</v>
      </c>
      <c r="H607" s="137">
        <v>700</v>
      </c>
      <c r="I607" s="138"/>
      <c r="J607" s="139">
        <f>ROUND(I607*H607,2)</f>
        <v>0</v>
      </c>
      <c r="K607" s="135" t="s">
        <v>245</v>
      </c>
      <c r="L607" s="34"/>
      <c r="M607" s="140" t="s">
        <v>19</v>
      </c>
      <c r="N607" s="141" t="s">
        <v>40</v>
      </c>
      <c r="P607" s="142">
        <f>O607*H607</f>
        <v>0</v>
      </c>
      <c r="Q607" s="142">
        <v>0</v>
      </c>
      <c r="R607" s="142">
        <f>Q607*H607</f>
        <v>0</v>
      </c>
      <c r="S607" s="142">
        <v>0</v>
      </c>
      <c r="T607" s="143">
        <f>S607*H607</f>
        <v>0</v>
      </c>
      <c r="AR607" s="144" t="s">
        <v>316</v>
      </c>
      <c r="AT607" s="144" t="s">
        <v>215</v>
      </c>
      <c r="AU607" s="144" t="s">
        <v>236</v>
      </c>
      <c r="AY607" s="19" t="s">
        <v>212</v>
      </c>
      <c r="BE607" s="145">
        <f>IF(N607="základní",J607,0)</f>
        <v>0</v>
      </c>
      <c r="BF607" s="145">
        <f>IF(N607="snížená",J607,0)</f>
        <v>0</v>
      </c>
      <c r="BG607" s="145">
        <f>IF(N607="zákl. přenesená",J607,0)</f>
        <v>0</v>
      </c>
      <c r="BH607" s="145">
        <f>IF(N607="sníž. přenesená",J607,0)</f>
        <v>0</v>
      </c>
      <c r="BI607" s="145">
        <f>IF(N607="nulová",J607,0)</f>
        <v>0</v>
      </c>
      <c r="BJ607" s="19" t="s">
        <v>77</v>
      </c>
      <c r="BK607" s="145">
        <f>ROUND(I607*H607,2)</f>
        <v>0</v>
      </c>
      <c r="BL607" s="19" t="s">
        <v>316</v>
      </c>
      <c r="BM607" s="144" t="s">
        <v>14102</v>
      </c>
    </row>
    <row r="608" spans="2:65" s="1" customFormat="1" ht="29.25">
      <c r="B608" s="34"/>
      <c r="D608" s="150" t="s">
        <v>224</v>
      </c>
      <c r="F608" s="151" t="s">
        <v>14041</v>
      </c>
      <c r="I608" s="148"/>
      <c r="L608" s="34"/>
      <c r="M608" s="149"/>
      <c r="T608" s="55"/>
      <c r="AT608" s="19" t="s">
        <v>224</v>
      </c>
      <c r="AU608" s="19" t="s">
        <v>236</v>
      </c>
    </row>
    <row r="609" spans="2:65" s="14" customFormat="1">
      <c r="B609" s="170"/>
      <c r="D609" s="150" t="s">
        <v>226</v>
      </c>
      <c r="E609" s="171" t="s">
        <v>19</v>
      </c>
      <c r="F609" s="172" t="s">
        <v>14042</v>
      </c>
      <c r="H609" s="171" t="s">
        <v>19</v>
      </c>
      <c r="I609" s="173"/>
      <c r="L609" s="170"/>
      <c r="M609" s="174"/>
      <c r="T609" s="175"/>
      <c r="AT609" s="171" t="s">
        <v>226</v>
      </c>
      <c r="AU609" s="171" t="s">
        <v>236</v>
      </c>
      <c r="AV609" s="14" t="s">
        <v>77</v>
      </c>
      <c r="AW609" s="14" t="s">
        <v>31</v>
      </c>
      <c r="AX609" s="14" t="s">
        <v>69</v>
      </c>
      <c r="AY609" s="171" t="s">
        <v>212</v>
      </c>
    </row>
    <row r="610" spans="2:65" s="12" customFormat="1">
      <c r="B610" s="152"/>
      <c r="D610" s="150" t="s">
        <v>226</v>
      </c>
      <c r="E610" s="153" t="s">
        <v>19</v>
      </c>
      <c r="F610" s="154" t="s">
        <v>14103</v>
      </c>
      <c r="H610" s="155">
        <v>700</v>
      </c>
      <c r="I610" s="156"/>
      <c r="L610" s="152"/>
      <c r="M610" s="157"/>
      <c r="T610" s="158"/>
      <c r="AT610" s="153" t="s">
        <v>226</v>
      </c>
      <c r="AU610" s="153" t="s">
        <v>236</v>
      </c>
      <c r="AV610" s="12" t="s">
        <v>79</v>
      </c>
      <c r="AW610" s="12" t="s">
        <v>31</v>
      </c>
      <c r="AX610" s="12" t="s">
        <v>69</v>
      </c>
      <c r="AY610" s="153" t="s">
        <v>212</v>
      </c>
    </row>
    <row r="611" spans="2:65" s="13" customFormat="1">
      <c r="B611" s="159"/>
      <c r="D611" s="150" t="s">
        <v>226</v>
      </c>
      <c r="E611" s="160" t="s">
        <v>19</v>
      </c>
      <c r="F611" s="161" t="s">
        <v>228</v>
      </c>
      <c r="H611" s="162">
        <v>700</v>
      </c>
      <c r="I611" s="163"/>
      <c r="L611" s="159"/>
      <c r="M611" s="164"/>
      <c r="T611" s="165"/>
      <c r="AT611" s="160" t="s">
        <v>226</v>
      </c>
      <c r="AU611" s="160" t="s">
        <v>236</v>
      </c>
      <c r="AV611" s="13" t="s">
        <v>229</v>
      </c>
      <c r="AW611" s="13" t="s">
        <v>31</v>
      </c>
      <c r="AX611" s="13" t="s">
        <v>77</v>
      </c>
      <c r="AY611" s="160" t="s">
        <v>212</v>
      </c>
    </row>
    <row r="612" spans="2:65" s="1" customFormat="1" ht="16.5" customHeight="1">
      <c r="B612" s="34"/>
      <c r="C612" s="133" t="s">
        <v>903</v>
      </c>
      <c r="D612" s="133" t="s">
        <v>215</v>
      </c>
      <c r="E612" s="134" t="s">
        <v>14104</v>
      </c>
      <c r="F612" s="135" t="s">
        <v>14105</v>
      </c>
      <c r="G612" s="136" t="s">
        <v>536</v>
      </c>
      <c r="H612" s="137">
        <v>320</v>
      </c>
      <c r="I612" s="138"/>
      <c r="J612" s="139">
        <f>ROUND(I612*H612,2)</f>
        <v>0</v>
      </c>
      <c r="K612" s="135" t="s">
        <v>245</v>
      </c>
      <c r="L612" s="34"/>
      <c r="M612" s="140" t="s">
        <v>19</v>
      </c>
      <c r="N612" s="141" t="s">
        <v>40</v>
      </c>
      <c r="P612" s="142">
        <f>O612*H612</f>
        <v>0</v>
      </c>
      <c r="Q612" s="142">
        <v>0</v>
      </c>
      <c r="R612" s="142">
        <f>Q612*H612</f>
        <v>0</v>
      </c>
      <c r="S612" s="142">
        <v>0</v>
      </c>
      <c r="T612" s="143">
        <f>S612*H612</f>
        <v>0</v>
      </c>
      <c r="AR612" s="144" t="s">
        <v>316</v>
      </c>
      <c r="AT612" s="144" t="s">
        <v>215</v>
      </c>
      <c r="AU612" s="144" t="s">
        <v>236</v>
      </c>
      <c r="AY612" s="19" t="s">
        <v>212</v>
      </c>
      <c r="BE612" s="145">
        <f>IF(N612="základní",J612,0)</f>
        <v>0</v>
      </c>
      <c r="BF612" s="145">
        <f>IF(N612="snížená",J612,0)</f>
        <v>0</v>
      </c>
      <c r="BG612" s="145">
        <f>IF(N612="zákl. přenesená",J612,0)</f>
        <v>0</v>
      </c>
      <c r="BH612" s="145">
        <f>IF(N612="sníž. přenesená",J612,0)</f>
        <v>0</v>
      </c>
      <c r="BI612" s="145">
        <f>IF(N612="nulová",J612,0)</f>
        <v>0</v>
      </c>
      <c r="BJ612" s="19" t="s">
        <v>77</v>
      </c>
      <c r="BK612" s="145">
        <f>ROUND(I612*H612,2)</f>
        <v>0</v>
      </c>
      <c r="BL612" s="19" t="s">
        <v>316</v>
      </c>
      <c r="BM612" s="144" t="s">
        <v>14106</v>
      </c>
    </row>
    <row r="613" spans="2:65" s="1" customFormat="1" ht="29.25">
      <c r="B613" s="34"/>
      <c r="D613" s="150" t="s">
        <v>224</v>
      </c>
      <c r="F613" s="151" t="s">
        <v>14041</v>
      </c>
      <c r="I613" s="148"/>
      <c r="L613" s="34"/>
      <c r="M613" s="149"/>
      <c r="T613" s="55"/>
      <c r="AT613" s="19" t="s">
        <v>224</v>
      </c>
      <c r="AU613" s="19" t="s">
        <v>236</v>
      </c>
    </row>
    <row r="614" spans="2:65" s="14" customFormat="1">
      <c r="B614" s="170"/>
      <c r="D614" s="150" t="s">
        <v>226</v>
      </c>
      <c r="E614" s="171" t="s">
        <v>19</v>
      </c>
      <c r="F614" s="172" t="s">
        <v>14042</v>
      </c>
      <c r="H614" s="171" t="s">
        <v>19</v>
      </c>
      <c r="I614" s="173"/>
      <c r="L614" s="170"/>
      <c r="M614" s="174"/>
      <c r="T614" s="175"/>
      <c r="AT614" s="171" t="s">
        <v>226</v>
      </c>
      <c r="AU614" s="171" t="s">
        <v>236</v>
      </c>
      <c r="AV614" s="14" t="s">
        <v>77</v>
      </c>
      <c r="AW614" s="14" t="s">
        <v>31</v>
      </c>
      <c r="AX614" s="14" t="s">
        <v>69</v>
      </c>
      <c r="AY614" s="171" t="s">
        <v>212</v>
      </c>
    </row>
    <row r="615" spans="2:65" s="12" customFormat="1">
      <c r="B615" s="152"/>
      <c r="D615" s="150" t="s">
        <v>226</v>
      </c>
      <c r="E615" s="153" t="s">
        <v>19</v>
      </c>
      <c r="F615" s="154" t="s">
        <v>14107</v>
      </c>
      <c r="H615" s="155">
        <v>320</v>
      </c>
      <c r="I615" s="156"/>
      <c r="L615" s="152"/>
      <c r="M615" s="157"/>
      <c r="T615" s="158"/>
      <c r="AT615" s="153" t="s">
        <v>226</v>
      </c>
      <c r="AU615" s="153" t="s">
        <v>236</v>
      </c>
      <c r="AV615" s="12" t="s">
        <v>79</v>
      </c>
      <c r="AW615" s="12" t="s">
        <v>31</v>
      </c>
      <c r="AX615" s="12" t="s">
        <v>69</v>
      </c>
      <c r="AY615" s="153" t="s">
        <v>212</v>
      </c>
    </row>
    <row r="616" spans="2:65" s="13" customFormat="1">
      <c r="B616" s="159"/>
      <c r="D616" s="150" t="s">
        <v>226</v>
      </c>
      <c r="E616" s="160" t="s">
        <v>19</v>
      </c>
      <c r="F616" s="161" t="s">
        <v>228</v>
      </c>
      <c r="H616" s="162">
        <v>320</v>
      </c>
      <c r="I616" s="163"/>
      <c r="L616" s="159"/>
      <c r="M616" s="164"/>
      <c r="T616" s="165"/>
      <c r="AT616" s="160" t="s">
        <v>226</v>
      </c>
      <c r="AU616" s="160" t="s">
        <v>236</v>
      </c>
      <c r="AV616" s="13" t="s">
        <v>229</v>
      </c>
      <c r="AW616" s="13" t="s">
        <v>31</v>
      </c>
      <c r="AX616" s="13" t="s">
        <v>77</v>
      </c>
      <c r="AY616" s="160" t="s">
        <v>212</v>
      </c>
    </row>
    <row r="617" spans="2:65" s="1" customFormat="1" ht="16.5" customHeight="1">
      <c r="B617" s="34"/>
      <c r="C617" s="133" t="s">
        <v>924</v>
      </c>
      <c r="D617" s="133" t="s">
        <v>215</v>
      </c>
      <c r="E617" s="134" t="s">
        <v>14108</v>
      </c>
      <c r="F617" s="135" t="s">
        <v>14109</v>
      </c>
      <c r="G617" s="136" t="s">
        <v>536</v>
      </c>
      <c r="H617" s="137">
        <v>510</v>
      </c>
      <c r="I617" s="138"/>
      <c r="J617" s="139">
        <f>ROUND(I617*H617,2)</f>
        <v>0</v>
      </c>
      <c r="K617" s="135" t="s">
        <v>245</v>
      </c>
      <c r="L617" s="34"/>
      <c r="M617" s="140" t="s">
        <v>19</v>
      </c>
      <c r="N617" s="141" t="s">
        <v>40</v>
      </c>
      <c r="P617" s="142">
        <f>O617*H617</f>
        <v>0</v>
      </c>
      <c r="Q617" s="142">
        <v>0</v>
      </c>
      <c r="R617" s="142">
        <f>Q617*H617</f>
        <v>0</v>
      </c>
      <c r="S617" s="142">
        <v>0</v>
      </c>
      <c r="T617" s="143">
        <f>S617*H617</f>
        <v>0</v>
      </c>
      <c r="AR617" s="144" t="s">
        <v>316</v>
      </c>
      <c r="AT617" s="144" t="s">
        <v>215</v>
      </c>
      <c r="AU617" s="144" t="s">
        <v>236</v>
      </c>
      <c r="AY617" s="19" t="s">
        <v>212</v>
      </c>
      <c r="BE617" s="145">
        <f>IF(N617="základní",J617,0)</f>
        <v>0</v>
      </c>
      <c r="BF617" s="145">
        <f>IF(N617="snížená",J617,0)</f>
        <v>0</v>
      </c>
      <c r="BG617" s="145">
        <f>IF(N617="zákl. přenesená",J617,0)</f>
        <v>0</v>
      </c>
      <c r="BH617" s="145">
        <f>IF(N617="sníž. přenesená",J617,0)</f>
        <v>0</v>
      </c>
      <c r="BI617" s="145">
        <f>IF(N617="nulová",J617,0)</f>
        <v>0</v>
      </c>
      <c r="BJ617" s="19" t="s">
        <v>77</v>
      </c>
      <c r="BK617" s="145">
        <f>ROUND(I617*H617,2)</f>
        <v>0</v>
      </c>
      <c r="BL617" s="19" t="s">
        <v>316</v>
      </c>
      <c r="BM617" s="144" t="s">
        <v>14110</v>
      </c>
    </row>
    <row r="618" spans="2:65" s="1" customFormat="1" ht="29.25">
      <c r="B618" s="34"/>
      <c r="D618" s="150" t="s">
        <v>224</v>
      </c>
      <c r="F618" s="151" t="s">
        <v>14041</v>
      </c>
      <c r="I618" s="148"/>
      <c r="L618" s="34"/>
      <c r="M618" s="149"/>
      <c r="T618" s="55"/>
      <c r="AT618" s="19" t="s">
        <v>224</v>
      </c>
      <c r="AU618" s="19" t="s">
        <v>236</v>
      </c>
    </row>
    <row r="619" spans="2:65" s="14" customFormat="1">
      <c r="B619" s="170"/>
      <c r="D619" s="150" t="s">
        <v>226</v>
      </c>
      <c r="E619" s="171" t="s">
        <v>19</v>
      </c>
      <c r="F619" s="172" t="s">
        <v>14042</v>
      </c>
      <c r="H619" s="171" t="s">
        <v>19</v>
      </c>
      <c r="I619" s="173"/>
      <c r="L619" s="170"/>
      <c r="M619" s="174"/>
      <c r="T619" s="175"/>
      <c r="AT619" s="171" t="s">
        <v>226</v>
      </c>
      <c r="AU619" s="171" t="s">
        <v>236</v>
      </c>
      <c r="AV619" s="14" t="s">
        <v>77</v>
      </c>
      <c r="AW619" s="14" t="s">
        <v>31</v>
      </c>
      <c r="AX619" s="14" t="s">
        <v>69</v>
      </c>
      <c r="AY619" s="171" t="s">
        <v>212</v>
      </c>
    </row>
    <row r="620" spans="2:65" s="12" customFormat="1">
      <c r="B620" s="152"/>
      <c r="D620" s="150" t="s">
        <v>226</v>
      </c>
      <c r="E620" s="153" t="s">
        <v>19</v>
      </c>
      <c r="F620" s="154" t="s">
        <v>14111</v>
      </c>
      <c r="H620" s="155">
        <v>510</v>
      </c>
      <c r="I620" s="156"/>
      <c r="L620" s="152"/>
      <c r="M620" s="157"/>
      <c r="T620" s="158"/>
      <c r="AT620" s="153" t="s">
        <v>226</v>
      </c>
      <c r="AU620" s="153" t="s">
        <v>236</v>
      </c>
      <c r="AV620" s="12" t="s">
        <v>79</v>
      </c>
      <c r="AW620" s="12" t="s">
        <v>31</v>
      </c>
      <c r="AX620" s="12" t="s">
        <v>69</v>
      </c>
      <c r="AY620" s="153" t="s">
        <v>212</v>
      </c>
    </row>
    <row r="621" spans="2:65" s="13" customFormat="1">
      <c r="B621" s="159"/>
      <c r="D621" s="150" t="s">
        <v>226</v>
      </c>
      <c r="E621" s="160" t="s">
        <v>19</v>
      </c>
      <c r="F621" s="161" t="s">
        <v>228</v>
      </c>
      <c r="H621" s="162">
        <v>510</v>
      </c>
      <c r="I621" s="163"/>
      <c r="L621" s="159"/>
      <c r="M621" s="164"/>
      <c r="T621" s="165"/>
      <c r="AT621" s="160" t="s">
        <v>226</v>
      </c>
      <c r="AU621" s="160" t="s">
        <v>236</v>
      </c>
      <c r="AV621" s="13" t="s">
        <v>229</v>
      </c>
      <c r="AW621" s="13" t="s">
        <v>31</v>
      </c>
      <c r="AX621" s="13" t="s">
        <v>77</v>
      </c>
      <c r="AY621" s="160" t="s">
        <v>212</v>
      </c>
    </row>
    <row r="622" spans="2:65" s="1" customFormat="1" ht="16.5" customHeight="1">
      <c r="B622" s="34"/>
      <c r="C622" s="133" t="s">
        <v>938</v>
      </c>
      <c r="D622" s="133" t="s">
        <v>215</v>
      </c>
      <c r="E622" s="134" t="s">
        <v>14112</v>
      </c>
      <c r="F622" s="135" t="s">
        <v>14113</v>
      </c>
      <c r="G622" s="136" t="s">
        <v>536</v>
      </c>
      <c r="H622" s="137">
        <v>200</v>
      </c>
      <c r="I622" s="138"/>
      <c r="J622" s="139">
        <f>ROUND(I622*H622,2)</f>
        <v>0</v>
      </c>
      <c r="K622" s="135" t="s">
        <v>245</v>
      </c>
      <c r="L622" s="34"/>
      <c r="M622" s="140" t="s">
        <v>19</v>
      </c>
      <c r="N622" s="141" t="s">
        <v>40</v>
      </c>
      <c r="P622" s="142">
        <f>O622*H622</f>
        <v>0</v>
      </c>
      <c r="Q622" s="142">
        <v>0</v>
      </c>
      <c r="R622" s="142">
        <f>Q622*H622</f>
        <v>0</v>
      </c>
      <c r="S622" s="142">
        <v>0</v>
      </c>
      <c r="T622" s="143">
        <f>S622*H622</f>
        <v>0</v>
      </c>
      <c r="AR622" s="144" t="s">
        <v>316</v>
      </c>
      <c r="AT622" s="144" t="s">
        <v>215</v>
      </c>
      <c r="AU622" s="144" t="s">
        <v>236</v>
      </c>
      <c r="AY622" s="19" t="s">
        <v>212</v>
      </c>
      <c r="BE622" s="145">
        <f>IF(N622="základní",J622,0)</f>
        <v>0</v>
      </c>
      <c r="BF622" s="145">
        <f>IF(N622="snížená",J622,0)</f>
        <v>0</v>
      </c>
      <c r="BG622" s="145">
        <f>IF(N622="zákl. přenesená",J622,0)</f>
        <v>0</v>
      </c>
      <c r="BH622" s="145">
        <f>IF(N622="sníž. přenesená",J622,0)</f>
        <v>0</v>
      </c>
      <c r="BI622" s="145">
        <f>IF(N622="nulová",J622,0)</f>
        <v>0</v>
      </c>
      <c r="BJ622" s="19" t="s">
        <v>77</v>
      </c>
      <c r="BK622" s="145">
        <f>ROUND(I622*H622,2)</f>
        <v>0</v>
      </c>
      <c r="BL622" s="19" t="s">
        <v>316</v>
      </c>
      <c r="BM622" s="144" t="s">
        <v>14114</v>
      </c>
    </row>
    <row r="623" spans="2:65" s="1" customFormat="1" ht="29.25">
      <c r="B623" s="34"/>
      <c r="D623" s="150" t="s">
        <v>224</v>
      </c>
      <c r="F623" s="151" t="s">
        <v>14041</v>
      </c>
      <c r="I623" s="148"/>
      <c r="L623" s="34"/>
      <c r="M623" s="149"/>
      <c r="T623" s="55"/>
      <c r="AT623" s="19" t="s">
        <v>224</v>
      </c>
      <c r="AU623" s="19" t="s">
        <v>236</v>
      </c>
    </row>
    <row r="624" spans="2:65" s="14" customFormat="1">
      <c r="B624" s="170"/>
      <c r="D624" s="150" t="s">
        <v>226</v>
      </c>
      <c r="E624" s="171" t="s">
        <v>19</v>
      </c>
      <c r="F624" s="172" t="s">
        <v>14042</v>
      </c>
      <c r="H624" s="171" t="s">
        <v>19</v>
      </c>
      <c r="I624" s="173"/>
      <c r="L624" s="170"/>
      <c r="M624" s="174"/>
      <c r="T624" s="175"/>
      <c r="AT624" s="171" t="s">
        <v>226</v>
      </c>
      <c r="AU624" s="171" t="s">
        <v>236</v>
      </c>
      <c r="AV624" s="14" t="s">
        <v>77</v>
      </c>
      <c r="AW624" s="14" t="s">
        <v>31</v>
      </c>
      <c r="AX624" s="14" t="s">
        <v>69</v>
      </c>
      <c r="AY624" s="171" t="s">
        <v>212</v>
      </c>
    </row>
    <row r="625" spans="2:65" s="12" customFormat="1">
      <c r="B625" s="152"/>
      <c r="D625" s="150" t="s">
        <v>226</v>
      </c>
      <c r="E625" s="153" t="s">
        <v>19</v>
      </c>
      <c r="F625" s="154" t="s">
        <v>14115</v>
      </c>
      <c r="H625" s="155">
        <v>200</v>
      </c>
      <c r="I625" s="156"/>
      <c r="L625" s="152"/>
      <c r="M625" s="157"/>
      <c r="T625" s="158"/>
      <c r="AT625" s="153" t="s">
        <v>226</v>
      </c>
      <c r="AU625" s="153" t="s">
        <v>236</v>
      </c>
      <c r="AV625" s="12" t="s">
        <v>79</v>
      </c>
      <c r="AW625" s="12" t="s">
        <v>31</v>
      </c>
      <c r="AX625" s="12" t="s">
        <v>69</v>
      </c>
      <c r="AY625" s="153" t="s">
        <v>212</v>
      </c>
    </row>
    <row r="626" spans="2:65" s="13" customFormat="1">
      <c r="B626" s="159"/>
      <c r="D626" s="150" t="s">
        <v>226</v>
      </c>
      <c r="E626" s="160" t="s">
        <v>19</v>
      </c>
      <c r="F626" s="161" t="s">
        <v>228</v>
      </c>
      <c r="H626" s="162">
        <v>200</v>
      </c>
      <c r="I626" s="163"/>
      <c r="L626" s="159"/>
      <c r="M626" s="164"/>
      <c r="T626" s="165"/>
      <c r="AT626" s="160" t="s">
        <v>226</v>
      </c>
      <c r="AU626" s="160" t="s">
        <v>236</v>
      </c>
      <c r="AV626" s="13" t="s">
        <v>229</v>
      </c>
      <c r="AW626" s="13" t="s">
        <v>31</v>
      </c>
      <c r="AX626" s="13" t="s">
        <v>77</v>
      </c>
      <c r="AY626" s="160" t="s">
        <v>212</v>
      </c>
    </row>
    <row r="627" spans="2:65" s="1" customFormat="1" ht="16.5" customHeight="1">
      <c r="B627" s="34"/>
      <c r="C627" s="133" t="s">
        <v>947</v>
      </c>
      <c r="D627" s="133" t="s">
        <v>215</v>
      </c>
      <c r="E627" s="134" t="s">
        <v>14116</v>
      </c>
      <c r="F627" s="135" t="s">
        <v>14117</v>
      </c>
      <c r="G627" s="136" t="s">
        <v>536</v>
      </c>
      <c r="H627" s="137">
        <v>100</v>
      </c>
      <c r="I627" s="138"/>
      <c r="J627" s="139">
        <f>ROUND(I627*H627,2)</f>
        <v>0</v>
      </c>
      <c r="K627" s="135" t="s">
        <v>245</v>
      </c>
      <c r="L627" s="34"/>
      <c r="M627" s="140" t="s">
        <v>19</v>
      </c>
      <c r="N627" s="141" t="s">
        <v>40</v>
      </c>
      <c r="P627" s="142">
        <f>O627*H627</f>
        <v>0</v>
      </c>
      <c r="Q627" s="142">
        <v>0</v>
      </c>
      <c r="R627" s="142">
        <f>Q627*H627</f>
        <v>0</v>
      </c>
      <c r="S627" s="142">
        <v>0</v>
      </c>
      <c r="T627" s="143">
        <f>S627*H627</f>
        <v>0</v>
      </c>
      <c r="AR627" s="144" t="s">
        <v>316</v>
      </c>
      <c r="AT627" s="144" t="s">
        <v>215</v>
      </c>
      <c r="AU627" s="144" t="s">
        <v>236</v>
      </c>
      <c r="AY627" s="19" t="s">
        <v>212</v>
      </c>
      <c r="BE627" s="145">
        <f>IF(N627="základní",J627,0)</f>
        <v>0</v>
      </c>
      <c r="BF627" s="145">
        <f>IF(N627="snížená",J627,0)</f>
        <v>0</v>
      </c>
      <c r="BG627" s="145">
        <f>IF(N627="zákl. přenesená",J627,0)</f>
        <v>0</v>
      </c>
      <c r="BH627" s="145">
        <f>IF(N627="sníž. přenesená",J627,0)</f>
        <v>0</v>
      </c>
      <c r="BI627" s="145">
        <f>IF(N627="nulová",J627,0)</f>
        <v>0</v>
      </c>
      <c r="BJ627" s="19" t="s">
        <v>77</v>
      </c>
      <c r="BK627" s="145">
        <f>ROUND(I627*H627,2)</f>
        <v>0</v>
      </c>
      <c r="BL627" s="19" t="s">
        <v>316</v>
      </c>
      <c r="BM627" s="144" t="s">
        <v>14118</v>
      </c>
    </row>
    <row r="628" spans="2:65" s="1" customFormat="1" ht="29.25">
      <c r="B628" s="34"/>
      <c r="D628" s="150" t="s">
        <v>224</v>
      </c>
      <c r="F628" s="151" t="s">
        <v>14041</v>
      </c>
      <c r="I628" s="148"/>
      <c r="L628" s="34"/>
      <c r="M628" s="149"/>
      <c r="T628" s="55"/>
      <c r="AT628" s="19" t="s">
        <v>224</v>
      </c>
      <c r="AU628" s="19" t="s">
        <v>236</v>
      </c>
    </row>
    <row r="629" spans="2:65" s="14" customFormat="1">
      <c r="B629" s="170"/>
      <c r="D629" s="150" t="s">
        <v>226</v>
      </c>
      <c r="E629" s="171" t="s">
        <v>19</v>
      </c>
      <c r="F629" s="172" t="s">
        <v>14042</v>
      </c>
      <c r="H629" s="171" t="s">
        <v>19</v>
      </c>
      <c r="I629" s="173"/>
      <c r="L629" s="170"/>
      <c r="M629" s="174"/>
      <c r="T629" s="175"/>
      <c r="AT629" s="171" t="s">
        <v>226</v>
      </c>
      <c r="AU629" s="171" t="s">
        <v>236</v>
      </c>
      <c r="AV629" s="14" t="s">
        <v>77</v>
      </c>
      <c r="AW629" s="14" t="s">
        <v>31</v>
      </c>
      <c r="AX629" s="14" t="s">
        <v>69</v>
      </c>
      <c r="AY629" s="171" t="s">
        <v>212</v>
      </c>
    </row>
    <row r="630" spans="2:65" s="12" customFormat="1">
      <c r="B630" s="152"/>
      <c r="D630" s="150" t="s">
        <v>226</v>
      </c>
      <c r="E630" s="153" t="s">
        <v>19</v>
      </c>
      <c r="F630" s="154" t="s">
        <v>14119</v>
      </c>
      <c r="H630" s="155">
        <v>100</v>
      </c>
      <c r="I630" s="156"/>
      <c r="L630" s="152"/>
      <c r="M630" s="157"/>
      <c r="T630" s="158"/>
      <c r="AT630" s="153" t="s">
        <v>226</v>
      </c>
      <c r="AU630" s="153" t="s">
        <v>236</v>
      </c>
      <c r="AV630" s="12" t="s">
        <v>79</v>
      </c>
      <c r="AW630" s="12" t="s">
        <v>31</v>
      </c>
      <c r="AX630" s="12" t="s">
        <v>69</v>
      </c>
      <c r="AY630" s="153" t="s">
        <v>212</v>
      </c>
    </row>
    <row r="631" spans="2:65" s="13" customFormat="1">
      <c r="B631" s="159"/>
      <c r="D631" s="150" t="s">
        <v>226</v>
      </c>
      <c r="E631" s="160" t="s">
        <v>19</v>
      </c>
      <c r="F631" s="161" t="s">
        <v>228</v>
      </c>
      <c r="H631" s="162">
        <v>100</v>
      </c>
      <c r="I631" s="163"/>
      <c r="L631" s="159"/>
      <c r="M631" s="164"/>
      <c r="T631" s="165"/>
      <c r="AT631" s="160" t="s">
        <v>226</v>
      </c>
      <c r="AU631" s="160" t="s">
        <v>236</v>
      </c>
      <c r="AV631" s="13" t="s">
        <v>229</v>
      </c>
      <c r="AW631" s="13" t="s">
        <v>31</v>
      </c>
      <c r="AX631" s="13" t="s">
        <v>77</v>
      </c>
      <c r="AY631" s="160" t="s">
        <v>212</v>
      </c>
    </row>
    <row r="632" spans="2:65" s="1" customFormat="1" ht="16.5" customHeight="1">
      <c r="B632" s="34"/>
      <c r="C632" s="133" t="s">
        <v>956</v>
      </c>
      <c r="D632" s="133" t="s">
        <v>215</v>
      </c>
      <c r="E632" s="134" t="s">
        <v>14120</v>
      </c>
      <c r="F632" s="135" t="s">
        <v>14121</v>
      </c>
      <c r="G632" s="136" t="s">
        <v>536</v>
      </c>
      <c r="H632" s="137">
        <v>80</v>
      </c>
      <c r="I632" s="138"/>
      <c r="J632" s="139">
        <f>ROUND(I632*H632,2)</f>
        <v>0</v>
      </c>
      <c r="K632" s="135" t="s">
        <v>245</v>
      </c>
      <c r="L632" s="34"/>
      <c r="M632" s="140" t="s">
        <v>19</v>
      </c>
      <c r="N632" s="141" t="s">
        <v>40</v>
      </c>
      <c r="P632" s="142">
        <f>O632*H632</f>
        <v>0</v>
      </c>
      <c r="Q632" s="142">
        <v>0</v>
      </c>
      <c r="R632" s="142">
        <f>Q632*H632</f>
        <v>0</v>
      </c>
      <c r="S632" s="142">
        <v>0</v>
      </c>
      <c r="T632" s="143">
        <f>S632*H632</f>
        <v>0</v>
      </c>
      <c r="AR632" s="144" t="s">
        <v>316</v>
      </c>
      <c r="AT632" s="144" t="s">
        <v>215</v>
      </c>
      <c r="AU632" s="144" t="s">
        <v>236</v>
      </c>
      <c r="AY632" s="19" t="s">
        <v>212</v>
      </c>
      <c r="BE632" s="145">
        <f>IF(N632="základní",J632,0)</f>
        <v>0</v>
      </c>
      <c r="BF632" s="145">
        <f>IF(N632="snížená",J632,0)</f>
        <v>0</v>
      </c>
      <c r="BG632" s="145">
        <f>IF(N632="zákl. přenesená",J632,0)</f>
        <v>0</v>
      </c>
      <c r="BH632" s="145">
        <f>IF(N632="sníž. přenesená",J632,0)</f>
        <v>0</v>
      </c>
      <c r="BI632" s="145">
        <f>IF(N632="nulová",J632,0)</f>
        <v>0</v>
      </c>
      <c r="BJ632" s="19" t="s">
        <v>77</v>
      </c>
      <c r="BK632" s="145">
        <f>ROUND(I632*H632,2)</f>
        <v>0</v>
      </c>
      <c r="BL632" s="19" t="s">
        <v>316</v>
      </c>
      <c r="BM632" s="144" t="s">
        <v>14122</v>
      </c>
    </row>
    <row r="633" spans="2:65" s="1" customFormat="1" ht="29.25">
      <c r="B633" s="34"/>
      <c r="D633" s="150" t="s">
        <v>224</v>
      </c>
      <c r="F633" s="151" t="s">
        <v>14041</v>
      </c>
      <c r="I633" s="148"/>
      <c r="L633" s="34"/>
      <c r="M633" s="149"/>
      <c r="T633" s="55"/>
      <c r="AT633" s="19" t="s">
        <v>224</v>
      </c>
      <c r="AU633" s="19" t="s">
        <v>236</v>
      </c>
    </row>
    <row r="634" spans="2:65" s="14" customFormat="1">
      <c r="B634" s="170"/>
      <c r="D634" s="150" t="s">
        <v>226</v>
      </c>
      <c r="E634" s="171" t="s">
        <v>19</v>
      </c>
      <c r="F634" s="172" t="s">
        <v>14042</v>
      </c>
      <c r="H634" s="171" t="s">
        <v>19</v>
      </c>
      <c r="I634" s="173"/>
      <c r="L634" s="170"/>
      <c r="M634" s="174"/>
      <c r="T634" s="175"/>
      <c r="AT634" s="171" t="s">
        <v>226</v>
      </c>
      <c r="AU634" s="171" t="s">
        <v>236</v>
      </c>
      <c r="AV634" s="14" t="s">
        <v>77</v>
      </c>
      <c r="AW634" s="14" t="s">
        <v>31</v>
      </c>
      <c r="AX634" s="14" t="s">
        <v>69</v>
      </c>
      <c r="AY634" s="171" t="s">
        <v>212</v>
      </c>
    </row>
    <row r="635" spans="2:65" s="12" customFormat="1">
      <c r="B635" s="152"/>
      <c r="D635" s="150" t="s">
        <v>226</v>
      </c>
      <c r="E635" s="153" t="s">
        <v>19</v>
      </c>
      <c r="F635" s="154" t="s">
        <v>14123</v>
      </c>
      <c r="H635" s="155">
        <v>80</v>
      </c>
      <c r="I635" s="156"/>
      <c r="L635" s="152"/>
      <c r="M635" s="157"/>
      <c r="T635" s="158"/>
      <c r="AT635" s="153" t="s">
        <v>226</v>
      </c>
      <c r="AU635" s="153" t="s">
        <v>236</v>
      </c>
      <c r="AV635" s="12" t="s">
        <v>79</v>
      </c>
      <c r="AW635" s="12" t="s">
        <v>31</v>
      </c>
      <c r="AX635" s="12" t="s">
        <v>69</v>
      </c>
      <c r="AY635" s="153" t="s">
        <v>212</v>
      </c>
    </row>
    <row r="636" spans="2:65" s="13" customFormat="1">
      <c r="B636" s="159"/>
      <c r="D636" s="150" t="s">
        <v>226</v>
      </c>
      <c r="E636" s="160" t="s">
        <v>19</v>
      </c>
      <c r="F636" s="161" t="s">
        <v>228</v>
      </c>
      <c r="H636" s="162">
        <v>80</v>
      </c>
      <c r="I636" s="163"/>
      <c r="L636" s="159"/>
      <c r="M636" s="164"/>
      <c r="T636" s="165"/>
      <c r="AT636" s="160" t="s">
        <v>226</v>
      </c>
      <c r="AU636" s="160" t="s">
        <v>236</v>
      </c>
      <c r="AV636" s="13" t="s">
        <v>229</v>
      </c>
      <c r="AW636" s="13" t="s">
        <v>31</v>
      </c>
      <c r="AX636" s="13" t="s">
        <v>77</v>
      </c>
      <c r="AY636" s="160" t="s">
        <v>212</v>
      </c>
    </row>
    <row r="637" spans="2:65" s="1" customFormat="1" ht="16.5" customHeight="1">
      <c r="B637" s="34"/>
      <c r="C637" s="133" t="s">
        <v>963</v>
      </c>
      <c r="D637" s="133" t="s">
        <v>215</v>
      </c>
      <c r="E637" s="134" t="s">
        <v>14124</v>
      </c>
      <c r="F637" s="135" t="s">
        <v>14125</v>
      </c>
      <c r="G637" s="136" t="s">
        <v>536</v>
      </c>
      <c r="H637" s="137">
        <v>5650</v>
      </c>
      <c r="I637" s="138"/>
      <c r="J637" s="139">
        <f>ROUND(I637*H637,2)</f>
        <v>0</v>
      </c>
      <c r="K637" s="135" t="s">
        <v>245</v>
      </c>
      <c r="L637" s="34"/>
      <c r="M637" s="140" t="s">
        <v>19</v>
      </c>
      <c r="N637" s="141" t="s">
        <v>40</v>
      </c>
      <c r="P637" s="142">
        <f>O637*H637</f>
        <v>0</v>
      </c>
      <c r="Q637" s="142">
        <v>0</v>
      </c>
      <c r="R637" s="142">
        <f>Q637*H637</f>
        <v>0</v>
      </c>
      <c r="S637" s="142">
        <v>0</v>
      </c>
      <c r="T637" s="143">
        <f>S637*H637</f>
        <v>0</v>
      </c>
      <c r="AR637" s="144" t="s">
        <v>316</v>
      </c>
      <c r="AT637" s="144" t="s">
        <v>215</v>
      </c>
      <c r="AU637" s="144" t="s">
        <v>236</v>
      </c>
      <c r="AY637" s="19" t="s">
        <v>212</v>
      </c>
      <c r="BE637" s="145">
        <f>IF(N637="základní",J637,0)</f>
        <v>0</v>
      </c>
      <c r="BF637" s="145">
        <f>IF(N637="snížená",J637,0)</f>
        <v>0</v>
      </c>
      <c r="BG637" s="145">
        <f>IF(N637="zákl. přenesená",J637,0)</f>
        <v>0</v>
      </c>
      <c r="BH637" s="145">
        <f>IF(N637="sníž. přenesená",J637,0)</f>
        <v>0</v>
      </c>
      <c r="BI637" s="145">
        <f>IF(N637="nulová",J637,0)</f>
        <v>0</v>
      </c>
      <c r="BJ637" s="19" t="s">
        <v>77</v>
      </c>
      <c r="BK637" s="145">
        <f>ROUND(I637*H637,2)</f>
        <v>0</v>
      </c>
      <c r="BL637" s="19" t="s">
        <v>316</v>
      </c>
      <c r="BM637" s="144" t="s">
        <v>14126</v>
      </c>
    </row>
    <row r="638" spans="2:65" s="1" customFormat="1" ht="29.25">
      <c r="B638" s="34"/>
      <c r="D638" s="150" t="s">
        <v>224</v>
      </c>
      <c r="F638" s="151" t="s">
        <v>14041</v>
      </c>
      <c r="I638" s="148"/>
      <c r="L638" s="34"/>
      <c r="M638" s="149"/>
      <c r="T638" s="55"/>
      <c r="AT638" s="19" t="s">
        <v>224</v>
      </c>
      <c r="AU638" s="19" t="s">
        <v>236</v>
      </c>
    </row>
    <row r="639" spans="2:65" s="14" customFormat="1">
      <c r="B639" s="170"/>
      <c r="D639" s="150" t="s">
        <v>226</v>
      </c>
      <c r="E639" s="171" t="s">
        <v>19</v>
      </c>
      <c r="F639" s="172" t="s">
        <v>14127</v>
      </c>
      <c r="H639" s="171" t="s">
        <v>19</v>
      </c>
      <c r="I639" s="173"/>
      <c r="L639" s="170"/>
      <c r="M639" s="174"/>
      <c r="T639" s="175"/>
      <c r="AT639" s="171" t="s">
        <v>226</v>
      </c>
      <c r="AU639" s="171" t="s">
        <v>236</v>
      </c>
      <c r="AV639" s="14" t="s">
        <v>77</v>
      </c>
      <c r="AW639" s="14" t="s">
        <v>31</v>
      </c>
      <c r="AX639" s="14" t="s">
        <v>69</v>
      </c>
      <c r="AY639" s="171" t="s">
        <v>212</v>
      </c>
    </row>
    <row r="640" spans="2:65" s="12" customFormat="1">
      <c r="B640" s="152"/>
      <c r="D640" s="150" t="s">
        <v>226</v>
      </c>
      <c r="E640" s="153" t="s">
        <v>19</v>
      </c>
      <c r="F640" s="154" t="s">
        <v>14128</v>
      </c>
      <c r="H640" s="155">
        <v>5650</v>
      </c>
      <c r="I640" s="156"/>
      <c r="L640" s="152"/>
      <c r="M640" s="157"/>
      <c r="T640" s="158"/>
      <c r="AT640" s="153" t="s">
        <v>226</v>
      </c>
      <c r="AU640" s="153" t="s">
        <v>236</v>
      </c>
      <c r="AV640" s="12" t="s">
        <v>79</v>
      </c>
      <c r="AW640" s="12" t="s">
        <v>31</v>
      </c>
      <c r="AX640" s="12" t="s">
        <v>69</v>
      </c>
      <c r="AY640" s="153" t="s">
        <v>212</v>
      </c>
    </row>
    <row r="641" spans="2:65" s="13" customFormat="1">
      <c r="B641" s="159"/>
      <c r="D641" s="150" t="s">
        <v>226</v>
      </c>
      <c r="E641" s="160" t="s">
        <v>19</v>
      </c>
      <c r="F641" s="161" t="s">
        <v>228</v>
      </c>
      <c r="H641" s="162">
        <v>5650</v>
      </c>
      <c r="I641" s="163"/>
      <c r="L641" s="159"/>
      <c r="M641" s="164"/>
      <c r="T641" s="165"/>
      <c r="AT641" s="160" t="s">
        <v>226</v>
      </c>
      <c r="AU641" s="160" t="s">
        <v>236</v>
      </c>
      <c r="AV641" s="13" t="s">
        <v>229</v>
      </c>
      <c r="AW641" s="13" t="s">
        <v>31</v>
      </c>
      <c r="AX641" s="13" t="s">
        <v>77</v>
      </c>
      <c r="AY641" s="160" t="s">
        <v>212</v>
      </c>
    </row>
    <row r="642" spans="2:65" s="1" customFormat="1" ht="16.5" customHeight="1">
      <c r="B642" s="34"/>
      <c r="C642" s="133" t="s">
        <v>970</v>
      </c>
      <c r="D642" s="133" t="s">
        <v>215</v>
      </c>
      <c r="E642" s="134" t="s">
        <v>14129</v>
      </c>
      <c r="F642" s="135" t="s">
        <v>14130</v>
      </c>
      <c r="G642" s="136" t="s">
        <v>536</v>
      </c>
      <c r="H642" s="137">
        <v>400</v>
      </c>
      <c r="I642" s="138"/>
      <c r="J642" s="139">
        <f>ROUND(I642*H642,2)</f>
        <v>0</v>
      </c>
      <c r="K642" s="135" t="s">
        <v>245</v>
      </c>
      <c r="L642" s="34"/>
      <c r="M642" s="140" t="s">
        <v>19</v>
      </c>
      <c r="N642" s="141" t="s">
        <v>40</v>
      </c>
      <c r="P642" s="142">
        <f>O642*H642</f>
        <v>0</v>
      </c>
      <c r="Q642" s="142">
        <v>0</v>
      </c>
      <c r="R642" s="142">
        <f>Q642*H642</f>
        <v>0</v>
      </c>
      <c r="S642" s="142">
        <v>0</v>
      </c>
      <c r="T642" s="143">
        <f>S642*H642</f>
        <v>0</v>
      </c>
      <c r="AR642" s="144" t="s">
        <v>316</v>
      </c>
      <c r="AT642" s="144" t="s">
        <v>215</v>
      </c>
      <c r="AU642" s="144" t="s">
        <v>236</v>
      </c>
      <c r="AY642" s="19" t="s">
        <v>212</v>
      </c>
      <c r="BE642" s="145">
        <f>IF(N642="základní",J642,0)</f>
        <v>0</v>
      </c>
      <c r="BF642" s="145">
        <f>IF(N642="snížená",J642,0)</f>
        <v>0</v>
      </c>
      <c r="BG642" s="145">
        <f>IF(N642="zákl. přenesená",J642,0)</f>
        <v>0</v>
      </c>
      <c r="BH642" s="145">
        <f>IF(N642="sníž. přenesená",J642,0)</f>
        <v>0</v>
      </c>
      <c r="BI642" s="145">
        <f>IF(N642="nulová",J642,0)</f>
        <v>0</v>
      </c>
      <c r="BJ642" s="19" t="s">
        <v>77</v>
      </c>
      <c r="BK642" s="145">
        <f>ROUND(I642*H642,2)</f>
        <v>0</v>
      </c>
      <c r="BL642" s="19" t="s">
        <v>316</v>
      </c>
      <c r="BM642" s="144" t="s">
        <v>14131</v>
      </c>
    </row>
    <row r="643" spans="2:65" s="1" customFormat="1" ht="29.25">
      <c r="B643" s="34"/>
      <c r="D643" s="150" t="s">
        <v>224</v>
      </c>
      <c r="F643" s="151" t="s">
        <v>14041</v>
      </c>
      <c r="I643" s="148"/>
      <c r="L643" s="34"/>
      <c r="M643" s="149"/>
      <c r="T643" s="55"/>
      <c r="AT643" s="19" t="s">
        <v>224</v>
      </c>
      <c r="AU643" s="19" t="s">
        <v>236</v>
      </c>
    </row>
    <row r="644" spans="2:65" s="14" customFormat="1">
      <c r="B644" s="170"/>
      <c r="D644" s="150" t="s">
        <v>226</v>
      </c>
      <c r="E644" s="171" t="s">
        <v>19</v>
      </c>
      <c r="F644" s="172" t="s">
        <v>14127</v>
      </c>
      <c r="H644" s="171" t="s">
        <v>19</v>
      </c>
      <c r="I644" s="173"/>
      <c r="L644" s="170"/>
      <c r="M644" s="174"/>
      <c r="T644" s="175"/>
      <c r="AT644" s="171" t="s">
        <v>226</v>
      </c>
      <c r="AU644" s="171" t="s">
        <v>236</v>
      </c>
      <c r="AV644" s="14" t="s">
        <v>77</v>
      </c>
      <c r="AW644" s="14" t="s">
        <v>31</v>
      </c>
      <c r="AX644" s="14" t="s">
        <v>69</v>
      </c>
      <c r="AY644" s="171" t="s">
        <v>212</v>
      </c>
    </row>
    <row r="645" spans="2:65" s="12" customFormat="1">
      <c r="B645" s="152"/>
      <c r="D645" s="150" t="s">
        <v>226</v>
      </c>
      <c r="E645" s="153" t="s">
        <v>19</v>
      </c>
      <c r="F645" s="154" t="s">
        <v>14132</v>
      </c>
      <c r="H645" s="155">
        <v>400</v>
      </c>
      <c r="I645" s="156"/>
      <c r="L645" s="152"/>
      <c r="M645" s="157"/>
      <c r="T645" s="158"/>
      <c r="AT645" s="153" t="s">
        <v>226</v>
      </c>
      <c r="AU645" s="153" t="s">
        <v>236</v>
      </c>
      <c r="AV645" s="12" t="s">
        <v>79</v>
      </c>
      <c r="AW645" s="12" t="s">
        <v>31</v>
      </c>
      <c r="AX645" s="12" t="s">
        <v>69</v>
      </c>
      <c r="AY645" s="153" t="s">
        <v>212</v>
      </c>
    </row>
    <row r="646" spans="2:65" s="13" customFormat="1">
      <c r="B646" s="159"/>
      <c r="D646" s="150" t="s">
        <v>226</v>
      </c>
      <c r="E646" s="160" t="s">
        <v>19</v>
      </c>
      <c r="F646" s="161" t="s">
        <v>228</v>
      </c>
      <c r="H646" s="162">
        <v>400</v>
      </c>
      <c r="I646" s="163"/>
      <c r="L646" s="159"/>
      <c r="M646" s="164"/>
      <c r="T646" s="165"/>
      <c r="AT646" s="160" t="s">
        <v>226</v>
      </c>
      <c r="AU646" s="160" t="s">
        <v>236</v>
      </c>
      <c r="AV646" s="13" t="s">
        <v>229</v>
      </c>
      <c r="AW646" s="13" t="s">
        <v>31</v>
      </c>
      <c r="AX646" s="13" t="s">
        <v>77</v>
      </c>
      <c r="AY646" s="160" t="s">
        <v>212</v>
      </c>
    </row>
    <row r="647" spans="2:65" s="1" customFormat="1" ht="16.5" customHeight="1">
      <c r="B647" s="34"/>
      <c r="C647" s="133" t="s">
        <v>992</v>
      </c>
      <c r="D647" s="133" t="s">
        <v>215</v>
      </c>
      <c r="E647" s="134" t="s">
        <v>14133</v>
      </c>
      <c r="F647" s="135" t="s">
        <v>14134</v>
      </c>
      <c r="G647" s="136" t="s">
        <v>536</v>
      </c>
      <c r="H647" s="137">
        <v>40</v>
      </c>
      <c r="I647" s="138"/>
      <c r="J647" s="139">
        <f>ROUND(I647*H647,2)</f>
        <v>0</v>
      </c>
      <c r="K647" s="135" t="s">
        <v>245</v>
      </c>
      <c r="L647" s="34"/>
      <c r="M647" s="140" t="s">
        <v>19</v>
      </c>
      <c r="N647" s="141" t="s">
        <v>40</v>
      </c>
      <c r="P647" s="142">
        <f>O647*H647</f>
        <v>0</v>
      </c>
      <c r="Q647" s="142">
        <v>0</v>
      </c>
      <c r="R647" s="142">
        <f>Q647*H647</f>
        <v>0</v>
      </c>
      <c r="S647" s="142">
        <v>0</v>
      </c>
      <c r="T647" s="143">
        <f>S647*H647</f>
        <v>0</v>
      </c>
      <c r="AR647" s="144" t="s">
        <v>316</v>
      </c>
      <c r="AT647" s="144" t="s">
        <v>215</v>
      </c>
      <c r="AU647" s="144" t="s">
        <v>236</v>
      </c>
      <c r="AY647" s="19" t="s">
        <v>212</v>
      </c>
      <c r="BE647" s="145">
        <f>IF(N647="základní",J647,0)</f>
        <v>0</v>
      </c>
      <c r="BF647" s="145">
        <f>IF(N647="snížená",J647,0)</f>
        <v>0</v>
      </c>
      <c r="BG647" s="145">
        <f>IF(N647="zákl. přenesená",J647,0)</f>
        <v>0</v>
      </c>
      <c r="BH647" s="145">
        <f>IF(N647="sníž. přenesená",J647,0)</f>
        <v>0</v>
      </c>
      <c r="BI647" s="145">
        <f>IF(N647="nulová",J647,0)</f>
        <v>0</v>
      </c>
      <c r="BJ647" s="19" t="s">
        <v>77</v>
      </c>
      <c r="BK647" s="145">
        <f>ROUND(I647*H647,2)</f>
        <v>0</v>
      </c>
      <c r="BL647" s="19" t="s">
        <v>316</v>
      </c>
      <c r="BM647" s="144" t="s">
        <v>14135</v>
      </c>
    </row>
    <row r="648" spans="2:65" s="1" customFormat="1" ht="29.25">
      <c r="B648" s="34"/>
      <c r="D648" s="150" t="s">
        <v>224</v>
      </c>
      <c r="F648" s="151" t="s">
        <v>14041</v>
      </c>
      <c r="I648" s="148"/>
      <c r="L648" s="34"/>
      <c r="M648" s="149"/>
      <c r="T648" s="55"/>
      <c r="AT648" s="19" t="s">
        <v>224</v>
      </c>
      <c r="AU648" s="19" t="s">
        <v>236</v>
      </c>
    </row>
    <row r="649" spans="2:65" s="14" customFormat="1">
      <c r="B649" s="170"/>
      <c r="D649" s="150" t="s">
        <v>226</v>
      </c>
      <c r="E649" s="171" t="s">
        <v>19</v>
      </c>
      <c r="F649" s="172" t="s">
        <v>14127</v>
      </c>
      <c r="H649" s="171" t="s">
        <v>19</v>
      </c>
      <c r="I649" s="173"/>
      <c r="L649" s="170"/>
      <c r="M649" s="174"/>
      <c r="T649" s="175"/>
      <c r="AT649" s="171" t="s">
        <v>226</v>
      </c>
      <c r="AU649" s="171" t="s">
        <v>236</v>
      </c>
      <c r="AV649" s="14" t="s">
        <v>77</v>
      </c>
      <c r="AW649" s="14" t="s">
        <v>31</v>
      </c>
      <c r="AX649" s="14" t="s">
        <v>69</v>
      </c>
      <c r="AY649" s="171" t="s">
        <v>212</v>
      </c>
    </row>
    <row r="650" spans="2:65" s="12" customFormat="1">
      <c r="B650" s="152"/>
      <c r="D650" s="150" t="s">
        <v>226</v>
      </c>
      <c r="E650" s="153" t="s">
        <v>19</v>
      </c>
      <c r="F650" s="154" t="s">
        <v>14136</v>
      </c>
      <c r="H650" s="155">
        <v>40</v>
      </c>
      <c r="I650" s="156"/>
      <c r="L650" s="152"/>
      <c r="M650" s="157"/>
      <c r="T650" s="158"/>
      <c r="AT650" s="153" t="s">
        <v>226</v>
      </c>
      <c r="AU650" s="153" t="s">
        <v>236</v>
      </c>
      <c r="AV650" s="12" t="s">
        <v>79</v>
      </c>
      <c r="AW650" s="12" t="s">
        <v>31</v>
      </c>
      <c r="AX650" s="12" t="s">
        <v>69</v>
      </c>
      <c r="AY650" s="153" t="s">
        <v>212</v>
      </c>
    </row>
    <row r="651" spans="2:65" s="13" customFormat="1">
      <c r="B651" s="159"/>
      <c r="D651" s="150" t="s">
        <v>226</v>
      </c>
      <c r="E651" s="160" t="s">
        <v>19</v>
      </c>
      <c r="F651" s="161" t="s">
        <v>228</v>
      </c>
      <c r="H651" s="162">
        <v>40</v>
      </c>
      <c r="I651" s="163"/>
      <c r="L651" s="159"/>
      <c r="M651" s="164"/>
      <c r="T651" s="165"/>
      <c r="AT651" s="160" t="s">
        <v>226</v>
      </c>
      <c r="AU651" s="160" t="s">
        <v>236</v>
      </c>
      <c r="AV651" s="13" t="s">
        <v>229</v>
      </c>
      <c r="AW651" s="13" t="s">
        <v>31</v>
      </c>
      <c r="AX651" s="13" t="s">
        <v>77</v>
      </c>
      <c r="AY651" s="160" t="s">
        <v>212</v>
      </c>
    </row>
    <row r="652" spans="2:65" s="1" customFormat="1" ht="16.5" customHeight="1">
      <c r="B652" s="34"/>
      <c r="C652" s="133" t="s">
        <v>1023</v>
      </c>
      <c r="D652" s="133" t="s">
        <v>215</v>
      </c>
      <c r="E652" s="134" t="s">
        <v>14137</v>
      </c>
      <c r="F652" s="135" t="s">
        <v>14138</v>
      </c>
      <c r="G652" s="136" t="s">
        <v>536</v>
      </c>
      <c r="H652" s="137">
        <v>470</v>
      </c>
      <c r="I652" s="138"/>
      <c r="J652" s="139">
        <f>ROUND(I652*H652,2)</f>
        <v>0</v>
      </c>
      <c r="K652" s="135" t="s">
        <v>245</v>
      </c>
      <c r="L652" s="34"/>
      <c r="M652" s="140" t="s">
        <v>19</v>
      </c>
      <c r="N652" s="141" t="s">
        <v>40</v>
      </c>
      <c r="P652" s="142">
        <f>O652*H652</f>
        <v>0</v>
      </c>
      <c r="Q652" s="142">
        <v>0</v>
      </c>
      <c r="R652" s="142">
        <f>Q652*H652</f>
        <v>0</v>
      </c>
      <c r="S652" s="142">
        <v>0</v>
      </c>
      <c r="T652" s="143">
        <f>S652*H652</f>
        <v>0</v>
      </c>
      <c r="AR652" s="144" t="s">
        <v>316</v>
      </c>
      <c r="AT652" s="144" t="s">
        <v>215</v>
      </c>
      <c r="AU652" s="144" t="s">
        <v>236</v>
      </c>
      <c r="AY652" s="19" t="s">
        <v>212</v>
      </c>
      <c r="BE652" s="145">
        <f>IF(N652="základní",J652,0)</f>
        <v>0</v>
      </c>
      <c r="BF652" s="145">
        <f>IF(N652="snížená",J652,0)</f>
        <v>0</v>
      </c>
      <c r="BG652" s="145">
        <f>IF(N652="zákl. přenesená",J652,0)</f>
        <v>0</v>
      </c>
      <c r="BH652" s="145">
        <f>IF(N652="sníž. přenesená",J652,0)</f>
        <v>0</v>
      </c>
      <c r="BI652" s="145">
        <f>IF(N652="nulová",J652,0)</f>
        <v>0</v>
      </c>
      <c r="BJ652" s="19" t="s">
        <v>77</v>
      </c>
      <c r="BK652" s="145">
        <f>ROUND(I652*H652,2)</f>
        <v>0</v>
      </c>
      <c r="BL652" s="19" t="s">
        <v>316</v>
      </c>
      <c r="BM652" s="144" t="s">
        <v>14139</v>
      </c>
    </row>
    <row r="653" spans="2:65" s="1" customFormat="1" ht="29.25">
      <c r="B653" s="34"/>
      <c r="D653" s="150" t="s">
        <v>224</v>
      </c>
      <c r="F653" s="151" t="s">
        <v>14041</v>
      </c>
      <c r="I653" s="148"/>
      <c r="L653" s="34"/>
      <c r="M653" s="149"/>
      <c r="T653" s="55"/>
      <c r="AT653" s="19" t="s">
        <v>224</v>
      </c>
      <c r="AU653" s="19" t="s">
        <v>236</v>
      </c>
    </row>
    <row r="654" spans="2:65" s="14" customFormat="1">
      <c r="B654" s="170"/>
      <c r="D654" s="150" t="s">
        <v>226</v>
      </c>
      <c r="E654" s="171" t="s">
        <v>19</v>
      </c>
      <c r="F654" s="172" t="s">
        <v>14127</v>
      </c>
      <c r="H654" s="171" t="s">
        <v>19</v>
      </c>
      <c r="I654" s="173"/>
      <c r="L654" s="170"/>
      <c r="M654" s="174"/>
      <c r="T654" s="175"/>
      <c r="AT654" s="171" t="s">
        <v>226</v>
      </c>
      <c r="AU654" s="171" t="s">
        <v>236</v>
      </c>
      <c r="AV654" s="14" t="s">
        <v>77</v>
      </c>
      <c r="AW654" s="14" t="s">
        <v>31</v>
      </c>
      <c r="AX654" s="14" t="s">
        <v>69</v>
      </c>
      <c r="AY654" s="171" t="s">
        <v>212</v>
      </c>
    </row>
    <row r="655" spans="2:65" s="12" customFormat="1">
      <c r="B655" s="152"/>
      <c r="D655" s="150" t="s">
        <v>226</v>
      </c>
      <c r="E655" s="153" t="s">
        <v>19</v>
      </c>
      <c r="F655" s="154" t="s">
        <v>14140</v>
      </c>
      <c r="H655" s="155">
        <v>470</v>
      </c>
      <c r="I655" s="156"/>
      <c r="L655" s="152"/>
      <c r="M655" s="157"/>
      <c r="T655" s="158"/>
      <c r="AT655" s="153" t="s">
        <v>226</v>
      </c>
      <c r="AU655" s="153" t="s">
        <v>236</v>
      </c>
      <c r="AV655" s="12" t="s">
        <v>79</v>
      </c>
      <c r="AW655" s="12" t="s">
        <v>31</v>
      </c>
      <c r="AX655" s="12" t="s">
        <v>69</v>
      </c>
      <c r="AY655" s="153" t="s">
        <v>212</v>
      </c>
    </row>
    <row r="656" spans="2:65" s="13" customFormat="1">
      <c r="B656" s="159"/>
      <c r="D656" s="150" t="s">
        <v>226</v>
      </c>
      <c r="E656" s="160" t="s">
        <v>19</v>
      </c>
      <c r="F656" s="161" t="s">
        <v>228</v>
      </c>
      <c r="H656" s="162">
        <v>470</v>
      </c>
      <c r="I656" s="163"/>
      <c r="L656" s="159"/>
      <c r="M656" s="164"/>
      <c r="T656" s="165"/>
      <c r="AT656" s="160" t="s">
        <v>226</v>
      </c>
      <c r="AU656" s="160" t="s">
        <v>236</v>
      </c>
      <c r="AV656" s="13" t="s">
        <v>229</v>
      </c>
      <c r="AW656" s="13" t="s">
        <v>31</v>
      </c>
      <c r="AX656" s="13" t="s">
        <v>77</v>
      </c>
      <c r="AY656" s="160" t="s">
        <v>212</v>
      </c>
    </row>
    <row r="657" spans="2:65" s="1" customFormat="1" ht="16.5" customHeight="1">
      <c r="B657" s="34"/>
      <c r="C657" s="133" t="s">
        <v>1031</v>
      </c>
      <c r="D657" s="133" t="s">
        <v>215</v>
      </c>
      <c r="E657" s="134" t="s">
        <v>14141</v>
      </c>
      <c r="F657" s="135" t="s">
        <v>14142</v>
      </c>
      <c r="G657" s="136" t="s">
        <v>536</v>
      </c>
      <c r="H657" s="137">
        <v>25000</v>
      </c>
      <c r="I657" s="138"/>
      <c r="J657" s="139">
        <f>ROUND(I657*H657,2)</f>
        <v>0</v>
      </c>
      <c r="K657" s="135" t="s">
        <v>245</v>
      </c>
      <c r="L657" s="34"/>
      <c r="M657" s="140" t="s">
        <v>19</v>
      </c>
      <c r="N657" s="141" t="s">
        <v>40</v>
      </c>
      <c r="P657" s="142">
        <f>O657*H657</f>
        <v>0</v>
      </c>
      <c r="Q657" s="142">
        <v>0</v>
      </c>
      <c r="R657" s="142">
        <f>Q657*H657</f>
        <v>0</v>
      </c>
      <c r="S657" s="142">
        <v>0</v>
      </c>
      <c r="T657" s="143">
        <f>S657*H657</f>
        <v>0</v>
      </c>
      <c r="AR657" s="144" t="s">
        <v>316</v>
      </c>
      <c r="AT657" s="144" t="s">
        <v>215</v>
      </c>
      <c r="AU657" s="144" t="s">
        <v>236</v>
      </c>
      <c r="AY657" s="19" t="s">
        <v>212</v>
      </c>
      <c r="BE657" s="145">
        <f>IF(N657="základní",J657,0)</f>
        <v>0</v>
      </c>
      <c r="BF657" s="145">
        <f>IF(N657="snížená",J657,0)</f>
        <v>0</v>
      </c>
      <c r="BG657" s="145">
        <f>IF(N657="zákl. přenesená",J657,0)</f>
        <v>0</v>
      </c>
      <c r="BH657" s="145">
        <f>IF(N657="sníž. přenesená",J657,0)</f>
        <v>0</v>
      </c>
      <c r="BI657" s="145">
        <f>IF(N657="nulová",J657,0)</f>
        <v>0</v>
      </c>
      <c r="BJ657" s="19" t="s">
        <v>77</v>
      </c>
      <c r="BK657" s="145">
        <f>ROUND(I657*H657,2)</f>
        <v>0</v>
      </c>
      <c r="BL657" s="19" t="s">
        <v>316</v>
      </c>
      <c r="BM657" s="144" t="s">
        <v>14143</v>
      </c>
    </row>
    <row r="658" spans="2:65" s="1" customFormat="1" ht="29.25">
      <c r="B658" s="34"/>
      <c r="D658" s="150" t="s">
        <v>224</v>
      </c>
      <c r="F658" s="151" t="s">
        <v>14144</v>
      </c>
      <c r="I658" s="148"/>
      <c r="L658" s="34"/>
      <c r="M658" s="149"/>
      <c r="T658" s="55"/>
      <c r="AT658" s="19" t="s">
        <v>224</v>
      </c>
      <c r="AU658" s="19" t="s">
        <v>236</v>
      </c>
    </row>
    <row r="659" spans="2:65" s="14" customFormat="1">
      <c r="B659" s="170"/>
      <c r="D659" s="150" t="s">
        <v>226</v>
      </c>
      <c r="E659" s="171" t="s">
        <v>19</v>
      </c>
      <c r="F659" s="172" t="s">
        <v>14145</v>
      </c>
      <c r="H659" s="171" t="s">
        <v>19</v>
      </c>
      <c r="I659" s="173"/>
      <c r="L659" s="170"/>
      <c r="M659" s="174"/>
      <c r="T659" s="175"/>
      <c r="AT659" s="171" t="s">
        <v>226</v>
      </c>
      <c r="AU659" s="171" t="s">
        <v>236</v>
      </c>
      <c r="AV659" s="14" t="s">
        <v>77</v>
      </c>
      <c r="AW659" s="14" t="s">
        <v>31</v>
      </c>
      <c r="AX659" s="14" t="s">
        <v>69</v>
      </c>
      <c r="AY659" s="171" t="s">
        <v>212</v>
      </c>
    </row>
    <row r="660" spans="2:65" s="12" customFormat="1">
      <c r="B660" s="152"/>
      <c r="D660" s="150" t="s">
        <v>226</v>
      </c>
      <c r="E660" s="153" t="s">
        <v>19</v>
      </c>
      <c r="F660" s="154" t="s">
        <v>14146</v>
      </c>
      <c r="H660" s="155">
        <v>25000</v>
      </c>
      <c r="I660" s="156"/>
      <c r="L660" s="152"/>
      <c r="M660" s="157"/>
      <c r="T660" s="158"/>
      <c r="AT660" s="153" t="s">
        <v>226</v>
      </c>
      <c r="AU660" s="153" t="s">
        <v>236</v>
      </c>
      <c r="AV660" s="12" t="s">
        <v>79</v>
      </c>
      <c r="AW660" s="12" t="s">
        <v>31</v>
      </c>
      <c r="AX660" s="12" t="s">
        <v>69</v>
      </c>
      <c r="AY660" s="153" t="s">
        <v>212</v>
      </c>
    </row>
    <row r="661" spans="2:65" s="13" customFormat="1">
      <c r="B661" s="159"/>
      <c r="D661" s="150" t="s">
        <v>226</v>
      </c>
      <c r="E661" s="160" t="s">
        <v>19</v>
      </c>
      <c r="F661" s="161" t="s">
        <v>228</v>
      </c>
      <c r="H661" s="162">
        <v>25000</v>
      </c>
      <c r="I661" s="163"/>
      <c r="L661" s="159"/>
      <c r="M661" s="164"/>
      <c r="T661" s="165"/>
      <c r="AT661" s="160" t="s">
        <v>226</v>
      </c>
      <c r="AU661" s="160" t="s">
        <v>236</v>
      </c>
      <c r="AV661" s="13" t="s">
        <v>229</v>
      </c>
      <c r="AW661" s="13" t="s">
        <v>31</v>
      </c>
      <c r="AX661" s="13" t="s">
        <v>77</v>
      </c>
      <c r="AY661" s="160" t="s">
        <v>212</v>
      </c>
    </row>
    <row r="662" spans="2:65" s="1" customFormat="1" ht="16.5" customHeight="1">
      <c r="B662" s="34"/>
      <c r="C662" s="133" t="s">
        <v>1038</v>
      </c>
      <c r="D662" s="133" t="s">
        <v>215</v>
      </c>
      <c r="E662" s="134" t="s">
        <v>14147</v>
      </c>
      <c r="F662" s="135" t="s">
        <v>14148</v>
      </c>
      <c r="G662" s="136" t="s">
        <v>536</v>
      </c>
      <c r="H662" s="137">
        <v>19000</v>
      </c>
      <c r="I662" s="138"/>
      <c r="J662" s="139">
        <f>ROUND(I662*H662,2)</f>
        <v>0</v>
      </c>
      <c r="K662" s="135" t="s">
        <v>245</v>
      </c>
      <c r="L662" s="34"/>
      <c r="M662" s="140" t="s">
        <v>19</v>
      </c>
      <c r="N662" s="141" t="s">
        <v>40</v>
      </c>
      <c r="P662" s="142">
        <f>O662*H662</f>
        <v>0</v>
      </c>
      <c r="Q662" s="142">
        <v>0</v>
      </c>
      <c r="R662" s="142">
        <f>Q662*H662</f>
        <v>0</v>
      </c>
      <c r="S662" s="142">
        <v>0</v>
      </c>
      <c r="T662" s="143">
        <f>S662*H662</f>
        <v>0</v>
      </c>
      <c r="AR662" s="144" t="s">
        <v>316</v>
      </c>
      <c r="AT662" s="144" t="s">
        <v>215</v>
      </c>
      <c r="AU662" s="144" t="s">
        <v>236</v>
      </c>
      <c r="AY662" s="19" t="s">
        <v>212</v>
      </c>
      <c r="BE662" s="145">
        <f>IF(N662="základní",J662,0)</f>
        <v>0</v>
      </c>
      <c r="BF662" s="145">
        <f>IF(N662="snížená",J662,0)</f>
        <v>0</v>
      </c>
      <c r="BG662" s="145">
        <f>IF(N662="zákl. přenesená",J662,0)</f>
        <v>0</v>
      </c>
      <c r="BH662" s="145">
        <f>IF(N662="sníž. přenesená",J662,0)</f>
        <v>0</v>
      </c>
      <c r="BI662" s="145">
        <f>IF(N662="nulová",J662,0)</f>
        <v>0</v>
      </c>
      <c r="BJ662" s="19" t="s">
        <v>77</v>
      </c>
      <c r="BK662" s="145">
        <f>ROUND(I662*H662,2)</f>
        <v>0</v>
      </c>
      <c r="BL662" s="19" t="s">
        <v>316</v>
      </c>
      <c r="BM662" s="144" t="s">
        <v>14149</v>
      </c>
    </row>
    <row r="663" spans="2:65" s="1" customFormat="1" ht="29.25">
      <c r="B663" s="34"/>
      <c r="D663" s="150" t="s">
        <v>224</v>
      </c>
      <c r="F663" s="151" t="s">
        <v>14144</v>
      </c>
      <c r="I663" s="148"/>
      <c r="L663" s="34"/>
      <c r="M663" s="149"/>
      <c r="T663" s="55"/>
      <c r="AT663" s="19" t="s">
        <v>224</v>
      </c>
      <c r="AU663" s="19" t="s">
        <v>236</v>
      </c>
    </row>
    <row r="664" spans="2:65" s="14" customFormat="1">
      <c r="B664" s="170"/>
      <c r="D664" s="150" t="s">
        <v>226</v>
      </c>
      <c r="E664" s="171" t="s">
        <v>19</v>
      </c>
      <c r="F664" s="172" t="s">
        <v>14145</v>
      </c>
      <c r="H664" s="171" t="s">
        <v>19</v>
      </c>
      <c r="I664" s="173"/>
      <c r="L664" s="170"/>
      <c r="M664" s="174"/>
      <c r="T664" s="175"/>
      <c r="AT664" s="171" t="s">
        <v>226</v>
      </c>
      <c r="AU664" s="171" t="s">
        <v>236</v>
      </c>
      <c r="AV664" s="14" t="s">
        <v>77</v>
      </c>
      <c r="AW664" s="14" t="s">
        <v>31</v>
      </c>
      <c r="AX664" s="14" t="s">
        <v>69</v>
      </c>
      <c r="AY664" s="171" t="s">
        <v>212</v>
      </c>
    </row>
    <row r="665" spans="2:65" s="12" customFormat="1">
      <c r="B665" s="152"/>
      <c r="D665" s="150" t="s">
        <v>226</v>
      </c>
      <c r="E665" s="153" t="s">
        <v>19</v>
      </c>
      <c r="F665" s="154" t="s">
        <v>14150</v>
      </c>
      <c r="H665" s="155">
        <v>19000</v>
      </c>
      <c r="I665" s="156"/>
      <c r="L665" s="152"/>
      <c r="M665" s="157"/>
      <c r="T665" s="158"/>
      <c r="AT665" s="153" t="s">
        <v>226</v>
      </c>
      <c r="AU665" s="153" t="s">
        <v>236</v>
      </c>
      <c r="AV665" s="12" t="s">
        <v>79</v>
      </c>
      <c r="AW665" s="12" t="s">
        <v>31</v>
      </c>
      <c r="AX665" s="12" t="s">
        <v>69</v>
      </c>
      <c r="AY665" s="153" t="s">
        <v>212</v>
      </c>
    </row>
    <row r="666" spans="2:65" s="13" customFormat="1">
      <c r="B666" s="159"/>
      <c r="D666" s="150" t="s">
        <v>226</v>
      </c>
      <c r="E666" s="160" t="s">
        <v>19</v>
      </c>
      <c r="F666" s="161" t="s">
        <v>228</v>
      </c>
      <c r="H666" s="162">
        <v>19000</v>
      </c>
      <c r="I666" s="163"/>
      <c r="L666" s="159"/>
      <c r="M666" s="164"/>
      <c r="T666" s="165"/>
      <c r="AT666" s="160" t="s">
        <v>226</v>
      </c>
      <c r="AU666" s="160" t="s">
        <v>236</v>
      </c>
      <c r="AV666" s="13" t="s">
        <v>229</v>
      </c>
      <c r="AW666" s="13" t="s">
        <v>31</v>
      </c>
      <c r="AX666" s="13" t="s">
        <v>77</v>
      </c>
      <c r="AY666" s="160" t="s">
        <v>212</v>
      </c>
    </row>
    <row r="667" spans="2:65" s="1" customFormat="1" ht="16.5" customHeight="1">
      <c r="B667" s="34"/>
      <c r="C667" s="133" t="s">
        <v>1045</v>
      </c>
      <c r="D667" s="133" t="s">
        <v>215</v>
      </c>
      <c r="E667" s="134" t="s">
        <v>14151</v>
      </c>
      <c r="F667" s="135" t="s">
        <v>14152</v>
      </c>
      <c r="G667" s="136" t="s">
        <v>536</v>
      </c>
      <c r="H667" s="137">
        <v>4000</v>
      </c>
      <c r="I667" s="138"/>
      <c r="J667" s="139">
        <f>ROUND(I667*H667,2)</f>
        <v>0</v>
      </c>
      <c r="K667" s="135" t="s">
        <v>245</v>
      </c>
      <c r="L667" s="34"/>
      <c r="M667" s="140" t="s">
        <v>19</v>
      </c>
      <c r="N667" s="141" t="s">
        <v>40</v>
      </c>
      <c r="P667" s="142">
        <f>O667*H667</f>
        <v>0</v>
      </c>
      <c r="Q667" s="142">
        <v>0</v>
      </c>
      <c r="R667" s="142">
        <f>Q667*H667</f>
        <v>0</v>
      </c>
      <c r="S667" s="142">
        <v>0</v>
      </c>
      <c r="T667" s="143">
        <f>S667*H667</f>
        <v>0</v>
      </c>
      <c r="AR667" s="144" t="s">
        <v>316</v>
      </c>
      <c r="AT667" s="144" t="s">
        <v>215</v>
      </c>
      <c r="AU667" s="144" t="s">
        <v>236</v>
      </c>
      <c r="AY667" s="19" t="s">
        <v>212</v>
      </c>
      <c r="BE667" s="145">
        <f>IF(N667="základní",J667,0)</f>
        <v>0</v>
      </c>
      <c r="BF667" s="145">
        <f>IF(N667="snížená",J667,0)</f>
        <v>0</v>
      </c>
      <c r="BG667" s="145">
        <f>IF(N667="zákl. přenesená",J667,0)</f>
        <v>0</v>
      </c>
      <c r="BH667" s="145">
        <f>IF(N667="sníž. přenesená",J667,0)</f>
        <v>0</v>
      </c>
      <c r="BI667" s="145">
        <f>IF(N667="nulová",J667,0)</f>
        <v>0</v>
      </c>
      <c r="BJ667" s="19" t="s">
        <v>77</v>
      </c>
      <c r="BK667" s="145">
        <f>ROUND(I667*H667,2)</f>
        <v>0</v>
      </c>
      <c r="BL667" s="19" t="s">
        <v>316</v>
      </c>
      <c r="BM667" s="144" t="s">
        <v>14153</v>
      </c>
    </row>
    <row r="668" spans="2:65" s="1" customFormat="1" ht="29.25">
      <c r="B668" s="34"/>
      <c r="D668" s="150" t="s">
        <v>224</v>
      </c>
      <c r="F668" s="151" t="s">
        <v>14144</v>
      </c>
      <c r="I668" s="148"/>
      <c r="L668" s="34"/>
      <c r="M668" s="149"/>
      <c r="T668" s="55"/>
      <c r="AT668" s="19" t="s">
        <v>224</v>
      </c>
      <c r="AU668" s="19" t="s">
        <v>236</v>
      </c>
    </row>
    <row r="669" spans="2:65" s="14" customFormat="1">
      <c r="B669" s="170"/>
      <c r="D669" s="150" t="s">
        <v>226</v>
      </c>
      <c r="E669" s="171" t="s">
        <v>19</v>
      </c>
      <c r="F669" s="172" t="s">
        <v>14145</v>
      </c>
      <c r="H669" s="171" t="s">
        <v>19</v>
      </c>
      <c r="I669" s="173"/>
      <c r="L669" s="170"/>
      <c r="M669" s="174"/>
      <c r="T669" s="175"/>
      <c r="AT669" s="171" t="s">
        <v>226</v>
      </c>
      <c r="AU669" s="171" t="s">
        <v>236</v>
      </c>
      <c r="AV669" s="14" t="s">
        <v>77</v>
      </c>
      <c r="AW669" s="14" t="s">
        <v>31</v>
      </c>
      <c r="AX669" s="14" t="s">
        <v>69</v>
      </c>
      <c r="AY669" s="171" t="s">
        <v>212</v>
      </c>
    </row>
    <row r="670" spans="2:65" s="12" customFormat="1">
      <c r="B670" s="152"/>
      <c r="D670" s="150" t="s">
        <v>226</v>
      </c>
      <c r="E670" s="153" t="s">
        <v>19</v>
      </c>
      <c r="F670" s="154" t="s">
        <v>14154</v>
      </c>
      <c r="H670" s="155">
        <v>4000</v>
      </c>
      <c r="I670" s="156"/>
      <c r="L670" s="152"/>
      <c r="M670" s="157"/>
      <c r="T670" s="158"/>
      <c r="AT670" s="153" t="s">
        <v>226</v>
      </c>
      <c r="AU670" s="153" t="s">
        <v>236</v>
      </c>
      <c r="AV670" s="12" t="s">
        <v>79</v>
      </c>
      <c r="AW670" s="12" t="s">
        <v>31</v>
      </c>
      <c r="AX670" s="12" t="s">
        <v>69</v>
      </c>
      <c r="AY670" s="153" t="s">
        <v>212</v>
      </c>
    </row>
    <row r="671" spans="2:65" s="13" customFormat="1">
      <c r="B671" s="159"/>
      <c r="D671" s="150" t="s">
        <v>226</v>
      </c>
      <c r="E671" s="160" t="s">
        <v>19</v>
      </c>
      <c r="F671" s="161" t="s">
        <v>228</v>
      </c>
      <c r="H671" s="162">
        <v>4000</v>
      </c>
      <c r="I671" s="163"/>
      <c r="L671" s="159"/>
      <c r="M671" s="164"/>
      <c r="T671" s="165"/>
      <c r="AT671" s="160" t="s">
        <v>226</v>
      </c>
      <c r="AU671" s="160" t="s">
        <v>236</v>
      </c>
      <c r="AV671" s="13" t="s">
        <v>229</v>
      </c>
      <c r="AW671" s="13" t="s">
        <v>31</v>
      </c>
      <c r="AX671" s="13" t="s">
        <v>77</v>
      </c>
      <c r="AY671" s="160" t="s">
        <v>212</v>
      </c>
    </row>
    <row r="672" spans="2:65" s="1" customFormat="1" ht="16.5" customHeight="1">
      <c r="B672" s="34"/>
      <c r="C672" s="133" t="s">
        <v>1052</v>
      </c>
      <c r="D672" s="133" t="s">
        <v>215</v>
      </c>
      <c r="E672" s="134" t="s">
        <v>14155</v>
      </c>
      <c r="F672" s="135" t="s">
        <v>14156</v>
      </c>
      <c r="G672" s="136" t="s">
        <v>536</v>
      </c>
      <c r="H672" s="137">
        <v>2500</v>
      </c>
      <c r="I672" s="138"/>
      <c r="J672" s="139">
        <f>ROUND(I672*H672,2)</f>
        <v>0</v>
      </c>
      <c r="K672" s="135" t="s">
        <v>245</v>
      </c>
      <c r="L672" s="34"/>
      <c r="M672" s="140" t="s">
        <v>19</v>
      </c>
      <c r="N672" s="141" t="s">
        <v>40</v>
      </c>
      <c r="P672" s="142">
        <f>O672*H672</f>
        <v>0</v>
      </c>
      <c r="Q672" s="142">
        <v>0</v>
      </c>
      <c r="R672" s="142">
        <f>Q672*H672</f>
        <v>0</v>
      </c>
      <c r="S672" s="142">
        <v>0</v>
      </c>
      <c r="T672" s="143">
        <f>S672*H672</f>
        <v>0</v>
      </c>
      <c r="AR672" s="144" t="s">
        <v>316</v>
      </c>
      <c r="AT672" s="144" t="s">
        <v>215</v>
      </c>
      <c r="AU672" s="144" t="s">
        <v>236</v>
      </c>
      <c r="AY672" s="19" t="s">
        <v>212</v>
      </c>
      <c r="BE672" s="145">
        <f>IF(N672="základní",J672,0)</f>
        <v>0</v>
      </c>
      <c r="BF672" s="145">
        <f>IF(N672="snížená",J672,0)</f>
        <v>0</v>
      </c>
      <c r="BG672" s="145">
        <f>IF(N672="zákl. přenesená",J672,0)</f>
        <v>0</v>
      </c>
      <c r="BH672" s="145">
        <f>IF(N672="sníž. přenesená",J672,0)</f>
        <v>0</v>
      </c>
      <c r="BI672" s="145">
        <f>IF(N672="nulová",J672,0)</f>
        <v>0</v>
      </c>
      <c r="BJ672" s="19" t="s">
        <v>77</v>
      </c>
      <c r="BK672" s="145">
        <f>ROUND(I672*H672,2)</f>
        <v>0</v>
      </c>
      <c r="BL672" s="19" t="s">
        <v>316</v>
      </c>
      <c r="BM672" s="144" t="s">
        <v>14157</v>
      </c>
    </row>
    <row r="673" spans="2:65" s="1" customFormat="1" ht="29.25">
      <c r="B673" s="34"/>
      <c r="D673" s="150" t="s">
        <v>224</v>
      </c>
      <c r="F673" s="151" t="s">
        <v>14144</v>
      </c>
      <c r="I673" s="148"/>
      <c r="L673" s="34"/>
      <c r="M673" s="149"/>
      <c r="T673" s="55"/>
      <c r="AT673" s="19" t="s">
        <v>224</v>
      </c>
      <c r="AU673" s="19" t="s">
        <v>236</v>
      </c>
    </row>
    <row r="674" spans="2:65" s="14" customFormat="1">
      <c r="B674" s="170"/>
      <c r="D674" s="150" t="s">
        <v>226</v>
      </c>
      <c r="E674" s="171" t="s">
        <v>19</v>
      </c>
      <c r="F674" s="172" t="s">
        <v>14145</v>
      </c>
      <c r="H674" s="171" t="s">
        <v>19</v>
      </c>
      <c r="I674" s="173"/>
      <c r="L674" s="170"/>
      <c r="M674" s="174"/>
      <c r="T674" s="175"/>
      <c r="AT674" s="171" t="s">
        <v>226</v>
      </c>
      <c r="AU674" s="171" t="s">
        <v>236</v>
      </c>
      <c r="AV674" s="14" t="s">
        <v>77</v>
      </c>
      <c r="AW674" s="14" t="s">
        <v>31</v>
      </c>
      <c r="AX674" s="14" t="s">
        <v>69</v>
      </c>
      <c r="AY674" s="171" t="s">
        <v>212</v>
      </c>
    </row>
    <row r="675" spans="2:65" s="12" customFormat="1">
      <c r="B675" s="152"/>
      <c r="D675" s="150" t="s">
        <v>226</v>
      </c>
      <c r="E675" s="153" t="s">
        <v>19</v>
      </c>
      <c r="F675" s="154" t="s">
        <v>14158</v>
      </c>
      <c r="H675" s="155">
        <v>2500</v>
      </c>
      <c r="I675" s="156"/>
      <c r="L675" s="152"/>
      <c r="M675" s="157"/>
      <c r="T675" s="158"/>
      <c r="AT675" s="153" t="s">
        <v>226</v>
      </c>
      <c r="AU675" s="153" t="s">
        <v>236</v>
      </c>
      <c r="AV675" s="12" t="s">
        <v>79</v>
      </c>
      <c r="AW675" s="12" t="s">
        <v>31</v>
      </c>
      <c r="AX675" s="12" t="s">
        <v>69</v>
      </c>
      <c r="AY675" s="153" t="s">
        <v>212</v>
      </c>
    </row>
    <row r="676" spans="2:65" s="13" customFormat="1">
      <c r="B676" s="159"/>
      <c r="D676" s="150" t="s">
        <v>226</v>
      </c>
      <c r="E676" s="160" t="s">
        <v>19</v>
      </c>
      <c r="F676" s="161" t="s">
        <v>228</v>
      </c>
      <c r="H676" s="162">
        <v>2500</v>
      </c>
      <c r="I676" s="163"/>
      <c r="L676" s="159"/>
      <c r="M676" s="164"/>
      <c r="T676" s="165"/>
      <c r="AT676" s="160" t="s">
        <v>226</v>
      </c>
      <c r="AU676" s="160" t="s">
        <v>236</v>
      </c>
      <c r="AV676" s="13" t="s">
        <v>229</v>
      </c>
      <c r="AW676" s="13" t="s">
        <v>31</v>
      </c>
      <c r="AX676" s="13" t="s">
        <v>77</v>
      </c>
      <c r="AY676" s="160" t="s">
        <v>212</v>
      </c>
    </row>
    <row r="677" spans="2:65" s="11" customFormat="1" ht="20.85" customHeight="1">
      <c r="B677" s="121"/>
      <c r="D677" s="122" t="s">
        <v>68</v>
      </c>
      <c r="E677" s="131" t="s">
        <v>14159</v>
      </c>
      <c r="F677" s="131" t="s">
        <v>14160</v>
      </c>
      <c r="I677" s="124"/>
      <c r="J677" s="132">
        <f>BK677</f>
        <v>0</v>
      </c>
      <c r="L677" s="121"/>
      <c r="M677" s="126"/>
      <c r="P677" s="127">
        <f>SUM(P678:P1322)</f>
        <v>0</v>
      </c>
      <c r="R677" s="127">
        <f>SUM(R678:R1322)</f>
        <v>0</v>
      </c>
      <c r="T677" s="128">
        <f>SUM(T678:T1322)</f>
        <v>0</v>
      </c>
      <c r="AR677" s="122" t="s">
        <v>79</v>
      </c>
      <c r="AT677" s="129" t="s">
        <v>68</v>
      </c>
      <c r="AU677" s="129" t="s">
        <v>79</v>
      </c>
      <c r="AY677" s="122" t="s">
        <v>212</v>
      </c>
      <c r="BK677" s="130">
        <f>SUM(BK678:BK1322)</f>
        <v>0</v>
      </c>
    </row>
    <row r="678" spans="2:65" s="1" customFormat="1" ht="16.5" customHeight="1">
      <c r="B678" s="34"/>
      <c r="C678" s="133" t="s">
        <v>1058</v>
      </c>
      <c r="D678" s="133" t="s">
        <v>215</v>
      </c>
      <c r="E678" s="134" t="s">
        <v>14161</v>
      </c>
      <c r="F678" s="135" t="s">
        <v>14162</v>
      </c>
      <c r="G678" s="136" t="s">
        <v>624</v>
      </c>
      <c r="H678" s="137">
        <v>1</v>
      </c>
      <c r="I678" s="138"/>
      <c r="J678" s="139">
        <f>ROUND(I678*H678,2)</f>
        <v>0</v>
      </c>
      <c r="K678" s="135" t="s">
        <v>245</v>
      </c>
      <c r="L678" s="34"/>
      <c r="M678" s="140" t="s">
        <v>19</v>
      </c>
      <c r="N678" s="141" t="s">
        <v>40</v>
      </c>
      <c r="P678" s="142">
        <f>O678*H678</f>
        <v>0</v>
      </c>
      <c r="Q678" s="142">
        <v>0</v>
      </c>
      <c r="R678" s="142">
        <f>Q678*H678</f>
        <v>0</v>
      </c>
      <c r="S678" s="142">
        <v>0</v>
      </c>
      <c r="T678" s="143">
        <f>S678*H678</f>
        <v>0</v>
      </c>
      <c r="AR678" s="144" t="s">
        <v>316</v>
      </c>
      <c r="AT678" s="144" t="s">
        <v>215</v>
      </c>
      <c r="AU678" s="144" t="s">
        <v>236</v>
      </c>
      <c r="AY678" s="19" t="s">
        <v>212</v>
      </c>
      <c r="BE678" s="145">
        <f>IF(N678="základní",J678,0)</f>
        <v>0</v>
      </c>
      <c r="BF678" s="145">
        <f>IF(N678="snížená",J678,0)</f>
        <v>0</v>
      </c>
      <c r="BG678" s="145">
        <f>IF(N678="zákl. přenesená",J678,0)</f>
        <v>0</v>
      </c>
      <c r="BH678" s="145">
        <f>IF(N678="sníž. přenesená",J678,0)</f>
        <v>0</v>
      </c>
      <c r="BI678" s="145">
        <f>IF(N678="nulová",J678,0)</f>
        <v>0</v>
      </c>
      <c r="BJ678" s="19" t="s">
        <v>77</v>
      </c>
      <c r="BK678" s="145">
        <f>ROUND(I678*H678,2)</f>
        <v>0</v>
      </c>
      <c r="BL678" s="19" t="s">
        <v>316</v>
      </c>
      <c r="BM678" s="144" t="s">
        <v>14163</v>
      </c>
    </row>
    <row r="679" spans="2:65" s="1" customFormat="1" ht="39">
      <c r="B679" s="34"/>
      <c r="D679" s="150" t="s">
        <v>224</v>
      </c>
      <c r="F679" s="151" t="s">
        <v>14164</v>
      </c>
      <c r="I679" s="148"/>
      <c r="L679" s="34"/>
      <c r="M679" s="149"/>
      <c r="T679" s="55"/>
      <c r="AT679" s="19" t="s">
        <v>224</v>
      </c>
      <c r="AU679" s="19" t="s">
        <v>236</v>
      </c>
    </row>
    <row r="680" spans="2:65" s="14" customFormat="1">
      <c r="B680" s="170"/>
      <c r="D680" s="150" t="s">
        <v>226</v>
      </c>
      <c r="E680" s="171" t="s">
        <v>19</v>
      </c>
      <c r="F680" s="172" t="s">
        <v>14165</v>
      </c>
      <c r="H680" s="171" t="s">
        <v>19</v>
      </c>
      <c r="I680" s="173"/>
      <c r="L680" s="170"/>
      <c r="M680" s="174"/>
      <c r="T680" s="175"/>
      <c r="AT680" s="171" t="s">
        <v>226</v>
      </c>
      <c r="AU680" s="171" t="s">
        <v>236</v>
      </c>
      <c r="AV680" s="14" t="s">
        <v>77</v>
      </c>
      <c r="AW680" s="14" t="s">
        <v>31</v>
      </c>
      <c r="AX680" s="14" t="s">
        <v>69</v>
      </c>
      <c r="AY680" s="171" t="s">
        <v>212</v>
      </c>
    </row>
    <row r="681" spans="2:65" s="12" customFormat="1">
      <c r="B681" s="152"/>
      <c r="D681" s="150" t="s">
        <v>226</v>
      </c>
      <c r="E681" s="153" t="s">
        <v>19</v>
      </c>
      <c r="F681" s="154" t="s">
        <v>14166</v>
      </c>
      <c r="H681" s="155">
        <v>1</v>
      </c>
      <c r="I681" s="156"/>
      <c r="L681" s="152"/>
      <c r="M681" s="157"/>
      <c r="T681" s="158"/>
      <c r="AT681" s="153" t="s">
        <v>226</v>
      </c>
      <c r="AU681" s="153" t="s">
        <v>236</v>
      </c>
      <c r="AV681" s="12" t="s">
        <v>79</v>
      </c>
      <c r="AW681" s="12" t="s">
        <v>31</v>
      </c>
      <c r="AX681" s="12" t="s">
        <v>69</v>
      </c>
      <c r="AY681" s="153" t="s">
        <v>212</v>
      </c>
    </row>
    <row r="682" spans="2:65" s="13" customFormat="1">
      <c r="B682" s="159"/>
      <c r="D682" s="150" t="s">
        <v>226</v>
      </c>
      <c r="E682" s="160" t="s">
        <v>19</v>
      </c>
      <c r="F682" s="161" t="s">
        <v>228</v>
      </c>
      <c r="H682" s="162">
        <v>1</v>
      </c>
      <c r="I682" s="163"/>
      <c r="L682" s="159"/>
      <c r="M682" s="164"/>
      <c r="T682" s="165"/>
      <c r="AT682" s="160" t="s">
        <v>226</v>
      </c>
      <c r="AU682" s="160" t="s">
        <v>236</v>
      </c>
      <c r="AV682" s="13" t="s">
        <v>229</v>
      </c>
      <c r="AW682" s="13" t="s">
        <v>31</v>
      </c>
      <c r="AX682" s="13" t="s">
        <v>77</v>
      </c>
      <c r="AY682" s="160" t="s">
        <v>212</v>
      </c>
    </row>
    <row r="683" spans="2:65" s="1" customFormat="1" ht="16.5" customHeight="1">
      <c r="B683" s="34"/>
      <c r="C683" s="133" t="s">
        <v>1065</v>
      </c>
      <c r="D683" s="133" t="s">
        <v>215</v>
      </c>
      <c r="E683" s="134" t="s">
        <v>14167</v>
      </c>
      <c r="F683" s="135" t="s">
        <v>14168</v>
      </c>
      <c r="G683" s="136" t="s">
        <v>624</v>
      </c>
      <c r="H683" s="137">
        <v>1</v>
      </c>
      <c r="I683" s="138"/>
      <c r="J683" s="139">
        <f>ROUND(I683*H683,2)</f>
        <v>0</v>
      </c>
      <c r="K683" s="135" t="s">
        <v>245</v>
      </c>
      <c r="L683" s="34"/>
      <c r="M683" s="140" t="s">
        <v>19</v>
      </c>
      <c r="N683" s="141" t="s">
        <v>40</v>
      </c>
      <c r="P683" s="142">
        <f>O683*H683</f>
        <v>0</v>
      </c>
      <c r="Q683" s="142">
        <v>0</v>
      </c>
      <c r="R683" s="142">
        <f>Q683*H683</f>
        <v>0</v>
      </c>
      <c r="S683" s="142">
        <v>0</v>
      </c>
      <c r="T683" s="143">
        <f>S683*H683</f>
        <v>0</v>
      </c>
      <c r="AR683" s="144" t="s">
        <v>316</v>
      </c>
      <c r="AT683" s="144" t="s">
        <v>215</v>
      </c>
      <c r="AU683" s="144" t="s">
        <v>236</v>
      </c>
      <c r="AY683" s="19" t="s">
        <v>212</v>
      </c>
      <c r="BE683" s="145">
        <f>IF(N683="základní",J683,0)</f>
        <v>0</v>
      </c>
      <c r="BF683" s="145">
        <f>IF(N683="snížená",J683,0)</f>
        <v>0</v>
      </c>
      <c r="BG683" s="145">
        <f>IF(N683="zákl. přenesená",J683,0)</f>
        <v>0</v>
      </c>
      <c r="BH683" s="145">
        <f>IF(N683="sníž. přenesená",J683,0)</f>
        <v>0</v>
      </c>
      <c r="BI683" s="145">
        <f>IF(N683="nulová",J683,0)</f>
        <v>0</v>
      </c>
      <c r="BJ683" s="19" t="s">
        <v>77</v>
      </c>
      <c r="BK683" s="145">
        <f>ROUND(I683*H683,2)</f>
        <v>0</v>
      </c>
      <c r="BL683" s="19" t="s">
        <v>316</v>
      </c>
      <c r="BM683" s="144" t="s">
        <v>14169</v>
      </c>
    </row>
    <row r="684" spans="2:65" s="1" customFormat="1" ht="39">
      <c r="B684" s="34"/>
      <c r="D684" s="150" t="s">
        <v>224</v>
      </c>
      <c r="F684" s="151" t="s">
        <v>14164</v>
      </c>
      <c r="I684" s="148"/>
      <c r="L684" s="34"/>
      <c r="M684" s="149"/>
      <c r="T684" s="55"/>
      <c r="AT684" s="19" t="s">
        <v>224</v>
      </c>
      <c r="AU684" s="19" t="s">
        <v>236</v>
      </c>
    </row>
    <row r="685" spans="2:65" s="14" customFormat="1">
      <c r="B685" s="170"/>
      <c r="D685" s="150" t="s">
        <v>226</v>
      </c>
      <c r="E685" s="171" t="s">
        <v>19</v>
      </c>
      <c r="F685" s="172" t="s">
        <v>14170</v>
      </c>
      <c r="H685" s="171" t="s">
        <v>19</v>
      </c>
      <c r="I685" s="173"/>
      <c r="L685" s="170"/>
      <c r="M685" s="174"/>
      <c r="T685" s="175"/>
      <c r="AT685" s="171" t="s">
        <v>226</v>
      </c>
      <c r="AU685" s="171" t="s">
        <v>236</v>
      </c>
      <c r="AV685" s="14" t="s">
        <v>77</v>
      </c>
      <c r="AW685" s="14" t="s">
        <v>31</v>
      </c>
      <c r="AX685" s="14" t="s">
        <v>69</v>
      </c>
      <c r="AY685" s="171" t="s">
        <v>212</v>
      </c>
    </row>
    <row r="686" spans="2:65" s="12" customFormat="1">
      <c r="B686" s="152"/>
      <c r="D686" s="150" t="s">
        <v>226</v>
      </c>
      <c r="E686" s="153" t="s">
        <v>19</v>
      </c>
      <c r="F686" s="154" t="s">
        <v>1777</v>
      </c>
      <c r="H686" s="155">
        <v>1</v>
      </c>
      <c r="I686" s="156"/>
      <c r="L686" s="152"/>
      <c r="M686" s="157"/>
      <c r="T686" s="158"/>
      <c r="AT686" s="153" t="s">
        <v>226</v>
      </c>
      <c r="AU686" s="153" t="s">
        <v>236</v>
      </c>
      <c r="AV686" s="12" t="s">
        <v>79</v>
      </c>
      <c r="AW686" s="12" t="s">
        <v>31</v>
      </c>
      <c r="AX686" s="12" t="s">
        <v>69</v>
      </c>
      <c r="AY686" s="153" t="s">
        <v>212</v>
      </c>
    </row>
    <row r="687" spans="2:65" s="13" customFormat="1">
      <c r="B687" s="159"/>
      <c r="D687" s="150" t="s">
        <v>226</v>
      </c>
      <c r="E687" s="160" t="s">
        <v>19</v>
      </c>
      <c r="F687" s="161" t="s">
        <v>228</v>
      </c>
      <c r="H687" s="162">
        <v>1</v>
      </c>
      <c r="I687" s="163"/>
      <c r="L687" s="159"/>
      <c r="M687" s="164"/>
      <c r="T687" s="165"/>
      <c r="AT687" s="160" t="s">
        <v>226</v>
      </c>
      <c r="AU687" s="160" t="s">
        <v>236</v>
      </c>
      <c r="AV687" s="13" t="s">
        <v>229</v>
      </c>
      <c r="AW687" s="13" t="s">
        <v>31</v>
      </c>
      <c r="AX687" s="13" t="s">
        <v>77</v>
      </c>
      <c r="AY687" s="160" t="s">
        <v>212</v>
      </c>
    </row>
    <row r="688" spans="2:65" s="1" customFormat="1" ht="16.5" customHeight="1">
      <c r="B688" s="34"/>
      <c r="C688" s="133" t="s">
        <v>1072</v>
      </c>
      <c r="D688" s="133" t="s">
        <v>215</v>
      </c>
      <c r="E688" s="134" t="s">
        <v>14171</v>
      </c>
      <c r="F688" s="135" t="s">
        <v>14172</v>
      </c>
      <c r="G688" s="136" t="s">
        <v>624</v>
      </c>
      <c r="H688" s="137">
        <v>1</v>
      </c>
      <c r="I688" s="138"/>
      <c r="J688" s="139">
        <f>ROUND(I688*H688,2)</f>
        <v>0</v>
      </c>
      <c r="K688" s="135" t="s">
        <v>245</v>
      </c>
      <c r="L688" s="34"/>
      <c r="M688" s="140" t="s">
        <v>19</v>
      </c>
      <c r="N688" s="141" t="s">
        <v>40</v>
      </c>
      <c r="P688" s="142">
        <f>O688*H688</f>
        <v>0</v>
      </c>
      <c r="Q688" s="142">
        <v>0</v>
      </c>
      <c r="R688" s="142">
        <f>Q688*H688</f>
        <v>0</v>
      </c>
      <c r="S688" s="142">
        <v>0</v>
      </c>
      <c r="T688" s="143">
        <f>S688*H688</f>
        <v>0</v>
      </c>
      <c r="AR688" s="144" t="s">
        <v>316</v>
      </c>
      <c r="AT688" s="144" t="s">
        <v>215</v>
      </c>
      <c r="AU688" s="144" t="s">
        <v>236</v>
      </c>
      <c r="AY688" s="19" t="s">
        <v>212</v>
      </c>
      <c r="BE688" s="145">
        <f>IF(N688="základní",J688,0)</f>
        <v>0</v>
      </c>
      <c r="BF688" s="145">
        <f>IF(N688="snížená",J688,0)</f>
        <v>0</v>
      </c>
      <c r="BG688" s="145">
        <f>IF(N688="zákl. přenesená",J688,0)</f>
        <v>0</v>
      </c>
      <c r="BH688" s="145">
        <f>IF(N688="sníž. přenesená",J688,0)</f>
        <v>0</v>
      </c>
      <c r="BI688" s="145">
        <f>IF(N688="nulová",J688,0)</f>
        <v>0</v>
      </c>
      <c r="BJ688" s="19" t="s">
        <v>77</v>
      </c>
      <c r="BK688" s="145">
        <f>ROUND(I688*H688,2)</f>
        <v>0</v>
      </c>
      <c r="BL688" s="19" t="s">
        <v>316</v>
      </c>
      <c r="BM688" s="144" t="s">
        <v>14173</v>
      </c>
    </row>
    <row r="689" spans="2:65" s="1" customFormat="1" ht="39">
      <c r="B689" s="34"/>
      <c r="D689" s="150" t="s">
        <v>224</v>
      </c>
      <c r="F689" s="151" t="s">
        <v>14164</v>
      </c>
      <c r="I689" s="148"/>
      <c r="L689" s="34"/>
      <c r="M689" s="149"/>
      <c r="T689" s="55"/>
      <c r="AT689" s="19" t="s">
        <v>224</v>
      </c>
      <c r="AU689" s="19" t="s">
        <v>236</v>
      </c>
    </row>
    <row r="690" spans="2:65" s="14" customFormat="1">
      <c r="B690" s="170"/>
      <c r="D690" s="150" t="s">
        <v>226</v>
      </c>
      <c r="E690" s="171" t="s">
        <v>19</v>
      </c>
      <c r="F690" s="172" t="s">
        <v>14174</v>
      </c>
      <c r="H690" s="171" t="s">
        <v>19</v>
      </c>
      <c r="I690" s="173"/>
      <c r="L690" s="170"/>
      <c r="M690" s="174"/>
      <c r="T690" s="175"/>
      <c r="AT690" s="171" t="s">
        <v>226</v>
      </c>
      <c r="AU690" s="171" t="s">
        <v>236</v>
      </c>
      <c r="AV690" s="14" t="s">
        <v>77</v>
      </c>
      <c r="AW690" s="14" t="s">
        <v>31</v>
      </c>
      <c r="AX690" s="14" t="s">
        <v>69</v>
      </c>
      <c r="AY690" s="171" t="s">
        <v>212</v>
      </c>
    </row>
    <row r="691" spans="2:65" s="12" customFormat="1">
      <c r="B691" s="152"/>
      <c r="D691" s="150" t="s">
        <v>226</v>
      </c>
      <c r="E691" s="153" t="s">
        <v>19</v>
      </c>
      <c r="F691" s="154" t="s">
        <v>1777</v>
      </c>
      <c r="H691" s="155">
        <v>1</v>
      </c>
      <c r="I691" s="156"/>
      <c r="L691" s="152"/>
      <c r="M691" s="157"/>
      <c r="T691" s="158"/>
      <c r="AT691" s="153" t="s">
        <v>226</v>
      </c>
      <c r="AU691" s="153" t="s">
        <v>236</v>
      </c>
      <c r="AV691" s="12" t="s">
        <v>79</v>
      </c>
      <c r="AW691" s="12" t="s">
        <v>31</v>
      </c>
      <c r="AX691" s="12" t="s">
        <v>69</v>
      </c>
      <c r="AY691" s="153" t="s">
        <v>212</v>
      </c>
    </row>
    <row r="692" spans="2:65" s="13" customFormat="1">
      <c r="B692" s="159"/>
      <c r="D692" s="150" t="s">
        <v>226</v>
      </c>
      <c r="E692" s="160" t="s">
        <v>19</v>
      </c>
      <c r="F692" s="161" t="s">
        <v>228</v>
      </c>
      <c r="H692" s="162">
        <v>1</v>
      </c>
      <c r="I692" s="163"/>
      <c r="L692" s="159"/>
      <c r="M692" s="164"/>
      <c r="T692" s="165"/>
      <c r="AT692" s="160" t="s">
        <v>226</v>
      </c>
      <c r="AU692" s="160" t="s">
        <v>236</v>
      </c>
      <c r="AV692" s="13" t="s">
        <v>229</v>
      </c>
      <c r="AW692" s="13" t="s">
        <v>31</v>
      </c>
      <c r="AX692" s="13" t="s">
        <v>77</v>
      </c>
      <c r="AY692" s="160" t="s">
        <v>212</v>
      </c>
    </row>
    <row r="693" spans="2:65" s="1" customFormat="1" ht="16.5" customHeight="1">
      <c r="B693" s="34"/>
      <c r="C693" s="133" t="s">
        <v>1079</v>
      </c>
      <c r="D693" s="133" t="s">
        <v>215</v>
      </c>
      <c r="E693" s="134" t="s">
        <v>14175</v>
      </c>
      <c r="F693" s="135" t="s">
        <v>14176</v>
      </c>
      <c r="G693" s="136" t="s">
        <v>624</v>
      </c>
      <c r="H693" s="137">
        <v>1</v>
      </c>
      <c r="I693" s="138"/>
      <c r="J693" s="139">
        <f>ROUND(I693*H693,2)</f>
        <v>0</v>
      </c>
      <c r="K693" s="135" t="s">
        <v>245</v>
      </c>
      <c r="L693" s="34"/>
      <c r="M693" s="140" t="s">
        <v>19</v>
      </c>
      <c r="N693" s="141" t="s">
        <v>40</v>
      </c>
      <c r="P693" s="142">
        <f>O693*H693</f>
        <v>0</v>
      </c>
      <c r="Q693" s="142">
        <v>0</v>
      </c>
      <c r="R693" s="142">
        <f>Q693*H693</f>
        <v>0</v>
      </c>
      <c r="S693" s="142">
        <v>0</v>
      </c>
      <c r="T693" s="143">
        <f>S693*H693</f>
        <v>0</v>
      </c>
      <c r="AR693" s="144" t="s">
        <v>316</v>
      </c>
      <c r="AT693" s="144" t="s">
        <v>215</v>
      </c>
      <c r="AU693" s="144" t="s">
        <v>236</v>
      </c>
      <c r="AY693" s="19" t="s">
        <v>212</v>
      </c>
      <c r="BE693" s="145">
        <f>IF(N693="základní",J693,0)</f>
        <v>0</v>
      </c>
      <c r="BF693" s="145">
        <f>IF(N693="snížená",J693,0)</f>
        <v>0</v>
      </c>
      <c r="BG693" s="145">
        <f>IF(N693="zákl. přenesená",J693,0)</f>
        <v>0</v>
      </c>
      <c r="BH693" s="145">
        <f>IF(N693="sníž. přenesená",J693,0)</f>
        <v>0</v>
      </c>
      <c r="BI693" s="145">
        <f>IF(N693="nulová",J693,0)</f>
        <v>0</v>
      </c>
      <c r="BJ693" s="19" t="s">
        <v>77</v>
      </c>
      <c r="BK693" s="145">
        <f>ROUND(I693*H693,2)</f>
        <v>0</v>
      </c>
      <c r="BL693" s="19" t="s">
        <v>316</v>
      </c>
      <c r="BM693" s="144" t="s">
        <v>14177</v>
      </c>
    </row>
    <row r="694" spans="2:65" s="1" customFormat="1" ht="29.25">
      <c r="B694" s="34"/>
      <c r="D694" s="150" t="s">
        <v>224</v>
      </c>
      <c r="F694" s="151" t="s">
        <v>14178</v>
      </c>
      <c r="I694" s="148"/>
      <c r="L694" s="34"/>
      <c r="M694" s="149"/>
      <c r="T694" s="55"/>
      <c r="AT694" s="19" t="s">
        <v>224</v>
      </c>
      <c r="AU694" s="19" t="s">
        <v>236</v>
      </c>
    </row>
    <row r="695" spans="2:65" s="14" customFormat="1">
      <c r="B695" s="170"/>
      <c r="D695" s="150" t="s">
        <v>226</v>
      </c>
      <c r="E695" s="171" t="s">
        <v>19</v>
      </c>
      <c r="F695" s="172" t="s">
        <v>14179</v>
      </c>
      <c r="H695" s="171" t="s">
        <v>19</v>
      </c>
      <c r="I695" s="173"/>
      <c r="L695" s="170"/>
      <c r="M695" s="174"/>
      <c r="T695" s="175"/>
      <c r="AT695" s="171" t="s">
        <v>226</v>
      </c>
      <c r="AU695" s="171" t="s">
        <v>236</v>
      </c>
      <c r="AV695" s="14" t="s">
        <v>77</v>
      </c>
      <c r="AW695" s="14" t="s">
        <v>31</v>
      </c>
      <c r="AX695" s="14" t="s">
        <v>69</v>
      </c>
      <c r="AY695" s="171" t="s">
        <v>212</v>
      </c>
    </row>
    <row r="696" spans="2:65" s="12" customFormat="1">
      <c r="B696" s="152"/>
      <c r="D696" s="150" t="s">
        <v>226</v>
      </c>
      <c r="E696" s="153" t="s">
        <v>19</v>
      </c>
      <c r="F696" s="154" t="s">
        <v>1778</v>
      </c>
      <c r="H696" s="155">
        <v>1</v>
      </c>
      <c r="I696" s="156"/>
      <c r="L696" s="152"/>
      <c r="M696" s="157"/>
      <c r="T696" s="158"/>
      <c r="AT696" s="153" t="s">
        <v>226</v>
      </c>
      <c r="AU696" s="153" t="s">
        <v>236</v>
      </c>
      <c r="AV696" s="12" t="s">
        <v>79</v>
      </c>
      <c r="AW696" s="12" t="s">
        <v>31</v>
      </c>
      <c r="AX696" s="12" t="s">
        <v>69</v>
      </c>
      <c r="AY696" s="153" t="s">
        <v>212</v>
      </c>
    </row>
    <row r="697" spans="2:65" s="13" customFormat="1">
      <c r="B697" s="159"/>
      <c r="D697" s="150" t="s">
        <v>226</v>
      </c>
      <c r="E697" s="160" t="s">
        <v>19</v>
      </c>
      <c r="F697" s="161" t="s">
        <v>228</v>
      </c>
      <c r="H697" s="162">
        <v>1</v>
      </c>
      <c r="I697" s="163"/>
      <c r="L697" s="159"/>
      <c r="M697" s="164"/>
      <c r="T697" s="165"/>
      <c r="AT697" s="160" t="s">
        <v>226</v>
      </c>
      <c r="AU697" s="160" t="s">
        <v>236</v>
      </c>
      <c r="AV697" s="13" t="s">
        <v>229</v>
      </c>
      <c r="AW697" s="13" t="s">
        <v>31</v>
      </c>
      <c r="AX697" s="13" t="s">
        <v>77</v>
      </c>
      <c r="AY697" s="160" t="s">
        <v>212</v>
      </c>
    </row>
    <row r="698" spans="2:65" s="1" customFormat="1" ht="16.5" customHeight="1">
      <c r="B698" s="34"/>
      <c r="C698" s="133" t="s">
        <v>1086</v>
      </c>
      <c r="D698" s="133" t="s">
        <v>215</v>
      </c>
      <c r="E698" s="134" t="s">
        <v>14180</v>
      </c>
      <c r="F698" s="135" t="s">
        <v>14181</v>
      </c>
      <c r="G698" s="136" t="s">
        <v>624</v>
      </c>
      <c r="H698" s="137">
        <v>1</v>
      </c>
      <c r="I698" s="138"/>
      <c r="J698" s="139">
        <f>ROUND(I698*H698,2)</f>
        <v>0</v>
      </c>
      <c r="K698" s="135" t="s">
        <v>245</v>
      </c>
      <c r="L698" s="34"/>
      <c r="M698" s="140" t="s">
        <v>19</v>
      </c>
      <c r="N698" s="141" t="s">
        <v>40</v>
      </c>
      <c r="P698" s="142">
        <f>O698*H698</f>
        <v>0</v>
      </c>
      <c r="Q698" s="142">
        <v>0</v>
      </c>
      <c r="R698" s="142">
        <f>Q698*H698</f>
        <v>0</v>
      </c>
      <c r="S698" s="142">
        <v>0</v>
      </c>
      <c r="T698" s="143">
        <f>S698*H698</f>
        <v>0</v>
      </c>
      <c r="AR698" s="144" t="s">
        <v>316</v>
      </c>
      <c r="AT698" s="144" t="s">
        <v>215</v>
      </c>
      <c r="AU698" s="144" t="s">
        <v>236</v>
      </c>
      <c r="AY698" s="19" t="s">
        <v>212</v>
      </c>
      <c r="BE698" s="145">
        <f>IF(N698="základní",J698,0)</f>
        <v>0</v>
      </c>
      <c r="BF698" s="145">
        <f>IF(N698="snížená",J698,0)</f>
        <v>0</v>
      </c>
      <c r="BG698" s="145">
        <f>IF(N698="zákl. přenesená",J698,0)</f>
        <v>0</v>
      </c>
      <c r="BH698" s="145">
        <f>IF(N698="sníž. přenesená",J698,0)</f>
        <v>0</v>
      </c>
      <c r="BI698" s="145">
        <f>IF(N698="nulová",J698,0)</f>
        <v>0</v>
      </c>
      <c r="BJ698" s="19" t="s">
        <v>77</v>
      </c>
      <c r="BK698" s="145">
        <f>ROUND(I698*H698,2)</f>
        <v>0</v>
      </c>
      <c r="BL698" s="19" t="s">
        <v>316</v>
      </c>
      <c r="BM698" s="144" t="s">
        <v>14182</v>
      </c>
    </row>
    <row r="699" spans="2:65" s="1" customFormat="1" ht="29.25">
      <c r="B699" s="34"/>
      <c r="D699" s="150" t="s">
        <v>224</v>
      </c>
      <c r="F699" s="151" t="s">
        <v>14178</v>
      </c>
      <c r="I699" s="148"/>
      <c r="L699" s="34"/>
      <c r="M699" s="149"/>
      <c r="T699" s="55"/>
      <c r="AT699" s="19" t="s">
        <v>224</v>
      </c>
      <c r="AU699" s="19" t="s">
        <v>236</v>
      </c>
    </row>
    <row r="700" spans="2:65" s="14" customFormat="1">
      <c r="B700" s="170"/>
      <c r="D700" s="150" t="s">
        <v>226</v>
      </c>
      <c r="E700" s="171" t="s">
        <v>19</v>
      </c>
      <c r="F700" s="172" t="s">
        <v>14183</v>
      </c>
      <c r="H700" s="171" t="s">
        <v>19</v>
      </c>
      <c r="I700" s="173"/>
      <c r="L700" s="170"/>
      <c r="M700" s="174"/>
      <c r="T700" s="175"/>
      <c r="AT700" s="171" t="s">
        <v>226</v>
      </c>
      <c r="AU700" s="171" t="s">
        <v>236</v>
      </c>
      <c r="AV700" s="14" t="s">
        <v>77</v>
      </c>
      <c r="AW700" s="14" t="s">
        <v>31</v>
      </c>
      <c r="AX700" s="14" t="s">
        <v>69</v>
      </c>
      <c r="AY700" s="171" t="s">
        <v>212</v>
      </c>
    </row>
    <row r="701" spans="2:65" s="12" customFormat="1">
      <c r="B701" s="152"/>
      <c r="D701" s="150" t="s">
        <v>226</v>
      </c>
      <c r="E701" s="153" t="s">
        <v>19</v>
      </c>
      <c r="F701" s="154" t="s">
        <v>1779</v>
      </c>
      <c r="H701" s="155">
        <v>1</v>
      </c>
      <c r="I701" s="156"/>
      <c r="L701" s="152"/>
      <c r="M701" s="157"/>
      <c r="T701" s="158"/>
      <c r="AT701" s="153" t="s">
        <v>226</v>
      </c>
      <c r="AU701" s="153" t="s">
        <v>236</v>
      </c>
      <c r="AV701" s="12" t="s">
        <v>79</v>
      </c>
      <c r="AW701" s="12" t="s">
        <v>31</v>
      </c>
      <c r="AX701" s="12" t="s">
        <v>69</v>
      </c>
      <c r="AY701" s="153" t="s">
        <v>212</v>
      </c>
    </row>
    <row r="702" spans="2:65" s="13" customFormat="1">
      <c r="B702" s="159"/>
      <c r="D702" s="150" t="s">
        <v>226</v>
      </c>
      <c r="E702" s="160" t="s">
        <v>19</v>
      </c>
      <c r="F702" s="161" t="s">
        <v>228</v>
      </c>
      <c r="H702" s="162">
        <v>1</v>
      </c>
      <c r="I702" s="163"/>
      <c r="L702" s="159"/>
      <c r="M702" s="164"/>
      <c r="T702" s="165"/>
      <c r="AT702" s="160" t="s">
        <v>226</v>
      </c>
      <c r="AU702" s="160" t="s">
        <v>236</v>
      </c>
      <c r="AV702" s="13" t="s">
        <v>229</v>
      </c>
      <c r="AW702" s="13" t="s">
        <v>31</v>
      </c>
      <c r="AX702" s="13" t="s">
        <v>77</v>
      </c>
      <c r="AY702" s="160" t="s">
        <v>212</v>
      </c>
    </row>
    <row r="703" spans="2:65" s="1" customFormat="1" ht="16.5" customHeight="1">
      <c r="B703" s="34"/>
      <c r="C703" s="133" t="s">
        <v>1092</v>
      </c>
      <c r="D703" s="133" t="s">
        <v>215</v>
      </c>
      <c r="E703" s="134" t="s">
        <v>14184</v>
      </c>
      <c r="F703" s="135" t="s">
        <v>14185</v>
      </c>
      <c r="G703" s="136" t="s">
        <v>624</v>
      </c>
      <c r="H703" s="137">
        <v>1</v>
      </c>
      <c r="I703" s="138"/>
      <c r="J703" s="139">
        <f>ROUND(I703*H703,2)</f>
        <v>0</v>
      </c>
      <c r="K703" s="135" t="s">
        <v>245</v>
      </c>
      <c r="L703" s="34"/>
      <c r="M703" s="140" t="s">
        <v>19</v>
      </c>
      <c r="N703" s="141" t="s">
        <v>40</v>
      </c>
      <c r="P703" s="142">
        <f>O703*H703</f>
        <v>0</v>
      </c>
      <c r="Q703" s="142">
        <v>0</v>
      </c>
      <c r="R703" s="142">
        <f>Q703*H703</f>
        <v>0</v>
      </c>
      <c r="S703" s="142">
        <v>0</v>
      </c>
      <c r="T703" s="143">
        <f>S703*H703</f>
        <v>0</v>
      </c>
      <c r="AR703" s="144" t="s">
        <v>316</v>
      </c>
      <c r="AT703" s="144" t="s">
        <v>215</v>
      </c>
      <c r="AU703" s="144" t="s">
        <v>236</v>
      </c>
      <c r="AY703" s="19" t="s">
        <v>212</v>
      </c>
      <c r="BE703" s="145">
        <f>IF(N703="základní",J703,0)</f>
        <v>0</v>
      </c>
      <c r="BF703" s="145">
        <f>IF(N703="snížená",J703,0)</f>
        <v>0</v>
      </c>
      <c r="BG703" s="145">
        <f>IF(N703="zákl. přenesená",J703,0)</f>
        <v>0</v>
      </c>
      <c r="BH703" s="145">
        <f>IF(N703="sníž. přenesená",J703,0)</f>
        <v>0</v>
      </c>
      <c r="BI703" s="145">
        <f>IF(N703="nulová",J703,0)</f>
        <v>0</v>
      </c>
      <c r="BJ703" s="19" t="s">
        <v>77</v>
      </c>
      <c r="BK703" s="145">
        <f>ROUND(I703*H703,2)</f>
        <v>0</v>
      </c>
      <c r="BL703" s="19" t="s">
        <v>316</v>
      </c>
      <c r="BM703" s="144" t="s">
        <v>14186</v>
      </c>
    </row>
    <row r="704" spans="2:65" s="1" customFormat="1" ht="29.25">
      <c r="B704" s="34"/>
      <c r="D704" s="150" t="s">
        <v>224</v>
      </c>
      <c r="F704" s="151" t="s">
        <v>14178</v>
      </c>
      <c r="I704" s="148"/>
      <c r="L704" s="34"/>
      <c r="M704" s="149"/>
      <c r="T704" s="55"/>
      <c r="AT704" s="19" t="s">
        <v>224</v>
      </c>
      <c r="AU704" s="19" t="s">
        <v>236</v>
      </c>
    </row>
    <row r="705" spans="2:65" s="14" customFormat="1">
      <c r="B705" s="170"/>
      <c r="D705" s="150" t="s">
        <v>226</v>
      </c>
      <c r="E705" s="171" t="s">
        <v>19</v>
      </c>
      <c r="F705" s="172" t="s">
        <v>14187</v>
      </c>
      <c r="H705" s="171" t="s">
        <v>19</v>
      </c>
      <c r="I705" s="173"/>
      <c r="L705" s="170"/>
      <c r="M705" s="174"/>
      <c r="T705" s="175"/>
      <c r="AT705" s="171" t="s">
        <v>226</v>
      </c>
      <c r="AU705" s="171" t="s">
        <v>236</v>
      </c>
      <c r="AV705" s="14" t="s">
        <v>77</v>
      </c>
      <c r="AW705" s="14" t="s">
        <v>31</v>
      </c>
      <c r="AX705" s="14" t="s">
        <v>69</v>
      </c>
      <c r="AY705" s="171" t="s">
        <v>212</v>
      </c>
    </row>
    <row r="706" spans="2:65" s="12" customFormat="1">
      <c r="B706" s="152"/>
      <c r="D706" s="150" t="s">
        <v>226</v>
      </c>
      <c r="E706" s="153" t="s">
        <v>19</v>
      </c>
      <c r="F706" s="154" t="s">
        <v>1731</v>
      </c>
      <c r="H706" s="155">
        <v>1</v>
      </c>
      <c r="I706" s="156"/>
      <c r="L706" s="152"/>
      <c r="M706" s="157"/>
      <c r="T706" s="158"/>
      <c r="AT706" s="153" t="s">
        <v>226</v>
      </c>
      <c r="AU706" s="153" t="s">
        <v>236</v>
      </c>
      <c r="AV706" s="12" t="s">
        <v>79</v>
      </c>
      <c r="AW706" s="12" t="s">
        <v>31</v>
      </c>
      <c r="AX706" s="12" t="s">
        <v>69</v>
      </c>
      <c r="AY706" s="153" t="s">
        <v>212</v>
      </c>
    </row>
    <row r="707" spans="2:65" s="13" customFormat="1">
      <c r="B707" s="159"/>
      <c r="D707" s="150" t="s">
        <v>226</v>
      </c>
      <c r="E707" s="160" t="s">
        <v>19</v>
      </c>
      <c r="F707" s="161" t="s">
        <v>228</v>
      </c>
      <c r="H707" s="162">
        <v>1</v>
      </c>
      <c r="I707" s="163"/>
      <c r="L707" s="159"/>
      <c r="M707" s="164"/>
      <c r="T707" s="165"/>
      <c r="AT707" s="160" t="s">
        <v>226</v>
      </c>
      <c r="AU707" s="160" t="s">
        <v>236</v>
      </c>
      <c r="AV707" s="13" t="s">
        <v>229</v>
      </c>
      <c r="AW707" s="13" t="s">
        <v>31</v>
      </c>
      <c r="AX707" s="13" t="s">
        <v>77</v>
      </c>
      <c r="AY707" s="160" t="s">
        <v>212</v>
      </c>
    </row>
    <row r="708" spans="2:65" s="1" customFormat="1" ht="16.5" customHeight="1">
      <c r="B708" s="34"/>
      <c r="C708" s="133" t="s">
        <v>1098</v>
      </c>
      <c r="D708" s="133" t="s">
        <v>215</v>
      </c>
      <c r="E708" s="134" t="s">
        <v>14188</v>
      </c>
      <c r="F708" s="135" t="s">
        <v>14189</v>
      </c>
      <c r="G708" s="136" t="s">
        <v>624</v>
      </c>
      <c r="H708" s="137">
        <v>1</v>
      </c>
      <c r="I708" s="138"/>
      <c r="J708" s="139">
        <f>ROUND(I708*H708,2)</f>
        <v>0</v>
      </c>
      <c r="K708" s="135" t="s">
        <v>245</v>
      </c>
      <c r="L708" s="34"/>
      <c r="M708" s="140" t="s">
        <v>19</v>
      </c>
      <c r="N708" s="141" t="s">
        <v>40</v>
      </c>
      <c r="P708" s="142">
        <f>O708*H708</f>
        <v>0</v>
      </c>
      <c r="Q708" s="142">
        <v>0</v>
      </c>
      <c r="R708" s="142">
        <f>Q708*H708</f>
        <v>0</v>
      </c>
      <c r="S708" s="142">
        <v>0</v>
      </c>
      <c r="T708" s="143">
        <f>S708*H708</f>
        <v>0</v>
      </c>
      <c r="AR708" s="144" t="s">
        <v>316</v>
      </c>
      <c r="AT708" s="144" t="s">
        <v>215</v>
      </c>
      <c r="AU708" s="144" t="s">
        <v>236</v>
      </c>
      <c r="AY708" s="19" t="s">
        <v>212</v>
      </c>
      <c r="BE708" s="145">
        <f>IF(N708="základní",J708,0)</f>
        <v>0</v>
      </c>
      <c r="BF708" s="145">
        <f>IF(N708="snížená",J708,0)</f>
        <v>0</v>
      </c>
      <c r="BG708" s="145">
        <f>IF(N708="zákl. přenesená",J708,0)</f>
        <v>0</v>
      </c>
      <c r="BH708" s="145">
        <f>IF(N708="sníž. přenesená",J708,0)</f>
        <v>0</v>
      </c>
      <c r="BI708" s="145">
        <f>IF(N708="nulová",J708,0)</f>
        <v>0</v>
      </c>
      <c r="BJ708" s="19" t="s">
        <v>77</v>
      </c>
      <c r="BK708" s="145">
        <f>ROUND(I708*H708,2)</f>
        <v>0</v>
      </c>
      <c r="BL708" s="19" t="s">
        <v>316</v>
      </c>
      <c r="BM708" s="144" t="s">
        <v>14190</v>
      </c>
    </row>
    <row r="709" spans="2:65" s="1" customFormat="1" ht="29.25">
      <c r="B709" s="34"/>
      <c r="D709" s="150" t="s">
        <v>224</v>
      </c>
      <c r="F709" s="151" t="s">
        <v>14178</v>
      </c>
      <c r="I709" s="148"/>
      <c r="L709" s="34"/>
      <c r="M709" s="149"/>
      <c r="T709" s="55"/>
      <c r="AT709" s="19" t="s">
        <v>224</v>
      </c>
      <c r="AU709" s="19" t="s">
        <v>236</v>
      </c>
    </row>
    <row r="710" spans="2:65" s="14" customFormat="1">
      <c r="B710" s="170"/>
      <c r="D710" s="150" t="s">
        <v>226</v>
      </c>
      <c r="E710" s="171" t="s">
        <v>19</v>
      </c>
      <c r="F710" s="172" t="s">
        <v>14191</v>
      </c>
      <c r="H710" s="171" t="s">
        <v>19</v>
      </c>
      <c r="I710" s="173"/>
      <c r="L710" s="170"/>
      <c r="M710" s="174"/>
      <c r="T710" s="175"/>
      <c r="AT710" s="171" t="s">
        <v>226</v>
      </c>
      <c r="AU710" s="171" t="s">
        <v>236</v>
      </c>
      <c r="AV710" s="14" t="s">
        <v>77</v>
      </c>
      <c r="AW710" s="14" t="s">
        <v>31</v>
      </c>
      <c r="AX710" s="14" t="s">
        <v>69</v>
      </c>
      <c r="AY710" s="171" t="s">
        <v>212</v>
      </c>
    </row>
    <row r="711" spans="2:65" s="12" customFormat="1">
      <c r="B711" s="152"/>
      <c r="D711" s="150" t="s">
        <v>226</v>
      </c>
      <c r="E711" s="153" t="s">
        <v>19</v>
      </c>
      <c r="F711" s="154" t="s">
        <v>1780</v>
      </c>
      <c r="H711" s="155">
        <v>1</v>
      </c>
      <c r="I711" s="156"/>
      <c r="L711" s="152"/>
      <c r="M711" s="157"/>
      <c r="T711" s="158"/>
      <c r="AT711" s="153" t="s">
        <v>226</v>
      </c>
      <c r="AU711" s="153" t="s">
        <v>236</v>
      </c>
      <c r="AV711" s="12" t="s">
        <v>79</v>
      </c>
      <c r="AW711" s="12" t="s">
        <v>31</v>
      </c>
      <c r="AX711" s="12" t="s">
        <v>69</v>
      </c>
      <c r="AY711" s="153" t="s">
        <v>212</v>
      </c>
    </row>
    <row r="712" spans="2:65" s="13" customFormat="1">
      <c r="B712" s="159"/>
      <c r="D712" s="150" t="s">
        <v>226</v>
      </c>
      <c r="E712" s="160" t="s">
        <v>19</v>
      </c>
      <c r="F712" s="161" t="s">
        <v>228</v>
      </c>
      <c r="H712" s="162">
        <v>1</v>
      </c>
      <c r="I712" s="163"/>
      <c r="L712" s="159"/>
      <c r="M712" s="164"/>
      <c r="T712" s="165"/>
      <c r="AT712" s="160" t="s">
        <v>226</v>
      </c>
      <c r="AU712" s="160" t="s">
        <v>236</v>
      </c>
      <c r="AV712" s="13" t="s">
        <v>229</v>
      </c>
      <c r="AW712" s="13" t="s">
        <v>31</v>
      </c>
      <c r="AX712" s="13" t="s">
        <v>77</v>
      </c>
      <c r="AY712" s="160" t="s">
        <v>212</v>
      </c>
    </row>
    <row r="713" spans="2:65" s="1" customFormat="1" ht="16.5" customHeight="1">
      <c r="B713" s="34"/>
      <c r="C713" s="133" t="s">
        <v>1104</v>
      </c>
      <c r="D713" s="133" t="s">
        <v>215</v>
      </c>
      <c r="E713" s="134" t="s">
        <v>14192</v>
      </c>
      <c r="F713" s="135" t="s">
        <v>14193</v>
      </c>
      <c r="G713" s="136" t="s">
        <v>624</v>
      </c>
      <c r="H713" s="137">
        <v>1</v>
      </c>
      <c r="I713" s="138"/>
      <c r="J713" s="139">
        <f>ROUND(I713*H713,2)</f>
        <v>0</v>
      </c>
      <c r="K713" s="135" t="s">
        <v>245</v>
      </c>
      <c r="L713" s="34"/>
      <c r="M713" s="140" t="s">
        <v>19</v>
      </c>
      <c r="N713" s="141" t="s">
        <v>40</v>
      </c>
      <c r="P713" s="142">
        <f>O713*H713</f>
        <v>0</v>
      </c>
      <c r="Q713" s="142">
        <v>0</v>
      </c>
      <c r="R713" s="142">
        <f>Q713*H713</f>
        <v>0</v>
      </c>
      <c r="S713" s="142">
        <v>0</v>
      </c>
      <c r="T713" s="143">
        <f>S713*H713</f>
        <v>0</v>
      </c>
      <c r="AR713" s="144" t="s">
        <v>316</v>
      </c>
      <c r="AT713" s="144" t="s">
        <v>215</v>
      </c>
      <c r="AU713" s="144" t="s">
        <v>236</v>
      </c>
      <c r="AY713" s="19" t="s">
        <v>212</v>
      </c>
      <c r="BE713" s="145">
        <f>IF(N713="základní",J713,0)</f>
        <v>0</v>
      </c>
      <c r="BF713" s="145">
        <f>IF(N713="snížená",J713,0)</f>
        <v>0</v>
      </c>
      <c r="BG713" s="145">
        <f>IF(N713="zákl. přenesená",J713,0)</f>
        <v>0</v>
      </c>
      <c r="BH713" s="145">
        <f>IF(N713="sníž. přenesená",J713,0)</f>
        <v>0</v>
      </c>
      <c r="BI713" s="145">
        <f>IF(N713="nulová",J713,0)</f>
        <v>0</v>
      </c>
      <c r="BJ713" s="19" t="s">
        <v>77</v>
      </c>
      <c r="BK713" s="145">
        <f>ROUND(I713*H713,2)</f>
        <v>0</v>
      </c>
      <c r="BL713" s="19" t="s">
        <v>316</v>
      </c>
      <c r="BM713" s="144" t="s">
        <v>14194</v>
      </c>
    </row>
    <row r="714" spans="2:65" s="1" customFormat="1" ht="29.25">
      <c r="B714" s="34"/>
      <c r="D714" s="150" t="s">
        <v>224</v>
      </c>
      <c r="F714" s="151" t="s">
        <v>14178</v>
      </c>
      <c r="I714" s="148"/>
      <c r="L714" s="34"/>
      <c r="M714" s="149"/>
      <c r="T714" s="55"/>
      <c r="AT714" s="19" t="s">
        <v>224</v>
      </c>
      <c r="AU714" s="19" t="s">
        <v>236</v>
      </c>
    </row>
    <row r="715" spans="2:65" s="14" customFormat="1">
      <c r="B715" s="170"/>
      <c r="D715" s="150" t="s">
        <v>226</v>
      </c>
      <c r="E715" s="171" t="s">
        <v>19</v>
      </c>
      <c r="F715" s="172" t="s">
        <v>14195</v>
      </c>
      <c r="H715" s="171" t="s">
        <v>19</v>
      </c>
      <c r="I715" s="173"/>
      <c r="L715" s="170"/>
      <c r="M715" s="174"/>
      <c r="T715" s="175"/>
      <c r="AT715" s="171" t="s">
        <v>226</v>
      </c>
      <c r="AU715" s="171" t="s">
        <v>236</v>
      </c>
      <c r="AV715" s="14" t="s">
        <v>77</v>
      </c>
      <c r="AW715" s="14" t="s">
        <v>31</v>
      </c>
      <c r="AX715" s="14" t="s">
        <v>69</v>
      </c>
      <c r="AY715" s="171" t="s">
        <v>212</v>
      </c>
    </row>
    <row r="716" spans="2:65" s="12" customFormat="1">
      <c r="B716" s="152"/>
      <c r="D716" s="150" t="s">
        <v>226</v>
      </c>
      <c r="E716" s="153" t="s">
        <v>19</v>
      </c>
      <c r="F716" s="154" t="s">
        <v>1781</v>
      </c>
      <c r="H716" s="155">
        <v>1</v>
      </c>
      <c r="I716" s="156"/>
      <c r="L716" s="152"/>
      <c r="M716" s="157"/>
      <c r="T716" s="158"/>
      <c r="AT716" s="153" t="s">
        <v>226</v>
      </c>
      <c r="AU716" s="153" t="s">
        <v>236</v>
      </c>
      <c r="AV716" s="12" t="s">
        <v>79</v>
      </c>
      <c r="AW716" s="12" t="s">
        <v>31</v>
      </c>
      <c r="AX716" s="12" t="s">
        <v>69</v>
      </c>
      <c r="AY716" s="153" t="s">
        <v>212</v>
      </c>
    </row>
    <row r="717" spans="2:65" s="13" customFormat="1">
      <c r="B717" s="159"/>
      <c r="D717" s="150" t="s">
        <v>226</v>
      </c>
      <c r="E717" s="160" t="s">
        <v>19</v>
      </c>
      <c r="F717" s="161" t="s">
        <v>228</v>
      </c>
      <c r="H717" s="162">
        <v>1</v>
      </c>
      <c r="I717" s="163"/>
      <c r="L717" s="159"/>
      <c r="M717" s="164"/>
      <c r="T717" s="165"/>
      <c r="AT717" s="160" t="s">
        <v>226</v>
      </c>
      <c r="AU717" s="160" t="s">
        <v>236</v>
      </c>
      <c r="AV717" s="13" t="s">
        <v>229</v>
      </c>
      <c r="AW717" s="13" t="s">
        <v>31</v>
      </c>
      <c r="AX717" s="13" t="s">
        <v>77</v>
      </c>
      <c r="AY717" s="160" t="s">
        <v>212</v>
      </c>
    </row>
    <row r="718" spans="2:65" s="1" customFormat="1" ht="16.5" customHeight="1">
      <c r="B718" s="34"/>
      <c r="C718" s="133" t="s">
        <v>1111</v>
      </c>
      <c r="D718" s="133" t="s">
        <v>215</v>
      </c>
      <c r="E718" s="134" t="s">
        <v>14196</v>
      </c>
      <c r="F718" s="135" t="s">
        <v>14197</v>
      </c>
      <c r="G718" s="136" t="s">
        <v>624</v>
      </c>
      <c r="H718" s="137">
        <v>1</v>
      </c>
      <c r="I718" s="138"/>
      <c r="J718" s="139">
        <f>ROUND(I718*H718,2)</f>
        <v>0</v>
      </c>
      <c r="K718" s="135" t="s">
        <v>245</v>
      </c>
      <c r="L718" s="34"/>
      <c r="M718" s="140" t="s">
        <v>19</v>
      </c>
      <c r="N718" s="141" t="s">
        <v>40</v>
      </c>
      <c r="P718" s="142">
        <f>O718*H718</f>
        <v>0</v>
      </c>
      <c r="Q718" s="142">
        <v>0</v>
      </c>
      <c r="R718" s="142">
        <f>Q718*H718</f>
        <v>0</v>
      </c>
      <c r="S718" s="142">
        <v>0</v>
      </c>
      <c r="T718" s="143">
        <f>S718*H718</f>
        <v>0</v>
      </c>
      <c r="AR718" s="144" t="s">
        <v>316</v>
      </c>
      <c r="AT718" s="144" t="s">
        <v>215</v>
      </c>
      <c r="AU718" s="144" t="s">
        <v>236</v>
      </c>
      <c r="AY718" s="19" t="s">
        <v>212</v>
      </c>
      <c r="BE718" s="145">
        <f>IF(N718="základní",J718,0)</f>
        <v>0</v>
      </c>
      <c r="BF718" s="145">
        <f>IF(N718="snížená",J718,0)</f>
        <v>0</v>
      </c>
      <c r="BG718" s="145">
        <f>IF(N718="zákl. přenesená",J718,0)</f>
        <v>0</v>
      </c>
      <c r="BH718" s="145">
        <f>IF(N718="sníž. přenesená",J718,0)</f>
        <v>0</v>
      </c>
      <c r="BI718" s="145">
        <f>IF(N718="nulová",J718,0)</f>
        <v>0</v>
      </c>
      <c r="BJ718" s="19" t="s">
        <v>77</v>
      </c>
      <c r="BK718" s="145">
        <f>ROUND(I718*H718,2)</f>
        <v>0</v>
      </c>
      <c r="BL718" s="19" t="s">
        <v>316</v>
      </c>
      <c r="BM718" s="144" t="s">
        <v>14198</v>
      </c>
    </row>
    <row r="719" spans="2:65" s="1" customFormat="1" ht="29.25">
      <c r="B719" s="34"/>
      <c r="D719" s="150" t="s">
        <v>224</v>
      </c>
      <c r="F719" s="151" t="s">
        <v>14178</v>
      </c>
      <c r="I719" s="148"/>
      <c r="L719" s="34"/>
      <c r="M719" s="149"/>
      <c r="T719" s="55"/>
      <c r="AT719" s="19" t="s">
        <v>224</v>
      </c>
      <c r="AU719" s="19" t="s">
        <v>236</v>
      </c>
    </row>
    <row r="720" spans="2:65" s="14" customFormat="1">
      <c r="B720" s="170"/>
      <c r="D720" s="150" t="s">
        <v>226</v>
      </c>
      <c r="E720" s="171" t="s">
        <v>19</v>
      </c>
      <c r="F720" s="172" t="s">
        <v>14199</v>
      </c>
      <c r="H720" s="171" t="s">
        <v>19</v>
      </c>
      <c r="I720" s="173"/>
      <c r="L720" s="170"/>
      <c r="M720" s="174"/>
      <c r="T720" s="175"/>
      <c r="AT720" s="171" t="s">
        <v>226</v>
      </c>
      <c r="AU720" s="171" t="s">
        <v>236</v>
      </c>
      <c r="AV720" s="14" t="s">
        <v>77</v>
      </c>
      <c r="AW720" s="14" t="s">
        <v>31</v>
      </c>
      <c r="AX720" s="14" t="s">
        <v>69</v>
      </c>
      <c r="AY720" s="171" t="s">
        <v>212</v>
      </c>
    </row>
    <row r="721" spans="2:65" s="12" customFormat="1">
      <c r="B721" s="152"/>
      <c r="D721" s="150" t="s">
        <v>226</v>
      </c>
      <c r="E721" s="153" t="s">
        <v>19</v>
      </c>
      <c r="F721" s="154" t="s">
        <v>1782</v>
      </c>
      <c r="H721" s="155">
        <v>1</v>
      </c>
      <c r="I721" s="156"/>
      <c r="L721" s="152"/>
      <c r="M721" s="157"/>
      <c r="T721" s="158"/>
      <c r="AT721" s="153" t="s">
        <v>226</v>
      </c>
      <c r="AU721" s="153" t="s">
        <v>236</v>
      </c>
      <c r="AV721" s="12" t="s">
        <v>79</v>
      </c>
      <c r="AW721" s="12" t="s">
        <v>31</v>
      </c>
      <c r="AX721" s="12" t="s">
        <v>69</v>
      </c>
      <c r="AY721" s="153" t="s">
        <v>212</v>
      </c>
    </row>
    <row r="722" spans="2:65" s="13" customFormat="1">
      <c r="B722" s="159"/>
      <c r="D722" s="150" t="s">
        <v>226</v>
      </c>
      <c r="E722" s="160" t="s">
        <v>19</v>
      </c>
      <c r="F722" s="161" t="s">
        <v>228</v>
      </c>
      <c r="H722" s="162">
        <v>1</v>
      </c>
      <c r="I722" s="163"/>
      <c r="L722" s="159"/>
      <c r="M722" s="164"/>
      <c r="T722" s="165"/>
      <c r="AT722" s="160" t="s">
        <v>226</v>
      </c>
      <c r="AU722" s="160" t="s">
        <v>236</v>
      </c>
      <c r="AV722" s="13" t="s">
        <v>229</v>
      </c>
      <c r="AW722" s="13" t="s">
        <v>31</v>
      </c>
      <c r="AX722" s="13" t="s">
        <v>77</v>
      </c>
      <c r="AY722" s="160" t="s">
        <v>212</v>
      </c>
    </row>
    <row r="723" spans="2:65" s="1" customFormat="1" ht="16.5" customHeight="1">
      <c r="B723" s="34"/>
      <c r="C723" s="133" t="s">
        <v>1119</v>
      </c>
      <c r="D723" s="133" t="s">
        <v>215</v>
      </c>
      <c r="E723" s="134" t="s">
        <v>14200</v>
      </c>
      <c r="F723" s="135" t="s">
        <v>14201</v>
      </c>
      <c r="G723" s="136" t="s">
        <v>624</v>
      </c>
      <c r="H723" s="137">
        <v>1</v>
      </c>
      <c r="I723" s="138"/>
      <c r="J723" s="139">
        <f>ROUND(I723*H723,2)</f>
        <v>0</v>
      </c>
      <c r="K723" s="135" t="s">
        <v>245</v>
      </c>
      <c r="L723" s="34"/>
      <c r="M723" s="140" t="s">
        <v>19</v>
      </c>
      <c r="N723" s="141" t="s">
        <v>40</v>
      </c>
      <c r="P723" s="142">
        <f>O723*H723</f>
        <v>0</v>
      </c>
      <c r="Q723" s="142">
        <v>0</v>
      </c>
      <c r="R723" s="142">
        <f>Q723*H723</f>
        <v>0</v>
      </c>
      <c r="S723" s="142">
        <v>0</v>
      </c>
      <c r="T723" s="143">
        <f>S723*H723</f>
        <v>0</v>
      </c>
      <c r="AR723" s="144" t="s">
        <v>316</v>
      </c>
      <c r="AT723" s="144" t="s">
        <v>215</v>
      </c>
      <c r="AU723" s="144" t="s">
        <v>236</v>
      </c>
      <c r="AY723" s="19" t="s">
        <v>212</v>
      </c>
      <c r="BE723" s="145">
        <f>IF(N723="základní",J723,0)</f>
        <v>0</v>
      </c>
      <c r="BF723" s="145">
        <f>IF(N723="snížená",J723,0)</f>
        <v>0</v>
      </c>
      <c r="BG723" s="145">
        <f>IF(N723="zákl. přenesená",J723,0)</f>
        <v>0</v>
      </c>
      <c r="BH723" s="145">
        <f>IF(N723="sníž. přenesená",J723,0)</f>
        <v>0</v>
      </c>
      <c r="BI723" s="145">
        <f>IF(N723="nulová",J723,0)</f>
        <v>0</v>
      </c>
      <c r="BJ723" s="19" t="s">
        <v>77</v>
      </c>
      <c r="BK723" s="145">
        <f>ROUND(I723*H723,2)</f>
        <v>0</v>
      </c>
      <c r="BL723" s="19" t="s">
        <v>316</v>
      </c>
      <c r="BM723" s="144" t="s">
        <v>14202</v>
      </c>
    </row>
    <row r="724" spans="2:65" s="1" customFormat="1" ht="29.25">
      <c r="B724" s="34"/>
      <c r="D724" s="150" t="s">
        <v>224</v>
      </c>
      <c r="F724" s="151" t="s">
        <v>14178</v>
      </c>
      <c r="I724" s="148"/>
      <c r="L724" s="34"/>
      <c r="M724" s="149"/>
      <c r="T724" s="55"/>
      <c r="AT724" s="19" t="s">
        <v>224</v>
      </c>
      <c r="AU724" s="19" t="s">
        <v>236</v>
      </c>
    </row>
    <row r="725" spans="2:65" s="14" customFormat="1">
      <c r="B725" s="170"/>
      <c r="D725" s="150" t="s">
        <v>226</v>
      </c>
      <c r="E725" s="171" t="s">
        <v>19</v>
      </c>
      <c r="F725" s="172" t="s">
        <v>14203</v>
      </c>
      <c r="H725" s="171" t="s">
        <v>19</v>
      </c>
      <c r="I725" s="173"/>
      <c r="L725" s="170"/>
      <c r="M725" s="174"/>
      <c r="T725" s="175"/>
      <c r="AT725" s="171" t="s">
        <v>226</v>
      </c>
      <c r="AU725" s="171" t="s">
        <v>236</v>
      </c>
      <c r="AV725" s="14" t="s">
        <v>77</v>
      </c>
      <c r="AW725" s="14" t="s">
        <v>31</v>
      </c>
      <c r="AX725" s="14" t="s">
        <v>69</v>
      </c>
      <c r="AY725" s="171" t="s">
        <v>212</v>
      </c>
    </row>
    <row r="726" spans="2:65" s="12" customFormat="1">
      <c r="B726" s="152"/>
      <c r="D726" s="150" t="s">
        <v>226</v>
      </c>
      <c r="E726" s="153" t="s">
        <v>19</v>
      </c>
      <c r="F726" s="154" t="s">
        <v>13384</v>
      </c>
      <c r="H726" s="155">
        <v>1</v>
      </c>
      <c r="I726" s="156"/>
      <c r="L726" s="152"/>
      <c r="M726" s="157"/>
      <c r="T726" s="158"/>
      <c r="AT726" s="153" t="s">
        <v>226</v>
      </c>
      <c r="AU726" s="153" t="s">
        <v>236</v>
      </c>
      <c r="AV726" s="12" t="s">
        <v>79</v>
      </c>
      <c r="AW726" s="12" t="s">
        <v>31</v>
      </c>
      <c r="AX726" s="12" t="s">
        <v>69</v>
      </c>
      <c r="AY726" s="153" t="s">
        <v>212</v>
      </c>
    </row>
    <row r="727" spans="2:65" s="13" customFormat="1">
      <c r="B727" s="159"/>
      <c r="D727" s="150" t="s">
        <v>226</v>
      </c>
      <c r="E727" s="160" t="s">
        <v>19</v>
      </c>
      <c r="F727" s="161" t="s">
        <v>228</v>
      </c>
      <c r="H727" s="162">
        <v>1</v>
      </c>
      <c r="I727" s="163"/>
      <c r="L727" s="159"/>
      <c r="M727" s="164"/>
      <c r="T727" s="165"/>
      <c r="AT727" s="160" t="s">
        <v>226</v>
      </c>
      <c r="AU727" s="160" t="s">
        <v>236</v>
      </c>
      <c r="AV727" s="13" t="s">
        <v>229</v>
      </c>
      <c r="AW727" s="13" t="s">
        <v>31</v>
      </c>
      <c r="AX727" s="13" t="s">
        <v>77</v>
      </c>
      <c r="AY727" s="160" t="s">
        <v>212</v>
      </c>
    </row>
    <row r="728" spans="2:65" s="1" customFormat="1" ht="16.5" customHeight="1">
      <c r="B728" s="34"/>
      <c r="C728" s="133" t="s">
        <v>1133</v>
      </c>
      <c r="D728" s="133" t="s">
        <v>215</v>
      </c>
      <c r="E728" s="134" t="s">
        <v>14204</v>
      </c>
      <c r="F728" s="135" t="s">
        <v>14205</v>
      </c>
      <c r="G728" s="136" t="s">
        <v>624</v>
      </c>
      <c r="H728" s="137">
        <v>1</v>
      </c>
      <c r="I728" s="138"/>
      <c r="J728" s="139">
        <f>ROUND(I728*H728,2)</f>
        <v>0</v>
      </c>
      <c r="K728" s="135" t="s">
        <v>245</v>
      </c>
      <c r="L728" s="34"/>
      <c r="M728" s="140" t="s">
        <v>19</v>
      </c>
      <c r="N728" s="141" t="s">
        <v>40</v>
      </c>
      <c r="P728" s="142">
        <f>O728*H728</f>
        <v>0</v>
      </c>
      <c r="Q728" s="142">
        <v>0</v>
      </c>
      <c r="R728" s="142">
        <f>Q728*H728</f>
        <v>0</v>
      </c>
      <c r="S728" s="142">
        <v>0</v>
      </c>
      <c r="T728" s="143">
        <f>S728*H728</f>
        <v>0</v>
      </c>
      <c r="AR728" s="144" t="s">
        <v>316</v>
      </c>
      <c r="AT728" s="144" t="s">
        <v>215</v>
      </c>
      <c r="AU728" s="144" t="s">
        <v>236</v>
      </c>
      <c r="AY728" s="19" t="s">
        <v>212</v>
      </c>
      <c r="BE728" s="145">
        <f>IF(N728="základní",J728,0)</f>
        <v>0</v>
      </c>
      <c r="BF728" s="145">
        <f>IF(N728="snížená",J728,0)</f>
        <v>0</v>
      </c>
      <c r="BG728" s="145">
        <f>IF(N728="zákl. přenesená",J728,0)</f>
        <v>0</v>
      </c>
      <c r="BH728" s="145">
        <f>IF(N728="sníž. přenesená",J728,0)</f>
        <v>0</v>
      </c>
      <c r="BI728" s="145">
        <f>IF(N728="nulová",J728,0)</f>
        <v>0</v>
      </c>
      <c r="BJ728" s="19" t="s">
        <v>77</v>
      </c>
      <c r="BK728" s="145">
        <f>ROUND(I728*H728,2)</f>
        <v>0</v>
      </c>
      <c r="BL728" s="19" t="s">
        <v>316</v>
      </c>
      <c r="BM728" s="144" t="s">
        <v>14206</v>
      </c>
    </row>
    <row r="729" spans="2:65" s="1" customFormat="1" ht="29.25">
      <c r="B729" s="34"/>
      <c r="D729" s="150" t="s">
        <v>224</v>
      </c>
      <c r="F729" s="151" t="s">
        <v>14178</v>
      </c>
      <c r="I729" s="148"/>
      <c r="L729" s="34"/>
      <c r="M729" s="149"/>
      <c r="T729" s="55"/>
      <c r="AT729" s="19" t="s">
        <v>224</v>
      </c>
      <c r="AU729" s="19" t="s">
        <v>236</v>
      </c>
    </row>
    <row r="730" spans="2:65" s="14" customFormat="1">
      <c r="B730" s="170"/>
      <c r="D730" s="150" t="s">
        <v>226</v>
      </c>
      <c r="E730" s="171" t="s">
        <v>19</v>
      </c>
      <c r="F730" s="172" t="s">
        <v>14207</v>
      </c>
      <c r="H730" s="171" t="s">
        <v>19</v>
      </c>
      <c r="I730" s="173"/>
      <c r="L730" s="170"/>
      <c r="M730" s="174"/>
      <c r="T730" s="175"/>
      <c r="AT730" s="171" t="s">
        <v>226</v>
      </c>
      <c r="AU730" s="171" t="s">
        <v>236</v>
      </c>
      <c r="AV730" s="14" t="s">
        <v>77</v>
      </c>
      <c r="AW730" s="14" t="s">
        <v>31</v>
      </c>
      <c r="AX730" s="14" t="s">
        <v>69</v>
      </c>
      <c r="AY730" s="171" t="s">
        <v>212</v>
      </c>
    </row>
    <row r="731" spans="2:65" s="12" customFormat="1">
      <c r="B731" s="152"/>
      <c r="D731" s="150" t="s">
        <v>226</v>
      </c>
      <c r="E731" s="153" t="s">
        <v>19</v>
      </c>
      <c r="F731" s="154" t="s">
        <v>1777</v>
      </c>
      <c r="H731" s="155">
        <v>1</v>
      </c>
      <c r="I731" s="156"/>
      <c r="L731" s="152"/>
      <c r="M731" s="157"/>
      <c r="T731" s="158"/>
      <c r="AT731" s="153" t="s">
        <v>226</v>
      </c>
      <c r="AU731" s="153" t="s">
        <v>236</v>
      </c>
      <c r="AV731" s="12" t="s">
        <v>79</v>
      </c>
      <c r="AW731" s="12" t="s">
        <v>31</v>
      </c>
      <c r="AX731" s="12" t="s">
        <v>69</v>
      </c>
      <c r="AY731" s="153" t="s">
        <v>212</v>
      </c>
    </row>
    <row r="732" spans="2:65" s="13" customFormat="1">
      <c r="B732" s="159"/>
      <c r="D732" s="150" t="s">
        <v>226</v>
      </c>
      <c r="E732" s="160" t="s">
        <v>19</v>
      </c>
      <c r="F732" s="161" t="s">
        <v>228</v>
      </c>
      <c r="H732" s="162">
        <v>1</v>
      </c>
      <c r="I732" s="163"/>
      <c r="L732" s="159"/>
      <c r="M732" s="164"/>
      <c r="T732" s="165"/>
      <c r="AT732" s="160" t="s">
        <v>226</v>
      </c>
      <c r="AU732" s="160" t="s">
        <v>236</v>
      </c>
      <c r="AV732" s="13" t="s">
        <v>229</v>
      </c>
      <c r="AW732" s="13" t="s">
        <v>31</v>
      </c>
      <c r="AX732" s="13" t="s">
        <v>77</v>
      </c>
      <c r="AY732" s="160" t="s">
        <v>212</v>
      </c>
    </row>
    <row r="733" spans="2:65" s="1" customFormat="1" ht="16.5" customHeight="1">
      <c r="B733" s="34"/>
      <c r="C733" s="133" t="s">
        <v>1148</v>
      </c>
      <c r="D733" s="133" t="s">
        <v>215</v>
      </c>
      <c r="E733" s="134" t="s">
        <v>14208</v>
      </c>
      <c r="F733" s="135" t="s">
        <v>14209</v>
      </c>
      <c r="G733" s="136" t="s">
        <v>624</v>
      </c>
      <c r="H733" s="137">
        <v>1</v>
      </c>
      <c r="I733" s="138"/>
      <c r="J733" s="139">
        <f>ROUND(I733*H733,2)</f>
        <v>0</v>
      </c>
      <c r="K733" s="135" t="s">
        <v>245</v>
      </c>
      <c r="L733" s="34"/>
      <c r="M733" s="140" t="s">
        <v>19</v>
      </c>
      <c r="N733" s="141" t="s">
        <v>40</v>
      </c>
      <c r="P733" s="142">
        <f>O733*H733</f>
        <v>0</v>
      </c>
      <c r="Q733" s="142">
        <v>0</v>
      </c>
      <c r="R733" s="142">
        <f>Q733*H733</f>
        <v>0</v>
      </c>
      <c r="S733" s="142">
        <v>0</v>
      </c>
      <c r="T733" s="143">
        <f>S733*H733</f>
        <v>0</v>
      </c>
      <c r="AR733" s="144" t="s">
        <v>316</v>
      </c>
      <c r="AT733" s="144" t="s">
        <v>215</v>
      </c>
      <c r="AU733" s="144" t="s">
        <v>236</v>
      </c>
      <c r="AY733" s="19" t="s">
        <v>212</v>
      </c>
      <c r="BE733" s="145">
        <f>IF(N733="základní",J733,0)</f>
        <v>0</v>
      </c>
      <c r="BF733" s="145">
        <f>IF(N733="snížená",J733,0)</f>
        <v>0</v>
      </c>
      <c r="BG733" s="145">
        <f>IF(N733="zákl. přenesená",J733,0)</f>
        <v>0</v>
      </c>
      <c r="BH733" s="145">
        <f>IF(N733="sníž. přenesená",J733,0)</f>
        <v>0</v>
      </c>
      <c r="BI733" s="145">
        <f>IF(N733="nulová",J733,0)</f>
        <v>0</v>
      </c>
      <c r="BJ733" s="19" t="s">
        <v>77</v>
      </c>
      <c r="BK733" s="145">
        <f>ROUND(I733*H733,2)</f>
        <v>0</v>
      </c>
      <c r="BL733" s="19" t="s">
        <v>316</v>
      </c>
      <c r="BM733" s="144" t="s">
        <v>14210</v>
      </c>
    </row>
    <row r="734" spans="2:65" s="1" customFormat="1" ht="29.25">
      <c r="B734" s="34"/>
      <c r="D734" s="150" t="s">
        <v>224</v>
      </c>
      <c r="F734" s="151" t="s">
        <v>14178</v>
      </c>
      <c r="I734" s="148"/>
      <c r="L734" s="34"/>
      <c r="M734" s="149"/>
      <c r="T734" s="55"/>
      <c r="AT734" s="19" t="s">
        <v>224</v>
      </c>
      <c r="AU734" s="19" t="s">
        <v>236</v>
      </c>
    </row>
    <row r="735" spans="2:65" s="14" customFormat="1">
      <c r="B735" s="170"/>
      <c r="D735" s="150" t="s">
        <v>226</v>
      </c>
      <c r="E735" s="171" t="s">
        <v>19</v>
      </c>
      <c r="F735" s="172" t="s">
        <v>14211</v>
      </c>
      <c r="H735" s="171" t="s">
        <v>19</v>
      </c>
      <c r="I735" s="173"/>
      <c r="L735" s="170"/>
      <c r="M735" s="174"/>
      <c r="T735" s="175"/>
      <c r="AT735" s="171" t="s">
        <v>226</v>
      </c>
      <c r="AU735" s="171" t="s">
        <v>236</v>
      </c>
      <c r="AV735" s="14" t="s">
        <v>77</v>
      </c>
      <c r="AW735" s="14" t="s">
        <v>31</v>
      </c>
      <c r="AX735" s="14" t="s">
        <v>69</v>
      </c>
      <c r="AY735" s="171" t="s">
        <v>212</v>
      </c>
    </row>
    <row r="736" spans="2:65" s="12" customFormat="1">
      <c r="B736" s="152"/>
      <c r="D736" s="150" t="s">
        <v>226</v>
      </c>
      <c r="E736" s="153" t="s">
        <v>19</v>
      </c>
      <c r="F736" s="154" t="s">
        <v>1777</v>
      </c>
      <c r="H736" s="155">
        <v>1</v>
      </c>
      <c r="I736" s="156"/>
      <c r="L736" s="152"/>
      <c r="M736" s="157"/>
      <c r="T736" s="158"/>
      <c r="AT736" s="153" t="s">
        <v>226</v>
      </c>
      <c r="AU736" s="153" t="s">
        <v>236</v>
      </c>
      <c r="AV736" s="12" t="s">
        <v>79</v>
      </c>
      <c r="AW736" s="12" t="s">
        <v>31</v>
      </c>
      <c r="AX736" s="12" t="s">
        <v>69</v>
      </c>
      <c r="AY736" s="153" t="s">
        <v>212</v>
      </c>
    </row>
    <row r="737" spans="2:65" s="13" customFormat="1">
      <c r="B737" s="159"/>
      <c r="D737" s="150" t="s">
        <v>226</v>
      </c>
      <c r="E737" s="160" t="s">
        <v>19</v>
      </c>
      <c r="F737" s="161" t="s">
        <v>228</v>
      </c>
      <c r="H737" s="162">
        <v>1</v>
      </c>
      <c r="I737" s="163"/>
      <c r="L737" s="159"/>
      <c r="M737" s="164"/>
      <c r="T737" s="165"/>
      <c r="AT737" s="160" t="s">
        <v>226</v>
      </c>
      <c r="AU737" s="160" t="s">
        <v>236</v>
      </c>
      <c r="AV737" s="13" t="s">
        <v>229</v>
      </c>
      <c r="AW737" s="13" t="s">
        <v>31</v>
      </c>
      <c r="AX737" s="13" t="s">
        <v>77</v>
      </c>
      <c r="AY737" s="160" t="s">
        <v>212</v>
      </c>
    </row>
    <row r="738" spans="2:65" s="1" customFormat="1" ht="16.5" customHeight="1">
      <c r="B738" s="34"/>
      <c r="C738" s="133" t="s">
        <v>1162</v>
      </c>
      <c r="D738" s="133" t="s">
        <v>215</v>
      </c>
      <c r="E738" s="134" t="s">
        <v>14212</v>
      </c>
      <c r="F738" s="135" t="s">
        <v>14213</v>
      </c>
      <c r="G738" s="136" t="s">
        <v>624</v>
      </c>
      <c r="H738" s="137">
        <v>1</v>
      </c>
      <c r="I738" s="138"/>
      <c r="J738" s="139">
        <f>ROUND(I738*H738,2)</f>
        <v>0</v>
      </c>
      <c r="K738" s="135" t="s">
        <v>245</v>
      </c>
      <c r="L738" s="34"/>
      <c r="M738" s="140" t="s">
        <v>19</v>
      </c>
      <c r="N738" s="141" t="s">
        <v>40</v>
      </c>
      <c r="P738" s="142">
        <f>O738*H738</f>
        <v>0</v>
      </c>
      <c r="Q738" s="142">
        <v>0</v>
      </c>
      <c r="R738" s="142">
        <f>Q738*H738</f>
        <v>0</v>
      </c>
      <c r="S738" s="142">
        <v>0</v>
      </c>
      <c r="T738" s="143">
        <f>S738*H738</f>
        <v>0</v>
      </c>
      <c r="AR738" s="144" t="s">
        <v>316</v>
      </c>
      <c r="AT738" s="144" t="s">
        <v>215</v>
      </c>
      <c r="AU738" s="144" t="s">
        <v>236</v>
      </c>
      <c r="AY738" s="19" t="s">
        <v>212</v>
      </c>
      <c r="BE738" s="145">
        <f>IF(N738="základní",J738,0)</f>
        <v>0</v>
      </c>
      <c r="BF738" s="145">
        <f>IF(N738="snížená",J738,0)</f>
        <v>0</v>
      </c>
      <c r="BG738" s="145">
        <f>IF(N738="zákl. přenesená",J738,0)</f>
        <v>0</v>
      </c>
      <c r="BH738" s="145">
        <f>IF(N738="sníž. přenesená",J738,0)</f>
        <v>0</v>
      </c>
      <c r="BI738" s="145">
        <f>IF(N738="nulová",J738,0)</f>
        <v>0</v>
      </c>
      <c r="BJ738" s="19" t="s">
        <v>77</v>
      </c>
      <c r="BK738" s="145">
        <f>ROUND(I738*H738,2)</f>
        <v>0</v>
      </c>
      <c r="BL738" s="19" t="s">
        <v>316</v>
      </c>
      <c r="BM738" s="144" t="s">
        <v>14214</v>
      </c>
    </row>
    <row r="739" spans="2:65" s="1" customFormat="1" ht="29.25">
      <c r="B739" s="34"/>
      <c r="D739" s="150" t="s">
        <v>224</v>
      </c>
      <c r="F739" s="151" t="s">
        <v>14178</v>
      </c>
      <c r="I739" s="148"/>
      <c r="L739" s="34"/>
      <c r="M739" s="149"/>
      <c r="T739" s="55"/>
      <c r="AT739" s="19" t="s">
        <v>224</v>
      </c>
      <c r="AU739" s="19" t="s">
        <v>236</v>
      </c>
    </row>
    <row r="740" spans="2:65" s="14" customFormat="1">
      <c r="B740" s="170"/>
      <c r="D740" s="150" t="s">
        <v>226</v>
      </c>
      <c r="E740" s="171" t="s">
        <v>19</v>
      </c>
      <c r="F740" s="172" t="s">
        <v>14215</v>
      </c>
      <c r="H740" s="171" t="s">
        <v>19</v>
      </c>
      <c r="I740" s="173"/>
      <c r="L740" s="170"/>
      <c r="M740" s="174"/>
      <c r="T740" s="175"/>
      <c r="AT740" s="171" t="s">
        <v>226</v>
      </c>
      <c r="AU740" s="171" t="s">
        <v>236</v>
      </c>
      <c r="AV740" s="14" t="s">
        <v>77</v>
      </c>
      <c r="AW740" s="14" t="s">
        <v>31</v>
      </c>
      <c r="AX740" s="14" t="s">
        <v>69</v>
      </c>
      <c r="AY740" s="171" t="s">
        <v>212</v>
      </c>
    </row>
    <row r="741" spans="2:65" s="12" customFormat="1">
      <c r="B741" s="152"/>
      <c r="D741" s="150" t="s">
        <v>226</v>
      </c>
      <c r="E741" s="153" t="s">
        <v>19</v>
      </c>
      <c r="F741" s="154" t="s">
        <v>1777</v>
      </c>
      <c r="H741" s="155">
        <v>1</v>
      </c>
      <c r="I741" s="156"/>
      <c r="L741" s="152"/>
      <c r="M741" s="157"/>
      <c r="T741" s="158"/>
      <c r="AT741" s="153" t="s">
        <v>226</v>
      </c>
      <c r="AU741" s="153" t="s">
        <v>236</v>
      </c>
      <c r="AV741" s="12" t="s">
        <v>79</v>
      </c>
      <c r="AW741" s="12" t="s">
        <v>31</v>
      </c>
      <c r="AX741" s="12" t="s">
        <v>69</v>
      </c>
      <c r="AY741" s="153" t="s">
        <v>212</v>
      </c>
    </row>
    <row r="742" spans="2:65" s="13" customFormat="1">
      <c r="B742" s="159"/>
      <c r="D742" s="150" t="s">
        <v>226</v>
      </c>
      <c r="E742" s="160" t="s">
        <v>19</v>
      </c>
      <c r="F742" s="161" t="s">
        <v>228</v>
      </c>
      <c r="H742" s="162">
        <v>1</v>
      </c>
      <c r="I742" s="163"/>
      <c r="L742" s="159"/>
      <c r="M742" s="164"/>
      <c r="T742" s="165"/>
      <c r="AT742" s="160" t="s">
        <v>226</v>
      </c>
      <c r="AU742" s="160" t="s">
        <v>236</v>
      </c>
      <c r="AV742" s="13" t="s">
        <v>229</v>
      </c>
      <c r="AW742" s="13" t="s">
        <v>31</v>
      </c>
      <c r="AX742" s="13" t="s">
        <v>77</v>
      </c>
      <c r="AY742" s="160" t="s">
        <v>212</v>
      </c>
    </row>
    <row r="743" spans="2:65" s="1" customFormat="1" ht="16.5" customHeight="1">
      <c r="B743" s="34"/>
      <c r="C743" s="133" t="s">
        <v>1172</v>
      </c>
      <c r="D743" s="133" t="s">
        <v>215</v>
      </c>
      <c r="E743" s="134" t="s">
        <v>14216</v>
      </c>
      <c r="F743" s="135" t="s">
        <v>14217</v>
      </c>
      <c r="G743" s="136" t="s">
        <v>624</v>
      </c>
      <c r="H743" s="137">
        <v>1</v>
      </c>
      <c r="I743" s="138"/>
      <c r="J743" s="139">
        <f>ROUND(I743*H743,2)</f>
        <v>0</v>
      </c>
      <c r="K743" s="135" t="s">
        <v>245</v>
      </c>
      <c r="L743" s="34"/>
      <c r="M743" s="140" t="s">
        <v>19</v>
      </c>
      <c r="N743" s="141" t="s">
        <v>40</v>
      </c>
      <c r="P743" s="142">
        <f>O743*H743</f>
        <v>0</v>
      </c>
      <c r="Q743" s="142">
        <v>0</v>
      </c>
      <c r="R743" s="142">
        <f>Q743*H743</f>
        <v>0</v>
      </c>
      <c r="S743" s="142">
        <v>0</v>
      </c>
      <c r="T743" s="143">
        <f>S743*H743</f>
        <v>0</v>
      </c>
      <c r="AR743" s="144" t="s">
        <v>316</v>
      </c>
      <c r="AT743" s="144" t="s">
        <v>215</v>
      </c>
      <c r="AU743" s="144" t="s">
        <v>236</v>
      </c>
      <c r="AY743" s="19" t="s">
        <v>212</v>
      </c>
      <c r="BE743" s="145">
        <f>IF(N743="základní",J743,0)</f>
        <v>0</v>
      </c>
      <c r="BF743" s="145">
        <f>IF(N743="snížená",J743,0)</f>
        <v>0</v>
      </c>
      <c r="BG743" s="145">
        <f>IF(N743="zákl. přenesená",J743,0)</f>
        <v>0</v>
      </c>
      <c r="BH743" s="145">
        <f>IF(N743="sníž. přenesená",J743,0)</f>
        <v>0</v>
      </c>
      <c r="BI743" s="145">
        <f>IF(N743="nulová",J743,0)</f>
        <v>0</v>
      </c>
      <c r="BJ743" s="19" t="s">
        <v>77</v>
      </c>
      <c r="BK743" s="145">
        <f>ROUND(I743*H743,2)</f>
        <v>0</v>
      </c>
      <c r="BL743" s="19" t="s">
        <v>316</v>
      </c>
      <c r="BM743" s="144" t="s">
        <v>14218</v>
      </c>
    </row>
    <row r="744" spans="2:65" s="1" customFormat="1" ht="29.25">
      <c r="B744" s="34"/>
      <c r="D744" s="150" t="s">
        <v>224</v>
      </c>
      <c r="F744" s="151" t="s">
        <v>14178</v>
      </c>
      <c r="I744" s="148"/>
      <c r="L744" s="34"/>
      <c r="M744" s="149"/>
      <c r="T744" s="55"/>
      <c r="AT744" s="19" t="s">
        <v>224</v>
      </c>
      <c r="AU744" s="19" t="s">
        <v>236</v>
      </c>
    </row>
    <row r="745" spans="2:65" s="14" customFormat="1">
      <c r="B745" s="170"/>
      <c r="D745" s="150" t="s">
        <v>226</v>
      </c>
      <c r="E745" s="171" t="s">
        <v>19</v>
      </c>
      <c r="F745" s="172" t="s">
        <v>14219</v>
      </c>
      <c r="H745" s="171" t="s">
        <v>19</v>
      </c>
      <c r="I745" s="173"/>
      <c r="L745" s="170"/>
      <c r="M745" s="174"/>
      <c r="T745" s="175"/>
      <c r="AT745" s="171" t="s">
        <v>226</v>
      </c>
      <c r="AU745" s="171" t="s">
        <v>236</v>
      </c>
      <c r="AV745" s="14" t="s">
        <v>77</v>
      </c>
      <c r="AW745" s="14" t="s">
        <v>31</v>
      </c>
      <c r="AX745" s="14" t="s">
        <v>69</v>
      </c>
      <c r="AY745" s="171" t="s">
        <v>212</v>
      </c>
    </row>
    <row r="746" spans="2:65" s="12" customFormat="1">
      <c r="B746" s="152"/>
      <c r="D746" s="150" t="s">
        <v>226</v>
      </c>
      <c r="E746" s="153" t="s">
        <v>19</v>
      </c>
      <c r="F746" s="154" t="s">
        <v>1777</v>
      </c>
      <c r="H746" s="155">
        <v>1</v>
      </c>
      <c r="I746" s="156"/>
      <c r="L746" s="152"/>
      <c r="M746" s="157"/>
      <c r="T746" s="158"/>
      <c r="AT746" s="153" t="s">
        <v>226</v>
      </c>
      <c r="AU746" s="153" t="s">
        <v>236</v>
      </c>
      <c r="AV746" s="12" t="s">
        <v>79</v>
      </c>
      <c r="AW746" s="12" t="s">
        <v>31</v>
      </c>
      <c r="AX746" s="12" t="s">
        <v>69</v>
      </c>
      <c r="AY746" s="153" t="s">
        <v>212</v>
      </c>
    </row>
    <row r="747" spans="2:65" s="13" customFormat="1">
      <c r="B747" s="159"/>
      <c r="D747" s="150" t="s">
        <v>226</v>
      </c>
      <c r="E747" s="160" t="s">
        <v>19</v>
      </c>
      <c r="F747" s="161" t="s">
        <v>228</v>
      </c>
      <c r="H747" s="162">
        <v>1</v>
      </c>
      <c r="I747" s="163"/>
      <c r="L747" s="159"/>
      <c r="M747" s="164"/>
      <c r="T747" s="165"/>
      <c r="AT747" s="160" t="s">
        <v>226</v>
      </c>
      <c r="AU747" s="160" t="s">
        <v>236</v>
      </c>
      <c r="AV747" s="13" t="s">
        <v>229</v>
      </c>
      <c r="AW747" s="13" t="s">
        <v>31</v>
      </c>
      <c r="AX747" s="13" t="s">
        <v>77</v>
      </c>
      <c r="AY747" s="160" t="s">
        <v>212</v>
      </c>
    </row>
    <row r="748" spans="2:65" s="1" customFormat="1" ht="16.5" customHeight="1">
      <c r="B748" s="34"/>
      <c r="C748" s="133" t="s">
        <v>1180</v>
      </c>
      <c r="D748" s="133" t="s">
        <v>215</v>
      </c>
      <c r="E748" s="134" t="s">
        <v>14220</v>
      </c>
      <c r="F748" s="135" t="s">
        <v>14221</v>
      </c>
      <c r="G748" s="136" t="s">
        <v>624</v>
      </c>
      <c r="H748" s="137">
        <v>1</v>
      </c>
      <c r="I748" s="138"/>
      <c r="J748" s="139">
        <f>ROUND(I748*H748,2)</f>
        <v>0</v>
      </c>
      <c r="K748" s="135" t="s">
        <v>245</v>
      </c>
      <c r="L748" s="34"/>
      <c r="M748" s="140" t="s">
        <v>19</v>
      </c>
      <c r="N748" s="141" t="s">
        <v>40</v>
      </c>
      <c r="P748" s="142">
        <f>O748*H748</f>
        <v>0</v>
      </c>
      <c r="Q748" s="142">
        <v>0</v>
      </c>
      <c r="R748" s="142">
        <f>Q748*H748</f>
        <v>0</v>
      </c>
      <c r="S748" s="142">
        <v>0</v>
      </c>
      <c r="T748" s="143">
        <f>S748*H748</f>
        <v>0</v>
      </c>
      <c r="AR748" s="144" t="s">
        <v>316</v>
      </c>
      <c r="AT748" s="144" t="s">
        <v>215</v>
      </c>
      <c r="AU748" s="144" t="s">
        <v>236</v>
      </c>
      <c r="AY748" s="19" t="s">
        <v>212</v>
      </c>
      <c r="BE748" s="145">
        <f>IF(N748="základní",J748,0)</f>
        <v>0</v>
      </c>
      <c r="BF748" s="145">
        <f>IF(N748="snížená",J748,0)</f>
        <v>0</v>
      </c>
      <c r="BG748" s="145">
        <f>IF(N748="zákl. přenesená",J748,0)</f>
        <v>0</v>
      </c>
      <c r="BH748" s="145">
        <f>IF(N748="sníž. přenesená",J748,0)</f>
        <v>0</v>
      </c>
      <c r="BI748" s="145">
        <f>IF(N748="nulová",J748,0)</f>
        <v>0</v>
      </c>
      <c r="BJ748" s="19" t="s">
        <v>77</v>
      </c>
      <c r="BK748" s="145">
        <f>ROUND(I748*H748,2)</f>
        <v>0</v>
      </c>
      <c r="BL748" s="19" t="s">
        <v>316</v>
      </c>
      <c r="BM748" s="144" t="s">
        <v>14222</v>
      </c>
    </row>
    <row r="749" spans="2:65" s="1" customFormat="1" ht="29.25">
      <c r="B749" s="34"/>
      <c r="D749" s="150" t="s">
        <v>224</v>
      </c>
      <c r="F749" s="151" t="s">
        <v>14178</v>
      </c>
      <c r="I749" s="148"/>
      <c r="L749" s="34"/>
      <c r="M749" s="149"/>
      <c r="T749" s="55"/>
      <c r="AT749" s="19" t="s">
        <v>224</v>
      </c>
      <c r="AU749" s="19" t="s">
        <v>236</v>
      </c>
    </row>
    <row r="750" spans="2:65" s="14" customFormat="1">
      <c r="B750" s="170"/>
      <c r="D750" s="150" t="s">
        <v>226</v>
      </c>
      <c r="E750" s="171" t="s">
        <v>19</v>
      </c>
      <c r="F750" s="172" t="s">
        <v>14223</v>
      </c>
      <c r="H750" s="171" t="s">
        <v>19</v>
      </c>
      <c r="I750" s="173"/>
      <c r="L750" s="170"/>
      <c r="M750" s="174"/>
      <c r="T750" s="175"/>
      <c r="AT750" s="171" t="s">
        <v>226</v>
      </c>
      <c r="AU750" s="171" t="s">
        <v>236</v>
      </c>
      <c r="AV750" s="14" t="s">
        <v>77</v>
      </c>
      <c r="AW750" s="14" t="s">
        <v>31</v>
      </c>
      <c r="AX750" s="14" t="s">
        <v>69</v>
      </c>
      <c r="AY750" s="171" t="s">
        <v>212</v>
      </c>
    </row>
    <row r="751" spans="2:65" s="12" customFormat="1">
      <c r="B751" s="152"/>
      <c r="D751" s="150" t="s">
        <v>226</v>
      </c>
      <c r="E751" s="153" t="s">
        <v>19</v>
      </c>
      <c r="F751" s="154" t="s">
        <v>1777</v>
      </c>
      <c r="H751" s="155">
        <v>1</v>
      </c>
      <c r="I751" s="156"/>
      <c r="L751" s="152"/>
      <c r="M751" s="157"/>
      <c r="T751" s="158"/>
      <c r="AT751" s="153" t="s">
        <v>226</v>
      </c>
      <c r="AU751" s="153" t="s">
        <v>236</v>
      </c>
      <c r="AV751" s="12" t="s">
        <v>79</v>
      </c>
      <c r="AW751" s="12" t="s">
        <v>31</v>
      </c>
      <c r="AX751" s="12" t="s">
        <v>69</v>
      </c>
      <c r="AY751" s="153" t="s">
        <v>212</v>
      </c>
    </row>
    <row r="752" spans="2:65" s="13" customFormat="1">
      <c r="B752" s="159"/>
      <c r="D752" s="150" t="s">
        <v>226</v>
      </c>
      <c r="E752" s="160" t="s">
        <v>19</v>
      </c>
      <c r="F752" s="161" t="s">
        <v>228</v>
      </c>
      <c r="H752" s="162">
        <v>1</v>
      </c>
      <c r="I752" s="163"/>
      <c r="L752" s="159"/>
      <c r="M752" s="164"/>
      <c r="T752" s="165"/>
      <c r="AT752" s="160" t="s">
        <v>226</v>
      </c>
      <c r="AU752" s="160" t="s">
        <v>236</v>
      </c>
      <c r="AV752" s="13" t="s">
        <v>229</v>
      </c>
      <c r="AW752" s="13" t="s">
        <v>31</v>
      </c>
      <c r="AX752" s="13" t="s">
        <v>77</v>
      </c>
      <c r="AY752" s="160" t="s">
        <v>212</v>
      </c>
    </row>
    <row r="753" spans="2:65" s="1" customFormat="1" ht="16.5" customHeight="1">
      <c r="B753" s="34"/>
      <c r="C753" s="133" t="s">
        <v>1188</v>
      </c>
      <c r="D753" s="133" t="s">
        <v>215</v>
      </c>
      <c r="E753" s="134" t="s">
        <v>14224</v>
      </c>
      <c r="F753" s="135" t="s">
        <v>14225</v>
      </c>
      <c r="G753" s="136" t="s">
        <v>624</v>
      </c>
      <c r="H753" s="137">
        <v>1</v>
      </c>
      <c r="I753" s="138"/>
      <c r="J753" s="139">
        <f>ROUND(I753*H753,2)</f>
        <v>0</v>
      </c>
      <c r="K753" s="135" t="s">
        <v>245</v>
      </c>
      <c r="L753" s="34"/>
      <c r="M753" s="140" t="s">
        <v>19</v>
      </c>
      <c r="N753" s="141" t="s">
        <v>40</v>
      </c>
      <c r="P753" s="142">
        <f>O753*H753</f>
        <v>0</v>
      </c>
      <c r="Q753" s="142">
        <v>0</v>
      </c>
      <c r="R753" s="142">
        <f>Q753*H753</f>
        <v>0</v>
      </c>
      <c r="S753" s="142">
        <v>0</v>
      </c>
      <c r="T753" s="143">
        <f>S753*H753</f>
        <v>0</v>
      </c>
      <c r="AR753" s="144" t="s">
        <v>316</v>
      </c>
      <c r="AT753" s="144" t="s">
        <v>215</v>
      </c>
      <c r="AU753" s="144" t="s">
        <v>236</v>
      </c>
      <c r="AY753" s="19" t="s">
        <v>212</v>
      </c>
      <c r="BE753" s="145">
        <f>IF(N753="základní",J753,0)</f>
        <v>0</v>
      </c>
      <c r="BF753" s="145">
        <f>IF(N753="snížená",J753,0)</f>
        <v>0</v>
      </c>
      <c r="BG753" s="145">
        <f>IF(N753="zákl. přenesená",J753,0)</f>
        <v>0</v>
      </c>
      <c r="BH753" s="145">
        <f>IF(N753="sníž. přenesená",J753,0)</f>
        <v>0</v>
      </c>
      <c r="BI753" s="145">
        <f>IF(N753="nulová",J753,0)</f>
        <v>0</v>
      </c>
      <c r="BJ753" s="19" t="s">
        <v>77</v>
      </c>
      <c r="BK753" s="145">
        <f>ROUND(I753*H753,2)</f>
        <v>0</v>
      </c>
      <c r="BL753" s="19" t="s">
        <v>316</v>
      </c>
      <c r="BM753" s="144" t="s">
        <v>14226</v>
      </c>
    </row>
    <row r="754" spans="2:65" s="1" customFormat="1" ht="29.25">
      <c r="B754" s="34"/>
      <c r="D754" s="150" t="s">
        <v>224</v>
      </c>
      <c r="F754" s="151" t="s">
        <v>14178</v>
      </c>
      <c r="I754" s="148"/>
      <c r="L754" s="34"/>
      <c r="M754" s="149"/>
      <c r="T754" s="55"/>
      <c r="AT754" s="19" t="s">
        <v>224</v>
      </c>
      <c r="AU754" s="19" t="s">
        <v>236</v>
      </c>
    </row>
    <row r="755" spans="2:65" s="14" customFormat="1">
      <c r="B755" s="170"/>
      <c r="D755" s="150" t="s">
        <v>226</v>
      </c>
      <c r="E755" s="171" t="s">
        <v>19</v>
      </c>
      <c r="F755" s="172" t="s">
        <v>14227</v>
      </c>
      <c r="H755" s="171" t="s">
        <v>19</v>
      </c>
      <c r="I755" s="173"/>
      <c r="L755" s="170"/>
      <c r="M755" s="174"/>
      <c r="T755" s="175"/>
      <c r="AT755" s="171" t="s">
        <v>226</v>
      </c>
      <c r="AU755" s="171" t="s">
        <v>236</v>
      </c>
      <c r="AV755" s="14" t="s">
        <v>77</v>
      </c>
      <c r="AW755" s="14" t="s">
        <v>31</v>
      </c>
      <c r="AX755" s="14" t="s">
        <v>69</v>
      </c>
      <c r="AY755" s="171" t="s">
        <v>212</v>
      </c>
    </row>
    <row r="756" spans="2:65" s="12" customFormat="1">
      <c r="B756" s="152"/>
      <c r="D756" s="150" t="s">
        <v>226</v>
      </c>
      <c r="E756" s="153" t="s">
        <v>19</v>
      </c>
      <c r="F756" s="154" t="s">
        <v>1777</v>
      </c>
      <c r="H756" s="155">
        <v>1</v>
      </c>
      <c r="I756" s="156"/>
      <c r="L756" s="152"/>
      <c r="M756" s="157"/>
      <c r="T756" s="158"/>
      <c r="AT756" s="153" t="s">
        <v>226</v>
      </c>
      <c r="AU756" s="153" t="s">
        <v>236</v>
      </c>
      <c r="AV756" s="12" t="s">
        <v>79</v>
      </c>
      <c r="AW756" s="12" t="s">
        <v>31</v>
      </c>
      <c r="AX756" s="12" t="s">
        <v>69</v>
      </c>
      <c r="AY756" s="153" t="s">
        <v>212</v>
      </c>
    </row>
    <row r="757" spans="2:65" s="13" customFormat="1">
      <c r="B757" s="159"/>
      <c r="D757" s="150" t="s">
        <v>226</v>
      </c>
      <c r="E757" s="160" t="s">
        <v>19</v>
      </c>
      <c r="F757" s="161" t="s">
        <v>228</v>
      </c>
      <c r="H757" s="162">
        <v>1</v>
      </c>
      <c r="I757" s="163"/>
      <c r="L757" s="159"/>
      <c r="M757" s="164"/>
      <c r="T757" s="165"/>
      <c r="AT757" s="160" t="s">
        <v>226</v>
      </c>
      <c r="AU757" s="160" t="s">
        <v>236</v>
      </c>
      <c r="AV757" s="13" t="s">
        <v>229</v>
      </c>
      <c r="AW757" s="13" t="s">
        <v>31</v>
      </c>
      <c r="AX757" s="13" t="s">
        <v>77</v>
      </c>
      <c r="AY757" s="160" t="s">
        <v>212</v>
      </c>
    </row>
    <row r="758" spans="2:65" s="1" customFormat="1" ht="16.5" customHeight="1">
      <c r="B758" s="34"/>
      <c r="C758" s="133" t="s">
        <v>1195</v>
      </c>
      <c r="D758" s="133" t="s">
        <v>215</v>
      </c>
      <c r="E758" s="134" t="s">
        <v>14228</v>
      </c>
      <c r="F758" s="135" t="s">
        <v>14229</v>
      </c>
      <c r="G758" s="136" t="s">
        <v>624</v>
      </c>
      <c r="H758" s="137">
        <v>1</v>
      </c>
      <c r="I758" s="138"/>
      <c r="J758" s="139">
        <f>ROUND(I758*H758,2)</f>
        <v>0</v>
      </c>
      <c r="K758" s="135" t="s">
        <v>245</v>
      </c>
      <c r="L758" s="34"/>
      <c r="M758" s="140" t="s">
        <v>19</v>
      </c>
      <c r="N758" s="141" t="s">
        <v>40</v>
      </c>
      <c r="P758" s="142">
        <f>O758*H758</f>
        <v>0</v>
      </c>
      <c r="Q758" s="142">
        <v>0</v>
      </c>
      <c r="R758" s="142">
        <f>Q758*H758</f>
        <v>0</v>
      </c>
      <c r="S758" s="142">
        <v>0</v>
      </c>
      <c r="T758" s="143">
        <f>S758*H758</f>
        <v>0</v>
      </c>
      <c r="AR758" s="144" t="s">
        <v>316</v>
      </c>
      <c r="AT758" s="144" t="s">
        <v>215</v>
      </c>
      <c r="AU758" s="144" t="s">
        <v>236</v>
      </c>
      <c r="AY758" s="19" t="s">
        <v>212</v>
      </c>
      <c r="BE758" s="145">
        <f>IF(N758="základní",J758,0)</f>
        <v>0</v>
      </c>
      <c r="BF758" s="145">
        <f>IF(N758="snížená",J758,0)</f>
        <v>0</v>
      </c>
      <c r="BG758" s="145">
        <f>IF(N758="zákl. přenesená",J758,0)</f>
        <v>0</v>
      </c>
      <c r="BH758" s="145">
        <f>IF(N758="sníž. přenesená",J758,0)</f>
        <v>0</v>
      </c>
      <c r="BI758" s="145">
        <f>IF(N758="nulová",J758,0)</f>
        <v>0</v>
      </c>
      <c r="BJ758" s="19" t="s">
        <v>77</v>
      </c>
      <c r="BK758" s="145">
        <f>ROUND(I758*H758,2)</f>
        <v>0</v>
      </c>
      <c r="BL758" s="19" t="s">
        <v>316</v>
      </c>
      <c r="BM758" s="144" t="s">
        <v>14230</v>
      </c>
    </row>
    <row r="759" spans="2:65" s="1" customFormat="1" ht="29.25">
      <c r="B759" s="34"/>
      <c r="D759" s="150" t="s">
        <v>224</v>
      </c>
      <c r="F759" s="151" t="s">
        <v>14178</v>
      </c>
      <c r="I759" s="148"/>
      <c r="L759" s="34"/>
      <c r="M759" s="149"/>
      <c r="T759" s="55"/>
      <c r="AT759" s="19" t="s">
        <v>224</v>
      </c>
      <c r="AU759" s="19" t="s">
        <v>236</v>
      </c>
    </row>
    <row r="760" spans="2:65" s="14" customFormat="1">
      <c r="B760" s="170"/>
      <c r="D760" s="150" t="s">
        <v>226</v>
      </c>
      <c r="E760" s="171" t="s">
        <v>19</v>
      </c>
      <c r="F760" s="172" t="s">
        <v>14231</v>
      </c>
      <c r="H760" s="171" t="s">
        <v>19</v>
      </c>
      <c r="I760" s="173"/>
      <c r="L760" s="170"/>
      <c r="M760" s="174"/>
      <c r="T760" s="175"/>
      <c r="AT760" s="171" t="s">
        <v>226</v>
      </c>
      <c r="AU760" s="171" t="s">
        <v>236</v>
      </c>
      <c r="AV760" s="14" t="s">
        <v>77</v>
      </c>
      <c r="AW760" s="14" t="s">
        <v>31</v>
      </c>
      <c r="AX760" s="14" t="s">
        <v>69</v>
      </c>
      <c r="AY760" s="171" t="s">
        <v>212</v>
      </c>
    </row>
    <row r="761" spans="2:65" s="12" customFormat="1">
      <c r="B761" s="152"/>
      <c r="D761" s="150" t="s">
        <v>226</v>
      </c>
      <c r="E761" s="153" t="s">
        <v>19</v>
      </c>
      <c r="F761" s="154" t="s">
        <v>1777</v>
      </c>
      <c r="H761" s="155">
        <v>1</v>
      </c>
      <c r="I761" s="156"/>
      <c r="L761" s="152"/>
      <c r="M761" s="157"/>
      <c r="T761" s="158"/>
      <c r="AT761" s="153" t="s">
        <v>226</v>
      </c>
      <c r="AU761" s="153" t="s">
        <v>236</v>
      </c>
      <c r="AV761" s="12" t="s">
        <v>79</v>
      </c>
      <c r="AW761" s="12" t="s">
        <v>31</v>
      </c>
      <c r="AX761" s="12" t="s">
        <v>69</v>
      </c>
      <c r="AY761" s="153" t="s">
        <v>212</v>
      </c>
    </row>
    <row r="762" spans="2:65" s="13" customFormat="1">
      <c r="B762" s="159"/>
      <c r="D762" s="150" t="s">
        <v>226</v>
      </c>
      <c r="E762" s="160" t="s">
        <v>19</v>
      </c>
      <c r="F762" s="161" t="s">
        <v>228</v>
      </c>
      <c r="H762" s="162">
        <v>1</v>
      </c>
      <c r="I762" s="163"/>
      <c r="L762" s="159"/>
      <c r="M762" s="164"/>
      <c r="T762" s="165"/>
      <c r="AT762" s="160" t="s">
        <v>226</v>
      </c>
      <c r="AU762" s="160" t="s">
        <v>236</v>
      </c>
      <c r="AV762" s="13" t="s">
        <v>229</v>
      </c>
      <c r="AW762" s="13" t="s">
        <v>31</v>
      </c>
      <c r="AX762" s="13" t="s">
        <v>77</v>
      </c>
      <c r="AY762" s="160" t="s">
        <v>212</v>
      </c>
    </row>
    <row r="763" spans="2:65" s="1" customFormat="1" ht="16.5" customHeight="1">
      <c r="B763" s="34"/>
      <c r="C763" s="133" t="s">
        <v>1209</v>
      </c>
      <c r="D763" s="133" t="s">
        <v>215</v>
      </c>
      <c r="E763" s="134" t="s">
        <v>14232</v>
      </c>
      <c r="F763" s="135" t="s">
        <v>14233</v>
      </c>
      <c r="G763" s="136" t="s">
        <v>624</v>
      </c>
      <c r="H763" s="137">
        <v>1</v>
      </c>
      <c r="I763" s="138"/>
      <c r="J763" s="139">
        <f>ROUND(I763*H763,2)</f>
        <v>0</v>
      </c>
      <c r="K763" s="135" t="s">
        <v>245</v>
      </c>
      <c r="L763" s="34"/>
      <c r="M763" s="140" t="s">
        <v>19</v>
      </c>
      <c r="N763" s="141" t="s">
        <v>40</v>
      </c>
      <c r="P763" s="142">
        <f>O763*H763</f>
        <v>0</v>
      </c>
      <c r="Q763" s="142">
        <v>0</v>
      </c>
      <c r="R763" s="142">
        <f>Q763*H763</f>
        <v>0</v>
      </c>
      <c r="S763" s="142">
        <v>0</v>
      </c>
      <c r="T763" s="143">
        <f>S763*H763</f>
        <v>0</v>
      </c>
      <c r="AR763" s="144" t="s">
        <v>316</v>
      </c>
      <c r="AT763" s="144" t="s">
        <v>215</v>
      </c>
      <c r="AU763" s="144" t="s">
        <v>236</v>
      </c>
      <c r="AY763" s="19" t="s">
        <v>212</v>
      </c>
      <c r="BE763" s="145">
        <f>IF(N763="základní",J763,0)</f>
        <v>0</v>
      </c>
      <c r="BF763" s="145">
        <f>IF(N763="snížená",J763,0)</f>
        <v>0</v>
      </c>
      <c r="BG763" s="145">
        <f>IF(N763="zákl. přenesená",J763,0)</f>
        <v>0</v>
      </c>
      <c r="BH763" s="145">
        <f>IF(N763="sníž. přenesená",J763,0)</f>
        <v>0</v>
      </c>
      <c r="BI763" s="145">
        <f>IF(N763="nulová",J763,0)</f>
        <v>0</v>
      </c>
      <c r="BJ763" s="19" t="s">
        <v>77</v>
      </c>
      <c r="BK763" s="145">
        <f>ROUND(I763*H763,2)</f>
        <v>0</v>
      </c>
      <c r="BL763" s="19" t="s">
        <v>316</v>
      </c>
      <c r="BM763" s="144" t="s">
        <v>14234</v>
      </c>
    </row>
    <row r="764" spans="2:65" s="1" customFormat="1" ht="29.25">
      <c r="B764" s="34"/>
      <c r="D764" s="150" t="s">
        <v>224</v>
      </c>
      <c r="F764" s="151" t="s">
        <v>14178</v>
      </c>
      <c r="I764" s="148"/>
      <c r="L764" s="34"/>
      <c r="M764" s="149"/>
      <c r="T764" s="55"/>
      <c r="AT764" s="19" t="s">
        <v>224</v>
      </c>
      <c r="AU764" s="19" t="s">
        <v>236</v>
      </c>
    </row>
    <row r="765" spans="2:65" s="14" customFormat="1">
      <c r="B765" s="170"/>
      <c r="D765" s="150" t="s">
        <v>226</v>
      </c>
      <c r="E765" s="171" t="s">
        <v>19</v>
      </c>
      <c r="F765" s="172" t="s">
        <v>14235</v>
      </c>
      <c r="H765" s="171" t="s">
        <v>19</v>
      </c>
      <c r="I765" s="173"/>
      <c r="L765" s="170"/>
      <c r="M765" s="174"/>
      <c r="T765" s="175"/>
      <c r="AT765" s="171" t="s">
        <v>226</v>
      </c>
      <c r="AU765" s="171" t="s">
        <v>236</v>
      </c>
      <c r="AV765" s="14" t="s">
        <v>77</v>
      </c>
      <c r="AW765" s="14" t="s">
        <v>31</v>
      </c>
      <c r="AX765" s="14" t="s">
        <v>69</v>
      </c>
      <c r="AY765" s="171" t="s">
        <v>212</v>
      </c>
    </row>
    <row r="766" spans="2:65" s="12" customFormat="1">
      <c r="B766" s="152"/>
      <c r="D766" s="150" t="s">
        <v>226</v>
      </c>
      <c r="E766" s="153" t="s">
        <v>19</v>
      </c>
      <c r="F766" s="154" t="s">
        <v>1777</v>
      </c>
      <c r="H766" s="155">
        <v>1</v>
      </c>
      <c r="I766" s="156"/>
      <c r="L766" s="152"/>
      <c r="M766" s="157"/>
      <c r="T766" s="158"/>
      <c r="AT766" s="153" t="s">
        <v>226</v>
      </c>
      <c r="AU766" s="153" t="s">
        <v>236</v>
      </c>
      <c r="AV766" s="12" t="s">
        <v>79</v>
      </c>
      <c r="AW766" s="12" t="s">
        <v>31</v>
      </c>
      <c r="AX766" s="12" t="s">
        <v>69</v>
      </c>
      <c r="AY766" s="153" t="s">
        <v>212</v>
      </c>
    </row>
    <row r="767" spans="2:65" s="13" customFormat="1">
      <c r="B767" s="159"/>
      <c r="D767" s="150" t="s">
        <v>226</v>
      </c>
      <c r="E767" s="160" t="s">
        <v>19</v>
      </c>
      <c r="F767" s="161" t="s">
        <v>228</v>
      </c>
      <c r="H767" s="162">
        <v>1</v>
      </c>
      <c r="I767" s="163"/>
      <c r="L767" s="159"/>
      <c r="M767" s="164"/>
      <c r="T767" s="165"/>
      <c r="AT767" s="160" t="s">
        <v>226</v>
      </c>
      <c r="AU767" s="160" t="s">
        <v>236</v>
      </c>
      <c r="AV767" s="13" t="s">
        <v>229</v>
      </c>
      <c r="AW767" s="13" t="s">
        <v>31</v>
      </c>
      <c r="AX767" s="13" t="s">
        <v>77</v>
      </c>
      <c r="AY767" s="160" t="s">
        <v>212</v>
      </c>
    </row>
    <row r="768" spans="2:65" s="1" customFormat="1" ht="16.5" customHeight="1">
      <c r="B768" s="34"/>
      <c r="C768" s="133" t="s">
        <v>1218</v>
      </c>
      <c r="D768" s="133" t="s">
        <v>215</v>
      </c>
      <c r="E768" s="134" t="s">
        <v>14236</v>
      </c>
      <c r="F768" s="135" t="s">
        <v>14237</v>
      </c>
      <c r="G768" s="136" t="s">
        <v>624</v>
      </c>
      <c r="H768" s="137">
        <v>1</v>
      </c>
      <c r="I768" s="138"/>
      <c r="J768" s="139">
        <f>ROUND(I768*H768,2)</f>
        <v>0</v>
      </c>
      <c r="K768" s="135" t="s">
        <v>245</v>
      </c>
      <c r="L768" s="34"/>
      <c r="M768" s="140" t="s">
        <v>19</v>
      </c>
      <c r="N768" s="141" t="s">
        <v>40</v>
      </c>
      <c r="P768" s="142">
        <f>O768*H768</f>
        <v>0</v>
      </c>
      <c r="Q768" s="142">
        <v>0</v>
      </c>
      <c r="R768" s="142">
        <f>Q768*H768</f>
        <v>0</v>
      </c>
      <c r="S768" s="142">
        <v>0</v>
      </c>
      <c r="T768" s="143">
        <f>S768*H768</f>
        <v>0</v>
      </c>
      <c r="AR768" s="144" t="s">
        <v>316</v>
      </c>
      <c r="AT768" s="144" t="s">
        <v>215</v>
      </c>
      <c r="AU768" s="144" t="s">
        <v>236</v>
      </c>
      <c r="AY768" s="19" t="s">
        <v>212</v>
      </c>
      <c r="BE768" s="145">
        <f>IF(N768="základní",J768,0)</f>
        <v>0</v>
      </c>
      <c r="BF768" s="145">
        <f>IF(N768="snížená",J768,0)</f>
        <v>0</v>
      </c>
      <c r="BG768" s="145">
        <f>IF(N768="zákl. přenesená",J768,0)</f>
        <v>0</v>
      </c>
      <c r="BH768" s="145">
        <f>IF(N768="sníž. přenesená",J768,0)</f>
        <v>0</v>
      </c>
      <c r="BI768" s="145">
        <f>IF(N768="nulová",J768,0)</f>
        <v>0</v>
      </c>
      <c r="BJ768" s="19" t="s">
        <v>77</v>
      </c>
      <c r="BK768" s="145">
        <f>ROUND(I768*H768,2)</f>
        <v>0</v>
      </c>
      <c r="BL768" s="19" t="s">
        <v>316</v>
      </c>
      <c r="BM768" s="144" t="s">
        <v>14238</v>
      </c>
    </row>
    <row r="769" spans="2:65" s="1" customFormat="1" ht="29.25">
      <c r="B769" s="34"/>
      <c r="D769" s="150" t="s">
        <v>224</v>
      </c>
      <c r="F769" s="151" t="s">
        <v>14178</v>
      </c>
      <c r="I769" s="148"/>
      <c r="L769" s="34"/>
      <c r="M769" s="149"/>
      <c r="T769" s="55"/>
      <c r="AT769" s="19" t="s">
        <v>224</v>
      </c>
      <c r="AU769" s="19" t="s">
        <v>236</v>
      </c>
    </row>
    <row r="770" spans="2:65" s="14" customFormat="1">
      <c r="B770" s="170"/>
      <c r="D770" s="150" t="s">
        <v>226</v>
      </c>
      <c r="E770" s="171" t="s">
        <v>19</v>
      </c>
      <c r="F770" s="172" t="s">
        <v>14239</v>
      </c>
      <c r="H770" s="171" t="s">
        <v>19</v>
      </c>
      <c r="I770" s="173"/>
      <c r="L770" s="170"/>
      <c r="M770" s="174"/>
      <c r="T770" s="175"/>
      <c r="AT770" s="171" t="s">
        <v>226</v>
      </c>
      <c r="AU770" s="171" t="s">
        <v>236</v>
      </c>
      <c r="AV770" s="14" t="s">
        <v>77</v>
      </c>
      <c r="AW770" s="14" t="s">
        <v>31</v>
      </c>
      <c r="AX770" s="14" t="s">
        <v>69</v>
      </c>
      <c r="AY770" s="171" t="s">
        <v>212</v>
      </c>
    </row>
    <row r="771" spans="2:65" s="12" customFormat="1">
      <c r="B771" s="152"/>
      <c r="D771" s="150" t="s">
        <v>226</v>
      </c>
      <c r="E771" s="153" t="s">
        <v>19</v>
      </c>
      <c r="F771" s="154" t="s">
        <v>1777</v>
      </c>
      <c r="H771" s="155">
        <v>1</v>
      </c>
      <c r="I771" s="156"/>
      <c r="L771" s="152"/>
      <c r="M771" s="157"/>
      <c r="T771" s="158"/>
      <c r="AT771" s="153" t="s">
        <v>226</v>
      </c>
      <c r="AU771" s="153" t="s">
        <v>236</v>
      </c>
      <c r="AV771" s="12" t="s">
        <v>79</v>
      </c>
      <c r="AW771" s="12" t="s">
        <v>31</v>
      </c>
      <c r="AX771" s="12" t="s">
        <v>69</v>
      </c>
      <c r="AY771" s="153" t="s">
        <v>212</v>
      </c>
    </row>
    <row r="772" spans="2:65" s="13" customFormat="1">
      <c r="B772" s="159"/>
      <c r="D772" s="150" t="s">
        <v>226</v>
      </c>
      <c r="E772" s="160" t="s">
        <v>19</v>
      </c>
      <c r="F772" s="161" t="s">
        <v>228</v>
      </c>
      <c r="H772" s="162">
        <v>1</v>
      </c>
      <c r="I772" s="163"/>
      <c r="L772" s="159"/>
      <c r="M772" s="164"/>
      <c r="T772" s="165"/>
      <c r="AT772" s="160" t="s">
        <v>226</v>
      </c>
      <c r="AU772" s="160" t="s">
        <v>236</v>
      </c>
      <c r="AV772" s="13" t="s">
        <v>229</v>
      </c>
      <c r="AW772" s="13" t="s">
        <v>31</v>
      </c>
      <c r="AX772" s="13" t="s">
        <v>77</v>
      </c>
      <c r="AY772" s="160" t="s">
        <v>212</v>
      </c>
    </row>
    <row r="773" spans="2:65" s="1" customFormat="1" ht="16.5" customHeight="1">
      <c r="B773" s="34"/>
      <c r="C773" s="133" t="s">
        <v>1226</v>
      </c>
      <c r="D773" s="133" t="s">
        <v>215</v>
      </c>
      <c r="E773" s="134" t="s">
        <v>14240</v>
      </c>
      <c r="F773" s="135" t="s">
        <v>14241</v>
      </c>
      <c r="G773" s="136" t="s">
        <v>624</v>
      </c>
      <c r="H773" s="137">
        <v>1</v>
      </c>
      <c r="I773" s="138"/>
      <c r="J773" s="139">
        <f>ROUND(I773*H773,2)</f>
        <v>0</v>
      </c>
      <c r="K773" s="135" t="s">
        <v>245</v>
      </c>
      <c r="L773" s="34"/>
      <c r="M773" s="140" t="s">
        <v>19</v>
      </c>
      <c r="N773" s="141" t="s">
        <v>40</v>
      </c>
      <c r="P773" s="142">
        <f>O773*H773</f>
        <v>0</v>
      </c>
      <c r="Q773" s="142">
        <v>0</v>
      </c>
      <c r="R773" s="142">
        <f>Q773*H773</f>
        <v>0</v>
      </c>
      <c r="S773" s="142">
        <v>0</v>
      </c>
      <c r="T773" s="143">
        <f>S773*H773</f>
        <v>0</v>
      </c>
      <c r="AR773" s="144" t="s">
        <v>316</v>
      </c>
      <c r="AT773" s="144" t="s">
        <v>215</v>
      </c>
      <c r="AU773" s="144" t="s">
        <v>236</v>
      </c>
      <c r="AY773" s="19" t="s">
        <v>212</v>
      </c>
      <c r="BE773" s="145">
        <f>IF(N773="základní",J773,0)</f>
        <v>0</v>
      </c>
      <c r="BF773" s="145">
        <f>IF(N773="snížená",J773,0)</f>
        <v>0</v>
      </c>
      <c r="BG773" s="145">
        <f>IF(N773="zákl. přenesená",J773,0)</f>
        <v>0</v>
      </c>
      <c r="BH773" s="145">
        <f>IF(N773="sníž. přenesená",J773,0)</f>
        <v>0</v>
      </c>
      <c r="BI773" s="145">
        <f>IF(N773="nulová",J773,0)</f>
        <v>0</v>
      </c>
      <c r="BJ773" s="19" t="s">
        <v>77</v>
      </c>
      <c r="BK773" s="145">
        <f>ROUND(I773*H773,2)</f>
        <v>0</v>
      </c>
      <c r="BL773" s="19" t="s">
        <v>316</v>
      </c>
      <c r="BM773" s="144" t="s">
        <v>14242</v>
      </c>
    </row>
    <row r="774" spans="2:65" s="1" customFormat="1" ht="29.25">
      <c r="B774" s="34"/>
      <c r="D774" s="150" t="s">
        <v>224</v>
      </c>
      <c r="F774" s="151" t="s">
        <v>14178</v>
      </c>
      <c r="I774" s="148"/>
      <c r="L774" s="34"/>
      <c r="M774" s="149"/>
      <c r="T774" s="55"/>
      <c r="AT774" s="19" t="s">
        <v>224</v>
      </c>
      <c r="AU774" s="19" t="s">
        <v>236</v>
      </c>
    </row>
    <row r="775" spans="2:65" s="14" customFormat="1">
      <c r="B775" s="170"/>
      <c r="D775" s="150" t="s">
        <v>226</v>
      </c>
      <c r="E775" s="171" t="s">
        <v>19</v>
      </c>
      <c r="F775" s="172" t="s">
        <v>14243</v>
      </c>
      <c r="H775" s="171" t="s">
        <v>19</v>
      </c>
      <c r="I775" s="173"/>
      <c r="L775" s="170"/>
      <c r="M775" s="174"/>
      <c r="T775" s="175"/>
      <c r="AT775" s="171" t="s">
        <v>226</v>
      </c>
      <c r="AU775" s="171" t="s">
        <v>236</v>
      </c>
      <c r="AV775" s="14" t="s">
        <v>77</v>
      </c>
      <c r="AW775" s="14" t="s">
        <v>31</v>
      </c>
      <c r="AX775" s="14" t="s">
        <v>69</v>
      </c>
      <c r="AY775" s="171" t="s">
        <v>212</v>
      </c>
    </row>
    <row r="776" spans="2:65" s="12" customFormat="1">
      <c r="B776" s="152"/>
      <c r="D776" s="150" t="s">
        <v>226</v>
      </c>
      <c r="E776" s="153" t="s">
        <v>19</v>
      </c>
      <c r="F776" s="154" t="s">
        <v>1777</v>
      </c>
      <c r="H776" s="155">
        <v>1</v>
      </c>
      <c r="I776" s="156"/>
      <c r="L776" s="152"/>
      <c r="M776" s="157"/>
      <c r="T776" s="158"/>
      <c r="AT776" s="153" t="s">
        <v>226</v>
      </c>
      <c r="AU776" s="153" t="s">
        <v>236</v>
      </c>
      <c r="AV776" s="12" t="s">
        <v>79</v>
      </c>
      <c r="AW776" s="12" t="s">
        <v>31</v>
      </c>
      <c r="AX776" s="12" t="s">
        <v>69</v>
      </c>
      <c r="AY776" s="153" t="s">
        <v>212</v>
      </c>
    </row>
    <row r="777" spans="2:65" s="13" customFormat="1">
      <c r="B777" s="159"/>
      <c r="D777" s="150" t="s">
        <v>226</v>
      </c>
      <c r="E777" s="160" t="s">
        <v>19</v>
      </c>
      <c r="F777" s="161" t="s">
        <v>228</v>
      </c>
      <c r="H777" s="162">
        <v>1</v>
      </c>
      <c r="I777" s="163"/>
      <c r="L777" s="159"/>
      <c r="M777" s="164"/>
      <c r="T777" s="165"/>
      <c r="AT777" s="160" t="s">
        <v>226</v>
      </c>
      <c r="AU777" s="160" t="s">
        <v>236</v>
      </c>
      <c r="AV777" s="13" t="s">
        <v>229</v>
      </c>
      <c r="AW777" s="13" t="s">
        <v>31</v>
      </c>
      <c r="AX777" s="13" t="s">
        <v>77</v>
      </c>
      <c r="AY777" s="160" t="s">
        <v>212</v>
      </c>
    </row>
    <row r="778" spans="2:65" s="1" customFormat="1" ht="16.5" customHeight="1">
      <c r="B778" s="34"/>
      <c r="C778" s="133" t="s">
        <v>1232</v>
      </c>
      <c r="D778" s="133" t="s">
        <v>215</v>
      </c>
      <c r="E778" s="134" t="s">
        <v>14244</v>
      </c>
      <c r="F778" s="135" t="s">
        <v>14245</v>
      </c>
      <c r="G778" s="136" t="s">
        <v>624</v>
      </c>
      <c r="H778" s="137">
        <v>1</v>
      </c>
      <c r="I778" s="138"/>
      <c r="J778" s="139">
        <f>ROUND(I778*H778,2)</f>
        <v>0</v>
      </c>
      <c r="K778" s="135" t="s">
        <v>245</v>
      </c>
      <c r="L778" s="34"/>
      <c r="M778" s="140" t="s">
        <v>19</v>
      </c>
      <c r="N778" s="141" t="s">
        <v>40</v>
      </c>
      <c r="P778" s="142">
        <f>O778*H778</f>
        <v>0</v>
      </c>
      <c r="Q778" s="142">
        <v>0</v>
      </c>
      <c r="R778" s="142">
        <f>Q778*H778</f>
        <v>0</v>
      </c>
      <c r="S778" s="142">
        <v>0</v>
      </c>
      <c r="T778" s="143">
        <f>S778*H778</f>
        <v>0</v>
      </c>
      <c r="AR778" s="144" t="s">
        <v>316</v>
      </c>
      <c r="AT778" s="144" t="s">
        <v>215</v>
      </c>
      <c r="AU778" s="144" t="s">
        <v>236</v>
      </c>
      <c r="AY778" s="19" t="s">
        <v>212</v>
      </c>
      <c r="BE778" s="145">
        <f>IF(N778="základní",J778,0)</f>
        <v>0</v>
      </c>
      <c r="BF778" s="145">
        <f>IF(N778="snížená",J778,0)</f>
        <v>0</v>
      </c>
      <c r="BG778" s="145">
        <f>IF(N778="zákl. přenesená",J778,0)</f>
        <v>0</v>
      </c>
      <c r="BH778" s="145">
        <f>IF(N778="sníž. přenesená",J778,0)</f>
        <v>0</v>
      </c>
      <c r="BI778" s="145">
        <f>IF(N778="nulová",J778,0)</f>
        <v>0</v>
      </c>
      <c r="BJ778" s="19" t="s">
        <v>77</v>
      </c>
      <c r="BK778" s="145">
        <f>ROUND(I778*H778,2)</f>
        <v>0</v>
      </c>
      <c r="BL778" s="19" t="s">
        <v>316</v>
      </c>
      <c r="BM778" s="144" t="s">
        <v>14246</v>
      </c>
    </row>
    <row r="779" spans="2:65" s="1" customFormat="1" ht="29.25">
      <c r="B779" s="34"/>
      <c r="D779" s="150" t="s">
        <v>224</v>
      </c>
      <c r="F779" s="151" t="s">
        <v>14178</v>
      </c>
      <c r="I779" s="148"/>
      <c r="L779" s="34"/>
      <c r="M779" s="149"/>
      <c r="T779" s="55"/>
      <c r="AT779" s="19" t="s">
        <v>224</v>
      </c>
      <c r="AU779" s="19" t="s">
        <v>236</v>
      </c>
    </row>
    <row r="780" spans="2:65" s="14" customFormat="1">
      <c r="B780" s="170"/>
      <c r="D780" s="150" t="s">
        <v>226</v>
      </c>
      <c r="E780" s="171" t="s">
        <v>19</v>
      </c>
      <c r="F780" s="172" t="s">
        <v>14247</v>
      </c>
      <c r="H780" s="171" t="s">
        <v>19</v>
      </c>
      <c r="I780" s="173"/>
      <c r="L780" s="170"/>
      <c r="M780" s="174"/>
      <c r="T780" s="175"/>
      <c r="AT780" s="171" t="s">
        <v>226</v>
      </c>
      <c r="AU780" s="171" t="s">
        <v>236</v>
      </c>
      <c r="AV780" s="14" t="s">
        <v>77</v>
      </c>
      <c r="AW780" s="14" t="s">
        <v>31</v>
      </c>
      <c r="AX780" s="14" t="s">
        <v>69</v>
      </c>
      <c r="AY780" s="171" t="s">
        <v>212</v>
      </c>
    </row>
    <row r="781" spans="2:65" s="12" customFormat="1">
      <c r="B781" s="152"/>
      <c r="D781" s="150" t="s">
        <v>226</v>
      </c>
      <c r="E781" s="153" t="s">
        <v>19</v>
      </c>
      <c r="F781" s="154" t="s">
        <v>1777</v>
      </c>
      <c r="H781" s="155">
        <v>1</v>
      </c>
      <c r="I781" s="156"/>
      <c r="L781" s="152"/>
      <c r="M781" s="157"/>
      <c r="T781" s="158"/>
      <c r="AT781" s="153" t="s">
        <v>226</v>
      </c>
      <c r="AU781" s="153" t="s">
        <v>236</v>
      </c>
      <c r="AV781" s="12" t="s">
        <v>79</v>
      </c>
      <c r="AW781" s="12" t="s">
        <v>31</v>
      </c>
      <c r="AX781" s="12" t="s">
        <v>69</v>
      </c>
      <c r="AY781" s="153" t="s">
        <v>212</v>
      </c>
    </row>
    <row r="782" spans="2:65" s="13" customFormat="1">
      <c r="B782" s="159"/>
      <c r="D782" s="150" t="s">
        <v>226</v>
      </c>
      <c r="E782" s="160" t="s">
        <v>19</v>
      </c>
      <c r="F782" s="161" t="s">
        <v>228</v>
      </c>
      <c r="H782" s="162">
        <v>1</v>
      </c>
      <c r="I782" s="163"/>
      <c r="L782" s="159"/>
      <c r="M782" s="164"/>
      <c r="T782" s="165"/>
      <c r="AT782" s="160" t="s">
        <v>226</v>
      </c>
      <c r="AU782" s="160" t="s">
        <v>236</v>
      </c>
      <c r="AV782" s="13" t="s">
        <v>229</v>
      </c>
      <c r="AW782" s="13" t="s">
        <v>31</v>
      </c>
      <c r="AX782" s="13" t="s">
        <v>77</v>
      </c>
      <c r="AY782" s="160" t="s">
        <v>212</v>
      </c>
    </row>
    <row r="783" spans="2:65" s="1" customFormat="1" ht="16.5" customHeight="1">
      <c r="B783" s="34"/>
      <c r="C783" s="133" t="s">
        <v>1240</v>
      </c>
      <c r="D783" s="133" t="s">
        <v>215</v>
      </c>
      <c r="E783" s="134" t="s">
        <v>14248</v>
      </c>
      <c r="F783" s="135" t="s">
        <v>14249</v>
      </c>
      <c r="G783" s="136" t="s">
        <v>624</v>
      </c>
      <c r="H783" s="137">
        <v>1</v>
      </c>
      <c r="I783" s="138"/>
      <c r="J783" s="139">
        <f>ROUND(I783*H783,2)</f>
        <v>0</v>
      </c>
      <c r="K783" s="135" t="s">
        <v>245</v>
      </c>
      <c r="L783" s="34"/>
      <c r="M783" s="140" t="s">
        <v>19</v>
      </c>
      <c r="N783" s="141" t="s">
        <v>40</v>
      </c>
      <c r="P783" s="142">
        <f>O783*H783</f>
        <v>0</v>
      </c>
      <c r="Q783" s="142">
        <v>0</v>
      </c>
      <c r="R783" s="142">
        <f>Q783*H783</f>
        <v>0</v>
      </c>
      <c r="S783" s="142">
        <v>0</v>
      </c>
      <c r="T783" s="143">
        <f>S783*H783</f>
        <v>0</v>
      </c>
      <c r="AR783" s="144" t="s">
        <v>316</v>
      </c>
      <c r="AT783" s="144" t="s">
        <v>215</v>
      </c>
      <c r="AU783" s="144" t="s">
        <v>236</v>
      </c>
      <c r="AY783" s="19" t="s">
        <v>212</v>
      </c>
      <c r="BE783" s="145">
        <f>IF(N783="základní",J783,0)</f>
        <v>0</v>
      </c>
      <c r="BF783" s="145">
        <f>IF(N783="snížená",J783,0)</f>
        <v>0</v>
      </c>
      <c r="BG783" s="145">
        <f>IF(N783="zákl. přenesená",J783,0)</f>
        <v>0</v>
      </c>
      <c r="BH783" s="145">
        <f>IF(N783="sníž. přenesená",J783,0)</f>
        <v>0</v>
      </c>
      <c r="BI783" s="145">
        <f>IF(N783="nulová",J783,0)</f>
        <v>0</v>
      </c>
      <c r="BJ783" s="19" t="s">
        <v>77</v>
      </c>
      <c r="BK783" s="145">
        <f>ROUND(I783*H783,2)</f>
        <v>0</v>
      </c>
      <c r="BL783" s="19" t="s">
        <v>316</v>
      </c>
      <c r="BM783" s="144" t="s">
        <v>14250</v>
      </c>
    </row>
    <row r="784" spans="2:65" s="1" customFormat="1" ht="29.25">
      <c r="B784" s="34"/>
      <c r="D784" s="150" t="s">
        <v>224</v>
      </c>
      <c r="F784" s="151" t="s">
        <v>14178</v>
      </c>
      <c r="I784" s="148"/>
      <c r="L784" s="34"/>
      <c r="M784" s="149"/>
      <c r="T784" s="55"/>
      <c r="AT784" s="19" t="s">
        <v>224</v>
      </c>
      <c r="AU784" s="19" t="s">
        <v>236</v>
      </c>
    </row>
    <row r="785" spans="2:65" s="14" customFormat="1">
      <c r="B785" s="170"/>
      <c r="D785" s="150" t="s">
        <v>226</v>
      </c>
      <c r="E785" s="171" t="s">
        <v>19</v>
      </c>
      <c r="F785" s="172" t="s">
        <v>14251</v>
      </c>
      <c r="H785" s="171" t="s">
        <v>19</v>
      </c>
      <c r="I785" s="173"/>
      <c r="L785" s="170"/>
      <c r="M785" s="174"/>
      <c r="T785" s="175"/>
      <c r="AT785" s="171" t="s">
        <v>226</v>
      </c>
      <c r="AU785" s="171" t="s">
        <v>236</v>
      </c>
      <c r="AV785" s="14" t="s">
        <v>77</v>
      </c>
      <c r="AW785" s="14" t="s">
        <v>31</v>
      </c>
      <c r="AX785" s="14" t="s">
        <v>69</v>
      </c>
      <c r="AY785" s="171" t="s">
        <v>212</v>
      </c>
    </row>
    <row r="786" spans="2:65" s="12" customFormat="1">
      <c r="B786" s="152"/>
      <c r="D786" s="150" t="s">
        <v>226</v>
      </c>
      <c r="E786" s="153" t="s">
        <v>19</v>
      </c>
      <c r="F786" s="154" t="s">
        <v>1778</v>
      </c>
      <c r="H786" s="155">
        <v>1</v>
      </c>
      <c r="I786" s="156"/>
      <c r="L786" s="152"/>
      <c r="M786" s="157"/>
      <c r="T786" s="158"/>
      <c r="AT786" s="153" t="s">
        <v>226</v>
      </c>
      <c r="AU786" s="153" t="s">
        <v>236</v>
      </c>
      <c r="AV786" s="12" t="s">
        <v>79</v>
      </c>
      <c r="AW786" s="12" t="s">
        <v>31</v>
      </c>
      <c r="AX786" s="12" t="s">
        <v>69</v>
      </c>
      <c r="AY786" s="153" t="s">
        <v>212</v>
      </c>
    </row>
    <row r="787" spans="2:65" s="13" customFormat="1">
      <c r="B787" s="159"/>
      <c r="D787" s="150" t="s">
        <v>226</v>
      </c>
      <c r="E787" s="160" t="s">
        <v>19</v>
      </c>
      <c r="F787" s="161" t="s">
        <v>228</v>
      </c>
      <c r="H787" s="162">
        <v>1</v>
      </c>
      <c r="I787" s="163"/>
      <c r="L787" s="159"/>
      <c r="M787" s="164"/>
      <c r="T787" s="165"/>
      <c r="AT787" s="160" t="s">
        <v>226</v>
      </c>
      <c r="AU787" s="160" t="s">
        <v>236</v>
      </c>
      <c r="AV787" s="13" t="s">
        <v>229</v>
      </c>
      <c r="AW787" s="13" t="s">
        <v>31</v>
      </c>
      <c r="AX787" s="13" t="s">
        <v>77</v>
      </c>
      <c r="AY787" s="160" t="s">
        <v>212</v>
      </c>
    </row>
    <row r="788" spans="2:65" s="1" customFormat="1" ht="16.5" customHeight="1">
      <c r="B788" s="34"/>
      <c r="C788" s="133" t="s">
        <v>1254</v>
      </c>
      <c r="D788" s="133" t="s">
        <v>215</v>
      </c>
      <c r="E788" s="134" t="s">
        <v>14252</v>
      </c>
      <c r="F788" s="135" t="s">
        <v>14253</v>
      </c>
      <c r="G788" s="136" t="s">
        <v>624</v>
      </c>
      <c r="H788" s="137">
        <v>1</v>
      </c>
      <c r="I788" s="138"/>
      <c r="J788" s="139">
        <f>ROUND(I788*H788,2)</f>
        <v>0</v>
      </c>
      <c r="K788" s="135" t="s">
        <v>245</v>
      </c>
      <c r="L788" s="34"/>
      <c r="M788" s="140" t="s">
        <v>19</v>
      </c>
      <c r="N788" s="141" t="s">
        <v>40</v>
      </c>
      <c r="P788" s="142">
        <f>O788*H788</f>
        <v>0</v>
      </c>
      <c r="Q788" s="142">
        <v>0</v>
      </c>
      <c r="R788" s="142">
        <f>Q788*H788</f>
        <v>0</v>
      </c>
      <c r="S788" s="142">
        <v>0</v>
      </c>
      <c r="T788" s="143">
        <f>S788*H788</f>
        <v>0</v>
      </c>
      <c r="AR788" s="144" t="s">
        <v>316</v>
      </c>
      <c r="AT788" s="144" t="s">
        <v>215</v>
      </c>
      <c r="AU788" s="144" t="s">
        <v>236</v>
      </c>
      <c r="AY788" s="19" t="s">
        <v>212</v>
      </c>
      <c r="BE788" s="145">
        <f>IF(N788="základní",J788,0)</f>
        <v>0</v>
      </c>
      <c r="BF788" s="145">
        <f>IF(N788="snížená",J788,0)</f>
        <v>0</v>
      </c>
      <c r="BG788" s="145">
        <f>IF(N788="zákl. přenesená",J788,0)</f>
        <v>0</v>
      </c>
      <c r="BH788" s="145">
        <f>IF(N788="sníž. přenesená",J788,0)</f>
        <v>0</v>
      </c>
      <c r="BI788" s="145">
        <f>IF(N788="nulová",J788,0)</f>
        <v>0</v>
      </c>
      <c r="BJ788" s="19" t="s">
        <v>77</v>
      </c>
      <c r="BK788" s="145">
        <f>ROUND(I788*H788,2)</f>
        <v>0</v>
      </c>
      <c r="BL788" s="19" t="s">
        <v>316</v>
      </c>
      <c r="BM788" s="144" t="s">
        <v>14254</v>
      </c>
    </row>
    <row r="789" spans="2:65" s="1" customFormat="1" ht="29.25">
      <c r="B789" s="34"/>
      <c r="D789" s="150" t="s">
        <v>224</v>
      </c>
      <c r="F789" s="151" t="s">
        <v>14178</v>
      </c>
      <c r="I789" s="148"/>
      <c r="L789" s="34"/>
      <c r="M789" s="149"/>
      <c r="T789" s="55"/>
      <c r="AT789" s="19" t="s">
        <v>224</v>
      </c>
      <c r="AU789" s="19" t="s">
        <v>236</v>
      </c>
    </row>
    <row r="790" spans="2:65" s="14" customFormat="1">
      <c r="B790" s="170"/>
      <c r="D790" s="150" t="s">
        <v>226</v>
      </c>
      <c r="E790" s="171" t="s">
        <v>19</v>
      </c>
      <c r="F790" s="172" t="s">
        <v>14255</v>
      </c>
      <c r="H790" s="171" t="s">
        <v>19</v>
      </c>
      <c r="I790" s="173"/>
      <c r="L790" s="170"/>
      <c r="M790" s="174"/>
      <c r="T790" s="175"/>
      <c r="AT790" s="171" t="s">
        <v>226</v>
      </c>
      <c r="AU790" s="171" t="s">
        <v>236</v>
      </c>
      <c r="AV790" s="14" t="s">
        <v>77</v>
      </c>
      <c r="AW790" s="14" t="s">
        <v>31</v>
      </c>
      <c r="AX790" s="14" t="s">
        <v>69</v>
      </c>
      <c r="AY790" s="171" t="s">
        <v>212</v>
      </c>
    </row>
    <row r="791" spans="2:65" s="12" customFormat="1">
      <c r="B791" s="152"/>
      <c r="D791" s="150" t="s">
        <v>226</v>
      </c>
      <c r="E791" s="153" t="s">
        <v>19</v>
      </c>
      <c r="F791" s="154" t="s">
        <v>1778</v>
      </c>
      <c r="H791" s="155">
        <v>1</v>
      </c>
      <c r="I791" s="156"/>
      <c r="L791" s="152"/>
      <c r="M791" s="157"/>
      <c r="T791" s="158"/>
      <c r="AT791" s="153" t="s">
        <v>226</v>
      </c>
      <c r="AU791" s="153" t="s">
        <v>236</v>
      </c>
      <c r="AV791" s="12" t="s">
        <v>79</v>
      </c>
      <c r="AW791" s="12" t="s">
        <v>31</v>
      </c>
      <c r="AX791" s="12" t="s">
        <v>69</v>
      </c>
      <c r="AY791" s="153" t="s">
        <v>212</v>
      </c>
    </row>
    <row r="792" spans="2:65" s="13" customFormat="1">
      <c r="B792" s="159"/>
      <c r="D792" s="150" t="s">
        <v>226</v>
      </c>
      <c r="E792" s="160" t="s">
        <v>19</v>
      </c>
      <c r="F792" s="161" t="s">
        <v>228</v>
      </c>
      <c r="H792" s="162">
        <v>1</v>
      </c>
      <c r="I792" s="163"/>
      <c r="L792" s="159"/>
      <c r="M792" s="164"/>
      <c r="T792" s="165"/>
      <c r="AT792" s="160" t="s">
        <v>226</v>
      </c>
      <c r="AU792" s="160" t="s">
        <v>236</v>
      </c>
      <c r="AV792" s="13" t="s">
        <v>229</v>
      </c>
      <c r="AW792" s="13" t="s">
        <v>31</v>
      </c>
      <c r="AX792" s="13" t="s">
        <v>77</v>
      </c>
      <c r="AY792" s="160" t="s">
        <v>212</v>
      </c>
    </row>
    <row r="793" spans="2:65" s="1" customFormat="1" ht="16.5" customHeight="1">
      <c r="B793" s="34"/>
      <c r="C793" s="133" t="s">
        <v>1268</v>
      </c>
      <c r="D793" s="133" t="s">
        <v>215</v>
      </c>
      <c r="E793" s="134" t="s">
        <v>14256</v>
      </c>
      <c r="F793" s="135" t="s">
        <v>14257</v>
      </c>
      <c r="G793" s="136" t="s">
        <v>624</v>
      </c>
      <c r="H793" s="137">
        <v>1</v>
      </c>
      <c r="I793" s="138"/>
      <c r="J793" s="139">
        <f>ROUND(I793*H793,2)</f>
        <v>0</v>
      </c>
      <c r="K793" s="135" t="s">
        <v>245</v>
      </c>
      <c r="L793" s="34"/>
      <c r="M793" s="140" t="s">
        <v>19</v>
      </c>
      <c r="N793" s="141" t="s">
        <v>40</v>
      </c>
      <c r="P793" s="142">
        <f>O793*H793</f>
        <v>0</v>
      </c>
      <c r="Q793" s="142">
        <v>0</v>
      </c>
      <c r="R793" s="142">
        <f>Q793*H793</f>
        <v>0</v>
      </c>
      <c r="S793" s="142">
        <v>0</v>
      </c>
      <c r="T793" s="143">
        <f>S793*H793</f>
        <v>0</v>
      </c>
      <c r="AR793" s="144" t="s">
        <v>316</v>
      </c>
      <c r="AT793" s="144" t="s">
        <v>215</v>
      </c>
      <c r="AU793" s="144" t="s">
        <v>236</v>
      </c>
      <c r="AY793" s="19" t="s">
        <v>212</v>
      </c>
      <c r="BE793" s="145">
        <f>IF(N793="základní",J793,0)</f>
        <v>0</v>
      </c>
      <c r="BF793" s="145">
        <f>IF(N793="snížená",J793,0)</f>
        <v>0</v>
      </c>
      <c r="BG793" s="145">
        <f>IF(N793="zákl. přenesená",J793,0)</f>
        <v>0</v>
      </c>
      <c r="BH793" s="145">
        <f>IF(N793="sníž. přenesená",J793,0)</f>
        <v>0</v>
      </c>
      <c r="BI793" s="145">
        <f>IF(N793="nulová",J793,0)</f>
        <v>0</v>
      </c>
      <c r="BJ793" s="19" t="s">
        <v>77</v>
      </c>
      <c r="BK793" s="145">
        <f>ROUND(I793*H793,2)</f>
        <v>0</v>
      </c>
      <c r="BL793" s="19" t="s">
        <v>316</v>
      </c>
      <c r="BM793" s="144" t="s">
        <v>14258</v>
      </c>
    </row>
    <row r="794" spans="2:65" s="1" customFormat="1" ht="29.25">
      <c r="B794" s="34"/>
      <c r="D794" s="150" t="s">
        <v>224</v>
      </c>
      <c r="F794" s="151" t="s">
        <v>14178</v>
      </c>
      <c r="I794" s="148"/>
      <c r="L794" s="34"/>
      <c r="M794" s="149"/>
      <c r="T794" s="55"/>
      <c r="AT794" s="19" t="s">
        <v>224</v>
      </c>
      <c r="AU794" s="19" t="s">
        <v>236</v>
      </c>
    </row>
    <row r="795" spans="2:65" s="14" customFormat="1">
      <c r="B795" s="170"/>
      <c r="D795" s="150" t="s">
        <v>226</v>
      </c>
      <c r="E795" s="171" t="s">
        <v>19</v>
      </c>
      <c r="F795" s="172" t="s">
        <v>14259</v>
      </c>
      <c r="H795" s="171" t="s">
        <v>19</v>
      </c>
      <c r="I795" s="173"/>
      <c r="L795" s="170"/>
      <c r="M795" s="174"/>
      <c r="T795" s="175"/>
      <c r="AT795" s="171" t="s">
        <v>226</v>
      </c>
      <c r="AU795" s="171" t="s">
        <v>236</v>
      </c>
      <c r="AV795" s="14" t="s">
        <v>77</v>
      </c>
      <c r="AW795" s="14" t="s">
        <v>31</v>
      </c>
      <c r="AX795" s="14" t="s">
        <v>69</v>
      </c>
      <c r="AY795" s="171" t="s">
        <v>212</v>
      </c>
    </row>
    <row r="796" spans="2:65" s="12" customFormat="1">
      <c r="B796" s="152"/>
      <c r="D796" s="150" t="s">
        <v>226</v>
      </c>
      <c r="E796" s="153" t="s">
        <v>19</v>
      </c>
      <c r="F796" s="154" t="s">
        <v>1778</v>
      </c>
      <c r="H796" s="155">
        <v>1</v>
      </c>
      <c r="I796" s="156"/>
      <c r="L796" s="152"/>
      <c r="M796" s="157"/>
      <c r="T796" s="158"/>
      <c r="AT796" s="153" t="s">
        <v>226</v>
      </c>
      <c r="AU796" s="153" t="s">
        <v>236</v>
      </c>
      <c r="AV796" s="12" t="s">
        <v>79</v>
      </c>
      <c r="AW796" s="12" t="s">
        <v>31</v>
      </c>
      <c r="AX796" s="12" t="s">
        <v>69</v>
      </c>
      <c r="AY796" s="153" t="s">
        <v>212</v>
      </c>
    </row>
    <row r="797" spans="2:65" s="13" customFormat="1">
      <c r="B797" s="159"/>
      <c r="D797" s="150" t="s">
        <v>226</v>
      </c>
      <c r="E797" s="160" t="s">
        <v>19</v>
      </c>
      <c r="F797" s="161" t="s">
        <v>228</v>
      </c>
      <c r="H797" s="162">
        <v>1</v>
      </c>
      <c r="I797" s="163"/>
      <c r="L797" s="159"/>
      <c r="M797" s="164"/>
      <c r="T797" s="165"/>
      <c r="AT797" s="160" t="s">
        <v>226</v>
      </c>
      <c r="AU797" s="160" t="s">
        <v>236</v>
      </c>
      <c r="AV797" s="13" t="s">
        <v>229</v>
      </c>
      <c r="AW797" s="13" t="s">
        <v>31</v>
      </c>
      <c r="AX797" s="13" t="s">
        <v>77</v>
      </c>
      <c r="AY797" s="160" t="s">
        <v>212</v>
      </c>
    </row>
    <row r="798" spans="2:65" s="1" customFormat="1" ht="16.5" customHeight="1">
      <c r="B798" s="34"/>
      <c r="C798" s="133" t="s">
        <v>1281</v>
      </c>
      <c r="D798" s="133" t="s">
        <v>215</v>
      </c>
      <c r="E798" s="134" t="s">
        <v>14260</v>
      </c>
      <c r="F798" s="135" t="s">
        <v>14261</v>
      </c>
      <c r="G798" s="136" t="s">
        <v>624</v>
      </c>
      <c r="H798" s="137">
        <v>1</v>
      </c>
      <c r="I798" s="138"/>
      <c r="J798" s="139">
        <f>ROUND(I798*H798,2)</f>
        <v>0</v>
      </c>
      <c r="K798" s="135" t="s">
        <v>245</v>
      </c>
      <c r="L798" s="34"/>
      <c r="M798" s="140" t="s">
        <v>19</v>
      </c>
      <c r="N798" s="141" t="s">
        <v>40</v>
      </c>
      <c r="P798" s="142">
        <f>O798*H798</f>
        <v>0</v>
      </c>
      <c r="Q798" s="142">
        <v>0</v>
      </c>
      <c r="R798" s="142">
        <f>Q798*H798</f>
        <v>0</v>
      </c>
      <c r="S798" s="142">
        <v>0</v>
      </c>
      <c r="T798" s="143">
        <f>S798*H798</f>
        <v>0</v>
      </c>
      <c r="AR798" s="144" t="s">
        <v>316</v>
      </c>
      <c r="AT798" s="144" t="s">
        <v>215</v>
      </c>
      <c r="AU798" s="144" t="s">
        <v>236</v>
      </c>
      <c r="AY798" s="19" t="s">
        <v>212</v>
      </c>
      <c r="BE798" s="145">
        <f>IF(N798="základní",J798,0)</f>
        <v>0</v>
      </c>
      <c r="BF798" s="145">
        <f>IF(N798="snížená",J798,0)</f>
        <v>0</v>
      </c>
      <c r="BG798" s="145">
        <f>IF(N798="zákl. přenesená",J798,0)</f>
        <v>0</v>
      </c>
      <c r="BH798" s="145">
        <f>IF(N798="sníž. přenesená",J798,0)</f>
        <v>0</v>
      </c>
      <c r="BI798" s="145">
        <f>IF(N798="nulová",J798,0)</f>
        <v>0</v>
      </c>
      <c r="BJ798" s="19" t="s">
        <v>77</v>
      </c>
      <c r="BK798" s="145">
        <f>ROUND(I798*H798,2)</f>
        <v>0</v>
      </c>
      <c r="BL798" s="19" t="s">
        <v>316</v>
      </c>
      <c r="BM798" s="144" t="s">
        <v>14262</v>
      </c>
    </row>
    <row r="799" spans="2:65" s="1" customFormat="1" ht="29.25">
      <c r="B799" s="34"/>
      <c r="D799" s="150" t="s">
        <v>224</v>
      </c>
      <c r="F799" s="151" t="s">
        <v>14178</v>
      </c>
      <c r="I799" s="148"/>
      <c r="L799" s="34"/>
      <c r="M799" s="149"/>
      <c r="T799" s="55"/>
      <c r="AT799" s="19" t="s">
        <v>224</v>
      </c>
      <c r="AU799" s="19" t="s">
        <v>236</v>
      </c>
    </row>
    <row r="800" spans="2:65" s="14" customFormat="1">
      <c r="B800" s="170"/>
      <c r="D800" s="150" t="s">
        <v>226</v>
      </c>
      <c r="E800" s="171" t="s">
        <v>19</v>
      </c>
      <c r="F800" s="172" t="s">
        <v>14263</v>
      </c>
      <c r="H800" s="171" t="s">
        <v>19</v>
      </c>
      <c r="I800" s="173"/>
      <c r="L800" s="170"/>
      <c r="M800" s="174"/>
      <c r="T800" s="175"/>
      <c r="AT800" s="171" t="s">
        <v>226</v>
      </c>
      <c r="AU800" s="171" t="s">
        <v>236</v>
      </c>
      <c r="AV800" s="14" t="s">
        <v>77</v>
      </c>
      <c r="AW800" s="14" t="s">
        <v>31</v>
      </c>
      <c r="AX800" s="14" t="s">
        <v>69</v>
      </c>
      <c r="AY800" s="171" t="s">
        <v>212</v>
      </c>
    </row>
    <row r="801" spans="2:65" s="12" customFormat="1">
      <c r="B801" s="152"/>
      <c r="D801" s="150" t="s">
        <v>226</v>
      </c>
      <c r="E801" s="153" t="s">
        <v>19</v>
      </c>
      <c r="F801" s="154" t="s">
        <v>1778</v>
      </c>
      <c r="H801" s="155">
        <v>1</v>
      </c>
      <c r="I801" s="156"/>
      <c r="L801" s="152"/>
      <c r="M801" s="157"/>
      <c r="T801" s="158"/>
      <c r="AT801" s="153" t="s">
        <v>226</v>
      </c>
      <c r="AU801" s="153" t="s">
        <v>236</v>
      </c>
      <c r="AV801" s="12" t="s">
        <v>79</v>
      </c>
      <c r="AW801" s="12" t="s">
        <v>31</v>
      </c>
      <c r="AX801" s="12" t="s">
        <v>69</v>
      </c>
      <c r="AY801" s="153" t="s">
        <v>212</v>
      </c>
    </row>
    <row r="802" spans="2:65" s="13" customFormat="1">
      <c r="B802" s="159"/>
      <c r="D802" s="150" t="s">
        <v>226</v>
      </c>
      <c r="E802" s="160" t="s">
        <v>19</v>
      </c>
      <c r="F802" s="161" t="s">
        <v>228</v>
      </c>
      <c r="H802" s="162">
        <v>1</v>
      </c>
      <c r="I802" s="163"/>
      <c r="L802" s="159"/>
      <c r="M802" s="164"/>
      <c r="T802" s="165"/>
      <c r="AT802" s="160" t="s">
        <v>226</v>
      </c>
      <c r="AU802" s="160" t="s">
        <v>236</v>
      </c>
      <c r="AV802" s="13" t="s">
        <v>229</v>
      </c>
      <c r="AW802" s="13" t="s">
        <v>31</v>
      </c>
      <c r="AX802" s="13" t="s">
        <v>77</v>
      </c>
      <c r="AY802" s="160" t="s">
        <v>212</v>
      </c>
    </row>
    <row r="803" spans="2:65" s="1" customFormat="1" ht="16.5" customHeight="1">
      <c r="B803" s="34"/>
      <c r="C803" s="133" t="s">
        <v>1287</v>
      </c>
      <c r="D803" s="133" t="s">
        <v>215</v>
      </c>
      <c r="E803" s="134" t="s">
        <v>14264</v>
      </c>
      <c r="F803" s="135" t="s">
        <v>14265</v>
      </c>
      <c r="G803" s="136" t="s">
        <v>624</v>
      </c>
      <c r="H803" s="137">
        <v>1</v>
      </c>
      <c r="I803" s="138"/>
      <c r="J803" s="139">
        <f>ROUND(I803*H803,2)</f>
        <v>0</v>
      </c>
      <c r="K803" s="135" t="s">
        <v>245</v>
      </c>
      <c r="L803" s="34"/>
      <c r="M803" s="140" t="s">
        <v>19</v>
      </c>
      <c r="N803" s="141" t="s">
        <v>40</v>
      </c>
      <c r="P803" s="142">
        <f>O803*H803</f>
        <v>0</v>
      </c>
      <c r="Q803" s="142">
        <v>0</v>
      </c>
      <c r="R803" s="142">
        <f>Q803*H803</f>
        <v>0</v>
      </c>
      <c r="S803" s="142">
        <v>0</v>
      </c>
      <c r="T803" s="143">
        <f>S803*H803</f>
        <v>0</v>
      </c>
      <c r="AR803" s="144" t="s">
        <v>316</v>
      </c>
      <c r="AT803" s="144" t="s">
        <v>215</v>
      </c>
      <c r="AU803" s="144" t="s">
        <v>236</v>
      </c>
      <c r="AY803" s="19" t="s">
        <v>212</v>
      </c>
      <c r="BE803" s="145">
        <f>IF(N803="základní",J803,0)</f>
        <v>0</v>
      </c>
      <c r="BF803" s="145">
        <f>IF(N803="snížená",J803,0)</f>
        <v>0</v>
      </c>
      <c r="BG803" s="145">
        <f>IF(N803="zákl. přenesená",J803,0)</f>
        <v>0</v>
      </c>
      <c r="BH803" s="145">
        <f>IF(N803="sníž. přenesená",J803,0)</f>
        <v>0</v>
      </c>
      <c r="BI803" s="145">
        <f>IF(N803="nulová",J803,0)</f>
        <v>0</v>
      </c>
      <c r="BJ803" s="19" t="s">
        <v>77</v>
      </c>
      <c r="BK803" s="145">
        <f>ROUND(I803*H803,2)</f>
        <v>0</v>
      </c>
      <c r="BL803" s="19" t="s">
        <v>316</v>
      </c>
      <c r="BM803" s="144" t="s">
        <v>14266</v>
      </c>
    </row>
    <row r="804" spans="2:65" s="1" customFormat="1" ht="29.25">
      <c r="B804" s="34"/>
      <c r="D804" s="150" t="s">
        <v>224</v>
      </c>
      <c r="F804" s="151" t="s">
        <v>14178</v>
      </c>
      <c r="I804" s="148"/>
      <c r="L804" s="34"/>
      <c r="M804" s="149"/>
      <c r="T804" s="55"/>
      <c r="AT804" s="19" t="s">
        <v>224</v>
      </c>
      <c r="AU804" s="19" t="s">
        <v>236</v>
      </c>
    </row>
    <row r="805" spans="2:65" s="14" customFormat="1">
      <c r="B805" s="170"/>
      <c r="D805" s="150" t="s">
        <v>226</v>
      </c>
      <c r="E805" s="171" t="s">
        <v>19</v>
      </c>
      <c r="F805" s="172" t="s">
        <v>14267</v>
      </c>
      <c r="H805" s="171" t="s">
        <v>19</v>
      </c>
      <c r="I805" s="173"/>
      <c r="L805" s="170"/>
      <c r="M805" s="174"/>
      <c r="T805" s="175"/>
      <c r="AT805" s="171" t="s">
        <v>226</v>
      </c>
      <c r="AU805" s="171" t="s">
        <v>236</v>
      </c>
      <c r="AV805" s="14" t="s">
        <v>77</v>
      </c>
      <c r="AW805" s="14" t="s">
        <v>31</v>
      </c>
      <c r="AX805" s="14" t="s">
        <v>69</v>
      </c>
      <c r="AY805" s="171" t="s">
        <v>212</v>
      </c>
    </row>
    <row r="806" spans="2:65" s="12" customFormat="1">
      <c r="B806" s="152"/>
      <c r="D806" s="150" t="s">
        <v>226</v>
      </c>
      <c r="E806" s="153" t="s">
        <v>19</v>
      </c>
      <c r="F806" s="154" t="s">
        <v>1778</v>
      </c>
      <c r="H806" s="155">
        <v>1</v>
      </c>
      <c r="I806" s="156"/>
      <c r="L806" s="152"/>
      <c r="M806" s="157"/>
      <c r="T806" s="158"/>
      <c r="AT806" s="153" t="s">
        <v>226</v>
      </c>
      <c r="AU806" s="153" t="s">
        <v>236</v>
      </c>
      <c r="AV806" s="12" t="s">
        <v>79</v>
      </c>
      <c r="AW806" s="12" t="s">
        <v>31</v>
      </c>
      <c r="AX806" s="12" t="s">
        <v>69</v>
      </c>
      <c r="AY806" s="153" t="s">
        <v>212</v>
      </c>
    </row>
    <row r="807" spans="2:65" s="13" customFormat="1">
      <c r="B807" s="159"/>
      <c r="D807" s="150" t="s">
        <v>226</v>
      </c>
      <c r="E807" s="160" t="s">
        <v>19</v>
      </c>
      <c r="F807" s="161" t="s">
        <v>228</v>
      </c>
      <c r="H807" s="162">
        <v>1</v>
      </c>
      <c r="I807" s="163"/>
      <c r="L807" s="159"/>
      <c r="M807" s="164"/>
      <c r="T807" s="165"/>
      <c r="AT807" s="160" t="s">
        <v>226</v>
      </c>
      <c r="AU807" s="160" t="s">
        <v>236</v>
      </c>
      <c r="AV807" s="13" t="s">
        <v>229</v>
      </c>
      <c r="AW807" s="13" t="s">
        <v>31</v>
      </c>
      <c r="AX807" s="13" t="s">
        <v>77</v>
      </c>
      <c r="AY807" s="160" t="s">
        <v>212</v>
      </c>
    </row>
    <row r="808" spans="2:65" s="1" customFormat="1" ht="16.5" customHeight="1">
      <c r="B808" s="34"/>
      <c r="C808" s="133" t="s">
        <v>1300</v>
      </c>
      <c r="D808" s="133" t="s">
        <v>215</v>
      </c>
      <c r="E808" s="134" t="s">
        <v>14268</v>
      </c>
      <c r="F808" s="135" t="s">
        <v>14269</v>
      </c>
      <c r="G808" s="136" t="s">
        <v>624</v>
      </c>
      <c r="H808" s="137">
        <v>1</v>
      </c>
      <c r="I808" s="138"/>
      <c r="J808" s="139">
        <f>ROUND(I808*H808,2)</f>
        <v>0</v>
      </c>
      <c r="K808" s="135" t="s">
        <v>245</v>
      </c>
      <c r="L808" s="34"/>
      <c r="M808" s="140" t="s">
        <v>19</v>
      </c>
      <c r="N808" s="141" t="s">
        <v>40</v>
      </c>
      <c r="P808" s="142">
        <f>O808*H808</f>
        <v>0</v>
      </c>
      <c r="Q808" s="142">
        <v>0</v>
      </c>
      <c r="R808" s="142">
        <f>Q808*H808</f>
        <v>0</v>
      </c>
      <c r="S808" s="142">
        <v>0</v>
      </c>
      <c r="T808" s="143">
        <f>S808*H808</f>
        <v>0</v>
      </c>
      <c r="AR808" s="144" t="s">
        <v>316</v>
      </c>
      <c r="AT808" s="144" t="s">
        <v>215</v>
      </c>
      <c r="AU808" s="144" t="s">
        <v>236</v>
      </c>
      <c r="AY808" s="19" t="s">
        <v>212</v>
      </c>
      <c r="BE808" s="145">
        <f>IF(N808="základní",J808,0)</f>
        <v>0</v>
      </c>
      <c r="BF808" s="145">
        <f>IF(N808="snížená",J808,0)</f>
        <v>0</v>
      </c>
      <c r="BG808" s="145">
        <f>IF(N808="zákl. přenesená",J808,0)</f>
        <v>0</v>
      </c>
      <c r="BH808" s="145">
        <f>IF(N808="sníž. přenesená",J808,0)</f>
        <v>0</v>
      </c>
      <c r="BI808" s="145">
        <f>IF(N808="nulová",J808,0)</f>
        <v>0</v>
      </c>
      <c r="BJ808" s="19" t="s">
        <v>77</v>
      </c>
      <c r="BK808" s="145">
        <f>ROUND(I808*H808,2)</f>
        <v>0</v>
      </c>
      <c r="BL808" s="19" t="s">
        <v>316</v>
      </c>
      <c r="BM808" s="144" t="s">
        <v>14270</v>
      </c>
    </row>
    <row r="809" spans="2:65" s="1" customFormat="1" ht="29.25">
      <c r="B809" s="34"/>
      <c r="D809" s="150" t="s">
        <v>224</v>
      </c>
      <c r="F809" s="151" t="s">
        <v>14178</v>
      </c>
      <c r="I809" s="148"/>
      <c r="L809" s="34"/>
      <c r="M809" s="149"/>
      <c r="T809" s="55"/>
      <c r="AT809" s="19" t="s">
        <v>224</v>
      </c>
      <c r="AU809" s="19" t="s">
        <v>236</v>
      </c>
    </row>
    <row r="810" spans="2:65" s="14" customFormat="1">
      <c r="B810" s="170"/>
      <c r="D810" s="150" t="s">
        <v>226</v>
      </c>
      <c r="E810" s="171" t="s">
        <v>19</v>
      </c>
      <c r="F810" s="172" t="s">
        <v>14271</v>
      </c>
      <c r="H810" s="171" t="s">
        <v>19</v>
      </c>
      <c r="I810" s="173"/>
      <c r="L810" s="170"/>
      <c r="M810" s="174"/>
      <c r="T810" s="175"/>
      <c r="AT810" s="171" t="s">
        <v>226</v>
      </c>
      <c r="AU810" s="171" t="s">
        <v>236</v>
      </c>
      <c r="AV810" s="14" t="s">
        <v>77</v>
      </c>
      <c r="AW810" s="14" t="s">
        <v>31</v>
      </c>
      <c r="AX810" s="14" t="s">
        <v>69</v>
      </c>
      <c r="AY810" s="171" t="s">
        <v>212</v>
      </c>
    </row>
    <row r="811" spans="2:65" s="12" customFormat="1">
      <c r="B811" s="152"/>
      <c r="D811" s="150" t="s">
        <v>226</v>
      </c>
      <c r="E811" s="153" t="s">
        <v>19</v>
      </c>
      <c r="F811" s="154" t="s">
        <v>1779</v>
      </c>
      <c r="H811" s="155">
        <v>1</v>
      </c>
      <c r="I811" s="156"/>
      <c r="L811" s="152"/>
      <c r="M811" s="157"/>
      <c r="T811" s="158"/>
      <c r="AT811" s="153" t="s">
        <v>226</v>
      </c>
      <c r="AU811" s="153" t="s">
        <v>236</v>
      </c>
      <c r="AV811" s="12" t="s">
        <v>79</v>
      </c>
      <c r="AW811" s="12" t="s">
        <v>31</v>
      </c>
      <c r="AX811" s="12" t="s">
        <v>69</v>
      </c>
      <c r="AY811" s="153" t="s">
        <v>212</v>
      </c>
    </row>
    <row r="812" spans="2:65" s="13" customFormat="1">
      <c r="B812" s="159"/>
      <c r="D812" s="150" t="s">
        <v>226</v>
      </c>
      <c r="E812" s="160" t="s">
        <v>19</v>
      </c>
      <c r="F812" s="161" t="s">
        <v>228</v>
      </c>
      <c r="H812" s="162">
        <v>1</v>
      </c>
      <c r="I812" s="163"/>
      <c r="L812" s="159"/>
      <c r="M812" s="164"/>
      <c r="T812" s="165"/>
      <c r="AT812" s="160" t="s">
        <v>226</v>
      </c>
      <c r="AU812" s="160" t="s">
        <v>236</v>
      </c>
      <c r="AV812" s="13" t="s">
        <v>229</v>
      </c>
      <c r="AW812" s="13" t="s">
        <v>31</v>
      </c>
      <c r="AX812" s="13" t="s">
        <v>77</v>
      </c>
      <c r="AY812" s="160" t="s">
        <v>212</v>
      </c>
    </row>
    <row r="813" spans="2:65" s="1" customFormat="1" ht="16.5" customHeight="1">
      <c r="B813" s="34"/>
      <c r="C813" s="133" t="s">
        <v>1306</v>
      </c>
      <c r="D813" s="133" t="s">
        <v>215</v>
      </c>
      <c r="E813" s="134" t="s">
        <v>14272</v>
      </c>
      <c r="F813" s="135" t="s">
        <v>14273</v>
      </c>
      <c r="G813" s="136" t="s">
        <v>624</v>
      </c>
      <c r="H813" s="137">
        <v>1</v>
      </c>
      <c r="I813" s="138"/>
      <c r="J813" s="139">
        <f>ROUND(I813*H813,2)</f>
        <v>0</v>
      </c>
      <c r="K813" s="135" t="s">
        <v>245</v>
      </c>
      <c r="L813" s="34"/>
      <c r="M813" s="140" t="s">
        <v>19</v>
      </c>
      <c r="N813" s="141" t="s">
        <v>40</v>
      </c>
      <c r="P813" s="142">
        <f>O813*H813</f>
        <v>0</v>
      </c>
      <c r="Q813" s="142">
        <v>0</v>
      </c>
      <c r="R813" s="142">
        <f>Q813*H813</f>
        <v>0</v>
      </c>
      <c r="S813" s="142">
        <v>0</v>
      </c>
      <c r="T813" s="143">
        <f>S813*H813</f>
        <v>0</v>
      </c>
      <c r="AR813" s="144" t="s">
        <v>316</v>
      </c>
      <c r="AT813" s="144" t="s">
        <v>215</v>
      </c>
      <c r="AU813" s="144" t="s">
        <v>236</v>
      </c>
      <c r="AY813" s="19" t="s">
        <v>212</v>
      </c>
      <c r="BE813" s="145">
        <f>IF(N813="základní",J813,0)</f>
        <v>0</v>
      </c>
      <c r="BF813" s="145">
        <f>IF(N813="snížená",J813,0)</f>
        <v>0</v>
      </c>
      <c r="BG813" s="145">
        <f>IF(N813="zákl. přenesená",J813,0)</f>
        <v>0</v>
      </c>
      <c r="BH813" s="145">
        <f>IF(N813="sníž. přenesená",J813,0)</f>
        <v>0</v>
      </c>
      <c r="BI813" s="145">
        <f>IF(N813="nulová",J813,0)</f>
        <v>0</v>
      </c>
      <c r="BJ813" s="19" t="s">
        <v>77</v>
      </c>
      <c r="BK813" s="145">
        <f>ROUND(I813*H813,2)</f>
        <v>0</v>
      </c>
      <c r="BL813" s="19" t="s">
        <v>316</v>
      </c>
      <c r="BM813" s="144" t="s">
        <v>14274</v>
      </c>
    </row>
    <row r="814" spans="2:65" s="1" customFormat="1" ht="29.25">
      <c r="B814" s="34"/>
      <c r="D814" s="150" t="s">
        <v>224</v>
      </c>
      <c r="F814" s="151" t="s">
        <v>14178</v>
      </c>
      <c r="I814" s="148"/>
      <c r="L814" s="34"/>
      <c r="M814" s="149"/>
      <c r="T814" s="55"/>
      <c r="AT814" s="19" t="s">
        <v>224</v>
      </c>
      <c r="AU814" s="19" t="s">
        <v>236</v>
      </c>
    </row>
    <row r="815" spans="2:65" s="14" customFormat="1">
      <c r="B815" s="170"/>
      <c r="D815" s="150" t="s">
        <v>226</v>
      </c>
      <c r="E815" s="171" t="s">
        <v>19</v>
      </c>
      <c r="F815" s="172" t="s">
        <v>14275</v>
      </c>
      <c r="H815" s="171" t="s">
        <v>19</v>
      </c>
      <c r="I815" s="173"/>
      <c r="L815" s="170"/>
      <c r="M815" s="174"/>
      <c r="T815" s="175"/>
      <c r="AT815" s="171" t="s">
        <v>226</v>
      </c>
      <c r="AU815" s="171" t="s">
        <v>236</v>
      </c>
      <c r="AV815" s="14" t="s">
        <v>77</v>
      </c>
      <c r="AW815" s="14" t="s">
        <v>31</v>
      </c>
      <c r="AX815" s="14" t="s">
        <v>69</v>
      </c>
      <c r="AY815" s="171" t="s">
        <v>212</v>
      </c>
    </row>
    <row r="816" spans="2:65" s="12" customFormat="1">
      <c r="B816" s="152"/>
      <c r="D816" s="150" t="s">
        <v>226</v>
      </c>
      <c r="E816" s="153" t="s">
        <v>19</v>
      </c>
      <c r="F816" s="154" t="s">
        <v>1779</v>
      </c>
      <c r="H816" s="155">
        <v>1</v>
      </c>
      <c r="I816" s="156"/>
      <c r="L816" s="152"/>
      <c r="M816" s="157"/>
      <c r="T816" s="158"/>
      <c r="AT816" s="153" t="s">
        <v>226</v>
      </c>
      <c r="AU816" s="153" t="s">
        <v>236</v>
      </c>
      <c r="AV816" s="12" t="s">
        <v>79</v>
      </c>
      <c r="AW816" s="12" t="s">
        <v>31</v>
      </c>
      <c r="AX816" s="12" t="s">
        <v>69</v>
      </c>
      <c r="AY816" s="153" t="s">
        <v>212</v>
      </c>
    </row>
    <row r="817" spans="2:65" s="13" customFormat="1">
      <c r="B817" s="159"/>
      <c r="D817" s="150" t="s">
        <v>226</v>
      </c>
      <c r="E817" s="160" t="s">
        <v>19</v>
      </c>
      <c r="F817" s="161" t="s">
        <v>228</v>
      </c>
      <c r="H817" s="162">
        <v>1</v>
      </c>
      <c r="I817" s="163"/>
      <c r="L817" s="159"/>
      <c r="M817" s="164"/>
      <c r="T817" s="165"/>
      <c r="AT817" s="160" t="s">
        <v>226</v>
      </c>
      <c r="AU817" s="160" t="s">
        <v>236</v>
      </c>
      <c r="AV817" s="13" t="s">
        <v>229</v>
      </c>
      <c r="AW817" s="13" t="s">
        <v>31</v>
      </c>
      <c r="AX817" s="13" t="s">
        <v>77</v>
      </c>
      <c r="AY817" s="160" t="s">
        <v>212</v>
      </c>
    </row>
    <row r="818" spans="2:65" s="1" customFormat="1" ht="16.5" customHeight="1">
      <c r="B818" s="34"/>
      <c r="C818" s="133" t="s">
        <v>1314</v>
      </c>
      <c r="D818" s="133" t="s">
        <v>215</v>
      </c>
      <c r="E818" s="134" t="s">
        <v>14276</v>
      </c>
      <c r="F818" s="135" t="s">
        <v>14277</v>
      </c>
      <c r="G818" s="136" t="s">
        <v>624</v>
      </c>
      <c r="H818" s="137">
        <v>1</v>
      </c>
      <c r="I818" s="138"/>
      <c r="J818" s="139">
        <f>ROUND(I818*H818,2)</f>
        <v>0</v>
      </c>
      <c r="K818" s="135" t="s">
        <v>245</v>
      </c>
      <c r="L818" s="34"/>
      <c r="M818" s="140" t="s">
        <v>19</v>
      </c>
      <c r="N818" s="141" t="s">
        <v>40</v>
      </c>
      <c r="P818" s="142">
        <f>O818*H818</f>
        <v>0</v>
      </c>
      <c r="Q818" s="142">
        <v>0</v>
      </c>
      <c r="R818" s="142">
        <f>Q818*H818</f>
        <v>0</v>
      </c>
      <c r="S818" s="142">
        <v>0</v>
      </c>
      <c r="T818" s="143">
        <f>S818*H818</f>
        <v>0</v>
      </c>
      <c r="AR818" s="144" t="s">
        <v>316</v>
      </c>
      <c r="AT818" s="144" t="s">
        <v>215</v>
      </c>
      <c r="AU818" s="144" t="s">
        <v>236</v>
      </c>
      <c r="AY818" s="19" t="s">
        <v>212</v>
      </c>
      <c r="BE818" s="145">
        <f>IF(N818="základní",J818,0)</f>
        <v>0</v>
      </c>
      <c r="BF818" s="145">
        <f>IF(N818="snížená",J818,0)</f>
        <v>0</v>
      </c>
      <c r="BG818" s="145">
        <f>IF(N818="zákl. přenesená",J818,0)</f>
        <v>0</v>
      </c>
      <c r="BH818" s="145">
        <f>IF(N818="sníž. přenesená",J818,0)</f>
        <v>0</v>
      </c>
      <c r="BI818" s="145">
        <f>IF(N818="nulová",J818,0)</f>
        <v>0</v>
      </c>
      <c r="BJ818" s="19" t="s">
        <v>77</v>
      </c>
      <c r="BK818" s="145">
        <f>ROUND(I818*H818,2)</f>
        <v>0</v>
      </c>
      <c r="BL818" s="19" t="s">
        <v>316</v>
      </c>
      <c r="BM818" s="144" t="s">
        <v>14278</v>
      </c>
    </row>
    <row r="819" spans="2:65" s="1" customFormat="1" ht="29.25">
      <c r="B819" s="34"/>
      <c r="D819" s="150" t="s">
        <v>224</v>
      </c>
      <c r="F819" s="151" t="s">
        <v>14178</v>
      </c>
      <c r="I819" s="148"/>
      <c r="L819" s="34"/>
      <c r="M819" s="149"/>
      <c r="T819" s="55"/>
      <c r="AT819" s="19" t="s">
        <v>224</v>
      </c>
      <c r="AU819" s="19" t="s">
        <v>236</v>
      </c>
    </row>
    <row r="820" spans="2:65" s="14" customFormat="1">
      <c r="B820" s="170"/>
      <c r="D820" s="150" t="s">
        <v>226</v>
      </c>
      <c r="E820" s="171" t="s">
        <v>19</v>
      </c>
      <c r="F820" s="172" t="s">
        <v>14279</v>
      </c>
      <c r="H820" s="171" t="s">
        <v>19</v>
      </c>
      <c r="I820" s="173"/>
      <c r="L820" s="170"/>
      <c r="M820" s="174"/>
      <c r="T820" s="175"/>
      <c r="AT820" s="171" t="s">
        <v>226</v>
      </c>
      <c r="AU820" s="171" t="s">
        <v>236</v>
      </c>
      <c r="AV820" s="14" t="s">
        <v>77</v>
      </c>
      <c r="AW820" s="14" t="s">
        <v>31</v>
      </c>
      <c r="AX820" s="14" t="s">
        <v>69</v>
      </c>
      <c r="AY820" s="171" t="s">
        <v>212</v>
      </c>
    </row>
    <row r="821" spans="2:65" s="12" customFormat="1">
      <c r="B821" s="152"/>
      <c r="D821" s="150" t="s">
        <v>226</v>
      </c>
      <c r="E821" s="153" t="s">
        <v>19</v>
      </c>
      <c r="F821" s="154" t="s">
        <v>1779</v>
      </c>
      <c r="H821" s="155">
        <v>1</v>
      </c>
      <c r="I821" s="156"/>
      <c r="L821" s="152"/>
      <c r="M821" s="157"/>
      <c r="T821" s="158"/>
      <c r="AT821" s="153" t="s">
        <v>226</v>
      </c>
      <c r="AU821" s="153" t="s">
        <v>236</v>
      </c>
      <c r="AV821" s="12" t="s">
        <v>79</v>
      </c>
      <c r="AW821" s="12" t="s">
        <v>31</v>
      </c>
      <c r="AX821" s="12" t="s">
        <v>69</v>
      </c>
      <c r="AY821" s="153" t="s">
        <v>212</v>
      </c>
    </row>
    <row r="822" spans="2:65" s="13" customFormat="1">
      <c r="B822" s="159"/>
      <c r="D822" s="150" t="s">
        <v>226</v>
      </c>
      <c r="E822" s="160" t="s">
        <v>19</v>
      </c>
      <c r="F822" s="161" t="s">
        <v>228</v>
      </c>
      <c r="H822" s="162">
        <v>1</v>
      </c>
      <c r="I822" s="163"/>
      <c r="L822" s="159"/>
      <c r="M822" s="164"/>
      <c r="T822" s="165"/>
      <c r="AT822" s="160" t="s">
        <v>226</v>
      </c>
      <c r="AU822" s="160" t="s">
        <v>236</v>
      </c>
      <c r="AV822" s="13" t="s">
        <v>229</v>
      </c>
      <c r="AW822" s="13" t="s">
        <v>31</v>
      </c>
      <c r="AX822" s="13" t="s">
        <v>77</v>
      </c>
      <c r="AY822" s="160" t="s">
        <v>212</v>
      </c>
    </row>
    <row r="823" spans="2:65" s="1" customFormat="1" ht="16.5" customHeight="1">
      <c r="B823" s="34"/>
      <c r="C823" s="133" t="s">
        <v>1319</v>
      </c>
      <c r="D823" s="133" t="s">
        <v>215</v>
      </c>
      <c r="E823" s="134" t="s">
        <v>14280</v>
      </c>
      <c r="F823" s="135" t="s">
        <v>14281</v>
      </c>
      <c r="G823" s="136" t="s">
        <v>624</v>
      </c>
      <c r="H823" s="137">
        <v>1</v>
      </c>
      <c r="I823" s="138"/>
      <c r="J823" s="139">
        <f>ROUND(I823*H823,2)</f>
        <v>0</v>
      </c>
      <c r="K823" s="135" t="s">
        <v>245</v>
      </c>
      <c r="L823" s="34"/>
      <c r="M823" s="140" t="s">
        <v>19</v>
      </c>
      <c r="N823" s="141" t="s">
        <v>40</v>
      </c>
      <c r="P823" s="142">
        <f>O823*H823</f>
        <v>0</v>
      </c>
      <c r="Q823" s="142">
        <v>0</v>
      </c>
      <c r="R823" s="142">
        <f>Q823*H823</f>
        <v>0</v>
      </c>
      <c r="S823" s="142">
        <v>0</v>
      </c>
      <c r="T823" s="143">
        <f>S823*H823</f>
        <v>0</v>
      </c>
      <c r="AR823" s="144" t="s">
        <v>316</v>
      </c>
      <c r="AT823" s="144" t="s">
        <v>215</v>
      </c>
      <c r="AU823" s="144" t="s">
        <v>236</v>
      </c>
      <c r="AY823" s="19" t="s">
        <v>212</v>
      </c>
      <c r="BE823" s="145">
        <f>IF(N823="základní",J823,0)</f>
        <v>0</v>
      </c>
      <c r="BF823" s="145">
        <f>IF(N823="snížená",J823,0)</f>
        <v>0</v>
      </c>
      <c r="BG823" s="145">
        <f>IF(N823="zákl. přenesená",J823,0)</f>
        <v>0</v>
      </c>
      <c r="BH823" s="145">
        <f>IF(N823="sníž. přenesená",J823,0)</f>
        <v>0</v>
      </c>
      <c r="BI823" s="145">
        <f>IF(N823="nulová",J823,0)</f>
        <v>0</v>
      </c>
      <c r="BJ823" s="19" t="s">
        <v>77</v>
      </c>
      <c r="BK823" s="145">
        <f>ROUND(I823*H823,2)</f>
        <v>0</v>
      </c>
      <c r="BL823" s="19" t="s">
        <v>316</v>
      </c>
      <c r="BM823" s="144" t="s">
        <v>14282</v>
      </c>
    </row>
    <row r="824" spans="2:65" s="1" customFormat="1" ht="29.25">
      <c r="B824" s="34"/>
      <c r="D824" s="150" t="s">
        <v>224</v>
      </c>
      <c r="F824" s="151" t="s">
        <v>14178</v>
      </c>
      <c r="I824" s="148"/>
      <c r="L824" s="34"/>
      <c r="M824" s="149"/>
      <c r="T824" s="55"/>
      <c r="AT824" s="19" t="s">
        <v>224</v>
      </c>
      <c r="AU824" s="19" t="s">
        <v>236</v>
      </c>
    </row>
    <row r="825" spans="2:65" s="14" customFormat="1">
      <c r="B825" s="170"/>
      <c r="D825" s="150" t="s">
        <v>226</v>
      </c>
      <c r="E825" s="171" t="s">
        <v>19</v>
      </c>
      <c r="F825" s="172" t="s">
        <v>14283</v>
      </c>
      <c r="H825" s="171" t="s">
        <v>19</v>
      </c>
      <c r="I825" s="173"/>
      <c r="L825" s="170"/>
      <c r="M825" s="174"/>
      <c r="T825" s="175"/>
      <c r="AT825" s="171" t="s">
        <v>226</v>
      </c>
      <c r="AU825" s="171" t="s">
        <v>236</v>
      </c>
      <c r="AV825" s="14" t="s">
        <v>77</v>
      </c>
      <c r="AW825" s="14" t="s">
        <v>31</v>
      </c>
      <c r="AX825" s="14" t="s">
        <v>69</v>
      </c>
      <c r="AY825" s="171" t="s">
        <v>212</v>
      </c>
    </row>
    <row r="826" spans="2:65" s="12" customFormat="1">
      <c r="B826" s="152"/>
      <c r="D826" s="150" t="s">
        <v>226</v>
      </c>
      <c r="E826" s="153" t="s">
        <v>19</v>
      </c>
      <c r="F826" s="154" t="s">
        <v>1779</v>
      </c>
      <c r="H826" s="155">
        <v>1</v>
      </c>
      <c r="I826" s="156"/>
      <c r="L826" s="152"/>
      <c r="M826" s="157"/>
      <c r="T826" s="158"/>
      <c r="AT826" s="153" t="s">
        <v>226</v>
      </c>
      <c r="AU826" s="153" t="s">
        <v>236</v>
      </c>
      <c r="AV826" s="12" t="s">
        <v>79</v>
      </c>
      <c r="AW826" s="12" t="s">
        <v>31</v>
      </c>
      <c r="AX826" s="12" t="s">
        <v>69</v>
      </c>
      <c r="AY826" s="153" t="s">
        <v>212</v>
      </c>
    </row>
    <row r="827" spans="2:65" s="13" customFormat="1">
      <c r="B827" s="159"/>
      <c r="D827" s="150" t="s">
        <v>226</v>
      </c>
      <c r="E827" s="160" t="s">
        <v>19</v>
      </c>
      <c r="F827" s="161" t="s">
        <v>228</v>
      </c>
      <c r="H827" s="162">
        <v>1</v>
      </c>
      <c r="I827" s="163"/>
      <c r="L827" s="159"/>
      <c r="M827" s="164"/>
      <c r="T827" s="165"/>
      <c r="AT827" s="160" t="s">
        <v>226</v>
      </c>
      <c r="AU827" s="160" t="s">
        <v>236</v>
      </c>
      <c r="AV827" s="13" t="s">
        <v>229</v>
      </c>
      <c r="AW827" s="13" t="s">
        <v>31</v>
      </c>
      <c r="AX827" s="13" t="s">
        <v>77</v>
      </c>
      <c r="AY827" s="160" t="s">
        <v>212</v>
      </c>
    </row>
    <row r="828" spans="2:65" s="1" customFormat="1" ht="16.5" customHeight="1">
      <c r="B828" s="34"/>
      <c r="C828" s="133" t="s">
        <v>1325</v>
      </c>
      <c r="D828" s="133" t="s">
        <v>215</v>
      </c>
      <c r="E828" s="134" t="s">
        <v>14284</v>
      </c>
      <c r="F828" s="135" t="s">
        <v>14285</v>
      </c>
      <c r="G828" s="136" t="s">
        <v>624</v>
      </c>
      <c r="H828" s="137">
        <v>1</v>
      </c>
      <c r="I828" s="138"/>
      <c r="J828" s="139">
        <f>ROUND(I828*H828,2)</f>
        <v>0</v>
      </c>
      <c r="K828" s="135" t="s">
        <v>245</v>
      </c>
      <c r="L828" s="34"/>
      <c r="M828" s="140" t="s">
        <v>19</v>
      </c>
      <c r="N828" s="141" t="s">
        <v>40</v>
      </c>
      <c r="P828" s="142">
        <f>O828*H828</f>
        <v>0</v>
      </c>
      <c r="Q828" s="142">
        <v>0</v>
      </c>
      <c r="R828" s="142">
        <f>Q828*H828</f>
        <v>0</v>
      </c>
      <c r="S828" s="142">
        <v>0</v>
      </c>
      <c r="T828" s="143">
        <f>S828*H828</f>
        <v>0</v>
      </c>
      <c r="AR828" s="144" t="s">
        <v>316</v>
      </c>
      <c r="AT828" s="144" t="s">
        <v>215</v>
      </c>
      <c r="AU828" s="144" t="s">
        <v>236</v>
      </c>
      <c r="AY828" s="19" t="s">
        <v>212</v>
      </c>
      <c r="BE828" s="145">
        <f>IF(N828="základní",J828,0)</f>
        <v>0</v>
      </c>
      <c r="BF828" s="145">
        <f>IF(N828="snížená",J828,0)</f>
        <v>0</v>
      </c>
      <c r="BG828" s="145">
        <f>IF(N828="zákl. přenesená",J828,0)</f>
        <v>0</v>
      </c>
      <c r="BH828" s="145">
        <f>IF(N828="sníž. přenesená",J828,0)</f>
        <v>0</v>
      </c>
      <c r="BI828" s="145">
        <f>IF(N828="nulová",J828,0)</f>
        <v>0</v>
      </c>
      <c r="BJ828" s="19" t="s">
        <v>77</v>
      </c>
      <c r="BK828" s="145">
        <f>ROUND(I828*H828,2)</f>
        <v>0</v>
      </c>
      <c r="BL828" s="19" t="s">
        <v>316</v>
      </c>
      <c r="BM828" s="144" t="s">
        <v>14286</v>
      </c>
    </row>
    <row r="829" spans="2:65" s="1" customFormat="1" ht="29.25">
      <c r="B829" s="34"/>
      <c r="D829" s="150" t="s">
        <v>224</v>
      </c>
      <c r="F829" s="151" t="s">
        <v>14178</v>
      </c>
      <c r="I829" s="148"/>
      <c r="L829" s="34"/>
      <c r="M829" s="149"/>
      <c r="T829" s="55"/>
      <c r="AT829" s="19" t="s">
        <v>224</v>
      </c>
      <c r="AU829" s="19" t="s">
        <v>236</v>
      </c>
    </row>
    <row r="830" spans="2:65" s="14" customFormat="1">
      <c r="B830" s="170"/>
      <c r="D830" s="150" t="s">
        <v>226</v>
      </c>
      <c r="E830" s="171" t="s">
        <v>19</v>
      </c>
      <c r="F830" s="172" t="s">
        <v>14287</v>
      </c>
      <c r="H830" s="171" t="s">
        <v>19</v>
      </c>
      <c r="I830" s="173"/>
      <c r="L830" s="170"/>
      <c r="M830" s="174"/>
      <c r="T830" s="175"/>
      <c r="AT830" s="171" t="s">
        <v>226</v>
      </c>
      <c r="AU830" s="171" t="s">
        <v>236</v>
      </c>
      <c r="AV830" s="14" t="s">
        <v>77</v>
      </c>
      <c r="AW830" s="14" t="s">
        <v>31</v>
      </c>
      <c r="AX830" s="14" t="s">
        <v>69</v>
      </c>
      <c r="AY830" s="171" t="s">
        <v>212</v>
      </c>
    </row>
    <row r="831" spans="2:65" s="12" customFormat="1">
      <c r="B831" s="152"/>
      <c r="D831" s="150" t="s">
        <v>226</v>
      </c>
      <c r="E831" s="153" t="s">
        <v>19</v>
      </c>
      <c r="F831" s="154" t="s">
        <v>1779</v>
      </c>
      <c r="H831" s="155">
        <v>1</v>
      </c>
      <c r="I831" s="156"/>
      <c r="L831" s="152"/>
      <c r="M831" s="157"/>
      <c r="T831" s="158"/>
      <c r="AT831" s="153" t="s">
        <v>226</v>
      </c>
      <c r="AU831" s="153" t="s">
        <v>236</v>
      </c>
      <c r="AV831" s="12" t="s">
        <v>79</v>
      </c>
      <c r="AW831" s="12" t="s">
        <v>31</v>
      </c>
      <c r="AX831" s="12" t="s">
        <v>69</v>
      </c>
      <c r="AY831" s="153" t="s">
        <v>212</v>
      </c>
    </row>
    <row r="832" spans="2:65" s="13" customFormat="1">
      <c r="B832" s="159"/>
      <c r="D832" s="150" t="s">
        <v>226</v>
      </c>
      <c r="E832" s="160" t="s">
        <v>19</v>
      </c>
      <c r="F832" s="161" t="s">
        <v>228</v>
      </c>
      <c r="H832" s="162">
        <v>1</v>
      </c>
      <c r="I832" s="163"/>
      <c r="L832" s="159"/>
      <c r="M832" s="164"/>
      <c r="T832" s="165"/>
      <c r="AT832" s="160" t="s">
        <v>226</v>
      </c>
      <c r="AU832" s="160" t="s">
        <v>236</v>
      </c>
      <c r="AV832" s="13" t="s">
        <v>229</v>
      </c>
      <c r="AW832" s="13" t="s">
        <v>31</v>
      </c>
      <c r="AX832" s="13" t="s">
        <v>77</v>
      </c>
      <c r="AY832" s="160" t="s">
        <v>212</v>
      </c>
    </row>
    <row r="833" spans="2:65" s="1" customFormat="1" ht="16.5" customHeight="1">
      <c r="B833" s="34"/>
      <c r="C833" s="133" t="s">
        <v>1331</v>
      </c>
      <c r="D833" s="133" t="s">
        <v>215</v>
      </c>
      <c r="E833" s="134" t="s">
        <v>14288</v>
      </c>
      <c r="F833" s="135" t="s">
        <v>14289</v>
      </c>
      <c r="G833" s="136" t="s">
        <v>624</v>
      </c>
      <c r="H833" s="137">
        <v>1</v>
      </c>
      <c r="I833" s="138"/>
      <c r="J833" s="139">
        <f>ROUND(I833*H833,2)</f>
        <v>0</v>
      </c>
      <c r="K833" s="135" t="s">
        <v>245</v>
      </c>
      <c r="L833" s="34"/>
      <c r="M833" s="140" t="s">
        <v>19</v>
      </c>
      <c r="N833" s="141" t="s">
        <v>40</v>
      </c>
      <c r="P833" s="142">
        <f>O833*H833</f>
        <v>0</v>
      </c>
      <c r="Q833" s="142">
        <v>0</v>
      </c>
      <c r="R833" s="142">
        <f>Q833*H833</f>
        <v>0</v>
      </c>
      <c r="S833" s="142">
        <v>0</v>
      </c>
      <c r="T833" s="143">
        <f>S833*H833</f>
        <v>0</v>
      </c>
      <c r="AR833" s="144" t="s">
        <v>316</v>
      </c>
      <c r="AT833" s="144" t="s">
        <v>215</v>
      </c>
      <c r="AU833" s="144" t="s">
        <v>236</v>
      </c>
      <c r="AY833" s="19" t="s">
        <v>212</v>
      </c>
      <c r="BE833" s="145">
        <f>IF(N833="základní",J833,0)</f>
        <v>0</v>
      </c>
      <c r="BF833" s="145">
        <f>IF(N833="snížená",J833,0)</f>
        <v>0</v>
      </c>
      <c r="BG833" s="145">
        <f>IF(N833="zákl. přenesená",J833,0)</f>
        <v>0</v>
      </c>
      <c r="BH833" s="145">
        <f>IF(N833="sníž. přenesená",J833,0)</f>
        <v>0</v>
      </c>
      <c r="BI833" s="145">
        <f>IF(N833="nulová",J833,0)</f>
        <v>0</v>
      </c>
      <c r="BJ833" s="19" t="s">
        <v>77</v>
      </c>
      <c r="BK833" s="145">
        <f>ROUND(I833*H833,2)</f>
        <v>0</v>
      </c>
      <c r="BL833" s="19" t="s">
        <v>316</v>
      </c>
      <c r="BM833" s="144" t="s">
        <v>14290</v>
      </c>
    </row>
    <row r="834" spans="2:65" s="1" customFormat="1" ht="29.25">
      <c r="B834" s="34"/>
      <c r="D834" s="150" t="s">
        <v>224</v>
      </c>
      <c r="F834" s="151" t="s">
        <v>14178</v>
      </c>
      <c r="I834" s="148"/>
      <c r="L834" s="34"/>
      <c r="M834" s="149"/>
      <c r="T834" s="55"/>
      <c r="AT834" s="19" t="s">
        <v>224</v>
      </c>
      <c r="AU834" s="19" t="s">
        <v>236</v>
      </c>
    </row>
    <row r="835" spans="2:65" s="14" customFormat="1">
      <c r="B835" s="170"/>
      <c r="D835" s="150" t="s">
        <v>226</v>
      </c>
      <c r="E835" s="171" t="s">
        <v>19</v>
      </c>
      <c r="F835" s="172" t="s">
        <v>14291</v>
      </c>
      <c r="H835" s="171" t="s">
        <v>19</v>
      </c>
      <c r="I835" s="173"/>
      <c r="L835" s="170"/>
      <c r="M835" s="174"/>
      <c r="T835" s="175"/>
      <c r="AT835" s="171" t="s">
        <v>226</v>
      </c>
      <c r="AU835" s="171" t="s">
        <v>236</v>
      </c>
      <c r="AV835" s="14" t="s">
        <v>77</v>
      </c>
      <c r="AW835" s="14" t="s">
        <v>31</v>
      </c>
      <c r="AX835" s="14" t="s">
        <v>69</v>
      </c>
      <c r="AY835" s="171" t="s">
        <v>212</v>
      </c>
    </row>
    <row r="836" spans="2:65" s="12" customFormat="1">
      <c r="B836" s="152"/>
      <c r="D836" s="150" t="s">
        <v>226</v>
      </c>
      <c r="E836" s="153" t="s">
        <v>19</v>
      </c>
      <c r="F836" s="154" t="s">
        <v>1779</v>
      </c>
      <c r="H836" s="155">
        <v>1</v>
      </c>
      <c r="I836" s="156"/>
      <c r="L836" s="152"/>
      <c r="M836" s="157"/>
      <c r="T836" s="158"/>
      <c r="AT836" s="153" t="s">
        <v>226</v>
      </c>
      <c r="AU836" s="153" t="s">
        <v>236</v>
      </c>
      <c r="AV836" s="12" t="s">
        <v>79</v>
      </c>
      <c r="AW836" s="12" t="s">
        <v>31</v>
      </c>
      <c r="AX836" s="12" t="s">
        <v>69</v>
      </c>
      <c r="AY836" s="153" t="s">
        <v>212</v>
      </c>
    </row>
    <row r="837" spans="2:65" s="13" customFormat="1">
      <c r="B837" s="159"/>
      <c r="D837" s="150" t="s">
        <v>226</v>
      </c>
      <c r="E837" s="160" t="s">
        <v>19</v>
      </c>
      <c r="F837" s="161" t="s">
        <v>228</v>
      </c>
      <c r="H837" s="162">
        <v>1</v>
      </c>
      <c r="I837" s="163"/>
      <c r="L837" s="159"/>
      <c r="M837" s="164"/>
      <c r="T837" s="165"/>
      <c r="AT837" s="160" t="s">
        <v>226</v>
      </c>
      <c r="AU837" s="160" t="s">
        <v>236</v>
      </c>
      <c r="AV837" s="13" t="s">
        <v>229</v>
      </c>
      <c r="AW837" s="13" t="s">
        <v>31</v>
      </c>
      <c r="AX837" s="13" t="s">
        <v>77</v>
      </c>
      <c r="AY837" s="160" t="s">
        <v>212</v>
      </c>
    </row>
    <row r="838" spans="2:65" s="1" customFormat="1" ht="16.5" customHeight="1">
      <c r="B838" s="34"/>
      <c r="C838" s="133" t="s">
        <v>1339</v>
      </c>
      <c r="D838" s="133" t="s">
        <v>215</v>
      </c>
      <c r="E838" s="134" t="s">
        <v>14292</v>
      </c>
      <c r="F838" s="135" t="s">
        <v>14293</v>
      </c>
      <c r="G838" s="136" t="s">
        <v>624</v>
      </c>
      <c r="H838" s="137">
        <v>1</v>
      </c>
      <c r="I838" s="138"/>
      <c r="J838" s="139">
        <f>ROUND(I838*H838,2)</f>
        <v>0</v>
      </c>
      <c r="K838" s="135" t="s">
        <v>245</v>
      </c>
      <c r="L838" s="34"/>
      <c r="M838" s="140" t="s">
        <v>19</v>
      </c>
      <c r="N838" s="141" t="s">
        <v>40</v>
      </c>
      <c r="P838" s="142">
        <f>O838*H838</f>
        <v>0</v>
      </c>
      <c r="Q838" s="142">
        <v>0</v>
      </c>
      <c r="R838" s="142">
        <f>Q838*H838</f>
        <v>0</v>
      </c>
      <c r="S838" s="142">
        <v>0</v>
      </c>
      <c r="T838" s="143">
        <f>S838*H838</f>
        <v>0</v>
      </c>
      <c r="AR838" s="144" t="s">
        <v>316</v>
      </c>
      <c r="AT838" s="144" t="s">
        <v>215</v>
      </c>
      <c r="AU838" s="144" t="s">
        <v>236</v>
      </c>
      <c r="AY838" s="19" t="s">
        <v>212</v>
      </c>
      <c r="BE838" s="145">
        <f>IF(N838="základní",J838,0)</f>
        <v>0</v>
      </c>
      <c r="BF838" s="145">
        <f>IF(N838="snížená",J838,0)</f>
        <v>0</v>
      </c>
      <c r="BG838" s="145">
        <f>IF(N838="zákl. přenesená",J838,0)</f>
        <v>0</v>
      </c>
      <c r="BH838" s="145">
        <f>IF(N838="sníž. přenesená",J838,0)</f>
        <v>0</v>
      </c>
      <c r="BI838" s="145">
        <f>IF(N838="nulová",J838,0)</f>
        <v>0</v>
      </c>
      <c r="BJ838" s="19" t="s">
        <v>77</v>
      </c>
      <c r="BK838" s="145">
        <f>ROUND(I838*H838,2)</f>
        <v>0</v>
      </c>
      <c r="BL838" s="19" t="s">
        <v>316</v>
      </c>
      <c r="BM838" s="144" t="s">
        <v>14294</v>
      </c>
    </row>
    <row r="839" spans="2:65" s="1" customFormat="1" ht="29.25">
      <c r="B839" s="34"/>
      <c r="D839" s="150" t="s">
        <v>224</v>
      </c>
      <c r="F839" s="151" t="s">
        <v>14178</v>
      </c>
      <c r="I839" s="148"/>
      <c r="L839" s="34"/>
      <c r="M839" s="149"/>
      <c r="T839" s="55"/>
      <c r="AT839" s="19" t="s">
        <v>224</v>
      </c>
      <c r="AU839" s="19" t="s">
        <v>236</v>
      </c>
    </row>
    <row r="840" spans="2:65" s="14" customFormat="1">
      <c r="B840" s="170"/>
      <c r="D840" s="150" t="s">
        <v>226</v>
      </c>
      <c r="E840" s="171" t="s">
        <v>19</v>
      </c>
      <c r="F840" s="172" t="s">
        <v>14295</v>
      </c>
      <c r="H840" s="171" t="s">
        <v>19</v>
      </c>
      <c r="I840" s="173"/>
      <c r="L840" s="170"/>
      <c r="M840" s="174"/>
      <c r="T840" s="175"/>
      <c r="AT840" s="171" t="s">
        <v>226</v>
      </c>
      <c r="AU840" s="171" t="s">
        <v>236</v>
      </c>
      <c r="AV840" s="14" t="s">
        <v>77</v>
      </c>
      <c r="AW840" s="14" t="s">
        <v>31</v>
      </c>
      <c r="AX840" s="14" t="s">
        <v>69</v>
      </c>
      <c r="AY840" s="171" t="s">
        <v>212</v>
      </c>
    </row>
    <row r="841" spans="2:65" s="12" customFormat="1">
      <c r="B841" s="152"/>
      <c r="D841" s="150" t="s">
        <v>226</v>
      </c>
      <c r="E841" s="153" t="s">
        <v>19</v>
      </c>
      <c r="F841" s="154" t="s">
        <v>1731</v>
      </c>
      <c r="H841" s="155">
        <v>1</v>
      </c>
      <c r="I841" s="156"/>
      <c r="L841" s="152"/>
      <c r="M841" s="157"/>
      <c r="T841" s="158"/>
      <c r="AT841" s="153" t="s">
        <v>226</v>
      </c>
      <c r="AU841" s="153" t="s">
        <v>236</v>
      </c>
      <c r="AV841" s="12" t="s">
        <v>79</v>
      </c>
      <c r="AW841" s="12" t="s">
        <v>31</v>
      </c>
      <c r="AX841" s="12" t="s">
        <v>69</v>
      </c>
      <c r="AY841" s="153" t="s">
        <v>212</v>
      </c>
    </row>
    <row r="842" spans="2:65" s="13" customFormat="1">
      <c r="B842" s="159"/>
      <c r="D842" s="150" t="s">
        <v>226</v>
      </c>
      <c r="E842" s="160" t="s">
        <v>19</v>
      </c>
      <c r="F842" s="161" t="s">
        <v>228</v>
      </c>
      <c r="H842" s="162">
        <v>1</v>
      </c>
      <c r="I842" s="163"/>
      <c r="L842" s="159"/>
      <c r="M842" s="164"/>
      <c r="T842" s="165"/>
      <c r="AT842" s="160" t="s">
        <v>226</v>
      </c>
      <c r="AU842" s="160" t="s">
        <v>236</v>
      </c>
      <c r="AV842" s="13" t="s">
        <v>229</v>
      </c>
      <c r="AW842" s="13" t="s">
        <v>31</v>
      </c>
      <c r="AX842" s="13" t="s">
        <v>77</v>
      </c>
      <c r="AY842" s="160" t="s">
        <v>212</v>
      </c>
    </row>
    <row r="843" spans="2:65" s="1" customFormat="1" ht="16.5" customHeight="1">
      <c r="B843" s="34"/>
      <c r="C843" s="133" t="s">
        <v>1345</v>
      </c>
      <c r="D843" s="133" t="s">
        <v>215</v>
      </c>
      <c r="E843" s="134" t="s">
        <v>14296</v>
      </c>
      <c r="F843" s="135" t="s">
        <v>14297</v>
      </c>
      <c r="G843" s="136" t="s">
        <v>624</v>
      </c>
      <c r="H843" s="137">
        <v>1</v>
      </c>
      <c r="I843" s="138"/>
      <c r="J843" s="139">
        <f>ROUND(I843*H843,2)</f>
        <v>0</v>
      </c>
      <c r="K843" s="135" t="s">
        <v>245</v>
      </c>
      <c r="L843" s="34"/>
      <c r="M843" s="140" t="s">
        <v>19</v>
      </c>
      <c r="N843" s="141" t="s">
        <v>40</v>
      </c>
      <c r="P843" s="142">
        <f>O843*H843</f>
        <v>0</v>
      </c>
      <c r="Q843" s="142">
        <v>0</v>
      </c>
      <c r="R843" s="142">
        <f>Q843*H843</f>
        <v>0</v>
      </c>
      <c r="S843" s="142">
        <v>0</v>
      </c>
      <c r="T843" s="143">
        <f>S843*H843</f>
        <v>0</v>
      </c>
      <c r="AR843" s="144" t="s">
        <v>316</v>
      </c>
      <c r="AT843" s="144" t="s">
        <v>215</v>
      </c>
      <c r="AU843" s="144" t="s">
        <v>236</v>
      </c>
      <c r="AY843" s="19" t="s">
        <v>212</v>
      </c>
      <c r="BE843" s="145">
        <f>IF(N843="základní",J843,0)</f>
        <v>0</v>
      </c>
      <c r="BF843" s="145">
        <f>IF(N843="snížená",J843,0)</f>
        <v>0</v>
      </c>
      <c r="BG843" s="145">
        <f>IF(N843="zákl. přenesená",J843,0)</f>
        <v>0</v>
      </c>
      <c r="BH843" s="145">
        <f>IF(N843="sníž. přenesená",J843,0)</f>
        <v>0</v>
      </c>
      <c r="BI843" s="145">
        <f>IF(N843="nulová",J843,0)</f>
        <v>0</v>
      </c>
      <c r="BJ843" s="19" t="s">
        <v>77</v>
      </c>
      <c r="BK843" s="145">
        <f>ROUND(I843*H843,2)</f>
        <v>0</v>
      </c>
      <c r="BL843" s="19" t="s">
        <v>316</v>
      </c>
      <c r="BM843" s="144" t="s">
        <v>14298</v>
      </c>
    </row>
    <row r="844" spans="2:65" s="1" customFormat="1" ht="29.25">
      <c r="B844" s="34"/>
      <c r="D844" s="150" t="s">
        <v>224</v>
      </c>
      <c r="F844" s="151" t="s">
        <v>14178</v>
      </c>
      <c r="I844" s="148"/>
      <c r="L844" s="34"/>
      <c r="M844" s="149"/>
      <c r="T844" s="55"/>
      <c r="AT844" s="19" t="s">
        <v>224</v>
      </c>
      <c r="AU844" s="19" t="s">
        <v>236</v>
      </c>
    </row>
    <row r="845" spans="2:65" s="14" customFormat="1">
      <c r="B845" s="170"/>
      <c r="D845" s="150" t="s">
        <v>226</v>
      </c>
      <c r="E845" s="171" t="s">
        <v>19</v>
      </c>
      <c r="F845" s="172" t="s">
        <v>14299</v>
      </c>
      <c r="H845" s="171" t="s">
        <v>19</v>
      </c>
      <c r="I845" s="173"/>
      <c r="L845" s="170"/>
      <c r="M845" s="174"/>
      <c r="T845" s="175"/>
      <c r="AT845" s="171" t="s">
        <v>226</v>
      </c>
      <c r="AU845" s="171" t="s">
        <v>236</v>
      </c>
      <c r="AV845" s="14" t="s">
        <v>77</v>
      </c>
      <c r="AW845" s="14" t="s">
        <v>31</v>
      </c>
      <c r="AX845" s="14" t="s">
        <v>69</v>
      </c>
      <c r="AY845" s="171" t="s">
        <v>212</v>
      </c>
    </row>
    <row r="846" spans="2:65" s="12" customFormat="1">
      <c r="B846" s="152"/>
      <c r="D846" s="150" t="s">
        <v>226</v>
      </c>
      <c r="E846" s="153" t="s">
        <v>19</v>
      </c>
      <c r="F846" s="154" t="s">
        <v>1731</v>
      </c>
      <c r="H846" s="155">
        <v>1</v>
      </c>
      <c r="I846" s="156"/>
      <c r="L846" s="152"/>
      <c r="M846" s="157"/>
      <c r="T846" s="158"/>
      <c r="AT846" s="153" t="s">
        <v>226</v>
      </c>
      <c r="AU846" s="153" t="s">
        <v>236</v>
      </c>
      <c r="AV846" s="12" t="s">
        <v>79</v>
      </c>
      <c r="AW846" s="12" t="s">
        <v>31</v>
      </c>
      <c r="AX846" s="12" t="s">
        <v>69</v>
      </c>
      <c r="AY846" s="153" t="s">
        <v>212</v>
      </c>
    </row>
    <row r="847" spans="2:65" s="13" customFormat="1">
      <c r="B847" s="159"/>
      <c r="D847" s="150" t="s">
        <v>226</v>
      </c>
      <c r="E847" s="160" t="s">
        <v>19</v>
      </c>
      <c r="F847" s="161" t="s">
        <v>228</v>
      </c>
      <c r="H847" s="162">
        <v>1</v>
      </c>
      <c r="I847" s="163"/>
      <c r="L847" s="159"/>
      <c r="M847" s="164"/>
      <c r="T847" s="165"/>
      <c r="AT847" s="160" t="s">
        <v>226</v>
      </c>
      <c r="AU847" s="160" t="s">
        <v>236</v>
      </c>
      <c r="AV847" s="13" t="s">
        <v>229</v>
      </c>
      <c r="AW847" s="13" t="s">
        <v>31</v>
      </c>
      <c r="AX847" s="13" t="s">
        <v>77</v>
      </c>
      <c r="AY847" s="160" t="s">
        <v>212</v>
      </c>
    </row>
    <row r="848" spans="2:65" s="1" customFormat="1" ht="16.5" customHeight="1">
      <c r="B848" s="34"/>
      <c r="C848" s="133" t="s">
        <v>1351</v>
      </c>
      <c r="D848" s="133" t="s">
        <v>215</v>
      </c>
      <c r="E848" s="134" t="s">
        <v>14300</v>
      </c>
      <c r="F848" s="135" t="s">
        <v>14301</v>
      </c>
      <c r="G848" s="136" t="s">
        <v>624</v>
      </c>
      <c r="H848" s="137">
        <v>1</v>
      </c>
      <c r="I848" s="138"/>
      <c r="J848" s="139">
        <f>ROUND(I848*H848,2)</f>
        <v>0</v>
      </c>
      <c r="K848" s="135" t="s">
        <v>245</v>
      </c>
      <c r="L848" s="34"/>
      <c r="M848" s="140" t="s">
        <v>19</v>
      </c>
      <c r="N848" s="141" t="s">
        <v>40</v>
      </c>
      <c r="P848" s="142">
        <f>O848*H848</f>
        <v>0</v>
      </c>
      <c r="Q848" s="142">
        <v>0</v>
      </c>
      <c r="R848" s="142">
        <f>Q848*H848</f>
        <v>0</v>
      </c>
      <c r="S848" s="142">
        <v>0</v>
      </c>
      <c r="T848" s="143">
        <f>S848*H848</f>
        <v>0</v>
      </c>
      <c r="AR848" s="144" t="s">
        <v>316</v>
      </c>
      <c r="AT848" s="144" t="s">
        <v>215</v>
      </c>
      <c r="AU848" s="144" t="s">
        <v>236</v>
      </c>
      <c r="AY848" s="19" t="s">
        <v>212</v>
      </c>
      <c r="BE848" s="145">
        <f>IF(N848="základní",J848,0)</f>
        <v>0</v>
      </c>
      <c r="BF848" s="145">
        <f>IF(N848="snížená",J848,0)</f>
        <v>0</v>
      </c>
      <c r="BG848" s="145">
        <f>IF(N848="zákl. přenesená",J848,0)</f>
        <v>0</v>
      </c>
      <c r="BH848" s="145">
        <f>IF(N848="sníž. přenesená",J848,0)</f>
        <v>0</v>
      </c>
      <c r="BI848" s="145">
        <f>IF(N848="nulová",J848,0)</f>
        <v>0</v>
      </c>
      <c r="BJ848" s="19" t="s">
        <v>77</v>
      </c>
      <c r="BK848" s="145">
        <f>ROUND(I848*H848,2)</f>
        <v>0</v>
      </c>
      <c r="BL848" s="19" t="s">
        <v>316</v>
      </c>
      <c r="BM848" s="144" t="s">
        <v>14302</v>
      </c>
    </row>
    <row r="849" spans="2:65" s="1" customFormat="1" ht="29.25">
      <c r="B849" s="34"/>
      <c r="D849" s="150" t="s">
        <v>224</v>
      </c>
      <c r="F849" s="151" t="s">
        <v>14178</v>
      </c>
      <c r="I849" s="148"/>
      <c r="L849" s="34"/>
      <c r="M849" s="149"/>
      <c r="T849" s="55"/>
      <c r="AT849" s="19" t="s">
        <v>224</v>
      </c>
      <c r="AU849" s="19" t="s">
        <v>236</v>
      </c>
    </row>
    <row r="850" spans="2:65" s="14" customFormat="1">
      <c r="B850" s="170"/>
      <c r="D850" s="150" t="s">
        <v>226</v>
      </c>
      <c r="E850" s="171" t="s">
        <v>19</v>
      </c>
      <c r="F850" s="172" t="s">
        <v>14303</v>
      </c>
      <c r="H850" s="171" t="s">
        <v>19</v>
      </c>
      <c r="I850" s="173"/>
      <c r="L850" s="170"/>
      <c r="M850" s="174"/>
      <c r="T850" s="175"/>
      <c r="AT850" s="171" t="s">
        <v>226</v>
      </c>
      <c r="AU850" s="171" t="s">
        <v>236</v>
      </c>
      <c r="AV850" s="14" t="s">
        <v>77</v>
      </c>
      <c r="AW850" s="14" t="s">
        <v>31</v>
      </c>
      <c r="AX850" s="14" t="s">
        <v>69</v>
      </c>
      <c r="AY850" s="171" t="s">
        <v>212</v>
      </c>
    </row>
    <row r="851" spans="2:65" s="12" customFormat="1">
      <c r="B851" s="152"/>
      <c r="D851" s="150" t="s">
        <v>226</v>
      </c>
      <c r="E851" s="153" t="s">
        <v>19</v>
      </c>
      <c r="F851" s="154" t="s">
        <v>1731</v>
      </c>
      <c r="H851" s="155">
        <v>1</v>
      </c>
      <c r="I851" s="156"/>
      <c r="L851" s="152"/>
      <c r="M851" s="157"/>
      <c r="T851" s="158"/>
      <c r="AT851" s="153" t="s">
        <v>226</v>
      </c>
      <c r="AU851" s="153" t="s">
        <v>236</v>
      </c>
      <c r="AV851" s="12" t="s">
        <v>79</v>
      </c>
      <c r="AW851" s="12" t="s">
        <v>31</v>
      </c>
      <c r="AX851" s="12" t="s">
        <v>69</v>
      </c>
      <c r="AY851" s="153" t="s">
        <v>212</v>
      </c>
    </row>
    <row r="852" spans="2:65" s="13" customFormat="1">
      <c r="B852" s="159"/>
      <c r="D852" s="150" t="s">
        <v>226</v>
      </c>
      <c r="E852" s="160" t="s">
        <v>19</v>
      </c>
      <c r="F852" s="161" t="s">
        <v>228</v>
      </c>
      <c r="H852" s="162">
        <v>1</v>
      </c>
      <c r="I852" s="163"/>
      <c r="L852" s="159"/>
      <c r="M852" s="164"/>
      <c r="T852" s="165"/>
      <c r="AT852" s="160" t="s">
        <v>226</v>
      </c>
      <c r="AU852" s="160" t="s">
        <v>236</v>
      </c>
      <c r="AV852" s="13" t="s">
        <v>229</v>
      </c>
      <c r="AW852" s="13" t="s">
        <v>31</v>
      </c>
      <c r="AX852" s="13" t="s">
        <v>77</v>
      </c>
      <c r="AY852" s="160" t="s">
        <v>212</v>
      </c>
    </row>
    <row r="853" spans="2:65" s="1" customFormat="1" ht="16.5" customHeight="1">
      <c r="B853" s="34"/>
      <c r="C853" s="133" t="s">
        <v>1357</v>
      </c>
      <c r="D853" s="133" t="s">
        <v>215</v>
      </c>
      <c r="E853" s="134" t="s">
        <v>14304</v>
      </c>
      <c r="F853" s="135" t="s">
        <v>14305</v>
      </c>
      <c r="G853" s="136" t="s">
        <v>624</v>
      </c>
      <c r="H853" s="137">
        <v>1</v>
      </c>
      <c r="I853" s="138"/>
      <c r="J853" s="139">
        <f>ROUND(I853*H853,2)</f>
        <v>0</v>
      </c>
      <c r="K853" s="135" t="s">
        <v>245</v>
      </c>
      <c r="L853" s="34"/>
      <c r="M853" s="140" t="s">
        <v>19</v>
      </c>
      <c r="N853" s="141" t="s">
        <v>40</v>
      </c>
      <c r="P853" s="142">
        <f>O853*H853</f>
        <v>0</v>
      </c>
      <c r="Q853" s="142">
        <v>0</v>
      </c>
      <c r="R853" s="142">
        <f>Q853*H853</f>
        <v>0</v>
      </c>
      <c r="S853" s="142">
        <v>0</v>
      </c>
      <c r="T853" s="143">
        <f>S853*H853</f>
        <v>0</v>
      </c>
      <c r="AR853" s="144" t="s">
        <v>316</v>
      </c>
      <c r="AT853" s="144" t="s">
        <v>215</v>
      </c>
      <c r="AU853" s="144" t="s">
        <v>236</v>
      </c>
      <c r="AY853" s="19" t="s">
        <v>212</v>
      </c>
      <c r="BE853" s="145">
        <f>IF(N853="základní",J853,0)</f>
        <v>0</v>
      </c>
      <c r="BF853" s="145">
        <f>IF(N853="snížená",J853,0)</f>
        <v>0</v>
      </c>
      <c r="BG853" s="145">
        <f>IF(N853="zákl. přenesená",J853,0)</f>
        <v>0</v>
      </c>
      <c r="BH853" s="145">
        <f>IF(N853="sníž. přenesená",J853,0)</f>
        <v>0</v>
      </c>
      <c r="BI853" s="145">
        <f>IF(N853="nulová",J853,0)</f>
        <v>0</v>
      </c>
      <c r="BJ853" s="19" t="s">
        <v>77</v>
      </c>
      <c r="BK853" s="145">
        <f>ROUND(I853*H853,2)</f>
        <v>0</v>
      </c>
      <c r="BL853" s="19" t="s">
        <v>316</v>
      </c>
      <c r="BM853" s="144" t="s">
        <v>14306</v>
      </c>
    </row>
    <row r="854" spans="2:65" s="1" customFormat="1" ht="29.25">
      <c r="B854" s="34"/>
      <c r="D854" s="150" t="s">
        <v>224</v>
      </c>
      <c r="F854" s="151" t="s">
        <v>14178</v>
      </c>
      <c r="I854" s="148"/>
      <c r="L854" s="34"/>
      <c r="M854" s="149"/>
      <c r="T854" s="55"/>
      <c r="AT854" s="19" t="s">
        <v>224</v>
      </c>
      <c r="AU854" s="19" t="s">
        <v>236</v>
      </c>
    </row>
    <row r="855" spans="2:65" s="14" customFormat="1">
      <c r="B855" s="170"/>
      <c r="D855" s="150" t="s">
        <v>226</v>
      </c>
      <c r="E855" s="171" t="s">
        <v>19</v>
      </c>
      <c r="F855" s="172" t="s">
        <v>14307</v>
      </c>
      <c r="H855" s="171" t="s">
        <v>19</v>
      </c>
      <c r="I855" s="173"/>
      <c r="L855" s="170"/>
      <c r="M855" s="174"/>
      <c r="T855" s="175"/>
      <c r="AT855" s="171" t="s">
        <v>226</v>
      </c>
      <c r="AU855" s="171" t="s">
        <v>236</v>
      </c>
      <c r="AV855" s="14" t="s">
        <v>77</v>
      </c>
      <c r="AW855" s="14" t="s">
        <v>31</v>
      </c>
      <c r="AX855" s="14" t="s">
        <v>69</v>
      </c>
      <c r="AY855" s="171" t="s">
        <v>212</v>
      </c>
    </row>
    <row r="856" spans="2:65" s="12" customFormat="1">
      <c r="B856" s="152"/>
      <c r="D856" s="150" t="s">
        <v>226</v>
      </c>
      <c r="E856" s="153" t="s">
        <v>19</v>
      </c>
      <c r="F856" s="154" t="s">
        <v>1731</v>
      </c>
      <c r="H856" s="155">
        <v>1</v>
      </c>
      <c r="I856" s="156"/>
      <c r="L856" s="152"/>
      <c r="M856" s="157"/>
      <c r="T856" s="158"/>
      <c r="AT856" s="153" t="s">
        <v>226</v>
      </c>
      <c r="AU856" s="153" t="s">
        <v>236</v>
      </c>
      <c r="AV856" s="12" t="s">
        <v>79</v>
      </c>
      <c r="AW856" s="12" t="s">
        <v>31</v>
      </c>
      <c r="AX856" s="12" t="s">
        <v>69</v>
      </c>
      <c r="AY856" s="153" t="s">
        <v>212</v>
      </c>
    </row>
    <row r="857" spans="2:65" s="13" customFormat="1">
      <c r="B857" s="159"/>
      <c r="D857" s="150" t="s">
        <v>226</v>
      </c>
      <c r="E857" s="160" t="s">
        <v>19</v>
      </c>
      <c r="F857" s="161" t="s">
        <v>228</v>
      </c>
      <c r="H857" s="162">
        <v>1</v>
      </c>
      <c r="I857" s="163"/>
      <c r="L857" s="159"/>
      <c r="M857" s="164"/>
      <c r="T857" s="165"/>
      <c r="AT857" s="160" t="s">
        <v>226</v>
      </c>
      <c r="AU857" s="160" t="s">
        <v>236</v>
      </c>
      <c r="AV857" s="13" t="s">
        <v>229</v>
      </c>
      <c r="AW857" s="13" t="s">
        <v>31</v>
      </c>
      <c r="AX857" s="13" t="s">
        <v>77</v>
      </c>
      <c r="AY857" s="160" t="s">
        <v>212</v>
      </c>
    </row>
    <row r="858" spans="2:65" s="1" customFormat="1" ht="16.5" customHeight="1">
      <c r="B858" s="34"/>
      <c r="C858" s="133" t="s">
        <v>1363</v>
      </c>
      <c r="D858" s="133" t="s">
        <v>215</v>
      </c>
      <c r="E858" s="134" t="s">
        <v>14308</v>
      </c>
      <c r="F858" s="135" t="s">
        <v>14309</v>
      </c>
      <c r="G858" s="136" t="s">
        <v>624</v>
      </c>
      <c r="H858" s="137">
        <v>1</v>
      </c>
      <c r="I858" s="138"/>
      <c r="J858" s="139">
        <f>ROUND(I858*H858,2)</f>
        <v>0</v>
      </c>
      <c r="K858" s="135" t="s">
        <v>245</v>
      </c>
      <c r="L858" s="34"/>
      <c r="M858" s="140" t="s">
        <v>19</v>
      </c>
      <c r="N858" s="141" t="s">
        <v>40</v>
      </c>
      <c r="P858" s="142">
        <f>O858*H858</f>
        <v>0</v>
      </c>
      <c r="Q858" s="142">
        <v>0</v>
      </c>
      <c r="R858" s="142">
        <f>Q858*H858</f>
        <v>0</v>
      </c>
      <c r="S858" s="142">
        <v>0</v>
      </c>
      <c r="T858" s="143">
        <f>S858*H858</f>
        <v>0</v>
      </c>
      <c r="AR858" s="144" t="s">
        <v>316</v>
      </c>
      <c r="AT858" s="144" t="s">
        <v>215</v>
      </c>
      <c r="AU858" s="144" t="s">
        <v>236</v>
      </c>
      <c r="AY858" s="19" t="s">
        <v>212</v>
      </c>
      <c r="BE858" s="145">
        <f>IF(N858="základní",J858,0)</f>
        <v>0</v>
      </c>
      <c r="BF858" s="145">
        <f>IF(N858="snížená",J858,0)</f>
        <v>0</v>
      </c>
      <c r="BG858" s="145">
        <f>IF(N858="zákl. přenesená",J858,0)</f>
        <v>0</v>
      </c>
      <c r="BH858" s="145">
        <f>IF(N858="sníž. přenesená",J858,0)</f>
        <v>0</v>
      </c>
      <c r="BI858" s="145">
        <f>IF(N858="nulová",J858,0)</f>
        <v>0</v>
      </c>
      <c r="BJ858" s="19" t="s">
        <v>77</v>
      </c>
      <c r="BK858" s="145">
        <f>ROUND(I858*H858,2)</f>
        <v>0</v>
      </c>
      <c r="BL858" s="19" t="s">
        <v>316</v>
      </c>
      <c r="BM858" s="144" t="s">
        <v>14310</v>
      </c>
    </row>
    <row r="859" spans="2:65" s="1" customFormat="1" ht="29.25">
      <c r="B859" s="34"/>
      <c r="D859" s="150" t="s">
        <v>224</v>
      </c>
      <c r="F859" s="151" t="s">
        <v>14178</v>
      </c>
      <c r="I859" s="148"/>
      <c r="L859" s="34"/>
      <c r="M859" s="149"/>
      <c r="T859" s="55"/>
      <c r="AT859" s="19" t="s">
        <v>224</v>
      </c>
      <c r="AU859" s="19" t="s">
        <v>236</v>
      </c>
    </row>
    <row r="860" spans="2:65" s="14" customFormat="1">
      <c r="B860" s="170"/>
      <c r="D860" s="150" t="s">
        <v>226</v>
      </c>
      <c r="E860" s="171" t="s">
        <v>19</v>
      </c>
      <c r="F860" s="172" t="s">
        <v>14311</v>
      </c>
      <c r="H860" s="171" t="s">
        <v>19</v>
      </c>
      <c r="I860" s="173"/>
      <c r="L860" s="170"/>
      <c r="M860" s="174"/>
      <c r="T860" s="175"/>
      <c r="AT860" s="171" t="s">
        <v>226</v>
      </c>
      <c r="AU860" s="171" t="s">
        <v>236</v>
      </c>
      <c r="AV860" s="14" t="s">
        <v>77</v>
      </c>
      <c r="AW860" s="14" t="s">
        <v>31</v>
      </c>
      <c r="AX860" s="14" t="s">
        <v>69</v>
      </c>
      <c r="AY860" s="171" t="s">
        <v>212</v>
      </c>
    </row>
    <row r="861" spans="2:65" s="12" customFormat="1">
      <c r="B861" s="152"/>
      <c r="D861" s="150" t="s">
        <v>226</v>
      </c>
      <c r="E861" s="153" t="s">
        <v>19</v>
      </c>
      <c r="F861" s="154" t="s">
        <v>1731</v>
      </c>
      <c r="H861" s="155">
        <v>1</v>
      </c>
      <c r="I861" s="156"/>
      <c r="L861" s="152"/>
      <c r="M861" s="157"/>
      <c r="T861" s="158"/>
      <c r="AT861" s="153" t="s">
        <v>226</v>
      </c>
      <c r="AU861" s="153" t="s">
        <v>236</v>
      </c>
      <c r="AV861" s="12" t="s">
        <v>79</v>
      </c>
      <c r="AW861" s="12" t="s">
        <v>31</v>
      </c>
      <c r="AX861" s="12" t="s">
        <v>69</v>
      </c>
      <c r="AY861" s="153" t="s">
        <v>212</v>
      </c>
    </row>
    <row r="862" spans="2:65" s="13" customFormat="1">
      <c r="B862" s="159"/>
      <c r="D862" s="150" t="s">
        <v>226</v>
      </c>
      <c r="E862" s="160" t="s">
        <v>19</v>
      </c>
      <c r="F862" s="161" t="s">
        <v>228</v>
      </c>
      <c r="H862" s="162">
        <v>1</v>
      </c>
      <c r="I862" s="163"/>
      <c r="L862" s="159"/>
      <c r="M862" s="164"/>
      <c r="T862" s="165"/>
      <c r="AT862" s="160" t="s">
        <v>226</v>
      </c>
      <c r="AU862" s="160" t="s">
        <v>236</v>
      </c>
      <c r="AV862" s="13" t="s">
        <v>229</v>
      </c>
      <c r="AW862" s="13" t="s">
        <v>31</v>
      </c>
      <c r="AX862" s="13" t="s">
        <v>77</v>
      </c>
      <c r="AY862" s="160" t="s">
        <v>212</v>
      </c>
    </row>
    <row r="863" spans="2:65" s="1" customFormat="1" ht="16.5" customHeight="1">
      <c r="B863" s="34"/>
      <c r="C863" s="133" t="s">
        <v>1373</v>
      </c>
      <c r="D863" s="133" t="s">
        <v>215</v>
      </c>
      <c r="E863" s="134" t="s">
        <v>14312</v>
      </c>
      <c r="F863" s="135" t="s">
        <v>14313</v>
      </c>
      <c r="G863" s="136" t="s">
        <v>624</v>
      </c>
      <c r="H863" s="137">
        <v>1</v>
      </c>
      <c r="I863" s="138"/>
      <c r="J863" s="139">
        <f>ROUND(I863*H863,2)</f>
        <v>0</v>
      </c>
      <c r="K863" s="135" t="s">
        <v>245</v>
      </c>
      <c r="L863" s="34"/>
      <c r="M863" s="140" t="s">
        <v>19</v>
      </c>
      <c r="N863" s="141" t="s">
        <v>40</v>
      </c>
      <c r="P863" s="142">
        <f>O863*H863</f>
        <v>0</v>
      </c>
      <c r="Q863" s="142">
        <v>0</v>
      </c>
      <c r="R863" s="142">
        <f>Q863*H863</f>
        <v>0</v>
      </c>
      <c r="S863" s="142">
        <v>0</v>
      </c>
      <c r="T863" s="143">
        <f>S863*H863</f>
        <v>0</v>
      </c>
      <c r="AR863" s="144" t="s">
        <v>316</v>
      </c>
      <c r="AT863" s="144" t="s">
        <v>215</v>
      </c>
      <c r="AU863" s="144" t="s">
        <v>236</v>
      </c>
      <c r="AY863" s="19" t="s">
        <v>212</v>
      </c>
      <c r="BE863" s="145">
        <f>IF(N863="základní",J863,0)</f>
        <v>0</v>
      </c>
      <c r="BF863" s="145">
        <f>IF(N863="snížená",J863,0)</f>
        <v>0</v>
      </c>
      <c r="BG863" s="145">
        <f>IF(N863="zákl. přenesená",J863,0)</f>
        <v>0</v>
      </c>
      <c r="BH863" s="145">
        <f>IF(N863="sníž. přenesená",J863,0)</f>
        <v>0</v>
      </c>
      <c r="BI863" s="145">
        <f>IF(N863="nulová",J863,0)</f>
        <v>0</v>
      </c>
      <c r="BJ863" s="19" t="s">
        <v>77</v>
      </c>
      <c r="BK863" s="145">
        <f>ROUND(I863*H863,2)</f>
        <v>0</v>
      </c>
      <c r="BL863" s="19" t="s">
        <v>316</v>
      </c>
      <c r="BM863" s="144" t="s">
        <v>14314</v>
      </c>
    </row>
    <row r="864" spans="2:65" s="1" customFormat="1" ht="29.25">
      <c r="B864" s="34"/>
      <c r="D864" s="150" t="s">
        <v>224</v>
      </c>
      <c r="F864" s="151" t="s">
        <v>14178</v>
      </c>
      <c r="I864" s="148"/>
      <c r="L864" s="34"/>
      <c r="M864" s="149"/>
      <c r="T864" s="55"/>
      <c r="AT864" s="19" t="s">
        <v>224</v>
      </c>
      <c r="AU864" s="19" t="s">
        <v>236</v>
      </c>
    </row>
    <row r="865" spans="2:65" s="14" customFormat="1">
      <c r="B865" s="170"/>
      <c r="D865" s="150" t="s">
        <v>226</v>
      </c>
      <c r="E865" s="171" t="s">
        <v>19</v>
      </c>
      <c r="F865" s="172" t="s">
        <v>14315</v>
      </c>
      <c r="H865" s="171" t="s">
        <v>19</v>
      </c>
      <c r="I865" s="173"/>
      <c r="L865" s="170"/>
      <c r="M865" s="174"/>
      <c r="T865" s="175"/>
      <c r="AT865" s="171" t="s">
        <v>226</v>
      </c>
      <c r="AU865" s="171" t="s">
        <v>236</v>
      </c>
      <c r="AV865" s="14" t="s">
        <v>77</v>
      </c>
      <c r="AW865" s="14" t="s">
        <v>31</v>
      </c>
      <c r="AX865" s="14" t="s">
        <v>69</v>
      </c>
      <c r="AY865" s="171" t="s">
        <v>212</v>
      </c>
    </row>
    <row r="866" spans="2:65" s="12" customFormat="1">
      <c r="B866" s="152"/>
      <c r="D866" s="150" t="s">
        <v>226</v>
      </c>
      <c r="E866" s="153" t="s">
        <v>19</v>
      </c>
      <c r="F866" s="154" t="s">
        <v>1731</v>
      </c>
      <c r="H866" s="155">
        <v>1</v>
      </c>
      <c r="I866" s="156"/>
      <c r="L866" s="152"/>
      <c r="M866" s="157"/>
      <c r="T866" s="158"/>
      <c r="AT866" s="153" t="s">
        <v>226</v>
      </c>
      <c r="AU866" s="153" t="s">
        <v>236</v>
      </c>
      <c r="AV866" s="12" t="s">
        <v>79</v>
      </c>
      <c r="AW866" s="12" t="s">
        <v>31</v>
      </c>
      <c r="AX866" s="12" t="s">
        <v>69</v>
      </c>
      <c r="AY866" s="153" t="s">
        <v>212</v>
      </c>
    </row>
    <row r="867" spans="2:65" s="13" customFormat="1">
      <c r="B867" s="159"/>
      <c r="D867" s="150" t="s">
        <v>226</v>
      </c>
      <c r="E867" s="160" t="s">
        <v>19</v>
      </c>
      <c r="F867" s="161" t="s">
        <v>228</v>
      </c>
      <c r="H867" s="162">
        <v>1</v>
      </c>
      <c r="I867" s="163"/>
      <c r="L867" s="159"/>
      <c r="M867" s="164"/>
      <c r="T867" s="165"/>
      <c r="AT867" s="160" t="s">
        <v>226</v>
      </c>
      <c r="AU867" s="160" t="s">
        <v>236</v>
      </c>
      <c r="AV867" s="13" t="s">
        <v>229</v>
      </c>
      <c r="AW867" s="13" t="s">
        <v>31</v>
      </c>
      <c r="AX867" s="13" t="s">
        <v>77</v>
      </c>
      <c r="AY867" s="160" t="s">
        <v>212</v>
      </c>
    </row>
    <row r="868" spans="2:65" s="1" customFormat="1" ht="16.5" customHeight="1">
      <c r="B868" s="34"/>
      <c r="C868" s="133" t="s">
        <v>1383</v>
      </c>
      <c r="D868" s="133" t="s">
        <v>215</v>
      </c>
      <c r="E868" s="134" t="s">
        <v>14316</v>
      </c>
      <c r="F868" s="135" t="s">
        <v>14317</v>
      </c>
      <c r="G868" s="136" t="s">
        <v>624</v>
      </c>
      <c r="H868" s="137">
        <v>1</v>
      </c>
      <c r="I868" s="138"/>
      <c r="J868" s="139">
        <f>ROUND(I868*H868,2)</f>
        <v>0</v>
      </c>
      <c r="K868" s="135" t="s">
        <v>245</v>
      </c>
      <c r="L868" s="34"/>
      <c r="M868" s="140" t="s">
        <v>19</v>
      </c>
      <c r="N868" s="141" t="s">
        <v>40</v>
      </c>
      <c r="P868" s="142">
        <f>O868*H868</f>
        <v>0</v>
      </c>
      <c r="Q868" s="142">
        <v>0</v>
      </c>
      <c r="R868" s="142">
        <f>Q868*H868</f>
        <v>0</v>
      </c>
      <c r="S868" s="142">
        <v>0</v>
      </c>
      <c r="T868" s="143">
        <f>S868*H868</f>
        <v>0</v>
      </c>
      <c r="AR868" s="144" t="s">
        <v>316</v>
      </c>
      <c r="AT868" s="144" t="s">
        <v>215</v>
      </c>
      <c r="AU868" s="144" t="s">
        <v>236</v>
      </c>
      <c r="AY868" s="19" t="s">
        <v>212</v>
      </c>
      <c r="BE868" s="145">
        <f>IF(N868="základní",J868,0)</f>
        <v>0</v>
      </c>
      <c r="BF868" s="145">
        <f>IF(N868="snížená",J868,0)</f>
        <v>0</v>
      </c>
      <c r="BG868" s="145">
        <f>IF(N868="zákl. přenesená",J868,0)</f>
        <v>0</v>
      </c>
      <c r="BH868" s="145">
        <f>IF(N868="sníž. přenesená",J868,0)</f>
        <v>0</v>
      </c>
      <c r="BI868" s="145">
        <f>IF(N868="nulová",J868,0)</f>
        <v>0</v>
      </c>
      <c r="BJ868" s="19" t="s">
        <v>77</v>
      </c>
      <c r="BK868" s="145">
        <f>ROUND(I868*H868,2)</f>
        <v>0</v>
      </c>
      <c r="BL868" s="19" t="s">
        <v>316</v>
      </c>
      <c r="BM868" s="144" t="s">
        <v>14318</v>
      </c>
    </row>
    <row r="869" spans="2:65" s="1" customFormat="1" ht="29.25">
      <c r="B869" s="34"/>
      <c r="D869" s="150" t="s">
        <v>224</v>
      </c>
      <c r="F869" s="151" t="s">
        <v>14178</v>
      </c>
      <c r="I869" s="148"/>
      <c r="L869" s="34"/>
      <c r="M869" s="149"/>
      <c r="T869" s="55"/>
      <c r="AT869" s="19" t="s">
        <v>224</v>
      </c>
      <c r="AU869" s="19" t="s">
        <v>236</v>
      </c>
    </row>
    <row r="870" spans="2:65" s="14" customFormat="1">
      <c r="B870" s="170"/>
      <c r="D870" s="150" t="s">
        <v>226</v>
      </c>
      <c r="E870" s="171" t="s">
        <v>19</v>
      </c>
      <c r="F870" s="172" t="s">
        <v>14319</v>
      </c>
      <c r="H870" s="171" t="s">
        <v>19</v>
      </c>
      <c r="I870" s="173"/>
      <c r="L870" s="170"/>
      <c r="M870" s="174"/>
      <c r="T870" s="175"/>
      <c r="AT870" s="171" t="s">
        <v>226</v>
      </c>
      <c r="AU870" s="171" t="s">
        <v>236</v>
      </c>
      <c r="AV870" s="14" t="s">
        <v>77</v>
      </c>
      <c r="AW870" s="14" t="s">
        <v>31</v>
      </c>
      <c r="AX870" s="14" t="s">
        <v>69</v>
      </c>
      <c r="AY870" s="171" t="s">
        <v>212</v>
      </c>
    </row>
    <row r="871" spans="2:65" s="12" customFormat="1">
      <c r="B871" s="152"/>
      <c r="D871" s="150" t="s">
        <v>226</v>
      </c>
      <c r="E871" s="153" t="s">
        <v>19</v>
      </c>
      <c r="F871" s="154" t="s">
        <v>1731</v>
      </c>
      <c r="H871" s="155">
        <v>1</v>
      </c>
      <c r="I871" s="156"/>
      <c r="L871" s="152"/>
      <c r="M871" s="157"/>
      <c r="T871" s="158"/>
      <c r="AT871" s="153" t="s">
        <v>226</v>
      </c>
      <c r="AU871" s="153" t="s">
        <v>236</v>
      </c>
      <c r="AV871" s="12" t="s">
        <v>79</v>
      </c>
      <c r="AW871" s="12" t="s">
        <v>31</v>
      </c>
      <c r="AX871" s="12" t="s">
        <v>69</v>
      </c>
      <c r="AY871" s="153" t="s">
        <v>212</v>
      </c>
    </row>
    <row r="872" spans="2:65" s="13" customFormat="1">
      <c r="B872" s="159"/>
      <c r="D872" s="150" t="s">
        <v>226</v>
      </c>
      <c r="E872" s="160" t="s">
        <v>19</v>
      </c>
      <c r="F872" s="161" t="s">
        <v>228</v>
      </c>
      <c r="H872" s="162">
        <v>1</v>
      </c>
      <c r="I872" s="163"/>
      <c r="L872" s="159"/>
      <c r="M872" s="164"/>
      <c r="T872" s="165"/>
      <c r="AT872" s="160" t="s">
        <v>226</v>
      </c>
      <c r="AU872" s="160" t="s">
        <v>236</v>
      </c>
      <c r="AV872" s="13" t="s">
        <v>229</v>
      </c>
      <c r="AW872" s="13" t="s">
        <v>31</v>
      </c>
      <c r="AX872" s="13" t="s">
        <v>77</v>
      </c>
      <c r="AY872" s="160" t="s">
        <v>212</v>
      </c>
    </row>
    <row r="873" spans="2:65" s="1" customFormat="1" ht="16.5" customHeight="1">
      <c r="B873" s="34"/>
      <c r="C873" s="133" t="s">
        <v>1391</v>
      </c>
      <c r="D873" s="133" t="s">
        <v>215</v>
      </c>
      <c r="E873" s="134" t="s">
        <v>14320</v>
      </c>
      <c r="F873" s="135" t="s">
        <v>14321</v>
      </c>
      <c r="G873" s="136" t="s">
        <v>624</v>
      </c>
      <c r="H873" s="137">
        <v>1</v>
      </c>
      <c r="I873" s="138"/>
      <c r="J873" s="139">
        <f>ROUND(I873*H873,2)</f>
        <v>0</v>
      </c>
      <c r="K873" s="135" t="s">
        <v>245</v>
      </c>
      <c r="L873" s="34"/>
      <c r="M873" s="140" t="s">
        <v>19</v>
      </c>
      <c r="N873" s="141" t="s">
        <v>40</v>
      </c>
      <c r="P873" s="142">
        <f>O873*H873</f>
        <v>0</v>
      </c>
      <c r="Q873" s="142">
        <v>0</v>
      </c>
      <c r="R873" s="142">
        <f>Q873*H873</f>
        <v>0</v>
      </c>
      <c r="S873" s="142">
        <v>0</v>
      </c>
      <c r="T873" s="143">
        <f>S873*H873</f>
        <v>0</v>
      </c>
      <c r="AR873" s="144" t="s">
        <v>316</v>
      </c>
      <c r="AT873" s="144" t="s">
        <v>215</v>
      </c>
      <c r="AU873" s="144" t="s">
        <v>236</v>
      </c>
      <c r="AY873" s="19" t="s">
        <v>212</v>
      </c>
      <c r="BE873" s="145">
        <f>IF(N873="základní",J873,0)</f>
        <v>0</v>
      </c>
      <c r="BF873" s="145">
        <f>IF(N873="snížená",J873,0)</f>
        <v>0</v>
      </c>
      <c r="BG873" s="145">
        <f>IF(N873="zákl. přenesená",J873,0)</f>
        <v>0</v>
      </c>
      <c r="BH873" s="145">
        <f>IF(N873="sníž. přenesená",J873,0)</f>
        <v>0</v>
      </c>
      <c r="BI873" s="145">
        <f>IF(N873="nulová",J873,0)</f>
        <v>0</v>
      </c>
      <c r="BJ873" s="19" t="s">
        <v>77</v>
      </c>
      <c r="BK873" s="145">
        <f>ROUND(I873*H873,2)</f>
        <v>0</v>
      </c>
      <c r="BL873" s="19" t="s">
        <v>316</v>
      </c>
      <c r="BM873" s="144" t="s">
        <v>14322</v>
      </c>
    </row>
    <row r="874" spans="2:65" s="1" customFormat="1" ht="29.25">
      <c r="B874" s="34"/>
      <c r="D874" s="150" t="s">
        <v>224</v>
      </c>
      <c r="F874" s="151" t="s">
        <v>14178</v>
      </c>
      <c r="I874" s="148"/>
      <c r="L874" s="34"/>
      <c r="M874" s="149"/>
      <c r="T874" s="55"/>
      <c r="AT874" s="19" t="s">
        <v>224</v>
      </c>
      <c r="AU874" s="19" t="s">
        <v>236</v>
      </c>
    </row>
    <row r="875" spans="2:65" s="14" customFormat="1">
      <c r="B875" s="170"/>
      <c r="D875" s="150" t="s">
        <v>226</v>
      </c>
      <c r="E875" s="171" t="s">
        <v>19</v>
      </c>
      <c r="F875" s="172" t="s">
        <v>14323</v>
      </c>
      <c r="H875" s="171" t="s">
        <v>19</v>
      </c>
      <c r="I875" s="173"/>
      <c r="L875" s="170"/>
      <c r="M875" s="174"/>
      <c r="T875" s="175"/>
      <c r="AT875" s="171" t="s">
        <v>226</v>
      </c>
      <c r="AU875" s="171" t="s">
        <v>236</v>
      </c>
      <c r="AV875" s="14" t="s">
        <v>77</v>
      </c>
      <c r="AW875" s="14" t="s">
        <v>31</v>
      </c>
      <c r="AX875" s="14" t="s">
        <v>69</v>
      </c>
      <c r="AY875" s="171" t="s">
        <v>212</v>
      </c>
    </row>
    <row r="876" spans="2:65" s="12" customFormat="1">
      <c r="B876" s="152"/>
      <c r="D876" s="150" t="s">
        <v>226</v>
      </c>
      <c r="E876" s="153" t="s">
        <v>19</v>
      </c>
      <c r="F876" s="154" t="s">
        <v>1731</v>
      </c>
      <c r="H876" s="155">
        <v>1</v>
      </c>
      <c r="I876" s="156"/>
      <c r="L876" s="152"/>
      <c r="M876" s="157"/>
      <c r="T876" s="158"/>
      <c r="AT876" s="153" t="s">
        <v>226</v>
      </c>
      <c r="AU876" s="153" t="s">
        <v>236</v>
      </c>
      <c r="AV876" s="12" t="s">
        <v>79</v>
      </c>
      <c r="AW876" s="12" t="s">
        <v>31</v>
      </c>
      <c r="AX876" s="12" t="s">
        <v>69</v>
      </c>
      <c r="AY876" s="153" t="s">
        <v>212</v>
      </c>
    </row>
    <row r="877" spans="2:65" s="13" customFormat="1">
      <c r="B877" s="159"/>
      <c r="D877" s="150" t="s">
        <v>226</v>
      </c>
      <c r="E877" s="160" t="s">
        <v>19</v>
      </c>
      <c r="F877" s="161" t="s">
        <v>228</v>
      </c>
      <c r="H877" s="162">
        <v>1</v>
      </c>
      <c r="I877" s="163"/>
      <c r="L877" s="159"/>
      <c r="M877" s="164"/>
      <c r="T877" s="165"/>
      <c r="AT877" s="160" t="s">
        <v>226</v>
      </c>
      <c r="AU877" s="160" t="s">
        <v>236</v>
      </c>
      <c r="AV877" s="13" t="s">
        <v>229</v>
      </c>
      <c r="AW877" s="13" t="s">
        <v>31</v>
      </c>
      <c r="AX877" s="13" t="s">
        <v>77</v>
      </c>
      <c r="AY877" s="160" t="s">
        <v>212</v>
      </c>
    </row>
    <row r="878" spans="2:65" s="1" customFormat="1" ht="16.5" customHeight="1">
      <c r="B878" s="34"/>
      <c r="C878" s="133" t="s">
        <v>1401</v>
      </c>
      <c r="D878" s="133" t="s">
        <v>215</v>
      </c>
      <c r="E878" s="134" t="s">
        <v>14324</v>
      </c>
      <c r="F878" s="135" t="s">
        <v>14325</v>
      </c>
      <c r="G878" s="136" t="s">
        <v>624</v>
      </c>
      <c r="H878" s="137">
        <v>1</v>
      </c>
      <c r="I878" s="138"/>
      <c r="J878" s="139">
        <f>ROUND(I878*H878,2)</f>
        <v>0</v>
      </c>
      <c r="K878" s="135" t="s">
        <v>245</v>
      </c>
      <c r="L878" s="34"/>
      <c r="M878" s="140" t="s">
        <v>19</v>
      </c>
      <c r="N878" s="141" t="s">
        <v>40</v>
      </c>
      <c r="P878" s="142">
        <f>O878*H878</f>
        <v>0</v>
      </c>
      <c r="Q878" s="142">
        <v>0</v>
      </c>
      <c r="R878" s="142">
        <f>Q878*H878</f>
        <v>0</v>
      </c>
      <c r="S878" s="142">
        <v>0</v>
      </c>
      <c r="T878" s="143">
        <f>S878*H878</f>
        <v>0</v>
      </c>
      <c r="AR878" s="144" t="s">
        <v>316</v>
      </c>
      <c r="AT878" s="144" t="s">
        <v>215</v>
      </c>
      <c r="AU878" s="144" t="s">
        <v>236</v>
      </c>
      <c r="AY878" s="19" t="s">
        <v>212</v>
      </c>
      <c r="BE878" s="145">
        <f>IF(N878="základní",J878,0)</f>
        <v>0</v>
      </c>
      <c r="BF878" s="145">
        <f>IF(N878="snížená",J878,0)</f>
        <v>0</v>
      </c>
      <c r="BG878" s="145">
        <f>IF(N878="zákl. přenesená",J878,0)</f>
        <v>0</v>
      </c>
      <c r="BH878" s="145">
        <f>IF(N878="sníž. přenesená",J878,0)</f>
        <v>0</v>
      </c>
      <c r="BI878" s="145">
        <f>IF(N878="nulová",J878,0)</f>
        <v>0</v>
      </c>
      <c r="BJ878" s="19" t="s">
        <v>77</v>
      </c>
      <c r="BK878" s="145">
        <f>ROUND(I878*H878,2)</f>
        <v>0</v>
      </c>
      <c r="BL878" s="19" t="s">
        <v>316</v>
      </c>
      <c r="BM878" s="144" t="s">
        <v>14326</v>
      </c>
    </row>
    <row r="879" spans="2:65" s="1" customFormat="1" ht="29.25">
      <c r="B879" s="34"/>
      <c r="D879" s="150" t="s">
        <v>224</v>
      </c>
      <c r="F879" s="151" t="s">
        <v>14178</v>
      </c>
      <c r="I879" s="148"/>
      <c r="L879" s="34"/>
      <c r="M879" s="149"/>
      <c r="T879" s="55"/>
      <c r="AT879" s="19" t="s">
        <v>224</v>
      </c>
      <c r="AU879" s="19" t="s">
        <v>236</v>
      </c>
    </row>
    <row r="880" spans="2:65" s="14" customFormat="1">
      <c r="B880" s="170"/>
      <c r="D880" s="150" t="s">
        <v>226</v>
      </c>
      <c r="E880" s="171" t="s">
        <v>19</v>
      </c>
      <c r="F880" s="172" t="s">
        <v>14327</v>
      </c>
      <c r="H880" s="171" t="s">
        <v>19</v>
      </c>
      <c r="I880" s="173"/>
      <c r="L880" s="170"/>
      <c r="M880" s="174"/>
      <c r="T880" s="175"/>
      <c r="AT880" s="171" t="s">
        <v>226</v>
      </c>
      <c r="AU880" s="171" t="s">
        <v>236</v>
      </c>
      <c r="AV880" s="14" t="s">
        <v>77</v>
      </c>
      <c r="AW880" s="14" t="s">
        <v>31</v>
      </c>
      <c r="AX880" s="14" t="s">
        <v>69</v>
      </c>
      <c r="AY880" s="171" t="s">
        <v>212</v>
      </c>
    </row>
    <row r="881" spans="2:65" s="12" customFormat="1">
      <c r="B881" s="152"/>
      <c r="D881" s="150" t="s">
        <v>226</v>
      </c>
      <c r="E881" s="153" t="s">
        <v>19</v>
      </c>
      <c r="F881" s="154" t="s">
        <v>1731</v>
      </c>
      <c r="H881" s="155">
        <v>1</v>
      </c>
      <c r="I881" s="156"/>
      <c r="L881" s="152"/>
      <c r="M881" s="157"/>
      <c r="T881" s="158"/>
      <c r="AT881" s="153" t="s">
        <v>226</v>
      </c>
      <c r="AU881" s="153" t="s">
        <v>236</v>
      </c>
      <c r="AV881" s="12" t="s">
        <v>79</v>
      </c>
      <c r="AW881" s="12" t="s">
        <v>31</v>
      </c>
      <c r="AX881" s="12" t="s">
        <v>69</v>
      </c>
      <c r="AY881" s="153" t="s">
        <v>212</v>
      </c>
    </row>
    <row r="882" spans="2:65" s="13" customFormat="1">
      <c r="B882" s="159"/>
      <c r="D882" s="150" t="s">
        <v>226</v>
      </c>
      <c r="E882" s="160" t="s">
        <v>19</v>
      </c>
      <c r="F882" s="161" t="s">
        <v>228</v>
      </c>
      <c r="H882" s="162">
        <v>1</v>
      </c>
      <c r="I882" s="163"/>
      <c r="L882" s="159"/>
      <c r="M882" s="164"/>
      <c r="T882" s="165"/>
      <c r="AT882" s="160" t="s">
        <v>226</v>
      </c>
      <c r="AU882" s="160" t="s">
        <v>236</v>
      </c>
      <c r="AV882" s="13" t="s">
        <v>229</v>
      </c>
      <c r="AW882" s="13" t="s">
        <v>31</v>
      </c>
      <c r="AX882" s="13" t="s">
        <v>77</v>
      </c>
      <c r="AY882" s="160" t="s">
        <v>212</v>
      </c>
    </row>
    <row r="883" spans="2:65" s="1" customFormat="1" ht="16.5" customHeight="1">
      <c r="B883" s="34"/>
      <c r="C883" s="133" t="s">
        <v>1410</v>
      </c>
      <c r="D883" s="133" t="s">
        <v>215</v>
      </c>
      <c r="E883" s="134" t="s">
        <v>14328</v>
      </c>
      <c r="F883" s="135" t="s">
        <v>14329</v>
      </c>
      <c r="G883" s="136" t="s">
        <v>624</v>
      </c>
      <c r="H883" s="137">
        <v>1</v>
      </c>
      <c r="I883" s="138"/>
      <c r="J883" s="139">
        <f>ROUND(I883*H883,2)</f>
        <v>0</v>
      </c>
      <c r="K883" s="135" t="s">
        <v>245</v>
      </c>
      <c r="L883" s="34"/>
      <c r="M883" s="140" t="s">
        <v>19</v>
      </c>
      <c r="N883" s="141" t="s">
        <v>40</v>
      </c>
      <c r="P883" s="142">
        <f>O883*H883</f>
        <v>0</v>
      </c>
      <c r="Q883" s="142">
        <v>0</v>
      </c>
      <c r="R883" s="142">
        <f>Q883*H883</f>
        <v>0</v>
      </c>
      <c r="S883" s="142">
        <v>0</v>
      </c>
      <c r="T883" s="143">
        <f>S883*H883</f>
        <v>0</v>
      </c>
      <c r="AR883" s="144" t="s">
        <v>316</v>
      </c>
      <c r="AT883" s="144" t="s">
        <v>215</v>
      </c>
      <c r="AU883" s="144" t="s">
        <v>236</v>
      </c>
      <c r="AY883" s="19" t="s">
        <v>212</v>
      </c>
      <c r="BE883" s="145">
        <f>IF(N883="základní",J883,0)</f>
        <v>0</v>
      </c>
      <c r="BF883" s="145">
        <f>IF(N883="snížená",J883,0)</f>
        <v>0</v>
      </c>
      <c r="BG883" s="145">
        <f>IF(N883="zákl. přenesená",J883,0)</f>
        <v>0</v>
      </c>
      <c r="BH883" s="145">
        <f>IF(N883="sníž. přenesená",J883,0)</f>
        <v>0</v>
      </c>
      <c r="BI883" s="145">
        <f>IF(N883="nulová",J883,0)</f>
        <v>0</v>
      </c>
      <c r="BJ883" s="19" t="s">
        <v>77</v>
      </c>
      <c r="BK883" s="145">
        <f>ROUND(I883*H883,2)</f>
        <v>0</v>
      </c>
      <c r="BL883" s="19" t="s">
        <v>316</v>
      </c>
      <c r="BM883" s="144" t="s">
        <v>14330</v>
      </c>
    </row>
    <row r="884" spans="2:65" s="1" customFormat="1" ht="29.25">
      <c r="B884" s="34"/>
      <c r="D884" s="150" t="s">
        <v>224</v>
      </c>
      <c r="F884" s="151" t="s">
        <v>14178</v>
      </c>
      <c r="I884" s="148"/>
      <c r="L884" s="34"/>
      <c r="M884" s="149"/>
      <c r="T884" s="55"/>
      <c r="AT884" s="19" t="s">
        <v>224</v>
      </c>
      <c r="AU884" s="19" t="s">
        <v>236</v>
      </c>
    </row>
    <row r="885" spans="2:65" s="14" customFormat="1">
      <c r="B885" s="170"/>
      <c r="D885" s="150" t="s">
        <v>226</v>
      </c>
      <c r="E885" s="171" t="s">
        <v>19</v>
      </c>
      <c r="F885" s="172" t="s">
        <v>14331</v>
      </c>
      <c r="H885" s="171" t="s">
        <v>19</v>
      </c>
      <c r="I885" s="173"/>
      <c r="L885" s="170"/>
      <c r="M885" s="174"/>
      <c r="T885" s="175"/>
      <c r="AT885" s="171" t="s">
        <v>226</v>
      </c>
      <c r="AU885" s="171" t="s">
        <v>236</v>
      </c>
      <c r="AV885" s="14" t="s">
        <v>77</v>
      </c>
      <c r="AW885" s="14" t="s">
        <v>31</v>
      </c>
      <c r="AX885" s="14" t="s">
        <v>69</v>
      </c>
      <c r="AY885" s="171" t="s">
        <v>212</v>
      </c>
    </row>
    <row r="886" spans="2:65" s="12" customFormat="1">
      <c r="B886" s="152"/>
      <c r="D886" s="150" t="s">
        <v>226</v>
      </c>
      <c r="E886" s="153" t="s">
        <v>19</v>
      </c>
      <c r="F886" s="154" t="s">
        <v>1731</v>
      </c>
      <c r="H886" s="155">
        <v>1</v>
      </c>
      <c r="I886" s="156"/>
      <c r="L886" s="152"/>
      <c r="M886" s="157"/>
      <c r="T886" s="158"/>
      <c r="AT886" s="153" t="s">
        <v>226</v>
      </c>
      <c r="AU886" s="153" t="s">
        <v>236</v>
      </c>
      <c r="AV886" s="12" t="s">
        <v>79</v>
      </c>
      <c r="AW886" s="12" t="s">
        <v>31</v>
      </c>
      <c r="AX886" s="12" t="s">
        <v>69</v>
      </c>
      <c r="AY886" s="153" t="s">
        <v>212</v>
      </c>
    </row>
    <row r="887" spans="2:65" s="13" customFormat="1">
      <c r="B887" s="159"/>
      <c r="D887" s="150" t="s">
        <v>226</v>
      </c>
      <c r="E887" s="160" t="s">
        <v>19</v>
      </c>
      <c r="F887" s="161" t="s">
        <v>228</v>
      </c>
      <c r="H887" s="162">
        <v>1</v>
      </c>
      <c r="I887" s="163"/>
      <c r="L887" s="159"/>
      <c r="M887" s="164"/>
      <c r="T887" s="165"/>
      <c r="AT887" s="160" t="s">
        <v>226</v>
      </c>
      <c r="AU887" s="160" t="s">
        <v>236</v>
      </c>
      <c r="AV887" s="13" t="s">
        <v>229</v>
      </c>
      <c r="AW887" s="13" t="s">
        <v>31</v>
      </c>
      <c r="AX887" s="13" t="s">
        <v>77</v>
      </c>
      <c r="AY887" s="160" t="s">
        <v>212</v>
      </c>
    </row>
    <row r="888" spans="2:65" s="1" customFormat="1" ht="16.5" customHeight="1">
      <c r="B888" s="34"/>
      <c r="C888" s="133" t="s">
        <v>1418</v>
      </c>
      <c r="D888" s="133" t="s">
        <v>215</v>
      </c>
      <c r="E888" s="134" t="s">
        <v>14332</v>
      </c>
      <c r="F888" s="135" t="s">
        <v>14333</v>
      </c>
      <c r="G888" s="136" t="s">
        <v>624</v>
      </c>
      <c r="H888" s="137">
        <v>1</v>
      </c>
      <c r="I888" s="138"/>
      <c r="J888" s="139">
        <f>ROUND(I888*H888,2)</f>
        <v>0</v>
      </c>
      <c r="K888" s="135" t="s">
        <v>245</v>
      </c>
      <c r="L888" s="34"/>
      <c r="M888" s="140" t="s">
        <v>19</v>
      </c>
      <c r="N888" s="141" t="s">
        <v>40</v>
      </c>
      <c r="P888" s="142">
        <f>O888*H888</f>
        <v>0</v>
      </c>
      <c r="Q888" s="142">
        <v>0</v>
      </c>
      <c r="R888" s="142">
        <f>Q888*H888</f>
        <v>0</v>
      </c>
      <c r="S888" s="142">
        <v>0</v>
      </c>
      <c r="T888" s="143">
        <f>S888*H888</f>
        <v>0</v>
      </c>
      <c r="AR888" s="144" t="s">
        <v>316</v>
      </c>
      <c r="AT888" s="144" t="s">
        <v>215</v>
      </c>
      <c r="AU888" s="144" t="s">
        <v>236</v>
      </c>
      <c r="AY888" s="19" t="s">
        <v>212</v>
      </c>
      <c r="BE888" s="145">
        <f>IF(N888="základní",J888,0)</f>
        <v>0</v>
      </c>
      <c r="BF888" s="145">
        <f>IF(N888="snížená",J888,0)</f>
        <v>0</v>
      </c>
      <c r="BG888" s="145">
        <f>IF(N888="zákl. přenesená",J888,0)</f>
        <v>0</v>
      </c>
      <c r="BH888" s="145">
        <f>IF(N888="sníž. přenesená",J888,0)</f>
        <v>0</v>
      </c>
      <c r="BI888" s="145">
        <f>IF(N888="nulová",J888,0)</f>
        <v>0</v>
      </c>
      <c r="BJ888" s="19" t="s">
        <v>77</v>
      </c>
      <c r="BK888" s="145">
        <f>ROUND(I888*H888,2)</f>
        <v>0</v>
      </c>
      <c r="BL888" s="19" t="s">
        <v>316</v>
      </c>
      <c r="BM888" s="144" t="s">
        <v>14334</v>
      </c>
    </row>
    <row r="889" spans="2:65" s="1" customFormat="1" ht="29.25">
      <c r="B889" s="34"/>
      <c r="D889" s="150" t="s">
        <v>224</v>
      </c>
      <c r="F889" s="151" t="s">
        <v>14178</v>
      </c>
      <c r="I889" s="148"/>
      <c r="L889" s="34"/>
      <c r="M889" s="149"/>
      <c r="T889" s="55"/>
      <c r="AT889" s="19" t="s">
        <v>224</v>
      </c>
      <c r="AU889" s="19" t="s">
        <v>236</v>
      </c>
    </row>
    <row r="890" spans="2:65" s="14" customFormat="1">
      <c r="B890" s="170"/>
      <c r="D890" s="150" t="s">
        <v>226</v>
      </c>
      <c r="E890" s="171" t="s">
        <v>19</v>
      </c>
      <c r="F890" s="172" t="s">
        <v>14335</v>
      </c>
      <c r="H890" s="171" t="s">
        <v>19</v>
      </c>
      <c r="I890" s="173"/>
      <c r="L890" s="170"/>
      <c r="M890" s="174"/>
      <c r="T890" s="175"/>
      <c r="AT890" s="171" t="s">
        <v>226</v>
      </c>
      <c r="AU890" s="171" t="s">
        <v>236</v>
      </c>
      <c r="AV890" s="14" t="s">
        <v>77</v>
      </c>
      <c r="AW890" s="14" t="s">
        <v>31</v>
      </c>
      <c r="AX890" s="14" t="s">
        <v>69</v>
      </c>
      <c r="AY890" s="171" t="s">
        <v>212</v>
      </c>
    </row>
    <row r="891" spans="2:65" s="12" customFormat="1">
      <c r="B891" s="152"/>
      <c r="D891" s="150" t="s">
        <v>226</v>
      </c>
      <c r="E891" s="153" t="s">
        <v>19</v>
      </c>
      <c r="F891" s="154" t="s">
        <v>1731</v>
      </c>
      <c r="H891" s="155">
        <v>1</v>
      </c>
      <c r="I891" s="156"/>
      <c r="L891" s="152"/>
      <c r="M891" s="157"/>
      <c r="T891" s="158"/>
      <c r="AT891" s="153" t="s">
        <v>226</v>
      </c>
      <c r="AU891" s="153" t="s">
        <v>236</v>
      </c>
      <c r="AV891" s="12" t="s">
        <v>79</v>
      </c>
      <c r="AW891" s="12" t="s">
        <v>31</v>
      </c>
      <c r="AX891" s="12" t="s">
        <v>69</v>
      </c>
      <c r="AY891" s="153" t="s">
        <v>212</v>
      </c>
    </row>
    <row r="892" spans="2:65" s="13" customFormat="1">
      <c r="B892" s="159"/>
      <c r="D892" s="150" t="s">
        <v>226</v>
      </c>
      <c r="E892" s="160" t="s">
        <v>19</v>
      </c>
      <c r="F892" s="161" t="s">
        <v>228</v>
      </c>
      <c r="H892" s="162">
        <v>1</v>
      </c>
      <c r="I892" s="163"/>
      <c r="L892" s="159"/>
      <c r="M892" s="164"/>
      <c r="T892" s="165"/>
      <c r="AT892" s="160" t="s">
        <v>226</v>
      </c>
      <c r="AU892" s="160" t="s">
        <v>236</v>
      </c>
      <c r="AV892" s="13" t="s">
        <v>229</v>
      </c>
      <c r="AW892" s="13" t="s">
        <v>31</v>
      </c>
      <c r="AX892" s="13" t="s">
        <v>77</v>
      </c>
      <c r="AY892" s="160" t="s">
        <v>212</v>
      </c>
    </row>
    <row r="893" spans="2:65" s="1" customFormat="1" ht="16.5" customHeight="1">
      <c r="B893" s="34"/>
      <c r="C893" s="133" t="s">
        <v>1424</v>
      </c>
      <c r="D893" s="133" t="s">
        <v>215</v>
      </c>
      <c r="E893" s="134" t="s">
        <v>14336</v>
      </c>
      <c r="F893" s="135" t="s">
        <v>14337</v>
      </c>
      <c r="G893" s="136" t="s">
        <v>624</v>
      </c>
      <c r="H893" s="137">
        <v>1</v>
      </c>
      <c r="I893" s="138"/>
      <c r="J893" s="139">
        <f>ROUND(I893*H893,2)</f>
        <v>0</v>
      </c>
      <c r="K893" s="135" t="s">
        <v>245</v>
      </c>
      <c r="L893" s="34"/>
      <c r="M893" s="140" t="s">
        <v>19</v>
      </c>
      <c r="N893" s="141" t="s">
        <v>40</v>
      </c>
      <c r="P893" s="142">
        <f>O893*H893</f>
        <v>0</v>
      </c>
      <c r="Q893" s="142">
        <v>0</v>
      </c>
      <c r="R893" s="142">
        <f>Q893*H893</f>
        <v>0</v>
      </c>
      <c r="S893" s="142">
        <v>0</v>
      </c>
      <c r="T893" s="143">
        <f>S893*H893</f>
        <v>0</v>
      </c>
      <c r="AR893" s="144" t="s">
        <v>316</v>
      </c>
      <c r="AT893" s="144" t="s">
        <v>215</v>
      </c>
      <c r="AU893" s="144" t="s">
        <v>236</v>
      </c>
      <c r="AY893" s="19" t="s">
        <v>212</v>
      </c>
      <c r="BE893" s="145">
        <f>IF(N893="základní",J893,0)</f>
        <v>0</v>
      </c>
      <c r="BF893" s="145">
        <f>IF(N893="snížená",J893,0)</f>
        <v>0</v>
      </c>
      <c r="BG893" s="145">
        <f>IF(N893="zákl. přenesená",J893,0)</f>
        <v>0</v>
      </c>
      <c r="BH893" s="145">
        <f>IF(N893="sníž. přenesená",J893,0)</f>
        <v>0</v>
      </c>
      <c r="BI893" s="145">
        <f>IF(N893="nulová",J893,0)</f>
        <v>0</v>
      </c>
      <c r="BJ893" s="19" t="s">
        <v>77</v>
      </c>
      <c r="BK893" s="145">
        <f>ROUND(I893*H893,2)</f>
        <v>0</v>
      </c>
      <c r="BL893" s="19" t="s">
        <v>316</v>
      </c>
      <c r="BM893" s="144" t="s">
        <v>14338</v>
      </c>
    </row>
    <row r="894" spans="2:65" s="1" customFormat="1" ht="29.25">
      <c r="B894" s="34"/>
      <c r="D894" s="150" t="s">
        <v>224</v>
      </c>
      <c r="F894" s="151" t="s">
        <v>14178</v>
      </c>
      <c r="I894" s="148"/>
      <c r="L894" s="34"/>
      <c r="M894" s="149"/>
      <c r="T894" s="55"/>
      <c r="AT894" s="19" t="s">
        <v>224</v>
      </c>
      <c r="AU894" s="19" t="s">
        <v>236</v>
      </c>
    </row>
    <row r="895" spans="2:65" s="14" customFormat="1">
      <c r="B895" s="170"/>
      <c r="D895" s="150" t="s">
        <v>226</v>
      </c>
      <c r="E895" s="171" t="s">
        <v>19</v>
      </c>
      <c r="F895" s="172" t="s">
        <v>14339</v>
      </c>
      <c r="H895" s="171" t="s">
        <v>19</v>
      </c>
      <c r="I895" s="173"/>
      <c r="L895" s="170"/>
      <c r="M895" s="174"/>
      <c r="T895" s="175"/>
      <c r="AT895" s="171" t="s">
        <v>226</v>
      </c>
      <c r="AU895" s="171" t="s">
        <v>236</v>
      </c>
      <c r="AV895" s="14" t="s">
        <v>77</v>
      </c>
      <c r="AW895" s="14" t="s">
        <v>31</v>
      </c>
      <c r="AX895" s="14" t="s">
        <v>69</v>
      </c>
      <c r="AY895" s="171" t="s">
        <v>212</v>
      </c>
    </row>
    <row r="896" spans="2:65" s="12" customFormat="1">
      <c r="B896" s="152"/>
      <c r="D896" s="150" t="s">
        <v>226</v>
      </c>
      <c r="E896" s="153" t="s">
        <v>19</v>
      </c>
      <c r="F896" s="154" t="s">
        <v>1780</v>
      </c>
      <c r="H896" s="155">
        <v>1</v>
      </c>
      <c r="I896" s="156"/>
      <c r="L896" s="152"/>
      <c r="M896" s="157"/>
      <c r="T896" s="158"/>
      <c r="AT896" s="153" t="s">
        <v>226</v>
      </c>
      <c r="AU896" s="153" t="s">
        <v>236</v>
      </c>
      <c r="AV896" s="12" t="s">
        <v>79</v>
      </c>
      <c r="AW896" s="12" t="s">
        <v>31</v>
      </c>
      <c r="AX896" s="12" t="s">
        <v>69</v>
      </c>
      <c r="AY896" s="153" t="s">
        <v>212</v>
      </c>
    </row>
    <row r="897" spans="2:65" s="13" customFormat="1">
      <c r="B897" s="159"/>
      <c r="D897" s="150" t="s">
        <v>226</v>
      </c>
      <c r="E897" s="160" t="s">
        <v>19</v>
      </c>
      <c r="F897" s="161" t="s">
        <v>228</v>
      </c>
      <c r="H897" s="162">
        <v>1</v>
      </c>
      <c r="I897" s="163"/>
      <c r="L897" s="159"/>
      <c r="M897" s="164"/>
      <c r="T897" s="165"/>
      <c r="AT897" s="160" t="s">
        <v>226</v>
      </c>
      <c r="AU897" s="160" t="s">
        <v>236</v>
      </c>
      <c r="AV897" s="13" t="s">
        <v>229</v>
      </c>
      <c r="AW897" s="13" t="s">
        <v>31</v>
      </c>
      <c r="AX897" s="13" t="s">
        <v>77</v>
      </c>
      <c r="AY897" s="160" t="s">
        <v>212</v>
      </c>
    </row>
    <row r="898" spans="2:65" s="1" customFormat="1" ht="16.5" customHeight="1">
      <c r="B898" s="34"/>
      <c r="C898" s="133" t="s">
        <v>1430</v>
      </c>
      <c r="D898" s="133" t="s">
        <v>215</v>
      </c>
      <c r="E898" s="134" t="s">
        <v>14340</v>
      </c>
      <c r="F898" s="135" t="s">
        <v>14341</v>
      </c>
      <c r="G898" s="136" t="s">
        <v>624</v>
      </c>
      <c r="H898" s="137">
        <v>1</v>
      </c>
      <c r="I898" s="138"/>
      <c r="J898" s="139">
        <f>ROUND(I898*H898,2)</f>
        <v>0</v>
      </c>
      <c r="K898" s="135" t="s">
        <v>245</v>
      </c>
      <c r="L898" s="34"/>
      <c r="M898" s="140" t="s">
        <v>19</v>
      </c>
      <c r="N898" s="141" t="s">
        <v>40</v>
      </c>
      <c r="P898" s="142">
        <f>O898*H898</f>
        <v>0</v>
      </c>
      <c r="Q898" s="142">
        <v>0</v>
      </c>
      <c r="R898" s="142">
        <f>Q898*H898</f>
        <v>0</v>
      </c>
      <c r="S898" s="142">
        <v>0</v>
      </c>
      <c r="T898" s="143">
        <f>S898*H898</f>
        <v>0</v>
      </c>
      <c r="AR898" s="144" t="s">
        <v>316</v>
      </c>
      <c r="AT898" s="144" t="s">
        <v>215</v>
      </c>
      <c r="AU898" s="144" t="s">
        <v>236</v>
      </c>
      <c r="AY898" s="19" t="s">
        <v>212</v>
      </c>
      <c r="BE898" s="145">
        <f>IF(N898="základní",J898,0)</f>
        <v>0</v>
      </c>
      <c r="BF898" s="145">
        <f>IF(N898="snížená",J898,0)</f>
        <v>0</v>
      </c>
      <c r="BG898" s="145">
        <f>IF(N898="zákl. přenesená",J898,0)</f>
        <v>0</v>
      </c>
      <c r="BH898" s="145">
        <f>IF(N898="sníž. přenesená",J898,0)</f>
        <v>0</v>
      </c>
      <c r="BI898" s="145">
        <f>IF(N898="nulová",J898,0)</f>
        <v>0</v>
      </c>
      <c r="BJ898" s="19" t="s">
        <v>77</v>
      </c>
      <c r="BK898" s="145">
        <f>ROUND(I898*H898,2)</f>
        <v>0</v>
      </c>
      <c r="BL898" s="19" t="s">
        <v>316</v>
      </c>
      <c r="BM898" s="144" t="s">
        <v>14342</v>
      </c>
    </row>
    <row r="899" spans="2:65" s="1" customFormat="1" ht="29.25">
      <c r="B899" s="34"/>
      <c r="D899" s="150" t="s">
        <v>224</v>
      </c>
      <c r="F899" s="151" t="s">
        <v>14178</v>
      </c>
      <c r="I899" s="148"/>
      <c r="L899" s="34"/>
      <c r="M899" s="149"/>
      <c r="T899" s="55"/>
      <c r="AT899" s="19" t="s">
        <v>224</v>
      </c>
      <c r="AU899" s="19" t="s">
        <v>236</v>
      </c>
    </row>
    <row r="900" spans="2:65" s="14" customFormat="1">
      <c r="B900" s="170"/>
      <c r="D900" s="150" t="s">
        <v>226</v>
      </c>
      <c r="E900" s="171" t="s">
        <v>19</v>
      </c>
      <c r="F900" s="172" t="s">
        <v>14343</v>
      </c>
      <c r="H900" s="171" t="s">
        <v>19</v>
      </c>
      <c r="I900" s="173"/>
      <c r="L900" s="170"/>
      <c r="M900" s="174"/>
      <c r="T900" s="175"/>
      <c r="AT900" s="171" t="s">
        <v>226</v>
      </c>
      <c r="AU900" s="171" t="s">
        <v>236</v>
      </c>
      <c r="AV900" s="14" t="s">
        <v>77</v>
      </c>
      <c r="AW900" s="14" t="s">
        <v>31</v>
      </c>
      <c r="AX900" s="14" t="s">
        <v>69</v>
      </c>
      <c r="AY900" s="171" t="s">
        <v>212</v>
      </c>
    </row>
    <row r="901" spans="2:65" s="12" customFormat="1">
      <c r="B901" s="152"/>
      <c r="D901" s="150" t="s">
        <v>226</v>
      </c>
      <c r="E901" s="153" t="s">
        <v>19</v>
      </c>
      <c r="F901" s="154" t="s">
        <v>1780</v>
      </c>
      <c r="H901" s="155">
        <v>1</v>
      </c>
      <c r="I901" s="156"/>
      <c r="L901" s="152"/>
      <c r="M901" s="157"/>
      <c r="T901" s="158"/>
      <c r="AT901" s="153" t="s">
        <v>226</v>
      </c>
      <c r="AU901" s="153" t="s">
        <v>236</v>
      </c>
      <c r="AV901" s="12" t="s">
        <v>79</v>
      </c>
      <c r="AW901" s="12" t="s">
        <v>31</v>
      </c>
      <c r="AX901" s="12" t="s">
        <v>69</v>
      </c>
      <c r="AY901" s="153" t="s">
        <v>212</v>
      </c>
    </row>
    <row r="902" spans="2:65" s="13" customFormat="1">
      <c r="B902" s="159"/>
      <c r="D902" s="150" t="s">
        <v>226</v>
      </c>
      <c r="E902" s="160" t="s">
        <v>19</v>
      </c>
      <c r="F902" s="161" t="s">
        <v>228</v>
      </c>
      <c r="H902" s="162">
        <v>1</v>
      </c>
      <c r="I902" s="163"/>
      <c r="L902" s="159"/>
      <c r="M902" s="164"/>
      <c r="T902" s="165"/>
      <c r="AT902" s="160" t="s">
        <v>226</v>
      </c>
      <c r="AU902" s="160" t="s">
        <v>236</v>
      </c>
      <c r="AV902" s="13" t="s">
        <v>229</v>
      </c>
      <c r="AW902" s="13" t="s">
        <v>31</v>
      </c>
      <c r="AX902" s="13" t="s">
        <v>77</v>
      </c>
      <c r="AY902" s="160" t="s">
        <v>212</v>
      </c>
    </row>
    <row r="903" spans="2:65" s="1" customFormat="1" ht="16.5" customHeight="1">
      <c r="B903" s="34"/>
      <c r="C903" s="133" t="s">
        <v>1440</v>
      </c>
      <c r="D903" s="133" t="s">
        <v>215</v>
      </c>
      <c r="E903" s="134" t="s">
        <v>14344</v>
      </c>
      <c r="F903" s="135" t="s">
        <v>14345</v>
      </c>
      <c r="G903" s="136" t="s">
        <v>624</v>
      </c>
      <c r="H903" s="137">
        <v>1</v>
      </c>
      <c r="I903" s="138"/>
      <c r="J903" s="139">
        <f>ROUND(I903*H903,2)</f>
        <v>0</v>
      </c>
      <c r="K903" s="135" t="s">
        <v>245</v>
      </c>
      <c r="L903" s="34"/>
      <c r="M903" s="140" t="s">
        <v>19</v>
      </c>
      <c r="N903" s="141" t="s">
        <v>40</v>
      </c>
      <c r="P903" s="142">
        <f>O903*H903</f>
        <v>0</v>
      </c>
      <c r="Q903" s="142">
        <v>0</v>
      </c>
      <c r="R903" s="142">
        <f>Q903*H903</f>
        <v>0</v>
      </c>
      <c r="S903" s="142">
        <v>0</v>
      </c>
      <c r="T903" s="143">
        <f>S903*H903</f>
        <v>0</v>
      </c>
      <c r="AR903" s="144" t="s">
        <v>316</v>
      </c>
      <c r="AT903" s="144" t="s">
        <v>215</v>
      </c>
      <c r="AU903" s="144" t="s">
        <v>236</v>
      </c>
      <c r="AY903" s="19" t="s">
        <v>212</v>
      </c>
      <c r="BE903" s="145">
        <f>IF(N903="základní",J903,0)</f>
        <v>0</v>
      </c>
      <c r="BF903" s="145">
        <f>IF(N903="snížená",J903,0)</f>
        <v>0</v>
      </c>
      <c r="BG903" s="145">
        <f>IF(N903="zákl. přenesená",J903,0)</f>
        <v>0</v>
      </c>
      <c r="BH903" s="145">
        <f>IF(N903="sníž. přenesená",J903,0)</f>
        <v>0</v>
      </c>
      <c r="BI903" s="145">
        <f>IF(N903="nulová",J903,0)</f>
        <v>0</v>
      </c>
      <c r="BJ903" s="19" t="s">
        <v>77</v>
      </c>
      <c r="BK903" s="145">
        <f>ROUND(I903*H903,2)</f>
        <v>0</v>
      </c>
      <c r="BL903" s="19" t="s">
        <v>316</v>
      </c>
      <c r="BM903" s="144" t="s">
        <v>14346</v>
      </c>
    </row>
    <row r="904" spans="2:65" s="1" customFormat="1" ht="29.25">
      <c r="B904" s="34"/>
      <c r="D904" s="150" t="s">
        <v>224</v>
      </c>
      <c r="F904" s="151" t="s">
        <v>14178</v>
      </c>
      <c r="I904" s="148"/>
      <c r="L904" s="34"/>
      <c r="M904" s="149"/>
      <c r="T904" s="55"/>
      <c r="AT904" s="19" t="s">
        <v>224</v>
      </c>
      <c r="AU904" s="19" t="s">
        <v>236</v>
      </c>
    </row>
    <row r="905" spans="2:65" s="14" customFormat="1">
      <c r="B905" s="170"/>
      <c r="D905" s="150" t="s">
        <v>226</v>
      </c>
      <c r="E905" s="171" t="s">
        <v>19</v>
      </c>
      <c r="F905" s="172" t="s">
        <v>14347</v>
      </c>
      <c r="H905" s="171" t="s">
        <v>19</v>
      </c>
      <c r="I905" s="173"/>
      <c r="L905" s="170"/>
      <c r="M905" s="174"/>
      <c r="T905" s="175"/>
      <c r="AT905" s="171" t="s">
        <v>226</v>
      </c>
      <c r="AU905" s="171" t="s">
        <v>236</v>
      </c>
      <c r="AV905" s="14" t="s">
        <v>77</v>
      </c>
      <c r="AW905" s="14" t="s">
        <v>31</v>
      </c>
      <c r="AX905" s="14" t="s">
        <v>69</v>
      </c>
      <c r="AY905" s="171" t="s">
        <v>212</v>
      </c>
    </row>
    <row r="906" spans="2:65" s="12" customFormat="1">
      <c r="B906" s="152"/>
      <c r="D906" s="150" t="s">
        <v>226</v>
      </c>
      <c r="E906" s="153" t="s">
        <v>19</v>
      </c>
      <c r="F906" s="154" t="s">
        <v>1780</v>
      </c>
      <c r="H906" s="155">
        <v>1</v>
      </c>
      <c r="I906" s="156"/>
      <c r="L906" s="152"/>
      <c r="M906" s="157"/>
      <c r="T906" s="158"/>
      <c r="AT906" s="153" t="s">
        <v>226</v>
      </c>
      <c r="AU906" s="153" t="s">
        <v>236</v>
      </c>
      <c r="AV906" s="12" t="s">
        <v>79</v>
      </c>
      <c r="AW906" s="12" t="s">
        <v>31</v>
      </c>
      <c r="AX906" s="12" t="s">
        <v>69</v>
      </c>
      <c r="AY906" s="153" t="s">
        <v>212</v>
      </c>
    </row>
    <row r="907" spans="2:65" s="13" customFormat="1">
      <c r="B907" s="159"/>
      <c r="D907" s="150" t="s">
        <v>226</v>
      </c>
      <c r="E907" s="160" t="s">
        <v>19</v>
      </c>
      <c r="F907" s="161" t="s">
        <v>228</v>
      </c>
      <c r="H907" s="162">
        <v>1</v>
      </c>
      <c r="I907" s="163"/>
      <c r="L907" s="159"/>
      <c r="M907" s="164"/>
      <c r="T907" s="165"/>
      <c r="AT907" s="160" t="s">
        <v>226</v>
      </c>
      <c r="AU907" s="160" t="s">
        <v>236</v>
      </c>
      <c r="AV907" s="13" t="s">
        <v>229</v>
      </c>
      <c r="AW907" s="13" t="s">
        <v>31</v>
      </c>
      <c r="AX907" s="13" t="s">
        <v>77</v>
      </c>
      <c r="AY907" s="160" t="s">
        <v>212</v>
      </c>
    </row>
    <row r="908" spans="2:65" s="1" customFormat="1" ht="16.5" customHeight="1">
      <c r="B908" s="34"/>
      <c r="C908" s="133" t="s">
        <v>1447</v>
      </c>
      <c r="D908" s="133" t="s">
        <v>215</v>
      </c>
      <c r="E908" s="134" t="s">
        <v>14348</v>
      </c>
      <c r="F908" s="135" t="s">
        <v>14349</v>
      </c>
      <c r="G908" s="136" t="s">
        <v>624</v>
      </c>
      <c r="H908" s="137">
        <v>1</v>
      </c>
      <c r="I908" s="138"/>
      <c r="J908" s="139">
        <f>ROUND(I908*H908,2)</f>
        <v>0</v>
      </c>
      <c r="K908" s="135" t="s">
        <v>245</v>
      </c>
      <c r="L908" s="34"/>
      <c r="M908" s="140" t="s">
        <v>19</v>
      </c>
      <c r="N908" s="141" t="s">
        <v>40</v>
      </c>
      <c r="P908" s="142">
        <f>O908*H908</f>
        <v>0</v>
      </c>
      <c r="Q908" s="142">
        <v>0</v>
      </c>
      <c r="R908" s="142">
        <f>Q908*H908</f>
        <v>0</v>
      </c>
      <c r="S908" s="142">
        <v>0</v>
      </c>
      <c r="T908" s="143">
        <f>S908*H908</f>
        <v>0</v>
      </c>
      <c r="AR908" s="144" t="s">
        <v>316</v>
      </c>
      <c r="AT908" s="144" t="s">
        <v>215</v>
      </c>
      <c r="AU908" s="144" t="s">
        <v>236</v>
      </c>
      <c r="AY908" s="19" t="s">
        <v>212</v>
      </c>
      <c r="BE908" s="145">
        <f>IF(N908="základní",J908,0)</f>
        <v>0</v>
      </c>
      <c r="BF908" s="145">
        <f>IF(N908="snížená",J908,0)</f>
        <v>0</v>
      </c>
      <c r="BG908" s="145">
        <f>IF(N908="zákl. přenesená",J908,0)</f>
        <v>0</v>
      </c>
      <c r="BH908" s="145">
        <f>IF(N908="sníž. přenesená",J908,0)</f>
        <v>0</v>
      </c>
      <c r="BI908" s="145">
        <f>IF(N908="nulová",J908,0)</f>
        <v>0</v>
      </c>
      <c r="BJ908" s="19" t="s">
        <v>77</v>
      </c>
      <c r="BK908" s="145">
        <f>ROUND(I908*H908,2)</f>
        <v>0</v>
      </c>
      <c r="BL908" s="19" t="s">
        <v>316</v>
      </c>
      <c r="BM908" s="144" t="s">
        <v>14350</v>
      </c>
    </row>
    <row r="909" spans="2:65" s="1" customFormat="1" ht="29.25">
      <c r="B909" s="34"/>
      <c r="D909" s="150" t="s">
        <v>224</v>
      </c>
      <c r="F909" s="151" t="s">
        <v>14178</v>
      </c>
      <c r="I909" s="148"/>
      <c r="L909" s="34"/>
      <c r="M909" s="149"/>
      <c r="T909" s="55"/>
      <c r="AT909" s="19" t="s">
        <v>224</v>
      </c>
      <c r="AU909" s="19" t="s">
        <v>236</v>
      </c>
    </row>
    <row r="910" spans="2:65" s="14" customFormat="1">
      <c r="B910" s="170"/>
      <c r="D910" s="150" t="s">
        <v>226</v>
      </c>
      <c r="E910" s="171" t="s">
        <v>19</v>
      </c>
      <c r="F910" s="172" t="s">
        <v>14351</v>
      </c>
      <c r="H910" s="171" t="s">
        <v>19</v>
      </c>
      <c r="I910" s="173"/>
      <c r="L910" s="170"/>
      <c r="M910" s="174"/>
      <c r="T910" s="175"/>
      <c r="AT910" s="171" t="s">
        <v>226</v>
      </c>
      <c r="AU910" s="171" t="s">
        <v>236</v>
      </c>
      <c r="AV910" s="14" t="s">
        <v>77</v>
      </c>
      <c r="AW910" s="14" t="s">
        <v>31</v>
      </c>
      <c r="AX910" s="14" t="s">
        <v>69</v>
      </c>
      <c r="AY910" s="171" t="s">
        <v>212</v>
      </c>
    </row>
    <row r="911" spans="2:65" s="12" customFormat="1">
      <c r="B911" s="152"/>
      <c r="D911" s="150" t="s">
        <v>226</v>
      </c>
      <c r="E911" s="153" t="s">
        <v>19</v>
      </c>
      <c r="F911" s="154" t="s">
        <v>1780</v>
      </c>
      <c r="H911" s="155">
        <v>1</v>
      </c>
      <c r="I911" s="156"/>
      <c r="L911" s="152"/>
      <c r="M911" s="157"/>
      <c r="T911" s="158"/>
      <c r="AT911" s="153" t="s">
        <v>226</v>
      </c>
      <c r="AU911" s="153" t="s">
        <v>236</v>
      </c>
      <c r="AV911" s="12" t="s">
        <v>79</v>
      </c>
      <c r="AW911" s="12" t="s">
        <v>31</v>
      </c>
      <c r="AX911" s="12" t="s">
        <v>69</v>
      </c>
      <c r="AY911" s="153" t="s">
        <v>212</v>
      </c>
    </row>
    <row r="912" spans="2:65" s="13" customFormat="1">
      <c r="B912" s="159"/>
      <c r="D912" s="150" t="s">
        <v>226</v>
      </c>
      <c r="E912" s="160" t="s">
        <v>19</v>
      </c>
      <c r="F912" s="161" t="s">
        <v>228</v>
      </c>
      <c r="H912" s="162">
        <v>1</v>
      </c>
      <c r="I912" s="163"/>
      <c r="L912" s="159"/>
      <c r="M912" s="164"/>
      <c r="T912" s="165"/>
      <c r="AT912" s="160" t="s">
        <v>226</v>
      </c>
      <c r="AU912" s="160" t="s">
        <v>236</v>
      </c>
      <c r="AV912" s="13" t="s">
        <v>229</v>
      </c>
      <c r="AW912" s="13" t="s">
        <v>31</v>
      </c>
      <c r="AX912" s="13" t="s">
        <v>77</v>
      </c>
      <c r="AY912" s="160" t="s">
        <v>212</v>
      </c>
    </row>
    <row r="913" spans="2:65" s="1" customFormat="1" ht="16.5" customHeight="1">
      <c r="B913" s="34"/>
      <c r="C913" s="133" t="s">
        <v>1456</v>
      </c>
      <c r="D913" s="133" t="s">
        <v>215</v>
      </c>
      <c r="E913" s="134" t="s">
        <v>14352</v>
      </c>
      <c r="F913" s="135" t="s">
        <v>14353</v>
      </c>
      <c r="G913" s="136" t="s">
        <v>624</v>
      </c>
      <c r="H913" s="137">
        <v>1</v>
      </c>
      <c r="I913" s="138"/>
      <c r="J913" s="139">
        <f>ROUND(I913*H913,2)</f>
        <v>0</v>
      </c>
      <c r="K913" s="135" t="s">
        <v>245</v>
      </c>
      <c r="L913" s="34"/>
      <c r="M913" s="140" t="s">
        <v>19</v>
      </c>
      <c r="N913" s="141" t="s">
        <v>40</v>
      </c>
      <c r="P913" s="142">
        <f>O913*H913</f>
        <v>0</v>
      </c>
      <c r="Q913" s="142">
        <v>0</v>
      </c>
      <c r="R913" s="142">
        <f>Q913*H913</f>
        <v>0</v>
      </c>
      <c r="S913" s="142">
        <v>0</v>
      </c>
      <c r="T913" s="143">
        <f>S913*H913</f>
        <v>0</v>
      </c>
      <c r="AR913" s="144" t="s">
        <v>316</v>
      </c>
      <c r="AT913" s="144" t="s">
        <v>215</v>
      </c>
      <c r="AU913" s="144" t="s">
        <v>236</v>
      </c>
      <c r="AY913" s="19" t="s">
        <v>212</v>
      </c>
      <c r="BE913" s="145">
        <f>IF(N913="základní",J913,0)</f>
        <v>0</v>
      </c>
      <c r="BF913" s="145">
        <f>IF(N913="snížená",J913,0)</f>
        <v>0</v>
      </c>
      <c r="BG913" s="145">
        <f>IF(N913="zákl. přenesená",J913,0)</f>
        <v>0</v>
      </c>
      <c r="BH913" s="145">
        <f>IF(N913="sníž. přenesená",J913,0)</f>
        <v>0</v>
      </c>
      <c r="BI913" s="145">
        <f>IF(N913="nulová",J913,0)</f>
        <v>0</v>
      </c>
      <c r="BJ913" s="19" t="s">
        <v>77</v>
      </c>
      <c r="BK913" s="145">
        <f>ROUND(I913*H913,2)</f>
        <v>0</v>
      </c>
      <c r="BL913" s="19" t="s">
        <v>316</v>
      </c>
      <c r="BM913" s="144" t="s">
        <v>14354</v>
      </c>
    </row>
    <row r="914" spans="2:65" s="1" customFormat="1" ht="29.25">
      <c r="B914" s="34"/>
      <c r="D914" s="150" t="s">
        <v>224</v>
      </c>
      <c r="F914" s="151" t="s">
        <v>14178</v>
      </c>
      <c r="I914" s="148"/>
      <c r="L914" s="34"/>
      <c r="M914" s="149"/>
      <c r="T914" s="55"/>
      <c r="AT914" s="19" t="s">
        <v>224</v>
      </c>
      <c r="AU914" s="19" t="s">
        <v>236</v>
      </c>
    </row>
    <row r="915" spans="2:65" s="14" customFormat="1">
      <c r="B915" s="170"/>
      <c r="D915" s="150" t="s">
        <v>226</v>
      </c>
      <c r="E915" s="171" t="s">
        <v>19</v>
      </c>
      <c r="F915" s="172" t="s">
        <v>14355</v>
      </c>
      <c r="H915" s="171" t="s">
        <v>19</v>
      </c>
      <c r="I915" s="173"/>
      <c r="L915" s="170"/>
      <c r="M915" s="174"/>
      <c r="T915" s="175"/>
      <c r="AT915" s="171" t="s">
        <v>226</v>
      </c>
      <c r="AU915" s="171" t="s">
        <v>236</v>
      </c>
      <c r="AV915" s="14" t="s">
        <v>77</v>
      </c>
      <c r="AW915" s="14" t="s">
        <v>31</v>
      </c>
      <c r="AX915" s="14" t="s">
        <v>69</v>
      </c>
      <c r="AY915" s="171" t="s">
        <v>212</v>
      </c>
    </row>
    <row r="916" spans="2:65" s="12" customFormat="1">
      <c r="B916" s="152"/>
      <c r="D916" s="150" t="s">
        <v>226</v>
      </c>
      <c r="E916" s="153" t="s">
        <v>19</v>
      </c>
      <c r="F916" s="154" t="s">
        <v>1780</v>
      </c>
      <c r="H916" s="155">
        <v>1</v>
      </c>
      <c r="I916" s="156"/>
      <c r="L916" s="152"/>
      <c r="M916" s="157"/>
      <c r="T916" s="158"/>
      <c r="AT916" s="153" t="s">
        <v>226</v>
      </c>
      <c r="AU916" s="153" t="s">
        <v>236</v>
      </c>
      <c r="AV916" s="12" t="s">
        <v>79</v>
      </c>
      <c r="AW916" s="12" t="s">
        <v>31</v>
      </c>
      <c r="AX916" s="12" t="s">
        <v>69</v>
      </c>
      <c r="AY916" s="153" t="s">
        <v>212</v>
      </c>
    </row>
    <row r="917" spans="2:65" s="13" customFormat="1">
      <c r="B917" s="159"/>
      <c r="D917" s="150" t="s">
        <v>226</v>
      </c>
      <c r="E917" s="160" t="s">
        <v>19</v>
      </c>
      <c r="F917" s="161" t="s">
        <v>228</v>
      </c>
      <c r="H917" s="162">
        <v>1</v>
      </c>
      <c r="I917" s="163"/>
      <c r="L917" s="159"/>
      <c r="M917" s="164"/>
      <c r="T917" s="165"/>
      <c r="AT917" s="160" t="s">
        <v>226</v>
      </c>
      <c r="AU917" s="160" t="s">
        <v>236</v>
      </c>
      <c r="AV917" s="13" t="s">
        <v>229</v>
      </c>
      <c r="AW917" s="13" t="s">
        <v>31</v>
      </c>
      <c r="AX917" s="13" t="s">
        <v>77</v>
      </c>
      <c r="AY917" s="160" t="s">
        <v>212</v>
      </c>
    </row>
    <row r="918" spans="2:65" s="1" customFormat="1" ht="16.5" customHeight="1">
      <c r="B918" s="34"/>
      <c r="C918" s="133" t="s">
        <v>1464</v>
      </c>
      <c r="D918" s="133" t="s">
        <v>215</v>
      </c>
      <c r="E918" s="134" t="s">
        <v>14356</v>
      </c>
      <c r="F918" s="135" t="s">
        <v>14357</v>
      </c>
      <c r="G918" s="136" t="s">
        <v>624</v>
      </c>
      <c r="H918" s="137">
        <v>1</v>
      </c>
      <c r="I918" s="138"/>
      <c r="J918" s="139">
        <f>ROUND(I918*H918,2)</f>
        <v>0</v>
      </c>
      <c r="K918" s="135" t="s">
        <v>245</v>
      </c>
      <c r="L918" s="34"/>
      <c r="M918" s="140" t="s">
        <v>19</v>
      </c>
      <c r="N918" s="141" t="s">
        <v>40</v>
      </c>
      <c r="P918" s="142">
        <f>O918*H918</f>
        <v>0</v>
      </c>
      <c r="Q918" s="142">
        <v>0</v>
      </c>
      <c r="R918" s="142">
        <f>Q918*H918</f>
        <v>0</v>
      </c>
      <c r="S918" s="142">
        <v>0</v>
      </c>
      <c r="T918" s="143">
        <f>S918*H918</f>
        <v>0</v>
      </c>
      <c r="AR918" s="144" t="s">
        <v>316</v>
      </c>
      <c r="AT918" s="144" t="s">
        <v>215</v>
      </c>
      <c r="AU918" s="144" t="s">
        <v>236</v>
      </c>
      <c r="AY918" s="19" t="s">
        <v>212</v>
      </c>
      <c r="BE918" s="145">
        <f>IF(N918="základní",J918,0)</f>
        <v>0</v>
      </c>
      <c r="BF918" s="145">
        <f>IF(N918="snížená",J918,0)</f>
        <v>0</v>
      </c>
      <c r="BG918" s="145">
        <f>IF(N918="zákl. přenesená",J918,0)</f>
        <v>0</v>
      </c>
      <c r="BH918" s="145">
        <f>IF(N918="sníž. přenesená",J918,0)</f>
        <v>0</v>
      </c>
      <c r="BI918" s="145">
        <f>IF(N918="nulová",J918,0)</f>
        <v>0</v>
      </c>
      <c r="BJ918" s="19" t="s">
        <v>77</v>
      </c>
      <c r="BK918" s="145">
        <f>ROUND(I918*H918,2)</f>
        <v>0</v>
      </c>
      <c r="BL918" s="19" t="s">
        <v>316</v>
      </c>
      <c r="BM918" s="144" t="s">
        <v>14358</v>
      </c>
    </row>
    <row r="919" spans="2:65" s="1" customFormat="1" ht="29.25">
      <c r="B919" s="34"/>
      <c r="D919" s="150" t="s">
        <v>224</v>
      </c>
      <c r="F919" s="151" t="s">
        <v>14178</v>
      </c>
      <c r="I919" s="148"/>
      <c r="L919" s="34"/>
      <c r="M919" s="149"/>
      <c r="T919" s="55"/>
      <c r="AT919" s="19" t="s">
        <v>224</v>
      </c>
      <c r="AU919" s="19" t="s">
        <v>236</v>
      </c>
    </row>
    <row r="920" spans="2:65" s="14" customFormat="1">
      <c r="B920" s="170"/>
      <c r="D920" s="150" t="s">
        <v>226</v>
      </c>
      <c r="E920" s="171" t="s">
        <v>19</v>
      </c>
      <c r="F920" s="172" t="s">
        <v>14359</v>
      </c>
      <c r="H920" s="171" t="s">
        <v>19</v>
      </c>
      <c r="I920" s="173"/>
      <c r="L920" s="170"/>
      <c r="M920" s="174"/>
      <c r="T920" s="175"/>
      <c r="AT920" s="171" t="s">
        <v>226</v>
      </c>
      <c r="AU920" s="171" t="s">
        <v>236</v>
      </c>
      <c r="AV920" s="14" t="s">
        <v>77</v>
      </c>
      <c r="AW920" s="14" t="s">
        <v>31</v>
      </c>
      <c r="AX920" s="14" t="s">
        <v>69</v>
      </c>
      <c r="AY920" s="171" t="s">
        <v>212</v>
      </c>
    </row>
    <row r="921" spans="2:65" s="12" customFormat="1">
      <c r="B921" s="152"/>
      <c r="D921" s="150" t="s">
        <v>226</v>
      </c>
      <c r="E921" s="153" t="s">
        <v>19</v>
      </c>
      <c r="F921" s="154" t="s">
        <v>1780</v>
      </c>
      <c r="H921" s="155">
        <v>1</v>
      </c>
      <c r="I921" s="156"/>
      <c r="L921" s="152"/>
      <c r="M921" s="157"/>
      <c r="T921" s="158"/>
      <c r="AT921" s="153" t="s">
        <v>226</v>
      </c>
      <c r="AU921" s="153" t="s">
        <v>236</v>
      </c>
      <c r="AV921" s="12" t="s">
        <v>79</v>
      </c>
      <c r="AW921" s="12" t="s">
        <v>31</v>
      </c>
      <c r="AX921" s="12" t="s">
        <v>69</v>
      </c>
      <c r="AY921" s="153" t="s">
        <v>212</v>
      </c>
    </row>
    <row r="922" spans="2:65" s="13" customFormat="1">
      <c r="B922" s="159"/>
      <c r="D922" s="150" t="s">
        <v>226</v>
      </c>
      <c r="E922" s="160" t="s">
        <v>19</v>
      </c>
      <c r="F922" s="161" t="s">
        <v>228</v>
      </c>
      <c r="H922" s="162">
        <v>1</v>
      </c>
      <c r="I922" s="163"/>
      <c r="L922" s="159"/>
      <c r="M922" s="164"/>
      <c r="T922" s="165"/>
      <c r="AT922" s="160" t="s">
        <v>226</v>
      </c>
      <c r="AU922" s="160" t="s">
        <v>236</v>
      </c>
      <c r="AV922" s="13" t="s">
        <v>229</v>
      </c>
      <c r="AW922" s="13" t="s">
        <v>31</v>
      </c>
      <c r="AX922" s="13" t="s">
        <v>77</v>
      </c>
      <c r="AY922" s="160" t="s">
        <v>212</v>
      </c>
    </row>
    <row r="923" spans="2:65" s="1" customFormat="1" ht="16.5" customHeight="1">
      <c r="B923" s="34"/>
      <c r="C923" s="133" t="s">
        <v>1470</v>
      </c>
      <c r="D923" s="133" t="s">
        <v>215</v>
      </c>
      <c r="E923" s="134" t="s">
        <v>14360</v>
      </c>
      <c r="F923" s="135" t="s">
        <v>14361</v>
      </c>
      <c r="G923" s="136" t="s">
        <v>624</v>
      </c>
      <c r="H923" s="137">
        <v>1</v>
      </c>
      <c r="I923" s="138"/>
      <c r="J923" s="139">
        <f>ROUND(I923*H923,2)</f>
        <v>0</v>
      </c>
      <c r="K923" s="135" t="s">
        <v>245</v>
      </c>
      <c r="L923" s="34"/>
      <c r="M923" s="140" t="s">
        <v>19</v>
      </c>
      <c r="N923" s="141" t="s">
        <v>40</v>
      </c>
      <c r="P923" s="142">
        <f>O923*H923</f>
        <v>0</v>
      </c>
      <c r="Q923" s="142">
        <v>0</v>
      </c>
      <c r="R923" s="142">
        <f>Q923*H923</f>
        <v>0</v>
      </c>
      <c r="S923" s="142">
        <v>0</v>
      </c>
      <c r="T923" s="143">
        <f>S923*H923</f>
        <v>0</v>
      </c>
      <c r="AR923" s="144" t="s">
        <v>316</v>
      </c>
      <c r="AT923" s="144" t="s">
        <v>215</v>
      </c>
      <c r="AU923" s="144" t="s">
        <v>236</v>
      </c>
      <c r="AY923" s="19" t="s">
        <v>212</v>
      </c>
      <c r="BE923" s="145">
        <f>IF(N923="základní",J923,0)</f>
        <v>0</v>
      </c>
      <c r="BF923" s="145">
        <f>IF(N923="snížená",J923,0)</f>
        <v>0</v>
      </c>
      <c r="BG923" s="145">
        <f>IF(N923="zákl. přenesená",J923,0)</f>
        <v>0</v>
      </c>
      <c r="BH923" s="145">
        <f>IF(N923="sníž. přenesená",J923,0)</f>
        <v>0</v>
      </c>
      <c r="BI923" s="145">
        <f>IF(N923="nulová",J923,0)</f>
        <v>0</v>
      </c>
      <c r="BJ923" s="19" t="s">
        <v>77</v>
      </c>
      <c r="BK923" s="145">
        <f>ROUND(I923*H923,2)</f>
        <v>0</v>
      </c>
      <c r="BL923" s="19" t="s">
        <v>316</v>
      </c>
      <c r="BM923" s="144" t="s">
        <v>14362</v>
      </c>
    </row>
    <row r="924" spans="2:65" s="1" customFormat="1" ht="29.25">
      <c r="B924" s="34"/>
      <c r="D924" s="150" t="s">
        <v>224</v>
      </c>
      <c r="F924" s="151" t="s">
        <v>14178</v>
      </c>
      <c r="I924" s="148"/>
      <c r="L924" s="34"/>
      <c r="M924" s="149"/>
      <c r="T924" s="55"/>
      <c r="AT924" s="19" t="s">
        <v>224</v>
      </c>
      <c r="AU924" s="19" t="s">
        <v>236</v>
      </c>
    </row>
    <row r="925" spans="2:65" s="14" customFormat="1">
      <c r="B925" s="170"/>
      <c r="D925" s="150" t="s">
        <v>226</v>
      </c>
      <c r="E925" s="171" t="s">
        <v>19</v>
      </c>
      <c r="F925" s="172" t="s">
        <v>14363</v>
      </c>
      <c r="H925" s="171" t="s">
        <v>19</v>
      </c>
      <c r="I925" s="173"/>
      <c r="L925" s="170"/>
      <c r="M925" s="174"/>
      <c r="T925" s="175"/>
      <c r="AT925" s="171" t="s">
        <v>226</v>
      </c>
      <c r="AU925" s="171" t="s">
        <v>236</v>
      </c>
      <c r="AV925" s="14" t="s">
        <v>77</v>
      </c>
      <c r="AW925" s="14" t="s">
        <v>31</v>
      </c>
      <c r="AX925" s="14" t="s">
        <v>69</v>
      </c>
      <c r="AY925" s="171" t="s">
        <v>212</v>
      </c>
    </row>
    <row r="926" spans="2:65" s="12" customFormat="1">
      <c r="B926" s="152"/>
      <c r="D926" s="150" t="s">
        <v>226</v>
      </c>
      <c r="E926" s="153" t="s">
        <v>19</v>
      </c>
      <c r="F926" s="154" t="s">
        <v>1780</v>
      </c>
      <c r="H926" s="155">
        <v>1</v>
      </c>
      <c r="I926" s="156"/>
      <c r="L926" s="152"/>
      <c r="M926" s="157"/>
      <c r="T926" s="158"/>
      <c r="AT926" s="153" t="s">
        <v>226</v>
      </c>
      <c r="AU926" s="153" t="s">
        <v>236</v>
      </c>
      <c r="AV926" s="12" t="s">
        <v>79</v>
      </c>
      <c r="AW926" s="12" t="s">
        <v>31</v>
      </c>
      <c r="AX926" s="12" t="s">
        <v>69</v>
      </c>
      <c r="AY926" s="153" t="s">
        <v>212</v>
      </c>
    </row>
    <row r="927" spans="2:65" s="13" customFormat="1">
      <c r="B927" s="159"/>
      <c r="D927" s="150" t="s">
        <v>226</v>
      </c>
      <c r="E927" s="160" t="s">
        <v>19</v>
      </c>
      <c r="F927" s="161" t="s">
        <v>228</v>
      </c>
      <c r="H927" s="162">
        <v>1</v>
      </c>
      <c r="I927" s="163"/>
      <c r="L927" s="159"/>
      <c r="M927" s="164"/>
      <c r="T927" s="165"/>
      <c r="AT927" s="160" t="s">
        <v>226</v>
      </c>
      <c r="AU927" s="160" t="s">
        <v>236</v>
      </c>
      <c r="AV927" s="13" t="s">
        <v>229</v>
      </c>
      <c r="AW927" s="13" t="s">
        <v>31</v>
      </c>
      <c r="AX927" s="13" t="s">
        <v>77</v>
      </c>
      <c r="AY927" s="160" t="s">
        <v>212</v>
      </c>
    </row>
    <row r="928" spans="2:65" s="1" customFormat="1" ht="16.5" customHeight="1">
      <c r="B928" s="34"/>
      <c r="C928" s="133" t="s">
        <v>1476</v>
      </c>
      <c r="D928" s="133" t="s">
        <v>215</v>
      </c>
      <c r="E928" s="134" t="s">
        <v>14364</v>
      </c>
      <c r="F928" s="135" t="s">
        <v>14365</v>
      </c>
      <c r="G928" s="136" t="s">
        <v>624</v>
      </c>
      <c r="H928" s="137">
        <v>1</v>
      </c>
      <c r="I928" s="138"/>
      <c r="J928" s="139">
        <f>ROUND(I928*H928,2)</f>
        <v>0</v>
      </c>
      <c r="K928" s="135" t="s">
        <v>245</v>
      </c>
      <c r="L928" s="34"/>
      <c r="M928" s="140" t="s">
        <v>19</v>
      </c>
      <c r="N928" s="141" t="s">
        <v>40</v>
      </c>
      <c r="P928" s="142">
        <f>O928*H928</f>
        <v>0</v>
      </c>
      <c r="Q928" s="142">
        <v>0</v>
      </c>
      <c r="R928" s="142">
        <f>Q928*H928</f>
        <v>0</v>
      </c>
      <c r="S928" s="142">
        <v>0</v>
      </c>
      <c r="T928" s="143">
        <f>S928*H928</f>
        <v>0</v>
      </c>
      <c r="AR928" s="144" t="s">
        <v>316</v>
      </c>
      <c r="AT928" s="144" t="s">
        <v>215</v>
      </c>
      <c r="AU928" s="144" t="s">
        <v>236</v>
      </c>
      <c r="AY928" s="19" t="s">
        <v>212</v>
      </c>
      <c r="BE928" s="145">
        <f>IF(N928="základní",J928,0)</f>
        <v>0</v>
      </c>
      <c r="BF928" s="145">
        <f>IF(N928="snížená",J928,0)</f>
        <v>0</v>
      </c>
      <c r="BG928" s="145">
        <f>IF(N928="zákl. přenesená",J928,0)</f>
        <v>0</v>
      </c>
      <c r="BH928" s="145">
        <f>IF(N928="sníž. přenesená",J928,0)</f>
        <v>0</v>
      </c>
      <c r="BI928" s="145">
        <f>IF(N928="nulová",J928,0)</f>
        <v>0</v>
      </c>
      <c r="BJ928" s="19" t="s">
        <v>77</v>
      </c>
      <c r="BK928" s="145">
        <f>ROUND(I928*H928,2)</f>
        <v>0</v>
      </c>
      <c r="BL928" s="19" t="s">
        <v>316</v>
      </c>
      <c r="BM928" s="144" t="s">
        <v>14366</v>
      </c>
    </row>
    <row r="929" spans="2:65" s="1" customFormat="1" ht="29.25">
      <c r="B929" s="34"/>
      <c r="D929" s="150" t="s">
        <v>224</v>
      </c>
      <c r="F929" s="151" t="s">
        <v>14178</v>
      </c>
      <c r="I929" s="148"/>
      <c r="L929" s="34"/>
      <c r="M929" s="149"/>
      <c r="T929" s="55"/>
      <c r="AT929" s="19" t="s">
        <v>224</v>
      </c>
      <c r="AU929" s="19" t="s">
        <v>236</v>
      </c>
    </row>
    <row r="930" spans="2:65" s="14" customFormat="1">
      <c r="B930" s="170"/>
      <c r="D930" s="150" t="s">
        <v>226</v>
      </c>
      <c r="E930" s="171" t="s">
        <v>19</v>
      </c>
      <c r="F930" s="172" t="s">
        <v>14367</v>
      </c>
      <c r="H930" s="171" t="s">
        <v>19</v>
      </c>
      <c r="I930" s="173"/>
      <c r="L930" s="170"/>
      <c r="M930" s="174"/>
      <c r="T930" s="175"/>
      <c r="AT930" s="171" t="s">
        <v>226</v>
      </c>
      <c r="AU930" s="171" t="s">
        <v>236</v>
      </c>
      <c r="AV930" s="14" t="s">
        <v>77</v>
      </c>
      <c r="AW930" s="14" t="s">
        <v>31</v>
      </c>
      <c r="AX930" s="14" t="s">
        <v>69</v>
      </c>
      <c r="AY930" s="171" t="s">
        <v>212</v>
      </c>
    </row>
    <row r="931" spans="2:65" s="12" customFormat="1">
      <c r="B931" s="152"/>
      <c r="D931" s="150" t="s">
        <v>226</v>
      </c>
      <c r="E931" s="153" t="s">
        <v>19</v>
      </c>
      <c r="F931" s="154" t="s">
        <v>1780</v>
      </c>
      <c r="H931" s="155">
        <v>1</v>
      </c>
      <c r="I931" s="156"/>
      <c r="L931" s="152"/>
      <c r="M931" s="157"/>
      <c r="T931" s="158"/>
      <c r="AT931" s="153" t="s">
        <v>226</v>
      </c>
      <c r="AU931" s="153" t="s">
        <v>236</v>
      </c>
      <c r="AV931" s="12" t="s">
        <v>79</v>
      </c>
      <c r="AW931" s="12" t="s">
        <v>31</v>
      </c>
      <c r="AX931" s="12" t="s">
        <v>69</v>
      </c>
      <c r="AY931" s="153" t="s">
        <v>212</v>
      </c>
    </row>
    <row r="932" spans="2:65" s="13" customFormat="1">
      <c r="B932" s="159"/>
      <c r="D932" s="150" t="s">
        <v>226</v>
      </c>
      <c r="E932" s="160" t="s">
        <v>19</v>
      </c>
      <c r="F932" s="161" t="s">
        <v>228</v>
      </c>
      <c r="H932" s="162">
        <v>1</v>
      </c>
      <c r="I932" s="163"/>
      <c r="L932" s="159"/>
      <c r="M932" s="164"/>
      <c r="T932" s="165"/>
      <c r="AT932" s="160" t="s">
        <v>226</v>
      </c>
      <c r="AU932" s="160" t="s">
        <v>236</v>
      </c>
      <c r="AV932" s="13" t="s">
        <v>229</v>
      </c>
      <c r="AW932" s="13" t="s">
        <v>31</v>
      </c>
      <c r="AX932" s="13" t="s">
        <v>77</v>
      </c>
      <c r="AY932" s="160" t="s">
        <v>212</v>
      </c>
    </row>
    <row r="933" spans="2:65" s="1" customFormat="1" ht="16.5" customHeight="1">
      <c r="B933" s="34"/>
      <c r="C933" s="133" t="s">
        <v>1485</v>
      </c>
      <c r="D933" s="133" t="s">
        <v>215</v>
      </c>
      <c r="E933" s="134" t="s">
        <v>14368</v>
      </c>
      <c r="F933" s="135" t="s">
        <v>14369</v>
      </c>
      <c r="G933" s="136" t="s">
        <v>624</v>
      </c>
      <c r="H933" s="137">
        <v>1</v>
      </c>
      <c r="I933" s="138"/>
      <c r="J933" s="139">
        <f>ROUND(I933*H933,2)</f>
        <v>0</v>
      </c>
      <c r="K933" s="135" t="s">
        <v>245</v>
      </c>
      <c r="L933" s="34"/>
      <c r="M933" s="140" t="s">
        <v>19</v>
      </c>
      <c r="N933" s="141" t="s">
        <v>40</v>
      </c>
      <c r="P933" s="142">
        <f>O933*H933</f>
        <v>0</v>
      </c>
      <c r="Q933" s="142">
        <v>0</v>
      </c>
      <c r="R933" s="142">
        <f>Q933*H933</f>
        <v>0</v>
      </c>
      <c r="S933" s="142">
        <v>0</v>
      </c>
      <c r="T933" s="143">
        <f>S933*H933</f>
        <v>0</v>
      </c>
      <c r="AR933" s="144" t="s">
        <v>316</v>
      </c>
      <c r="AT933" s="144" t="s">
        <v>215</v>
      </c>
      <c r="AU933" s="144" t="s">
        <v>236</v>
      </c>
      <c r="AY933" s="19" t="s">
        <v>212</v>
      </c>
      <c r="BE933" s="145">
        <f>IF(N933="základní",J933,0)</f>
        <v>0</v>
      </c>
      <c r="BF933" s="145">
        <f>IF(N933="snížená",J933,0)</f>
        <v>0</v>
      </c>
      <c r="BG933" s="145">
        <f>IF(N933="zákl. přenesená",J933,0)</f>
        <v>0</v>
      </c>
      <c r="BH933" s="145">
        <f>IF(N933="sníž. přenesená",J933,0)</f>
        <v>0</v>
      </c>
      <c r="BI933" s="145">
        <f>IF(N933="nulová",J933,0)</f>
        <v>0</v>
      </c>
      <c r="BJ933" s="19" t="s">
        <v>77</v>
      </c>
      <c r="BK933" s="145">
        <f>ROUND(I933*H933,2)</f>
        <v>0</v>
      </c>
      <c r="BL933" s="19" t="s">
        <v>316</v>
      </c>
      <c r="BM933" s="144" t="s">
        <v>14370</v>
      </c>
    </row>
    <row r="934" spans="2:65" s="1" customFormat="1" ht="29.25">
      <c r="B934" s="34"/>
      <c r="D934" s="150" t="s">
        <v>224</v>
      </c>
      <c r="F934" s="151" t="s">
        <v>14178</v>
      </c>
      <c r="I934" s="148"/>
      <c r="L934" s="34"/>
      <c r="M934" s="149"/>
      <c r="T934" s="55"/>
      <c r="AT934" s="19" t="s">
        <v>224</v>
      </c>
      <c r="AU934" s="19" t="s">
        <v>236</v>
      </c>
    </row>
    <row r="935" spans="2:65" s="14" customFormat="1">
      <c r="B935" s="170"/>
      <c r="D935" s="150" t="s">
        <v>226</v>
      </c>
      <c r="E935" s="171" t="s">
        <v>19</v>
      </c>
      <c r="F935" s="172" t="s">
        <v>14371</v>
      </c>
      <c r="H935" s="171" t="s">
        <v>19</v>
      </c>
      <c r="I935" s="173"/>
      <c r="L935" s="170"/>
      <c r="M935" s="174"/>
      <c r="T935" s="175"/>
      <c r="AT935" s="171" t="s">
        <v>226</v>
      </c>
      <c r="AU935" s="171" t="s">
        <v>236</v>
      </c>
      <c r="AV935" s="14" t="s">
        <v>77</v>
      </c>
      <c r="AW935" s="14" t="s">
        <v>31</v>
      </c>
      <c r="AX935" s="14" t="s">
        <v>69</v>
      </c>
      <c r="AY935" s="171" t="s">
        <v>212</v>
      </c>
    </row>
    <row r="936" spans="2:65" s="12" customFormat="1">
      <c r="B936" s="152"/>
      <c r="D936" s="150" t="s">
        <v>226</v>
      </c>
      <c r="E936" s="153" t="s">
        <v>19</v>
      </c>
      <c r="F936" s="154" t="s">
        <v>1780</v>
      </c>
      <c r="H936" s="155">
        <v>1</v>
      </c>
      <c r="I936" s="156"/>
      <c r="L936" s="152"/>
      <c r="M936" s="157"/>
      <c r="T936" s="158"/>
      <c r="AT936" s="153" t="s">
        <v>226</v>
      </c>
      <c r="AU936" s="153" t="s">
        <v>236</v>
      </c>
      <c r="AV936" s="12" t="s">
        <v>79</v>
      </c>
      <c r="AW936" s="12" t="s">
        <v>31</v>
      </c>
      <c r="AX936" s="12" t="s">
        <v>69</v>
      </c>
      <c r="AY936" s="153" t="s">
        <v>212</v>
      </c>
    </row>
    <row r="937" spans="2:65" s="13" customFormat="1">
      <c r="B937" s="159"/>
      <c r="D937" s="150" t="s">
        <v>226</v>
      </c>
      <c r="E937" s="160" t="s">
        <v>19</v>
      </c>
      <c r="F937" s="161" t="s">
        <v>228</v>
      </c>
      <c r="H937" s="162">
        <v>1</v>
      </c>
      <c r="I937" s="163"/>
      <c r="L937" s="159"/>
      <c r="M937" s="164"/>
      <c r="T937" s="165"/>
      <c r="AT937" s="160" t="s">
        <v>226</v>
      </c>
      <c r="AU937" s="160" t="s">
        <v>236</v>
      </c>
      <c r="AV937" s="13" t="s">
        <v>229</v>
      </c>
      <c r="AW937" s="13" t="s">
        <v>31</v>
      </c>
      <c r="AX937" s="13" t="s">
        <v>77</v>
      </c>
      <c r="AY937" s="160" t="s">
        <v>212</v>
      </c>
    </row>
    <row r="938" spans="2:65" s="1" customFormat="1" ht="16.5" customHeight="1">
      <c r="B938" s="34"/>
      <c r="C938" s="133" t="s">
        <v>1492</v>
      </c>
      <c r="D938" s="133" t="s">
        <v>215</v>
      </c>
      <c r="E938" s="134" t="s">
        <v>14372</v>
      </c>
      <c r="F938" s="135" t="s">
        <v>14373</v>
      </c>
      <c r="G938" s="136" t="s">
        <v>624</v>
      </c>
      <c r="H938" s="137">
        <v>1</v>
      </c>
      <c r="I938" s="138"/>
      <c r="J938" s="139">
        <f>ROUND(I938*H938,2)</f>
        <v>0</v>
      </c>
      <c r="K938" s="135" t="s">
        <v>245</v>
      </c>
      <c r="L938" s="34"/>
      <c r="M938" s="140" t="s">
        <v>19</v>
      </c>
      <c r="N938" s="141" t="s">
        <v>40</v>
      </c>
      <c r="P938" s="142">
        <f>O938*H938</f>
        <v>0</v>
      </c>
      <c r="Q938" s="142">
        <v>0</v>
      </c>
      <c r="R938" s="142">
        <f>Q938*H938</f>
        <v>0</v>
      </c>
      <c r="S938" s="142">
        <v>0</v>
      </c>
      <c r="T938" s="143">
        <f>S938*H938</f>
        <v>0</v>
      </c>
      <c r="AR938" s="144" t="s">
        <v>316</v>
      </c>
      <c r="AT938" s="144" t="s">
        <v>215</v>
      </c>
      <c r="AU938" s="144" t="s">
        <v>236</v>
      </c>
      <c r="AY938" s="19" t="s">
        <v>212</v>
      </c>
      <c r="BE938" s="145">
        <f>IF(N938="základní",J938,0)</f>
        <v>0</v>
      </c>
      <c r="BF938" s="145">
        <f>IF(N938="snížená",J938,0)</f>
        <v>0</v>
      </c>
      <c r="BG938" s="145">
        <f>IF(N938="zákl. přenesená",J938,0)</f>
        <v>0</v>
      </c>
      <c r="BH938" s="145">
        <f>IF(N938="sníž. přenesená",J938,0)</f>
        <v>0</v>
      </c>
      <c r="BI938" s="145">
        <f>IF(N938="nulová",J938,0)</f>
        <v>0</v>
      </c>
      <c r="BJ938" s="19" t="s">
        <v>77</v>
      </c>
      <c r="BK938" s="145">
        <f>ROUND(I938*H938,2)</f>
        <v>0</v>
      </c>
      <c r="BL938" s="19" t="s">
        <v>316</v>
      </c>
      <c r="BM938" s="144" t="s">
        <v>14374</v>
      </c>
    </row>
    <row r="939" spans="2:65" s="1" customFormat="1" ht="29.25">
      <c r="B939" s="34"/>
      <c r="D939" s="150" t="s">
        <v>224</v>
      </c>
      <c r="F939" s="151" t="s">
        <v>14178</v>
      </c>
      <c r="I939" s="148"/>
      <c r="L939" s="34"/>
      <c r="M939" s="149"/>
      <c r="T939" s="55"/>
      <c r="AT939" s="19" t="s">
        <v>224</v>
      </c>
      <c r="AU939" s="19" t="s">
        <v>236</v>
      </c>
    </row>
    <row r="940" spans="2:65" s="14" customFormat="1">
      <c r="B940" s="170"/>
      <c r="D940" s="150" t="s">
        <v>226</v>
      </c>
      <c r="E940" s="171" t="s">
        <v>19</v>
      </c>
      <c r="F940" s="172" t="s">
        <v>14375</v>
      </c>
      <c r="H940" s="171" t="s">
        <v>19</v>
      </c>
      <c r="I940" s="173"/>
      <c r="L940" s="170"/>
      <c r="M940" s="174"/>
      <c r="T940" s="175"/>
      <c r="AT940" s="171" t="s">
        <v>226</v>
      </c>
      <c r="AU940" s="171" t="s">
        <v>236</v>
      </c>
      <c r="AV940" s="14" t="s">
        <v>77</v>
      </c>
      <c r="AW940" s="14" t="s">
        <v>31</v>
      </c>
      <c r="AX940" s="14" t="s">
        <v>69</v>
      </c>
      <c r="AY940" s="171" t="s">
        <v>212</v>
      </c>
    </row>
    <row r="941" spans="2:65" s="12" customFormat="1">
      <c r="B941" s="152"/>
      <c r="D941" s="150" t="s">
        <v>226</v>
      </c>
      <c r="E941" s="153" t="s">
        <v>19</v>
      </c>
      <c r="F941" s="154" t="s">
        <v>1781</v>
      </c>
      <c r="H941" s="155">
        <v>1</v>
      </c>
      <c r="I941" s="156"/>
      <c r="L941" s="152"/>
      <c r="M941" s="157"/>
      <c r="T941" s="158"/>
      <c r="AT941" s="153" t="s">
        <v>226</v>
      </c>
      <c r="AU941" s="153" t="s">
        <v>236</v>
      </c>
      <c r="AV941" s="12" t="s">
        <v>79</v>
      </c>
      <c r="AW941" s="12" t="s">
        <v>31</v>
      </c>
      <c r="AX941" s="12" t="s">
        <v>69</v>
      </c>
      <c r="AY941" s="153" t="s">
        <v>212</v>
      </c>
    </row>
    <row r="942" spans="2:65" s="13" customFormat="1">
      <c r="B942" s="159"/>
      <c r="D942" s="150" t="s">
        <v>226</v>
      </c>
      <c r="E942" s="160" t="s">
        <v>19</v>
      </c>
      <c r="F942" s="161" t="s">
        <v>228</v>
      </c>
      <c r="H942" s="162">
        <v>1</v>
      </c>
      <c r="I942" s="163"/>
      <c r="L942" s="159"/>
      <c r="M942" s="164"/>
      <c r="T942" s="165"/>
      <c r="AT942" s="160" t="s">
        <v>226</v>
      </c>
      <c r="AU942" s="160" t="s">
        <v>236</v>
      </c>
      <c r="AV942" s="13" t="s">
        <v>229</v>
      </c>
      <c r="AW942" s="13" t="s">
        <v>31</v>
      </c>
      <c r="AX942" s="13" t="s">
        <v>77</v>
      </c>
      <c r="AY942" s="160" t="s">
        <v>212</v>
      </c>
    </row>
    <row r="943" spans="2:65" s="1" customFormat="1" ht="16.5" customHeight="1">
      <c r="B943" s="34"/>
      <c r="C943" s="133" t="s">
        <v>1505</v>
      </c>
      <c r="D943" s="133" t="s">
        <v>215</v>
      </c>
      <c r="E943" s="134" t="s">
        <v>14376</v>
      </c>
      <c r="F943" s="135" t="s">
        <v>14377</v>
      </c>
      <c r="G943" s="136" t="s">
        <v>624</v>
      </c>
      <c r="H943" s="137">
        <v>1</v>
      </c>
      <c r="I943" s="138"/>
      <c r="J943" s="139">
        <f>ROUND(I943*H943,2)</f>
        <v>0</v>
      </c>
      <c r="K943" s="135" t="s">
        <v>245</v>
      </c>
      <c r="L943" s="34"/>
      <c r="M943" s="140" t="s">
        <v>19</v>
      </c>
      <c r="N943" s="141" t="s">
        <v>40</v>
      </c>
      <c r="P943" s="142">
        <f>O943*H943</f>
        <v>0</v>
      </c>
      <c r="Q943" s="142">
        <v>0</v>
      </c>
      <c r="R943" s="142">
        <f>Q943*H943</f>
        <v>0</v>
      </c>
      <c r="S943" s="142">
        <v>0</v>
      </c>
      <c r="T943" s="143">
        <f>S943*H943</f>
        <v>0</v>
      </c>
      <c r="AR943" s="144" t="s">
        <v>316</v>
      </c>
      <c r="AT943" s="144" t="s">
        <v>215</v>
      </c>
      <c r="AU943" s="144" t="s">
        <v>236</v>
      </c>
      <c r="AY943" s="19" t="s">
        <v>212</v>
      </c>
      <c r="BE943" s="145">
        <f>IF(N943="základní",J943,0)</f>
        <v>0</v>
      </c>
      <c r="BF943" s="145">
        <f>IF(N943="snížená",J943,0)</f>
        <v>0</v>
      </c>
      <c r="BG943" s="145">
        <f>IF(N943="zákl. přenesená",J943,0)</f>
        <v>0</v>
      </c>
      <c r="BH943" s="145">
        <f>IF(N943="sníž. přenesená",J943,0)</f>
        <v>0</v>
      </c>
      <c r="BI943" s="145">
        <f>IF(N943="nulová",J943,0)</f>
        <v>0</v>
      </c>
      <c r="BJ943" s="19" t="s">
        <v>77</v>
      </c>
      <c r="BK943" s="145">
        <f>ROUND(I943*H943,2)</f>
        <v>0</v>
      </c>
      <c r="BL943" s="19" t="s">
        <v>316</v>
      </c>
      <c r="BM943" s="144" t="s">
        <v>14378</v>
      </c>
    </row>
    <row r="944" spans="2:65" s="1" customFormat="1" ht="29.25">
      <c r="B944" s="34"/>
      <c r="D944" s="150" t="s">
        <v>224</v>
      </c>
      <c r="F944" s="151" t="s">
        <v>14178</v>
      </c>
      <c r="I944" s="148"/>
      <c r="L944" s="34"/>
      <c r="M944" s="149"/>
      <c r="T944" s="55"/>
      <c r="AT944" s="19" t="s">
        <v>224</v>
      </c>
      <c r="AU944" s="19" t="s">
        <v>236</v>
      </c>
    </row>
    <row r="945" spans="2:65" s="14" customFormat="1">
      <c r="B945" s="170"/>
      <c r="D945" s="150" t="s">
        <v>226</v>
      </c>
      <c r="E945" s="171" t="s">
        <v>19</v>
      </c>
      <c r="F945" s="172" t="s">
        <v>14379</v>
      </c>
      <c r="H945" s="171" t="s">
        <v>19</v>
      </c>
      <c r="I945" s="173"/>
      <c r="L945" s="170"/>
      <c r="M945" s="174"/>
      <c r="T945" s="175"/>
      <c r="AT945" s="171" t="s">
        <v>226</v>
      </c>
      <c r="AU945" s="171" t="s">
        <v>236</v>
      </c>
      <c r="AV945" s="14" t="s">
        <v>77</v>
      </c>
      <c r="AW945" s="14" t="s">
        <v>31</v>
      </c>
      <c r="AX945" s="14" t="s">
        <v>69</v>
      </c>
      <c r="AY945" s="171" t="s">
        <v>212</v>
      </c>
    </row>
    <row r="946" spans="2:65" s="12" customFormat="1">
      <c r="B946" s="152"/>
      <c r="D946" s="150" t="s">
        <v>226</v>
      </c>
      <c r="E946" s="153" t="s">
        <v>19</v>
      </c>
      <c r="F946" s="154" t="s">
        <v>1781</v>
      </c>
      <c r="H946" s="155">
        <v>1</v>
      </c>
      <c r="I946" s="156"/>
      <c r="L946" s="152"/>
      <c r="M946" s="157"/>
      <c r="T946" s="158"/>
      <c r="AT946" s="153" t="s">
        <v>226</v>
      </c>
      <c r="AU946" s="153" t="s">
        <v>236</v>
      </c>
      <c r="AV946" s="12" t="s">
        <v>79</v>
      </c>
      <c r="AW946" s="12" t="s">
        <v>31</v>
      </c>
      <c r="AX946" s="12" t="s">
        <v>69</v>
      </c>
      <c r="AY946" s="153" t="s">
        <v>212</v>
      </c>
    </row>
    <row r="947" spans="2:65" s="13" customFormat="1">
      <c r="B947" s="159"/>
      <c r="D947" s="150" t="s">
        <v>226</v>
      </c>
      <c r="E947" s="160" t="s">
        <v>19</v>
      </c>
      <c r="F947" s="161" t="s">
        <v>228</v>
      </c>
      <c r="H947" s="162">
        <v>1</v>
      </c>
      <c r="I947" s="163"/>
      <c r="L947" s="159"/>
      <c r="M947" s="164"/>
      <c r="T947" s="165"/>
      <c r="AT947" s="160" t="s">
        <v>226</v>
      </c>
      <c r="AU947" s="160" t="s">
        <v>236</v>
      </c>
      <c r="AV947" s="13" t="s">
        <v>229</v>
      </c>
      <c r="AW947" s="13" t="s">
        <v>31</v>
      </c>
      <c r="AX947" s="13" t="s">
        <v>77</v>
      </c>
      <c r="AY947" s="160" t="s">
        <v>212</v>
      </c>
    </row>
    <row r="948" spans="2:65" s="1" customFormat="1" ht="16.5" customHeight="1">
      <c r="B948" s="34"/>
      <c r="C948" s="133" t="s">
        <v>1524</v>
      </c>
      <c r="D948" s="133" t="s">
        <v>215</v>
      </c>
      <c r="E948" s="134" t="s">
        <v>14380</v>
      </c>
      <c r="F948" s="135" t="s">
        <v>14381</v>
      </c>
      <c r="G948" s="136" t="s">
        <v>624</v>
      </c>
      <c r="H948" s="137">
        <v>1</v>
      </c>
      <c r="I948" s="138"/>
      <c r="J948" s="139">
        <f>ROUND(I948*H948,2)</f>
        <v>0</v>
      </c>
      <c r="K948" s="135" t="s">
        <v>245</v>
      </c>
      <c r="L948" s="34"/>
      <c r="M948" s="140" t="s">
        <v>19</v>
      </c>
      <c r="N948" s="141" t="s">
        <v>40</v>
      </c>
      <c r="P948" s="142">
        <f>O948*H948</f>
        <v>0</v>
      </c>
      <c r="Q948" s="142">
        <v>0</v>
      </c>
      <c r="R948" s="142">
        <f>Q948*H948</f>
        <v>0</v>
      </c>
      <c r="S948" s="142">
        <v>0</v>
      </c>
      <c r="T948" s="143">
        <f>S948*H948</f>
        <v>0</v>
      </c>
      <c r="AR948" s="144" t="s">
        <v>316</v>
      </c>
      <c r="AT948" s="144" t="s">
        <v>215</v>
      </c>
      <c r="AU948" s="144" t="s">
        <v>236</v>
      </c>
      <c r="AY948" s="19" t="s">
        <v>212</v>
      </c>
      <c r="BE948" s="145">
        <f>IF(N948="základní",J948,0)</f>
        <v>0</v>
      </c>
      <c r="BF948" s="145">
        <f>IF(N948="snížená",J948,0)</f>
        <v>0</v>
      </c>
      <c r="BG948" s="145">
        <f>IF(N948="zákl. přenesená",J948,0)</f>
        <v>0</v>
      </c>
      <c r="BH948" s="145">
        <f>IF(N948="sníž. přenesená",J948,0)</f>
        <v>0</v>
      </c>
      <c r="BI948" s="145">
        <f>IF(N948="nulová",J948,0)</f>
        <v>0</v>
      </c>
      <c r="BJ948" s="19" t="s">
        <v>77</v>
      </c>
      <c r="BK948" s="145">
        <f>ROUND(I948*H948,2)</f>
        <v>0</v>
      </c>
      <c r="BL948" s="19" t="s">
        <v>316</v>
      </c>
      <c r="BM948" s="144" t="s">
        <v>14382</v>
      </c>
    </row>
    <row r="949" spans="2:65" s="1" customFormat="1" ht="29.25">
      <c r="B949" s="34"/>
      <c r="D949" s="150" t="s">
        <v>224</v>
      </c>
      <c r="F949" s="151" t="s">
        <v>14178</v>
      </c>
      <c r="I949" s="148"/>
      <c r="L949" s="34"/>
      <c r="M949" s="149"/>
      <c r="T949" s="55"/>
      <c r="AT949" s="19" t="s">
        <v>224</v>
      </c>
      <c r="AU949" s="19" t="s">
        <v>236</v>
      </c>
    </row>
    <row r="950" spans="2:65" s="14" customFormat="1">
      <c r="B950" s="170"/>
      <c r="D950" s="150" t="s">
        <v>226</v>
      </c>
      <c r="E950" s="171" t="s">
        <v>19</v>
      </c>
      <c r="F950" s="172" t="s">
        <v>14383</v>
      </c>
      <c r="H950" s="171" t="s">
        <v>19</v>
      </c>
      <c r="I950" s="173"/>
      <c r="L950" s="170"/>
      <c r="M950" s="174"/>
      <c r="T950" s="175"/>
      <c r="AT950" s="171" t="s">
        <v>226</v>
      </c>
      <c r="AU950" s="171" t="s">
        <v>236</v>
      </c>
      <c r="AV950" s="14" t="s">
        <v>77</v>
      </c>
      <c r="AW950" s="14" t="s">
        <v>31</v>
      </c>
      <c r="AX950" s="14" t="s">
        <v>69</v>
      </c>
      <c r="AY950" s="171" t="s">
        <v>212</v>
      </c>
    </row>
    <row r="951" spans="2:65" s="12" customFormat="1">
      <c r="B951" s="152"/>
      <c r="D951" s="150" t="s">
        <v>226</v>
      </c>
      <c r="E951" s="153" t="s">
        <v>19</v>
      </c>
      <c r="F951" s="154" t="s">
        <v>1781</v>
      </c>
      <c r="H951" s="155">
        <v>1</v>
      </c>
      <c r="I951" s="156"/>
      <c r="L951" s="152"/>
      <c r="M951" s="157"/>
      <c r="T951" s="158"/>
      <c r="AT951" s="153" t="s">
        <v>226</v>
      </c>
      <c r="AU951" s="153" t="s">
        <v>236</v>
      </c>
      <c r="AV951" s="12" t="s">
        <v>79</v>
      </c>
      <c r="AW951" s="12" t="s">
        <v>31</v>
      </c>
      <c r="AX951" s="12" t="s">
        <v>69</v>
      </c>
      <c r="AY951" s="153" t="s">
        <v>212</v>
      </c>
    </row>
    <row r="952" spans="2:65" s="13" customFormat="1">
      <c r="B952" s="159"/>
      <c r="D952" s="150" t="s">
        <v>226</v>
      </c>
      <c r="E952" s="160" t="s">
        <v>19</v>
      </c>
      <c r="F952" s="161" t="s">
        <v>228</v>
      </c>
      <c r="H952" s="162">
        <v>1</v>
      </c>
      <c r="I952" s="163"/>
      <c r="L952" s="159"/>
      <c r="M952" s="164"/>
      <c r="T952" s="165"/>
      <c r="AT952" s="160" t="s">
        <v>226</v>
      </c>
      <c r="AU952" s="160" t="s">
        <v>236</v>
      </c>
      <c r="AV952" s="13" t="s">
        <v>229</v>
      </c>
      <c r="AW952" s="13" t="s">
        <v>31</v>
      </c>
      <c r="AX952" s="13" t="s">
        <v>77</v>
      </c>
      <c r="AY952" s="160" t="s">
        <v>212</v>
      </c>
    </row>
    <row r="953" spans="2:65" s="1" customFormat="1" ht="16.5" customHeight="1">
      <c r="B953" s="34"/>
      <c r="C953" s="133" t="s">
        <v>1532</v>
      </c>
      <c r="D953" s="133" t="s">
        <v>215</v>
      </c>
      <c r="E953" s="134" t="s">
        <v>14384</v>
      </c>
      <c r="F953" s="135" t="s">
        <v>14385</v>
      </c>
      <c r="G953" s="136" t="s">
        <v>624</v>
      </c>
      <c r="H953" s="137">
        <v>1</v>
      </c>
      <c r="I953" s="138"/>
      <c r="J953" s="139">
        <f>ROUND(I953*H953,2)</f>
        <v>0</v>
      </c>
      <c r="K953" s="135" t="s">
        <v>245</v>
      </c>
      <c r="L953" s="34"/>
      <c r="M953" s="140" t="s">
        <v>19</v>
      </c>
      <c r="N953" s="141" t="s">
        <v>40</v>
      </c>
      <c r="P953" s="142">
        <f>O953*H953</f>
        <v>0</v>
      </c>
      <c r="Q953" s="142">
        <v>0</v>
      </c>
      <c r="R953" s="142">
        <f>Q953*H953</f>
        <v>0</v>
      </c>
      <c r="S953" s="142">
        <v>0</v>
      </c>
      <c r="T953" s="143">
        <f>S953*H953</f>
        <v>0</v>
      </c>
      <c r="AR953" s="144" t="s">
        <v>316</v>
      </c>
      <c r="AT953" s="144" t="s">
        <v>215</v>
      </c>
      <c r="AU953" s="144" t="s">
        <v>236</v>
      </c>
      <c r="AY953" s="19" t="s">
        <v>212</v>
      </c>
      <c r="BE953" s="145">
        <f>IF(N953="základní",J953,0)</f>
        <v>0</v>
      </c>
      <c r="BF953" s="145">
        <f>IF(N953="snížená",J953,0)</f>
        <v>0</v>
      </c>
      <c r="BG953" s="145">
        <f>IF(N953="zákl. přenesená",J953,0)</f>
        <v>0</v>
      </c>
      <c r="BH953" s="145">
        <f>IF(N953="sníž. přenesená",J953,0)</f>
        <v>0</v>
      </c>
      <c r="BI953" s="145">
        <f>IF(N953="nulová",J953,0)</f>
        <v>0</v>
      </c>
      <c r="BJ953" s="19" t="s">
        <v>77</v>
      </c>
      <c r="BK953" s="145">
        <f>ROUND(I953*H953,2)</f>
        <v>0</v>
      </c>
      <c r="BL953" s="19" t="s">
        <v>316</v>
      </c>
      <c r="BM953" s="144" t="s">
        <v>14386</v>
      </c>
    </row>
    <row r="954" spans="2:65" s="1" customFormat="1" ht="29.25">
      <c r="B954" s="34"/>
      <c r="D954" s="150" t="s">
        <v>224</v>
      </c>
      <c r="F954" s="151" t="s">
        <v>14178</v>
      </c>
      <c r="I954" s="148"/>
      <c r="L954" s="34"/>
      <c r="M954" s="149"/>
      <c r="T954" s="55"/>
      <c r="AT954" s="19" t="s">
        <v>224</v>
      </c>
      <c r="AU954" s="19" t="s">
        <v>236</v>
      </c>
    </row>
    <row r="955" spans="2:65" s="14" customFormat="1">
      <c r="B955" s="170"/>
      <c r="D955" s="150" t="s">
        <v>226</v>
      </c>
      <c r="E955" s="171" t="s">
        <v>19</v>
      </c>
      <c r="F955" s="172" t="s">
        <v>14387</v>
      </c>
      <c r="H955" s="171" t="s">
        <v>19</v>
      </c>
      <c r="I955" s="173"/>
      <c r="L955" s="170"/>
      <c r="M955" s="174"/>
      <c r="T955" s="175"/>
      <c r="AT955" s="171" t="s">
        <v>226</v>
      </c>
      <c r="AU955" s="171" t="s">
        <v>236</v>
      </c>
      <c r="AV955" s="14" t="s">
        <v>77</v>
      </c>
      <c r="AW955" s="14" t="s">
        <v>31</v>
      </c>
      <c r="AX955" s="14" t="s">
        <v>69</v>
      </c>
      <c r="AY955" s="171" t="s">
        <v>212</v>
      </c>
    </row>
    <row r="956" spans="2:65" s="12" customFormat="1">
      <c r="B956" s="152"/>
      <c r="D956" s="150" t="s">
        <v>226</v>
      </c>
      <c r="E956" s="153" t="s">
        <v>19</v>
      </c>
      <c r="F956" s="154" t="s">
        <v>1781</v>
      </c>
      <c r="H956" s="155">
        <v>1</v>
      </c>
      <c r="I956" s="156"/>
      <c r="L956" s="152"/>
      <c r="M956" s="157"/>
      <c r="T956" s="158"/>
      <c r="AT956" s="153" t="s">
        <v>226</v>
      </c>
      <c r="AU956" s="153" t="s">
        <v>236</v>
      </c>
      <c r="AV956" s="12" t="s">
        <v>79</v>
      </c>
      <c r="AW956" s="12" t="s">
        <v>31</v>
      </c>
      <c r="AX956" s="12" t="s">
        <v>69</v>
      </c>
      <c r="AY956" s="153" t="s">
        <v>212</v>
      </c>
    </row>
    <row r="957" spans="2:65" s="13" customFormat="1">
      <c r="B957" s="159"/>
      <c r="D957" s="150" t="s">
        <v>226</v>
      </c>
      <c r="E957" s="160" t="s">
        <v>19</v>
      </c>
      <c r="F957" s="161" t="s">
        <v>228</v>
      </c>
      <c r="H957" s="162">
        <v>1</v>
      </c>
      <c r="I957" s="163"/>
      <c r="L957" s="159"/>
      <c r="M957" s="164"/>
      <c r="T957" s="165"/>
      <c r="AT957" s="160" t="s">
        <v>226</v>
      </c>
      <c r="AU957" s="160" t="s">
        <v>236</v>
      </c>
      <c r="AV957" s="13" t="s">
        <v>229</v>
      </c>
      <c r="AW957" s="13" t="s">
        <v>31</v>
      </c>
      <c r="AX957" s="13" t="s">
        <v>77</v>
      </c>
      <c r="AY957" s="160" t="s">
        <v>212</v>
      </c>
    </row>
    <row r="958" spans="2:65" s="1" customFormat="1" ht="16.5" customHeight="1">
      <c r="B958" s="34"/>
      <c r="C958" s="133" t="s">
        <v>1541</v>
      </c>
      <c r="D958" s="133" t="s">
        <v>215</v>
      </c>
      <c r="E958" s="134" t="s">
        <v>14388</v>
      </c>
      <c r="F958" s="135" t="s">
        <v>14389</v>
      </c>
      <c r="G958" s="136" t="s">
        <v>624</v>
      </c>
      <c r="H958" s="137">
        <v>1</v>
      </c>
      <c r="I958" s="138"/>
      <c r="J958" s="139">
        <f>ROUND(I958*H958,2)</f>
        <v>0</v>
      </c>
      <c r="K958" s="135" t="s">
        <v>245</v>
      </c>
      <c r="L958" s="34"/>
      <c r="M958" s="140" t="s">
        <v>19</v>
      </c>
      <c r="N958" s="141" t="s">
        <v>40</v>
      </c>
      <c r="P958" s="142">
        <f>O958*H958</f>
        <v>0</v>
      </c>
      <c r="Q958" s="142">
        <v>0</v>
      </c>
      <c r="R958" s="142">
        <f>Q958*H958</f>
        <v>0</v>
      </c>
      <c r="S958" s="142">
        <v>0</v>
      </c>
      <c r="T958" s="143">
        <f>S958*H958</f>
        <v>0</v>
      </c>
      <c r="AR958" s="144" t="s">
        <v>316</v>
      </c>
      <c r="AT958" s="144" t="s">
        <v>215</v>
      </c>
      <c r="AU958" s="144" t="s">
        <v>236</v>
      </c>
      <c r="AY958" s="19" t="s">
        <v>212</v>
      </c>
      <c r="BE958" s="145">
        <f>IF(N958="základní",J958,0)</f>
        <v>0</v>
      </c>
      <c r="BF958" s="145">
        <f>IF(N958="snížená",J958,0)</f>
        <v>0</v>
      </c>
      <c r="BG958" s="145">
        <f>IF(N958="zákl. přenesená",J958,0)</f>
        <v>0</v>
      </c>
      <c r="BH958" s="145">
        <f>IF(N958="sníž. přenesená",J958,0)</f>
        <v>0</v>
      </c>
      <c r="BI958" s="145">
        <f>IF(N958="nulová",J958,0)</f>
        <v>0</v>
      </c>
      <c r="BJ958" s="19" t="s">
        <v>77</v>
      </c>
      <c r="BK958" s="145">
        <f>ROUND(I958*H958,2)</f>
        <v>0</v>
      </c>
      <c r="BL958" s="19" t="s">
        <v>316</v>
      </c>
      <c r="BM958" s="144" t="s">
        <v>14390</v>
      </c>
    </row>
    <row r="959" spans="2:65" s="1" customFormat="1" ht="29.25">
      <c r="B959" s="34"/>
      <c r="D959" s="150" t="s">
        <v>224</v>
      </c>
      <c r="F959" s="151" t="s">
        <v>14178</v>
      </c>
      <c r="I959" s="148"/>
      <c r="L959" s="34"/>
      <c r="M959" s="149"/>
      <c r="T959" s="55"/>
      <c r="AT959" s="19" t="s">
        <v>224</v>
      </c>
      <c r="AU959" s="19" t="s">
        <v>236</v>
      </c>
    </row>
    <row r="960" spans="2:65" s="14" customFormat="1">
      <c r="B960" s="170"/>
      <c r="D960" s="150" t="s">
        <v>226</v>
      </c>
      <c r="E960" s="171" t="s">
        <v>19</v>
      </c>
      <c r="F960" s="172" t="s">
        <v>14391</v>
      </c>
      <c r="H960" s="171" t="s">
        <v>19</v>
      </c>
      <c r="I960" s="173"/>
      <c r="L960" s="170"/>
      <c r="M960" s="174"/>
      <c r="T960" s="175"/>
      <c r="AT960" s="171" t="s">
        <v>226</v>
      </c>
      <c r="AU960" s="171" t="s">
        <v>236</v>
      </c>
      <c r="AV960" s="14" t="s">
        <v>77</v>
      </c>
      <c r="AW960" s="14" t="s">
        <v>31</v>
      </c>
      <c r="AX960" s="14" t="s">
        <v>69</v>
      </c>
      <c r="AY960" s="171" t="s">
        <v>212</v>
      </c>
    </row>
    <row r="961" spans="2:65" s="12" customFormat="1">
      <c r="B961" s="152"/>
      <c r="D961" s="150" t="s">
        <v>226</v>
      </c>
      <c r="E961" s="153" t="s">
        <v>19</v>
      </c>
      <c r="F961" s="154" t="s">
        <v>1781</v>
      </c>
      <c r="H961" s="155">
        <v>1</v>
      </c>
      <c r="I961" s="156"/>
      <c r="L961" s="152"/>
      <c r="M961" s="157"/>
      <c r="T961" s="158"/>
      <c r="AT961" s="153" t="s">
        <v>226</v>
      </c>
      <c r="AU961" s="153" t="s">
        <v>236</v>
      </c>
      <c r="AV961" s="12" t="s">
        <v>79</v>
      </c>
      <c r="AW961" s="12" t="s">
        <v>31</v>
      </c>
      <c r="AX961" s="12" t="s">
        <v>69</v>
      </c>
      <c r="AY961" s="153" t="s">
        <v>212</v>
      </c>
    </row>
    <row r="962" spans="2:65" s="13" customFormat="1">
      <c r="B962" s="159"/>
      <c r="D962" s="150" t="s">
        <v>226</v>
      </c>
      <c r="E962" s="160" t="s">
        <v>19</v>
      </c>
      <c r="F962" s="161" t="s">
        <v>228</v>
      </c>
      <c r="H962" s="162">
        <v>1</v>
      </c>
      <c r="I962" s="163"/>
      <c r="L962" s="159"/>
      <c r="M962" s="164"/>
      <c r="T962" s="165"/>
      <c r="AT962" s="160" t="s">
        <v>226</v>
      </c>
      <c r="AU962" s="160" t="s">
        <v>236</v>
      </c>
      <c r="AV962" s="13" t="s">
        <v>229</v>
      </c>
      <c r="AW962" s="13" t="s">
        <v>31</v>
      </c>
      <c r="AX962" s="13" t="s">
        <v>77</v>
      </c>
      <c r="AY962" s="160" t="s">
        <v>212</v>
      </c>
    </row>
    <row r="963" spans="2:65" s="1" customFormat="1" ht="16.5" customHeight="1">
      <c r="B963" s="34"/>
      <c r="C963" s="133" t="s">
        <v>1545</v>
      </c>
      <c r="D963" s="133" t="s">
        <v>215</v>
      </c>
      <c r="E963" s="134" t="s">
        <v>14392</v>
      </c>
      <c r="F963" s="135" t="s">
        <v>14393</v>
      </c>
      <c r="G963" s="136" t="s">
        <v>624</v>
      </c>
      <c r="H963" s="137">
        <v>1</v>
      </c>
      <c r="I963" s="138"/>
      <c r="J963" s="139">
        <f>ROUND(I963*H963,2)</f>
        <v>0</v>
      </c>
      <c r="K963" s="135" t="s">
        <v>245</v>
      </c>
      <c r="L963" s="34"/>
      <c r="M963" s="140" t="s">
        <v>19</v>
      </c>
      <c r="N963" s="141" t="s">
        <v>40</v>
      </c>
      <c r="P963" s="142">
        <f>O963*H963</f>
        <v>0</v>
      </c>
      <c r="Q963" s="142">
        <v>0</v>
      </c>
      <c r="R963" s="142">
        <f>Q963*H963</f>
        <v>0</v>
      </c>
      <c r="S963" s="142">
        <v>0</v>
      </c>
      <c r="T963" s="143">
        <f>S963*H963</f>
        <v>0</v>
      </c>
      <c r="AR963" s="144" t="s">
        <v>316</v>
      </c>
      <c r="AT963" s="144" t="s">
        <v>215</v>
      </c>
      <c r="AU963" s="144" t="s">
        <v>236</v>
      </c>
      <c r="AY963" s="19" t="s">
        <v>212</v>
      </c>
      <c r="BE963" s="145">
        <f>IF(N963="základní",J963,0)</f>
        <v>0</v>
      </c>
      <c r="BF963" s="145">
        <f>IF(N963="snížená",J963,0)</f>
        <v>0</v>
      </c>
      <c r="BG963" s="145">
        <f>IF(N963="zákl. přenesená",J963,0)</f>
        <v>0</v>
      </c>
      <c r="BH963" s="145">
        <f>IF(N963="sníž. přenesená",J963,0)</f>
        <v>0</v>
      </c>
      <c r="BI963" s="145">
        <f>IF(N963="nulová",J963,0)</f>
        <v>0</v>
      </c>
      <c r="BJ963" s="19" t="s">
        <v>77</v>
      </c>
      <c r="BK963" s="145">
        <f>ROUND(I963*H963,2)</f>
        <v>0</v>
      </c>
      <c r="BL963" s="19" t="s">
        <v>316</v>
      </c>
      <c r="BM963" s="144" t="s">
        <v>14394</v>
      </c>
    </row>
    <row r="964" spans="2:65" s="1" customFormat="1" ht="29.25">
      <c r="B964" s="34"/>
      <c r="D964" s="150" t="s">
        <v>224</v>
      </c>
      <c r="F964" s="151" t="s">
        <v>14178</v>
      </c>
      <c r="I964" s="148"/>
      <c r="L964" s="34"/>
      <c r="M964" s="149"/>
      <c r="T964" s="55"/>
      <c r="AT964" s="19" t="s">
        <v>224</v>
      </c>
      <c r="AU964" s="19" t="s">
        <v>236</v>
      </c>
    </row>
    <row r="965" spans="2:65" s="14" customFormat="1">
      <c r="B965" s="170"/>
      <c r="D965" s="150" t="s">
        <v>226</v>
      </c>
      <c r="E965" s="171" t="s">
        <v>19</v>
      </c>
      <c r="F965" s="172" t="s">
        <v>14395</v>
      </c>
      <c r="H965" s="171" t="s">
        <v>19</v>
      </c>
      <c r="I965" s="173"/>
      <c r="L965" s="170"/>
      <c r="M965" s="174"/>
      <c r="T965" s="175"/>
      <c r="AT965" s="171" t="s">
        <v>226</v>
      </c>
      <c r="AU965" s="171" t="s">
        <v>236</v>
      </c>
      <c r="AV965" s="14" t="s">
        <v>77</v>
      </c>
      <c r="AW965" s="14" t="s">
        <v>31</v>
      </c>
      <c r="AX965" s="14" t="s">
        <v>69</v>
      </c>
      <c r="AY965" s="171" t="s">
        <v>212</v>
      </c>
    </row>
    <row r="966" spans="2:65" s="12" customFormat="1">
      <c r="B966" s="152"/>
      <c r="D966" s="150" t="s">
        <v>226</v>
      </c>
      <c r="E966" s="153" t="s">
        <v>19</v>
      </c>
      <c r="F966" s="154" t="s">
        <v>1781</v>
      </c>
      <c r="H966" s="155">
        <v>1</v>
      </c>
      <c r="I966" s="156"/>
      <c r="L966" s="152"/>
      <c r="M966" s="157"/>
      <c r="T966" s="158"/>
      <c r="AT966" s="153" t="s">
        <v>226</v>
      </c>
      <c r="AU966" s="153" t="s">
        <v>236</v>
      </c>
      <c r="AV966" s="12" t="s">
        <v>79</v>
      </c>
      <c r="AW966" s="12" t="s">
        <v>31</v>
      </c>
      <c r="AX966" s="12" t="s">
        <v>69</v>
      </c>
      <c r="AY966" s="153" t="s">
        <v>212</v>
      </c>
    </row>
    <row r="967" spans="2:65" s="13" customFormat="1">
      <c r="B967" s="159"/>
      <c r="D967" s="150" t="s">
        <v>226</v>
      </c>
      <c r="E967" s="160" t="s">
        <v>19</v>
      </c>
      <c r="F967" s="161" t="s">
        <v>228</v>
      </c>
      <c r="H967" s="162">
        <v>1</v>
      </c>
      <c r="I967" s="163"/>
      <c r="L967" s="159"/>
      <c r="M967" s="164"/>
      <c r="T967" s="165"/>
      <c r="AT967" s="160" t="s">
        <v>226</v>
      </c>
      <c r="AU967" s="160" t="s">
        <v>236</v>
      </c>
      <c r="AV967" s="13" t="s">
        <v>229</v>
      </c>
      <c r="AW967" s="13" t="s">
        <v>31</v>
      </c>
      <c r="AX967" s="13" t="s">
        <v>77</v>
      </c>
      <c r="AY967" s="160" t="s">
        <v>212</v>
      </c>
    </row>
    <row r="968" spans="2:65" s="1" customFormat="1" ht="16.5" customHeight="1">
      <c r="B968" s="34"/>
      <c r="C968" s="133" t="s">
        <v>1557</v>
      </c>
      <c r="D968" s="133" t="s">
        <v>215</v>
      </c>
      <c r="E968" s="134" t="s">
        <v>14396</v>
      </c>
      <c r="F968" s="135" t="s">
        <v>14397</v>
      </c>
      <c r="G968" s="136" t="s">
        <v>624</v>
      </c>
      <c r="H968" s="137">
        <v>1</v>
      </c>
      <c r="I968" s="138"/>
      <c r="J968" s="139">
        <f>ROUND(I968*H968,2)</f>
        <v>0</v>
      </c>
      <c r="K968" s="135" t="s">
        <v>245</v>
      </c>
      <c r="L968" s="34"/>
      <c r="M968" s="140" t="s">
        <v>19</v>
      </c>
      <c r="N968" s="141" t="s">
        <v>40</v>
      </c>
      <c r="P968" s="142">
        <f>O968*H968</f>
        <v>0</v>
      </c>
      <c r="Q968" s="142">
        <v>0</v>
      </c>
      <c r="R968" s="142">
        <f>Q968*H968</f>
        <v>0</v>
      </c>
      <c r="S968" s="142">
        <v>0</v>
      </c>
      <c r="T968" s="143">
        <f>S968*H968</f>
        <v>0</v>
      </c>
      <c r="AR968" s="144" t="s">
        <v>316</v>
      </c>
      <c r="AT968" s="144" t="s">
        <v>215</v>
      </c>
      <c r="AU968" s="144" t="s">
        <v>236</v>
      </c>
      <c r="AY968" s="19" t="s">
        <v>212</v>
      </c>
      <c r="BE968" s="145">
        <f>IF(N968="základní",J968,0)</f>
        <v>0</v>
      </c>
      <c r="BF968" s="145">
        <f>IF(N968="snížená",J968,0)</f>
        <v>0</v>
      </c>
      <c r="BG968" s="145">
        <f>IF(N968="zákl. přenesená",J968,0)</f>
        <v>0</v>
      </c>
      <c r="BH968" s="145">
        <f>IF(N968="sníž. přenesená",J968,0)</f>
        <v>0</v>
      </c>
      <c r="BI968" s="145">
        <f>IF(N968="nulová",J968,0)</f>
        <v>0</v>
      </c>
      <c r="BJ968" s="19" t="s">
        <v>77</v>
      </c>
      <c r="BK968" s="145">
        <f>ROUND(I968*H968,2)</f>
        <v>0</v>
      </c>
      <c r="BL968" s="19" t="s">
        <v>316</v>
      </c>
      <c r="BM968" s="144" t="s">
        <v>14398</v>
      </c>
    </row>
    <row r="969" spans="2:65" s="1" customFormat="1" ht="29.25">
      <c r="B969" s="34"/>
      <c r="D969" s="150" t="s">
        <v>224</v>
      </c>
      <c r="F969" s="151" t="s">
        <v>14178</v>
      </c>
      <c r="I969" s="148"/>
      <c r="L969" s="34"/>
      <c r="M969" s="149"/>
      <c r="T969" s="55"/>
      <c r="AT969" s="19" t="s">
        <v>224</v>
      </c>
      <c r="AU969" s="19" t="s">
        <v>236</v>
      </c>
    </row>
    <row r="970" spans="2:65" s="14" customFormat="1">
      <c r="B970" s="170"/>
      <c r="D970" s="150" t="s">
        <v>226</v>
      </c>
      <c r="E970" s="171" t="s">
        <v>19</v>
      </c>
      <c r="F970" s="172" t="s">
        <v>14399</v>
      </c>
      <c r="H970" s="171" t="s">
        <v>19</v>
      </c>
      <c r="I970" s="173"/>
      <c r="L970" s="170"/>
      <c r="M970" s="174"/>
      <c r="T970" s="175"/>
      <c r="AT970" s="171" t="s">
        <v>226</v>
      </c>
      <c r="AU970" s="171" t="s">
        <v>236</v>
      </c>
      <c r="AV970" s="14" t="s">
        <v>77</v>
      </c>
      <c r="AW970" s="14" t="s">
        <v>31</v>
      </c>
      <c r="AX970" s="14" t="s">
        <v>69</v>
      </c>
      <c r="AY970" s="171" t="s">
        <v>212</v>
      </c>
    </row>
    <row r="971" spans="2:65" s="12" customFormat="1">
      <c r="B971" s="152"/>
      <c r="D971" s="150" t="s">
        <v>226</v>
      </c>
      <c r="E971" s="153" t="s">
        <v>19</v>
      </c>
      <c r="F971" s="154" t="s">
        <v>1781</v>
      </c>
      <c r="H971" s="155">
        <v>1</v>
      </c>
      <c r="I971" s="156"/>
      <c r="L971" s="152"/>
      <c r="M971" s="157"/>
      <c r="T971" s="158"/>
      <c r="AT971" s="153" t="s">
        <v>226</v>
      </c>
      <c r="AU971" s="153" t="s">
        <v>236</v>
      </c>
      <c r="AV971" s="12" t="s">
        <v>79</v>
      </c>
      <c r="AW971" s="12" t="s">
        <v>31</v>
      </c>
      <c r="AX971" s="12" t="s">
        <v>69</v>
      </c>
      <c r="AY971" s="153" t="s">
        <v>212</v>
      </c>
    </row>
    <row r="972" spans="2:65" s="13" customFormat="1">
      <c r="B972" s="159"/>
      <c r="D972" s="150" t="s">
        <v>226</v>
      </c>
      <c r="E972" s="160" t="s">
        <v>19</v>
      </c>
      <c r="F972" s="161" t="s">
        <v>228</v>
      </c>
      <c r="H972" s="162">
        <v>1</v>
      </c>
      <c r="I972" s="163"/>
      <c r="L972" s="159"/>
      <c r="M972" s="164"/>
      <c r="T972" s="165"/>
      <c r="AT972" s="160" t="s">
        <v>226</v>
      </c>
      <c r="AU972" s="160" t="s">
        <v>236</v>
      </c>
      <c r="AV972" s="13" t="s">
        <v>229</v>
      </c>
      <c r="AW972" s="13" t="s">
        <v>31</v>
      </c>
      <c r="AX972" s="13" t="s">
        <v>77</v>
      </c>
      <c r="AY972" s="160" t="s">
        <v>212</v>
      </c>
    </row>
    <row r="973" spans="2:65" s="1" customFormat="1" ht="16.5" customHeight="1">
      <c r="B973" s="34"/>
      <c r="C973" s="133" t="s">
        <v>1563</v>
      </c>
      <c r="D973" s="133" t="s">
        <v>215</v>
      </c>
      <c r="E973" s="134" t="s">
        <v>14400</v>
      </c>
      <c r="F973" s="135" t="s">
        <v>14401</v>
      </c>
      <c r="G973" s="136" t="s">
        <v>624</v>
      </c>
      <c r="H973" s="137">
        <v>1</v>
      </c>
      <c r="I973" s="138"/>
      <c r="J973" s="139">
        <f>ROUND(I973*H973,2)</f>
        <v>0</v>
      </c>
      <c r="K973" s="135" t="s">
        <v>245</v>
      </c>
      <c r="L973" s="34"/>
      <c r="M973" s="140" t="s">
        <v>19</v>
      </c>
      <c r="N973" s="141" t="s">
        <v>40</v>
      </c>
      <c r="P973" s="142">
        <f>O973*H973</f>
        <v>0</v>
      </c>
      <c r="Q973" s="142">
        <v>0</v>
      </c>
      <c r="R973" s="142">
        <f>Q973*H973</f>
        <v>0</v>
      </c>
      <c r="S973" s="142">
        <v>0</v>
      </c>
      <c r="T973" s="143">
        <f>S973*H973</f>
        <v>0</v>
      </c>
      <c r="AR973" s="144" t="s">
        <v>316</v>
      </c>
      <c r="AT973" s="144" t="s">
        <v>215</v>
      </c>
      <c r="AU973" s="144" t="s">
        <v>236</v>
      </c>
      <c r="AY973" s="19" t="s">
        <v>212</v>
      </c>
      <c r="BE973" s="145">
        <f>IF(N973="základní",J973,0)</f>
        <v>0</v>
      </c>
      <c r="BF973" s="145">
        <f>IF(N973="snížená",J973,0)</f>
        <v>0</v>
      </c>
      <c r="BG973" s="145">
        <f>IF(N973="zákl. přenesená",J973,0)</f>
        <v>0</v>
      </c>
      <c r="BH973" s="145">
        <f>IF(N973="sníž. přenesená",J973,0)</f>
        <v>0</v>
      </c>
      <c r="BI973" s="145">
        <f>IF(N973="nulová",J973,0)</f>
        <v>0</v>
      </c>
      <c r="BJ973" s="19" t="s">
        <v>77</v>
      </c>
      <c r="BK973" s="145">
        <f>ROUND(I973*H973,2)</f>
        <v>0</v>
      </c>
      <c r="BL973" s="19" t="s">
        <v>316</v>
      </c>
      <c r="BM973" s="144" t="s">
        <v>14402</v>
      </c>
    </row>
    <row r="974" spans="2:65" s="1" customFormat="1" ht="29.25">
      <c r="B974" s="34"/>
      <c r="D974" s="150" t="s">
        <v>224</v>
      </c>
      <c r="F974" s="151" t="s">
        <v>14178</v>
      </c>
      <c r="I974" s="148"/>
      <c r="L974" s="34"/>
      <c r="M974" s="149"/>
      <c r="T974" s="55"/>
      <c r="AT974" s="19" t="s">
        <v>224</v>
      </c>
      <c r="AU974" s="19" t="s">
        <v>236</v>
      </c>
    </row>
    <row r="975" spans="2:65" s="14" customFormat="1">
      <c r="B975" s="170"/>
      <c r="D975" s="150" t="s">
        <v>226</v>
      </c>
      <c r="E975" s="171" t="s">
        <v>19</v>
      </c>
      <c r="F975" s="172" t="s">
        <v>14403</v>
      </c>
      <c r="H975" s="171" t="s">
        <v>19</v>
      </c>
      <c r="I975" s="173"/>
      <c r="L975" s="170"/>
      <c r="M975" s="174"/>
      <c r="T975" s="175"/>
      <c r="AT975" s="171" t="s">
        <v>226</v>
      </c>
      <c r="AU975" s="171" t="s">
        <v>236</v>
      </c>
      <c r="AV975" s="14" t="s">
        <v>77</v>
      </c>
      <c r="AW975" s="14" t="s">
        <v>31</v>
      </c>
      <c r="AX975" s="14" t="s">
        <v>69</v>
      </c>
      <c r="AY975" s="171" t="s">
        <v>212</v>
      </c>
    </row>
    <row r="976" spans="2:65" s="12" customFormat="1">
      <c r="B976" s="152"/>
      <c r="D976" s="150" t="s">
        <v>226</v>
      </c>
      <c r="E976" s="153" t="s">
        <v>19</v>
      </c>
      <c r="F976" s="154" t="s">
        <v>1782</v>
      </c>
      <c r="H976" s="155">
        <v>1</v>
      </c>
      <c r="I976" s="156"/>
      <c r="L976" s="152"/>
      <c r="M976" s="157"/>
      <c r="T976" s="158"/>
      <c r="AT976" s="153" t="s">
        <v>226</v>
      </c>
      <c r="AU976" s="153" t="s">
        <v>236</v>
      </c>
      <c r="AV976" s="12" t="s">
        <v>79</v>
      </c>
      <c r="AW976" s="12" t="s">
        <v>31</v>
      </c>
      <c r="AX976" s="12" t="s">
        <v>69</v>
      </c>
      <c r="AY976" s="153" t="s">
        <v>212</v>
      </c>
    </row>
    <row r="977" spans="2:65" s="13" customFormat="1">
      <c r="B977" s="159"/>
      <c r="D977" s="150" t="s">
        <v>226</v>
      </c>
      <c r="E977" s="160" t="s">
        <v>19</v>
      </c>
      <c r="F977" s="161" t="s">
        <v>228</v>
      </c>
      <c r="H977" s="162">
        <v>1</v>
      </c>
      <c r="I977" s="163"/>
      <c r="L977" s="159"/>
      <c r="M977" s="164"/>
      <c r="T977" s="165"/>
      <c r="AT977" s="160" t="s">
        <v>226</v>
      </c>
      <c r="AU977" s="160" t="s">
        <v>236</v>
      </c>
      <c r="AV977" s="13" t="s">
        <v>229</v>
      </c>
      <c r="AW977" s="13" t="s">
        <v>31</v>
      </c>
      <c r="AX977" s="13" t="s">
        <v>77</v>
      </c>
      <c r="AY977" s="160" t="s">
        <v>212</v>
      </c>
    </row>
    <row r="978" spans="2:65" s="1" customFormat="1" ht="16.5" customHeight="1">
      <c r="B978" s="34"/>
      <c r="C978" s="133" t="s">
        <v>1570</v>
      </c>
      <c r="D978" s="133" t="s">
        <v>215</v>
      </c>
      <c r="E978" s="134" t="s">
        <v>14404</v>
      </c>
      <c r="F978" s="135" t="s">
        <v>14405</v>
      </c>
      <c r="G978" s="136" t="s">
        <v>624</v>
      </c>
      <c r="H978" s="137">
        <v>1</v>
      </c>
      <c r="I978" s="138"/>
      <c r="J978" s="139">
        <f>ROUND(I978*H978,2)</f>
        <v>0</v>
      </c>
      <c r="K978" s="135" t="s">
        <v>245</v>
      </c>
      <c r="L978" s="34"/>
      <c r="M978" s="140" t="s">
        <v>19</v>
      </c>
      <c r="N978" s="141" t="s">
        <v>40</v>
      </c>
      <c r="P978" s="142">
        <f>O978*H978</f>
        <v>0</v>
      </c>
      <c r="Q978" s="142">
        <v>0</v>
      </c>
      <c r="R978" s="142">
        <f>Q978*H978</f>
        <v>0</v>
      </c>
      <c r="S978" s="142">
        <v>0</v>
      </c>
      <c r="T978" s="143">
        <f>S978*H978</f>
        <v>0</v>
      </c>
      <c r="AR978" s="144" t="s">
        <v>316</v>
      </c>
      <c r="AT978" s="144" t="s">
        <v>215</v>
      </c>
      <c r="AU978" s="144" t="s">
        <v>236</v>
      </c>
      <c r="AY978" s="19" t="s">
        <v>212</v>
      </c>
      <c r="BE978" s="145">
        <f>IF(N978="základní",J978,0)</f>
        <v>0</v>
      </c>
      <c r="BF978" s="145">
        <f>IF(N978="snížená",J978,0)</f>
        <v>0</v>
      </c>
      <c r="BG978" s="145">
        <f>IF(N978="zákl. přenesená",J978,0)</f>
        <v>0</v>
      </c>
      <c r="BH978" s="145">
        <f>IF(N978="sníž. přenesená",J978,0)</f>
        <v>0</v>
      </c>
      <c r="BI978" s="145">
        <f>IF(N978="nulová",J978,0)</f>
        <v>0</v>
      </c>
      <c r="BJ978" s="19" t="s">
        <v>77</v>
      </c>
      <c r="BK978" s="145">
        <f>ROUND(I978*H978,2)</f>
        <v>0</v>
      </c>
      <c r="BL978" s="19" t="s">
        <v>316</v>
      </c>
      <c r="BM978" s="144" t="s">
        <v>14406</v>
      </c>
    </row>
    <row r="979" spans="2:65" s="1" customFormat="1" ht="29.25">
      <c r="B979" s="34"/>
      <c r="D979" s="150" t="s">
        <v>224</v>
      </c>
      <c r="F979" s="151" t="s">
        <v>14178</v>
      </c>
      <c r="I979" s="148"/>
      <c r="L979" s="34"/>
      <c r="M979" s="149"/>
      <c r="T979" s="55"/>
      <c r="AT979" s="19" t="s">
        <v>224</v>
      </c>
      <c r="AU979" s="19" t="s">
        <v>236</v>
      </c>
    </row>
    <row r="980" spans="2:65" s="14" customFormat="1">
      <c r="B980" s="170"/>
      <c r="D980" s="150" t="s">
        <v>226</v>
      </c>
      <c r="E980" s="171" t="s">
        <v>19</v>
      </c>
      <c r="F980" s="172" t="s">
        <v>14407</v>
      </c>
      <c r="H980" s="171" t="s">
        <v>19</v>
      </c>
      <c r="I980" s="173"/>
      <c r="L980" s="170"/>
      <c r="M980" s="174"/>
      <c r="T980" s="175"/>
      <c r="AT980" s="171" t="s">
        <v>226</v>
      </c>
      <c r="AU980" s="171" t="s">
        <v>236</v>
      </c>
      <c r="AV980" s="14" t="s">
        <v>77</v>
      </c>
      <c r="AW980" s="14" t="s">
        <v>31</v>
      </c>
      <c r="AX980" s="14" t="s">
        <v>69</v>
      </c>
      <c r="AY980" s="171" t="s">
        <v>212</v>
      </c>
    </row>
    <row r="981" spans="2:65" s="12" customFormat="1">
      <c r="B981" s="152"/>
      <c r="D981" s="150" t="s">
        <v>226</v>
      </c>
      <c r="E981" s="153" t="s">
        <v>19</v>
      </c>
      <c r="F981" s="154" t="s">
        <v>1782</v>
      </c>
      <c r="H981" s="155">
        <v>1</v>
      </c>
      <c r="I981" s="156"/>
      <c r="L981" s="152"/>
      <c r="M981" s="157"/>
      <c r="T981" s="158"/>
      <c r="AT981" s="153" t="s">
        <v>226</v>
      </c>
      <c r="AU981" s="153" t="s">
        <v>236</v>
      </c>
      <c r="AV981" s="12" t="s">
        <v>79</v>
      </c>
      <c r="AW981" s="12" t="s">
        <v>31</v>
      </c>
      <c r="AX981" s="12" t="s">
        <v>69</v>
      </c>
      <c r="AY981" s="153" t="s">
        <v>212</v>
      </c>
    </row>
    <row r="982" spans="2:65" s="13" customFormat="1">
      <c r="B982" s="159"/>
      <c r="D982" s="150" t="s">
        <v>226</v>
      </c>
      <c r="E982" s="160" t="s">
        <v>19</v>
      </c>
      <c r="F982" s="161" t="s">
        <v>228</v>
      </c>
      <c r="H982" s="162">
        <v>1</v>
      </c>
      <c r="I982" s="163"/>
      <c r="L982" s="159"/>
      <c r="M982" s="164"/>
      <c r="T982" s="165"/>
      <c r="AT982" s="160" t="s">
        <v>226</v>
      </c>
      <c r="AU982" s="160" t="s">
        <v>236</v>
      </c>
      <c r="AV982" s="13" t="s">
        <v>229</v>
      </c>
      <c r="AW982" s="13" t="s">
        <v>31</v>
      </c>
      <c r="AX982" s="13" t="s">
        <v>77</v>
      </c>
      <c r="AY982" s="160" t="s">
        <v>212</v>
      </c>
    </row>
    <row r="983" spans="2:65" s="1" customFormat="1" ht="16.5" customHeight="1">
      <c r="B983" s="34"/>
      <c r="C983" s="133" t="s">
        <v>1580</v>
      </c>
      <c r="D983" s="133" t="s">
        <v>215</v>
      </c>
      <c r="E983" s="134" t="s">
        <v>14408</v>
      </c>
      <c r="F983" s="135" t="s">
        <v>14409</v>
      </c>
      <c r="G983" s="136" t="s">
        <v>624</v>
      </c>
      <c r="H983" s="137">
        <v>1</v>
      </c>
      <c r="I983" s="138"/>
      <c r="J983" s="139">
        <f>ROUND(I983*H983,2)</f>
        <v>0</v>
      </c>
      <c r="K983" s="135" t="s">
        <v>245</v>
      </c>
      <c r="L983" s="34"/>
      <c r="M983" s="140" t="s">
        <v>19</v>
      </c>
      <c r="N983" s="141" t="s">
        <v>40</v>
      </c>
      <c r="P983" s="142">
        <f>O983*H983</f>
        <v>0</v>
      </c>
      <c r="Q983" s="142">
        <v>0</v>
      </c>
      <c r="R983" s="142">
        <f>Q983*H983</f>
        <v>0</v>
      </c>
      <c r="S983" s="142">
        <v>0</v>
      </c>
      <c r="T983" s="143">
        <f>S983*H983</f>
        <v>0</v>
      </c>
      <c r="AR983" s="144" t="s">
        <v>316</v>
      </c>
      <c r="AT983" s="144" t="s">
        <v>215</v>
      </c>
      <c r="AU983" s="144" t="s">
        <v>236</v>
      </c>
      <c r="AY983" s="19" t="s">
        <v>212</v>
      </c>
      <c r="BE983" s="145">
        <f>IF(N983="základní",J983,0)</f>
        <v>0</v>
      </c>
      <c r="BF983" s="145">
        <f>IF(N983="snížená",J983,0)</f>
        <v>0</v>
      </c>
      <c r="BG983" s="145">
        <f>IF(N983="zákl. přenesená",J983,0)</f>
        <v>0</v>
      </c>
      <c r="BH983" s="145">
        <f>IF(N983="sníž. přenesená",J983,0)</f>
        <v>0</v>
      </c>
      <c r="BI983" s="145">
        <f>IF(N983="nulová",J983,0)</f>
        <v>0</v>
      </c>
      <c r="BJ983" s="19" t="s">
        <v>77</v>
      </c>
      <c r="BK983" s="145">
        <f>ROUND(I983*H983,2)</f>
        <v>0</v>
      </c>
      <c r="BL983" s="19" t="s">
        <v>316</v>
      </c>
      <c r="BM983" s="144" t="s">
        <v>14410</v>
      </c>
    </row>
    <row r="984" spans="2:65" s="1" customFormat="1" ht="29.25">
      <c r="B984" s="34"/>
      <c r="D984" s="150" t="s">
        <v>224</v>
      </c>
      <c r="F984" s="151" t="s">
        <v>14178</v>
      </c>
      <c r="I984" s="148"/>
      <c r="L984" s="34"/>
      <c r="M984" s="149"/>
      <c r="T984" s="55"/>
      <c r="AT984" s="19" t="s">
        <v>224</v>
      </c>
      <c r="AU984" s="19" t="s">
        <v>236</v>
      </c>
    </row>
    <row r="985" spans="2:65" s="14" customFormat="1">
      <c r="B985" s="170"/>
      <c r="D985" s="150" t="s">
        <v>226</v>
      </c>
      <c r="E985" s="171" t="s">
        <v>19</v>
      </c>
      <c r="F985" s="172" t="s">
        <v>14411</v>
      </c>
      <c r="H985" s="171" t="s">
        <v>19</v>
      </c>
      <c r="I985" s="173"/>
      <c r="L985" s="170"/>
      <c r="M985" s="174"/>
      <c r="T985" s="175"/>
      <c r="AT985" s="171" t="s">
        <v>226</v>
      </c>
      <c r="AU985" s="171" t="s">
        <v>236</v>
      </c>
      <c r="AV985" s="14" t="s">
        <v>77</v>
      </c>
      <c r="AW985" s="14" t="s">
        <v>31</v>
      </c>
      <c r="AX985" s="14" t="s">
        <v>69</v>
      </c>
      <c r="AY985" s="171" t="s">
        <v>212</v>
      </c>
    </row>
    <row r="986" spans="2:65" s="12" customFormat="1">
      <c r="B986" s="152"/>
      <c r="D986" s="150" t="s">
        <v>226</v>
      </c>
      <c r="E986" s="153" t="s">
        <v>19</v>
      </c>
      <c r="F986" s="154" t="s">
        <v>1782</v>
      </c>
      <c r="H986" s="155">
        <v>1</v>
      </c>
      <c r="I986" s="156"/>
      <c r="L986" s="152"/>
      <c r="M986" s="157"/>
      <c r="T986" s="158"/>
      <c r="AT986" s="153" t="s">
        <v>226</v>
      </c>
      <c r="AU986" s="153" t="s">
        <v>236</v>
      </c>
      <c r="AV986" s="12" t="s">
        <v>79</v>
      </c>
      <c r="AW986" s="12" t="s">
        <v>31</v>
      </c>
      <c r="AX986" s="12" t="s">
        <v>69</v>
      </c>
      <c r="AY986" s="153" t="s">
        <v>212</v>
      </c>
    </row>
    <row r="987" spans="2:65" s="13" customFormat="1">
      <c r="B987" s="159"/>
      <c r="D987" s="150" t="s">
        <v>226</v>
      </c>
      <c r="E987" s="160" t="s">
        <v>19</v>
      </c>
      <c r="F987" s="161" t="s">
        <v>228</v>
      </c>
      <c r="H987" s="162">
        <v>1</v>
      </c>
      <c r="I987" s="163"/>
      <c r="L987" s="159"/>
      <c r="M987" s="164"/>
      <c r="T987" s="165"/>
      <c r="AT987" s="160" t="s">
        <v>226</v>
      </c>
      <c r="AU987" s="160" t="s">
        <v>236</v>
      </c>
      <c r="AV987" s="13" t="s">
        <v>229</v>
      </c>
      <c r="AW987" s="13" t="s">
        <v>31</v>
      </c>
      <c r="AX987" s="13" t="s">
        <v>77</v>
      </c>
      <c r="AY987" s="160" t="s">
        <v>212</v>
      </c>
    </row>
    <row r="988" spans="2:65" s="1" customFormat="1" ht="16.5" customHeight="1">
      <c r="B988" s="34"/>
      <c r="C988" s="133" t="s">
        <v>1586</v>
      </c>
      <c r="D988" s="133" t="s">
        <v>215</v>
      </c>
      <c r="E988" s="134" t="s">
        <v>14412</v>
      </c>
      <c r="F988" s="135" t="s">
        <v>14413</v>
      </c>
      <c r="G988" s="136" t="s">
        <v>624</v>
      </c>
      <c r="H988" s="137">
        <v>1</v>
      </c>
      <c r="I988" s="138"/>
      <c r="J988" s="139">
        <f>ROUND(I988*H988,2)</f>
        <v>0</v>
      </c>
      <c r="K988" s="135" t="s">
        <v>245</v>
      </c>
      <c r="L988" s="34"/>
      <c r="M988" s="140" t="s">
        <v>19</v>
      </c>
      <c r="N988" s="141" t="s">
        <v>40</v>
      </c>
      <c r="P988" s="142">
        <f>O988*H988</f>
        <v>0</v>
      </c>
      <c r="Q988" s="142">
        <v>0</v>
      </c>
      <c r="R988" s="142">
        <f>Q988*H988</f>
        <v>0</v>
      </c>
      <c r="S988" s="142">
        <v>0</v>
      </c>
      <c r="T988" s="143">
        <f>S988*H988</f>
        <v>0</v>
      </c>
      <c r="AR988" s="144" t="s">
        <v>316</v>
      </c>
      <c r="AT988" s="144" t="s">
        <v>215</v>
      </c>
      <c r="AU988" s="144" t="s">
        <v>236</v>
      </c>
      <c r="AY988" s="19" t="s">
        <v>212</v>
      </c>
      <c r="BE988" s="145">
        <f>IF(N988="základní",J988,0)</f>
        <v>0</v>
      </c>
      <c r="BF988" s="145">
        <f>IF(N988="snížená",J988,0)</f>
        <v>0</v>
      </c>
      <c r="BG988" s="145">
        <f>IF(N988="zákl. přenesená",J988,0)</f>
        <v>0</v>
      </c>
      <c r="BH988" s="145">
        <f>IF(N988="sníž. přenesená",J988,0)</f>
        <v>0</v>
      </c>
      <c r="BI988" s="145">
        <f>IF(N988="nulová",J988,0)</f>
        <v>0</v>
      </c>
      <c r="BJ988" s="19" t="s">
        <v>77</v>
      </c>
      <c r="BK988" s="145">
        <f>ROUND(I988*H988,2)</f>
        <v>0</v>
      </c>
      <c r="BL988" s="19" t="s">
        <v>316</v>
      </c>
      <c r="BM988" s="144" t="s">
        <v>14414</v>
      </c>
    </row>
    <row r="989" spans="2:65" s="1" customFormat="1" ht="29.25">
      <c r="B989" s="34"/>
      <c r="D989" s="150" t="s">
        <v>224</v>
      </c>
      <c r="F989" s="151" t="s">
        <v>14178</v>
      </c>
      <c r="I989" s="148"/>
      <c r="L989" s="34"/>
      <c r="M989" s="149"/>
      <c r="T989" s="55"/>
      <c r="AT989" s="19" t="s">
        <v>224</v>
      </c>
      <c r="AU989" s="19" t="s">
        <v>236</v>
      </c>
    </row>
    <row r="990" spans="2:65" s="14" customFormat="1">
      <c r="B990" s="170"/>
      <c r="D990" s="150" t="s">
        <v>226</v>
      </c>
      <c r="E990" s="171" t="s">
        <v>19</v>
      </c>
      <c r="F990" s="172" t="s">
        <v>14415</v>
      </c>
      <c r="H990" s="171" t="s">
        <v>19</v>
      </c>
      <c r="I990" s="173"/>
      <c r="L990" s="170"/>
      <c r="M990" s="174"/>
      <c r="T990" s="175"/>
      <c r="AT990" s="171" t="s">
        <v>226</v>
      </c>
      <c r="AU990" s="171" t="s">
        <v>236</v>
      </c>
      <c r="AV990" s="14" t="s">
        <v>77</v>
      </c>
      <c r="AW990" s="14" t="s">
        <v>31</v>
      </c>
      <c r="AX990" s="14" t="s">
        <v>69</v>
      </c>
      <c r="AY990" s="171" t="s">
        <v>212</v>
      </c>
    </row>
    <row r="991" spans="2:65" s="12" customFormat="1">
      <c r="B991" s="152"/>
      <c r="D991" s="150" t="s">
        <v>226</v>
      </c>
      <c r="E991" s="153" t="s">
        <v>19</v>
      </c>
      <c r="F991" s="154" t="s">
        <v>1782</v>
      </c>
      <c r="H991" s="155">
        <v>1</v>
      </c>
      <c r="I991" s="156"/>
      <c r="L991" s="152"/>
      <c r="M991" s="157"/>
      <c r="T991" s="158"/>
      <c r="AT991" s="153" t="s">
        <v>226</v>
      </c>
      <c r="AU991" s="153" t="s">
        <v>236</v>
      </c>
      <c r="AV991" s="12" t="s">
        <v>79</v>
      </c>
      <c r="AW991" s="12" t="s">
        <v>31</v>
      </c>
      <c r="AX991" s="12" t="s">
        <v>69</v>
      </c>
      <c r="AY991" s="153" t="s">
        <v>212</v>
      </c>
    </row>
    <row r="992" spans="2:65" s="13" customFormat="1">
      <c r="B992" s="159"/>
      <c r="D992" s="150" t="s">
        <v>226</v>
      </c>
      <c r="E992" s="160" t="s">
        <v>19</v>
      </c>
      <c r="F992" s="161" t="s">
        <v>228</v>
      </c>
      <c r="H992" s="162">
        <v>1</v>
      </c>
      <c r="I992" s="163"/>
      <c r="L992" s="159"/>
      <c r="M992" s="164"/>
      <c r="T992" s="165"/>
      <c r="AT992" s="160" t="s">
        <v>226</v>
      </c>
      <c r="AU992" s="160" t="s">
        <v>236</v>
      </c>
      <c r="AV992" s="13" t="s">
        <v>229</v>
      </c>
      <c r="AW992" s="13" t="s">
        <v>31</v>
      </c>
      <c r="AX992" s="13" t="s">
        <v>77</v>
      </c>
      <c r="AY992" s="160" t="s">
        <v>212</v>
      </c>
    </row>
    <row r="993" spans="2:65" s="1" customFormat="1" ht="16.5" customHeight="1">
      <c r="B993" s="34"/>
      <c r="C993" s="133" t="s">
        <v>1593</v>
      </c>
      <c r="D993" s="133" t="s">
        <v>215</v>
      </c>
      <c r="E993" s="134" t="s">
        <v>14416</v>
      </c>
      <c r="F993" s="135" t="s">
        <v>14417</v>
      </c>
      <c r="G993" s="136" t="s">
        <v>624</v>
      </c>
      <c r="H993" s="137">
        <v>1</v>
      </c>
      <c r="I993" s="138"/>
      <c r="J993" s="139">
        <f>ROUND(I993*H993,2)</f>
        <v>0</v>
      </c>
      <c r="K993" s="135" t="s">
        <v>245</v>
      </c>
      <c r="L993" s="34"/>
      <c r="M993" s="140" t="s">
        <v>19</v>
      </c>
      <c r="N993" s="141" t="s">
        <v>40</v>
      </c>
      <c r="P993" s="142">
        <f>O993*H993</f>
        <v>0</v>
      </c>
      <c r="Q993" s="142">
        <v>0</v>
      </c>
      <c r="R993" s="142">
        <f>Q993*H993</f>
        <v>0</v>
      </c>
      <c r="S993" s="142">
        <v>0</v>
      </c>
      <c r="T993" s="143">
        <f>S993*H993</f>
        <v>0</v>
      </c>
      <c r="AR993" s="144" t="s">
        <v>316</v>
      </c>
      <c r="AT993" s="144" t="s">
        <v>215</v>
      </c>
      <c r="AU993" s="144" t="s">
        <v>236</v>
      </c>
      <c r="AY993" s="19" t="s">
        <v>212</v>
      </c>
      <c r="BE993" s="145">
        <f>IF(N993="základní",J993,0)</f>
        <v>0</v>
      </c>
      <c r="BF993" s="145">
        <f>IF(N993="snížená",J993,0)</f>
        <v>0</v>
      </c>
      <c r="BG993" s="145">
        <f>IF(N993="zákl. přenesená",J993,0)</f>
        <v>0</v>
      </c>
      <c r="BH993" s="145">
        <f>IF(N993="sníž. přenesená",J993,0)</f>
        <v>0</v>
      </c>
      <c r="BI993" s="145">
        <f>IF(N993="nulová",J993,0)</f>
        <v>0</v>
      </c>
      <c r="BJ993" s="19" t="s">
        <v>77</v>
      </c>
      <c r="BK993" s="145">
        <f>ROUND(I993*H993,2)</f>
        <v>0</v>
      </c>
      <c r="BL993" s="19" t="s">
        <v>316</v>
      </c>
      <c r="BM993" s="144" t="s">
        <v>14418</v>
      </c>
    </row>
    <row r="994" spans="2:65" s="1" customFormat="1" ht="29.25">
      <c r="B994" s="34"/>
      <c r="D994" s="150" t="s">
        <v>224</v>
      </c>
      <c r="F994" s="151" t="s">
        <v>14178</v>
      </c>
      <c r="I994" s="148"/>
      <c r="L994" s="34"/>
      <c r="M994" s="149"/>
      <c r="T994" s="55"/>
      <c r="AT994" s="19" t="s">
        <v>224</v>
      </c>
      <c r="AU994" s="19" t="s">
        <v>236</v>
      </c>
    </row>
    <row r="995" spans="2:65" s="14" customFormat="1">
      <c r="B995" s="170"/>
      <c r="D995" s="150" t="s">
        <v>226</v>
      </c>
      <c r="E995" s="171" t="s">
        <v>19</v>
      </c>
      <c r="F995" s="172" t="s">
        <v>14419</v>
      </c>
      <c r="H995" s="171" t="s">
        <v>19</v>
      </c>
      <c r="I995" s="173"/>
      <c r="L995" s="170"/>
      <c r="M995" s="174"/>
      <c r="T995" s="175"/>
      <c r="AT995" s="171" t="s">
        <v>226</v>
      </c>
      <c r="AU995" s="171" t="s">
        <v>236</v>
      </c>
      <c r="AV995" s="14" t="s">
        <v>77</v>
      </c>
      <c r="AW995" s="14" t="s">
        <v>31</v>
      </c>
      <c r="AX995" s="14" t="s">
        <v>69</v>
      </c>
      <c r="AY995" s="171" t="s">
        <v>212</v>
      </c>
    </row>
    <row r="996" spans="2:65" s="12" customFormat="1">
      <c r="B996" s="152"/>
      <c r="D996" s="150" t="s">
        <v>226</v>
      </c>
      <c r="E996" s="153" t="s">
        <v>19</v>
      </c>
      <c r="F996" s="154" t="s">
        <v>1778</v>
      </c>
      <c r="H996" s="155">
        <v>1</v>
      </c>
      <c r="I996" s="156"/>
      <c r="L996" s="152"/>
      <c r="M996" s="157"/>
      <c r="T996" s="158"/>
      <c r="AT996" s="153" t="s">
        <v>226</v>
      </c>
      <c r="AU996" s="153" t="s">
        <v>236</v>
      </c>
      <c r="AV996" s="12" t="s">
        <v>79</v>
      </c>
      <c r="AW996" s="12" t="s">
        <v>31</v>
      </c>
      <c r="AX996" s="12" t="s">
        <v>69</v>
      </c>
      <c r="AY996" s="153" t="s">
        <v>212</v>
      </c>
    </row>
    <row r="997" spans="2:65" s="13" customFormat="1">
      <c r="B997" s="159"/>
      <c r="D997" s="150" t="s">
        <v>226</v>
      </c>
      <c r="E997" s="160" t="s">
        <v>19</v>
      </c>
      <c r="F997" s="161" t="s">
        <v>228</v>
      </c>
      <c r="H997" s="162">
        <v>1</v>
      </c>
      <c r="I997" s="163"/>
      <c r="L997" s="159"/>
      <c r="M997" s="164"/>
      <c r="T997" s="165"/>
      <c r="AT997" s="160" t="s">
        <v>226</v>
      </c>
      <c r="AU997" s="160" t="s">
        <v>236</v>
      </c>
      <c r="AV997" s="13" t="s">
        <v>229</v>
      </c>
      <c r="AW997" s="13" t="s">
        <v>31</v>
      </c>
      <c r="AX997" s="13" t="s">
        <v>77</v>
      </c>
      <c r="AY997" s="160" t="s">
        <v>212</v>
      </c>
    </row>
    <row r="998" spans="2:65" s="1" customFormat="1" ht="16.5" customHeight="1">
      <c r="B998" s="34"/>
      <c r="C998" s="133" t="s">
        <v>1602</v>
      </c>
      <c r="D998" s="133" t="s">
        <v>215</v>
      </c>
      <c r="E998" s="134" t="s">
        <v>14420</v>
      </c>
      <c r="F998" s="135" t="s">
        <v>14421</v>
      </c>
      <c r="G998" s="136" t="s">
        <v>624</v>
      </c>
      <c r="H998" s="137">
        <v>1</v>
      </c>
      <c r="I998" s="138"/>
      <c r="J998" s="139">
        <f>ROUND(I998*H998,2)</f>
        <v>0</v>
      </c>
      <c r="K998" s="135" t="s">
        <v>245</v>
      </c>
      <c r="L998" s="34"/>
      <c r="M998" s="140" t="s">
        <v>19</v>
      </c>
      <c r="N998" s="141" t="s">
        <v>40</v>
      </c>
      <c r="P998" s="142">
        <f>O998*H998</f>
        <v>0</v>
      </c>
      <c r="Q998" s="142">
        <v>0</v>
      </c>
      <c r="R998" s="142">
        <f>Q998*H998</f>
        <v>0</v>
      </c>
      <c r="S998" s="142">
        <v>0</v>
      </c>
      <c r="T998" s="143">
        <f>S998*H998</f>
        <v>0</v>
      </c>
      <c r="AR998" s="144" t="s">
        <v>316</v>
      </c>
      <c r="AT998" s="144" t="s">
        <v>215</v>
      </c>
      <c r="AU998" s="144" t="s">
        <v>236</v>
      </c>
      <c r="AY998" s="19" t="s">
        <v>212</v>
      </c>
      <c r="BE998" s="145">
        <f>IF(N998="základní",J998,0)</f>
        <v>0</v>
      </c>
      <c r="BF998" s="145">
        <f>IF(N998="snížená",J998,0)</f>
        <v>0</v>
      </c>
      <c r="BG998" s="145">
        <f>IF(N998="zákl. přenesená",J998,0)</f>
        <v>0</v>
      </c>
      <c r="BH998" s="145">
        <f>IF(N998="sníž. přenesená",J998,0)</f>
        <v>0</v>
      </c>
      <c r="BI998" s="145">
        <f>IF(N998="nulová",J998,0)</f>
        <v>0</v>
      </c>
      <c r="BJ998" s="19" t="s">
        <v>77</v>
      </c>
      <c r="BK998" s="145">
        <f>ROUND(I998*H998,2)</f>
        <v>0</v>
      </c>
      <c r="BL998" s="19" t="s">
        <v>316</v>
      </c>
      <c r="BM998" s="144" t="s">
        <v>14422</v>
      </c>
    </row>
    <row r="999" spans="2:65" s="1" customFormat="1" ht="29.25">
      <c r="B999" s="34"/>
      <c r="D999" s="150" t="s">
        <v>224</v>
      </c>
      <c r="F999" s="151" t="s">
        <v>14178</v>
      </c>
      <c r="I999" s="148"/>
      <c r="L999" s="34"/>
      <c r="M999" s="149"/>
      <c r="T999" s="55"/>
      <c r="AT999" s="19" t="s">
        <v>224</v>
      </c>
      <c r="AU999" s="19" t="s">
        <v>236</v>
      </c>
    </row>
    <row r="1000" spans="2:65" s="14" customFormat="1">
      <c r="B1000" s="170"/>
      <c r="D1000" s="150" t="s">
        <v>226</v>
      </c>
      <c r="E1000" s="171" t="s">
        <v>19</v>
      </c>
      <c r="F1000" s="172" t="s">
        <v>14423</v>
      </c>
      <c r="H1000" s="171" t="s">
        <v>19</v>
      </c>
      <c r="I1000" s="173"/>
      <c r="L1000" s="170"/>
      <c r="M1000" s="174"/>
      <c r="T1000" s="175"/>
      <c r="AT1000" s="171" t="s">
        <v>226</v>
      </c>
      <c r="AU1000" s="171" t="s">
        <v>236</v>
      </c>
      <c r="AV1000" s="14" t="s">
        <v>77</v>
      </c>
      <c r="AW1000" s="14" t="s">
        <v>31</v>
      </c>
      <c r="AX1000" s="14" t="s">
        <v>69</v>
      </c>
      <c r="AY1000" s="171" t="s">
        <v>212</v>
      </c>
    </row>
    <row r="1001" spans="2:65" s="12" customFormat="1">
      <c r="B1001" s="152"/>
      <c r="D1001" s="150" t="s">
        <v>226</v>
      </c>
      <c r="E1001" s="153" t="s">
        <v>19</v>
      </c>
      <c r="F1001" s="154" t="s">
        <v>1778</v>
      </c>
      <c r="H1001" s="155">
        <v>1</v>
      </c>
      <c r="I1001" s="156"/>
      <c r="L1001" s="152"/>
      <c r="M1001" s="157"/>
      <c r="T1001" s="158"/>
      <c r="AT1001" s="153" t="s">
        <v>226</v>
      </c>
      <c r="AU1001" s="153" t="s">
        <v>236</v>
      </c>
      <c r="AV1001" s="12" t="s">
        <v>79</v>
      </c>
      <c r="AW1001" s="12" t="s">
        <v>31</v>
      </c>
      <c r="AX1001" s="12" t="s">
        <v>69</v>
      </c>
      <c r="AY1001" s="153" t="s">
        <v>212</v>
      </c>
    </row>
    <row r="1002" spans="2:65" s="13" customFormat="1">
      <c r="B1002" s="159"/>
      <c r="D1002" s="150" t="s">
        <v>226</v>
      </c>
      <c r="E1002" s="160" t="s">
        <v>19</v>
      </c>
      <c r="F1002" s="161" t="s">
        <v>228</v>
      </c>
      <c r="H1002" s="162">
        <v>1</v>
      </c>
      <c r="I1002" s="163"/>
      <c r="L1002" s="159"/>
      <c r="M1002" s="164"/>
      <c r="T1002" s="165"/>
      <c r="AT1002" s="160" t="s">
        <v>226</v>
      </c>
      <c r="AU1002" s="160" t="s">
        <v>236</v>
      </c>
      <c r="AV1002" s="13" t="s">
        <v>229</v>
      </c>
      <c r="AW1002" s="13" t="s">
        <v>31</v>
      </c>
      <c r="AX1002" s="13" t="s">
        <v>77</v>
      </c>
      <c r="AY1002" s="160" t="s">
        <v>212</v>
      </c>
    </row>
    <row r="1003" spans="2:65" s="1" customFormat="1" ht="16.5" customHeight="1">
      <c r="B1003" s="34"/>
      <c r="C1003" s="133" t="s">
        <v>1609</v>
      </c>
      <c r="D1003" s="133" t="s">
        <v>215</v>
      </c>
      <c r="E1003" s="134" t="s">
        <v>14424</v>
      </c>
      <c r="F1003" s="135" t="s">
        <v>14425</v>
      </c>
      <c r="G1003" s="136" t="s">
        <v>624</v>
      </c>
      <c r="H1003" s="137">
        <v>1</v>
      </c>
      <c r="I1003" s="138"/>
      <c r="J1003" s="139">
        <f>ROUND(I1003*H1003,2)</f>
        <v>0</v>
      </c>
      <c r="K1003" s="135" t="s">
        <v>245</v>
      </c>
      <c r="L1003" s="34"/>
      <c r="M1003" s="140" t="s">
        <v>19</v>
      </c>
      <c r="N1003" s="141" t="s">
        <v>40</v>
      </c>
      <c r="P1003" s="142">
        <f>O1003*H1003</f>
        <v>0</v>
      </c>
      <c r="Q1003" s="142">
        <v>0</v>
      </c>
      <c r="R1003" s="142">
        <f>Q1003*H1003</f>
        <v>0</v>
      </c>
      <c r="S1003" s="142">
        <v>0</v>
      </c>
      <c r="T1003" s="143">
        <f>S1003*H1003</f>
        <v>0</v>
      </c>
      <c r="AR1003" s="144" t="s">
        <v>316</v>
      </c>
      <c r="AT1003" s="144" t="s">
        <v>215</v>
      </c>
      <c r="AU1003" s="144" t="s">
        <v>236</v>
      </c>
      <c r="AY1003" s="19" t="s">
        <v>212</v>
      </c>
      <c r="BE1003" s="145">
        <f>IF(N1003="základní",J1003,0)</f>
        <v>0</v>
      </c>
      <c r="BF1003" s="145">
        <f>IF(N1003="snížená",J1003,0)</f>
        <v>0</v>
      </c>
      <c r="BG1003" s="145">
        <f>IF(N1003="zákl. přenesená",J1003,0)</f>
        <v>0</v>
      </c>
      <c r="BH1003" s="145">
        <f>IF(N1003="sníž. přenesená",J1003,0)</f>
        <v>0</v>
      </c>
      <c r="BI1003" s="145">
        <f>IF(N1003="nulová",J1003,0)</f>
        <v>0</v>
      </c>
      <c r="BJ1003" s="19" t="s">
        <v>77</v>
      </c>
      <c r="BK1003" s="145">
        <f>ROUND(I1003*H1003,2)</f>
        <v>0</v>
      </c>
      <c r="BL1003" s="19" t="s">
        <v>316</v>
      </c>
      <c r="BM1003" s="144" t="s">
        <v>14426</v>
      </c>
    </row>
    <row r="1004" spans="2:65" s="1" customFormat="1" ht="29.25">
      <c r="B1004" s="34"/>
      <c r="D1004" s="150" t="s">
        <v>224</v>
      </c>
      <c r="F1004" s="151" t="s">
        <v>14178</v>
      </c>
      <c r="I1004" s="148"/>
      <c r="L1004" s="34"/>
      <c r="M1004" s="149"/>
      <c r="T1004" s="55"/>
      <c r="AT1004" s="19" t="s">
        <v>224</v>
      </c>
      <c r="AU1004" s="19" t="s">
        <v>236</v>
      </c>
    </row>
    <row r="1005" spans="2:65" s="14" customFormat="1">
      <c r="B1005" s="170"/>
      <c r="D1005" s="150" t="s">
        <v>226</v>
      </c>
      <c r="E1005" s="171" t="s">
        <v>19</v>
      </c>
      <c r="F1005" s="172" t="s">
        <v>14427</v>
      </c>
      <c r="H1005" s="171" t="s">
        <v>19</v>
      </c>
      <c r="I1005" s="173"/>
      <c r="L1005" s="170"/>
      <c r="M1005" s="174"/>
      <c r="T1005" s="175"/>
      <c r="AT1005" s="171" t="s">
        <v>226</v>
      </c>
      <c r="AU1005" s="171" t="s">
        <v>236</v>
      </c>
      <c r="AV1005" s="14" t="s">
        <v>77</v>
      </c>
      <c r="AW1005" s="14" t="s">
        <v>31</v>
      </c>
      <c r="AX1005" s="14" t="s">
        <v>69</v>
      </c>
      <c r="AY1005" s="171" t="s">
        <v>212</v>
      </c>
    </row>
    <row r="1006" spans="2:65" s="12" customFormat="1">
      <c r="B1006" s="152"/>
      <c r="D1006" s="150" t="s">
        <v>226</v>
      </c>
      <c r="E1006" s="153" t="s">
        <v>19</v>
      </c>
      <c r="F1006" s="154" t="s">
        <v>1778</v>
      </c>
      <c r="H1006" s="155">
        <v>1</v>
      </c>
      <c r="I1006" s="156"/>
      <c r="L1006" s="152"/>
      <c r="M1006" s="157"/>
      <c r="T1006" s="158"/>
      <c r="AT1006" s="153" t="s">
        <v>226</v>
      </c>
      <c r="AU1006" s="153" t="s">
        <v>236</v>
      </c>
      <c r="AV1006" s="12" t="s">
        <v>79</v>
      </c>
      <c r="AW1006" s="12" t="s">
        <v>31</v>
      </c>
      <c r="AX1006" s="12" t="s">
        <v>69</v>
      </c>
      <c r="AY1006" s="153" t="s">
        <v>212</v>
      </c>
    </row>
    <row r="1007" spans="2:65" s="13" customFormat="1">
      <c r="B1007" s="159"/>
      <c r="D1007" s="150" t="s">
        <v>226</v>
      </c>
      <c r="E1007" s="160" t="s">
        <v>19</v>
      </c>
      <c r="F1007" s="161" t="s">
        <v>228</v>
      </c>
      <c r="H1007" s="162">
        <v>1</v>
      </c>
      <c r="I1007" s="163"/>
      <c r="L1007" s="159"/>
      <c r="M1007" s="164"/>
      <c r="T1007" s="165"/>
      <c r="AT1007" s="160" t="s">
        <v>226</v>
      </c>
      <c r="AU1007" s="160" t="s">
        <v>236</v>
      </c>
      <c r="AV1007" s="13" t="s">
        <v>229</v>
      </c>
      <c r="AW1007" s="13" t="s">
        <v>31</v>
      </c>
      <c r="AX1007" s="13" t="s">
        <v>77</v>
      </c>
      <c r="AY1007" s="160" t="s">
        <v>212</v>
      </c>
    </row>
    <row r="1008" spans="2:65" s="1" customFormat="1" ht="16.5" customHeight="1">
      <c r="B1008" s="34"/>
      <c r="C1008" s="133" t="s">
        <v>1616</v>
      </c>
      <c r="D1008" s="133" t="s">
        <v>215</v>
      </c>
      <c r="E1008" s="134" t="s">
        <v>14428</v>
      </c>
      <c r="F1008" s="135" t="s">
        <v>14429</v>
      </c>
      <c r="G1008" s="136" t="s">
        <v>624</v>
      </c>
      <c r="H1008" s="137">
        <v>1</v>
      </c>
      <c r="I1008" s="138"/>
      <c r="J1008" s="139">
        <f>ROUND(I1008*H1008,2)</f>
        <v>0</v>
      </c>
      <c r="K1008" s="135" t="s">
        <v>245</v>
      </c>
      <c r="L1008" s="34"/>
      <c r="M1008" s="140" t="s">
        <v>19</v>
      </c>
      <c r="N1008" s="141" t="s">
        <v>40</v>
      </c>
      <c r="P1008" s="142">
        <f>O1008*H1008</f>
        <v>0</v>
      </c>
      <c r="Q1008" s="142">
        <v>0</v>
      </c>
      <c r="R1008" s="142">
        <f>Q1008*H1008</f>
        <v>0</v>
      </c>
      <c r="S1008" s="142">
        <v>0</v>
      </c>
      <c r="T1008" s="143">
        <f>S1008*H1008</f>
        <v>0</v>
      </c>
      <c r="AR1008" s="144" t="s">
        <v>316</v>
      </c>
      <c r="AT1008" s="144" t="s">
        <v>215</v>
      </c>
      <c r="AU1008" s="144" t="s">
        <v>236</v>
      </c>
      <c r="AY1008" s="19" t="s">
        <v>212</v>
      </c>
      <c r="BE1008" s="145">
        <f>IF(N1008="základní",J1008,0)</f>
        <v>0</v>
      </c>
      <c r="BF1008" s="145">
        <f>IF(N1008="snížená",J1008,0)</f>
        <v>0</v>
      </c>
      <c r="BG1008" s="145">
        <f>IF(N1008="zákl. přenesená",J1008,0)</f>
        <v>0</v>
      </c>
      <c r="BH1008" s="145">
        <f>IF(N1008="sníž. přenesená",J1008,0)</f>
        <v>0</v>
      </c>
      <c r="BI1008" s="145">
        <f>IF(N1008="nulová",J1008,0)</f>
        <v>0</v>
      </c>
      <c r="BJ1008" s="19" t="s">
        <v>77</v>
      </c>
      <c r="BK1008" s="145">
        <f>ROUND(I1008*H1008,2)</f>
        <v>0</v>
      </c>
      <c r="BL1008" s="19" t="s">
        <v>316</v>
      </c>
      <c r="BM1008" s="144" t="s">
        <v>14430</v>
      </c>
    </row>
    <row r="1009" spans="2:65" s="1" customFormat="1" ht="29.25">
      <c r="B1009" s="34"/>
      <c r="D1009" s="150" t="s">
        <v>224</v>
      </c>
      <c r="F1009" s="151" t="s">
        <v>14178</v>
      </c>
      <c r="I1009" s="148"/>
      <c r="L1009" s="34"/>
      <c r="M1009" s="149"/>
      <c r="T1009" s="55"/>
      <c r="AT1009" s="19" t="s">
        <v>224</v>
      </c>
      <c r="AU1009" s="19" t="s">
        <v>236</v>
      </c>
    </row>
    <row r="1010" spans="2:65" s="14" customFormat="1">
      <c r="B1010" s="170"/>
      <c r="D1010" s="150" t="s">
        <v>226</v>
      </c>
      <c r="E1010" s="171" t="s">
        <v>19</v>
      </c>
      <c r="F1010" s="172" t="s">
        <v>14431</v>
      </c>
      <c r="H1010" s="171" t="s">
        <v>19</v>
      </c>
      <c r="I1010" s="173"/>
      <c r="L1010" s="170"/>
      <c r="M1010" s="174"/>
      <c r="T1010" s="175"/>
      <c r="AT1010" s="171" t="s">
        <v>226</v>
      </c>
      <c r="AU1010" s="171" t="s">
        <v>236</v>
      </c>
      <c r="AV1010" s="14" t="s">
        <v>77</v>
      </c>
      <c r="AW1010" s="14" t="s">
        <v>31</v>
      </c>
      <c r="AX1010" s="14" t="s">
        <v>69</v>
      </c>
      <c r="AY1010" s="171" t="s">
        <v>212</v>
      </c>
    </row>
    <row r="1011" spans="2:65" s="12" customFormat="1">
      <c r="B1011" s="152"/>
      <c r="D1011" s="150" t="s">
        <v>226</v>
      </c>
      <c r="E1011" s="153" t="s">
        <v>19</v>
      </c>
      <c r="F1011" s="154" t="s">
        <v>1778</v>
      </c>
      <c r="H1011" s="155">
        <v>1</v>
      </c>
      <c r="I1011" s="156"/>
      <c r="L1011" s="152"/>
      <c r="M1011" s="157"/>
      <c r="T1011" s="158"/>
      <c r="AT1011" s="153" t="s">
        <v>226</v>
      </c>
      <c r="AU1011" s="153" t="s">
        <v>236</v>
      </c>
      <c r="AV1011" s="12" t="s">
        <v>79</v>
      </c>
      <c r="AW1011" s="12" t="s">
        <v>31</v>
      </c>
      <c r="AX1011" s="12" t="s">
        <v>69</v>
      </c>
      <c r="AY1011" s="153" t="s">
        <v>212</v>
      </c>
    </row>
    <row r="1012" spans="2:65" s="13" customFormat="1">
      <c r="B1012" s="159"/>
      <c r="D1012" s="150" t="s">
        <v>226</v>
      </c>
      <c r="E1012" s="160" t="s">
        <v>19</v>
      </c>
      <c r="F1012" s="161" t="s">
        <v>228</v>
      </c>
      <c r="H1012" s="162">
        <v>1</v>
      </c>
      <c r="I1012" s="163"/>
      <c r="L1012" s="159"/>
      <c r="M1012" s="164"/>
      <c r="T1012" s="165"/>
      <c r="AT1012" s="160" t="s">
        <v>226</v>
      </c>
      <c r="AU1012" s="160" t="s">
        <v>236</v>
      </c>
      <c r="AV1012" s="13" t="s">
        <v>229</v>
      </c>
      <c r="AW1012" s="13" t="s">
        <v>31</v>
      </c>
      <c r="AX1012" s="13" t="s">
        <v>77</v>
      </c>
      <c r="AY1012" s="160" t="s">
        <v>212</v>
      </c>
    </row>
    <row r="1013" spans="2:65" s="1" customFormat="1" ht="16.5" customHeight="1">
      <c r="B1013" s="34"/>
      <c r="C1013" s="133" t="s">
        <v>1632</v>
      </c>
      <c r="D1013" s="133" t="s">
        <v>215</v>
      </c>
      <c r="E1013" s="134" t="s">
        <v>14432</v>
      </c>
      <c r="F1013" s="135" t="s">
        <v>14433</v>
      </c>
      <c r="G1013" s="136" t="s">
        <v>624</v>
      </c>
      <c r="H1013" s="137">
        <v>1</v>
      </c>
      <c r="I1013" s="138"/>
      <c r="J1013" s="139">
        <f>ROUND(I1013*H1013,2)</f>
        <v>0</v>
      </c>
      <c r="K1013" s="135" t="s">
        <v>245</v>
      </c>
      <c r="L1013" s="34"/>
      <c r="M1013" s="140" t="s">
        <v>19</v>
      </c>
      <c r="N1013" s="141" t="s">
        <v>40</v>
      </c>
      <c r="P1013" s="142">
        <f>O1013*H1013</f>
        <v>0</v>
      </c>
      <c r="Q1013" s="142">
        <v>0</v>
      </c>
      <c r="R1013" s="142">
        <f>Q1013*H1013</f>
        <v>0</v>
      </c>
      <c r="S1013" s="142">
        <v>0</v>
      </c>
      <c r="T1013" s="143">
        <f>S1013*H1013</f>
        <v>0</v>
      </c>
      <c r="AR1013" s="144" t="s">
        <v>316</v>
      </c>
      <c r="AT1013" s="144" t="s">
        <v>215</v>
      </c>
      <c r="AU1013" s="144" t="s">
        <v>236</v>
      </c>
      <c r="AY1013" s="19" t="s">
        <v>212</v>
      </c>
      <c r="BE1013" s="145">
        <f>IF(N1013="základní",J1013,0)</f>
        <v>0</v>
      </c>
      <c r="BF1013" s="145">
        <f>IF(N1013="snížená",J1013,0)</f>
        <v>0</v>
      </c>
      <c r="BG1013" s="145">
        <f>IF(N1013="zákl. přenesená",J1013,0)</f>
        <v>0</v>
      </c>
      <c r="BH1013" s="145">
        <f>IF(N1013="sníž. přenesená",J1013,0)</f>
        <v>0</v>
      </c>
      <c r="BI1013" s="145">
        <f>IF(N1013="nulová",J1013,0)</f>
        <v>0</v>
      </c>
      <c r="BJ1013" s="19" t="s">
        <v>77</v>
      </c>
      <c r="BK1013" s="145">
        <f>ROUND(I1013*H1013,2)</f>
        <v>0</v>
      </c>
      <c r="BL1013" s="19" t="s">
        <v>316</v>
      </c>
      <c r="BM1013" s="144" t="s">
        <v>14434</v>
      </c>
    </row>
    <row r="1014" spans="2:65" s="1" customFormat="1" ht="29.25">
      <c r="B1014" s="34"/>
      <c r="D1014" s="150" t="s">
        <v>224</v>
      </c>
      <c r="F1014" s="151" t="s">
        <v>14178</v>
      </c>
      <c r="I1014" s="148"/>
      <c r="L1014" s="34"/>
      <c r="M1014" s="149"/>
      <c r="T1014" s="55"/>
      <c r="AT1014" s="19" t="s">
        <v>224</v>
      </c>
      <c r="AU1014" s="19" t="s">
        <v>236</v>
      </c>
    </row>
    <row r="1015" spans="2:65" s="14" customFormat="1">
      <c r="B1015" s="170"/>
      <c r="D1015" s="150" t="s">
        <v>226</v>
      </c>
      <c r="E1015" s="171" t="s">
        <v>19</v>
      </c>
      <c r="F1015" s="172" t="s">
        <v>14435</v>
      </c>
      <c r="H1015" s="171" t="s">
        <v>19</v>
      </c>
      <c r="I1015" s="173"/>
      <c r="L1015" s="170"/>
      <c r="M1015" s="174"/>
      <c r="T1015" s="175"/>
      <c r="AT1015" s="171" t="s">
        <v>226</v>
      </c>
      <c r="AU1015" s="171" t="s">
        <v>236</v>
      </c>
      <c r="AV1015" s="14" t="s">
        <v>77</v>
      </c>
      <c r="AW1015" s="14" t="s">
        <v>31</v>
      </c>
      <c r="AX1015" s="14" t="s">
        <v>69</v>
      </c>
      <c r="AY1015" s="171" t="s">
        <v>212</v>
      </c>
    </row>
    <row r="1016" spans="2:65" s="12" customFormat="1">
      <c r="B1016" s="152"/>
      <c r="D1016" s="150" t="s">
        <v>226</v>
      </c>
      <c r="E1016" s="153" t="s">
        <v>19</v>
      </c>
      <c r="F1016" s="154" t="s">
        <v>1778</v>
      </c>
      <c r="H1016" s="155">
        <v>1</v>
      </c>
      <c r="I1016" s="156"/>
      <c r="L1016" s="152"/>
      <c r="M1016" s="157"/>
      <c r="T1016" s="158"/>
      <c r="AT1016" s="153" t="s">
        <v>226</v>
      </c>
      <c r="AU1016" s="153" t="s">
        <v>236</v>
      </c>
      <c r="AV1016" s="12" t="s">
        <v>79</v>
      </c>
      <c r="AW1016" s="12" t="s">
        <v>31</v>
      </c>
      <c r="AX1016" s="12" t="s">
        <v>69</v>
      </c>
      <c r="AY1016" s="153" t="s">
        <v>212</v>
      </c>
    </row>
    <row r="1017" spans="2:65" s="13" customFormat="1">
      <c r="B1017" s="159"/>
      <c r="D1017" s="150" t="s">
        <v>226</v>
      </c>
      <c r="E1017" s="160" t="s">
        <v>19</v>
      </c>
      <c r="F1017" s="161" t="s">
        <v>228</v>
      </c>
      <c r="H1017" s="162">
        <v>1</v>
      </c>
      <c r="I1017" s="163"/>
      <c r="L1017" s="159"/>
      <c r="M1017" s="164"/>
      <c r="T1017" s="165"/>
      <c r="AT1017" s="160" t="s">
        <v>226</v>
      </c>
      <c r="AU1017" s="160" t="s">
        <v>236</v>
      </c>
      <c r="AV1017" s="13" t="s">
        <v>229</v>
      </c>
      <c r="AW1017" s="13" t="s">
        <v>31</v>
      </c>
      <c r="AX1017" s="13" t="s">
        <v>77</v>
      </c>
      <c r="AY1017" s="160" t="s">
        <v>212</v>
      </c>
    </row>
    <row r="1018" spans="2:65" s="1" customFormat="1" ht="16.5" customHeight="1">
      <c r="B1018" s="34"/>
      <c r="C1018" s="133" t="s">
        <v>1639</v>
      </c>
      <c r="D1018" s="133" t="s">
        <v>215</v>
      </c>
      <c r="E1018" s="134" t="s">
        <v>14436</v>
      </c>
      <c r="F1018" s="135" t="s">
        <v>14437</v>
      </c>
      <c r="G1018" s="136" t="s">
        <v>624</v>
      </c>
      <c r="H1018" s="137">
        <v>1</v>
      </c>
      <c r="I1018" s="138"/>
      <c r="J1018" s="139">
        <f>ROUND(I1018*H1018,2)</f>
        <v>0</v>
      </c>
      <c r="K1018" s="135" t="s">
        <v>245</v>
      </c>
      <c r="L1018" s="34"/>
      <c r="M1018" s="140" t="s">
        <v>19</v>
      </c>
      <c r="N1018" s="141" t="s">
        <v>40</v>
      </c>
      <c r="P1018" s="142">
        <f>O1018*H1018</f>
        <v>0</v>
      </c>
      <c r="Q1018" s="142">
        <v>0</v>
      </c>
      <c r="R1018" s="142">
        <f>Q1018*H1018</f>
        <v>0</v>
      </c>
      <c r="S1018" s="142">
        <v>0</v>
      </c>
      <c r="T1018" s="143">
        <f>S1018*H1018</f>
        <v>0</v>
      </c>
      <c r="AR1018" s="144" t="s">
        <v>316</v>
      </c>
      <c r="AT1018" s="144" t="s">
        <v>215</v>
      </c>
      <c r="AU1018" s="144" t="s">
        <v>236</v>
      </c>
      <c r="AY1018" s="19" t="s">
        <v>212</v>
      </c>
      <c r="BE1018" s="145">
        <f>IF(N1018="základní",J1018,0)</f>
        <v>0</v>
      </c>
      <c r="BF1018" s="145">
        <f>IF(N1018="snížená",J1018,0)</f>
        <v>0</v>
      </c>
      <c r="BG1018" s="145">
        <f>IF(N1018="zákl. přenesená",J1018,0)</f>
        <v>0</v>
      </c>
      <c r="BH1018" s="145">
        <f>IF(N1018="sníž. přenesená",J1018,0)</f>
        <v>0</v>
      </c>
      <c r="BI1018" s="145">
        <f>IF(N1018="nulová",J1018,0)</f>
        <v>0</v>
      </c>
      <c r="BJ1018" s="19" t="s">
        <v>77</v>
      </c>
      <c r="BK1018" s="145">
        <f>ROUND(I1018*H1018,2)</f>
        <v>0</v>
      </c>
      <c r="BL1018" s="19" t="s">
        <v>316</v>
      </c>
      <c r="BM1018" s="144" t="s">
        <v>14438</v>
      </c>
    </row>
    <row r="1019" spans="2:65" s="1" customFormat="1" ht="29.25">
      <c r="B1019" s="34"/>
      <c r="D1019" s="150" t="s">
        <v>224</v>
      </c>
      <c r="F1019" s="151" t="s">
        <v>14178</v>
      </c>
      <c r="I1019" s="148"/>
      <c r="L1019" s="34"/>
      <c r="M1019" s="149"/>
      <c r="T1019" s="55"/>
      <c r="AT1019" s="19" t="s">
        <v>224</v>
      </c>
      <c r="AU1019" s="19" t="s">
        <v>236</v>
      </c>
    </row>
    <row r="1020" spans="2:65" s="14" customFormat="1">
      <c r="B1020" s="170"/>
      <c r="D1020" s="150" t="s">
        <v>226</v>
      </c>
      <c r="E1020" s="171" t="s">
        <v>19</v>
      </c>
      <c r="F1020" s="172" t="s">
        <v>14439</v>
      </c>
      <c r="H1020" s="171" t="s">
        <v>19</v>
      </c>
      <c r="I1020" s="173"/>
      <c r="L1020" s="170"/>
      <c r="M1020" s="174"/>
      <c r="T1020" s="175"/>
      <c r="AT1020" s="171" t="s">
        <v>226</v>
      </c>
      <c r="AU1020" s="171" t="s">
        <v>236</v>
      </c>
      <c r="AV1020" s="14" t="s">
        <v>77</v>
      </c>
      <c r="AW1020" s="14" t="s">
        <v>31</v>
      </c>
      <c r="AX1020" s="14" t="s">
        <v>69</v>
      </c>
      <c r="AY1020" s="171" t="s">
        <v>212</v>
      </c>
    </row>
    <row r="1021" spans="2:65" s="12" customFormat="1">
      <c r="B1021" s="152"/>
      <c r="D1021" s="150" t="s">
        <v>226</v>
      </c>
      <c r="E1021" s="153" t="s">
        <v>19</v>
      </c>
      <c r="F1021" s="154" t="s">
        <v>1778</v>
      </c>
      <c r="H1021" s="155">
        <v>1</v>
      </c>
      <c r="I1021" s="156"/>
      <c r="L1021" s="152"/>
      <c r="M1021" s="157"/>
      <c r="T1021" s="158"/>
      <c r="AT1021" s="153" t="s">
        <v>226</v>
      </c>
      <c r="AU1021" s="153" t="s">
        <v>236</v>
      </c>
      <c r="AV1021" s="12" t="s">
        <v>79</v>
      </c>
      <c r="AW1021" s="12" t="s">
        <v>31</v>
      </c>
      <c r="AX1021" s="12" t="s">
        <v>69</v>
      </c>
      <c r="AY1021" s="153" t="s">
        <v>212</v>
      </c>
    </row>
    <row r="1022" spans="2:65" s="13" customFormat="1">
      <c r="B1022" s="159"/>
      <c r="D1022" s="150" t="s">
        <v>226</v>
      </c>
      <c r="E1022" s="160" t="s">
        <v>19</v>
      </c>
      <c r="F1022" s="161" t="s">
        <v>228</v>
      </c>
      <c r="H1022" s="162">
        <v>1</v>
      </c>
      <c r="I1022" s="163"/>
      <c r="L1022" s="159"/>
      <c r="M1022" s="164"/>
      <c r="T1022" s="165"/>
      <c r="AT1022" s="160" t="s">
        <v>226</v>
      </c>
      <c r="AU1022" s="160" t="s">
        <v>236</v>
      </c>
      <c r="AV1022" s="13" t="s">
        <v>229</v>
      </c>
      <c r="AW1022" s="13" t="s">
        <v>31</v>
      </c>
      <c r="AX1022" s="13" t="s">
        <v>77</v>
      </c>
      <c r="AY1022" s="160" t="s">
        <v>212</v>
      </c>
    </row>
    <row r="1023" spans="2:65" s="1" customFormat="1" ht="16.5" customHeight="1">
      <c r="B1023" s="34"/>
      <c r="C1023" s="133" t="s">
        <v>1646</v>
      </c>
      <c r="D1023" s="133" t="s">
        <v>215</v>
      </c>
      <c r="E1023" s="134" t="s">
        <v>14440</v>
      </c>
      <c r="F1023" s="135" t="s">
        <v>14441</v>
      </c>
      <c r="G1023" s="136" t="s">
        <v>624</v>
      </c>
      <c r="H1023" s="137">
        <v>1</v>
      </c>
      <c r="I1023" s="138"/>
      <c r="J1023" s="139">
        <f>ROUND(I1023*H1023,2)</f>
        <v>0</v>
      </c>
      <c r="K1023" s="135" t="s">
        <v>245</v>
      </c>
      <c r="L1023" s="34"/>
      <c r="M1023" s="140" t="s">
        <v>19</v>
      </c>
      <c r="N1023" s="141" t="s">
        <v>40</v>
      </c>
      <c r="P1023" s="142">
        <f>O1023*H1023</f>
        <v>0</v>
      </c>
      <c r="Q1023" s="142">
        <v>0</v>
      </c>
      <c r="R1023" s="142">
        <f>Q1023*H1023</f>
        <v>0</v>
      </c>
      <c r="S1023" s="142">
        <v>0</v>
      </c>
      <c r="T1023" s="143">
        <f>S1023*H1023</f>
        <v>0</v>
      </c>
      <c r="AR1023" s="144" t="s">
        <v>316</v>
      </c>
      <c r="AT1023" s="144" t="s">
        <v>215</v>
      </c>
      <c r="AU1023" s="144" t="s">
        <v>236</v>
      </c>
      <c r="AY1023" s="19" t="s">
        <v>212</v>
      </c>
      <c r="BE1023" s="145">
        <f>IF(N1023="základní",J1023,0)</f>
        <v>0</v>
      </c>
      <c r="BF1023" s="145">
        <f>IF(N1023="snížená",J1023,0)</f>
        <v>0</v>
      </c>
      <c r="BG1023" s="145">
        <f>IF(N1023="zákl. přenesená",J1023,0)</f>
        <v>0</v>
      </c>
      <c r="BH1023" s="145">
        <f>IF(N1023="sníž. přenesená",J1023,0)</f>
        <v>0</v>
      </c>
      <c r="BI1023" s="145">
        <f>IF(N1023="nulová",J1023,0)</f>
        <v>0</v>
      </c>
      <c r="BJ1023" s="19" t="s">
        <v>77</v>
      </c>
      <c r="BK1023" s="145">
        <f>ROUND(I1023*H1023,2)</f>
        <v>0</v>
      </c>
      <c r="BL1023" s="19" t="s">
        <v>316</v>
      </c>
      <c r="BM1023" s="144" t="s">
        <v>14442</v>
      </c>
    </row>
    <row r="1024" spans="2:65" s="1" customFormat="1" ht="29.25">
      <c r="B1024" s="34"/>
      <c r="D1024" s="150" t="s">
        <v>224</v>
      </c>
      <c r="F1024" s="151" t="s">
        <v>14178</v>
      </c>
      <c r="I1024" s="148"/>
      <c r="L1024" s="34"/>
      <c r="M1024" s="149"/>
      <c r="T1024" s="55"/>
      <c r="AT1024" s="19" t="s">
        <v>224</v>
      </c>
      <c r="AU1024" s="19" t="s">
        <v>236</v>
      </c>
    </row>
    <row r="1025" spans="2:65" s="14" customFormat="1">
      <c r="B1025" s="170"/>
      <c r="D1025" s="150" t="s">
        <v>226</v>
      </c>
      <c r="E1025" s="171" t="s">
        <v>19</v>
      </c>
      <c r="F1025" s="172" t="s">
        <v>14443</v>
      </c>
      <c r="H1025" s="171" t="s">
        <v>19</v>
      </c>
      <c r="I1025" s="173"/>
      <c r="L1025" s="170"/>
      <c r="M1025" s="174"/>
      <c r="T1025" s="175"/>
      <c r="AT1025" s="171" t="s">
        <v>226</v>
      </c>
      <c r="AU1025" s="171" t="s">
        <v>236</v>
      </c>
      <c r="AV1025" s="14" t="s">
        <v>77</v>
      </c>
      <c r="AW1025" s="14" t="s">
        <v>31</v>
      </c>
      <c r="AX1025" s="14" t="s">
        <v>69</v>
      </c>
      <c r="AY1025" s="171" t="s">
        <v>212</v>
      </c>
    </row>
    <row r="1026" spans="2:65" s="12" customFormat="1">
      <c r="B1026" s="152"/>
      <c r="D1026" s="150" t="s">
        <v>226</v>
      </c>
      <c r="E1026" s="153" t="s">
        <v>19</v>
      </c>
      <c r="F1026" s="154" t="s">
        <v>1778</v>
      </c>
      <c r="H1026" s="155">
        <v>1</v>
      </c>
      <c r="I1026" s="156"/>
      <c r="L1026" s="152"/>
      <c r="M1026" s="157"/>
      <c r="T1026" s="158"/>
      <c r="AT1026" s="153" t="s">
        <v>226</v>
      </c>
      <c r="AU1026" s="153" t="s">
        <v>236</v>
      </c>
      <c r="AV1026" s="12" t="s">
        <v>79</v>
      </c>
      <c r="AW1026" s="12" t="s">
        <v>31</v>
      </c>
      <c r="AX1026" s="12" t="s">
        <v>69</v>
      </c>
      <c r="AY1026" s="153" t="s">
        <v>212</v>
      </c>
    </row>
    <row r="1027" spans="2:65" s="13" customFormat="1">
      <c r="B1027" s="159"/>
      <c r="D1027" s="150" t="s">
        <v>226</v>
      </c>
      <c r="E1027" s="160" t="s">
        <v>19</v>
      </c>
      <c r="F1027" s="161" t="s">
        <v>228</v>
      </c>
      <c r="H1027" s="162">
        <v>1</v>
      </c>
      <c r="I1027" s="163"/>
      <c r="L1027" s="159"/>
      <c r="M1027" s="164"/>
      <c r="T1027" s="165"/>
      <c r="AT1027" s="160" t="s">
        <v>226</v>
      </c>
      <c r="AU1027" s="160" t="s">
        <v>236</v>
      </c>
      <c r="AV1027" s="13" t="s">
        <v>229</v>
      </c>
      <c r="AW1027" s="13" t="s">
        <v>31</v>
      </c>
      <c r="AX1027" s="13" t="s">
        <v>77</v>
      </c>
      <c r="AY1027" s="160" t="s">
        <v>212</v>
      </c>
    </row>
    <row r="1028" spans="2:65" s="1" customFormat="1" ht="16.5" customHeight="1">
      <c r="B1028" s="34"/>
      <c r="C1028" s="133" t="s">
        <v>1653</v>
      </c>
      <c r="D1028" s="133" t="s">
        <v>215</v>
      </c>
      <c r="E1028" s="134" t="s">
        <v>14444</v>
      </c>
      <c r="F1028" s="135" t="s">
        <v>14445</v>
      </c>
      <c r="G1028" s="136" t="s">
        <v>624</v>
      </c>
      <c r="H1028" s="137">
        <v>1</v>
      </c>
      <c r="I1028" s="138"/>
      <c r="J1028" s="139">
        <f>ROUND(I1028*H1028,2)</f>
        <v>0</v>
      </c>
      <c r="K1028" s="135" t="s">
        <v>245</v>
      </c>
      <c r="L1028" s="34"/>
      <c r="M1028" s="140" t="s">
        <v>19</v>
      </c>
      <c r="N1028" s="141" t="s">
        <v>40</v>
      </c>
      <c r="P1028" s="142">
        <f>O1028*H1028</f>
        <v>0</v>
      </c>
      <c r="Q1028" s="142">
        <v>0</v>
      </c>
      <c r="R1028" s="142">
        <f>Q1028*H1028</f>
        <v>0</v>
      </c>
      <c r="S1028" s="142">
        <v>0</v>
      </c>
      <c r="T1028" s="143">
        <f>S1028*H1028</f>
        <v>0</v>
      </c>
      <c r="AR1028" s="144" t="s">
        <v>316</v>
      </c>
      <c r="AT1028" s="144" t="s">
        <v>215</v>
      </c>
      <c r="AU1028" s="144" t="s">
        <v>236</v>
      </c>
      <c r="AY1028" s="19" t="s">
        <v>212</v>
      </c>
      <c r="BE1028" s="145">
        <f>IF(N1028="základní",J1028,0)</f>
        <v>0</v>
      </c>
      <c r="BF1028" s="145">
        <f>IF(N1028="snížená",J1028,0)</f>
        <v>0</v>
      </c>
      <c r="BG1028" s="145">
        <f>IF(N1028="zákl. přenesená",J1028,0)</f>
        <v>0</v>
      </c>
      <c r="BH1028" s="145">
        <f>IF(N1028="sníž. přenesená",J1028,0)</f>
        <v>0</v>
      </c>
      <c r="BI1028" s="145">
        <f>IF(N1028="nulová",J1028,0)</f>
        <v>0</v>
      </c>
      <c r="BJ1028" s="19" t="s">
        <v>77</v>
      </c>
      <c r="BK1028" s="145">
        <f>ROUND(I1028*H1028,2)</f>
        <v>0</v>
      </c>
      <c r="BL1028" s="19" t="s">
        <v>316</v>
      </c>
      <c r="BM1028" s="144" t="s">
        <v>14446</v>
      </c>
    </row>
    <row r="1029" spans="2:65" s="1" customFormat="1" ht="29.25">
      <c r="B1029" s="34"/>
      <c r="D1029" s="150" t="s">
        <v>224</v>
      </c>
      <c r="F1029" s="151" t="s">
        <v>14178</v>
      </c>
      <c r="I1029" s="148"/>
      <c r="L1029" s="34"/>
      <c r="M1029" s="149"/>
      <c r="T1029" s="55"/>
      <c r="AT1029" s="19" t="s">
        <v>224</v>
      </c>
      <c r="AU1029" s="19" t="s">
        <v>236</v>
      </c>
    </row>
    <row r="1030" spans="2:65" s="14" customFormat="1">
      <c r="B1030" s="170"/>
      <c r="D1030" s="150" t="s">
        <v>226</v>
      </c>
      <c r="E1030" s="171" t="s">
        <v>19</v>
      </c>
      <c r="F1030" s="172" t="s">
        <v>14447</v>
      </c>
      <c r="H1030" s="171" t="s">
        <v>19</v>
      </c>
      <c r="I1030" s="173"/>
      <c r="L1030" s="170"/>
      <c r="M1030" s="174"/>
      <c r="T1030" s="175"/>
      <c r="AT1030" s="171" t="s">
        <v>226</v>
      </c>
      <c r="AU1030" s="171" t="s">
        <v>236</v>
      </c>
      <c r="AV1030" s="14" t="s">
        <v>77</v>
      </c>
      <c r="AW1030" s="14" t="s">
        <v>31</v>
      </c>
      <c r="AX1030" s="14" t="s">
        <v>69</v>
      </c>
      <c r="AY1030" s="171" t="s">
        <v>212</v>
      </c>
    </row>
    <row r="1031" spans="2:65" s="12" customFormat="1">
      <c r="B1031" s="152"/>
      <c r="D1031" s="150" t="s">
        <v>226</v>
      </c>
      <c r="E1031" s="153" t="s">
        <v>19</v>
      </c>
      <c r="F1031" s="154" t="s">
        <v>1778</v>
      </c>
      <c r="H1031" s="155">
        <v>1</v>
      </c>
      <c r="I1031" s="156"/>
      <c r="L1031" s="152"/>
      <c r="M1031" s="157"/>
      <c r="T1031" s="158"/>
      <c r="AT1031" s="153" t="s">
        <v>226</v>
      </c>
      <c r="AU1031" s="153" t="s">
        <v>236</v>
      </c>
      <c r="AV1031" s="12" t="s">
        <v>79</v>
      </c>
      <c r="AW1031" s="12" t="s">
        <v>31</v>
      </c>
      <c r="AX1031" s="12" t="s">
        <v>69</v>
      </c>
      <c r="AY1031" s="153" t="s">
        <v>212</v>
      </c>
    </row>
    <row r="1032" spans="2:65" s="13" customFormat="1">
      <c r="B1032" s="159"/>
      <c r="D1032" s="150" t="s">
        <v>226</v>
      </c>
      <c r="E1032" s="160" t="s">
        <v>19</v>
      </c>
      <c r="F1032" s="161" t="s">
        <v>228</v>
      </c>
      <c r="H1032" s="162">
        <v>1</v>
      </c>
      <c r="I1032" s="163"/>
      <c r="L1032" s="159"/>
      <c r="M1032" s="164"/>
      <c r="T1032" s="165"/>
      <c r="AT1032" s="160" t="s">
        <v>226</v>
      </c>
      <c r="AU1032" s="160" t="s">
        <v>236</v>
      </c>
      <c r="AV1032" s="13" t="s">
        <v>229</v>
      </c>
      <c r="AW1032" s="13" t="s">
        <v>31</v>
      </c>
      <c r="AX1032" s="13" t="s">
        <v>77</v>
      </c>
      <c r="AY1032" s="160" t="s">
        <v>212</v>
      </c>
    </row>
    <row r="1033" spans="2:65" s="1" customFormat="1" ht="16.5" customHeight="1">
      <c r="B1033" s="34"/>
      <c r="C1033" s="133" t="s">
        <v>1662</v>
      </c>
      <c r="D1033" s="133" t="s">
        <v>215</v>
      </c>
      <c r="E1033" s="134" t="s">
        <v>14448</v>
      </c>
      <c r="F1033" s="135" t="s">
        <v>14449</v>
      </c>
      <c r="G1033" s="136" t="s">
        <v>624</v>
      </c>
      <c r="H1033" s="137">
        <v>1</v>
      </c>
      <c r="I1033" s="138"/>
      <c r="J1033" s="139">
        <f>ROUND(I1033*H1033,2)</f>
        <v>0</v>
      </c>
      <c r="K1033" s="135" t="s">
        <v>245</v>
      </c>
      <c r="L1033" s="34"/>
      <c r="M1033" s="140" t="s">
        <v>19</v>
      </c>
      <c r="N1033" s="141" t="s">
        <v>40</v>
      </c>
      <c r="P1033" s="142">
        <f>O1033*H1033</f>
        <v>0</v>
      </c>
      <c r="Q1033" s="142">
        <v>0</v>
      </c>
      <c r="R1033" s="142">
        <f>Q1033*H1033</f>
        <v>0</v>
      </c>
      <c r="S1033" s="142">
        <v>0</v>
      </c>
      <c r="T1033" s="143">
        <f>S1033*H1033</f>
        <v>0</v>
      </c>
      <c r="AR1033" s="144" t="s">
        <v>316</v>
      </c>
      <c r="AT1033" s="144" t="s">
        <v>215</v>
      </c>
      <c r="AU1033" s="144" t="s">
        <v>236</v>
      </c>
      <c r="AY1033" s="19" t="s">
        <v>212</v>
      </c>
      <c r="BE1033" s="145">
        <f>IF(N1033="základní",J1033,0)</f>
        <v>0</v>
      </c>
      <c r="BF1033" s="145">
        <f>IF(N1033="snížená",J1033,0)</f>
        <v>0</v>
      </c>
      <c r="BG1033" s="145">
        <f>IF(N1033="zákl. přenesená",J1033,0)</f>
        <v>0</v>
      </c>
      <c r="BH1033" s="145">
        <f>IF(N1033="sníž. přenesená",J1033,0)</f>
        <v>0</v>
      </c>
      <c r="BI1033" s="145">
        <f>IF(N1033="nulová",J1033,0)</f>
        <v>0</v>
      </c>
      <c r="BJ1033" s="19" t="s">
        <v>77</v>
      </c>
      <c r="BK1033" s="145">
        <f>ROUND(I1033*H1033,2)</f>
        <v>0</v>
      </c>
      <c r="BL1033" s="19" t="s">
        <v>316</v>
      </c>
      <c r="BM1033" s="144" t="s">
        <v>14450</v>
      </c>
    </row>
    <row r="1034" spans="2:65" s="1" customFormat="1" ht="29.25">
      <c r="B1034" s="34"/>
      <c r="D1034" s="150" t="s">
        <v>224</v>
      </c>
      <c r="F1034" s="151" t="s">
        <v>14178</v>
      </c>
      <c r="I1034" s="148"/>
      <c r="L1034" s="34"/>
      <c r="M1034" s="149"/>
      <c r="T1034" s="55"/>
      <c r="AT1034" s="19" t="s">
        <v>224</v>
      </c>
      <c r="AU1034" s="19" t="s">
        <v>236</v>
      </c>
    </row>
    <row r="1035" spans="2:65" s="14" customFormat="1">
      <c r="B1035" s="170"/>
      <c r="D1035" s="150" t="s">
        <v>226</v>
      </c>
      <c r="E1035" s="171" t="s">
        <v>19</v>
      </c>
      <c r="F1035" s="172" t="s">
        <v>14451</v>
      </c>
      <c r="H1035" s="171" t="s">
        <v>19</v>
      </c>
      <c r="I1035" s="173"/>
      <c r="L1035" s="170"/>
      <c r="M1035" s="174"/>
      <c r="T1035" s="175"/>
      <c r="AT1035" s="171" t="s">
        <v>226</v>
      </c>
      <c r="AU1035" s="171" t="s">
        <v>236</v>
      </c>
      <c r="AV1035" s="14" t="s">
        <v>77</v>
      </c>
      <c r="AW1035" s="14" t="s">
        <v>31</v>
      </c>
      <c r="AX1035" s="14" t="s">
        <v>69</v>
      </c>
      <c r="AY1035" s="171" t="s">
        <v>212</v>
      </c>
    </row>
    <row r="1036" spans="2:65" s="12" customFormat="1">
      <c r="B1036" s="152"/>
      <c r="D1036" s="150" t="s">
        <v>226</v>
      </c>
      <c r="E1036" s="153" t="s">
        <v>19</v>
      </c>
      <c r="F1036" s="154" t="s">
        <v>1778</v>
      </c>
      <c r="H1036" s="155">
        <v>1</v>
      </c>
      <c r="I1036" s="156"/>
      <c r="L1036" s="152"/>
      <c r="M1036" s="157"/>
      <c r="T1036" s="158"/>
      <c r="AT1036" s="153" t="s">
        <v>226</v>
      </c>
      <c r="AU1036" s="153" t="s">
        <v>236</v>
      </c>
      <c r="AV1036" s="12" t="s">
        <v>79</v>
      </c>
      <c r="AW1036" s="12" t="s">
        <v>31</v>
      </c>
      <c r="AX1036" s="12" t="s">
        <v>69</v>
      </c>
      <c r="AY1036" s="153" t="s">
        <v>212</v>
      </c>
    </row>
    <row r="1037" spans="2:65" s="13" customFormat="1">
      <c r="B1037" s="159"/>
      <c r="D1037" s="150" t="s">
        <v>226</v>
      </c>
      <c r="E1037" s="160" t="s">
        <v>19</v>
      </c>
      <c r="F1037" s="161" t="s">
        <v>228</v>
      </c>
      <c r="H1037" s="162">
        <v>1</v>
      </c>
      <c r="I1037" s="163"/>
      <c r="L1037" s="159"/>
      <c r="M1037" s="164"/>
      <c r="T1037" s="165"/>
      <c r="AT1037" s="160" t="s">
        <v>226</v>
      </c>
      <c r="AU1037" s="160" t="s">
        <v>236</v>
      </c>
      <c r="AV1037" s="13" t="s">
        <v>229</v>
      </c>
      <c r="AW1037" s="13" t="s">
        <v>31</v>
      </c>
      <c r="AX1037" s="13" t="s">
        <v>77</v>
      </c>
      <c r="AY1037" s="160" t="s">
        <v>212</v>
      </c>
    </row>
    <row r="1038" spans="2:65" s="1" customFormat="1" ht="16.5" customHeight="1">
      <c r="B1038" s="34"/>
      <c r="C1038" s="133" t="s">
        <v>1669</v>
      </c>
      <c r="D1038" s="133" t="s">
        <v>215</v>
      </c>
      <c r="E1038" s="134" t="s">
        <v>14452</v>
      </c>
      <c r="F1038" s="135" t="s">
        <v>14453</v>
      </c>
      <c r="G1038" s="136" t="s">
        <v>624</v>
      </c>
      <c r="H1038" s="137">
        <v>1</v>
      </c>
      <c r="I1038" s="138"/>
      <c r="J1038" s="139">
        <f>ROUND(I1038*H1038,2)</f>
        <v>0</v>
      </c>
      <c r="K1038" s="135" t="s">
        <v>245</v>
      </c>
      <c r="L1038" s="34"/>
      <c r="M1038" s="140" t="s">
        <v>19</v>
      </c>
      <c r="N1038" s="141" t="s">
        <v>40</v>
      </c>
      <c r="P1038" s="142">
        <f>O1038*H1038</f>
        <v>0</v>
      </c>
      <c r="Q1038" s="142">
        <v>0</v>
      </c>
      <c r="R1038" s="142">
        <f>Q1038*H1038</f>
        <v>0</v>
      </c>
      <c r="S1038" s="142">
        <v>0</v>
      </c>
      <c r="T1038" s="143">
        <f>S1038*H1038</f>
        <v>0</v>
      </c>
      <c r="AR1038" s="144" t="s">
        <v>316</v>
      </c>
      <c r="AT1038" s="144" t="s">
        <v>215</v>
      </c>
      <c r="AU1038" s="144" t="s">
        <v>236</v>
      </c>
      <c r="AY1038" s="19" t="s">
        <v>212</v>
      </c>
      <c r="BE1038" s="145">
        <f>IF(N1038="základní",J1038,0)</f>
        <v>0</v>
      </c>
      <c r="BF1038" s="145">
        <f>IF(N1038="snížená",J1038,0)</f>
        <v>0</v>
      </c>
      <c r="BG1038" s="145">
        <f>IF(N1038="zákl. přenesená",J1038,0)</f>
        <v>0</v>
      </c>
      <c r="BH1038" s="145">
        <f>IF(N1038="sníž. přenesená",J1038,0)</f>
        <v>0</v>
      </c>
      <c r="BI1038" s="145">
        <f>IF(N1038="nulová",J1038,0)</f>
        <v>0</v>
      </c>
      <c r="BJ1038" s="19" t="s">
        <v>77</v>
      </c>
      <c r="BK1038" s="145">
        <f>ROUND(I1038*H1038,2)</f>
        <v>0</v>
      </c>
      <c r="BL1038" s="19" t="s">
        <v>316</v>
      </c>
      <c r="BM1038" s="144" t="s">
        <v>14454</v>
      </c>
    </row>
    <row r="1039" spans="2:65" s="1" customFormat="1" ht="29.25">
      <c r="B1039" s="34"/>
      <c r="D1039" s="150" t="s">
        <v>224</v>
      </c>
      <c r="F1039" s="151" t="s">
        <v>14178</v>
      </c>
      <c r="I1039" s="148"/>
      <c r="L1039" s="34"/>
      <c r="M1039" s="149"/>
      <c r="T1039" s="55"/>
      <c r="AT1039" s="19" t="s">
        <v>224</v>
      </c>
      <c r="AU1039" s="19" t="s">
        <v>236</v>
      </c>
    </row>
    <row r="1040" spans="2:65" s="14" customFormat="1">
      <c r="B1040" s="170"/>
      <c r="D1040" s="150" t="s">
        <v>226</v>
      </c>
      <c r="E1040" s="171" t="s">
        <v>19</v>
      </c>
      <c r="F1040" s="172" t="s">
        <v>14455</v>
      </c>
      <c r="H1040" s="171" t="s">
        <v>19</v>
      </c>
      <c r="I1040" s="173"/>
      <c r="L1040" s="170"/>
      <c r="M1040" s="174"/>
      <c r="T1040" s="175"/>
      <c r="AT1040" s="171" t="s">
        <v>226</v>
      </c>
      <c r="AU1040" s="171" t="s">
        <v>236</v>
      </c>
      <c r="AV1040" s="14" t="s">
        <v>77</v>
      </c>
      <c r="AW1040" s="14" t="s">
        <v>31</v>
      </c>
      <c r="AX1040" s="14" t="s">
        <v>69</v>
      </c>
      <c r="AY1040" s="171" t="s">
        <v>212</v>
      </c>
    </row>
    <row r="1041" spans="2:65" s="12" customFormat="1">
      <c r="B1041" s="152"/>
      <c r="D1041" s="150" t="s">
        <v>226</v>
      </c>
      <c r="E1041" s="153" t="s">
        <v>19</v>
      </c>
      <c r="F1041" s="154" t="s">
        <v>1778</v>
      </c>
      <c r="H1041" s="155">
        <v>1</v>
      </c>
      <c r="I1041" s="156"/>
      <c r="L1041" s="152"/>
      <c r="M1041" s="157"/>
      <c r="T1041" s="158"/>
      <c r="AT1041" s="153" t="s">
        <v>226</v>
      </c>
      <c r="AU1041" s="153" t="s">
        <v>236</v>
      </c>
      <c r="AV1041" s="12" t="s">
        <v>79</v>
      </c>
      <c r="AW1041" s="12" t="s">
        <v>31</v>
      </c>
      <c r="AX1041" s="12" t="s">
        <v>69</v>
      </c>
      <c r="AY1041" s="153" t="s">
        <v>212</v>
      </c>
    </row>
    <row r="1042" spans="2:65" s="13" customFormat="1">
      <c r="B1042" s="159"/>
      <c r="D1042" s="150" t="s">
        <v>226</v>
      </c>
      <c r="E1042" s="160" t="s">
        <v>19</v>
      </c>
      <c r="F1042" s="161" t="s">
        <v>228</v>
      </c>
      <c r="H1042" s="162">
        <v>1</v>
      </c>
      <c r="I1042" s="163"/>
      <c r="L1042" s="159"/>
      <c r="M1042" s="164"/>
      <c r="T1042" s="165"/>
      <c r="AT1042" s="160" t="s">
        <v>226</v>
      </c>
      <c r="AU1042" s="160" t="s">
        <v>236</v>
      </c>
      <c r="AV1042" s="13" t="s">
        <v>229</v>
      </c>
      <c r="AW1042" s="13" t="s">
        <v>31</v>
      </c>
      <c r="AX1042" s="13" t="s">
        <v>77</v>
      </c>
      <c r="AY1042" s="160" t="s">
        <v>212</v>
      </c>
    </row>
    <row r="1043" spans="2:65" s="1" customFormat="1" ht="16.5" customHeight="1">
      <c r="B1043" s="34"/>
      <c r="C1043" s="133" t="s">
        <v>1676</v>
      </c>
      <c r="D1043" s="133" t="s">
        <v>215</v>
      </c>
      <c r="E1043" s="134" t="s">
        <v>14456</v>
      </c>
      <c r="F1043" s="135" t="s">
        <v>14457</v>
      </c>
      <c r="G1043" s="136" t="s">
        <v>624</v>
      </c>
      <c r="H1043" s="137">
        <v>1</v>
      </c>
      <c r="I1043" s="138"/>
      <c r="J1043" s="139">
        <f>ROUND(I1043*H1043,2)</f>
        <v>0</v>
      </c>
      <c r="K1043" s="135" t="s">
        <v>245</v>
      </c>
      <c r="L1043" s="34"/>
      <c r="M1043" s="140" t="s">
        <v>19</v>
      </c>
      <c r="N1043" s="141" t="s">
        <v>40</v>
      </c>
      <c r="P1043" s="142">
        <f>O1043*H1043</f>
        <v>0</v>
      </c>
      <c r="Q1043" s="142">
        <v>0</v>
      </c>
      <c r="R1043" s="142">
        <f>Q1043*H1043</f>
        <v>0</v>
      </c>
      <c r="S1043" s="142">
        <v>0</v>
      </c>
      <c r="T1043" s="143">
        <f>S1043*H1043</f>
        <v>0</v>
      </c>
      <c r="AR1043" s="144" t="s">
        <v>316</v>
      </c>
      <c r="AT1043" s="144" t="s">
        <v>215</v>
      </c>
      <c r="AU1043" s="144" t="s">
        <v>236</v>
      </c>
      <c r="AY1043" s="19" t="s">
        <v>212</v>
      </c>
      <c r="BE1043" s="145">
        <f>IF(N1043="základní",J1043,0)</f>
        <v>0</v>
      </c>
      <c r="BF1043" s="145">
        <f>IF(N1043="snížená",J1043,0)</f>
        <v>0</v>
      </c>
      <c r="BG1043" s="145">
        <f>IF(N1043="zákl. přenesená",J1043,0)</f>
        <v>0</v>
      </c>
      <c r="BH1043" s="145">
        <f>IF(N1043="sníž. přenesená",J1043,0)</f>
        <v>0</v>
      </c>
      <c r="BI1043" s="145">
        <f>IF(N1043="nulová",J1043,0)</f>
        <v>0</v>
      </c>
      <c r="BJ1043" s="19" t="s">
        <v>77</v>
      </c>
      <c r="BK1043" s="145">
        <f>ROUND(I1043*H1043,2)</f>
        <v>0</v>
      </c>
      <c r="BL1043" s="19" t="s">
        <v>316</v>
      </c>
      <c r="BM1043" s="144" t="s">
        <v>14458</v>
      </c>
    </row>
    <row r="1044" spans="2:65" s="1" customFormat="1" ht="29.25">
      <c r="B1044" s="34"/>
      <c r="D1044" s="150" t="s">
        <v>224</v>
      </c>
      <c r="F1044" s="151" t="s">
        <v>14178</v>
      </c>
      <c r="I1044" s="148"/>
      <c r="L1044" s="34"/>
      <c r="M1044" s="149"/>
      <c r="T1044" s="55"/>
      <c r="AT1044" s="19" t="s">
        <v>224</v>
      </c>
      <c r="AU1044" s="19" t="s">
        <v>236</v>
      </c>
    </row>
    <row r="1045" spans="2:65" s="14" customFormat="1">
      <c r="B1045" s="170"/>
      <c r="D1045" s="150" t="s">
        <v>226</v>
      </c>
      <c r="E1045" s="171" t="s">
        <v>19</v>
      </c>
      <c r="F1045" s="172" t="s">
        <v>14459</v>
      </c>
      <c r="H1045" s="171" t="s">
        <v>19</v>
      </c>
      <c r="I1045" s="173"/>
      <c r="L1045" s="170"/>
      <c r="M1045" s="174"/>
      <c r="T1045" s="175"/>
      <c r="AT1045" s="171" t="s">
        <v>226</v>
      </c>
      <c r="AU1045" s="171" t="s">
        <v>236</v>
      </c>
      <c r="AV1045" s="14" t="s">
        <v>77</v>
      </c>
      <c r="AW1045" s="14" t="s">
        <v>31</v>
      </c>
      <c r="AX1045" s="14" t="s">
        <v>69</v>
      </c>
      <c r="AY1045" s="171" t="s">
        <v>212</v>
      </c>
    </row>
    <row r="1046" spans="2:65" s="12" customFormat="1">
      <c r="B1046" s="152"/>
      <c r="D1046" s="150" t="s">
        <v>226</v>
      </c>
      <c r="E1046" s="153" t="s">
        <v>19</v>
      </c>
      <c r="F1046" s="154" t="s">
        <v>1778</v>
      </c>
      <c r="H1046" s="155">
        <v>1</v>
      </c>
      <c r="I1046" s="156"/>
      <c r="L1046" s="152"/>
      <c r="M1046" s="157"/>
      <c r="T1046" s="158"/>
      <c r="AT1046" s="153" t="s">
        <v>226</v>
      </c>
      <c r="AU1046" s="153" t="s">
        <v>236</v>
      </c>
      <c r="AV1046" s="12" t="s">
        <v>79</v>
      </c>
      <c r="AW1046" s="12" t="s">
        <v>31</v>
      </c>
      <c r="AX1046" s="12" t="s">
        <v>69</v>
      </c>
      <c r="AY1046" s="153" t="s">
        <v>212</v>
      </c>
    </row>
    <row r="1047" spans="2:65" s="13" customFormat="1">
      <c r="B1047" s="159"/>
      <c r="D1047" s="150" t="s">
        <v>226</v>
      </c>
      <c r="E1047" s="160" t="s">
        <v>19</v>
      </c>
      <c r="F1047" s="161" t="s">
        <v>228</v>
      </c>
      <c r="H1047" s="162">
        <v>1</v>
      </c>
      <c r="I1047" s="163"/>
      <c r="L1047" s="159"/>
      <c r="M1047" s="164"/>
      <c r="T1047" s="165"/>
      <c r="AT1047" s="160" t="s">
        <v>226</v>
      </c>
      <c r="AU1047" s="160" t="s">
        <v>236</v>
      </c>
      <c r="AV1047" s="13" t="s">
        <v>229</v>
      </c>
      <c r="AW1047" s="13" t="s">
        <v>31</v>
      </c>
      <c r="AX1047" s="13" t="s">
        <v>77</v>
      </c>
      <c r="AY1047" s="160" t="s">
        <v>212</v>
      </c>
    </row>
    <row r="1048" spans="2:65" s="1" customFormat="1" ht="16.5" customHeight="1">
      <c r="B1048" s="34"/>
      <c r="C1048" s="133" t="s">
        <v>1682</v>
      </c>
      <c r="D1048" s="133" t="s">
        <v>215</v>
      </c>
      <c r="E1048" s="134" t="s">
        <v>14460</v>
      </c>
      <c r="F1048" s="135" t="s">
        <v>14461</v>
      </c>
      <c r="G1048" s="136" t="s">
        <v>624</v>
      </c>
      <c r="H1048" s="137">
        <v>1</v>
      </c>
      <c r="I1048" s="138"/>
      <c r="J1048" s="139">
        <f>ROUND(I1048*H1048,2)</f>
        <v>0</v>
      </c>
      <c r="K1048" s="135" t="s">
        <v>245</v>
      </c>
      <c r="L1048" s="34"/>
      <c r="M1048" s="140" t="s">
        <v>19</v>
      </c>
      <c r="N1048" s="141" t="s">
        <v>40</v>
      </c>
      <c r="P1048" s="142">
        <f>O1048*H1048</f>
        <v>0</v>
      </c>
      <c r="Q1048" s="142">
        <v>0</v>
      </c>
      <c r="R1048" s="142">
        <f>Q1048*H1048</f>
        <v>0</v>
      </c>
      <c r="S1048" s="142">
        <v>0</v>
      </c>
      <c r="T1048" s="143">
        <f>S1048*H1048</f>
        <v>0</v>
      </c>
      <c r="AR1048" s="144" t="s">
        <v>316</v>
      </c>
      <c r="AT1048" s="144" t="s">
        <v>215</v>
      </c>
      <c r="AU1048" s="144" t="s">
        <v>236</v>
      </c>
      <c r="AY1048" s="19" t="s">
        <v>212</v>
      </c>
      <c r="BE1048" s="145">
        <f>IF(N1048="základní",J1048,0)</f>
        <v>0</v>
      </c>
      <c r="BF1048" s="145">
        <f>IF(N1048="snížená",J1048,0)</f>
        <v>0</v>
      </c>
      <c r="BG1048" s="145">
        <f>IF(N1048="zákl. přenesená",J1048,0)</f>
        <v>0</v>
      </c>
      <c r="BH1048" s="145">
        <f>IF(N1048="sníž. přenesená",J1048,0)</f>
        <v>0</v>
      </c>
      <c r="BI1048" s="145">
        <f>IF(N1048="nulová",J1048,0)</f>
        <v>0</v>
      </c>
      <c r="BJ1048" s="19" t="s">
        <v>77</v>
      </c>
      <c r="BK1048" s="145">
        <f>ROUND(I1048*H1048,2)</f>
        <v>0</v>
      </c>
      <c r="BL1048" s="19" t="s">
        <v>316</v>
      </c>
      <c r="BM1048" s="144" t="s">
        <v>14462</v>
      </c>
    </row>
    <row r="1049" spans="2:65" s="1" customFormat="1" ht="29.25">
      <c r="B1049" s="34"/>
      <c r="D1049" s="150" t="s">
        <v>224</v>
      </c>
      <c r="F1049" s="151" t="s">
        <v>14178</v>
      </c>
      <c r="I1049" s="148"/>
      <c r="L1049" s="34"/>
      <c r="M1049" s="149"/>
      <c r="T1049" s="55"/>
      <c r="AT1049" s="19" t="s">
        <v>224</v>
      </c>
      <c r="AU1049" s="19" t="s">
        <v>236</v>
      </c>
    </row>
    <row r="1050" spans="2:65" s="14" customFormat="1">
      <c r="B1050" s="170"/>
      <c r="D1050" s="150" t="s">
        <v>226</v>
      </c>
      <c r="E1050" s="171" t="s">
        <v>19</v>
      </c>
      <c r="F1050" s="172" t="s">
        <v>14463</v>
      </c>
      <c r="H1050" s="171" t="s">
        <v>19</v>
      </c>
      <c r="I1050" s="173"/>
      <c r="L1050" s="170"/>
      <c r="M1050" s="174"/>
      <c r="T1050" s="175"/>
      <c r="AT1050" s="171" t="s">
        <v>226</v>
      </c>
      <c r="AU1050" s="171" t="s">
        <v>236</v>
      </c>
      <c r="AV1050" s="14" t="s">
        <v>77</v>
      </c>
      <c r="AW1050" s="14" t="s">
        <v>31</v>
      </c>
      <c r="AX1050" s="14" t="s">
        <v>69</v>
      </c>
      <c r="AY1050" s="171" t="s">
        <v>212</v>
      </c>
    </row>
    <row r="1051" spans="2:65" s="12" customFormat="1">
      <c r="B1051" s="152"/>
      <c r="D1051" s="150" t="s">
        <v>226</v>
      </c>
      <c r="E1051" s="153" t="s">
        <v>19</v>
      </c>
      <c r="F1051" s="154" t="s">
        <v>1778</v>
      </c>
      <c r="H1051" s="155">
        <v>1</v>
      </c>
      <c r="I1051" s="156"/>
      <c r="L1051" s="152"/>
      <c r="M1051" s="157"/>
      <c r="T1051" s="158"/>
      <c r="AT1051" s="153" t="s">
        <v>226</v>
      </c>
      <c r="AU1051" s="153" t="s">
        <v>236</v>
      </c>
      <c r="AV1051" s="12" t="s">
        <v>79</v>
      </c>
      <c r="AW1051" s="12" t="s">
        <v>31</v>
      </c>
      <c r="AX1051" s="12" t="s">
        <v>69</v>
      </c>
      <c r="AY1051" s="153" t="s">
        <v>212</v>
      </c>
    </row>
    <row r="1052" spans="2:65" s="13" customFormat="1">
      <c r="B1052" s="159"/>
      <c r="D1052" s="150" t="s">
        <v>226</v>
      </c>
      <c r="E1052" s="160" t="s">
        <v>19</v>
      </c>
      <c r="F1052" s="161" t="s">
        <v>228</v>
      </c>
      <c r="H1052" s="162">
        <v>1</v>
      </c>
      <c r="I1052" s="163"/>
      <c r="L1052" s="159"/>
      <c r="M1052" s="164"/>
      <c r="T1052" s="165"/>
      <c r="AT1052" s="160" t="s">
        <v>226</v>
      </c>
      <c r="AU1052" s="160" t="s">
        <v>236</v>
      </c>
      <c r="AV1052" s="13" t="s">
        <v>229</v>
      </c>
      <c r="AW1052" s="13" t="s">
        <v>31</v>
      </c>
      <c r="AX1052" s="13" t="s">
        <v>77</v>
      </c>
      <c r="AY1052" s="160" t="s">
        <v>212</v>
      </c>
    </row>
    <row r="1053" spans="2:65" s="1" customFormat="1" ht="16.5" customHeight="1">
      <c r="B1053" s="34"/>
      <c r="C1053" s="133" t="s">
        <v>1691</v>
      </c>
      <c r="D1053" s="133" t="s">
        <v>215</v>
      </c>
      <c r="E1053" s="134" t="s">
        <v>14464</v>
      </c>
      <c r="F1053" s="135" t="s">
        <v>14465</v>
      </c>
      <c r="G1053" s="136" t="s">
        <v>624</v>
      </c>
      <c r="H1053" s="137">
        <v>1</v>
      </c>
      <c r="I1053" s="138"/>
      <c r="J1053" s="139">
        <f>ROUND(I1053*H1053,2)</f>
        <v>0</v>
      </c>
      <c r="K1053" s="135" t="s">
        <v>245</v>
      </c>
      <c r="L1053" s="34"/>
      <c r="M1053" s="140" t="s">
        <v>19</v>
      </c>
      <c r="N1053" s="141" t="s">
        <v>40</v>
      </c>
      <c r="P1053" s="142">
        <f>O1053*H1053</f>
        <v>0</v>
      </c>
      <c r="Q1053" s="142">
        <v>0</v>
      </c>
      <c r="R1053" s="142">
        <f>Q1053*H1053</f>
        <v>0</v>
      </c>
      <c r="S1053" s="142">
        <v>0</v>
      </c>
      <c r="T1053" s="143">
        <f>S1053*H1053</f>
        <v>0</v>
      </c>
      <c r="AR1053" s="144" t="s">
        <v>316</v>
      </c>
      <c r="AT1053" s="144" t="s">
        <v>215</v>
      </c>
      <c r="AU1053" s="144" t="s">
        <v>236</v>
      </c>
      <c r="AY1053" s="19" t="s">
        <v>212</v>
      </c>
      <c r="BE1053" s="145">
        <f>IF(N1053="základní",J1053,0)</f>
        <v>0</v>
      </c>
      <c r="BF1053" s="145">
        <f>IF(N1053="snížená",J1053,0)</f>
        <v>0</v>
      </c>
      <c r="BG1053" s="145">
        <f>IF(N1053="zákl. přenesená",J1053,0)</f>
        <v>0</v>
      </c>
      <c r="BH1053" s="145">
        <f>IF(N1053="sníž. přenesená",J1053,0)</f>
        <v>0</v>
      </c>
      <c r="BI1053" s="145">
        <f>IF(N1053="nulová",J1053,0)</f>
        <v>0</v>
      </c>
      <c r="BJ1053" s="19" t="s">
        <v>77</v>
      </c>
      <c r="BK1053" s="145">
        <f>ROUND(I1053*H1053,2)</f>
        <v>0</v>
      </c>
      <c r="BL1053" s="19" t="s">
        <v>316</v>
      </c>
      <c r="BM1053" s="144" t="s">
        <v>14466</v>
      </c>
    </row>
    <row r="1054" spans="2:65" s="1" customFormat="1" ht="29.25">
      <c r="B1054" s="34"/>
      <c r="D1054" s="150" t="s">
        <v>224</v>
      </c>
      <c r="F1054" s="151" t="s">
        <v>14178</v>
      </c>
      <c r="I1054" s="148"/>
      <c r="L1054" s="34"/>
      <c r="M1054" s="149"/>
      <c r="T1054" s="55"/>
      <c r="AT1054" s="19" t="s">
        <v>224</v>
      </c>
      <c r="AU1054" s="19" t="s">
        <v>236</v>
      </c>
    </row>
    <row r="1055" spans="2:65" s="14" customFormat="1">
      <c r="B1055" s="170"/>
      <c r="D1055" s="150" t="s">
        <v>226</v>
      </c>
      <c r="E1055" s="171" t="s">
        <v>19</v>
      </c>
      <c r="F1055" s="172" t="s">
        <v>14467</v>
      </c>
      <c r="H1055" s="171" t="s">
        <v>19</v>
      </c>
      <c r="I1055" s="173"/>
      <c r="L1055" s="170"/>
      <c r="M1055" s="174"/>
      <c r="T1055" s="175"/>
      <c r="AT1055" s="171" t="s">
        <v>226</v>
      </c>
      <c r="AU1055" s="171" t="s">
        <v>236</v>
      </c>
      <c r="AV1055" s="14" t="s">
        <v>77</v>
      </c>
      <c r="AW1055" s="14" t="s">
        <v>31</v>
      </c>
      <c r="AX1055" s="14" t="s">
        <v>69</v>
      </c>
      <c r="AY1055" s="171" t="s">
        <v>212</v>
      </c>
    </row>
    <row r="1056" spans="2:65" s="12" customFormat="1">
      <c r="B1056" s="152"/>
      <c r="D1056" s="150" t="s">
        <v>226</v>
      </c>
      <c r="E1056" s="153" t="s">
        <v>19</v>
      </c>
      <c r="F1056" s="154" t="s">
        <v>1779</v>
      </c>
      <c r="H1056" s="155">
        <v>1</v>
      </c>
      <c r="I1056" s="156"/>
      <c r="L1056" s="152"/>
      <c r="M1056" s="157"/>
      <c r="T1056" s="158"/>
      <c r="AT1056" s="153" t="s">
        <v>226</v>
      </c>
      <c r="AU1056" s="153" t="s">
        <v>236</v>
      </c>
      <c r="AV1056" s="12" t="s">
        <v>79</v>
      </c>
      <c r="AW1056" s="12" t="s">
        <v>31</v>
      </c>
      <c r="AX1056" s="12" t="s">
        <v>69</v>
      </c>
      <c r="AY1056" s="153" t="s">
        <v>212</v>
      </c>
    </row>
    <row r="1057" spans="2:65" s="13" customFormat="1">
      <c r="B1057" s="159"/>
      <c r="D1057" s="150" t="s">
        <v>226</v>
      </c>
      <c r="E1057" s="160" t="s">
        <v>19</v>
      </c>
      <c r="F1057" s="161" t="s">
        <v>228</v>
      </c>
      <c r="H1057" s="162">
        <v>1</v>
      </c>
      <c r="I1057" s="163"/>
      <c r="L1057" s="159"/>
      <c r="M1057" s="164"/>
      <c r="T1057" s="165"/>
      <c r="AT1057" s="160" t="s">
        <v>226</v>
      </c>
      <c r="AU1057" s="160" t="s">
        <v>236</v>
      </c>
      <c r="AV1057" s="13" t="s">
        <v>229</v>
      </c>
      <c r="AW1057" s="13" t="s">
        <v>31</v>
      </c>
      <c r="AX1057" s="13" t="s">
        <v>77</v>
      </c>
      <c r="AY1057" s="160" t="s">
        <v>212</v>
      </c>
    </row>
    <row r="1058" spans="2:65" s="1" customFormat="1" ht="16.5" customHeight="1">
      <c r="B1058" s="34"/>
      <c r="C1058" s="133" t="s">
        <v>1698</v>
      </c>
      <c r="D1058" s="133" t="s">
        <v>215</v>
      </c>
      <c r="E1058" s="134" t="s">
        <v>14468</v>
      </c>
      <c r="F1058" s="135" t="s">
        <v>14469</v>
      </c>
      <c r="G1058" s="136" t="s">
        <v>624</v>
      </c>
      <c r="H1058" s="137">
        <v>1</v>
      </c>
      <c r="I1058" s="138"/>
      <c r="J1058" s="139">
        <f>ROUND(I1058*H1058,2)</f>
        <v>0</v>
      </c>
      <c r="K1058" s="135" t="s">
        <v>245</v>
      </c>
      <c r="L1058" s="34"/>
      <c r="M1058" s="140" t="s">
        <v>19</v>
      </c>
      <c r="N1058" s="141" t="s">
        <v>40</v>
      </c>
      <c r="P1058" s="142">
        <f>O1058*H1058</f>
        <v>0</v>
      </c>
      <c r="Q1058" s="142">
        <v>0</v>
      </c>
      <c r="R1058" s="142">
        <f>Q1058*H1058</f>
        <v>0</v>
      </c>
      <c r="S1058" s="142">
        <v>0</v>
      </c>
      <c r="T1058" s="143">
        <f>S1058*H1058</f>
        <v>0</v>
      </c>
      <c r="AR1058" s="144" t="s">
        <v>316</v>
      </c>
      <c r="AT1058" s="144" t="s">
        <v>215</v>
      </c>
      <c r="AU1058" s="144" t="s">
        <v>236</v>
      </c>
      <c r="AY1058" s="19" t="s">
        <v>212</v>
      </c>
      <c r="BE1058" s="145">
        <f>IF(N1058="základní",J1058,0)</f>
        <v>0</v>
      </c>
      <c r="BF1058" s="145">
        <f>IF(N1058="snížená",J1058,0)</f>
        <v>0</v>
      </c>
      <c r="BG1058" s="145">
        <f>IF(N1058="zákl. přenesená",J1058,0)</f>
        <v>0</v>
      </c>
      <c r="BH1058" s="145">
        <f>IF(N1058="sníž. přenesená",J1058,0)</f>
        <v>0</v>
      </c>
      <c r="BI1058" s="145">
        <f>IF(N1058="nulová",J1058,0)</f>
        <v>0</v>
      </c>
      <c r="BJ1058" s="19" t="s">
        <v>77</v>
      </c>
      <c r="BK1058" s="145">
        <f>ROUND(I1058*H1058,2)</f>
        <v>0</v>
      </c>
      <c r="BL1058" s="19" t="s">
        <v>316</v>
      </c>
      <c r="BM1058" s="144" t="s">
        <v>14470</v>
      </c>
    </row>
    <row r="1059" spans="2:65" s="1" customFormat="1" ht="29.25">
      <c r="B1059" s="34"/>
      <c r="D1059" s="150" t="s">
        <v>224</v>
      </c>
      <c r="F1059" s="151" t="s">
        <v>14178</v>
      </c>
      <c r="I1059" s="148"/>
      <c r="L1059" s="34"/>
      <c r="M1059" s="149"/>
      <c r="T1059" s="55"/>
      <c r="AT1059" s="19" t="s">
        <v>224</v>
      </c>
      <c r="AU1059" s="19" t="s">
        <v>236</v>
      </c>
    </row>
    <row r="1060" spans="2:65" s="14" customFormat="1">
      <c r="B1060" s="170"/>
      <c r="D1060" s="150" t="s">
        <v>226</v>
      </c>
      <c r="E1060" s="171" t="s">
        <v>19</v>
      </c>
      <c r="F1060" s="172" t="s">
        <v>14471</v>
      </c>
      <c r="H1060" s="171" t="s">
        <v>19</v>
      </c>
      <c r="I1060" s="173"/>
      <c r="L1060" s="170"/>
      <c r="M1060" s="174"/>
      <c r="T1060" s="175"/>
      <c r="AT1060" s="171" t="s">
        <v>226</v>
      </c>
      <c r="AU1060" s="171" t="s">
        <v>236</v>
      </c>
      <c r="AV1060" s="14" t="s">
        <v>77</v>
      </c>
      <c r="AW1060" s="14" t="s">
        <v>31</v>
      </c>
      <c r="AX1060" s="14" t="s">
        <v>69</v>
      </c>
      <c r="AY1060" s="171" t="s">
        <v>212</v>
      </c>
    </row>
    <row r="1061" spans="2:65" s="12" customFormat="1">
      <c r="B1061" s="152"/>
      <c r="D1061" s="150" t="s">
        <v>226</v>
      </c>
      <c r="E1061" s="153" t="s">
        <v>19</v>
      </c>
      <c r="F1061" s="154" t="s">
        <v>1779</v>
      </c>
      <c r="H1061" s="155">
        <v>1</v>
      </c>
      <c r="I1061" s="156"/>
      <c r="L1061" s="152"/>
      <c r="M1061" s="157"/>
      <c r="T1061" s="158"/>
      <c r="AT1061" s="153" t="s">
        <v>226</v>
      </c>
      <c r="AU1061" s="153" t="s">
        <v>236</v>
      </c>
      <c r="AV1061" s="12" t="s">
        <v>79</v>
      </c>
      <c r="AW1061" s="12" t="s">
        <v>31</v>
      </c>
      <c r="AX1061" s="12" t="s">
        <v>69</v>
      </c>
      <c r="AY1061" s="153" t="s">
        <v>212</v>
      </c>
    </row>
    <row r="1062" spans="2:65" s="13" customFormat="1">
      <c r="B1062" s="159"/>
      <c r="D1062" s="150" t="s">
        <v>226</v>
      </c>
      <c r="E1062" s="160" t="s">
        <v>19</v>
      </c>
      <c r="F1062" s="161" t="s">
        <v>228</v>
      </c>
      <c r="H1062" s="162">
        <v>1</v>
      </c>
      <c r="I1062" s="163"/>
      <c r="L1062" s="159"/>
      <c r="M1062" s="164"/>
      <c r="T1062" s="165"/>
      <c r="AT1062" s="160" t="s">
        <v>226</v>
      </c>
      <c r="AU1062" s="160" t="s">
        <v>236</v>
      </c>
      <c r="AV1062" s="13" t="s">
        <v>229</v>
      </c>
      <c r="AW1062" s="13" t="s">
        <v>31</v>
      </c>
      <c r="AX1062" s="13" t="s">
        <v>77</v>
      </c>
      <c r="AY1062" s="160" t="s">
        <v>212</v>
      </c>
    </row>
    <row r="1063" spans="2:65" s="1" customFormat="1" ht="16.5" customHeight="1">
      <c r="B1063" s="34"/>
      <c r="C1063" s="133" t="s">
        <v>1707</v>
      </c>
      <c r="D1063" s="133" t="s">
        <v>215</v>
      </c>
      <c r="E1063" s="134" t="s">
        <v>14472</v>
      </c>
      <c r="F1063" s="135" t="s">
        <v>14473</v>
      </c>
      <c r="G1063" s="136" t="s">
        <v>624</v>
      </c>
      <c r="H1063" s="137">
        <v>1</v>
      </c>
      <c r="I1063" s="138"/>
      <c r="J1063" s="139">
        <f>ROUND(I1063*H1063,2)</f>
        <v>0</v>
      </c>
      <c r="K1063" s="135" t="s">
        <v>245</v>
      </c>
      <c r="L1063" s="34"/>
      <c r="M1063" s="140" t="s">
        <v>19</v>
      </c>
      <c r="N1063" s="141" t="s">
        <v>40</v>
      </c>
      <c r="P1063" s="142">
        <f>O1063*H1063</f>
        <v>0</v>
      </c>
      <c r="Q1063" s="142">
        <v>0</v>
      </c>
      <c r="R1063" s="142">
        <f>Q1063*H1063</f>
        <v>0</v>
      </c>
      <c r="S1063" s="142">
        <v>0</v>
      </c>
      <c r="T1063" s="143">
        <f>S1063*H1063</f>
        <v>0</v>
      </c>
      <c r="AR1063" s="144" t="s">
        <v>316</v>
      </c>
      <c r="AT1063" s="144" t="s">
        <v>215</v>
      </c>
      <c r="AU1063" s="144" t="s">
        <v>236</v>
      </c>
      <c r="AY1063" s="19" t="s">
        <v>212</v>
      </c>
      <c r="BE1063" s="145">
        <f>IF(N1063="základní",J1063,0)</f>
        <v>0</v>
      </c>
      <c r="BF1063" s="145">
        <f>IF(N1063="snížená",J1063,0)</f>
        <v>0</v>
      </c>
      <c r="BG1063" s="145">
        <f>IF(N1063="zákl. přenesená",J1063,0)</f>
        <v>0</v>
      </c>
      <c r="BH1063" s="145">
        <f>IF(N1063="sníž. přenesená",J1063,0)</f>
        <v>0</v>
      </c>
      <c r="BI1063" s="145">
        <f>IF(N1063="nulová",J1063,0)</f>
        <v>0</v>
      </c>
      <c r="BJ1063" s="19" t="s">
        <v>77</v>
      </c>
      <c r="BK1063" s="145">
        <f>ROUND(I1063*H1063,2)</f>
        <v>0</v>
      </c>
      <c r="BL1063" s="19" t="s">
        <v>316</v>
      </c>
      <c r="BM1063" s="144" t="s">
        <v>14474</v>
      </c>
    </row>
    <row r="1064" spans="2:65" s="1" customFormat="1" ht="29.25">
      <c r="B1064" s="34"/>
      <c r="D1064" s="150" t="s">
        <v>224</v>
      </c>
      <c r="F1064" s="151" t="s">
        <v>14178</v>
      </c>
      <c r="I1064" s="148"/>
      <c r="L1064" s="34"/>
      <c r="M1064" s="149"/>
      <c r="T1064" s="55"/>
      <c r="AT1064" s="19" t="s">
        <v>224</v>
      </c>
      <c r="AU1064" s="19" t="s">
        <v>236</v>
      </c>
    </row>
    <row r="1065" spans="2:65" s="14" customFormat="1">
      <c r="B1065" s="170"/>
      <c r="D1065" s="150" t="s">
        <v>226</v>
      </c>
      <c r="E1065" s="171" t="s">
        <v>19</v>
      </c>
      <c r="F1065" s="172" t="s">
        <v>14475</v>
      </c>
      <c r="H1065" s="171" t="s">
        <v>19</v>
      </c>
      <c r="I1065" s="173"/>
      <c r="L1065" s="170"/>
      <c r="M1065" s="174"/>
      <c r="T1065" s="175"/>
      <c r="AT1065" s="171" t="s">
        <v>226</v>
      </c>
      <c r="AU1065" s="171" t="s">
        <v>236</v>
      </c>
      <c r="AV1065" s="14" t="s">
        <v>77</v>
      </c>
      <c r="AW1065" s="14" t="s">
        <v>31</v>
      </c>
      <c r="AX1065" s="14" t="s">
        <v>69</v>
      </c>
      <c r="AY1065" s="171" t="s">
        <v>212</v>
      </c>
    </row>
    <row r="1066" spans="2:65" s="12" customFormat="1">
      <c r="B1066" s="152"/>
      <c r="D1066" s="150" t="s">
        <v>226</v>
      </c>
      <c r="E1066" s="153" t="s">
        <v>19</v>
      </c>
      <c r="F1066" s="154" t="s">
        <v>1779</v>
      </c>
      <c r="H1066" s="155">
        <v>1</v>
      </c>
      <c r="I1066" s="156"/>
      <c r="L1066" s="152"/>
      <c r="M1066" s="157"/>
      <c r="T1066" s="158"/>
      <c r="AT1066" s="153" t="s">
        <v>226</v>
      </c>
      <c r="AU1066" s="153" t="s">
        <v>236</v>
      </c>
      <c r="AV1066" s="12" t="s">
        <v>79</v>
      </c>
      <c r="AW1066" s="12" t="s">
        <v>31</v>
      </c>
      <c r="AX1066" s="12" t="s">
        <v>69</v>
      </c>
      <c r="AY1066" s="153" t="s">
        <v>212</v>
      </c>
    </row>
    <row r="1067" spans="2:65" s="13" customFormat="1">
      <c r="B1067" s="159"/>
      <c r="D1067" s="150" t="s">
        <v>226</v>
      </c>
      <c r="E1067" s="160" t="s">
        <v>19</v>
      </c>
      <c r="F1067" s="161" t="s">
        <v>228</v>
      </c>
      <c r="H1067" s="162">
        <v>1</v>
      </c>
      <c r="I1067" s="163"/>
      <c r="L1067" s="159"/>
      <c r="M1067" s="164"/>
      <c r="T1067" s="165"/>
      <c r="AT1067" s="160" t="s">
        <v>226</v>
      </c>
      <c r="AU1067" s="160" t="s">
        <v>236</v>
      </c>
      <c r="AV1067" s="13" t="s">
        <v>229</v>
      </c>
      <c r="AW1067" s="13" t="s">
        <v>31</v>
      </c>
      <c r="AX1067" s="13" t="s">
        <v>77</v>
      </c>
      <c r="AY1067" s="160" t="s">
        <v>212</v>
      </c>
    </row>
    <row r="1068" spans="2:65" s="1" customFormat="1" ht="16.5" customHeight="1">
      <c r="B1068" s="34"/>
      <c r="C1068" s="133" t="s">
        <v>1722</v>
      </c>
      <c r="D1068" s="133" t="s">
        <v>215</v>
      </c>
      <c r="E1068" s="134" t="s">
        <v>14476</v>
      </c>
      <c r="F1068" s="135" t="s">
        <v>14477</v>
      </c>
      <c r="G1068" s="136" t="s">
        <v>624</v>
      </c>
      <c r="H1068" s="137">
        <v>1</v>
      </c>
      <c r="I1068" s="138"/>
      <c r="J1068" s="139">
        <f>ROUND(I1068*H1068,2)</f>
        <v>0</v>
      </c>
      <c r="K1068" s="135" t="s">
        <v>245</v>
      </c>
      <c r="L1068" s="34"/>
      <c r="M1068" s="140" t="s">
        <v>19</v>
      </c>
      <c r="N1068" s="141" t="s">
        <v>40</v>
      </c>
      <c r="P1068" s="142">
        <f>O1068*H1068</f>
        <v>0</v>
      </c>
      <c r="Q1068" s="142">
        <v>0</v>
      </c>
      <c r="R1068" s="142">
        <f>Q1068*H1068</f>
        <v>0</v>
      </c>
      <c r="S1068" s="142">
        <v>0</v>
      </c>
      <c r="T1068" s="143">
        <f>S1068*H1068</f>
        <v>0</v>
      </c>
      <c r="AR1068" s="144" t="s">
        <v>316</v>
      </c>
      <c r="AT1068" s="144" t="s">
        <v>215</v>
      </c>
      <c r="AU1068" s="144" t="s">
        <v>236</v>
      </c>
      <c r="AY1068" s="19" t="s">
        <v>212</v>
      </c>
      <c r="BE1068" s="145">
        <f>IF(N1068="základní",J1068,0)</f>
        <v>0</v>
      </c>
      <c r="BF1068" s="145">
        <f>IF(N1068="snížená",J1068,0)</f>
        <v>0</v>
      </c>
      <c r="BG1068" s="145">
        <f>IF(N1068="zákl. přenesená",J1068,0)</f>
        <v>0</v>
      </c>
      <c r="BH1068" s="145">
        <f>IF(N1068="sníž. přenesená",J1068,0)</f>
        <v>0</v>
      </c>
      <c r="BI1068" s="145">
        <f>IF(N1068="nulová",J1068,0)</f>
        <v>0</v>
      </c>
      <c r="BJ1068" s="19" t="s">
        <v>77</v>
      </c>
      <c r="BK1068" s="145">
        <f>ROUND(I1068*H1068,2)</f>
        <v>0</v>
      </c>
      <c r="BL1068" s="19" t="s">
        <v>316</v>
      </c>
      <c r="BM1068" s="144" t="s">
        <v>14478</v>
      </c>
    </row>
    <row r="1069" spans="2:65" s="1" customFormat="1" ht="29.25">
      <c r="B1069" s="34"/>
      <c r="D1069" s="150" t="s">
        <v>224</v>
      </c>
      <c r="F1069" s="151" t="s">
        <v>14178</v>
      </c>
      <c r="I1069" s="148"/>
      <c r="L1069" s="34"/>
      <c r="M1069" s="149"/>
      <c r="T1069" s="55"/>
      <c r="AT1069" s="19" t="s">
        <v>224</v>
      </c>
      <c r="AU1069" s="19" t="s">
        <v>236</v>
      </c>
    </row>
    <row r="1070" spans="2:65" s="14" customFormat="1">
      <c r="B1070" s="170"/>
      <c r="D1070" s="150" t="s">
        <v>226</v>
      </c>
      <c r="E1070" s="171" t="s">
        <v>19</v>
      </c>
      <c r="F1070" s="172" t="s">
        <v>14479</v>
      </c>
      <c r="H1070" s="171" t="s">
        <v>19</v>
      </c>
      <c r="I1070" s="173"/>
      <c r="L1070" s="170"/>
      <c r="M1070" s="174"/>
      <c r="T1070" s="175"/>
      <c r="AT1070" s="171" t="s">
        <v>226</v>
      </c>
      <c r="AU1070" s="171" t="s">
        <v>236</v>
      </c>
      <c r="AV1070" s="14" t="s">
        <v>77</v>
      </c>
      <c r="AW1070" s="14" t="s">
        <v>31</v>
      </c>
      <c r="AX1070" s="14" t="s">
        <v>69</v>
      </c>
      <c r="AY1070" s="171" t="s">
        <v>212</v>
      </c>
    </row>
    <row r="1071" spans="2:65" s="12" customFormat="1">
      <c r="B1071" s="152"/>
      <c r="D1071" s="150" t="s">
        <v>226</v>
      </c>
      <c r="E1071" s="153" t="s">
        <v>19</v>
      </c>
      <c r="F1071" s="154" t="s">
        <v>1779</v>
      </c>
      <c r="H1071" s="155">
        <v>1</v>
      </c>
      <c r="I1071" s="156"/>
      <c r="L1071" s="152"/>
      <c r="M1071" s="157"/>
      <c r="T1071" s="158"/>
      <c r="AT1071" s="153" t="s">
        <v>226</v>
      </c>
      <c r="AU1071" s="153" t="s">
        <v>236</v>
      </c>
      <c r="AV1071" s="12" t="s">
        <v>79</v>
      </c>
      <c r="AW1071" s="12" t="s">
        <v>31</v>
      </c>
      <c r="AX1071" s="12" t="s">
        <v>69</v>
      </c>
      <c r="AY1071" s="153" t="s">
        <v>212</v>
      </c>
    </row>
    <row r="1072" spans="2:65" s="13" customFormat="1">
      <c r="B1072" s="159"/>
      <c r="D1072" s="150" t="s">
        <v>226</v>
      </c>
      <c r="E1072" s="160" t="s">
        <v>19</v>
      </c>
      <c r="F1072" s="161" t="s">
        <v>228</v>
      </c>
      <c r="H1072" s="162">
        <v>1</v>
      </c>
      <c r="I1072" s="163"/>
      <c r="L1072" s="159"/>
      <c r="M1072" s="164"/>
      <c r="T1072" s="165"/>
      <c r="AT1072" s="160" t="s">
        <v>226</v>
      </c>
      <c r="AU1072" s="160" t="s">
        <v>236</v>
      </c>
      <c r="AV1072" s="13" t="s">
        <v>229</v>
      </c>
      <c r="AW1072" s="13" t="s">
        <v>31</v>
      </c>
      <c r="AX1072" s="13" t="s">
        <v>77</v>
      </c>
      <c r="AY1072" s="160" t="s">
        <v>212</v>
      </c>
    </row>
    <row r="1073" spans="2:65" s="1" customFormat="1" ht="16.5" customHeight="1">
      <c r="B1073" s="34"/>
      <c r="C1073" s="133" t="s">
        <v>1735</v>
      </c>
      <c r="D1073" s="133" t="s">
        <v>215</v>
      </c>
      <c r="E1073" s="134" t="s">
        <v>14480</v>
      </c>
      <c r="F1073" s="135" t="s">
        <v>14481</v>
      </c>
      <c r="G1073" s="136" t="s">
        <v>624</v>
      </c>
      <c r="H1073" s="137">
        <v>1</v>
      </c>
      <c r="I1073" s="138"/>
      <c r="J1073" s="139">
        <f>ROUND(I1073*H1073,2)</f>
        <v>0</v>
      </c>
      <c r="K1073" s="135" t="s">
        <v>245</v>
      </c>
      <c r="L1073" s="34"/>
      <c r="M1073" s="140" t="s">
        <v>19</v>
      </c>
      <c r="N1073" s="141" t="s">
        <v>40</v>
      </c>
      <c r="P1073" s="142">
        <f>O1073*H1073</f>
        <v>0</v>
      </c>
      <c r="Q1073" s="142">
        <v>0</v>
      </c>
      <c r="R1073" s="142">
        <f>Q1073*H1073</f>
        <v>0</v>
      </c>
      <c r="S1073" s="142">
        <v>0</v>
      </c>
      <c r="T1073" s="143">
        <f>S1073*H1073</f>
        <v>0</v>
      </c>
      <c r="AR1073" s="144" t="s">
        <v>316</v>
      </c>
      <c r="AT1073" s="144" t="s">
        <v>215</v>
      </c>
      <c r="AU1073" s="144" t="s">
        <v>236</v>
      </c>
      <c r="AY1073" s="19" t="s">
        <v>212</v>
      </c>
      <c r="BE1073" s="145">
        <f>IF(N1073="základní",J1073,0)</f>
        <v>0</v>
      </c>
      <c r="BF1073" s="145">
        <f>IF(N1073="snížená",J1073,0)</f>
        <v>0</v>
      </c>
      <c r="BG1073" s="145">
        <f>IF(N1073="zákl. přenesená",J1073,0)</f>
        <v>0</v>
      </c>
      <c r="BH1073" s="145">
        <f>IF(N1073="sníž. přenesená",J1073,0)</f>
        <v>0</v>
      </c>
      <c r="BI1073" s="145">
        <f>IF(N1073="nulová",J1073,0)</f>
        <v>0</v>
      </c>
      <c r="BJ1073" s="19" t="s">
        <v>77</v>
      </c>
      <c r="BK1073" s="145">
        <f>ROUND(I1073*H1073,2)</f>
        <v>0</v>
      </c>
      <c r="BL1073" s="19" t="s">
        <v>316</v>
      </c>
      <c r="BM1073" s="144" t="s">
        <v>14482</v>
      </c>
    </row>
    <row r="1074" spans="2:65" s="1" customFormat="1" ht="29.25">
      <c r="B1074" s="34"/>
      <c r="D1074" s="150" t="s">
        <v>224</v>
      </c>
      <c r="F1074" s="151" t="s">
        <v>14178</v>
      </c>
      <c r="I1074" s="148"/>
      <c r="L1074" s="34"/>
      <c r="M1074" s="149"/>
      <c r="T1074" s="55"/>
      <c r="AT1074" s="19" t="s">
        <v>224</v>
      </c>
      <c r="AU1074" s="19" t="s">
        <v>236</v>
      </c>
    </row>
    <row r="1075" spans="2:65" s="14" customFormat="1">
      <c r="B1075" s="170"/>
      <c r="D1075" s="150" t="s">
        <v>226</v>
      </c>
      <c r="E1075" s="171" t="s">
        <v>19</v>
      </c>
      <c r="F1075" s="172" t="s">
        <v>14483</v>
      </c>
      <c r="H1075" s="171" t="s">
        <v>19</v>
      </c>
      <c r="I1075" s="173"/>
      <c r="L1075" s="170"/>
      <c r="M1075" s="174"/>
      <c r="T1075" s="175"/>
      <c r="AT1075" s="171" t="s">
        <v>226</v>
      </c>
      <c r="AU1075" s="171" t="s">
        <v>236</v>
      </c>
      <c r="AV1075" s="14" t="s">
        <v>77</v>
      </c>
      <c r="AW1075" s="14" t="s">
        <v>31</v>
      </c>
      <c r="AX1075" s="14" t="s">
        <v>69</v>
      </c>
      <c r="AY1075" s="171" t="s">
        <v>212</v>
      </c>
    </row>
    <row r="1076" spans="2:65" s="12" customFormat="1">
      <c r="B1076" s="152"/>
      <c r="D1076" s="150" t="s">
        <v>226</v>
      </c>
      <c r="E1076" s="153" t="s">
        <v>19</v>
      </c>
      <c r="F1076" s="154" t="s">
        <v>1779</v>
      </c>
      <c r="H1076" s="155">
        <v>1</v>
      </c>
      <c r="I1076" s="156"/>
      <c r="L1076" s="152"/>
      <c r="M1076" s="157"/>
      <c r="T1076" s="158"/>
      <c r="AT1076" s="153" t="s">
        <v>226</v>
      </c>
      <c r="AU1076" s="153" t="s">
        <v>236</v>
      </c>
      <c r="AV1076" s="12" t="s">
        <v>79</v>
      </c>
      <c r="AW1076" s="12" t="s">
        <v>31</v>
      </c>
      <c r="AX1076" s="12" t="s">
        <v>69</v>
      </c>
      <c r="AY1076" s="153" t="s">
        <v>212</v>
      </c>
    </row>
    <row r="1077" spans="2:65" s="13" customFormat="1">
      <c r="B1077" s="159"/>
      <c r="D1077" s="150" t="s">
        <v>226</v>
      </c>
      <c r="E1077" s="160" t="s">
        <v>19</v>
      </c>
      <c r="F1077" s="161" t="s">
        <v>228</v>
      </c>
      <c r="H1077" s="162">
        <v>1</v>
      </c>
      <c r="I1077" s="163"/>
      <c r="L1077" s="159"/>
      <c r="M1077" s="164"/>
      <c r="T1077" s="165"/>
      <c r="AT1077" s="160" t="s">
        <v>226</v>
      </c>
      <c r="AU1077" s="160" t="s">
        <v>236</v>
      </c>
      <c r="AV1077" s="13" t="s">
        <v>229</v>
      </c>
      <c r="AW1077" s="13" t="s">
        <v>31</v>
      </c>
      <c r="AX1077" s="13" t="s">
        <v>77</v>
      </c>
      <c r="AY1077" s="160" t="s">
        <v>212</v>
      </c>
    </row>
    <row r="1078" spans="2:65" s="1" customFormat="1" ht="16.5" customHeight="1">
      <c r="B1078" s="34"/>
      <c r="C1078" s="133" t="s">
        <v>1751</v>
      </c>
      <c r="D1078" s="133" t="s">
        <v>215</v>
      </c>
      <c r="E1078" s="134" t="s">
        <v>14484</v>
      </c>
      <c r="F1078" s="135" t="s">
        <v>14485</v>
      </c>
      <c r="G1078" s="136" t="s">
        <v>624</v>
      </c>
      <c r="H1078" s="137">
        <v>1</v>
      </c>
      <c r="I1078" s="138"/>
      <c r="J1078" s="139">
        <f>ROUND(I1078*H1078,2)</f>
        <v>0</v>
      </c>
      <c r="K1078" s="135" t="s">
        <v>245</v>
      </c>
      <c r="L1078" s="34"/>
      <c r="M1078" s="140" t="s">
        <v>19</v>
      </c>
      <c r="N1078" s="141" t="s">
        <v>40</v>
      </c>
      <c r="P1078" s="142">
        <f>O1078*H1078</f>
        <v>0</v>
      </c>
      <c r="Q1078" s="142">
        <v>0</v>
      </c>
      <c r="R1078" s="142">
        <f>Q1078*H1078</f>
        <v>0</v>
      </c>
      <c r="S1078" s="142">
        <v>0</v>
      </c>
      <c r="T1078" s="143">
        <f>S1078*H1078</f>
        <v>0</v>
      </c>
      <c r="AR1078" s="144" t="s">
        <v>316</v>
      </c>
      <c r="AT1078" s="144" t="s">
        <v>215</v>
      </c>
      <c r="AU1078" s="144" t="s">
        <v>236</v>
      </c>
      <c r="AY1078" s="19" t="s">
        <v>212</v>
      </c>
      <c r="BE1078" s="145">
        <f>IF(N1078="základní",J1078,0)</f>
        <v>0</v>
      </c>
      <c r="BF1078" s="145">
        <f>IF(N1078="snížená",J1078,0)</f>
        <v>0</v>
      </c>
      <c r="BG1078" s="145">
        <f>IF(N1078="zákl. přenesená",J1078,0)</f>
        <v>0</v>
      </c>
      <c r="BH1078" s="145">
        <f>IF(N1078="sníž. přenesená",J1078,0)</f>
        <v>0</v>
      </c>
      <c r="BI1078" s="145">
        <f>IF(N1078="nulová",J1078,0)</f>
        <v>0</v>
      </c>
      <c r="BJ1078" s="19" t="s">
        <v>77</v>
      </c>
      <c r="BK1078" s="145">
        <f>ROUND(I1078*H1078,2)</f>
        <v>0</v>
      </c>
      <c r="BL1078" s="19" t="s">
        <v>316</v>
      </c>
      <c r="BM1078" s="144" t="s">
        <v>14486</v>
      </c>
    </row>
    <row r="1079" spans="2:65" s="1" customFormat="1" ht="29.25">
      <c r="B1079" s="34"/>
      <c r="D1079" s="150" t="s">
        <v>224</v>
      </c>
      <c r="F1079" s="151" t="s">
        <v>14178</v>
      </c>
      <c r="I1079" s="148"/>
      <c r="L1079" s="34"/>
      <c r="M1079" s="149"/>
      <c r="T1079" s="55"/>
      <c r="AT1079" s="19" t="s">
        <v>224</v>
      </c>
      <c r="AU1079" s="19" t="s">
        <v>236</v>
      </c>
    </row>
    <row r="1080" spans="2:65" s="14" customFormat="1">
      <c r="B1080" s="170"/>
      <c r="D1080" s="150" t="s">
        <v>226</v>
      </c>
      <c r="E1080" s="171" t="s">
        <v>19</v>
      </c>
      <c r="F1080" s="172" t="s">
        <v>14487</v>
      </c>
      <c r="H1080" s="171" t="s">
        <v>19</v>
      </c>
      <c r="I1080" s="173"/>
      <c r="L1080" s="170"/>
      <c r="M1080" s="174"/>
      <c r="T1080" s="175"/>
      <c r="AT1080" s="171" t="s">
        <v>226</v>
      </c>
      <c r="AU1080" s="171" t="s">
        <v>236</v>
      </c>
      <c r="AV1080" s="14" t="s">
        <v>77</v>
      </c>
      <c r="AW1080" s="14" t="s">
        <v>31</v>
      </c>
      <c r="AX1080" s="14" t="s">
        <v>69</v>
      </c>
      <c r="AY1080" s="171" t="s">
        <v>212</v>
      </c>
    </row>
    <row r="1081" spans="2:65" s="12" customFormat="1">
      <c r="B1081" s="152"/>
      <c r="D1081" s="150" t="s">
        <v>226</v>
      </c>
      <c r="E1081" s="153" t="s">
        <v>19</v>
      </c>
      <c r="F1081" s="154" t="s">
        <v>1779</v>
      </c>
      <c r="H1081" s="155">
        <v>1</v>
      </c>
      <c r="I1081" s="156"/>
      <c r="L1081" s="152"/>
      <c r="M1081" s="157"/>
      <c r="T1081" s="158"/>
      <c r="AT1081" s="153" t="s">
        <v>226</v>
      </c>
      <c r="AU1081" s="153" t="s">
        <v>236</v>
      </c>
      <c r="AV1081" s="12" t="s">
        <v>79</v>
      </c>
      <c r="AW1081" s="12" t="s">
        <v>31</v>
      </c>
      <c r="AX1081" s="12" t="s">
        <v>69</v>
      </c>
      <c r="AY1081" s="153" t="s">
        <v>212</v>
      </c>
    </row>
    <row r="1082" spans="2:65" s="13" customFormat="1">
      <c r="B1082" s="159"/>
      <c r="D1082" s="150" t="s">
        <v>226</v>
      </c>
      <c r="E1082" s="160" t="s">
        <v>19</v>
      </c>
      <c r="F1082" s="161" t="s">
        <v>228</v>
      </c>
      <c r="H1082" s="162">
        <v>1</v>
      </c>
      <c r="I1082" s="163"/>
      <c r="L1082" s="159"/>
      <c r="M1082" s="164"/>
      <c r="T1082" s="165"/>
      <c r="AT1082" s="160" t="s">
        <v>226</v>
      </c>
      <c r="AU1082" s="160" t="s">
        <v>236</v>
      </c>
      <c r="AV1082" s="13" t="s">
        <v>229</v>
      </c>
      <c r="AW1082" s="13" t="s">
        <v>31</v>
      </c>
      <c r="AX1082" s="13" t="s">
        <v>77</v>
      </c>
      <c r="AY1082" s="160" t="s">
        <v>212</v>
      </c>
    </row>
    <row r="1083" spans="2:65" s="1" customFormat="1" ht="16.5" customHeight="1">
      <c r="B1083" s="34"/>
      <c r="C1083" s="133" t="s">
        <v>1757</v>
      </c>
      <c r="D1083" s="133" t="s">
        <v>215</v>
      </c>
      <c r="E1083" s="134" t="s">
        <v>14488</v>
      </c>
      <c r="F1083" s="135" t="s">
        <v>14489</v>
      </c>
      <c r="G1083" s="136" t="s">
        <v>624</v>
      </c>
      <c r="H1083" s="137">
        <v>1</v>
      </c>
      <c r="I1083" s="138"/>
      <c r="J1083" s="139">
        <f>ROUND(I1083*H1083,2)</f>
        <v>0</v>
      </c>
      <c r="K1083" s="135" t="s">
        <v>245</v>
      </c>
      <c r="L1083" s="34"/>
      <c r="M1083" s="140" t="s">
        <v>19</v>
      </c>
      <c r="N1083" s="141" t="s">
        <v>40</v>
      </c>
      <c r="P1083" s="142">
        <f>O1083*H1083</f>
        <v>0</v>
      </c>
      <c r="Q1083" s="142">
        <v>0</v>
      </c>
      <c r="R1083" s="142">
        <f>Q1083*H1083</f>
        <v>0</v>
      </c>
      <c r="S1083" s="142">
        <v>0</v>
      </c>
      <c r="T1083" s="143">
        <f>S1083*H1083</f>
        <v>0</v>
      </c>
      <c r="AR1083" s="144" t="s">
        <v>316</v>
      </c>
      <c r="AT1083" s="144" t="s">
        <v>215</v>
      </c>
      <c r="AU1083" s="144" t="s">
        <v>236</v>
      </c>
      <c r="AY1083" s="19" t="s">
        <v>212</v>
      </c>
      <c r="BE1083" s="145">
        <f>IF(N1083="základní",J1083,0)</f>
        <v>0</v>
      </c>
      <c r="BF1083" s="145">
        <f>IF(N1083="snížená",J1083,0)</f>
        <v>0</v>
      </c>
      <c r="BG1083" s="145">
        <f>IF(N1083="zákl. přenesená",J1083,0)</f>
        <v>0</v>
      </c>
      <c r="BH1083" s="145">
        <f>IF(N1083="sníž. přenesená",J1083,0)</f>
        <v>0</v>
      </c>
      <c r="BI1083" s="145">
        <f>IF(N1083="nulová",J1083,0)</f>
        <v>0</v>
      </c>
      <c r="BJ1083" s="19" t="s">
        <v>77</v>
      </c>
      <c r="BK1083" s="145">
        <f>ROUND(I1083*H1083,2)</f>
        <v>0</v>
      </c>
      <c r="BL1083" s="19" t="s">
        <v>316</v>
      </c>
      <c r="BM1083" s="144" t="s">
        <v>14490</v>
      </c>
    </row>
    <row r="1084" spans="2:65" s="1" customFormat="1" ht="29.25">
      <c r="B1084" s="34"/>
      <c r="D1084" s="150" t="s">
        <v>224</v>
      </c>
      <c r="F1084" s="151" t="s">
        <v>14178</v>
      </c>
      <c r="I1084" s="148"/>
      <c r="L1084" s="34"/>
      <c r="M1084" s="149"/>
      <c r="T1084" s="55"/>
      <c r="AT1084" s="19" t="s">
        <v>224</v>
      </c>
      <c r="AU1084" s="19" t="s">
        <v>236</v>
      </c>
    </row>
    <row r="1085" spans="2:65" s="14" customFormat="1">
      <c r="B1085" s="170"/>
      <c r="D1085" s="150" t="s">
        <v>226</v>
      </c>
      <c r="E1085" s="171" t="s">
        <v>19</v>
      </c>
      <c r="F1085" s="172" t="s">
        <v>14491</v>
      </c>
      <c r="H1085" s="171" t="s">
        <v>19</v>
      </c>
      <c r="I1085" s="173"/>
      <c r="L1085" s="170"/>
      <c r="M1085" s="174"/>
      <c r="T1085" s="175"/>
      <c r="AT1085" s="171" t="s">
        <v>226</v>
      </c>
      <c r="AU1085" s="171" t="s">
        <v>236</v>
      </c>
      <c r="AV1085" s="14" t="s">
        <v>77</v>
      </c>
      <c r="AW1085" s="14" t="s">
        <v>31</v>
      </c>
      <c r="AX1085" s="14" t="s">
        <v>69</v>
      </c>
      <c r="AY1085" s="171" t="s">
        <v>212</v>
      </c>
    </row>
    <row r="1086" spans="2:65" s="12" customFormat="1">
      <c r="B1086" s="152"/>
      <c r="D1086" s="150" t="s">
        <v>226</v>
      </c>
      <c r="E1086" s="153" t="s">
        <v>19</v>
      </c>
      <c r="F1086" s="154" t="s">
        <v>1779</v>
      </c>
      <c r="H1086" s="155">
        <v>1</v>
      </c>
      <c r="I1086" s="156"/>
      <c r="L1086" s="152"/>
      <c r="M1086" s="157"/>
      <c r="T1086" s="158"/>
      <c r="AT1086" s="153" t="s">
        <v>226</v>
      </c>
      <c r="AU1086" s="153" t="s">
        <v>236</v>
      </c>
      <c r="AV1086" s="12" t="s">
        <v>79</v>
      </c>
      <c r="AW1086" s="12" t="s">
        <v>31</v>
      </c>
      <c r="AX1086" s="12" t="s">
        <v>69</v>
      </c>
      <c r="AY1086" s="153" t="s">
        <v>212</v>
      </c>
    </row>
    <row r="1087" spans="2:65" s="13" customFormat="1">
      <c r="B1087" s="159"/>
      <c r="D1087" s="150" t="s">
        <v>226</v>
      </c>
      <c r="E1087" s="160" t="s">
        <v>19</v>
      </c>
      <c r="F1087" s="161" t="s">
        <v>228</v>
      </c>
      <c r="H1087" s="162">
        <v>1</v>
      </c>
      <c r="I1087" s="163"/>
      <c r="L1087" s="159"/>
      <c r="M1087" s="164"/>
      <c r="T1087" s="165"/>
      <c r="AT1087" s="160" t="s">
        <v>226</v>
      </c>
      <c r="AU1087" s="160" t="s">
        <v>236</v>
      </c>
      <c r="AV1087" s="13" t="s">
        <v>229</v>
      </c>
      <c r="AW1087" s="13" t="s">
        <v>31</v>
      </c>
      <c r="AX1087" s="13" t="s">
        <v>77</v>
      </c>
      <c r="AY1087" s="160" t="s">
        <v>212</v>
      </c>
    </row>
    <row r="1088" spans="2:65" s="1" customFormat="1" ht="16.5" customHeight="1">
      <c r="B1088" s="34"/>
      <c r="C1088" s="133" t="s">
        <v>1771</v>
      </c>
      <c r="D1088" s="133" t="s">
        <v>215</v>
      </c>
      <c r="E1088" s="134" t="s">
        <v>14492</v>
      </c>
      <c r="F1088" s="135" t="s">
        <v>14493</v>
      </c>
      <c r="G1088" s="136" t="s">
        <v>624</v>
      </c>
      <c r="H1088" s="137">
        <v>1</v>
      </c>
      <c r="I1088" s="138"/>
      <c r="J1088" s="139">
        <f>ROUND(I1088*H1088,2)</f>
        <v>0</v>
      </c>
      <c r="K1088" s="135" t="s">
        <v>245</v>
      </c>
      <c r="L1088" s="34"/>
      <c r="M1088" s="140" t="s">
        <v>19</v>
      </c>
      <c r="N1088" s="141" t="s">
        <v>40</v>
      </c>
      <c r="P1088" s="142">
        <f>O1088*H1088</f>
        <v>0</v>
      </c>
      <c r="Q1088" s="142">
        <v>0</v>
      </c>
      <c r="R1088" s="142">
        <f>Q1088*H1088</f>
        <v>0</v>
      </c>
      <c r="S1088" s="142">
        <v>0</v>
      </c>
      <c r="T1088" s="143">
        <f>S1088*H1088</f>
        <v>0</v>
      </c>
      <c r="AR1088" s="144" t="s">
        <v>316</v>
      </c>
      <c r="AT1088" s="144" t="s">
        <v>215</v>
      </c>
      <c r="AU1088" s="144" t="s">
        <v>236</v>
      </c>
      <c r="AY1088" s="19" t="s">
        <v>212</v>
      </c>
      <c r="BE1088" s="145">
        <f>IF(N1088="základní",J1088,0)</f>
        <v>0</v>
      </c>
      <c r="BF1088" s="145">
        <f>IF(N1088="snížená",J1088,0)</f>
        <v>0</v>
      </c>
      <c r="BG1088" s="145">
        <f>IF(N1088="zákl. přenesená",J1088,0)</f>
        <v>0</v>
      </c>
      <c r="BH1088" s="145">
        <f>IF(N1088="sníž. přenesená",J1088,0)</f>
        <v>0</v>
      </c>
      <c r="BI1088" s="145">
        <f>IF(N1088="nulová",J1088,0)</f>
        <v>0</v>
      </c>
      <c r="BJ1088" s="19" t="s">
        <v>77</v>
      </c>
      <c r="BK1088" s="145">
        <f>ROUND(I1088*H1088,2)</f>
        <v>0</v>
      </c>
      <c r="BL1088" s="19" t="s">
        <v>316</v>
      </c>
      <c r="BM1088" s="144" t="s">
        <v>14494</v>
      </c>
    </row>
    <row r="1089" spans="2:65" s="1" customFormat="1" ht="29.25">
      <c r="B1089" s="34"/>
      <c r="D1089" s="150" t="s">
        <v>224</v>
      </c>
      <c r="F1089" s="151" t="s">
        <v>14178</v>
      </c>
      <c r="I1089" s="148"/>
      <c r="L1089" s="34"/>
      <c r="M1089" s="149"/>
      <c r="T1089" s="55"/>
      <c r="AT1089" s="19" t="s">
        <v>224</v>
      </c>
      <c r="AU1089" s="19" t="s">
        <v>236</v>
      </c>
    </row>
    <row r="1090" spans="2:65" s="14" customFormat="1">
      <c r="B1090" s="170"/>
      <c r="D1090" s="150" t="s">
        <v>226</v>
      </c>
      <c r="E1090" s="171" t="s">
        <v>19</v>
      </c>
      <c r="F1090" s="172" t="s">
        <v>14495</v>
      </c>
      <c r="H1090" s="171" t="s">
        <v>19</v>
      </c>
      <c r="I1090" s="173"/>
      <c r="L1090" s="170"/>
      <c r="M1090" s="174"/>
      <c r="T1090" s="175"/>
      <c r="AT1090" s="171" t="s">
        <v>226</v>
      </c>
      <c r="AU1090" s="171" t="s">
        <v>236</v>
      </c>
      <c r="AV1090" s="14" t="s">
        <v>77</v>
      </c>
      <c r="AW1090" s="14" t="s">
        <v>31</v>
      </c>
      <c r="AX1090" s="14" t="s">
        <v>69</v>
      </c>
      <c r="AY1090" s="171" t="s">
        <v>212</v>
      </c>
    </row>
    <row r="1091" spans="2:65" s="12" customFormat="1">
      <c r="B1091" s="152"/>
      <c r="D1091" s="150" t="s">
        <v>226</v>
      </c>
      <c r="E1091" s="153" t="s">
        <v>19</v>
      </c>
      <c r="F1091" s="154" t="s">
        <v>1731</v>
      </c>
      <c r="H1091" s="155">
        <v>1</v>
      </c>
      <c r="I1091" s="156"/>
      <c r="L1091" s="152"/>
      <c r="M1091" s="157"/>
      <c r="T1091" s="158"/>
      <c r="AT1091" s="153" t="s">
        <v>226</v>
      </c>
      <c r="AU1091" s="153" t="s">
        <v>236</v>
      </c>
      <c r="AV1091" s="12" t="s">
        <v>79</v>
      </c>
      <c r="AW1091" s="12" t="s">
        <v>31</v>
      </c>
      <c r="AX1091" s="12" t="s">
        <v>69</v>
      </c>
      <c r="AY1091" s="153" t="s">
        <v>212</v>
      </c>
    </row>
    <row r="1092" spans="2:65" s="13" customFormat="1">
      <c r="B1092" s="159"/>
      <c r="D1092" s="150" t="s">
        <v>226</v>
      </c>
      <c r="E1092" s="160" t="s">
        <v>19</v>
      </c>
      <c r="F1092" s="161" t="s">
        <v>228</v>
      </c>
      <c r="H1092" s="162">
        <v>1</v>
      </c>
      <c r="I1092" s="163"/>
      <c r="L1092" s="159"/>
      <c r="M1092" s="164"/>
      <c r="T1092" s="165"/>
      <c r="AT1092" s="160" t="s">
        <v>226</v>
      </c>
      <c r="AU1092" s="160" t="s">
        <v>236</v>
      </c>
      <c r="AV1092" s="13" t="s">
        <v>229</v>
      </c>
      <c r="AW1092" s="13" t="s">
        <v>31</v>
      </c>
      <c r="AX1092" s="13" t="s">
        <v>77</v>
      </c>
      <c r="AY1092" s="160" t="s">
        <v>212</v>
      </c>
    </row>
    <row r="1093" spans="2:65" s="1" customFormat="1" ht="16.5" customHeight="1">
      <c r="B1093" s="34"/>
      <c r="C1093" s="133" t="s">
        <v>1784</v>
      </c>
      <c r="D1093" s="133" t="s">
        <v>215</v>
      </c>
      <c r="E1093" s="134" t="s">
        <v>14496</v>
      </c>
      <c r="F1093" s="135" t="s">
        <v>14497</v>
      </c>
      <c r="G1093" s="136" t="s">
        <v>624</v>
      </c>
      <c r="H1093" s="137">
        <v>1</v>
      </c>
      <c r="I1093" s="138"/>
      <c r="J1093" s="139">
        <f>ROUND(I1093*H1093,2)</f>
        <v>0</v>
      </c>
      <c r="K1093" s="135" t="s">
        <v>245</v>
      </c>
      <c r="L1093" s="34"/>
      <c r="M1093" s="140" t="s">
        <v>19</v>
      </c>
      <c r="N1093" s="141" t="s">
        <v>40</v>
      </c>
      <c r="P1093" s="142">
        <f>O1093*H1093</f>
        <v>0</v>
      </c>
      <c r="Q1093" s="142">
        <v>0</v>
      </c>
      <c r="R1093" s="142">
        <f>Q1093*H1093</f>
        <v>0</v>
      </c>
      <c r="S1093" s="142">
        <v>0</v>
      </c>
      <c r="T1093" s="143">
        <f>S1093*H1093</f>
        <v>0</v>
      </c>
      <c r="AR1093" s="144" t="s">
        <v>316</v>
      </c>
      <c r="AT1093" s="144" t="s">
        <v>215</v>
      </c>
      <c r="AU1093" s="144" t="s">
        <v>236</v>
      </c>
      <c r="AY1093" s="19" t="s">
        <v>212</v>
      </c>
      <c r="BE1093" s="145">
        <f>IF(N1093="základní",J1093,0)</f>
        <v>0</v>
      </c>
      <c r="BF1093" s="145">
        <f>IF(N1093="snížená",J1093,0)</f>
        <v>0</v>
      </c>
      <c r="BG1093" s="145">
        <f>IF(N1093="zákl. přenesená",J1093,0)</f>
        <v>0</v>
      </c>
      <c r="BH1093" s="145">
        <f>IF(N1093="sníž. přenesená",J1093,0)</f>
        <v>0</v>
      </c>
      <c r="BI1093" s="145">
        <f>IF(N1093="nulová",J1093,0)</f>
        <v>0</v>
      </c>
      <c r="BJ1093" s="19" t="s">
        <v>77</v>
      </c>
      <c r="BK1093" s="145">
        <f>ROUND(I1093*H1093,2)</f>
        <v>0</v>
      </c>
      <c r="BL1093" s="19" t="s">
        <v>316</v>
      </c>
      <c r="BM1093" s="144" t="s">
        <v>14498</v>
      </c>
    </row>
    <row r="1094" spans="2:65" s="1" customFormat="1" ht="29.25">
      <c r="B1094" s="34"/>
      <c r="D1094" s="150" t="s">
        <v>224</v>
      </c>
      <c r="F1094" s="151" t="s">
        <v>14178</v>
      </c>
      <c r="I1094" s="148"/>
      <c r="L1094" s="34"/>
      <c r="M1094" s="149"/>
      <c r="T1094" s="55"/>
      <c r="AT1094" s="19" t="s">
        <v>224</v>
      </c>
      <c r="AU1094" s="19" t="s">
        <v>236</v>
      </c>
    </row>
    <row r="1095" spans="2:65" s="14" customFormat="1">
      <c r="B1095" s="170"/>
      <c r="D1095" s="150" t="s">
        <v>226</v>
      </c>
      <c r="E1095" s="171" t="s">
        <v>19</v>
      </c>
      <c r="F1095" s="172" t="s">
        <v>14499</v>
      </c>
      <c r="H1095" s="171" t="s">
        <v>19</v>
      </c>
      <c r="I1095" s="173"/>
      <c r="L1095" s="170"/>
      <c r="M1095" s="174"/>
      <c r="T1095" s="175"/>
      <c r="AT1095" s="171" t="s">
        <v>226</v>
      </c>
      <c r="AU1095" s="171" t="s">
        <v>236</v>
      </c>
      <c r="AV1095" s="14" t="s">
        <v>77</v>
      </c>
      <c r="AW1095" s="14" t="s">
        <v>31</v>
      </c>
      <c r="AX1095" s="14" t="s">
        <v>69</v>
      </c>
      <c r="AY1095" s="171" t="s">
        <v>212</v>
      </c>
    </row>
    <row r="1096" spans="2:65" s="12" customFormat="1">
      <c r="B1096" s="152"/>
      <c r="D1096" s="150" t="s">
        <v>226</v>
      </c>
      <c r="E1096" s="153" t="s">
        <v>19</v>
      </c>
      <c r="F1096" s="154" t="s">
        <v>1731</v>
      </c>
      <c r="H1096" s="155">
        <v>1</v>
      </c>
      <c r="I1096" s="156"/>
      <c r="L1096" s="152"/>
      <c r="M1096" s="157"/>
      <c r="T1096" s="158"/>
      <c r="AT1096" s="153" t="s">
        <v>226</v>
      </c>
      <c r="AU1096" s="153" t="s">
        <v>236</v>
      </c>
      <c r="AV1096" s="12" t="s">
        <v>79</v>
      </c>
      <c r="AW1096" s="12" t="s">
        <v>31</v>
      </c>
      <c r="AX1096" s="12" t="s">
        <v>69</v>
      </c>
      <c r="AY1096" s="153" t="s">
        <v>212</v>
      </c>
    </row>
    <row r="1097" spans="2:65" s="13" customFormat="1">
      <c r="B1097" s="159"/>
      <c r="D1097" s="150" t="s">
        <v>226</v>
      </c>
      <c r="E1097" s="160" t="s">
        <v>19</v>
      </c>
      <c r="F1097" s="161" t="s">
        <v>228</v>
      </c>
      <c r="H1097" s="162">
        <v>1</v>
      </c>
      <c r="I1097" s="163"/>
      <c r="L1097" s="159"/>
      <c r="M1097" s="164"/>
      <c r="T1097" s="165"/>
      <c r="AT1097" s="160" t="s">
        <v>226</v>
      </c>
      <c r="AU1097" s="160" t="s">
        <v>236</v>
      </c>
      <c r="AV1097" s="13" t="s">
        <v>229</v>
      </c>
      <c r="AW1097" s="13" t="s">
        <v>31</v>
      </c>
      <c r="AX1097" s="13" t="s">
        <v>77</v>
      </c>
      <c r="AY1097" s="160" t="s">
        <v>212</v>
      </c>
    </row>
    <row r="1098" spans="2:65" s="1" customFormat="1" ht="16.5" customHeight="1">
      <c r="B1098" s="34"/>
      <c r="C1098" s="133" t="s">
        <v>1791</v>
      </c>
      <c r="D1098" s="133" t="s">
        <v>215</v>
      </c>
      <c r="E1098" s="134" t="s">
        <v>14500</v>
      </c>
      <c r="F1098" s="135" t="s">
        <v>14501</v>
      </c>
      <c r="G1098" s="136" t="s">
        <v>624</v>
      </c>
      <c r="H1098" s="137">
        <v>1</v>
      </c>
      <c r="I1098" s="138"/>
      <c r="J1098" s="139">
        <f>ROUND(I1098*H1098,2)</f>
        <v>0</v>
      </c>
      <c r="K1098" s="135" t="s">
        <v>245</v>
      </c>
      <c r="L1098" s="34"/>
      <c r="M1098" s="140" t="s">
        <v>19</v>
      </c>
      <c r="N1098" s="141" t="s">
        <v>40</v>
      </c>
      <c r="P1098" s="142">
        <f>O1098*H1098</f>
        <v>0</v>
      </c>
      <c r="Q1098" s="142">
        <v>0</v>
      </c>
      <c r="R1098" s="142">
        <f>Q1098*H1098</f>
        <v>0</v>
      </c>
      <c r="S1098" s="142">
        <v>0</v>
      </c>
      <c r="T1098" s="143">
        <f>S1098*H1098</f>
        <v>0</v>
      </c>
      <c r="AR1098" s="144" t="s">
        <v>316</v>
      </c>
      <c r="AT1098" s="144" t="s">
        <v>215</v>
      </c>
      <c r="AU1098" s="144" t="s">
        <v>236</v>
      </c>
      <c r="AY1098" s="19" t="s">
        <v>212</v>
      </c>
      <c r="BE1098" s="145">
        <f>IF(N1098="základní",J1098,0)</f>
        <v>0</v>
      </c>
      <c r="BF1098" s="145">
        <f>IF(N1098="snížená",J1098,0)</f>
        <v>0</v>
      </c>
      <c r="BG1098" s="145">
        <f>IF(N1098="zákl. přenesená",J1098,0)</f>
        <v>0</v>
      </c>
      <c r="BH1098" s="145">
        <f>IF(N1098="sníž. přenesená",J1098,0)</f>
        <v>0</v>
      </c>
      <c r="BI1098" s="145">
        <f>IF(N1098="nulová",J1098,0)</f>
        <v>0</v>
      </c>
      <c r="BJ1098" s="19" t="s">
        <v>77</v>
      </c>
      <c r="BK1098" s="145">
        <f>ROUND(I1098*H1098,2)</f>
        <v>0</v>
      </c>
      <c r="BL1098" s="19" t="s">
        <v>316</v>
      </c>
      <c r="BM1098" s="144" t="s">
        <v>14502</v>
      </c>
    </row>
    <row r="1099" spans="2:65" s="1" customFormat="1" ht="29.25">
      <c r="B1099" s="34"/>
      <c r="D1099" s="150" t="s">
        <v>224</v>
      </c>
      <c r="F1099" s="151" t="s">
        <v>14178</v>
      </c>
      <c r="I1099" s="148"/>
      <c r="L1099" s="34"/>
      <c r="M1099" s="149"/>
      <c r="T1099" s="55"/>
      <c r="AT1099" s="19" t="s">
        <v>224</v>
      </c>
      <c r="AU1099" s="19" t="s">
        <v>236</v>
      </c>
    </row>
    <row r="1100" spans="2:65" s="14" customFormat="1">
      <c r="B1100" s="170"/>
      <c r="D1100" s="150" t="s">
        <v>226</v>
      </c>
      <c r="E1100" s="171" t="s">
        <v>19</v>
      </c>
      <c r="F1100" s="172" t="s">
        <v>14503</v>
      </c>
      <c r="H1100" s="171" t="s">
        <v>19</v>
      </c>
      <c r="I1100" s="173"/>
      <c r="L1100" s="170"/>
      <c r="M1100" s="174"/>
      <c r="T1100" s="175"/>
      <c r="AT1100" s="171" t="s">
        <v>226</v>
      </c>
      <c r="AU1100" s="171" t="s">
        <v>236</v>
      </c>
      <c r="AV1100" s="14" t="s">
        <v>77</v>
      </c>
      <c r="AW1100" s="14" t="s">
        <v>31</v>
      </c>
      <c r="AX1100" s="14" t="s">
        <v>69</v>
      </c>
      <c r="AY1100" s="171" t="s">
        <v>212</v>
      </c>
    </row>
    <row r="1101" spans="2:65" s="12" customFormat="1">
      <c r="B1101" s="152"/>
      <c r="D1101" s="150" t="s">
        <v>226</v>
      </c>
      <c r="E1101" s="153" t="s">
        <v>19</v>
      </c>
      <c r="F1101" s="154" t="s">
        <v>1731</v>
      </c>
      <c r="H1101" s="155">
        <v>1</v>
      </c>
      <c r="I1101" s="156"/>
      <c r="L1101" s="152"/>
      <c r="M1101" s="157"/>
      <c r="T1101" s="158"/>
      <c r="AT1101" s="153" t="s">
        <v>226</v>
      </c>
      <c r="AU1101" s="153" t="s">
        <v>236</v>
      </c>
      <c r="AV1101" s="12" t="s">
        <v>79</v>
      </c>
      <c r="AW1101" s="12" t="s">
        <v>31</v>
      </c>
      <c r="AX1101" s="12" t="s">
        <v>69</v>
      </c>
      <c r="AY1101" s="153" t="s">
        <v>212</v>
      </c>
    </row>
    <row r="1102" spans="2:65" s="13" customFormat="1">
      <c r="B1102" s="159"/>
      <c r="D1102" s="150" t="s">
        <v>226</v>
      </c>
      <c r="E1102" s="160" t="s">
        <v>19</v>
      </c>
      <c r="F1102" s="161" t="s">
        <v>228</v>
      </c>
      <c r="H1102" s="162">
        <v>1</v>
      </c>
      <c r="I1102" s="163"/>
      <c r="L1102" s="159"/>
      <c r="M1102" s="164"/>
      <c r="T1102" s="165"/>
      <c r="AT1102" s="160" t="s">
        <v>226</v>
      </c>
      <c r="AU1102" s="160" t="s">
        <v>236</v>
      </c>
      <c r="AV1102" s="13" t="s">
        <v>229</v>
      </c>
      <c r="AW1102" s="13" t="s">
        <v>31</v>
      </c>
      <c r="AX1102" s="13" t="s">
        <v>77</v>
      </c>
      <c r="AY1102" s="160" t="s">
        <v>212</v>
      </c>
    </row>
    <row r="1103" spans="2:65" s="1" customFormat="1" ht="16.5" customHeight="1">
      <c r="B1103" s="34"/>
      <c r="C1103" s="133" t="s">
        <v>1805</v>
      </c>
      <c r="D1103" s="133" t="s">
        <v>215</v>
      </c>
      <c r="E1103" s="134" t="s">
        <v>14504</v>
      </c>
      <c r="F1103" s="135" t="s">
        <v>14505</v>
      </c>
      <c r="G1103" s="136" t="s">
        <v>624</v>
      </c>
      <c r="H1103" s="137">
        <v>1</v>
      </c>
      <c r="I1103" s="138"/>
      <c r="J1103" s="139">
        <f>ROUND(I1103*H1103,2)</f>
        <v>0</v>
      </c>
      <c r="K1103" s="135" t="s">
        <v>245</v>
      </c>
      <c r="L1103" s="34"/>
      <c r="M1103" s="140" t="s">
        <v>19</v>
      </c>
      <c r="N1103" s="141" t="s">
        <v>40</v>
      </c>
      <c r="P1103" s="142">
        <f>O1103*H1103</f>
        <v>0</v>
      </c>
      <c r="Q1103" s="142">
        <v>0</v>
      </c>
      <c r="R1103" s="142">
        <f>Q1103*H1103</f>
        <v>0</v>
      </c>
      <c r="S1103" s="142">
        <v>0</v>
      </c>
      <c r="T1103" s="143">
        <f>S1103*H1103</f>
        <v>0</v>
      </c>
      <c r="AR1103" s="144" t="s">
        <v>316</v>
      </c>
      <c r="AT1103" s="144" t="s">
        <v>215</v>
      </c>
      <c r="AU1103" s="144" t="s">
        <v>236</v>
      </c>
      <c r="AY1103" s="19" t="s">
        <v>212</v>
      </c>
      <c r="BE1103" s="145">
        <f>IF(N1103="základní",J1103,0)</f>
        <v>0</v>
      </c>
      <c r="BF1103" s="145">
        <f>IF(N1103="snížená",J1103,0)</f>
        <v>0</v>
      </c>
      <c r="BG1103" s="145">
        <f>IF(N1103="zákl. přenesená",J1103,0)</f>
        <v>0</v>
      </c>
      <c r="BH1103" s="145">
        <f>IF(N1103="sníž. přenesená",J1103,0)</f>
        <v>0</v>
      </c>
      <c r="BI1103" s="145">
        <f>IF(N1103="nulová",J1103,0)</f>
        <v>0</v>
      </c>
      <c r="BJ1103" s="19" t="s">
        <v>77</v>
      </c>
      <c r="BK1103" s="145">
        <f>ROUND(I1103*H1103,2)</f>
        <v>0</v>
      </c>
      <c r="BL1103" s="19" t="s">
        <v>316</v>
      </c>
      <c r="BM1103" s="144" t="s">
        <v>14506</v>
      </c>
    </row>
    <row r="1104" spans="2:65" s="1" customFormat="1" ht="29.25">
      <c r="B1104" s="34"/>
      <c r="D1104" s="150" t="s">
        <v>224</v>
      </c>
      <c r="F1104" s="151" t="s">
        <v>14178</v>
      </c>
      <c r="I1104" s="148"/>
      <c r="L1104" s="34"/>
      <c r="M1104" s="149"/>
      <c r="T1104" s="55"/>
      <c r="AT1104" s="19" t="s">
        <v>224</v>
      </c>
      <c r="AU1104" s="19" t="s">
        <v>236</v>
      </c>
    </row>
    <row r="1105" spans="2:65" s="14" customFormat="1">
      <c r="B1105" s="170"/>
      <c r="D1105" s="150" t="s">
        <v>226</v>
      </c>
      <c r="E1105" s="171" t="s">
        <v>19</v>
      </c>
      <c r="F1105" s="172" t="s">
        <v>14507</v>
      </c>
      <c r="H1105" s="171" t="s">
        <v>19</v>
      </c>
      <c r="I1105" s="173"/>
      <c r="L1105" s="170"/>
      <c r="M1105" s="174"/>
      <c r="T1105" s="175"/>
      <c r="AT1105" s="171" t="s">
        <v>226</v>
      </c>
      <c r="AU1105" s="171" t="s">
        <v>236</v>
      </c>
      <c r="AV1105" s="14" t="s">
        <v>77</v>
      </c>
      <c r="AW1105" s="14" t="s">
        <v>31</v>
      </c>
      <c r="AX1105" s="14" t="s">
        <v>69</v>
      </c>
      <c r="AY1105" s="171" t="s">
        <v>212</v>
      </c>
    </row>
    <row r="1106" spans="2:65" s="12" customFormat="1">
      <c r="B1106" s="152"/>
      <c r="D1106" s="150" t="s">
        <v>226</v>
      </c>
      <c r="E1106" s="153" t="s">
        <v>19</v>
      </c>
      <c r="F1106" s="154" t="s">
        <v>1731</v>
      </c>
      <c r="H1106" s="155">
        <v>1</v>
      </c>
      <c r="I1106" s="156"/>
      <c r="L1106" s="152"/>
      <c r="M1106" s="157"/>
      <c r="T1106" s="158"/>
      <c r="AT1106" s="153" t="s">
        <v>226</v>
      </c>
      <c r="AU1106" s="153" t="s">
        <v>236</v>
      </c>
      <c r="AV1106" s="12" t="s">
        <v>79</v>
      </c>
      <c r="AW1106" s="12" t="s">
        <v>31</v>
      </c>
      <c r="AX1106" s="12" t="s">
        <v>69</v>
      </c>
      <c r="AY1106" s="153" t="s">
        <v>212</v>
      </c>
    </row>
    <row r="1107" spans="2:65" s="13" customFormat="1">
      <c r="B1107" s="159"/>
      <c r="D1107" s="150" t="s">
        <v>226</v>
      </c>
      <c r="E1107" s="160" t="s">
        <v>19</v>
      </c>
      <c r="F1107" s="161" t="s">
        <v>228</v>
      </c>
      <c r="H1107" s="162">
        <v>1</v>
      </c>
      <c r="I1107" s="163"/>
      <c r="L1107" s="159"/>
      <c r="M1107" s="164"/>
      <c r="T1107" s="165"/>
      <c r="AT1107" s="160" t="s">
        <v>226</v>
      </c>
      <c r="AU1107" s="160" t="s">
        <v>236</v>
      </c>
      <c r="AV1107" s="13" t="s">
        <v>229</v>
      </c>
      <c r="AW1107" s="13" t="s">
        <v>31</v>
      </c>
      <c r="AX1107" s="13" t="s">
        <v>77</v>
      </c>
      <c r="AY1107" s="160" t="s">
        <v>212</v>
      </c>
    </row>
    <row r="1108" spans="2:65" s="1" customFormat="1" ht="16.5" customHeight="1">
      <c r="B1108" s="34"/>
      <c r="C1108" s="133" t="s">
        <v>1812</v>
      </c>
      <c r="D1108" s="133" t="s">
        <v>215</v>
      </c>
      <c r="E1108" s="134" t="s">
        <v>14508</v>
      </c>
      <c r="F1108" s="135" t="s">
        <v>14509</v>
      </c>
      <c r="G1108" s="136" t="s">
        <v>624</v>
      </c>
      <c r="H1108" s="137">
        <v>1</v>
      </c>
      <c r="I1108" s="138"/>
      <c r="J1108" s="139">
        <f>ROUND(I1108*H1108,2)</f>
        <v>0</v>
      </c>
      <c r="K1108" s="135" t="s">
        <v>245</v>
      </c>
      <c r="L1108" s="34"/>
      <c r="M1108" s="140" t="s">
        <v>19</v>
      </c>
      <c r="N1108" s="141" t="s">
        <v>40</v>
      </c>
      <c r="P1108" s="142">
        <f>O1108*H1108</f>
        <v>0</v>
      </c>
      <c r="Q1108" s="142">
        <v>0</v>
      </c>
      <c r="R1108" s="142">
        <f>Q1108*H1108</f>
        <v>0</v>
      </c>
      <c r="S1108" s="142">
        <v>0</v>
      </c>
      <c r="T1108" s="143">
        <f>S1108*H1108</f>
        <v>0</v>
      </c>
      <c r="AR1108" s="144" t="s">
        <v>316</v>
      </c>
      <c r="AT1108" s="144" t="s">
        <v>215</v>
      </c>
      <c r="AU1108" s="144" t="s">
        <v>236</v>
      </c>
      <c r="AY1108" s="19" t="s">
        <v>212</v>
      </c>
      <c r="BE1108" s="145">
        <f>IF(N1108="základní",J1108,0)</f>
        <v>0</v>
      </c>
      <c r="BF1108" s="145">
        <f>IF(N1108="snížená",J1108,0)</f>
        <v>0</v>
      </c>
      <c r="BG1108" s="145">
        <f>IF(N1108="zákl. přenesená",J1108,0)</f>
        <v>0</v>
      </c>
      <c r="BH1108" s="145">
        <f>IF(N1108="sníž. přenesená",J1108,0)</f>
        <v>0</v>
      </c>
      <c r="BI1108" s="145">
        <f>IF(N1108="nulová",J1108,0)</f>
        <v>0</v>
      </c>
      <c r="BJ1108" s="19" t="s">
        <v>77</v>
      </c>
      <c r="BK1108" s="145">
        <f>ROUND(I1108*H1108,2)</f>
        <v>0</v>
      </c>
      <c r="BL1108" s="19" t="s">
        <v>316</v>
      </c>
      <c r="BM1108" s="144" t="s">
        <v>14510</v>
      </c>
    </row>
    <row r="1109" spans="2:65" s="1" customFormat="1" ht="29.25">
      <c r="B1109" s="34"/>
      <c r="D1109" s="150" t="s">
        <v>224</v>
      </c>
      <c r="F1109" s="151" t="s">
        <v>14178</v>
      </c>
      <c r="I1109" s="148"/>
      <c r="L1109" s="34"/>
      <c r="M1109" s="149"/>
      <c r="T1109" s="55"/>
      <c r="AT1109" s="19" t="s">
        <v>224</v>
      </c>
      <c r="AU1109" s="19" t="s">
        <v>236</v>
      </c>
    </row>
    <row r="1110" spans="2:65" s="14" customFormat="1">
      <c r="B1110" s="170"/>
      <c r="D1110" s="150" t="s">
        <v>226</v>
      </c>
      <c r="E1110" s="171" t="s">
        <v>19</v>
      </c>
      <c r="F1110" s="172" t="s">
        <v>14511</v>
      </c>
      <c r="H1110" s="171" t="s">
        <v>19</v>
      </c>
      <c r="I1110" s="173"/>
      <c r="L1110" s="170"/>
      <c r="M1110" s="174"/>
      <c r="T1110" s="175"/>
      <c r="AT1110" s="171" t="s">
        <v>226</v>
      </c>
      <c r="AU1110" s="171" t="s">
        <v>236</v>
      </c>
      <c r="AV1110" s="14" t="s">
        <v>77</v>
      </c>
      <c r="AW1110" s="14" t="s">
        <v>31</v>
      </c>
      <c r="AX1110" s="14" t="s">
        <v>69</v>
      </c>
      <c r="AY1110" s="171" t="s">
        <v>212</v>
      </c>
    </row>
    <row r="1111" spans="2:65" s="12" customFormat="1">
      <c r="B1111" s="152"/>
      <c r="D1111" s="150" t="s">
        <v>226</v>
      </c>
      <c r="E1111" s="153" t="s">
        <v>19</v>
      </c>
      <c r="F1111" s="154" t="s">
        <v>1731</v>
      </c>
      <c r="H1111" s="155">
        <v>1</v>
      </c>
      <c r="I1111" s="156"/>
      <c r="L1111" s="152"/>
      <c r="M1111" s="157"/>
      <c r="T1111" s="158"/>
      <c r="AT1111" s="153" t="s">
        <v>226</v>
      </c>
      <c r="AU1111" s="153" t="s">
        <v>236</v>
      </c>
      <c r="AV1111" s="12" t="s">
        <v>79</v>
      </c>
      <c r="AW1111" s="12" t="s">
        <v>31</v>
      </c>
      <c r="AX1111" s="12" t="s">
        <v>69</v>
      </c>
      <c r="AY1111" s="153" t="s">
        <v>212</v>
      </c>
    </row>
    <row r="1112" spans="2:65" s="13" customFormat="1">
      <c r="B1112" s="159"/>
      <c r="D1112" s="150" t="s">
        <v>226</v>
      </c>
      <c r="E1112" s="160" t="s">
        <v>19</v>
      </c>
      <c r="F1112" s="161" t="s">
        <v>228</v>
      </c>
      <c r="H1112" s="162">
        <v>1</v>
      </c>
      <c r="I1112" s="163"/>
      <c r="L1112" s="159"/>
      <c r="M1112" s="164"/>
      <c r="T1112" s="165"/>
      <c r="AT1112" s="160" t="s">
        <v>226</v>
      </c>
      <c r="AU1112" s="160" t="s">
        <v>236</v>
      </c>
      <c r="AV1112" s="13" t="s">
        <v>229</v>
      </c>
      <c r="AW1112" s="13" t="s">
        <v>31</v>
      </c>
      <c r="AX1112" s="13" t="s">
        <v>77</v>
      </c>
      <c r="AY1112" s="160" t="s">
        <v>212</v>
      </c>
    </row>
    <row r="1113" spans="2:65" s="1" customFormat="1" ht="16.5" customHeight="1">
      <c r="B1113" s="34"/>
      <c r="C1113" s="133" t="s">
        <v>1818</v>
      </c>
      <c r="D1113" s="133" t="s">
        <v>215</v>
      </c>
      <c r="E1113" s="134" t="s">
        <v>14512</v>
      </c>
      <c r="F1113" s="135" t="s">
        <v>14513</v>
      </c>
      <c r="G1113" s="136" t="s">
        <v>624</v>
      </c>
      <c r="H1113" s="137">
        <v>1</v>
      </c>
      <c r="I1113" s="138"/>
      <c r="J1113" s="139">
        <f>ROUND(I1113*H1113,2)</f>
        <v>0</v>
      </c>
      <c r="K1113" s="135" t="s">
        <v>245</v>
      </c>
      <c r="L1113" s="34"/>
      <c r="M1113" s="140" t="s">
        <v>19</v>
      </c>
      <c r="N1113" s="141" t="s">
        <v>40</v>
      </c>
      <c r="P1113" s="142">
        <f>O1113*H1113</f>
        <v>0</v>
      </c>
      <c r="Q1113" s="142">
        <v>0</v>
      </c>
      <c r="R1113" s="142">
        <f>Q1113*H1113</f>
        <v>0</v>
      </c>
      <c r="S1113" s="142">
        <v>0</v>
      </c>
      <c r="T1113" s="143">
        <f>S1113*H1113</f>
        <v>0</v>
      </c>
      <c r="AR1113" s="144" t="s">
        <v>316</v>
      </c>
      <c r="AT1113" s="144" t="s">
        <v>215</v>
      </c>
      <c r="AU1113" s="144" t="s">
        <v>236</v>
      </c>
      <c r="AY1113" s="19" t="s">
        <v>212</v>
      </c>
      <c r="BE1113" s="145">
        <f>IF(N1113="základní",J1113,0)</f>
        <v>0</v>
      </c>
      <c r="BF1113" s="145">
        <f>IF(N1113="snížená",J1113,0)</f>
        <v>0</v>
      </c>
      <c r="BG1113" s="145">
        <f>IF(N1113="zákl. přenesená",J1113,0)</f>
        <v>0</v>
      </c>
      <c r="BH1113" s="145">
        <f>IF(N1113="sníž. přenesená",J1113,0)</f>
        <v>0</v>
      </c>
      <c r="BI1113" s="145">
        <f>IF(N1113="nulová",J1113,0)</f>
        <v>0</v>
      </c>
      <c r="BJ1113" s="19" t="s">
        <v>77</v>
      </c>
      <c r="BK1113" s="145">
        <f>ROUND(I1113*H1113,2)</f>
        <v>0</v>
      </c>
      <c r="BL1113" s="19" t="s">
        <v>316</v>
      </c>
      <c r="BM1113" s="144" t="s">
        <v>14514</v>
      </c>
    </row>
    <row r="1114" spans="2:65" s="1" customFormat="1" ht="29.25">
      <c r="B1114" s="34"/>
      <c r="D1114" s="150" t="s">
        <v>224</v>
      </c>
      <c r="F1114" s="151" t="s">
        <v>14178</v>
      </c>
      <c r="I1114" s="148"/>
      <c r="L1114" s="34"/>
      <c r="M1114" s="149"/>
      <c r="T1114" s="55"/>
      <c r="AT1114" s="19" t="s">
        <v>224</v>
      </c>
      <c r="AU1114" s="19" t="s">
        <v>236</v>
      </c>
    </row>
    <row r="1115" spans="2:65" s="14" customFormat="1">
      <c r="B1115" s="170"/>
      <c r="D1115" s="150" t="s">
        <v>226</v>
      </c>
      <c r="E1115" s="171" t="s">
        <v>19</v>
      </c>
      <c r="F1115" s="172" t="s">
        <v>14515</v>
      </c>
      <c r="H1115" s="171" t="s">
        <v>19</v>
      </c>
      <c r="I1115" s="173"/>
      <c r="L1115" s="170"/>
      <c r="M1115" s="174"/>
      <c r="T1115" s="175"/>
      <c r="AT1115" s="171" t="s">
        <v>226</v>
      </c>
      <c r="AU1115" s="171" t="s">
        <v>236</v>
      </c>
      <c r="AV1115" s="14" t="s">
        <v>77</v>
      </c>
      <c r="AW1115" s="14" t="s">
        <v>31</v>
      </c>
      <c r="AX1115" s="14" t="s">
        <v>69</v>
      </c>
      <c r="AY1115" s="171" t="s">
        <v>212</v>
      </c>
    </row>
    <row r="1116" spans="2:65" s="12" customFormat="1">
      <c r="B1116" s="152"/>
      <c r="D1116" s="150" t="s">
        <v>226</v>
      </c>
      <c r="E1116" s="153" t="s">
        <v>19</v>
      </c>
      <c r="F1116" s="154" t="s">
        <v>1731</v>
      </c>
      <c r="H1116" s="155">
        <v>1</v>
      </c>
      <c r="I1116" s="156"/>
      <c r="L1116" s="152"/>
      <c r="M1116" s="157"/>
      <c r="T1116" s="158"/>
      <c r="AT1116" s="153" t="s">
        <v>226</v>
      </c>
      <c r="AU1116" s="153" t="s">
        <v>236</v>
      </c>
      <c r="AV1116" s="12" t="s">
        <v>79</v>
      </c>
      <c r="AW1116" s="12" t="s">
        <v>31</v>
      </c>
      <c r="AX1116" s="12" t="s">
        <v>69</v>
      </c>
      <c r="AY1116" s="153" t="s">
        <v>212</v>
      </c>
    </row>
    <row r="1117" spans="2:65" s="13" customFormat="1">
      <c r="B1117" s="159"/>
      <c r="D1117" s="150" t="s">
        <v>226</v>
      </c>
      <c r="E1117" s="160" t="s">
        <v>19</v>
      </c>
      <c r="F1117" s="161" t="s">
        <v>228</v>
      </c>
      <c r="H1117" s="162">
        <v>1</v>
      </c>
      <c r="I1117" s="163"/>
      <c r="L1117" s="159"/>
      <c r="M1117" s="164"/>
      <c r="T1117" s="165"/>
      <c r="AT1117" s="160" t="s">
        <v>226</v>
      </c>
      <c r="AU1117" s="160" t="s">
        <v>236</v>
      </c>
      <c r="AV1117" s="13" t="s">
        <v>229</v>
      </c>
      <c r="AW1117" s="13" t="s">
        <v>31</v>
      </c>
      <c r="AX1117" s="13" t="s">
        <v>77</v>
      </c>
      <c r="AY1117" s="160" t="s">
        <v>212</v>
      </c>
    </row>
    <row r="1118" spans="2:65" s="1" customFormat="1" ht="16.5" customHeight="1">
      <c r="B1118" s="34"/>
      <c r="C1118" s="133" t="s">
        <v>1824</v>
      </c>
      <c r="D1118" s="133" t="s">
        <v>215</v>
      </c>
      <c r="E1118" s="134" t="s">
        <v>14516</v>
      </c>
      <c r="F1118" s="135" t="s">
        <v>14517</v>
      </c>
      <c r="G1118" s="136" t="s">
        <v>624</v>
      </c>
      <c r="H1118" s="137">
        <v>1</v>
      </c>
      <c r="I1118" s="138"/>
      <c r="J1118" s="139">
        <f>ROUND(I1118*H1118,2)</f>
        <v>0</v>
      </c>
      <c r="K1118" s="135" t="s">
        <v>245</v>
      </c>
      <c r="L1118" s="34"/>
      <c r="M1118" s="140" t="s">
        <v>19</v>
      </c>
      <c r="N1118" s="141" t="s">
        <v>40</v>
      </c>
      <c r="P1118" s="142">
        <f>O1118*H1118</f>
        <v>0</v>
      </c>
      <c r="Q1118" s="142">
        <v>0</v>
      </c>
      <c r="R1118" s="142">
        <f>Q1118*H1118</f>
        <v>0</v>
      </c>
      <c r="S1118" s="142">
        <v>0</v>
      </c>
      <c r="T1118" s="143">
        <f>S1118*H1118</f>
        <v>0</v>
      </c>
      <c r="AR1118" s="144" t="s">
        <v>316</v>
      </c>
      <c r="AT1118" s="144" t="s">
        <v>215</v>
      </c>
      <c r="AU1118" s="144" t="s">
        <v>236</v>
      </c>
      <c r="AY1118" s="19" t="s">
        <v>212</v>
      </c>
      <c r="BE1118" s="145">
        <f>IF(N1118="základní",J1118,0)</f>
        <v>0</v>
      </c>
      <c r="BF1118" s="145">
        <f>IF(N1118="snížená",J1118,0)</f>
        <v>0</v>
      </c>
      <c r="BG1118" s="145">
        <f>IF(N1118="zákl. přenesená",J1118,0)</f>
        <v>0</v>
      </c>
      <c r="BH1118" s="145">
        <f>IF(N1118="sníž. přenesená",J1118,0)</f>
        <v>0</v>
      </c>
      <c r="BI1118" s="145">
        <f>IF(N1118="nulová",J1118,0)</f>
        <v>0</v>
      </c>
      <c r="BJ1118" s="19" t="s">
        <v>77</v>
      </c>
      <c r="BK1118" s="145">
        <f>ROUND(I1118*H1118,2)</f>
        <v>0</v>
      </c>
      <c r="BL1118" s="19" t="s">
        <v>316</v>
      </c>
      <c r="BM1118" s="144" t="s">
        <v>14518</v>
      </c>
    </row>
    <row r="1119" spans="2:65" s="1" customFormat="1" ht="29.25">
      <c r="B1119" s="34"/>
      <c r="D1119" s="150" t="s">
        <v>224</v>
      </c>
      <c r="F1119" s="151" t="s">
        <v>14178</v>
      </c>
      <c r="I1119" s="148"/>
      <c r="L1119" s="34"/>
      <c r="M1119" s="149"/>
      <c r="T1119" s="55"/>
      <c r="AT1119" s="19" t="s">
        <v>224</v>
      </c>
      <c r="AU1119" s="19" t="s">
        <v>236</v>
      </c>
    </row>
    <row r="1120" spans="2:65" s="14" customFormat="1">
      <c r="B1120" s="170"/>
      <c r="D1120" s="150" t="s">
        <v>226</v>
      </c>
      <c r="E1120" s="171" t="s">
        <v>19</v>
      </c>
      <c r="F1120" s="172" t="s">
        <v>14519</v>
      </c>
      <c r="H1120" s="171" t="s">
        <v>19</v>
      </c>
      <c r="I1120" s="173"/>
      <c r="L1120" s="170"/>
      <c r="M1120" s="174"/>
      <c r="T1120" s="175"/>
      <c r="AT1120" s="171" t="s">
        <v>226</v>
      </c>
      <c r="AU1120" s="171" t="s">
        <v>236</v>
      </c>
      <c r="AV1120" s="14" t="s">
        <v>77</v>
      </c>
      <c r="AW1120" s="14" t="s">
        <v>31</v>
      </c>
      <c r="AX1120" s="14" t="s">
        <v>69</v>
      </c>
      <c r="AY1120" s="171" t="s">
        <v>212</v>
      </c>
    </row>
    <row r="1121" spans="2:65" s="12" customFormat="1">
      <c r="B1121" s="152"/>
      <c r="D1121" s="150" t="s">
        <v>226</v>
      </c>
      <c r="E1121" s="153" t="s">
        <v>19</v>
      </c>
      <c r="F1121" s="154" t="s">
        <v>1780</v>
      </c>
      <c r="H1121" s="155">
        <v>1</v>
      </c>
      <c r="I1121" s="156"/>
      <c r="L1121" s="152"/>
      <c r="M1121" s="157"/>
      <c r="T1121" s="158"/>
      <c r="AT1121" s="153" t="s">
        <v>226</v>
      </c>
      <c r="AU1121" s="153" t="s">
        <v>236</v>
      </c>
      <c r="AV1121" s="12" t="s">
        <v>79</v>
      </c>
      <c r="AW1121" s="12" t="s">
        <v>31</v>
      </c>
      <c r="AX1121" s="12" t="s">
        <v>69</v>
      </c>
      <c r="AY1121" s="153" t="s">
        <v>212</v>
      </c>
    </row>
    <row r="1122" spans="2:65" s="13" customFormat="1">
      <c r="B1122" s="159"/>
      <c r="D1122" s="150" t="s">
        <v>226</v>
      </c>
      <c r="E1122" s="160" t="s">
        <v>19</v>
      </c>
      <c r="F1122" s="161" t="s">
        <v>228</v>
      </c>
      <c r="H1122" s="162">
        <v>1</v>
      </c>
      <c r="I1122" s="163"/>
      <c r="L1122" s="159"/>
      <c r="M1122" s="164"/>
      <c r="T1122" s="165"/>
      <c r="AT1122" s="160" t="s">
        <v>226</v>
      </c>
      <c r="AU1122" s="160" t="s">
        <v>236</v>
      </c>
      <c r="AV1122" s="13" t="s">
        <v>229</v>
      </c>
      <c r="AW1122" s="13" t="s">
        <v>31</v>
      </c>
      <c r="AX1122" s="13" t="s">
        <v>77</v>
      </c>
      <c r="AY1122" s="160" t="s">
        <v>212</v>
      </c>
    </row>
    <row r="1123" spans="2:65" s="1" customFormat="1" ht="16.5" customHeight="1">
      <c r="B1123" s="34"/>
      <c r="C1123" s="133" t="s">
        <v>1833</v>
      </c>
      <c r="D1123" s="133" t="s">
        <v>215</v>
      </c>
      <c r="E1123" s="134" t="s">
        <v>14520</v>
      </c>
      <c r="F1123" s="135" t="s">
        <v>14521</v>
      </c>
      <c r="G1123" s="136" t="s">
        <v>624</v>
      </c>
      <c r="H1123" s="137">
        <v>1</v>
      </c>
      <c r="I1123" s="138"/>
      <c r="J1123" s="139">
        <f>ROUND(I1123*H1123,2)</f>
        <v>0</v>
      </c>
      <c r="K1123" s="135" t="s">
        <v>245</v>
      </c>
      <c r="L1123" s="34"/>
      <c r="M1123" s="140" t="s">
        <v>19</v>
      </c>
      <c r="N1123" s="141" t="s">
        <v>40</v>
      </c>
      <c r="P1123" s="142">
        <f>O1123*H1123</f>
        <v>0</v>
      </c>
      <c r="Q1123" s="142">
        <v>0</v>
      </c>
      <c r="R1123" s="142">
        <f>Q1123*H1123</f>
        <v>0</v>
      </c>
      <c r="S1123" s="142">
        <v>0</v>
      </c>
      <c r="T1123" s="143">
        <f>S1123*H1123</f>
        <v>0</v>
      </c>
      <c r="AR1123" s="144" t="s">
        <v>316</v>
      </c>
      <c r="AT1123" s="144" t="s">
        <v>215</v>
      </c>
      <c r="AU1123" s="144" t="s">
        <v>236</v>
      </c>
      <c r="AY1123" s="19" t="s">
        <v>212</v>
      </c>
      <c r="BE1123" s="145">
        <f>IF(N1123="základní",J1123,0)</f>
        <v>0</v>
      </c>
      <c r="BF1123" s="145">
        <f>IF(N1123="snížená",J1123,0)</f>
        <v>0</v>
      </c>
      <c r="BG1123" s="145">
        <f>IF(N1123="zákl. přenesená",J1123,0)</f>
        <v>0</v>
      </c>
      <c r="BH1123" s="145">
        <f>IF(N1123="sníž. přenesená",J1123,0)</f>
        <v>0</v>
      </c>
      <c r="BI1123" s="145">
        <f>IF(N1123="nulová",J1123,0)</f>
        <v>0</v>
      </c>
      <c r="BJ1123" s="19" t="s">
        <v>77</v>
      </c>
      <c r="BK1123" s="145">
        <f>ROUND(I1123*H1123,2)</f>
        <v>0</v>
      </c>
      <c r="BL1123" s="19" t="s">
        <v>316</v>
      </c>
      <c r="BM1123" s="144" t="s">
        <v>14522</v>
      </c>
    </row>
    <row r="1124" spans="2:65" s="1" customFormat="1" ht="29.25">
      <c r="B1124" s="34"/>
      <c r="D1124" s="150" t="s">
        <v>224</v>
      </c>
      <c r="F1124" s="151" t="s">
        <v>14178</v>
      </c>
      <c r="I1124" s="148"/>
      <c r="L1124" s="34"/>
      <c r="M1124" s="149"/>
      <c r="T1124" s="55"/>
      <c r="AT1124" s="19" t="s">
        <v>224</v>
      </c>
      <c r="AU1124" s="19" t="s">
        <v>236</v>
      </c>
    </row>
    <row r="1125" spans="2:65" s="14" customFormat="1">
      <c r="B1125" s="170"/>
      <c r="D1125" s="150" t="s">
        <v>226</v>
      </c>
      <c r="E1125" s="171" t="s">
        <v>19</v>
      </c>
      <c r="F1125" s="172" t="s">
        <v>14523</v>
      </c>
      <c r="H1125" s="171" t="s">
        <v>19</v>
      </c>
      <c r="I1125" s="173"/>
      <c r="L1125" s="170"/>
      <c r="M1125" s="174"/>
      <c r="T1125" s="175"/>
      <c r="AT1125" s="171" t="s">
        <v>226</v>
      </c>
      <c r="AU1125" s="171" t="s">
        <v>236</v>
      </c>
      <c r="AV1125" s="14" t="s">
        <v>77</v>
      </c>
      <c r="AW1125" s="14" t="s">
        <v>31</v>
      </c>
      <c r="AX1125" s="14" t="s">
        <v>69</v>
      </c>
      <c r="AY1125" s="171" t="s">
        <v>212</v>
      </c>
    </row>
    <row r="1126" spans="2:65" s="12" customFormat="1">
      <c r="B1126" s="152"/>
      <c r="D1126" s="150" t="s">
        <v>226</v>
      </c>
      <c r="E1126" s="153" t="s">
        <v>19</v>
      </c>
      <c r="F1126" s="154" t="s">
        <v>1780</v>
      </c>
      <c r="H1126" s="155">
        <v>1</v>
      </c>
      <c r="I1126" s="156"/>
      <c r="L1126" s="152"/>
      <c r="M1126" s="157"/>
      <c r="T1126" s="158"/>
      <c r="AT1126" s="153" t="s">
        <v>226</v>
      </c>
      <c r="AU1126" s="153" t="s">
        <v>236</v>
      </c>
      <c r="AV1126" s="12" t="s">
        <v>79</v>
      </c>
      <c r="AW1126" s="12" t="s">
        <v>31</v>
      </c>
      <c r="AX1126" s="12" t="s">
        <v>69</v>
      </c>
      <c r="AY1126" s="153" t="s">
        <v>212</v>
      </c>
    </row>
    <row r="1127" spans="2:65" s="13" customFormat="1">
      <c r="B1127" s="159"/>
      <c r="D1127" s="150" t="s">
        <v>226</v>
      </c>
      <c r="E1127" s="160" t="s">
        <v>19</v>
      </c>
      <c r="F1127" s="161" t="s">
        <v>228</v>
      </c>
      <c r="H1127" s="162">
        <v>1</v>
      </c>
      <c r="I1127" s="163"/>
      <c r="L1127" s="159"/>
      <c r="M1127" s="164"/>
      <c r="T1127" s="165"/>
      <c r="AT1127" s="160" t="s">
        <v>226</v>
      </c>
      <c r="AU1127" s="160" t="s">
        <v>236</v>
      </c>
      <c r="AV1127" s="13" t="s">
        <v>229</v>
      </c>
      <c r="AW1127" s="13" t="s">
        <v>31</v>
      </c>
      <c r="AX1127" s="13" t="s">
        <v>77</v>
      </c>
      <c r="AY1127" s="160" t="s">
        <v>212</v>
      </c>
    </row>
    <row r="1128" spans="2:65" s="1" customFormat="1" ht="16.5" customHeight="1">
      <c r="B1128" s="34"/>
      <c r="C1128" s="133" t="s">
        <v>1844</v>
      </c>
      <c r="D1128" s="133" t="s">
        <v>215</v>
      </c>
      <c r="E1128" s="134" t="s">
        <v>14524</v>
      </c>
      <c r="F1128" s="135" t="s">
        <v>14525</v>
      </c>
      <c r="G1128" s="136" t="s">
        <v>624</v>
      </c>
      <c r="H1128" s="137">
        <v>1</v>
      </c>
      <c r="I1128" s="138"/>
      <c r="J1128" s="139">
        <f>ROUND(I1128*H1128,2)</f>
        <v>0</v>
      </c>
      <c r="K1128" s="135" t="s">
        <v>245</v>
      </c>
      <c r="L1128" s="34"/>
      <c r="M1128" s="140" t="s">
        <v>19</v>
      </c>
      <c r="N1128" s="141" t="s">
        <v>40</v>
      </c>
      <c r="P1128" s="142">
        <f>O1128*H1128</f>
        <v>0</v>
      </c>
      <c r="Q1128" s="142">
        <v>0</v>
      </c>
      <c r="R1128" s="142">
        <f>Q1128*H1128</f>
        <v>0</v>
      </c>
      <c r="S1128" s="142">
        <v>0</v>
      </c>
      <c r="T1128" s="143">
        <f>S1128*H1128</f>
        <v>0</v>
      </c>
      <c r="AR1128" s="144" t="s">
        <v>316</v>
      </c>
      <c r="AT1128" s="144" t="s">
        <v>215</v>
      </c>
      <c r="AU1128" s="144" t="s">
        <v>236</v>
      </c>
      <c r="AY1128" s="19" t="s">
        <v>212</v>
      </c>
      <c r="BE1128" s="145">
        <f>IF(N1128="základní",J1128,0)</f>
        <v>0</v>
      </c>
      <c r="BF1128" s="145">
        <f>IF(N1128="snížená",J1128,0)</f>
        <v>0</v>
      </c>
      <c r="BG1128" s="145">
        <f>IF(N1128="zákl. přenesená",J1128,0)</f>
        <v>0</v>
      </c>
      <c r="BH1128" s="145">
        <f>IF(N1128="sníž. přenesená",J1128,0)</f>
        <v>0</v>
      </c>
      <c r="BI1128" s="145">
        <f>IF(N1128="nulová",J1128,0)</f>
        <v>0</v>
      </c>
      <c r="BJ1128" s="19" t="s">
        <v>77</v>
      </c>
      <c r="BK1128" s="145">
        <f>ROUND(I1128*H1128,2)</f>
        <v>0</v>
      </c>
      <c r="BL1128" s="19" t="s">
        <v>316</v>
      </c>
      <c r="BM1128" s="144" t="s">
        <v>14526</v>
      </c>
    </row>
    <row r="1129" spans="2:65" s="1" customFormat="1" ht="29.25">
      <c r="B1129" s="34"/>
      <c r="D1129" s="150" t="s">
        <v>224</v>
      </c>
      <c r="F1129" s="151" t="s">
        <v>14178</v>
      </c>
      <c r="I1129" s="148"/>
      <c r="L1129" s="34"/>
      <c r="M1129" s="149"/>
      <c r="T1129" s="55"/>
      <c r="AT1129" s="19" t="s">
        <v>224</v>
      </c>
      <c r="AU1129" s="19" t="s">
        <v>236</v>
      </c>
    </row>
    <row r="1130" spans="2:65" s="14" customFormat="1">
      <c r="B1130" s="170"/>
      <c r="D1130" s="150" t="s">
        <v>226</v>
      </c>
      <c r="E1130" s="171" t="s">
        <v>19</v>
      </c>
      <c r="F1130" s="172" t="s">
        <v>14527</v>
      </c>
      <c r="H1130" s="171" t="s">
        <v>19</v>
      </c>
      <c r="I1130" s="173"/>
      <c r="L1130" s="170"/>
      <c r="M1130" s="174"/>
      <c r="T1130" s="175"/>
      <c r="AT1130" s="171" t="s">
        <v>226</v>
      </c>
      <c r="AU1130" s="171" t="s">
        <v>236</v>
      </c>
      <c r="AV1130" s="14" t="s">
        <v>77</v>
      </c>
      <c r="AW1130" s="14" t="s">
        <v>31</v>
      </c>
      <c r="AX1130" s="14" t="s">
        <v>69</v>
      </c>
      <c r="AY1130" s="171" t="s">
        <v>212</v>
      </c>
    </row>
    <row r="1131" spans="2:65" s="12" customFormat="1">
      <c r="B1131" s="152"/>
      <c r="D1131" s="150" t="s">
        <v>226</v>
      </c>
      <c r="E1131" s="153" t="s">
        <v>19</v>
      </c>
      <c r="F1131" s="154" t="s">
        <v>1780</v>
      </c>
      <c r="H1131" s="155">
        <v>1</v>
      </c>
      <c r="I1131" s="156"/>
      <c r="L1131" s="152"/>
      <c r="M1131" s="157"/>
      <c r="T1131" s="158"/>
      <c r="AT1131" s="153" t="s">
        <v>226</v>
      </c>
      <c r="AU1131" s="153" t="s">
        <v>236</v>
      </c>
      <c r="AV1131" s="12" t="s">
        <v>79</v>
      </c>
      <c r="AW1131" s="12" t="s">
        <v>31</v>
      </c>
      <c r="AX1131" s="12" t="s">
        <v>69</v>
      </c>
      <c r="AY1131" s="153" t="s">
        <v>212</v>
      </c>
    </row>
    <row r="1132" spans="2:65" s="13" customFormat="1">
      <c r="B1132" s="159"/>
      <c r="D1132" s="150" t="s">
        <v>226</v>
      </c>
      <c r="E1132" s="160" t="s">
        <v>19</v>
      </c>
      <c r="F1132" s="161" t="s">
        <v>228</v>
      </c>
      <c r="H1132" s="162">
        <v>1</v>
      </c>
      <c r="I1132" s="163"/>
      <c r="L1132" s="159"/>
      <c r="M1132" s="164"/>
      <c r="T1132" s="165"/>
      <c r="AT1132" s="160" t="s">
        <v>226</v>
      </c>
      <c r="AU1132" s="160" t="s">
        <v>236</v>
      </c>
      <c r="AV1132" s="13" t="s">
        <v>229</v>
      </c>
      <c r="AW1132" s="13" t="s">
        <v>31</v>
      </c>
      <c r="AX1132" s="13" t="s">
        <v>77</v>
      </c>
      <c r="AY1132" s="160" t="s">
        <v>212</v>
      </c>
    </row>
    <row r="1133" spans="2:65" s="1" customFormat="1" ht="16.5" customHeight="1">
      <c r="B1133" s="34"/>
      <c r="C1133" s="133" t="s">
        <v>1851</v>
      </c>
      <c r="D1133" s="133" t="s">
        <v>215</v>
      </c>
      <c r="E1133" s="134" t="s">
        <v>14528</v>
      </c>
      <c r="F1133" s="135" t="s">
        <v>14529</v>
      </c>
      <c r="G1133" s="136" t="s">
        <v>624</v>
      </c>
      <c r="H1133" s="137">
        <v>1</v>
      </c>
      <c r="I1133" s="138"/>
      <c r="J1133" s="139">
        <f>ROUND(I1133*H1133,2)</f>
        <v>0</v>
      </c>
      <c r="K1133" s="135" t="s">
        <v>245</v>
      </c>
      <c r="L1133" s="34"/>
      <c r="M1133" s="140" t="s">
        <v>19</v>
      </c>
      <c r="N1133" s="141" t="s">
        <v>40</v>
      </c>
      <c r="P1133" s="142">
        <f>O1133*H1133</f>
        <v>0</v>
      </c>
      <c r="Q1133" s="142">
        <v>0</v>
      </c>
      <c r="R1133" s="142">
        <f>Q1133*H1133</f>
        <v>0</v>
      </c>
      <c r="S1133" s="142">
        <v>0</v>
      </c>
      <c r="T1133" s="143">
        <f>S1133*H1133</f>
        <v>0</v>
      </c>
      <c r="AR1133" s="144" t="s">
        <v>316</v>
      </c>
      <c r="AT1133" s="144" t="s">
        <v>215</v>
      </c>
      <c r="AU1133" s="144" t="s">
        <v>236</v>
      </c>
      <c r="AY1133" s="19" t="s">
        <v>212</v>
      </c>
      <c r="BE1133" s="145">
        <f>IF(N1133="základní",J1133,0)</f>
        <v>0</v>
      </c>
      <c r="BF1133" s="145">
        <f>IF(N1133="snížená",J1133,0)</f>
        <v>0</v>
      </c>
      <c r="BG1133" s="145">
        <f>IF(N1133="zákl. přenesená",J1133,0)</f>
        <v>0</v>
      </c>
      <c r="BH1133" s="145">
        <f>IF(N1133="sníž. přenesená",J1133,0)</f>
        <v>0</v>
      </c>
      <c r="BI1133" s="145">
        <f>IF(N1133="nulová",J1133,0)</f>
        <v>0</v>
      </c>
      <c r="BJ1133" s="19" t="s">
        <v>77</v>
      </c>
      <c r="BK1133" s="145">
        <f>ROUND(I1133*H1133,2)</f>
        <v>0</v>
      </c>
      <c r="BL1133" s="19" t="s">
        <v>316</v>
      </c>
      <c r="BM1133" s="144" t="s">
        <v>14530</v>
      </c>
    </row>
    <row r="1134" spans="2:65" s="1" customFormat="1" ht="29.25">
      <c r="B1134" s="34"/>
      <c r="D1134" s="150" t="s">
        <v>224</v>
      </c>
      <c r="F1134" s="151" t="s">
        <v>14178</v>
      </c>
      <c r="I1134" s="148"/>
      <c r="L1134" s="34"/>
      <c r="M1134" s="149"/>
      <c r="T1134" s="55"/>
      <c r="AT1134" s="19" t="s">
        <v>224</v>
      </c>
      <c r="AU1134" s="19" t="s">
        <v>236</v>
      </c>
    </row>
    <row r="1135" spans="2:65" s="14" customFormat="1">
      <c r="B1135" s="170"/>
      <c r="D1135" s="150" t="s">
        <v>226</v>
      </c>
      <c r="E1135" s="171" t="s">
        <v>19</v>
      </c>
      <c r="F1135" s="172" t="s">
        <v>14531</v>
      </c>
      <c r="H1135" s="171" t="s">
        <v>19</v>
      </c>
      <c r="I1135" s="173"/>
      <c r="L1135" s="170"/>
      <c r="M1135" s="174"/>
      <c r="T1135" s="175"/>
      <c r="AT1135" s="171" t="s">
        <v>226</v>
      </c>
      <c r="AU1135" s="171" t="s">
        <v>236</v>
      </c>
      <c r="AV1135" s="14" t="s">
        <v>77</v>
      </c>
      <c r="AW1135" s="14" t="s">
        <v>31</v>
      </c>
      <c r="AX1135" s="14" t="s">
        <v>69</v>
      </c>
      <c r="AY1135" s="171" t="s">
        <v>212</v>
      </c>
    </row>
    <row r="1136" spans="2:65" s="12" customFormat="1">
      <c r="B1136" s="152"/>
      <c r="D1136" s="150" t="s">
        <v>226</v>
      </c>
      <c r="E1136" s="153" t="s">
        <v>19</v>
      </c>
      <c r="F1136" s="154" t="s">
        <v>1780</v>
      </c>
      <c r="H1136" s="155">
        <v>1</v>
      </c>
      <c r="I1136" s="156"/>
      <c r="L1136" s="152"/>
      <c r="M1136" s="157"/>
      <c r="T1136" s="158"/>
      <c r="AT1136" s="153" t="s">
        <v>226</v>
      </c>
      <c r="AU1136" s="153" t="s">
        <v>236</v>
      </c>
      <c r="AV1136" s="12" t="s">
        <v>79</v>
      </c>
      <c r="AW1136" s="12" t="s">
        <v>31</v>
      </c>
      <c r="AX1136" s="12" t="s">
        <v>69</v>
      </c>
      <c r="AY1136" s="153" t="s">
        <v>212</v>
      </c>
    </row>
    <row r="1137" spans="2:65" s="13" customFormat="1">
      <c r="B1137" s="159"/>
      <c r="D1137" s="150" t="s">
        <v>226</v>
      </c>
      <c r="E1137" s="160" t="s">
        <v>19</v>
      </c>
      <c r="F1137" s="161" t="s">
        <v>228</v>
      </c>
      <c r="H1137" s="162">
        <v>1</v>
      </c>
      <c r="I1137" s="163"/>
      <c r="L1137" s="159"/>
      <c r="M1137" s="164"/>
      <c r="T1137" s="165"/>
      <c r="AT1137" s="160" t="s">
        <v>226</v>
      </c>
      <c r="AU1137" s="160" t="s">
        <v>236</v>
      </c>
      <c r="AV1137" s="13" t="s">
        <v>229</v>
      </c>
      <c r="AW1137" s="13" t="s">
        <v>31</v>
      </c>
      <c r="AX1137" s="13" t="s">
        <v>77</v>
      </c>
      <c r="AY1137" s="160" t="s">
        <v>212</v>
      </c>
    </row>
    <row r="1138" spans="2:65" s="1" customFormat="1" ht="16.5" customHeight="1">
      <c r="B1138" s="34"/>
      <c r="C1138" s="133" t="s">
        <v>1858</v>
      </c>
      <c r="D1138" s="133" t="s">
        <v>215</v>
      </c>
      <c r="E1138" s="134" t="s">
        <v>14532</v>
      </c>
      <c r="F1138" s="135" t="s">
        <v>14533</v>
      </c>
      <c r="G1138" s="136" t="s">
        <v>624</v>
      </c>
      <c r="H1138" s="137">
        <v>1</v>
      </c>
      <c r="I1138" s="138"/>
      <c r="J1138" s="139">
        <f>ROUND(I1138*H1138,2)</f>
        <v>0</v>
      </c>
      <c r="K1138" s="135" t="s">
        <v>245</v>
      </c>
      <c r="L1138" s="34"/>
      <c r="M1138" s="140" t="s">
        <v>19</v>
      </c>
      <c r="N1138" s="141" t="s">
        <v>40</v>
      </c>
      <c r="P1138" s="142">
        <f>O1138*H1138</f>
        <v>0</v>
      </c>
      <c r="Q1138" s="142">
        <v>0</v>
      </c>
      <c r="R1138" s="142">
        <f>Q1138*H1138</f>
        <v>0</v>
      </c>
      <c r="S1138" s="142">
        <v>0</v>
      </c>
      <c r="T1138" s="143">
        <f>S1138*H1138</f>
        <v>0</v>
      </c>
      <c r="AR1138" s="144" t="s">
        <v>316</v>
      </c>
      <c r="AT1138" s="144" t="s">
        <v>215</v>
      </c>
      <c r="AU1138" s="144" t="s">
        <v>236</v>
      </c>
      <c r="AY1138" s="19" t="s">
        <v>212</v>
      </c>
      <c r="BE1138" s="145">
        <f>IF(N1138="základní",J1138,0)</f>
        <v>0</v>
      </c>
      <c r="BF1138" s="145">
        <f>IF(N1138="snížená",J1138,0)</f>
        <v>0</v>
      </c>
      <c r="BG1138" s="145">
        <f>IF(N1138="zákl. přenesená",J1138,0)</f>
        <v>0</v>
      </c>
      <c r="BH1138" s="145">
        <f>IF(N1138="sníž. přenesená",J1138,0)</f>
        <v>0</v>
      </c>
      <c r="BI1138" s="145">
        <f>IF(N1138="nulová",J1138,0)</f>
        <v>0</v>
      </c>
      <c r="BJ1138" s="19" t="s">
        <v>77</v>
      </c>
      <c r="BK1138" s="145">
        <f>ROUND(I1138*H1138,2)</f>
        <v>0</v>
      </c>
      <c r="BL1138" s="19" t="s">
        <v>316</v>
      </c>
      <c r="BM1138" s="144" t="s">
        <v>14534</v>
      </c>
    </row>
    <row r="1139" spans="2:65" s="1" customFormat="1" ht="29.25">
      <c r="B1139" s="34"/>
      <c r="D1139" s="150" t="s">
        <v>224</v>
      </c>
      <c r="F1139" s="151" t="s">
        <v>14178</v>
      </c>
      <c r="I1139" s="148"/>
      <c r="L1139" s="34"/>
      <c r="M1139" s="149"/>
      <c r="T1139" s="55"/>
      <c r="AT1139" s="19" t="s">
        <v>224</v>
      </c>
      <c r="AU1139" s="19" t="s">
        <v>236</v>
      </c>
    </row>
    <row r="1140" spans="2:65" s="14" customFormat="1">
      <c r="B1140" s="170"/>
      <c r="D1140" s="150" t="s">
        <v>226</v>
      </c>
      <c r="E1140" s="171" t="s">
        <v>19</v>
      </c>
      <c r="F1140" s="172" t="s">
        <v>14535</v>
      </c>
      <c r="H1140" s="171" t="s">
        <v>19</v>
      </c>
      <c r="I1140" s="173"/>
      <c r="L1140" s="170"/>
      <c r="M1140" s="174"/>
      <c r="T1140" s="175"/>
      <c r="AT1140" s="171" t="s">
        <v>226</v>
      </c>
      <c r="AU1140" s="171" t="s">
        <v>236</v>
      </c>
      <c r="AV1140" s="14" t="s">
        <v>77</v>
      </c>
      <c r="AW1140" s="14" t="s">
        <v>31</v>
      </c>
      <c r="AX1140" s="14" t="s">
        <v>69</v>
      </c>
      <c r="AY1140" s="171" t="s">
        <v>212</v>
      </c>
    </row>
    <row r="1141" spans="2:65" s="12" customFormat="1">
      <c r="B1141" s="152"/>
      <c r="D1141" s="150" t="s">
        <v>226</v>
      </c>
      <c r="E1141" s="153" t="s">
        <v>19</v>
      </c>
      <c r="F1141" s="154" t="s">
        <v>1780</v>
      </c>
      <c r="H1141" s="155">
        <v>1</v>
      </c>
      <c r="I1141" s="156"/>
      <c r="L1141" s="152"/>
      <c r="M1141" s="157"/>
      <c r="T1141" s="158"/>
      <c r="AT1141" s="153" t="s">
        <v>226</v>
      </c>
      <c r="AU1141" s="153" t="s">
        <v>236</v>
      </c>
      <c r="AV1141" s="12" t="s">
        <v>79</v>
      </c>
      <c r="AW1141" s="12" t="s">
        <v>31</v>
      </c>
      <c r="AX1141" s="12" t="s">
        <v>69</v>
      </c>
      <c r="AY1141" s="153" t="s">
        <v>212</v>
      </c>
    </row>
    <row r="1142" spans="2:65" s="13" customFormat="1">
      <c r="B1142" s="159"/>
      <c r="D1142" s="150" t="s">
        <v>226</v>
      </c>
      <c r="E1142" s="160" t="s">
        <v>19</v>
      </c>
      <c r="F1142" s="161" t="s">
        <v>228</v>
      </c>
      <c r="H1142" s="162">
        <v>1</v>
      </c>
      <c r="I1142" s="163"/>
      <c r="L1142" s="159"/>
      <c r="M1142" s="164"/>
      <c r="T1142" s="165"/>
      <c r="AT1142" s="160" t="s">
        <v>226</v>
      </c>
      <c r="AU1142" s="160" t="s">
        <v>236</v>
      </c>
      <c r="AV1142" s="13" t="s">
        <v>229</v>
      </c>
      <c r="AW1142" s="13" t="s">
        <v>31</v>
      </c>
      <c r="AX1142" s="13" t="s">
        <v>77</v>
      </c>
      <c r="AY1142" s="160" t="s">
        <v>212</v>
      </c>
    </row>
    <row r="1143" spans="2:65" s="1" customFormat="1" ht="16.5" customHeight="1">
      <c r="B1143" s="34"/>
      <c r="C1143" s="133" t="s">
        <v>1864</v>
      </c>
      <c r="D1143" s="133" t="s">
        <v>215</v>
      </c>
      <c r="E1143" s="134" t="s">
        <v>14536</v>
      </c>
      <c r="F1143" s="135" t="s">
        <v>14537</v>
      </c>
      <c r="G1143" s="136" t="s">
        <v>624</v>
      </c>
      <c r="H1143" s="137">
        <v>1</v>
      </c>
      <c r="I1143" s="138"/>
      <c r="J1143" s="139">
        <f>ROUND(I1143*H1143,2)</f>
        <v>0</v>
      </c>
      <c r="K1143" s="135" t="s">
        <v>245</v>
      </c>
      <c r="L1143" s="34"/>
      <c r="M1143" s="140" t="s">
        <v>19</v>
      </c>
      <c r="N1143" s="141" t="s">
        <v>40</v>
      </c>
      <c r="P1143" s="142">
        <f>O1143*H1143</f>
        <v>0</v>
      </c>
      <c r="Q1143" s="142">
        <v>0</v>
      </c>
      <c r="R1143" s="142">
        <f>Q1143*H1143</f>
        <v>0</v>
      </c>
      <c r="S1143" s="142">
        <v>0</v>
      </c>
      <c r="T1143" s="143">
        <f>S1143*H1143</f>
        <v>0</v>
      </c>
      <c r="AR1143" s="144" t="s">
        <v>316</v>
      </c>
      <c r="AT1143" s="144" t="s">
        <v>215</v>
      </c>
      <c r="AU1143" s="144" t="s">
        <v>236</v>
      </c>
      <c r="AY1143" s="19" t="s">
        <v>212</v>
      </c>
      <c r="BE1143" s="145">
        <f>IF(N1143="základní",J1143,0)</f>
        <v>0</v>
      </c>
      <c r="BF1143" s="145">
        <f>IF(N1143="snížená",J1143,0)</f>
        <v>0</v>
      </c>
      <c r="BG1143" s="145">
        <f>IF(N1143="zákl. přenesená",J1143,0)</f>
        <v>0</v>
      </c>
      <c r="BH1143" s="145">
        <f>IF(N1143="sníž. přenesená",J1143,0)</f>
        <v>0</v>
      </c>
      <c r="BI1143" s="145">
        <f>IF(N1143="nulová",J1143,0)</f>
        <v>0</v>
      </c>
      <c r="BJ1143" s="19" t="s">
        <v>77</v>
      </c>
      <c r="BK1143" s="145">
        <f>ROUND(I1143*H1143,2)</f>
        <v>0</v>
      </c>
      <c r="BL1143" s="19" t="s">
        <v>316</v>
      </c>
      <c r="BM1143" s="144" t="s">
        <v>14538</v>
      </c>
    </row>
    <row r="1144" spans="2:65" s="1" customFormat="1" ht="29.25">
      <c r="B1144" s="34"/>
      <c r="D1144" s="150" t="s">
        <v>224</v>
      </c>
      <c r="F1144" s="151" t="s">
        <v>14178</v>
      </c>
      <c r="I1144" s="148"/>
      <c r="L1144" s="34"/>
      <c r="M1144" s="149"/>
      <c r="T1144" s="55"/>
      <c r="AT1144" s="19" t="s">
        <v>224</v>
      </c>
      <c r="AU1144" s="19" t="s">
        <v>236</v>
      </c>
    </row>
    <row r="1145" spans="2:65" s="14" customFormat="1">
      <c r="B1145" s="170"/>
      <c r="D1145" s="150" t="s">
        <v>226</v>
      </c>
      <c r="E1145" s="171" t="s">
        <v>19</v>
      </c>
      <c r="F1145" s="172" t="s">
        <v>14539</v>
      </c>
      <c r="H1145" s="171" t="s">
        <v>19</v>
      </c>
      <c r="I1145" s="173"/>
      <c r="L1145" s="170"/>
      <c r="M1145" s="174"/>
      <c r="T1145" s="175"/>
      <c r="AT1145" s="171" t="s">
        <v>226</v>
      </c>
      <c r="AU1145" s="171" t="s">
        <v>236</v>
      </c>
      <c r="AV1145" s="14" t="s">
        <v>77</v>
      </c>
      <c r="AW1145" s="14" t="s">
        <v>31</v>
      </c>
      <c r="AX1145" s="14" t="s">
        <v>69</v>
      </c>
      <c r="AY1145" s="171" t="s">
        <v>212</v>
      </c>
    </row>
    <row r="1146" spans="2:65" s="12" customFormat="1">
      <c r="B1146" s="152"/>
      <c r="D1146" s="150" t="s">
        <v>226</v>
      </c>
      <c r="E1146" s="153" t="s">
        <v>19</v>
      </c>
      <c r="F1146" s="154" t="s">
        <v>1780</v>
      </c>
      <c r="H1146" s="155">
        <v>1</v>
      </c>
      <c r="I1146" s="156"/>
      <c r="L1146" s="152"/>
      <c r="M1146" s="157"/>
      <c r="T1146" s="158"/>
      <c r="AT1146" s="153" t="s">
        <v>226</v>
      </c>
      <c r="AU1146" s="153" t="s">
        <v>236</v>
      </c>
      <c r="AV1146" s="12" t="s">
        <v>79</v>
      </c>
      <c r="AW1146" s="12" t="s">
        <v>31</v>
      </c>
      <c r="AX1146" s="12" t="s">
        <v>69</v>
      </c>
      <c r="AY1146" s="153" t="s">
        <v>212</v>
      </c>
    </row>
    <row r="1147" spans="2:65" s="13" customFormat="1">
      <c r="B1147" s="159"/>
      <c r="D1147" s="150" t="s">
        <v>226</v>
      </c>
      <c r="E1147" s="160" t="s">
        <v>19</v>
      </c>
      <c r="F1147" s="161" t="s">
        <v>228</v>
      </c>
      <c r="H1147" s="162">
        <v>1</v>
      </c>
      <c r="I1147" s="163"/>
      <c r="L1147" s="159"/>
      <c r="M1147" s="164"/>
      <c r="T1147" s="165"/>
      <c r="AT1147" s="160" t="s">
        <v>226</v>
      </c>
      <c r="AU1147" s="160" t="s">
        <v>236</v>
      </c>
      <c r="AV1147" s="13" t="s">
        <v>229</v>
      </c>
      <c r="AW1147" s="13" t="s">
        <v>31</v>
      </c>
      <c r="AX1147" s="13" t="s">
        <v>77</v>
      </c>
      <c r="AY1147" s="160" t="s">
        <v>212</v>
      </c>
    </row>
    <row r="1148" spans="2:65" s="1" customFormat="1" ht="16.5" customHeight="1">
      <c r="B1148" s="34"/>
      <c r="C1148" s="133" t="s">
        <v>1873</v>
      </c>
      <c r="D1148" s="133" t="s">
        <v>215</v>
      </c>
      <c r="E1148" s="134" t="s">
        <v>14540</v>
      </c>
      <c r="F1148" s="135" t="s">
        <v>14541</v>
      </c>
      <c r="G1148" s="136" t="s">
        <v>624</v>
      </c>
      <c r="H1148" s="137">
        <v>1</v>
      </c>
      <c r="I1148" s="138"/>
      <c r="J1148" s="139">
        <f>ROUND(I1148*H1148,2)</f>
        <v>0</v>
      </c>
      <c r="K1148" s="135" t="s">
        <v>245</v>
      </c>
      <c r="L1148" s="34"/>
      <c r="M1148" s="140" t="s">
        <v>19</v>
      </c>
      <c r="N1148" s="141" t="s">
        <v>40</v>
      </c>
      <c r="P1148" s="142">
        <f>O1148*H1148</f>
        <v>0</v>
      </c>
      <c r="Q1148" s="142">
        <v>0</v>
      </c>
      <c r="R1148" s="142">
        <f>Q1148*H1148</f>
        <v>0</v>
      </c>
      <c r="S1148" s="142">
        <v>0</v>
      </c>
      <c r="T1148" s="143">
        <f>S1148*H1148</f>
        <v>0</v>
      </c>
      <c r="AR1148" s="144" t="s">
        <v>316</v>
      </c>
      <c r="AT1148" s="144" t="s">
        <v>215</v>
      </c>
      <c r="AU1148" s="144" t="s">
        <v>236</v>
      </c>
      <c r="AY1148" s="19" t="s">
        <v>212</v>
      </c>
      <c r="BE1148" s="145">
        <f>IF(N1148="základní",J1148,0)</f>
        <v>0</v>
      </c>
      <c r="BF1148" s="145">
        <f>IF(N1148="snížená",J1148,0)</f>
        <v>0</v>
      </c>
      <c r="BG1148" s="145">
        <f>IF(N1148="zákl. přenesená",J1148,0)</f>
        <v>0</v>
      </c>
      <c r="BH1148" s="145">
        <f>IF(N1148="sníž. přenesená",J1148,0)</f>
        <v>0</v>
      </c>
      <c r="BI1148" s="145">
        <f>IF(N1148="nulová",J1148,0)</f>
        <v>0</v>
      </c>
      <c r="BJ1148" s="19" t="s">
        <v>77</v>
      </c>
      <c r="BK1148" s="145">
        <f>ROUND(I1148*H1148,2)</f>
        <v>0</v>
      </c>
      <c r="BL1148" s="19" t="s">
        <v>316</v>
      </c>
      <c r="BM1148" s="144" t="s">
        <v>14542</v>
      </c>
    </row>
    <row r="1149" spans="2:65" s="1" customFormat="1" ht="29.25">
      <c r="B1149" s="34"/>
      <c r="D1149" s="150" t="s">
        <v>224</v>
      </c>
      <c r="F1149" s="151" t="s">
        <v>14178</v>
      </c>
      <c r="I1149" s="148"/>
      <c r="L1149" s="34"/>
      <c r="M1149" s="149"/>
      <c r="T1149" s="55"/>
      <c r="AT1149" s="19" t="s">
        <v>224</v>
      </c>
      <c r="AU1149" s="19" t="s">
        <v>236</v>
      </c>
    </row>
    <row r="1150" spans="2:65" s="14" customFormat="1">
      <c r="B1150" s="170"/>
      <c r="D1150" s="150" t="s">
        <v>226</v>
      </c>
      <c r="E1150" s="171" t="s">
        <v>19</v>
      </c>
      <c r="F1150" s="172" t="s">
        <v>14543</v>
      </c>
      <c r="H1150" s="171" t="s">
        <v>19</v>
      </c>
      <c r="I1150" s="173"/>
      <c r="L1150" s="170"/>
      <c r="M1150" s="174"/>
      <c r="T1150" s="175"/>
      <c r="AT1150" s="171" t="s">
        <v>226</v>
      </c>
      <c r="AU1150" s="171" t="s">
        <v>236</v>
      </c>
      <c r="AV1150" s="14" t="s">
        <v>77</v>
      </c>
      <c r="AW1150" s="14" t="s">
        <v>31</v>
      </c>
      <c r="AX1150" s="14" t="s">
        <v>69</v>
      </c>
      <c r="AY1150" s="171" t="s">
        <v>212</v>
      </c>
    </row>
    <row r="1151" spans="2:65" s="12" customFormat="1">
      <c r="B1151" s="152"/>
      <c r="D1151" s="150" t="s">
        <v>226</v>
      </c>
      <c r="E1151" s="153" t="s">
        <v>19</v>
      </c>
      <c r="F1151" s="154" t="s">
        <v>1780</v>
      </c>
      <c r="H1151" s="155">
        <v>1</v>
      </c>
      <c r="I1151" s="156"/>
      <c r="L1151" s="152"/>
      <c r="M1151" s="157"/>
      <c r="T1151" s="158"/>
      <c r="AT1151" s="153" t="s">
        <v>226</v>
      </c>
      <c r="AU1151" s="153" t="s">
        <v>236</v>
      </c>
      <c r="AV1151" s="12" t="s">
        <v>79</v>
      </c>
      <c r="AW1151" s="12" t="s">
        <v>31</v>
      </c>
      <c r="AX1151" s="12" t="s">
        <v>69</v>
      </c>
      <c r="AY1151" s="153" t="s">
        <v>212</v>
      </c>
    </row>
    <row r="1152" spans="2:65" s="13" customFormat="1">
      <c r="B1152" s="159"/>
      <c r="D1152" s="150" t="s">
        <v>226</v>
      </c>
      <c r="E1152" s="160" t="s">
        <v>19</v>
      </c>
      <c r="F1152" s="161" t="s">
        <v>228</v>
      </c>
      <c r="H1152" s="162">
        <v>1</v>
      </c>
      <c r="I1152" s="163"/>
      <c r="L1152" s="159"/>
      <c r="M1152" s="164"/>
      <c r="T1152" s="165"/>
      <c r="AT1152" s="160" t="s">
        <v>226</v>
      </c>
      <c r="AU1152" s="160" t="s">
        <v>236</v>
      </c>
      <c r="AV1152" s="13" t="s">
        <v>229</v>
      </c>
      <c r="AW1152" s="13" t="s">
        <v>31</v>
      </c>
      <c r="AX1152" s="13" t="s">
        <v>77</v>
      </c>
      <c r="AY1152" s="160" t="s">
        <v>212</v>
      </c>
    </row>
    <row r="1153" spans="2:65" s="1" customFormat="1" ht="16.5" customHeight="1">
      <c r="B1153" s="34"/>
      <c r="C1153" s="133" t="s">
        <v>1880</v>
      </c>
      <c r="D1153" s="133" t="s">
        <v>215</v>
      </c>
      <c r="E1153" s="134" t="s">
        <v>14544</v>
      </c>
      <c r="F1153" s="135" t="s">
        <v>14545</v>
      </c>
      <c r="G1153" s="136" t="s">
        <v>624</v>
      </c>
      <c r="H1153" s="137">
        <v>1</v>
      </c>
      <c r="I1153" s="138"/>
      <c r="J1153" s="139">
        <f>ROUND(I1153*H1153,2)</f>
        <v>0</v>
      </c>
      <c r="K1153" s="135" t="s">
        <v>245</v>
      </c>
      <c r="L1153" s="34"/>
      <c r="M1153" s="140" t="s">
        <v>19</v>
      </c>
      <c r="N1153" s="141" t="s">
        <v>40</v>
      </c>
      <c r="P1153" s="142">
        <f>O1153*H1153</f>
        <v>0</v>
      </c>
      <c r="Q1153" s="142">
        <v>0</v>
      </c>
      <c r="R1153" s="142">
        <f>Q1153*H1153</f>
        <v>0</v>
      </c>
      <c r="S1153" s="142">
        <v>0</v>
      </c>
      <c r="T1153" s="143">
        <f>S1153*H1153</f>
        <v>0</v>
      </c>
      <c r="AR1153" s="144" t="s">
        <v>316</v>
      </c>
      <c r="AT1153" s="144" t="s">
        <v>215</v>
      </c>
      <c r="AU1153" s="144" t="s">
        <v>236</v>
      </c>
      <c r="AY1153" s="19" t="s">
        <v>212</v>
      </c>
      <c r="BE1153" s="145">
        <f>IF(N1153="základní",J1153,0)</f>
        <v>0</v>
      </c>
      <c r="BF1153" s="145">
        <f>IF(N1153="snížená",J1153,0)</f>
        <v>0</v>
      </c>
      <c r="BG1153" s="145">
        <f>IF(N1153="zákl. přenesená",J1153,0)</f>
        <v>0</v>
      </c>
      <c r="BH1153" s="145">
        <f>IF(N1153="sníž. přenesená",J1153,0)</f>
        <v>0</v>
      </c>
      <c r="BI1153" s="145">
        <f>IF(N1153="nulová",J1153,0)</f>
        <v>0</v>
      </c>
      <c r="BJ1153" s="19" t="s">
        <v>77</v>
      </c>
      <c r="BK1153" s="145">
        <f>ROUND(I1153*H1153,2)</f>
        <v>0</v>
      </c>
      <c r="BL1153" s="19" t="s">
        <v>316</v>
      </c>
      <c r="BM1153" s="144" t="s">
        <v>14546</v>
      </c>
    </row>
    <row r="1154" spans="2:65" s="1" customFormat="1" ht="29.25">
      <c r="B1154" s="34"/>
      <c r="D1154" s="150" t="s">
        <v>224</v>
      </c>
      <c r="F1154" s="151" t="s">
        <v>14178</v>
      </c>
      <c r="I1154" s="148"/>
      <c r="L1154" s="34"/>
      <c r="M1154" s="149"/>
      <c r="T1154" s="55"/>
      <c r="AT1154" s="19" t="s">
        <v>224</v>
      </c>
      <c r="AU1154" s="19" t="s">
        <v>236</v>
      </c>
    </row>
    <row r="1155" spans="2:65" s="14" customFormat="1">
      <c r="B1155" s="170"/>
      <c r="D1155" s="150" t="s">
        <v>226</v>
      </c>
      <c r="E1155" s="171" t="s">
        <v>19</v>
      </c>
      <c r="F1155" s="172" t="s">
        <v>14547</v>
      </c>
      <c r="H1155" s="171" t="s">
        <v>19</v>
      </c>
      <c r="I1155" s="173"/>
      <c r="L1155" s="170"/>
      <c r="M1155" s="174"/>
      <c r="T1155" s="175"/>
      <c r="AT1155" s="171" t="s">
        <v>226</v>
      </c>
      <c r="AU1155" s="171" t="s">
        <v>236</v>
      </c>
      <c r="AV1155" s="14" t="s">
        <v>77</v>
      </c>
      <c r="AW1155" s="14" t="s">
        <v>31</v>
      </c>
      <c r="AX1155" s="14" t="s">
        <v>69</v>
      </c>
      <c r="AY1155" s="171" t="s">
        <v>212</v>
      </c>
    </row>
    <row r="1156" spans="2:65" s="12" customFormat="1">
      <c r="B1156" s="152"/>
      <c r="D1156" s="150" t="s">
        <v>226</v>
      </c>
      <c r="E1156" s="153" t="s">
        <v>19</v>
      </c>
      <c r="F1156" s="154" t="s">
        <v>1780</v>
      </c>
      <c r="H1156" s="155">
        <v>1</v>
      </c>
      <c r="I1156" s="156"/>
      <c r="L1156" s="152"/>
      <c r="M1156" s="157"/>
      <c r="T1156" s="158"/>
      <c r="AT1156" s="153" t="s">
        <v>226</v>
      </c>
      <c r="AU1156" s="153" t="s">
        <v>236</v>
      </c>
      <c r="AV1156" s="12" t="s">
        <v>79</v>
      </c>
      <c r="AW1156" s="12" t="s">
        <v>31</v>
      </c>
      <c r="AX1156" s="12" t="s">
        <v>69</v>
      </c>
      <c r="AY1156" s="153" t="s">
        <v>212</v>
      </c>
    </row>
    <row r="1157" spans="2:65" s="13" customFormat="1">
      <c r="B1157" s="159"/>
      <c r="D1157" s="150" t="s">
        <v>226</v>
      </c>
      <c r="E1157" s="160" t="s">
        <v>19</v>
      </c>
      <c r="F1157" s="161" t="s">
        <v>228</v>
      </c>
      <c r="H1157" s="162">
        <v>1</v>
      </c>
      <c r="I1157" s="163"/>
      <c r="L1157" s="159"/>
      <c r="M1157" s="164"/>
      <c r="T1157" s="165"/>
      <c r="AT1157" s="160" t="s">
        <v>226</v>
      </c>
      <c r="AU1157" s="160" t="s">
        <v>236</v>
      </c>
      <c r="AV1157" s="13" t="s">
        <v>229</v>
      </c>
      <c r="AW1157" s="13" t="s">
        <v>31</v>
      </c>
      <c r="AX1157" s="13" t="s">
        <v>77</v>
      </c>
      <c r="AY1157" s="160" t="s">
        <v>212</v>
      </c>
    </row>
    <row r="1158" spans="2:65" s="1" customFormat="1" ht="16.5" customHeight="1">
      <c r="B1158" s="34"/>
      <c r="C1158" s="133" t="s">
        <v>1887</v>
      </c>
      <c r="D1158" s="133" t="s">
        <v>215</v>
      </c>
      <c r="E1158" s="134" t="s">
        <v>14548</v>
      </c>
      <c r="F1158" s="135" t="s">
        <v>14549</v>
      </c>
      <c r="G1158" s="136" t="s">
        <v>624</v>
      </c>
      <c r="H1158" s="137">
        <v>1</v>
      </c>
      <c r="I1158" s="138"/>
      <c r="J1158" s="139">
        <f>ROUND(I1158*H1158,2)</f>
        <v>0</v>
      </c>
      <c r="K1158" s="135" t="s">
        <v>245</v>
      </c>
      <c r="L1158" s="34"/>
      <c r="M1158" s="140" t="s">
        <v>19</v>
      </c>
      <c r="N1158" s="141" t="s">
        <v>40</v>
      </c>
      <c r="P1158" s="142">
        <f>O1158*H1158</f>
        <v>0</v>
      </c>
      <c r="Q1158" s="142">
        <v>0</v>
      </c>
      <c r="R1158" s="142">
        <f>Q1158*H1158</f>
        <v>0</v>
      </c>
      <c r="S1158" s="142">
        <v>0</v>
      </c>
      <c r="T1158" s="143">
        <f>S1158*H1158</f>
        <v>0</v>
      </c>
      <c r="AR1158" s="144" t="s">
        <v>316</v>
      </c>
      <c r="AT1158" s="144" t="s">
        <v>215</v>
      </c>
      <c r="AU1158" s="144" t="s">
        <v>236</v>
      </c>
      <c r="AY1158" s="19" t="s">
        <v>212</v>
      </c>
      <c r="BE1158" s="145">
        <f>IF(N1158="základní",J1158,0)</f>
        <v>0</v>
      </c>
      <c r="BF1158" s="145">
        <f>IF(N1158="snížená",J1158,0)</f>
        <v>0</v>
      </c>
      <c r="BG1158" s="145">
        <f>IF(N1158="zákl. přenesená",J1158,0)</f>
        <v>0</v>
      </c>
      <c r="BH1158" s="145">
        <f>IF(N1158="sníž. přenesená",J1158,0)</f>
        <v>0</v>
      </c>
      <c r="BI1158" s="145">
        <f>IF(N1158="nulová",J1158,0)</f>
        <v>0</v>
      </c>
      <c r="BJ1158" s="19" t="s">
        <v>77</v>
      </c>
      <c r="BK1158" s="145">
        <f>ROUND(I1158*H1158,2)</f>
        <v>0</v>
      </c>
      <c r="BL1158" s="19" t="s">
        <v>316</v>
      </c>
      <c r="BM1158" s="144" t="s">
        <v>14550</v>
      </c>
    </row>
    <row r="1159" spans="2:65" s="1" customFormat="1" ht="29.25">
      <c r="B1159" s="34"/>
      <c r="D1159" s="150" t="s">
        <v>224</v>
      </c>
      <c r="F1159" s="151" t="s">
        <v>14178</v>
      </c>
      <c r="I1159" s="148"/>
      <c r="L1159" s="34"/>
      <c r="M1159" s="149"/>
      <c r="T1159" s="55"/>
      <c r="AT1159" s="19" t="s">
        <v>224</v>
      </c>
      <c r="AU1159" s="19" t="s">
        <v>236</v>
      </c>
    </row>
    <row r="1160" spans="2:65" s="14" customFormat="1">
      <c r="B1160" s="170"/>
      <c r="D1160" s="150" t="s">
        <v>226</v>
      </c>
      <c r="E1160" s="171" t="s">
        <v>19</v>
      </c>
      <c r="F1160" s="172" t="s">
        <v>14551</v>
      </c>
      <c r="H1160" s="171" t="s">
        <v>19</v>
      </c>
      <c r="I1160" s="173"/>
      <c r="L1160" s="170"/>
      <c r="M1160" s="174"/>
      <c r="T1160" s="175"/>
      <c r="AT1160" s="171" t="s">
        <v>226</v>
      </c>
      <c r="AU1160" s="171" t="s">
        <v>236</v>
      </c>
      <c r="AV1160" s="14" t="s">
        <v>77</v>
      </c>
      <c r="AW1160" s="14" t="s">
        <v>31</v>
      </c>
      <c r="AX1160" s="14" t="s">
        <v>69</v>
      </c>
      <c r="AY1160" s="171" t="s">
        <v>212</v>
      </c>
    </row>
    <row r="1161" spans="2:65" s="12" customFormat="1">
      <c r="B1161" s="152"/>
      <c r="D1161" s="150" t="s">
        <v>226</v>
      </c>
      <c r="E1161" s="153" t="s">
        <v>19</v>
      </c>
      <c r="F1161" s="154" t="s">
        <v>1781</v>
      </c>
      <c r="H1161" s="155">
        <v>1</v>
      </c>
      <c r="I1161" s="156"/>
      <c r="L1161" s="152"/>
      <c r="M1161" s="157"/>
      <c r="T1161" s="158"/>
      <c r="AT1161" s="153" t="s">
        <v>226</v>
      </c>
      <c r="AU1161" s="153" t="s">
        <v>236</v>
      </c>
      <c r="AV1161" s="12" t="s">
        <v>79</v>
      </c>
      <c r="AW1161" s="12" t="s">
        <v>31</v>
      </c>
      <c r="AX1161" s="12" t="s">
        <v>69</v>
      </c>
      <c r="AY1161" s="153" t="s">
        <v>212</v>
      </c>
    </row>
    <row r="1162" spans="2:65" s="13" customFormat="1">
      <c r="B1162" s="159"/>
      <c r="D1162" s="150" t="s">
        <v>226</v>
      </c>
      <c r="E1162" s="160" t="s">
        <v>19</v>
      </c>
      <c r="F1162" s="161" t="s">
        <v>228</v>
      </c>
      <c r="H1162" s="162">
        <v>1</v>
      </c>
      <c r="I1162" s="163"/>
      <c r="L1162" s="159"/>
      <c r="M1162" s="164"/>
      <c r="T1162" s="165"/>
      <c r="AT1162" s="160" t="s">
        <v>226</v>
      </c>
      <c r="AU1162" s="160" t="s">
        <v>236</v>
      </c>
      <c r="AV1162" s="13" t="s">
        <v>229</v>
      </c>
      <c r="AW1162" s="13" t="s">
        <v>31</v>
      </c>
      <c r="AX1162" s="13" t="s">
        <v>77</v>
      </c>
      <c r="AY1162" s="160" t="s">
        <v>212</v>
      </c>
    </row>
    <row r="1163" spans="2:65" s="1" customFormat="1" ht="16.5" customHeight="1">
      <c r="B1163" s="34"/>
      <c r="C1163" s="133" t="s">
        <v>1894</v>
      </c>
      <c r="D1163" s="133" t="s">
        <v>215</v>
      </c>
      <c r="E1163" s="134" t="s">
        <v>14552</v>
      </c>
      <c r="F1163" s="135" t="s">
        <v>14553</v>
      </c>
      <c r="G1163" s="136" t="s">
        <v>624</v>
      </c>
      <c r="H1163" s="137">
        <v>1</v>
      </c>
      <c r="I1163" s="138"/>
      <c r="J1163" s="139">
        <f>ROUND(I1163*H1163,2)</f>
        <v>0</v>
      </c>
      <c r="K1163" s="135" t="s">
        <v>245</v>
      </c>
      <c r="L1163" s="34"/>
      <c r="M1163" s="140" t="s">
        <v>19</v>
      </c>
      <c r="N1163" s="141" t="s">
        <v>40</v>
      </c>
      <c r="P1163" s="142">
        <f>O1163*H1163</f>
        <v>0</v>
      </c>
      <c r="Q1163" s="142">
        <v>0</v>
      </c>
      <c r="R1163" s="142">
        <f>Q1163*H1163</f>
        <v>0</v>
      </c>
      <c r="S1163" s="142">
        <v>0</v>
      </c>
      <c r="T1163" s="143">
        <f>S1163*H1163</f>
        <v>0</v>
      </c>
      <c r="AR1163" s="144" t="s">
        <v>316</v>
      </c>
      <c r="AT1163" s="144" t="s">
        <v>215</v>
      </c>
      <c r="AU1163" s="144" t="s">
        <v>236</v>
      </c>
      <c r="AY1163" s="19" t="s">
        <v>212</v>
      </c>
      <c r="BE1163" s="145">
        <f>IF(N1163="základní",J1163,0)</f>
        <v>0</v>
      </c>
      <c r="BF1163" s="145">
        <f>IF(N1163="snížená",J1163,0)</f>
        <v>0</v>
      </c>
      <c r="BG1163" s="145">
        <f>IF(N1163="zákl. přenesená",J1163,0)</f>
        <v>0</v>
      </c>
      <c r="BH1163" s="145">
        <f>IF(N1163="sníž. přenesená",J1163,0)</f>
        <v>0</v>
      </c>
      <c r="BI1163" s="145">
        <f>IF(N1163="nulová",J1163,0)</f>
        <v>0</v>
      </c>
      <c r="BJ1163" s="19" t="s">
        <v>77</v>
      </c>
      <c r="BK1163" s="145">
        <f>ROUND(I1163*H1163,2)</f>
        <v>0</v>
      </c>
      <c r="BL1163" s="19" t="s">
        <v>316</v>
      </c>
      <c r="BM1163" s="144" t="s">
        <v>14554</v>
      </c>
    </row>
    <row r="1164" spans="2:65" s="1" customFormat="1" ht="29.25">
      <c r="B1164" s="34"/>
      <c r="D1164" s="150" t="s">
        <v>224</v>
      </c>
      <c r="F1164" s="151" t="s">
        <v>14178</v>
      </c>
      <c r="I1164" s="148"/>
      <c r="L1164" s="34"/>
      <c r="M1164" s="149"/>
      <c r="T1164" s="55"/>
      <c r="AT1164" s="19" t="s">
        <v>224</v>
      </c>
      <c r="AU1164" s="19" t="s">
        <v>236</v>
      </c>
    </row>
    <row r="1165" spans="2:65" s="14" customFormat="1">
      <c r="B1165" s="170"/>
      <c r="D1165" s="150" t="s">
        <v>226</v>
      </c>
      <c r="E1165" s="171" t="s">
        <v>19</v>
      </c>
      <c r="F1165" s="172" t="s">
        <v>14555</v>
      </c>
      <c r="H1165" s="171" t="s">
        <v>19</v>
      </c>
      <c r="I1165" s="173"/>
      <c r="L1165" s="170"/>
      <c r="M1165" s="174"/>
      <c r="T1165" s="175"/>
      <c r="AT1165" s="171" t="s">
        <v>226</v>
      </c>
      <c r="AU1165" s="171" t="s">
        <v>236</v>
      </c>
      <c r="AV1165" s="14" t="s">
        <v>77</v>
      </c>
      <c r="AW1165" s="14" t="s">
        <v>31</v>
      </c>
      <c r="AX1165" s="14" t="s">
        <v>69</v>
      </c>
      <c r="AY1165" s="171" t="s">
        <v>212</v>
      </c>
    </row>
    <row r="1166" spans="2:65" s="12" customFormat="1">
      <c r="B1166" s="152"/>
      <c r="D1166" s="150" t="s">
        <v>226</v>
      </c>
      <c r="E1166" s="153" t="s">
        <v>19</v>
      </c>
      <c r="F1166" s="154" t="s">
        <v>1781</v>
      </c>
      <c r="H1166" s="155">
        <v>1</v>
      </c>
      <c r="I1166" s="156"/>
      <c r="L1166" s="152"/>
      <c r="M1166" s="157"/>
      <c r="T1166" s="158"/>
      <c r="AT1166" s="153" t="s">
        <v>226</v>
      </c>
      <c r="AU1166" s="153" t="s">
        <v>236</v>
      </c>
      <c r="AV1166" s="12" t="s">
        <v>79</v>
      </c>
      <c r="AW1166" s="12" t="s">
        <v>31</v>
      </c>
      <c r="AX1166" s="12" t="s">
        <v>69</v>
      </c>
      <c r="AY1166" s="153" t="s">
        <v>212</v>
      </c>
    </row>
    <row r="1167" spans="2:65" s="13" customFormat="1">
      <c r="B1167" s="159"/>
      <c r="D1167" s="150" t="s">
        <v>226</v>
      </c>
      <c r="E1167" s="160" t="s">
        <v>19</v>
      </c>
      <c r="F1167" s="161" t="s">
        <v>228</v>
      </c>
      <c r="H1167" s="162">
        <v>1</v>
      </c>
      <c r="I1167" s="163"/>
      <c r="L1167" s="159"/>
      <c r="M1167" s="164"/>
      <c r="T1167" s="165"/>
      <c r="AT1167" s="160" t="s">
        <v>226</v>
      </c>
      <c r="AU1167" s="160" t="s">
        <v>236</v>
      </c>
      <c r="AV1167" s="13" t="s">
        <v>229</v>
      </c>
      <c r="AW1167" s="13" t="s">
        <v>31</v>
      </c>
      <c r="AX1167" s="13" t="s">
        <v>77</v>
      </c>
      <c r="AY1167" s="160" t="s">
        <v>212</v>
      </c>
    </row>
    <row r="1168" spans="2:65" s="1" customFormat="1" ht="16.5" customHeight="1">
      <c r="B1168" s="34"/>
      <c r="C1168" s="133" t="s">
        <v>1903</v>
      </c>
      <c r="D1168" s="133" t="s">
        <v>215</v>
      </c>
      <c r="E1168" s="134" t="s">
        <v>14556</v>
      </c>
      <c r="F1168" s="135" t="s">
        <v>14557</v>
      </c>
      <c r="G1168" s="136" t="s">
        <v>624</v>
      </c>
      <c r="H1168" s="137">
        <v>1</v>
      </c>
      <c r="I1168" s="138"/>
      <c r="J1168" s="139">
        <f>ROUND(I1168*H1168,2)</f>
        <v>0</v>
      </c>
      <c r="K1168" s="135" t="s">
        <v>245</v>
      </c>
      <c r="L1168" s="34"/>
      <c r="M1168" s="140" t="s">
        <v>19</v>
      </c>
      <c r="N1168" s="141" t="s">
        <v>40</v>
      </c>
      <c r="P1168" s="142">
        <f>O1168*H1168</f>
        <v>0</v>
      </c>
      <c r="Q1168" s="142">
        <v>0</v>
      </c>
      <c r="R1168" s="142">
        <f>Q1168*H1168</f>
        <v>0</v>
      </c>
      <c r="S1168" s="142">
        <v>0</v>
      </c>
      <c r="T1168" s="143">
        <f>S1168*H1168</f>
        <v>0</v>
      </c>
      <c r="AR1168" s="144" t="s">
        <v>316</v>
      </c>
      <c r="AT1168" s="144" t="s">
        <v>215</v>
      </c>
      <c r="AU1168" s="144" t="s">
        <v>236</v>
      </c>
      <c r="AY1168" s="19" t="s">
        <v>212</v>
      </c>
      <c r="BE1168" s="145">
        <f>IF(N1168="základní",J1168,0)</f>
        <v>0</v>
      </c>
      <c r="BF1168" s="145">
        <f>IF(N1168="snížená",J1168,0)</f>
        <v>0</v>
      </c>
      <c r="BG1168" s="145">
        <f>IF(N1168="zákl. přenesená",J1168,0)</f>
        <v>0</v>
      </c>
      <c r="BH1168" s="145">
        <f>IF(N1168="sníž. přenesená",J1168,0)</f>
        <v>0</v>
      </c>
      <c r="BI1168" s="145">
        <f>IF(N1168="nulová",J1168,0)</f>
        <v>0</v>
      </c>
      <c r="BJ1168" s="19" t="s">
        <v>77</v>
      </c>
      <c r="BK1168" s="145">
        <f>ROUND(I1168*H1168,2)</f>
        <v>0</v>
      </c>
      <c r="BL1168" s="19" t="s">
        <v>316</v>
      </c>
      <c r="BM1168" s="144" t="s">
        <v>14558</v>
      </c>
    </row>
    <row r="1169" spans="2:65" s="1" customFormat="1" ht="29.25">
      <c r="B1169" s="34"/>
      <c r="D1169" s="150" t="s">
        <v>224</v>
      </c>
      <c r="F1169" s="151" t="s">
        <v>14178</v>
      </c>
      <c r="I1169" s="148"/>
      <c r="L1169" s="34"/>
      <c r="M1169" s="149"/>
      <c r="T1169" s="55"/>
      <c r="AT1169" s="19" t="s">
        <v>224</v>
      </c>
      <c r="AU1169" s="19" t="s">
        <v>236</v>
      </c>
    </row>
    <row r="1170" spans="2:65" s="14" customFormat="1">
      <c r="B1170" s="170"/>
      <c r="D1170" s="150" t="s">
        <v>226</v>
      </c>
      <c r="E1170" s="171" t="s">
        <v>19</v>
      </c>
      <c r="F1170" s="172" t="s">
        <v>14559</v>
      </c>
      <c r="H1170" s="171" t="s">
        <v>19</v>
      </c>
      <c r="I1170" s="173"/>
      <c r="L1170" s="170"/>
      <c r="M1170" s="174"/>
      <c r="T1170" s="175"/>
      <c r="AT1170" s="171" t="s">
        <v>226</v>
      </c>
      <c r="AU1170" s="171" t="s">
        <v>236</v>
      </c>
      <c r="AV1170" s="14" t="s">
        <v>77</v>
      </c>
      <c r="AW1170" s="14" t="s">
        <v>31</v>
      </c>
      <c r="AX1170" s="14" t="s">
        <v>69</v>
      </c>
      <c r="AY1170" s="171" t="s">
        <v>212</v>
      </c>
    </row>
    <row r="1171" spans="2:65" s="12" customFormat="1">
      <c r="B1171" s="152"/>
      <c r="D1171" s="150" t="s">
        <v>226</v>
      </c>
      <c r="E1171" s="153" t="s">
        <v>19</v>
      </c>
      <c r="F1171" s="154" t="s">
        <v>1781</v>
      </c>
      <c r="H1171" s="155">
        <v>1</v>
      </c>
      <c r="I1171" s="156"/>
      <c r="L1171" s="152"/>
      <c r="M1171" s="157"/>
      <c r="T1171" s="158"/>
      <c r="AT1171" s="153" t="s">
        <v>226</v>
      </c>
      <c r="AU1171" s="153" t="s">
        <v>236</v>
      </c>
      <c r="AV1171" s="12" t="s">
        <v>79</v>
      </c>
      <c r="AW1171" s="12" t="s">
        <v>31</v>
      </c>
      <c r="AX1171" s="12" t="s">
        <v>69</v>
      </c>
      <c r="AY1171" s="153" t="s">
        <v>212</v>
      </c>
    </row>
    <row r="1172" spans="2:65" s="13" customFormat="1">
      <c r="B1172" s="159"/>
      <c r="D1172" s="150" t="s">
        <v>226</v>
      </c>
      <c r="E1172" s="160" t="s">
        <v>19</v>
      </c>
      <c r="F1172" s="161" t="s">
        <v>228</v>
      </c>
      <c r="H1172" s="162">
        <v>1</v>
      </c>
      <c r="I1172" s="163"/>
      <c r="L1172" s="159"/>
      <c r="M1172" s="164"/>
      <c r="T1172" s="165"/>
      <c r="AT1172" s="160" t="s">
        <v>226</v>
      </c>
      <c r="AU1172" s="160" t="s">
        <v>236</v>
      </c>
      <c r="AV1172" s="13" t="s">
        <v>229</v>
      </c>
      <c r="AW1172" s="13" t="s">
        <v>31</v>
      </c>
      <c r="AX1172" s="13" t="s">
        <v>77</v>
      </c>
      <c r="AY1172" s="160" t="s">
        <v>212</v>
      </c>
    </row>
    <row r="1173" spans="2:65" s="1" customFormat="1" ht="16.5" customHeight="1">
      <c r="B1173" s="34"/>
      <c r="C1173" s="133" t="s">
        <v>1910</v>
      </c>
      <c r="D1173" s="133" t="s">
        <v>215</v>
      </c>
      <c r="E1173" s="134" t="s">
        <v>14560</v>
      </c>
      <c r="F1173" s="135" t="s">
        <v>14561</v>
      </c>
      <c r="G1173" s="136" t="s">
        <v>624</v>
      </c>
      <c r="H1173" s="137">
        <v>1</v>
      </c>
      <c r="I1173" s="138"/>
      <c r="J1173" s="139">
        <f>ROUND(I1173*H1173,2)</f>
        <v>0</v>
      </c>
      <c r="K1173" s="135" t="s">
        <v>245</v>
      </c>
      <c r="L1173" s="34"/>
      <c r="M1173" s="140" t="s">
        <v>19</v>
      </c>
      <c r="N1173" s="141" t="s">
        <v>40</v>
      </c>
      <c r="P1173" s="142">
        <f>O1173*H1173</f>
        <v>0</v>
      </c>
      <c r="Q1173" s="142">
        <v>0</v>
      </c>
      <c r="R1173" s="142">
        <f>Q1173*H1173</f>
        <v>0</v>
      </c>
      <c r="S1173" s="142">
        <v>0</v>
      </c>
      <c r="T1173" s="143">
        <f>S1173*H1173</f>
        <v>0</v>
      </c>
      <c r="AR1173" s="144" t="s">
        <v>316</v>
      </c>
      <c r="AT1173" s="144" t="s">
        <v>215</v>
      </c>
      <c r="AU1173" s="144" t="s">
        <v>236</v>
      </c>
      <c r="AY1173" s="19" t="s">
        <v>212</v>
      </c>
      <c r="BE1173" s="145">
        <f>IF(N1173="základní",J1173,0)</f>
        <v>0</v>
      </c>
      <c r="BF1173" s="145">
        <f>IF(N1173="snížená",J1173,0)</f>
        <v>0</v>
      </c>
      <c r="BG1173" s="145">
        <f>IF(N1173="zákl. přenesená",J1173,0)</f>
        <v>0</v>
      </c>
      <c r="BH1173" s="145">
        <f>IF(N1173="sníž. přenesená",J1173,0)</f>
        <v>0</v>
      </c>
      <c r="BI1173" s="145">
        <f>IF(N1173="nulová",J1173,0)</f>
        <v>0</v>
      </c>
      <c r="BJ1173" s="19" t="s">
        <v>77</v>
      </c>
      <c r="BK1173" s="145">
        <f>ROUND(I1173*H1173,2)</f>
        <v>0</v>
      </c>
      <c r="BL1173" s="19" t="s">
        <v>316</v>
      </c>
      <c r="BM1173" s="144" t="s">
        <v>14562</v>
      </c>
    </row>
    <row r="1174" spans="2:65" s="1" customFormat="1" ht="29.25">
      <c r="B1174" s="34"/>
      <c r="D1174" s="150" t="s">
        <v>224</v>
      </c>
      <c r="F1174" s="151" t="s">
        <v>14178</v>
      </c>
      <c r="I1174" s="148"/>
      <c r="L1174" s="34"/>
      <c r="M1174" s="149"/>
      <c r="T1174" s="55"/>
      <c r="AT1174" s="19" t="s">
        <v>224</v>
      </c>
      <c r="AU1174" s="19" t="s">
        <v>236</v>
      </c>
    </row>
    <row r="1175" spans="2:65" s="14" customFormat="1">
      <c r="B1175" s="170"/>
      <c r="D1175" s="150" t="s">
        <v>226</v>
      </c>
      <c r="E1175" s="171" t="s">
        <v>19</v>
      </c>
      <c r="F1175" s="172" t="s">
        <v>14563</v>
      </c>
      <c r="H1175" s="171" t="s">
        <v>19</v>
      </c>
      <c r="I1175" s="173"/>
      <c r="L1175" s="170"/>
      <c r="M1175" s="174"/>
      <c r="T1175" s="175"/>
      <c r="AT1175" s="171" t="s">
        <v>226</v>
      </c>
      <c r="AU1175" s="171" t="s">
        <v>236</v>
      </c>
      <c r="AV1175" s="14" t="s">
        <v>77</v>
      </c>
      <c r="AW1175" s="14" t="s">
        <v>31</v>
      </c>
      <c r="AX1175" s="14" t="s">
        <v>69</v>
      </c>
      <c r="AY1175" s="171" t="s">
        <v>212</v>
      </c>
    </row>
    <row r="1176" spans="2:65" s="12" customFormat="1">
      <c r="B1176" s="152"/>
      <c r="D1176" s="150" t="s">
        <v>226</v>
      </c>
      <c r="E1176" s="153" t="s">
        <v>19</v>
      </c>
      <c r="F1176" s="154" t="s">
        <v>1781</v>
      </c>
      <c r="H1176" s="155">
        <v>1</v>
      </c>
      <c r="I1176" s="156"/>
      <c r="L1176" s="152"/>
      <c r="M1176" s="157"/>
      <c r="T1176" s="158"/>
      <c r="AT1176" s="153" t="s">
        <v>226</v>
      </c>
      <c r="AU1176" s="153" t="s">
        <v>236</v>
      </c>
      <c r="AV1176" s="12" t="s">
        <v>79</v>
      </c>
      <c r="AW1176" s="12" t="s">
        <v>31</v>
      </c>
      <c r="AX1176" s="12" t="s">
        <v>69</v>
      </c>
      <c r="AY1176" s="153" t="s">
        <v>212</v>
      </c>
    </row>
    <row r="1177" spans="2:65" s="13" customFormat="1">
      <c r="B1177" s="159"/>
      <c r="D1177" s="150" t="s">
        <v>226</v>
      </c>
      <c r="E1177" s="160" t="s">
        <v>19</v>
      </c>
      <c r="F1177" s="161" t="s">
        <v>228</v>
      </c>
      <c r="H1177" s="162">
        <v>1</v>
      </c>
      <c r="I1177" s="163"/>
      <c r="L1177" s="159"/>
      <c r="M1177" s="164"/>
      <c r="T1177" s="165"/>
      <c r="AT1177" s="160" t="s">
        <v>226</v>
      </c>
      <c r="AU1177" s="160" t="s">
        <v>236</v>
      </c>
      <c r="AV1177" s="13" t="s">
        <v>229</v>
      </c>
      <c r="AW1177" s="13" t="s">
        <v>31</v>
      </c>
      <c r="AX1177" s="13" t="s">
        <v>77</v>
      </c>
      <c r="AY1177" s="160" t="s">
        <v>212</v>
      </c>
    </row>
    <row r="1178" spans="2:65" s="1" customFormat="1" ht="16.5" customHeight="1">
      <c r="B1178" s="34"/>
      <c r="C1178" s="133" t="s">
        <v>1919</v>
      </c>
      <c r="D1178" s="133" t="s">
        <v>215</v>
      </c>
      <c r="E1178" s="134" t="s">
        <v>14564</v>
      </c>
      <c r="F1178" s="135" t="s">
        <v>14565</v>
      </c>
      <c r="G1178" s="136" t="s">
        <v>624</v>
      </c>
      <c r="H1178" s="137">
        <v>1</v>
      </c>
      <c r="I1178" s="138"/>
      <c r="J1178" s="139">
        <f>ROUND(I1178*H1178,2)</f>
        <v>0</v>
      </c>
      <c r="K1178" s="135" t="s">
        <v>245</v>
      </c>
      <c r="L1178" s="34"/>
      <c r="M1178" s="140" t="s">
        <v>19</v>
      </c>
      <c r="N1178" s="141" t="s">
        <v>40</v>
      </c>
      <c r="P1178" s="142">
        <f>O1178*H1178</f>
        <v>0</v>
      </c>
      <c r="Q1178" s="142">
        <v>0</v>
      </c>
      <c r="R1178" s="142">
        <f>Q1178*H1178</f>
        <v>0</v>
      </c>
      <c r="S1178" s="142">
        <v>0</v>
      </c>
      <c r="T1178" s="143">
        <f>S1178*H1178</f>
        <v>0</v>
      </c>
      <c r="AR1178" s="144" t="s">
        <v>316</v>
      </c>
      <c r="AT1178" s="144" t="s">
        <v>215</v>
      </c>
      <c r="AU1178" s="144" t="s">
        <v>236</v>
      </c>
      <c r="AY1178" s="19" t="s">
        <v>212</v>
      </c>
      <c r="BE1178" s="145">
        <f>IF(N1178="základní",J1178,0)</f>
        <v>0</v>
      </c>
      <c r="BF1178" s="145">
        <f>IF(N1178="snížená",J1178,0)</f>
        <v>0</v>
      </c>
      <c r="BG1178" s="145">
        <f>IF(N1178="zákl. přenesená",J1178,0)</f>
        <v>0</v>
      </c>
      <c r="BH1178" s="145">
        <f>IF(N1178="sníž. přenesená",J1178,0)</f>
        <v>0</v>
      </c>
      <c r="BI1178" s="145">
        <f>IF(N1178="nulová",J1178,0)</f>
        <v>0</v>
      </c>
      <c r="BJ1178" s="19" t="s">
        <v>77</v>
      </c>
      <c r="BK1178" s="145">
        <f>ROUND(I1178*H1178,2)</f>
        <v>0</v>
      </c>
      <c r="BL1178" s="19" t="s">
        <v>316</v>
      </c>
      <c r="BM1178" s="144" t="s">
        <v>14566</v>
      </c>
    </row>
    <row r="1179" spans="2:65" s="1" customFormat="1" ht="29.25">
      <c r="B1179" s="34"/>
      <c r="D1179" s="150" t="s">
        <v>224</v>
      </c>
      <c r="F1179" s="151" t="s">
        <v>14178</v>
      </c>
      <c r="I1179" s="148"/>
      <c r="L1179" s="34"/>
      <c r="M1179" s="149"/>
      <c r="T1179" s="55"/>
      <c r="AT1179" s="19" t="s">
        <v>224</v>
      </c>
      <c r="AU1179" s="19" t="s">
        <v>236</v>
      </c>
    </row>
    <row r="1180" spans="2:65" s="14" customFormat="1">
      <c r="B1180" s="170"/>
      <c r="D1180" s="150" t="s">
        <v>226</v>
      </c>
      <c r="E1180" s="171" t="s">
        <v>19</v>
      </c>
      <c r="F1180" s="172" t="s">
        <v>14567</v>
      </c>
      <c r="H1180" s="171" t="s">
        <v>19</v>
      </c>
      <c r="I1180" s="173"/>
      <c r="L1180" s="170"/>
      <c r="M1180" s="174"/>
      <c r="T1180" s="175"/>
      <c r="AT1180" s="171" t="s">
        <v>226</v>
      </c>
      <c r="AU1180" s="171" t="s">
        <v>236</v>
      </c>
      <c r="AV1180" s="14" t="s">
        <v>77</v>
      </c>
      <c r="AW1180" s="14" t="s">
        <v>31</v>
      </c>
      <c r="AX1180" s="14" t="s">
        <v>69</v>
      </c>
      <c r="AY1180" s="171" t="s">
        <v>212</v>
      </c>
    </row>
    <row r="1181" spans="2:65" s="12" customFormat="1">
      <c r="B1181" s="152"/>
      <c r="D1181" s="150" t="s">
        <v>226</v>
      </c>
      <c r="E1181" s="153" t="s">
        <v>19</v>
      </c>
      <c r="F1181" s="154" t="s">
        <v>1781</v>
      </c>
      <c r="H1181" s="155">
        <v>1</v>
      </c>
      <c r="I1181" s="156"/>
      <c r="L1181" s="152"/>
      <c r="M1181" s="157"/>
      <c r="T1181" s="158"/>
      <c r="AT1181" s="153" t="s">
        <v>226</v>
      </c>
      <c r="AU1181" s="153" t="s">
        <v>236</v>
      </c>
      <c r="AV1181" s="12" t="s">
        <v>79</v>
      </c>
      <c r="AW1181" s="12" t="s">
        <v>31</v>
      </c>
      <c r="AX1181" s="12" t="s">
        <v>69</v>
      </c>
      <c r="AY1181" s="153" t="s">
        <v>212</v>
      </c>
    </row>
    <row r="1182" spans="2:65" s="13" customFormat="1">
      <c r="B1182" s="159"/>
      <c r="D1182" s="150" t="s">
        <v>226</v>
      </c>
      <c r="E1182" s="160" t="s">
        <v>19</v>
      </c>
      <c r="F1182" s="161" t="s">
        <v>228</v>
      </c>
      <c r="H1182" s="162">
        <v>1</v>
      </c>
      <c r="I1182" s="163"/>
      <c r="L1182" s="159"/>
      <c r="M1182" s="164"/>
      <c r="T1182" s="165"/>
      <c r="AT1182" s="160" t="s">
        <v>226</v>
      </c>
      <c r="AU1182" s="160" t="s">
        <v>236</v>
      </c>
      <c r="AV1182" s="13" t="s">
        <v>229</v>
      </c>
      <c r="AW1182" s="13" t="s">
        <v>31</v>
      </c>
      <c r="AX1182" s="13" t="s">
        <v>77</v>
      </c>
      <c r="AY1182" s="160" t="s">
        <v>212</v>
      </c>
    </row>
    <row r="1183" spans="2:65" s="1" customFormat="1" ht="16.5" customHeight="1">
      <c r="B1183" s="34"/>
      <c r="C1183" s="133" t="s">
        <v>1926</v>
      </c>
      <c r="D1183" s="133" t="s">
        <v>215</v>
      </c>
      <c r="E1183" s="134" t="s">
        <v>14568</v>
      </c>
      <c r="F1183" s="135" t="s">
        <v>14569</v>
      </c>
      <c r="G1183" s="136" t="s">
        <v>624</v>
      </c>
      <c r="H1183" s="137">
        <v>1</v>
      </c>
      <c r="I1183" s="138"/>
      <c r="J1183" s="139">
        <f>ROUND(I1183*H1183,2)</f>
        <v>0</v>
      </c>
      <c r="K1183" s="135" t="s">
        <v>245</v>
      </c>
      <c r="L1183" s="34"/>
      <c r="M1183" s="140" t="s">
        <v>19</v>
      </c>
      <c r="N1183" s="141" t="s">
        <v>40</v>
      </c>
      <c r="P1183" s="142">
        <f>O1183*H1183</f>
        <v>0</v>
      </c>
      <c r="Q1183" s="142">
        <v>0</v>
      </c>
      <c r="R1183" s="142">
        <f>Q1183*H1183</f>
        <v>0</v>
      </c>
      <c r="S1183" s="142">
        <v>0</v>
      </c>
      <c r="T1183" s="143">
        <f>S1183*H1183</f>
        <v>0</v>
      </c>
      <c r="AR1183" s="144" t="s">
        <v>316</v>
      </c>
      <c r="AT1183" s="144" t="s">
        <v>215</v>
      </c>
      <c r="AU1183" s="144" t="s">
        <v>236</v>
      </c>
      <c r="AY1183" s="19" t="s">
        <v>212</v>
      </c>
      <c r="BE1183" s="145">
        <f>IF(N1183="základní",J1183,0)</f>
        <v>0</v>
      </c>
      <c r="BF1183" s="145">
        <f>IF(N1183="snížená",J1183,0)</f>
        <v>0</v>
      </c>
      <c r="BG1183" s="145">
        <f>IF(N1183="zákl. přenesená",J1183,0)</f>
        <v>0</v>
      </c>
      <c r="BH1183" s="145">
        <f>IF(N1183="sníž. přenesená",J1183,0)</f>
        <v>0</v>
      </c>
      <c r="BI1183" s="145">
        <f>IF(N1183="nulová",J1183,0)</f>
        <v>0</v>
      </c>
      <c r="BJ1183" s="19" t="s">
        <v>77</v>
      </c>
      <c r="BK1183" s="145">
        <f>ROUND(I1183*H1183,2)</f>
        <v>0</v>
      </c>
      <c r="BL1183" s="19" t="s">
        <v>316</v>
      </c>
      <c r="BM1183" s="144" t="s">
        <v>14570</v>
      </c>
    </row>
    <row r="1184" spans="2:65" s="1" customFormat="1" ht="29.25">
      <c r="B1184" s="34"/>
      <c r="D1184" s="150" t="s">
        <v>224</v>
      </c>
      <c r="F1184" s="151" t="s">
        <v>14178</v>
      </c>
      <c r="I1184" s="148"/>
      <c r="L1184" s="34"/>
      <c r="M1184" s="149"/>
      <c r="T1184" s="55"/>
      <c r="AT1184" s="19" t="s">
        <v>224</v>
      </c>
      <c r="AU1184" s="19" t="s">
        <v>236</v>
      </c>
    </row>
    <row r="1185" spans="2:65" s="14" customFormat="1">
      <c r="B1185" s="170"/>
      <c r="D1185" s="150" t="s">
        <v>226</v>
      </c>
      <c r="E1185" s="171" t="s">
        <v>19</v>
      </c>
      <c r="F1185" s="172" t="s">
        <v>14571</v>
      </c>
      <c r="H1185" s="171" t="s">
        <v>19</v>
      </c>
      <c r="I1185" s="173"/>
      <c r="L1185" s="170"/>
      <c r="M1185" s="174"/>
      <c r="T1185" s="175"/>
      <c r="AT1185" s="171" t="s">
        <v>226</v>
      </c>
      <c r="AU1185" s="171" t="s">
        <v>236</v>
      </c>
      <c r="AV1185" s="14" t="s">
        <v>77</v>
      </c>
      <c r="AW1185" s="14" t="s">
        <v>31</v>
      </c>
      <c r="AX1185" s="14" t="s">
        <v>69</v>
      </c>
      <c r="AY1185" s="171" t="s">
        <v>212</v>
      </c>
    </row>
    <row r="1186" spans="2:65" s="12" customFormat="1">
      <c r="B1186" s="152"/>
      <c r="D1186" s="150" t="s">
        <v>226</v>
      </c>
      <c r="E1186" s="153" t="s">
        <v>19</v>
      </c>
      <c r="F1186" s="154" t="s">
        <v>1781</v>
      </c>
      <c r="H1186" s="155">
        <v>1</v>
      </c>
      <c r="I1186" s="156"/>
      <c r="L1186" s="152"/>
      <c r="M1186" s="157"/>
      <c r="T1186" s="158"/>
      <c r="AT1186" s="153" t="s">
        <v>226</v>
      </c>
      <c r="AU1186" s="153" t="s">
        <v>236</v>
      </c>
      <c r="AV1186" s="12" t="s">
        <v>79</v>
      </c>
      <c r="AW1186" s="12" t="s">
        <v>31</v>
      </c>
      <c r="AX1186" s="12" t="s">
        <v>69</v>
      </c>
      <c r="AY1186" s="153" t="s">
        <v>212</v>
      </c>
    </row>
    <row r="1187" spans="2:65" s="13" customFormat="1">
      <c r="B1187" s="159"/>
      <c r="D1187" s="150" t="s">
        <v>226</v>
      </c>
      <c r="E1187" s="160" t="s">
        <v>19</v>
      </c>
      <c r="F1187" s="161" t="s">
        <v>228</v>
      </c>
      <c r="H1187" s="162">
        <v>1</v>
      </c>
      <c r="I1187" s="163"/>
      <c r="L1187" s="159"/>
      <c r="M1187" s="164"/>
      <c r="T1187" s="165"/>
      <c r="AT1187" s="160" t="s">
        <v>226</v>
      </c>
      <c r="AU1187" s="160" t="s">
        <v>236</v>
      </c>
      <c r="AV1187" s="13" t="s">
        <v>229</v>
      </c>
      <c r="AW1187" s="13" t="s">
        <v>31</v>
      </c>
      <c r="AX1187" s="13" t="s">
        <v>77</v>
      </c>
      <c r="AY1187" s="160" t="s">
        <v>212</v>
      </c>
    </row>
    <row r="1188" spans="2:65" s="1" customFormat="1" ht="16.5" customHeight="1">
      <c r="B1188" s="34"/>
      <c r="C1188" s="133" t="s">
        <v>1932</v>
      </c>
      <c r="D1188" s="133" t="s">
        <v>215</v>
      </c>
      <c r="E1188" s="134" t="s">
        <v>14572</v>
      </c>
      <c r="F1188" s="135" t="s">
        <v>14573</v>
      </c>
      <c r="G1188" s="136" t="s">
        <v>624</v>
      </c>
      <c r="H1188" s="137">
        <v>1</v>
      </c>
      <c r="I1188" s="138"/>
      <c r="J1188" s="139">
        <f>ROUND(I1188*H1188,2)</f>
        <v>0</v>
      </c>
      <c r="K1188" s="135" t="s">
        <v>245</v>
      </c>
      <c r="L1188" s="34"/>
      <c r="M1188" s="140" t="s">
        <v>19</v>
      </c>
      <c r="N1188" s="141" t="s">
        <v>40</v>
      </c>
      <c r="P1188" s="142">
        <f>O1188*H1188</f>
        <v>0</v>
      </c>
      <c r="Q1188" s="142">
        <v>0</v>
      </c>
      <c r="R1188" s="142">
        <f>Q1188*H1188</f>
        <v>0</v>
      </c>
      <c r="S1188" s="142">
        <v>0</v>
      </c>
      <c r="T1188" s="143">
        <f>S1188*H1188</f>
        <v>0</v>
      </c>
      <c r="AR1188" s="144" t="s">
        <v>316</v>
      </c>
      <c r="AT1188" s="144" t="s">
        <v>215</v>
      </c>
      <c r="AU1188" s="144" t="s">
        <v>236</v>
      </c>
      <c r="AY1188" s="19" t="s">
        <v>212</v>
      </c>
      <c r="BE1188" s="145">
        <f>IF(N1188="základní",J1188,0)</f>
        <v>0</v>
      </c>
      <c r="BF1188" s="145">
        <f>IF(N1188="snížená",J1188,0)</f>
        <v>0</v>
      </c>
      <c r="BG1188" s="145">
        <f>IF(N1188="zákl. přenesená",J1188,0)</f>
        <v>0</v>
      </c>
      <c r="BH1188" s="145">
        <f>IF(N1188="sníž. přenesená",J1188,0)</f>
        <v>0</v>
      </c>
      <c r="BI1188" s="145">
        <f>IF(N1188="nulová",J1188,0)</f>
        <v>0</v>
      </c>
      <c r="BJ1188" s="19" t="s">
        <v>77</v>
      </c>
      <c r="BK1188" s="145">
        <f>ROUND(I1188*H1188,2)</f>
        <v>0</v>
      </c>
      <c r="BL1188" s="19" t="s">
        <v>316</v>
      </c>
      <c r="BM1188" s="144" t="s">
        <v>14574</v>
      </c>
    </row>
    <row r="1189" spans="2:65" s="1" customFormat="1" ht="29.25">
      <c r="B1189" s="34"/>
      <c r="D1189" s="150" t="s">
        <v>224</v>
      </c>
      <c r="F1189" s="151" t="s">
        <v>14178</v>
      </c>
      <c r="I1189" s="148"/>
      <c r="L1189" s="34"/>
      <c r="M1189" s="149"/>
      <c r="T1189" s="55"/>
      <c r="AT1189" s="19" t="s">
        <v>224</v>
      </c>
      <c r="AU1189" s="19" t="s">
        <v>236</v>
      </c>
    </row>
    <row r="1190" spans="2:65" s="14" customFormat="1">
      <c r="B1190" s="170"/>
      <c r="D1190" s="150" t="s">
        <v>226</v>
      </c>
      <c r="E1190" s="171" t="s">
        <v>19</v>
      </c>
      <c r="F1190" s="172" t="s">
        <v>14575</v>
      </c>
      <c r="H1190" s="171" t="s">
        <v>19</v>
      </c>
      <c r="I1190" s="173"/>
      <c r="L1190" s="170"/>
      <c r="M1190" s="174"/>
      <c r="T1190" s="175"/>
      <c r="AT1190" s="171" t="s">
        <v>226</v>
      </c>
      <c r="AU1190" s="171" t="s">
        <v>236</v>
      </c>
      <c r="AV1190" s="14" t="s">
        <v>77</v>
      </c>
      <c r="AW1190" s="14" t="s">
        <v>31</v>
      </c>
      <c r="AX1190" s="14" t="s">
        <v>69</v>
      </c>
      <c r="AY1190" s="171" t="s">
        <v>212</v>
      </c>
    </row>
    <row r="1191" spans="2:65" s="12" customFormat="1">
      <c r="B1191" s="152"/>
      <c r="D1191" s="150" t="s">
        <v>226</v>
      </c>
      <c r="E1191" s="153" t="s">
        <v>19</v>
      </c>
      <c r="F1191" s="154" t="s">
        <v>1781</v>
      </c>
      <c r="H1191" s="155">
        <v>1</v>
      </c>
      <c r="I1191" s="156"/>
      <c r="L1191" s="152"/>
      <c r="M1191" s="157"/>
      <c r="T1191" s="158"/>
      <c r="AT1191" s="153" t="s">
        <v>226</v>
      </c>
      <c r="AU1191" s="153" t="s">
        <v>236</v>
      </c>
      <c r="AV1191" s="12" t="s">
        <v>79</v>
      </c>
      <c r="AW1191" s="12" t="s">
        <v>31</v>
      </c>
      <c r="AX1191" s="12" t="s">
        <v>69</v>
      </c>
      <c r="AY1191" s="153" t="s">
        <v>212</v>
      </c>
    </row>
    <row r="1192" spans="2:65" s="13" customFormat="1">
      <c r="B1192" s="159"/>
      <c r="D1192" s="150" t="s">
        <v>226</v>
      </c>
      <c r="E1192" s="160" t="s">
        <v>19</v>
      </c>
      <c r="F1192" s="161" t="s">
        <v>228</v>
      </c>
      <c r="H1192" s="162">
        <v>1</v>
      </c>
      <c r="I1192" s="163"/>
      <c r="L1192" s="159"/>
      <c r="M1192" s="164"/>
      <c r="T1192" s="165"/>
      <c r="AT1192" s="160" t="s">
        <v>226</v>
      </c>
      <c r="AU1192" s="160" t="s">
        <v>236</v>
      </c>
      <c r="AV1192" s="13" t="s">
        <v>229</v>
      </c>
      <c r="AW1192" s="13" t="s">
        <v>31</v>
      </c>
      <c r="AX1192" s="13" t="s">
        <v>77</v>
      </c>
      <c r="AY1192" s="160" t="s">
        <v>212</v>
      </c>
    </row>
    <row r="1193" spans="2:65" s="1" customFormat="1" ht="16.5" customHeight="1">
      <c r="B1193" s="34"/>
      <c r="C1193" s="133" t="s">
        <v>1939</v>
      </c>
      <c r="D1193" s="133" t="s">
        <v>215</v>
      </c>
      <c r="E1193" s="134" t="s">
        <v>14576</v>
      </c>
      <c r="F1193" s="135" t="s">
        <v>14577</v>
      </c>
      <c r="G1193" s="136" t="s">
        <v>624</v>
      </c>
      <c r="H1193" s="137">
        <v>1</v>
      </c>
      <c r="I1193" s="138"/>
      <c r="J1193" s="139">
        <f>ROUND(I1193*H1193,2)</f>
        <v>0</v>
      </c>
      <c r="K1193" s="135" t="s">
        <v>245</v>
      </c>
      <c r="L1193" s="34"/>
      <c r="M1193" s="140" t="s">
        <v>19</v>
      </c>
      <c r="N1193" s="141" t="s">
        <v>40</v>
      </c>
      <c r="P1193" s="142">
        <f>O1193*H1193</f>
        <v>0</v>
      </c>
      <c r="Q1193" s="142">
        <v>0</v>
      </c>
      <c r="R1193" s="142">
        <f>Q1193*H1193</f>
        <v>0</v>
      </c>
      <c r="S1193" s="142">
        <v>0</v>
      </c>
      <c r="T1193" s="143">
        <f>S1193*H1193</f>
        <v>0</v>
      </c>
      <c r="AR1193" s="144" t="s">
        <v>316</v>
      </c>
      <c r="AT1193" s="144" t="s">
        <v>215</v>
      </c>
      <c r="AU1193" s="144" t="s">
        <v>236</v>
      </c>
      <c r="AY1193" s="19" t="s">
        <v>212</v>
      </c>
      <c r="BE1193" s="145">
        <f>IF(N1193="základní",J1193,0)</f>
        <v>0</v>
      </c>
      <c r="BF1193" s="145">
        <f>IF(N1193="snížená",J1193,0)</f>
        <v>0</v>
      </c>
      <c r="BG1193" s="145">
        <f>IF(N1193="zákl. přenesená",J1193,0)</f>
        <v>0</v>
      </c>
      <c r="BH1193" s="145">
        <f>IF(N1193="sníž. přenesená",J1193,0)</f>
        <v>0</v>
      </c>
      <c r="BI1193" s="145">
        <f>IF(N1193="nulová",J1193,0)</f>
        <v>0</v>
      </c>
      <c r="BJ1193" s="19" t="s">
        <v>77</v>
      </c>
      <c r="BK1193" s="145">
        <f>ROUND(I1193*H1193,2)</f>
        <v>0</v>
      </c>
      <c r="BL1193" s="19" t="s">
        <v>316</v>
      </c>
      <c r="BM1193" s="144" t="s">
        <v>14578</v>
      </c>
    </row>
    <row r="1194" spans="2:65" s="1" customFormat="1" ht="29.25">
      <c r="B1194" s="34"/>
      <c r="D1194" s="150" t="s">
        <v>224</v>
      </c>
      <c r="F1194" s="151" t="s">
        <v>14178</v>
      </c>
      <c r="I1194" s="148"/>
      <c r="L1194" s="34"/>
      <c r="M1194" s="149"/>
      <c r="T1194" s="55"/>
      <c r="AT1194" s="19" t="s">
        <v>224</v>
      </c>
      <c r="AU1194" s="19" t="s">
        <v>236</v>
      </c>
    </row>
    <row r="1195" spans="2:65" s="14" customFormat="1">
      <c r="B1195" s="170"/>
      <c r="D1195" s="150" t="s">
        <v>226</v>
      </c>
      <c r="E1195" s="171" t="s">
        <v>19</v>
      </c>
      <c r="F1195" s="172" t="s">
        <v>14579</v>
      </c>
      <c r="H1195" s="171" t="s">
        <v>19</v>
      </c>
      <c r="I1195" s="173"/>
      <c r="L1195" s="170"/>
      <c r="M1195" s="174"/>
      <c r="T1195" s="175"/>
      <c r="AT1195" s="171" t="s">
        <v>226</v>
      </c>
      <c r="AU1195" s="171" t="s">
        <v>236</v>
      </c>
      <c r="AV1195" s="14" t="s">
        <v>77</v>
      </c>
      <c r="AW1195" s="14" t="s">
        <v>31</v>
      </c>
      <c r="AX1195" s="14" t="s">
        <v>69</v>
      </c>
      <c r="AY1195" s="171" t="s">
        <v>212</v>
      </c>
    </row>
    <row r="1196" spans="2:65" s="12" customFormat="1">
      <c r="B1196" s="152"/>
      <c r="D1196" s="150" t="s">
        <v>226</v>
      </c>
      <c r="E1196" s="153" t="s">
        <v>19</v>
      </c>
      <c r="F1196" s="154" t="s">
        <v>1781</v>
      </c>
      <c r="H1196" s="155">
        <v>1</v>
      </c>
      <c r="I1196" s="156"/>
      <c r="L1196" s="152"/>
      <c r="M1196" s="157"/>
      <c r="T1196" s="158"/>
      <c r="AT1196" s="153" t="s">
        <v>226</v>
      </c>
      <c r="AU1196" s="153" t="s">
        <v>236</v>
      </c>
      <c r="AV1196" s="12" t="s">
        <v>79</v>
      </c>
      <c r="AW1196" s="12" t="s">
        <v>31</v>
      </c>
      <c r="AX1196" s="12" t="s">
        <v>69</v>
      </c>
      <c r="AY1196" s="153" t="s">
        <v>212</v>
      </c>
    </row>
    <row r="1197" spans="2:65" s="13" customFormat="1">
      <c r="B1197" s="159"/>
      <c r="D1197" s="150" t="s">
        <v>226</v>
      </c>
      <c r="E1197" s="160" t="s">
        <v>19</v>
      </c>
      <c r="F1197" s="161" t="s">
        <v>228</v>
      </c>
      <c r="H1197" s="162">
        <v>1</v>
      </c>
      <c r="I1197" s="163"/>
      <c r="L1197" s="159"/>
      <c r="M1197" s="164"/>
      <c r="T1197" s="165"/>
      <c r="AT1197" s="160" t="s">
        <v>226</v>
      </c>
      <c r="AU1197" s="160" t="s">
        <v>236</v>
      </c>
      <c r="AV1197" s="13" t="s">
        <v>229</v>
      </c>
      <c r="AW1197" s="13" t="s">
        <v>31</v>
      </c>
      <c r="AX1197" s="13" t="s">
        <v>77</v>
      </c>
      <c r="AY1197" s="160" t="s">
        <v>212</v>
      </c>
    </row>
    <row r="1198" spans="2:65" s="1" customFormat="1" ht="16.5" customHeight="1">
      <c r="B1198" s="34"/>
      <c r="C1198" s="133" t="s">
        <v>1946</v>
      </c>
      <c r="D1198" s="133" t="s">
        <v>215</v>
      </c>
      <c r="E1198" s="134" t="s">
        <v>14580</v>
      </c>
      <c r="F1198" s="135" t="s">
        <v>14581</v>
      </c>
      <c r="G1198" s="136" t="s">
        <v>624</v>
      </c>
      <c r="H1198" s="137">
        <v>1</v>
      </c>
      <c r="I1198" s="138"/>
      <c r="J1198" s="139">
        <f>ROUND(I1198*H1198,2)</f>
        <v>0</v>
      </c>
      <c r="K1198" s="135" t="s">
        <v>245</v>
      </c>
      <c r="L1198" s="34"/>
      <c r="M1198" s="140" t="s">
        <v>19</v>
      </c>
      <c r="N1198" s="141" t="s">
        <v>40</v>
      </c>
      <c r="P1198" s="142">
        <f>O1198*H1198</f>
        <v>0</v>
      </c>
      <c r="Q1198" s="142">
        <v>0</v>
      </c>
      <c r="R1198" s="142">
        <f>Q1198*H1198</f>
        <v>0</v>
      </c>
      <c r="S1198" s="142">
        <v>0</v>
      </c>
      <c r="T1198" s="143">
        <f>S1198*H1198</f>
        <v>0</v>
      </c>
      <c r="AR1198" s="144" t="s">
        <v>316</v>
      </c>
      <c r="AT1198" s="144" t="s">
        <v>215</v>
      </c>
      <c r="AU1198" s="144" t="s">
        <v>236</v>
      </c>
      <c r="AY1198" s="19" t="s">
        <v>212</v>
      </c>
      <c r="BE1198" s="145">
        <f>IF(N1198="základní",J1198,0)</f>
        <v>0</v>
      </c>
      <c r="BF1198" s="145">
        <f>IF(N1198="snížená",J1198,0)</f>
        <v>0</v>
      </c>
      <c r="BG1198" s="145">
        <f>IF(N1198="zákl. přenesená",J1198,0)</f>
        <v>0</v>
      </c>
      <c r="BH1198" s="145">
        <f>IF(N1198="sníž. přenesená",J1198,0)</f>
        <v>0</v>
      </c>
      <c r="BI1198" s="145">
        <f>IF(N1198="nulová",J1198,0)</f>
        <v>0</v>
      </c>
      <c r="BJ1198" s="19" t="s">
        <v>77</v>
      </c>
      <c r="BK1198" s="145">
        <f>ROUND(I1198*H1198,2)</f>
        <v>0</v>
      </c>
      <c r="BL1198" s="19" t="s">
        <v>316</v>
      </c>
      <c r="BM1198" s="144" t="s">
        <v>14582</v>
      </c>
    </row>
    <row r="1199" spans="2:65" s="1" customFormat="1" ht="29.25">
      <c r="B1199" s="34"/>
      <c r="D1199" s="150" t="s">
        <v>224</v>
      </c>
      <c r="F1199" s="151" t="s">
        <v>14178</v>
      </c>
      <c r="I1199" s="148"/>
      <c r="L1199" s="34"/>
      <c r="M1199" s="149"/>
      <c r="T1199" s="55"/>
      <c r="AT1199" s="19" t="s">
        <v>224</v>
      </c>
      <c r="AU1199" s="19" t="s">
        <v>236</v>
      </c>
    </row>
    <row r="1200" spans="2:65" s="14" customFormat="1">
      <c r="B1200" s="170"/>
      <c r="D1200" s="150" t="s">
        <v>226</v>
      </c>
      <c r="E1200" s="171" t="s">
        <v>19</v>
      </c>
      <c r="F1200" s="172" t="s">
        <v>14583</v>
      </c>
      <c r="H1200" s="171" t="s">
        <v>19</v>
      </c>
      <c r="I1200" s="173"/>
      <c r="L1200" s="170"/>
      <c r="M1200" s="174"/>
      <c r="T1200" s="175"/>
      <c r="AT1200" s="171" t="s">
        <v>226</v>
      </c>
      <c r="AU1200" s="171" t="s">
        <v>236</v>
      </c>
      <c r="AV1200" s="14" t="s">
        <v>77</v>
      </c>
      <c r="AW1200" s="14" t="s">
        <v>31</v>
      </c>
      <c r="AX1200" s="14" t="s">
        <v>69</v>
      </c>
      <c r="AY1200" s="171" t="s">
        <v>212</v>
      </c>
    </row>
    <row r="1201" spans="2:65" s="12" customFormat="1">
      <c r="B1201" s="152"/>
      <c r="D1201" s="150" t="s">
        <v>226</v>
      </c>
      <c r="E1201" s="153" t="s">
        <v>19</v>
      </c>
      <c r="F1201" s="154" t="s">
        <v>1781</v>
      </c>
      <c r="H1201" s="155">
        <v>1</v>
      </c>
      <c r="I1201" s="156"/>
      <c r="L1201" s="152"/>
      <c r="M1201" s="157"/>
      <c r="T1201" s="158"/>
      <c r="AT1201" s="153" t="s">
        <v>226</v>
      </c>
      <c r="AU1201" s="153" t="s">
        <v>236</v>
      </c>
      <c r="AV1201" s="12" t="s">
        <v>79</v>
      </c>
      <c r="AW1201" s="12" t="s">
        <v>31</v>
      </c>
      <c r="AX1201" s="12" t="s">
        <v>69</v>
      </c>
      <c r="AY1201" s="153" t="s">
        <v>212</v>
      </c>
    </row>
    <row r="1202" spans="2:65" s="13" customFormat="1">
      <c r="B1202" s="159"/>
      <c r="D1202" s="150" t="s">
        <v>226</v>
      </c>
      <c r="E1202" s="160" t="s">
        <v>19</v>
      </c>
      <c r="F1202" s="161" t="s">
        <v>228</v>
      </c>
      <c r="H1202" s="162">
        <v>1</v>
      </c>
      <c r="I1202" s="163"/>
      <c r="L1202" s="159"/>
      <c r="M1202" s="164"/>
      <c r="T1202" s="165"/>
      <c r="AT1202" s="160" t="s">
        <v>226</v>
      </c>
      <c r="AU1202" s="160" t="s">
        <v>236</v>
      </c>
      <c r="AV1202" s="13" t="s">
        <v>229</v>
      </c>
      <c r="AW1202" s="13" t="s">
        <v>31</v>
      </c>
      <c r="AX1202" s="13" t="s">
        <v>77</v>
      </c>
      <c r="AY1202" s="160" t="s">
        <v>212</v>
      </c>
    </row>
    <row r="1203" spans="2:65" s="1" customFormat="1" ht="16.5" customHeight="1">
      <c r="B1203" s="34"/>
      <c r="C1203" s="133" t="s">
        <v>1953</v>
      </c>
      <c r="D1203" s="133" t="s">
        <v>215</v>
      </c>
      <c r="E1203" s="134" t="s">
        <v>14584</v>
      </c>
      <c r="F1203" s="135" t="s">
        <v>14585</v>
      </c>
      <c r="G1203" s="136" t="s">
        <v>624</v>
      </c>
      <c r="H1203" s="137">
        <v>1</v>
      </c>
      <c r="I1203" s="138"/>
      <c r="J1203" s="139">
        <f>ROUND(I1203*H1203,2)</f>
        <v>0</v>
      </c>
      <c r="K1203" s="135" t="s">
        <v>245</v>
      </c>
      <c r="L1203" s="34"/>
      <c r="M1203" s="140" t="s">
        <v>19</v>
      </c>
      <c r="N1203" s="141" t="s">
        <v>40</v>
      </c>
      <c r="P1203" s="142">
        <f>O1203*H1203</f>
        <v>0</v>
      </c>
      <c r="Q1203" s="142">
        <v>0</v>
      </c>
      <c r="R1203" s="142">
        <f>Q1203*H1203</f>
        <v>0</v>
      </c>
      <c r="S1203" s="142">
        <v>0</v>
      </c>
      <c r="T1203" s="143">
        <f>S1203*H1203</f>
        <v>0</v>
      </c>
      <c r="AR1203" s="144" t="s">
        <v>316</v>
      </c>
      <c r="AT1203" s="144" t="s">
        <v>215</v>
      </c>
      <c r="AU1203" s="144" t="s">
        <v>236</v>
      </c>
      <c r="AY1203" s="19" t="s">
        <v>212</v>
      </c>
      <c r="BE1203" s="145">
        <f>IF(N1203="základní",J1203,0)</f>
        <v>0</v>
      </c>
      <c r="BF1203" s="145">
        <f>IF(N1203="snížená",J1203,0)</f>
        <v>0</v>
      </c>
      <c r="BG1203" s="145">
        <f>IF(N1203="zákl. přenesená",J1203,0)</f>
        <v>0</v>
      </c>
      <c r="BH1203" s="145">
        <f>IF(N1203="sníž. přenesená",J1203,0)</f>
        <v>0</v>
      </c>
      <c r="BI1203" s="145">
        <f>IF(N1203="nulová",J1203,0)</f>
        <v>0</v>
      </c>
      <c r="BJ1203" s="19" t="s">
        <v>77</v>
      </c>
      <c r="BK1203" s="145">
        <f>ROUND(I1203*H1203,2)</f>
        <v>0</v>
      </c>
      <c r="BL1203" s="19" t="s">
        <v>316</v>
      </c>
      <c r="BM1203" s="144" t="s">
        <v>14586</v>
      </c>
    </row>
    <row r="1204" spans="2:65" s="1" customFormat="1" ht="29.25">
      <c r="B1204" s="34"/>
      <c r="D1204" s="150" t="s">
        <v>224</v>
      </c>
      <c r="F1204" s="151" t="s">
        <v>14178</v>
      </c>
      <c r="I1204" s="148"/>
      <c r="L1204" s="34"/>
      <c r="M1204" s="149"/>
      <c r="T1204" s="55"/>
      <c r="AT1204" s="19" t="s">
        <v>224</v>
      </c>
      <c r="AU1204" s="19" t="s">
        <v>236</v>
      </c>
    </row>
    <row r="1205" spans="2:65" s="14" customFormat="1">
      <c r="B1205" s="170"/>
      <c r="D1205" s="150" t="s">
        <v>226</v>
      </c>
      <c r="E1205" s="171" t="s">
        <v>19</v>
      </c>
      <c r="F1205" s="172" t="s">
        <v>14587</v>
      </c>
      <c r="H1205" s="171" t="s">
        <v>19</v>
      </c>
      <c r="I1205" s="173"/>
      <c r="L1205" s="170"/>
      <c r="M1205" s="174"/>
      <c r="T1205" s="175"/>
      <c r="AT1205" s="171" t="s">
        <v>226</v>
      </c>
      <c r="AU1205" s="171" t="s">
        <v>236</v>
      </c>
      <c r="AV1205" s="14" t="s">
        <v>77</v>
      </c>
      <c r="AW1205" s="14" t="s">
        <v>31</v>
      </c>
      <c r="AX1205" s="14" t="s">
        <v>69</v>
      </c>
      <c r="AY1205" s="171" t="s">
        <v>212</v>
      </c>
    </row>
    <row r="1206" spans="2:65" s="12" customFormat="1">
      <c r="B1206" s="152"/>
      <c r="D1206" s="150" t="s">
        <v>226</v>
      </c>
      <c r="E1206" s="153" t="s">
        <v>19</v>
      </c>
      <c r="F1206" s="154" t="s">
        <v>1781</v>
      </c>
      <c r="H1206" s="155">
        <v>1</v>
      </c>
      <c r="I1206" s="156"/>
      <c r="L1206" s="152"/>
      <c r="M1206" s="157"/>
      <c r="T1206" s="158"/>
      <c r="AT1206" s="153" t="s">
        <v>226</v>
      </c>
      <c r="AU1206" s="153" t="s">
        <v>236</v>
      </c>
      <c r="AV1206" s="12" t="s">
        <v>79</v>
      </c>
      <c r="AW1206" s="12" t="s">
        <v>31</v>
      </c>
      <c r="AX1206" s="12" t="s">
        <v>69</v>
      </c>
      <c r="AY1206" s="153" t="s">
        <v>212</v>
      </c>
    </row>
    <row r="1207" spans="2:65" s="13" customFormat="1">
      <c r="B1207" s="159"/>
      <c r="D1207" s="150" t="s">
        <v>226</v>
      </c>
      <c r="E1207" s="160" t="s">
        <v>19</v>
      </c>
      <c r="F1207" s="161" t="s">
        <v>228</v>
      </c>
      <c r="H1207" s="162">
        <v>1</v>
      </c>
      <c r="I1207" s="163"/>
      <c r="L1207" s="159"/>
      <c r="M1207" s="164"/>
      <c r="T1207" s="165"/>
      <c r="AT1207" s="160" t="s">
        <v>226</v>
      </c>
      <c r="AU1207" s="160" t="s">
        <v>236</v>
      </c>
      <c r="AV1207" s="13" t="s">
        <v>229</v>
      </c>
      <c r="AW1207" s="13" t="s">
        <v>31</v>
      </c>
      <c r="AX1207" s="13" t="s">
        <v>77</v>
      </c>
      <c r="AY1207" s="160" t="s">
        <v>212</v>
      </c>
    </row>
    <row r="1208" spans="2:65" s="1" customFormat="1" ht="16.5" customHeight="1">
      <c r="B1208" s="34"/>
      <c r="C1208" s="133" t="s">
        <v>1960</v>
      </c>
      <c r="D1208" s="133" t="s">
        <v>215</v>
      </c>
      <c r="E1208" s="134" t="s">
        <v>14588</v>
      </c>
      <c r="F1208" s="135" t="s">
        <v>14589</v>
      </c>
      <c r="G1208" s="136" t="s">
        <v>624</v>
      </c>
      <c r="H1208" s="137">
        <v>1</v>
      </c>
      <c r="I1208" s="138"/>
      <c r="J1208" s="139">
        <f>ROUND(I1208*H1208,2)</f>
        <v>0</v>
      </c>
      <c r="K1208" s="135" t="s">
        <v>245</v>
      </c>
      <c r="L1208" s="34"/>
      <c r="M1208" s="140" t="s">
        <v>19</v>
      </c>
      <c r="N1208" s="141" t="s">
        <v>40</v>
      </c>
      <c r="P1208" s="142">
        <f>O1208*H1208</f>
        <v>0</v>
      </c>
      <c r="Q1208" s="142">
        <v>0</v>
      </c>
      <c r="R1208" s="142">
        <f>Q1208*H1208</f>
        <v>0</v>
      </c>
      <c r="S1208" s="142">
        <v>0</v>
      </c>
      <c r="T1208" s="143">
        <f>S1208*H1208</f>
        <v>0</v>
      </c>
      <c r="AR1208" s="144" t="s">
        <v>316</v>
      </c>
      <c r="AT1208" s="144" t="s">
        <v>215</v>
      </c>
      <c r="AU1208" s="144" t="s">
        <v>236</v>
      </c>
      <c r="AY1208" s="19" t="s">
        <v>212</v>
      </c>
      <c r="BE1208" s="145">
        <f>IF(N1208="základní",J1208,0)</f>
        <v>0</v>
      </c>
      <c r="BF1208" s="145">
        <f>IF(N1208="snížená",J1208,0)</f>
        <v>0</v>
      </c>
      <c r="BG1208" s="145">
        <f>IF(N1208="zákl. přenesená",J1208,0)</f>
        <v>0</v>
      </c>
      <c r="BH1208" s="145">
        <f>IF(N1208="sníž. přenesená",J1208,0)</f>
        <v>0</v>
      </c>
      <c r="BI1208" s="145">
        <f>IF(N1208="nulová",J1208,0)</f>
        <v>0</v>
      </c>
      <c r="BJ1208" s="19" t="s">
        <v>77</v>
      </c>
      <c r="BK1208" s="145">
        <f>ROUND(I1208*H1208,2)</f>
        <v>0</v>
      </c>
      <c r="BL1208" s="19" t="s">
        <v>316</v>
      </c>
      <c r="BM1208" s="144" t="s">
        <v>14590</v>
      </c>
    </row>
    <row r="1209" spans="2:65" s="1" customFormat="1" ht="29.25">
      <c r="B1209" s="34"/>
      <c r="D1209" s="150" t="s">
        <v>224</v>
      </c>
      <c r="F1209" s="151" t="s">
        <v>14178</v>
      </c>
      <c r="I1209" s="148"/>
      <c r="L1209" s="34"/>
      <c r="M1209" s="149"/>
      <c r="T1209" s="55"/>
      <c r="AT1209" s="19" t="s">
        <v>224</v>
      </c>
      <c r="AU1209" s="19" t="s">
        <v>236</v>
      </c>
    </row>
    <row r="1210" spans="2:65" s="14" customFormat="1">
      <c r="B1210" s="170"/>
      <c r="D1210" s="150" t="s">
        <v>226</v>
      </c>
      <c r="E1210" s="171" t="s">
        <v>19</v>
      </c>
      <c r="F1210" s="172" t="s">
        <v>14591</v>
      </c>
      <c r="H1210" s="171" t="s">
        <v>19</v>
      </c>
      <c r="I1210" s="173"/>
      <c r="L1210" s="170"/>
      <c r="M1210" s="174"/>
      <c r="T1210" s="175"/>
      <c r="AT1210" s="171" t="s">
        <v>226</v>
      </c>
      <c r="AU1210" s="171" t="s">
        <v>236</v>
      </c>
      <c r="AV1210" s="14" t="s">
        <v>77</v>
      </c>
      <c r="AW1210" s="14" t="s">
        <v>31</v>
      </c>
      <c r="AX1210" s="14" t="s">
        <v>69</v>
      </c>
      <c r="AY1210" s="171" t="s">
        <v>212</v>
      </c>
    </row>
    <row r="1211" spans="2:65" s="12" customFormat="1">
      <c r="B1211" s="152"/>
      <c r="D1211" s="150" t="s">
        <v>226</v>
      </c>
      <c r="E1211" s="153" t="s">
        <v>19</v>
      </c>
      <c r="F1211" s="154" t="s">
        <v>1782</v>
      </c>
      <c r="H1211" s="155">
        <v>1</v>
      </c>
      <c r="I1211" s="156"/>
      <c r="L1211" s="152"/>
      <c r="M1211" s="157"/>
      <c r="T1211" s="158"/>
      <c r="AT1211" s="153" t="s">
        <v>226</v>
      </c>
      <c r="AU1211" s="153" t="s">
        <v>236</v>
      </c>
      <c r="AV1211" s="12" t="s">
        <v>79</v>
      </c>
      <c r="AW1211" s="12" t="s">
        <v>31</v>
      </c>
      <c r="AX1211" s="12" t="s">
        <v>69</v>
      </c>
      <c r="AY1211" s="153" t="s">
        <v>212</v>
      </c>
    </row>
    <row r="1212" spans="2:65" s="13" customFormat="1">
      <c r="B1212" s="159"/>
      <c r="D1212" s="150" t="s">
        <v>226</v>
      </c>
      <c r="E1212" s="160" t="s">
        <v>19</v>
      </c>
      <c r="F1212" s="161" t="s">
        <v>228</v>
      </c>
      <c r="H1212" s="162">
        <v>1</v>
      </c>
      <c r="I1212" s="163"/>
      <c r="L1212" s="159"/>
      <c r="M1212" s="164"/>
      <c r="T1212" s="165"/>
      <c r="AT1212" s="160" t="s">
        <v>226</v>
      </c>
      <c r="AU1212" s="160" t="s">
        <v>236</v>
      </c>
      <c r="AV1212" s="13" t="s">
        <v>229</v>
      </c>
      <c r="AW1212" s="13" t="s">
        <v>31</v>
      </c>
      <c r="AX1212" s="13" t="s">
        <v>77</v>
      </c>
      <c r="AY1212" s="160" t="s">
        <v>212</v>
      </c>
    </row>
    <row r="1213" spans="2:65" s="1" customFormat="1" ht="16.5" customHeight="1">
      <c r="B1213" s="34"/>
      <c r="C1213" s="133" t="s">
        <v>1966</v>
      </c>
      <c r="D1213" s="133" t="s">
        <v>215</v>
      </c>
      <c r="E1213" s="134" t="s">
        <v>14592</v>
      </c>
      <c r="F1213" s="135" t="s">
        <v>14593</v>
      </c>
      <c r="G1213" s="136" t="s">
        <v>624</v>
      </c>
      <c r="H1213" s="137">
        <v>1</v>
      </c>
      <c r="I1213" s="138"/>
      <c r="J1213" s="139">
        <f>ROUND(I1213*H1213,2)</f>
        <v>0</v>
      </c>
      <c r="K1213" s="135" t="s">
        <v>245</v>
      </c>
      <c r="L1213" s="34"/>
      <c r="M1213" s="140" t="s">
        <v>19</v>
      </c>
      <c r="N1213" s="141" t="s">
        <v>40</v>
      </c>
      <c r="P1213" s="142">
        <f>O1213*H1213</f>
        <v>0</v>
      </c>
      <c r="Q1213" s="142">
        <v>0</v>
      </c>
      <c r="R1213" s="142">
        <f>Q1213*H1213</f>
        <v>0</v>
      </c>
      <c r="S1213" s="142">
        <v>0</v>
      </c>
      <c r="T1213" s="143">
        <f>S1213*H1213</f>
        <v>0</v>
      </c>
      <c r="AR1213" s="144" t="s">
        <v>316</v>
      </c>
      <c r="AT1213" s="144" t="s">
        <v>215</v>
      </c>
      <c r="AU1213" s="144" t="s">
        <v>236</v>
      </c>
      <c r="AY1213" s="19" t="s">
        <v>212</v>
      </c>
      <c r="BE1213" s="145">
        <f>IF(N1213="základní",J1213,0)</f>
        <v>0</v>
      </c>
      <c r="BF1213" s="145">
        <f>IF(N1213="snížená",J1213,0)</f>
        <v>0</v>
      </c>
      <c r="BG1213" s="145">
        <f>IF(N1213="zákl. přenesená",J1213,0)</f>
        <v>0</v>
      </c>
      <c r="BH1213" s="145">
        <f>IF(N1213="sníž. přenesená",J1213,0)</f>
        <v>0</v>
      </c>
      <c r="BI1213" s="145">
        <f>IF(N1213="nulová",J1213,0)</f>
        <v>0</v>
      </c>
      <c r="BJ1213" s="19" t="s">
        <v>77</v>
      </c>
      <c r="BK1213" s="145">
        <f>ROUND(I1213*H1213,2)</f>
        <v>0</v>
      </c>
      <c r="BL1213" s="19" t="s">
        <v>316</v>
      </c>
      <c r="BM1213" s="144" t="s">
        <v>14594</v>
      </c>
    </row>
    <row r="1214" spans="2:65" s="1" customFormat="1" ht="29.25">
      <c r="B1214" s="34"/>
      <c r="D1214" s="150" t="s">
        <v>224</v>
      </c>
      <c r="F1214" s="151" t="s">
        <v>14178</v>
      </c>
      <c r="I1214" s="148"/>
      <c r="L1214" s="34"/>
      <c r="M1214" s="149"/>
      <c r="T1214" s="55"/>
      <c r="AT1214" s="19" t="s">
        <v>224</v>
      </c>
      <c r="AU1214" s="19" t="s">
        <v>236</v>
      </c>
    </row>
    <row r="1215" spans="2:65" s="14" customFormat="1">
      <c r="B1215" s="170"/>
      <c r="D1215" s="150" t="s">
        <v>226</v>
      </c>
      <c r="E1215" s="171" t="s">
        <v>19</v>
      </c>
      <c r="F1215" s="172" t="s">
        <v>14595</v>
      </c>
      <c r="H1215" s="171" t="s">
        <v>19</v>
      </c>
      <c r="I1215" s="173"/>
      <c r="L1215" s="170"/>
      <c r="M1215" s="174"/>
      <c r="T1215" s="175"/>
      <c r="AT1215" s="171" t="s">
        <v>226</v>
      </c>
      <c r="AU1215" s="171" t="s">
        <v>236</v>
      </c>
      <c r="AV1215" s="14" t="s">
        <v>77</v>
      </c>
      <c r="AW1215" s="14" t="s">
        <v>31</v>
      </c>
      <c r="AX1215" s="14" t="s">
        <v>69</v>
      </c>
      <c r="AY1215" s="171" t="s">
        <v>212</v>
      </c>
    </row>
    <row r="1216" spans="2:65" s="12" customFormat="1">
      <c r="B1216" s="152"/>
      <c r="D1216" s="150" t="s">
        <v>226</v>
      </c>
      <c r="E1216" s="153" t="s">
        <v>19</v>
      </c>
      <c r="F1216" s="154" t="s">
        <v>1782</v>
      </c>
      <c r="H1216" s="155">
        <v>1</v>
      </c>
      <c r="I1216" s="156"/>
      <c r="L1216" s="152"/>
      <c r="M1216" s="157"/>
      <c r="T1216" s="158"/>
      <c r="AT1216" s="153" t="s">
        <v>226</v>
      </c>
      <c r="AU1216" s="153" t="s">
        <v>236</v>
      </c>
      <c r="AV1216" s="12" t="s">
        <v>79</v>
      </c>
      <c r="AW1216" s="12" t="s">
        <v>31</v>
      </c>
      <c r="AX1216" s="12" t="s">
        <v>69</v>
      </c>
      <c r="AY1216" s="153" t="s">
        <v>212</v>
      </c>
    </row>
    <row r="1217" spans="2:65" s="13" customFormat="1">
      <c r="B1217" s="159"/>
      <c r="D1217" s="150" t="s">
        <v>226</v>
      </c>
      <c r="E1217" s="160" t="s">
        <v>19</v>
      </c>
      <c r="F1217" s="161" t="s">
        <v>228</v>
      </c>
      <c r="H1217" s="162">
        <v>1</v>
      </c>
      <c r="I1217" s="163"/>
      <c r="L1217" s="159"/>
      <c r="M1217" s="164"/>
      <c r="T1217" s="165"/>
      <c r="AT1217" s="160" t="s">
        <v>226</v>
      </c>
      <c r="AU1217" s="160" t="s">
        <v>236</v>
      </c>
      <c r="AV1217" s="13" t="s">
        <v>229</v>
      </c>
      <c r="AW1217" s="13" t="s">
        <v>31</v>
      </c>
      <c r="AX1217" s="13" t="s">
        <v>77</v>
      </c>
      <c r="AY1217" s="160" t="s">
        <v>212</v>
      </c>
    </row>
    <row r="1218" spans="2:65" s="1" customFormat="1" ht="16.5" customHeight="1">
      <c r="B1218" s="34"/>
      <c r="C1218" s="133" t="s">
        <v>1972</v>
      </c>
      <c r="D1218" s="133" t="s">
        <v>215</v>
      </c>
      <c r="E1218" s="134" t="s">
        <v>14596</v>
      </c>
      <c r="F1218" s="135" t="s">
        <v>14597</v>
      </c>
      <c r="G1218" s="136" t="s">
        <v>624</v>
      </c>
      <c r="H1218" s="137">
        <v>1</v>
      </c>
      <c r="I1218" s="138"/>
      <c r="J1218" s="139">
        <f>ROUND(I1218*H1218,2)</f>
        <v>0</v>
      </c>
      <c r="K1218" s="135" t="s">
        <v>245</v>
      </c>
      <c r="L1218" s="34"/>
      <c r="M1218" s="140" t="s">
        <v>19</v>
      </c>
      <c r="N1218" s="141" t="s">
        <v>40</v>
      </c>
      <c r="P1218" s="142">
        <f>O1218*H1218</f>
        <v>0</v>
      </c>
      <c r="Q1218" s="142">
        <v>0</v>
      </c>
      <c r="R1218" s="142">
        <f>Q1218*H1218</f>
        <v>0</v>
      </c>
      <c r="S1218" s="142">
        <v>0</v>
      </c>
      <c r="T1218" s="143">
        <f>S1218*H1218</f>
        <v>0</v>
      </c>
      <c r="AR1218" s="144" t="s">
        <v>316</v>
      </c>
      <c r="AT1218" s="144" t="s">
        <v>215</v>
      </c>
      <c r="AU1218" s="144" t="s">
        <v>236</v>
      </c>
      <c r="AY1218" s="19" t="s">
        <v>212</v>
      </c>
      <c r="BE1218" s="145">
        <f>IF(N1218="základní",J1218,0)</f>
        <v>0</v>
      </c>
      <c r="BF1218" s="145">
        <f>IF(N1218="snížená",J1218,0)</f>
        <v>0</v>
      </c>
      <c r="BG1218" s="145">
        <f>IF(N1218="zákl. přenesená",J1218,0)</f>
        <v>0</v>
      </c>
      <c r="BH1218" s="145">
        <f>IF(N1218="sníž. přenesená",J1218,0)</f>
        <v>0</v>
      </c>
      <c r="BI1218" s="145">
        <f>IF(N1218="nulová",J1218,0)</f>
        <v>0</v>
      </c>
      <c r="BJ1218" s="19" t="s">
        <v>77</v>
      </c>
      <c r="BK1218" s="145">
        <f>ROUND(I1218*H1218,2)</f>
        <v>0</v>
      </c>
      <c r="BL1218" s="19" t="s">
        <v>316</v>
      </c>
      <c r="BM1218" s="144" t="s">
        <v>14598</v>
      </c>
    </row>
    <row r="1219" spans="2:65" s="1" customFormat="1" ht="29.25">
      <c r="B1219" s="34"/>
      <c r="D1219" s="150" t="s">
        <v>224</v>
      </c>
      <c r="F1219" s="151" t="s">
        <v>14178</v>
      </c>
      <c r="I1219" s="148"/>
      <c r="L1219" s="34"/>
      <c r="M1219" s="149"/>
      <c r="T1219" s="55"/>
      <c r="AT1219" s="19" t="s">
        <v>224</v>
      </c>
      <c r="AU1219" s="19" t="s">
        <v>236</v>
      </c>
    </row>
    <row r="1220" spans="2:65" s="14" customFormat="1">
      <c r="B1220" s="170"/>
      <c r="D1220" s="150" t="s">
        <v>226</v>
      </c>
      <c r="E1220" s="171" t="s">
        <v>19</v>
      </c>
      <c r="F1220" s="172" t="s">
        <v>14599</v>
      </c>
      <c r="H1220" s="171" t="s">
        <v>19</v>
      </c>
      <c r="I1220" s="173"/>
      <c r="L1220" s="170"/>
      <c r="M1220" s="174"/>
      <c r="T1220" s="175"/>
      <c r="AT1220" s="171" t="s">
        <v>226</v>
      </c>
      <c r="AU1220" s="171" t="s">
        <v>236</v>
      </c>
      <c r="AV1220" s="14" t="s">
        <v>77</v>
      </c>
      <c r="AW1220" s="14" t="s">
        <v>31</v>
      </c>
      <c r="AX1220" s="14" t="s">
        <v>69</v>
      </c>
      <c r="AY1220" s="171" t="s">
        <v>212</v>
      </c>
    </row>
    <row r="1221" spans="2:65" s="12" customFormat="1">
      <c r="B1221" s="152"/>
      <c r="D1221" s="150" t="s">
        <v>226</v>
      </c>
      <c r="E1221" s="153" t="s">
        <v>19</v>
      </c>
      <c r="F1221" s="154" t="s">
        <v>1782</v>
      </c>
      <c r="H1221" s="155">
        <v>1</v>
      </c>
      <c r="I1221" s="156"/>
      <c r="L1221" s="152"/>
      <c r="M1221" s="157"/>
      <c r="T1221" s="158"/>
      <c r="AT1221" s="153" t="s">
        <v>226</v>
      </c>
      <c r="AU1221" s="153" t="s">
        <v>236</v>
      </c>
      <c r="AV1221" s="12" t="s">
        <v>79</v>
      </c>
      <c r="AW1221" s="12" t="s">
        <v>31</v>
      </c>
      <c r="AX1221" s="12" t="s">
        <v>69</v>
      </c>
      <c r="AY1221" s="153" t="s">
        <v>212</v>
      </c>
    </row>
    <row r="1222" spans="2:65" s="13" customFormat="1">
      <c r="B1222" s="159"/>
      <c r="D1222" s="150" t="s">
        <v>226</v>
      </c>
      <c r="E1222" s="160" t="s">
        <v>19</v>
      </c>
      <c r="F1222" s="161" t="s">
        <v>228</v>
      </c>
      <c r="H1222" s="162">
        <v>1</v>
      </c>
      <c r="I1222" s="163"/>
      <c r="L1222" s="159"/>
      <c r="M1222" s="164"/>
      <c r="T1222" s="165"/>
      <c r="AT1222" s="160" t="s">
        <v>226</v>
      </c>
      <c r="AU1222" s="160" t="s">
        <v>236</v>
      </c>
      <c r="AV1222" s="13" t="s">
        <v>229</v>
      </c>
      <c r="AW1222" s="13" t="s">
        <v>31</v>
      </c>
      <c r="AX1222" s="13" t="s">
        <v>77</v>
      </c>
      <c r="AY1222" s="160" t="s">
        <v>212</v>
      </c>
    </row>
    <row r="1223" spans="2:65" s="1" customFormat="1" ht="16.5" customHeight="1">
      <c r="B1223" s="34"/>
      <c r="C1223" s="133" t="s">
        <v>1980</v>
      </c>
      <c r="D1223" s="133" t="s">
        <v>215</v>
      </c>
      <c r="E1223" s="134" t="s">
        <v>14600</v>
      </c>
      <c r="F1223" s="135" t="s">
        <v>14601</v>
      </c>
      <c r="G1223" s="136" t="s">
        <v>624</v>
      </c>
      <c r="H1223" s="137">
        <v>1</v>
      </c>
      <c r="I1223" s="138"/>
      <c r="J1223" s="139">
        <f>ROUND(I1223*H1223,2)</f>
        <v>0</v>
      </c>
      <c r="K1223" s="135" t="s">
        <v>245</v>
      </c>
      <c r="L1223" s="34"/>
      <c r="M1223" s="140" t="s">
        <v>19</v>
      </c>
      <c r="N1223" s="141" t="s">
        <v>40</v>
      </c>
      <c r="P1223" s="142">
        <f>O1223*H1223</f>
        <v>0</v>
      </c>
      <c r="Q1223" s="142">
        <v>0</v>
      </c>
      <c r="R1223" s="142">
        <f>Q1223*H1223</f>
        <v>0</v>
      </c>
      <c r="S1223" s="142">
        <v>0</v>
      </c>
      <c r="T1223" s="143">
        <f>S1223*H1223</f>
        <v>0</v>
      </c>
      <c r="AR1223" s="144" t="s">
        <v>316</v>
      </c>
      <c r="AT1223" s="144" t="s">
        <v>215</v>
      </c>
      <c r="AU1223" s="144" t="s">
        <v>236</v>
      </c>
      <c r="AY1223" s="19" t="s">
        <v>212</v>
      </c>
      <c r="BE1223" s="145">
        <f>IF(N1223="základní",J1223,0)</f>
        <v>0</v>
      </c>
      <c r="BF1223" s="145">
        <f>IF(N1223="snížená",J1223,0)</f>
        <v>0</v>
      </c>
      <c r="BG1223" s="145">
        <f>IF(N1223="zákl. přenesená",J1223,0)</f>
        <v>0</v>
      </c>
      <c r="BH1223" s="145">
        <f>IF(N1223="sníž. přenesená",J1223,0)</f>
        <v>0</v>
      </c>
      <c r="BI1223" s="145">
        <f>IF(N1223="nulová",J1223,0)</f>
        <v>0</v>
      </c>
      <c r="BJ1223" s="19" t="s">
        <v>77</v>
      </c>
      <c r="BK1223" s="145">
        <f>ROUND(I1223*H1223,2)</f>
        <v>0</v>
      </c>
      <c r="BL1223" s="19" t="s">
        <v>316</v>
      </c>
      <c r="BM1223" s="144" t="s">
        <v>14602</v>
      </c>
    </row>
    <row r="1224" spans="2:65" s="1" customFormat="1" ht="29.25">
      <c r="B1224" s="34"/>
      <c r="D1224" s="150" t="s">
        <v>224</v>
      </c>
      <c r="F1224" s="151" t="s">
        <v>14178</v>
      </c>
      <c r="I1224" s="148"/>
      <c r="L1224" s="34"/>
      <c r="M1224" s="149"/>
      <c r="T1224" s="55"/>
      <c r="AT1224" s="19" t="s">
        <v>224</v>
      </c>
      <c r="AU1224" s="19" t="s">
        <v>236</v>
      </c>
    </row>
    <row r="1225" spans="2:65" s="14" customFormat="1">
      <c r="B1225" s="170"/>
      <c r="D1225" s="150" t="s">
        <v>226</v>
      </c>
      <c r="E1225" s="171" t="s">
        <v>19</v>
      </c>
      <c r="F1225" s="172" t="s">
        <v>14603</v>
      </c>
      <c r="H1225" s="171" t="s">
        <v>19</v>
      </c>
      <c r="I1225" s="173"/>
      <c r="L1225" s="170"/>
      <c r="M1225" s="174"/>
      <c r="T1225" s="175"/>
      <c r="AT1225" s="171" t="s">
        <v>226</v>
      </c>
      <c r="AU1225" s="171" t="s">
        <v>236</v>
      </c>
      <c r="AV1225" s="14" t="s">
        <v>77</v>
      </c>
      <c r="AW1225" s="14" t="s">
        <v>31</v>
      </c>
      <c r="AX1225" s="14" t="s">
        <v>69</v>
      </c>
      <c r="AY1225" s="171" t="s">
        <v>212</v>
      </c>
    </row>
    <row r="1226" spans="2:65" s="12" customFormat="1">
      <c r="B1226" s="152"/>
      <c r="D1226" s="150" t="s">
        <v>226</v>
      </c>
      <c r="E1226" s="153" t="s">
        <v>19</v>
      </c>
      <c r="F1226" s="154" t="s">
        <v>1782</v>
      </c>
      <c r="H1226" s="155">
        <v>1</v>
      </c>
      <c r="I1226" s="156"/>
      <c r="L1226" s="152"/>
      <c r="M1226" s="157"/>
      <c r="T1226" s="158"/>
      <c r="AT1226" s="153" t="s">
        <v>226</v>
      </c>
      <c r="AU1226" s="153" t="s">
        <v>236</v>
      </c>
      <c r="AV1226" s="12" t="s">
        <v>79</v>
      </c>
      <c r="AW1226" s="12" t="s">
        <v>31</v>
      </c>
      <c r="AX1226" s="12" t="s">
        <v>69</v>
      </c>
      <c r="AY1226" s="153" t="s">
        <v>212</v>
      </c>
    </row>
    <row r="1227" spans="2:65" s="13" customFormat="1">
      <c r="B1227" s="159"/>
      <c r="D1227" s="150" t="s">
        <v>226</v>
      </c>
      <c r="E1227" s="160" t="s">
        <v>19</v>
      </c>
      <c r="F1227" s="161" t="s">
        <v>228</v>
      </c>
      <c r="H1227" s="162">
        <v>1</v>
      </c>
      <c r="I1227" s="163"/>
      <c r="L1227" s="159"/>
      <c r="M1227" s="164"/>
      <c r="T1227" s="165"/>
      <c r="AT1227" s="160" t="s">
        <v>226</v>
      </c>
      <c r="AU1227" s="160" t="s">
        <v>236</v>
      </c>
      <c r="AV1227" s="13" t="s">
        <v>229</v>
      </c>
      <c r="AW1227" s="13" t="s">
        <v>31</v>
      </c>
      <c r="AX1227" s="13" t="s">
        <v>77</v>
      </c>
      <c r="AY1227" s="160" t="s">
        <v>212</v>
      </c>
    </row>
    <row r="1228" spans="2:65" s="1" customFormat="1" ht="16.5" customHeight="1">
      <c r="B1228" s="34"/>
      <c r="C1228" s="133" t="s">
        <v>1986</v>
      </c>
      <c r="D1228" s="133" t="s">
        <v>215</v>
      </c>
      <c r="E1228" s="134" t="s">
        <v>14604</v>
      </c>
      <c r="F1228" s="135" t="s">
        <v>14605</v>
      </c>
      <c r="G1228" s="136" t="s">
        <v>624</v>
      </c>
      <c r="H1228" s="137">
        <v>1</v>
      </c>
      <c r="I1228" s="138"/>
      <c r="J1228" s="139">
        <f>ROUND(I1228*H1228,2)</f>
        <v>0</v>
      </c>
      <c r="K1228" s="135" t="s">
        <v>245</v>
      </c>
      <c r="L1228" s="34"/>
      <c r="M1228" s="140" t="s">
        <v>19</v>
      </c>
      <c r="N1228" s="141" t="s">
        <v>40</v>
      </c>
      <c r="P1228" s="142">
        <f>O1228*H1228</f>
        <v>0</v>
      </c>
      <c r="Q1228" s="142">
        <v>0</v>
      </c>
      <c r="R1228" s="142">
        <f>Q1228*H1228</f>
        <v>0</v>
      </c>
      <c r="S1228" s="142">
        <v>0</v>
      </c>
      <c r="T1228" s="143">
        <f>S1228*H1228</f>
        <v>0</v>
      </c>
      <c r="AR1228" s="144" t="s">
        <v>316</v>
      </c>
      <c r="AT1228" s="144" t="s">
        <v>215</v>
      </c>
      <c r="AU1228" s="144" t="s">
        <v>236</v>
      </c>
      <c r="AY1228" s="19" t="s">
        <v>212</v>
      </c>
      <c r="BE1228" s="145">
        <f>IF(N1228="základní",J1228,0)</f>
        <v>0</v>
      </c>
      <c r="BF1228" s="145">
        <f>IF(N1228="snížená",J1228,0)</f>
        <v>0</v>
      </c>
      <c r="BG1228" s="145">
        <f>IF(N1228="zákl. přenesená",J1228,0)</f>
        <v>0</v>
      </c>
      <c r="BH1228" s="145">
        <f>IF(N1228="sníž. přenesená",J1228,0)</f>
        <v>0</v>
      </c>
      <c r="BI1228" s="145">
        <f>IF(N1228="nulová",J1228,0)</f>
        <v>0</v>
      </c>
      <c r="BJ1228" s="19" t="s">
        <v>77</v>
      </c>
      <c r="BK1228" s="145">
        <f>ROUND(I1228*H1228,2)</f>
        <v>0</v>
      </c>
      <c r="BL1228" s="19" t="s">
        <v>316</v>
      </c>
      <c r="BM1228" s="144" t="s">
        <v>14606</v>
      </c>
    </row>
    <row r="1229" spans="2:65" s="1" customFormat="1" ht="29.25">
      <c r="B1229" s="34"/>
      <c r="D1229" s="150" t="s">
        <v>224</v>
      </c>
      <c r="F1229" s="151" t="s">
        <v>14178</v>
      </c>
      <c r="I1229" s="148"/>
      <c r="L1229" s="34"/>
      <c r="M1229" s="149"/>
      <c r="T1229" s="55"/>
      <c r="AT1229" s="19" t="s">
        <v>224</v>
      </c>
      <c r="AU1229" s="19" t="s">
        <v>236</v>
      </c>
    </row>
    <row r="1230" spans="2:65" s="14" customFormat="1">
      <c r="B1230" s="170"/>
      <c r="D1230" s="150" t="s">
        <v>226</v>
      </c>
      <c r="E1230" s="171" t="s">
        <v>19</v>
      </c>
      <c r="F1230" s="172" t="s">
        <v>14607</v>
      </c>
      <c r="H1230" s="171" t="s">
        <v>19</v>
      </c>
      <c r="I1230" s="173"/>
      <c r="L1230" s="170"/>
      <c r="M1230" s="174"/>
      <c r="T1230" s="175"/>
      <c r="AT1230" s="171" t="s">
        <v>226</v>
      </c>
      <c r="AU1230" s="171" t="s">
        <v>236</v>
      </c>
      <c r="AV1230" s="14" t="s">
        <v>77</v>
      </c>
      <c r="AW1230" s="14" t="s">
        <v>31</v>
      </c>
      <c r="AX1230" s="14" t="s">
        <v>69</v>
      </c>
      <c r="AY1230" s="171" t="s">
        <v>212</v>
      </c>
    </row>
    <row r="1231" spans="2:65" s="12" customFormat="1">
      <c r="B1231" s="152"/>
      <c r="D1231" s="150" t="s">
        <v>226</v>
      </c>
      <c r="E1231" s="153" t="s">
        <v>19</v>
      </c>
      <c r="F1231" s="154" t="s">
        <v>1782</v>
      </c>
      <c r="H1231" s="155">
        <v>1</v>
      </c>
      <c r="I1231" s="156"/>
      <c r="L1231" s="152"/>
      <c r="M1231" s="157"/>
      <c r="T1231" s="158"/>
      <c r="AT1231" s="153" t="s">
        <v>226</v>
      </c>
      <c r="AU1231" s="153" t="s">
        <v>236</v>
      </c>
      <c r="AV1231" s="12" t="s">
        <v>79</v>
      </c>
      <c r="AW1231" s="12" t="s">
        <v>31</v>
      </c>
      <c r="AX1231" s="12" t="s">
        <v>69</v>
      </c>
      <c r="AY1231" s="153" t="s">
        <v>212</v>
      </c>
    </row>
    <row r="1232" spans="2:65" s="13" customFormat="1">
      <c r="B1232" s="159"/>
      <c r="D1232" s="150" t="s">
        <v>226</v>
      </c>
      <c r="E1232" s="160" t="s">
        <v>19</v>
      </c>
      <c r="F1232" s="161" t="s">
        <v>228</v>
      </c>
      <c r="H1232" s="162">
        <v>1</v>
      </c>
      <c r="I1232" s="163"/>
      <c r="L1232" s="159"/>
      <c r="M1232" s="164"/>
      <c r="T1232" s="165"/>
      <c r="AT1232" s="160" t="s">
        <v>226</v>
      </c>
      <c r="AU1232" s="160" t="s">
        <v>236</v>
      </c>
      <c r="AV1232" s="13" t="s">
        <v>229</v>
      </c>
      <c r="AW1232" s="13" t="s">
        <v>31</v>
      </c>
      <c r="AX1232" s="13" t="s">
        <v>77</v>
      </c>
      <c r="AY1232" s="160" t="s">
        <v>212</v>
      </c>
    </row>
    <row r="1233" spans="2:65" s="1" customFormat="1" ht="16.5" customHeight="1">
      <c r="B1233" s="34"/>
      <c r="C1233" s="133" t="s">
        <v>1993</v>
      </c>
      <c r="D1233" s="133" t="s">
        <v>215</v>
      </c>
      <c r="E1233" s="134" t="s">
        <v>14608</v>
      </c>
      <c r="F1233" s="135" t="s">
        <v>14609</v>
      </c>
      <c r="G1233" s="136" t="s">
        <v>624</v>
      </c>
      <c r="H1233" s="137">
        <v>1</v>
      </c>
      <c r="I1233" s="138"/>
      <c r="J1233" s="139">
        <f>ROUND(I1233*H1233,2)</f>
        <v>0</v>
      </c>
      <c r="K1233" s="135" t="s">
        <v>245</v>
      </c>
      <c r="L1233" s="34"/>
      <c r="M1233" s="140" t="s">
        <v>19</v>
      </c>
      <c r="N1233" s="141" t="s">
        <v>40</v>
      </c>
      <c r="P1233" s="142">
        <f>O1233*H1233</f>
        <v>0</v>
      </c>
      <c r="Q1233" s="142">
        <v>0</v>
      </c>
      <c r="R1233" s="142">
        <f>Q1233*H1233</f>
        <v>0</v>
      </c>
      <c r="S1233" s="142">
        <v>0</v>
      </c>
      <c r="T1233" s="143">
        <f>S1233*H1233</f>
        <v>0</v>
      </c>
      <c r="AR1233" s="144" t="s">
        <v>316</v>
      </c>
      <c r="AT1233" s="144" t="s">
        <v>215</v>
      </c>
      <c r="AU1233" s="144" t="s">
        <v>236</v>
      </c>
      <c r="AY1233" s="19" t="s">
        <v>212</v>
      </c>
      <c r="BE1233" s="145">
        <f>IF(N1233="základní",J1233,0)</f>
        <v>0</v>
      </c>
      <c r="BF1233" s="145">
        <f>IF(N1233="snížená",J1233,0)</f>
        <v>0</v>
      </c>
      <c r="BG1233" s="145">
        <f>IF(N1233="zákl. přenesená",J1233,0)</f>
        <v>0</v>
      </c>
      <c r="BH1233" s="145">
        <f>IF(N1233="sníž. přenesená",J1233,0)</f>
        <v>0</v>
      </c>
      <c r="BI1233" s="145">
        <f>IF(N1233="nulová",J1233,0)</f>
        <v>0</v>
      </c>
      <c r="BJ1233" s="19" t="s">
        <v>77</v>
      </c>
      <c r="BK1233" s="145">
        <f>ROUND(I1233*H1233,2)</f>
        <v>0</v>
      </c>
      <c r="BL1233" s="19" t="s">
        <v>316</v>
      </c>
      <c r="BM1233" s="144" t="s">
        <v>14610</v>
      </c>
    </row>
    <row r="1234" spans="2:65" s="1" customFormat="1" ht="29.25">
      <c r="B1234" s="34"/>
      <c r="D1234" s="150" t="s">
        <v>224</v>
      </c>
      <c r="F1234" s="151" t="s">
        <v>14178</v>
      </c>
      <c r="I1234" s="148"/>
      <c r="L1234" s="34"/>
      <c r="M1234" s="149"/>
      <c r="T1234" s="55"/>
      <c r="AT1234" s="19" t="s">
        <v>224</v>
      </c>
      <c r="AU1234" s="19" t="s">
        <v>236</v>
      </c>
    </row>
    <row r="1235" spans="2:65" s="14" customFormat="1">
      <c r="B1235" s="170"/>
      <c r="D1235" s="150" t="s">
        <v>226</v>
      </c>
      <c r="E1235" s="171" t="s">
        <v>19</v>
      </c>
      <c r="F1235" s="172" t="s">
        <v>14611</v>
      </c>
      <c r="H1235" s="171" t="s">
        <v>19</v>
      </c>
      <c r="I1235" s="173"/>
      <c r="L1235" s="170"/>
      <c r="M1235" s="174"/>
      <c r="T1235" s="175"/>
      <c r="AT1235" s="171" t="s">
        <v>226</v>
      </c>
      <c r="AU1235" s="171" t="s">
        <v>236</v>
      </c>
      <c r="AV1235" s="14" t="s">
        <v>77</v>
      </c>
      <c r="AW1235" s="14" t="s">
        <v>31</v>
      </c>
      <c r="AX1235" s="14" t="s">
        <v>69</v>
      </c>
      <c r="AY1235" s="171" t="s">
        <v>212</v>
      </c>
    </row>
    <row r="1236" spans="2:65" s="12" customFormat="1">
      <c r="B1236" s="152"/>
      <c r="D1236" s="150" t="s">
        <v>226</v>
      </c>
      <c r="E1236" s="153" t="s">
        <v>19</v>
      </c>
      <c r="F1236" s="154" t="s">
        <v>1782</v>
      </c>
      <c r="H1236" s="155">
        <v>1</v>
      </c>
      <c r="I1236" s="156"/>
      <c r="L1236" s="152"/>
      <c r="M1236" s="157"/>
      <c r="T1236" s="158"/>
      <c r="AT1236" s="153" t="s">
        <v>226</v>
      </c>
      <c r="AU1236" s="153" t="s">
        <v>236</v>
      </c>
      <c r="AV1236" s="12" t="s">
        <v>79</v>
      </c>
      <c r="AW1236" s="12" t="s">
        <v>31</v>
      </c>
      <c r="AX1236" s="12" t="s">
        <v>69</v>
      </c>
      <c r="AY1236" s="153" t="s">
        <v>212</v>
      </c>
    </row>
    <row r="1237" spans="2:65" s="13" customFormat="1">
      <c r="B1237" s="159"/>
      <c r="D1237" s="150" t="s">
        <v>226</v>
      </c>
      <c r="E1237" s="160" t="s">
        <v>19</v>
      </c>
      <c r="F1237" s="161" t="s">
        <v>228</v>
      </c>
      <c r="H1237" s="162">
        <v>1</v>
      </c>
      <c r="I1237" s="163"/>
      <c r="L1237" s="159"/>
      <c r="M1237" s="164"/>
      <c r="T1237" s="165"/>
      <c r="AT1237" s="160" t="s">
        <v>226</v>
      </c>
      <c r="AU1237" s="160" t="s">
        <v>236</v>
      </c>
      <c r="AV1237" s="13" t="s">
        <v>229</v>
      </c>
      <c r="AW1237" s="13" t="s">
        <v>31</v>
      </c>
      <c r="AX1237" s="13" t="s">
        <v>77</v>
      </c>
      <c r="AY1237" s="160" t="s">
        <v>212</v>
      </c>
    </row>
    <row r="1238" spans="2:65" s="1" customFormat="1" ht="16.5" customHeight="1">
      <c r="B1238" s="34"/>
      <c r="C1238" s="133" t="s">
        <v>1998</v>
      </c>
      <c r="D1238" s="133" t="s">
        <v>215</v>
      </c>
      <c r="E1238" s="134" t="s">
        <v>14612</v>
      </c>
      <c r="F1238" s="135" t="s">
        <v>14613</v>
      </c>
      <c r="G1238" s="136" t="s">
        <v>624</v>
      </c>
      <c r="H1238" s="137">
        <v>1</v>
      </c>
      <c r="I1238" s="138"/>
      <c r="J1238" s="139">
        <f>ROUND(I1238*H1238,2)</f>
        <v>0</v>
      </c>
      <c r="K1238" s="135" t="s">
        <v>245</v>
      </c>
      <c r="L1238" s="34"/>
      <c r="M1238" s="140" t="s">
        <v>19</v>
      </c>
      <c r="N1238" s="141" t="s">
        <v>40</v>
      </c>
      <c r="P1238" s="142">
        <f>O1238*H1238</f>
        <v>0</v>
      </c>
      <c r="Q1238" s="142">
        <v>0</v>
      </c>
      <c r="R1238" s="142">
        <f>Q1238*H1238</f>
        <v>0</v>
      </c>
      <c r="S1238" s="142">
        <v>0</v>
      </c>
      <c r="T1238" s="143">
        <f>S1238*H1238</f>
        <v>0</v>
      </c>
      <c r="AR1238" s="144" t="s">
        <v>316</v>
      </c>
      <c r="AT1238" s="144" t="s">
        <v>215</v>
      </c>
      <c r="AU1238" s="144" t="s">
        <v>236</v>
      </c>
      <c r="AY1238" s="19" t="s">
        <v>212</v>
      </c>
      <c r="BE1238" s="145">
        <f>IF(N1238="základní",J1238,0)</f>
        <v>0</v>
      </c>
      <c r="BF1238" s="145">
        <f>IF(N1238="snížená",J1238,0)</f>
        <v>0</v>
      </c>
      <c r="BG1238" s="145">
        <f>IF(N1238="zákl. přenesená",J1238,0)</f>
        <v>0</v>
      </c>
      <c r="BH1238" s="145">
        <f>IF(N1238="sníž. přenesená",J1238,0)</f>
        <v>0</v>
      </c>
      <c r="BI1238" s="145">
        <f>IF(N1238="nulová",J1238,0)</f>
        <v>0</v>
      </c>
      <c r="BJ1238" s="19" t="s">
        <v>77</v>
      </c>
      <c r="BK1238" s="145">
        <f>ROUND(I1238*H1238,2)</f>
        <v>0</v>
      </c>
      <c r="BL1238" s="19" t="s">
        <v>316</v>
      </c>
      <c r="BM1238" s="144" t="s">
        <v>14614</v>
      </c>
    </row>
    <row r="1239" spans="2:65" s="1" customFormat="1" ht="29.25">
      <c r="B1239" s="34"/>
      <c r="D1239" s="150" t="s">
        <v>224</v>
      </c>
      <c r="F1239" s="151" t="s">
        <v>14178</v>
      </c>
      <c r="I1239" s="148"/>
      <c r="L1239" s="34"/>
      <c r="M1239" s="149"/>
      <c r="T1239" s="55"/>
      <c r="AT1239" s="19" t="s">
        <v>224</v>
      </c>
      <c r="AU1239" s="19" t="s">
        <v>236</v>
      </c>
    </row>
    <row r="1240" spans="2:65" s="14" customFormat="1">
      <c r="B1240" s="170"/>
      <c r="D1240" s="150" t="s">
        <v>226</v>
      </c>
      <c r="E1240" s="171" t="s">
        <v>19</v>
      </c>
      <c r="F1240" s="172" t="s">
        <v>14615</v>
      </c>
      <c r="H1240" s="171" t="s">
        <v>19</v>
      </c>
      <c r="I1240" s="173"/>
      <c r="L1240" s="170"/>
      <c r="M1240" s="174"/>
      <c r="T1240" s="175"/>
      <c r="AT1240" s="171" t="s">
        <v>226</v>
      </c>
      <c r="AU1240" s="171" t="s">
        <v>236</v>
      </c>
      <c r="AV1240" s="14" t="s">
        <v>77</v>
      </c>
      <c r="AW1240" s="14" t="s">
        <v>31</v>
      </c>
      <c r="AX1240" s="14" t="s">
        <v>69</v>
      </c>
      <c r="AY1240" s="171" t="s">
        <v>212</v>
      </c>
    </row>
    <row r="1241" spans="2:65" s="12" customFormat="1">
      <c r="B1241" s="152"/>
      <c r="D1241" s="150" t="s">
        <v>226</v>
      </c>
      <c r="E1241" s="153" t="s">
        <v>19</v>
      </c>
      <c r="F1241" s="154" t="s">
        <v>1782</v>
      </c>
      <c r="H1241" s="155">
        <v>1</v>
      </c>
      <c r="I1241" s="156"/>
      <c r="L1241" s="152"/>
      <c r="M1241" s="157"/>
      <c r="T1241" s="158"/>
      <c r="AT1241" s="153" t="s">
        <v>226</v>
      </c>
      <c r="AU1241" s="153" t="s">
        <v>236</v>
      </c>
      <c r="AV1241" s="12" t="s">
        <v>79</v>
      </c>
      <c r="AW1241" s="12" t="s">
        <v>31</v>
      </c>
      <c r="AX1241" s="12" t="s">
        <v>69</v>
      </c>
      <c r="AY1241" s="153" t="s">
        <v>212</v>
      </c>
    </row>
    <row r="1242" spans="2:65" s="13" customFormat="1">
      <c r="B1242" s="159"/>
      <c r="D1242" s="150" t="s">
        <v>226</v>
      </c>
      <c r="E1242" s="160" t="s">
        <v>19</v>
      </c>
      <c r="F1242" s="161" t="s">
        <v>228</v>
      </c>
      <c r="H1242" s="162">
        <v>1</v>
      </c>
      <c r="I1242" s="163"/>
      <c r="L1242" s="159"/>
      <c r="M1242" s="164"/>
      <c r="T1242" s="165"/>
      <c r="AT1242" s="160" t="s">
        <v>226</v>
      </c>
      <c r="AU1242" s="160" t="s">
        <v>236</v>
      </c>
      <c r="AV1242" s="13" t="s">
        <v>229</v>
      </c>
      <c r="AW1242" s="13" t="s">
        <v>31</v>
      </c>
      <c r="AX1242" s="13" t="s">
        <v>77</v>
      </c>
      <c r="AY1242" s="160" t="s">
        <v>212</v>
      </c>
    </row>
    <row r="1243" spans="2:65" s="1" customFormat="1" ht="16.5" customHeight="1">
      <c r="B1243" s="34"/>
      <c r="C1243" s="133" t="s">
        <v>2006</v>
      </c>
      <c r="D1243" s="133" t="s">
        <v>215</v>
      </c>
      <c r="E1243" s="134" t="s">
        <v>14616</v>
      </c>
      <c r="F1243" s="135" t="s">
        <v>14617</v>
      </c>
      <c r="G1243" s="136" t="s">
        <v>624</v>
      </c>
      <c r="H1243" s="137">
        <v>1</v>
      </c>
      <c r="I1243" s="138"/>
      <c r="J1243" s="139">
        <f>ROUND(I1243*H1243,2)</f>
        <v>0</v>
      </c>
      <c r="K1243" s="135" t="s">
        <v>245</v>
      </c>
      <c r="L1243" s="34"/>
      <c r="M1243" s="140" t="s">
        <v>19</v>
      </c>
      <c r="N1243" s="141" t="s">
        <v>40</v>
      </c>
      <c r="P1243" s="142">
        <f>O1243*H1243</f>
        <v>0</v>
      </c>
      <c r="Q1243" s="142">
        <v>0</v>
      </c>
      <c r="R1243" s="142">
        <f>Q1243*H1243</f>
        <v>0</v>
      </c>
      <c r="S1243" s="142">
        <v>0</v>
      </c>
      <c r="T1243" s="143">
        <f>S1243*H1243</f>
        <v>0</v>
      </c>
      <c r="AR1243" s="144" t="s">
        <v>316</v>
      </c>
      <c r="AT1243" s="144" t="s">
        <v>215</v>
      </c>
      <c r="AU1243" s="144" t="s">
        <v>236</v>
      </c>
      <c r="AY1243" s="19" t="s">
        <v>212</v>
      </c>
      <c r="BE1243" s="145">
        <f>IF(N1243="základní",J1243,0)</f>
        <v>0</v>
      </c>
      <c r="BF1243" s="145">
        <f>IF(N1243="snížená",J1243,0)</f>
        <v>0</v>
      </c>
      <c r="BG1243" s="145">
        <f>IF(N1243="zákl. přenesená",J1243,0)</f>
        <v>0</v>
      </c>
      <c r="BH1243" s="145">
        <f>IF(N1243="sníž. přenesená",J1243,0)</f>
        <v>0</v>
      </c>
      <c r="BI1243" s="145">
        <f>IF(N1243="nulová",J1243,0)</f>
        <v>0</v>
      </c>
      <c r="BJ1243" s="19" t="s">
        <v>77</v>
      </c>
      <c r="BK1243" s="145">
        <f>ROUND(I1243*H1243,2)</f>
        <v>0</v>
      </c>
      <c r="BL1243" s="19" t="s">
        <v>316</v>
      </c>
      <c r="BM1243" s="144" t="s">
        <v>14618</v>
      </c>
    </row>
    <row r="1244" spans="2:65" s="1" customFormat="1" ht="29.25">
      <c r="B1244" s="34"/>
      <c r="D1244" s="150" t="s">
        <v>224</v>
      </c>
      <c r="F1244" s="151" t="s">
        <v>14178</v>
      </c>
      <c r="I1244" s="148"/>
      <c r="L1244" s="34"/>
      <c r="M1244" s="149"/>
      <c r="T1244" s="55"/>
      <c r="AT1244" s="19" t="s">
        <v>224</v>
      </c>
      <c r="AU1244" s="19" t="s">
        <v>236</v>
      </c>
    </row>
    <row r="1245" spans="2:65" s="14" customFormat="1">
      <c r="B1245" s="170"/>
      <c r="D1245" s="150" t="s">
        <v>226</v>
      </c>
      <c r="E1245" s="171" t="s">
        <v>19</v>
      </c>
      <c r="F1245" s="172" t="s">
        <v>14619</v>
      </c>
      <c r="H1245" s="171" t="s">
        <v>19</v>
      </c>
      <c r="I1245" s="173"/>
      <c r="L1245" s="170"/>
      <c r="M1245" s="174"/>
      <c r="T1245" s="175"/>
      <c r="AT1245" s="171" t="s">
        <v>226</v>
      </c>
      <c r="AU1245" s="171" t="s">
        <v>236</v>
      </c>
      <c r="AV1245" s="14" t="s">
        <v>77</v>
      </c>
      <c r="AW1245" s="14" t="s">
        <v>31</v>
      </c>
      <c r="AX1245" s="14" t="s">
        <v>69</v>
      </c>
      <c r="AY1245" s="171" t="s">
        <v>212</v>
      </c>
    </row>
    <row r="1246" spans="2:65" s="12" customFormat="1">
      <c r="B1246" s="152"/>
      <c r="D1246" s="150" t="s">
        <v>226</v>
      </c>
      <c r="E1246" s="153" t="s">
        <v>19</v>
      </c>
      <c r="F1246" s="154" t="s">
        <v>1782</v>
      </c>
      <c r="H1246" s="155">
        <v>1</v>
      </c>
      <c r="I1246" s="156"/>
      <c r="L1246" s="152"/>
      <c r="M1246" s="157"/>
      <c r="T1246" s="158"/>
      <c r="AT1246" s="153" t="s">
        <v>226</v>
      </c>
      <c r="AU1246" s="153" t="s">
        <v>236</v>
      </c>
      <c r="AV1246" s="12" t="s">
        <v>79</v>
      </c>
      <c r="AW1246" s="12" t="s">
        <v>31</v>
      </c>
      <c r="AX1246" s="12" t="s">
        <v>69</v>
      </c>
      <c r="AY1246" s="153" t="s">
        <v>212</v>
      </c>
    </row>
    <row r="1247" spans="2:65" s="13" customFormat="1">
      <c r="B1247" s="159"/>
      <c r="D1247" s="150" t="s">
        <v>226</v>
      </c>
      <c r="E1247" s="160" t="s">
        <v>19</v>
      </c>
      <c r="F1247" s="161" t="s">
        <v>228</v>
      </c>
      <c r="H1247" s="162">
        <v>1</v>
      </c>
      <c r="I1247" s="163"/>
      <c r="L1247" s="159"/>
      <c r="M1247" s="164"/>
      <c r="T1247" s="165"/>
      <c r="AT1247" s="160" t="s">
        <v>226</v>
      </c>
      <c r="AU1247" s="160" t="s">
        <v>236</v>
      </c>
      <c r="AV1247" s="13" t="s">
        <v>229</v>
      </c>
      <c r="AW1247" s="13" t="s">
        <v>31</v>
      </c>
      <c r="AX1247" s="13" t="s">
        <v>77</v>
      </c>
      <c r="AY1247" s="160" t="s">
        <v>212</v>
      </c>
    </row>
    <row r="1248" spans="2:65" s="1" customFormat="1" ht="16.5" customHeight="1">
      <c r="B1248" s="34"/>
      <c r="C1248" s="133" t="s">
        <v>2015</v>
      </c>
      <c r="D1248" s="133" t="s">
        <v>215</v>
      </c>
      <c r="E1248" s="134" t="s">
        <v>14620</v>
      </c>
      <c r="F1248" s="135" t="s">
        <v>14621</v>
      </c>
      <c r="G1248" s="136" t="s">
        <v>624</v>
      </c>
      <c r="H1248" s="137">
        <v>1</v>
      </c>
      <c r="I1248" s="138"/>
      <c r="J1248" s="139">
        <f>ROUND(I1248*H1248,2)</f>
        <v>0</v>
      </c>
      <c r="K1248" s="135" t="s">
        <v>245</v>
      </c>
      <c r="L1248" s="34"/>
      <c r="M1248" s="140" t="s">
        <v>19</v>
      </c>
      <c r="N1248" s="141" t="s">
        <v>40</v>
      </c>
      <c r="P1248" s="142">
        <f>O1248*H1248</f>
        <v>0</v>
      </c>
      <c r="Q1248" s="142">
        <v>0</v>
      </c>
      <c r="R1248" s="142">
        <f>Q1248*H1248</f>
        <v>0</v>
      </c>
      <c r="S1248" s="142">
        <v>0</v>
      </c>
      <c r="T1248" s="143">
        <f>S1248*H1248</f>
        <v>0</v>
      </c>
      <c r="AR1248" s="144" t="s">
        <v>316</v>
      </c>
      <c r="AT1248" s="144" t="s">
        <v>215</v>
      </c>
      <c r="AU1248" s="144" t="s">
        <v>236</v>
      </c>
      <c r="AY1248" s="19" t="s">
        <v>212</v>
      </c>
      <c r="BE1248" s="145">
        <f>IF(N1248="základní",J1248,0)</f>
        <v>0</v>
      </c>
      <c r="BF1248" s="145">
        <f>IF(N1248="snížená",J1248,0)</f>
        <v>0</v>
      </c>
      <c r="BG1248" s="145">
        <f>IF(N1248="zákl. přenesená",J1248,0)</f>
        <v>0</v>
      </c>
      <c r="BH1248" s="145">
        <f>IF(N1248="sníž. přenesená",J1248,0)</f>
        <v>0</v>
      </c>
      <c r="BI1248" s="145">
        <f>IF(N1248="nulová",J1248,0)</f>
        <v>0</v>
      </c>
      <c r="BJ1248" s="19" t="s">
        <v>77</v>
      </c>
      <c r="BK1248" s="145">
        <f>ROUND(I1248*H1248,2)</f>
        <v>0</v>
      </c>
      <c r="BL1248" s="19" t="s">
        <v>316</v>
      </c>
      <c r="BM1248" s="144" t="s">
        <v>14622</v>
      </c>
    </row>
    <row r="1249" spans="2:65" s="1" customFormat="1" ht="29.25">
      <c r="B1249" s="34"/>
      <c r="D1249" s="150" t="s">
        <v>224</v>
      </c>
      <c r="F1249" s="151" t="s">
        <v>14178</v>
      </c>
      <c r="I1249" s="148"/>
      <c r="L1249" s="34"/>
      <c r="M1249" s="149"/>
      <c r="T1249" s="55"/>
      <c r="AT1249" s="19" t="s">
        <v>224</v>
      </c>
      <c r="AU1249" s="19" t="s">
        <v>236</v>
      </c>
    </row>
    <row r="1250" spans="2:65" s="14" customFormat="1">
      <c r="B1250" s="170"/>
      <c r="D1250" s="150" t="s">
        <v>226</v>
      </c>
      <c r="E1250" s="171" t="s">
        <v>19</v>
      </c>
      <c r="F1250" s="172" t="s">
        <v>14623</v>
      </c>
      <c r="H1250" s="171" t="s">
        <v>19</v>
      </c>
      <c r="I1250" s="173"/>
      <c r="L1250" s="170"/>
      <c r="M1250" s="174"/>
      <c r="T1250" s="175"/>
      <c r="AT1250" s="171" t="s">
        <v>226</v>
      </c>
      <c r="AU1250" s="171" t="s">
        <v>236</v>
      </c>
      <c r="AV1250" s="14" t="s">
        <v>77</v>
      </c>
      <c r="AW1250" s="14" t="s">
        <v>31</v>
      </c>
      <c r="AX1250" s="14" t="s">
        <v>69</v>
      </c>
      <c r="AY1250" s="171" t="s">
        <v>212</v>
      </c>
    </row>
    <row r="1251" spans="2:65" s="12" customFormat="1">
      <c r="B1251" s="152"/>
      <c r="D1251" s="150" t="s">
        <v>226</v>
      </c>
      <c r="E1251" s="153" t="s">
        <v>19</v>
      </c>
      <c r="F1251" s="154" t="s">
        <v>1782</v>
      </c>
      <c r="H1251" s="155">
        <v>1</v>
      </c>
      <c r="I1251" s="156"/>
      <c r="L1251" s="152"/>
      <c r="M1251" s="157"/>
      <c r="T1251" s="158"/>
      <c r="AT1251" s="153" t="s">
        <v>226</v>
      </c>
      <c r="AU1251" s="153" t="s">
        <v>236</v>
      </c>
      <c r="AV1251" s="12" t="s">
        <v>79</v>
      </c>
      <c r="AW1251" s="12" t="s">
        <v>31</v>
      </c>
      <c r="AX1251" s="12" t="s">
        <v>69</v>
      </c>
      <c r="AY1251" s="153" t="s">
        <v>212</v>
      </c>
    </row>
    <row r="1252" spans="2:65" s="13" customFormat="1">
      <c r="B1252" s="159"/>
      <c r="D1252" s="150" t="s">
        <v>226</v>
      </c>
      <c r="E1252" s="160" t="s">
        <v>19</v>
      </c>
      <c r="F1252" s="161" t="s">
        <v>228</v>
      </c>
      <c r="H1252" s="162">
        <v>1</v>
      </c>
      <c r="I1252" s="163"/>
      <c r="L1252" s="159"/>
      <c r="M1252" s="164"/>
      <c r="T1252" s="165"/>
      <c r="AT1252" s="160" t="s">
        <v>226</v>
      </c>
      <c r="AU1252" s="160" t="s">
        <v>236</v>
      </c>
      <c r="AV1252" s="13" t="s">
        <v>229</v>
      </c>
      <c r="AW1252" s="13" t="s">
        <v>31</v>
      </c>
      <c r="AX1252" s="13" t="s">
        <v>77</v>
      </c>
      <c r="AY1252" s="160" t="s">
        <v>212</v>
      </c>
    </row>
    <row r="1253" spans="2:65" s="1" customFormat="1" ht="16.5" customHeight="1">
      <c r="B1253" s="34"/>
      <c r="C1253" s="133" t="s">
        <v>2025</v>
      </c>
      <c r="D1253" s="133" t="s">
        <v>215</v>
      </c>
      <c r="E1253" s="134" t="s">
        <v>14624</v>
      </c>
      <c r="F1253" s="135" t="s">
        <v>14625</v>
      </c>
      <c r="G1253" s="136" t="s">
        <v>624</v>
      </c>
      <c r="H1253" s="137">
        <v>1</v>
      </c>
      <c r="I1253" s="138"/>
      <c r="J1253" s="139">
        <f>ROUND(I1253*H1253,2)</f>
        <v>0</v>
      </c>
      <c r="K1253" s="135" t="s">
        <v>245</v>
      </c>
      <c r="L1253" s="34"/>
      <c r="M1253" s="140" t="s">
        <v>19</v>
      </c>
      <c r="N1253" s="141" t="s">
        <v>40</v>
      </c>
      <c r="P1253" s="142">
        <f>O1253*H1253</f>
        <v>0</v>
      </c>
      <c r="Q1253" s="142">
        <v>0</v>
      </c>
      <c r="R1253" s="142">
        <f>Q1253*H1253</f>
        <v>0</v>
      </c>
      <c r="S1253" s="142">
        <v>0</v>
      </c>
      <c r="T1253" s="143">
        <f>S1253*H1253</f>
        <v>0</v>
      </c>
      <c r="AR1253" s="144" t="s">
        <v>316</v>
      </c>
      <c r="AT1253" s="144" t="s">
        <v>215</v>
      </c>
      <c r="AU1253" s="144" t="s">
        <v>236</v>
      </c>
      <c r="AY1253" s="19" t="s">
        <v>212</v>
      </c>
      <c r="BE1253" s="145">
        <f>IF(N1253="základní",J1253,0)</f>
        <v>0</v>
      </c>
      <c r="BF1253" s="145">
        <f>IF(N1253="snížená",J1253,0)</f>
        <v>0</v>
      </c>
      <c r="BG1253" s="145">
        <f>IF(N1253="zákl. přenesená",J1253,0)</f>
        <v>0</v>
      </c>
      <c r="BH1253" s="145">
        <f>IF(N1253="sníž. přenesená",J1253,0)</f>
        <v>0</v>
      </c>
      <c r="BI1253" s="145">
        <f>IF(N1253="nulová",J1253,0)</f>
        <v>0</v>
      </c>
      <c r="BJ1253" s="19" t="s">
        <v>77</v>
      </c>
      <c r="BK1253" s="145">
        <f>ROUND(I1253*H1253,2)</f>
        <v>0</v>
      </c>
      <c r="BL1253" s="19" t="s">
        <v>316</v>
      </c>
      <c r="BM1253" s="144" t="s">
        <v>14626</v>
      </c>
    </row>
    <row r="1254" spans="2:65" s="1" customFormat="1" ht="29.25">
      <c r="B1254" s="34"/>
      <c r="D1254" s="150" t="s">
        <v>224</v>
      </c>
      <c r="F1254" s="151" t="s">
        <v>14178</v>
      </c>
      <c r="I1254" s="148"/>
      <c r="L1254" s="34"/>
      <c r="M1254" s="149"/>
      <c r="T1254" s="55"/>
      <c r="AT1254" s="19" t="s">
        <v>224</v>
      </c>
      <c r="AU1254" s="19" t="s">
        <v>236</v>
      </c>
    </row>
    <row r="1255" spans="2:65" s="14" customFormat="1">
      <c r="B1255" s="170"/>
      <c r="D1255" s="150" t="s">
        <v>226</v>
      </c>
      <c r="E1255" s="171" t="s">
        <v>19</v>
      </c>
      <c r="F1255" s="172" t="s">
        <v>14627</v>
      </c>
      <c r="H1255" s="171" t="s">
        <v>19</v>
      </c>
      <c r="I1255" s="173"/>
      <c r="L1255" s="170"/>
      <c r="M1255" s="174"/>
      <c r="T1255" s="175"/>
      <c r="AT1255" s="171" t="s">
        <v>226</v>
      </c>
      <c r="AU1255" s="171" t="s">
        <v>236</v>
      </c>
      <c r="AV1255" s="14" t="s">
        <v>77</v>
      </c>
      <c r="AW1255" s="14" t="s">
        <v>31</v>
      </c>
      <c r="AX1255" s="14" t="s">
        <v>69</v>
      </c>
      <c r="AY1255" s="171" t="s">
        <v>212</v>
      </c>
    </row>
    <row r="1256" spans="2:65" s="12" customFormat="1">
      <c r="B1256" s="152"/>
      <c r="D1256" s="150" t="s">
        <v>226</v>
      </c>
      <c r="E1256" s="153" t="s">
        <v>19</v>
      </c>
      <c r="F1256" s="154" t="s">
        <v>1782</v>
      </c>
      <c r="H1256" s="155">
        <v>1</v>
      </c>
      <c r="I1256" s="156"/>
      <c r="L1256" s="152"/>
      <c r="M1256" s="157"/>
      <c r="T1256" s="158"/>
      <c r="AT1256" s="153" t="s">
        <v>226</v>
      </c>
      <c r="AU1256" s="153" t="s">
        <v>236</v>
      </c>
      <c r="AV1256" s="12" t="s">
        <v>79</v>
      </c>
      <c r="AW1256" s="12" t="s">
        <v>31</v>
      </c>
      <c r="AX1256" s="12" t="s">
        <v>69</v>
      </c>
      <c r="AY1256" s="153" t="s">
        <v>212</v>
      </c>
    </row>
    <row r="1257" spans="2:65" s="13" customFormat="1">
      <c r="B1257" s="159"/>
      <c r="D1257" s="150" t="s">
        <v>226</v>
      </c>
      <c r="E1257" s="160" t="s">
        <v>19</v>
      </c>
      <c r="F1257" s="161" t="s">
        <v>228</v>
      </c>
      <c r="H1257" s="162">
        <v>1</v>
      </c>
      <c r="I1257" s="163"/>
      <c r="L1257" s="159"/>
      <c r="M1257" s="164"/>
      <c r="T1257" s="165"/>
      <c r="AT1257" s="160" t="s">
        <v>226</v>
      </c>
      <c r="AU1257" s="160" t="s">
        <v>236</v>
      </c>
      <c r="AV1257" s="13" t="s">
        <v>229</v>
      </c>
      <c r="AW1257" s="13" t="s">
        <v>31</v>
      </c>
      <c r="AX1257" s="13" t="s">
        <v>77</v>
      </c>
      <c r="AY1257" s="160" t="s">
        <v>212</v>
      </c>
    </row>
    <row r="1258" spans="2:65" s="1" customFormat="1" ht="16.5" customHeight="1">
      <c r="B1258" s="34"/>
      <c r="C1258" s="133" t="s">
        <v>2033</v>
      </c>
      <c r="D1258" s="133" t="s">
        <v>215</v>
      </c>
      <c r="E1258" s="134" t="s">
        <v>14628</v>
      </c>
      <c r="F1258" s="135" t="s">
        <v>14629</v>
      </c>
      <c r="G1258" s="136" t="s">
        <v>624</v>
      </c>
      <c r="H1258" s="137">
        <v>1</v>
      </c>
      <c r="I1258" s="138"/>
      <c r="J1258" s="139">
        <f>ROUND(I1258*H1258,2)</f>
        <v>0</v>
      </c>
      <c r="K1258" s="135" t="s">
        <v>245</v>
      </c>
      <c r="L1258" s="34"/>
      <c r="M1258" s="140" t="s">
        <v>19</v>
      </c>
      <c r="N1258" s="141" t="s">
        <v>40</v>
      </c>
      <c r="P1258" s="142">
        <f>O1258*H1258</f>
        <v>0</v>
      </c>
      <c r="Q1258" s="142">
        <v>0</v>
      </c>
      <c r="R1258" s="142">
        <f>Q1258*H1258</f>
        <v>0</v>
      </c>
      <c r="S1258" s="142">
        <v>0</v>
      </c>
      <c r="T1258" s="143">
        <f>S1258*H1258</f>
        <v>0</v>
      </c>
      <c r="AR1258" s="144" t="s">
        <v>316</v>
      </c>
      <c r="AT1258" s="144" t="s">
        <v>215</v>
      </c>
      <c r="AU1258" s="144" t="s">
        <v>236</v>
      </c>
      <c r="AY1258" s="19" t="s">
        <v>212</v>
      </c>
      <c r="BE1258" s="145">
        <f>IF(N1258="základní",J1258,0)</f>
        <v>0</v>
      </c>
      <c r="BF1258" s="145">
        <f>IF(N1258="snížená",J1258,0)</f>
        <v>0</v>
      </c>
      <c r="BG1258" s="145">
        <f>IF(N1258="zákl. přenesená",J1258,0)</f>
        <v>0</v>
      </c>
      <c r="BH1258" s="145">
        <f>IF(N1258="sníž. přenesená",J1258,0)</f>
        <v>0</v>
      </c>
      <c r="BI1258" s="145">
        <f>IF(N1258="nulová",J1258,0)</f>
        <v>0</v>
      </c>
      <c r="BJ1258" s="19" t="s">
        <v>77</v>
      </c>
      <c r="BK1258" s="145">
        <f>ROUND(I1258*H1258,2)</f>
        <v>0</v>
      </c>
      <c r="BL1258" s="19" t="s">
        <v>316</v>
      </c>
      <c r="BM1258" s="144" t="s">
        <v>14630</v>
      </c>
    </row>
    <row r="1259" spans="2:65" s="1" customFormat="1" ht="29.25">
      <c r="B1259" s="34"/>
      <c r="D1259" s="150" t="s">
        <v>224</v>
      </c>
      <c r="F1259" s="151" t="s">
        <v>14178</v>
      </c>
      <c r="I1259" s="148"/>
      <c r="L1259" s="34"/>
      <c r="M1259" s="149"/>
      <c r="T1259" s="55"/>
      <c r="AT1259" s="19" t="s">
        <v>224</v>
      </c>
      <c r="AU1259" s="19" t="s">
        <v>236</v>
      </c>
    </row>
    <row r="1260" spans="2:65" s="14" customFormat="1">
      <c r="B1260" s="170"/>
      <c r="D1260" s="150" t="s">
        <v>226</v>
      </c>
      <c r="E1260" s="171" t="s">
        <v>19</v>
      </c>
      <c r="F1260" s="172" t="s">
        <v>14631</v>
      </c>
      <c r="H1260" s="171" t="s">
        <v>19</v>
      </c>
      <c r="I1260" s="173"/>
      <c r="L1260" s="170"/>
      <c r="M1260" s="174"/>
      <c r="T1260" s="175"/>
      <c r="AT1260" s="171" t="s">
        <v>226</v>
      </c>
      <c r="AU1260" s="171" t="s">
        <v>236</v>
      </c>
      <c r="AV1260" s="14" t="s">
        <v>77</v>
      </c>
      <c r="AW1260" s="14" t="s">
        <v>31</v>
      </c>
      <c r="AX1260" s="14" t="s">
        <v>69</v>
      </c>
      <c r="AY1260" s="171" t="s">
        <v>212</v>
      </c>
    </row>
    <row r="1261" spans="2:65" s="12" customFormat="1">
      <c r="B1261" s="152"/>
      <c r="D1261" s="150" t="s">
        <v>226</v>
      </c>
      <c r="E1261" s="153" t="s">
        <v>19</v>
      </c>
      <c r="F1261" s="154" t="s">
        <v>1782</v>
      </c>
      <c r="H1261" s="155">
        <v>1</v>
      </c>
      <c r="I1261" s="156"/>
      <c r="L1261" s="152"/>
      <c r="M1261" s="157"/>
      <c r="T1261" s="158"/>
      <c r="AT1261" s="153" t="s">
        <v>226</v>
      </c>
      <c r="AU1261" s="153" t="s">
        <v>236</v>
      </c>
      <c r="AV1261" s="12" t="s">
        <v>79</v>
      </c>
      <c r="AW1261" s="12" t="s">
        <v>31</v>
      </c>
      <c r="AX1261" s="12" t="s">
        <v>69</v>
      </c>
      <c r="AY1261" s="153" t="s">
        <v>212</v>
      </c>
    </row>
    <row r="1262" spans="2:65" s="13" customFormat="1">
      <c r="B1262" s="159"/>
      <c r="D1262" s="150" t="s">
        <v>226</v>
      </c>
      <c r="E1262" s="160" t="s">
        <v>19</v>
      </c>
      <c r="F1262" s="161" t="s">
        <v>228</v>
      </c>
      <c r="H1262" s="162">
        <v>1</v>
      </c>
      <c r="I1262" s="163"/>
      <c r="L1262" s="159"/>
      <c r="M1262" s="164"/>
      <c r="T1262" s="165"/>
      <c r="AT1262" s="160" t="s">
        <v>226</v>
      </c>
      <c r="AU1262" s="160" t="s">
        <v>236</v>
      </c>
      <c r="AV1262" s="13" t="s">
        <v>229</v>
      </c>
      <c r="AW1262" s="13" t="s">
        <v>31</v>
      </c>
      <c r="AX1262" s="13" t="s">
        <v>77</v>
      </c>
      <c r="AY1262" s="160" t="s">
        <v>212</v>
      </c>
    </row>
    <row r="1263" spans="2:65" s="1" customFormat="1" ht="16.5" customHeight="1">
      <c r="B1263" s="34"/>
      <c r="C1263" s="133" t="s">
        <v>2039</v>
      </c>
      <c r="D1263" s="133" t="s">
        <v>215</v>
      </c>
      <c r="E1263" s="134" t="s">
        <v>14632</v>
      </c>
      <c r="F1263" s="135" t="s">
        <v>14633</v>
      </c>
      <c r="G1263" s="136" t="s">
        <v>624</v>
      </c>
      <c r="H1263" s="137">
        <v>1</v>
      </c>
      <c r="I1263" s="138"/>
      <c r="J1263" s="139">
        <f>ROUND(I1263*H1263,2)</f>
        <v>0</v>
      </c>
      <c r="K1263" s="135" t="s">
        <v>245</v>
      </c>
      <c r="L1263" s="34"/>
      <c r="M1263" s="140" t="s">
        <v>19</v>
      </c>
      <c r="N1263" s="141" t="s">
        <v>40</v>
      </c>
      <c r="P1263" s="142">
        <f>O1263*H1263</f>
        <v>0</v>
      </c>
      <c r="Q1263" s="142">
        <v>0</v>
      </c>
      <c r="R1263" s="142">
        <f>Q1263*H1263</f>
        <v>0</v>
      </c>
      <c r="S1263" s="142">
        <v>0</v>
      </c>
      <c r="T1263" s="143">
        <f>S1263*H1263</f>
        <v>0</v>
      </c>
      <c r="AR1263" s="144" t="s">
        <v>316</v>
      </c>
      <c r="AT1263" s="144" t="s">
        <v>215</v>
      </c>
      <c r="AU1263" s="144" t="s">
        <v>236</v>
      </c>
      <c r="AY1263" s="19" t="s">
        <v>212</v>
      </c>
      <c r="BE1263" s="145">
        <f>IF(N1263="základní",J1263,0)</f>
        <v>0</v>
      </c>
      <c r="BF1263" s="145">
        <f>IF(N1263="snížená",J1263,0)</f>
        <v>0</v>
      </c>
      <c r="BG1263" s="145">
        <f>IF(N1263="zákl. přenesená",J1263,0)</f>
        <v>0</v>
      </c>
      <c r="BH1263" s="145">
        <f>IF(N1263="sníž. přenesená",J1263,0)</f>
        <v>0</v>
      </c>
      <c r="BI1263" s="145">
        <f>IF(N1263="nulová",J1263,0)</f>
        <v>0</v>
      </c>
      <c r="BJ1263" s="19" t="s">
        <v>77</v>
      </c>
      <c r="BK1263" s="145">
        <f>ROUND(I1263*H1263,2)</f>
        <v>0</v>
      </c>
      <c r="BL1263" s="19" t="s">
        <v>316</v>
      </c>
      <c r="BM1263" s="144" t="s">
        <v>14634</v>
      </c>
    </row>
    <row r="1264" spans="2:65" s="1" customFormat="1" ht="29.25">
      <c r="B1264" s="34"/>
      <c r="D1264" s="150" t="s">
        <v>224</v>
      </c>
      <c r="F1264" s="151" t="s">
        <v>14178</v>
      </c>
      <c r="I1264" s="148"/>
      <c r="L1264" s="34"/>
      <c r="M1264" s="149"/>
      <c r="T1264" s="55"/>
      <c r="AT1264" s="19" t="s">
        <v>224</v>
      </c>
      <c r="AU1264" s="19" t="s">
        <v>236</v>
      </c>
    </row>
    <row r="1265" spans="2:65" s="14" customFormat="1">
      <c r="B1265" s="170"/>
      <c r="D1265" s="150" t="s">
        <v>226</v>
      </c>
      <c r="E1265" s="171" t="s">
        <v>19</v>
      </c>
      <c r="F1265" s="172" t="s">
        <v>14635</v>
      </c>
      <c r="H1265" s="171" t="s">
        <v>19</v>
      </c>
      <c r="I1265" s="173"/>
      <c r="L1265" s="170"/>
      <c r="M1265" s="174"/>
      <c r="T1265" s="175"/>
      <c r="AT1265" s="171" t="s">
        <v>226</v>
      </c>
      <c r="AU1265" s="171" t="s">
        <v>236</v>
      </c>
      <c r="AV1265" s="14" t="s">
        <v>77</v>
      </c>
      <c r="AW1265" s="14" t="s">
        <v>31</v>
      </c>
      <c r="AX1265" s="14" t="s">
        <v>69</v>
      </c>
      <c r="AY1265" s="171" t="s">
        <v>212</v>
      </c>
    </row>
    <row r="1266" spans="2:65" s="12" customFormat="1">
      <c r="B1266" s="152"/>
      <c r="D1266" s="150" t="s">
        <v>226</v>
      </c>
      <c r="E1266" s="153" t="s">
        <v>19</v>
      </c>
      <c r="F1266" s="154" t="s">
        <v>1782</v>
      </c>
      <c r="H1266" s="155">
        <v>1</v>
      </c>
      <c r="I1266" s="156"/>
      <c r="L1266" s="152"/>
      <c r="M1266" s="157"/>
      <c r="T1266" s="158"/>
      <c r="AT1266" s="153" t="s">
        <v>226</v>
      </c>
      <c r="AU1266" s="153" t="s">
        <v>236</v>
      </c>
      <c r="AV1266" s="12" t="s">
        <v>79</v>
      </c>
      <c r="AW1266" s="12" t="s">
        <v>31</v>
      </c>
      <c r="AX1266" s="12" t="s">
        <v>69</v>
      </c>
      <c r="AY1266" s="153" t="s">
        <v>212</v>
      </c>
    </row>
    <row r="1267" spans="2:65" s="13" customFormat="1">
      <c r="B1267" s="159"/>
      <c r="D1267" s="150" t="s">
        <v>226</v>
      </c>
      <c r="E1267" s="160" t="s">
        <v>19</v>
      </c>
      <c r="F1267" s="161" t="s">
        <v>228</v>
      </c>
      <c r="H1267" s="162">
        <v>1</v>
      </c>
      <c r="I1267" s="163"/>
      <c r="L1267" s="159"/>
      <c r="M1267" s="164"/>
      <c r="T1267" s="165"/>
      <c r="AT1267" s="160" t="s">
        <v>226</v>
      </c>
      <c r="AU1267" s="160" t="s">
        <v>236</v>
      </c>
      <c r="AV1267" s="13" t="s">
        <v>229</v>
      </c>
      <c r="AW1267" s="13" t="s">
        <v>31</v>
      </c>
      <c r="AX1267" s="13" t="s">
        <v>77</v>
      </c>
      <c r="AY1267" s="160" t="s">
        <v>212</v>
      </c>
    </row>
    <row r="1268" spans="2:65" s="1" customFormat="1" ht="16.5" customHeight="1">
      <c r="B1268" s="34"/>
      <c r="C1268" s="133" t="s">
        <v>2046</v>
      </c>
      <c r="D1268" s="133" t="s">
        <v>215</v>
      </c>
      <c r="E1268" s="134" t="s">
        <v>14636</v>
      </c>
      <c r="F1268" s="135" t="s">
        <v>14637</v>
      </c>
      <c r="G1268" s="136" t="s">
        <v>624</v>
      </c>
      <c r="H1268" s="137">
        <v>1</v>
      </c>
      <c r="I1268" s="138"/>
      <c r="J1268" s="139">
        <f>ROUND(I1268*H1268,2)</f>
        <v>0</v>
      </c>
      <c r="K1268" s="135" t="s">
        <v>245</v>
      </c>
      <c r="L1268" s="34"/>
      <c r="M1268" s="140" t="s">
        <v>19</v>
      </c>
      <c r="N1268" s="141" t="s">
        <v>40</v>
      </c>
      <c r="P1268" s="142">
        <f>O1268*H1268</f>
        <v>0</v>
      </c>
      <c r="Q1268" s="142">
        <v>0</v>
      </c>
      <c r="R1268" s="142">
        <f>Q1268*H1268</f>
        <v>0</v>
      </c>
      <c r="S1268" s="142">
        <v>0</v>
      </c>
      <c r="T1268" s="143">
        <f>S1268*H1268</f>
        <v>0</v>
      </c>
      <c r="AR1268" s="144" t="s">
        <v>316</v>
      </c>
      <c r="AT1268" s="144" t="s">
        <v>215</v>
      </c>
      <c r="AU1268" s="144" t="s">
        <v>236</v>
      </c>
      <c r="AY1268" s="19" t="s">
        <v>212</v>
      </c>
      <c r="BE1268" s="145">
        <f>IF(N1268="základní",J1268,0)</f>
        <v>0</v>
      </c>
      <c r="BF1268" s="145">
        <f>IF(N1268="snížená",J1268,0)</f>
        <v>0</v>
      </c>
      <c r="BG1268" s="145">
        <f>IF(N1268="zákl. přenesená",J1268,0)</f>
        <v>0</v>
      </c>
      <c r="BH1268" s="145">
        <f>IF(N1268="sníž. přenesená",J1268,0)</f>
        <v>0</v>
      </c>
      <c r="BI1268" s="145">
        <f>IF(N1268="nulová",J1268,0)</f>
        <v>0</v>
      </c>
      <c r="BJ1268" s="19" t="s">
        <v>77</v>
      </c>
      <c r="BK1268" s="145">
        <f>ROUND(I1268*H1268,2)</f>
        <v>0</v>
      </c>
      <c r="BL1268" s="19" t="s">
        <v>316</v>
      </c>
      <c r="BM1268" s="144" t="s">
        <v>14638</v>
      </c>
    </row>
    <row r="1269" spans="2:65" s="1" customFormat="1" ht="29.25">
      <c r="B1269" s="34"/>
      <c r="D1269" s="150" t="s">
        <v>224</v>
      </c>
      <c r="F1269" s="151" t="s">
        <v>14178</v>
      </c>
      <c r="I1269" s="148"/>
      <c r="L1269" s="34"/>
      <c r="M1269" s="149"/>
      <c r="T1269" s="55"/>
      <c r="AT1269" s="19" t="s">
        <v>224</v>
      </c>
      <c r="AU1269" s="19" t="s">
        <v>236</v>
      </c>
    </row>
    <row r="1270" spans="2:65" s="14" customFormat="1">
      <c r="B1270" s="170"/>
      <c r="D1270" s="150" t="s">
        <v>226</v>
      </c>
      <c r="E1270" s="171" t="s">
        <v>19</v>
      </c>
      <c r="F1270" s="172" t="s">
        <v>14639</v>
      </c>
      <c r="H1270" s="171" t="s">
        <v>19</v>
      </c>
      <c r="I1270" s="173"/>
      <c r="L1270" s="170"/>
      <c r="M1270" s="174"/>
      <c r="T1270" s="175"/>
      <c r="AT1270" s="171" t="s">
        <v>226</v>
      </c>
      <c r="AU1270" s="171" t="s">
        <v>236</v>
      </c>
      <c r="AV1270" s="14" t="s">
        <v>77</v>
      </c>
      <c r="AW1270" s="14" t="s">
        <v>31</v>
      </c>
      <c r="AX1270" s="14" t="s">
        <v>69</v>
      </c>
      <c r="AY1270" s="171" t="s">
        <v>212</v>
      </c>
    </row>
    <row r="1271" spans="2:65" s="12" customFormat="1">
      <c r="B1271" s="152"/>
      <c r="D1271" s="150" t="s">
        <v>226</v>
      </c>
      <c r="E1271" s="153" t="s">
        <v>19</v>
      </c>
      <c r="F1271" s="154" t="s">
        <v>1782</v>
      </c>
      <c r="H1271" s="155">
        <v>1</v>
      </c>
      <c r="I1271" s="156"/>
      <c r="L1271" s="152"/>
      <c r="M1271" s="157"/>
      <c r="T1271" s="158"/>
      <c r="AT1271" s="153" t="s">
        <v>226</v>
      </c>
      <c r="AU1271" s="153" t="s">
        <v>236</v>
      </c>
      <c r="AV1271" s="12" t="s">
        <v>79</v>
      </c>
      <c r="AW1271" s="12" t="s">
        <v>31</v>
      </c>
      <c r="AX1271" s="12" t="s">
        <v>69</v>
      </c>
      <c r="AY1271" s="153" t="s">
        <v>212</v>
      </c>
    </row>
    <row r="1272" spans="2:65" s="13" customFormat="1">
      <c r="B1272" s="159"/>
      <c r="D1272" s="150" t="s">
        <v>226</v>
      </c>
      <c r="E1272" s="160" t="s">
        <v>19</v>
      </c>
      <c r="F1272" s="161" t="s">
        <v>228</v>
      </c>
      <c r="H1272" s="162">
        <v>1</v>
      </c>
      <c r="I1272" s="163"/>
      <c r="L1272" s="159"/>
      <c r="M1272" s="164"/>
      <c r="T1272" s="165"/>
      <c r="AT1272" s="160" t="s">
        <v>226</v>
      </c>
      <c r="AU1272" s="160" t="s">
        <v>236</v>
      </c>
      <c r="AV1272" s="13" t="s">
        <v>229</v>
      </c>
      <c r="AW1272" s="13" t="s">
        <v>31</v>
      </c>
      <c r="AX1272" s="13" t="s">
        <v>77</v>
      </c>
      <c r="AY1272" s="160" t="s">
        <v>212</v>
      </c>
    </row>
    <row r="1273" spans="2:65" s="1" customFormat="1" ht="16.5" customHeight="1">
      <c r="B1273" s="34"/>
      <c r="C1273" s="133" t="s">
        <v>2052</v>
      </c>
      <c r="D1273" s="133" t="s">
        <v>215</v>
      </c>
      <c r="E1273" s="134" t="s">
        <v>14640</v>
      </c>
      <c r="F1273" s="135" t="s">
        <v>14641</v>
      </c>
      <c r="G1273" s="136" t="s">
        <v>624</v>
      </c>
      <c r="H1273" s="137">
        <v>1</v>
      </c>
      <c r="I1273" s="138"/>
      <c r="J1273" s="139">
        <f>ROUND(I1273*H1273,2)</f>
        <v>0</v>
      </c>
      <c r="K1273" s="135" t="s">
        <v>245</v>
      </c>
      <c r="L1273" s="34"/>
      <c r="M1273" s="140" t="s">
        <v>19</v>
      </c>
      <c r="N1273" s="141" t="s">
        <v>40</v>
      </c>
      <c r="P1273" s="142">
        <f>O1273*H1273</f>
        <v>0</v>
      </c>
      <c r="Q1273" s="142">
        <v>0</v>
      </c>
      <c r="R1273" s="142">
        <f>Q1273*H1273</f>
        <v>0</v>
      </c>
      <c r="S1273" s="142">
        <v>0</v>
      </c>
      <c r="T1273" s="143">
        <f>S1273*H1273</f>
        <v>0</v>
      </c>
      <c r="AR1273" s="144" t="s">
        <v>316</v>
      </c>
      <c r="AT1273" s="144" t="s">
        <v>215</v>
      </c>
      <c r="AU1273" s="144" t="s">
        <v>236</v>
      </c>
      <c r="AY1273" s="19" t="s">
        <v>212</v>
      </c>
      <c r="BE1273" s="145">
        <f>IF(N1273="základní",J1273,0)</f>
        <v>0</v>
      </c>
      <c r="BF1273" s="145">
        <f>IF(N1273="snížená",J1273,0)</f>
        <v>0</v>
      </c>
      <c r="BG1273" s="145">
        <f>IF(N1273="zákl. přenesená",J1273,0)</f>
        <v>0</v>
      </c>
      <c r="BH1273" s="145">
        <f>IF(N1273="sníž. přenesená",J1273,0)</f>
        <v>0</v>
      </c>
      <c r="BI1273" s="145">
        <f>IF(N1273="nulová",J1273,0)</f>
        <v>0</v>
      </c>
      <c r="BJ1273" s="19" t="s">
        <v>77</v>
      </c>
      <c r="BK1273" s="145">
        <f>ROUND(I1273*H1273,2)</f>
        <v>0</v>
      </c>
      <c r="BL1273" s="19" t="s">
        <v>316</v>
      </c>
      <c r="BM1273" s="144" t="s">
        <v>14642</v>
      </c>
    </row>
    <row r="1274" spans="2:65" s="1" customFormat="1" ht="29.25">
      <c r="B1274" s="34"/>
      <c r="D1274" s="150" t="s">
        <v>224</v>
      </c>
      <c r="F1274" s="151" t="s">
        <v>14178</v>
      </c>
      <c r="I1274" s="148"/>
      <c r="L1274" s="34"/>
      <c r="M1274" s="149"/>
      <c r="T1274" s="55"/>
      <c r="AT1274" s="19" t="s">
        <v>224</v>
      </c>
      <c r="AU1274" s="19" t="s">
        <v>236</v>
      </c>
    </row>
    <row r="1275" spans="2:65" s="14" customFormat="1">
      <c r="B1275" s="170"/>
      <c r="D1275" s="150" t="s">
        <v>226</v>
      </c>
      <c r="E1275" s="171" t="s">
        <v>19</v>
      </c>
      <c r="F1275" s="172" t="s">
        <v>14643</v>
      </c>
      <c r="H1275" s="171" t="s">
        <v>19</v>
      </c>
      <c r="I1275" s="173"/>
      <c r="L1275" s="170"/>
      <c r="M1275" s="174"/>
      <c r="T1275" s="175"/>
      <c r="AT1275" s="171" t="s">
        <v>226</v>
      </c>
      <c r="AU1275" s="171" t="s">
        <v>236</v>
      </c>
      <c r="AV1275" s="14" t="s">
        <v>77</v>
      </c>
      <c r="AW1275" s="14" t="s">
        <v>31</v>
      </c>
      <c r="AX1275" s="14" t="s">
        <v>69</v>
      </c>
      <c r="AY1275" s="171" t="s">
        <v>212</v>
      </c>
    </row>
    <row r="1276" spans="2:65" s="12" customFormat="1">
      <c r="B1276" s="152"/>
      <c r="D1276" s="150" t="s">
        <v>226</v>
      </c>
      <c r="E1276" s="153" t="s">
        <v>19</v>
      </c>
      <c r="F1276" s="154" t="s">
        <v>1782</v>
      </c>
      <c r="H1276" s="155">
        <v>1</v>
      </c>
      <c r="I1276" s="156"/>
      <c r="L1276" s="152"/>
      <c r="M1276" s="157"/>
      <c r="T1276" s="158"/>
      <c r="AT1276" s="153" t="s">
        <v>226</v>
      </c>
      <c r="AU1276" s="153" t="s">
        <v>236</v>
      </c>
      <c r="AV1276" s="12" t="s">
        <v>79</v>
      </c>
      <c r="AW1276" s="12" t="s">
        <v>31</v>
      </c>
      <c r="AX1276" s="12" t="s">
        <v>69</v>
      </c>
      <c r="AY1276" s="153" t="s">
        <v>212</v>
      </c>
    </row>
    <row r="1277" spans="2:65" s="13" customFormat="1">
      <c r="B1277" s="159"/>
      <c r="D1277" s="150" t="s">
        <v>226</v>
      </c>
      <c r="E1277" s="160" t="s">
        <v>19</v>
      </c>
      <c r="F1277" s="161" t="s">
        <v>228</v>
      </c>
      <c r="H1277" s="162">
        <v>1</v>
      </c>
      <c r="I1277" s="163"/>
      <c r="L1277" s="159"/>
      <c r="M1277" s="164"/>
      <c r="T1277" s="165"/>
      <c r="AT1277" s="160" t="s">
        <v>226</v>
      </c>
      <c r="AU1277" s="160" t="s">
        <v>236</v>
      </c>
      <c r="AV1277" s="13" t="s">
        <v>229</v>
      </c>
      <c r="AW1277" s="13" t="s">
        <v>31</v>
      </c>
      <c r="AX1277" s="13" t="s">
        <v>77</v>
      </c>
      <c r="AY1277" s="160" t="s">
        <v>212</v>
      </c>
    </row>
    <row r="1278" spans="2:65" s="1" customFormat="1" ht="16.5" customHeight="1">
      <c r="B1278" s="34"/>
      <c r="C1278" s="133" t="s">
        <v>2059</v>
      </c>
      <c r="D1278" s="133" t="s">
        <v>215</v>
      </c>
      <c r="E1278" s="134" t="s">
        <v>14644</v>
      </c>
      <c r="F1278" s="135" t="s">
        <v>14645</v>
      </c>
      <c r="G1278" s="136" t="s">
        <v>624</v>
      </c>
      <c r="H1278" s="137">
        <v>1</v>
      </c>
      <c r="I1278" s="138"/>
      <c r="J1278" s="139">
        <f>ROUND(I1278*H1278,2)</f>
        <v>0</v>
      </c>
      <c r="K1278" s="135" t="s">
        <v>245</v>
      </c>
      <c r="L1278" s="34"/>
      <c r="M1278" s="140" t="s">
        <v>19</v>
      </c>
      <c r="N1278" s="141" t="s">
        <v>40</v>
      </c>
      <c r="P1278" s="142">
        <f>O1278*H1278</f>
        <v>0</v>
      </c>
      <c r="Q1278" s="142">
        <v>0</v>
      </c>
      <c r="R1278" s="142">
        <f>Q1278*H1278</f>
        <v>0</v>
      </c>
      <c r="S1278" s="142">
        <v>0</v>
      </c>
      <c r="T1278" s="143">
        <f>S1278*H1278</f>
        <v>0</v>
      </c>
      <c r="AR1278" s="144" t="s">
        <v>316</v>
      </c>
      <c r="AT1278" s="144" t="s">
        <v>215</v>
      </c>
      <c r="AU1278" s="144" t="s">
        <v>236</v>
      </c>
      <c r="AY1278" s="19" t="s">
        <v>212</v>
      </c>
      <c r="BE1278" s="145">
        <f>IF(N1278="základní",J1278,0)</f>
        <v>0</v>
      </c>
      <c r="BF1278" s="145">
        <f>IF(N1278="snížená",J1278,0)</f>
        <v>0</v>
      </c>
      <c r="BG1278" s="145">
        <f>IF(N1278="zákl. přenesená",J1278,0)</f>
        <v>0</v>
      </c>
      <c r="BH1278" s="145">
        <f>IF(N1278="sníž. přenesená",J1278,0)</f>
        <v>0</v>
      </c>
      <c r="BI1278" s="145">
        <f>IF(N1278="nulová",J1278,0)</f>
        <v>0</v>
      </c>
      <c r="BJ1278" s="19" t="s">
        <v>77</v>
      </c>
      <c r="BK1278" s="145">
        <f>ROUND(I1278*H1278,2)</f>
        <v>0</v>
      </c>
      <c r="BL1278" s="19" t="s">
        <v>316</v>
      </c>
      <c r="BM1278" s="144" t="s">
        <v>14646</v>
      </c>
    </row>
    <row r="1279" spans="2:65" s="1" customFormat="1" ht="29.25">
      <c r="B1279" s="34"/>
      <c r="D1279" s="150" t="s">
        <v>224</v>
      </c>
      <c r="F1279" s="151" t="s">
        <v>14178</v>
      </c>
      <c r="I1279" s="148"/>
      <c r="L1279" s="34"/>
      <c r="M1279" s="149"/>
      <c r="T1279" s="55"/>
      <c r="AT1279" s="19" t="s">
        <v>224</v>
      </c>
      <c r="AU1279" s="19" t="s">
        <v>236</v>
      </c>
    </row>
    <row r="1280" spans="2:65" s="14" customFormat="1">
      <c r="B1280" s="170"/>
      <c r="D1280" s="150" t="s">
        <v>226</v>
      </c>
      <c r="E1280" s="171" t="s">
        <v>19</v>
      </c>
      <c r="F1280" s="172" t="s">
        <v>14647</v>
      </c>
      <c r="H1280" s="171" t="s">
        <v>19</v>
      </c>
      <c r="I1280" s="173"/>
      <c r="L1280" s="170"/>
      <c r="M1280" s="174"/>
      <c r="T1280" s="175"/>
      <c r="AT1280" s="171" t="s">
        <v>226</v>
      </c>
      <c r="AU1280" s="171" t="s">
        <v>236</v>
      </c>
      <c r="AV1280" s="14" t="s">
        <v>77</v>
      </c>
      <c r="AW1280" s="14" t="s">
        <v>31</v>
      </c>
      <c r="AX1280" s="14" t="s">
        <v>69</v>
      </c>
      <c r="AY1280" s="171" t="s">
        <v>212</v>
      </c>
    </row>
    <row r="1281" spans="2:65" s="12" customFormat="1">
      <c r="B1281" s="152"/>
      <c r="D1281" s="150" t="s">
        <v>226</v>
      </c>
      <c r="E1281" s="153" t="s">
        <v>19</v>
      </c>
      <c r="F1281" s="154" t="s">
        <v>1778</v>
      </c>
      <c r="H1281" s="155">
        <v>1</v>
      </c>
      <c r="I1281" s="156"/>
      <c r="L1281" s="152"/>
      <c r="M1281" s="157"/>
      <c r="T1281" s="158"/>
      <c r="AT1281" s="153" t="s">
        <v>226</v>
      </c>
      <c r="AU1281" s="153" t="s">
        <v>236</v>
      </c>
      <c r="AV1281" s="12" t="s">
        <v>79</v>
      </c>
      <c r="AW1281" s="12" t="s">
        <v>31</v>
      </c>
      <c r="AX1281" s="12" t="s">
        <v>69</v>
      </c>
      <c r="AY1281" s="153" t="s">
        <v>212</v>
      </c>
    </row>
    <row r="1282" spans="2:65" s="13" customFormat="1">
      <c r="B1282" s="159"/>
      <c r="D1282" s="150" t="s">
        <v>226</v>
      </c>
      <c r="E1282" s="160" t="s">
        <v>19</v>
      </c>
      <c r="F1282" s="161" t="s">
        <v>228</v>
      </c>
      <c r="H1282" s="162">
        <v>1</v>
      </c>
      <c r="I1282" s="163"/>
      <c r="L1282" s="159"/>
      <c r="M1282" s="164"/>
      <c r="T1282" s="165"/>
      <c r="AT1282" s="160" t="s">
        <v>226</v>
      </c>
      <c r="AU1282" s="160" t="s">
        <v>236</v>
      </c>
      <c r="AV1282" s="13" t="s">
        <v>229</v>
      </c>
      <c r="AW1282" s="13" t="s">
        <v>31</v>
      </c>
      <c r="AX1282" s="13" t="s">
        <v>77</v>
      </c>
      <c r="AY1282" s="160" t="s">
        <v>212</v>
      </c>
    </row>
    <row r="1283" spans="2:65" s="1" customFormat="1" ht="24.2" customHeight="1">
      <c r="B1283" s="34"/>
      <c r="C1283" s="133" t="s">
        <v>2067</v>
      </c>
      <c r="D1283" s="133" t="s">
        <v>215</v>
      </c>
      <c r="E1283" s="134" t="s">
        <v>14648</v>
      </c>
      <c r="F1283" s="135" t="s">
        <v>14649</v>
      </c>
      <c r="G1283" s="136" t="s">
        <v>624</v>
      </c>
      <c r="H1283" s="137">
        <v>1</v>
      </c>
      <c r="I1283" s="138"/>
      <c r="J1283" s="139">
        <f>ROUND(I1283*H1283,2)</f>
        <v>0</v>
      </c>
      <c r="K1283" s="135" t="s">
        <v>245</v>
      </c>
      <c r="L1283" s="34"/>
      <c r="M1283" s="140" t="s">
        <v>19</v>
      </c>
      <c r="N1283" s="141" t="s">
        <v>40</v>
      </c>
      <c r="P1283" s="142">
        <f>O1283*H1283</f>
        <v>0</v>
      </c>
      <c r="Q1283" s="142">
        <v>0</v>
      </c>
      <c r="R1283" s="142">
        <f>Q1283*H1283</f>
        <v>0</v>
      </c>
      <c r="S1283" s="142">
        <v>0</v>
      </c>
      <c r="T1283" s="143">
        <f>S1283*H1283</f>
        <v>0</v>
      </c>
      <c r="AR1283" s="144" t="s">
        <v>316</v>
      </c>
      <c r="AT1283" s="144" t="s">
        <v>215</v>
      </c>
      <c r="AU1283" s="144" t="s">
        <v>236</v>
      </c>
      <c r="AY1283" s="19" t="s">
        <v>212</v>
      </c>
      <c r="BE1283" s="145">
        <f>IF(N1283="základní",J1283,0)</f>
        <v>0</v>
      </c>
      <c r="BF1283" s="145">
        <f>IF(N1283="snížená",J1283,0)</f>
        <v>0</v>
      </c>
      <c r="BG1283" s="145">
        <f>IF(N1283="zákl. přenesená",J1283,0)</f>
        <v>0</v>
      </c>
      <c r="BH1283" s="145">
        <f>IF(N1283="sníž. přenesená",J1283,0)</f>
        <v>0</v>
      </c>
      <c r="BI1283" s="145">
        <f>IF(N1283="nulová",J1283,0)</f>
        <v>0</v>
      </c>
      <c r="BJ1283" s="19" t="s">
        <v>77</v>
      </c>
      <c r="BK1283" s="145">
        <f>ROUND(I1283*H1283,2)</f>
        <v>0</v>
      </c>
      <c r="BL1283" s="19" t="s">
        <v>316</v>
      </c>
      <c r="BM1283" s="144" t="s">
        <v>14650</v>
      </c>
    </row>
    <row r="1284" spans="2:65" s="1" customFormat="1" ht="39">
      <c r="B1284" s="34"/>
      <c r="D1284" s="150" t="s">
        <v>224</v>
      </c>
      <c r="F1284" s="151" t="s">
        <v>14651</v>
      </c>
      <c r="I1284" s="148"/>
      <c r="L1284" s="34"/>
      <c r="M1284" s="149"/>
      <c r="T1284" s="55"/>
      <c r="AT1284" s="19" t="s">
        <v>224</v>
      </c>
      <c r="AU1284" s="19" t="s">
        <v>236</v>
      </c>
    </row>
    <row r="1285" spans="2:65" s="14" customFormat="1" ht="22.5">
      <c r="B1285" s="170"/>
      <c r="D1285" s="150" t="s">
        <v>226</v>
      </c>
      <c r="E1285" s="171" t="s">
        <v>19</v>
      </c>
      <c r="F1285" s="172" t="s">
        <v>14652</v>
      </c>
      <c r="H1285" s="171" t="s">
        <v>19</v>
      </c>
      <c r="I1285" s="173"/>
      <c r="L1285" s="170"/>
      <c r="M1285" s="174"/>
      <c r="T1285" s="175"/>
      <c r="AT1285" s="171" t="s">
        <v>226</v>
      </c>
      <c r="AU1285" s="171" t="s">
        <v>236</v>
      </c>
      <c r="AV1285" s="14" t="s">
        <v>77</v>
      </c>
      <c r="AW1285" s="14" t="s">
        <v>31</v>
      </c>
      <c r="AX1285" s="14" t="s">
        <v>69</v>
      </c>
      <c r="AY1285" s="171" t="s">
        <v>212</v>
      </c>
    </row>
    <row r="1286" spans="2:65" s="12" customFormat="1">
      <c r="B1286" s="152"/>
      <c r="D1286" s="150" t="s">
        <v>226</v>
      </c>
      <c r="E1286" s="153" t="s">
        <v>19</v>
      </c>
      <c r="F1286" s="154" t="s">
        <v>1777</v>
      </c>
      <c r="H1286" s="155">
        <v>1</v>
      </c>
      <c r="I1286" s="156"/>
      <c r="L1286" s="152"/>
      <c r="M1286" s="157"/>
      <c r="T1286" s="158"/>
      <c r="AT1286" s="153" t="s">
        <v>226</v>
      </c>
      <c r="AU1286" s="153" t="s">
        <v>236</v>
      </c>
      <c r="AV1286" s="12" t="s">
        <v>79</v>
      </c>
      <c r="AW1286" s="12" t="s">
        <v>31</v>
      </c>
      <c r="AX1286" s="12" t="s">
        <v>69</v>
      </c>
      <c r="AY1286" s="153" t="s">
        <v>212</v>
      </c>
    </row>
    <row r="1287" spans="2:65" s="13" customFormat="1">
      <c r="B1287" s="159"/>
      <c r="D1287" s="150" t="s">
        <v>226</v>
      </c>
      <c r="E1287" s="160" t="s">
        <v>19</v>
      </c>
      <c r="F1287" s="161" t="s">
        <v>228</v>
      </c>
      <c r="H1287" s="162">
        <v>1</v>
      </c>
      <c r="I1287" s="163"/>
      <c r="L1287" s="159"/>
      <c r="M1287" s="164"/>
      <c r="T1287" s="165"/>
      <c r="AT1287" s="160" t="s">
        <v>226</v>
      </c>
      <c r="AU1287" s="160" t="s">
        <v>236</v>
      </c>
      <c r="AV1287" s="13" t="s">
        <v>229</v>
      </c>
      <c r="AW1287" s="13" t="s">
        <v>31</v>
      </c>
      <c r="AX1287" s="13" t="s">
        <v>77</v>
      </c>
      <c r="AY1287" s="160" t="s">
        <v>212</v>
      </c>
    </row>
    <row r="1288" spans="2:65" s="1" customFormat="1" ht="24.2" customHeight="1">
      <c r="B1288" s="34"/>
      <c r="C1288" s="133" t="s">
        <v>2074</v>
      </c>
      <c r="D1288" s="133" t="s">
        <v>215</v>
      </c>
      <c r="E1288" s="134" t="s">
        <v>14653</v>
      </c>
      <c r="F1288" s="135" t="s">
        <v>14654</v>
      </c>
      <c r="G1288" s="136" t="s">
        <v>624</v>
      </c>
      <c r="H1288" s="137">
        <v>3</v>
      </c>
      <c r="I1288" s="138"/>
      <c r="J1288" s="139">
        <f>ROUND(I1288*H1288,2)</f>
        <v>0</v>
      </c>
      <c r="K1288" s="135" t="s">
        <v>245</v>
      </c>
      <c r="L1288" s="34"/>
      <c r="M1288" s="140" t="s">
        <v>19</v>
      </c>
      <c r="N1288" s="141" t="s">
        <v>40</v>
      </c>
      <c r="P1288" s="142">
        <f>O1288*H1288</f>
        <v>0</v>
      </c>
      <c r="Q1288" s="142">
        <v>0</v>
      </c>
      <c r="R1288" s="142">
        <f>Q1288*H1288</f>
        <v>0</v>
      </c>
      <c r="S1288" s="142">
        <v>0</v>
      </c>
      <c r="T1288" s="143">
        <f>S1288*H1288</f>
        <v>0</v>
      </c>
      <c r="AR1288" s="144" t="s">
        <v>316</v>
      </c>
      <c r="AT1288" s="144" t="s">
        <v>215</v>
      </c>
      <c r="AU1288" s="144" t="s">
        <v>236</v>
      </c>
      <c r="AY1288" s="19" t="s">
        <v>212</v>
      </c>
      <c r="BE1288" s="145">
        <f>IF(N1288="základní",J1288,0)</f>
        <v>0</v>
      </c>
      <c r="BF1288" s="145">
        <f>IF(N1288="snížená",J1288,0)</f>
        <v>0</v>
      </c>
      <c r="BG1288" s="145">
        <f>IF(N1288="zákl. přenesená",J1288,0)</f>
        <v>0</v>
      </c>
      <c r="BH1288" s="145">
        <f>IF(N1288="sníž. přenesená",J1288,0)</f>
        <v>0</v>
      </c>
      <c r="BI1288" s="145">
        <f>IF(N1288="nulová",J1288,0)</f>
        <v>0</v>
      </c>
      <c r="BJ1288" s="19" t="s">
        <v>77</v>
      </c>
      <c r="BK1288" s="145">
        <f>ROUND(I1288*H1288,2)</f>
        <v>0</v>
      </c>
      <c r="BL1288" s="19" t="s">
        <v>316</v>
      </c>
      <c r="BM1288" s="144" t="s">
        <v>14655</v>
      </c>
    </row>
    <row r="1289" spans="2:65" s="1" customFormat="1" ht="39">
      <c r="B1289" s="34"/>
      <c r="D1289" s="150" t="s">
        <v>224</v>
      </c>
      <c r="F1289" s="151" t="s">
        <v>14651</v>
      </c>
      <c r="I1289" s="148"/>
      <c r="L1289" s="34"/>
      <c r="M1289" s="149"/>
      <c r="T1289" s="55"/>
      <c r="AT1289" s="19" t="s">
        <v>224</v>
      </c>
      <c r="AU1289" s="19" t="s">
        <v>236</v>
      </c>
    </row>
    <row r="1290" spans="2:65" s="14" customFormat="1">
      <c r="B1290" s="170"/>
      <c r="D1290" s="150" t="s">
        <v>226</v>
      </c>
      <c r="E1290" s="171" t="s">
        <v>19</v>
      </c>
      <c r="F1290" s="172" t="s">
        <v>14656</v>
      </c>
      <c r="H1290" s="171" t="s">
        <v>19</v>
      </c>
      <c r="I1290" s="173"/>
      <c r="L1290" s="170"/>
      <c r="M1290" s="174"/>
      <c r="T1290" s="175"/>
      <c r="AT1290" s="171" t="s">
        <v>226</v>
      </c>
      <c r="AU1290" s="171" t="s">
        <v>236</v>
      </c>
      <c r="AV1290" s="14" t="s">
        <v>77</v>
      </c>
      <c r="AW1290" s="14" t="s">
        <v>31</v>
      </c>
      <c r="AX1290" s="14" t="s">
        <v>69</v>
      </c>
      <c r="AY1290" s="171" t="s">
        <v>212</v>
      </c>
    </row>
    <row r="1291" spans="2:65" s="12" customFormat="1">
      <c r="B1291" s="152"/>
      <c r="D1291" s="150" t="s">
        <v>226</v>
      </c>
      <c r="E1291" s="153" t="s">
        <v>19</v>
      </c>
      <c r="F1291" s="154" t="s">
        <v>13159</v>
      </c>
      <c r="H1291" s="155">
        <v>3</v>
      </c>
      <c r="I1291" s="156"/>
      <c r="L1291" s="152"/>
      <c r="M1291" s="157"/>
      <c r="T1291" s="158"/>
      <c r="AT1291" s="153" t="s">
        <v>226</v>
      </c>
      <c r="AU1291" s="153" t="s">
        <v>236</v>
      </c>
      <c r="AV1291" s="12" t="s">
        <v>79</v>
      </c>
      <c r="AW1291" s="12" t="s">
        <v>31</v>
      </c>
      <c r="AX1291" s="12" t="s">
        <v>69</v>
      </c>
      <c r="AY1291" s="153" t="s">
        <v>212</v>
      </c>
    </row>
    <row r="1292" spans="2:65" s="13" customFormat="1">
      <c r="B1292" s="159"/>
      <c r="D1292" s="150" t="s">
        <v>226</v>
      </c>
      <c r="E1292" s="160" t="s">
        <v>19</v>
      </c>
      <c r="F1292" s="161" t="s">
        <v>228</v>
      </c>
      <c r="H1292" s="162">
        <v>3</v>
      </c>
      <c r="I1292" s="163"/>
      <c r="L1292" s="159"/>
      <c r="M1292" s="164"/>
      <c r="T1292" s="165"/>
      <c r="AT1292" s="160" t="s">
        <v>226</v>
      </c>
      <c r="AU1292" s="160" t="s">
        <v>236</v>
      </c>
      <c r="AV1292" s="13" t="s">
        <v>229</v>
      </c>
      <c r="AW1292" s="13" t="s">
        <v>31</v>
      </c>
      <c r="AX1292" s="13" t="s">
        <v>77</v>
      </c>
      <c r="AY1292" s="160" t="s">
        <v>212</v>
      </c>
    </row>
    <row r="1293" spans="2:65" s="1" customFormat="1" ht="24.2" customHeight="1">
      <c r="B1293" s="34"/>
      <c r="C1293" s="133" t="s">
        <v>2088</v>
      </c>
      <c r="D1293" s="133" t="s">
        <v>215</v>
      </c>
      <c r="E1293" s="134" t="s">
        <v>14657</v>
      </c>
      <c r="F1293" s="135" t="s">
        <v>14658</v>
      </c>
      <c r="G1293" s="136" t="s">
        <v>624</v>
      </c>
      <c r="H1293" s="137">
        <v>3</v>
      </c>
      <c r="I1293" s="138"/>
      <c r="J1293" s="139">
        <f>ROUND(I1293*H1293,2)</f>
        <v>0</v>
      </c>
      <c r="K1293" s="135" t="s">
        <v>245</v>
      </c>
      <c r="L1293" s="34"/>
      <c r="M1293" s="140" t="s">
        <v>19</v>
      </c>
      <c r="N1293" s="141" t="s">
        <v>40</v>
      </c>
      <c r="P1293" s="142">
        <f>O1293*H1293</f>
        <v>0</v>
      </c>
      <c r="Q1293" s="142">
        <v>0</v>
      </c>
      <c r="R1293" s="142">
        <f>Q1293*H1293</f>
        <v>0</v>
      </c>
      <c r="S1293" s="142">
        <v>0</v>
      </c>
      <c r="T1293" s="143">
        <f>S1293*H1293</f>
        <v>0</v>
      </c>
      <c r="AR1293" s="144" t="s">
        <v>316</v>
      </c>
      <c r="AT1293" s="144" t="s">
        <v>215</v>
      </c>
      <c r="AU1293" s="144" t="s">
        <v>236</v>
      </c>
      <c r="AY1293" s="19" t="s">
        <v>212</v>
      </c>
      <c r="BE1293" s="145">
        <f>IF(N1293="základní",J1293,0)</f>
        <v>0</v>
      </c>
      <c r="BF1293" s="145">
        <f>IF(N1293="snížená",J1293,0)</f>
        <v>0</v>
      </c>
      <c r="BG1293" s="145">
        <f>IF(N1293="zákl. přenesená",J1293,0)</f>
        <v>0</v>
      </c>
      <c r="BH1293" s="145">
        <f>IF(N1293="sníž. přenesená",J1293,0)</f>
        <v>0</v>
      </c>
      <c r="BI1293" s="145">
        <f>IF(N1293="nulová",J1293,0)</f>
        <v>0</v>
      </c>
      <c r="BJ1293" s="19" t="s">
        <v>77</v>
      </c>
      <c r="BK1293" s="145">
        <f>ROUND(I1293*H1293,2)</f>
        <v>0</v>
      </c>
      <c r="BL1293" s="19" t="s">
        <v>316</v>
      </c>
      <c r="BM1293" s="144" t="s">
        <v>14659</v>
      </c>
    </row>
    <row r="1294" spans="2:65" s="1" customFormat="1" ht="39">
      <c r="B1294" s="34"/>
      <c r="D1294" s="150" t="s">
        <v>224</v>
      </c>
      <c r="F1294" s="151" t="s">
        <v>14651</v>
      </c>
      <c r="I1294" s="148"/>
      <c r="L1294" s="34"/>
      <c r="M1294" s="149"/>
      <c r="T1294" s="55"/>
      <c r="AT1294" s="19" t="s">
        <v>224</v>
      </c>
      <c r="AU1294" s="19" t="s">
        <v>236</v>
      </c>
    </row>
    <row r="1295" spans="2:65" s="14" customFormat="1" ht="22.5">
      <c r="B1295" s="170"/>
      <c r="D1295" s="150" t="s">
        <v>226</v>
      </c>
      <c r="E1295" s="171" t="s">
        <v>19</v>
      </c>
      <c r="F1295" s="172" t="s">
        <v>14660</v>
      </c>
      <c r="H1295" s="171" t="s">
        <v>19</v>
      </c>
      <c r="I1295" s="173"/>
      <c r="L1295" s="170"/>
      <c r="M1295" s="174"/>
      <c r="T1295" s="175"/>
      <c r="AT1295" s="171" t="s">
        <v>226</v>
      </c>
      <c r="AU1295" s="171" t="s">
        <v>236</v>
      </c>
      <c r="AV1295" s="14" t="s">
        <v>77</v>
      </c>
      <c r="AW1295" s="14" t="s">
        <v>31</v>
      </c>
      <c r="AX1295" s="14" t="s">
        <v>69</v>
      </c>
      <c r="AY1295" s="171" t="s">
        <v>212</v>
      </c>
    </row>
    <row r="1296" spans="2:65" s="12" customFormat="1">
      <c r="B1296" s="152"/>
      <c r="D1296" s="150" t="s">
        <v>226</v>
      </c>
      <c r="E1296" s="153" t="s">
        <v>19</v>
      </c>
      <c r="F1296" s="154" t="s">
        <v>13159</v>
      </c>
      <c r="H1296" s="155">
        <v>3</v>
      </c>
      <c r="I1296" s="156"/>
      <c r="L1296" s="152"/>
      <c r="M1296" s="157"/>
      <c r="T1296" s="158"/>
      <c r="AT1296" s="153" t="s">
        <v>226</v>
      </c>
      <c r="AU1296" s="153" t="s">
        <v>236</v>
      </c>
      <c r="AV1296" s="12" t="s">
        <v>79</v>
      </c>
      <c r="AW1296" s="12" t="s">
        <v>31</v>
      </c>
      <c r="AX1296" s="12" t="s">
        <v>69</v>
      </c>
      <c r="AY1296" s="153" t="s">
        <v>212</v>
      </c>
    </row>
    <row r="1297" spans="2:65" s="13" customFormat="1">
      <c r="B1297" s="159"/>
      <c r="D1297" s="150" t="s">
        <v>226</v>
      </c>
      <c r="E1297" s="160" t="s">
        <v>19</v>
      </c>
      <c r="F1297" s="161" t="s">
        <v>228</v>
      </c>
      <c r="H1297" s="162">
        <v>3</v>
      </c>
      <c r="I1297" s="163"/>
      <c r="L1297" s="159"/>
      <c r="M1297" s="164"/>
      <c r="T1297" s="165"/>
      <c r="AT1297" s="160" t="s">
        <v>226</v>
      </c>
      <c r="AU1297" s="160" t="s">
        <v>236</v>
      </c>
      <c r="AV1297" s="13" t="s">
        <v>229</v>
      </c>
      <c r="AW1297" s="13" t="s">
        <v>31</v>
      </c>
      <c r="AX1297" s="13" t="s">
        <v>77</v>
      </c>
      <c r="AY1297" s="160" t="s">
        <v>212</v>
      </c>
    </row>
    <row r="1298" spans="2:65" s="1" customFormat="1" ht="24.2" customHeight="1">
      <c r="B1298" s="34"/>
      <c r="C1298" s="133" t="s">
        <v>2094</v>
      </c>
      <c r="D1298" s="133" t="s">
        <v>215</v>
      </c>
      <c r="E1298" s="134" t="s">
        <v>14661</v>
      </c>
      <c r="F1298" s="135" t="s">
        <v>14662</v>
      </c>
      <c r="G1298" s="136" t="s">
        <v>624</v>
      </c>
      <c r="H1298" s="137">
        <v>9</v>
      </c>
      <c r="I1298" s="138"/>
      <c r="J1298" s="139">
        <f>ROUND(I1298*H1298,2)</f>
        <v>0</v>
      </c>
      <c r="K1298" s="135" t="s">
        <v>245</v>
      </c>
      <c r="L1298" s="34"/>
      <c r="M1298" s="140" t="s">
        <v>19</v>
      </c>
      <c r="N1298" s="141" t="s">
        <v>40</v>
      </c>
      <c r="P1298" s="142">
        <f>O1298*H1298</f>
        <v>0</v>
      </c>
      <c r="Q1298" s="142">
        <v>0</v>
      </c>
      <c r="R1298" s="142">
        <f>Q1298*H1298</f>
        <v>0</v>
      </c>
      <c r="S1298" s="142">
        <v>0</v>
      </c>
      <c r="T1298" s="143">
        <f>S1298*H1298</f>
        <v>0</v>
      </c>
      <c r="AR1298" s="144" t="s">
        <v>316</v>
      </c>
      <c r="AT1298" s="144" t="s">
        <v>215</v>
      </c>
      <c r="AU1298" s="144" t="s">
        <v>236</v>
      </c>
      <c r="AY1298" s="19" t="s">
        <v>212</v>
      </c>
      <c r="BE1298" s="145">
        <f>IF(N1298="základní",J1298,0)</f>
        <v>0</v>
      </c>
      <c r="BF1298" s="145">
        <f>IF(N1298="snížená",J1298,0)</f>
        <v>0</v>
      </c>
      <c r="BG1298" s="145">
        <f>IF(N1298="zákl. přenesená",J1298,0)</f>
        <v>0</v>
      </c>
      <c r="BH1298" s="145">
        <f>IF(N1298="sníž. přenesená",J1298,0)</f>
        <v>0</v>
      </c>
      <c r="BI1298" s="145">
        <f>IF(N1298="nulová",J1298,0)</f>
        <v>0</v>
      </c>
      <c r="BJ1298" s="19" t="s">
        <v>77</v>
      </c>
      <c r="BK1298" s="145">
        <f>ROUND(I1298*H1298,2)</f>
        <v>0</v>
      </c>
      <c r="BL1298" s="19" t="s">
        <v>316</v>
      </c>
      <c r="BM1298" s="144" t="s">
        <v>14663</v>
      </c>
    </row>
    <row r="1299" spans="2:65" s="1" customFormat="1" ht="29.25">
      <c r="B1299" s="34"/>
      <c r="D1299" s="150" t="s">
        <v>224</v>
      </c>
      <c r="F1299" s="151" t="s">
        <v>14664</v>
      </c>
      <c r="I1299" s="148"/>
      <c r="L1299" s="34"/>
      <c r="M1299" s="149"/>
      <c r="T1299" s="55"/>
      <c r="AT1299" s="19" t="s">
        <v>224</v>
      </c>
      <c r="AU1299" s="19" t="s">
        <v>236</v>
      </c>
    </row>
    <row r="1300" spans="2:65" s="14" customFormat="1" ht="22.5">
      <c r="B1300" s="170"/>
      <c r="D1300" s="150" t="s">
        <v>226</v>
      </c>
      <c r="E1300" s="171" t="s">
        <v>19</v>
      </c>
      <c r="F1300" s="172" t="s">
        <v>14665</v>
      </c>
      <c r="H1300" s="171" t="s">
        <v>19</v>
      </c>
      <c r="I1300" s="173"/>
      <c r="L1300" s="170"/>
      <c r="M1300" s="174"/>
      <c r="T1300" s="175"/>
      <c r="AT1300" s="171" t="s">
        <v>226</v>
      </c>
      <c r="AU1300" s="171" t="s">
        <v>236</v>
      </c>
      <c r="AV1300" s="14" t="s">
        <v>77</v>
      </c>
      <c r="AW1300" s="14" t="s">
        <v>31</v>
      </c>
      <c r="AX1300" s="14" t="s">
        <v>69</v>
      </c>
      <c r="AY1300" s="171" t="s">
        <v>212</v>
      </c>
    </row>
    <row r="1301" spans="2:65" s="12" customFormat="1">
      <c r="B1301" s="152"/>
      <c r="D1301" s="150" t="s">
        <v>226</v>
      </c>
      <c r="E1301" s="153" t="s">
        <v>19</v>
      </c>
      <c r="F1301" s="154" t="s">
        <v>13837</v>
      </c>
      <c r="H1301" s="155">
        <v>9</v>
      </c>
      <c r="I1301" s="156"/>
      <c r="L1301" s="152"/>
      <c r="M1301" s="157"/>
      <c r="T1301" s="158"/>
      <c r="AT1301" s="153" t="s">
        <v>226</v>
      </c>
      <c r="AU1301" s="153" t="s">
        <v>236</v>
      </c>
      <c r="AV1301" s="12" t="s">
        <v>79</v>
      </c>
      <c r="AW1301" s="12" t="s">
        <v>31</v>
      </c>
      <c r="AX1301" s="12" t="s">
        <v>69</v>
      </c>
      <c r="AY1301" s="153" t="s">
        <v>212</v>
      </c>
    </row>
    <row r="1302" spans="2:65" s="13" customFormat="1">
      <c r="B1302" s="159"/>
      <c r="D1302" s="150" t="s">
        <v>226</v>
      </c>
      <c r="E1302" s="160" t="s">
        <v>19</v>
      </c>
      <c r="F1302" s="161" t="s">
        <v>228</v>
      </c>
      <c r="H1302" s="162">
        <v>9</v>
      </c>
      <c r="I1302" s="163"/>
      <c r="L1302" s="159"/>
      <c r="M1302" s="164"/>
      <c r="T1302" s="165"/>
      <c r="AT1302" s="160" t="s">
        <v>226</v>
      </c>
      <c r="AU1302" s="160" t="s">
        <v>236</v>
      </c>
      <c r="AV1302" s="13" t="s">
        <v>229</v>
      </c>
      <c r="AW1302" s="13" t="s">
        <v>31</v>
      </c>
      <c r="AX1302" s="13" t="s">
        <v>77</v>
      </c>
      <c r="AY1302" s="160" t="s">
        <v>212</v>
      </c>
    </row>
    <row r="1303" spans="2:65" s="1" customFormat="1" ht="24.2" customHeight="1">
      <c r="B1303" s="34"/>
      <c r="C1303" s="133" t="s">
        <v>2101</v>
      </c>
      <c r="D1303" s="133" t="s">
        <v>215</v>
      </c>
      <c r="E1303" s="134" t="s">
        <v>14666</v>
      </c>
      <c r="F1303" s="135" t="s">
        <v>14667</v>
      </c>
      <c r="G1303" s="136" t="s">
        <v>624</v>
      </c>
      <c r="H1303" s="137">
        <v>1</v>
      </c>
      <c r="I1303" s="138"/>
      <c r="J1303" s="139">
        <f>ROUND(I1303*H1303,2)</f>
        <v>0</v>
      </c>
      <c r="K1303" s="135" t="s">
        <v>245</v>
      </c>
      <c r="L1303" s="34"/>
      <c r="M1303" s="140" t="s">
        <v>19</v>
      </c>
      <c r="N1303" s="141" t="s">
        <v>40</v>
      </c>
      <c r="P1303" s="142">
        <f>O1303*H1303</f>
        <v>0</v>
      </c>
      <c r="Q1303" s="142">
        <v>0</v>
      </c>
      <c r="R1303" s="142">
        <f>Q1303*H1303</f>
        <v>0</v>
      </c>
      <c r="S1303" s="142">
        <v>0</v>
      </c>
      <c r="T1303" s="143">
        <f>S1303*H1303</f>
        <v>0</v>
      </c>
      <c r="AR1303" s="144" t="s">
        <v>316</v>
      </c>
      <c r="AT1303" s="144" t="s">
        <v>215</v>
      </c>
      <c r="AU1303" s="144" t="s">
        <v>236</v>
      </c>
      <c r="AY1303" s="19" t="s">
        <v>212</v>
      </c>
      <c r="BE1303" s="145">
        <f>IF(N1303="základní",J1303,0)</f>
        <v>0</v>
      </c>
      <c r="BF1303" s="145">
        <f>IF(N1303="snížená",J1303,0)</f>
        <v>0</v>
      </c>
      <c r="BG1303" s="145">
        <f>IF(N1303="zákl. přenesená",J1303,0)</f>
        <v>0</v>
      </c>
      <c r="BH1303" s="145">
        <f>IF(N1303="sníž. přenesená",J1303,0)</f>
        <v>0</v>
      </c>
      <c r="BI1303" s="145">
        <f>IF(N1303="nulová",J1303,0)</f>
        <v>0</v>
      </c>
      <c r="BJ1303" s="19" t="s">
        <v>77</v>
      </c>
      <c r="BK1303" s="145">
        <f>ROUND(I1303*H1303,2)</f>
        <v>0</v>
      </c>
      <c r="BL1303" s="19" t="s">
        <v>316</v>
      </c>
      <c r="BM1303" s="144" t="s">
        <v>14668</v>
      </c>
    </row>
    <row r="1304" spans="2:65" s="1" customFormat="1" ht="39">
      <c r="B1304" s="34"/>
      <c r="D1304" s="150" t="s">
        <v>224</v>
      </c>
      <c r="F1304" s="151" t="s">
        <v>14651</v>
      </c>
      <c r="I1304" s="148"/>
      <c r="L1304" s="34"/>
      <c r="M1304" s="149"/>
      <c r="T1304" s="55"/>
      <c r="AT1304" s="19" t="s">
        <v>224</v>
      </c>
      <c r="AU1304" s="19" t="s">
        <v>236</v>
      </c>
    </row>
    <row r="1305" spans="2:65" s="14" customFormat="1">
      <c r="B1305" s="170"/>
      <c r="D1305" s="150" t="s">
        <v>226</v>
      </c>
      <c r="E1305" s="171" t="s">
        <v>19</v>
      </c>
      <c r="F1305" s="172" t="s">
        <v>14669</v>
      </c>
      <c r="H1305" s="171" t="s">
        <v>19</v>
      </c>
      <c r="I1305" s="173"/>
      <c r="L1305" s="170"/>
      <c r="M1305" s="174"/>
      <c r="T1305" s="175"/>
      <c r="AT1305" s="171" t="s">
        <v>226</v>
      </c>
      <c r="AU1305" s="171" t="s">
        <v>236</v>
      </c>
      <c r="AV1305" s="14" t="s">
        <v>77</v>
      </c>
      <c r="AW1305" s="14" t="s">
        <v>31</v>
      </c>
      <c r="AX1305" s="14" t="s">
        <v>69</v>
      </c>
      <c r="AY1305" s="171" t="s">
        <v>212</v>
      </c>
    </row>
    <row r="1306" spans="2:65" s="12" customFormat="1">
      <c r="B1306" s="152"/>
      <c r="D1306" s="150" t="s">
        <v>226</v>
      </c>
      <c r="E1306" s="153" t="s">
        <v>19</v>
      </c>
      <c r="F1306" s="154" t="s">
        <v>1777</v>
      </c>
      <c r="H1306" s="155">
        <v>1</v>
      </c>
      <c r="I1306" s="156"/>
      <c r="L1306" s="152"/>
      <c r="M1306" s="157"/>
      <c r="T1306" s="158"/>
      <c r="AT1306" s="153" t="s">
        <v>226</v>
      </c>
      <c r="AU1306" s="153" t="s">
        <v>236</v>
      </c>
      <c r="AV1306" s="12" t="s">
        <v>79</v>
      </c>
      <c r="AW1306" s="12" t="s">
        <v>31</v>
      </c>
      <c r="AX1306" s="12" t="s">
        <v>69</v>
      </c>
      <c r="AY1306" s="153" t="s">
        <v>212</v>
      </c>
    </row>
    <row r="1307" spans="2:65" s="13" customFormat="1">
      <c r="B1307" s="159"/>
      <c r="D1307" s="150" t="s">
        <v>226</v>
      </c>
      <c r="E1307" s="160" t="s">
        <v>19</v>
      </c>
      <c r="F1307" s="161" t="s">
        <v>228</v>
      </c>
      <c r="H1307" s="162">
        <v>1</v>
      </c>
      <c r="I1307" s="163"/>
      <c r="L1307" s="159"/>
      <c r="M1307" s="164"/>
      <c r="T1307" s="165"/>
      <c r="AT1307" s="160" t="s">
        <v>226</v>
      </c>
      <c r="AU1307" s="160" t="s">
        <v>236</v>
      </c>
      <c r="AV1307" s="13" t="s">
        <v>229</v>
      </c>
      <c r="AW1307" s="13" t="s">
        <v>31</v>
      </c>
      <c r="AX1307" s="13" t="s">
        <v>77</v>
      </c>
      <c r="AY1307" s="160" t="s">
        <v>212</v>
      </c>
    </row>
    <row r="1308" spans="2:65" s="1" customFormat="1" ht="24.2" customHeight="1">
      <c r="B1308" s="34"/>
      <c r="C1308" s="133" t="s">
        <v>2108</v>
      </c>
      <c r="D1308" s="133" t="s">
        <v>215</v>
      </c>
      <c r="E1308" s="134" t="s">
        <v>14670</v>
      </c>
      <c r="F1308" s="135" t="s">
        <v>14671</v>
      </c>
      <c r="G1308" s="136" t="s">
        <v>624</v>
      </c>
      <c r="H1308" s="137">
        <v>8</v>
      </c>
      <c r="I1308" s="138"/>
      <c r="J1308" s="139">
        <f>ROUND(I1308*H1308,2)</f>
        <v>0</v>
      </c>
      <c r="K1308" s="135" t="s">
        <v>245</v>
      </c>
      <c r="L1308" s="34"/>
      <c r="M1308" s="140" t="s">
        <v>19</v>
      </c>
      <c r="N1308" s="141" t="s">
        <v>40</v>
      </c>
      <c r="P1308" s="142">
        <f>O1308*H1308</f>
        <v>0</v>
      </c>
      <c r="Q1308" s="142">
        <v>0</v>
      </c>
      <c r="R1308" s="142">
        <f>Q1308*H1308</f>
        <v>0</v>
      </c>
      <c r="S1308" s="142">
        <v>0</v>
      </c>
      <c r="T1308" s="143">
        <f>S1308*H1308</f>
        <v>0</v>
      </c>
      <c r="AR1308" s="144" t="s">
        <v>316</v>
      </c>
      <c r="AT1308" s="144" t="s">
        <v>215</v>
      </c>
      <c r="AU1308" s="144" t="s">
        <v>236</v>
      </c>
      <c r="AY1308" s="19" t="s">
        <v>212</v>
      </c>
      <c r="BE1308" s="145">
        <f>IF(N1308="základní",J1308,0)</f>
        <v>0</v>
      </c>
      <c r="BF1308" s="145">
        <f>IF(N1308="snížená",J1308,0)</f>
        <v>0</v>
      </c>
      <c r="BG1308" s="145">
        <f>IF(N1308="zákl. přenesená",J1308,0)</f>
        <v>0</v>
      </c>
      <c r="BH1308" s="145">
        <f>IF(N1308="sníž. přenesená",J1308,0)</f>
        <v>0</v>
      </c>
      <c r="BI1308" s="145">
        <f>IF(N1308="nulová",J1308,0)</f>
        <v>0</v>
      </c>
      <c r="BJ1308" s="19" t="s">
        <v>77</v>
      </c>
      <c r="BK1308" s="145">
        <f>ROUND(I1308*H1308,2)</f>
        <v>0</v>
      </c>
      <c r="BL1308" s="19" t="s">
        <v>316</v>
      </c>
      <c r="BM1308" s="144" t="s">
        <v>14672</v>
      </c>
    </row>
    <row r="1309" spans="2:65" s="1" customFormat="1" ht="39">
      <c r="B1309" s="34"/>
      <c r="D1309" s="150" t="s">
        <v>224</v>
      </c>
      <c r="F1309" s="151" t="s">
        <v>14651</v>
      </c>
      <c r="I1309" s="148"/>
      <c r="L1309" s="34"/>
      <c r="M1309" s="149"/>
      <c r="T1309" s="55"/>
      <c r="AT1309" s="19" t="s">
        <v>224</v>
      </c>
      <c r="AU1309" s="19" t="s">
        <v>236</v>
      </c>
    </row>
    <row r="1310" spans="2:65" s="14" customFormat="1">
      <c r="B1310" s="170"/>
      <c r="D1310" s="150" t="s">
        <v>226</v>
      </c>
      <c r="E1310" s="171" t="s">
        <v>19</v>
      </c>
      <c r="F1310" s="172" t="s">
        <v>14673</v>
      </c>
      <c r="H1310" s="171" t="s">
        <v>19</v>
      </c>
      <c r="I1310" s="173"/>
      <c r="L1310" s="170"/>
      <c r="M1310" s="174"/>
      <c r="T1310" s="175"/>
      <c r="AT1310" s="171" t="s">
        <v>226</v>
      </c>
      <c r="AU1310" s="171" t="s">
        <v>236</v>
      </c>
      <c r="AV1310" s="14" t="s">
        <v>77</v>
      </c>
      <c r="AW1310" s="14" t="s">
        <v>31</v>
      </c>
      <c r="AX1310" s="14" t="s">
        <v>69</v>
      </c>
      <c r="AY1310" s="171" t="s">
        <v>212</v>
      </c>
    </row>
    <row r="1311" spans="2:65" s="12" customFormat="1">
      <c r="B1311" s="152"/>
      <c r="D1311" s="150" t="s">
        <v>226</v>
      </c>
      <c r="E1311" s="153" t="s">
        <v>19</v>
      </c>
      <c r="F1311" s="154" t="s">
        <v>14035</v>
      </c>
      <c r="H1311" s="155">
        <v>8</v>
      </c>
      <c r="I1311" s="156"/>
      <c r="L1311" s="152"/>
      <c r="M1311" s="157"/>
      <c r="T1311" s="158"/>
      <c r="AT1311" s="153" t="s">
        <v>226</v>
      </c>
      <c r="AU1311" s="153" t="s">
        <v>236</v>
      </c>
      <c r="AV1311" s="12" t="s">
        <v>79</v>
      </c>
      <c r="AW1311" s="12" t="s">
        <v>31</v>
      </c>
      <c r="AX1311" s="12" t="s">
        <v>69</v>
      </c>
      <c r="AY1311" s="153" t="s">
        <v>212</v>
      </c>
    </row>
    <row r="1312" spans="2:65" s="13" customFormat="1">
      <c r="B1312" s="159"/>
      <c r="D1312" s="150" t="s">
        <v>226</v>
      </c>
      <c r="E1312" s="160" t="s">
        <v>19</v>
      </c>
      <c r="F1312" s="161" t="s">
        <v>228</v>
      </c>
      <c r="H1312" s="162">
        <v>8</v>
      </c>
      <c r="I1312" s="163"/>
      <c r="L1312" s="159"/>
      <c r="M1312" s="164"/>
      <c r="T1312" s="165"/>
      <c r="AT1312" s="160" t="s">
        <v>226</v>
      </c>
      <c r="AU1312" s="160" t="s">
        <v>236</v>
      </c>
      <c r="AV1312" s="13" t="s">
        <v>229</v>
      </c>
      <c r="AW1312" s="13" t="s">
        <v>31</v>
      </c>
      <c r="AX1312" s="13" t="s">
        <v>77</v>
      </c>
      <c r="AY1312" s="160" t="s">
        <v>212</v>
      </c>
    </row>
    <row r="1313" spans="2:65" s="1" customFormat="1" ht="24.2" customHeight="1">
      <c r="B1313" s="34"/>
      <c r="C1313" s="133" t="s">
        <v>2115</v>
      </c>
      <c r="D1313" s="133" t="s">
        <v>215</v>
      </c>
      <c r="E1313" s="134" t="s">
        <v>14674</v>
      </c>
      <c r="F1313" s="135" t="s">
        <v>14675</v>
      </c>
      <c r="G1313" s="136" t="s">
        <v>624</v>
      </c>
      <c r="H1313" s="137">
        <v>1</v>
      </c>
      <c r="I1313" s="138"/>
      <c r="J1313" s="139">
        <f>ROUND(I1313*H1313,2)</f>
        <v>0</v>
      </c>
      <c r="K1313" s="135" t="s">
        <v>245</v>
      </c>
      <c r="L1313" s="34"/>
      <c r="M1313" s="140" t="s">
        <v>19</v>
      </c>
      <c r="N1313" s="141" t="s">
        <v>40</v>
      </c>
      <c r="P1313" s="142">
        <f>O1313*H1313</f>
        <v>0</v>
      </c>
      <c r="Q1313" s="142">
        <v>0</v>
      </c>
      <c r="R1313" s="142">
        <f>Q1313*H1313</f>
        <v>0</v>
      </c>
      <c r="S1313" s="142">
        <v>0</v>
      </c>
      <c r="T1313" s="143">
        <f>S1313*H1313</f>
        <v>0</v>
      </c>
      <c r="AR1313" s="144" t="s">
        <v>316</v>
      </c>
      <c r="AT1313" s="144" t="s">
        <v>215</v>
      </c>
      <c r="AU1313" s="144" t="s">
        <v>236</v>
      </c>
      <c r="AY1313" s="19" t="s">
        <v>212</v>
      </c>
      <c r="BE1313" s="145">
        <f>IF(N1313="základní",J1313,0)</f>
        <v>0</v>
      </c>
      <c r="BF1313" s="145">
        <f>IF(N1313="snížená",J1313,0)</f>
        <v>0</v>
      </c>
      <c r="BG1313" s="145">
        <f>IF(N1313="zákl. přenesená",J1313,0)</f>
        <v>0</v>
      </c>
      <c r="BH1313" s="145">
        <f>IF(N1313="sníž. přenesená",J1313,0)</f>
        <v>0</v>
      </c>
      <c r="BI1313" s="145">
        <f>IF(N1313="nulová",J1313,0)</f>
        <v>0</v>
      </c>
      <c r="BJ1313" s="19" t="s">
        <v>77</v>
      </c>
      <c r="BK1313" s="145">
        <f>ROUND(I1313*H1313,2)</f>
        <v>0</v>
      </c>
      <c r="BL1313" s="19" t="s">
        <v>316</v>
      </c>
      <c r="BM1313" s="144" t="s">
        <v>14676</v>
      </c>
    </row>
    <row r="1314" spans="2:65" s="1" customFormat="1" ht="39">
      <c r="B1314" s="34"/>
      <c r="D1314" s="150" t="s">
        <v>224</v>
      </c>
      <c r="F1314" s="151" t="s">
        <v>14651</v>
      </c>
      <c r="I1314" s="148"/>
      <c r="L1314" s="34"/>
      <c r="M1314" s="149"/>
      <c r="T1314" s="55"/>
      <c r="AT1314" s="19" t="s">
        <v>224</v>
      </c>
      <c r="AU1314" s="19" t="s">
        <v>236</v>
      </c>
    </row>
    <row r="1315" spans="2:65" s="14" customFormat="1" ht="22.5">
      <c r="B1315" s="170"/>
      <c r="D1315" s="150" t="s">
        <v>226</v>
      </c>
      <c r="E1315" s="171" t="s">
        <v>19</v>
      </c>
      <c r="F1315" s="172" t="s">
        <v>14677</v>
      </c>
      <c r="H1315" s="171" t="s">
        <v>19</v>
      </c>
      <c r="I1315" s="173"/>
      <c r="L1315" s="170"/>
      <c r="M1315" s="174"/>
      <c r="T1315" s="175"/>
      <c r="AT1315" s="171" t="s">
        <v>226</v>
      </c>
      <c r="AU1315" s="171" t="s">
        <v>236</v>
      </c>
      <c r="AV1315" s="14" t="s">
        <v>77</v>
      </c>
      <c r="AW1315" s="14" t="s">
        <v>31</v>
      </c>
      <c r="AX1315" s="14" t="s">
        <v>69</v>
      </c>
      <c r="AY1315" s="171" t="s">
        <v>212</v>
      </c>
    </row>
    <row r="1316" spans="2:65" s="12" customFormat="1">
      <c r="B1316" s="152"/>
      <c r="D1316" s="150" t="s">
        <v>226</v>
      </c>
      <c r="E1316" s="153" t="s">
        <v>19</v>
      </c>
      <c r="F1316" s="154" t="s">
        <v>1777</v>
      </c>
      <c r="H1316" s="155">
        <v>1</v>
      </c>
      <c r="I1316" s="156"/>
      <c r="L1316" s="152"/>
      <c r="M1316" s="157"/>
      <c r="T1316" s="158"/>
      <c r="AT1316" s="153" t="s">
        <v>226</v>
      </c>
      <c r="AU1316" s="153" t="s">
        <v>236</v>
      </c>
      <c r="AV1316" s="12" t="s">
        <v>79</v>
      </c>
      <c r="AW1316" s="12" t="s">
        <v>31</v>
      </c>
      <c r="AX1316" s="12" t="s">
        <v>69</v>
      </c>
      <c r="AY1316" s="153" t="s">
        <v>212</v>
      </c>
    </row>
    <row r="1317" spans="2:65" s="13" customFormat="1">
      <c r="B1317" s="159"/>
      <c r="D1317" s="150" t="s">
        <v>226</v>
      </c>
      <c r="E1317" s="160" t="s">
        <v>19</v>
      </c>
      <c r="F1317" s="161" t="s">
        <v>228</v>
      </c>
      <c r="H1317" s="162">
        <v>1</v>
      </c>
      <c r="I1317" s="163"/>
      <c r="L1317" s="159"/>
      <c r="M1317" s="164"/>
      <c r="T1317" s="165"/>
      <c r="AT1317" s="160" t="s">
        <v>226</v>
      </c>
      <c r="AU1317" s="160" t="s">
        <v>236</v>
      </c>
      <c r="AV1317" s="13" t="s">
        <v>229</v>
      </c>
      <c r="AW1317" s="13" t="s">
        <v>31</v>
      </c>
      <c r="AX1317" s="13" t="s">
        <v>77</v>
      </c>
      <c r="AY1317" s="160" t="s">
        <v>212</v>
      </c>
    </row>
    <row r="1318" spans="2:65" s="1" customFormat="1" ht="16.5" customHeight="1">
      <c r="B1318" s="34"/>
      <c r="C1318" s="133" t="s">
        <v>2121</v>
      </c>
      <c r="D1318" s="133" t="s">
        <v>215</v>
      </c>
      <c r="E1318" s="134" t="s">
        <v>14678</v>
      </c>
      <c r="F1318" s="135" t="s">
        <v>14679</v>
      </c>
      <c r="G1318" s="136" t="s">
        <v>624</v>
      </c>
      <c r="H1318" s="137">
        <v>1</v>
      </c>
      <c r="I1318" s="138"/>
      <c r="J1318" s="139">
        <f>ROUND(I1318*H1318,2)</f>
        <v>0</v>
      </c>
      <c r="K1318" s="135" t="s">
        <v>245</v>
      </c>
      <c r="L1318" s="34"/>
      <c r="M1318" s="140" t="s">
        <v>19</v>
      </c>
      <c r="N1318" s="141" t="s">
        <v>40</v>
      </c>
      <c r="P1318" s="142">
        <f>O1318*H1318</f>
        <v>0</v>
      </c>
      <c r="Q1318" s="142">
        <v>0</v>
      </c>
      <c r="R1318" s="142">
        <f>Q1318*H1318</f>
        <v>0</v>
      </c>
      <c r="S1318" s="142">
        <v>0</v>
      </c>
      <c r="T1318" s="143">
        <f>S1318*H1318</f>
        <v>0</v>
      </c>
      <c r="AR1318" s="144" t="s">
        <v>316</v>
      </c>
      <c r="AT1318" s="144" t="s">
        <v>215</v>
      </c>
      <c r="AU1318" s="144" t="s">
        <v>236</v>
      </c>
      <c r="AY1318" s="19" t="s">
        <v>212</v>
      </c>
      <c r="BE1318" s="145">
        <f>IF(N1318="základní",J1318,0)</f>
        <v>0</v>
      </c>
      <c r="BF1318" s="145">
        <f>IF(N1318="snížená",J1318,0)</f>
        <v>0</v>
      </c>
      <c r="BG1318" s="145">
        <f>IF(N1318="zákl. přenesená",J1318,0)</f>
        <v>0</v>
      </c>
      <c r="BH1318" s="145">
        <f>IF(N1318="sníž. přenesená",J1318,0)</f>
        <v>0</v>
      </c>
      <c r="BI1318" s="145">
        <f>IF(N1318="nulová",J1318,0)</f>
        <v>0</v>
      </c>
      <c r="BJ1318" s="19" t="s">
        <v>77</v>
      </c>
      <c r="BK1318" s="145">
        <f>ROUND(I1318*H1318,2)</f>
        <v>0</v>
      </c>
      <c r="BL1318" s="19" t="s">
        <v>316</v>
      </c>
      <c r="BM1318" s="144" t="s">
        <v>14680</v>
      </c>
    </row>
    <row r="1319" spans="2:65" s="1" customFormat="1" ht="146.25">
      <c r="B1319" s="34"/>
      <c r="D1319" s="150" t="s">
        <v>224</v>
      </c>
      <c r="F1319" s="151" t="s">
        <v>14681</v>
      </c>
      <c r="I1319" s="148"/>
      <c r="L1319" s="34"/>
      <c r="M1319" s="149"/>
      <c r="T1319" s="55"/>
      <c r="AT1319" s="19" t="s">
        <v>224</v>
      </c>
      <c r="AU1319" s="19" t="s">
        <v>236</v>
      </c>
    </row>
    <row r="1320" spans="2:65" s="14" customFormat="1">
      <c r="B1320" s="170"/>
      <c r="D1320" s="150" t="s">
        <v>226</v>
      </c>
      <c r="E1320" s="171" t="s">
        <v>19</v>
      </c>
      <c r="F1320" s="172" t="s">
        <v>14682</v>
      </c>
      <c r="H1320" s="171" t="s">
        <v>19</v>
      </c>
      <c r="I1320" s="173"/>
      <c r="L1320" s="170"/>
      <c r="M1320" s="174"/>
      <c r="T1320" s="175"/>
      <c r="AT1320" s="171" t="s">
        <v>226</v>
      </c>
      <c r="AU1320" s="171" t="s">
        <v>236</v>
      </c>
      <c r="AV1320" s="14" t="s">
        <v>77</v>
      </c>
      <c r="AW1320" s="14" t="s">
        <v>31</v>
      </c>
      <c r="AX1320" s="14" t="s">
        <v>69</v>
      </c>
      <c r="AY1320" s="171" t="s">
        <v>212</v>
      </c>
    </row>
    <row r="1321" spans="2:65" s="12" customFormat="1">
      <c r="B1321" s="152"/>
      <c r="D1321" s="150" t="s">
        <v>226</v>
      </c>
      <c r="E1321" s="153" t="s">
        <v>19</v>
      </c>
      <c r="F1321" s="154" t="s">
        <v>1777</v>
      </c>
      <c r="H1321" s="155">
        <v>1</v>
      </c>
      <c r="I1321" s="156"/>
      <c r="L1321" s="152"/>
      <c r="M1321" s="157"/>
      <c r="T1321" s="158"/>
      <c r="AT1321" s="153" t="s">
        <v>226</v>
      </c>
      <c r="AU1321" s="153" t="s">
        <v>236</v>
      </c>
      <c r="AV1321" s="12" t="s">
        <v>79</v>
      </c>
      <c r="AW1321" s="12" t="s">
        <v>31</v>
      </c>
      <c r="AX1321" s="12" t="s">
        <v>69</v>
      </c>
      <c r="AY1321" s="153" t="s">
        <v>212</v>
      </c>
    </row>
    <row r="1322" spans="2:65" s="13" customFormat="1">
      <c r="B1322" s="159"/>
      <c r="D1322" s="150" t="s">
        <v>226</v>
      </c>
      <c r="E1322" s="160" t="s">
        <v>19</v>
      </c>
      <c r="F1322" s="161" t="s">
        <v>228</v>
      </c>
      <c r="H1322" s="162">
        <v>1</v>
      </c>
      <c r="I1322" s="163"/>
      <c r="L1322" s="159"/>
      <c r="M1322" s="164"/>
      <c r="T1322" s="165"/>
      <c r="AT1322" s="160" t="s">
        <v>226</v>
      </c>
      <c r="AU1322" s="160" t="s">
        <v>236</v>
      </c>
      <c r="AV1322" s="13" t="s">
        <v>229</v>
      </c>
      <c r="AW1322" s="13" t="s">
        <v>31</v>
      </c>
      <c r="AX1322" s="13" t="s">
        <v>77</v>
      </c>
      <c r="AY1322" s="160" t="s">
        <v>212</v>
      </c>
    </row>
    <row r="1323" spans="2:65" s="11" customFormat="1" ht="20.85" customHeight="1">
      <c r="B1323" s="121"/>
      <c r="D1323" s="122" t="s">
        <v>68</v>
      </c>
      <c r="E1323" s="131" t="s">
        <v>14683</v>
      </c>
      <c r="F1323" s="131" t="s">
        <v>14684</v>
      </c>
      <c r="I1323" s="124"/>
      <c r="J1323" s="132">
        <f>BK1323</f>
        <v>0</v>
      </c>
      <c r="L1323" s="121"/>
      <c r="M1323" s="126"/>
      <c r="P1323" s="127">
        <f>SUM(P1324:P1433)</f>
        <v>0</v>
      </c>
      <c r="R1323" s="127">
        <f>SUM(R1324:R1433)</f>
        <v>0</v>
      </c>
      <c r="T1323" s="128">
        <f>SUM(T1324:T1433)</f>
        <v>0</v>
      </c>
      <c r="AR1323" s="122" t="s">
        <v>79</v>
      </c>
      <c r="AT1323" s="129" t="s">
        <v>68</v>
      </c>
      <c r="AU1323" s="129" t="s">
        <v>79</v>
      </c>
      <c r="AY1323" s="122" t="s">
        <v>212</v>
      </c>
      <c r="BK1323" s="130">
        <f>SUM(BK1324:BK1433)</f>
        <v>0</v>
      </c>
    </row>
    <row r="1324" spans="2:65" s="1" customFormat="1" ht="16.5" customHeight="1">
      <c r="B1324" s="34"/>
      <c r="C1324" s="133" t="s">
        <v>2129</v>
      </c>
      <c r="D1324" s="133" t="s">
        <v>215</v>
      </c>
      <c r="E1324" s="134" t="s">
        <v>14685</v>
      </c>
      <c r="F1324" s="135" t="s">
        <v>14686</v>
      </c>
      <c r="G1324" s="136" t="s">
        <v>624</v>
      </c>
      <c r="H1324" s="137">
        <v>10</v>
      </c>
      <c r="I1324" s="138"/>
      <c r="J1324" s="139">
        <f>ROUND(I1324*H1324,2)</f>
        <v>0</v>
      </c>
      <c r="K1324" s="135" t="s">
        <v>245</v>
      </c>
      <c r="L1324" s="34"/>
      <c r="M1324" s="140" t="s">
        <v>19</v>
      </c>
      <c r="N1324" s="141" t="s">
        <v>40</v>
      </c>
      <c r="P1324" s="142">
        <f>O1324*H1324</f>
        <v>0</v>
      </c>
      <c r="Q1324" s="142">
        <v>0</v>
      </c>
      <c r="R1324" s="142">
        <f>Q1324*H1324</f>
        <v>0</v>
      </c>
      <c r="S1324" s="142">
        <v>0</v>
      </c>
      <c r="T1324" s="143">
        <f>S1324*H1324</f>
        <v>0</v>
      </c>
      <c r="AR1324" s="144" t="s">
        <v>316</v>
      </c>
      <c r="AT1324" s="144" t="s">
        <v>215</v>
      </c>
      <c r="AU1324" s="144" t="s">
        <v>236</v>
      </c>
      <c r="AY1324" s="19" t="s">
        <v>212</v>
      </c>
      <c r="BE1324" s="145">
        <f>IF(N1324="základní",J1324,0)</f>
        <v>0</v>
      </c>
      <c r="BF1324" s="145">
        <f>IF(N1324="snížená",J1324,0)</f>
        <v>0</v>
      </c>
      <c r="BG1324" s="145">
        <f>IF(N1324="zákl. přenesená",J1324,0)</f>
        <v>0</v>
      </c>
      <c r="BH1324" s="145">
        <f>IF(N1324="sníž. přenesená",J1324,0)</f>
        <v>0</v>
      </c>
      <c r="BI1324" s="145">
        <f>IF(N1324="nulová",J1324,0)</f>
        <v>0</v>
      </c>
      <c r="BJ1324" s="19" t="s">
        <v>77</v>
      </c>
      <c r="BK1324" s="145">
        <f>ROUND(I1324*H1324,2)</f>
        <v>0</v>
      </c>
      <c r="BL1324" s="19" t="s">
        <v>316</v>
      </c>
      <c r="BM1324" s="144" t="s">
        <v>14687</v>
      </c>
    </row>
    <row r="1325" spans="2:65" s="1" customFormat="1" ht="19.5">
      <c r="B1325" s="34"/>
      <c r="D1325" s="150" t="s">
        <v>224</v>
      </c>
      <c r="F1325" s="151" t="s">
        <v>14688</v>
      </c>
      <c r="I1325" s="148"/>
      <c r="L1325" s="34"/>
      <c r="M1325" s="149"/>
      <c r="T1325" s="55"/>
      <c r="AT1325" s="19" t="s">
        <v>224</v>
      </c>
      <c r="AU1325" s="19" t="s">
        <v>236</v>
      </c>
    </row>
    <row r="1326" spans="2:65" s="14" customFormat="1">
      <c r="B1326" s="170"/>
      <c r="D1326" s="150" t="s">
        <v>226</v>
      </c>
      <c r="E1326" s="171" t="s">
        <v>19</v>
      </c>
      <c r="F1326" s="172" t="s">
        <v>14689</v>
      </c>
      <c r="H1326" s="171" t="s">
        <v>19</v>
      </c>
      <c r="I1326" s="173"/>
      <c r="L1326" s="170"/>
      <c r="M1326" s="174"/>
      <c r="T1326" s="175"/>
      <c r="AT1326" s="171" t="s">
        <v>226</v>
      </c>
      <c r="AU1326" s="171" t="s">
        <v>236</v>
      </c>
      <c r="AV1326" s="14" t="s">
        <v>77</v>
      </c>
      <c r="AW1326" s="14" t="s">
        <v>31</v>
      </c>
      <c r="AX1326" s="14" t="s">
        <v>69</v>
      </c>
      <c r="AY1326" s="171" t="s">
        <v>212</v>
      </c>
    </row>
    <row r="1327" spans="2:65" s="12" customFormat="1">
      <c r="B1327" s="152"/>
      <c r="D1327" s="150" t="s">
        <v>226</v>
      </c>
      <c r="E1327" s="153" t="s">
        <v>19</v>
      </c>
      <c r="F1327" s="154" t="s">
        <v>14690</v>
      </c>
      <c r="H1327" s="155">
        <v>10</v>
      </c>
      <c r="I1327" s="156"/>
      <c r="L1327" s="152"/>
      <c r="M1327" s="157"/>
      <c r="T1327" s="158"/>
      <c r="AT1327" s="153" t="s">
        <v>226</v>
      </c>
      <c r="AU1327" s="153" t="s">
        <v>236</v>
      </c>
      <c r="AV1327" s="12" t="s">
        <v>79</v>
      </c>
      <c r="AW1327" s="12" t="s">
        <v>31</v>
      </c>
      <c r="AX1327" s="12" t="s">
        <v>69</v>
      </c>
      <c r="AY1327" s="153" t="s">
        <v>212</v>
      </c>
    </row>
    <row r="1328" spans="2:65" s="13" customFormat="1">
      <c r="B1328" s="159"/>
      <c r="D1328" s="150" t="s">
        <v>226</v>
      </c>
      <c r="E1328" s="160" t="s">
        <v>19</v>
      </c>
      <c r="F1328" s="161" t="s">
        <v>228</v>
      </c>
      <c r="H1328" s="162">
        <v>10</v>
      </c>
      <c r="I1328" s="163"/>
      <c r="L1328" s="159"/>
      <c r="M1328" s="164"/>
      <c r="T1328" s="165"/>
      <c r="AT1328" s="160" t="s">
        <v>226</v>
      </c>
      <c r="AU1328" s="160" t="s">
        <v>236</v>
      </c>
      <c r="AV1328" s="13" t="s">
        <v>229</v>
      </c>
      <c r="AW1328" s="13" t="s">
        <v>31</v>
      </c>
      <c r="AX1328" s="13" t="s">
        <v>77</v>
      </c>
      <c r="AY1328" s="160" t="s">
        <v>212</v>
      </c>
    </row>
    <row r="1329" spans="2:65" s="1" customFormat="1" ht="16.5" customHeight="1">
      <c r="B1329" s="34"/>
      <c r="C1329" s="133" t="s">
        <v>2135</v>
      </c>
      <c r="D1329" s="133" t="s">
        <v>215</v>
      </c>
      <c r="E1329" s="134" t="s">
        <v>14691</v>
      </c>
      <c r="F1329" s="135" t="s">
        <v>14692</v>
      </c>
      <c r="G1329" s="136" t="s">
        <v>624</v>
      </c>
      <c r="H1329" s="137">
        <v>20</v>
      </c>
      <c r="I1329" s="138"/>
      <c r="J1329" s="139">
        <f>ROUND(I1329*H1329,2)</f>
        <v>0</v>
      </c>
      <c r="K1329" s="135" t="s">
        <v>245</v>
      </c>
      <c r="L1329" s="34"/>
      <c r="M1329" s="140" t="s">
        <v>19</v>
      </c>
      <c r="N1329" s="141" t="s">
        <v>40</v>
      </c>
      <c r="P1329" s="142">
        <f>O1329*H1329</f>
        <v>0</v>
      </c>
      <c r="Q1329" s="142">
        <v>0</v>
      </c>
      <c r="R1329" s="142">
        <f>Q1329*H1329</f>
        <v>0</v>
      </c>
      <c r="S1329" s="142">
        <v>0</v>
      </c>
      <c r="T1329" s="143">
        <f>S1329*H1329</f>
        <v>0</v>
      </c>
      <c r="AR1329" s="144" t="s">
        <v>316</v>
      </c>
      <c r="AT1329" s="144" t="s">
        <v>215</v>
      </c>
      <c r="AU1329" s="144" t="s">
        <v>236</v>
      </c>
      <c r="AY1329" s="19" t="s">
        <v>212</v>
      </c>
      <c r="BE1329" s="145">
        <f>IF(N1329="základní",J1329,0)</f>
        <v>0</v>
      </c>
      <c r="BF1329" s="145">
        <f>IF(N1329="snížená",J1329,0)</f>
        <v>0</v>
      </c>
      <c r="BG1329" s="145">
        <f>IF(N1329="zákl. přenesená",J1329,0)</f>
        <v>0</v>
      </c>
      <c r="BH1329" s="145">
        <f>IF(N1329="sníž. přenesená",J1329,0)</f>
        <v>0</v>
      </c>
      <c r="BI1329" s="145">
        <f>IF(N1329="nulová",J1329,0)</f>
        <v>0</v>
      </c>
      <c r="BJ1329" s="19" t="s">
        <v>77</v>
      </c>
      <c r="BK1329" s="145">
        <f>ROUND(I1329*H1329,2)</f>
        <v>0</v>
      </c>
      <c r="BL1329" s="19" t="s">
        <v>316</v>
      </c>
      <c r="BM1329" s="144" t="s">
        <v>14693</v>
      </c>
    </row>
    <row r="1330" spans="2:65" s="1" customFormat="1" ht="19.5">
      <c r="B1330" s="34"/>
      <c r="D1330" s="150" t="s">
        <v>224</v>
      </c>
      <c r="F1330" s="151" t="s">
        <v>14688</v>
      </c>
      <c r="I1330" s="148"/>
      <c r="L1330" s="34"/>
      <c r="M1330" s="149"/>
      <c r="T1330" s="55"/>
      <c r="AT1330" s="19" t="s">
        <v>224</v>
      </c>
      <c r="AU1330" s="19" t="s">
        <v>236</v>
      </c>
    </row>
    <row r="1331" spans="2:65" s="14" customFormat="1">
      <c r="B1331" s="170"/>
      <c r="D1331" s="150" t="s">
        <v>226</v>
      </c>
      <c r="E1331" s="171" t="s">
        <v>19</v>
      </c>
      <c r="F1331" s="172" t="s">
        <v>14694</v>
      </c>
      <c r="H1331" s="171" t="s">
        <v>19</v>
      </c>
      <c r="I1331" s="173"/>
      <c r="L1331" s="170"/>
      <c r="M1331" s="174"/>
      <c r="T1331" s="175"/>
      <c r="AT1331" s="171" t="s">
        <v>226</v>
      </c>
      <c r="AU1331" s="171" t="s">
        <v>236</v>
      </c>
      <c r="AV1331" s="14" t="s">
        <v>77</v>
      </c>
      <c r="AW1331" s="14" t="s">
        <v>31</v>
      </c>
      <c r="AX1331" s="14" t="s">
        <v>69</v>
      </c>
      <c r="AY1331" s="171" t="s">
        <v>212</v>
      </c>
    </row>
    <row r="1332" spans="2:65" s="12" customFormat="1">
      <c r="B1332" s="152"/>
      <c r="D1332" s="150" t="s">
        <v>226</v>
      </c>
      <c r="E1332" s="153" t="s">
        <v>19</v>
      </c>
      <c r="F1332" s="154" t="s">
        <v>14695</v>
      </c>
      <c r="H1332" s="155">
        <v>20</v>
      </c>
      <c r="I1332" s="156"/>
      <c r="L1332" s="152"/>
      <c r="M1332" s="157"/>
      <c r="T1332" s="158"/>
      <c r="AT1332" s="153" t="s">
        <v>226</v>
      </c>
      <c r="AU1332" s="153" t="s">
        <v>236</v>
      </c>
      <c r="AV1332" s="12" t="s">
        <v>79</v>
      </c>
      <c r="AW1332" s="12" t="s">
        <v>31</v>
      </c>
      <c r="AX1332" s="12" t="s">
        <v>69</v>
      </c>
      <c r="AY1332" s="153" t="s">
        <v>212</v>
      </c>
    </row>
    <row r="1333" spans="2:65" s="13" customFormat="1">
      <c r="B1333" s="159"/>
      <c r="D1333" s="150" t="s">
        <v>226</v>
      </c>
      <c r="E1333" s="160" t="s">
        <v>19</v>
      </c>
      <c r="F1333" s="161" t="s">
        <v>228</v>
      </c>
      <c r="H1333" s="162">
        <v>20</v>
      </c>
      <c r="I1333" s="163"/>
      <c r="L1333" s="159"/>
      <c r="M1333" s="164"/>
      <c r="T1333" s="165"/>
      <c r="AT1333" s="160" t="s">
        <v>226</v>
      </c>
      <c r="AU1333" s="160" t="s">
        <v>236</v>
      </c>
      <c r="AV1333" s="13" t="s">
        <v>229</v>
      </c>
      <c r="AW1333" s="13" t="s">
        <v>31</v>
      </c>
      <c r="AX1333" s="13" t="s">
        <v>77</v>
      </c>
      <c r="AY1333" s="160" t="s">
        <v>212</v>
      </c>
    </row>
    <row r="1334" spans="2:65" s="1" customFormat="1" ht="16.5" customHeight="1">
      <c r="B1334" s="34"/>
      <c r="C1334" s="133" t="s">
        <v>2142</v>
      </c>
      <c r="D1334" s="133" t="s">
        <v>215</v>
      </c>
      <c r="E1334" s="134" t="s">
        <v>14696</v>
      </c>
      <c r="F1334" s="135" t="s">
        <v>14697</v>
      </c>
      <c r="G1334" s="136" t="s">
        <v>624</v>
      </c>
      <c r="H1334" s="137">
        <v>6</v>
      </c>
      <c r="I1334" s="138"/>
      <c r="J1334" s="139">
        <f>ROUND(I1334*H1334,2)</f>
        <v>0</v>
      </c>
      <c r="K1334" s="135" t="s">
        <v>245</v>
      </c>
      <c r="L1334" s="34"/>
      <c r="M1334" s="140" t="s">
        <v>19</v>
      </c>
      <c r="N1334" s="141" t="s">
        <v>40</v>
      </c>
      <c r="P1334" s="142">
        <f>O1334*H1334</f>
        <v>0</v>
      </c>
      <c r="Q1334" s="142">
        <v>0</v>
      </c>
      <c r="R1334" s="142">
        <f>Q1334*H1334</f>
        <v>0</v>
      </c>
      <c r="S1334" s="142">
        <v>0</v>
      </c>
      <c r="T1334" s="143">
        <f>S1334*H1334</f>
        <v>0</v>
      </c>
      <c r="AR1334" s="144" t="s">
        <v>316</v>
      </c>
      <c r="AT1334" s="144" t="s">
        <v>215</v>
      </c>
      <c r="AU1334" s="144" t="s">
        <v>236</v>
      </c>
      <c r="AY1334" s="19" t="s">
        <v>212</v>
      </c>
      <c r="BE1334" s="145">
        <f>IF(N1334="základní",J1334,0)</f>
        <v>0</v>
      </c>
      <c r="BF1334" s="145">
        <f>IF(N1334="snížená",J1334,0)</f>
        <v>0</v>
      </c>
      <c r="BG1334" s="145">
        <f>IF(N1334="zákl. přenesená",J1334,0)</f>
        <v>0</v>
      </c>
      <c r="BH1334" s="145">
        <f>IF(N1334="sníž. přenesená",J1334,0)</f>
        <v>0</v>
      </c>
      <c r="BI1334" s="145">
        <f>IF(N1334="nulová",J1334,0)</f>
        <v>0</v>
      </c>
      <c r="BJ1334" s="19" t="s">
        <v>77</v>
      </c>
      <c r="BK1334" s="145">
        <f>ROUND(I1334*H1334,2)</f>
        <v>0</v>
      </c>
      <c r="BL1334" s="19" t="s">
        <v>316</v>
      </c>
      <c r="BM1334" s="144" t="s">
        <v>14698</v>
      </c>
    </row>
    <row r="1335" spans="2:65" s="1" customFormat="1" ht="19.5">
      <c r="B1335" s="34"/>
      <c r="D1335" s="150" t="s">
        <v>224</v>
      </c>
      <c r="F1335" s="151" t="s">
        <v>14688</v>
      </c>
      <c r="I1335" s="148"/>
      <c r="L1335" s="34"/>
      <c r="M1335" s="149"/>
      <c r="T1335" s="55"/>
      <c r="AT1335" s="19" t="s">
        <v>224</v>
      </c>
      <c r="AU1335" s="19" t="s">
        <v>236</v>
      </c>
    </row>
    <row r="1336" spans="2:65" s="14" customFormat="1">
      <c r="B1336" s="170"/>
      <c r="D1336" s="150" t="s">
        <v>226</v>
      </c>
      <c r="E1336" s="171" t="s">
        <v>19</v>
      </c>
      <c r="F1336" s="172" t="s">
        <v>14699</v>
      </c>
      <c r="H1336" s="171" t="s">
        <v>19</v>
      </c>
      <c r="I1336" s="173"/>
      <c r="L1336" s="170"/>
      <c r="M1336" s="174"/>
      <c r="T1336" s="175"/>
      <c r="AT1336" s="171" t="s">
        <v>226</v>
      </c>
      <c r="AU1336" s="171" t="s">
        <v>236</v>
      </c>
      <c r="AV1336" s="14" t="s">
        <v>77</v>
      </c>
      <c r="AW1336" s="14" t="s">
        <v>31</v>
      </c>
      <c r="AX1336" s="14" t="s">
        <v>69</v>
      </c>
      <c r="AY1336" s="171" t="s">
        <v>212</v>
      </c>
    </row>
    <row r="1337" spans="2:65" s="12" customFormat="1">
      <c r="B1337" s="152"/>
      <c r="D1337" s="150" t="s">
        <v>226</v>
      </c>
      <c r="E1337" s="153" t="s">
        <v>19</v>
      </c>
      <c r="F1337" s="154" t="s">
        <v>14700</v>
      </c>
      <c r="H1337" s="155">
        <v>6</v>
      </c>
      <c r="I1337" s="156"/>
      <c r="L1337" s="152"/>
      <c r="M1337" s="157"/>
      <c r="T1337" s="158"/>
      <c r="AT1337" s="153" t="s">
        <v>226</v>
      </c>
      <c r="AU1337" s="153" t="s">
        <v>236</v>
      </c>
      <c r="AV1337" s="12" t="s">
        <v>79</v>
      </c>
      <c r="AW1337" s="12" t="s">
        <v>31</v>
      </c>
      <c r="AX1337" s="12" t="s">
        <v>69</v>
      </c>
      <c r="AY1337" s="153" t="s">
        <v>212</v>
      </c>
    </row>
    <row r="1338" spans="2:65" s="13" customFormat="1">
      <c r="B1338" s="159"/>
      <c r="D1338" s="150" t="s">
        <v>226</v>
      </c>
      <c r="E1338" s="160" t="s">
        <v>19</v>
      </c>
      <c r="F1338" s="161" t="s">
        <v>228</v>
      </c>
      <c r="H1338" s="162">
        <v>6</v>
      </c>
      <c r="I1338" s="163"/>
      <c r="L1338" s="159"/>
      <c r="M1338" s="164"/>
      <c r="T1338" s="165"/>
      <c r="AT1338" s="160" t="s">
        <v>226</v>
      </c>
      <c r="AU1338" s="160" t="s">
        <v>236</v>
      </c>
      <c r="AV1338" s="13" t="s">
        <v>229</v>
      </c>
      <c r="AW1338" s="13" t="s">
        <v>31</v>
      </c>
      <c r="AX1338" s="13" t="s">
        <v>77</v>
      </c>
      <c r="AY1338" s="160" t="s">
        <v>212</v>
      </c>
    </row>
    <row r="1339" spans="2:65" s="1" customFormat="1" ht="16.5" customHeight="1">
      <c r="B1339" s="34"/>
      <c r="C1339" s="133" t="s">
        <v>2148</v>
      </c>
      <c r="D1339" s="133" t="s">
        <v>215</v>
      </c>
      <c r="E1339" s="134" t="s">
        <v>14701</v>
      </c>
      <c r="F1339" s="135" t="s">
        <v>14702</v>
      </c>
      <c r="G1339" s="136" t="s">
        <v>624</v>
      </c>
      <c r="H1339" s="137">
        <v>14</v>
      </c>
      <c r="I1339" s="138"/>
      <c r="J1339" s="139">
        <f>ROUND(I1339*H1339,2)</f>
        <v>0</v>
      </c>
      <c r="K1339" s="135" t="s">
        <v>245</v>
      </c>
      <c r="L1339" s="34"/>
      <c r="M1339" s="140" t="s">
        <v>19</v>
      </c>
      <c r="N1339" s="141" t="s">
        <v>40</v>
      </c>
      <c r="P1339" s="142">
        <f>O1339*H1339</f>
        <v>0</v>
      </c>
      <c r="Q1339" s="142">
        <v>0</v>
      </c>
      <c r="R1339" s="142">
        <f>Q1339*H1339</f>
        <v>0</v>
      </c>
      <c r="S1339" s="142">
        <v>0</v>
      </c>
      <c r="T1339" s="143">
        <f>S1339*H1339</f>
        <v>0</v>
      </c>
      <c r="AR1339" s="144" t="s">
        <v>316</v>
      </c>
      <c r="AT1339" s="144" t="s">
        <v>215</v>
      </c>
      <c r="AU1339" s="144" t="s">
        <v>236</v>
      </c>
      <c r="AY1339" s="19" t="s">
        <v>212</v>
      </c>
      <c r="BE1339" s="145">
        <f>IF(N1339="základní",J1339,0)</f>
        <v>0</v>
      </c>
      <c r="BF1339" s="145">
        <f>IF(N1339="snížená",J1339,0)</f>
        <v>0</v>
      </c>
      <c r="BG1339" s="145">
        <f>IF(N1339="zákl. přenesená",J1339,0)</f>
        <v>0</v>
      </c>
      <c r="BH1339" s="145">
        <f>IF(N1339="sníž. přenesená",J1339,0)</f>
        <v>0</v>
      </c>
      <c r="BI1339" s="145">
        <f>IF(N1339="nulová",J1339,0)</f>
        <v>0</v>
      </c>
      <c r="BJ1339" s="19" t="s">
        <v>77</v>
      </c>
      <c r="BK1339" s="145">
        <f>ROUND(I1339*H1339,2)</f>
        <v>0</v>
      </c>
      <c r="BL1339" s="19" t="s">
        <v>316</v>
      </c>
      <c r="BM1339" s="144" t="s">
        <v>14703</v>
      </c>
    </row>
    <row r="1340" spans="2:65" s="1" customFormat="1" ht="19.5">
      <c r="B1340" s="34"/>
      <c r="D1340" s="150" t="s">
        <v>224</v>
      </c>
      <c r="F1340" s="151" t="s">
        <v>14688</v>
      </c>
      <c r="I1340" s="148"/>
      <c r="L1340" s="34"/>
      <c r="M1340" s="149"/>
      <c r="T1340" s="55"/>
      <c r="AT1340" s="19" t="s">
        <v>224</v>
      </c>
      <c r="AU1340" s="19" t="s">
        <v>236</v>
      </c>
    </row>
    <row r="1341" spans="2:65" s="14" customFormat="1">
      <c r="B1341" s="170"/>
      <c r="D1341" s="150" t="s">
        <v>226</v>
      </c>
      <c r="E1341" s="171" t="s">
        <v>19</v>
      </c>
      <c r="F1341" s="172" t="s">
        <v>14704</v>
      </c>
      <c r="H1341" s="171" t="s">
        <v>19</v>
      </c>
      <c r="I1341" s="173"/>
      <c r="L1341" s="170"/>
      <c r="M1341" s="174"/>
      <c r="T1341" s="175"/>
      <c r="AT1341" s="171" t="s">
        <v>226</v>
      </c>
      <c r="AU1341" s="171" t="s">
        <v>236</v>
      </c>
      <c r="AV1341" s="14" t="s">
        <v>77</v>
      </c>
      <c r="AW1341" s="14" t="s">
        <v>31</v>
      </c>
      <c r="AX1341" s="14" t="s">
        <v>69</v>
      </c>
      <c r="AY1341" s="171" t="s">
        <v>212</v>
      </c>
    </row>
    <row r="1342" spans="2:65" s="12" customFormat="1">
      <c r="B1342" s="152"/>
      <c r="D1342" s="150" t="s">
        <v>226</v>
      </c>
      <c r="E1342" s="153" t="s">
        <v>19</v>
      </c>
      <c r="F1342" s="154" t="s">
        <v>14705</v>
      </c>
      <c r="H1342" s="155">
        <v>14</v>
      </c>
      <c r="I1342" s="156"/>
      <c r="L1342" s="152"/>
      <c r="M1342" s="157"/>
      <c r="T1342" s="158"/>
      <c r="AT1342" s="153" t="s">
        <v>226</v>
      </c>
      <c r="AU1342" s="153" t="s">
        <v>236</v>
      </c>
      <c r="AV1342" s="12" t="s">
        <v>79</v>
      </c>
      <c r="AW1342" s="12" t="s">
        <v>31</v>
      </c>
      <c r="AX1342" s="12" t="s">
        <v>69</v>
      </c>
      <c r="AY1342" s="153" t="s">
        <v>212</v>
      </c>
    </row>
    <row r="1343" spans="2:65" s="13" customFormat="1">
      <c r="B1343" s="159"/>
      <c r="D1343" s="150" t="s">
        <v>226</v>
      </c>
      <c r="E1343" s="160" t="s">
        <v>19</v>
      </c>
      <c r="F1343" s="161" t="s">
        <v>228</v>
      </c>
      <c r="H1343" s="162">
        <v>14</v>
      </c>
      <c r="I1343" s="163"/>
      <c r="L1343" s="159"/>
      <c r="M1343" s="164"/>
      <c r="T1343" s="165"/>
      <c r="AT1343" s="160" t="s">
        <v>226</v>
      </c>
      <c r="AU1343" s="160" t="s">
        <v>236</v>
      </c>
      <c r="AV1343" s="13" t="s">
        <v>229</v>
      </c>
      <c r="AW1343" s="13" t="s">
        <v>31</v>
      </c>
      <c r="AX1343" s="13" t="s">
        <v>77</v>
      </c>
      <c r="AY1343" s="160" t="s">
        <v>212</v>
      </c>
    </row>
    <row r="1344" spans="2:65" s="1" customFormat="1" ht="16.5" customHeight="1">
      <c r="B1344" s="34"/>
      <c r="C1344" s="133" t="s">
        <v>2155</v>
      </c>
      <c r="D1344" s="133" t="s">
        <v>215</v>
      </c>
      <c r="E1344" s="134" t="s">
        <v>14706</v>
      </c>
      <c r="F1344" s="135" t="s">
        <v>14707</v>
      </c>
      <c r="G1344" s="136" t="s">
        <v>624</v>
      </c>
      <c r="H1344" s="137">
        <v>30</v>
      </c>
      <c r="I1344" s="138"/>
      <c r="J1344" s="139">
        <f>ROUND(I1344*H1344,2)</f>
        <v>0</v>
      </c>
      <c r="K1344" s="135" t="s">
        <v>245</v>
      </c>
      <c r="L1344" s="34"/>
      <c r="M1344" s="140" t="s">
        <v>19</v>
      </c>
      <c r="N1344" s="141" t="s">
        <v>40</v>
      </c>
      <c r="P1344" s="142">
        <f>O1344*H1344</f>
        <v>0</v>
      </c>
      <c r="Q1344" s="142">
        <v>0</v>
      </c>
      <c r="R1344" s="142">
        <f>Q1344*H1344</f>
        <v>0</v>
      </c>
      <c r="S1344" s="142">
        <v>0</v>
      </c>
      <c r="T1344" s="143">
        <f>S1344*H1344</f>
        <v>0</v>
      </c>
      <c r="AR1344" s="144" t="s">
        <v>316</v>
      </c>
      <c r="AT1344" s="144" t="s">
        <v>215</v>
      </c>
      <c r="AU1344" s="144" t="s">
        <v>236</v>
      </c>
      <c r="AY1344" s="19" t="s">
        <v>212</v>
      </c>
      <c r="BE1344" s="145">
        <f>IF(N1344="základní",J1344,0)</f>
        <v>0</v>
      </c>
      <c r="BF1344" s="145">
        <f>IF(N1344="snížená",J1344,0)</f>
        <v>0</v>
      </c>
      <c r="BG1344" s="145">
        <f>IF(N1344="zákl. přenesená",J1344,0)</f>
        <v>0</v>
      </c>
      <c r="BH1344" s="145">
        <f>IF(N1344="sníž. přenesená",J1344,0)</f>
        <v>0</v>
      </c>
      <c r="BI1344" s="145">
        <f>IF(N1344="nulová",J1344,0)</f>
        <v>0</v>
      </c>
      <c r="BJ1344" s="19" t="s">
        <v>77</v>
      </c>
      <c r="BK1344" s="145">
        <f>ROUND(I1344*H1344,2)</f>
        <v>0</v>
      </c>
      <c r="BL1344" s="19" t="s">
        <v>316</v>
      </c>
      <c r="BM1344" s="144" t="s">
        <v>14708</v>
      </c>
    </row>
    <row r="1345" spans="2:65" s="1" customFormat="1" ht="19.5">
      <c r="B1345" s="34"/>
      <c r="D1345" s="150" t="s">
        <v>224</v>
      </c>
      <c r="F1345" s="151" t="s">
        <v>14688</v>
      </c>
      <c r="I1345" s="148"/>
      <c r="L1345" s="34"/>
      <c r="M1345" s="149"/>
      <c r="T1345" s="55"/>
      <c r="AT1345" s="19" t="s">
        <v>224</v>
      </c>
      <c r="AU1345" s="19" t="s">
        <v>236</v>
      </c>
    </row>
    <row r="1346" spans="2:65" s="14" customFormat="1">
      <c r="B1346" s="170"/>
      <c r="D1346" s="150" t="s">
        <v>226</v>
      </c>
      <c r="E1346" s="171" t="s">
        <v>19</v>
      </c>
      <c r="F1346" s="172" t="s">
        <v>14709</v>
      </c>
      <c r="H1346" s="171" t="s">
        <v>19</v>
      </c>
      <c r="I1346" s="173"/>
      <c r="L1346" s="170"/>
      <c r="M1346" s="174"/>
      <c r="T1346" s="175"/>
      <c r="AT1346" s="171" t="s">
        <v>226</v>
      </c>
      <c r="AU1346" s="171" t="s">
        <v>236</v>
      </c>
      <c r="AV1346" s="14" t="s">
        <v>77</v>
      </c>
      <c r="AW1346" s="14" t="s">
        <v>31</v>
      </c>
      <c r="AX1346" s="14" t="s">
        <v>69</v>
      </c>
      <c r="AY1346" s="171" t="s">
        <v>212</v>
      </c>
    </row>
    <row r="1347" spans="2:65" s="12" customFormat="1">
      <c r="B1347" s="152"/>
      <c r="D1347" s="150" t="s">
        <v>226</v>
      </c>
      <c r="E1347" s="153" t="s">
        <v>19</v>
      </c>
      <c r="F1347" s="154" t="s">
        <v>14710</v>
      </c>
      <c r="H1347" s="155">
        <v>30</v>
      </c>
      <c r="I1347" s="156"/>
      <c r="L1347" s="152"/>
      <c r="M1347" s="157"/>
      <c r="T1347" s="158"/>
      <c r="AT1347" s="153" t="s">
        <v>226</v>
      </c>
      <c r="AU1347" s="153" t="s">
        <v>236</v>
      </c>
      <c r="AV1347" s="12" t="s">
        <v>79</v>
      </c>
      <c r="AW1347" s="12" t="s">
        <v>31</v>
      </c>
      <c r="AX1347" s="12" t="s">
        <v>69</v>
      </c>
      <c r="AY1347" s="153" t="s">
        <v>212</v>
      </c>
    </row>
    <row r="1348" spans="2:65" s="13" customFormat="1">
      <c r="B1348" s="159"/>
      <c r="D1348" s="150" t="s">
        <v>226</v>
      </c>
      <c r="E1348" s="160" t="s">
        <v>19</v>
      </c>
      <c r="F1348" s="161" t="s">
        <v>228</v>
      </c>
      <c r="H1348" s="162">
        <v>30</v>
      </c>
      <c r="I1348" s="163"/>
      <c r="L1348" s="159"/>
      <c r="M1348" s="164"/>
      <c r="T1348" s="165"/>
      <c r="AT1348" s="160" t="s">
        <v>226</v>
      </c>
      <c r="AU1348" s="160" t="s">
        <v>236</v>
      </c>
      <c r="AV1348" s="13" t="s">
        <v>229</v>
      </c>
      <c r="AW1348" s="13" t="s">
        <v>31</v>
      </c>
      <c r="AX1348" s="13" t="s">
        <v>77</v>
      </c>
      <c r="AY1348" s="160" t="s">
        <v>212</v>
      </c>
    </row>
    <row r="1349" spans="2:65" s="1" customFormat="1" ht="16.5" customHeight="1">
      <c r="B1349" s="34"/>
      <c r="C1349" s="133" t="s">
        <v>2162</v>
      </c>
      <c r="D1349" s="133" t="s">
        <v>215</v>
      </c>
      <c r="E1349" s="134" t="s">
        <v>14711</v>
      </c>
      <c r="F1349" s="135" t="s">
        <v>14712</v>
      </c>
      <c r="G1349" s="136" t="s">
        <v>624</v>
      </c>
      <c r="H1349" s="137">
        <v>30</v>
      </c>
      <c r="I1349" s="138"/>
      <c r="J1349" s="139">
        <f>ROUND(I1349*H1349,2)</f>
        <v>0</v>
      </c>
      <c r="K1349" s="135" t="s">
        <v>245</v>
      </c>
      <c r="L1349" s="34"/>
      <c r="M1349" s="140" t="s">
        <v>19</v>
      </c>
      <c r="N1349" s="141" t="s">
        <v>40</v>
      </c>
      <c r="P1349" s="142">
        <f>O1349*H1349</f>
        <v>0</v>
      </c>
      <c r="Q1349" s="142">
        <v>0</v>
      </c>
      <c r="R1349" s="142">
        <f>Q1349*H1349</f>
        <v>0</v>
      </c>
      <c r="S1349" s="142">
        <v>0</v>
      </c>
      <c r="T1349" s="143">
        <f>S1349*H1349</f>
        <v>0</v>
      </c>
      <c r="AR1349" s="144" t="s">
        <v>316</v>
      </c>
      <c r="AT1349" s="144" t="s">
        <v>215</v>
      </c>
      <c r="AU1349" s="144" t="s">
        <v>236</v>
      </c>
      <c r="AY1349" s="19" t="s">
        <v>212</v>
      </c>
      <c r="BE1349" s="145">
        <f>IF(N1349="základní",J1349,0)</f>
        <v>0</v>
      </c>
      <c r="BF1349" s="145">
        <f>IF(N1349="snížená",J1349,0)</f>
        <v>0</v>
      </c>
      <c r="BG1349" s="145">
        <f>IF(N1349="zákl. přenesená",J1349,0)</f>
        <v>0</v>
      </c>
      <c r="BH1349" s="145">
        <f>IF(N1349="sníž. přenesená",J1349,0)</f>
        <v>0</v>
      </c>
      <c r="BI1349" s="145">
        <f>IF(N1349="nulová",J1349,0)</f>
        <v>0</v>
      </c>
      <c r="BJ1349" s="19" t="s">
        <v>77</v>
      </c>
      <c r="BK1349" s="145">
        <f>ROUND(I1349*H1349,2)</f>
        <v>0</v>
      </c>
      <c r="BL1349" s="19" t="s">
        <v>316</v>
      </c>
      <c r="BM1349" s="144" t="s">
        <v>14713</v>
      </c>
    </row>
    <row r="1350" spans="2:65" s="1" customFormat="1" ht="19.5">
      <c r="B1350" s="34"/>
      <c r="D1350" s="150" t="s">
        <v>224</v>
      </c>
      <c r="F1350" s="151" t="s">
        <v>14688</v>
      </c>
      <c r="I1350" s="148"/>
      <c r="L1350" s="34"/>
      <c r="M1350" s="149"/>
      <c r="T1350" s="55"/>
      <c r="AT1350" s="19" t="s">
        <v>224</v>
      </c>
      <c r="AU1350" s="19" t="s">
        <v>236</v>
      </c>
    </row>
    <row r="1351" spans="2:65" s="14" customFormat="1">
      <c r="B1351" s="170"/>
      <c r="D1351" s="150" t="s">
        <v>226</v>
      </c>
      <c r="E1351" s="171" t="s">
        <v>19</v>
      </c>
      <c r="F1351" s="172" t="s">
        <v>14714</v>
      </c>
      <c r="H1351" s="171" t="s">
        <v>19</v>
      </c>
      <c r="I1351" s="173"/>
      <c r="L1351" s="170"/>
      <c r="M1351" s="174"/>
      <c r="T1351" s="175"/>
      <c r="AT1351" s="171" t="s">
        <v>226</v>
      </c>
      <c r="AU1351" s="171" t="s">
        <v>236</v>
      </c>
      <c r="AV1351" s="14" t="s">
        <v>77</v>
      </c>
      <c r="AW1351" s="14" t="s">
        <v>31</v>
      </c>
      <c r="AX1351" s="14" t="s">
        <v>69</v>
      </c>
      <c r="AY1351" s="171" t="s">
        <v>212</v>
      </c>
    </row>
    <row r="1352" spans="2:65" s="12" customFormat="1">
      <c r="B1352" s="152"/>
      <c r="D1352" s="150" t="s">
        <v>226</v>
      </c>
      <c r="E1352" s="153" t="s">
        <v>19</v>
      </c>
      <c r="F1352" s="154" t="s">
        <v>14715</v>
      </c>
      <c r="H1352" s="155">
        <v>30</v>
      </c>
      <c r="I1352" s="156"/>
      <c r="L1352" s="152"/>
      <c r="M1352" s="157"/>
      <c r="T1352" s="158"/>
      <c r="AT1352" s="153" t="s">
        <v>226</v>
      </c>
      <c r="AU1352" s="153" t="s">
        <v>236</v>
      </c>
      <c r="AV1352" s="12" t="s">
        <v>79</v>
      </c>
      <c r="AW1352" s="12" t="s">
        <v>31</v>
      </c>
      <c r="AX1352" s="12" t="s">
        <v>69</v>
      </c>
      <c r="AY1352" s="153" t="s">
        <v>212</v>
      </c>
    </row>
    <row r="1353" spans="2:65" s="13" customFormat="1">
      <c r="B1353" s="159"/>
      <c r="D1353" s="150" t="s">
        <v>226</v>
      </c>
      <c r="E1353" s="160" t="s">
        <v>19</v>
      </c>
      <c r="F1353" s="161" t="s">
        <v>228</v>
      </c>
      <c r="H1353" s="162">
        <v>30</v>
      </c>
      <c r="I1353" s="163"/>
      <c r="L1353" s="159"/>
      <c r="M1353" s="164"/>
      <c r="T1353" s="165"/>
      <c r="AT1353" s="160" t="s">
        <v>226</v>
      </c>
      <c r="AU1353" s="160" t="s">
        <v>236</v>
      </c>
      <c r="AV1353" s="13" t="s">
        <v>229</v>
      </c>
      <c r="AW1353" s="13" t="s">
        <v>31</v>
      </c>
      <c r="AX1353" s="13" t="s">
        <v>77</v>
      </c>
      <c r="AY1353" s="160" t="s">
        <v>212</v>
      </c>
    </row>
    <row r="1354" spans="2:65" s="1" customFormat="1" ht="16.5" customHeight="1">
      <c r="B1354" s="34"/>
      <c r="C1354" s="133" t="s">
        <v>2170</v>
      </c>
      <c r="D1354" s="133" t="s">
        <v>215</v>
      </c>
      <c r="E1354" s="134" t="s">
        <v>14716</v>
      </c>
      <c r="F1354" s="135" t="s">
        <v>14717</v>
      </c>
      <c r="G1354" s="136" t="s">
        <v>624</v>
      </c>
      <c r="H1354" s="137">
        <v>1</v>
      </c>
      <c r="I1354" s="138"/>
      <c r="J1354" s="139">
        <f>ROUND(I1354*H1354,2)</f>
        <v>0</v>
      </c>
      <c r="K1354" s="135" t="s">
        <v>245</v>
      </c>
      <c r="L1354" s="34"/>
      <c r="M1354" s="140" t="s">
        <v>19</v>
      </c>
      <c r="N1354" s="141" t="s">
        <v>40</v>
      </c>
      <c r="P1354" s="142">
        <f>O1354*H1354</f>
        <v>0</v>
      </c>
      <c r="Q1354" s="142">
        <v>0</v>
      </c>
      <c r="R1354" s="142">
        <f>Q1354*H1354</f>
        <v>0</v>
      </c>
      <c r="S1354" s="142">
        <v>0</v>
      </c>
      <c r="T1354" s="143">
        <f>S1354*H1354</f>
        <v>0</v>
      </c>
      <c r="AR1354" s="144" t="s">
        <v>316</v>
      </c>
      <c r="AT1354" s="144" t="s">
        <v>215</v>
      </c>
      <c r="AU1354" s="144" t="s">
        <v>236</v>
      </c>
      <c r="AY1354" s="19" t="s">
        <v>212</v>
      </c>
      <c r="BE1354" s="145">
        <f>IF(N1354="základní",J1354,0)</f>
        <v>0</v>
      </c>
      <c r="BF1354" s="145">
        <f>IF(N1354="snížená",J1354,0)</f>
        <v>0</v>
      </c>
      <c r="BG1354" s="145">
        <f>IF(N1354="zákl. přenesená",J1354,0)</f>
        <v>0</v>
      </c>
      <c r="BH1354" s="145">
        <f>IF(N1354="sníž. přenesená",J1354,0)</f>
        <v>0</v>
      </c>
      <c r="BI1354" s="145">
        <f>IF(N1354="nulová",J1354,0)</f>
        <v>0</v>
      </c>
      <c r="BJ1354" s="19" t="s">
        <v>77</v>
      </c>
      <c r="BK1354" s="145">
        <f>ROUND(I1354*H1354,2)</f>
        <v>0</v>
      </c>
      <c r="BL1354" s="19" t="s">
        <v>316</v>
      </c>
      <c r="BM1354" s="144" t="s">
        <v>14718</v>
      </c>
    </row>
    <row r="1355" spans="2:65" s="1" customFormat="1" ht="19.5">
      <c r="B1355" s="34"/>
      <c r="D1355" s="150" t="s">
        <v>224</v>
      </c>
      <c r="F1355" s="151" t="s">
        <v>14688</v>
      </c>
      <c r="I1355" s="148"/>
      <c r="L1355" s="34"/>
      <c r="M1355" s="149"/>
      <c r="T1355" s="55"/>
      <c r="AT1355" s="19" t="s">
        <v>224</v>
      </c>
      <c r="AU1355" s="19" t="s">
        <v>236</v>
      </c>
    </row>
    <row r="1356" spans="2:65" s="14" customFormat="1">
      <c r="B1356" s="170"/>
      <c r="D1356" s="150" t="s">
        <v>226</v>
      </c>
      <c r="E1356" s="171" t="s">
        <v>19</v>
      </c>
      <c r="F1356" s="172" t="s">
        <v>14719</v>
      </c>
      <c r="H1356" s="171" t="s">
        <v>19</v>
      </c>
      <c r="I1356" s="173"/>
      <c r="L1356" s="170"/>
      <c r="M1356" s="174"/>
      <c r="T1356" s="175"/>
      <c r="AT1356" s="171" t="s">
        <v>226</v>
      </c>
      <c r="AU1356" s="171" t="s">
        <v>236</v>
      </c>
      <c r="AV1356" s="14" t="s">
        <v>77</v>
      </c>
      <c r="AW1356" s="14" t="s">
        <v>31</v>
      </c>
      <c r="AX1356" s="14" t="s">
        <v>69</v>
      </c>
      <c r="AY1356" s="171" t="s">
        <v>212</v>
      </c>
    </row>
    <row r="1357" spans="2:65" s="12" customFormat="1">
      <c r="B1357" s="152"/>
      <c r="D1357" s="150" t="s">
        <v>226</v>
      </c>
      <c r="E1357" s="153" t="s">
        <v>19</v>
      </c>
      <c r="F1357" s="154" t="s">
        <v>14720</v>
      </c>
      <c r="H1357" s="155">
        <v>1</v>
      </c>
      <c r="I1357" s="156"/>
      <c r="L1357" s="152"/>
      <c r="M1357" s="157"/>
      <c r="T1357" s="158"/>
      <c r="AT1357" s="153" t="s">
        <v>226</v>
      </c>
      <c r="AU1357" s="153" t="s">
        <v>236</v>
      </c>
      <c r="AV1357" s="12" t="s">
        <v>79</v>
      </c>
      <c r="AW1357" s="12" t="s">
        <v>31</v>
      </c>
      <c r="AX1357" s="12" t="s">
        <v>69</v>
      </c>
      <c r="AY1357" s="153" t="s">
        <v>212</v>
      </c>
    </row>
    <row r="1358" spans="2:65" s="13" customFormat="1">
      <c r="B1358" s="159"/>
      <c r="D1358" s="150" t="s">
        <v>226</v>
      </c>
      <c r="E1358" s="160" t="s">
        <v>19</v>
      </c>
      <c r="F1358" s="161" t="s">
        <v>228</v>
      </c>
      <c r="H1358" s="162">
        <v>1</v>
      </c>
      <c r="I1358" s="163"/>
      <c r="L1358" s="159"/>
      <c r="M1358" s="164"/>
      <c r="T1358" s="165"/>
      <c r="AT1358" s="160" t="s">
        <v>226</v>
      </c>
      <c r="AU1358" s="160" t="s">
        <v>236</v>
      </c>
      <c r="AV1358" s="13" t="s">
        <v>229</v>
      </c>
      <c r="AW1358" s="13" t="s">
        <v>31</v>
      </c>
      <c r="AX1358" s="13" t="s">
        <v>77</v>
      </c>
      <c r="AY1358" s="160" t="s">
        <v>212</v>
      </c>
    </row>
    <row r="1359" spans="2:65" s="1" customFormat="1" ht="16.5" customHeight="1">
      <c r="B1359" s="34"/>
      <c r="C1359" s="133" t="s">
        <v>2183</v>
      </c>
      <c r="D1359" s="133" t="s">
        <v>215</v>
      </c>
      <c r="E1359" s="134" t="s">
        <v>14721</v>
      </c>
      <c r="F1359" s="135" t="s">
        <v>14722</v>
      </c>
      <c r="G1359" s="136" t="s">
        <v>624</v>
      </c>
      <c r="H1359" s="137">
        <v>1</v>
      </c>
      <c r="I1359" s="138"/>
      <c r="J1359" s="139">
        <f>ROUND(I1359*H1359,2)</f>
        <v>0</v>
      </c>
      <c r="K1359" s="135" t="s">
        <v>245</v>
      </c>
      <c r="L1359" s="34"/>
      <c r="M1359" s="140" t="s">
        <v>19</v>
      </c>
      <c r="N1359" s="141" t="s">
        <v>40</v>
      </c>
      <c r="P1359" s="142">
        <f>O1359*H1359</f>
        <v>0</v>
      </c>
      <c r="Q1359" s="142">
        <v>0</v>
      </c>
      <c r="R1359" s="142">
        <f>Q1359*H1359</f>
        <v>0</v>
      </c>
      <c r="S1359" s="142">
        <v>0</v>
      </c>
      <c r="T1359" s="143">
        <f>S1359*H1359</f>
        <v>0</v>
      </c>
      <c r="AR1359" s="144" t="s">
        <v>316</v>
      </c>
      <c r="AT1359" s="144" t="s">
        <v>215</v>
      </c>
      <c r="AU1359" s="144" t="s">
        <v>236</v>
      </c>
      <c r="AY1359" s="19" t="s">
        <v>212</v>
      </c>
      <c r="BE1359" s="145">
        <f>IF(N1359="základní",J1359,0)</f>
        <v>0</v>
      </c>
      <c r="BF1359" s="145">
        <f>IF(N1359="snížená",J1359,0)</f>
        <v>0</v>
      </c>
      <c r="BG1359" s="145">
        <f>IF(N1359="zákl. přenesená",J1359,0)</f>
        <v>0</v>
      </c>
      <c r="BH1359" s="145">
        <f>IF(N1359="sníž. přenesená",J1359,0)</f>
        <v>0</v>
      </c>
      <c r="BI1359" s="145">
        <f>IF(N1359="nulová",J1359,0)</f>
        <v>0</v>
      </c>
      <c r="BJ1359" s="19" t="s">
        <v>77</v>
      </c>
      <c r="BK1359" s="145">
        <f>ROUND(I1359*H1359,2)</f>
        <v>0</v>
      </c>
      <c r="BL1359" s="19" t="s">
        <v>316</v>
      </c>
      <c r="BM1359" s="144" t="s">
        <v>14723</v>
      </c>
    </row>
    <row r="1360" spans="2:65" s="1" customFormat="1" ht="19.5">
      <c r="B1360" s="34"/>
      <c r="D1360" s="150" t="s">
        <v>224</v>
      </c>
      <c r="F1360" s="151" t="s">
        <v>14688</v>
      </c>
      <c r="I1360" s="148"/>
      <c r="L1360" s="34"/>
      <c r="M1360" s="149"/>
      <c r="T1360" s="55"/>
      <c r="AT1360" s="19" t="s">
        <v>224</v>
      </c>
      <c r="AU1360" s="19" t="s">
        <v>236</v>
      </c>
    </row>
    <row r="1361" spans="2:65" s="14" customFormat="1">
      <c r="B1361" s="170"/>
      <c r="D1361" s="150" t="s">
        <v>226</v>
      </c>
      <c r="E1361" s="171" t="s">
        <v>19</v>
      </c>
      <c r="F1361" s="172" t="s">
        <v>14724</v>
      </c>
      <c r="H1361" s="171" t="s">
        <v>19</v>
      </c>
      <c r="I1361" s="173"/>
      <c r="L1361" s="170"/>
      <c r="M1361" s="174"/>
      <c r="T1361" s="175"/>
      <c r="AT1361" s="171" t="s">
        <v>226</v>
      </c>
      <c r="AU1361" s="171" t="s">
        <v>236</v>
      </c>
      <c r="AV1361" s="14" t="s">
        <v>77</v>
      </c>
      <c r="AW1361" s="14" t="s">
        <v>31</v>
      </c>
      <c r="AX1361" s="14" t="s">
        <v>69</v>
      </c>
      <c r="AY1361" s="171" t="s">
        <v>212</v>
      </c>
    </row>
    <row r="1362" spans="2:65" s="12" customFormat="1">
      <c r="B1362" s="152"/>
      <c r="D1362" s="150" t="s">
        <v>226</v>
      </c>
      <c r="E1362" s="153" t="s">
        <v>19</v>
      </c>
      <c r="F1362" s="154" t="s">
        <v>14725</v>
      </c>
      <c r="H1362" s="155">
        <v>1</v>
      </c>
      <c r="I1362" s="156"/>
      <c r="L1362" s="152"/>
      <c r="M1362" s="157"/>
      <c r="T1362" s="158"/>
      <c r="AT1362" s="153" t="s">
        <v>226</v>
      </c>
      <c r="AU1362" s="153" t="s">
        <v>236</v>
      </c>
      <c r="AV1362" s="12" t="s">
        <v>79</v>
      </c>
      <c r="AW1362" s="12" t="s">
        <v>31</v>
      </c>
      <c r="AX1362" s="12" t="s">
        <v>69</v>
      </c>
      <c r="AY1362" s="153" t="s">
        <v>212</v>
      </c>
    </row>
    <row r="1363" spans="2:65" s="13" customFormat="1">
      <c r="B1363" s="159"/>
      <c r="D1363" s="150" t="s">
        <v>226</v>
      </c>
      <c r="E1363" s="160" t="s">
        <v>19</v>
      </c>
      <c r="F1363" s="161" t="s">
        <v>228</v>
      </c>
      <c r="H1363" s="162">
        <v>1</v>
      </c>
      <c r="I1363" s="163"/>
      <c r="L1363" s="159"/>
      <c r="M1363" s="164"/>
      <c r="T1363" s="165"/>
      <c r="AT1363" s="160" t="s">
        <v>226</v>
      </c>
      <c r="AU1363" s="160" t="s">
        <v>236</v>
      </c>
      <c r="AV1363" s="13" t="s">
        <v>229</v>
      </c>
      <c r="AW1363" s="13" t="s">
        <v>31</v>
      </c>
      <c r="AX1363" s="13" t="s">
        <v>77</v>
      </c>
      <c r="AY1363" s="160" t="s">
        <v>212</v>
      </c>
    </row>
    <row r="1364" spans="2:65" s="1" customFormat="1" ht="16.5" customHeight="1">
      <c r="B1364" s="34"/>
      <c r="C1364" s="133" t="s">
        <v>2190</v>
      </c>
      <c r="D1364" s="133" t="s">
        <v>215</v>
      </c>
      <c r="E1364" s="134" t="s">
        <v>14726</v>
      </c>
      <c r="F1364" s="135" t="s">
        <v>14727</v>
      </c>
      <c r="G1364" s="136" t="s">
        <v>624</v>
      </c>
      <c r="H1364" s="137">
        <v>3</v>
      </c>
      <c r="I1364" s="138"/>
      <c r="J1364" s="139">
        <f>ROUND(I1364*H1364,2)</f>
        <v>0</v>
      </c>
      <c r="K1364" s="135" t="s">
        <v>245</v>
      </c>
      <c r="L1364" s="34"/>
      <c r="M1364" s="140" t="s">
        <v>19</v>
      </c>
      <c r="N1364" s="141" t="s">
        <v>40</v>
      </c>
      <c r="P1364" s="142">
        <f>O1364*H1364</f>
        <v>0</v>
      </c>
      <c r="Q1364" s="142">
        <v>0</v>
      </c>
      <c r="R1364" s="142">
        <f>Q1364*H1364</f>
        <v>0</v>
      </c>
      <c r="S1364" s="142">
        <v>0</v>
      </c>
      <c r="T1364" s="143">
        <f>S1364*H1364</f>
        <v>0</v>
      </c>
      <c r="AR1364" s="144" t="s">
        <v>316</v>
      </c>
      <c r="AT1364" s="144" t="s">
        <v>215</v>
      </c>
      <c r="AU1364" s="144" t="s">
        <v>236</v>
      </c>
      <c r="AY1364" s="19" t="s">
        <v>212</v>
      </c>
      <c r="BE1364" s="145">
        <f>IF(N1364="základní",J1364,0)</f>
        <v>0</v>
      </c>
      <c r="BF1364" s="145">
        <f>IF(N1364="snížená",J1364,0)</f>
        <v>0</v>
      </c>
      <c r="BG1364" s="145">
        <f>IF(N1364="zákl. přenesená",J1364,0)</f>
        <v>0</v>
      </c>
      <c r="BH1364" s="145">
        <f>IF(N1364="sníž. přenesená",J1364,0)</f>
        <v>0</v>
      </c>
      <c r="BI1364" s="145">
        <f>IF(N1364="nulová",J1364,0)</f>
        <v>0</v>
      </c>
      <c r="BJ1364" s="19" t="s">
        <v>77</v>
      </c>
      <c r="BK1364" s="145">
        <f>ROUND(I1364*H1364,2)</f>
        <v>0</v>
      </c>
      <c r="BL1364" s="19" t="s">
        <v>316</v>
      </c>
      <c r="BM1364" s="144" t="s">
        <v>14728</v>
      </c>
    </row>
    <row r="1365" spans="2:65" s="1" customFormat="1" ht="19.5">
      <c r="B1365" s="34"/>
      <c r="D1365" s="150" t="s">
        <v>224</v>
      </c>
      <c r="F1365" s="151" t="s">
        <v>14688</v>
      </c>
      <c r="I1365" s="148"/>
      <c r="L1365" s="34"/>
      <c r="M1365" s="149"/>
      <c r="T1365" s="55"/>
      <c r="AT1365" s="19" t="s">
        <v>224</v>
      </c>
      <c r="AU1365" s="19" t="s">
        <v>236</v>
      </c>
    </row>
    <row r="1366" spans="2:65" s="14" customFormat="1">
      <c r="B1366" s="170"/>
      <c r="D1366" s="150" t="s">
        <v>226</v>
      </c>
      <c r="E1366" s="171" t="s">
        <v>19</v>
      </c>
      <c r="F1366" s="172" t="s">
        <v>14729</v>
      </c>
      <c r="H1366" s="171" t="s">
        <v>19</v>
      </c>
      <c r="I1366" s="173"/>
      <c r="L1366" s="170"/>
      <c r="M1366" s="174"/>
      <c r="T1366" s="175"/>
      <c r="AT1366" s="171" t="s">
        <v>226</v>
      </c>
      <c r="AU1366" s="171" t="s">
        <v>236</v>
      </c>
      <c r="AV1366" s="14" t="s">
        <v>77</v>
      </c>
      <c r="AW1366" s="14" t="s">
        <v>31</v>
      </c>
      <c r="AX1366" s="14" t="s">
        <v>69</v>
      </c>
      <c r="AY1366" s="171" t="s">
        <v>212</v>
      </c>
    </row>
    <row r="1367" spans="2:65" s="12" customFormat="1">
      <c r="B1367" s="152"/>
      <c r="D1367" s="150" t="s">
        <v>226</v>
      </c>
      <c r="E1367" s="153" t="s">
        <v>19</v>
      </c>
      <c r="F1367" s="154" t="s">
        <v>14730</v>
      </c>
      <c r="H1367" s="155">
        <v>3</v>
      </c>
      <c r="I1367" s="156"/>
      <c r="L1367" s="152"/>
      <c r="M1367" s="157"/>
      <c r="T1367" s="158"/>
      <c r="AT1367" s="153" t="s">
        <v>226</v>
      </c>
      <c r="AU1367" s="153" t="s">
        <v>236</v>
      </c>
      <c r="AV1367" s="12" t="s">
        <v>79</v>
      </c>
      <c r="AW1367" s="12" t="s">
        <v>31</v>
      </c>
      <c r="AX1367" s="12" t="s">
        <v>69</v>
      </c>
      <c r="AY1367" s="153" t="s">
        <v>212</v>
      </c>
    </row>
    <row r="1368" spans="2:65" s="13" customFormat="1">
      <c r="B1368" s="159"/>
      <c r="D1368" s="150" t="s">
        <v>226</v>
      </c>
      <c r="E1368" s="160" t="s">
        <v>19</v>
      </c>
      <c r="F1368" s="161" t="s">
        <v>228</v>
      </c>
      <c r="H1368" s="162">
        <v>3</v>
      </c>
      <c r="I1368" s="163"/>
      <c r="L1368" s="159"/>
      <c r="M1368" s="164"/>
      <c r="T1368" s="165"/>
      <c r="AT1368" s="160" t="s">
        <v>226</v>
      </c>
      <c r="AU1368" s="160" t="s">
        <v>236</v>
      </c>
      <c r="AV1368" s="13" t="s">
        <v>229</v>
      </c>
      <c r="AW1368" s="13" t="s">
        <v>31</v>
      </c>
      <c r="AX1368" s="13" t="s">
        <v>77</v>
      </c>
      <c r="AY1368" s="160" t="s">
        <v>212</v>
      </c>
    </row>
    <row r="1369" spans="2:65" s="1" customFormat="1" ht="16.5" customHeight="1">
      <c r="B1369" s="34"/>
      <c r="C1369" s="133" t="s">
        <v>2198</v>
      </c>
      <c r="D1369" s="133" t="s">
        <v>215</v>
      </c>
      <c r="E1369" s="134" t="s">
        <v>14731</v>
      </c>
      <c r="F1369" s="135" t="s">
        <v>14732</v>
      </c>
      <c r="G1369" s="136" t="s">
        <v>624</v>
      </c>
      <c r="H1369" s="137">
        <v>3</v>
      </c>
      <c r="I1369" s="138"/>
      <c r="J1369" s="139">
        <f>ROUND(I1369*H1369,2)</f>
        <v>0</v>
      </c>
      <c r="K1369" s="135" t="s">
        <v>245</v>
      </c>
      <c r="L1369" s="34"/>
      <c r="M1369" s="140" t="s">
        <v>19</v>
      </c>
      <c r="N1369" s="141" t="s">
        <v>40</v>
      </c>
      <c r="P1369" s="142">
        <f>O1369*H1369</f>
        <v>0</v>
      </c>
      <c r="Q1369" s="142">
        <v>0</v>
      </c>
      <c r="R1369" s="142">
        <f>Q1369*H1369</f>
        <v>0</v>
      </c>
      <c r="S1369" s="142">
        <v>0</v>
      </c>
      <c r="T1369" s="143">
        <f>S1369*H1369</f>
        <v>0</v>
      </c>
      <c r="AR1369" s="144" t="s">
        <v>316</v>
      </c>
      <c r="AT1369" s="144" t="s">
        <v>215</v>
      </c>
      <c r="AU1369" s="144" t="s">
        <v>236</v>
      </c>
      <c r="AY1369" s="19" t="s">
        <v>212</v>
      </c>
      <c r="BE1369" s="145">
        <f>IF(N1369="základní",J1369,0)</f>
        <v>0</v>
      </c>
      <c r="BF1369" s="145">
        <f>IF(N1369="snížená",J1369,0)</f>
        <v>0</v>
      </c>
      <c r="BG1369" s="145">
        <f>IF(N1369="zákl. přenesená",J1369,0)</f>
        <v>0</v>
      </c>
      <c r="BH1369" s="145">
        <f>IF(N1369="sníž. přenesená",J1369,0)</f>
        <v>0</v>
      </c>
      <c r="BI1369" s="145">
        <f>IF(N1369="nulová",J1369,0)</f>
        <v>0</v>
      </c>
      <c r="BJ1369" s="19" t="s">
        <v>77</v>
      </c>
      <c r="BK1369" s="145">
        <f>ROUND(I1369*H1369,2)</f>
        <v>0</v>
      </c>
      <c r="BL1369" s="19" t="s">
        <v>316</v>
      </c>
      <c r="BM1369" s="144" t="s">
        <v>14733</v>
      </c>
    </row>
    <row r="1370" spans="2:65" s="1" customFormat="1" ht="19.5">
      <c r="B1370" s="34"/>
      <c r="D1370" s="150" t="s">
        <v>224</v>
      </c>
      <c r="F1370" s="151" t="s">
        <v>14688</v>
      </c>
      <c r="I1370" s="148"/>
      <c r="L1370" s="34"/>
      <c r="M1370" s="149"/>
      <c r="T1370" s="55"/>
      <c r="AT1370" s="19" t="s">
        <v>224</v>
      </c>
      <c r="AU1370" s="19" t="s">
        <v>236</v>
      </c>
    </row>
    <row r="1371" spans="2:65" s="14" customFormat="1">
      <c r="B1371" s="170"/>
      <c r="D1371" s="150" t="s">
        <v>226</v>
      </c>
      <c r="E1371" s="171" t="s">
        <v>19</v>
      </c>
      <c r="F1371" s="172" t="s">
        <v>14734</v>
      </c>
      <c r="H1371" s="171" t="s">
        <v>19</v>
      </c>
      <c r="I1371" s="173"/>
      <c r="L1371" s="170"/>
      <c r="M1371" s="174"/>
      <c r="T1371" s="175"/>
      <c r="AT1371" s="171" t="s">
        <v>226</v>
      </c>
      <c r="AU1371" s="171" t="s">
        <v>236</v>
      </c>
      <c r="AV1371" s="14" t="s">
        <v>77</v>
      </c>
      <c r="AW1371" s="14" t="s">
        <v>31</v>
      </c>
      <c r="AX1371" s="14" t="s">
        <v>69</v>
      </c>
      <c r="AY1371" s="171" t="s">
        <v>212</v>
      </c>
    </row>
    <row r="1372" spans="2:65" s="12" customFormat="1">
      <c r="B1372" s="152"/>
      <c r="D1372" s="150" t="s">
        <v>226</v>
      </c>
      <c r="E1372" s="153" t="s">
        <v>19</v>
      </c>
      <c r="F1372" s="154" t="s">
        <v>14735</v>
      </c>
      <c r="H1372" s="155">
        <v>3</v>
      </c>
      <c r="I1372" s="156"/>
      <c r="L1372" s="152"/>
      <c r="M1372" s="157"/>
      <c r="T1372" s="158"/>
      <c r="AT1372" s="153" t="s">
        <v>226</v>
      </c>
      <c r="AU1372" s="153" t="s">
        <v>236</v>
      </c>
      <c r="AV1372" s="12" t="s">
        <v>79</v>
      </c>
      <c r="AW1372" s="12" t="s">
        <v>31</v>
      </c>
      <c r="AX1372" s="12" t="s">
        <v>69</v>
      </c>
      <c r="AY1372" s="153" t="s">
        <v>212</v>
      </c>
    </row>
    <row r="1373" spans="2:65" s="13" customFormat="1">
      <c r="B1373" s="159"/>
      <c r="D1373" s="150" t="s">
        <v>226</v>
      </c>
      <c r="E1373" s="160" t="s">
        <v>19</v>
      </c>
      <c r="F1373" s="161" t="s">
        <v>228</v>
      </c>
      <c r="H1373" s="162">
        <v>3</v>
      </c>
      <c r="I1373" s="163"/>
      <c r="L1373" s="159"/>
      <c r="M1373" s="164"/>
      <c r="T1373" s="165"/>
      <c r="AT1373" s="160" t="s">
        <v>226</v>
      </c>
      <c r="AU1373" s="160" t="s">
        <v>236</v>
      </c>
      <c r="AV1373" s="13" t="s">
        <v>229</v>
      </c>
      <c r="AW1373" s="13" t="s">
        <v>31</v>
      </c>
      <c r="AX1373" s="13" t="s">
        <v>77</v>
      </c>
      <c r="AY1373" s="160" t="s">
        <v>212</v>
      </c>
    </row>
    <row r="1374" spans="2:65" s="1" customFormat="1" ht="16.5" customHeight="1">
      <c r="B1374" s="34"/>
      <c r="C1374" s="133" t="s">
        <v>2205</v>
      </c>
      <c r="D1374" s="133" t="s">
        <v>215</v>
      </c>
      <c r="E1374" s="134" t="s">
        <v>14736</v>
      </c>
      <c r="F1374" s="135" t="s">
        <v>14737</v>
      </c>
      <c r="G1374" s="136" t="s">
        <v>624</v>
      </c>
      <c r="H1374" s="137">
        <v>6</v>
      </c>
      <c r="I1374" s="138"/>
      <c r="J1374" s="139">
        <f>ROUND(I1374*H1374,2)</f>
        <v>0</v>
      </c>
      <c r="K1374" s="135" t="s">
        <v>245</v>
      </c>
      <c r="L1374" s="34"/>
      <c r="M1374" s="140" t="s">
        <v>19</v>
      </c>
      <c r="N1374" s="141" t="s">
        <v>40</v>
      </c>
      <c r="P1374" s="142">
        <f>O1374*H1374</f>
        <v>0</v>
      </c>
      <c r="Q1374" s="142">
        <v>0</v>
      </c>
      <c r="R1374" s="142">
        <f>Q1374*H1374</f>
        <v>0</v>
      </c>
      <c r="S1374" s="142">
        <v>0</v>
      </c>
      <c r="T1374" s="143">
        <f>S1374*H1374</f>
        <v>0</v>
      </c>
      <c r="AR1374" s="144" t="s">
        <v>316</v>
      </c>
      <c r="AT1374" s="144" t="s">
        <v>215</v>
      </c>
      <c r="AU1374" s="144" t="s">
        <v>236</v>
      </c>
      <c r="AY1374" s="19" t="s">
        <v>212</v>
      </c>
      <c r="BE1374" s="145">
        <f>IF(N1374="základní",J1374,0)</f>
        <v>0</v>
      </c>
      <c r="BF1374" s="145">
        <f>IF(N1374="snížená",J1374,0)</f>
        <v>0</v>
      </c>
      <c r="BG1374" s="145">
        <f>IF(N1374="zákl. přenesená",J1374,0)</f>
        <v>0</v>
      </c>
      <c r="BH1374" s="145">
        <f>IF(N1374="sníž. přenesená",J1374,0)</f>
        <v>0</v>
      </c>
      <c r="BI1374" s="145">
        <f>IF(N1374="nulová",J1374,0)</f>
        <v>0</v>
      </c>
      <c r="BJ1374" s="19" t="s">
        <v>77</v>
      </c>
      <c r="BK1374" s="145">
        <f>ROUND(I1374*H1374,2)</f>
        <v>0</v>
      </c>
      <c r="BL1374" s="19" t="s">
        <v>316</v>
      </c>
      <c r="BM1374" s="144" t="s">
        <v>14738</v>
      </c>
    </row>
    <row r="1375" spans="2:65" s="1" customFormat="1" ht="19.5">
      <c r="B1375" s="34"/>
      <c r="D1375" s="150" t="s">
        <v>224</v>
      </c>
      <c r="F1375" s="151" t="s">
        <v>14688</v>
      </c>
      <c r="I1375" s="148"/>
      <c r="L1375" s="34"/>
      <c r="M1375" s="149"/>
      <c r="T1375" s="55"/>
      <c r="AT1375" s="19" t="s">
        <v>224</v>
      </c>
      <c r="AU1375" s="19" t="s">
        <v>236</v>
      </c>
    </row>
    <row r="1376" spans="2:65" s="14" customFormat="1">
      <c r="B1376" s="170"/>
      <c r="D1376" s="150" t="s">
        <v>226</v>
      </c>
      <c r="E1376" s="171" t="s">
        <v>19</v>
      </c>
      <c r="F1376" s="172" t="s">
        <v>14739</v>
      </c>
      <c r="H1376" s="171" t="s">
        <v>19</v>
      </c>
      <c r="I1376" s="173"/>
      <c r="L1376" s="170"/>
      <c r="M1376" s="174"/>
      <c r="T1376" s="175"/>
      <c r="AT1376" s="171" t="s">
        <v>226</v>
      </c>
      <c r="AU1376" s="171" t="s">
        <v>236</v>
      </c>
      <c r="AV1376" s="14" t="s">
        <v>77</v>
      </c>
      <c r="AW1376" s="14" t="s">
        <v>31</v>
      </c>
      <c r="AX1376" s="14" t="s">
        <v>69</v>
      </c>
      <c r="AY1376" s="171" t="s">
        <v>212</v>
      </c>
    </row>
    <row r="1377" spans="2:65" s="12" customFormat="1">
      <c r="B1377" s="152"/>
      <c r="D1377" s="150" t="s">
        <v>226</v>
      </c>
      <c r="E1377" s="153" t="s">
        <v>19</v>
      </c>
      <c r="F1377" s="154" t="s">
        <v>14740</v>
      </c>
      <c r="H1377" s="155">
        <v>6</v>
      </c>
      <c r="I1377" s="156"/>
      <c r="L1377" s="152"/>
      <c r="M1377" s="157"/>
      <c r="T1377" s="158"/>
      <c r="AT1377" s="153" t="s">
        <v>226</v>
      </c>
      <c r="AU1377" s="153" t="s">
        <v>236</v>
      </c>
      <c r="AV1377" s="12" t="s">
        <v>79</v>
      </c>
      <c r="AW1377" s="12" t="s">
        <v>31</v>
      </c>
      <c r="AX1377" s="12" t="s">
        <v>69</v>
      </c>
      <c r="AY1377" s="153" t="s">
        <v>212</v>
      </c>
    </row>
    <row r="1378" spans="2:65" s="13" customFormat="1">
      <c r="B1378" s="159"/>
      <c r="D1378" s="150" t="s">
        <v>226</v>
      </c>
      <c r="E1378" s="160" t="s">
        <v>19</v>
      </c>
      <c r="F1378" s="161" t="s">
        <v>228</v>
      </c>
      <c r="H1378" s="162">
        <v>6</v>
      </c>
      <c r="I1378" s="163"/>
      <c r="L1378" s="159"/>
      <c r="M1378" s="164"/>
      <c r="T1378" s="165"/>
      <c r="AT1378" s="160" t="s">
        <v>226</v>
      </c>
      <c r="AU1378" s="160" t="s">
        <v>236</v>
      </c>
      <c r="AV1378" s="13" t="s">
        <v>229</v>
      </c>
      <c r="AW1378" s="13" t="s">
        <v>31</v>
      </c>
      <c r="AX1378" s="13" t="s">
        <v>77</v>
      </c>
      <c r="AY1378" s="160" t="s">
        <v>212</v>
      </c>
    </row>
    <row r="1379" spans="2:65" s="1" customFormat="1" ht="16.5" customHeight="1">
      <c r="B1379" s="34"/>
      <c r="C1379" s="133" t="s">
        <v>2218</v>
      </c>
      <c r="D1379" s="133" t="s">
        <v>215</v>
      </c>
      <c r="E1379" s="134" t="s">
        <v>14741</v>
      </c>
      <c r="F1379" s="135" t="s">
        <v>14697</v>
      </c>
      <c r="G1379" s="136" t="s">
        <v>624</v>
      </c>
      <c r="H1379" s="137">
        <v>1</v>
      </c>
      <c r="I1379" s="138"/>
      <c r="J1379" s="139">
        <f>ROUND(I1379*H1379,2)</f>
        <v>0</v>
      </c>
      <c r="K1379" s="135" t="s">
        <v>245</v>
      </c>
      <c r="L1379" s="34"/>
      <c r="M1379" s="140" t="s">
        <v>19</v>
      </c>
      <c r="N1379" s="141" t="s">
        <v>40</v>
      </c>
      <c r="P1379" s="142">
        <f>O1379*H1379</f>
        <v>0</v>
      </c>
      <c r="Q1379" s="142">
        <v>0</v>
      </c>
      <c r="R1379" s="142">
        <f>Q1379*H1379</f>
        <v>0</v>
      </c>
      <c r="S1379" s="142">
        <v>0</v>
      </c>
      <c r="T1379" s="143">
        <f>S1379*H1379</f>
        <v>0</v>
      </c>
      <c r="AR1379" s="144" t="s">
        <v>316</v>
      </c>
      <c r="AT1379" s="144" t="s">
        <v>215</v>
      </c>
      <c r="AU1379" s="144" t="s">
        <v>236</v>
      </c>
      <c r="AY1379" s="19" t="s">
        <v>212</v>
      </c>
      <c r="BE1379" s="145">
        <f>IF(N1379="základní",J1379,0)</f>
        <v>0</v>
      </c>
      <c r="BF1379" s="145">
        <f>IF(N1379="snížená",J1379,0)</f>
        <v>0</v>
      </c>
      <c r="BG1379" s="145">
        <f>IF(N1379="zákl. přenesená",J1379,0)</f>
        <v>0</v>
      </c>
      <c r="BH1379" s="145">
        <f>IF(N1379="sníž. přenesená",J1379,0)</f>
        <v>0</v>
      </c>
      <c r="BI1379" s="145">
        <f>IF(N1379="nulová",J1379,0)</f>
        <v>0</v>
      </c>
      <c r="BJ1379" s="19" t="s">
        <v>77</v>
      </c>
      <c r="BK1379" s="145">
        <f>ROUND(I1379*H1379,2)</f>
        <v>0</v>
      </c>
      <c r="BL1379" s="19" t="s">
        <v>316</v>
      </c>
      <c r="BM1379" s="144" t="s">
        <v>14742</v>
      </c>
    </row>
    <row r="1380" spans="2:65" s="1" customFormat="1" ht="19.5">
      <c r="B1380" s="34"/>
      <c r="D1380" s="150" t="s">
        <v>224</v>
      </c>
      <c r="F1380" s="151" t="s">
        <v>14688</v>
      </c>
      <c r="I1380" s="148"/>
      <c r="L1380" s="34"/>
      <c r="M1380" s="149"/>
      <c r="T1380" s="55"/>
      <c r="AT1380" s="19" t="s">
        <v>224</v>
      </c>
      <c r="AU1380" s="19" t="s">
        <v>236</v>
      </c>
    </row>
    <row r="1381" spans="2:65" s="14" customFormat="1">
      <c r="B1381" s="170"/>
      <c r="D1381" s="150" t="s">
        <v>226</v>
      </c>
      <c r="E1381" s="171" t="s">
        <v>19</v>
      </c>
      <c r="F1381" s="172" t="s">
        <v>14699</v>
      </c>
      <c r="H1381" s="171" t="s">
        <v>19</v>
      </c>
      <c r="I1381" s="173"/>
      <c r="L1381" s="170"/>
      <c r="M1381" s="174"/>
      <c r="T1381" s="175"/>
      <c r="AT1381" s="171" t="s">
        <v>226</v>
      </c>
      <c r="AU1381" s="171" t="s">
        <v>236</v>
      </c>
      <c r="AV1381" s="14" t="s">
        <v>77</v>
      </c>
      <c r="AW1381" s="14" t="s">
        <v>31</v>
      </c>
      <c r="AX1381" s="14" t="s">
        <v>69</v>
      </c>
      <c r="AY1381" s="171" t="s">
        <v>212</v>
      </c>
    </row>
    <row r="1382" spans="2:65" s="12" customFormat="1">
      <c r="B1382" s="152"/>
      <c r="D1382" s="150" t="s">
        <v>226</v>
      </c>
      <c r="E1382" s="153" t="s">
        <v>19</v>
      </c>
      <c r="F1382" s="154" t="s">
        <v>14743</v>
      </c>
      <c r="H1382" s="155">
        <v>1</v>
      </c>
      <c r="I1382" s="156"/>
      <c r="L1382" s="152"/>
      <c r="M1382" s="157"/>
      <c r="T1382" s="158"/>
      <c r="AT1382" s="153" t="s">
        <v>226</v>
      </c>
      <c r="AU1382" s="153" t="s">
        <v>236</v>
      </c>
      <c r="AV1382" s="12" t="s">
        <v>79</v>
      </c>
      <c r="AW1382" s="12" t="s">
        <v>31</v>
      </c>
      <c r="AX1382" s="12" t="s">
        <v>69</v>
      </c>
      <c r="AY1382" s="153" t="s">
        <v>212</v>
      </c>
    </row>
    <row r="1383" spans="2:65" s="13" customFormat="1">
      <c r="B1383" s="159"/>
      <c r="D1383" s="150" t="s">
        <v>226</v>
      </c>
      <c r="E1383" s="160" t="s">
        <v>19</v>
      </c>
      <c r="F1383" s="161" t="s">
        <v>228</v>
      </c>
      <c r="H1383" s="162">
        <v>1</v>
      </c>
      <c r="I1383" s="163"/>
      <c r="L1383" s="159"/>
      <c r="M1383" s="164"/>
      <c r="T1383" s="165"/>
      <c r="AT1383" s="160" t="s">
        <v>226</v>
      </c>
      <c r="AU1383" s="160" t="s">
        <v>236</v>
      </c>
      <c r="AV1383" s="13" t="s">
        <v>229</v>
      </c>
      <c r="AW1383" s="13" t="s">
        <v>31</v>
      </c>
      <c r="AX1383" s="13" t="s">
        <v>77</v>
      </c>
      <c r="AY1383" s="160" t="s">
        <v>212</v>
      </c>
    </row>
    <row r="1384" spans="2:65" s="1" customFormat="1" ht="16.5" customHeight="1">
      <c r="B1384" s="34"/>
      <c r="C1384" s="133" t="s">
        <v>2225</v>
      </c>
      <c r="D1384" s="133" t="s">
        <v>215</v>
      </c>
      <c r="E1384" s="134" t="s">
        <v>14744</v>
      </c>
      <c r="F1384" s="135" t="s">
        <v>14702</v>
      </c>
      <c r="G1384" s="136" t="s">
        <v>624</v>
      </c>
      <c r="H1384" s="137">
        <v>1</v>
      </c>
      <c r="I1384" s="138"/>
      <c r="J1384" s="139">
        <f>ROUND(I1384*H1384,2)</f>
        <v>0</v>
      </c>
      <c r="K1384" s="135" t="s">
        <v>245</v>
      </c>
      <c r="L1384" s="34"/>
      <c r="M1384" s="140" t="s">
        <v>19</v>
      </c>
      <c r="N1384" s="141" t="s">
        <v>40</v>
      </c>
      <c r="P1384" s="142">
        <f>O1384*H1384</f>
        <v>0</v>
      </c>
      <c r="Q1384" s="142">
        <v>0</v>
      </c>
      <c r="R1384" s="142">
        <f>Q1384*H1384</f>
        <v>0</v>
      </c>
      <c r="S1384" s="142">
        <v>0</v>
      </c>
      <c r="T1384" s="143">
        <f>S1384*H1384</f>
        <v>0</v>
      </c>
      <c r="AR1384" s="144" t="s">
        <v>316</v>
      </c>
      <c r="AT1384" s="144" t="s">
        <v>215</v>
      </c>
      <c r="AU1384" s="144" t="s">
        <v>236</v>
      </c>
      <c r="AY1384" s="19" t="s">
        <v>212</v>
      </c>
      <c r="BE1384" s="145">
        <f>IF(N1384="základní",J1384,0)</f>
        <v>0</v>
      </c>
      <c r="BF1384" s="145">
        <f>IF(N1384="snížená",J1384,0)</f>
        <v>0</v>
      </c>
      <c r="BG1384" s="145">
        <f>IF(N1384="zákl. přenesená",J1384,0)</f>
        <v>0</v>
      </c>
      <c r="BH1384" s="145">
        <f>IF(N1384="sníž. přenesená",J1384,0)</f>
        <v>0</v>
      </c>
      <c r="BI1384" s="145">
        <f>IF(N1384="nulová",J1384,0)</f>
        <v>0</v>
      </c>
      <c r="BJ1384" s="19" t="s">
        <v>77</v>
      </c>
      <c r="BK1384" s="145">
        <f>ROUND(I1384*H1384,2)</f>
        <v>0</v>
      </c>
      <c r="BL1384" s="19" t="s">
        <v>316</v>
      </c>
      <c r="BM1384" s="144" t="s">
        <v>14745</v>
      </c>
    </row>
    <row r="1385" spans="2:65" s="1" customFormat="1" ht="19.5">
      <c r="B1385" s="34"/>
      <c r="D1385" s="150" t="s">
        <v>224</v>
      </c>
      <c r="F1385" s="151" t="s">
        <v>14688</v>
      </c>
      <c r="I1385" s="148"/>
      <c r="L1385" s="34"/>
      <c r="M1385" s="149"/>
      <c r="T1385" s="55"/>
      <c r="AT1385" s="19" t="s">
        <v>224</v>
      </c>
      <c r="AU1385" s="19" t="s">
        <v>236</v>
      </c>
    </row>
    <row r="1386" spans="2:65" s="14" customFormat="1">
      <c r="B1386" s="170"/>
      <c r="D1386" s="150" t="s">
        <v>226</v>
      </c>
      <c r="E1386" s="171" t="s">
        <v>19</v>
      </c>
      <c r="F1386" s="172" t="s">
        <v>14704</v>
      </c>
      <c r="H1386" s="171" t="s">
        <v>19</v>
      </c>
      <c r="I1386" s="173"/>
      <c r="L1386" s="170"/>
      <c r="M1386" s="174"/>
      <c r="T1386" s="175"/>
      <c r="AT1386" s="171" t="s">
        <v>226</v>
      </c>
      <c r="AU1386" s="171" t="s">
        <v>236</v>
      </c>
      <c r="AV1386" s="14" t="s">
        <v>77</v>
      </c>
      <c r="AW1386" s="14" t="s">
        <v>31</v>
      </c>
      <c r="AX1386" s="14" t="s">
        <v>69</v>
      </c>
      <c r="AY1386" s="171" t="s">
        <v>212</v>
      </c>
    </row>
    <row r="1387" spans="2:65" s="12" customFormat="1">
      <c r="B1387" s="152"/>
      <c r="D1387" s="150" t="s">
        <v>226</v>
      </c>
      <c r="E1387" s="153" t="s">
        <v>19</v>
      </c>
      <c r="F1387" s="154" t="s">
        <v>14743</v>
      </c>
      <c r="H1387" s="155">
        <v>1</v>
      </c>
      <c r="I1387" s="156"/>
      <c r="L1387" s="152"/>
      <c r="M1387" s="157"/>
      <c r="T1387" s="158"/>
      <c r="AT1387" s="153" t="s">
        <v>226</v>
      </c>
      <c r="AU1387" s="153" t="s">
        <v>236</v>
      </c>
      <c r="AV1387" s="12" t="s">
        <v>79</v>
      </c>
      <c r="AW1387" s="12" t="s">
        <v>31</v>
      </c>
      <c r="AX1387" s="12" t="s">
        <v>69</v>
      </c>
      <c r="AY1387" s="153" t="s">
        <v>212</v>
      </c>
    </row>
    <row r="1388" spans="2:65" s="13" customFormat="1">
      <c r="B1388" s="159"/>
      <c r="D1388" s="150" t="s">
        <v>226</v>
      </c>
      <c r="E1388" s="160" t="s">
        <v>19</v>
      </c>
      <c r="F1388" s="161" t="s">
        <v>228</v>
      </c>
      <c r="H1388" s="162">
        <v>1</v>
      </c>
      <c r="I1388" s="163"/>
      <c r="L1388" s="159"/>
      <c r="M1388" s="164"/>
      <c r="T1388" s="165"/>
      <c r="AT1388" s="160" t="s">
        <v>226</v>
      </c>
      <c r="AU1388" s="160" t="s">
        <v>236</v>
      </c>
      <c r="AV1388" s="13" t="s">
        <v>229</v>
      </c>
      <c r="AW1388" s="13" t="s">
        <v>31</v>
      </c>
      <c r="AX1388" s="13" t="s">
        <v>77</v>
      </c>
      <c r="AY1388" s="160" t="s">
        <v>212</v>
      </c>
    </row>
    <row r="1389" spans="2:65" s="1" customFormat="1" ht="16.5" customHeight="1">
      <c r="B1389" s="34"/>
      <c r="C1389" s="133" t="s">
        <v>2233</v>
      </c>
      <c r="D1389" s="133" t="s">
        <v>215</v>
      </c>
      <c r="E1389" s="134" t="s">
        <v>14746</v>
      </c>
      <c r="F1389" s="135" t="s">
        <v>14707</v>
      </c>
      <c r="G1389" s="136" t="s">
        <v>624</v>
      </c>
      <c r="H1389" s="137">
        <v>2</v>
      </c>
      <c r="I1389" s="138"/>
      <c r="J1389" s="139">
        <f>ROUND(I1389*H1389,2)</f>
        <v>0</v>
      </c>
      <c r="K1389" s="135" t="s">
        <v>245</v>
      </c>
      <c r="L1389" s="34"/>
      <c r="M1389" s="140" t="s">
        <v>19</v>
      </c>
      <c r="N1389" s="141" t="s">
        <v>40</v>
      </c>
      <c r="P1389" s="142">
        <f>O1389*H1389</f>
        <v>0</v>
      </c>
      <c r="Q1389" s="142">
        <v>0</v>
      </c>
      <c r="R1389" s="142">
        <f>Q1389*H1389</f>
        <v>0</v>
      </c>
      <c r="S1389" s="142">
        <v>0</v>
      </c>
      <c r="T1389" s="143">
        <f>S1389*H1389</f>
        <v>0</v>
      </c>
      <c r="AR1389" s="144" t="s">
        <v>316</v>
      </c>
      <c r="AT1389" s="144" t="s">
        <v>215</v>
      </c>
      <c r="AU1389" s="144" t="s">
        <v>236</v>
      </c>
      <c r="AY1389" s="19" t="s">
        <v>212</v>
      </c>
      <c r="BE1389" s="145">
        <f>IF(N1389="základní",J1389,0)</f>
        <v>0</v>
      </c>
      <c r="BF1389" s="145">
        <f>IF(N1389="snížená",J1389,0)</f>
        <v>0</v>
      </c>
      <c r="BG1389" s="145">
        <f>IF(N1389="zákl. přenesená",J1389,0)</f>
        <v>0</v>
      </c>
      <c r="BH1389" s="145">
        <f>IF(N1389="sníž. přenesená",J1389,0)</f>
        <v>0</v>
      </c>
      <c r="BI1389" s="145">
        <f>IF(N1389="nulová",J1389,0)</f>
        <v>0</v>
      </c>
      <c r="BJ1389" s="19" t="s">
        <v>77</v>
      </c>
      <c r="BK1389" s="145">
        <f>ROUND(I1389*H1389,2)</f>
        <v>0</v>
      </c>
      <c r="BL1389" s="19" t="s">
        <v>316</v>
      </c>
      <c r="BM1389" s="144" t="s">
        <v>14747</v>
      </c>
    </row>
    <row r="1390" spans="2:65" s="1" customFormat="1" ht="19.5">
      <c r="B1390" s="34"/>
      <c r="D1390" s="150" t="s">
        <v>224</v>
      </c>
      <c r="F1390" s="151" t="s">
        <v>14688</v>
      </c>
      <c r="I1390" s="148"/>
      <c r="L1390" s="34"/>
      <c r="M1390" s="149"/>
      <c r="T1390" s="55"/>
      <c r="AT1390" s="19" t="s">
        <v>224</v>
      </c>
      <c r="AU1390" s="19" t="s">
        <v>236</v>
      </c>
    </row>
    <row r="1391" spans="2:65" s="14" customFormat="1">
      <c r="B1391" s="170"/>
      <c r="D1391" s="150" t="s">
        <v>226</v>
      </c>
      <c r="E1391" s="171" t="s">
        <v>19</v>
      </c>
      <c r="F1391" s="172" t="s">
        <v>14709</v>
      </c>
      <c r="H1391" s="171" t="s">
        <v>19</v>
      </c>
      <c r="I1391" s="173"/>
      <c r="L1391" s="170"/>
      <c r="M1391" s="174"/>
      <c r="T1391" s="175"/>
      <c r="AT1391" s="171" t="s">
        <v>226</v>
      </c>
      <c r="AU1391" s="171" t="s">
        <v>236</v>
      </c>
      <c r="AV1391" s="14" t="s">
        <v>77</v>
      </c>
      <c r="AW1391" s="14" t="s">
        <v>31</v>
      </c>
      <c r="AX1391" s="14" t="s">
        <v>69</v>
      </c>
      <c r="AY1391" s="171" t="s">
        <v>212</v>
      </c>
    </row>
    <row r="1392" spans="2:65" s="12" customFormat="1">
      <c r="B1392" s="152"/>
      <c r="D1392" s="150" t="s">
        <v>226</v>
      </c>
      <c r="E1392" s="153" t="s">
        <v>19</v>
      </c>
      <c r="F1392" s="154" t="s">
        <v>14748</v>
      </c>
      <c r="H1392" s="155">
        <v>2</v>
      </c>
      <c r="I1392" s="156"/>
      <c r="L1392" s="152"/>
      <c r="M1392" s="157"/>
      <c r="T1392" s="158"/>
      <c r="AT1392" s="153" t="s">
        <v>226</v>
      </c>
      <c r="AU1392" s="153" t="s">
        <v>236</v>
      </c>
      <c r="AV1392" s="12" t="s">
        <v>79</v>
      </c>
      <c r="AW1392" s="12" t="s">
        <v>31</v>
      </c>
      <c r="AX1392" s="12" t="s">
        <v>69</v>
      </c>
      <c r="AY1392" s="153" t="s">
        <v>212</v>
      </c>
    </row>
    <row r="1393" spans="2:65" s="13" customFormat="1">
      <c r="B1393" s="159"/>
      <c r="D1393" s="150" t="s">
        <v>226</v>
      </c>
      <c r="E1393" s="160" t="s">
        <v>19</v>
      </c>
      <c r="F1393" s="161" t="s">
        <v>228</v>
      </c>
      <c r="H1393" s="162">
        <v>2</v>
      </c>
      <c r="I1393" s="163"/>
      <c r="L1393" s="159"/>
      <c r="M1393" s="164"/>
      <c r="T1393" s="165"/>
      <c r="AT1393" s="160" t="s">
        <v>226</v>
      </c>
      <c r="AU1393" s="160" t="s">
        <v>236</v>
      </c>
      <c r="AV1393" s="13" t="s">
        <v>229</v>
      </c>
      <c r="AW1393" s="13" t="s">
        <v>31</v>
      </c>
      <c r="AX1393" s="13" t="s">
        <v>77</v>
      </c>
      <c r="AY1393" s="160" t="s">
        <v>212</v>
      </c>
    </row>
    <row r="1394" spans="2:65" s="1" customFormat="1" ht="16.5" customHeight="1">
      <c r="B1394" s="34"/>
      <c r="C1394" s="133" t="s">
        <v>2239</v>
      </c>
      <c r="D1394" s="133" t="s">
        <v>215</v>
      </c>
      <c r="E1394" s="134" t="s">
        <v>14749</v>
      </c>
      <c r="F1394" s="135" t="s">
        <v>14712</v>
      </c>
      <c r="G1394" s="136" t="s">
        <v>624</v>
      </c>
      <c r="H1394" s="137">
        <v>4</v>
      </c>
      <c r="I1394" s="138"/>
      <c r="J1394" s="139">
        <f>ROUND(I1394*H1394,2)</f>
        <v>0</v>
      </c>
      <c r="K1394" s="135" t="s">
        <v>245</v>
      </c>
      <c r="L1394" s="34"/>
      <c r="M1394" s="140" t="s">
        <v>19</v>
      </c>
      <c r="N1394" s="141" t="s">
        <v>40</v>
      </c>
      <c r="P1394" s="142">
        <f>O1394*H1394</f>
        <v>0</v>
      </c>
      <c r="Q1394" s="142">
        <v>0</v>
      </c>
      <c r="R1394" s="142">
        <f>Q1394*H1394</f>
        <v>0</v>
      </c>
      <c r="S1394" s="142">
        <v>0</v>
      </c>
      <c r="T1394" s="143">
        <f>S1394*H1394</f>
        <v>0</v>
      </c>
      <c r="AR1394" s="144" t="s">
        <v>316</v>
      </c>
      <c r="AT1394" s="144" t="s">
        <v>215</v>
      </c>
      <c r="AU1394" s="144" t="s">
        <v>236</v>
      </c>
      <c r="AY1394" s="19" t="s">
        <v>212</v>
      </c>
      <c r="BE1394" s="145">
        <f>IF(N1394="základní",J1394,0)</f>
        <v>0</v>
      </c>
      <c r="BF1394" s="145">
        <f>IF(N1394="snížená",J1394,0)</f>
        <v>0</v>
      </c>
      <c r="BG1394" s="145">
        <f>IF(N1394="zákl. přenesená",J1394,0)</f>
        <v>0</v>
      </c>
      <c r="BH1394" s="145">
        <f>IF(N1394="sníž. přenesená",J1394,0)</f>
        <v>0</v>
      </c>
      <c r="BI1394" s="145">
        <f>IF(N1394="nulová",J1394,0)</f>
        <v>0</v>
      </c>
      <c r="BJ1394" s="19" t="s">
        <v>77</v>
      </c>
      <c r="BK1394" s="145">
        <f>ROUND(I1394*H1394,2)</f>
        <v>0</v>
      </c>
      <c r="BL1394" s="19" t="s">
        <v>316</v>
      </c>
      <c r="BM1394" s="144" t="s">
        <v>14750</v>
      </c>
    </row>
    <row r="1395" spans="2:65" s="1" customFormat="1" ht="19.5">
      <c r="B1395" s="34"/>
      <c r="D1395" s="150" t="s">
        <v>224</v>
      </c>
      <c r="F1395" s="151" t="s">
        <v>14688</v>
      </c>
      <c r="I1395" s="148"/>
      <c r="L1395" s="34"/>
      <c r="M1395" s="149"/>
      <c r="T1395" s="55"/>
      <c r="AT1395" s="19" t="s">
        <v>224</v>
      </c>
      <c r="AU1395" s="19" t="s">
        <v>236</v>
      </c>
    </row>
    <row r="1396" spans="2:65" s="14" customFormat="1">
      <c r="B1396" s="170"/>
      <c r="D1396" s="150" t="s">
        <v>226</v>
      </c>
      <c r="E1396" s="171" t="s">
        <v>19</v>
      </c>
      <c r="F1396" s="172" t="s">
        <v>14714</v>
      </c>
      <c r="H1396" s="171" t="s">
        <v>19</v>
      </c>
      <c r="I1396" s="173"/>
      <c r="L1396" s="170"/>
      <c r="M1396" s="174"/>
      <c r="T1396" s="175"/>
      <c r="AT1396" s="171" t="s">
        <v>226</v>
      </c>
      <c r="AU1396" s="171" t="s">
        <v>236</v>
      </c>
      <c r="AV1396" s="14" t="s">
        <v>77</v>
      </c>
      <c r="AW1396" s="14" t="s">
        <v>31</v>
      </c>
      <c r="AX1396" s="14" t="s">
        <v>69</v>
      </c>
      <c r="AY1396" s="171" t="s">
        <v>212</v>
      </c>
    </row>
    <row r="1397" spans="2:65" s="12" customFormat="1">
      <c r="B1397" s="152"/>
      <c r="D1397" s="150" t="s">
        <v>226</v>
      </c>
      <c r="E1397" s="153" t="s">
        <v>19</v>
      </c>
      <c r="F1397" s="154" t="s">
        <v>14751</v>
      </c>
      <c r="H1397" s="155">
        <v>4</v>
      </c>
      <c r="I1397" s="156"/>
      <c r="L1397" s="152"/>
      <c r="M1397" s="157"/>
      <c r="T1397" s="158"/>
      <c r="AT1397" s="153" t="s">
        <v>226</v>
      </c>
      <c r="AU1397" s="153" t="s">
        <v>236</v>
      </c>
      <c r="AV1397" s="12" t="s">
        <v>79</v>
      </c>
      <c r="AW1397" s="12" t="s">
        <v>31</v>
      </c>
      <c r="AX1397" s="12" t="s">
        <v>69</v>
      </c>
      <c r="AY1397" s="153" t="s">
        <v>212</v>
      </c>
    </row>
    <row r="1398" spans="2:65" s="13" customFormat="1">
      <c r="B1398" s="159"/>
      <c r="D1398" s="150" t="s">
        <v>226</v>
      </c>
      <c r="E1398" s="160" t="s">
        <v>19</v>
      </c>
      <c r="F1398" s="161" t="s">
        <v>228</v>
      </c>
      <c r="H1398" s="162">
        <v>4</v>
      </c>
      <c r="I1398" s="163"/>
      <c r="L1398" s="159"/>
      <c r="M1398" s="164"/>
      <c r="T1398" s="165"/>
      <c r="AT1398" s="160" t="s">
        <v>226</v>
      </c>
      <c r="AU1398" s="160" t="s">
        <v>236</v>
      </c>
      <c r="AV1398" s="13" t="s">
        <v>229</v>
      </c>
      <c r="AW1398" s="13" t="s">
        <v>31</v>
      </c>
      <c r="AX1398" s="13" t="s">
        <v>77</v>
      </c>
      <c r="AY1398" s="160" t="s">
        <v>212</v>
      </c>
    </row>
    <row r="1399" spans="2:65" s="1" customFormat="1" ht="16.5" customHeight="1">
      <c r="B1399" s="34"/>
      <c r="C1399" s="133" t="s">
        <v>2245</v>
      </c>
      <c r="D1399" s="133" t="s">
        <v>215</v>
      </c>
      <c r="E1399" s="134" t="s">
        <v>14752</v>
      </c>
      <c r="F1399" s="135" t="s">
        <v>14753</v>
      </c>
      <c r="G1399" s="136" t="s">
        <v>536</v>
      </c>
      <c r="H1399" s="137">
        <v>580</v>
      </c>
      <c r="I1399" s="138"/>
      <c r="J1399" s="139">
        <f>ROUND(I1399*H1399,2)</f>
        <v>0</v>
      </c>
      <c r="K1399" s="135" t="s">
        <v>245</v>
      </c>
      <c r="L1399" s="34"/>
      <c r="M1399" s="140" t="s">
        <v>19</v>
      </c>
      <c r="N1399" s="141" t="s">
        <v>40</v>
      </c>
      <c r="P1399" s="142">
        <f>O1399*H1399</f>
        <v>0</v>
      </c>
      <c r="Q1399" s="142">
        <v>0</v>
      </c>
      <c r="R1399" s="142">
        <f>Q1399*H1399</f>
        <v>0</v>
      </c>
      <c r="S1399" s="142">
        <v>0</v>
      </c>
      <c r="T1399" s="143">
        <f>S1399*H1399</f>
        <v>0</v>
      </c>
      <c r="AR1399" s="144" t="s">
        <v>316</v>
      </c>
      <c r="AT1399" s="144" t="s">
        <v>215</v>
      </c>
      <c r="AU1399" s="144" t="s">
        <v>236</v>
      </c>
      <c r="AY1399" s="19" t="s">
        <v>212</v>
      </c>
      <c r="BE1399" s="145">
        <f>IF(N1399="základní",J1399,0)</f>
        <v>0</v>
      </c>
      <c r="BF1399" s="145">
        <f>IF(N1399="snížená",J1399,0)</f>
        <v>0</v>
      </c>
      <c r="BG1399" s="145">
        <f>IF(N1399="zákl. přenesená",J1399,0)</f>
        <v>0</v>
      </c>
      <c r="BH1399" s="145">
        <f>IF(N1399="sníž. přenesená",J1399,0)</f>
        <v>0</v>
      </c>
      <c r="BI1399" s="145">
        <f>IF(N1399="nulová",J1399,0)</f>
        <v>0</v>
      </c>
      <c r="BJ1399" s="19" t="s">
        <v>77</v>
      </c>
      <c r="BK1399" s="145">
        <f>ROUND(I1399*H1399,2)</f>
        <v>0</v>
      </c>
      <c r="BL1399" s="19" t="s">
        <v>316</v>
      </c>
      <c r="BM1399" s="144" t="s">
        <v>14754</v>
      </c>
    </row>
    <row r="1400" spans="2:65" s="1" customFormat="1" ht="19.5">
      <c r="B1400" s="34"/>
      <c r="D1400" s="150" t="s">
        <v>224</v>
      </c>
      <c r="F1400" s="151" t="s">
        <v>14755</v>
      </c>
      <c r="I1400" s="148"/>
      <c r="L1400" s="34"/>
      <c r="M1400" s="149"/>
      <c r="T1400" s="55"/>
      <c r="AT1400" s="19" t="s">
        <v>224</v>
      </c>
      <c r="AU1400" s="19" t="s">
        <v>236</v>
      </c>
    </row>
    <row r="1401" spans="2:65" s="14" customFormat="1" ht="22.5">
      <c r="B1401" s="170"/>
      <c r="D1401" s="150" t="s">
        <v>226</v>
      </c>
      <c r="E1401" s="171" t="s">
        <v>19</v>
      </c>
      <c r="F1401" s="172" t="s">
        <v>14756</v>
      </c>
      <c r="H1401" s="171" t="s">
        <v>19</v>
      </c>
      <c r="I1401" s="173"/>
      <c r="L1401" s="170"/>
      <c r="M1401" s="174"/>
      <c r="T1401" s="175"/>
      <c r="AT1401" s="171" t="s">
        <v>226</v>
      </c>
      <c r="AU1401" s="171" t="s">
        <v>236</v>
      </c>
      <c r="AV1401" s="14" t="s">
        <v>77</v>
      </c>
      <c r="AW1401" s="14" t="s">
        <v>31</v>
      </c>
      <c r="AX1401" s="14" t="s">
        <v>69</v>
      </c>
      <c r="AY1401" s="171" t="s">
        <v>212</v>
      </c>
    </row>
    <row r="1402" spans="2:65" s="12" customFormat="1">
      <c r="B1402" s="152"/>
      <c r="D1402" s="150" t="s">
        <v>226</v>
      </c>
      <c r="E1402" s="153" t="s">
        <v>19</v>
      </c>
      <c r="F1402" s="154" t="s">
        <v>14757</v>
      </c>
      <c r="H1402" s="155">
        <v>580</v>
      </c>
      <c r="I1402" s="156"/>
      <c r="L1402" s="152"/>
      <c r="M1402" s="157"/>
      <c r="T1402" s="158"/>
      <c r="AT1402" s="153" t="s">
        <v>226</v>
      </c>
      <c r="AU1402" s="153" t="s">
        <v>236</v>
      </c>
      <c r="AV1402" s="12" t="s">
        <v>79</v>
      </c>
      <c r="AW1402" s="12" t="s">
        <v>31</v>
      </c>
      <c r="AX1402" s="12" t="s">
        <v>69</v>
      </c>
      <c r="AY1402" s="153" t="s">
        <v>212</v>
      </c>
    </row>
    <row r="1403" spans="2:65" s="13" customFormat="1">
      <c r="B1403" s="159"/>
      <c r="D1403" s="150" t="s">
        <v>226</v>
      </c>
      <c r="E1403" s="160" t="s">
        <v>19</v>
      </c>
      <c r="F1403" s="161" t="s">
        <v>228</v>
      </c>
      <c r="H1403" s="162">
        <v>580</v>
      </c>
      <c r="I1403" s="163"/>
      <c r="L1403" s="159"/>
      <c r="M1403" s="164"/>
      <c r="T1403" s="165"/>
      <c r="AT1403" s="160" t="s">
        <v>226</v>
      </c>
      <c r="AU1403" s="160" t="s">
        <v>236</v>
      </c>
      <c r="AV1403" s="13" t="s">
        <v>229</v>
      </c>
      <c r="AW1403" s="13" t="s">
        <v>31</v>
      </c>
      <c r="AX1403" s="13" t="s">
        <v>77</v>
      </c>
      <c r="AY1403" s="160" t="s">
        <v>212</v>
      </c>
    </row>
    <row r="1404" spans="2:65" s="1" customFormat="1" ht="16.5" customHeight="1">
      <c r="B1404" s="34"/>
      <c r="C1404" s="133" t="s">
        <v>2254</v>
      </c>
      <c r="D1404" s="133" t="s">
        <v>215</v>
      </c>
      <c r="E1404" s="134" t="s">
        <v>14758</v>
      </c>
      <c r="F1404" s="135" t="s">
        <v>14759</v>
      </c>
      <c r="G1404" s="136" t="s">
        <v>624</v>
      </c>
      <c r="H1404" s="137">
        <v>46</v>
      </c>
      <c r="I1404" s="138"/>
      <c r="J1404" s="139">
        <f>ROUND(I1404*H1404,2)</f>
        <v>0</v>
      </c>
      <c r="K1404" s="135" t="s">
        <v>245</v>
      </c>
      <c r="L1404" s="34"/>
      <c r="M1404" s="140" t="s">
        <v>19</v>
      </c>
      <c r="N1404" s="141" t="s">
        <v>40</v>
      </c>
      <c r="P1404" s="142">
        <f>O1404*H1404</f>
        <v>0</v>
      </c>
      <c r="Q1404" s="142">
        <v>0</v>
      </c>
      <c r="R1404" s="142">
        <f>Q1404*H1404</f>
        <v>0</v>
      </c>
      <c r="S1404" s="142">
        <v>0</v>
      </c>
      <c r="T1404" s="143">
        <f>S1404*H1404</f>
        <v>0</v>
      </c>
      <c r="AR1404" s="144" t="s">
        <v>316</v>
      </c>
      <c r="AT1404" s="144" t="s">
        <v>215</v>
      </c>
      <c r="AU1404" s="144" t="s">
        <v>236</v>
      </c>
      <c r="AY1404" s="19" t="s">
        <v>212</v>
      </c>
      <c r="BE1404" s="145">
        <f>IF(N1404="základní",J1404,0)</f>
        <v>0</v>
      </c>
      <c r="BF1404" s="145">
        <f>IF(N1404="snížená",J1404,0)</f>
        <v>0</v>
      </c>
      <c r="BG1404" s="145">
        <f>IF(N1404="zákl. přenesená",J1404,0)</f>
        <v>0</v>
      </c>
      <c r="BH1404" s="145">
        <f>IF(N1404="sníž. přenesená",J1404,0)</f>
        <v>0</v>
      </c>
      <c r="BI1404" s="145">
        <f>IF(N1404="nulová",J1404,0)</f>
        <v>0</v>
      </c>
      <c r="BJ1404" s="19" t="s">
        <v>77</v>
      </c>
      <c r="BK1404" s="145">
        <f>ROUND(I1404*H1404,2)</f>
        <v>0</v>
      </c>
      <c r="BL1404" s="19" t="s">
        <v>316</v>
      </c>
      <c r="BM1404" s="144" t="s">
        <v>14760</v>
      </c>
    </row>
    <row r="1405" spans="2:65" s="1" customFormat="1" ht="19.5">
      <c r="B1405" s="34"/>
      <c r="D1405" s="150" t="s">
        <v>224</v>
      </c>
      <c r="F1405" s="151" t="s">
        <v>14755</v>
      </c>
      <c r="I1405" s="148"/>
      <c r="L1405" s="34"/>
      <c r="M1405" s="149"/>
      <c r="T1405" s="55"/>
      <c r="AT1405" s="19" t="s">
        <v>224</v>
      </c>
      <c r="AU1405" s="19" t="s">
        <v>236</v>
      </c>
    </row>
    <row r="1406" spans="2:65" s="14" customFormat="1">
      <c r="B1406" s="170"/>
      <c r="D1406" s="150" t="s">
        <v>226</v>
      </c>
      <c r="E1406" s="171" t="s">
        <v>19</v>
      </c>
      <c r="F1406" s="172" t="s">
        <v>14761</v>
      </c>
      <c r="H1406" s="171" t="s">
        <v>19</v>
      </c>
      <c r="I1406" s="173"/>
      <c r="L1406" s="170"/>
      <c r="M1406" s="174"/>
      <c r="T1406" s="175"/>
      <c r="AT1406" s="171" t="s">
        <v>226</v>
      </c>
      <c r="AU1406" s="171" t="s">
        <v>236</v>
      </c>
      <c r="AV1406" s="14" t="s">
        <v>77</v>
      </c>
      <c r="AW1406" s="14" t="s">
        <v>31</v>
      </c>
      <c r="AX1406" s="14" t="s">
        <v>69</v>
      </c>
      <c r="AY1406" s="171" t="s">
        <v>212</v>
      </c>
    </row>
    <row r="1407" spans="2:65" s="12" customFormat="1">
      <c r="B1407" s="152"/>
      <c r="D1407" s="150" t="s">
        <v>226</v>
      </c>
      <c r="E1407" s="153" t="s">
        <v>19</v>
      </c>
      <c r="F1407" s="154" t="s">
        <v>14762</v>
      </c>
      <c r="H1407" s="155">
        <v>46</v>
      </c>
      <c r="I1407" s="156"/>
      <c r="L1407" s="152"/>
      <c r="M1407" s="157"/>
      <c r="T1407" s="158"/>
      <c r="AT1407" s="153" t="s">
        <v>226</v>
      </c>
      <c r="AU1407" s="153" t="s">
        <v>236</v>
      </c>
      <c r="AV1407" s="12" t="s">
        <v>79</v>
      </c>
      <c r="AW1407" s="12" t="s">
        <v>31</v>
      </c>
      <c r="AX1407" s="12" t="s">
        <v>69</v>
      </c>
      <c r="AY1407" s="153" t="s">
        <v>212</v>
      </c>
    </row>
    <row r="1408" spans="2:65" s="13" customFormat="1">
      <c r="B1408" s="159"/>
      <c r="D1408" s="150" t="s">
        <v>226</v>
      </c>
      <c r="E1408" s="160" t="s">
        <v>19</v>
      </c>
      <c r="F1408" s="161" t="s">
        <v>228</v>
      </c>
      <c r="H1408" s="162">
        <v>46</v>
      </c>
      <c r="I1408" s="163"/>
      <c r="L1408" s="159"/>
      <c r="M1408" s="164"/>
      <c r="T1408" s="165"/>
      <c r="AT1408" s="160" t="s">
        <v>226</v>
      </c>
      <c r="AU1408" s="160" t="s">
        <v>236</v>
      </c>
      <c r="AV1408" s="13" t="s">
        <v>229</v>
      </c>
      <c r="AW1408" s="13" t="s">
        <v>31</v>
      </c>
      <c r="AX1408" s="13" t="s">
        <v>77</v>
      </c>
      <c r="AY1408" s="160" t="s">
        <v>212</v>
      </c>
    </row>
    <row r="1409" spans="2:65" s="1" customFormat="1" ht="16.5" customHeight="1">
      <c r="B1409" s="34"/>
      <c r="C1409" s="133" t="s">
        <v>2260</v>
      </c>
      <c r="D1409" s="133" t="s">
        <v>215</v>
      </c>
      <c r="E1409" s="134" t="s">
        <v>14763</v>
      </c>
      <c r="F1409" s="135" t="s">
        <v>14764</v>
      </c>
      <c r="G1409" s="136" t="s">
        <v>624</v>
      </c>
      <c r="H1409" s="137">
        <v>790</v>
      </c>
      <c r="I1409" s="138"/>
      <c r="J1409" s="139">
        <f>ROUND(I1409*H1409,2)</f>
        <v>0</v>
      </c>
      <c r="K1409" s="135" t="s">
        <v>245</v>
      </c>
      <c r="L1409" s="34"/>
      <c r="M1409" s="140" t="s">
        <v>19</v>
      </c>
      <c r="N1409" s="141" t="s">
        <v>40</v>
      </c>
      <c r="P1409" s="142">
        <f>O1409*H1409</f>
        <v>0</v>
      </c>
      <c r="Q1409" s="142">
        <v>0</v>
      </c>
      <c r="R1409" s="142">
        <f>Q1409*H1409</f>
        <v>0</v>
      </c>
      <c r="S1409" s="142">
        <v>0</v>
      </c>
      <c r="T1409" s="143">
        <f>S1409*H1409</f>
        <v>0</v>
      </c>
      <c r="AR1409" s="144" t="s">
        <v>316</v>
      </c>
      <c r="AT1409" s="144" t="s">
        <v>215</v>
      </c>
      <c r="AU1409" s="144" t="s">
        <v>236</v>
      </c>
      <c r="AY1409" s="19" t="s">
        <v>212</v>
      </c>
      <c r="BE1409" s="145">
        <f>IF(N1409="základní",J1409,0)</f>
        <v>0</v>
      </c>
      <c r="BF1409" s="145">
        <f>IF(N1409="snížená",J1409,0)</f>
        <v>0</v>
      </c>
      <c r="BG1409" s="145">
        <f>IF(N1409="zákl. přenesená",J1409,0)</f>
        <v>0</v>
      </c>
      <c r="BH1409" s="145">
        <f>IF(N1409="sníž. přenesená",J1409,0)</f>
        <v>0</v>
      </c>
      <c r="BI1409" s="145">
        <f>IF(N1409="nulová",J1409,0)</f>
        <v>0</v>
      </c>
      <c r="BJ1409" s="19" t="s">
        <v>77</v>
      </c>
      <c r="BK1409" s="145">
        <f>ROUND(I1409*H1409,2)</f>
        <v>0</v>
      </c>
      <c r="BL1409" s="19" t="s">
        <v>316</v>
      </c>
      <c r="BM1409" s="144" t="s">
        <v>14765</v>
      </c>
    </row>
    <row r="1410" spans="2:65" s="1" customFormat="1" ht="19.5">
      <c r="B1410" s="34"/>
      <c r="D1410" s="150" t="s">
        <v>224</v>
      </c>
      <c r="F1410" s="151" t="s">
        <v>14755</v>
      </c>
      <c r="I1410" s="148"/>
      <c r="L1410" s="34"/>
      <c r="M1410" s="149"/>
      <c r="T1410" s="55"/>
      <c r="AT1410" s="19" t="s">
        <v>224</v>
      </c>
      <c r="AU1410" s="19" t="s">
        <v>236</v>
      </c>
    </row>
    <row r="1411" spans="2:65" s="14" customFormat="1">
      <c r="B1411" s="170"/>
      <c r="D1411" s="150" t="s">
        <v>226</v>
      </c>
      <c r="E1411" s="171" t="s">
        <v>19</v>
      </c>
      <c r="F1411" s="172" t="s">
        <v>14766</v>
      </c>
      <c r="H1411" s="171" t="s">
        <v>19</v>
      </c>
      <c r="I1411" s="173"/>
      <c r="L1411" s="170"/>
      <c r="M1411" s="174"/>
      <c r="T1411" s="175"/>
      <c r="AT1411" s="171" t="s">
        <v>226</v>
      </c>
      <c r="AU1411" s="171" t="s">
        <v>236</v>
      </c>
      <c r="AV1411" s="14" t="s">
        <v>77</v>
      </c>
      <c r="AW1411" s="14" t="s">
        <v>31</v>
      </c>
      <c r="AX1411" s="14" t="s">
        <v>69</v>
      </c>
      <c r="AY1411" s="171" t="s">
        <v>212</v>
      </c>
    </row>
    <row r="1412" spans="2:65" s="12" customFormat="1">
      <c r="B1412" s="152"/>
      <c r="D1412" s="150" t="s">
        <v>226</v>
      </c>
      <c r="E1412" s="153" t="s">
        <v>19</v>
      </c>
      <c r="F1412" s="154" t="s">
        <v>14767</v>
      </c>
      <c r="H1412" s="155">
        <v>790</v>
      </c>
      <c r="I1412" s="156"/>
      <c r="L1412" s="152"/>
      <c r="M1412" s="157"/>
      <c r="T1412" s="158"/>
      <c r="AT1412" s="153" t="s">
        <v>226</v>
      </c>
      <c r="AU1412" s="153" t="s">
        <v>236</v>
      </c>
      <c r="AV1412" s="12" t="s">
        <v>79</v>
      </c>
      <c r="AW1412" s="12" t="s">
        <v>31</v>
      </c>
      <c r="AX1412" s="12" t="s">
        <v>69</v>
      </c>
      <c r="AY1412" s="153" t="s">
        <v>212</v>
      </c>
    </row>
    <row r="1413" spans="2:65" s="13" customFormat="1">
      <c r="B1413" s="159"/>
      <c r="D1413" s="150" t="s">
        <v>226</v>
      </c>
      <c r="E1413" s="160" t="s">
        <v>19</v>
      </c>
      <c r="F1413" s="161" t="s">
        <v>228</v>
      </c>
      <c r="H1413" s="162">
        <v>790</v>
      </c>
      <c r="I1413" s="163"/>
      <c r="L1413" s="159"/>
      <c r="M1413" s="164"/>
      <c r="T1413" s="165"/>
      <c r="AT1413" s="160" t="s">
        <v>226</v>
      </c>
      <c r="AU1413" s="160" t="s">
        <v>236</v>
      </c>
      <c r="AV1413" s="13" t="s">
        <v>229</v>
      </c>
      <c r="AW1413" s="13" t="s">
        <v>31</v>
      </c>
      <c r="AX1413" s="13" t="s">
        <v>77</v>
      </c>
      <c r="AY1413" s="160" t="s">
        <v>212</v>
      </c>
    </row>
    <row r="1414" spans="2:65" s="1" customFormat="1" ht="16.5" customHeight="1">
      <c r="B1414" s="34"/>
      <c r="C1414" s="133" t="s">
        <v>2267</v>
      </c>
      <c r="D1414" s="133" t="s">
        <v>215</v>
      </c>
      <c r="E1414" s="134" t="s">
        <v>14768</v>
      </c>
      <c r="F1414" s="135" t="s">
        <v>14769</v>
      </c>
      <c r="G1414" s="136" t="s">
        <v>624</v>
      </c>
      <c r="H1414" s="137">
        <v>60</v>
      </c>
      <c r="I1414" s="138"/>
      <c r="J1414" s="139">
        <f>ROUND(I1414*H1414,2)</f>
        <v>0</v>
      </c>
      <c r="K1414" s="135" t="s">
        <v>245</v>
      </c>
      <c r="L1414" s="34"/>
      <c r="M1414" s="140" t="s">
        <v>19</v>
      </c>
      <c r="N1414" s="141" t="s">
        <v>40</v>
      </c>
      <c r="P1414" s="142">
        <f>O1414*H1414</f>
        <v>0</v>
      </c>
      <c r="Q1414" s="142">
        <v>0</v>
      </c>
      <c r="R1414" s="142">
        <f>Q1414*H1414</f>
        <v>0</v>
      </c>
      <c r="S1414" s="142">
        <v>0</v>
      </c>
      <c r="T1414" s="143">
        <f>S1414*H1414</f>
        <v>0</v>
      </c>
      <c r="AR1414" s="144" t="s">
        <v>316</v>
      </c>
      <c r="AT1414" s="144" t="s">
        <v>215</v>
      </c>
      <c r="AU1414" s="144" t="s">
        <v>236</v>
      </c>
      <c r="AY1414" s="19" t="s">
        <v>212</v>
      </c>
      <c r="BE1414" s="145">
        <f>IF(N1414="základní",J1414,0)</f>
        <v>0</v>
      </c>
      <c r="BF1414" s="145">
        <f>IF(N1414="snížená",J1414,0)</f>
        <v>0</v>
      </c>
      <c r="BG1414" s="145">
        <f>IF(N1414="zákl. přenesená",J1414,0)</f>
        <v>0</v>
      </c>
      <c r="BH1414" s="145">
        <f>IF(N1414="sníž. přenesená",J1414,0)</f>
        <v>0</v>
      </c>
      <c r="BI1414" s="145">
        <f>IF(N1414="nulová",J1414,0)</f>
        <v>0</v>
      </c>
      <c r="BJ1414" s="19" t="s">
        <v>77</v>
      </c>
      <c r="BK1414" s="145">
        <f>ROUND(I1414*H1414,2)</f>
        <v>0</v>
      </c>
      <c r="BL1414" s="19" t="s">
        <v>316</v>
      </c>
      <c r="BM1414" s="144" t="s">
        <v>14770</v>
      </c>
    </row>
    <row r="1415" spans="2:65" s="1" customFormat="1" ht="19.5">
      <c r="B1415" s="34"/>
      <c r="D1415" s="150" t="s">
        <v>224</v>
      </c>
      <c r="F1415" s="151" t="s">
        <v>14755</v>
      </c>
      <c r="I1415" s="148"/>
      <c r="L1415" s="34"/>
      <c r="M1415" s="149"/>
      <c r="T1415" s="55"/>
      <c r="AT1415" s="19" t="s">
        <v>224</v>
      </c>
      <c r="AU1415" s="19" t="s">
        <v>236</v>
      </c>
    </row>
    <row r="1416" spans="2:65" s="14" customFormat="1">
      <c r="B1416" s="170"/>
      <c r="D1416" s="150" t="s">
        <v>226</v>
      </c>
      <c r="E1416" s="171" t="s">
        <v>19</v>
      </c>
      <c r="F1416" s="172" t="s">
        <v>14771</v>
      </c>
      <c r="H1416" s="171" t="s">
        <v>19</v>
      </c>
      <c r="I1416" s="173"/>
      <c r="L1416" s="170"/>
      <c r="M1416" s="174"/>
      <c r="T1416" s="175"/>
      <c r="AT1416" s="171" t="s">
        <v>226</v>
      </c>
      <c r="AU1416" s="171" t="s">
        <v>236</v>
      </c>
      <c r="AV1416" s="14" t="s">
        <v>77</v>
      </c>
      <c r="AW1416" s="14" t="s">
        <v>31</v>
      </c>
      <c r="AX1416" s="14" t="s">
        <v>69</v>
      </c>
      <c r="AY1416" s="171" t="s">
        <v>212</v>
      </c>
    </row>
    <row r="1417" spans="2:65" s="12" customFormat="1">
      <c r="B1417" s="152"/>
      <c r="D1417" s="150" t="s">
        <v>226</v>
      </c>
      <c r="E1417" s="153" t="s">
        <v>19</v>
      </c>
      <c r="F1417" s="154" t="s">
        <v>14772</v>
      </c>
      <c r="H1417" s="155">
        <v>60</v>
      </c>
      <c r="I1417" s="156"/>
      <c r="L1417" s="152"/>
      <c r="M1417" s="157"/>
      <c r="T1417" s="158"/>
      <c r="AT1417" s="153" t="s">
        <v>226</v>
      </c>
      <c r="AU1417" s="153" t="s">
        <v>236</v>
      </c>
      <c r="AV1417" s="12" t="s">
        <v>79</v>
      </c>
      <c r="AW1417" s="12" t="s">
        <v>31</v>
      </c>
      <c r="AX1417" s="12" t="s">
        <v>69</v>
      </c>
      <c r="AY1417" s="153" t="s">
        <v>212</v>
      </c>
    </row>
    <row r="1418" spans="2:65" s="13" customFormat="1">
      <c r="B1418" s="159"/>
      <c r="D1418" s="150" t="s">
        <v>226</v>
      </c>
      <c r="E1418" s="160" t="s">
        <v>19</v>
      </c>
      <c r="F1418" s="161" t="s">
        <v>228</v>
      </c>
      <c r="H1418" s="162">
        <v>60</v>
      </c>
      <c r="I1418" s="163"/>
      <c r="L1418" s="159"/>
      <c r="M1418" s="164"/>
      <c r="T1418" s="165"/>
      <c r="AT1418" s="160" t="s">
        <v>226</v>
      </c>
      <c r="AU1418" s="160" t="s">
        <v>236</v>
      </c>
      <c r="AV1418" s="13" t="s">
        <v>229</v>
      </c>
      <c r="AW1418" s="13" t="s">
        <v>31</v>
      </c>
      <c r="AX1418" s="13" t="s">
        <v>77</v>
      </c>
      <c r="AY1418" s="160" t="s">
        <v>212</v>
      </c>
    </row>
    <row r="1419" spans="2:65" s="1" customFormat="1" ht="16.5" customHeight="1">
      <c r="B1419" s="34"/>
      <c r="C1419" s="133" t="s">
        <v>2274</v>
      </c>
      <c r="D1419" s="133" t="s">
        <v>215</v>
      </c>
      <c r="E1419" s="134" t="s">
        <v>14773</v>
      </c>
      <c r="F1419" s="135" t="s">
        <v>14774</v>
      </c>
      <c r="G1419" s="136" t="s">
        <v>624</v>
      </c>
      <c r="H1419" s="137">
        <v>60</v>
      </c>
      <c r="I1419" s="138"/>
      <c r="J1419" s="139">
        <f>ROUND(I1419*H1419,2)</f>
        <v>0</v>
      </c>
      <c r="K1419" s="135" t="s">
        <v>245</v>
      </c>
      <c r="L1419" s="34"/>
      <c r="M1419" s="140" t="s">
        <v>19</v>
      </c>
      <c r="N1419" s="141" t="s">
        <v>40</v>
      </c>
      <c r="P1419" s="142">
        <f>O1419*H1419</f>
        <v>0</v>
      </c>
      <c r="Q1419" s="142">
        <v>0</v>
      </c>
      <c r="R1419" s="142">
        <f>Q1419*H1419</f>
        <v>0</v>
      </c>
      <c r="S1419" s="142">
        <v>0</v>
      </c>
      <c r="T1419" s="143">
        <f>S1419*H1419</f>
        <v>0</v>
      </c>
      <c r="AR1419" s="144" t="s">
        <v>316</v>
      </c>
      <c r="AT1419" s="144" t="s">
        <v>215</v>
      </c>
      <c r="AU1419" s="144" t="s">
        <v>236</v>
      </c>
      <c r="AY1419" s="19" t="s">
        <v>212</v>
      </c>
      <c r="BE1419" s="145">
        <f>IF(N1419="základní",J1419,0)</f>
        <v>0</v>
      </c>
      <c r="BF1419" s="145">
        <f>IF(N1419="snížená",J1419,0)</f>
        <v>0</v>
      </c>
      <c r="BG1419" s="145">
        <f>IF(N1419="zákl. přenesená",J1419,0)</f>
        <v>0</v>
      </c>
      <c r="BH1419" s="145">
        <f>IF(N1419="sníž. přenesená",J1419,0)</f>
        <v>0</v>
      </c>
      <c r="BI1419" s="145">
        <f>IF(N1419="nulová",J1419,0)</f>
        <v>0</v>
      </c>
      <c r="BJ1419" s="19" t="s">
        <v>77</v>
      </c>
      <c r="BK1419" s="145">
        <f>ROUND(I1419*H1419,2)</f>
        <v>0</v>
      </c>
      <c r="BL1419" s="19" t="s">
        <v>316</v>
      </c>
      <c r="BM1419" s="144" t="s">
        <v>14775</v>
      </c>
    </row>
    <row r="1420" spans="2:65" s="1" customFormat="1" ht="19.5">
      <c r="B1420" s="34"/>
      <c r="D1420" s="150" t="s">
        <v>224</v>
      </c>
      <c r="F1420" s="151" t="s">
        <v>14755</v>
      </c>
      <c r="I1420" s="148"/>
      <c r="L1420" s="34"/>
      <c r="M1420" s="149"/>
      <c r="T1420" s="55"/>
      <c r="AT1420" s="19" t="s">
        <v>224</v>
      </c>
      <c r="AU1420" s="19" t="s">
        <v>236</v>
      </c>
    </row>
    <row r="1421" spans="2:65" s="14" customFormat="1">
      <c r="B1421" s="170"/>
      <c r="D1421" s="150" t="s">
        <v>226</v>
      </c>
      <c r="E1421" s="171" t="s">
        <v>19</v>
      </c>
      <c r="F1421" s="172" t="s">
        <v>14776</v>
      </c>
      <c r="H1421" s="171" t="s">
        <v>19</v>
      </c>
      <c r="I1421" s="173"/>
      <c r="L1421" s="170"/>
      <c r="M1421" s="174"/>
      <c r="T1421" s="175"/>
      <c r="AT1421" s="171" t="s">
        <v>226</v>
      </c>
      <c r="AU1421" s="171" t="s">
        <v>236</v>
      </c>
      <c r="AV1421" s="14" t="s">
        <v>77</v>
      </c>
      <c r="AW1421" s="14" t="s">
        <v>31</v>
      </c>
      <c r="AX1421" s="14" t="s">
        <v>69</v>
      </c>
      <c r="AY1421" s="171" t="s">
        <v>212</v>
      </c>
    </row>
    <row r="1422" spans="2:65" s="12" customFormat="1">
      <c r="B1422" s="152"/>
      <c r="D1422" s="150" t="s">
        <v>226</v>
      </c>
      <c r="E1422" s="153" t="s">
        <v>19</v>
      </c>
      <c r="F1422" s="154" t="s">
        <v>14777</v>
      </c>
      <c r="H1422" s="155">
        <v>60</v>
      </c>
      <c r="I1422" s="156"/>
      <c r="L1422" s="152"/>
      <c r="M1422" s="157"/>
      <c r="T1422" s="158"/>
      <c r="AT1422" s="153" t="s">
        <v>226</v>
      </c>
      <c r="AU1422" s="153" t="s">
        <v>236</v>
      </c>
      <c r="AV1422" s="12" t="s">
        <v>79</v>
      </c>
      <c r="AW1422" s="12" t="s">
        <v>31</v>
      </c>
      <c r="AX1422" s="12" t="s">
        <v>69</v>
      </c>
      <c r="AY1422" s="153" t="s">
        <v>212</v>
      </c>
    </row>
    <row r="1423" spans="2:65" s="13" customFormat="1">
      <c r="B1423" s="159"/>
      <c r="D1423" s="150" t="s">
        <v>226</v>
      </c>
      <c r="E1423" s="160" t="s">
        <v>19</v>
      </c>
      <c r="F1423" s="161" t="s">
        <v>228</v>
      </c>
      <c r="H1423" s="162">
        <v>60</v>
      </c>
      <c r="I1423" s="163"/>
      <c r="L1423" s="159"/>
      <c r="M1423" s="164"/>
      <c r="T1423" s="165"/>
      <c r="AT1423" s="160" t="s">
        <v>226</v>
      </c>
      <c r="AU1423" s="160" t="s">
        <v>236</v>
      </c>
      <c r="AV1423" s="13" t="s">
        <v>229</v>
      </c>
      <c r="AW1423" s="13" t="s">
        <v>31</v>
      </c>
      <c r="AX1423" s="13" t="s">
        <v>77</v>
      </c>
      <c r="AY1423" s="160" t="s">
        <v>212</v>
      </c>
    </row>
    <row r="1424" spans="2:65" s="1" customFormat="1" ht="16.5" customHeight="1">
      <c r="B1424" s="34"/>
      <c r="C1424" s="133" t="s">
        <v>2288</v>
      </c>
      <c r="D1424" s="133" t="s">
        <v>215</v>
      </c>
      <c r="E1424" s="134" t="s">
        <v>14778</v>
      </c>
      <c r="F1424" s="135" t="s">
        <v>14779</v>
      </c>
      <c r="G1424" s="136" t="s">
        <v>624</v>
      </c>
      <c r="H1424" s="137">
        <v>10</v>
      </c>
      <c r="I1424" s="138"/>
      <c r="J1424" s="139">
        <f>ROUND(I1424*H1424,2)</f>
        <v>0</v>
      </c>
      <c r="K1424" s="135" t="s">
        <v>245</v>
      </c>
      <c r="L1424" s="34"/>
      <c r="M1424" s="140" t="s">
        <v>19</v>
      </c>
      <c r="N1424" s="141" t="s">
        <v>40</v>
      </c>
      <c r="P1424" s="142">
        <f>O1424*H1424</f>
        <v>0</v>
      </c>
      <c r="Q1424" s="142">
        <v>0</v>
      </c>
      <c r="R1424" s="142">
        <f>Q1424*H1424</f>
        <v>0</v>
      </c>
      <c r="S1424" s="142">
        <v>0</v>
      </c>
      <c r="T1424" s="143">
        <f>S1424*H1424</f>
        <v>0</v>
      </c>
      <c r="AR1424" s="144" t="s">
        <v>316</v>
      </c>
      <c r="AT1424" s="144" t="s">
        <v>215</v>
      </c>
      <c r="AU1424" s="144" t="s">
        <v>236</v>
      </c>
      <c r="AY1424" s="19" t="s">
        <v>212</v>
      </c>
      <c r="BE1424" s="145">
        <f>IF(N1424="základní",J1424,0)</f>
        <v>0</v>
      </c>
      <c r="BF1424" s="145">
        <f>IF(N1424="snížená",J1424,0)</f>
        <v>0</v>
      </c>
      <c r="BG1424" s="145">
        <f>IF(N1424="zákl. přenesená",J1424,0)</f>
        <v>0</v>
      </c>
      <c r="BH1424" s="145">
        <f>IF(N1424="sníž. přenesená",J1424,0)</f>
        <v>0</v>
      </c>
      <c r="BI1424" s="145">
        <f>IF(N1424="nulová",J1424,0)</f>
        <v>0</v>
      </c>
      <c r="BJ1424" s="19" t="s">
        <v>77</v>
      </c>
      <c r="BK1424" s="145">
        <f>ROUND(I1424*H1424,2)</f>
        <v>0</v>
      </c>
      <c r="BL1424" s="19" t="s">
        <v>316</v>
      </c>
      <c r="BM1424" s="144" t="s">
        <v>14780</v>
      </c>
    </row>
    <row r="1425" spans="2:65" s="1" customFormat="1" ht="19.5">
      <c r="B1425" s="34"/>
      <c r="D1425" s="150" t="s">
        <v>224</v>
      </c>
      <c r="F1425" s="151" t="s">
        <v>14755</v>
      </c>
      <c r="I1425" s="148"/>
      <c r="L1425" s="34"/>
      <c r="M1425" s="149"/>
      <c r="T1425" s="55"/>
      <c r="AT1425" s="19" t="s">
        <v>224</v>
      </c>
      <c r="AU1425" s="19" t="s">
        <v>236</v>
      </c>
    </row>
    <row r="1426" spans="2:65" s="14" customFormat="1">
      <c r="B1426" s="170"/>
      <c r="D1426" s="150" t="s">
        <v>226</v>
      </c>
      <c r="E1426" s="171" t="s">
        <v>19</v>
      </c>
      <c r="F1426" s="172" t="s">
        <v>14781</v>
      </c>
      <c r="H1426" s="171" t="s">
        <v>19</v>
      </c>
      <c r="I1426" s="173"/>
      <c r="L1426" s="170"/>
      <c r="M1426" s="174"/>
      <c r="T1426" s="175"/>
      <c r="AT1426" s="171" t="s">
        <v>226</v>
      </c>
      <c r="AU1426" s="171" t="s">
        <v>236</v>
      </c>
      <c r="AV1426" s="14" t="s">
        <v>77</v>
      </c>
      <c r="AW1426" s="14" t="s">
        <v>31</v>
      </c>
      <c r="AX1426" s="14" t="s">
        <v>69</v>
      </c>
      <c r="AY1426" s="171" t="s">
        <v>212</v>
      </c>
    </row>
    <row r="1427" spans="2:65" s="12" customFormat="1">
      <c r="B1427" s="152"/>
      <c r="D1427" s="150" t="s">
        <v>226</v>
      </c>
      <c r="E1427" s="153" t="s">
        <v>19</v>
      </c>
      <c r="F1427" s="154" t="s">
        <v>14782</v>
      </c>
      <c r="H1427" s="155">
        <v>10</v>
      </c>
      <c r="I1427" s="156"/>
      <c r="L1427" s="152"/>
      <c r="M1427" s="157"/>
      <c r="T1427" s="158"/>
      <c r="AT1427" s="153" t="s">
        <v>226</v>
      </c>
      <c r="AU1427" s="153" t="s">
        <v>236</v>
      </c>
      <c r="AV1427" s="12" t="s">
        <v>79</v>
      </c>
      <c r="AW1427" s="12" t="s">
        <v>31</v>
      </c>
      <c r="AX1427" s="12" t="s">
        <v>69</v>
      </c>
      <c r="AY1427" s="153" t="s">
        <v>212</v>
      </c>
    </row>
    <row r="1428" spans="2:65" s="13" customFormat="1">
      <c r="B1428" s="159"/>
      <c r="D1428" s="150" t="s">
        <v>226</v>
      </c>
      <c r="E1428" s="160" t="s">
        <v>19</v>
      </c>
      <c r="F1428" s="161" t="s">
        <v>228</v>
      </c>
      <c r="H1428" s="162">
        <v>10</v>
      </c>
      <c r="I1428" s="163"/>
      <c r="L1428" s="159"/>
      <c r="M1428" s="164"/>
      <c r="T1428" s="165"/>
      <c r="AT1428" s="160" t="s">
        <v>226</v>
      </c>
      <c r="AU1428" s="160" t="s">
        <v>236</v>
      </c>
      <c r="AV1428" s="13" t="s">
        <v>229</v>
      </c>
      <c r="AW1428" s="13" t="s">
        <v>31</v>
      </c>
      <c r="AX1428" s="13" t="s">
        <v>77</v>
      </c>
      <c r="AY1428" s="160" t="s">
        <v>212</v>
      </c>
    </row>
    <row r="1429" spans="2:65" s="1" customFormat="1" ht="16.5" customHeight="1">
      <c r="B1429" s="34"/>
      <c r="C1429" s="133" t="s">
        <v>2294</v>
      </c>
      <c r="D1429" s="133" t="s">
        <v>215</v>
      </c>
      <c r="E1429" s="134" t="s">
        <v>14783</v>
      </c>
      <c r="F1429" s="135" t="s">
        <v>14784</v>
      </c>
      <c r="G1429" s="136" t="s">
        <v>218</v>
      </c>
      <c r="H1429" s="137">
        <v>1</v>
      </c>
      <c r="I1429" s="138"/>
      <c r="J1429" s="139">
        <f>ROUND(I1429*H1429,2)</f>
        <v>0</v>
      </c>
      <c r="K1429" s="135" t="s">
        <v>245</v>
      </c>
      <c r="L1429" s="34"/>
      <c r="M1429" s="140" t="s">
        <v>19</v>
      </c>
      <c r="N1429" s="141" t="s">
        <v>40</v>
      </c>
      <c r="P1429" s="142">
        <f>O1429*H1429</f>
        <v>0</v>
      </c>
      <c r="Q1429" s="142">
        <v>0</v>
      </c>
      <c r="R1429" s="142">
        <f>Q1429*H1429</f>
        <v>0</v>
      </c>
      <c r="S1429" s="142">
        <v>0</v>
      </c>
      <c r="T1429" s="143">
        <f>S1429*H1429</f>
        <v>0</v>
      </c>
      <c r="AR1429" s="144" t="s">
        <v>316</v>
      </c>
      <c r="AT1429" s="144" t="s">
        <v>215</v>
      </c>
      <c r="AU1429" s="144" t="s">
        <v>236</v>
      </c>
      <c r="AY1429" s="19" t="s">
        <v>212</v>
      </c>
      <c r="BE1429" s="145">
        <f>IF(N1429="základní",J1429,0)</f>
        <v>0</v>
      </c>
      <c r="BF1429" s="145">
        <f>IF(N1429="snížená",J1429,0)</f>
        <v>0</v>
      </c>
      <c r="BG1429" s="145">
        <f>IF(N1429="zákl. přenesená",J1429,0)</f>
        <v>0</v>
      </c>
      <c r="BH1429" s="145">
        <f>IF(N1429="sníž. přenesená",J1429,0)</f>
        <v>0</v>
      </c>
      <c r="BI1429" s="145">
        <f>IF(N1429="nulová",J1429,0)</f>
        <v>0</v>
      </c>
      <c r="BJ1429" s="19" t="s">
        <v>77</v>
      </c>
      <c r="BK1429" s="145">
        <f>ROUND(I1429*H1429,2)</f>
        <v>0</v>
      </c>
      <c r="BL1429" s="19" t="s">
        <v>316</v>
      </c>
      <c r="BM1429" s="144" t="s">
        <v>14785</v>
      </c>
    </row>
    <row r="1430" spans="2:65" s="1" customFormat="1" ht="29.25">
      <c r="B1430" s="34"/>
      <c r="D1430" s="150" t="s">
        <v>224</v>
      </c>
      <c r="F1430" s="151" t="s">
        <v>14786</v>
      </c>
      <c r="I1430" s="148"/>
      <c r="L1430" s="34"/>
      <c r="M1430" s="149"/>
      <c r="T1430" s="55"/>
      <c r="AT1430" s="19" t="s">
        <v>224</v>
      </c>
      <c r="AU1430" s="19" t="s">
        <v>236</v>
      </c>
    </row>
    <row r="1431" spans="2:65" s="14" customFormat="1">
      <c r="B1431" s="170"/>
      <c r="D1431" s="150" t="s">
        <v>226</v>
      </c>
      <c r="E1431" s="171" t="s">
        <v>19</v>
      </c>
      <c r="F1431" s="172" t="s">
        <v>14787</v>
      </c>
      <c r="H1431" s="171" t="s">
        <v>19</v>
      </c>
      <c r="I1431" s="173"/>
      <c r="L1431" s="170"/>
      <c r="M1431" s="174"/>
      <c r="T1431" s="175"/>
      <c r="AT1431" s="171" t="s">
        <v>226</v>
      </c>
      <c r="AU1431" s="171" t="s">
        <v>236</v>
      </c>
      <c r="AV1431" s="14" t="s">
        <v>77</v>
      </c>
      <c r="AW1431" s="14" t="s">
        <v>31</v>
      </c>
      <c r="AX1431" s="14" t="s">
        <v>69</v>
      </c>
      <c r="AY1431" s="171" t="s">
        <v>212</v>
      </c>
    </row>
    <row r="1432" spans="2:65" s="12" customFormat="1">
      <c r="B1432" s="152"/>
      <c r="D1432" s="150" t="s">
        <v>226</v>
      </c>
      <c r="E1432" s="153" t="s">
        <v>19</v>
      </c>
      <c r="F1432" s="154" t="s">
        <v>14788</v>
      </c>
      <c r="H1432" s="155">
        <v>1</v>
      </c>
      <c r="I1432" s="156"/>
      <c r="L1432" s="152"/>
      <c r="M1432" s="157"/>
      <c r="T1432" s="158"/>
      <c r="AT1432" s="153" t="s">
        <v>226</v>
      </c>
      <c r="AU1432" s="153" t="s">
        <v>236</v>
      </c>
      <c r="AV1432" s="12" t="s">
        <v>79</v>
      </c>
      <c r="AW1432" s="12" t="s">
        <v>31</v>
      </c>
      <c r="AX1432" s="12" t="s">
        <v>69</v>
      </c>
      <c r="AY1432" s="153" t="s">
        <v>212</v>
      </c>
    </row>
    <row r="1433" spans="2:65" s="13" customFormat="1">
      <c r="B1433" s="159"/>
      <c r="D1433" s="150" t="s">
        <v>226</v>
      </c>
      <c r="E1433" s="160" t="s">
        <v>19</v>
      </c>
      <c r="F1433" s="161" t="s">
        <v>228</v>
      </c>
      <c r="H1433" s="162">
        <v>1</v>
      </c>
      <c r="I1433" s="163"/>
      <c r="L1433" s="159"/>
      <c r="M1433" s="164"/>
      <c r="T1433" s="165"/>
      <c r="AT1433" s="160" t="s">
        <v>226</v>
      </c>
      <c r="AU1433" s="160" t="s">
        <v>236</v>
      </c>
      <c r="AV1433" s="13" t="s">
        <v>229</v>
      </c>
      <c r="AW1433" s="13" t="s">
        <v>31</v>
      </c>
      <c r="AX1433" s="13" t="s">
        <v>77</v>
      </c>
      <c r="AY1433" s="160" t="s">
        <v>212</v>
      </c>
    </row>
    <row r="1434" spans="2:65" s="11" customFormat="1" ht="20.85" customHeight="1">
      <c r="B1434" s="121"/>
      <c r="D1434" s="122" t="s">
        <v>68</v>
      </c>
      <c r="E1434" s="131" t="s">
        <v>14789</v>
      </c>
      <c r="F1434" s="131" t="s">
        <v>14790</v>
      </c>
      <c r="I1434" s="124"/>
      <c r="J1434" s="132">
        <f>BK1434</f>
        <v>0</v>
      </c>
      <c r="L1434" s="121"/>
      <c r="M1434" s="126"/>
      <c r="P1434" s="127">
        <f>SUM(P1435:P1459)</f>
        <v>0</v>
      </c>
      <c r="R1434" s="127">
        <f>SUM(R1435:R1459)</f>
        <v>0</v>
      </c>
      <c r="T1434" s="128">
        <f>SUM(T1435:T1459)</f>
        <v>0</v>
      </c>
      <c r="AR1434" s="122" t="s">
        <v>79</v>
      </c>
      <c r="AT1434" s="129" t="s">
        <v>68</v>
      </c>
      <c r="AU1434" s="129" t="s">
        <v>79</v>
      </c>
      <c r="AY1434" s="122" t="s">
        <v>212</v>
      </c>
      <c r="BK1434" s="130">
        <f>SUM(BK1435:BK1459)</f>
        <v>0</v>
      </c>
    </row>
    <row r="1435" spans="2:65" s="1" customFormat="1" ht="16.5" customHeight="1">
      <c r="B1435" s="34"/>
      <c r="C1435" s="133" t="s">
        <v>2301</v>
      </c>
      <c r="D1435" s="133" t="s">
        <v>215</v>
      </c>
      <c r="E1435" s="134" t="s">
        <v>14791</v>
      </c>
      <c r="F1435" s="135" t="s">
        <v>14792</v>
      </c>
      <c r="G1435" s="136" t="s">
        <v>536</v>
      </c>
      <c r="H1435" s="137">
        <v>165</v>
      </c>
      <c r="I1435" s="138"/>
      <c r="J1435" s="139">
        <f>ROUND(I1435*H1435,2)</f>
        <v>0</v>
      </c>
      <c r="K1435" s="135" t="s">
        <v>245</v>
      </c>
      <c r="L1435" s="34"/>
      <c r="M1435" s="140" t="s">
        <v>19</v>
      </c>
      <c r="N1435" s="141" t="s">
        <v>40</v>
      </c>
      <c r="P1435" s="142">
        <f>O1435*H1435</f>
        <v>0</v>
      </c>
      <c r="Q1435" s="142">
        <v>0</v>
      </c>
      <c r="R1435" s="142">
        <f>Q1435*H1435</f>
        <v>0</v>
      </c>
      <c r="S1435" s="142">
        <v>0</v>
      </c>
      <c r="T1435" s="143">
        <f>S1435*H1435</f>
        <v>0</v>
      </c>
      <c r="AR1435" s="144" t="s">
        <v>316</v>
      </c>
      <c r="AT1435" s="144" t="s">
        <v>215</v>
      </c>
      <c r="AU1435" s="144" t="s">
        <v>236</v>
      </c>
      <c r="AY1435" s="19" t="s">
        <v>212</v>
      </c>
      <c r="BE1435" s="145">
        <f>IF(N1435="základní",J1435,0)</f>
        <v>0</v>
      </c>
      <c r="BF1435" s="145">
        <f>IF(N1435="snížená",J1435,0)</f>
        <v>0</v>
      </c>
      <c r="BG1435" s="145">
        <f>IF(N1435="zákl. přenesená",J1435,0)</f>
        <v>0</v>
      </c>
      <c r="BH1435" s="145">
        <f>IF(N1435="sníž. přenesená",J1435,0)</f>
        <v>0</v>
      </c>
      <c r="BI1435" s="145">
        <f>IF(N1435="nulová",J1435,0)</f>
        <v>0</v>
      </c>
      <c r="BJ1435" s="19" t="s">
        <v>77</v>
      </c>
      <c r="BK1435" s="145">
        <f>ROUND(I1435*H1435,2)</f>
        <v>0</v>
      </c>
      <c r="BL1435" s="19" t="s">
        <v>316</v>
      </c>
      <c r="BM1435" s="144" t="s">
        <v>14793</v>
      </c>
    </row>
    <row r="1436" spans="2:65" s="1" customFormat="1" ht="29.25">
      <c r="B1436" s="34"/>
      <c r="D1436" s="150" t="s">
        <v>224</v>
      </c>
      <c r="F1436" s="151" t="s">
        <v>14794</v>
      </c>
      <c r="I1436" s="148"/>
      <c r="L1436" s="34"/>
      <c r="M1436" s="149"/>
      <c r="T1436" s="55"/>
      <c r="AT1436" s="19" t="s">
        <v>224</v>
      </c>
      <c r="AU1436" s="19" t="s">
        <v>236</v>
      </c>
    </row>
    <row r="1437" spans="2:65" s="14" customFormat="1">
      <c r="B1437" s="170"/>
      <c r="D1437" s="150" t="s">
        <v>226</v>
      </c>
      <c r="E1437" s="171" t="s">
        <v>19</v>
      </c>
      <c r="F1437" s="172" t="s">
        <v>14795</v>
      </c>
      <c r="H1437" s="171" t="s">
        <v>19</v>
      </c>
      <c r="I1437" s="173"/>
      <c r="L1437" s="170"/>
      <c r="M1437" s="174"/>
      <c r="T1437" s="175"/>
      <c r="AT1437" s="171" t="s">
        <v>226</v>
      </c>
      <c r="AU1437" s="171" t="s">
        <v>236</v>
      </c>
      <c r="AV1437" s="14" t="s">
        <v>77</v>
      </c>
      <c r="AW1437" s="14" t="s">
        <v>31</v>
      </c>
      <c r="AX1437" s="14" t="s">
        <v>69</v>
      </c>
      <c r="AY1437" s="171" t="s">
        <v>212</v>
      </c>
    </row>
    <row r="1438" spans="2:65" s="12" customFormat="1">
      <c r="B1438" s="152"/>
      <c r="D1438" s="150" t="s">
        <v>226</v>
      </c>
      <c r="E1438" s="153" t="s">
        <v>19</v>
      </c>
      <c r="F1438" s="154" t="s">
        <v>14796</v>
      </c>
      <c r="H1438" s="155">
        <v>165</v>
      </c>
      <c r="I1438" s="156"/>
      <c r="L1438" s="152"/>
      <c r="M1438" s="157"/>
      <c r="T1438" s="158"/>
      <c r="AT1438" s="153" t="s">
        <v>226</v>
      </c>
      <c r="AU1438" s="153" t="s">
        <v>236</v>
      </c>
      <c r="AV1438" s="12" t="s">
        <v>79</v>
      </c>
      <c r="AW1438" s="12" t="s">
        <v>31</v>
      </c>
      <c r="AX1438" s="12" t="s">
        <v>69</v>
      </c>
      <c r="AY1438" s="153" t="s">
        <v>212</v>
      </c>
    </row>
    <row r="1439" spans="2:65" s="13" customFormat="1">
      <c r="B1439" s="159"/>
      <c r="D1439" s="150" t="s">
        <v>226</v>
      </c>
      <c r="E1439" s="160" t="s">
        <v>19</v>
      </c>
      <c r="F1439" s="161" t="s">
        <v>228</v>
      </c>
      <c r="H1439" s="162">
        <v>165</v>
      </c>
      <c r="I1439" s="163"/>
      <c r="L1439" s="159"/>
      <c r="M1439" s="164"/>
      <c r="T1439" s="165"/>
      <c r="AT1439" s="160" t="s">
        <v>226</v>
      </c>
      <c r="AU1439" s="160" t="s">
        <v>236</v>
      </c>
      <c r="AV1439" s="13" t="s">
        <v>229</v>
      </c>
      <c r="AW1439" s="13" t="s">
        <v>31</v>
      </c>
      <c r="AX1439" s="13" t="s">
        <v>77</v>
      </c>
      <c r="AY1439" s="160" t="s">
        <v>212</v>
      </c>
    </row>
    <row r="1440" spans="2:65" s="1" customFormat="1" ht="16.5" customHeight="1">
      <c r="B1440" s="34"/>
      <c r="C1440" s="133" t="s">
        <v>2308</v>
      </c>
      <c r="D1440" s="133" t="s">
        <v>215</v>
      </c>
      <c r="E1440" s="134" t="s">
        <v>14797</v>
      </c>
      <c r="F1440" s="135" t="s">
        <v>14798</v>
      </c>
      <c r="G1440" s="136" t="s">
        <v>624</v>
      </c>
      <c r="H1440" s="137">
        <v>14</v>
      </c>
      <c r="I1440" s="138"/>
      <c r="J1440" s="139">
        <f>ROUND(I1440*H1440,2)</f>
        <v>0</v>
      </c>
      <c r="K1440" s="135" t="s">
        <v>245</v>
      </c>
      <c r="L1440" s="34"/>
      <c r="M1440" s="140" t="s">
        <v>19</v>
      </c>
      <c r="N1440" s="141" t="s">
        <v>40</v>
      </c>
      <c r="P1440" s="142">
        <f>O1440*H1440</f>
        <v>0</v>
      </c>
      <c r="Q1440" s="142">
        <v>0</v>
      </c>
      <c r="R1440" s="142">
        <f>Q1440*H1440</f>
        <v>0</v>
      </c>
      <c r="S1440" s="142">
        <v>0</v>
      </c>
      <c r="T1440" s="143">
        <f>S1440*H1440</f>
        <v>0</v>
      </c>
      <c r="AR1440" s="144" t="s">
        <v>316</v>
      </c>
      <c r="AT1440" s="144" t="s">
        <v>215</v>
      </c>
      <c r="AU1440" s="144" t="s">
        <v>236</v>
      </c>
      <c r="AY1440" s="19" t="s">
        <v>212</v>
      </c>
      <c r="BE1440" s="145">
        <f>IF(N1440="základní",J1440,0)</f>
        <v>0</v>
      </c>
      <c r="BF1440" s="145">
        <f>IF(N1440="snížená",J1440,0)</f>
        <v>0</v>
      </c>
      <c r="BG1440" s="145">
        <f>IF(N1440="zákl. přenesená",J1440,0)</f>
        <v>0</v>
      </c>
      <c r="BH1440" s="145">
        <f>IF(N1440="sníž. přenesená",J1440,0)</f>
        <v>0</v>
      </c>
      <c r="BI1440" s="145">
        <f>IF(N1440="nulová",J1440,0)</f>
        <v>0</v>
      </c>
      <c r="BJ1440" s="19" t="s">
        <v>77</v>
      </c>
      <c r="BK1440" s="145">
        <f>ROUND(I1440*H1440,2)</f>
        <v>0</v>
      </c>
      <c r="BL1440" s="19" t="s">
        <v>316</v>
      </c>
      <c r="BM1440" s="144" t="s">
        <v>14799</v>
      </c>
    </row>
    <row r="1441" spans="2:65" s="1" customFormat="1" ht="87.75">
      <c r="B1441" s="34"/>
      <c r="D1441" s="150" t="s">
        <v>224</v>
      </c>
      <c r="F1441" s="151" t="s">
        <v>14800</v>
      </c>
      <c r="I1441" s="148"/>
      <c r="L1441" s="34"/>
      <c r="M1441" s="149"/>
      <c r="T1441" s="55"/>
      <c r="AT1441" s="19" t="s">
        <v>224</v>
      </c>
      <c r="AU1441" s="19" t="s">
        <v>236</v>
      </c>
    </row>
    <row r="1442" spans="2:65" s="14" customFormat="1">
      <c r="B1442" s="170"/>
      <c r="D1442" s="150" t="s">
        <v>226</v>
      </c>
      <c r="E1442" s="171" t="s">
        <v>19</v>
      </c>
      <c r="F1442" s="172" t="s">
        <v>14801</v>
      </c>
      <c r="H1442" s="171" t="s">
        <v>19</v>
      </c>
      <c r="I1442" s="173"/>
      <c r="L1442" s="170"/>
      <c r="M1442" s="174"/>
      <c r="T1442" s="175"/>
      <c r="AT1442" s="171" t="s">
        <v>226</v>
      </c>
      <c r="AU1442" s="171" t="s">
        <v>236</v>
      </c>
      <c r="AV1442" s="14" t="s">
        <v>77</v>
      </c>
      <c r="AW1442" s="14" t="s">
        <v>31</v>
      </c>
      <c r="AX1442" s="14" t="s">
        <v>69</v>
      </c>
      <c r="AY1442" s="171" t="s">
        <v>212</v>
      </c>
    </row>
    <row r="1443" spans="2:65" s="12" customFormat="1">
      <c r="B1443" s="152"/>
      <c r="D1443" s="150" t="s">
        <v>226</v>
      </c>
      <c r="E1443" s="153" t="s">
        <v>19</v>
      </c>
      <c r="F1443" s="154" t="s">
        <v>14802</v>
      </c>
      <c r="H1443" s="155">
        <v>14</v>
      </c>
      <c r="I1443" s="156"/>
      <c r="L1443" s="152"/>
      <c r="M1443" s="157"/>
      <c r="T1443" s="158"/>
      <c r="AT1443" s="153" t="s">
        <v>226</v>
      </c>
      <c r="AU1443" s="153" t="s">
        <v>236</v>
      </c>
      <c r="AV1443" s="12" t="s">
        <v>79</v>
      </c>
      <c r="AW1443" s="12" t="s">
        <v>31</v>
      </c>
      <c r="AX1443" s="12" t="s">
        <v>69</v>
      </c>
      <c r="AY1443" s="153" t="s">
        <v>212</v>
      </c>
    </row>
    <row r="1444" spans="2:65" s="13" customFormat="1">
      <c r="B1444" s="159"/>
      <c r="D1444" s="150" t="s">
        <v>226</v>
      </c>
      <c r="E1444" s="160" t="s">
        <v>19</v>
      </c>
      <c r="F1444" s="161" t="s">
        <v>228</v>
      </c>
      <c r="H1444" s="162">
        <v>14</v>
      </c>
      <c r="I1444" s="163"/>
      <c r="L1444" s="159"/>
      <c r="M1444" s="164"/>
      <c r="T1444" s="165"/>
      <c r="AT1444" s="160" t="s">
        <v>226</v>
      </c>
      <c r="AU1444" s="160" t="s">
        <v>236</v>
      </c>
      <c r="AV1444" s="13" t="s">
        <v>229</v>
      </c>
      <c r="AW1444" s="13" t="s">
        <v>31</v>
      </c>
      <c r="AX1444" s="13" t="s">
        <v>77</v>
      </c>
      <c r="AY1444" s="160" t="s">
        <v>212</v>
      </c>
    </row>
    <row r="1445" spans="2:65" s="1" customFormat="1" ht="16.5" customHeight="1">
      <c r="B1445" s="34"/>
      <c r="C1445" s="133" t="s">
        <v>2315</v>
      </c>
      <c r="D1445" s="133" t="s">
        <v>215</v>
      </c>
      <c r="E1445" s="134" t="s">
        <v>14803</v>
      </c>
      <c r="F1445" s="135" t="s">
        <v>14804</v>
      </c>
      <c r="G1445" s="136" t="s">
        <v>624</v>
      </c>
      <c r="H1445" s="137">
        <v>60</v>
      </c>
      <c r="I1445" s="138"/>
      <c r="J1445" s="139">
        <f>ROUND(I1445*H1445,2)</f>
        <v>0</v>
      </c>
      <c r="K1445" s="135" t="s">
        <v>245</v>
      </c>
      <c r="L1445" s="34"/>
      <c r="M1445" s="140" t="s">
        <v>19</v>
      </c>
      <c r="N1445" s="141" t="s">
        <v>40</v>
      </c>
      <c r="P1445" s="142">
        <f>O1445*H1445</f>
        <v>0</v>
      </c>
      <c r="Q1445" s="142">
        <v>0</v>
      </c>
      <c r="R1445" s="142">
        <f>Q1445*H1445</f>
        <v>0</v>
      </c>
      <c r="S1445" s="142">
        <v>0</v>
      </c>
      <c r="T1445" s="143">
        <f>S1445*H1445</f>
        <v>0</v>
      </c>
      <c r="AR1445" s="144" t="s">
        <v>316</v>
      </c>
      <c r="AT1445" s="144" t="s">
        <v>215</v>
      </c>
      <c r="AU1445" s="144" t="s">
        <v>236</v>
      </c>
      <c r="AY1445" s="19" t="s">
        <v>212</v>
      </c>
      <c r="BE1445" s="145">
        <f>IF(N1445="základní",J1445,0)</f>
        <v>0</v>
      </c>
      <c r="BF1445" s="145">
        <f>IF(N1445="snížená",J1445,0)</f>
        <v>0</v>
      </c>
      <c r="BG1445" s="145">
        <f>IF(N1445="zákl. přenesená",J1445,0)</f>
        <v>0</v>
      </c>
      <c r="BH1445" s="145">
        <f>IF(N1445="sníž. přenesená",J1445,0)</f>
        <v>0</v>
      </c>
      <c r="BI1445" s="145">
        <f>IF(N1445="nulová",J1445,0)</f>
        <v>0</v>
      </c>
      <c r="BJ1445" s="19" t="s">
        <v>77</v>
      </c>
      <c r="BK1445" s="145">
        <f>ROUND(I1445*H1445,2)</f>
        <v>0</v>
      </c>
      <c r="BL1445" s="19" t="s">
        <v>316</v>
      </c>
      <c r="BM1445" s="144" t="s">
        <v>14805</v>
      </c>
    </row>
    <row r="1446" spans="2:65" s="1" customFormat="1" ht="29.25">
      <c r="B1446" s="34"/>
      <c r="D1446" s="150" t="s">
        <v>224</v>
      </c>
      <c r="F1446" s="151" t="s">
        <v>14806</v>
      </c>
      <c r="I1446" s="148"/>
      <c r="L1446" s="34"/>
      <c r="M1446" s="149"/>
      <c r="T1446" s="55"/>
      <c r="AT1446" s="19" t="s">
        <v>224</v>
      </c>
      <c r="AU1446" s="19" t="s">
        <v>236</v>
      </c>
    </row>
    <row r="1447" spans="2:65" s="14" customFormat="1">
      <c r="B1447" s="170"/>
      <c r="D1447" s="150" t="s">
        <v>226</v>
      </c>
      <c r="E1447" s="171" t="s">
        <v>19</v>
      </c>
      <c r="F1447" s="172" t="s">
        <v>14807</v>
      </c>
      <c r="H1447" s="171" t="s">
        <v>19</v>
      </c>
      <c r="I1447" s="173"/>
      <c r="L1447" s="170"/>
      <c r="M1447" s="174"/>
      <c r="T1447" s="175"/>
      <c r="AT1447" s="171" t="s">
        <v>226</v>
      </c>
      <c r="AU1447" s="171" t="s">
        <v>236</v>
      </c>
      <c r="AV1447" s="14" t="s">
        <v>77</v>
      </c>
      <c r="AW1447" s="14" t="s">
        <v>31</v>
      </c>
      <c r="AX1447" s="14" t="s">
        <v>69</v>
      </c>
      <c r="AY1447" s="171" t="s">
        <v>212</v>
      </c>
    </row>
    <row r="1448" spans="2:65" s="12" customFormat="1">
      <c r="B1448" s="152"/>
      <c r="D1448" s="150" t="s">
        <v>226</v>
      </c>
      <c r="E1448" s="153" t="s">
        <v>19</v>
      </c>
      <c r="F1448" s="154" t="s">
        <v>14808</v>
      </c>
      <c r="H1448" s="155">
        <v>60</v>
      </c>
      <c r="I1448" s="156"/>
      <c r="L1448" s="152"/>
      <c r="M1448" s="157"/>
      <c r="T1448" s="158"/>
      <c r="AT1448" s="153" t="s">
        <v>226</v>
      </c>
      <c r="AU1448" s="153" t="s">
        <v>236</v>
      </c>
      <c r="AV1448" s="12" t="s">
        <v>79</v>
      </c>
      <c r="AW1448" s="12" t="s">
        <v>31</v>
      </c>
      <c r="AX1448" s="12" t="s">
        <v>69</v>
      </c>
      <c r="AY1448" s="153" t="s">
        <v>212</v>
      </c>
    </row>
    <row r="1449" spans="2:65" s="13" customFormat="1">
      <c r="B1449" s="159"/>
      <c r="D1449" s="150" t="s">
        <v>226</v>
      </c>
      <c r="E1449" s="160" t="s">
        <v>19</v>
      </c>
      <c r="F1449" s="161" t="s">
        <v>228</v>
      </c>
      <c r="H1449" s="162">
        <v>60</v>
      </c>
      <c r="I1449" s="163"/>
      <c r="L1449" s="159"/>
      <c r="M1449" s="164"/>
      <c r="T1449" s="165"/>
      <c r="AT1449" s="160" t="s">
        <v>226</v>
      </c>
      <c r="AU1449" s="160" t="s">
        <v>236</v>
      </c>
      <c r="AV1449" s="13" t="s">
        <v>229</v>
      </c>
      <c r="AW1449" s="13" t="s">
        <v>31</v>
      </c>
      <c r="AX1449" s="13" t="s">
        <v>77</v>
      </c>
      <c r="AY1449" s="160" t="s">
        <v>212</v>
      </c>
    </row>
    <row r="1450" spans="2:65" s="1" customFormat="1" ht="16.5" customHeight="1">
      <c r="B1450" s="34"/>
      <c r="C1450" s="133" t="s">
        <v>2321</v>
      </c>
      <c r="D1450" s="133" t="s">
        <v>215</v>
      </c>
      <c r="E1450" s="134" t="s">
        <v>14809</v>
      </c>
      <c r="F1450" s="135" t="s">
        <v>14810</v>
      </c>
      <c r="G1450" s="136" t="s">
        <v>624</v>
      </c>
      <c r="H1450" s="137">
        <v>5</v>
      </c>
      <c r="I1450" s="138"/>
      <c r="J1450" s="139">
        <f>ROUND(I1450*H1450,2)</f>
        <v>0</v>
      </c>
      <c r="K1450" s="135" t="s">
        <v>245</v>
      </c>
      <c r="L1450" s="34"/>
      <c r="M1450" s="140" t="s">
        <v>19</v>
      </c>
      <c r="N1450" s="141" t="s">
        <v>40</v>
      </c>
      <c r="P1450" s="142">
        <f>O1450*H1450</f>
        <v>0</v>
      </c>
      <c r="Q1450" s="142">
        <v>0</v>
      </c>
      <c r="R1450" s="142">
        <f>Q1450*H1450</f>
        <v>0</v>
      </c>
      <c r="S1450" s="142">
        <v>0</v>
      </c>
      <c r="T1450" s="143">
        <f>S1450*H1450</f>
        <v>0</v>
      </c>
      <c r="AR1450" s="144" t="s">
        <v>316</v>
      </c>
      <c r="AT1450" s="144" t="s">
        <v>215</v>
      </c>
      <c r="AU1450" s="144" t="s">
        <v>236</v>
      </c>
      <c r="AY1450" s="19" t="s">
        <v>212</v>
      </c>
      <c r="BE1450" s="145">
        <f>IF(N1450="základní",J1450,0)</f>
        <v>0</v>
      </c>
      <c r="BF1450" s="145">
        <f>IF(N1450="snížená",J1450,0)</f>
        <v>0</v>
      </c>
      <c r="BG1450" s="145">
        <f>IF(N1450="zákl. přenesená",J1450,0)</f>
        <v>0</v>
      </c>
      <c r="BH1450" s="145">
        <f>IF(N1450="sníž. přenesená",J1450,0)</f>
        <v>0</v>
      </c>
      <c r="BI1450" s="145">
        <f>IF(N1450="nulová",J1450,0)</f>
        <v>0</v>
      </c>
      <c r="BJ1450" s="19" t="s">
        <v>77</v>
      </c>
      <c r="BK1450" s="145">
        <f>ROUND(I1450*H1450,2)</f>
        <v>0</v>
      </c>
      <c r="BL1450" s="19" t="s">
        <v>316</v>
      </c>
      <c r="BM1450" s="144" t="s">
        <v>14811</v>
      </c>
    </row>
    <row r="1451" spans="2:65" s="1" customFormat="1" ht="29.25">
      <c r="B1451" s="34"/>
      <c r="D1451" s="150" t="s">
        <v>224</v>
      </c>
      <c r="F1451" s="151" t="s">
        <v>5144</v>
      </c>
      <c r="I1451" s="148"/>
      <c r="L1451" s="34"/>
      <c r="M1451" s="149"/>
      <c r="T1451" s="55"/>
      <c r="AT1451" s="19" t="s">
        <v>224</v>
      </c>
      <c r="AU1451" s="19" t="s">
        <v>236</v>
      </c>
    </row>
    <row r="1452" spans="2:65" s="14" customFormat="1">
      <c r="B1452" s="170"/>
      <c r="D1452" s="150" t="s">
        <v>226</v>
      </c>
      <c r="E1452" s="171" t="s">
        <v>19</v>
      </c>
      <c r="F1452" s="172" t="s">
        <v>14812</v>
      </c>
      <c r="H1452" s="171" t="s">
        <v>19</v>
      </c>
      <c r="I1452" s="173"/>
      <c r="L1452" s="170"/>
      <c r="M1452" s="174"/>
      <c r="T1452" s="175"/>
      <c r="AT1452" s="171" t="s">
        <v>226</v>
      </c>
      <c r="AU1452" s="171" t="s">
        <v>236</v>
      </c>
      <c r="AV1452" s="14" t="s">
        <v>77</v>
      </c>
      <c r="AW1452" s="14" t="s">
        <v>31</v>
      </c>
      <c r="AX1452" s="14" t="s">
        <v>69</v>
      </c>
      <c r="AY1452" s="171" t="s">
        <v>212</v>
      </c>
    </row>
    <row r="1453" spans="2:65" s="12" customFormat="1">
      <c r="B1453" s="152"/>
      <c r="D1453" s="150" t="s">
        <v>226</v>
      </c>
      <c r="E1453" s="153" t="s">
        <v>19</v>
      </c>
      <c r="F1453" s="154" t="s">
        <v>14813</v>
      </c>
      <c r="H1453" s="155">
        <v>5</v>
      </c>
      <c r="I1453" s="156"/>
      <c r="L1453" s="152"/>
      <c r="M1453" s="157"/>
      <c r="T1453" s="158"/>
      <c r="AT1453" s="153" t="s">
        <v>226</v>
      </c>
      <c r="AU1453" s="153" t="s">
        <v>236</v>
      </c>
      <c r="AV1453" s="12" t="s">
        <v>79</v>
      </c>
      <c r="AW1453" s="12" t="s">
        <v>31</v>
      </c>
      <c r="AX1453" s="12" t="s">
        <v>69</v>
      </c>
      <c r="AY1453" s="153" t="s">
        <v>212</v>
      </c>
    </row>
    <row r="1454" spans="2:65" s="13" customFormat="1">
      <c r="B1454" s="159"/>
      <c r="D1454" s="150" t="s">
        <v>226</v>
      </c>
      <c r="E1454" s="160" t="s">
        <v>19</v>
      </c>
      <c r="F1454" s="161" t="s">
        <v>228</v>
      </c>
      <c r="H1454" s="162">
        <v>5</v>
      </c>
      <c r="I1454" s="163"/>
      <c r="L1454" s="159"/>
      <c r="M1454" s="164"/>
      <c r="T1454" s="165"/>
      <c r="AT1454" s="160" t="s">
        <v>226</v>
      </c>
      <c r="AU1454" s="160" t="s">
        <v>236</v>
      </c>
      <c r="AV1454" s="13" t="s">
        <v>229</v>
      </c>
      <c r="AW1454" s="13" t="s">
        <v>31</v>
      </c>
      <c r="AX1454" s="13" t="s">
        <v>77</v>
      </c>
      <c r="AY1454" s="160" t="s">
        <v>212</v>
      </c>
    </row>
    <row r="1455" spans="2:65" s="14" customFormat="1">
      <c r="B1455" s="170"/>
      <c r="D1455" s="150" t="s">
        <v>226</v>
      </c>
      <c r="E1455" s="171" t="s">
        <v>19</v>
      </c>
      <c r="F1455" s="172" t="s">
        <v>14814</v>
      </c>
      <c r="H1455" s="171" t="s">
        <v>19</v>
      </c>
      <c r="I1455" s="173"/>
      <c r="L1455" s="170"/>
      <c r="M1455" s="174"/>
      <c r="T1455" s="175"/>
      <c r="AT1455" s="171" t="s">
        <v>226</v>
      </c>
      <c r="AU1455" s="171" t="s">
        <v>236</v>
      </c>
      <c r="AV1455" s="14" t="s">
        <v>77</v>
      </c>
      <c r="AW1455" s="14" t="s">
        <v>31</v>
      </c>
      <c r="AX1455" s="14" t="s">
        <v>69</v>
      </c>
      <c r="AY1455" s="171" t="s">
        <v>212</v>
      </c>
    </row>
    <row r="1456" spans="2:65" s="1" customFormat="1" ht="16.5" customHeight="1">
      <c r="B1456" s="34"/>
      <c r="C1456" s="133" t="s">
        <v>2328</v>
      </c>
      <c r="D1456" s="133" t="s">
        <v>215</v>
      </c>
      <c r="E1456" s="134" t="s">
        <v>14815</v>
      </c>
      <c r="F1456" s="135" t="s">
        <v>14784</v>
      </c>
      <c r="G1456" s="136" t="s">
        <v>218</v>
      </c>
      <c r="H1456" s="137">
        <v>1</v>
      </c>
      <c r="I1456" s="138"/>
      <c r="J1456" s="139">
        <f>ROUND(I1456*H1456,2)</f>
        <v>0</v>
      </c>
      <c r="K1456" s="135" t="s">
        <v>245</v>
      </c>
      <c r="L1456" s="34"/>
      <c r="M1456" s="140" t="s">
        <v>19</v>
      </c>
      <c r="N1456" s="141" t="s">
        <v>40</v>
      </c>
      <c r="P1456" s="142">
        <f>O1456*H1456</f>
        <v>0</v>
      </c>
      <c r="Q1456" s="142">
        <v>0</v>
      </c>
      <c r="R1456" s="142">
        <f>Q1456*H1456</f>
        <v>0</v>
      </c>
      <c r="S1456" s="142">
        <v>0</v>
      </c>
      <c r="T1456" s="143">
        <f>S1456*H1456</f>
        <v>0</v>
      </c>
      <c r="AR1456" s="144" t="s">
        <v>316</v>
      </c>
      <c r="AT1456" s="144" t="s">
        <v>215</v>
      </c>
      <c r="AU1456" s="144" t="s">
        <v>236</v>
      </c>
      <c r="AY1456" s="19" t="s">
        <v>212</v>
      </c>
      <c r="BE1456" s="145">
        <f>IF(N1456="základní",J1456,0)</f>
        <v>0</v>
      </c>
      <c r="BF1456" s="145">
        <f>IF(N1456="snížená",J1456,0)</f>
        <v>0</v>
      </c>
      <c r="BG1456" s="145">
        <f>IF(N1456="zákl. přenesená",J1456,0)</f>
        <v>0</v>
      </c>
      <c r="BH1456" s="145">
        <f>IF(N1456="sníž. přenesená",J1456,0)</f>
        <v>0</v>
      </c>
      <c r="BI1456" s="145">
        <f>IF(N1456="nulová",J1456,0)</f>
        <v>0</v>
      </c>
      <c r="BJ1456" s="19" t="s">
        <v>77</v>
      </c>
      <c r="BK1456" s="145">
        <f>ROUND(I1456*H1456,2)</f>
        <v>0</v>
      </c>
      <c r="BL1456" s="19" t="s">
        <v>316</v>
      </c>
      <c r="BM1456" s="144" t="s">
        <v>14816</v>
      </c>
    </row>
    <row r="1457" spans="2:65" s="1" customFormat="1" ht="19.5">
      <c r="B1457" s="34"/>
      <c r="D1457" s="150" t="s">
        <v>224</v>
      </c>
      <c r="F1457" s="151" t="s">
        <v>14817</v>
      </c>
      <c r="I1457" s="148"/>
      <c r="L1457" s="34"/>
      <c r="M1457" s="149"/>
      <c r="T1457" s="55"/>
      <c r="AT1457" s="19" t="s">
        <v>224</v>
      </c>
      <c r="AU1457" s="19" t="s">
        <v>236</v>
      </c>
    </row>
    <row r="1458" spans="2:65" s="12" customFormat="1">
      <c r="B1458" s="152"/>
      <c r="D1458" s="150" t="s">
        <v>226</v>
      </c>
      <c r="E1458" s="153" t="s">
        <v>19</v>
      </c>
      <c r="F1458" s="154" t="s">
        <v>14818</v>
      </c>
      <c r="H1458" s="155">
        <v>1</v>
      </c>
      <c r="I1458" s="156"/>
      <c r="L1458" s="152"/>
      <c r="M1458" s="157"/>
      <c r="T1458" s="158"/>
      <c r="AT1458" s="153" t="s">
        <v>226</v>
      </c>
      <c r="AU1458" s="153" t="s">
        <v>236</v>
      </c>
      <c r="AV1458" s="12" t="s">
        <v>79</v>
      </c>
      <c r="AW1458" s="12" t="s">
        <v>31</v>
      </c>
      <c r="AX1458" s="12" t="s">
        <v>69</v>
      </c>
      <c r="AY1458" s="153" t="s">
        <v>212</v>
      </c>
    </row>
    <row r="1459" spans="2:65" s="13" customFormat="1">
      <c r="B1459" s="159"/>
      <c r="D1459" s="150" t="s">
        <v>226</v>
      </c>
      <c r="E1459" s="160" t="s">
        <v>19</v>
      </c>
      <c r="F1459" s="161" t="s">
        <v>228</v>
      </c>
      <c r="H1459" s="162">
        <v>1</v>
      </c>
      <c r="I1459" s="163"/>
      <c r="L1459" s="159"/>
      <c r="M1459" s="164"/>
      <c r="T1459" s="165"/>
      <c r="AT1459" s="160" t="s">
        <v>226</v>
      </c>
      <c r="AU1459" s="160" t="s">
        <v>236</v>
      </c>
      <c r="AV1459" s="13" t="s">
        <v>229</v>
      </c>
      <c r="AW1459" s="13" t="s">
        <v>31</v>
      </c>
      <c r="AX1459" s="13" t="s">
        <v>77</v>
      </c>
      <c r="AY1459" s="160" t="s">
        <v>212</v>
      </c>
    </row>
    <row r="1460" spans="2:65" s="11" customFormat="1" ht="20.85" customHeight="1">
      <c r="B1460" s="121"/>
      <c r="D1460" s="122" t="s">
        <v>68</v>
      </c>
      <c r="E1460" s="131" t="s">
        <v>14819</v>
      </c>
      <c r="F1460" s="131" t="s">
        <v>14820</v>
      </c>
      <c r="I1460" s="124"/>
      <c r="J1460" s="132">
        <f>BK1460</f>
        <v>0</v>
      </c>
      <c r="L1460" s="121"/>
      <c r="M1460" s="126"/>
      <c r="P1460" s="127">
        <f>SUM(P1461:P1497)</f>
        <v>0</v>
      </c>
      <c r="R1460" s="127">
        <f>SUM(R1461:R1497)</f>
        <v>0</v>
      </c>
      <c r="T1460" s="128">
        <f>SUM(T1461:T1497)</f>
        <v>0</v>
      </c>
      <c r="AR1460" s="122" t="s">
        <v>79</v>
      </c>
      <c r="AT1460" s="129" t="s">
        <v>68</v>
      </c>
      <c r="AU1460" s="129" t="s">
        <v>79</v>
      </c>
      <c r="AY1460" s="122" t="s">
        <v>212</v>
      </c>
      <c r="BK1460" s="130">
        <f>SUM(BK1461:BK1497)</f>
        <v>0</v>
      </c>
    </row>
    <row r="1461" spans="2:65" s="1" customFormat="1" ht="16.5" customHeight="1">
      <c r="B1461" s="34"/>
      <c r="C1461" s="133" t="s">
        <v>2336</v>
      </c>
      <c r="D1461" s="133" t="s">
        <v>215</v>
      </c>
      <c r="E1461" s="134" t="s">
        <v>14821</v>
      </c>
      <c r="F1461" s="135" t="s">
        <v>14822</v>
      </c>
      <c r="G1461" s="136" t="s">
        <v>624</v>
      </c>
      <c r="H1461" s="137">
        <v>50</v>
      </c>
      <c r="I1461" s="138"/>
      <c r="J1461" s="139">
        <f>ROUND(I1461*H1461,2)</f>
        <v>0</v>
      </c>
      <c r="K1461" s="135" t="s">
        <v>245</v>
      </c>
      <c r="L1461" s="34"/>
      <c r="M1461" s="140" t="s">
        <v>19</v>
      </c>
      <c r="N1461" s="141" t="s">
        <v>40</v>
      </c>
      <c r="P1461" s="142">
        <f>O1461*H1461</f>
        <v>0</v>
      </c>
      <c r="Q1461" s="142">
        <v>0</v>
      </c>
      <c r="R1461" s="142">
        <f>Q1461*H1461</f>
        <v>0</v>
      </c>
      <c r="S1461" s="142">
        <v>0</v>
      </c>
      <c r="T1461" s="143">
        <f>S1461*H1461</f>
        <v>0</v>
      </c>
      <c r="AR1461" s="144" t="s">
        <v>316</v>
      </c>
      <c r="AT1461" s="144" t="s">
        <v>215</v>
      </c>
      <c r="AU1461" s="144" t="s">
        <v>236</v>
      </c>
      <c r="AY1461" s="19" t="s">
        <v>212</v>
      </c>
      <c r="BE1461" s="145">
        <f>IF(N1461="základní",J1461,0)</f>
        <v>0</v>
      </c>
      <c r="BF1461" s="145">
        <f>IF(N1461="snížená",J1461,0)</f>
        <v>0</v>
      </c>
      <c r="BG1461" s="145">
        <f>IF(N1461="zákl. přenesená",J1461,0)</f>
        <v>0</v>
      </c>
      <c r="BH1461" s="145">
        <f>IF(N1461="sníž. přenesená",J1461,0)</f>
        <v>0</v>
      </c>
      <c r="BI1461" s="145">
        <f>IF(N1461="nulová",J1461,0)</f>
        <v>0</v>
      </c>
      <c r="BJ1461" s="19" t="s">
        <v>77</v>
      </c>
      <c r="BK1461" s="145">
        <f>ROUND(I1461*H1461,2)</f>
        <v>0</v>
      </c>
      <c r="BL1461" s="19" t="s">
        <v>316</v>
      </c>
      <c r="BM1461" s="144" t="s">
        <v>14823</v>
      </c>
    </row>
    <row r="1462" spans="2:65" s="1" customFormat="1" ht="39">
      <c r="B1462" s="34"/>
      <c r="D1462" s="150" t="s">
        <v>224</v>
      </c>
      <c r="F1462" s="151" t="s">
        <v>14824</v>
      </c>
      <c r="I1462" s="148"/>
      <c r="L1462" s="34"/>
      <c r="M1462" s="149"/>
      <c r="T1462" s="55"/>
      <c r="AT1462" s="19" t="s">
        <v>224</v>
      </c>
      <c r="AU1462" s="19" t="s">
        <v>236</v>
      </c>
    </row>
    <row r="1463" spans="2:65" s="14" customFormat="1">
      <c r="B1463" s="170"/>
      <c r="D1463" s="150" t="s">
        <v>226</v>
      </c>
      <c r="E1463" s="171" t="s">
        <v>19</v>
      </c>
      <c r="F1463" s="172" t="s">
        <v>14825</v>
      </c>
      <c r="H1463" s="171" t="s">
        <v>19</v>
      </c>
      <c r="I1463" s="173"/>
      <c r="L1463" s="170"/>
      <c r="M1463" s="174"/>
      <c r="T1463" s="175"/>
      <c r="AT1463" s="171" t="s">
        <v>226</v>
      </c>
      <c r="AU1463" s="171" t="s">
        <v>236</v>
      </c>
      <c r="AV1463" s="14" t="s">
        <v>77</v>
      </c>
      <c r="AW1463" s="14" t="s">
        <v>31</v>
      </c>
      <c r="AX1463" s="14" t="s">
        <v>69</v>
      </c>
      <c r="AY1463" s="171" t="s">
        <v>212</v>
      </c>
    </row>
    <row r="1464" spans="2:65" s="14" customFormat="1">
      <c r="B1464" s="170"/>
      <c r="D1464" s="150" t="s">
        <v>226</v>
      </c>
      <c r="E1464" s="171" t="s">
        <v>19</v>
      </c>
      <c r="F1464" s="172" t="s">
        <v>14826</v>
      </c>
      <c r="H1464" s="171" t="s">
        <v>19</v>
      </c>
      <c r="I1464" s="173"/>
      <c r="L1464" s="170"/>
      <c r="M1464" s="174"/>
      <c r="T1464" s="175"/>
      <c r="AT1464" s="171" t="s">
        <v>226</v>
      </c>
      <c r="AU1464" s="171" t="s">
        <v>236</v>
      </c>
      <c r="AV1464" s="14" t="s">
        <v>77</v>
      </c>
      <c r="AW1464" s="14" t="s">
        <v>31</v>
      </c>
      <c r="AX1464" s="14" t="s">
        <v>69</v>
      </c>
      <c r="AY1464" s="171" t="s">
        <v>212</v>
      </c>
    </row>
    <row r="1465" spans="2:65" s="12" customFormat="1">
      <c r="B1465" s="152"/>
      <c r="D1465" s="150" t="s">
        <v>226</v>
      </c>
      <c r="E1465" s="153" t="s">
        <v>19</v>
      </c>
      <c r="F1465" s="154" t="s">
        <v>13066</v>
      </c>
      <c r="H1465" s="155">
        <v>11</v>
      </c>
      <c r="I1465" s="156"/>
      <c r="L1465" s="152"/>
      <c r="M1465" s="157"/>
      <c r="T1465" s="158"/>
      <c r="AT1465" s="153" t="s">
        <v>226</v>
      </c>
      <c r="AU1465" s="153" t="s">
        <v>236</v>
      </c>
      <c r="AV1465" s="12" t="s">
        <v>79</v>
      </c>
      <c r="AW1465" s="12" t="s">
        <v>31</v>
      </c>
      <c r="AX1465" s="12" t="s">
        <v>69</v>
      </c>
      <c r="AY1465" s="153" t="s">
        <v>212</v>
      </c>
    </row>
    <row r="1466" spans="2:65" s="12" customFormat="1">
      <c r="B1466" s="152"/>
      <c r="D1466" s="150" t="s">
        <v>226</v>
      </c>
      <c r="E1466" s="153" t="s">
        <v>19</v>
      </c>
      <c r="F1466" s="154" t="s">
        <v>13114</v>
      </c>
      <c r="H1466" s="155">
        <v>4</v>
      </c>
      <c r="I1466" s="156"/>
      <c r="L1466" s="152"/>
      <c r="M1466" s="157"/>
      <c r="T1466" s="158"/>
      <c r="AT1466" s="153" t="s">
        <v>226</v>
      </c>
      <c r="AU1466" s="153" t="s">
        <v>236</v>
      </c>
      <c r="AV1466" s="12" t="s">
        <v>79</v>
      </c>
      <c r="AW1466" s="12" t="s">
        <v>31</v>
      </c>
      <c r="AX1466" s="12" t="s">
        <v>69</v>
      </c>
      <c r="AY1466" s="153" t="s">
        <v>212</v>
      </c>
    </row>
    <row r="1467" spans="2:65" s="12" customFormat="1">
      <c r="B1467" s="152"/>
      <c r="D1467" s="150" t="s">
        <v>226</v>
      </c>
      <c r="E1467" s="153" t="s">
        <v>19</v>
      </c>
      <c r="F1467" s="154" t="s">
        <v>13134</v>
      </c>
      <c r="H1467" s="155">
        <v>5</v>
      </c>
      <c r="I1467" s="156"/>
      <c r="L1467" s="152"/>
      <c r="M1467" s="157"/>
      <c r="T1467" s="158"/>
      <c r="AT1467" s="153" t="s">
        <v>226</v>
      </c>
      <c r="AU1467" s="153" t="s">
        <v>236</v>
      </c>
      <c r="AV1467" s="12" t="s">
        <v>79</v>
      </c>
      <c r="AW1467" s="12" t="s">
        <v>31</v>
      </c>
      <c r="AX1467" s="12" t="s">
        <v>69</v>
      </c>
      <c r="AY1467" s="153" t="s">
        <v>212</v>
      </c>
    </row>
    <row r="1468" spans="2:65" s="12" customFormat="1">
      <c r="B1468" s="152"/>
      <c r="D1468" s="150" t="s">
        <v>226</v>
      </c>
      <c r="E1468" s="153" t="s">
        <v>19</v>
      </c>
      <c r="F1468" s="154" t="s">
        <v>13069</v>
      </c>
      <c r="H1468" s="155">
        <v>11</v>
      </c>
      <c r="I1468" s="156"/>
      <c r="L1468" s="152"/>
      <c r="M1468" s="157"/>
      <c r="T1468" s="158"/>
      <c r="AT1468" s="153" t="s">
        <v>226</v>
      </c>
      <c r="AU1468" s="153" t="s">
        <v>236</v>
      </c>
      <c r="AV1468" s="12" t="s">
        <v>79</v>
      </c>
      <c r="AW1468" s="12" t="s">
        <v>31</v>
      </c>
      <c r="AX1468" s="12" t="s">
        <v>69</v>
      </c>
      <c r="AY1468" s="153" t="s">
        <v>212</v>
      </c>
    </row>
    <row r="1469" spans="2:65" s="12" customFormat="1">
      <c r="B1469" s="152"/>
      <c r="D1469" s="150" t="s">
        <v>226</v>
      </c>
      <c r="E1469" s="153" t="s">
        <v>19</v>
      </c>
      <c r="F1469" s="154" t="s">
        <v>13116</v>
      </c>
      <c r="H1469" s="155">
        <v>8</v>
      </c>
      <c r="I1469" s="156"/>
      <c r="L1469" s="152"/>
      <c r="M1469" s="157"/>
      <c r="T1469" s="158"/>
      <c r="AT1469" s="153" t="s">
        <v>226</v>
      </c>
      <c r="AU1469" s="153" t="s">
        <v>236</v>
      </c>
      <c r="AV1469" s="12" t="s">
        <v>79</v>
      </c>
      <c r="AW1469" s="12" t="s">
        <v>31</v>
      </c>
      <c r="AX1469" s="12" t="s">
        <v>69</v>
      </c>
      <c r="AY1469" s="153" t="s">
        <v>212</v>
      </c>
    </row>
    <row r="1470" spans="2:65" s="12" customFormat="1">
      <c r="B1470" s="152"/>
      <c r="D1470" s="150" t="s">
        <v>226</v>
      </c>
      <c r="E1470" s="153" t="s">
        <v>19</v>
      </c>
      <c r="F1470" s="154" t="s">
        <v>13412</v>
      </c>
      <c r="H1470" s="155">
        <v>7</v>
      </c>
      <c r="I1470" s="156"/>
      <c r="L1470" s="152"/>
      <c r="M1470" s="157"/>
      <c r="T1470" s="158"/>
      <c r="AT1470" s="153" t="s">
        <v>226</v>
      </c>
      <c r="AU1470" s="153" t="s">
        <v>236</v>
      </c>
      <c r="AV1470" s="12" t="s">
        <v>79</v>
      </c>
      <c r="AW1470" s="12" t="s">
        <v>31</v>
      </c>
      <c r="AX1470" s="12" t="s">
        <v>69</v>
      </c>
      <c r="AY1470" s="153" t="s">
        <v>212</v>
      </c>
    </row>
    <row r="1471" spans="2:65" s="12" customFormat="1">
      <c r="B1471" s="152"/>
      <c r="D1471" s="150" t="s">
        <v>226</v>
      </c>
      <c r="E1471" s="153" t="s">
        <v>19</v>
      </c>
      <c r="F1471" s="154" t="s">
        <v>1720</v>
      </c>
      <c r="H1471" s="155">
        <v>4</v>
      </c>
      <c r="I1471" s="156"/>
      <c r="L1471" s="152"/>
      <c r="M1471" s="157"/>
      <c r="T1471" s="158"/>
      <c r="AT1471" s="153" t="s">
        <v>226</v>
      </c>
      <c r="AU1471" s="153" t="s">
        <v>236</v>
      </c>
      <c r="AV1471" s="12" t="s">
        <v>79</v>
      </c>
      <c r="AW1471" s="12" t="s">
        <v>31</v>
      </c>
      <c r="AX1471" s="12" t="s">
        <v>69</v>
      </c>
      <c r="AY1471" s="153" t="s">
        <v>212</v>
      </c>
    </row>
    <row r="1472" spans="2:65" s="13" customFormat="1">
      <c r="B1472" s="159"/>
      <c r="D1472" s="150" t="s">
        <v>226</v>
      </c>
      <c r="E1472" s="160" t="s">
        <v>19</v>
      </c>
      <c r="F1472" s="161" t="s">
        <v>228</v>
      </c>
      <c r="H1472" s="162">
        <v>50</v>
      </c>
      <c r="I1472" s="163"/>
      <c r="L1472" s="159"/>
      <c r="M1472" s="164"/>
      <c r="T1472" s="165"/>
      <c r="AT1472" s="160" t="s">
        <v>226</v>
      </c>
      <c r="AU1472" s="160" t="s">
        <v>236</v>
      </c>
      <c r="AV1472" s="13" t="s">
        <v>229</v>
      </c>
      <c r="AW1472" s="13" t="s">
        <v>31</v>
      </c>
      <c r="AX1472" s="13" t="s">
        <v>77</v>
      </c>
      <c r="AY1472" s="160" t="s">
        <v>212</v>
      </c>
    </row>
    <row r="1473" spans="2:65" s="1" customFormat="1" ht="21.75" customHeight="1">
      <c r="B1473" s="34"/>
      <c r="C1473" s="133" t="s">
        <v>2343</v>
      </c>
      <c r="D1473" s="133" t="s">
        <v>215</v>
      </c>
      <c r="E1473" s="134" t="s">
        <v>14827</v>
      </c>
      <c r="F1473" s="135" t="s">
        <v>14828</v>
      </c>
      <c r="G1473" s="136" t="s">
        <v>624</v>
      </c>
      <c r="H1473" s="137">
        <v>14</v>
      </c>
      <c r="I1473" s="138"/>
      <c r="J1473" s="139">
        <f>ROUND(I1473*H1473,2)</f>
        <v>0</v>
      </c>
      <c r="K1473" s="135" t="s">
        <v>245</v>
      </c>
      <c r="L1473" s="34"/>
      <c r="M1473" s="140" t="s">
        <v>19</v>
      </c>
      <c r="N1473" s="141" t="s">
        <v>40</v>
      </c>
      <c r="P1473" s="142">
        <f>O1473*H1473</f>
        <v>0</v>
      </c>
      <c r="Q1473" s="142">
        <v>0</v>
      </c>
      <c r="R1473" s="142">
        <f>Q1473*H1473</f>
        <v>0</v>
      </c>
      <c r="S1473" s="142">
        <v>0</v>
      </c>
      <c r="T1473" s="143">
        <f>S1473*H1473</f>
        <v>0</v>
      </c>
      <c r="AR1473" s="144" t="s">
        <v>316</v>
      </c>
      <c r="AT1473" s="144" t="s">
        <v>215</v>
      </c>
      <c r="AU1473" s="144" t="s">
        <v>236</v>
      </c>
      <c r="AY1473" s="19" t="s">
        <v>212</v>
      </c>
      <c r="BE1473" s="145">
        <f>IF(N1473="základní",J1473,0)</f>
        <v>0</v>
      </c>
      <c r="BF1473" s="145">
        <f>IF(N1473="snížená",J1473,0)</f>
        <v>0</v>
      </c>
      <c r="BG1473" s="145">
        <f>IF(N1473="zákl. přenesená",J1473,0)</f>
        <v>0</v>
      </c>
      <c r="BH1473" s="145">
        <f>IF(N1473="sníž. přenesená",J1473,0)</f>
        <v>0</v>
      </c>
      <c r="BI1473" s="145">
        <f>IF(N1473="nulová",J1473,0)</f>
        <v>0</v>
      </c>
      <c r="BJ1473" s="19" t="s">
        <v>77</v>
      </c>
      <c r="BK1473" s="145">
        <f>ROUND(I1473*H1473,2)</f>
        <v>0</v>
      </c>
      <c r="BL1473" s="19" t="s">
        <v>316</v>
      </c>
      <c r="BM1473" s="144" t="s">
        <v>14829</v>
      </c>
    </row>
    <row r="1474" spans="2:65" s="1" customFormat="1" ht="78">
      <c r="B1474" s="34"/>
      <c r="D1474" s="150" t="s">
        <v>224</v>
      </c>
      <c r="F1474" s="151" t="s">
        <v>14830</v>
      </c>
      <c r="I1474" s="148"/>
      <c r="L1474" s="34"/>
      <c r="M1474" s="149"/>
      <c r="T1474" s="55"/>
      <c r="AT1474" s="19" t="s">
        <v>224</v>
      </c>
      <c r="AU1474" s="19" t="s">
        <v>236</v>
      </c>
    </row>
    <row r="1475" spans="2:65" s="14" customFormat="1" ht="22.5">
      <c r="B1475" s="170"/>
      <c r="D1475" s="150" t="s">
        <v>226</v>
      </c>
      <c r="E1475" s="171" t="s">
        <v>19</v>
      </c>
      <c r="F1475" s="172" t="s">
        <v>14831</v>
      </c>
      <c r="H1475" s="171" t="s">
        <v>19</v>
      </c>
      <c r="I1475" s="173"/>
      <c r="L1475" s="170"/>
      <c r="M1475" s="174"/>
      <c r="T1475" s="175"/>
      <c r="AT1475" s="171" t="s">
        <v>226</v>
      </c>
      <c r="AU1475" s="171" t="s">
        <v>236</v>
      </c>
      <c r="AV1475" s="14" t="s">
        <v>77</v>
      </c>
      <c r="AW1475" s="14" t="s">
        <v>31</v>
      </c>
      <c r="AX1475" s="14" t="s">
        <v>69</v>
      </c>
      <c r="AY1475" s="171" t="s">
        <v>212</v>
      </c>
    </row>
    <row r="1476" spans="2:65" s="12" customFormat="1">
      <c r="B1476" s="152"/>
      <c r="D1476" s="150" t="s">
        <v>226</v>
      </c>
      <c r="E1476" s="153" t="s">
        <v>19</v>
      </c>
      <c r="F1476" s="154" t="s">
        <v>13152</v>
      </c>
      <c r="H1476" s="155">
        <v>3</v>
      </c>
      <c r="I1476" s="156"/>
      <c r="L1476" s="152"/>
      <c r="M1476" s="157"/>
      <c r="T1476" s="158"/>
      <c r="AT1476" s="153" t="s">
        <v>226</v>
      </c>
      <c r="AU1476" s="153" t="s">
        <v>236</v>
      </c>
      <c r="AV1476" s="12" t="s">
        <v>79</v>
      </c>
      <c r="AW1476" s="12" t="s">
        <v>31</v>
      </c>
      <c r="AX1476" s="12" t="s">
        <v>69</v>
      </c>
      <c r="AY1476" s="153" t="s">
        <v>212</v>
      </c>
    </row>
    <row r="1477" spans="2:65" s="12" customFormat="1">
      <c r="B1477" s="152"/>
      <c r="D1477" s="150" t="s">
        <v>226</v>
      </c>
      <c r="E1477" s="153" t="s">
        <v>19</v>
      </c>
      <c r="F1477" s="154" t="s">
        <v>13099</v>
      </c>
      <c r="H1477" s="155">
        <v>8</v>
      </c>
      <c r="I1477" s="156"/>
      <c r="L1477" s="152"/>
      <c r="M1477" s="157"/>
      <c r="T1477" s="158"/>
      <c r="AT1477" s="153" t="s">
        <v>226</v>
      </c>
      <c r="AU1477" s="153" t="s">
        <v>236</v>
      </c>
      <c r="AV1477" s="12" t="s">
        <v>79</v>
      </c>
      <c r="AW1477" s="12" t="s">
        <v>31</v>
      </c>
      <c r="AX1477" s="12" t="s">
        <v>69</v>
      </c>
      <c r="AY1477" s="153" t="s">
        <v>212</v>
      </c>
    </row>
    <row r="1478" spans="2:65" s="12" customFormat="1">
      <c r="B1478" s="152"/>
      <c r="D1478" s="150" t="s">
        <v>226</v>
      </c>
      <c r="E1478" s="153" t="s">
        <v>19</v>
      </c>
      <c r="F1478" s="154" t="s">
        <v>1731</v>
      </c>
      <c r="H1478" s="155">
        <v>1</v>
      </c>
      <c r="I1478" s="156"/>
      <c r="L1478" s="152"/>
      <c r="M1478" s="157"/>
      <c r="T1478" s="158"/>
      <c r="AT1478" s="153" t="s">
        <v>226</v>
      </c>
      <c r="AU1478" s="153" t="s">
        <v>236</v>
      </c>
      <c r="AV1478" s="12" t="s">
        <v>79</v>
      </c>
      <c r="AW1478" s="12" t="s">
        <v>31</v>
      </c>
      <c r="AX1478" s="12" t="s">
        <v>69</v>
      </c>
      <c r="AY1478" s="153" t="s">
        <v>212</v>
      </c>
    </row>
    <row r="1479" spans="2:65" s="12" customFormat="1">
      <c r="B1479" s="152"/>
      <c r="D1479" s="150" t="s">
        <v>226</v>
      </c>
      <c r="E1479" s="153" t="s">
        <v>19</v>
      </c>
      <c r="F1479" s="154" t="s">
        <v>1780</v>
      </c>
      <c r="H1479" s="155">
        <v>1</v>
      </c>
      <c r="I1479" s="156"/>
      <c r="L1479" s="152"/>
      <c r="M1479" s="157"/>
      <c r="T1479" s="158"/>
      <c r="AT1479" s="153" t="s">
        <v>226</v>
      </c>
      <c r="AU1479" s="153" t="s">
        <v>236</v>
      </c>
      <c r="AV1479" s="12" t="s">
        <v>79</v>
      </c>
      <c r="AW1479" s="12" t="s">
        <v>31</v>
      </c>
      <c r="AX1479" s="12" t="s">
        <v>69</v>
      </c>
      <c r="AY1479" s="153" t="s">
        <v>212</v>
      </c>
    </row>
    <row r="1480" spans="2:65" s="12" customFormat="1">
      <c r="B1480" s="152"/>
      <c r="D1480" s="150" t="s">
        <v>226</v>
      </c>
      <c r="E1480" s="153" t="s">
        <v>19</v>
      </c>
      <c r="F1480" s="154" t="s">
        <v>1782</v>
      </c>
      <c r="H1480" s="155">
        <v>1</v>
      </c>
      <c r="I1480" s="156"/>
      <c r="L1480" s="152"/>
      <c r="M1480" s="157"/>
      <c r="T1480" s="158"/>
      <c r="AT1480" s="153" t="s">
        <v>226</v>
      </c>
      <c r="AU1480" s="153" t="s">
        <v>236</v>
      </c>
      <c r="AV1480" s="12" t="s">
        <v>79</v>
      </c>
      <c r="AW1480" s="12" t="s">
        <v>31</v>
      </c>
      <c r="AX1480" s="12" t="s">
        <v>69</v>
      </c>
      <c r="AY1480" s="153" t="s">
        <v>212</v>
      </c>
    </row>
    <row r="1481" spans="2:65" s="13" customFormat="1">
      <c r="B1481" s="159"/>
      <c r="D1481" s="150" t="s">
        <v>226</v>
      </c>
      <c r="E1481" s="160" t="s">
        <v>19</v>
      </c>
      <c r="F1481" s="161" t="s">
        <v>228</v>
      </c>
      <c r="H1481" s="162">
        <v>14</v>
      </c>
      <c r="I1481" s="163"/>
      <c r="L1481" s="159"/>
      <c r="M1481" s="164"/>
      <c r="T1481" s="165"/>
      <c r="AT1481" s="160" t="s">
        <v>226</v>
      </c>
      <c r="AU1481" s="160" t="s">
        <v>236</v>
      </c>
      <c r="AV1481" s="13" t="s">
        <v>229</v>
      </c>
      <c r="AW1481" s="13" t="s">
        <v>31</v>
      </c>
      <c r="AX1481" s="13" t="s">
        <v>77</v>
      </c>
      <c r="AY1481" s="160" t="s">
        <v>212</v>
      </c>
    </row>
    <row r="1482" spans="2:65" s="14" customFormat="1">
      <c r="B1482" s="170"/>
      <c r="D1482" s="150" t="s">
        <v>226</v>
      </c>
      <c r="E1482" s="171" t="s">
        <v>19</v>
      </c>
      <c r="F1482" s="172" t="s">
        <v>14832</v>
      </c>
      <c r="H1482" s="171" t="s">
        <v>19</v>
      </c>
      <c r="I1482" s="173"/>
      <c r="L1482" s="170"/>
      <c r="M1482" s="174"/>
      <c r="T1482" s="175"/>
      <c r="AT1482" s="171" t="s">
        <v>226</v>
      </c>
      <c r="AU1482" s="171" t="s">
        <v>236</v>
      </c>
      <c r="AV1482" s="14" t="s">
        <v>77</v>
      </c>
      <c r="AW1482" s="14" t="s">
        <v>31</v>
      </c>
      <c r="AX1482" s="14" t="s">
        <v>69</v>
      </c>
      <c r="AY1482" s="171" t="s">
        <v>212</v>
      </c>
    </row>
    <row r="1483" spans="2:65" s="1" customFormat="1" ht="16.5" customHeight="1">
      <c r="B1483" s="34"/>
      <c r="C1483" s="133" t="s">
        <v>2350</v>
      </c>
      <c r="D1483" s="133" t="s">
        <v>215</v>
      </c>
      <c r="E1483" s="134" t="s">
        <v>14833</v>
      </c>
      <c r="F1483" s="135" t="s">
        <v>14834</v>
      </c>
      <c r="G1483" s="136" t="s">
        <v>536</v>
      </c>
      <c r="H1483" s="137">
        <v>576.97500000000002</v>
      </c>
      <c r="I1483" s="138"/>
      <c r="J1483" s="139">
        <f>ROUND(I1483*H1483,2)</f>
        <v>0</v>
      </c>
      <c r="K1483" s="135" t="s">
        <v>245</v>
      </c>
      <c r="L1483" s="34"/>
      <c r="M1483" s="140" t="s">
        <v>19</v>
      </c>
      <c r="N1483" s="141" t="s">
        <v>40</v>
      </c>
      <c r="P1483" s="142">
        <f>O1483*H1483</f>
        <v>0</v>
      </c>
      <c r="Q1483" s="142">
        <v>0</v>
      </c>
      <c r="R1483" s="142">
        <f>Q1483*H1483</f>
        <v>0</v>
      </c>
      <c r="S1483" s="142">
        <v>0</v>
      </c>
      <c r="T1483" s="143">
        <f>S1483*H1483</f>
        <v>0</v>
      </c>
      <c r="AR1483" s="144" t="s">
        <v>316</v>
      </c>
      <c r="AT1483" s="144" t="s">
        <v>215</v>
      </c>
      <c r="AU1483" s="144" t="s">
        <v>236</v>
      </c>
      <c r="AY1483" s="19" t="s">
        <v>212</v>
      </c>
      <c r="BE1483" s="145">
        <f>IF(N1483="základní",J1483,0)</f>
        <v>0</v>
      </c>
      <c r="BF1483" s="145">
        <f>IF(N1483="snížená",J1483,0)</f>
        <v>0</v>
      </c>
      <c r="BG1483" s="145">
        <f>IF(N1483="zákl. přenesená",J1483,0)</f>
        <v>0</v>
      </c>
      <c r="BH1483" s="145">
        <f>IF(N1483="sníž. přenesená",J1483,0)</f>
        <v>0</v>
      </c>
      <c r="BI1483" s="145">
        <f>IF(N1483="nulová",J1483,0)</f>
        <v>0</v>
      </c>
      <c r="BJ1483" s="19" t="s">
        <v>77</v>
      </c>
      <c r="BK1483" s="145">
        <f>ROUND(I1483*H1483,2)</f>
        <v>0</v>
      </c>
      <c r="BL1483" s="19" t="s">
        <v>316</v>
      </c>
      <c r="BM1483" s="144" t="s">
        <v>14835</v>
      </c>
    </row>
    <row r="1484" spans="2:65" s="1" customFormat="1" ht="48.75">
      <c r="B1484" s="34"/>
      <c r="D1484" s="150" t="s">
        <v>224</v>
      </c>
      <c r="F1484" s="151" t="s">
        <v>14836</v>
      </c>
      <c r="I1484" s="148"/>
      <c r="L1484" s="34"/>
      <c r="M1484" s="149"/>
      <c r="T1484" s="55"/>
      <c r="AT1484" s="19" t="s">
        <v>224</v>
      </c>
      <c r="AU1484" s="19" t="s">
        <v>236</v>
      </c>
    </row>
    <row r="1485" spans="2:65" s="14" customFormat="1">
      <c r="B1485" s="170"/>
      <c r="D1485" s="150" t="s">
        <v>226</v>
      </c>
      <c r="E1485" s="171" t="s">
        <v>19</v>
      </c>
      <c r="F1485" s="172" t="s">
        <v>14837</v>
      </c>
      <c r="H1485" s="171" t="s">
        <v>19</v>
      </c>
      <c r="I1485" s="173"/>
      <c r="L1485" s="170"/>
      <c r="M1485" s="174"/>
      <c r="T1485" s="175"/>
      <c r="AT1485" s="171" t="s">
        <v>226</v>
      </c>
      <c r="AU1485" s="171" t="s">
        <v>236</v>
      </c>
      <c r="AV1485" s="14" t="s">
        <v>77</v>
      </c>
      <c r="AW1485" s="14" t="s">
        <v>31</v>
      </c>
      <c r="AX1485" s="14" t="s">
        <v>69</v>
      </c>
      <c r="AY1485" s="171" t="s">
        <v>212</v>
      </c>
    </row>
    <row r="1486" spans="2:65" s="12" customFormat="1">
      <c r="B1486" s="152"/>
      <c r="D1486" s="150" t="s">
        <v>226</v>
      </c>
      <c r="E1486" s="153" t="s">
        <v>19</v>
      </c>
      <c r="F1486" s="154" t="s">
        <v>14838</v>
      </c>
      <c r="H1486" s="155">
        <v>37.755000000000003</v>
      </c>
      <c r="I1486" s="156"/>
      <c r="L1486" s="152"/>
      <c r="M1486" s="157"/>
      <c r="T1486" s="158"/>
      <c r="AT1486" s="153" t="s">
        <v>226</v>
      </c>
      <c r="AU1486" s="153" t="s">
        <v>236</v>
      </c>
      <c r="AV1486" s="12" t="s">
        <v>79</v>
      </c>
      <c r="AW1486" s="12" t="s">
        <v>31</v>
      </c>
      <c r="AX1486" s="12" t="s">
        <v>69</v>
      </c>
      <c r="AY1486" s="153" t="s">
        <v>212</v>
      </c>
    </row>
    <row r="1487" spans="2:65" s="12" customFormat="1">
      <c r="B1487" s="152"/>
      <c r="D1487" s="150" t="s">
        <v>226</v>
      </c>
      <c r="E1487" s="153" t="s">
        <v>19</v>
      </c>
      <c r="F1487" s="154" t="s">
        <v>14839</v>
      </c>
      <c r="H1487" s="155">
        <v>353.37</v>
      </c>
      <c r="I1487" s="156"/>
      <c r="L1487" s="152"/>
      <c r="M1487" s="157"/>
      <c r="T1487" s="158"/>
      <c r="AT1487" s="153" t="s">
        <v>226</v>
      </c>
      <c r="AU1487" s="153" t="s">
        <v>236</v>
      </c>
      <c r="AV1487" s="12" t="s">
        <v>79</v>
      </c>
      <c r="AW1487" s="12" t="s">
        <v>31</v>
      </c>
      <c r="AX1487" s="12" t="s">
        <v>69</v>
      </c>
      <c r="AY1487" s="153" t="s">
        <v>212</v>
      </c>
    </row>
    <row r="1488" spans="2:65" s="12" customFormat="1">
      <c r="B1488" s="152"/>
      <c r="D1488" s="150" t="s">
        <v>226</v>
      </c>
      <c r="E1488" s="153" t="s">
        <v>19</v>
      </c>
      <c r="F1488" s="154" t="s">
        <v>14840</v>
      </c>
      <c r="H1488" s="155">
        <v>165.18</v>
      </c>
      <c r="I1488" s="156"/>
      <c r="L1488" s="152"/>
      <c r="M1488" s="157"/>
      <c r="T1488" s="158"/>
      <c r="AT1488" s="153" t="s">
        <v>226</v>
      </c>
      <c r="AU1488" s="153" t="s">
        <v>236</v>
      </c>
      <c r="AV1488" s="12" t="s">
        <v>79</v>
      </c>
      <c r="AW1488" s="12" t="s">
        <v>31</v>
      </c>
      <c r="AX1488" s="12" t="s">
        <v>69</v>
      </c>
      <c r="AY1488" s="153" t="s">
        <v>212</v>
      </c>
    </row>
    <row r="1489" spans="2:65" s="12" customFormat="1">
      <c r="B1489" s="152"/>
      <c r="D1489" s="150" t="s">
        <v>226</v>
      </c>
      <c r="E1489" s="153" t="s">
        <v>19</v>
      </c>
      <c r="F1489" s="154" t="s">
        <v>14841</v>
      </c>
      <c r="H1489" s="155">
        <v>10.335000000000001</v>
      </c>
      <c r="I1489" s="156"/>
      <c r="L1489" s="152"/>
      <c r="M1489" s="157"/>
      <c r="T1489" s="158"/>
      <c r="AT1489" s="153" t="s">
        <v>226</v>
      </c>
      <c r="AU1489" s="153" t="s">
        <v>236</v>
      </c>
      <c r="AV1489" s="12" t="s">
        <v>79</v>
      </c>
      <c r="AW1489" s="12" t="s">
        <v>31</v>
      </c>
      <c r="AX1489" s="12" t="s">
        <v>69</v>
      </c>
      <c r="AY1489" s="153" t="s">
        <v>212</v>
      </c>
    </row>
    <row r="1490" spans="2:65" s="12" customFormat="1">
      <c r="B1490" s="152"/>
      <c r="D1490" s="150" t="s">
        <v>226</v>
      </c>
      <c r="E1490" s="153" t="s">
        <v>19</v>
      </c>
      <c r="F1490" s="154" t="s">
        <v>14842</v>
      </c>
      <c r="H1490" s="155">
        <v>10.335000000000001</v>
      </c>
      <c r="I1490" s="156"/>
      <c r="L1490" s="152"/>
      <c r="M1490" s="157"/>
      <c r="T1490" s="158"/>
      <c r="AT1490" s="153" t="s">
        <v>226</v>
      </c>
      <c r="AU1490" s="153" t="s">
        <v>236</v>
      </c>
      <c r="AV1490" s="12" t="s">
        <v>79</v>
      </c>
      <c r="AW1490" s="12" t="s">
        <v>31</v>
      </c>
      <c r="AX1490" s="12" t="s">
        <v>69</v>
      </c>
      <c r="AY1490" s="153" t="s">
        <v>212</v>
      </c>
    </row>
    <row r="1491" spans="2:65" s="13" customFormat="1">
      <c r="B1491" s="159"/>
      <c r="D1491" s="150" t="s">
        <v>226</v>
      </c>
      <c r="E1491" s="160" t="s">
        <v>19</v>
      </c>
      <c r="F1491" s="161" t="s">
        <v>228</v>
      </c>
      <c r="H1491" s="162">
        <v>576.97500000000002</v>
      </c>
      <c r="I1491" s="163"/>
      <c r="L1491" s="159"/>
      <c r="M1491" s="164"/>
      <c r="T1491" s="165"/>
      <c r="AT1491" s="160" t="s">
        <v>226</v>
      </c>
      <c r="AU1491" s="160" t="s">
        <v>236</v>
      </c>
      <c r="AV1491" s="13" t="s">
        <v>229</v>
      </c>
      <c r="AW1491" s="13" t="s">
        <v>31</v>
      </c>
      <c r="AX1491" s="13" t="s">
        <v>77</v>
      </c>
      <c r="AY1491" s="160" t="s">
        <v>212</v>
      </c>
    </row>
    <row r="1492" spans="2:65" s="14" customFormat="1">
      <c r="B1492" s="170"/>
      <c r="D1492" s="150" t="s">
        <v>226</v>
      </c>
      <c r="E1492" s="171" t="s">
        <v>19</v>
      </c>
      <c r="F1492" s="172" t="s">
        <v>14843</v>
      </c>
      <c r="H1492" s="171" t="s">
        <v>19</v>
      </c>
      <c r="I1492" s="173"/>
      <c r="L1492" s="170"/>
      <c r="M1492" s="174"/>
      <c r="T1492" s="175"/>
      <c r="AT1492" s="171" t="s">
        <v>226</v>
      </c>
      <c r="AU1492" s="171" t="s">
        <v>236</v>
      </c>
      <c r="AV1492" s="14" t="s">
        <v>77</v>
      </c>
      <c r="AW1492" s="14" t="s">
        <v>31</v>
      </c>
      <c r="AX1492" s="14" t="s">
        <v>69</v>
      </c>
      <c r="AY1492" s="171" t="s">
        <v>212</v>
      </c>
    </row>
    <row r="1493" spans="2:65" s="1" customFormat="1" ht="16.5" customHeight="1">
      <c r="B1493" s="34"/>
      <c r="C1493" s="133" t="s">
        <v>2358</v>
      </c>
      <c r="D1493" s="133" t="s">
        <v>215</v>
      </c>
      <c r="E1493" s="134" t="s">
        <v>14844</v>
      </c>
      <c r="F1493" s="135" t="s">
        <v>14784</v>
      </c>
      <c r="G1493" s="136" t="s">
        <v>218</v>
      </c>
      <c r="H1493" s="137">
        <v>1</v>
      </c>
      <c r="I1493" s="138"/>
      <c r="J1493" s="139">
        <f>ROUND(I1493*H1493,2)</f>
        <v>0</v>
      </c>
      <c r="K1493" s="135" t="s">
        <v>245</v>
      </c>
      <c r="L1493" s="34"/>
      <c r="M1493" s="140" t="s">
        <v>19</v>
      </c>
      <c r="N1493" s="141" t="s">
        <v>40</v>
      </c>
      <c r="P1493" s="142">
        <f>O1493*H1493</f>
        <v>0</v>
      </c>
      <c r="Q1493" s="142">
        <v>0</v>
      </c>
      <c r="R1493" s="142">
        <f>Q1493*H1493</f>
        <v>0</v>
      </c>
      <c r="S1493" s="142">
        <v>0</v>
      </c>
      <c r="T1493" s="143">
        <f>S1493*H1493</f>
        <v>0</v>
      </c>
      <c r="AR1493" s="144" t="s">
        <v>316</v>
      </c>
      <c r="AT1493" s="144" t="s">
        <v>215</v>
      </c>
      <c r="AU1493" s="144" t="s">
        <v>236</v>
      </c>
      <c r="AY1493" s="19" t="s">
        <v>212</v>
      </c>
      <c r="BE1493" s="145">
        <f>IF(N1493="základní",J1493,0)</f>
        <v>0</v>
      </c>
      <c r="BF1493" s="145">
        <f>IF(N1493="snížená",J1493,0)</f>
        <v>0</v>
      </c>
      <c r="BG1493" s="145">
        <f>IF(N1493="zákl. přenesená",J1493,0)</f>
        <v>0</v>
      </c>
      <c r="BH1493" s="145">
        <f>IF(N1493="sníž. přenesená",J1493,0)</f>
        <v>0</v>
      </c>
      <c r="BI1493" s="145">
        <f>IF(N1493="nulová",J1493,0)</f>
        <v>0</v>
      </c>
      <c r="BJ1493" s="19" t="s">
        <v>77</v>
      </c>
      <c r="BK1493" s="145">
        <f>ROUND(I1493*H1493,2)</f>
        <v>0</v>
      </c>
      <c r="BL1493" s="19" t="s">
        <v>316</v>
      </c>
      <c r="BM1493" s="144" t="s">
        <v>14845</v>
      </c>
    </row>
    <row r="1494" spans="2:65" s="1" customFormat="1" ht="19.5">
      <c r="B1494" s="34"/>
      <c r="D1494" s="150" t="s">
        <v>224</v>
      </c>
      <c r="F1494" s="151" t="s">
        <v>14817</v>
      </c>
      <c r="I1494" s="148"/>
      <c r="L1494" s="34"/>
      <c r="M1494" s="149"/>
      <c r="T1494" s="55"/>
      <c r="AT1494" s="19" t="s">
        <v>224</v>
      </c>
      <c r="AU1494" s="19" t="s">
        <v>236</v>
      </c>
    </row>
    <row r="1495" spans="2:65" s="14" customFormat="1">
      <c r="B1495" s="170"/>
      <c r="D1495" s="150" t="s">
        <v>226</v>
      </c>
      <c r="E1495" s="171" t="s">
        <v>19</v>
      </c>
      <c r="F1495" s="172" t="s">
        <v>14846</v>
      </c>
      <c r="H1495" s="171" t="s">
        <v>19</v>
      </c>
      <c r="I1495" s="173"/>
      <c r="L1495" s="170"/>
      <c r="M1495" s="174"/>
      <c r="T1495" s="175"/>
      <c r="AT1495" s="171" t="s">
        <v>226</v>
      </c>
      <c r="AU1495" s="171" t="s">
        <v>236</v>
      </c>
      <c r="AV1495" s="14" t="s">
        <v>77</v>
      </c>
      <c r="AW1495" s="14" t="s">
        <v>31</v>
      </c>
      <c r="AX1495" s="14" t="s">
        <v>69</v>
      </c>
      <c r="AY1495" s="171" t="s">
        <v>212</v>
      </c>
    </row>
    <row r="1496" spans="2:65" s="12" customFormat="1">
      <c r="B1496" s="152"/>
      <c r="D1496" s="150" t="s">
        <v>226</v>
      </c>
      <c r="E1496" s="153" t="s">
        <v>19</v>
      </c>
      <c r="F1496" s="154" t="s">
        <v>14788</v>
      </c>
      <c r="H1496" s="155">
        <v>1</v>
      </c>
      <c r="I1496" s="156"/>
      <c r="L1496" s="152"/>
      <c r="M1496" s="157"/>
      <c r="T1496" s="158"/>
      <c r="AT1496" s="153" t="s">
        <v>226</v>
      </c>
      <c r="AU1496" s="153" t="s">
        <v>236</v>
      </c>
      <c r="AV1496" s="12" t="s">
        <v>79</v>
      </c>
      <c r="AW1496" s="12" t="s">
        <v>31</v>
      </c>
      <c r="AX1496" s="12" t="s">
        <v>69</v>
      </c>
      <c r="AY1496" s="153" t="s">
        <v>212</v>
      </c>
    </row>
    <row r="1497" spans="2:65" s="13" customFormat="1">
      <c r="B1497" s="159"/>
      <c r="D1497" s="150" t="s">
        <v>226</v>
      </c>
      <c r="E1497" s="160" t="s">
        <v>19</v>
      </c>
      <c r="F1497" s="161" t="s">
        <v>228</v>
      </c>
      <c r="H1497" s="162">
        <v>1</v>
      </c>
      <c r="I1497" s="163"/>
      <c r="L1497" s="159"/>
      <c r="M1497" s="164"/>
      <c r="T1497" s="165"/>
      <c r="AT1497" s="160" t="s">
        <v>226</v>
      </c>
      <c r="AU1497" s="160" t="s">
        <v>236</v>
      </c>
      <c r="AV1497" s="13" t="s">
        <v>229</v>
      </c>
      <c r="AW1497" s="13" t="s">
        <v>31</v>
      </c>
      <c r="AX1497" s="13" t="s">
        <v>77</v>
      </c>
      <c r="AY1497" s="160" t="s">
        <v>212</v>
      </c>
    </row>
    <row r="1498" spans="2:65" s="11" customFormat="1" ht="20.85" customHeight="1">
      <c r="B1498" s="121"/>
      <c r="D1498" s="122" t="s">
        <v>68</v>
      </c>
      <c r="E1498" s="131" t="s">
        <v>14847</v>
      </c>
      <c r="F1498" s="131" t="s">
        <v>14848</v>
      </c>
      <c r="I1498" s="124"/>
      <c r="J1498" s="132">
        <f>BK1498</f>
        <v>0</v>
      </c>
      <c r="L1498" s="121"/>
      <c r="M1498" s="126"/>
      <c r="P1498" s="127">
        <f>SUM(P1499:P1570)</f>
        <v>0</v>
      </c>
      <c r="R1498" s="127">
        <f>SUM(R1499:R1570)</f>
        <v>0</v>
      </c>
      <c r="T1498" s="128">
        <f>SUM(T1499:T1570)</f>
        <v>0</v>
      </c>
      <c r="AR1498" s="122" t="s">
        <v>79</v>
      </c>
      <c r="AT1498" s="129" t="s">
        <v>68</v>
      </c>
      <c r="AU1498" s="129" t="s">
        <v>79</v>
      </c>
      <c r="AY1498" s="122" t="s">
        <v>212</v>
      </c>
      <c r="BK1498" s="130">
        <f>SUM(BK1499:BK1570)</f>
        <v>0</v>
      </c>
    </row>
    <row r="1499" spans="2:65" s="1" customFormat="1" ht="16.5" customHeight="1">
      <c r="B1499" s="34"/>
      <c r="C1499" s="133" t="s">
        <v>2364</v>
      </c>
      <c r="D1499" s="133" t="s">
        <v>215</v>
      </c>
      <c r="E1499" s="134" t="s">
        <v>14849</v>
      </c>
      <c r="F1499" s="135" t="s">
        <v>14850</v>
      </c>
      <c r="G1499" s="136" t="s">
        <v>536</v>
      </c>
      <c r="H1499" s="137">
        <v>11.55</v>
      </c>
      <c r="I1499" s="138"/>
      <c r="J1499" s="139">
        <f>ROUND(I1499*H1499,2)</f>
        <v>0</v>
      </c>
      <c r="K1499" s="135" t="s">
        <v>245</v>
      </c>
      <c r="L1499" s="34"/>
      <c r="M1499" s="140" t="s">
        <v>19</v>
      </c>
      <c r="N1499" s="141" t="s">
        <v>40</v>
      </c>
      <c r="P1499" s="142">
        <f>O1499*H1499</f>
        <v>0</v>
      </c>
      <c r="Q1499" s="142">
        <v>0</v>
      </c>
      <c r="R1499" s="142">
        <f>Q1499*H1499</f>
        <v>0</v>
      </c>
      <c r="S1499" s="142">
        <v>0</v>
      </c>
      <c r="T1499" s="143">
        <f>S1499*H1499</f>
        <v>0</v>
      </c>
      <c r="AR1499" s="144" t="s">
        <v>316</v>
      </c>
      <c r="AT1499" s="144" t="s">
        <v>215</v>
      </c>
      <c r="AU1499" s="144" t="s">
        <v>236</v>
      </c>
      <c r="AY1499" s="19" t="s">
        <v>212</v>
      </c>
      <c r="BE1499" s="145">
        <f>IF(N1499="základní",J1499,0)</f>
        <v>0</v>
      </c>
      <c r="BF1499" s="145">
        <f>IF(N1499="snížená",J1499,0)</f>
        <v>0</v>
      </c>
      <c r="BG1499" s="145">
        <f>IF(N1499="zákl. přenesená",J1499,0)</f>
        <v>0</v>
      </c>
      <c r="BH1499" s="145">
        <f>IF(N1499="sníž. přenesená",J1499,0)</f>
        <v>0</v>
      </c>
      <c r="BI1499" s="145">
        <f>IF(N1499="nulová",J1499,0)</f>
        <v>0</v>
      </c>
      <c r="BJ1499" s="19" t="s">
        <v>77</v>
      </c>
      <c r="BK1499" s="145">
        <f>ROUND(I1499*H1499,2)</f>
        <v>0</v>
      </c>
      <c r="BL1499" s="19" t="s">
        <v>316</v>
      </c>
      <c r="BM1499" s="144" t="s">
        <v>14851</v>
      </c>
    </row>
    <row r="1500" spans="2:65" s="1" customFormat="1" ht="39">
      <c r="B1500" s="34"/>
      <c r="D1500" s="150" t="s">
        <v>224</v>
      </c>
      <c r="F1500" s="151" t="s">
        <v>14852</v>
      </c>
      <c r="I1500" s="148"/>
      <c r="L1500" s="34"/>
      <c r="M1500" s="149"/>
      <c r="T1500" s="55"/>
      <c r="AT1500" s="19" t="s">
        <v>224</v>
      </c>
      <c r="AU1500" s="19" t="s">
        <v>236</v>
      </c>
    </row>
    <row r="1501" spans="2:65" s="14" customFormat="1">
      <c r="B1501" s="170"/>
      <c r="D1501" s="150" t="s">
        <v>226</v>
      </c>
      <c r="E1501" s="171" t="s">
        <v>19</v>
      </c>
      <c r="F1501" s="172" t="s">
        <v>14853</v>
      </c>
      <c r="H1501" s="171" t="s">
        <v>19</v>
      </c>
      <c r="I1501" s="173"/>
      <c r="L1501" s="170"/>
      <c r="M1501" s="174"/>
      <c r="T1501" s="175"/>
      <c r="AT1501" s="171" t="s">
        <v>226</v>
      </c>
      <c r="AU1501" s="171" t="s">
        <v>236</v>
      </c>
      <c r="AV1501" s="14" t="s">
        <v>77</v>
      </c>
      <c r="AW1501" s="14" t="s">
        <v>31</v>
      </c>
      <c r="AX1501" s="14" t="s">
        <v>69</v>
      </c>
      <c r="AY1501" s="171" t="s">
        <v>212</v>
      </c>
    </row>
    <row r="1502" spans="2:65" s="14" customFormat="1">
      <c r="B1502" s="170"/>
      <c r="D1502" s="150" t="s">
        <v>226</v>
      </c>
      <c r="E1502" s="171" t="s">
        <v>19</v>
      </c>
      <c r="F1502" s="172" t="s">
        <v>14854</v>
      </c>
      <c r="H1502" s="171" t="s">
        <v>19</v>
      </c>
      <c r="I1502" s="173"/>
      <c r="L1502" s="170"/>
      <c r="M1502" s="174"/>
      <c r="T1502" s="175"/>
      <c r="AT1502" s="171" t="s">
        <v>226</v>
      </c>
      <c r="AU1502" s="171" t="s">
        <v>236</v>
      </c>
      <c r="AV1502" s="14" t="s">
        <v>77</v>
      </c>
      <c r="AW1502" s="14" t="s">
        <v>31</v>
      </c>
      <c r="AX1502" s="14" t="s">
        <v>69</v>
      </c>
      <c r="AY1502" s="171" t="s">
        <v>212</v>
      </c>
    </row>
    <row r="1503" spans="2:65" s="12" customFormat="1">
      <c r="B1503" s="152"/>
      <c r="D1503" s="150" t="s">
        <v>226</v>
      </c>
      <c r="E1503" s="153" t="s">
        <v>19</v>
      </c>
      <c r="F1503" s="154" t="s">
        <v>14855</v>
      </c>
      <c r="H1503" s="155">
        <v>11.55</v>
      </c>
      <c r="I1503" s="156"/>
      <c r="L1503" s="152"/>
      <c r="M1503" s="157"/>
      <c r="T1503" s="158"/>
      <c r="AT1503" s="153" t="s">
        <v>226</v>
      </c>
      <c r="AU1503" s="153" t="s">
        <v>236</v>
      </c>
      <c r="AV1503" s="12" t="s">
        <v>79</v>
      </c>
      <c r="AW1503" s="12" t="s">
        <v>31</v>
      </c>
      <c r="AX1503" s="12" t="s">
        <v>69</v>
      </c>
      <c r="AY1503" s="153" t="s">
        <v>212</v>
      </c>
    </row>
    <row r="1504" spans="2:65" s="13" customFormat="1">
      <c r="B1504" s="159"/>
      <c r="D1504" s="150" t="s">
        <v>226</v>
      </c>
      <c r="E1504" s="160" t="s">
        <v>19</v>
      </c>
      <c r="F1504" s="161" t="s">
        <v>228</v>
      </c>
      <c r="H1504" s="162">
        <v>11.55</v>
      </c>
      <c r="I1504" s="163"/>
      <c r="L1504" s="159"/>
      <c r="M1504" s="164"/>
      <c r="T1504" s="165"/>
      <c r="AT1504" s="160" t="s">
        <v>226</v>
      </c>
      <c r="AU1504" s="160" t="s">
        <v>236</v>
      </c>
      <c r="AV1504" s="13" t="s">
        <v>229</v>
      </c>
      <c r="AW1504" s="13" t="s">
        <v>31</v>
      </c>
      <c r="AX1504" s="13" t="s">
        <v>77</v>
      </c>
      <c r="AY1504" s="160" t="s">
        <v>212</v>
      </c>
    </row>
    <row r="1505" spans="2:65" s="1" customFormat="1" ht="16.5" customHeight="1">
      <c r="B1505" s="34"/>
      <c r="C1505" s="133" t="s">
        <v>2370</v>
      </c>
      <c r="D1505" s="133" t="s">
        <v>215</v>
      </c>
      <c r="E1505" s="134" t="s">
        <v>14856</v>
      </c>
      <c r="F1505" s="135" t="s">
        <v>14857</v>
      </c>
      <c r="G1505" s="136" t="s">
        <v>536</v>
      </c>
      <c r="H1505" s="137">
        <v>88.305000000000007</v>
      </c>
      <c r="I1505" s="138"/>
      <c r="J1505" s="139">
        <f>ROUND(I1505*H1505,2)</f>
        <v>0</v>
      </c>
      <c r="K1505" s="135" t="s">
        <v>245</v>
      </c>
      <c r="L1505" s="34"/>
      <c r="M1505" s="140" t="s">
        <v>19</v>
      </c>
      <c r="N1505" s="141" t="s">
        <v>40</v>
      </c>
      <c r="P1505" s="142">
        <f>O1505*H1505</f>
        <v>0</v>
      </c>
      <c r="Q1505" s="142">
        <v>0</v>
      </c>
      <c r="R1505" s="142">
        <f>Q1505*H1505</f>
        <v>0</v>
      </c>
      <c r="S1505" s="142">
        <v>0</v>
      </c>
      <c r="T1505" s="143">
        <f>S1505*H1505</f>
        <v>0</v>
      </c>
      <c r="AR1505" s="144" t="s">
        <v>316</v>
      </c>
      <c r="AT1505" s="144" t="s">
        <v>215</v>
      </c>
      <c r="AU1505" s="144" t="s">
        <v>236</v>
      </c>
      <c r="AY1505" s="19" t="s">
        <v>212</v>
      </c>
      <c r="BE1505" s="145">
        <f>IF(N1505="základní",J1505,0)</f>
        <v>0</v>
      </c>
      <c r="BF1505" s="145">
        <f>IF(N1505="snížená",J1505,0)</f>
        <v>0</v>
      </c>
      <c r="BG1505" s="145">
        <f>IF(N1505="zákl. přenesená",J1505,0)</f>
        <v>0</v>
      </c>
      <c r="BH1505" s="145">
        <f>IF(N1505="sníž. přenesená",J1505,0)</f>
        <v>0</v>
      </c>
      <c r="BI1505" s="145">
        <f>IF(N1505="nulová",J1505,0)</f>
        <v>0</v>
      </c>
      <c r="BJ1505" s="19" t="s">
        <v>77</v>
      </c>
      <c r="BK1505" s="145">
        <f>ROUND(I1505*H1505,2)</f>
        <v>0</v>
      </c>
      <c r="BL1505" s="19" t="s">
        <v>316</v>
      </c>
      <c r="BM1505" s="144" t="s">
        <v>14858</v>
      </c>
    </row>
    <row r="1506" spans="2:65" s="1" customFormat="1" ht="39">
      <c r="B1506" s="34"/>
      <c r="D1506" s="150" t="s">
        <v>224</v>
      </c>
      <c r="F1506" s="151" t="s">
        <v>14852</v>
      </c>
      <c r="I1506" s="148"/>
      <c r="L1506" s="34"/>
      <c r="M1506" s="149"/>
      <c r="T1506" s="55"/>
      <c r="AT1506" s="19" t="s">
        <v>224</v>
      </c>
      <c r="AU1506" s="19" t="s">
        <v>236</v>
      </c>
    </row>
    <row r="1507" spans="2:65" s="14" customFormat="1">
      <c r="B1507" s="170"/>
      <c r="D1507" s="150" t="s">
        <v>226</v>
      </c>
      <c r="E1507" s="171" t="s">
        <v>19</v>
      </c>
      <c r="F1507" s="172" t="s">
        <v>14859</v>
      </c>
      <c r="H1507" s="171" t="s">
        <v>19</v>
      </c>
      <c r="I1507" s="173"/>
      <c r="L1507" s="170"/>
      <c r="M1507" s="174"/>
      <c r="T1507" s="175"/>
      <c r="AT1507" s="171" t="s">
        <v>226</v>
      </c>
      <c r="AU1507" s="171" t="s">
        <v>236</v>
      </c>
      <c r="AV1507" s="14" t="s">
        <v>77</v>
      </c>
      <c r="AW1507" s="14" t="s">
        <v>31</v>
      </c>
      <c r="AX1507" s="14" t="s">
        <v>69</v>
      </c>
      <c r="AY1507" s="171" t="s">
        <v>212</v>
      </c>
    </row>
    <row r="1508" spans="2:65" s="14" customFormat="1">
      <c r="B1508" s="170"/>
      <c r="D1508" s="150" t="s">
        <v>226</v>
      </c>
      <c r="E1508" s="171" t="s">
        <v>19</v>
      </c>
      <c r="F1508" s="172" t="s">
        <v>14854</v>
      </c>
      <c r="H1508" s="171" t="s">
        <v>19</v>
      </c>
      <c r="I1508" s="173"/>
      <c r="L1508" s="170"/>
      <c r="M1508" s="174"/>
      <c r="T1508" s="175"/>
      <c r="AT1508" s="171" t="s">
        <v>226</v>
      </c>
      <c r="AU1508" s="171" t="s">
        <v>236</v>
      </c>
      <c r="AV1508" s="14" t="s">
        <v>77</v>
      </c>
      <c r="AW1508" s="14" t="s">
        <v>31</v>
      </c>
      <c r="AX1508" s="14" t="s">
        <v>69</v>
      </c>
      <c r="AY1508" s="171" t="s">
        <v>212</v>
      </c>
    </row>
    <row r="1509" spans="2:65" s="12" customFormat="1">
      <c r="B1509" s="152"/>
      <c r="D1509" s="150" t="s">
        <v>226</v>
      </c>
      <c r="E1509" s="153" t="s">
        <v>19</v>
      </c>
      <c r="F1509" s="154" t="s">
        <v>14860</v>
      </c>
      <c r="H1509" s="155">
        <v>5.9850000000000003</v>
      </c>
      <c r="I1509" s="156"/>
      <c r="L1509" s="152"/>
      <c r="M1509" s="157"/>
      <c r="T1509" s="158"/>
      <c r="AT1509" s="153" t="s">
        <v>226</v>
      </c>
      <c r="AU1509" s="153" t="s">
        <v>236</v>
      </c>
      <c r="AV1509" s="12" t="s">
        <v>79</v>
      </c>
      <c r="AW1509" s="12" t="s">
        <v>31</v>
      </c>
      <c r="AX1509" s="12" t="s">
        <v>69</v>
      </c>
      <c r="AY1509" s="153" t="s">
        <v>212</v>
      </c>
    </row>
    <row r="1510" spans="2:65" s="12" customFormat="1">
      <c r="B1510" s="152"/>
      <c r="D1510" s="150" t="s">
        <v>226</v>
      </c>
      <c r="E1510" s="153" t="s">
        <v>19</v>
      </c>
      <c r="F1510" s="154" t="s">
        <v>14861</v>
      </c>
      <c r="H1510" s="155">
        <v>45.674999999999997</v>
      </c>
      <c r="I1510" s="156"/>
      <c r="L1510" s="152"/>
      <c r="M1510" s="157"/>
      <c r="T1510" s="158"/>
      <c r="AT1510" s="153" t="s">
        <v>226</v>
      </c>
      <c r="AU1510" s="153" t="s">
        <v>236</v>
      </c>
      <c r="AV1510" s="12" t="s">
        <v>79</v>
      </c>
      <c r="AW1510" s="12" t="s">
        <v>31</v>
      </c>
      <c r="AX1510" s="12" t="s">
        <v>69</v>
      </c>
      <c r="AY1510" s="153" t="s">
        <v>212</v>
      </c>
    </row>
    <row r="1511" spans="2:65" s="12" customFormat="1">
      <c r="B1511" s="152"/>
      <c r="D1511" s="150" t="s">
        <v>226</v>
      </c>
      <c r="E1511" s="153" t="s">
        <v>19</v>
      </c>
      <c r="F1511" s="154" t="s">
        <v>14862</v>
      </c>
      <c r="H1511" s="155">
        <v>5.9850000000000003</v>
      </c>
      <c r="I1511" s="156"/>
      <c r="L1511" s="152"/>
      <c r="M1511" s="157"/>
      <c r="T1511" s="158"/>
      <c r="AT1511" s="153" t="s">
        <v>226</v>
      </c>
      <c r="AU1511" s="153" t="s">
        <v>236</v>
      </c>
      <c r="AV1511" s="12" t="s">
        <v>79</v>
      </c>
      <c r="AW1511" s="12" t="s">
        <v>31</v>
      </c>
      <c r="AX1511" s="12" t="s">
        <v>69</v>
      </c>
      <c r="AY1511" s="153" t="s">
        <v>212</v>
      </c>
    </row>
    <row r="1512" spans="2:65" s="12" customFormat="1">
      <c r="B1512" s="152"/>
      <c r="D1512" s="150" t="s">
        <v>226</v>
      </c>
      <c r="E1512" s="153" t="s">
        <v>19</v>
      </c>
      <c r="F1512" s="154" t="s">
        <v>14863</v>
      </c>
      <c r="H1512" s="155">
        <v>5.9850000000000003</v>
      </c>
      <c r="I1512" s="156"/>
      <c r="L1512" s="152"/>
      <c r="M1512" s="157"/>
      <c r="T1512" s="158"/>
      <c r="AT1512" s="153" t="s">
        <v>226</v>
      </c>
      <c r="AU1512" s="153" t="s">
        <v>236</v>
      </c>
      <c r="AV1512" s="12" t="s">
        <v>79</v>
      </c>
      <c r="AW1512" s="12" t="s">
        <v>31</v>
      </c>
      <c r="AX1512" s="12" t="s">
        <v>69</v>
      </c>
      <c r="AY1512" s="153" t="s">
        <v>212</v>
      </c>
    </row>
    <row r="1513" spans="2:65" s="12" customFormat="1">
      <c r="B1513" s="152"/>
      <c r="D1513" s="150" t="s">
        <v>226</v>
      </c>
      <c r="E1513" s="153" t="s">
        <v>19</v>
      </c>
      <c r="F1513" s="154" t="s">
        <v>14864</v>
      </c>
      <c r="H1513" s="155">
        <v>5.9850000000000003</v>
      </c>
      <c r="I1513" s="156"/>
      <c r="L1513" s="152"/>
      <c r="M1513" s="157"/>
      <c r="T1513" s="158"/>
      <c r="AT1513" s="153" t="s">
        <v>226</v>
      </c>
      <c r="AU1513" s="153" t="s">
        <v>236</v>
      </c>
      <c r="AV1513" s="12" t="s">
        <v>79</v>
      </c>
      <c r="AW1513" s="12" t="s">
        <v>31</v>
      </c>
      <c r="AX1513" s="12" t="s">
        <v>69</v>
      </c>
      <c r="AY1513" s="153" t="s">
        <v>212</v>
      </c>
    </row>
    <row r="1514" spans="2:65" s="12" customFormat="1">
      <c r="B1514" s="152"/>
      <c r="D1514" s="150" t="s">
        <v>226</v>
      </c>
      <c r="E1514" s="153" t="s">
        <v>19</v>
      </c>
      <c r="F1514" s="154" t="s">
        <v>14865</v>
      </c>
      <c r="H1514" s="155">
        <v>18.690000000000001</v>
      </c>
      <c r="I1514" s="156"/>
      <c r="L1514" s="152"/>
      <c r="M1514" s="157"/>
      <c r="T1514" s="158"/>
      <c r="AT1514" s="153" t="s">
        <v>226</v>
      </c>
      <c r="AU1514" s="153" t="s">
        <v>236</v>
      </c>
      <c r="AV1514" s="12" t="s">
        <v>79</v>
      </c>
      <c r="AW1514" s="12" t="s">
        <v>31</v>
      </c>
      <c r="AX1514" s="12" t="s">
        <v>69</v>
      </c>
      <c r="AY1514" s="153" t="s">
        <v>212</v>
      </c>
    </row>
    <row r="1515" spans="2:65" s="13" customFormat="1">
      <c r="B1515" s="159"/>
      <c r="D1515" s="150" t="s">
        <v>226</v>
      </c>
      <c r="E1515" s="160" t="s">
        <v>19</v>
      </c>
      <c r="F1515" s="161" t="s">
        <v>228</v>
      </c>
      <c r="H1515" s="162">
        <v>88.305000000000007</v>
      </c>
      <c r="I1515" s="163"/>
      <c r="L1515" s="159"/>
      <c r="M1515" s="164"/>
      <c r="T1515" s="165"/>
      <c r="AT1515" s="160" t="s">
        <v>226</v>
      </c>
      <c r="AU1515" s="160" t="s">
        <v>236</v>
      </c>
      <c r="AV1515" s="13" t="s">
        <v>229</v>
      </c>
      <c r="AW1515" s="13" t="s">
        <v>31</v>
      </c>
      <c r="AX1515" s="13" t="s">
        <v>77</v>
      </c>
      <c r="AY1515" s="160" t="s">
        <v>212</v>
      </c>
    </row>
    <row r="1516" spans="2:65" s="1" customFormat="1" ht="16.5" customHeight="1">
      <c r="B1516" s="34"/>
      <c r="C1516" s="133" t="s">
        <v>2378</v>
      </c>
      <c r="D1516" s="133" t="s">
        <v>215</v>
      </c>
      <c r="E1516" s="134" t="s">
        <v>14866</v>
      </c>
      <c r="F1516" s="135" t="s">
        <v>14867</v>
      </c>
      <c r="G1516" s="136" t="s">
        <v>536</v>
      </c>
      <c r="H1516" s="137">
        <v>435.85500000000002</v>
      </c>
      <c r="I1516" s="138"/>
      <c r="J1516" s="139">
        <f>ROUND(I1516*H1516,2)</f>
        <v>0</v>
      </c>
      <c r="K1516" s="135" t="s">
        <v>245</v>
      </c>
      <c r="L1516" s="34"/>
      <c r="M1516" s="140" t="s">
        <v>19</v>
      </c>
      <c r="N1516" s="141" t="s">
        <v>40</v>
      </c>
      <c r="P1516" s="142">
        <f>O1516*H1516</f>
        <v>0</v>
      </c>
      <c r="Q1516" s="142">
        <v>0</v>
      </c>
      <c r="R1516" s="142">
        <f>Q1516*H1516</f>
        <v>0</v>
      </c>
      <c r="S1516" s="142">
        <v>0</v>
      </c>
      <c r="T1516" s="143">
        <f>S1516*H1516</f>
        <v>0</v>
      </c>
      <c r="AR1516" s="144" t="s">
        <v>316</v>
      </c>
      <c r="AT1516" s="144" t="s">
        <v>215</v>
      </c>
      <c r="AU1516" s="144" t="s">
        <v>236</v>
      </c>
      <c r="AY1516" s="19" t="s">
        <v>212</v>
      </c>
      <c r="BE1516" s="145">
        <f>IF(N1516="základní",J1516,0)</f>
        <v>0</v>
      </c>
      <c r="BF1516" s="145">
        <f>IF(N1516="snížená",J1516,0)</f>
        <v>0</v>
      </c>
      <c r="BG1516" s="145">
        <f>IF(N1516="zákl. přenesená",J1516,0)</f>
        <v>0</v>
      </c>
      <c r="BH1516" s="145">
        <f>IF(N1516="sníž. přenesená",J1516,0)</f>
        <v>0</v>
      </c>
      <c r="BI1516" s="145">
        <f>IF(N1516="nulová",J1516,0)</f>
        <v>0</v>
      </c>
      <c r="BJ1516" s="19" t="s">
        <v>77</v>
      </c>
      <c r="BK1516" s="145">
        <f>ROUND(I1516*H1516,2)</f>
        <v>0</v>
      </c>
      <c r="BL1516" s="19" t="s">
        <v>316</v>
      </c>
      <c r="BM1516" s="144" t="s">
        <v>14868</v>
      </c>
    </row>
    <row r="1517" spans="2:65" s="1" customFormat="1" ht="39">
      <c r="B1517" s="34"/>
      <c r="D1517" s="150" t="s">
        <v>224</v>
      </c>
      <c r="F1517" s="151" t="s">
        <v>14852</v>
      </c>
      <c r="I1517" s="148"/>
      <c r="L1517" s="34"/>
      <c r="M1517" s="149"/>
      <c r="T1517" s="55"/>
      <c r="AT1517" s="19" t="s">
        <v>224</v>
      </c>
      <c r="AU1517" s="19" t="s">
        <v>236</v>
      </c>
    </row>
    <row r="1518" spans="2:65" s="14" customFormat="1">
      <c r="B1518" s="170"/>
      <c r="D1518" s="150" t="s">
        <v>226</v>
      </c>
      <c r="E1518" s="171" t="s">
        <v>19</v>
      </c>
      <c r="F1518" s="172" t="s">
        <v>14869</v>
      </c>
      <c r="H1518" s="171" t="s">
        <v>19</v>
      </c>
      <c r="I1518" s="173"/>
      <c r="L1518" s="170"/>
      <c r="M1518" s="174"/>
      <c r="T1518" s="175"/>
      <c r="AT1518" s="171" t="s">
        <v>226</v>
      </c>
      <c r="AU1518" s="171" t="s">
        <v>236</v>
      </c>
      <c r="AV1518" s="14" t="s">
        <v>77</v>
      </c>
      <c r="AW1518" s="14" t="s">
        <v>31</v>
      </c>
      <c r="AX1518" s="14" t="s">
        <v>69</v>
      </c>
      <c r="AY1518" s="171" t="s">
        <v>212</v>
      </c>
    </row>
    <row r="1519" spans="2:65" s="14" customFormat="1">
      <c r="B1519" s="170"/>
      <c r="D1519" s="150" t="s">
        <v>226</v>
      </c>
      <c r="E1519" s="171" t="s">
        <v>19</v>
      </c>
      <c r="F1519" s="172" t="s">
        <v>14854</v>
      </c>
      <c r="H1519" s="171" t="s">
        <v>19</v>
      </c>
      <c r="I1519" s="173"/>
      <c r="L1519" s="170"/>
      <c r="M1519" s="174"/>
      <c r="T1519" s="175"/>
      <c r="AT1519" s="171" t="s">
        <v>226</v>
      </c>
      <c r="AU1519" s="171" t="s">
        <v>236</v>
      </c>
      <c r="AV1519" s="14" t="s">
        <v>77</v>
      </c>
      <c r="AW1519" s="14" t="s">
        <v>31</v>
      </c>
      <c r="AX1519" s="14" t="s">
        <v>69</v>
      </c>
      <c r="AY1519" s="171" t="s">
        <v>212</v>
      </c>
    </row>
    <row r="1520" spans="2:65" s="12" customFormat="1">
      <c r="B1520" s="152"/>
      <c r="D1520" s="150" t="s">
        <v>226</v>
      </c>
      <c r="E1520" s="153" t="s">
        <v>19</v>
      </c>
      <c r="F1520" s="154" t="s">
        <v>14870</v>
      </c>
      <c r="H1520" s="155">
        <v>59.01</v>
      </c>
      <c r="I1520" s="156"/>
      <c r="L1520" s="152"/>
      <c r="M1520" s="157"/>
      <c r="T1520" s="158"/>
      <c r="AT1520" s="153" t="s">
        <v>226</v>
      </c>
      <c r="AU1520" s="153" t="s">
        <v>236</v>
      </c>
      <c r="AV1520" s="12" t="s">
        <v>79</v>
      </c>
      <c r="AW1520" s="12" t="s">
        <v>31</v>
      </c>
      <c r="AX1520" s="12" t="s">
        <v>69</v>
      </c>
      <c r="AY1520" s="153" t="s">
        <v>212</v>
      </c>
    </row>
    <row r="1521" spans="2:65" s="12" customFormat="1">
      <c r="B1521" s="152"/>
      <c r="D1521" s="150" t="s">
        <v>226</v>
      </c>
      <c r="E1521" s="153" t="s">
        <v>19</v>
      </c>
      <c r="F1521" s="154" t="s">
        <v>14871</v>
      </c>
      <c r="H1521" s="155">
        <v>69.405000000000001</v>
      </c>
      <c r="I1521" s="156"/>
      <c r="L1521" s="152"/>
      <c r="M1521" s="157"/>
      <c r="T1521" s="158"/>
      <c r="AT1521" s="153" t="s">
        <v>226</v>
      </c>
      <c r="AU1521" s="153" t="s">
        <v>236</v>
      </c>
      <c r="AV1521" s="12" t="s">
        <v>79</v>
      </c>
      <c r="AW1521" s="12" t="s">
        <v>31</v>
      </c>
      <c r="AX1521" s="12" t="s">
        <v>69</v>
      </c>
      <c r="AY1521" s="153" t="s">
        <v>212</v>
      </c>
    </row>
    <row r="1522" spans="2:65" s="12" customFormat="1">
      <c r="B1522" s="152"/>
      <c r="D1522" s="150" t="s">
        <v>226</v>
      </c>
      <c r="E1522" s="153" t="s">
        <v>19</v>
      </c>
      <c r="F1522" s="154" t="s">
        <v>14872</v>
      </c>
      <c r="H1522" s="155">
        <v>59.43</v>
      </c>
      <c r="I1522" s="156"/>
      <c r="L1522" s="152"/>
      <c r="M1522" s="157"/>
      <c r="T1522" s="158"/>
      <c r="AT1522" s="153" t="s">
        <v>226</v>
      </c>
      <c r="AU1522" s="153" t="s">
        <v>236</v>
      </c>
      <c r="AV1522" s="12" t="s">
        <v>79</v>
      </c>
      <c r="AW1522" s="12" t="s">
        <v>31</v>
      </c>
      <c r="AX1522" s="12" t="s">
        <v>69</v>
      </c>
      <c r="AY1522" s="153" t="s">
        <v>212</v>
      </c>
    </row>
    <row r="1523" spans="2:65" s="12" customFormat="1">
      <c r="B1523" s="152"/>
      <c r="D1523" s="150" t="s">
        <v>226</v>
      </c>
      <c r="E1523" s="153" t="s">
        <v>19</v>
      </c>
      <c r="F1523" s="154" t="s">
        <v>14873</v>
      </c>
      <c r="H1523" s="155">
        <v>59.01</v>
      </c>
      <c r="I1523" s="156"/>
      <c r="L1523" s="152"/>
      <c r="M1523" s="157"/>
      <c r="T1523" s="158"/>
      <c r="AT1523" s="153" t="s">
        <v>226</v>
      </c>
      <c r="AU1523" s="153" t="s">
        <v>236</v>
      </c>
      <c r="AV1523" s="12" t="s">
        <v>79</v>
      </c>
      <c r="AW1523" s="12" t="s">
        <v>31</v>
      </c>
      <c r="AX1523" s="12" t="s">
        <v>69</v>
      </c>
      <c r="AY1523" s="153" t="s">
        <v>212</v>
      </c>
    </row>
    <row r="1524" spans="2:65" s="12" customFormat="1">
      <c r="B1524" s="152"/>
      <c r="D1524" s="150" t="s">
        <v>226</v>
      </c>
      <c r="E1524" s="153" t="s">
        <v>19</v>
      </c>
      <c r="F1524" s="154" t="s">
        <v>14874</v>
      </c>
      <c r="H1524" s="155">
        <v>64.995000000000005</v>
      </c>
      <c r="I1524" s="156"/>
      <c r="L1524" s="152"/>
      <c r="M1524" s="157"/>
      <c r="T1524" s="158"/>
      <c r="AT1524" s="153" t="s">
        <v>226</v>
      </c>
      <c r="AU1524" s="153" t="s">
        <v>236</v>
      </c>
      <c r="AV1524" s="12" t="s">
        <v>79</v>
      </c>
      <c r="AW1524" s="12" t="s">
        <v>31</v>
      </c>
      <c r="AX1524" s="12" t="s">
        <v>69</v>
      </c>
      <c r="AY1524" s="153" t="s">
        <v>212</v>
      </c>
    </row>
    <row r="1525" spans="2:65" s="12" customFormat="1">
      <c r="B1525" s="152"/>
      <c r="D1525" s="150" t="s">
        <v>226</v>
      </c>
      <c r="E1525" s="153" t="s">
        <v>19</v>
      </c>
      <c r="F1525" s="154" t="s">
        <v>14875</v>
      </c>
      <c r="H1525" s="155">
        <v>59.01</v>
      </c>
      <c r="I1525" s="156"/>
      <c r="L1525" s="152"/>
      <c r="M1525" s="157"/>
      <c r="T1525" s="158"/>
      <c r="AT1525" s="153" t="s">
        <v>226</v>
      </c>
      <c r="AU1525" s="153" t="s">
        <v>236</v>
      </c>
      <c r="AV1525" s="12" t="s">
        <v>79</v>
      </c>
      <c r="AW1525" s="12" t="s">
        <v>31</v>
      </c>
      <c r="AX1525" s="12" t="s">
        <v>69</v>
      </c>
      <c r="AY1525" s="153" t="s">
        <v>212</v>
      </c>
    </row>
    <row r="1526" spans="2:65" s="12" customFormat="1">
      <c r="B1526" s="152"/>
      <c r="D1526" s="150" t="s">
        <v>226</v>
      </c>
      <c r="E1526" s="153" t="s">
        <v>19</v>
      </c>
      <c r="F1526" s="154" t="s">
        <v>14876</v>
      </c>
      <c r="H1526" s="155">
        <v>64.995000000000005</v>
      </c>
      <c r="I1526" s="156"/>
      <c r="L1526" s="152"/>
      <c r="M1526" s="157"/>
      <c r="T1526" s="158"/>
      <c r="AT1526" s="153" t="s">
        <v>226</v>
      </c>
      <c r="AU1526" s="153" t="s">
        <v>236</v>
      </c>
      <c r="AV1526" s="12" t="s">
        <v>79</v>
      </c>
      <c r="AW1526" s="12" t="s">
        <v>31</v>
      </c>
      <c r="AX1526" s="12" t="s">
        <v>69</v>
      </c>
      <c r="AY1526" s="153" t="s">
        <v>212</v>
      </c>
    </row>
    <row r="1527" spans="2:65" s="13" customFormat="1">
      <c r="B1527" s="159"/>
      <c r="D1527" s="150" t="s">
        <v>226</v>
      </c>
      <c r="E1527" s="160" t="s">
        <v>19</v>
      </c>
      <c r="F1527" s="161" t="s">
        <v>228</v>
      </c>
      <c r="H1527" s="162">
        <v>435.85500000000002</v>
      </c>
      <c r="I1527" s="163"/>
      <c r="L1527" s="159"/>
      <c r="M1527" s="164"/>
      <c r="T1527" s="165"/>
      <c r="AT1527" s="160" t="s">
        <v>226</v>
      </c>
      <c r="AU1527" s="160" t="s">
        <v>236</v>
      </c>
      <c r="AV1527" s="13" t="s">
        <v>229</v>
      </c>
      <c r="AW1527" s="13" t="s">
        <v>31</v>
      </c>
      <c r="AX1527" s="13" t="s">
        <v>77</v>
      </c>
      <c r="AY1527" s="160" t="s">
        <v>212</v>
      </c>
    </row>
    <row r="1528" spans="2:65" s="1" customFormat="1" ht="16.5" customHeight="1">
      <c r="B1528" s="34"/>
      <c r="C1528" s="133" t="s">
        <v>2400</v>
      </c>
      <c r="D1528" s="133" t="s">
        <v>215</v>
      </c>
      <c r="E1528" s="134" t="s">
        <v>14877</v>
      </c>
      <c r="F1528" s="135" t="s">
        <v>14878</v>
      </c>
      <c r="G1528" s="136" t="s">
        <v>536</v>
      </c>
      <c r="H1528" s="137">
        <v>4500</v>
      </c>
      <c r="I1528" s="138"/>
      <c r="J1528" s="139">
        <f>ROUND(I1528*H1528,2)</f>
        <v>0</v>
      </c>
      <c r="K1528" s="135" t="s">
        <v>245</v>
      </c>
      <c r="L1528" s="34"/>
      <c r="M1528" s="140" t="s">
        <v>19</v>
      </c>
      <c r="N1528" s="141" t="s">
        <v>40</v>
      </c>
      <c r="P1528" s="142">
        <f>O1528*H1528</f>
        <v>0</v>
      </c>
      <c r="Q1528" s="142">
        <v>0</v>
      </c>
      <c r="R1528" s="142">
        <f>Q1528*H1528</f>
        <v>0</v>
      </c>
      <c r="S1528" s="142">
        <v>0</v>
      </c>
      <c r="T1528" s="143">
        <f>S1528*H1528</f>
        <v>0</v>
      </c>
      <c r="AR1528" s="144" t="s">
        <v>229</v>
      </c>
      <c r="AT1528" s="144" t="s">
        <v>215</v>
      </c>
      <c r="AU1528" s="144" t="s">
        <v>236</v>
      </c>
      <c r="AY1528" s="19" t="s">
        <v>212</v>
      </c>
      <c r="BE1528" s="145">
        <f>IF(N1528="základní",J1528,0)</f>
        <v>0</v>
      </c>
      <c r="BF1528" s="145">
        <f>IF(N1528="snížená",J1528,0)</f>
        <v>0</v>
      </c>
      <c r="BG1528" s="145">
        <f>IF(N1528="zákl. přenesená",J1528,0)</f>
        <v>0</v>
      </c>
      <c r="BH1528" s="145">
        <f>IF(N1528="sníž. přenesená",J1528,0)</f>
        <v>0</v>
      </c>
      <c r="BI1528" s="145">
        <f>IF(N1528="nulová",J1528,0)</f>
        <v>0</v>
      </c>
      <c r="BJ1528" s="19" t="s">
        <v>77</v>
      </c>
      <c r="BK1528" s="145">
        <f>ROUND(I1528*H1528,2)</f>
        <v>0</v>
      </c>
      <c r="BL1528" s="19" t="s">
        <v>229</v>
      </c>
      <c r="BM1528" s="144" t="s">
        <v>14879</v>
      </c>
    </row>
    <row r="1529" spans="2:65" s="1" customFormat="1" ht="39">
      <c r="B1529" s="34"/>
      <c r="D1529" s="150" t="s">
        <v>224</v>
      </c>
      <c r="F1529" s="151" t="s">
        <v>14880</v>
      </c>
      <c r="I1529" s="148"/>
      <c r="L1529" s="34"/>
      <c r="M1529" s="149"/>
      <c r="T1529" s="55"/>
      <c r="AT1529" s="19" t="s">
        <v>224</v>
      </c>
      <c r="AU1529" s="19" t="s">
        <v>236</v>
      </c>
    </row>
    <row r="1530" spans="2:65" s="12" customFormat="1">
      <c r="B1530" s="152"/>
      <c r="D1530" s="150" t="s">
        <v>226</v>
      </c>
      <c r="E1530" s="153" t="s">
        <v>19</v>
      </c>
      <c r="F1530" s="154" t="s">
        <v>14881</v>
      </c>
      <c r="H1530" s="155">
        <v>4500</v>
      </c>
      <c r="I1530" s="156"/>
      <c r="L1530" s="152"/>
      <c r="M1530" s="157"/>
      <c r="T1530" s="158"/>
      <c r="AT1530" s="153" t="s">
        <v>226</v>
      </c>
      <c r="AU1530" s="153" t="s">
        <v>236</v>
      </c>
      <c r="AV1530" s="12" t="s">
        <v>79</v>
      </c>
      <c r="AW1530" s="12" t="s">
        <v>31</v>
      </c>
      <c r="AX1530" s="12" t="s">
        <v>69</v>
      </c>
      <c r="AY1530" s="153" t="s">
        <v>212</v>
      </c>
    </row>
    <row r="1531" spans="2:65" s="13" customFormat="1">
      <c r="B1531" s="159"/>
      <c r="D1531" s="150" t="s">
        <v>226</v>
      </c>
      <c r="E1531" s="160" t="s">
        <v>19</v>
      </c>
      <c r="F1531" s="161" t="s">
        <v>228</v>
      </c>
      <c r="H1531" s="162">
        <v>4500</v>
      </c>
      <c r="I1531" s="163"/>
      <c r="L1531" s="159"/>
      <c r="M1531" s="164"/>
      <c r="T1531" s="165"/>
      <c r="AT1531" s="160" t="s">
        <v>226</v>
      </c>
      <c r="AU1531" s="160" t="s">
        <v>236</v>
      </c>
      <c r="AV1531" s="13" t="s">
        <v>229</v>
      </c>
      <c r="AW1531" s="13" t="s">
        <v>31</v>
      </c>
      <c r="AX1531" s="13" t="s">
        <v>77</v>
      </c>
      <c r="AY1531" s="160" t="s">
        <v>212</v>
      </c>
    </row>
    <row r="1532" spans="2:65" s="1" customFormat="1" ht="16.5" customHeight="1">
      <c r="B1532" s="34"/>
      <c r="C1532" s="133" t="s">
        <v>2408</v>
      </c>
      <c r="D1532" s="133" t="s">
        <v>215</v>
      </c>
      <c r="E1532" s="134" t="s">
        <v>14882</v>
      </c>
      <c r="F1532" s="135" t="s">
        <v>14883</v>
      </c>
      <c r="G1532" s="136" t="s">
        <v>536</v>
      </c>
      <c r="H1532" s="137">
        <v>1000</v>
      </c>
      <c r="I1532" s="138"/>
      <c r="J1532" s="139">
        <f>ROUND(I1532*H1532,2)</f>
        <v>0</v>
      </c>
      <c r="K1532" s="135" t="s">
        <v>245</v>
      </c>
      <c r="L1532" s="34"/>
      <c r="M1532" s="140" t="s">
        <v>19</v>
      </c>
      <c r="N1532" s="141" t="s">
        <v>40</v>
      </c>
      <c r="P1532" s="142">
        <f>O1532*H1532</f>
        <v>0</v>
      </c>
      <c r="Q1532" s="142">
        <v>0</v>
      </c>
      <c r="R1532" s="142">
        <f>Q1532*H1532</f>
        <v>0</v>
      </c>
      <c r="S1532" s="142">
        <v>0</v>
      </c>
      <c r="T1532" s="143">
        <f>S1532*H1532</f>
        <v>0</v>
      </c>
      <c r="AR1532" s="144" t="s">
        <v>229</v>
      </c>
      <c r="AT1532" s="144" t="s">
        <v>215</v>
      </c>
      <c r="AU1532" s="144" t="s">
        <v>236</v>
      </c>
      <c r="AY1532" s="19" t="s">
        <v>212</v>
      </c>
      <c r="BE1532" s="145">
        <f>IF(N1532="základní",J1532,0)</f>
        <v>0</v>
      </c>
      <c r="BF1532" s="145">
        <f>IF(N1532="snížená",J1532,0)</f>
        <v>0</v>
      </c>
      <c r="BG1532" s="145">
        <f>IF(N1532="zákl. přenesená",J1532,0)</f>
        <v>0</v>
      </c>
      <c r="BH1532" s="145">
        <f>IF(N1532="sníž. přenesená",J1532,0)</f>
        <v>0</v>
      </c>
      <c r="BI1532" s="145">
        <f>IF(N1532="nulová",J1532,0)</f>
        <v>0</v>
      </c>
      <c r="BJ1532" s="19" t="s">
        <v>77</v>
      </c>
      <c r="BK1532" s="145">
        <f>ROUND(I1532*H1532,2)</f>
        <v>0</v>
      </c>
      <c r="BL1532" s="19" t="s">
        <v>229</v>
      </c>
      <c r="BM1532" s="144" t="s">
        <v>14884</v>
      </c>
    </row>
    <row r="1533" spans="2:65" s="1" customFormat="1" ht="39">
      <c r="B1533" s="34"/>
      <c r="D1533" s="150" t="s">
        <v>224</v>
      </c>
      <c r="F1533" s="151" t="s">
        <v>14880</v>
      </c>
      <c r="I1533" s="148"/>
      <c r="L1533" s="34"/>
      <c r="M1533" s="149"/>
      <c r="T1533" s="55"/>
      <c r="AT1533" s="19" t="s">
        <v>224</v>
      </c>
      <c r="AU1533" s="19" t="s">
        <v>236</v>
      </c>
    </row>
    <row r="1534" spans="2:65" s="12" customFormat="1">
      <c r="B1534" s="152"/>
      <c r="D1534" s="150" t="s">
        <v>226</v>
      </c>
      <c r="E1534" s="153" t="s">
        <v>19</v>
      </c>
      <c r="F1534" s="154" t="s">
        <v>14885</v>
      </c>
      <c r="H1534" s="155">
        <v>1000</v>
      </c>
      <c r="I1534" s="156"/>
      <c r="L1534" s="152"/>
      <c r="M1534" s="157"/>
      <c r="T1534" s="158"/>
      <c r="AT1534" s="153" t="s">
        <v>226</v>
      </c>
      <c r="AU1534" s="153" t="s">
        <v>236</v>
      </c>
      <c r="AV1534" s="12" t="s">
        <v>79</v>
      </c>
      <c r="AW1534" s="12" t="s">
        <v>31</v>
      </c>
      <c r="AX1534" s="12" t="s">
        <v>69</v>
      </c>
      <c r="AY1534" s="153" t="s">
        <v>212</v>
      </c>
    </row>
    <row r="1535" spans="2:65" s="13" customFormat="1">
      <c r="B1535" s="159"/>
      <c r="D1535" s="150" t="s">
        <v>226</v>
      </c>
      <c r="E1535" s="160" t="s">
        <v>19</v>
      </c>
      <c r="F1535" s="161" t="s">
        <v>228</v>
      </c>
      <c r="H1535" s="162">
        <v>1000</v>
      </c>
      <c r="I1535" s="163"/>
      <c r="L1535" s="159"/>
      <c r="M1535" s="164"/>
      <c r="T1535" s="165"/>
      <c r="AT1535" s="160" t="s">
        <v>226</v>
      </c>
      <c r="AU1535" s="160" t="s">
        <v>236</v>
      </c>
      <c r="AV1535" s="13" t="s">
        <v>229</v>
      </c>
      <c r="AW1535" s="13" t="s">
        <v>31</v>
      </c>
      <c r="AX1535" s="13" t="s">
        <v>77</v>
      </c>
      <c r="AY1535" s="160" t="s">
        <v>212</v>
      </c>
    </row>
    <row r="1536" spans="2:65" s="1" customFormat="1" ht="16.5" customHeight="1">
      <c r="B1536" s="34"/>
      <c r="C1536" s="133" t="s">
        <v>2424</v>
      </c>
      <c r="D1536" s="133" t="s">
        <v>215</v>
      </c>
      <c r="E1536" s="134" t="s">
        <v>14886</v>
      </c>
      <c r="F1536" s="135" t="s">
        <v>14887</v>
      </c>
      <c r="G1536" s="136" t="s">
        <v>536</v>
      </c>
      <c r="H1536" s="137">
        <v>17000</v>
      </c>
      <c r="I1536" s="138"/>
      <c r="J1536" s="139">
        <f>ROUND(I1536*H1536,2)</f>
        <v>0</v>
      </c>
      <c r="K1536" s="135" t="s">
        <v>245</v>
      </c>
      <c r="L1536" s="34"/>
      <c r="M1536" s="140" t="s">
        <v>19</v>
      </c>
      <c r="N1536" s="141" t="s">
        <v>40</v>
      </c>
      <c r="P1536" s="142">
        <f>O1536*H1536</f>
        <v>0</v>
      </c>
      <c r="Q1536" s="142">
        <v>0</v>
      </c>
      <c r="R1536" s="142">
        <f>Q1536*H1536</f>
        <v>0</v>
      </c>
      <c r="S1536" s="142">
        <v>0</v>
      </c>
      <c r="T1536" s="143">
        <f>S1536*H1536</f>
        <v>0</v>
      </c>
      <c r="AR1536" s="144" t="s">
        <v>229</v>
      </c>
      <c r="AT1536" s="144" t="s">
        <v>215</v>
      </c>
      <c r="AU1536" s="144" t="s">
        <v>236</v>
      </c>
      <c r="AY1536" s="19" t="s">
        <v>212</v>
      </c>
      <c r="BE1536" s="145">
        <f>IF(N1536="základní",J1536,0)</f>
        <v>0</v>
      </c>
      <c r="BF1536" s="145">
        <f>IF(N1536="snížená",J1536,0)</f>
        <v>0</v>
      </c>
      <c r="BG1536" s="145">
        <f>IF(N1536="zákl. přenesená",J1536,0)</f>
        <v>0</v>
      </c>
      <c r="BH1536" s="145">
        <f>IF(N1536="sníž. přenesená",J1536,0)</f>
        <v>0</v>
      </c>
      <c r="BI1536" s="145">
        <f>IF(N1536="nulová",J1536,0)</f>
        <v>0</v>
      </c>
      <c r="BJ1536" s="19" t="s">
        <v>77</v>
      </c>
      <c r="BK1536" s="145">
        <f>ROUND(I1536*H1536,2)</f>
        <v>0</v>
      </c>
      <c r="BL1536" s="19" t="s">
        <v>229</v>
      </c>
      <c r="BM1536" s="144" t="s">
        <v>14888</v>
      </c>
    </row>
    <row r="1537" spans="2:65" s="1" customFormat="1" ht="39">
      <c r="B1537" s="34"/>
      <c r="D1537" s="150" t="s">
        <v>224</v>
      </c>
      <c r="F1537" s="151" t="s">
        <v>14880</v>
      </c>
      <c r="I1537" s="148"/>
      <c r="L1537" s="34"/>
      <c r="M1537" s="149"/>
      <c r="T1537" s="55"/>
      <c r="AT1537" s="19" t="s">
        <v>224</v>
      </c>
      <c r="AU1537" s="19" t="s">
        <v>236</v>
      </c>
    </row>
    <row r="1538" spans="2:65" s="12" customFormat="1" ht="22.5">
      <c r="B1538" s="152"/>
      <c r="D1538" s="150" t="s">
        <v>226</v>
      </c>
      <c r="E1538" s="153" t="s">
        <v>19</v>
      </c>
      <c r="F1538" s="154" t="s">
        <v>14889</v>
      </c>
      <c r="H1538" s="155">
        <v>17000</v>
      </c>
      <c r="I1538" s="156"/>
      <c r="L1538" s="152"/>
      <c r="M1538" s="157"/>
      <c r="T1538" s="158"/>
      <c r="AT1538" s="153" t="s">
        <v>226</v>
      </c>
      <c r="AU1538" s="153" t="s">
        <v>236</v>
      </c>
      <c r="AV1538" s="12" t="s">
        <v>79</v>
      </c>
      <c r="AW1538" s="12" t="s">
        <v>31</v>
      </c>
      <c r="AX1538" s="12" t="s">
        <v>69</v>
      </c>
      <c r="AY1538" s="153" t="s">
        <v>212</v>
      </c>
    </row>
    <row r="1539" spans="2:65" s="13" customFormat="1">
      <c r="B1539" s="159"/>
      <c r="D1539" s="150" t="s">
        <v>226</v>
      </c>
      <c r="E1539" s="160" t="s">
        <v>19</v>
      </c>
      <c r="F1539" s="161" t="s">
        <v>228</v>
      </c>
      <c r="H1539" s="162">
        <v>17000</v>
      </c>
      <c r="I1539" s="163"/>
      <c r="L1539" s="159"/>
      <c r="M1539" s="164"/>
      <c r="T1539" s="165"/>
      <c r="AT1539" s="160" t="s">
        <v>226</v>
      </c>
      <c r="AU1539" s="160" t="s">
        <v>236</v>
      </c>
      <c r="AV1539" s="13" t="s">
        <v>229</v>
      </c>
      <c r="AW1539" s="13" t="s">
        <v>31</v>
      </c>
      <c r="AX1539" s="13" t="s">
        <v>77</v>
      </c>
      <c r="AY1539" s="160" t="s">
        <v>212</v>
      </c>
    </row>
    <row r="1540" spans="2:65" s="1" customFormat="1" ht="16.5" customHeight="1">
      <c r="B1540" s="34"/>
      <c r="C1540" s="133" t="s">
        <v>2431</v>
      </c>
      <c r="D1540" s="133" t="s">
        <v>215</v>
      </c>
      <c r="E1540" s="134" t="s">
        <v>14890</v>
      </c>
      <c r="F1540" s="135" t="s">
        <v>14891</v>
      </c>
      <c r="G1540" s="136" t="s">
        <v>536</v>
      </c>
      <c r="H1540" s="137">
        <v>5500</v>
      </c>
      <c r="I1540" s="138"/>
      <c r="J1540" s="139">
        <f>ROUND(I1540*H1540,2)</f>
        <v>0</v>
      </c>
      <c r="K1540" s="135" t="s">
        <v>245</v>
      </c>
      <c r="L1540" s="34"/>
      <c r="M1540" s="140" t="s">
        <v>19</v>
      </c>
      <c r="N1540" s="141" t="s">
        <v>40</v>
      </c>
      <c r="P1540" s="142">
        <f>O1540*H1540</f>
        <v>0</v>
      </c>
      <c r="Q1540" s="142">
        <v>0</v>
      </c>
      <c r="R1540" s="142">
        <f>Q1540*H1540</f>
        <v>0</v>
      </c>
      <c r="S1540" s="142">
        <v>0</v>
      </c>
      <c r="T1540" s="143">
        <f>S1540*H1540</f>
        <v>0</v>
      </c>
      <c r="AR1540" s="144" t="s">
        <v>229</v>
      </c>
      <c r="AT1540" s="144" t="s">
        <v>215</v>
      </c>
      <c r="AU1540" s="144" t="s">
        <v>236</v>
      </c>
      <c r="AY1540" s="19" t="s">
        <v>212</v>
      </c>
      <c r="BE1540" s="145">
        <f>IF(N1540="základní",J1540,0)</f>
        <v>0</v>
      </c>
      <c r="BF1540" s="145">
        <f>IF(N1540="snížená",J1540,0)</f>
        <v>0</v>
      </c>
      <c r="BG1540" s="145">
        <f>IF(N1540="zákl. přenesená",J1540,0)</f>
        <v>0</v>
      </c>
      <c r="BH1540" s="145">
        <f>IF(N1540="sníž. přenesená",J1540,0)</f>
        <v>0</v>
      </c>
      <c r="BI1540" s="145">
        <f>IF(N1540="nulová",J1540,0)</f>
        <v>0</v>
      </c>
      <c r="BJ1540" s="19" t="s">
        <v>77</v>
      </c>
      <c r="BK1540" s="145">
        <f>ROUND(I1540*H1540,2)</f>
        <v>0</v>
      </c>
      <c r="BL1540" s="19" t="s">
        <v>229</v>
      </c>
      <c r="BM1540" s="144" t="s">
        <v>14892</v>
      </c>
    </row>
    <row r="1541" spans="2:65" s="1" customFormat="1" ht="39">
      <c r="B1541" s="34"/>
      <c r="D1541" s="150" t="s">
        <v>224</v>
      </c>
      <c r="F1541" s="151" t="s">
        <v>14880</v>
      </c>
      <c r="I1541" s="148"/>
      <c r="L1541" s="34"/>
      <c r="M1541" s="149"/>
      <c r="T1541" s="55"/>
      <c r="AT1541" s="19" t="s">
        <v>224</v>
      </c>
      <c r="AU1541" s="19" t="s">
        <v>236</v>
      </c>
    </row>
    <row r="1542" spans="2:65" s="12" customFormat="1" ht="22.5">
      <c r="B1542" s="152"/>
      <c r="D1542" s="150" t="s">
        <v>226</v>
      </c>
      <c r="E1542" s="153" t="s">
        <v>19</v>
      </c>
      <c r="F1542" s="154" t="s">
        <v>14893</v>
      </c>
      <c r="H1542" s="155">
        <v>5500</v>
      </c>
      <c r="I1542" s="156"/>
      <c r="L1542" s="152"/>
      <c r="M1542" s="157"/>
      <c r="T1542" s="158"/>
      <c r="AT1542" s="153" t="s">
        <v>226</v>
      </c>
      <c r="AU1542" s="153" t="s">
        <v>236</v>
      </c>
      <c r="AV1542" s="12" t="s">
        <v>79</v>
      </c>
      <c r="AW1542" s="12" t="s">
        <v>31</v>
      </c>
      <c r="AX1542" s="12" t="s">
        <v>69</v>
      </c>
      <c r="AY1542" s="153" t="s">
        <v>212</v>
      </c>
    </row>
    <row r="1543" spans="2:65" s="13" customFormat="1">
      <c r="B1543" s="159"/>
      <c r="D1543" s="150" t="s">
        <v>226</v>
      </c>
      <c r="E1543" s="160" t="s">
        <v>19</v>
      </c>
      <c r="F1543" s="161" t="s">
        <v>228</v>
      </c>
      <c r="H1543" s="162">
        <v>5500</v>
      </c>
      <c r="I1543" s="163"/>
      <c r="L1543" s="159"/>
      <c r="M1543" s="164"/>
      <c r="T1543" s="165"/>
      <c r="AT1543" s="160" t="s">
        <v>226</v>
      </c>
      <c r="AU1543" s="160" t="s">
        <v>236</v>
      </c>
      <c r="AV1543" s="13" t="s">
        <v>229</v>
      </c>
      <c r="AW1543" s="13" t="s">
        <v>31</v>
      </c>
      <c r="AX1543" s="13" t="s">
        <v>77</v>
      </c>
      <c r="AY1543" s="160" t="s">
        <v>212</v>
      </c>
    </row>
    <row r="1544" spans="2:65" s="1" customFormat="1" ht="16.5" customHeight="1">
      <c r="B1544" s="34"/>
      <c r="C1544" s="133" t="s">
        <v>2441</v>
      </c>
      <c r="D1544" s="133" t="s">
        <v>215</v>
      </c>
      <c r="E1544" s="134" t="s">
        <v>14894</v>
      </c>
      <c r="F1544" s="135" t="s">
        <v>14895</v>
      </c>
      <c r="G1544" s="136" t="s">
        <v>536</v>
      </c>
      <c r="H1544" s="137">
        <v>4500</v>
      </c>
      <c r="I1544" s="138"/>
      <c r="J1544" s="139">
        <f>ROUND(I1544*H1544,2)</f>
        <v>0</v>
      </c>
      <c r="K1544" s="135" t="s">
        <v>245</v>
      </c>
      <c r="L1544" s="34"/>
      <c r="M1544" s="140" t="s">
        <v>19</v>
      </c>
      <c r="N1544" s="141" t="s">
        <v>40</v>
      </c>
      <c r="P1544" s="142">
        <f>O1544*H1544</f>
        <v>0</v>
      </c>
      <c r="Q1544" s="142">
        <v>0</v>
      </c>
      <c r="R1544" s="142">
        <f>Q1544*H1544</f>
        <v>0</v>
      </c>
      <c r="S1544" s="142">
        <v>0</v>
      </c>
      <c r="T1544" s="143">
        <f>S1544*H1544</f>
        <v>0</v>
      </c>
      <c r="AR1544" s="144" t="s">
        <v>229</v>
      </c>
      <c r="AT1544" s="144" t="s">
        <v>215</v>
      </c>
      <c r="AU1544" s="144" t="s">
        <v>236</v>
      </c>
      <c r="AY1544" s="19" t="s">
        <v>212</v>
      </c>
      <c r="BE1544" s="145">
        <f>IF(N1544="základní",J1544,0)</f>
        <v>0</v>
      </c>
      <c r="BF1544" s="145">
        <f>IF(N1544="snížená",J1544,0)</f>
        <v>0</v>
      </c>
      <c r="BG1544" s="145">
        <f>IF(N1544="zákl. přenesená",J1544,0)</f>
        <v>0</v>
      </c>
      <c r="BH1544" s="145">
        <f>IF(N1544="sníž. přenesená",J1544,0)</f>
        <v>0</v>
      </c>
      <c r="BI1544" s="145">
        <f>IF(N1544="nulová",J1544,0)</f>
        <v>0</v>
      </c>
      <c r="BJ1544" s="19" t="s">
        <v>77</v>
      </c>
      <c r="BK1544" s="145">
        <f>ROUND(I1544*H1544,2)</f>
        <v>0</v>
      </c>
      <c r="BL1544" s="19" t="s">
        <v>229</v>
      </c>
      <c r="BM1544" s="144" t="s">
        <v>14896</v>
      </c>
    </row>
    <row r="1545" spans="2:65" s="1" customFormat="1" ht="39">
      <c r="B1545" s="34"/>
      <c r="D1545" s="150" t="s">
        <v>224</v>
      </c>
      <c r="F1545" s="151" t="s">
        <v>14880</v>
      </c>
      <c r="I1545" s="148"/>
      <c r="L1545" s="34"/>
      <c r="M1545" s="149"/>
      <c r="T1545" s="55"/>
      <c r="AT1545" s="19" t="s">
        <v>224</v>
      </c>
      <c r="AU1545" s="19" t="s">
        <v>236</v>
      </c>
    </row>
    <row r="1546" spans="2:65" s="12" customFormat="1" ht="22.5">
      <c r="B1546" s="152"/>
      <c r="D1546" s="150" t="s">
        <v>226</v>
      </c>
      <c r="E1546" s="153" t="s">
        <v>19</v>
      </c>
      <c r="F1546" s="154" t="s">
        <v>14897</v>
      </c>
      <c r="H1546" s="155">
        <v>4500</v>
      </c>
      <c r="I1546" s="156"/>
      <c r="L1546" s="152"/>
      <c r="M1546" s="157"/>
      <c r="T1546" s="158"/>
      <c r="AT1546" s="153" t="s">
        <v>226</v>
      </c>
      <c r="AU1546" s="153" t="s">
        <v>236</v>
      </c>
      <c r="AV1546" s="12" t="s">
        <v>79</v>
      </c>
      <c r="AW1546" s="12" t="s">
        <v>31</v>
      </c>
      <c r="AX1546" s="12" t="s">
        <v>69</v>
      </c>
      <c r="AY1546" s="153" t="s">
        <v>212</v>
      </c>
    </row>
    <row r="1547" spans="2:65" s="13" customFormat="1">
      <c r="B1547" s="159"/>
      <c r="D1547" s="150" t="s">
        <v>226</v>
      </c>
      <c r="E1547" s="160" t="s">
        <v>19</v>
      </c>
      <c r="F1547" s="161" t="s">
        <v>228</v>
      </c>
      <c r="H1547" s="162">
        <v>4500</v>
      </c>
      <c r="I1547" s="163"/>
      <c r="L1547" s="159"/>
      <c r="M1547" s="164"/>
      <c r="T1547" s="165"/>
      <c r="AT1547" s="160" t="s">
        <v>226</v>
      </c>
      <c r="AU1547" s="160" t="s">
        <v>236</v>
      </c>
      <c r="AV1547" s="13" t="s">
        <v>229</v>
      </c>
      <c r="AW1547" s="13" t="s">
        <v>31</v>
      </c>
      <c r="AX1547" s="13" t="s">
        <v>77</v>
      </c>
      <c r="AY1547" s="160" t="s">
        <v>212</v>
      </c>
    </row>
    <row r="1548" spans="2:65" s="1" customFormat="1" ht="16.5" customHeight="1">
      <c r="B1548" s="34"/>
      <c r="C1548" s="133" t="s">
        <v>2450</v>
      </c>
      <c r="D1548" s="133" t="s">
        <v>215</v>
      </c>
      <c r="E1548" s="134" t="s">
        <v>14898</v>
      </c>
      <c r="F1548" s="135" t="s">
        <v>14899</v>
      </c>
      <c r="G1548" s="136" t="s">
        <v>536</v>
      </c>
      <c r="H1548" s="137">
        <v>2750</v>
      </c>
      <c r="I1548" s="138"/>
      <c r="J1548" s="139">
        <f>ROUND(I1548*H1548,2)</f>
        <v>0</v>
      </c>
      <c r="K1548" s="135" t="s">
        <v>245</v>
      </c>
      <c r="L1548" s="34"/>
      <c r="M1548" s="140" t="s">
        <v>19</v>
      </c>
      <c r="N1548" s="141" t="s">
        <v>40</v>
      </c>
      <c r="P1548" s="142">
        <f>O1548*H1548</f>
        <v>0</v>
      </c>
      <c r="Q1548" s="142">
        <v>0</v>
      </c>
      <c r="R1548" s="142">
        <f>Q1548*H1548</f>
        <v>0</v>
      </c>
      <c r="S1548" s="142">
        <v>0</v>
      </c>
      <c r="T1548" s="143">
        <f>S1548*H1548</f>
        <v>0</v>
      </c>
      <c r="AR1548" s="144" t="s">
        <v>229</v>
      </c>
      <c r="AT1548" s="144" t="s">
        <v>215</v>
      </c>
      <c r="AU1548" s="144" t="s">
        <v>236</v>
      </c>
      <c r="AY1548" s="19" t="s">
        <v>212</v>
      </c>
      <c r="BE1548" s="145">
        <f>IF(N1548="základní",J1548,0)</f>
        <v>0</v>
      </c>
      <c r="BF1548" s="145">
        <f>IF(N1548="snížená",J1548,0)</f>
        <v>0</v>
      </c>
      <c r="BG1548" s="145">
        <f>IF(N1548="zákl. přenesená",J1548,0)</f>
        <v>0</v>
      </c>
      <c r="BH1548" s="145">
        <f>IF(N1548="sníž. přenesená",J1548,0)</f>
        <v>0</v>
      </c>
      <c r="BI1548" s="145">
        <f>IF(N1548="nulová",J1548,0)</f>
        <v>0</v>
      </c>
      <c r="BJ1548" s="19" t="s">
        <v>77</v>
      </c>
      <c r="BK1548" s="145">
        <f>ROUND(I1548*H1548,2)</f>
        <v>0</v>
      </c>
      <c r="BL1548" s="19" t="s">
        <v>229</v>
      </c>
      <c r="BM1548" s="144" t="s">
        <v>14900</v>
      </c>
    </row>
    <row r="1549" spans="2:65" s="1" customFormat="1" ht="39">
      <c r="B1549" s="34"/>
      <c r="D1549" s="150" t="s">
        <v>224</v>
      </c>
      <c r="F1549" s="151" t="s">
        <v>14880</v>
      </c>
      <c r="I1549" s="148"/>
      <c r="L1549" s="34"/>
      <c r="M1549" s="149"/>
      <c r="T1549" s="55"/>
      <c r="AT1549" s="19" t="s">
        <v>224</v>
      </c>
      <c r="AU1549" s="19" t="s">
        <v>236</v>
      </c>
    </row>
    <row r="1550" spans="2:65" s="12" customFormat="1" ht="22.5">
      <c r="B1550" s="152"/>
      <c r="D1550" s="150" t="s">
        <v>226</v>
      </c>
      <c r="E1550" s="153" t="s">
        <v>19</v>
      </c>
      <c r="F1550" s="154" t="s">
        <v>14901</v>
      </c>
      <c r="H1550" s="155">
        <v>2750</v>
      </c>
      <c r="I1550" s="156"/>
      <c r="L1550" s="152"/>
      <c r="M1550" s="157"/>
      <c r="T1550" s="158"/>
      <c r="AT1550" s="153" t="s">
        <v>226</v>
      </c>
      <c r="AU1550" s="153" t="s">
        <v>236</v>
      </c>
      <c r="AV1550" s="12" t="s">
        <v>79</v>
      </c>
      <c r="AW1550" s="12" t="s">
        <v>31</v>
      </c>
      <c r="AX1550" s="12" t="s">
        <v>69</v>
      </c>
      <c r="AY1550" s="153" t="s">
        <v>212</v>
      </c>
    </row>
    <row r="1551" spans="2:65" s="13" customFormat="1">
      <c r="B1551" s="159"/>
      <c r="D1551" s="150" t="s">
        <v>226</v>
      </c>
      <c r="E1551" s="160" t="s">
        <v>19</v>
      </c>
      <c r="F1551" s="161" t="s">
        <v>228</v>
      </c>
      <c r="H1551" s="162">
        <v>2750</v>
      </c>
      <c r="I1551" s="163"/>
      <c r="L1551" s="159"/>
      <c r="M1551" s="164"/>
      <c r="T1551" s="165"/>
      <c r="AT1551" s="160" t="s">
        <v>226</v>
      </c>
      <c r="AU1551" s="160" t="s">
        <v>236</v>
      </c>
      <c r="AV1551" s="13" t="s">
        <v>229</v>
      </c>
      <c r="AW1551" s="13" t="s">
        <v>31</v>
      </c>
      <c r="AX1551" s="13" t="s">
        <v>77</v>
      </c>
      <c r="AY1551" s="160" t="s">
        <v>212</v>
      </c>
    </row>
    <row r="1552" spans="2:65" s="1" customFormat="1" ht="16.5" customHeight="1">
      <c r="B1552" s="34"/>
      <c r="C1552" s="133" t="s">
        <v>2482</v>
      </c>
      <c r="D1552" s="133" t="s">
        <v>215</v>
      </c>
      <c r="E1552" s="134" t="s">
        <v>14902</v>
      </c>
      <c r="F1552" s="135" t="s">
        <v>14903</v>
      </c>
      <c r="G1552" s="136" t="s">
        <v>536</v>
      </c>
      <c r="H1552" s="137">
        <v>300</v>
      </c>
      <c r="I1552" s="138"/>
      <c r="J1552" s="139">
        <f>ROUND(I1552*H1552,2)</f>
        <v>0</v>
      </c>
      <c r="K1552" s="135" t="s">
        <v>245</v>
      </c>
      <c r="L1552" s="34"/>
      <c r="M1552" s="140" t="s">
        <v>19</v>
      </c>
      <c r="N1552" s="141" t="s">
        <v>40</v>
      </c>
      <c r="P1552" s="142">
        <f>O1552*H1552</f>
        <v>0</v>
      </c>
      <c r="Q1552" s="142">
        <v>0</v>
      </c>
      <c r="R1552" s="142">
        <f>Q1552*H1552</f>
        <v>0</v>
      </c>
      <c r="S1552" s="142">
        <v>0</v>
      </c>
      <c r="T1552" s="143">
        <f>S1552*H1552</f>
        <v>0</v>
      </c>
      <c r="AR1552" s="144" t="s">
        <v>229</v>
      </c>
      <c r="AT1552" s="144" t="s">
        <v>215</v>
      </c>
      <c r="AU1552" s="144" t="s">
        <v>236</v>
      </c>
      <c r="AY1552" s="19" t="s">
        <v>212</v>
      </c>
      <c r="BE1552" s="145">
        <f>IF(N1552="základní",J1552,0)</f>
        <v>0</v>
      </c>
      <c r="BF1552" s="145">
        <f>IF(N1552="snížená",J1552,0)</f>
        <v>0</v>
      </c>
      <c r="BG1552" s="145">
        <f>IF(N1552="zákl. přenesená",J1552,0)</f>
        <v>0</v>
      </c>
      <c r="BH1552" s="145">
        <f>IF(N1552="sníž. přenesená",J1552,0)</f>
        <v>0</v>
      </c>
      <c r="BI1552" s="145">
        <f>IF(N1552="nulová",J1552,0)</f>
        <v>0</v>
      </c>
      <c r="BJ1552" s="19" t="s">
        <v>77</v>
      </c>
      <c r="BK1552" s="145">
        <f>ROUND(I1552*H1552,2)</f>
        <v>0</v>
      </c>
      <c r="BL1552" s="19" t="s">
        <v>229</v>
      </c>
      <c r="BM1552" s="144" t="s">
        <v>14904</v>
      </c>
    </row>
    <row r="1553" spans="2:65" s="1" customFormat="1" ht="39">
      <c r="B1553" s="34"/>
      <c r="D1553" s="150" t="s">
        <v>224</v>
      </c>
      <c r="F1553" s="151" t="s">
        <v>14880</v>
      </c>
      <c r="I1553" s="148"/>
      <c r="L1553" s="34"/>
      <c r="M1553" s="149"/>
      <c r="T1553" s="55"/>
      <c r="AT1553" s="19" t="s">
        <v>224</v>
      </c>
      <c r="AU1553" s="19" t="s">
        <v>236</v>
      </c>
    </row>
    <row r="1554" spans="2:65" s="12" customFormat="1" ht="22.5">
      <c r="B1554" s="152"/>
      <c r="D1554" s="150" t="s">
        <v>226</v>
      </c>
      <c r="E1554" s="153" t="s">
        <v>19</v>
      </c>
      <c r="F1554" s="154" t="s">
        <v>14905</v>
      </c>
      <c r="H1554" s="155">
        <v>300</v>
      </c>
      <c r="I1554" s="156"/>
      <c r="L1554" s="152"/>
      <c r="M1554" s="157"/>
      <c r="T1554" s="158"/>
      <c r="AT1554" s="153" t="s">
        <v>226</v>
      </c>
      <c r="AU1554" s="153" t="s">
        <v>236</v>
      </c>
      <c r="AV1554" s="12" t="s">
        <v>79</v>
      </c>
      <c r="AW1554" s="12" t="s">
        <v>31</v>
      </c>
      <c r="AX1554" s="12" t="s">
        <v>69</v>
      </c>
      <c r="AY1554" s="153" t="s">
        <v>212</v>
      </c>
    </row>
    <row r="1555" spans="2:65" s="13" customFormat="1">
      <c r="B1555" s="159"/>
      <c r="D1555" s="150" t="s">
        <v>226</v>
      </c>
      <c r="E1555" s="160" t="s">
        <v>19</v>
      </c>
      <c r="F1555" s="161" t="s">
        <v>228</v>
      </c>
      <c r="H1555" s="162">
        <v>300</v>
      </c>
      <c r="I1555" s="163"/>
      <c r="L1555" s="159"/>
      <c r="M1555" s="164"/>
      <c r="T1555" s="165"/>
      <c r="AT1555" s="160" t="s">
        <v>226</v>
      </c>
      <c r="AU1555" s="160" t="s">
        <v>236</v>
      </c>
      <c r="AV1555" s="13" t="s">
        <v>229</v>
      </c>
      <c r="AW1555" s="13" t="s">
        <v>31</v>
      </c>
      <c r="AX1555" s="13" t="s">
        <v>77</v>
      </c>
      <c r="AY1555" s="160" t="s">
        <v>212</v>
      </c>
    </row>
    <row r="1556" spans="2:65" s="1" customFormat="1" ht="16.5" customHeight="1">
      <c r="B1556" s="34"/>
      <c r="C1556" s="133" t="s">
        <v>2489</v>
      </c>
      <c r="D1556" s="133" t="s">
        <v>215</v>
      </c>
      <c r="E1556" s="134" t="s">
        <v>14906</v>
      </c>
      <c r="F1556" s="135" t="s">
        <v>14907</v>
      </c>
      <c r="G1556" s="136" t="s">
        <v>218</v>
      </c>
      <c r="H1556" s="137">
        <v>1</v>
      </c>
      <c r="I1556" s="138"/>
      <c r="J1556" s="139">
        <f>ROUND(I1556*H1556,2)</f>
        <v>0</v>
      </c>
      <c r="K1556" s="135" t="s">
        <v>245</v>
      </c>
      <c r="L1556" s="34"/>
      <c r="M1556" s="140" t="s">
        <v>19</v>
      </c>
      <c r="N1556" s="141" t="s">
        <v>40</v>
      </c>
      <c r="P1556" s="142">
        <f>O1556*H1556</f>
        <v>0</v>
      </c>
      <c r="Q1556" s="142">
        <v>0</v>
      </c>
      <c r="R1556" s="142">
        <f>Q1556*H1556</f>
        <v>0</v>
      </c>
      <c r="S1556" s="142">
        <v>0</v>
      </c>
      <c r="T1556" s="143">
        <f>S1556*H1556</f>
        <v>0</v>
      </c>
      <c r="AR1556" s="144" t="s">
        <v>316</v>
      </c>
      <c r="AT1556" s="144" t="s">
        <v>215</v>
      </c>
      <c r="AU1556" s="144" t="s">
        <v>236</v>
      </c>
      <c r="AY1556" s="19" t="s">
        <v>212</v>
      </c>
      <c r="BE1556" s="145">
        <f>IF(N1556="základní",J1556,0)</f>
        <v>0</v>
      </c>
      <c r="BF1556" s="145">
        <f>IF(N1556="snížená",J1556,0)</f>
        <v>0</v>
      </c>
      <c r="BG1556" s="145">
        <f>IF(N1556="zákl. přenesená",J1556,0)</f>
        <v>0</v>
      </c>
      <c r="BH1556" s="145">
        <f>IF(N1556="sníž. přenesená",J1556,0)</f>
        <v>0</v>
      </c>
      <c r="BI1556" s="145">
        <f>IF(N1556="nulová",J1556,0)</f>
        <v>0</v>
      </c>
      <c r="BJ1556" s="19" t="s">
        <v>77</v>
      </c>
      <c r="BK1556" s="145">
        <f>ROUND(I1556*H1556,2)</f>
        <v>0</v>
      </c>
      <c r="BL1556" s="19" t="s">
        <v>316</v>
      </c>
      <c r="BM1556" s="144" t="s">
        <v>14908</v>
      </c>
    </row>
    <row r="1557" spans="2:65" s="1" customFormat="1" ht="48.75">
      <c r="B1557" s="34"/>
      <c r="D1557" s="150" t="s">
        <v>224</v>
      </c>
      <c r="F1557" s="151" t="s">
        <v>14909</v>
      </c>
      <c r="I1557" s="148"/>
      <c r="L1557" s="34"/>
      <c r="M1557" s="149"/>
      <c r="T1557" s="55"/>
      <c r="AT1557" s="19" t="s">
        <v>224</v>
      </c>
      <c r="AU1557" s="19" t="s">
        <v>236</v>
      </c>
    </row>
    <row r="1558" spans="2:65" s="12" customFormat="1">
      <c r="B1558" s="152"/>
      <c r="D1558" s="150" t="s">
        <v>226</v>
      </c>
      <c r="E1558" s="153" t="s">
        <v>19</v>
      </c>
      <c r="F1558" s="154" t="s">
        <v>14910</v>
      </c>
      <c r="H1558" s="155">
        <v>1</v>
      </c>
      <c r="I1558" s="156"/>
      <c r="L1558" s="152"/>
      <c r="M1558" s="157"/>
      <c r="T1558" s="158"/>
      <c r="AT1558" s="153" t="s">
        <v>226</v>
      </c>
      <c r="AU1558" s="153" t="s">
        <v>236</v>
      </c>
      <c r="AV1558" s="12" t="s">
        <v>79</v>
      </c>
      <c r="AW1558" s="12" t="s">
        <v>31</v>
      </c>
      <c r="AX1558" s="12" t="s">
        <v>69</v>
      </c>
      <c r="AY1558" s="153" t="s">
        <v>212</v>
      </c>
    </row>
    <row r="1559" spans="2:65" s="13" customFormat="1">
      <c r="B1559" s="159"/>
      <c r="D1559" s="150" t="s">
        <v>226</v>
      </c>
      <c r="E1559" s="160" t="s">
        <v>19</v>
      </c>
      <c r="F1559" s="161" t="s">
        <v>228</v>
      </c>
      <c r="H1559" s="162">
        <v>1</v>
      </c>
      <c r="I1559" s="163"/>
      <c r="L1559" s="159"/>
      <c r="M1559" s="164"/>
      <c r="T1559" s="165"/>
      <c r="AT1559" s="160" t="s">
        <v>226</v>
      </c>
      <c r="AU1559" s="160" t="s">
        <v>236</v>
      </c>
      <c r="AV1559" s="13" t="s">
        <v>229</v>
      </c>
      <c r="AW1559" s="13" t="s">
        <v>31</v>
      </c>
      <c r="AX1559" s="13" t="s">
        <v>77</v>
      </c>
      <c r="AY1559" s="160" t="s">
        <v>212</v>
      </c>
    </row>
    <row r="1560" spans="2:65" s="1" customFormat="1" ht="16.5" customHeight="1">
      <c r="B1560" s="34"/>
      <c r="C1560" s="133" t="s">
        <v>2505</v>
      </c>
      <c r="D1560" s="133" t="s">
        <v>215</v>
      </c>
      <c r="E1560" s="134" t="s">
        <v>14911</v>
      </c>
      <c r="F1560" s="135" t="s">
        <v>13726</v>
      </c>
      <c r="G1560" s="136" t="s">
        <v>218</v>
      </c>
      <c r="H1560" s="137">
        <v>1</v>
      </c>
      <c r="I1560" s="138"/>
      <c r="J1560" s="139">
        <f>ROUND(I1560*H1560,2)</f>
        <v>0</v>
      </c>
      <c r="K1560" s="135" t="s">
        <v>245</v>
      </c>
      <c r="L1560" s="34"/>
      <c r="M1560" s="140" t="s">
        <v>19</v>
      </c>
      <c r="N1560" s="141" t="s">
        <v>40</v>
      </c>
      <c r="P1560" s="142">
        <f>O1560*H1560</f>
        <v>0</v>
      </c>
      <c r="Q1560" s="142">
        <v>0</v>
      </c>
      <c r="R1560" s="142">
        <f>Q1560*H1560</f>
        <v>0</v>
      </c>
      <c r="S1560" s="142">
        <v>0</v>
      </c>
      <c r="T1560" s="143">
        <f>S1560*H1560</f>
        <v>0</v>
      </c>
      <c r="AR1560" s="144" t="s">
        <v>316</v>
      </c>
      <c r="AT1560" s="144" t="s">
        <v>215</v>
      </c>
      <c r="AU1560" s="144" t="s">
        <v>236</v>
      </c>
      <c r="AY1560" s="19" t="s">
        <v>212</v>
      </c>
      <c r="BE1560" s="145">
        <f>IF(N1560="základní",J1560,0)</f>
        <v>0</v>
      </c>
      <c r="BF1560" s="145">
        <f>IF(N1560="snížená",J1560,0)</f>
        <v>0</v>
      </c>
      <c r="BG1560" s="145">
        <f>IF(N1560="zákl. přenesená",J1560,0)</f>
        <v>0</v>
      </c>
      <c r="BH1560" s="145">
        <f>IF(N1560="sníž. přenesená",J1560,0)</f>
        <v>0</v>
      </c>
      <c r="BI1560" s="145">
        <f>IF(N1560="nulová",J1560,0)</f>
        <v>0</v>
      </c>
      <c r="BJ1560" s="19" t="s">
        <v>77</v>
      </c>
      <c r="BK1560" s="145">
        <f>ROUND(I1560*H1560,2)</f>
        <v>0</v>
      </c>
      <c r="BL1560" s="19" t="s">
        <v>316</v>
      </c>
      <c r="BM1560" s="144" t="s">
        <v>14912</v>
      </c>
    </row>
    <row r="1561" spans="2:65" s="1" customFormat="1" ht="19.5">
      <c r="B1561" s="34"/>
      <c r="D1561" s="150" t="s">
        <v>224</v>
      </c>
      <c r="F1561" s="151" t="s">
        <v>14913</v>
      </c>
      <c r="I1561" s="148"/>
      <c r="L1561" s="34"/>
      <c r="M1561" s="149"/>
      <c r="T1561" s="55"/>
      <c r="AT1561" s="19" t="s">
        <v>224</v>
      </c>
      <c r="AU1561" s="19" t="s">
        <v>236</v>
      </c>
    </row>
    <row r="1562" spans="2:65" s="14" customFormat="1" ht="22.5">
      <c r="B1562" s="170"/>
      <c r="D1562" s="150" t="s">
        <v>226</v>
      </c>
      <c r="E1562" s="171" t="s">
        <v>19</v>
      </c>
      <c r="F1562" s="172" t="s">
        <v>13729</v>
      </c>
      <c r="H1562" s="171" t="s">
        <v>19</v>
      </c>
      <c r="I1562" s="173"/>
      <c r="L1562" s="170"/>
      <c r="M1562" s="174"/>
      <c r="T1562" s="175"/>
      <c r="AT1562" s="171" t="s">
        <v>226</v>
      </c>
      <c r="AU1562" s="171" t="s">
        <v>236</v>
      </c>
      <c r="AV1562" s="14" t="s">
        <v>77</v>
      </c>
      <c r="AW1562" s="14" t="s">
        <v>31</v>
      </c>
      <c r="AX1562" s="14" t="s">
        <v>69</v>
      </c>
      <c r="AY1562" s="171" t="s">
        <v>212</v>
      </c>
    </row>
    <row r="1563" spans="2:65" s="12" customFormat="1">
      <c r="B1563" s="152"/>
      <c r="D1563" s="150" t="s">
        <v>226</v>
      </c>
      <c r="E1563" s="153" t="s">
        <v>19</v>
      </c>
      <c r="F1563" s="154" t="s">
        <v>13730</v>
      </c>
      <c r="H1563" s="155">
        <v>1</v>
      </c>
      <c r="I1563" s="156"/>
      <c r="L1563" s="152"/>
      <c r="M1563" s="157"/>
      <c r="T1563" s="158"/>
      <c r="AT1563" s="153" t="s">
        <v>226</v>
      </c>
      <c r="AU1563" s="153" t="s">
        <v>236</v>
      </c>
      <c r="AV1563" s="12" t="s">
        <v>79</v>
      </c>
      <c r="AW1563" s="12" t="s">
        <v>31</v>
      </c>
      <c r="AX1563" s="12" t="s">
        <v>69</v>
      </c>
      <c r="AY1563" s="153" t="s">
        <v>212</v>
      </c>
    </row>
    <row r="1564" spans="2:65" s="13" customFormat="1">
      <c r="B1564" s="159"/>
      <c r="D1564" s="150" t="s">
        <v>226</v>
      </c>
      <c r="E1564" s="160" t="s">
        <v>19</v>
      </c>
      <c r="F1564" s="161" t="s">
        <v>228</v>
      </c>
      <c r="H1564" s="162">
        <v>1</v>
      </c>
      <c r="I1564" s="163"/>
      <c r="L1564" s="159"/>
      <c r="M1564" s="164"/>
      <c r="T1564" s="165"/>
      <c r="AT1564" s="160" t="s">
        <v>226</v>
      </c>
      <c r="AU1564" s="160" t="s">
        <v>236</v>
      </c>
      <c r="AV1564" s="13" t="s">
        <v>229</v>
      </c>
      <c r="AW1564" s="13" t="s">
        <v>31</v>
      </c>
      <c r="AX1564" s="13" t="s">
        <v>77</v>
      </c>
      <c r="AY1564" s="160" t="s">
        <v>212</v>
      </c>
    </row>
    <row r="1565" spans="2:65" s="1" customFormat="1" ht="16.5" customHeight="1">
      <c r="B1565" s="34"/>
      <c r="C1565" s="133" t="s">
        <v>2539</v>
      </c>
      <c r="D1565" s="133" t="s">
        <v>215</v>
      </c>
      <c r="E1565" s="134" t="s">
        <v>14914</v>
      </c>
      <c r="F1565" s="135" t="s">
        <v>9321</v>
      </c>
      <c r="G1565" s="136" t="s">
        <v>218</v>
      </c>
      <c r="H1565" s="137">
        <v>1</v>
      </c>
      <c r="I1565" s="138"/>
      <c r="J1565" s="139">
        <f>ROUND(I1565*H1565,2)</f>
        <v>0</v>
      </c>
      <c r="K1565" s="135" t="s">
        <v>245</v>
      </c>
      <c r="L1565" s="34"/>
      <c r="M1565" s="140" t="s">
        <v>19</v>
      </c>
      <c r="N1565" s="141" t="s">
        <v>40</v>
      </c>
      <c r="P1565" s="142">
        <f>O1565*H1565</f>
        <v>0</v>
      </c>
      <c r="Q1565" s="142">
        <v>0</v>
      </c>
      <c r="R1565" s="142">
        <f>Q1565*H1565</f>
        <v>0</v>
      </c>
      <c r="S1565" s="142">
        <v>0</v>
      </c>
      <c r="T1565" s="143">
        <f>S1565*H1565</f>
        <v>0</v>
      </c>
      <c r="AR1565" s="144" t="s">
        <v>316</v>
      </c>
      <c r="AT1565" s="144" t="s">
        <v>215</v>
      </c>
      <c r="AU1565" s="144" t="s">
        <v>236</v>
      </c>
      <c r="AY1565" s="19" t="s">
        <v>212</v>
      </c>
      <c r="BE1565" s="145">
        <f>IF(N1565="základní",J1565,0)</f>
        <v>0</v>
      </c>
      <c r="BF1565" s="145">
        <f>IF(N1565="snížená",J1565,0)</f>
        <v>0</v>
      </c>
      <c r="BG1565" s="145">
        <f>IF(N1565="zákl. přenesená",J1565,0)</f>
        <v>0</v>
      </c>
      <c r="BH1565" s="145">
        <f>IF(N1565="sníž. přenesená",J1565,0)</f>
        <v>0</v>
      </c>
      <c r="BI1565" s="145">
        <f>IF(N1565="nulová",J1565,0)</f>
        <v>0</v>
      </c>
      <c r="BJ1565" s="19" t="s">
        <v>77</v>
      </c>
      <c r="BK1565" s="145">
        <f>ROUND(I1565*H1565,2)</f>
        <v>0</v>
      </c>
      <c r="BL1565" s="19" t="s">
        <v>316</v>
      </c>
      <c r="BM1565" s="144" t="s">
        <v>14915</v>
      </c>
    </row>
    <row r="1566" spans="2:65" s="1" customFormat="1" ht="58.5">
      <c r="B1566" s="34"/>
      <c r="D1566" s="150" t="s">
        <v>224</v>
      </c>
      <c r="F1566" s="151" t="s">
        <v>13723</v>
      </c>
      <c r="I1566" s="148"/>
      <c r="L1566" s="34"/>
      <c r="M1566" s="149"/>
      <c r="T1566" s="55"/>
      <c r="AT1566" s="19" t="s">
        <v>224</v>
      </c>
      <c r="AU1566" s="19" t="s">
        <v>236</v>
      </c>
    </row>
    <row r="1567" spans="2:65" s="12" customFormat="1">
      <c r="B1567" s="152"/>
      <c r="D1567" s="150" t="s">
        <v>226</v>
      </c>
      <c r="E1567" s="153" t="s">
        <v>19</v>
      </c>
      <c r="F1567" s="154" t="s">
        <v>14916</v>
      </c>
      <c r="H1567" s="155">
        <v>1</v>
      </c>
      <c r="I1567" s="156"/>
      <c r="L1567" s="152"/>
      <c r="M1567" s="157"/>
      <c r="T1567" s="158"/>
      <c r="AT1567" s="153" t="s">
        <v>226</v>
      </c>
      <c r="AU1567" s="153" t="s">
        <v>236</v>
      </c>
      <c r="AV1567" s="12" t="s">
        <v>79</v>
      </c>
      <c r="AW1567" s="12" t="s">
        <v>31</v>
      </c>
      <c r="AX1567" s="12" t="s">
        <v>69</v>
      </c>
      <c r="AY1567" s="153" t="s">
        <v>212</v>
      </c>
    </row>
    <row r="1568" spans="2:65" s="13" customFormat="1">
      <c r="B1568" s="159"/>
      <c r="D1568" s="150" t="s">
        <v>226</v>
      </c>
      <c r="E1568" s="160" t="s">
        <v>19</v>
      </c>
      <c r="F1568" s="161" t="s">
        <v>228</v>
      </c>
      <c r="H1568" s="162">
        <v>1</v>
      </c>
      <c r="I1568" s="163"/>
      <c r="L1568" s="159"/>
      <c r="M1568" s="164"/>
      <c r="T1568" s="165"/>
      <c r="AT1568" s="160" t="s">
        <v>226</v>
      </c>
      <c r="AU1568" s="160" t="s">
        <v>236</v>
      </c>
      <c r="AV1568" s="13" t="s">
        <v>229</v>
      </c>
      <c r="AW1568" s="13" t="s">
        <v>31</v>
      </c>
      <c r="AX1568" s="13" t="s">
        <v>77</v>
      </c>
      <c r="AY1568" s="160" t="s">
        <v>212</v>
      </c>
    </row>
    <row r="1569" spans="2:65" s="1" customFormat="1" ht="24.2" customHeight="1">
      <c r="B1569" s="34"/>
      <c r="C1569" s="133" t="s">
        <v>2554</v>
      </c>
      <c r="D1569" s="133" t="s">
        <v>215</v>
      </c>
      <c r="E1569" s="134" t="s">
        <v>14917</v>
      </c>
      <c r="F1569" s="135" t="s">
        <v>14918</v>
      </c>
      <c r="G1569" s="136" t="s">
        <v>4232</v>
      </c>
      <c r="H1569" s="196"/>
      <c r="I1569" s="138"/>
      <c r="J1569" s="139">
        <f>ROUND(I1569*H1569,2)</f>
        <v>0</v>
      </c>
      <c r="K1569" s="135" t="s">
        <v>219</v>
      </c>
      <c r="L1569" s="34"/>
      <c r="M1569" s="140" t="s">
        <v>19</v>
      </c>
      <c r="N1569" s="141" t="s">
        <v>40</v>
      </c>
      <c r="P1569" s="142">
        <f>O1569*H1569</f>
        <v>0</v>
      </c>
      <c r="Q1569" s="142">
        <v>0</v>
      </c>
      <c r="R1569" s="142">
        <f>Q1569*H1569</f>
        <v>0</v>
      </c>
      <c r="S1569" s="142">
        <v>0</v>
      </c>
      <c r="T1569" s="143">
        <f>S1569*H1569</f>
        <v>0</v>
      </c>
      <c r="AR1569" s="144" t="s">
        <v>316</v>
      </c>
      <c r="AT1569" s="144" t="s">
        <v>215</v>
      </c>
      <c r="AU1569" s="144" t="s">
        <v>236</v>
      </c>
      <c r="AY1569" s="19" t="s">
        <v>212</v>
      </c>
      <c r="BE1569" s="145">
        <f>IF(N1569="základní",J1569,0)</f>
        <v>0</v>
      </c>
      <c r="BF1569" s="145">
        <f>IF(N1569="snížená",J1569,0)</f>
        <v>0</v>
      </c>
      <c r="BG1569" s="145">
        <f>IF(N1569="zákl. přenesená",J1569,0)</f>
        <v>0</v>
      </c>
      <c r="BH1569" s="145">
        <f>IF(N1569="sníž. přenesená",J1569,0)</f>
        <v>0</v>
      </c>
      <c r="BI1569" s="145">
        <f>IF(N1569="nulová",J1569,0)</f>
        <v>0</v>
      </c>
      <c r="BJ1569" s="19" t="s">
        <v>77</v>
      </c>
      <c r="BK1569" s="145">
        <f>ROUND(I1569*H1569,2)</f>
        <v>0</v>
      </c>
      <c r="BL1569" s="19" t="s">
        <v>316</v>
      </c>
      <c r="BM1569" s="144" t="s">
        <v>14919</v>
      </c>
    </row>
    <row r="1570" spans="2:65" s="1" customFormat="1">
      <c r="B1570" s="34"/>
      <c r="D1570" s="146" t="s">
        <v>222</v>
      </c>
      <c r="F1570" s="147" t="s">
        <v>14920</v>
      </c>
      <c r="I1570" s="148"/>
      <c r="L1570" s="34"/>
      <c r="M1570" s="197"/>
      <c r="N1570" s="198"/>
      <c r="O1570" s="198"/>
      <c r="P1570" s="198"/>
      <c r="Q1570" s="198"/>
      <c r="R1570" s="198"/>
      <c r="S1570" s="198"/>
      <c r="T1570" s="199"/>
      <c r="AT1570" s="19" t="s">
        <v>222</v>
      </c>
      <c r="AU1570" s="19" t="s">
        <v>236</v>
      </c>
    </row>
    <row r="1571" spans="2:65" s="1" customFormat="1" ht="6.95" customHeight="1">
      <c r="B1571" s="43"/>
      <c r="C1571" s="44"/>
      <c r="D1571" s="44"/>
      <c r="E1571" s="44"/>
      <c r="F1571" s="44"/>
      <c r="G1571" s="44"/>
      <c r="H1571" s="44"/>
      <c r="I1571" s="44"/>
      <c r="J1571" s="44"/>
      <c r="K1571" s="44"/>
      <c r="L1571" s="34"/>
    </row>
  </sheetData>
  <sheetProtection algorithmName="SHA-512" hashValue="rEHjt97T9RbFpLYotqMf/h6RyXHe824L/Ot6eCvz3FkEnMkByFek62RR1xa5H101aX/pF93OCEpdBkTSNbI4NA==" saltValue="QT5Ec60rMkVwkmyVdLsRUnlDlVFssZk1nLc1AZR4cG+s/jZKepFevrV2R+35eHt321bzYiB0D2EeaVHEc7isow==" spinCount="100000" sheet="1" objects="1" scenarios="1" formatColumns="0" formatRows="0" autoFilter="0"/>
  <autoFilter ref="C88:K1570" xr:uid="{00000000-0009-0000-0000-000011000000}"/>
  <mergeCells count="9">
    <mergeCell ref="E50:H50"/>
    <mergeCell ref="E79:H79"/>
    <mergeCell ref="E81:H81"/>
    <mergeCell ref="L2:V2"/>
    <mergeCell ref="E7:H7"/>
    <mergeCell ref="E9:H9"/>
    <mergeCell ref="E18:H18"/>
    <mergeCell ref="E27:H27"/>
    <mergeCell ref="E48:H48"/>
  </mergeCells>
  <hyperlinks>
    <hyperlink ref="F1570" r:id="rId1" xr:uid="{00000000-0004-0000-1100-000000000000}"/>
  </hyperlinks>
  <pageMargins left="0.39374999999999999" right="0.39374999999999999" top="0.39374999999999999" bottom="0.39374999999999999" header="0" footer="0"/>
  <pageSetup paperSize="9" scale="84" fitToHeight="100" orientation="landscape" blackAndWhite="1" r:id="rId2"/>
  <headerFooter>
    <oddFooter>&amp;CStrana &amp;P z &amp;N</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24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130</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14921</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ROUND(J84,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ROUND((SUM(BE84:BE248)),  2)</f>
        <v>0</v>
      </c>
      <c r="I33" s="95">
        <v>0.21</v>
      </c>
      <c r="J33" s="85">
        <f>ROUND(((SUM(BE84:BE248))*I33),  2)</f>
        <v>0</v>
      </c>
      <c r="L33" s="34"/>
    </row>
    <row r="34" spans="2:12" s="1" customFormat="1" ht="14.45" customHeight="1">
      <c r="B34" s="34"/>
      <c r="E34" s="29" t="s">
        <v>41</v>
      </c>
      <c r="F34" s="85">
        <f>ROUND((SUM(BF84:BF248)),  2)</f>
        <v>0</v>
      </c>
      <c r="I34" s="95">
        <v>0.12</v>
      </c>
      <c r="J34" s="85">
        <f>ROUND(((SUM(BF84:BF248))*I34),  2)</f>
        <v>0</v>
      </c>
      <c r="L34" s="34"/>
    </row>
    <row r="35" spans="2:12" s="1" customFormat="1" ht="14.45" hidden="1" customHeight="1">
      <c r="B35" s="34"/>
      <c r="E35" s="29" t="s">
        <v>42</v>
      </c>
      <c r="F35" s="85">
        <f>ROUND((SUM(BG84:BG248)),  2)</f>
        <v>0</v>
      </c>
      <c r="I35" s="95">
        <v>0.21</v>
      </c>
      <c r="J35" s="85">
        <f>0</f>
        <v>0</v>
      </c>
      <c r="L35" s="34"/>
    </row>
    <row r="36" spans="2:12" s="1" customFormat="1" ht="14.45" hidden="1" customHeight="1">
      <c r="B36" s="34"/>
      <c r="E36" s="29" t="s">
        <v>43</v>
      </c>
      <c r="F36" s="85">
        <f>ROUND((SUM(BH84:BH248)),  2)</f>
        <v>0</v>
      </c>
      <c r="I36" s="95">
        <v>0.12</v>
      </c>
      <c r="J36" s="85">
        <f>0</f>
        <v>0</v>
      </c>
      <c r="L36" s="34"/>
    </row>
    <row r="37" spans="2:12" s="1" customFormat="1" ht="14.45" hidden="1" customHeight="1">
      <c r="B37" s="34"/>
      <c r="E37" s="29" t="s">
        <v>44</v>
      </c>
      <c r="F37" s="85">
        <f>ROUND((SUM(BI84:BI248)),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D.1.2.5.a - FOTOVOLTAIKA</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J84</f>
        <v>0</v>
      </c>
      <c r="L59" s="34"/>
      <c r="AU59" s="19" t="s">
        <v>189</v>
      </c>
    </row>
    <row r="60" spans="2:47" s="8" customFormat="1" ht="24.95" customHeight="1">
      <c r="B60" s="105"/>
      <c r="D60" s="106" t="s">
        <v>377</v>
      </c>
      <c r="E60" s="107"/>
      <c r="F60" s="107"/>
      <c r="G60" s="107"/>
      <c r="H60" s="107"/>
      <c r="I60" s="107"/>
      <c r="J60" s="108">
        <f>J85</f>
        <v>0</v>
      </c>
      <c r="L60" s="105"/>
    </row>
    <row r="61" spans="2:47" s="9" customFormat="1" ht="19.899999999999999" customHeight="1">
      <c r="B61" s="109"/>
      <c r="D61" s="110" t="s">
        <v>387</v>
      </c>
      <c r="E61" s="111"/>
      <c r="F61" s="111"/>
      <c r="G61" s="111"/>
      <c r="H61" s="111"/>
      <c r="I61" s="111"/>
      <c r="J61" s="112">
        <f>J86</f>
        <v>0</v>
      </c>
      <c r="L61" s="109"/>
    </row>
    <row r="62" spans="2:47" s="9" customFormat="1" ht="14.85" customHeight="1">
      <c r="B62" s="109"/>
      <c r="D62" s="110" t="s">
        <v>14922</v>
      </c>
      <c r="E62" s="111"/>
      <c r="F62" s="111"/>
      <c r="G62" s="111"/>
      <c r="H62" s="111"/>
      <c r="I62" s="111"/>
      <c r="J62" s="112">
        <f>J87</f>
        <v>0</v>
      </c>
      <c r="L62" s="109"/>
    </row>
    <row r="63" spans="2:47" s="9" customFormat="1" ht="14.85" customHeight="1">
      <c r="B63" s="109"/>
      <c r="D63" s="110" t="s">
        <v>14923</v>
      </c>
      <c r="E63" s="111"/>
      <c r="F63" s="111"/>
      <c r="G63" s="111"/>
      <c r="H63" s="111"/>
      <c r="I63" s="111"/>
      <c r="J63" s="112">
        <f>J176</f>
        <v>0</v>
      </c>
      <c r="L63" s="109"/>
    </row>
    <row r="64" spans="2:47" s="9" customFormat="1" ht="14.85" customHeight="1">
      <c r="B64" s="109"/>
      <c r="D64" s="110" t="s">
        <v>14924</v>
      </c>
      <c r="E64" s="111"/>
      <c r="F64" s="111"/>
      <c r="G64" s="111"/>
      <c r="H64" s="111"/>
      <c r="I64" s="111"/>
      <c r="J64" s="112">
        <f>J204</f>
        <v>0</v>
      </c>
      <c r="L64" s="109"/>
    </row>
    <row r="65" spans="2:12" s="1" customFormat="1" ht="21.75" customHeight="1">
      <c r="B65" s="34"/>
      <c r="L65" s="34"/>
    </row>
    <row r="66" spans="2:12" s="1" customFormat="1" ht="6.95" customHeight="1">
      <c r="B66" s="43"/>
      <c r="C66" s="44"/>
      <c r="D66" s="44"/>
      <c r="E66" s="44"/>
      <c r="F66" s="44"/>
      <c r="G66" s="44"/>
      <c r="H66" s="44"/>
      <c r="I66" s="44"/>
      <c r="J66" s="44"/>
      <c r="K66" s="44"/>
      <c r="L66" s="34"/>
    </row>
    <row r="70" spans="2:12" s="1" customFormat="1" ht="6.95" customHeight="1">
      <c r="B70" s="45"/>
      <c r="C70" s="46"/>
      <c r="D70" s="46"/>
      <c r="E70" s="46"/>
      <c r="F70" s="46"/>
      <c r="G70" s="46"/>
      <c r="H70" s="46"/>
      <c r="I70" s="46"/>
      <c r="J70" s="46"/>
      <c r="K70" s="46"/>
      <c r="L70" s="34"/>
    </row>
    <row r="71" spans="2:12" s="1" customFormat="1" ht="24.95" customHeight="1">
      <c r="B71" s="34"/>
      <c r="C71" s="23" t="s">
        <v>197</v>
      </c>
      <c r="L71" s="34"/>
    </row>
    <row r="72" spans="2:12" s="1" customFormat="1" ht="6.95" customHeight="1">
      <c r="B72" s="34"/>
      <c r="L72" s="34"/>
    </row>
    <row r="73" spans="2:12" s="1" customFormat="1" ht="12" customHeight="1">
      <c r="B73" s="34"/>
      <c r="C73" s="29" t="s">
        <v>16</v>
      </c>
      <c r="L73" s="34"/>
    </row>
    <row r="74" spans="2:12" s="1" customFormat="1" ht="16.5" customHeight="1">
      <c r="B74" s="34"/>
      <c r="E74" s="365" t="str">
        <f>E7</f>
        <v>Stavební úpravy budovy N (CEETe II) v areálu VŠB-TUO - Úpravy po DI - rev_a</v>
      </c>
      <c r="F74" s="366"/>
      <c r="G74" s="366"/>
      <c r="H74" s="366"/>
      <c r="L74" s="34"/>
    </row>
    <row r="75" spans="2:12" s="1" customFormat="1" ht="12" customHeight="1">
      <c r="B75" s="34"/>
      <c r="C75" s="29" t="s">
        <v>181</v>
      </c>
      <c r="L75" s="34"/>
    </row>
    <row r="76" spans="2:12" s="1" customFormat="1" ht="16.5" customHeight="1">
      <c r="B76" s="34"/>
      <c r="E76" s="356" t="str">
        <f>E9</f>
        <v>D.1.2.5.a - FOTOVOLTAIKA</v>
      </c>
      <c r="F76" s="364"/>
      <c r="G76" s="364"/>
      <c r="H76" s="364"/>
      <c r="L76" s="34"/>
    </row>
    <row r="77" spans="2:12" s="1" customFormat="1" ht="6.95" customHeight="1">
      <c r="B77" s="34"/>
      <c r="L77" s="34"/>
    </row>
    <row r="78" spans="2:12" s="1" customFormat="1" ht="12" customHeight="1">
      <c r="B78" s="34"/>
      <c r="C78" s="29" t="s">
        <v>21</v>
      </c>
      <c r="F78" s="27" t="str">
        <f>F12</f>
        <v xml:space="preserve"> </v>
      </c>
      <c r="I78" s="29" t="s">
        <v>23</v>
      </c>
      <c r="J78" s="51" t="str">
        <f>IF(J12="","",J12)</f>
        <v>1. 10. 2025</v>
      </c>
      <c r="L78" s="34"/>
    </row>
    <row r="79" spans="2:12" s="1" customFormat="1" ht="6.95" customHeight="1">
      <c r="B79" s="34"/>
      <c r="L79" s="34"/>
    </row>
    <row r="80" spans="2:12" s="1" customFormat="1" ht="25.7" customHeight="1">
      <c r="B80" s="34"/>
      <c r="C80" s="29" t="s">
        <v>25</v>
      </c>
      <c r="F80" s="27" t="str">
        <f>E15</f>
        <v xml:space="preserve"> </v>
      </c>
      <c r="I80" s="29" t="s">
        <v>30</v>
      </c>
      <c r="J80" s="32" t="str">
        <f>E21</f>
        <v xml:space="preserve">TECHNICO Opava s.r.o., </v>
      </c>
      <c r="L80" s="34"/>
    </row>
    <row r="81" spans="2:65" s="1" customFormat="1" ht="15.2" customHeight="1">
      <c r="B81" s="34"/>
      <c r="C81" s="29" t="s">
        <v>28</v>
      </c>
      <c r="F81" s="27" t="str">
        <f>IF(E18="","",E18)</f>
        <v>Vyplň údaj</v>
      </c>
      <c r="I81" s="29" t="s">
        <v>32</v>
      </c>
      <c r="J81" s="32" t="str">
        <f>E24</f>
        <v xml:space="preserve"> </v>
      </c>
      <c r="L81" s="34"/>
    </row>
    <row r="82" spans="2:65" s="1" customFormat="1" ht="10.35" customHeight="1">
      <c r="B82" s="34"/>
      <c r="L82" s="34"/>
    </row>
    <row r="83" spans="2:65" s="10" customFormat="1" ht="29.25" customHeight="1">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c r="B84" s="34"/>
      <c r="C84" s="63" t="s">
        <v>209</v>
      </c>
      <c r="J84" s="117">
        <f>BK84</f>
        <v>0</v>
      </c>
      <c r="L84" s="34"/>
      <c r="M84" s="61"/>
      <c r="N84" s="52"/>
      <c r="O84" s="52"/>
      <c r="P84" s="118">
        <f>P85</f>
        <v>0</v>
      </c>
      <c r="Q84" s="52"/>
      <c r="R84" s="118">
        <f>R85</f>
        <v>0</v>
      </c>
      <c r="S84" s="52"/>
      <c r="T84" s="119">
        <f>T85</f>
        <v>0</v>
      </c>
      <c r="AT84" s="19" t="s">
        <v>68</v>
      </c>
      <c r="AU84" s="19" t="s">
        <v>189</v>
      </c>
      <c r="BK84" s="120">
        <f>BK85</f>
        <v>0</v>
      </c>
    </row>
    <row r="85" spans="2:65" s="11" customFormat="1" ht="25.9" customHeight="1">
      <c r="B85" s="121"/>
      <c r="D85" s="122" t="s">
        <v>68</v>
      </c>
      <c r="E85" s="123" t="s">
        <v>1379</v>
      </c>
      <c r="F85" s="123" t="s">
        <v>1380</v>
      </c>
      <c r="I85" s="124"/>
      <c r="J85" s="125">
        <f>BK85</f>
        <v>0</v>
      </c>
      <c r="L85" s="121"/>
      <c r="M85" s="126"/>
      <c r="P85" s="127">
        <f>P86</f>
        <v>0</v>
      </c>
      <c r="R85" s="127">
        <f>R86</f>
        <v>0</v>
      </c>
      <c r="T85" s="128">
        <f>T86</f>
        <v>0</v>
      </c>
      <c r="AR85" s="122" t="s">
        <v>79</v>
      </c>
      <c r="AT85" s="129" t="s">
        <v>68</v>
      </c>
      <c r="AU85" s="129" t="s">
        <v>69</v>
      </c>
      <c r="AY85" s="122" t="s">
        <v>212</v>
      </c>
      <c r="BK85" s="130">
        <f>BK86</f>
        <v>0</v>
      </c>
    </row>
    <row r="86" spans="2:65" s="11" customFormat="1" ht="22.9" customHeight="1">
      <c r="B86" s="121"/>
      <c r="D86" s="122" t="s">
        <v>68</v>
      </c>
      <c r="E86" s="131" t="s">
        <v>1871</v>
      </c>
      <c r="F86" s="131" t="s">
        <v>1872</v>
      </c>
      <c r="I86" s="124"/>
      <c r="J86" s="132">
        <f>BK86</f>
        <v>0</v>
      </c>
      <c r="L86" s="121"/>
      <c r="M86" s="126"/>
      <c r="P86" s="127">
        <f>P87+P176+P204</f>
        <v>0</v>
      </c>
      <c r="R86" s="127">
        <f>R87+R176+R204</f>
        <v>0</v>
      </c>
      <c r="T86" s="128">
        <f>T87+T176+T204</f>
        <v>0</v>
      </c>
      <c r="AR86" s="122" t="s">
        <v>79</v>
      </c>
      <c r="AT86" s="129" t="s">
        <v>68</v>
      </c>
      <c r="AU86" s="129" t="s">
        <v>77</v>
      </c>
      <c r="AY86" s="122" t="s">
        <v>212</v>
      </c>
      <c r="BK86" s="130">
        <f>BK87+BK176+BK204</f>
        <v>0</v>
      </c>
    </row>
    <row r="87" spans="2:65" s="11" customFormat="1" ht="20.85" customHeight="1">
      <c r="B87" s="121"/>
      <c r="D87" s="122" t="s">
        <v>68</v>
      </c>
      <c r="E87" s="131" t="s">
        <v>13745</v>
      </c>
      <c r="F87" s="131" t="s">
        <v>14925</v>
      </c>
      <c r="I87" s="124"/>
      <c r="J87" s="132">
        <f>BK87</f>
        <v>0</v>
      </c>
      <c r="L87" s="121"/>
      <c r="M87" s="126"/>
      <c r="P87" s="127">
        <f>SUM(P88:P175)</f>
        <v>0</v>
      </c>
      <c r="R87" s="127">
        <f>SUM(R88:R175)</f>
        <v>0</v>
      </c>
      <c r="T87" s="128">
        <f>SUM(T88:T175)</f>
        <v>0</v>
      </c>
      <c r="AR87" s="122" t="s">
        <v>77</v>
      </c>
      <c r="AT87" s="129" t="s">
        <v>68</v>
      </c>
      <c r="AU87" s="129" t="s">
        <v>79</v>
      </c>
      <c r="AY87" s="122" t="s">
        <v>212</v>
      </c>
      <c r="BK87" s="130">
        <f>SUM(BK88:BK175)</f>
        <v>0</v>
      </c>
    </row>
    <row r="88" spans="2:65" s="1" customFormat="1" ht="16.5" customHeight="1">
      <c r="B88" s="34"/>
      <c r="C88" s="133" t="s">
        <v>77</v>
      </c>
      <c r="D88" s="133" t="s">
        <v>215</v>
      </c>
      <c r="E88" s="134" t="s">
        <v>14926</v>
      </c>
      <c r="F88" s="135" t="s">
        <v>14927</v>
      </c>
      <c r="G88" s="136" t="s">
        <v>495</v>
      </c>
      <c r="H88" s="137">
        <v>775.2</v>
      </c>
      <c r="I88" s="138"/>
      <c r="J88" s="139">
        <f>ROUND(I88*H88,2)</f>
        <v>0</v>
      </c>
      <c r="K88" s="135" t="s">
        <v>245</v>
      </c>
      <c r="L88" s="34"/>
      <c r="M88" s="140" t="s">
        <v>19</v>
      </c>
      <c r="N88" s="141" t="s">
        <v>40</v>
      </c>
      <c r="P88" s="142">
        <f>O88*H88</f>
        <v>0</v>
      </c>
      <c r="Q88" s="142">
        <v>0</v>
      </c>
      <c r="R88" s="142">
        <f>Q88*H88</f>
        <v>0</v>
      </c>
      <c r="S88" s="142">
        <v>0</v>
      </c>
      <c r="T88" s="143">
        <f>S88*H88</f>
        <v>0</v>
      </c>
      <c r="AR88" s="144" t="s">
        <v>229</v>
      </c>
      <c r="AT88" s="144" t="s">
        <v>215</v>
      </c>
      <c r="AU88" s="144" t="s">
        <v>236</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229</v>
      </c>
      <c r="BM88" s="144" t="s">
        <v>14928</v>
      </c>
    </row>
    <row r="89" spans="2:65" s="1" customFormat="1" ht="58.5">
      <c r="B89" s="34"/>
      <c r="D89" s="150" t="s">
        <v>224</v>
      </c>
      <c r="F89" s="151" t="s">
        <v>14929</v>
      </c>
      <c r="I89" s="148"/>
      <c r="L89" s="34"/>
      <c r="M89" s="149"/>
      <c r="T89" s="55"/>
      <c r="AT89" s="19" t="s">
        <v>224</v>
      </c>
      <c r="AU89" s="19" t="s">
        <v>236</v>
      </c>
    </row>
    <row r="90" spans="2:65" s="14" customFormat="1">
      <c r="B90" s="170"/>
      <c r="D90" s="150" t="s">
        <v>226</v>
      </c>
      <c r="E90" s="171" t="s">
        <v>19</v>
      </c>
      <c r="F90" s="172" t="s">
        <v>14930</v>
      </c>
      <c r="H90" s="171" t="s">
        <v>19</v>
      </c>
      <c r="I90" s="173"/>
      <c r="L90" s="170"/>
      <c r="M90" s="174"/>
      <c r="T90" s="175"/>
      <c r="AT90" s="171" t="s">
        <v>226</v>
      </c>
      <c r="AU90" s="171" t="s">
        <v>236</v>
      </c>
      <c r="AV90" s="14" t="s">
        <v>77</v>
      </c>
      <c r="AW90" s="14" t="s">
        <v>31</v>
      </c>
      <c r="AX90" s="14" t="s">
        <v>69</v>
      </c>
      <c r="AY90" s="171" t="s">
        <v>212</v>
      </c>
    </row>
    <row r="91" spans="2:65" s="12" customFormat="1">
      <c r="B91" s="152"/>
      <c r="D91" s="150" t="s">
        <v>226</v>
      </c>
      <c r="E91" s="153" t="s">
        <v>19</v>
      </c>
      <c r="F91" s="154" t="s">
        <v>14931</v>
      </c>
      <c r="H91" s="155">
        <v>410.94</v>
      </c>
      <c r="I91" s="156"/>
      <c r="L91" s="152"/>
      <c r="M91" s="157"/>
      <c r="T91" s="158"/>
      <c r="AT91" s="153" t="s">
        <v>226</v>
      </c>
      <c r="AU91" s="153" t="s">
        <v>236</v>
      </c>
      <c r="AV91" s="12" t="s">
        <v>79</v>
      </c>
      <c r="AW91" s="12" t="s">
        <v>31</v>
      </c>
      <c r="AX91" s="12" t="s">
        <v>69</v>
      </c>
      <c r="AY91" s="153" t="s">
        <v>212</v>
      </c>
    </row>
    <row r="92" spans="2:65" s="12" customFormat="1">
      <c r="B92" s="152"/>
      <c r="D92" s="150" t="s">
        <v>226</v>
      </c>
      <c r="E92" s="153" t="s">
        <v>19</v>
      </c>
      <c r="F92" s="154" t="s">
        <v>14932</v>
      </c>
      <c r="H92" s="155">
        <v>182.13</v>
      </c>
      <c r="I92" s="156"/>
      <c r="L92" s="152"/>
      <c r="M92" s="157"/>
      <c r="T92" s="158"/>
      <c r="AT92" s="153" t="s">
        <v>226</v>
      </c>
      <c r="AU92" s="153" t="s">
        <v>236</v>
      </c>
      <c r="AV92" s="12" t="s">
        <v>79</v>
      </c>
      <c r="AW92" s="12" t="s">
        <v>31</v>
      </c>
      <c r="AX92" s="12" t="s">
        <v>69</v>
      </c>
      <c r="AY92" s="153" t="s">
        <v>212</v>
      </c>
    </row>
    <row r="93" spans="2:65" s="12" customFormat="1">
      <c r="B93" s="152"/>
      <c r="D93" s="150" t="s">
        <v>226</v>
      </c>
      <c r="E93" s="153" t="s">
        <v>19</v>
      </c>
      <c r="F93" s="154" t="s">
        <v>14933</v>
      </c>
      <c r="H93" s="155">
        <v>182.13</v>
      </c>
      <c r="I93" s="156"/>
      <c r="L93" s="152"/>
      <c r="M93" s="157"/>
      <c r="T93" s="158"/>
      <c r="AT93" s="153" t="s">
        <v>226</v>
      </c>
      <c r="AU93" s="153" t="s">
        <v>236</v>
      </c>
      <c r="AV93" s="12" t="s">
        <v>79</v>
      </c>
      <c r="AW93" s="12" t="s">
        <v>31</v>
      </c>
      <c r="AX93" s="12" t="s">
        <v>69</v>
      </c>
      <c r="AY93" s="153" t="s">
        <v>212</v>
      </c>
    </row>
    <row r="94" spans="2:65" s="13" customFormat="1">
      <c r="B94" s="159"/>
      <c r="D94" s="150" t="s">
        <v>226</v>
      </c>
      <c r="E94" s="160" t="s">
        <v>19</v>
      </c>
      <c r="F94" s="161" t="s">
        <v>228</v>
      </c>
      <c r="H94" s="162">
        <v>775.2</v>
      </c>
      <c r="I94" s="163"/>
      <c r="L94" s="159"/>
      <c r="M94" s="164"/>
      <c r="T94" s="165"/>
      <c r="AT94" s="160" t="s">
        <v>226</v>
      </c>
      <c r="AU94" s="160" t="s">
        <v>236</v>
      </c>
      <c r="AV94" s="13" t="s">
        <v>229</v>
      </c>
      <c r="AW94" s="13" t="s">
        <v>31</v>
      </c>
      <c r="AX94" s="13" t="s">
        <v>77</v>
      </c>
      <c r="AY94" s="160" t="s">
        <v>212</v>
      </c>
    </row>
    <row r="95" spans="2:65" s="14" customFormat="1" ht="22.5">
      <c r="B95" s="170"/>
      <c r="D95" s="150" t="s">
        <v>226</v>
      </c>
      <c r="E95" s="171" t="s">
        <v>19</v>
      </c>
      <c r="F95" s="172" t="s">
        <v>14934</v>
      </c>
      <c r="H95" s="171" t="s">
        <v>19</v>
      </c>
      <c r="I95" s="173"/>
      <c r="L95" s="170"/>
      <c r="M95" s="174"/>
      <c r="T95" s="175"/>
      <c r="AT95" s="171" t="s">
        <v>226</v>
      </c>
      <c r="AU95" s="171" t="s">
        <v>236</v>
      </c>
      <c r="AV95" s="14" t="s">
        <v>77</v>
      </c>
      <c r="AW95" s="14" t="s">
        <v>31</v>
      </c>
      <c r="AX95" s="14" t="s">
        <v>69</v>
      </c>
      <c r="AY95" s="171" t="s">
        <v>212</v>
      </c>
    </row>
    <row r="96" spans="2:65" s="14" customFormat="1">
      <c r="B96" s="170"/>
      <c r="D96" s="150" t="s">
        <v>226</v>
      </c>
      <c r="E96" s="171" t="s">
        <v>19</v>
      </c>
      <c r="F96" s="172" t="s">
        <v>14935</v>
      </c>
      <c r="H96" s="171" t="s">
        <v>19</v>
      </c>
      <c r="I96" s="173"/>
      <c r="L96" s="170"/>
      <c r="M96" s="174"/>
      <c r="T96" s="175"/>
      <c r="AT96" s="171" t="s">
        <v>226</v>
      </c>
      <c r="AU96" s="171" t="s">
        <v>236</v>
      </c>
      <c r="AV96" s="14" t="s">
        <v>77</v>
      </c>
      <c r="AW96" s="14" t="s">
        <v>31</v>
      </c>
      <c r="AX96" s="14" t="s">
        <v>69</v>
      </c>
      <c r="AY96" s="171" t="s">
        <v>212</v>
      </c>
    </row>
    <row r="97" spans="2:65" s="1" customFormat="1" ht="16.5" customHeight="1">
      <c r="B97" s="34"/>
      <c r="C97" s="133" t="s">
        <v>79</v>
      </c>
      <c r="D97" s="133" t="s">
        <v>215</v>
      </c>
      <c r="E97" s="134" t="s">
        <v>14936</v>
      </c>
      <c r="F97" s="135" t="s">
        <v>14937</v>
      </c>
      <c r="G97" s="136" t="s">
        <v>495</v>
      </c>
      <c r="H97" s="137">
        <v>775.2</v>
      </c>
      <c r="I97" s="138"/>
      <c r="J97" s="139">
        <f>ROUND(I97*H97,2)</f>
        <v>0</v>
      </c>
      <c r="K97" s="135" t="s">
        <v>245</v>
      </c>
      <c r="L97" s="34"/>
      <c r="M97" s="140" t="s">
        <v>19</v>
      </c>
      <c r="N97" s="141" t="s">
        <v>40</v>
      </c>
      <c r="P97" s="142">
        <f>O97*H97</f>
        <v>0</v>
      </c>
      <c r="Q97" s="142">
        <v>0</v>
      </c>
      <c r="R97" s="142">
        <f>Q97*H97</f>
        <v>0</v>
      </c>
      <c r="S97" s="142">
        <v>0</v>
      </c>
      <c r="T97" s="143">
        <f>S97*H97</f>
        <v>0</v>
      </c>
      <c r="AR97" s="144" t="s">
        <v>229</v>
      </c>
      <c r="AT97" s="144" t="s">
        <v>215</v>
      </c>
      <c r="AU97" s="144" t="s">
        <v>236</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229</v>
      </c>
      <c r="BM97" s="144" t="s">
        <v>14938</v>
      </c>
    </row>
    <row r="98" spans="2:65" s="1" customFormat="1" ht="68.25">
      <c r="B98" s="34"/>
      <c r="D98" s="150" t="s">
        <v>224</v>
      </c>
      <c r="F98" s="151" t="s">
        <v>14939</v>
      </c>
      <c r="I98" s="148"/>
      <c r="L98" s="34"/>
      <c r="M98" s="149"/>
      <c r="T98" s="55"/>
      <c r="AT98" s="19" t="s">
        <v>224</v>
      </c>
      <c r="AU98" s="19" t="s">
        <v>236</v>
      </c>
    </row>
    <row r="99" spans="2:65" s="14" customFormat="1">
      <c r="B99" s="170"/>
      <c r="D99" s="150" t="s">
        <v>226</v>
      </c>
      <c r="E99" s="171" t="s">
        <v>19</v>
      </c>
      <c r="F99" s="172" t="s">
        <v>14940</v>
      </c>
      <c r="H99" s="171" t="s">
        <v>19</v>
      </c>
      <c r="I99" s="173"/>
      <c r="L99" s="170"/>
      <c r="M99" s="174"/>
      <c r="T99" s="175"/>
      <c r="AT99" s="171" t="s">
        <v>226</v>
      </c>
      <c r="AU99" s="171" t="s">
        <v>236</v>
      </c>
      <c r="AV99" s="14" t="s">
        <v>77</v>
      </c>
      <c r="AW99" s="14" t="s">
        <v>31</v>
      </c>
      <c r="AX99" s="14" t="s">
        <v>69</v>
      </c>
      <c r="AY99" s="171" t="s">
        <v>212</v>
      </c>
    </row>
    <row r="100" spans="2:65" s="12" customFormat="1">
      <c r="B100" s="152"/>
      <c r="D100" s="150" t="s">
        <v>226</v>
      </c>
      <c r="E100" s="153" t="s">
        <v>19</v>
      </c>
      <c r="F100" s="154" t="s">
        <v>14941</v>
      </c>
      <c r="H100" s="155">
        <v>410.94</v>
      </c>
      <c r="I100" s="156"/>
      <c r="L100" s="152"/>
      <c r="M100" s="157"/>
      <c r="T100" s="158"/>
      <c r="AT100" s="153" t="s">
        <v>226</v>
      </c>
      <c r="AU100" s="153" t="s">
        <v>236</v>
      </c>
      <c r="AV100" s="12" t="s">
        <v>79</v>
      </c>
      <c r="AW100" s="12" t="s">
        <v>31</v>
      </c>
      <c r="AX100" s="12" t="s">
        <v>69</v>
      </c>
      <c r="AY100" s="153" t="s">
        <v>212</v>
      </c>
    </row>
    <row r="101" spans="2:65" s="12" customFormat="1">
      <c r="B101" s="152"/>
      <c r="D101" s="150" t="s">
        <v>226</v>
      </c>
      <c r="E101" s="153" t="s">
        <v>19</v>
      </c>
      <c r="F101" s="154" t="s">
        <v>14942</v>
      </c>
      <c r="H101" s="155">
        <v>182.13</v>
      </c>
      <c r="I101" s="156"/>
      <c r="L101" s="152"/>
      <c r="M101" s="157"/>
      <c r="T101" s="158"/>
      <c r="AT101" s="153" t="s">
        <v>226</v>
      </c>
      <c r="AU101" s="153" t="s">
        <v>236</v>
      </c>
      <c r="AV101" s="12" t="s">
        <v>79</v>
      </c>
      <c r="AW101" s="12" t="s">
        <v>31</v>
      </c>
      <c r="AX101" s="12" t="s">
        <v>69</v>
      </c>
      <c r="AY101" s="153" t="s">
        <v>212</v>
      </c>
    </row>
    <row r="102" spans="2:65" s="12" customFormat="1">
      <c r="B102" s="152"/>
      <c r="D102" s="150" t="s">
        <v>226</v>
      </c>
      <c r="E102" s="153" t="s">
        <v>19</v>
      </c>
      <c r="F102" s="154" t="s">
        <v>14943</v>
      </c>
      <c r="H102" s="155">
        <v>182.13</v>
      </c>
      <c r="I102" s="156"/>
      <c r="L102" s="152"/>
      <c r="M102" s="157"/>
      <c r="T102" s="158"/>
      <c r="AT102" s="153" t="s">
        <v>226</v>
      </c>
      <c r="AU102" s="153" t="s">
        <v>236</v>
      </c>
      <c r="AV102" s="12" t="s">
        <v>79</v>
      </c>
      <c r="AW102" s="12" t="s">
        <v>31</v>
      </c>
      <c r="AX102" s="12" t="s">
        <v>69</v>
      </c>
      <c r="AY102" s="153" t="s">
        <v>212</v>
      </c>
    </row>
    <row r="103" spans="2:65" s="13" customFormat="1">
      <c r="B103" s="159"/>
      <c r="D103" s="150" t="s">
        <v>226</v>
      </c>
      <c r="E103" s="160" t="s">
        <v>19</v>
      </c>
      <c r="F103" s="161" t="s">
        <v>228</v>
      </c>
      <c r="H103" s="162">
        <v>775.2</v>
      </c>
      <c r="I103" s="163"/>
      <c r="L103" s="159"/>
      <c r="M103" s="164"/>
      <c r="T103" s="165"/>
      <c r="AT103" s="160" t="s">
        <v>226</v>
      </c>
      <c r="AU103" s="160" t="s">
        <v>236</v>
      </c>
      <c r="AV103" s="13" t="s">
        <v>229</v>
      </c>
      <c r="AW103" s="13" t="s">
        <v>31</v>
      </c>
      <c r="AX103" s="13" t="s">
        <v>77</v>
      </c>
      <c r="AY103" s="160" t="s">
        <v>212</v>
      </c>
    </row>
    <row r="104" spans="2:65" s="1" customFormat="1" ht="16.5" customHeight="1">
      <c r="B104" s="34"/>
      <c r="C104" s="133" t="s">
        <v>236</v>
      </c>
      <c r="D104" s="133" t="s">
        <v>215</v>
      </c>
      <c r="E104" s="134" t="s">
        <v>14944</v>
      </c>
      <c r="F104" s="135" t="s">
        <v>14945</v>
      </c>
      <c r="G104" s="136" t="s">
        <v>624</v>
      </c>
      <c r="H104" s="137">
        <v>250</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229</v>
      </c>
      <c r="AT104" s="144" t="s">
        <v>215</v>
      </c>
      <c r="AU104" s="144" t="s">
        <v>236</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229</v>
      </c>
      <c r="BM104" s="144" t="s">
        <v>14946</v>
      </c>
    </row>
    <row r="105" spans="2:65" s="1" customFormat="1" ht="29.25">
      <c r="B105" s="34"/>
      <c r="D105" s="150" t="s">
        <v>224</v>
      </c>
      <c r="F105" s="151" t="s">
        <v>14947</v>
      </c>
      <c r="I105" s="148"/>
      <c r="L105" s="34"/>
      <c r="M105" s="149"/>
      <c r="T105" s="55"/>
      <c r="AT105" s="19" t="s">
        <v>224</v>
      </c>
      <c r="AU105" s="19" t="s">
        <v>236</v>
      </c>
    </row>
    <row r="106" spans="2:65" s="14" customFormat="1">
      <c r="B106" s="170"/>
      <c r="D106" s="150" t="s">
        <v>226</v>
      </c>
      <c r="E106" s="171" t="s">
        <v>19</v>
      </c>
      <c r="F106" s="172" t="s">
        <v>14948</v>
      </c>
      <c r="H106" s="171" t="s">
        <v>19</v>
      </c>
      <c r="I106" s="173"/>
      <c r="L106" s="170"/>
      <c r="M106" s="174"/>
      <c r="T106" s="175"/>
      <c r="AT106" s="171" t="s">
        <v>226</v>
      </c>
      <c r="AU106" s="171" t="s">
        <v>236</v>
      </c>
      <c r="AV106" s="14" t="s">
        <v>77</v>
      </c>
      <c r="AW106" s="14" t="s">
        <v>31</v>
      </c>
      <c r="AX106" s="14" t="s">
        <v>69</v>
      </c>
      <c r="AY106" s="171" t="s">
        <v>212</v>
      </c>
    </row>
    <row r="107" spans="2:65" s="12" customFormat="1">
      <c r="B107" s="152"/>
      <c r="D107" s="150" t="s">
        <v>226</v>
      </c>
      <c r="E107" s="153" t="s">
        <v>19</v>
      </c>
      <c r="F107" s="154" t="s">
        <v>14949</v>
      </c>
      <c r="H107" s="155">
        <v>250</v>
      </c>
      <c r="I107" s="156"/>
      <c r="L107" s="152"/>
      <c r="M107" s="157"/>
      <c r="T107" s="158"/>
      <c r="AT107" s="153" t="s">
        <v>226</v>
      </c>
      <c r="AU107" s="153" t="s">
        <v>236</v>
      </c>
      <c r="AV107" s="12" t="s">
        <v>79</v>
      </c>
      <c r="AW107" s="12" t="s">
        <v>31</v>
      </c>
      <c r="AX107" s="12" t="s">
        <v>69</v>
      </c>
      <c r="AY107" s="153" t="s">
        <v>212</v>
      </c>
    </row>
    <row r="108" spans="2:65" s="13" customFormat="1">
      <c r="B108" s="159"/>
      <c r="D108" s="150" t="s">
        <v>226</v>
      </c>
      <c r="E108" s="160" t="s">
        <v>19</v>
      </c>
      <c r="F108" s="161" t="s">
        <v>228</v>
      </c>
      <c r="H108" s="162">
        <v>250</v>
      </c>
      <c r="I108" s="163"/>
      <c r="L108" s="159"/>
      <c r="M108" s="164"/>
      <c r="T108" s="165"/>
      <c r="AT108" s="160" t="s">
        <v>226</v>
      </c>
      <c r="AU108" s="160" t="s">
        <v>236</v>
      </c>
      <c r="AV108" s="13" t="s">
        <v>229</v>
      </c>
      <c r="AW108" s="13" t="s">
        <v>31</v>
      </c>
      <c r="AX108" s="13" t="s">
        <v>77</v>
      </c>
      <c r="AY108" s="160" t="s">
        <v>212</v>
      </c>
    </row>
    <row r="109" spans="2:65" s="14" customFormat="1">
      <c r="B109" s="170"/>
      <c r="D109" s="150" t="s">
        <v>226</v>
      </c>
      <c r="E109" s="171" t="s">
        <v>19</v>
      </c>
      <c r="F109" s="172" t="s">
        <v>14950</v>
      </c>
      <c r="H109" s="171" t="s">
        <v>19</v>
      </c>
      <c r="I109" s="173"/>
      <c r="L109" s="170"/>
      <c r="M109" s="174"/>
      <c r="T109" s="175"/>
      <c r="AT109" s="171" t="s">
        <v>226</v>
      </c>
      <c r="AU109" s="171" t="s">
        <v>236</v>
      </c>
      <c r="AV109" s="14" t="s">
        <v>77</v>
      </c>
      <c r="AW109" s="14" t="s">
        <v>31</v>
      </c>
      <c r="AX109" s="14" t="s">
        <v>69</v>
      </c>
      <c r="AY109" s="171" t="s">
        <v>212</v>
      </c>
    </row>
    <row r="110" spans="2:65" s="1" customFormat="1" ht="16.5" customHeight="1">
      <c r="B110" s="34"/>
      <c r="C110" s="133" t="s">
        <v>229</v>
      </c>
      <c r="D110" s="133" t="s">
        <v>215</v>
      </c>
      <c r="E110" s="134" t="s">
        <v>14951</v>
      </c>
      <c r="F110" s="135" t="s">
        <v>14952</v>
      </c>
      <c r="G110" s="136" t="s">
        <v>624</v>
      </c>
      <c r="H110" s="137">
        <v>14</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316</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316</v>
      </c>
      <c r="BM110" s="144" t="s">
        <v>14953</v>
      </c>
    </row>
    <row r="111" spans="2:65" s="1" customFormat="1" ht="29.25">
      <c r="B111" s="34"/>
      <c r="D111" s="150" t="s">
        <v>224</v>
      </c>
      <c r="F111" s="151" t="s">
        <v>14954</v>
      </c>
      <c r="I111" s="148"/>
      <c r="L111" s="34"/>
      <c r="M111" s="149"/>
      <c r="T111" s="55"/>
      <c r="AT111" s="19" t="s">
        <v>224</v>
      </c>
      <c r="AU111" s="19" t="s">
        <v>236</v>
      </c>
    </row>
    <row r="112" spans="2:65" s="12" customFormat="1">
      <c r="B112" s="152"/>
      <c r="D112" s="150" t="s">
        <v>226</v>
      </c>
      <c r="E112" s="153" t="s">
        <v>19</v>
      </c>
      <c r="F112" s="154" t="s">
        <v>14955</v>
      </c>
      <c r="H112" s="155">
        <v>14</v>
      </c>
      <c r="I112" s="156"/>
      <c r="L112" s="152"/>
      <c r="M112" s="157"/>
      <c r="T112" s="158"/>
      <c r="AT112" s="153" t="s">
        <v>226</v>
      </c>
      <c r="AU112" s="153" t="s">
        <v>236</v>
      </c>
      <c r="AV112" s="12" t="s">
        <v>79</v>
      </c>
      <c r="AW112" s="12" t="s">
        <v>31</v>
      </c>
      <c r="AX112" s="12" t="s">
        <v>69</v>
      </c>
      <c r="AY112" s="153" t="s">
        <v>212</v>
      </c>
    </row>
    <row r="113" spans="2:65" s="13" customFormat="1">
      <c r="B113" s="159"/>
      <c r="D113" s="150" t="s">
        <v>226</v>
      </c>
      <c r="E113" s="160" t="s">
        <v>19</v>
      </c>
      <c r="F113" s="161" t="s">
        <v>228</v>
      </c>
      <c r="H113" s="162">
        <v>14</v>
      </c>
      <c r="I113" s="163"/>
      <c r="L113" s="159"/>
      <c r="M113" s="164"/>
      <c r="T113" s="165"/>
      <c r="AT113" s="160" t="s">
        <v>226</v>
      </c>
      <c r="AU113" s="160" t="s">
        <v>236</v>
      </c>
      <c r="AV113" s="13" t="s">
        <v>229</v>
      </c>
      <c r="AW113" s="13" t="s">
        <v>31</v>
      </c>
      <c r="AX113" s="13" t="s">
        <v>77</v>
      </c>
      <c r="AY113" s="160" t="s">
        <v>212</v>
      </c>
    </row>
    <row r="114" spans="2:65" s="1" customFormat="1" ht="16.5" customHeight="1">
      <c r="B114" s="34"/>
      <c r="C114" s="133" t="s">
        <v>211</v>
      </c>
      <c r="D114" s="133" t="s">
        <v>215</v>
      </c>
      <c r="E114" s="134" t="s">
        <v>14956</v>
      </c>
      <c r="F114" s="135" t="s">
        <v>14957</v>
      </c>
      <c r="G114" s="136" t="s">
        <v>624</v>
      </c>
      <c r="H114" s="137">
        <v>28</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236</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14958</v>
      </c>
    </row>
    <row r="115" spans="2:65" s="1" customFormat="1" ht="29.25">
      <c r="B115" s="34"/>
      <c r="D115" s="150" t="s">
        <v>224</v>
      </c>
      <c r="F115" s="151" t="s">
        <v>14959</v>
      </c>
      <c r="I115" s="148"/>
      <c r="L115" s="34"/>
      <c r="M115" s="149"/>
      <c r="T115" s="55"/>
      <c r="AT115" s="19" t="s">
        <v>224</v>
      </c>
      <c r="AU115" s="19" t="s">
        <v>236</v>
      </c>
    </row>
    <row r="116" spans="2:65" s="14" customFormat="1">
      <c r="B116" s="170"/>
      <c r="D116" s="150" t="s">
        <v>226</v>
      </c>
      <c r="E116" s="171" t="s">
        <v>19</v>
      </c>
      <c r="F116" s="172" t="s">
        <v>14960</v>
      </c>
      <c r="H116" s="171" t="s">
        <v>19</v>
      </c>
      <c r="I116" s="173"/>
      <c r="L116" s="170"/>
      <c r="M116" s="174"/>
      <c r="T116" s="175"/>
      <c r="AT116" s="171" t="s">
        <v>226</v>
      </c>
      <c r="AU116" s="171" t="s">
        <v>236</v>
      </c>
      <c r="AV116" s="14" t="s">
        <v>77</v>
      </c>
      <c r="AW116" s="14" t="s">
        <v>31</v>
      </c>
      <c r="AX116" s="14" t="s">
        <v>69</v>
      </c>
      <c r="AY116" s="171" t="s">
        <v>212</v>
      </c>
    </row>
    <row r="117" spans="2:65" s="12" customFormat="1">
      <c r="B117" s="152"/>
      <c r="D117" s="150" t="s">
        <v>226</v>
      </c>
      <c r="E117" s="153" t="s">
        <v>19</v>
      </c>
      <c r="F117" s="154" t="s">
        <v>14961</v>
      </c>
      <c r="H117" s="155">
        <v>28</v>
      </c>
      <c r="I117" s="156"/>
      <c r="L117" s="152"/>
      <c r="M117" s="157"/>
      <c r="T117" s="158"/>
      <c r="AT117" s="153" t="s">
        <v>226</v>
      </c>
      <c r="AU117" s="153" t="s">
        <v>236</v>
      </c>
      <c r="AV117" s="12" t="s">
        <v>79</v>
      </c>
      <c r="AW117" s="12" t="s">
        <v>31</v>
      </c>
      <c r="AX117" s="12" t="s">
        <v>69</v>
      </c>
      <c r="AY117" s="153" t="s">
        <v>212</v>
      </c>
    </row>
    <row r="118" spans="2:65" s="13" customFormat="1">
      <c r="B118" s="159"/>
      <c r="D118" s="150" t="s">
        <v>226</v>
      </c>
      <c r="E118" s="160" t="s">
        <v>19</v>
      </c>
      <c r="F118" s="161" t="s">
        <v>228</v>
      </c>
      <c r="H118" s="162">
        <v>28</v>
      </c>
      <c r="I118" s="163"/>
      <c r="L118" s="159"/>
      <c r="M118" s="164"/>
      <c r="T118" s="165"/>
      <c r="AT118" s="160" t="s">
        <v>226</v>
      </c>
      <c r="AU118" s="160" t="s">
        <v>236</v>
      </c>
      <c r="AV118" s="13" t="s">
        <v>229</v>
      </c>
      <c r="AW118" s="13" t="s">
        <v>31</v>
      </c>
      <c r="AX118" s="13" t="s">
        <v>77</v>
      </c>
      <c r="AY118" s="160" t="s">
        <v>212</v>
      </c>
    </row>
    <row r="119" spans="2:65" s="1" customFormat="1" ht="16.5" customHeight="1">
      <c r="B119" s="34"/>
      <c r="C119" s="133" t="s">
        <v>253</v>
      </c>
      <c r="D119" s="133" t="s">
        <v>215</v>
      </c>
      <c r="E119" s="134" t="s">
        <v>14962</v>
      </c>
      <c r="F119" s="135" t="s">
        <v>14963</v>
      </c>
      <c r="G119" s="136" t="s">
        <v>624</v>
      </c>
      <c r="H119" s="137">
        <v>1</v>
      </c>
      <c r="I119" s="138"/>
      <c r="J119" s="139">
        <f>ROUND(I119*H119,2)</f>
        <v>0</v>
      </c>
      <c r="K119" s="135" t="s">
        <v>245</v>
      </c>
      <c r="L119" s="34"/>
      <c r="M119" s="140" t="s">
        <v>19</v>
      </c>
      <c r="N119" s="141" t="s">
        <v>40</v>
      </c>
      <c r="P119" s="142">
        <f>O119*H119</f>
        <v>0</v>
      </c>
      <c r="Q119" s="142">
        <v>0</v>
      </c>
      <c r="R119" s="142">
        <f>Q119*H119</f>
        <v>0</v>
      </c>
      <c r="S119" s="142">
        <v>0</v>
      </c>
      <c r="T119" s="143">
        <f>S119*H119</f>
        <v>0</v>
      </c>
      <c r="AR119" s="144" t="s">
        <v>316</v>
      </c>
      <c r="AT119" s="144" t="s">
        <v>215</v>
      </c>
      <c r="AU119" s="144" t="s">
        <v>236</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14964</v>
      </c>
    </row>
    <row r="120" spans="2:65" s="1" customFormat="1" ht="29.25">
      <c r="B120" s="34"/>
      <c r="D120" s="150" t="s">
        <v>224</v>
      </c>
      <c r="F120" s="151" t="s">
        <v>14965</v>
      </c>
      <c r="I120" s="148"/>
      <c r="L120" s="34"/>
      <c r="M120" s="149"/>
      <c r="T120" s="55"/>
      <c r="AT120" s="19" t="s">
        <v>224</v>
      </c>
      <c r="AU120" s="19" t="s">
        <v>236</v>
      </c>
    </row>
    <row r="121" spans="2:65" s="12" customFormat="1">
      <c r="B121" s="152"/>
      <c r="D121" s="150" t="s">
        <v>226</v>
      </c>
      <c r="E121" s="153" t="s">
        <v>19</v>
      </c>
      <c r="F121" s="154" t="s">
        <v>14966</v>
      </c>
      <c r="H121" s="155">
        <v>1</v>
      </c>
      <c r="I121" s="156"/>
      <c r="L121" s="152"/>
      <c r="M121" s="157"/>
      <c r="T121" s="158"/>
      <c r="AT121" s="153" t="s">
        <v>226</v>
      </c>
      <c r="AU121" s="153" t="s">
        <v>236</v>
      </c>
      <c r="AV121" s="12" t="s">
        <v>79</v>
      </c>
      <c r="AW121" s="12" t="s">
        <v>31</v>
      </c>
      <c r="AX121" s="12" t="s">
        <v>69</v>
      </c>
      <c r="AY121" s="153" t="s">
        <v>212</v>
      </c>
    </row>
    <row r="122" spans="2:65" s="13" customFormat="1">
      <c r="B122" s="159"/>
      <c r="D122" s="150" t="s">
        <v>226</v>
      </c>
      <c r="E122" s="160" t="s">
        <v>19</v>
      </c>
      <c r="F122" s="161" t="s">
        <v>228</v>
      </c>
      <c r="H122" s="162">
        <v>1</v>
      </c>
      <c r="I122" s="163"/>
      <c r="L122" s="159"/>
      <c r="M122" s="164"/>
      <c r="T122" s="165"/>
      <c r="AT122" s="160" t="s">
        <v>226</v>
      </c>
      <c r="AU122" s="160" t="s">
        <v>236</v>
      </c>
      <c r="AV122" s="13" t="s">
        <v>229</v>
      </c>
      <c r="AW122" s="13" t="s">
        <v>31</v>
      </c>
      <c r="AX122" s="13" t="s">
        <v>77</v>
      </c>
      <c r="AY122" s="160" t="s">
        <v>212</v>
      </c>
    </row>
    <row r="123" spans="2:65" s="1" customFormat="1" ht="16.5" customHeight="1">
      <c r="B123" s="34"/>
      <c r="C123" s="133" t="s">
        <v>259</v>
      </c>
      <c r="D123" s="133" t="s">
        <v>215</v>
      </c>
      <c r="E123" s="134" t="s">
        <v>14967</v>
      </c>
      <c r="F123" s="135" t="s">
        <v>14968</v>
      </c>
      <c r="G123" s="136" t="s">
        <v>624</v>
      </c>
      <c r="H123" s="137">
        <v>1</v>
      </c>
      <c r="I123" s="138"/>
      <c r="J123" s="139">
        <f>ROUND(I123*H123,2)</f>
        <v>0</v>
      </c>
      <c r="K123" s="135" t="s">
        <v>245</v>
      </c>
      <c r="L123" s="34"/>
      <c r="M123" s="140" t="s">
        <v>19</v>
      </c>
      <c r="N123" s="141" t="s">
        <v>40</v>
      </c>
      <c r="P123" s="142">
        <f>O123*H123</f>
        <v>0</v>
      </c>
      <c r="Q123" s="142">
        <v>0</v>
      </c>
      <c r="R123" s="142">
        <f>Q123*H123</f>
        <v>0</v>
      </c>
      <c r="S123" s="142">
        <v>0</v>
      </c>
      <c r="T123" s="143">
        <f>S123*H123</f>
        <v>0</v>
      </c>
      <c r="AR123" s="144" t="s">
        <v>316</v>
      </c>
      <c r="AT123" s="144" t="s">
        <v>215</v>
      </c>
      <c r="AU123" s="144" t="s">
        <v>236</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14969</v>
      </c>
    </row>
    <row r="124" spans="2:65" s="1" customFormat="1" ht="29.25">
      <c r="B124" s="34"/>
      <c r="D124" s="150" t="s">
        <v>224</v>
      </c>
      <c r="F124" s="151" t="s">
        <v>14970</v>
      </c>
      <c r="I124" s="148"/>
      <c r="L124" s="34"/>
      <c r="M124" s="149"/>
      <c r="T124" s="55"/>
      <c r="AT124" s="19" t="s">
        <v>224</v>
      </c>
      <c r="AU124" s="19" t="s">
        <v>236</v>
      </c>
    </row>
    <row r="125" spans="2:65" s="12" customFormat="1">
      <c r="B125" s="152"/>
      <c r="D125" s="150" t="s">
        <v>226</v>
      </c>
      <c r="E125" s="153" t="s">
        <v>19</v>
      </c>
      <c r="F125" s="154" t="s">
        <v>14971</v>
      </c>
      <c r="H125" s="155">
        <v>1</v>
      </c>
      <c r="I125" s="156"/>
      <c r="L125" s="152"/>
      <c r="M125" s="157"/>
      <c r="T125" s="158"/>
      <c r="AT125" s="153" t="s">
        <v>226</v>
      </c>
      <c r="AU125" s="153" t="s">
        <v>236</v>
      </c>
      <c r="AV125" s="12" t="s">
        <v>79</v>
      </c>
      <c r="AW125" s="12" t="s">
        <v>31</v>
      </c>
      <c r="AX125" s="12" t="s">
        <v>69</v>
      </c>
      <c r="AY125" s="153" t="s">
        <v>212</v>
      </c>
    </row>
    <row r="126" spans="2:65" s="13" customFormat="1">
      <c r="B126" s="159"/>
      <c r="D126" s="150" t="s">
        <v>226</v>
      </c>
      <c r="E126" s="160" t="s">
        <v>19</v>
      </c>
      <c r="F126" s="161" t="s">
        <v>228</v>
      </c>
      <c r="H126" s="162">
        <v>1</v>
      </c>
      <c r="I126" s="163"/>
      <c r="L126" s="159"/>
      <c r="M126" s="164"/>
      <c r="T126" s="165"/>
      <c r="AT126" s="160" t="s">
        <v>226</v>
      </c>
      <c r="AU126" s="160" t="s">
        <v>236</v>
      </c>
      <c r="AV126" s="13" t="s">
        <v>229</v>
      </c>
      <c r="AW126" s="13" t="s">
        <v>31</v>
      </c>
      <c r="AX126" s="13" t="s">
        <v>77</v>
      </c>
      <c r="AY126" s="160" t="s">
        <v>212</v>
      </c>
    </row>
    <row r="127" spans="2:65" s="1" customFormat="1" ht="16.5" customHeight="1">
      <c r="B127" s="34"/>
      <c r="C127" s="133" t="s">
        <v>267</v>
      </c>
      <c r="D127" s="133" t="s">
        <v>215</v>
      </c>
      <c r="E127" s="134" t="s">
        <v>14972</v>
      </c>
      <c r="F127" s="135" t="s">
        <v>14973</v>
      </c>
      <c r="G127" s="136" t="s">
        <v>624</v>
      </c>
      <c r="H127" s="137">
        <v>1</v>
      </c>
      <c r="I127" s="138"/>
      <c r="J127" s="139">
        <f>ROUND(I127*H127,2)</f>
        <v>0</v>
      </c>
      <c r="K127" s="135" t="s">
        <v>245</v>
      </c>
      <c r="L127" s="34"/>
      <c r="M127" s="140" t="s">
        <v>19</v>
      </c>
      <c r="N127" s="141" t="s">
        <v>40</v>
      </c>
      <c r="P127" s="142">
        <f>O127*H127</f>
        <v>0</v>
      </c>
      <c r="Q127" s="142">
        <v>0</v>
      </c>
      <c r="R127" s="142">
        <f>Q127*H127</f>
        <v>0</v>
      </c>
      <c r="S127" s="142">
        <v>0</v>
      </c>
      <c r="T127" s="143">
        <f>S127*H127</f>
        <v>0</v>
      </c>
      <c r="AR127" s="144" t="s">
        <v>316</v>
      </c>
      <c r="AT127" s="144" t="s">
        <v>215</v>
      </c>
      <c r="AU127" s="144" t="s">
        <v>236</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14974</v>
      </c>
    </row>
    <row r="128" spans="2:65" s="1" customFormat="1" ht="29.25">
      <c r="B128" s="34"/>
      <c r="D128" s="150" t="s">
        <v>224</v>
      </c>
      <c r="F128" s="151" t="s">
        <v>14975</v>
      </c>
      <c r="I128" s="148"/>
      <c r="L128" s="34"/>
      <c r="M128" s="149"/>
      <c r="T128" s="55"/>
      <c r="AT128" s="19" t="s">
        <v>224</v>
      </c>
      <c r="AU128" s="19" t="s">
        <v>236</v>
      </c>
    </row>
    <row r="129" spans="2:65" s="12" customFormat="1">
      <c r="B129" s="152"/>
      <c r="D129" s="150" t="s">
        <v>226</v>
      </c>
      <c r="E129" s="153" t="s">
        <v>19</v>
      </c>
      <c r="F129" s="154" t="s">
        <v>14976</v>
      </c>
      <c r="H129" s="155">
        <v>1</v>
      </c>
      <c r="I129" s="156"/>
      <c r="L129" s="152"/>
      <c r="M129" s="157"/>
      <c r="T129" s="158"/>
      <c r="AT129" s="153" t="s">
        <v>226</v>
      </c>
      <c r="AU129" s="153" t="s">
        <v>236</v>
      </c>
      <c r="AV129" s="12" t="s">
        <v>79</v>
      </c>
      <c r="AW129" s="12" t="s">
        <v>31</v>
      </c>
      <c r="AX129" s="12" t="s">
        <v>69</v>
      </c>
      <c r="AY129" s="153" t="s">
        <v>212</v>
      </c>
    </row>
    <row r="130" spans="2:65" s="13" customFormat="1">
      <c r="B130" s="159"/>
      <c r="D130" s="150" t="s">
        <v>226</v>
      </c>
      <c r="E130" s="160" t="s">
        <v>19</v>
      </c>
      <c r="F130" s="161" t="s">
        <v>228</v>
      </c>
      <c r="H130" s="162">
        <v>1</v>
      </c>
      <c r="I130" s="163"/>
      <c r="L130" s="159"/>
      <c r="M130" s="164"/>
      <c r="T130" s="165"/>
      <c r="AT130" s="160" t="s">
        <v>226</v>
      </c>
      <c r="AU130" s="160" t="s">
        <v>236</v>
      </c>
      <c r="AV130" s="13" t="s">
        <v>229</v>
      </c>
      <c r="AW130" s="13" t="s">
        <v>31</v>
      </c>
      <c r="AX130" s="13" t="s">
        <v>77</v>
      </c>
      <c r="AY130" s="160" t="s">
        <v>212</v>
      </c>
    </row>
    <row r="131" spans="2:65" s="1" customFormat="1" ht="16.5" customHeight="1">
      <c r="B131" s="34"/>
      <c r="C131" s="133" t="s">
        <v>275</v>
      </c>
      <c r="D131" s="133" t="s">
        <v>215</v>
      </c>
      <c r="E131" s="134" t="s">
        <v>14977</v>
      </c>
      <c r="F131" s="135" t="s">
        <v>14978</v>
      </c>
      <c r="G131" s="136" t="s">
        <v>624</v>
      </c>
      <c r="H131" s="137">
        <v>1</v>
      </c>
      <c r="I131" s="138"/>
      <c r="J131" s="139">
        <f>ROUND(I131*H131,2)</f>
        <v>0</v>
      </c>
      <c r="K131" s="135" t="s">
        <v>245</v>
      </c>
      <c r="L131" s="34"/>
      <c r="M131" s="140" t="s">
        <v>19</v>
      </c>
      <c r="N131" s="141" t="s">
        <v>40</v>
      </c>
      <c r="P131" s="142">
        <f>O131*H131</f>
        <v>0</v>
      </c>
      <c r="Q131" s="142">
        <v>0</v>
      </c>
      <c r="R131" s="142">
        <f>Q131*H131</f>
        <v>0</v>
      </c>
      <c r="S131" s="142">
        <v>0</v>
      </c>
      <c r="T131" s="143">
        <f>S131*H131</f>
        <v>0</v>
      </c>
      <c r="AR131" s="144" t="s">
        <v>316</v>
      </c>
      <c r="AT131" s="144" t="s">
        <v>215</v>
      </c>
      <c r="AU131" s="144" t="s">
        <v>236</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316</v>
      </c>
      <c r="BM131" s="144" t="s">
        <v>14979</v>
      </c>
    </row>
    <row r="132" spans="2:65" s="1" customFormat="1" ht="29.25">
      <c r="B132" s="34"/>
      <c r="D132" s="150" t="s">
        <v>224</v>
      </c>
      <c r="F132" s="151" t="s">
        <v>14975</v>
      </c>
      <c r="I132" s="148"/>
      <c r="L132" s="34"/>
      <c r="M132" s="149"/>
      <c r="T132" s="55"/>
      <c r="AT132" s="19" t="s">
        <v>224</v>
      </c>
      <c r="AU132" s="19" t="s">
        <v>236</v>
      </c>
    </row>
    <row r="133" spans="2:65" s="12" customFormat="1">
      <c r="B133" s="152"/>
      <c r="D133" s="150" t="s">
        <v>226</v>
      </c>
      <c r="E133" s="153" t="s">
        <v>19</v>
      </c>
      <c r="F133" s="154" t="s">
        <v>14980</v>
      </c>
      <c r="H133" s="155">
        <v>1</v>
      </c>
      <c r="I133" s="156"/>
      <c r="L133" s="152"/>
      <c r="M133" s="157"/>
      <c r="T133" s="158"/>
      <c r="AT133" s="153" t="s">
        <v>226</v>
      </c>
      <c r="AU133" s="153" t="s">
        <v>236</v>
      </c>
      <c r="AV133" s="12" t="s">
        <v>79</v>
      </c>
      <c r="AW133" s="12" t="s">
        <v>31</v>
      </c>
      <c r="AX133" s="12" t="s">
        <v>69</v>
      </c>
      <c r="AY133" s="153" t="s">
        <v>212</v>
      </c>
    </row>
    <row r="134" spans="2:65" s="13" customFormat="1">
      <c r="B134" s="159"/>
      <c r="D134" s="150" t="s">
        <v>226</v>
      </c>
      <c r="E134" s="160" t="s">
        <v>19</v>
      </c>
      <c r="F134" s="161" t="s">
        <v>228</v>
      </c>
      <c r="H134" s="162">
        <v>1</v>
      </c>
      <c r="I134" s="163"/>
      <c r="L134" s="159"/>
      <c r="M134" s="164"/>
      <c r="T134" s="165"/>
      <c r="AT134" s="160" t="s">
        <v>226</v>
      </c>
      <c r="AU134" s="160" t="s">
        <v>236</v>
      </c>
      <c r="AV134" s="13" t="s">
        <v>229</v>
      </c>
      <c r="AW134" s="13" t="s">
        <v>31</v>
      </c>
      <c r="AX134" s="13" t="s">
        <v>77</v>
      </c>
      <c r="AY134" s="160" t="s">
        <v>212</v>
      </c>
    </row>
    <row r="135" spans="2:65" s="1" customFormat="1" ht="16.5" customHeight="1">
      <c r="B135" s="34"/>
      <c r="C135" s="133" t="s">
        <v>281</v>
      </c>
      <c r="D135" s="133" t="s">
        <v>215</v>
      </c>
      <c r="E135" s="134" t="s">
        <v>14981</v>
      </c>
      <c r="F135" s="135" t="s">
        <v>14982</v>
      </c>
      <c r="G135" s="136" t="s">
        <v>536</v>
      </c>
      <c r="H135" s="137">
        <v>7200</v>
      </c>
      <c r="I135" s="138"/>
      <c r="J135" s="139">
        <f>ROUND(I135*H135,2)</f>
        <v>0</v>
      </c>
      <c r="K135" s="135" t="s">
        <v>245</v>
      </c>
      <c r="L135" s="34"/>
      <c r="M135" s="140" t="s">
        <v>19</v>
      </c>
      <c r="N135" s="141" t="s">
        <v>40</v>
      </c>
      <c r="P135" s="142">
        <f>O135*H135</f>
        <v>0</v>
      </c>
      <c r="Q135" s="142">
        <v>0</v>
      </c>
      <c r="R135" s="142">
        <f>Q135*H135</f>
        <v>0</v>
      </c>
      <c r="S135" s="142">
        <v>0</v>
      </c>
      <c r="T135" s="143">
        <f>S135*H135</f>
        <v>0</v>
      </c>
      <c r="AR135" s="144" t="s">
        <v>316</v>
      </c>
      <c r="AT135" s="144" t="s">
        <v>215</v>
      </c>
      <c r="AU135" s="144" t="s">
        <v>236</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14983</v>
      </c>
    </row>
    <row r="136" spans="2:65" s="1" customFormat="1" ht="19.5">
      <c r="B136" s="34"/>
      <c r="D136" s="150" t="s">
        <v>224</v>
      </c>
      <c r="F136" s="151" t="s">
        <v>14984</v>
      </c>
      <c r="I136" s="148"/>
      <c r="L136" s="34"/>
      <c r="M136" s="149"/>
      <c r="T136" s="55"/>
      <c r="AT136" s="19" t="s">
        <v>224</v>
      </c>
      <c r="AU136" s="19" t="s">
        <v>236</v>
      </c>
    </row>
    <row r="137" spans="2:65" s="14" customFormat="1">
      <c r="B137" s="170"/>
      <c r="D137" s="150" t="s">
        <v>226</v>
      </c>
      <c r="E137" s="171" t="s">
        <v>19</v>
      </c>
      <c r="F137" s="172" t="s">
        <v>14985</v>
      </c>
      <c r="H137" s="171" t="s">
        <v>19</v>
      </c>
      <c r="I137" s="173"/>
      <c r="L137" s="170"/>
      <c r="M137" s="174"/>
      <c r="T137" s="175"/>
      <c r="AT137" s="171" t="s">
        <v>226</v>
      </c>
      <c r="AU137" s="171" t="s">
        <v>236</v>
      </c>
      <c r="AV137" s="14" t="s">
        <v>77</v>
      </c>
      <c r="AW137" s="14" t="s">
        <v>31</v>
      </c>
      <c r="AX137" s="14" t="s">
        <v>69</v>
      </c>
      <c r="AY137" s="171" t="s">
        <v>212</v>
      </c>
    </row>
    <row r="138" spans="2:65" s="12" customFormat="1">
      <c r="B138" s="152"/>
      <c r="D138" s="150" t="s">
        <v>226</v>
      </c>
      <c r="E138" s="153" t="s">
        <v>19</v>
      </c>
      <c r="F138" s="154" t="s">
        <v>14986</v>
      </c>
      <c r="H138" s="155">
        <v>3600</v>
      </c>
      <c r="I138" s="156"/>
      <c r="L138" s="152"/>
      <c r="M138" s="157"/>
      <c r="T138" s="158"/>
      <c r="AT138" s="153" t="s">
        <v>226</v>
      </c>
      <c r="AU138" s="153" t="s">
        <v>236</v>
      </c>
      <c r="AV138" s="12" t="s">
        <v>79</v>
      </c>
      <c r="AW138" s="12" t="s">
        <v>31</v>
      </c>
      <c r="AX138" s="12" t="s">
        <v>69</v>
      </c>
      <c r="AY138" s="153" t="s">
        <v>212</v>
      </c>
    </row>
    <row r="139" spans="2:65" s="12" customFormat="1">
      <c r="B139" s="152"/>
      <c r="D139" s="150" t="s">
        <v>226</v>
      </c>
      <c r="E139" s="153" t="s">
        <v>19</v>
      </c>
      <c r="F139" s="154" t="s">
        <v>14987</v>
      </c>
      <c r="H139" s="155">
        <v>3600</v>
      </c>
      <c r="I139" s="156"/>
      <c r="L139" s="152"/>
      <c r="M139" s="157"/>
      <c r="T139" s="158"/>
      <c r="AT139" s="153" t="s">
        <v>226</v>
      </c>
      <c r="AU139" s="153" t="s">
        <v>236</v>
      </c>
      <c r="AV139" s="12" t="s">
        <v>79</v>
      </c>
      <c r="AW139" s="12" t="s">
        <v>31</v>
      </c>
      <c r="AX139" s="12" t="s">
        <v>69</v>
      </c>
      <c r="AY139" s="153" t="s">
        <v>212</v>
      </c>
    </row>
    <row r="140" spans="2:65" s="13" customFormat="1">
      <c r="B140" s="159"/>
      <c r="D140" s="150" t="s">
        <v>226</v>
      </c>
      <c r="E140" s="160" t="s">
        <v>19</v>
      </c>
      <c r="F140" s="161" t="s">
        <v>228</v>
      </c>
      <c r="H140" s="162">
        <v>7200</v>
      </c>
      <c r="I140" s="163"/>
      <c r="L140" s="159"/>
      <c r="M140" s="164"/>
      <c r="T140" s="165"/>
      <c r="AT140" s="160" t="s">
        <v>226</v>
      </c>
      <c r="AU140" s="160" t="s">
        <v>236</v>
      </c>
      <c r="AV140" s="13" t="s">
        <v>229</v>
      </c>
      <c r="AW140" s="13" t="s">
        <v>31</v>
      </c>
      <c r="AX140" s="13" t="s">
        <v>77</v>
      </c>
      <c r="AY140" s="160" t="s">
        <v>212</v>
      </c>
    </row>
    <row r="141" spans="2:65" s="1" customFormat="1" ht="16.5" customHeight="1">
      <c r="B141" s="34"/>
      <c r="C141" s="133" t="s">
        <v>287</v>
      </c>
      <c r="D141" s="133" t="s">
        <v>215</v>
      </c>
      <c r="E141" s="134" t="s">
        <v>14988</v>
      </c>
      <c r="F141" s="135" t="s">
        <v>14989</v>
      </c>
      <c r="G141" s="136" t="s">
        <v>536</v>
      </c>
      <c r="H141" s="137">
        <v>275</v>
      </c>
      <c r="I141" s="138"/>
      <c r="J141" s="139">
        <f>ROUND(I141*H141,2)</f>
        <v>0</v>
      </c>
      <c r="K141" s="135" t="s">
        <v>245</v>
      </c>
      <c r="L141" s="34"/>
      <c r="M141" s="140" t="s">
        <v>19</v>
      </c>
      <c r="N141" s="141" t="s">
        <v>40</v>
      </c>
      <c r="P141" s="142">
        <f>O141*H141</f>
        <v>0</v>
      </c>
      <c r="Q141" s="142">
        <v>0</v>
      </c>
      <c r="R141" s="142">
        <f>Q141*H141</f>
        <v>0</v>
      </c>
      <c r="S141" s="142">
        <v>0</v>
      </c>
      <c r="T141" s="143">
        <f>S141*H141</f>
        <v>0</v>
      </c>
      <c r="AR141" s="144" t="s">
        <v>316</v>
      </c>
      <c r="AT141" s="144" t="s">
        <v>215</v>
      </c>
      <c r="AU141" s="144" t="s">
        <v>236</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14990</v>
      </c>
    </row>
    <row r="142" spans="2:65" s="1" customFormat="1" ht="19.5">
      <c r="B142" s="34"/>
      <c r="D142" s="150" t="s">
        <v>224</v>
      </c>
      <c r="F142" s="151" t="s">
        <v>14991</v>
      </c>
      <c r="I142" s="148"/>
      <c r="L142" s="34"/>
      <c r="M142" s="149"/>
      <c r="T142" s="55"/>
      <c r="AT142" s="19" t="s">
        <v>224</v>
      </c>
      <c r="AU142" s="19" t="s">
        <v>236</v>
      </c>
    </row>
    <row r="143" spans="2:65" s="14" customFormat="1">
      <c r="B143" s="170"/>
      <c r="D143" s="150" t="s">
        <v>226</v>
      </c>
      <c r="E143" s="171" t="s">
        <v>19</v>
      </c>
      <c r="F143" s="172" t="s">
        <v>14992</v>
      </c>
      <c r="H143" s="171" t="s">
        <v>19</v>
      </c>
      <c r="I143" s="173"/>
      <c r="L143" s="170"/>
      <c r="M143" s="174"/>
      <c r="T143" s="175"/>
      <c r="AT143" s="171" t="s">
        <v>226</v>
      </c>
      <c r="AU143" s="171" t="s">
        <v>236</v>
      </c>
      <c r="AV143" s="14" t="s">
        <v>77</v>
      </c>
      <c r="AW143" s="14" t="s">
        <v>31</v>
      </c>
      <c r="AX143" s="14" t="s">
        <v>69</v>
      </c>
      <c r="AY143" s="171" t="s">
        <v>212</v>
      </c>
    </row>
    <row r="144" spans="2:65" s="12" customFormat="1">
      <c r="B144" s="152"/>
      <c r="D144" s="150" t="s">
        <v>226</v>
      </c>
      <c r="E144" s="153" t="s">
        <v>19</v>
      </c>
      <c r="F144" s="154" t="s">
        <v>14993</v>
      </c>
      <c r="H144" s="155">
        <v>275</v>
      </c>
      <c r="I144" s="156"/>
      <c r="L144" s="152"/>
      <c r="M144" s="157"/>
      <c r="T144" s="158"/>
      <c r="AT144" s="153" t="s">
        <v>226</v>
      </c>
      <c r="AU144" s="153" t="s">
        <v>236</v>
      </c>
      <c r="AV144" s="12" t="s">
        <v>79</v>
      </c>
      <c r="AW144" s="12" t="s">
        <v>31</v>
      </c>
      <c r="AX144" s="12" t="s">
        <v>69</v>
      </c>
      <c r="AY144" s="153" t="s">
        <v>212</v>
      </c>
    </row>
    <row r="145" spans="2:65" s="13" customFormat="1">
      <c r="B145" s="159"/>
      <c r="D145" s="150" t="s">
        <v>226</v>
      </c>
      <c r="E145" s="160" t="s">
        <v>19</v>
      </c>
      <c r="F145" s="161" t="s">
        <v>228</v>
      </c>
      <c r="H145" s="162">
        <v>275</v>
      </c>
      <c r="I145" s="163"/>
      <c r="L145" s="159"/>
      <c r="M145" s="164"/>
      <c r="T145" s="165"/>
      <c r="AT145" s="160" t="s">
        <v>226</v>
      </c>
      <c r="AU145" s="160" t="s">
        <v>236</v>
      </c>
      <c r="AV145" s="13" t="s">
        <v>229</v>
      </c>
      <c r="AW145" s="13" t="s">
        <v>31</v>
      </c>
      <c r="AX145" s="13" t="s">
        <v>77</v>
      </c>
      <c r="AY145" s="160" t="s">
        <v>212</v>
      </c>
    </row>
    <row r="146" spans="2:65" s="1" customFormat="1" ht="16.5" customHeight="1">
      <c r="B146" s="34"/>
      <c r="C146" s="133" t="s">
        <v>8</v>
      </c>
      <c r="D146" s="133" t="s">
        <v>215</v>
      </c>
      <c r="E146" s="134" t="s">
        <v>14994</v>
      </c>
      <c r="F146" s="135" t="s">
        <v>14101</v>
      </c>
      <c r="G146" s="136" t="s">
        <v>536</v>
      </c>
      <c r="H146" s="137">
        <v>11</v>
      </c>
      <c r="I146" s="138"/>
      <c r="J146" s="139">
        <f>ROUND(I146*H146,2)</f>
        <v>0</v>
      </c>
      <c r="K146" s="135" t="s">
        <v>245</v>
      </c>
      <c r="L146" s="34"/>
      <c r="M146" s="140" t="s">
        <v>19</v>
      </c>
      <c r="N146" s="141" t="s">
        <v>40</v>
      </c>
      <c r="P146" s="142">
        <f>O146*H146</f>
        <v>0</v>
      </c>
      <c r="Q146" s="142">
        <v>0</v>
      </c>
      <c r="R146" s="142">
        <f>Q146*H146</f>
        <v>0</v>
      </c>
      <c r="S146" s="142">
        <v>0</v>
      </c>
      <c r="T146" s="143">
        <f>S146*H146</f>
        <v>0</v>
      </c>
      <c r="AR146" s="144" t="s">
        <v>316</v>
      </c>
      <c r="AT146" s="144" t="s">
        <v>215</v>
      </c>
      <c r="AU146" s="144" t="s">
        <v>236</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14995</v>
      </c>
    </row>
    <row r="147" spans="2:65" s="1" customFormat="1" ht="19.5">
      <c r="B147" s="34"/>
      <c r="D147" s="150" t="s">
        <v>224</v>
      </c>
      <c r="F147" s="151" t="s">
        <v>14991</v>
      </c>
      <c r="I147" s="148"/>
      <c r="L147" s="34"/>
      <c r="M147" s="149"/>
      <c r="T147" s="55"/>
      <c r="AT147" s="19" t="s">
        <v>224</v>
      </c>
      <c r="AU147" s="19" t="s">
        <v>236</v>
      </c>
    </row>
    <row r="148" spans="2:65" s="14" customFormat="1">
      <c r="B148" s="170"/>
      <c r="D148" s="150" t="s">
        <v>226</v>
      </c>
      <c r="E148" s="171" t="s">
        <v>19</v>
      </c>
      <c r="F148" s="172" t="s">
        <v>14992</v>
      </c>
      <c r="H148" s="171" t="s">
        <v>19</v>
      </c>
      <c r="I148" s="173"/>
      <c r="L148" s="170"/>
      <c r="M148" s="174"/>
      <c r="T148" s="175"/>
      <c r="AT148" s="171" t="s">
        <v>226</v>
      </c>
      <c r="AU148" s="171" t="s">
        <v>236</v>
      </c>
      <c r="AV148" s="14" t="s">
        <v>77</v>
      </c>
      <c r="AW148" s="14" t="s">
        <v>31</v>
      </c>
      <c r="AX148" s="14" t="s">
        <v>69</v>
      </c>
      <c r="AY148" s="171" t="s">
        <v>212</v>
      </c>
    </row>
    <row r="149" spans="2:65" s="12" customFormat="1">
      <c r="B149" s="152"/>
      <c r="D149" s="150" t="s">
        <v>226</v>
      </c>
      <c r="E149" s="153" t="s">
        <v>19</v>
      </c>
      <c r="F149" s="154" t="s">
        <v>14996</v>
      </c>
      <c r="H149" s="155">
        <v>11</v>
      </c>
      <c r="I149" s="156"/>
      <c r="L149" s="152"/>
      <c r="M149" s="157"/>
      <c r="T149" s="158"/>
      <c r="AT149" s="153" t="s">
        <v>226</v>
      </c>
      <c r="AU149" s="153" t="s">
        <v>236</v>
      </c>
      <c r="AV149" s="12" t="s">
        <v>79</v>
      </c>
      <c r="AW149" s="12" t="s">
        <v>31</v>
      </c>
      <c r="AX149" s="12" t="s">
        <v>69</v>
      </c>
      <c r="AY149" s="153" t="s">
        <v>212</v>
      </c>
    </row>
    <row r="150" spans="2:65" s="13" customFormat="1">
      <c r="B150" s="159"/>
      <c r="D150" s="150" t="s">
        <v>226</v>
      </c>
      <c r="E150" s="160" t="s">
        <v>19</v>
      </c>
      <c r="F150" s="161" t="s">
        <v>228</v>
      </c>
      <c r="H150" s="162">
        <v>11</v>
      </c>
      <c r="I150" s="163"/>
      <c r="L150" s="159"/>
      <c r="M150" s="164"/>
      <c r="T150" s="165"/>
      <c r="AT150" s="160" t="s">
        <v>226</v>
      </c>
      <c r="AU150" s="160" t="s">
        <v>236</v>
      </c>
      <c r="AV150" s="13" t="s">
        <v>229</v>
      </c>
      <c r="AW150" s="13" t="s">
        <v>31</v>
      </c>
      <c r="AX150" s="13" t="s">
        <v>77</v>
      </c>
      <c r="AY150" s="160" t="s">
        <v>212</v>
      </c>
    </row>
    <row r="151" spans="2:65" s="1" customFormat="1" ht="16.5" customHeight="1">
      <c r="B151" s="34"/>
      <c r="C151" s="133" t="s">
        <v>301</v>
      </c>
      <c r="D151" s="133" t="s">
        <v>215</v>
      </c>
      <c r="E151" s="134" t="s">
        <v>14997</v>
      </c>
      <c r="F151" s="135" t="s">
        <v>14117</v>
      </c>
      <c r="G151" s="136" t="s">
        <v>536</v>
      </c>
      <c r="H151" s="137">
        <v>11</v>
      </c>
      <c r="I151" s="138"/>
      <c r="J151" s="139">
        <f>ROUND(I151*H151,2)</f>
        <v>0</v>
      </c>
      <c r="K151" s="135" t="s">
        <v>245</v>
      </c>
      <c r="L151" s="34"/>
      <c r="M151" s="140" t="s">
        <v>19</v>
      </c>
      <c r="N151" s="141" t="s">
        <v>40</v>
      </c>
      <c r="P151" s="142">
        <f>O151*H151</f>
        <v>0</v>
      </c>
      <c r="Q151" s="142">
        <v>0</v>
      </c>
      <c r="R151" s="142">
        <f>Q151*H151</f>
        <v>0</v>
      </c>
      <c r="S151" s="142">
        <v>0</v>
      </c>
      <c r="T151" s="143">
        <f>S151*H151</f>
        <v>0</v>
      </c>
      <c r="AR151" s="144" t="s">
        <v>316</v>
      </c>
      <c r="AT151" s="144" t="s">
        <v>215</v>
      </c>
      <c r="AU151" s="144" t="s">
        <v>236</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316</v>
      </c>
      <c r="BM151" s="144" t="s">
        <v>14998</v>
      </c>
    </row>
    <row r="152" spans="2:65" s="1" customFormat="1" ht="19.5">
      <c r="B152" s="34"/>
      <c r="D152" s="150" t="s">
        <v>224</v>
      </c>
      <c r="F152" s="151" t="s">
        <v>14991</v>
      </c>
      <c r="I152" s="148"/>
      <c r="L152" s="34"/>
      <c r="M152" s="149"/>
      <c r="T152" s="55"/>
      <c r="AT152" s="19" t="s">
        <v>224</v>
      </c>
      <c r="AU152" s="19" t="s">
        <v>236</v>
      </c>
    </row>
    <row r="153" spans="2:65" s="14" customFormat="1">
      <c r="B153" s="170"/>
      <c r="D153" s="150" t="s">
        <v>226</v>
      </c>
      <c r="E153" s="171" t="s">
        <v>19</v>
      </c>
      <c r="F153" s="172" t="s">
        <v>14992</v>
      </c>
      <c r="H153" s="171" t="s">
        <v>19</v>
      </c>
      <c r="I153" s="173"/>
      <c r="L153" s="170"/>
      <c r="M153" s="174"/>
      <c r="T153" s="175"/>
      <c r="AT153" s="171" t="s">
        <v>226</v>
      </c>
      <c r="AU153" s="171" t="s">
        <v>236</v>
      </c>
      <c r="AV153" s="14" t="s">
        <v>77</v>
      </c>
      <c r="AW153" s="14" t="s">
        <v>31</v>
      </c>
      <c r="AX153" s="14" t="s">
        <v>69</v>
      </c>
      <c r="AY153" s="171" t="s">
        <v>212</v>
      </c>
    </row>
    <row r="154" spans="2:65" s="12" customFormat="1">
      <c r="B154" s="152"/>
      <c r="D154" s="150" t="s">
        <v>226</v>
      </c>
      <c r="E154" s="153" t="s">
        <v>19</v>
      </c>
      <c r="F154" s="154" t="s">
        <v>14999</v>
      </c>
      <c r="H154" s="155">
        <v>11</v>
      </c>
      <c r="I154" s="156"/>
      <c r="L154" s="152"/>
      <c r="M154" s="157"/>
      <c r="T154" s="158"/>
      <c r="AT154" s="153" t="s">
        <v>226</v>
      </c>
      <c r="AU154" s="153" t="s">
        <v>236</v>
      </c>
      <c r="AV154" s="12" t="s">
        <v>79</v>
      </c>
      <c r="AW154" s="12" t="s">
        <v>31</v>
      </c>
      <c r="AX154" s="12" t="s">
        <v>69</v>
      </c>
      <c r="AY154" s="153" t="s">
        <v>212</v>
      </c>
    </row>
    <row r="155" spans="2:65" s="13" customFormat="1">
      <c r="B155" s="159"/>
      <c r="D155" s="150" t="s">
        <v>226</v>
      </c>
      <c r="E155" s="160" t="s">
        <v>19</v>
      </c>
      <c r="F155" s="161" t="s">
        <v>228</v>
      </c>
      <c r="H155" s="162">
        <v>11</v>
      </c>
      <c r="I155" s="163"/>
      <c r="L155" s="159"/>
      <c r="M155" s="164"/>
      <c r="T155" s="165"/>
      <c r="AT155" s="160" t="s">
        <v>226</v>
      </c>
      <c r="AU155" s="160" t="s">
        <v>236</v>
      </c>
      <c r="AV155" s="13" t="s">
        <v>229</v>
      </c>
      <c r="AW155" s="13" t="s">
        <v>31</v>
      </c>
      <c r="AX155" s="13" t="s">
        <v>77</v>
      </c>
      <c r="AY155" s="160" t="s">
        <v>212</v>
      </c>
    </row>
    <row r="156" spans="2:65" s="1" customFormat="1" ht="16.5" customHeight="1">
      <c r="B156" s="34"/>
      <c r="C156" s="133" t="s">
        <v>306</v>
      </c>
      <c r="D156" s="133" t="s">
        <v>215</v>
      </c>
      <c r="E156" s="134" t="s">
        <v>15000</v>
      </c>
      <c r="F156" s="135" t="s">
        <v>15001</v>
      </c>
      <c r="G156" s="136" t="s">
        <v>536</v>
      </c>
      <c r="H156" s="137">
        <v>110</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15002</v>
      </c>
    </row>
    <row r="157" spans="2:65" s="1" customFormat="1" ht="19.5">
      <c r="B157" s="34"/>
      <c r="D157" s="150" t="s">
        <v>224</v>
      </c>
      <c r="F157" s="151" t="s">
        <v>14991</v>
      </c>
      <c r="I157" s="148"/>
      <c r="L157" s="34"/>
      <c r="M157" s="149"/>
      <c r="T157" s="55"/>
      <c r="AT157" s="19" t="s">
        <v>224</v>
      </c>
      <c r="AU157" s="19" t="s">
        <v>236</v>
      </c>
    </row>
    <row r="158" spans="2:65" s="14" customFormat="1">
      <c r="B158" s="170"/>
      <c r="D158" s="150" t="s">
        <v>226</v>
      </c>
      <c r="E158" s="171" t="s">
        <v>19</v>
      </c>
      <c r="F158" s="172" t="s">
        <v>14992</v>
      </c>
      <c r="H158" s="171" t="s">
        <v>19</v>
      </c>
      <c r="I158" s="173"/>
      <c r="L158" s="170"/>
      <c r="M158" s="174"/>
      <c r="T158" s="175"/>
      <c r="AT158" s="171" t="s">
        <v>226</v>
      </c>
      <c r="AU158" s="171" t="s">
        <v>236</v>
      </c>
      <c r="AV158" s="14" t="s">
        <v>77</v>
      </c>
      <c r="AW158" s="14" t="s">
        <v>31</v>
      </c>
      <c r="AX158" s="14" t="s">
        <v>69</v>
      </c>
      <c r="AY158" s="171" t="s">
        <v>212</v>
      </c>
    </row>
    <row r="159" spans="2:65" s="12" customFormat="1">
      <c r="B159" s="152"/>
      <c r="D159" s="150" t="s">
        <v>226</v>
      </c>
      <c r="E159" s="153" t="s">
        <v>19</v>
      </c>
      <c r="F159" s="154" t="s">
        <v>15003</v>
      </c>
      <c r="H159" s="155">
        <v>110</v>
      </c>
      <c r="I159" s="156"/>
      <c r="L159" s="152"/>
      <c r="M159" s="157"/>
      <c r="T159" s="158"/>
      <c r="AT159" s="153" t="s">
        <v>226</v>
      </c>
      <c r="AU159" s="153" t="s">
        <v>236</v>
      </c>
      <c r="AV159" s="12" t="s">
        <v>79</v>
      </c>
      <c r="AW159" s="12" t="s">
        <v>31</v>
      </c>
      <c r="AX159" s="12" t="s">
        <v>69</v>
      </c>
      <c r="AY159" s="153" t="s">
        <v>212</v>
      </c>
    </row>
    <row r="160" spans="2:65" s="13" customFormat="1">
      <c r="B160" s="159"/>
      <c r="D160" s="150" t="s">
        <v>226</v>
      </c>
      <c r="E160" s="160" t="s">
        <v>19</v>
      </c>
      <c r="F160" s="161" t="s">
        <v>228</v>
      </c>
      <c r="H160" s="162">
        <v>110</v>
      </c>
      <c r="I160" s="163"/>
      <c r="L160" s="159"/>
      <c r="M160" s="164"/>
      <c r="T160" s="165"/>
      <c r="AT160" s="160" t="s">
        <v>226</v>
      </c>
      <c r="AU160" s="160" t="s">
        <v>236</v>
      </c>
      <c r="AV160" s="13" t="s">
        <v>229</v>
      </c>
      <c r="AW160" s="13" t="s">
        <v>31</v>
      </c>
      <c r="AX160" s="13" t="s">
        <v>77</v>
      </c>
      <c r="AY160" s="160" t="s">
        <v>212</v>
      </c>
    </row>
    <row r="161" spans="2:65" s="1" customFormat="1" ht="16.5" customHeight="1">
      <c r="B161" s="34"/>
      <c r="C161" s="133" t="s">
        <v>311</v>
      </c>
      <c r="D161" s="133" t="s">
        <v>215</v>
      </c>
      <c r="E161" s="134" t="s">
        <v>15004</v>
      </c>
      <c r="F161" s="135" t="s">
        <v>15005</v>
      </c>
      <c r="G161" s="136" t="s">
        <v>536</v>
      </c>
      <c r="H161" s="137">
        <v>165</v>
      </c>
      <c r="I161" s="138"/>
      <c r="J161" s="139">
        <f>ROUND(I161*H161,2)</f>
        <v>0</v>
      </c>
      <c r="K161" s="135" t="s">
        <v>245</v>
      </c>
      <c r="L161" s="34"/>
      <c r="M161" s="140" t="s">
        <v>19</v>
      </c>
      <c r="N161" s="141" t="s">
        <v>40</v>
      </c>
      <c r="P161" s="142">
        <f>O161*H161</f>
        <v>0</v>
      </c>
      <c r="Q161" s="142">
        <v>0</v>
      </c>
      <c r="R161" s="142">
        <f>Q161*H161</f>
        <v>0</v>
      </c>
      <c r="S161" s="142">
        <v>0</v>
      </c>
      <c r="T161" s="143">
        <f>S161*H161</f>
        <v>0</v>
      </c>
      <c r="AR161" s="144" t="s">
        <v>316</v>
      </c>
      <c r="AT161" s="144" t="s">
        <v>215</v>
      </c>
      <c r="AU161" s="144" t="s">
        <v>236</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15006</v>
      </c>
    </row>
    <row r="162" spans="2:65" s="1" customFormat="1" ht="19.5">
      <c r="B162" s="34"/>
      <c r="D162" s="150" t="s">
        <v>224</v>
      </c>
      <c r="F162" s="151" t="s">
        <v>14991</v>
      </c>
      <c r="I162" s="148"/>
      <c r="L162" s="34"/>
      <c r="M162" s="149"/>
      <c r="T162" s="55"/>
      <c r="AT162" s="19" t="s">
        <v>224</v>
      </c>
      <c r="AU162" s="19" t="s">
        <v>236</v>
      </c>
    </row>
    <row r="163" spans="2:65" s="14" customFormat="1">
      <c r="B163" s="170"/>
      <c r="D163" s="150" t="s">
        <v>226</v>
      </c>
      <c r="E163" s="171" t="s">
        <v>19</v>
      </c>
      <c r="F163" s="172" t="s">
        <v>15007</v>
      </c>
      <c r="H163" s="171" t="s">
        <v>19</v>
      </c>
      <c r="I163" s="173"/>
      <c r="L163" s="170"/>
      <c r="M163" s="174"/>
      <c r="T163" s="175"/>
      <c r="AT163" s="171" t="s">
        <v>226</v>
      </c>
      <c r="AU163" s="171" t="s">
        <v>236</v>
      </c>
      <c r="AV163" s="14" t="s">
        <v>77</v>
      </c>
      <c r="AW163" s="14" t="s">
        <v>31</v>
      </c>
      <c r="AX163" s="14" t="s">
        <v>69</v>
      </c>
      <c r="AY163" s="171" t="s">
        <v>212</v>
      </c>
    </row>
    <row r="164" spans="2:65" s="12" customFormat="1">
      <c r="B164" s="152"/>
      <c r="D164" s="150" t="s">
        <v>226</v>
      </c>
      <c r="E164" s="153" t="s">
        <v>19</v>
      </c>
      <c r="F164" s="154" t="s">
        <v>15008</v>
      </c>
      <c r="H164" s="155">
        <v>165</v>
      </c>
      <c r="I164" s="156"/>
      <c r="L164" s="152"/>
      <c r="M164" s="157"/>
      <c r="T164" s="158"/>
      <c r="AT164" s="153" t="s">
        <v>226</v>
      </c>
      <c r="AU164" s="153" t="s">
        <v>236</v>
      </c>
      <c r="AV164" s="12" t="s">
        <v>79</v>
      </c>
      <c r="AW164" s="12" t="s">
        <v>31</v>
      </c>
      <c r="AX164" s="12" t="s">
        <v>69</v>
      </c>
      <c r="AY164" s="153" t="s">
        <v>212</v>
      </c>
    </row>
    <row r="165" spans="2:65" s="13" customFormat="1">
      <c r="B165" s="159"/>
      <c r="D165" s="150" t="s">
        <v>226</v>
      </c>
      <c r="E165" s="160" t="s">
        <v>19</v>
      </c>
      <c r="F165" s="161" t="s">
        <v>228</v>
      </c>
      <c r="H165" s="162">
        <v>165</v>
      </c>
      <c r="I165" s="163"/>
      <c r="L165" s="159"/>
      <c r="M165" s="164"/>
      <c r="T165" s="165"/>
      <c r="AT165" s="160" t="s">
        <v>226</v>
      </c>
      <c r="AU165" s="160" t="s">
        <v>236</v>
      </c>
      <c r="AV165" s="13" t="s">
        <v>229</v>
      </c>
      <c r="AW165" s="13" t="s">
        <v>31</v>
      </c>
      <c r="AX165" s="13" t="s">
        <v>77</v>
      </c>
      <c r="AY165" s="160" t="s">
        <v>212</v>
      </c>
    </row>
    <row r="166" spans="2:65" s="1" customFormat="1" ht="16.5" customHeight="1">
      <c r="B166" s="34"/>
      <c r="C166" s="133" t="s">
        <v>316</v>
      </c>
      <c r="D166" s="133" t="s">
        <v>215</v>
      </c>
      <c r="E166" s="134" t="s">
        <v>15009</v>
      </c>
      <c r="F166" s="135" t="s">
        <v>14142</v>
      </c>
      <c r="G166" s="136" t="s">
        <v>536</v>
      </c>
      <c r="H166" s="137">
        <v>11</v>
      </c>
      <c r="I166" s="138"/>
      <c r="J166" s="139">
        <f>ROUND(I166*H166,2)</f>
        <v>0</v>
      </c>
      <c r="K166" s="135" t="s">
        <v>245</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15010</v>
      </c>
    </row>
    <row r="167" spans="2:65" s="1" customFormat="1" ht="19.5">
      <c r="B167" s="34"/>
      <c r="D167" s="150" t="s">
        <v>224</v>
      </c>
      <c r="F167" s="151" t="s">
        <v>14991</v>
      </c>
      <c r="I167" s="148"/>
      <c r="L167" s="34"/>
      <c r="M167" s="149"/>
      <c r="T167" s="55"/>
      <c r="AT167" s="19" t="s">
        <v>224</v>
      </c>
      <c r="AU167" s="19" t="s">
        <v>236</v>
      </c>
    </row>
    <row r="168" spans="2:65" s="14" customFormat="1">
      <c r="B168" s="170"/>
      <c r="D168" s="150" t="s">
        <v>226</v>
      </c>
      <c r="E168" s="171" t="s">
        <v>19</v>
      </c>
      <c r="F168" s="172" t="s">
        <v>15011</v>
      </c>
      <c r="H168" s="171" t="s">
        <v>19</v>
      </c>
      <c r="I168" s="173"/>
      <c r="L168" s="170"/>
      <c r="M168" s="174"/>
      <c r="T168" s="175"/>
      <c r="AT168" s="171" t="s">
        <v>226</v>
      </c>
      <c r="AU168" s="171" t="s">
        <v>236</v>
      </c>
      <c r="AV168" s="14" t="s">
        <v>77</v>
      </c>
      <c r="AW168" s="14" t="s">
        <v>31</v>
      </c>
      <c r="AX168" s="14" t="s">
        <v>69</v>
      </c>
      <c r="AY168" s="171" t="s">
        <v>212</v>
      </c>
    </row>
    <row r="169" spans="2:65" s="12" customFormat="1">
      <c r="B169" s="152"/>
      <c r="D169" s="150" t="s">
        <v>226</v>
      </c>
      <c r="E169" s="153" t="s">
        <v>19</v>
      </c>
      <c r="F169" s="154" t="s">
        <v>15012</v>
      </c>
      <c r="H169" s="155">
        <v>11</v>
      </c>
      <c r="I169" s="156"/>
      <c r="L169" s="152"/>
      <c r="M169" s="157"/>
      <c r="T169" s="158"/>
      <c r="AT169" s="153" t="s">
        <v>226</v>
      </c>
      <c r="AU169" s="153" t="s">
        <v>236</v>
      </c>
      <c r="AV169" s="12" t="s">
        <v>79</v>
      </c>
      <c r="AW169" s="12" t="s">
        <v>31</v>
      </c>
      <c r="AX169" s="12" t="s">
        <v>69</v>
      </c>
      <c r="AY169" s="153" t="s">
        <v>212</v>
      </c>
    </row>
    <row r="170" spans="2:65" s="13" customFormat="1">
      <c r="B170" s="159"/>
      <c r="D170" s="150" t="s">
        <v>226</v>
      </c>
      <c r="E170" s="160" t="s">
        <v>19</v>
      </c>
      <c r="F170" s="161" t="s">
        <v>228</v>
      </c>
      <c r="H170" s="162">
        <v>11</v>
      </c>
      <c r="I170" s="163"/>
      <c r="L170" s="159"/>
      <c r="M170" s="164"/>
      <c r="T170" s="165"/>
      <c r="AT170" s="160" t="s">
        <v>226</v>
      </c>
      <c r="AU170" s="160" t="s">
        <v>236</v>
      </c>
      <c r="AV170" s="13" t="s">
        <v>229</v>
      </c>
      <c r="AW170" s="13" t="s">
        <v>31</v>
      </c>
      <c r="AX170" s="13" t="s">
        <v>77</v>
      </c>
      <c r="AY170" s="160" t="s">
        <v>212</v>
      </c>
    </row>
    <row r="171" spans="2:65" s="1" customFormat="1" ht="16.5" customHeight="1">
      <c r="B171" s="34"/>
      <c r="C171" s="133" t="s">
        <v>323</v>
      </c>
      <c r="D171" s="133" t="s">
        <v>215</v>
      </c>
      <c r="E171" s="134" t="s">
        <v>15013</v>
      </c>
      <c r="F171" s="135" t="s">
        <v>14152</v>
      </c>
      <c r="G171" s="136" t="s">
        <v>536</v>
      </c>
      <c r="H171" s="137">
        <v>88</v>
      </c>
      <c r="I171" s="138"/>
      <c r="J171" s="139">
        <f>ROUND(I171*H171,2)</f>
        <v>0</v>
      </c>
      <c r="K171" s="135" t="s">
        <v>245</v>
      </c>
      <c r="L171" s="34"/>
      <c r="M171" s="140" t="s">
        <v>19</v>
      </c>
      <c r="N171" s="141" t="s">
        <v>40</v>
      </c>
      <c r="P171" s="142">
        <f>O171*H171</f>
        <v>0</v>
      </c>
      <c r="Q171" s="142">
        <v>0</v>
      </c>
      <c r="R171" s="142">
        <f>Q171*H171</f>
        <v>0</v>
      </c>
      <c r="S171" s="142">
        <v>0</v>
      </c>
      <c r="T171" s="143">
        <f>S171*H171</f>
        <v>0</v>
      </c>
      <c r="AR171" s="144" t="s">
        <v>316</v>
      </c>
      <c r="AT171" s="144" t="s">
        <v>215</v>
      </c>
      <c r="AU171" s="144" t="s">
        <v>236</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316</v>
      </c>
      <c r="BM171" s="144" t="s">
        <v>15014</v>
      </c>
    </row>
    <row r="172" spans="2:65" s="1" customFormat="1" ht="29.25">
      <c r="B172" s="34"/>
      <c r="D172" s="150" t="s">
        <v>224</v>
      </c>
      <c r="F172" s="151" t="s">
        <v>14144</v>
      </c>
      <c r="I172" s="148"/>
      <c r="L172" s="34"/>
      <c r="M172" s="149"/>
      <c r="T172" s="55"/>
      <c r="AT172" s="19" t="s">
        <v>224</v>
      </c>
      <c r="AU172" s="19" t="s">
        <v>236</v>
      </c>
    </row>
    <row r="173" spans="2:65" s="14" customFormat="1">
      <c r="B173" s="170"/>
      <c r="D173" s="150" t="s">
        <v>226</v>
      </c>
      <c r="E173" s="171" t="s">
        <v>19</v>
      </c>
      <c r="F173" s="172" t="s">
        <v>15011</v>
      </c>
      <c r="H173" s="171" t="s">
        <v>19</v>
      </c>
      <c r="I173" s="173"/>
      <c r="L173" s="170"/>
      <c r="M173" s="174"/>
      <c r="T173" s="175"/>
      <c r="AT173" s="171" t="s">
        <v>226</v>
      </c>
      <c r="AU173" s="171" t="s">
        <v>236</v>
      </c>
      <c r="AV173" s="14" t="s">
        <v>77</v>
      </c>
      <c r="AW173" s="14" t="s">
        <v>31</v>
      </c>
      <c r="AX173" s="14" t="s">
        <v>69</v>
      </c>
      <c r="AY173" s="171" t="s">
        <v>212</v>
      </c>
    </row>
    <row r="174" spans="2:65" s="12" customFormat="1">
      <c r="B174" s="152"/>
      <c r="D174" s="150" t="s">
        <v>226</v>
      </c>
      <c r="E174" s="153" t="s">
        <v>19</v>
      </c>
      <c r="F174" s="154" t="s">
        <v>15015</v>
      </c>
      <c r="H174" s="155">
        <v>88</v>
      </c>
      <c r="I174" s="156"/>
      <c r="L174" s="152"/>
      <c r="M174" s="157"/>
      <c r="T174" s="158"/>
      <c r="AT174" s="153" t="s">
        <v>226</v>
      </c>
      <c r="AU174" s="153" t="s">
        <v>236</v>
      </c>
      <c r="AV174" s="12" t="s">
        <v>79</v>
      </c>
      <c r="AW174" s="12" t="s">
        <v>31</v>
      </c>
      <c r="AX174" s="12" t="s">
        <v>69</v>
      </c>
      <c r="AY174" s="153" t="s">
        <v>212</v>
      </c>
    </row>
    <row r="175" spans="2:65" s="13" customFormat="1">
      <c r="B175" s="159"/>
      <c r="D175" s="150" t="s">
        <v>226</v>
      </c>
      <c r="E175" s="160" t="s">
        <v>19</v>
      </c>
      <c r="F175" s="161" t="s">
        <v>228</v>
      </c>
      <c r="H175" s="162">
        <v>88</v>
      </c>
      <c r="I175" s="163"/>
      <c r="L175" s="159"/>
      <c r="M175" s="164"/>
      <c r="T175" s="165"/>
      <c r="AT175" s="160" t="s">
        <v>226</v>
      </c>
      <c r="AU175" s="160" t="s">
        <v>236</v>
      </c>
      <c r="AV175" s="13" t="s">
        <v>229</v>
      </c>
      <c r="AW175" s="13" t="s">
        <v>31</v>
      </c>
      <c r="AX175" s="13" t="s">
        <v>77</v>
      </c>
      <c r="AY175" s="160" t="s">
        <v>212</v>
      </c>
    </row>
    <row r="176" spans="2:65" s="11" customFormat="1" ht="20.85" customHeight="1">
      <c r="B176" s="121"/>
      <c r="D176" s="122" t="s">
        <v>68</v>
      </c>
      <c r="E176" s="131" t="s">
        <v>13876</v>
      </c>
      <c r="F176" s="131" t="s">
        <v>15016</v>
      </c>
      <c r="I176" s="124"/>
      <c r="J176" s="132">
        <f>BK176</f>
        <v>0</v>
      </c>
      <c r="L176" s="121"/>
      <c r="M176" s="126"/>
      <c r="P176" s="127">
        <f>SUM(P177:P203)</f>
        <v>0</v>
      </c>
      <c r="R176" s="127">
        <f>SUM(R177:R203)</f>
        <v>0</v>
      </c>
      <c r="T176" s="128">
        <f>SUM(T177:T203)</f>
        <v>0</v>
      </c>
      <c r="AR176" s="122" t="s">
        <v>79</v>
      </c>
      <c r="AT176" s="129" t="s">
        <v>68</v>
      </c>
      <c r="AU176" s="129" t="s">
        <v>79</v>
      </c>
      <c r="AY176" s="122" t="s">
        <v>212</v>
      </c>
      <c r="BK176" s="130">
        <f>SUM(BK177:BK203)</f>
        <v>0</v>
      </c>
    </row>
    <row r="177" spans="2:65" s="1" customFormat="1" ht="16.5" customHeight="1">
      <c r="B177" s="34"/>
      <c r="C177" s="133" t="s">
        <v>330</v>
      </c>
      <c r="D177" s="133" t="s">
        <v>215</v>
      </c>
      <c r="E177" s="134" t="s">
        <v>15017</v>
      </c>
      <c r="F177" s="135" t="s">
        <v>15018</v>
      </c>
      <c r="G177" s="136" t="s">
        <v>218</v>
      </c>
      <c r="H177" s="137">
        <v>1</v>
      </c>
      <c r="I177" s="138"/>
      <c r="J177" s="139">
        <f>ROUND(I177*H177,2)</f>
        <v>0</v>
      </c>
      <c r="K177" s="135" t="s">
        <v>245</v>
      </c>
      <c r="L177" s="34"/>
      <c r="M177" s="140" t="s">
        <v>19</v>
      </c>
      <c r="N177" s="141" t="s">
        <v>40</v>
      </c>
      <c r="P177" s="142">
        <f>O177*H177</f>
        <v>0</v>
      </c>
      <c r="Q177" s="142">
        <v>0</v>
      </c>
      <c r="R177" s="142">
        <f>Q177*H177</f>
        <v>0</v>
      </c>
      <c r="S177" s="142">
        <v>0</v>
      </c>
      <c r="T177" s="143">
        <f>S177*H177</f>
        <v>0</v>
      </c>
      <c r="AR177" s="144" t="s">
        <v>316</v>
      </c>
      <c r="AT177" s="144" t="s">
        <v>215</v>
      </c>
      <c r="AU177" s="144" t="s">
        <v>236</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316</v>
      </c>
      <c r="BM177" s="144" t="s">
        <v>15019</v>
      </c>
    </row>
    <row r="178" spans="2:65" s="1" customFormat="1" ht="29.25">
      <c r="B178" s="34"/>
      <c r="D178" s="150" t="s">
        <v>224</v>
      </c>
      <c r="F178" s="151" t="s">
        <v>15020</v>
      </c>
      <c r="I178" s="148"/>
      <c r="L178" s="34"/>
      <c r="M178" s="149"/>
      <c r="T178" s="55"/>
      <c r="AT178" s="19" t="s">
        <v>224</v>
      </c>
      <c r="AU178" s="19" t="s">
        <v>236</v>
      </c>
    </row>
    <row r="179" spans="2:65" s="12" customFormat="1">
      <c r="B179" s="152"/>
      <c r="D179" s="150" t="s">
        <v>226</v>
      </c>
      <c r="E179" s="153" t="s">
        <v>19</v>
      </c>
      <c r="F179" s="154" t="s">
        <v>15021</v>
      </c>
      <c r="H179" s="155">
        <v>1</v>
      </c>
      <c r="I179" s="156"/>
      <c r="L179" s="152"/>
      <c r="M179" s="157"/>
      <c r="T179" s="158"/>
      <c r="AT179" s="153" t="s">
        <v>226</v>
      </c>
      <c r="AU179" s="153" t="s">
        <v>236</v>
      </c>
      <c r="AV179" s="12" t="s">
        <v>79</v>
      </c>
      <c r="AW179" s="12" t="s">
        <v>31</v>
      </c>
      <c r="AX179" s="12" t="s">
        <v>69</v>
      </c>
      <c r="AY179" s="153" t="s">
        <v>212</v>
      </c>
    </row>
    <row r="180" spans="2:65" s="13" customFormat="1">
      <c r="B180" s="159"/>
      <c r="D180" s="150" t="s">
        <v>226</v>
      </c>
      <c r="E180" s="160" t="s">
        <v>19</v>
      </c>
      <c r="F180" s="161" t="s">
        <v>228</v>
      </c>
      <c r="H180" s="162">
        <v>1</v>
      </c>
      <c r="I180" s="163"/>
      <c r="L180" s="159"/>
      <c r="M180" s="164"/>
      <c r="T180" s="165"/>
      <c r="AT180" s="160" t="s">
        <v>226</v>
      </c>
      <c r="AU180" s="160" t="s">
        <v>236</v>
      </c>
      <c r="AV180" s="13" t="s">
        <v>229</v>
      </c>
      <c r="AW180" s="13" t="s">
        <v>31</v>
      </c>
      <c r="AX180" s="13" t="s">
        <v>77</v>
      </c>
      <c r="AY180" s="160" t="s">
        <v>212</v>
      </c>
    </row>
    <row r="181" spans="2:65" s="1" customFormat="1" ht="16.5" customHeight="1">
      <c r="B181" s="34"/>
      <c r="C181" s="133" t="s">
        <v>338</v>
      </c>
      <c r="D181" s="133" t="s">
        <v>215</v>
      </c>
      <c r="E181" s="134" t="s">
        <v>15022</v>
      </c>
      <c r="F181" s="135" t="s">
        <v>15023</v>
      </c>
      <c r="G181" s="136" t="s">
        <v>218</v>
      </c>
      <c r="H181" s="137">
        <v>2</v>
      </c>
      <c r="I181" s="138"/>
      <c r="J181" s="139">
        <f>ROUND(I181*H181,2)</f>
        <v>0</v>
      </c>
      <c r="K181" s="135" t="s">
        <v>245</v>
      </c>
      <c r="L181" s="34"/>
      <c r="M181" s="140" t="s">
        <v>19</v>
      </c>
      <c r="N181" s="141" t="s">
        <v>40</v>
      </c>
      <c r="P181" s="142">
        <f>O181*H181</f>
        <v>0</v>
      </c>
      <c r="Q181" s="142">
        <v>0</v>
      </c>
      <c r="R181" s="142">
        <f>Q181*H181</f>
        <v>0</v>
      </c>
      <c r="S181" s="142">
        <v>0</v>
      </c>
      <c r="T181" s="143">
        <f>S181*H181</f>
        <v>0</v>
      </c>
      <c r="AR181" s="144" t="s">
        <v>316</v>
      </c>
      <c r="AT181" s="144" t="s">
        <v>215</v>
      </c>
      <c r="AU181" s="144" t="s">
        <v>236</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15024</v>
      </c>
    </row>
    <row r="182" spans="2:65" s="1" customFormat="1" ht="19.5">
      <c r="B182" s="34"/>
      <c r="D182" s="150" t="s">
        <v>224</v>
      </c>
      <c r="F182" s="151" t="s">
        <v>15025</v>
      </c>
      <c r="I182" s="148"/>
      <c r="L182" s="34"/>
      <c r="M182" s="149"/>
      <c r="T182" s="55"/>
      <c r="AT182" s="19" t="s">
        <v>224</v>
      </c>
      <c r="AU182" s="19" t="s">
        <v>236</v>
      </c>
    </row>
    <row r="183" spans="2:65" s="12" customFormat="1">
      <c r="B183" s="152"/>
      <c r="D183" s="150" t="s">
        <v>226</v>
      </c>
      <c r="E183" s="153" t="s">
        <v>19</v>
      </c>
      <c r="F183" s="154" t="s">
        <v>15026</v>
      </c>
      <c r="H183" s="155">
        <v>2</v>
      </c>
      <c r="I183" s="156"/>
      <c r="L183" s="152"/>
      <c r="M183" s="157"/>
      <c r="T183" s="158"/>
      <c r="AT183" s="153" t="s">
        <v>226</v>
      </c>
      <c r="AU183" s="153" t="s">
        <v>236</v>
      </c>
      <c r="AV183" s="12" t="s">
        <v>79</v>
      </c>
      <c r="AW183" s="12" t="s">
        <v>31</v>
      </c>
      <c r="AX183" s="12" t="s">
        <v>69</v>
      </c>
      <c r="AY183" s="153" t="s">
        <v>212</v>
      </c>
    </row>
    <row r="184" spans="2:65" s="13" customFormat="1">
      <c r="B184" s="159"/>
      <c r="D184" s="150" t="s">
        <v>226</v>
      </c>
      <c r="E184" s="160" t="s">
        <v>19</v>
      </c>
      <c r="F184" s="161" t="s">
        <v>228</v>
      </c>
      <c r="H184" s="162">
        <v>2</v>
      </c>
      <c r="I184" s="163"/>
      <c r="L184" s="159"/>
      <c r="M184" s="164"/>
      <c r="T184" s="165"/>
      <c r="AT184" s="160" t="s">
        <v>226</v>
      </c>
      <c r="AU184" s="160" t="s">
        <v>236</v>
      </c>
      <c r="AV184" s="13" t="s">
        <v>229</v>
      </c>
      <c r="AW184" s="13" t="s">
        <v>31</v>
      </c>
      <c r="AX184" s="13" t="s">
        <v>77</v>
      </c>
      <c r="AY184" s="160" t="s">
        <v>212</v>
      </c>
    </row>
    <row r="185" spans="2:65" s="1" customFormat="1" ht="16.5" customHeight="1">
      <c r="B185" s="34"/>
      <c r="C185" s="133" t="s">
        <v>343</v>
      </c>
      <c r="D185" s="133" t="s">
        <v>215</v>
      </c>
      <c r="E185" s="134" t="s">
        <v>15027</v>
      </c>
      <c r="F185" s="135" t="s">
        <v>15028</v>
      </c>
      <c r="G185" s="136" t="s">
        <v>218</v>
      </c>
      <c r="H185" s="137">
        <v>1</v>
      </c>
      <c r="I185" s="138"/>
      <c r="J185" s="139">
        <f>ROUND(I185*H185,2)</f>
        <v>0</v>
      </c>
      <c r="K185" s="135" t="s">
        <v>245</v>
      </c>
      <c r="L185" s="34"/>
      <c r="M185" s="140" t="s">
        <v>19</v>
      </c>
      <c r="N185" s="141" t="s">
        <v>40</v>
      </c>
      <c r="P185" s="142">
        <f>O185*H185</f>
        <v>0</v>
      </c>
      <c r="Q185" s="142">
        <v>0</v>
      </c>
      <c r="R185" s="142">
        <f>Q185*H185</f>
        <v>0</v>
      </c>
      <c r="S185" s="142">
        <v>0</v>
      </c>
      <c r="T185" s="143">
        <f>S185*H185</f>
        <v>0</v>
      </c>
      <c r="AR185" s="144" t="s">
        <v>316</v>
      </c>
      <c r="AT185" s="144" t="s">
        <v>215</v>
      </c>
      <c r="AU185" s="144" t="s">
        <v>236</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15029</v>
      </c>
    </row>
    <row r="186" spans="2:65" s="1" customFormat="1" ht="19.5">
      <c r="B186" s="34"/>
      <c r="D186" s="150" t="s">
        <v>224</v>
      </c>
      <c r="F186" s="151" t="s">
        <v>15030</v>
      </c>
      <c r="I186" s="148"/>
      <c r="L186" s="34"/>
      <c r="M186" s="149"/>
      <c r="T186" s="55"/>
      <c r="AT186" s="19" t="s">
        <v>224</v>
      </c>
      <c r="AU186" s="19" t="s">
        <v>236</v>
      </c>
    </row>
    <row r="187" spans="2:65" s="12" customFormat="1">
      <c r="B187" s="152"/>
      <c r="D187" s="150" t="s">
        <v>226</v>
      </c>
      <c r="E187" s="153" t="s">
        <v>19</v>
      </c>
      <c r="F187" s="154" t="s">
        <v>15031</v>
      </c>
      <c r="H187" s="155">
        <v>1</v>
      </c>
      <c r="I187" s="156"/>
      <c r="L187" s="152"/>
      <c r="M187" s="157"/>
      <c r="T187" s="158"/>
      <c r="AT187" s="153" t="s">
        <v>226</v>
      </c>
      <c r="AU187" s="153" t="s">
        <v>236</v>
      </c>
      <c r="AV187" s="12" t="s">
        <v>79</v>
      </c>
      <c r="AW187" s="12" t="s">
        <v>31</v>
      </c>
      <c r="AX187" s="12" t="s">
        <v>69</v>
      </c>
      <c r="AY187" s="153" t="s">
        <v>212</v>
      </c>
    </row>
    <row r="188" spans="2:65" s="13" customFormat="1">
      <c r="B188" s="159"/>
      <c r="D188" s="150" t="s">
        <v>226</v>
      </c>
      <c r="E188" s="160" t="s">
        <v>19</v>
      </c>
      <c r="F188" s="161" t="s">
        <v>228</v>
      </c>
      <c r="H188" s="162">
        <v>1</v>
      </c>
      <c r="I188" s="163"/>
      <c r="L188" s="159"/>
      <c r="M188" s="164"/>
      <c r="T188" s="165"/>
      <c r="AT188" s="160" t="s">
        <v>226</v>
      </c>
      <c r="AU188" s="160" t="s">
        <v>236</v>
      </c>
      <c r="AV188" s="13" t="s">
        <v>229</v>
      </c>
      <c r="AW188" s="13" t="s">
        <v>31</v>
      </c>
      <c r="AX188" s="13" t="s">
        <v>77</v>
      </c>
      <c r="AY188" s="160" t="s">
        <v>212</v>
      </c>
    </row>
    <row r="189" spans="2:65" s="1" customFormat="1" ht="16.5" customHeight="1">
      <c r="B189" s="34"/>
      <c r="C189" s="133" t="s">
        <v>7</v>
      </c>
      <c r="D189" s="133" t="s">
        <v>215</v>
      </c>
      <c r="E189" s="134" t="s">
        <v>15032</v>
      </c>
      <c r="F189" s="135" t="s">
        <v>15033</v>
      </c>
      <c r="G189" s="136" t="s">
        <v>218</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236</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15034</v>
      </c>
    </row>
    <row r="190" spans="2:65" s="1" customFormat="1" ht="19.5">
      <c r="B190" s="34"/>
      <c r="D190" s="150" t="s">
        <v>224</v>
      </c>
      <c r="F190" s="151" t="s">
        <v>15035</v>
      </c>
      <c r="I190" s="148"/>
      <c r="L190" s="34"/>
      <c r="M190" s="149"/>
      <c r="T190" s="55"/>
      <c r="AT190" s="19" t="s">
        <v>224</v>
      </c>
      <c r="AU190" s="19" t="s">
        <v>236</v>
      </c>
    </row>
    <row r="191" spans="2:65" s="12" customFormat="1">
      <c r="B191" s="152"/>
      <c r="D191" s="150" t="s">
        <v>226</v>
      </c>
      <c r="E191" s="153" t="s">
        <v>19</v>
      </c>
      <c r="F191" s="154" t="s">
        <v>15036</v>
      </c>
      <c r="H191" s="155">
        <v>1</v>
      </c>
      <c r="I191" s="156"/>
      <c r="L191" s="152"/>
      <c r="M191" s="157"/>
      <c r="T191" s="158"/>
      <c r="AT191" s="153" t="s">
        <v>226</v>
      </c>
      <c r="AU191" s="153" t="s">
        <v>236</v>
      </c>
      <c r="AV191" s="12" t="s">
        <v>79</v>
      </c>
      <c r="AW191" s="12" t="s">
        <v>31</v>
      </c>
      <c r="AX191" s="12" t="s">
        <v>69</v>
      </c>
      <c r="AY191" s="153" t="s">
        <v>212</v>
      </c>
    </row>
    <row r="192" spans="2:65" s="13" customFormat="1">
      <c r="B192" s="159"/>
      <c r="D192" s="150" t="s">
        <v>226</v>
      </c>
      <c r="E192" s="160" t="s">
        <v>19</v>
      </c>
      <c r="F192" s="161" t="s">
        <v>228</v>
      </c>
      <c r="H192" s="162">
        <v>1</v>
      </c>
      <c r="I192" s="163"/>
      <c r="L192" s="159"/>
      <c r="M192" s="164"/>
      <c r="T192" s="165"/>
      <c r="AT192" s="160" t="s">
        <v>226</v>
      </c>
      <c r="AU192" s="160" t="s">
        <v>236</v>
      </c>
      <c r="AV192" s="13" t="s">
        <v>229</v>
      </c>
      <c r="AW192" s="13" t="s">
        <v>31</v>
      </c>
      <c r="AX192" s="13" t="s">
        <v>77</v>
      </c>
      <c r="AY192" s="160" t="s">
        <v>212</v>
      </c>
    </row>
    <row r="193" spans="2:65" s="1" customFormat="1" ht="16.5" customHeight="1">
      <c r="B193" s="34"/>
      <c r="C193" s="133" t="s">
        <v>354</v>
      </c>
      <c r="D193" s="133" t="s">
        <v>215</v>
      </c>
      <c r="E193" s="134" t="s">
        <v>15037</v>
      </c>
      <c r="F193" s="135" t="s">
        <v>15038</v>
      </c>
      <c r="G193" s="136" t="s">
        <v>218</v>
      </c>
      <c r="H193" s="137">
        <v>2</v>
      </c>
      <c r="I193" s="138"/>
      <c r="J193" s="139">
        <f>ROUND(I193*H193,2)</f>
        <v>0</v>
      </c>
      <c r="K193" s="135" t="s">
        <v>245</v>
      </c>
      <c r="L193" s="34"/>
      <c r="M193" s="140" t="s">
        <v>19</v>
      </c>
      <c r="N193" s="141" t="s">
        <v>40</v>
      </c>
      <c r="P193" s="142">
        <f>O193*H193</f>
        <v>0</v>
      </c>
      <c r="Q193" s="142">
        <v>0</v>
      </c>
      <c r="R193" s="142">
        <f>Q193*H193</f>
        <v>0</v>
      </c>
      <c r="S193" s="142">
        <v>0</v>
      </c>
      <c r="T193" s="143">
        <f>S193*H193</f>
        <v>0</v>
      </c>
      <c r="AR193" s="144" t="s">
        <v>316</v>
      </c>
      <c r="AT193" s="144" t="s">
        <v>215</v>
      </c>
      <c r="AU193" s="144" t="s">
        <v>236</v>
      </c>
      <c r="AY193" s="19" t="s">
        <v>212</v>
      </c>
      <c r="BE193" s="145">
        <f>IF(N193="základní",J193,0)</f>
        <v>0</v>
      </c>
      <c r="BF193" s="145">
        <f>IF(N193="snížená",J193,0)</f>
        <v>0</v>
      </c>
      <c r="BG193" s="145">
        <f>IF(N193="zákl. přenesená",J193,0)</f>
        <v>0</v>
      </c>
      <c r="BH193" s="145">
        <f>IF(N193="sníž. přenesená",J193,0)</f>
        <v>0</v>
      </c>
      <c r="BI193" s="145">
        <f>IF(N193="nulová",J193,0)</f>
        <v>0</v>
      </c>
      <c r="BJ193" s="19" t="s">
        <v>77</v>
      </c>
      <c r="BK193" s="145">
        <f>ROUND(I193*H193,2)</f>
        <v>0</v>
      </c>
      <c r="BL193" s="19" t="s">
        <v>316</v>
      </c>
      <c r="BM193" s="144" t="s">
        <v>15039</v>
      </c>
    </row>
    <row r="194" spans="2:65" s="1" customFormat="1" ht="19.5">
      <c r="B194" s="34"/>
      <c r="D194" s="150" t="s">
        <v>224</v>
      </c>
      <c r="F194" s="151" t="s">
        <v>15040</v>
      </c>
      <c r="I194" s="148"/>
      <c r="L194" s="34"/>
      <c r="M194" s="149"/>
      <c r="T194" s="55"/>
      <c r="AT194" s="19" t="s">
        <v>224</v>
      </c>
      <c r="AU194" s="19" t="s">
        <v>236</v>
      </c>
    </row>
    <row r="195" spans="2:65" s="12" customFormat="1">
      <c r="B195" s="152"/>
      <c r="D195" s="150" t="s">
        <v>226</v>
      </c>
      <c r="E195" s="153" t="s">
        <v>19</v>
      </c>
      <c r="F195" s="154" t="s">
        <v>15026</v>
      </c>
      <c r="H195" s="155">
        <v>2</v>
      </c>
      <c r="I195" s="156"/>
      <c r="L195" s="152"/>
      <c r="M195" s="157"/>
      <c r="T195" s="158"/>
      <c r="AT195" s="153" t="s">
        <v>226</v>
      </c>
      <c r="AU195" s="153" t="s">
        <v>236</v>
      </c>
      <c r="AV195" s="12" t="s">
        <v>79</v>
      </c>
      <c r="AW195" s="12" t="s">
        <v>31</v>
      </c>
      <c r="AX195" s="12" t="s">
        <v>69</v>
      </c>
      <c r="AY195" s="153" t="s">
        <v>212</v>
      </c>
    </row>
    <row r="196" spans="2:65" s="13" customFormat="1">
      <c r="B196" s="159"/>
      <c r="D196" s="150" t="s">
        <v>226</v>
      </c>
      <c r="E196" s="160" t="s">
        <v>19</v>
      </c>
      <c r="F196" s="161" t="s">
        <v>228</v>
      </c>
      <c r="H196" s="162">
        <v>2</v>
      </c>
      <c r="I196" s="163"/>
      <c r="L196" s="159"/>
      <c r="M196" s="164"/>
      <c r="T196" s="165"/>
      <c r="AT196" s="160" t="s">
        <v>226</v>
      </c>
      <c r="AU196" s="160" t="s">
        <v>236</v>
      </c>
      <c r="AV196" s="13" t="s">
        <v>229</v>
      </c>
      <c r="AW196" s="13" t="s">
        <v>31</v>
      </c>
      <c r="AX196" s="13" t="s">
        <v>77</v>
      </c>
      <c r="AY196" s="160" t="s">
        <v>212</v>
      </c>
    </row>
    <row r="197" spans="2:65" s="1" customFormat="1" ht="24.2" customHeight="1">
      <c r="B197" s="34"/>
      <c r="C197" s="133" t="s">
        <v>359</v>
      </c>
      <c r="D197" s="133" t="s">
        <v>215</v>
      </c>
      <c r="E197" s="134" t="s">
        <v>15041</v>
      </c>
      <c r="F197" s="135" t="s">
        <v>15042</v>
      </c>
      <c r="G197" s="136" t="s">
        <v>218</v>
      </c>
      <c r="H197" s="137">
        <v>1</v>
      </c>
      <c r="I197" s="138"/>
      <c r="J197" s="139">
        <f>ROUND(I197*H197,2)</f>
        <v>0</v>
      </c>
      <c r="K197" s="135" t="s">
        <v>245</v>
      </c>
      <c r="L197" s="34"/>
      <c r="M197" s="140" t="s">
        <v>19</v>
      </c>
      <c r="N197" s="141" t="s">
        <v>40</v>
      </c>
      <c r="P197" s="142">
        <f>O197*H197</f>
        <v>0</v>
      </c>
      <c r="Q197" s="142">
        <v>0</v>
      </c>
      <c r="R197" s="142">
        <f>Q197*H197</f>
        <v>0</v>
      </c>
      <c r="S197" s="142">
        <v>0</v>
      </c>
      <c r="T197" s="143">
        <f>S197*H197</f>
        <v>0</v>
      </c>
      <c r="AR197" s="144" t="s">
        <v>316</v>
      </c>
      <c r="AT197" s="144" t="s">
        <v>215</v>
      </c>
      <c r="AU197" s="144" t="s">
        <v>236</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15043</v>
      </c>
    </row>
    <row r="198" spans="2:65" s="1" customFormat="1" ht="19.5">
      <c r="B198" s="34"/>
      <c r="D198" s="150" t="s">
        <v>224</v>
      </c>
      <c r="F198" s="151" t="s">
        <v>15044</v>
      </c>
      <c r="I198" s="148"/>
      <c r="L198" s="34"/>
      <c r="M198" s="149"/>
      <c r="T198" s="55"/>
      <c r="AT198" s="19" t="s">
        <v>224</v>
      </c>
      <c r="AU198" s="19" t="s">
        <v>236</v>
      </c>
    </row>
    <row r="199" spans="2:65" s="12" customFormat="1">
      <c r="B199" s="152"/>
      <c r="D199" s="150" t="s">
        <v>226</v>
      </c>
      <c r="E199" s="153" t="s">
        <v>19</v>
      </c>
      <c r="F199" s="154" t="s">
        <v>15045</v>
      </c>
      <c r="H199" s="155">
        <v>1</v>
      </c>
      <c r="I199" s="156"/>
      <c r="L199" s="152"/>
      <c r="M199" s="157"/>
      <c r="T199" s="158"/>
      <c r="AT199" s="153" t="s">
        <v>226</v>
      </c>
      <c r="AU199" s="153" t="s">
        <v>236</v>
      </c>
      <c r="AV199" s="12" t="s">
        <v>79</v>
      </c>
      <c r="AW199" s="12" t="s">
        <v>31</v>
      </c>
      <c r="AX199" s="12" t="s">
        <v>69</v>
      </c>
      <c r="AY199" s="153" t="s">
        <v>212</v>
      </c>
    </row>
    <row r="200" spans="2:65" s="13" customFormat="1">
      <c r="B200" s="159"/>
      <c r="D200" s="150" t="s">
        <v>226</v>
      </c>
      <c r="E200" s="160" t="s">
        <v>19</v>
      </c>
      <c r="F200" s="161" t="s">
        <v>228</v>
      </c>
      <c r="H200" s="162">
        <v>1</v>
      </c>
      <c r="I200" s="163"/>
      <c r="L200" s="159"/>
      <c r="M200" s="164"/>
      <c r="T200" s="165"/>
      <c r="AT200" s="160" t="s">
        <v>226</v>
      </c>
      <c r="AU200" s="160" t="s">
        <v>236</v>
      </c>
      <c r="AV200" s="13" t="s">
        <v>229</v>
      </c>
      <c r="AW200" s="13" t="s">
        <v>31</v>
      </c>
      <c r="AX200" s="13" t="s">
        <v>77</v>
      </c>
      <c r="AY200" s="160" t="s">
        <v>212</v>
      </c>
    </row>
    <row r="201" spans="2:65" s="1" customFormat="1" ht="21.75" customHeight="1">
      <c r="B201" s="34"/>
      <c r="C201" s="133" t="s">
        <v>364</v>
      </c>
      <c r="D201" s="133" t="s">
        <v>215</v>
      </c>
      <c r="E201" s="134" t="s">
        <v>15046</v>
      </c>
      <c r="F201" s="135" t="s">
        <v>15047</v>
      </c>
      <c r="G201" s="136" t="s">
        <v>218</v>
      </c>
      <c r="H201" s="137">
        <v>1</v>
      </c>
      <c r="I201" s="138"/>
      <c r="J201" s="139">
        <f>ROUND(I201*H201,2)</f>
        <v>0</v>
      </c>
      <c r="K201" s="135" t="s">
        <v>245</v>
      </c>
      <c r="L201" s="34"/>
      <c r="M201" s="140" t="s">
        <v>19</v>
      </c>
      <c r="N201" s="141" t="s">
        <v>40</v>
      </c>
      <c r="P201" s="142">
        <f>O201*H201</f>
        <v>0</v>
      </c>
      <c r="Q201" s="142">
        <v>0</v>
      </c>
      <c r="R201" s="142">
        <f>Q201*H201</f>
        <v>0</v>
      </c>
      <c r="S201" s="142">
        <v>0</v>
      </c>
      <c r="T201" s="143">
        <f>S201*H201</f>
        <v>0</v>
      </c>
      <c r="AR201" s="144" t="s">
        <v>316</v>
      </c>
      <c r="AT201" s="144" t="s">
        <v>215</v>
      </c>
      <c r="AU201" s="144" t="s">
        <v>236</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15048</v>
      </c>
    </row>
    <row r="202" spans="2:65" s="12" customFormat="1">
      <c r="B202" s="152"/>
      <c r="D202" s="150" t="s">
        <v>226</v>
      </c>
      <c r="E202" s="153" t="s">
        <v>19</v>
      </c>
      <c r="F202" s="154" t="s">
        <v>15049</v>
      </c>
      <c r="H202" s="155">
        <v>1</v>
      </c>
      <c r="I202" s="156"/>
      <c r="L202" s="152"/>
      <c r="M202" s="157"/>
      <c r="T202" s="158"/>
      <c r="AT202" s="153" t="s">
        <v>226</v>
      </c>
      <c r="AU202" s="153" t="s">
        <v>236</v>
      </c>
      <c r="AV202" s="12" t="s">
        <v>79</v>
      </c>
      <c r="AW202" s="12" t="s">
        <v>31</v>
      </c>
      <c r="AX202" s="12" t="s">
        <v>69</v>
      </c>
      <c r="AY202" s="153" t="s">
        <v>212</v>
      </c>
    </row>
    <row r="203" spans="2:65" s="13" customFormat="1">
      <c r="B203" s="159"/>
      <c r="D203" s="150" t="s">
        <v>226</v>
      </c>
      <c r="E203" s="160" t="s">
        <v>19</v>
      </c>
      <c r="F203" s="161" t="s">
        <v>228</v>
      </c>
      <c r="H203" s="162">
        <v>1</v>
      </c>
      <c r="I203" s="163"/>
      <c r="L203" s="159"/>
      <c r="M203" s="164"/>
      <c r="T203" s="165"/>
      <c r="AT203" s="160" t="s">
        <v>226</v>
      </c>
      <c r="AU203" s="160" t="s">
        <v>236</v>
      </c>
      <c r="AV203" s="13" t="s">
        <v>229</v>
      </c>
      <c r="AW203" s="13" t="s">
        <v>31</v>
      </c>
      <c r="AX203" s="13" t="s">
        <v>77</v>
      </c>
      <c r="AY203" s="160" t="s">
        <v>212</v>
      </c>
    </row>
    <row r="204" spans="2:65" s="11" customFormat="1" ht="20.85" customHeight="1">
      <c r="B204" s="121"/>
      <c r="D204" s="122" t="s">
        <v>68</v>
      </c>
      <c r="E204" s="131" t="s">
        <v>15050</v>
      </c>
      <c r="F204" s="131" t="s">
        <v>15051</v>
      </c>
      <c r="I204" s="124"/>
      <c r="J204" s="132">
        <f>BK204</f>
        <v>0</v>
      </c>
      <c r="L204" s="121"/>
      <c r="M204" s="126"/>
      <c r="P204" s="127">
        <f>SUM(P205:P248)</f>
        <v>0</v>
      </c>
      <c r="R204" s="127">
        <f>SUM(R205:R248)</f>
        <v>0</v>
      </c>
      <c r="T204" s="128">
        <f>SUM(T205:T248)</f>
        <v>0</v>
      </c>
      <c r="AR204" s="122" t="s">
        <v>79</v>
      </c>
      <c r="AT204" s="129" t="s">
        <v>68</v>
      </c>
      <c r="AU204" s="129" t="s">
        <v>79</v>
      </c>
      <c r="AY204" s="122" t="s">
        <v>212</v>
      </c>
      <c r="BK204" s="130">
        <f>SUM(BK205:BK248)</f>
        <v>0</v>
      </c>
    </row>
    <row r="205" spans="2:65" s="1" customFormat="1" ht="16.5" customHeight="1">
      <c r="B205" s="34"/>
      <c r="C205" s="133" t="s">
        <v>586</v>
      </c>
      <c r="D205" s="133" t="s">
        <v>215</v>
      </c>
      <c r="E205" s="134" t="s">
        <v>15052</v>
      </c>
      <c r="F205" s="135" t="s">
        <v>15053</v>
      </c>
      <c r="G205" s="136" t="s">
        <v>536</v>
      </c>
      <c r="H205" s="137">
        <v>50</v>
      </c>
      <c r="I205" s="138"/>
      <c r="J205" s="139">
        <f>ROUND(I205*H205,2)</f>
        <v>0</v>
      </c>
      <c r="K205" s="135" t="s">
        <v>245</v>
      </c>
      <c r="L205" s="34"/>
      <c r="M205" s="140" t="s">
        <v>19</v>
      </c>
      <c r="N205" s="141" t="s">
        <v>40</v>
      </c>
      <c r="P205" s="142">
        <f>O205*H205</f>
        <v>0</v>
      </c>
      <c r="Q205" s="142">
        <v>0</v>
      </c>
      <c r="R205" s="142">
        <f>Q205*H205</f>
        <v>0</v>
      </c>
      <c r="S205" s="142">
        <v>0</v>
      </c>
      <c r="T205" s="143">
        <f>S205*H205</f>
        <v>0</v>
      </c>
      <c r="AR205" s="144" t="s">
        <v>316</v>
      </c>
      <c r="AT205" s="144" t="s">
        <v>215</v>
      </c>
      <c r="AU205" s="144" t="s">
        <v>236</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316</v>
      </c>
      <c r="BM205" s="144" t="s">
        <v>15054</v>
      </c>
    </row>
    <row r="206" spans="2:65" s="1" customFormat="1" ht="29.25">
      <c r="B206" s="34"/>
      <c r="D206" s="150" t="s">
        <v>224</v>
      </c>
      <c r="F206" s="151" t="s">
        <v>15055</v>
      </c>
      <c r="I206" s="148"/>
      <c r="L206" s="34"/>
      <c r="M206" s="149"/>
      <c r="T206" s="55"/>
      <c r="AT206" s="19" t="s">
        <v>224</v>
      </c>
      <c r="AU206" s="19" t="s">
        <v>236</v>
      </c>
    </row>
    <row r="207" spans="2:65" s="14" customFormat="1">
      <c r="B207" s="170"/>
      <c r="D207" s="150" t="s">
        <v>226</v>
      </c>
      <c r="E207" s="171" t="s">
        <v>19</v>
      </c>
      <c r="F207" s="172" t="s">
        <v>15056</v>
      </c>
      <c r="H207" s="171" t="s">
        <v>19</v>
      </c>
      <c r="I207" s="173"/>
      <c r="L207" s="170"/>
      <c r="M207" s="174"/>
      <c r="T207" s="175"/>
      <c r="AT207" s="171" t="s">
        <v>226</v>
      </c>
      <c r="AU207" s="171" t="s">
        <v>236</v>
      </c>
      <c r="AV207" s="14" t="s">
        <v>77</v>
      </c>
      <c r="AW207" s="14" t="s">
        <v>31</v>
      </c>
      <c r="AX207" s="14" t="s">
        <v>69</v>
      </c>
      <c r="AY207" s="171" t="s">
        <v>212</v>
      </c>
    </row>
    <row r="208" spans="2:65" s="12" customFormat="1">
      <c r="B208" s="152"/>
      <c r="D208" s="150" t="s">
        <v>226</v>
      </c>
      <c r="E208" s="153" t="s">
        <v>19</v>
      </c>
      <c r="F208" s="154" t="s">
        <v>15057</v>
      </c>
      <c r="H208" s="155">
        <v>50</v>
      </c>
      <c r="I208" s="156"/>
      <c r="L208" s="152"/>
      <c r="M208" s="157"/>
      <c r="T208" s="158"/>
      <c r="AT208" s="153" t="s">
        <v>226</v>
      </c>
      <c r="AU208" s="153" t="s">
        <v>236</v>
      </c>
      <c r="AV208" s="12" t="s">
        <v>79</v>
      </c>
      <c r="AW208" s="12" t="s">
        <v>31</v>
      </c>
      <c r="AX208" s="12" t="s">
        <v>69</v>
      </c>
      <c r="AY208" s="153" t="s">
        <v>212</v>
      </c>
    </row>
    <row r="209" spans="2:65" s="13" customFormat="1">
      <c r="B209" s="159"/>
      <c r="D209" s="150" t="s">
        <v>226</v>
      </c>
      <c r="E209" s="160" t="s">
        <v>19</v>
      </c>
      <c r="F209" s="161" t="s">
        <v>228</v>
      </c>
      <c r="H209" s="162">
        <v>50</v>
      </c>
      <c r="I209" s="163"/>
      <c r="L209" s="159"/>
      <c r="M209" s="164"/>
      <c r="T209" s="165"/>
      <c r="AT209" s="160" t="s">
        <v>226</v>
      </c>
      <c r="AU209" s="160" t="s">
        <v>236</v>
      </c>
      <c r="AV209" s="13" t="s">
        <v>229</v>
      </c>
      <c r="AW209" s="13" t="s">
        <v>31</v>
      </c>
      <c r="AX209" s="13" t="s">
        <v>77</v>
      </c>
      <c r="AY209" s="160" t="s">
        <v>212</v>
      </c>
    </row>
    <row r="210" spans="2:65" s="1" customFormat="1" ht="16.5" customHeight="1">
      <c r="B210" s="34"/>
      <c r="C210" s="133" t="s">
        <v>593</v>
      </c>
      <c r="D210" s="133" t="s">
        <v>215</v>
      </c>
      <c r="E210" s="134" t="s">
        <v>15058</v>
      </c>
      <c r="F210" s="135" t="s">
        <v>15059</v>
      </c>
      <c r="G210" s="136" t="s">
        <v>536</v>
      </c>
      <c r="H210" s="137">
        <v>28.35</v>
      </c>
      <c r="I210" s="138"/>
      <c r="J210" s="139">
        <f>ROUND(I210*H210,2)</f>
        <v>0</v>
      </c>
      <c r="K210" s="135" t="s">
        <v>245</v>
      </c>
      <c r="L210" s="34"/>
      <c r="M210" s="140" t="s">
        <v>19</v>
      </c>
      <c r="N210" s="141" t="s">
        <v>40</v>
      </c>
      <c r="P210" s="142">
        <f>O210*H210</f>
        <v>0</v>
      </c>
      <c r="Q210" s="142">
        <v>0</v>
      </c>
      <c r="R210" s="142">
        <f>Q210*H210</f>
        <v>0</v>
      </c>
      <c r="S210" s="142">
        <v>0</v>
      </c>
      <c r="T210" s="143">
        <f>S210*H210</f>
        <v>0</v>
      </c>
      <c r="AR210" s="144" t="s">
        <v>316</v>
      </c>
      <c r="AT210" s="144" t="s">
        <v>215</v>
      </c>
      <c r="AU210" s="144" t="s">
        <v>236</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316</v>
      </c>
      <c r="BM210" s="144" t="s">
        <v>15060</v>
      </c>
    </row>
    <row r="211" spans="2:65" s="1" customFormat="1" ht="29.25">
      <c r="B211" s="34"/>
      <c r="D211" s="150" t="s">
        <v>224</v>
      </c>
      <c r="F211" s="151" t="s">
        <v>15061</v>
      </c>
      <c r="I211" s="148"/>
      <c r="L211" s="34"/>
      <c r="M211" s="149"/>
      <c r="T211" s="55"/>
      <c r="AT211" s="19" t="s">
        <v>224</v>
      </c>
      <c r="AU211" s="19" t="s">
        <v>236</v>
      </c>
    </row>
    <row r="212" spans="2:65" s="14" customFormat="1">
      <c r="B212" s="170"/>
      <c r="D212" s="150" t="s">
        <v>226</v>
      </c>
      <c r="E212" s="171" t="s">
        <v>19</v>
      </c>
      <c r="F212" s="172" t="s">
        <v>15062</v>
      </c>
      <c r="H212" s="171" t="s">
        <v>19</v>
      </c>
      <c r="I212" s="173"/>
      <c r="L212" s="170"/>
      <c r="M212" s="174"/>
      <c r="T212" s="175"/>
      <c r="AT212" s="171" t="s">
        <v>226</v>
      </c>
      <c r="AU212" s="171" t="s">
        <v>236</v>
      </c>
      <c r="AV212" s="14" t="s">
        <v>77</v>
      </c>
      <c r="AW212" s="14" t="s">
        <v>31</v>
      </c>
      <c r="AX212" s="14" t="s">
        <v>69</v>
      </c>
      <c r="AY212" s="171" t="s">
        <v>212</v>
      </c>
    </row>
    <row r="213" spans="2:65" s="12" customFormat="1">
      <c r="B213" s="152"/>
      <c r="D213" s="150" t="s">
        <v>226</v>
      </c>
      <c r="E213" s="153" t="s">
        <v>19</v>
      </c>
      <c r="F213" s="154" t="s">
        <v>15063</v>
      </c>
      <c r="H213" s="155">
        <v>28.35</v>
      </c>
      <c r="I213" s="156"/>
      <c r="L213" s="152"/>
      <c r="M213" s="157"/>
      <c r="T213" s="158"/>
      <c r="AT213" s="153" t="s">
        <v>226</v>
      </c>
      <c r="AU213" s="153" t="s">
        <v>236</v>
      </c>
      <c r="AV213" s="12" t="s">
        <v>79</v>
      </c>
      <c r="AW213" s="12" t="s">
        <v>31</v>
      </c>
      <c r="AX213" s="12" t="s">
        <v>69</v>
      </c>
      <c r="AY213" s="153" t="s">
        <v>212</v>
      </c>
    </row>
    <row r="214" spans="2:65" s="13" customFormat="1">
      <c r="B214" s="159"/>
      <c r="D214" s="150" t="s">
        <v>226</v>
      </c>
      <c r="E214" s="160" t="s">
        <v>19</v>
      </c>
      <c r="F214" s="161" t="s">
        <v>228</v>
      </c>
      <c r="H214" s="162">
        <v>28.35</v>
      </c>
      <c r="I214" s="163"/>
      <c r="L214" s="159"/>
      <c r="M214" s="164"/>
      <c r="T214" s="165"/>
      <c r="AT214" s="160" t="s">
        <v>226</v>
      </c>
      <c r="AU214" s="160" t="s">
        <v>236</v>
      </c>
      <c r="AV214" s="13" t="s">
        <v>229</v>
      </c>
      <c r="AW214" s="13" t="s">
        <v>31</v>
      </c>
      <c r="AX214" s="13" t="s">
        <v>77</v>
      </c>
      <c r="AY214" s="160" t="s">
        <v>212</v>
      </c>
    </row>
    <row r="215" spans="2:65" s="1" customFormat="1" ht="16.5" customHeight="1">
      <c r="B215" s="34"/>
      <c r="C215" s="133" t="s">
        <v>598</v>
      </c>
      <c r="D215" s="133" t="s">
        <v>215</v>
      </c>
      <c r="E215" s="134" t="s">
        <v>15064</v>
      </c>
      <c r="F215" s="135" t="s">
        <v>15065</v>
      </c>
      <c r="G215" s="136" t="s">
        <v>536</v>
      </c>
      <c r="H215" s="137">
        <v>44.1</v>
      </c>
      <c r="I215" s="138"/>
      <c r="J215" s="139">
        <f>ROUND(I215*H215,2)</f>
        <v>0</v>
      </c>
      <c r="K215" s="135" t="s">
        <v>245</v>
      </c>
      <c r="L215" s="34"/>
      <c r="M215" s="140" t="s">
        <v>19</v>
      </c>
      <c r="N215" s="141" t="s">
        <v>40</v>
      </c>
      <c r="P215" s="142">
        <f>O215*H215</f>
        <v>0</v>
      </c>
      <c r="Q215" s="142">
        <v>0</v>
      </c>
      <c r="R215" s="142">
        <f>Q215*H215</f>
        <v>0</v>
      </c>
      <c r="S215" s="142">
        <v>0</v>
      </c>
      <c r="T215" s="143">
        <f>S215*H215</f>
        <v>0</v>
      </c>
      <c r="AR215" s="144" t="s">
        <v>316</v>
      </c>
      <c r="AT215" s="144" t="s">
        <v>215</v>
      </c>
      <c r="AU215" s="144" t="s">
        <v>236</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316</v>
      </c>
      <c r="BM215" s="144" t="s">
        <v>15066</v>
      </c>
    </row>
    <row r="216" spans="2:65" s="1" customFormat="1" ht="29.25">
      <c r="B216" s="34"/>
      <c r="D216" s="150" t="s">
        <v>224</v>
      </c>
      <c r="F216" s="151" t="s">
        <v>15061</v>
      </c>
      <c r="I216" s="148"/>
      <c r="L216" s="34"/>
      <c r="M216" s="149"/>
      <c r="T216" s="55"/>
      <c r="AT216" s="19" t="s">
        <v>224</v>
      </c>
      <c r="AU216" s="19" t="s">
        <v>236</v>
      </c>
    </row>
    <row r="217" spans="2:65" s="14" customFormat="1">
      <c r="B217" s="170"/>
      <c r="D217" s="150" t="s">
        <v>226</v>
      </c>
      <c r="E217" s="171" t="s">
        <v>19</v>
      </c>
      <c r="F217" s="172" t="s">
        <v>15067</v>
      </c>
      <c r="H217" s="171" t="s">
        <v>19</v>
      </c>
      <c r="I217" s="173"/>
      <c r="L217" s="170"/>
      <c r="M217" s="174"/>
      <c r="T217" s="175"/>
      <c r="AT217" s="171" t="s">
        <v>226</v>
      </c>
      <c r="AU217" s="171" t="s">
        <v>236</v>
      </c>
      <c r="AV217" s="14" t="s">
        <v>77</v>
      </c>
      <c r="AW217" s="14" t="s">
        <v>31</v>
      </c>
      <c r="AX217" s="14" t="s">
        <v>69</v>
      </c>
      <c r="AY217" s="171" t="s">
        <v>212</v>
      </c>
    </row>
    <row r="218" spans="2:65" s="12" customFormat="1">
      <c r="B218" s="152"/>
      <c r="D218" s="150" t="s">
        <v>226</v>
      </c>
      <c r="E218" s="153" t="s">
        <v>19</v>
      </c>
      <c r="F218" s="154" t="s">
        <v>15068</v>
      </c>
      <c r="H218" s="155">
        <v>44.1</v>
      </c>
      <c r="I218" s="156"/>
      <c r="L218" s="152"/>
      <c r="M218" s="157"/>
      <c r="T218" s="158"/>
      <c r="AT218" s="153" t="s">
        <v>226</v>
      </c>
      <c r="AU218" s="153" t="s">
        <v>236</v>
      </c>
      <c r="AV218" s="12" t="s">
        <v>79</v>
      </c>
      <c r="AW218" s="12" t="s">
        <v>31</v>
      </c>
      <c r="AX218" s="12" t="s">
        <v>69</v>
      </c>
      <c r="AY218" s="153" t="s">
        <v>212</v>
      </c>
    </row>
    <row r="219" spans="2:65" s="13" customFormat="1">
      <c r="B219" s="159"/>
      <c r="D219" s="150" t="s">
        <v>226</v>
      </c>
      <c r="E219" s="160" t="s">
        <v>19</v>
      </c>
      <c r="F219" s="161" t="s">
        <v>228</v>
      </c>
      <c r="H219" s="162">
        <v>44.1</v>
      </c>
      <c r="I219" s="163"/>
      <c r="L219" s="159"/>
      <c r="M219" s="164"/>
      <c r="T219" s="165"/>
      <c r="AT219" s="160" t="s">
        <v>226</v>
      </c>
      <c r="AU219" s="160" t="s">
        <v>236</v>
      </c>
      <c r="AV219" s="13" t="s">
        <v>229</v>
      </c>
      <c r="AW219" s="13" t="s">
        <v>31</v>
      </c>
      <c r="AX219" s="13" t="s">
        <v>77</v>
      </c>
      <c r="AY219" s="160" t="s">
        <v>212</v>
      </c>
    </row>
    <row r="220" spans="2:65" s="1" customFormat="1" ht="16.5" customHeight="1">
      <c r="B220" s="34"/>
      <c r="C220" s="133" t="s">
        <v>605</v>
      </c>
      <c r="D220" s="133" t="s">
        <v>215</v>
      </c>
      <c r="E220" s="134" t="s">
        <v>15069</v>
      </c>
      <c r="F220" s="135" t="s">
        <v>15070</v>
      </c>
      <c r="G220" s="136" t="s">
        <v>218</v>
      </c>
      <c r="H220" s="137">
        <v>1</v>
      </c>
      <c r="I220" s="138"/>
      <c r="J220" s="139">
        <f>ROUND(I220*H220,2)</f>
        <v>0</v>
      </c>
      <c r="K220" s="135" t="s">
        <v>245</v>
      </c>
      <c r="L220" s="34"/>
      <c r="M220" s="140" t="s">
        <v>19</v>
      </c>
      <c r="N220" s="141" t="s">
        <v>40</v>
      </c>
      <c r="P220" s="142">
        <f>O220*H220</f>
        <v>0</v>
      </c>
      <c r="Q220" s="142">
        <v>0</v>
      </c>
      <c r="R220" s="142">
        <f>Q220*H220</f>
        <v>0</v>
      </c>
      <c r="S220" s="142">
        <v>0</v>
      </c>
      <c r="T220" s="143">
        <f>S220*H220</f>
        <v>0</v>
      </c>
      <c r="AR220" s="144" t="s">
        <v>316</v>
      </c>
      <c r="AT220" s="144" t="s">
        <v>215</v>
      </c>
      <c r="AU220" s="144" t="s">
        <v>236</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316</v>
      </c>
      <c r="BM220" s="144" t="s">
        <v>15071</v>
      </c>
    </row>
    <row r="221" spans="2:65" s="1" customFormat="1" ht="29.25">
      <c r="B221" s="34"/>
      <c r="D221" s="150" t="s">
        <v>224</v>
      </c>
      <c r="F221" s="151" t="s">
        <v>15072</v>
      </c>
      <c r="I221" s="148"/>
      <c r="L221" s="34"/>
      <c r="M221" s="149"/>
      <c r="T221" s="55"/>
      <c r="AT221" s="19" t="s">
        <v>224</v>
      </c>
      <c r="AU221" s="19" t="s">
        <v>236</v>
      </c>
    </row>
    <row r="222" spans="2:65" s="14" customFormat="1">
      <c r="B222" s="170"/>
      <c r="D222" s="150" t="s">
        <v>226</v>
      </c>
      <c r="E222" s="171" t="s">
        <v>19</v>
      </c>
      <c r="F222" s="172" t="s">
        <v>15073</v>
      </c>
      <c r="H222" s="171" t="s">
        <v>19</v>
      </c>
      <c r="I222" s="173"/>
      <c r="L222" s="170"/>
      <c r="M222" s="174"/>
      <c r="T222" s="175"/>
      <c r="AT222" s="171" t="s">
        <v>226</v>
      </c>
      <c r="AU222" s="171" t="s">
        <v>236</v>
      </c>
      <c r="AV222" s="14" t="s">
        <v>77</v>
      </c>
      <c r="AW222" s="14" t="s">
        <v>31</v>
      </c>
      <c r="AX222" s="14" t="s">
        <v>69</v>
      </c>
      <c r="AY222" s="171" t="s">
        <v>212</v>
      </c>
    </row>
    <row r="223" spans="2:65" s="12" customFormat="1">
      <c r="B223" s="152"/>
      <c r="D223" s="150" t="s">
        <v>226</v>
      </c>
      <c r="E223" s="153" t="s">
        <v>19</v>
      </c>
      <c r="F223" s="154" t="s">
        <v>15074</v>
      </c>
      <c r="H223" s="155">
        <v>1</v>
      </c>
      <c r="I223" s="156"/>
      <c r="L223" s="152"/>
      <c r="M223" s="157"/>
      <c r="T223" s="158"/>
      <c r="AT223" s="153" t="s">
        <v>226</v>
      </c>
      <c r="AU223" s="153" t="s">
        <v>236</v>
      </c>
      <c r="AV223" s="12" t="s">
        <v>79</v>
      </c>
      <c r="AW223" s="12" t="s">
        <v>31</v>
      </c>
      <c r="AX223" s="12" t="s">
        <v>69</v>
      </c>
      <c r="AY223" s="153" t="s">
        <v>212</v>
      </c>
    </row>
    <row r="224" spans="2:65" s="13" customFormat="1">
      <c r="B224" s="159"/>
      <c r="D224" s="150" t="s">
        <v>226</v>
      </c>
      <c r="E224" s="160" t="s">
        <v>19</v>
      </c>
      <c r="F224" s="161" t="s">
        <v>228</v>
      </c>
      <c r="H224" s="162">
        <v>1</v>
      </c>
      <c r="I224" s="163"/>
      <c r="L224" s="159"/>
      <c r="M224" s="164"/>
      <c r="T224" s="165"/>
      <c r="AT224" s="160" t="s">
        <v>226</v>
      </c>
      <c r="AU224" s="160" t="s">
        <v>236</v>
      </c>
      <c r="AV224" s="13" t="s">
        <v>229</v>
      </c>
      <c r="AW224" s="13" t="s">
        <v>31</v>
      </c>
      <c r="AX224" s="13" t="s">
        <v>77</v>
      </c>
      <c r="AY224" s="160" t="s">
        <v>212</v>
      </c>
    </row>
    <row r="225" spans="2:65" s="1" customFormat="1" ht="16.5" customHeight="1">
      <c r="B225" s="34"/>
      <c r="C225" s="133" t="s">
        <v>610</v>
      </c>
      <c r="D225" s="133" t="s">
        <v>215</v>
      </c>
      <c r="E225" s="134" t="s">
        <v>15075</v>
      </c>
      <c r="F225" s="135" t="s">
        <v>15076</v>
      </c>
      <c r="G225" s="136" t="s">
        <v>218</v>
      </c>
      <c r="H225" s="137">
        <v>1</v>
      </c>
      <c r="I225" s="138"/>
      <c r="J225" s="139">
        <f>ROUND(I225*H225,2)</f>
        <v>0</v>
      </c>
      <c r="K225" s="135" t="s">
        <v>245</v>
      </c>
      <c r="L225" s="34"/>
      <c r="M225" s="140" t="s">
        <v>19</v>
      </c>
      <c r="N225" s="141" t="s">
        <v>40</v>
      </c>
      <c r="P225" s="142">
        <f>O225*H225</f>
        <v>0</v>
      </c>
      <c r="Q225" s="142">
        <v>0</v>
      </c>
      <c r="R225" s="142">
        <f>Q225*H225</f>
        <v>0</v>
      </c>
      <c r="S225" s="142">
        <v>0</v>
      </c>
      <c r="T225" s="143">
        <f>S225*H225</f>
        <v>0</v>
      </c>
      <c r="AR225" s="144" t="s">
        <v>316</v>
      </c>
      <c r="AT225" s="144" t="s">
        <v>215</v>
      </c>
      <c r="AU225" s="144" t="s">
        <v>236</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316</v>
      </c>
      <c r="BM225" s="144" t="s">
        <v>15077</v>
      </c>
    </row>
    <row r="226" spans="2:65" s="1" customFormat="1" ht="78">
      <c r="B226" s="34"/>
      <c r="D226" s="150" t="s">
        <v>224</v>
      </c>
      <c r="F226" s="151" t="s">
        <v>15078</v>
      </c>
      <c r="I226" s="148"/>
      <c r="L226" s="34"/>
      <c r="M226" s="149"/>
      <c r="T226" s="55"/>
      <c r="AT226" s="19" t="s">
        <v>224</v>
      </c>
      <c r="AU226" s="19" t="s">
        <v>236</v>
      </c>
    </row>
    <row r="227" spans="2:65" s="12" customFormat="1">
      <c r="B227" s="152"/>
      <c r="D227" s="150" t="s">
        <v>226</v>
      </c>
      <c r="E227" s="153" t="s">
        <v>19</v>
      </c>
      <c r="F227" s="154" t="s">
        <v>13724</v>
      </c>
      <c r="H227" s="155">
        <v>1</v>
      </c>
      <c r="I227" s="156"/>
      <c r="L227" s="152"/>
      <c r="M227" s="157"/>
      <c r="T227" s="158"/>
      <c r="AT227" s="153" t="s">
        <v>226</v>
      </c>
      <c r="AU227" s="153" t="s">
        <v>236</v>
      </c>
      <c r="AV227" s="12" t="s">
        <v>79</v>
      </c>
      <c r="AW227" s="12" t="s">
        <v>31</v>
      </c>
      <c r="AX227" s="12" t="s">
        <v>69</v>
      </c>
      <c r="AY227" s="153" t="s">
        <v>212</v>
      </c>
    </row>
    <row r="228" spans="2:65" s="13" customFormat="1">
      <c r="B228" s="159"/>
      <c r="D228" s="150" t="s">
        <v>226</v>
      </c>
      <c r="E228" s="160" t="s">
        <v>19</v>
      </c>
      <c r="F228" s="161" t="s">
        <v>228</v>
      </c>
      <c r="H228" s="162">
        <v>1</v>
      </c>
      <c r="I228" s="163"/>
      <c r="L228" s="159"/>
      <c r="M228" s="164"/>
      <c r="T228" s="165"/>
      <c r="AT228" s="160" t="s">
        <v>226</v>
      </c>
      <c r="AU228" s="160" t="s">
        <v>236</v>
      </c>
      <c r="AV228" s="13" t="s">
        <v>229</v>
      </c>
      <c r="AW228" s="13" t="s">
        <v>31</v>
      </c>
      <c r="AX228" s="13" t="s">
        <v>77</v>
      </c>
      <c r="AY228" s="160" t="s">
        <v>212</v>
      </c>
    </row>
    <row r="229" spans="2:65" s="1" customFormat="1" ht="16.5" customHeight="1">
      <c r="B229" s="34"/>
      <c r="C229" s="133" t="s">
        <v>616</v>
      </c>
      <c r="D229" s="133" t="s">
        <v>215</v>
      </c>
      <c r="E229" s="134" t="s">
        <v>15079</v>
      </c>
      <c r="F229" s="135" t="s">
        <v>13726</v>
      </c>
      <c r="G229" s="136" t="s">
        <v>218</v>
      </c>
      <c r="H229" s="137">
        <v>1</v>
      </c>
      <c r="I229" s="138"/>
      <c r="J229" s="139">
        <f>ROUND(I229*H229,2)</f>
        <v>0</v>
      </c>
      <c r="K229" s="135" t="s">
        <v>245</v>
      </c>
      <c r="L229" s="34"/>
      <c r="M229" s="140" t="s">
        <v>19</v>
      </c>
      <c r="N229" s="141" t="s">
        <v>40</v>
      </c>
      <c r="P229" s="142">
        <f>O229*H229</f>
        <v>0</v>
      </c>
      <c r="Q229" s="142">
        <v>0</v>
      </c>
      <c r="R229" s="142">
        <f>Q229*H229</f>
        <v>0</v>
      </c>
      <c r="S229" s="142">
        <v>0</v>
      </c>
      <c r="T229" s="143">
        <f>S229*H229</f>
        <v>0</v>
      </c>
      <c r="AR229" s="144" t="s">
        <v>316</v>
      </c>
      <c r="AT229" s="144" t="s">
        <v>215</v>
      </c>
      <c r="AU229" s="144" t="s">
        <v>236</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316</v>
      </c>
      <c r="BM229" s="144" t="s">
        <v>15080</v>
      </c>
    </row>
    <row r="230" spans="2:65" s="1" customFormat="1" ht="39">
      <c r="B230" s="34"/>
      <c r="D230" s="150" t="s">
        <v>224</v>
      </c>
      <c r="F230" s="151" t="s">
        <v>15081</v>
      </c>
      <c r="I230" s="148"/>
      <c r="L230" s="34"/>
      <c r="M230" s="149"/>
      <c r="T230" s="55"/>
      <c r="AT230" s="19" t="s">
        <v>224</v>
      </c>
      <c r="AU230" s="19" t="s">
        <v>236</v>
      </c>
    </row>
    <row r="231" spans="2:65" s="12" customFormat="1">
      <c r="B231" s="152"/>
      <c r="D231" s="150" t="s">
        <v>226</v>
      </c>
      <c r="E231" s="153" t="s">
        <v>19</v>
      </c>
      <c r="F231" s="154" t="s">
        <v>13730</v>
      </c>
      <c r="H231" s="155">
        <v>1</v>
      </c>
      <c r="I231" s="156"/>
      <c r="L231" s="152"/>
      <c r="M231" s="157"/>
      <c r="T231" s="158"/>
      <c r="AT231" s="153" t="s">
        <v>226</v>
      </c>
      <c r="AU231" s="153" t="s">
        <v>236</v>
      </c>
      <c r="AV231" s="12" t="s">
        <v>79</v>
      </c>
      <c r="AW231" s="12" t="s">
        <v>31</v>
      </c>
      <c r="AX231" s="12" t="s">
        <v>69</v>
      </c>
      <c r="AY231" s="153" t="s">
        <v>212</v>
      </c>
    </row>
    <row r="232" spans="2:65" s="13" customFormat="1">
      <c r="B232" s="159"/>
      <c r="D232" s="150" t="s">
        <v>226</v>
      </c>
      <c r="E232" s="160" t="s">
        <v>19</v>
      </c>
      <c r="F232" s="161" t="s">
        <v>228</v>
      </c>
      <c r="H232" s="162">
        <v>1</v>
      </c>
      <c r="I232" s="163"/>
      <c r="L232" s="159"/>
      <c r="M232" s="164"/>
      <c r="T232" s="165"/>
      <c r="AT232" s="160" t="s">
        <v>226</v>
      </c>
      <c r="AU232" s="160" t="s">
        <v>236</v>
      </c>
      <c r="AV232" s="13" t="s">
        <v>229</v>
      </c>
      <c r="AW232" s="13" t="s">
        <v>31</v>
      </c>
      <c r="AX232" s="13" t="s">
        <v>77</v>
      </c>
      <c r="AY232" s="160" t="s">
        <v>212</v>
      </c>
    </row>
    <row r="233" spans="2:65" s="1" customFormat="1" ht="16.5" customHeight="1">
      <c r="B233" s="34"/>
      <c r="C233" s="133" t="s">
        <v>621</v>
      </c>
      <c r="D233" s="133" t="s">
        <v>215</v>
      </c>
      <c r="E233" s="134" t="s">
        <v>15082</v>
      </c>
      <c r="F233" s="135" t="s">
        <v>15083</v>
      </c>
      <c r="G233" s="136" t="s">
        <v>218</v>
      </c>
      <c r="H233" s="137">
        <v>1</v>
      </c>
      <c r="I233" s="138"/>
      <c r="J233" s="139">
        <f>ROUND(I233*H233,2)</f>
        <v>0</v>
      </c>
      <c r="K233" s="135" t="s">
        <v>245</v>
      </c>
      <c r="L233" s="34"/>
      <c r="M233" s="140" t="s">
        <v>19</v>
      </c>
      <c r="N233" s="141" t="s">
        <v>40</v>
      </c>
      <c r="P233" s="142">
        <f>O233*H233</f>
        <v>0</v>
      </c>
      <c r="Q233" s="142">
        <v>0</v>
      </c>
      <c r="R233" s="142">
        <f>Q233*H233</f>
        <v>0</v>
      </c>
      <c r="S233" s="142">
        <v>0</v>
      </c>
      <c r="T233" s="143">
        <f>S233*H233</f>
        <v>0</v>
      </c>
      <c r="AR233" s="144" t="s">
        <v>316</v>
      </c>
      <c r="AT233" s="144" t="s">
        <v>215</v>
      </c>
      <c r="AU233" s="144" t="s">
        <v>236</v>
      </c>
      <c r="AY233" s="19" t="s">
        <v>212</v>
      </c>
      <c r="BE233" s="145">
        <f>IF(N233="základní",J233,0)</f>
        <v>0</v>
      </c>
      <c r="BF233" s="145">
        <f>IF(N233="snížená",J233,0)</f>
        <v>0</v>
      </c>
      <c r="BG233" s="145">
        <f>IF(N233="zákl. přenesená",J233,0)</f>
        <v>0</v>
      </c>
      <c r="BH233" s="145">
        <f>IF(N233="sníž. přenesená",J233,0)</f>
        <v>0</v>
      </c>
      <c r="BI233" s="145">
        <f>IF(N233="nulová",J233,0)</f>
        <v>0</v>
      </c>
      <c r="BJ233" s="19" t="s">
        <v>77</v>
      </c>
      <c r="BK233" s="145">
        <f>ROUND(I233*H233,2)</f>
        <v>0</v>
      </c>
      <c r="BL233" s="19" t="s">
        <v>316</v>
      </c>
      <c r="BM233" s="144" t="s">
        <v>15084</v>
      </c>
    </row>
    <row r="234" spans="2:65" s="1" customFormat="1" ht="19.5">
      <c r="B234" s="34"/>
      <c r="D234" s="150" t="s">
        <v>224</v>
      </c>
      <c r="F234" s="151" t="s">
        <v>15085</v>
      </c>
      <c r="I234" s="148"/>
      <c r="L234" s="34"/>
      <c r="M234" s="149"/>
      <c r="T234" s="55"/>
      <c r="AT234" s="19" t="s">
        <v>224</v>
      </c>
      <c r="AU234" s="19" t="s">
        <v>236</v>
      </c>
    </row>
    <row r="235" spans="2:65" s="12" customFormat="1">
      <c r="B235" s="152"/>
      <c r="D235" s="150" t="s">
        <v>226</v>
      </c>
      <c r="E235" s="153" t="s">
        <v>19</v>
      </c>
      <c r="F235" s="154" t="s">
        <v>15086</v>
      </c>
      <c r="H235" s="155">
        <v>1</v>
      </c>
      <c r="I235" s="156"/>
      <c r="L235" s="152"/>
      <c r="M235" s="157"/>
      <c r="T235" s="158"/>
      <c r="AT235" s="153" t="s">
        <v>226</v>
      </c>
      <c r="AU235" s="153" t="s">
        <v>236</v>
      </c>
      <c r="AV235" s="12" t="s">
        <v>79</v>
      </c>
      <c r="AW235" s="12" t="s">
        <v>31</v>
      </c>
      <c r="AX235" s="12" t="s">
        <v>69</v>
      </c>
      <c r="AY235" s="153" t="s">
        <v>212</v>
      </c>
    </row>
    <row r="236" spans="2:65" s="13" customFormat="1">
      <c r="B236" s="159"/>
      <c r="D236" s="150" t="s">
        <v>226</v>
      </c>
      <c r="E236" s="160" t="s">
        <v>19</v>
      </c>
      <c r="F236" s="161" t="s">
        <v>228</v>
      </c>
      <c r="H236" s="162">
        <v>1</v>
      </c>
      <c r="I236" s="163"/>
      <c r="L236" s="159"/>
      <c r="M236" s="164"/>
      <c r="T236" s="165"/>
      <c r="AT236" s="160" t="s">
        <v>226</v>
      </c>
      <c r="AU236" s="160" t="s">
        <v>236</v>
      </c>
      <c r="AV236" s="13" t="s">
        <v>229</v>
      </c>
      <c r="AW236" s="13" t="s">
        <v>31</v>
      </c>
      <c r="AX236" s="13" t="s">
        <v>77</v>
      </c>
      <c r="AY236" s="160" t="s">
        <v>212</v>
      </c>
    </row>
    <row r="237" spans="2:65" s="1" customFormat="1" ht="16.5" customHeight="1">
      <c r="B237" s="34"/>
      <c r="C237" s="133" t="s">
        <v>631</v>
      </c>
      <c r="D237" s="133" t="s">
        <v>215</v>
      </c>
      <c r="E237" s="134" t="s">
        <v>15087</v>
      </c>
      <c r="F237" s="135" t="s">
        <v>15088</v>
      </c>
      <c r="G237" s="136" t="s">
        <v>218</v>
      </c>
      <c r="H237" s="137">
        <v>1</v>
      </c>
      <c r="I237" s="138"/>
      <c r="J237" s="139">
        <f>ROUND(I237*H237,2)</f>
        <v>0</v>
      </c>
      <c r="K237" s="135" t="s">
        <v>245</v>
      </c>
      <c r="L237" s="34"/>
      <c r="M237" s="140" t="s">
        <v>19</v>
      </c>
      <c r="N237" s="141" t="s">
        <v>40</v>
      </c>
      <c r="P237" s="142">
        <f>O237*H237</f>
        <v>0</v>
      </c>
      <c r="Q237" s="142">
        <v>0</v>
      </c>
      <c r="R237" s="142">
        <f>Q237*H237</f>
        <v>0</v>
      </c>
      <c r="S237" s="142">
        <v>0</v>
      </c>
      <c r="T237" s="143">
        <f>S237*H237</f>
        <v>0</v>
      </c>
      <c r="AR237" s="144" t="s">
        <v>316</v>
      </c>
      <c r="AT237" s="144" t="s">
        <v>215</v>
      </c>
      <c r="AU237" s="144" t="s">
        <v>236</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15089</v>
      </c>
    </row>
    <row r="238" spans="2:65" s="1" customFormat="1" ht="19.5">
      <c r="B238" s="34"/>
      <c r="D238" s="150" t="s">
        <v>224</v>
      </c>
      <c r="F238" s="151" t="s">
        <v>15090</v>
      </c>
      <c r="I238" s="148"/>
      <c r="L238" s="34"/>
      <c r="M238" s="149"/>
      <c r="T238" s="55"/>
      <c r="AT238" s="19" t="s">
        <v>224</v>
      </c>
      <c r="AU238" s="19" t="s">
        <v>236</v>
      </c>
    </row>
    <row r="239" spans="2:65" s="12" customFormat="1">
      <c r="B239" s="152"/>
      <c r="D239" s="150" t="s">
        <v>226</v>
      </c>
      <c r="E239" s="153" t="s">
        <v>19</v>
      </c>
      <c r="F239" s="154" t="s">
        <v>15091</v>
      </c>
      <c r="H239" s="155">
        <v>1</v>
      </c>
      <c r="I239" s="156"/>
      <c r="L239" s="152"/>
      <c r="M239" s="157"/>
      <c r="T239" s="158"/>
      <c r="AT239" s="153" t="s">
        <v>226</v>
      </c>
      <c r="AU239" s="153" t="s">
        <v>236</v>
      </c>
      <c r="AV239" s="12" t="s">
        <v>79</v>
      </c>
      <c r="AW239" s="12" t="s">
        <v>31</v>
      </c>
      <c r="AX239" s="12" t="s">
        <v>69</v>
      </c>
      <c r="AY239" s="153" t="s">
        <v>212</v>
      </c>
    </row>
    <row r="240" spans="2:65" s="13" customFormat="1">
      <c r="B240" s="159"/>
      <c r="D240" s="150" t="s">
        <v>226</v>
      </c>
      <c r="E240" s="160" t="s">
        <v>19</v>
      </c>
      <c r="F240" s="161" t="s">
        <v>228</v>
      </c>
      <c r="H240" s="162">
        <v>1</v>
      </c>
      <c r="I240" s="163"/>
      <c r="L240" s="159"/>
      <c r="M240" s="164"/>
      <c r="T240" s="165"/>
      <c r="AT240" s="160" t="s">
        <v>226</v>
      </c>
      <c r="AU240" s="160" t="s">
        <v>236</v>
      </c>
      <c r="AV240" s="13" t="s">
        <v>229</v>
      </c>
      <c r="AW240" s="13" t="s">
        <v>31</v>
      </c>
      <c r="AX240" s="13" t="s">
        <v>77</v>
      </c>
      <c r="AY240" s="160" t="s">
        <v>212</v>
      </c>
    </row>
    <row r="241" spans="2:65" s="1" customFormat="1" ht="21.75" customHeight="1">
      <c r="B241" s="34"/>
      <c r="C241" s="133" t="s">
        <v>643</v>
      </c>
      <c r="D241" s="133" t="s">
        <v>215</v>
      </c>
      <c r="E241" s="134" t="s">
        <v>550</v>
      </c>
      <c r="F241" s="135" t="s">
        <v>551</v>
      </c>
      <c r="G241" s="136" t="s">
        <v>414</v>
      </c>
      <c r="H241" s="137">
        <v>120</v>
      </c>
      <c r="I241" s="138"/>
      <c r="J241" s="139">
        <f>ROUND(I241*H241,2)</f>
        <v>0</v>
      </c>
      <c r="K241" s="135" t="s">
        <v>219</v>
      </c>
      <c r="L241" s="34"/>
      <c r="M241" s="140" t="s">
        <v>19</v>
      </c>
      <c r="N241" s="141" t="s">
        <v>40</v>
      </c>
      <c r="P241" s="142">
        <f>O241*H241</f>
        <v>0</v>
      </c>
      <c r="Q241" s="142">
        <v>0</v>
      </c>
      <c r="R241" s="142">
        <f>Q241*H241</f>
        <v>0</v>
      </c>
      <c r="S241" s="142">
        <v>0</v>
      </c>
      <c r="T241" s="143">
        <f>S241*H241</f>
        <v>0</v>
      </c>
      <c r="AR241" s="144" t="s">
        <v>316</v>
      </c>
      <c r="AT241" s="144" t="s">
        <v>215</v>
      </c>
      <c r="AU241" s="144" t="s">
        <v>236</v>
      </c>
      <c r="AY241" s="19" t="s">
        <v>212</v>
      </c>
      <c r="BE241" s="145">
        <f>IF(N241="základní",J241,0)</f>
        <v>0</v>
      </c>
      <c r="BF241" s="145">
        <f>IF(N241="snížená",J241,0)</f>
        <v>0</v>
      </c>
      <c r="BG241" s="145">
        <f>IF(N241="zákl. přenesená",J241,0)</f>
        <v>0</v>
      </c>
      <c r="BH241" s="145">
        <f>IF(N241="sníž. přenesená",J241,0)</f>
        <v>0</v>
      </c>
      <c r="BI241" s="145">
        <f>IF(N241="nulová",J241,0)</f>
        <v>0</v>
      </c>
      <c r="BJ241" s="19" t="s">
        <v>77</v>
      </c>
      <c r="BK241" s="145">
        <f>ROUND(I241*H241,2)</f>
        <v>0</v>
      </c>
      <c r="BL241" s="19" t="s">
        <v>316</v>
      </c>
      <c r="BM241" s="144" t="s">
        <v>15092</v>
      </c>
    </row>
    <row r="242" spans="2:65" s="1" customFormat="1">
      <c r="B242" s="34"/>
      <c r="D242" s="146" t="s">
        <v>222</v>
      </c>
      <c r="F242" s="147" t="s">
        <v>553</v>
      </c>
      <c r="I242" s="148"/>
      <c r="L242" s="34"/>
      <c r="M242" s="149"/>
      <c r="T242" s="55"/>
      <c r="AT242" s="19" t="s">
        <v>222</v>
      </c>
      <c r="AU242" s="19" t="s">
        <v>236</v>
      </c>
    </row>
    <row r="243" spans="2:65" s="14" customFormat="1">
      <c r="B243" s="170"/>
      <c r="D243" s="150" t="s">
        <v>226</v>
      </c>
      <c r="E243" s="171" t="s">
        <v>19</v>
      </c>
      <c r="F243" s="172" t="s">
        <v>554</v>
      </c>
      <c r="H243" s="171" t="s">
        <v>19</v>
      </c>
      <c r="I243" s="173"/>
      <c r="L243" s="170"/>
      <c r="M243" s="174"/>
      <c r="T243" s="175"/>
      <c r="AT243" s="171" t="s">
        <v>226</v>
      </c>
      <c r="AU243" s="171" t="s">
        <v>236</v>
      </c>
      <c r="AV243" s="14" t="s">
        <v>77</v>
      </c>
      <c r="AW243" s="14" t="s">
        <v>31</v>
      </c>
      <c r="AX243" s="14" t="s">
        <v>69</v>
      </c>
      <c r="AY243" s="171" t="s">
        <v>212</v>
      </c>
    </row>
    <row r="244" spans="2:65" s="12" customFormat="1">
      <c r="B244" s="152"/>
      <c r="D244" s="150" t="s">
        <v>226</v>
      </c>
      <c r="E244" s="153" t="s">
        <v>19</v>
      </c>
      <c r="F244" s="154" t="s">
        <v>15093</v>
      </c>
      <c r="H244" s="155">
        <v>120</v>
      </c>
      <c r="I244" s="156"/>
      <c r="L244" s="152"/>
      <c r="M244" s="157"/>
      <c r="T244" s="158"/>
      <c r="AT244" s="153" t="s">
        <v>226</v>
      </c>
      <c r="AU244" s="153" t="s">
        <v>236</v>
      </c>
      <c r="AV244" s="12" t="s">
        <v>79</v>
      </c>
      <c r="AW244" s="12" t="s">
        <v>31</v>
      </c>
      <c r="AX244" s="12" t="s">
        <v>69</v>
      </c>
      <c r="AY244" s="153" t="s">
        <v>212</v>
      </c>
    </row>
    <row r="245" spans="2:65" s="13" customFormat="1">
      <c r="B245" s="159"/>
      <c r="D245" s="150" t="s">
        <v>226</v>
      </c>
      <c r="E245" s="160" t="s">
        <v>19</v>
      </c>
      <c r="F245" s="161" t="s">
        <v>228</v>
      </c>
      <c r="H245" s="162">
        <v>120</v>
      </c>
      <c r="I245" s="163"/>
      <c r="L245" s="159"/>
      <c r="M245" s="164"/>
      <c r="T245" s="165"/>
      <c r="AT245" s="160" t="s">
        <v>226</v>
      </c>
      <c r="AU245" s="160" t="s">
        <v>236</v>
      </c>
      <c r="AV245" s="13" t="s">
        <v>229</v>
      </c>
      <c r="AW245" s="13" t="s">
        <v>31</v>
      </c>
      <c r="AX245" s="13" t="s">
        <v>77</v>
      </c>
      <c r="AY245" s="160" t="s">
        <v>212</v>
      </c>
    </row>
    <row r="246" spans="2:65" s="1" customFormat="1" ht="24.2" customHeight="1">
      <c r="B246" s="34"/>
      <c r="C246" s="133" t="s">
        <v>651</v>
      </c>
      <c r="D246" s="133" t="s">
        <v>215</v>
      </c>
      <c r="E246" s="134" t="s">
        <v>14917</v>
      </c>
      <c r="F246" s="135" t="s">
        <v>15094</v>
      </c>
      <c r="G246" s="136" t="s">
        <v>4232</v>
      </c>
      <c r="H246" s="196"/>
      <c r="I246" s="138"/>
      <c r="J246" s="139">
        <f>ROUND(I246*H246,2)</f>
        <v>0</v>
      </c>
      <c r="K246" s="135" t="s">
        <v>219</v>
      </c>
      <c r="L246" s="34"/>
      <c r="M246" s="140" t="s">
        <v>19</v>
      </c>
      <c r="N246" s="141" t="s">
        <v>40</v>
      </c>
      <c r="P246" s="142">
        <f>O246*H246</f>
        <v>0</v>
      </c>
      <c r="Q246" s="142">
        <v>0</v>
      </c>
      <c r="R246" s="142">
        <f>Q246*H246</f>
        <v>0</v>
      </c>
      <c r="S246" s="142">
        <v>0</v>
      </c>
      <c r="T246" s="143">
        <f>S246*H246</f>
        <v>0</v>
      </c>
      <c r="AR246" s="144" t="s">
        <v>316</v>
      </c>
      <c r="AT246" s="144" t="s">
        <v>215</v>
      </c>
      <c r="AU246" s="144" t="s">
        <v>236</v>
      </c>
      <c r="AY246" s="19" t="s">
        <v>212</v>
      </c>
      <c r="BE246" s="145">
        <f>IF(N246="základní",J246,0)</f>
        <v>0</v>
      </c>
      <c r="BF246" s="145">
        <f>IF(N246="snížená",J246,0)</f>
        <v>0</v>
      </c>
      <c r="BG246" s="145">
        <f>IF(N246="zákl. přenesená",J246,0)</f>
        <v>0</v>
      </c>
      <c r="BH246" s="145">
        <f>IF(N246="sníž. přenesená",J246,0)</f>
        <v>0</v>
      </c>
      <c r="BI246" s="145">
        <f>IF(N246="nulová",J246,0)</f>
        <v>0</v>
      </c>
      <c r="BJ246" s="19" t="s">
        <v>77</v>
      </c>
      <c r="BK246" s="145">
        <f>ROUND(I246*H246,2)</f>
        <v>0</v>
      </c>
      <c r="BL246" s="19" t="s">
        <v>316</v>
      </c>
      <c r="BM246" s="144" t="s">
        <v>15095</v>
      </c>
    </row>
    <row r="247" spans="2:65" s="1" customFormat="1">
      <c r="B247" s="34"/>
      <c r="D247" s="146" t="s">
        <v>222</v>
      </c>
      <c r="F247" s="147" t="s">
        <v>14920</v>
      </c>
      <c r="I247" s="148"/>
      <c r="L247" s="34"/>
      <c r="M247" s="149"/>
      <c r="T247" s="55"/>
      <c r="AT247" s="19" t="s">
        <v>222</v>
      </c>
      <c r="AU247" s="19" t="s">
        <v>236</v>
      </c>
    </row>
    <row r="248" spans="2:65" s="1" customFormat="1" ht="29.25">
      <c r="B248" s="34"/>
      <c r="D248" s="150" t="s">
        <v>224</v>
      </c>
      <c r="F248" s="151" t="s">
        <v>15096</v>
      </c>
      <c r="I248" s="148"/>
      <c r="L248" s="34"/>
      <c r="M248" s="197"/>
      <c r="N248" s="198"/>
      <c r="O248" s="198"/>
      <c r="P248" s="198"/>
      <c r="Q248" s="198"/>
      <c r="R248" s="198"/>
      <c r="S248" s="198"/>
      <c r="T248" s="199"/>
      <c r="AT248" s="19" t="s">
        <v>224</v>
      </c>
      <c r="AU248" s="19" t="s">
        <v>236</v>
      </c>
    </row>
    <row r="249" spans="2:65" s="1" customFormat="1" ht="6.95" customHeight="1">
      <c r="B249" s="43"/>
      <c r="C249" s="44"/>
      <c r="D249" s="44"/>
      <c r="E249" s="44"/>
      <c r="F249" s="44"/>
      <c r="G249" s="44"/>
      <c r="H249" s="44"/>
      <c r="I249" s="44"/>
      <c r="J249" s="44"/>
      <c r="K249" s="44"/>
      <c r="L249" s="34"/>
    </row>
  </sheetData>
  <sheetProtection algorithmName="SHA-512" hashValue="tyh8Bt/c1PSotOFRci0EAE47iRtTnNfP1QIc+NG1sKcbevO4m9aWhouT1F9WnFo4hmAsk1AGFnhIkT9eUFS79A==" saltValue="0rIVRqwloVr9nPSGmOW1dAfwRtkDQqm+6JBO9BPb4oqz4cb47l1nSinMfdnZpF8O5HPpmxvyLAFVngh7PCWLEw==" spinCount="100000" sheet="1" objects="1" scenarios="1" formatColumns="0" formatRows="0" autoFilter="0"/>
  <autoFilter ref="C83:K248" xr:uid="{00000000-0009-0000-0000-000012000000}"/>
  <mergeCells count="9">
    <mergeCell ref="E50:H50"/>
    <mergeCell ref="E74:H74"/>
    <mergeCell ref="E76:H76"/>
    <mergeCell ref="L2:V2"/>
    <mergeCell ref="E7:H7"/>
    <mergeCell ref="E9:H9"/>
    <mergeCell ref="E18:H18"/>
    <mergeCell ref="E27:H27"/>
    <mergeCell ref="E48:H48"/>
  </mergeCells>
  <hyperlinks>
    <hyperlink ref="F242" r:id="rId1" xr:uid="{00000000-0004-0000-1200-000000000000}"/>
    <hyperlink ref="F247" r:id="rId2" xr:uid="{00000000-0004-0000-1200-000001000000}"/>
  </hyperlinks>
  <pageMargins left="0.39374999999999999" right="0.39374999999999999" top="0.39374999999999999" bottom="0.39374999999999999" header="0" footer="0"/>
  <pageSetup paperSize="9" scale="84" fitToHeight="100" orientation="landscape" blackAndWhite="1" r:id="rId3"/>
  <headerFooter>
    <oddFooter>&amp;CStrana &amp;P z &amp;N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190"/>
  <sheetViews>
    <sheetView showGridLines="0" topLeftCell="A9"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78</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182</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ROUND(J86,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ROUND((SUM(BE86:BE189)),  2)</f>
        <v>0</v>
      </c>
      <c r="I33" s="95">
        <v>0.21</v>
      </c>
      <c r="J33" s="85">
        <f>ROUND(((SUM(BE86:BE189))*I33),  2)</f>
        <v>0</v>
      </c>
      <c r="L33" s="34"/>
    </row>
    <row r="34" spans="2:12" s="1" customFormat="1" ht="14.45" customHeight="1">
      <c r="B34" s="34"/>
      <c r="E34" s="29" t="s">
        <v>41</v>
      </c>
      <c r="F34" s="85">
        <f>ROUND((SUM(BF86:BF189)),  2)</f>
        <v>0</v>
      </c>
      <c r="I34" s="95">
        <v>0.12</v>
      </c>
      <c r="J34" s="85">
        <f>ROUND(((SUM(BF86:BF189))*I34),  2)</f>
        <v>0</v>
      </c>
      <c r="L34" s="34"/>
    </row>
    <row r="35" spans="2:12" s="1" customFormat="1" ht="14.45" hidden="1" customHeight="1">
      <c r="B35" s="34"/>
      <c r="E35" s="29" t="s">
        <v>42</v>
      </c>
      <c r="F35" s="85">
        <f>ROUND((SUM(BG86:BG189)),  2)</f>
        <v>0</v>
      </c>
      <c r="I35" s="95">
        <v>0.21</v>
      </c>
      <c r="J35" s="85">
        <f>0</f>
        <v>0</v>
      </c>
      <c r="L35" s="34"/>
    </row>
    <row r="36" spans="2:12" s="1" customFormat="1" ht="14.45" hidden="1" customHeight="1">
      <c r="B36" s="34"/>
      <c r="E36" s="29" t="s">
        <v>43</v>
      </c>
      <c r="F36" s="85">
        <f>ROUND((SUM(BH86:BH189)),  2)</f>
        <v>0</v>
      </c>
      <c r="I36" s="95">
        <v>0.12</v>
      </c>
      <c r="J36" s="85">
        <f>0</f>
        <v>0</v>
      </c>
      <c r="L36" s="34"/>
    </row>
    <row r="37" spans="2:12" s="1" customFormat="1" ht="14.45" hidden="1" customHeight="1">
      <c r="B37" s="34"/>
      <c r="E37" s="29" t="s">
        <v>44</v>
      </c>
      <c r="F37" s="85">
        <f>ROUND((SUM(BI86:BI189)),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00 - VRN</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J86</f>
        <v>0</v>
      </c>
      <c r="L59" s="34"/>
      <c r="AU59" s="19" t="s">
        <v>189</v>
      </c>
    </row>
    <row r="60" spans="2:47" s="8" customFormat="1" ht="24.95" customHeight="1">
      <c r="B60" s="105"/>
      <c r="D60" s="106" t="s">
        <v>190</v>
      </c>
      <c r="E60" s="107"/>
      <c r="F60" s="107"/>
      <c r="G60" s="107"/>
      <c r="H60" s="107"/>
      <c r="I60" s="107"/>
      <c r="J60" s="108">
        <f>J87</f>
        <v>0</v>
      </c>
      <c r="L60" s="105"/>
    </row>
    <row r="61" spans="2:47" s="9" customFormat="1" ht="19.899999999999999" customHeight="1">
      <c r="B61" s="109"/>
      <c r="D61" s="110" t="s">
        <v>191</v>
      </c>
      <c r="E61" s="111"/>
      <c r="F61" s="111"/>
      <c r="G61" s="111"/>
      <c r="H61" s="111"/>
      <c r="I61" s="111"/>
      <c r="J61" s="112">
        <f>J88</f>
        <v>0</v>
      </c>
      <c r="L61" s="109"/>
    </row>
    <row r="62" spans="2:47" s="9" customFormat="1" ht="19.899999999999999" customHeight="1">
      <c r="B62" s="109"/>
      <c r="D62" s="110" t="s">
        <v>192</v>
      </c>
      <c r="E62" s="111"/>
      <c r="F62" s="111"/>
      <c r="G62" s="111"/>
      <c r="H62" s="111"/>
      <c r="I62" s="111"/>
      <c r="J62" s="112">
        <f>J119</f>
        <v>0</v>
      </c>
      <c r="L62" s="109"/>
    </row>
    <row r="63" spans="2:47" s="9" customFormat="1" ht="19.899999999999999" customHeight="1">
      <c r="B63" s="109"/>
      <c r="D63" s="110" t="s">
        <v>193</v>
      </c>
      <c r="E63" s="111"/>
      <c r="F63" s="111"/>
      <c r="G63" s="111"/>
      <c r="H63" s="111"/>
      <c r="I63" s="111"/>
      <c r="J63" s="112">
        <f>J125</f>
        <v>0</v>
      </c>
      <c r="L63" s="109"/>
    </row>
    <row r="64" spans="2:47" s="9" customFormat="1" ht="19.899999999999999" customHeight="1">
      <c r="B64" s="109"/>
      <c r="D64" s="110" t="s">
        <v>194</v>
      </c>
      <c r="E64" s="111"/>
      <c r="F64" s="111"/>
      <c r="G64" s="111"/>
      <c r="H64" s="111"/>
      <c r="I64" s="111"/>
      <c r="J64" s="112">
        <f>J138</f>
        <v>0</v>
      </c>
      <c r="L64" s="109"/>
    </row>
    <row r="65" spans="2:12" s="9" customFormat="1" ht="19.899999999999999" customHeight="1">
      <c r="B65" s="109"/>
      <c r="D65" s="110" t="s">
        <v>195</v>
      </c>
      <c r="E65" s="111"/>
      <c r="F65" s="111"/>
      <c r="G65" s="111"/>
      <c r="H65" s="111"/>
      <c r="I65" s="111"/>
      <c r="J65" s="112">
        <f>J162</f>
        <v>0</v>
      </c>
      <c r="L65" s="109"/>
    </row>
    <row r="66" spans="2:12" s="9" customFormat="1" ht="19.899999999999999" customHeight="1">
      <c r="B66" s="109"/>
      <c r="D66" s="110" t="s">
        <v>196</v>
      </c>
      <c r="E66" s="111"/>
      <c r="F66" s="111"/>
      <c r="G66" s="111"/>
      <c r="H66" s="111"/>
      <c r="I66" s="111"/>
      <c r="J66" s="112">
        <f>J168</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5" t="str">
        <f>E7</f>
        <v>Stavební úpravy budovy N (CEETe II) v areálu VŠB-TUO - Úpravy po DI - rev_a</v>
      </c>
      <c r="F76" s="366"/>
      <c r="G76" s="366"/>
      <c r="H76" s="366"/>
      <c r="L76" s="34"/>
    </row>
    <row r="77" spans="2:12" s="1" customFormat="1" ht="12" customHeight="1">
      <c r="B77" s="34"/>
      <c r="C77" s="29" t="s">
        <v>181</v>
      </c>
      <c r="L77" s="34"/>
    </row>
    <row r="78" spans="2:12" s="1" customFormat="1" ht="16.5" customHeight="1">
      <c r="B78" s="34"/>
      <c r="E78" s="356" t="str">
        <f>E9</f>
        <v>00 - VRN</v>
      </c>
      <c r="F78" s="364"/>
      <c r="G78" s="364"/>
      <c r="H78" s="364"/>
      <c r="L78" s="34"/>
    </row>
    <row r="79" spans="2:12" s="1" customFormat="1" ht="6.95" customHeight="1">
      <c r="B79" s="34"/>
      <c r="L79" s="34"/>
    </row>
    <row r="80" spans="2:12" s="1" customFormat="1" ht="12" customHeight="1">
      <c r="B80" s="34"/>
      <c r="C80" s="29" t="s">
        <v>21</v>
      </c>
      <c r="F80" s="27" t="str">
        <f>F12</f>
        <v xml:space="preserve"> </v>
      </c>
      <c r="I80" s="29" t="s">
        <v>23</v>
      </c>
      <c r="J80" s="51" t="str">
        <f>IF(J12="","",J12)</f>
        <v>1. 10. 2025</v>
      </c>
      <c r="L80" s="34"/>
    </row>
    <row r="81" spans="2:65" s="1" customFormat="1" ht="6.95" customHeight="1">
      <c r="B81" s="34"/>
      <c r="L81" s="34"/>
    </row>
    <row r="82" spans="2:65" s="1" customFormat="1" ht="25.7" customHeight="1">
      <c r="B82" s="34"/>
      <c r="C82" s="29" t="s">
        <v>25</v>
      </c>
      <c r="F82" s="27" t="str">
        <f>E15</f>
        <v xml:space="preserve"> </v>
      </c>
      <c r="I82" s="29" t="s">
        <v>30</v>
      </c>
      <c r="J82" s="32" t="str">
        <f>E21</f>
        <v xml:space="preserve">TECHNICO Opava s.r.o., </v>
      </c>
      <c r="L82" s="34"/>
    </row>
    <row r="83" spans="2:65" s="1" customFormat="1" ht="15.2" customHeight="1">
      <c r="B83" s="34"/>
      <c r="C83" s="29" t="s">
        <v>28</v>
      </c>
      <c r="F83" s="27" t="str">
        <f>IF(E18="","",E18)</f>
        <v>Vyplň údaj</v>
      </c>
      <c r="I83" s="29" t="s">
        <v>32</v>
      </c>
      <c r="J83" s="32" t="str">
        <f>E24</f>
        <v xml:space="preserve"> </v>
      </c>
      <c r="L83" s="34"/>
    </row>
    <row r="84" spans="2:65" s="1" customFormat="1" ht="10.35" customHeight="1">
      <c r="B84" s="34"/>
      <c r="L84" s="34"/>
    </row>
    <row r="85" spans="2:65" s="10" customFormat="1" ht="29.25" customHeight="1">
      <c r="B85" s="113"/>
      <c r="C85" s="114" t="s">
        <v>198</v>
      </c>
      <c r="D85" s="115" t="s">
        <v>54</v>
      </c>
      <c r="E85" s="115" t="s">
        <v>50</v>
      </c>
      <c r="F85" s="115" t="s">
        <v>51</v>
      </c>
      <c r="G85" s="115" t="s">
        <v>199</v>
      </c>
      <c r="H85" s="115" t="s">
        <v>200</v>
      </c>
      <c r="I85" s="115" t="s">
        <v>201</v>
      </c>
      <c r="J85" s="115" t="s">
        <v>188</v>
      </c>
      <c r="K85" s="116" t="s">
        <v>202</v>
      </c>
      <c r="L85" s="113"/>
      <c r="M85" s="58" t="s">
        <v>19</v>
      </c>
      <c r="N85" s="59" t="s">
        <v>39</v>
      </c>
      <c r="O85" s="59" t="s">
        <v>203</v>
      </c>
      <c r="P85" s="59" t="s">
        <v>204</v>
      </c>
      <c r="Q85" s="59" t="s">
        <v>205</v>
      </c>
      <c r="R85" s="59" t="s">
        <v>206</v>
      </c>
      <c r="S85" s="59" t="s">
        <v>207</v>
      </c>
      <c r="T85" s="60" t="s">
        <v>208</v>
      </c>
    </row>
    <row r="86" spans="2:65" s="1" customFormat="1" ht="22.9" customHeight="1">
      <c r="B86" s="34"/>
      <c r="C86" s="63" t="s">
        <v>209</v>
      </c>
      <c r="J86" s="117">
        <f>BK86</f>
        <v>0</v>
      </c>
      <c r="L86" s="34"/>
      <c r="M86" s="61"/>
      <c r="N86" s="52"/>
      <c r="O86" s="52"/>
      <c r="P86" s="118">
        <f>P87</f>
        <v>0</v>
      </c>
      <c r="Q86" s="52"/>
      <c r="R86" s="118">
        <f>R87</f>
        <v>0</v>
      </c>
      <c r="S86" s="52"/>
      <c r="T86" s="119">
        <f>T87</f>
        <v>0</v>
      </c>
      <c r="AT86" s="19" t="s">
        <v>68</v>
      </c>
      <c r="AU86" s="19" t="s">
        <v>189</v>
      </c>
      <c r="BK86" s="120">
        <f>BK87</f>
        <v>0</v>
      </c>
    </row>
    <row r="87" spans="2:65" s="11" customFormat="1" ht="25.9" customHeight="1">
      <c r="B87" s="121"/>
      <c r="D87" s="122" t="s">
        <v>68</v>
      </c>
      <c r="E87" s="123" t="s">
        <v>75</v>
      </c>
      <c r="F87" s="123" t="s">
        <v>210</v>
      </c>
      <c r="I87" s="124"/>
      <c r="J87" s="125">
        <f>BK87</f>
        <v>0</v>
      </c>
      <c r="L87" s="121"/>
      <c r="M87" s="126"/>
      <c r="P87" s="127">
        <f>P88+P119+P125+P138+P162+P168</f>
        <v>0</v>
      </c>
      <c r="R87" s="127">
        <f>R88+R119+R125+R138+R162+R168</f>
        <v>0</v>
      </c>
      <c r="T87" s="128">
        <f>T88+T119+T125+T138+T162+T168</f>
        <v>0</v>
      </c>
      <c r="AR87" s="122" t="s">
        <v>211</v>
      </c>
      <c r="AT87" s="129" t="s">
        <v>68</v>
      </c>
      <c r="AU87" s="129" t="s">
        <v>69</v>
      </c>
      <c r="AY87" s="122" t="s">
        <v>212</v>
      </c>
      <c r="BK87" s="130">
        <f>BK88+BK119+BK125+BK138+BK162+BK168</f>
        <v>0</v>
      </c>
    </row>
    <row r="88" spans="2:65" s="11" customFormat="1" ht="22.9" customHeight="1">
      <c r="B88" s="121"/>
      <c r="D88" s="122" t="s">
        <v>68</v>
      </c>
      <c r="E88" s="131" t="s">
        <v>213</v>
      </c>
      <c r="F88" s="131" t="s">
        <v>214</v>
      </c>
      <c r="I88" s="124"/>
      <c r="J88" s="132">
        <f>BK88</f>
        <v>0</v>
      </c>
      <c r="L88" s="121"/>
      <c r="M88" s="126"/>
      <c r="P88" s="127">
        <f>SUM(P89:P118)</f>
        <v>0</v>
      </c>
      <c r="R88" s="127">
        <f>SUM(R89:R118)</f>
        <v>0</v>
      </c>
      <c r="T88" s="128">
        <f>SUM(T89:T118)</f>
        <v>0</v>
      </c>
      <c r="AR88" s="122" t="s">
        <v>211</v>
      </c>
      <c r="AT88" s="129" t="s">
        <v>68</v>
      </c>
      <c r="AU88" s="129" t="s">
        <v>77</v>
      </c>
      <c r="AY88" s="122" t="s">
        <v>212</v>
      </c>
      <c r="BK88" s="130">
        <f>SUM(BK89:BK118)</f>
        <v>0</v>
      </c>
    </row>
    <row r="89" spans="2:65" s="1" customFormat="1" ht="16.5" customHeight="1">
      <c r="B89" s="34"/>
      <c r="C89" s="133" t="s">
        <v>77</v>
      </c>
      <c r="D89" s="133" t="s">
        <v>215</v>
      </c>
      <c r="E89" s="134" t="s">
        <v>216</v>
      </c>
      <c r="F89" s="135" t="s">
        <v>217</v>
      </c>
      <c r="G89" s="136" t="s">
        <v>218</v>
      </c>
      <c r="H89" s="137">
        <v>1</v>
      </c>
      <c r="I89" s="138"/>
      <c r="J89" s="139">
        <f>ROUND(I89*H89,2)</f>
        <v>0</v>
      </c>
      <c r="K89" s="135" t="s">
        <v>219</v>
      </c>
      <c r="L89" s="34"/>
      <c r="M89" s="140" t="s">
        <v>19</v>
      </c>
      <c r="N89" s="141" t="s">
        <v>40</v>
      </c>
      <c r="P89" s="142">
        <f>O89*H89</f>
        <v>0</v>
      </c>
      <c r="Q89" s="142">
        <v>0</v>
      </c>
      <c r="R89" s="142">
        <f>Q89*H89</f>
        <v>0</v>
      </c>
      <c r="S89" s="142">
        <v>0</v>
      </c>
      <c r="T89" s="143">
        <f>S89*H89</f>
        <v>0</v>
      </c>
      <c r="AR89" s="144" t="s">
        <v>220</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220</v>
      </c>
      <c r="BM89" s="144" t="s">
        <v>221</v>
      </c>
    </row>
    <row r="90" spans="2:65" s="1" customFormat="1">
      <c r="B90" s="34"/>
      <c r="D90" s="146" t="s">
        <v>222</v>
      </c>
      <c r="F90" s="147" t="s">
        <v>223</v>
      </c>
      <c r="I90" s="148"/>
      <c r="L90" s="34"/>
      <c r="M90" s="149"/>
      <c r="T90" s="55"/>
      <c r="AT90" s="19" t="s">
        <v>222</v>
      </c>
      <c r="AU90" s="19" t="s">
        <v>79</v>
      </c>
    </row>
    <row r="91" spans="2:65" s="1" customFormat="1" ht="87.75">
      <c r="B91" s="34"/>
      <c r="D91" s="150" t="s">
        <v>224</v>
      </c>
      <c r="F91" s="151" t="s">
        <v>225</v>
      </c>
      <c r="I91" s="148"/>
      <c r="L91" s="34"/>
      <c r="M91" s="149"/>
      <c r="T91" s="55"/>
      <c r="AT91" s="19" t="s">
        <v>224</v>
      </c>
      <c r="AU91" s="19" t="s">
        <v>79</v>
      </c>
    </row>
    <row r="92" spans="2:65" s="12" customFormat="1">
      <c r="B92" s="152"/>
      <c r="D92" s="150" t="s">
        <v>226</v>
      </c>
      <c r="E92" s="153" t="s">
        <v>19</v>
      </c>
      <c r="F92" s="154" t="s">
        <v>227</v>
      </c>
      <c r="H92" s="155">
        <v>1</v>
      </c>
      <c r="I92" s="156"/>
      <c r="L92" s="152"/>
      <c r="M92" s="157"/>
      <c r="T92" s="158"/>
      <c r="AT92" s="153" t="s">
        <v>226</v>
      </c>
      <c r="AU92" s="153" t="s">
        <v>79</v>
      </c>
      <c r="AV92" s="12" t="s">
        <v>79</v>
      </c>
      <c r="AW92" s="12" t="s">
        <v>31</v>
      </c>
      <c r="AX92" s="12" t="s">
        <v>69</v>
      </c>
      <c r="AY92" s="153" t="s">
        <v>212</v>
      </c>
    </row>
    <row r="93" spans="2:65" s="13" customFormat="1">
      <c r="B93" s="159"/>
      <c r="D93" s="150" t="s">
        <v>226</v>
      </c>
      <c r="E93" s="160" t="s">
        <v>19</v>
      </c>
      <c r="F93" s="161" t="s">
        <v>228</v>
      </c>
      <c r="H93" s="162">
        <v>1</v>
      </c>
      <c r="I93" s="163"/>
      <c r="L93" s="159"/>
      <c r="M93" s="164"/>
      <c r="T93" s="165"/>
      <c r="AT93" s="160" t="s">
        <v>226</v>
      </c>
      <c r="AU93" s="160" t="s">
        <v>79</v>
      </c>
      <c r="AV93" s="13" t="s">
        <v>229</v>
      </c>
      <c r="AW93" s="13" t="s">
        <v>31</v>
      </c>
      <c r="AX93" s="13" t="s">
        <v>77</v>
      </c>
      <c r="AY93" s="160" t="s">
        <v>212</v>
      </c>
    </row>
    <row r="94" spans="2:65" s="1" customFormat="1" ht="16.5" customHeight="1">
      <c r="B94" s="34"/>
      <c r="C94" s="133" t="s">
        <v>79</v>
      </c>
      <c r="D94" s="133" t="s">
        <v>215</v>
      </c>
      <c r="E94" s="134" t="s">
        <v>230</v>
      </c>
      <c r="F94" s="135" t="s">
        <v>231</v>
      </c>
      <c r="G94" s="136" t="s">
        <v>218</v>
      </c>
      <c r="H94" s="137">
        <v>1</v>
      </c>
      <c r="I94" s="138"/>
      <c r="J94" s="139">
        <f>ROUND(I94*H94,2)</f>
        <v>0</v>
      </c>
      <c r="K94" s="135" t="s">
        <v>219</v>
      </c>
      <c r="L94" s="34"/>
      <c r="M94" s="140" t="s">
        <v>19</v>
      </c>
      <c r="N94" s="141" t="s">
        <v>40</v>
      </c>
      <c r="P94" s="142">
        <f>O94*H94</f>
        <v>0</v>
      </c>
      <c r="Q94" s="142">
        <v>0</v>
      </c>
      <c r="R94" s="142">
        <f>Q94*H94</f>
        <v>0</v>
      </c>
      <c r="S94" s="142">
        <v>0</v>
      </c>
      <c r="T94" s="143">
        <f>S94*H94</f>
        <v>0</v>
      </c>
      <c r="AR94" s="144" t="s">
        <v>220</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220</v>
      </c>
      <c r="BM94" s="144" t="s">
        <v>232</v>
      </c>
    </row>
    <row r="95" spans="2:65" s="1" customFormat="1">
      <c r="B95" s="34"/>
      <c r="D95" s="146" t="s">
        <v>222</v>
      </c>
      <c r="F95" s="147" t="s">
        <v>233</v>
      </c>
      <c r="I95" s="148"/>
      <c r="L95" s="34"/>
      <c r="M95" s="149"/>
      <c r="T95" s="55"/>
      <c r="AT95" s="19" t="s">
        <v>222</v>
      </c>
      <c r="AU95" s="19" t="s">
        <v>79</v>
      </c>
    </row>
    <row r="96" spans="2:65" s="1" customFormat="1" ht="78">
      <c r="B96" s="34"/>
      <c r="D96" s="150" t="s">
        <v>224</v>
      </c>
      <c r="F96" s="151" t="s">
        <v>234</v>
      </c>
      <c r="I96" s="148"/>
      <c r="L96" s="34"/>
      <c r="M96" s="149"/>
      <c r="T96" s="55"/>
      <c r="AT96" s="19" t="s">
        <v>224</v>
      </c>
      <c r="AU96" s="19" t="s">
        <v>79</v>
      </c>
    </row>
    <row r="97" spans="2:65" s="12" customFormat="1">
      <c r="B97" s="152"/>
      <c r="D97" s="150" t="s">
        <v>226</v>
      </c>
      <c r="E97" s="153" t="s">
        <v>19</v>
      </c>
      <c r="F97" s="154" t="s">
        <v>235</v>
      </c>
      <c r="H97" s="155">
        <v>1</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1</v>
      </c>
      <c r="I98" s="163"/>
      <c r="L98" s="159"/>
      <c r="M98" s="164"/>
      <c r="T98" s="165"/>
      <c r="AT98" s="160" t="s">
        <v>226</v>
      </c>
      <c r="AU98" s="160" t="s">
        <v>79</v>
      </c>
      <c r="AV98" s="13" t="s">
        <v>229</v>
      </c>
      <c r="AW98" s="13" t="s">
        <v>31</v>
      </c>
      <c r="AX98" s="13" t="s">
        <v>77</v>
      </c>
      <c r="AY98" s="160" t="s">
        <v>212</v>
      </c>
    </row>
    <row r="99" spans="2:65" s="1" customFormat="1" ht="16.5" customHeight="1">
      <c r="B99" s="34"/>
      <c r="C99" s="133" t="s">
        <v>236</v>
      </c>
      <c r="D99" s="133" t="s">
        <v>215</v>
      </c>
      <c r="E99" s="134" t="s">
        <v>237</v>
      </c>
      <c r="F99" s="135" t="s">
        <v>238</v>
      </c>
      <c r="G99" s="136" t="s">
        <v>218</v>
      </c>
      <c r="H99" s="137">
        <v>1</v>
      </c>
      <c r="I99" s="138"/>
      <c r="J99" s="139">
        <f>ROUND(I99*H99,2)</f>
        <v>0</v>
      </c>
      <c r="K99" s="135" t="s">
        <v>219</v>
      </c>
      <c r="L99" s="34"/>
      <c r="M99" s="140" t="s">
        <v>19</v>
      </c>
      <c r="N99" s="141" t="s">
        <v>40</v>
      </c>
      <c r="P99" s="142">
        <f>O99*H99</f>
        <v>0</v>
      </c>
      <c r="Q99" s="142">
        <v>0</v>
      </c>
      <c r="R99" s="142">
        <f>Q99*H99</f>
        <v>0</v>
      </c>
      <c r="S99" s="142">
        <v>0</v>
      </c>
      <c r="T99" s="143">
        <f>S99*H99</f>
        <v>0</v>
      </c>
      <c r="AR99" s="144" t="s">
        <v>220</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220</v>
      </c>
      <c r="BM99" s="144" t="s">
        <v>239</v>
      </c>
    </row>
    <row r="100" spans="2:65" s="1" customFormat="1">
      <c r="B100" s="34"/>
      <c r="D100" s="146" t="s">
        <v>222</v>
      </c>
      <c r="F100" s="147" t="s">
        <v>240</v>
      </c>
      <c r="I100" s="148"/>
      <c r="L100" s="34"/>
      <c r="M100" s="149"/>
      <c r="T100" s="55"/>
      <c r="AT100" s="19" t="s">
        <v>222</v>
      </c>
      <c r="AU100" s="19" t="s">
        <v>79</v>
      </c>
    </row>
    <row r="101" spans="2:65" s="1" customFormat="1" ht="48.75">
      <c r="B101" s="34"/>
      <c r="D101" s="150" t="s">
        <v>224</v>
      </c>
      <c r="F101" s="151" t="s">
        <v>241</v>
      </c>
      <c r="I101" s="148"/>
      <c r="L101" s="34"/>
      <c r="M101" s="149"/>
      <c r="T101" s="55"/>
      <c r="AT101" s="19" t="s">
        <v>224</v>
      </c>
      <c r="AU101" s="19" t="s">
        <v>79</v>
      </c>
    </row>
    <row r="102" spans="2:65" s="12" customFormat="1">
      <c r="B102" s="152"/>
      <c r="D102" s="150" t="s">
        <v>226</v>
      </c>
      <c r="E102" s="153" t="s">
        <v>19</v>
      </c>
      <c r="F102" s="154" t="s">
        <v>242</v>
      </c>
      <c r="H102" s="155">
        <v>1</v>
      </c>
      <c r="I102" s="156"/>
      <c r="L102" s="152"/>
      <c r="M102" s="157"/>
      <c r="T102" s="158"/>
      <c r="AT102" s="153" t="s">
        <v>226</v>
      </c>
      <c r="AU102" s="153" t="s">
        <v>79</v>
      </c>
      <c r="AV102" s="12" t="s">
        <v>79</v>
      </c>
      <c r="AW102" s="12" t="s">
        <v>31</v>
      </c>
      <c r="AX102" s="12" t="s">
        <v>69</v>
      </c>
      <c r="AY102" s="153" t="s">
        <v>212</v>
      </c>
    </row>
    <row r="103" spans="2:65" s="13" customFormat="1">
      <c r="B103" s="159"/>
      <c r="D103" s="150" t="s">
        <v>226</v>
      </c>
      <c r="E103" s="160" t="s">
        <v>19</v>
      </c>
      <c r="F103" s="161" t="s">
        <v>228</v>
      </c>
      <c r="H103" s="162">
        <v>1</v>
      </c>
      <c r="I103" s="163"/>
      <c r="L103" s="159"/>
      <c r="M103" s="164"/>
      <c r="T103" s="165"/>
      <c r="AT103" s="160" t="s">
        <v>226</v>
      </c>
      <c r="AU103" s="160" t="s">
        <v>79</v>
      </c>
      <c r="AV103" s="13" t="s">
        <v>229</v>
      </c>
      <c r="AW103" s="13" t="s">
        <v>31</v>
      </c>
      <c r="AX103" s="13" t="s">
        <v>77</v>
      </c>
      <c r="AY103" s="160" t="s">
        <v>212</v>
      </c>
    </row>
    <row r="104" spans="2:65" s="1" customFormat="1" ht="16.5" customHeight="1">
      <c r="B104" s="34"/>
      <c r="C104" s="133" t="s">
        <v>229</v>
      </c>
      <c r="D104" s="133" t="s">
        <v>215</v>
      </c>
      <c r="E104" s="134" t="s">
        <v>243</v>
      </c>
      <c r="F104" s="135" t="s">
        <v>244</v>
      </c>
      <c r="G104" s="136" t="s">
        <v>218</v>
      </c>
      <c r="H104" s="137">
        <v>1</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220</v>
      </c>
      <c r="AT104" s="144" t="s">
        <v>215</v>
      </c>
      <c r="AU104" s="144" t="s">
        <v>79</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220</v>
      </c>
      <c r="BM104" s="144" t="s">
        <v>246</v>
      </c>
    </row>
    <row r="105" spans="2:65" s="1" customFormat="1" ht="107.25">
      <c r="B105" s="34"/>
      <c r="D105" s="150" t="s">
        <v>224</v>
      </c>
      <c r="F105" s="151" t="s">
        <v>247</v>
      </c>
      <c r="I105" s="148"/>
      <c r="L105" s="34"/>
      <c r="M105" s="149"/>
      <c r="T105" s="55"/>
      <c r="AT105" s="19" t="s">
        <v>224</v>
      </c>
      <c r="AU105" s="19" t="s">
        <v>79</v>
      </c>
    </row>
    <row r="106" spans="2:65" s="12" customFormat="1">
      <c r="B106" s="152"/>
      <c r="D106" s="150" t="s">
        <v>226</v>
      </c>
      <c r="E106" s="153" t="s">
        <v>19</v>
      </c>
      <c r="F106" s="154" t="s">
        <v>248</v>
      </c>
      <c r="H106" s="155">
        <v>1</v>
      </c>
      <c r="I106" s="156"/>
      <c r="L106" s="152"/>
      <c r="M106" s="157"/>
      <c r="T106" s="158"/>
      <c r="AT106" s="153" t="s">
        <v>226</v>
      </c>
      <c r="AU106" s="153" t="s">
        <v>79</v>
      </c>
      <c r="AV106" s="12" t="s">
        <v>79</v>
      </c>
      <c r="AW106" s="12" t="s">
        <v>31</v>
      </c>
      <c r="AX106" s="12" t="s">
        <v>69</v>
      </c>
      <c r="AY106" s="153" t="s">
        <v>212</v>
      </c>
    </row>
    <row r="107" spans="2:65" s="13" customFormat="1">
      <c r="B107" s="159"/>
      <c r="D107" s="150" t="s">
        <v>226</v>
      </c>
      <c r="E107" s="160" t="s">
        <v>19</v>
      </c>
      <c r="F107" s="161" t="s">
        <v>228</v>
      </c>
      <c r="H107" s="162">
        <v>1</v>
      </c>
      <c r="I107" s="163"/>
      <c r="L107" s="159"/>
      <c r="M107" s="164"/>
      <c r="T107" s="165"/>
      <c r="AT107" s="160" t="s">
        <v>226</v>
      </c>
      <c r="AU107" s="160" t="s">
        <v>79</v>
      </c>
      <c r="AV107" s="13" t="s">
        <v>229</v>
      </c>
      <c r="AW107" s="13" t="s">
        <v>31</v>
      </c>
      <c r="AX107" s="13" t="s">
        <v>77</v>
      </c>
      <c r="AY107" s="160" t="s">
        <v>212</v>
      </c>
    </row>
    <row r="108" spans="2:65" s="1" customFormat="1" ht="16.5" customHeight="1">
      <c r="B108" s="34"/>
      <c r="C108" s="133" t="s">
        <v>211</v>
      </c>
      <c r="D108" s="133" t="s">
        <v>215</v>
      </c>
      <c r="E108" s="134" t="s">
        <v>249</v>
      </c>
      <c r="F108" s="135" t="s">
        <v>250</v>
      </c>
      <c r="G108" s="136" t="s">
        <v>218</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220</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220</v>
      </c>
      <c r="BM108" s="144" t="s">
        <v>251</v>
      </c>
    </row>
    <row r="109" spans="2:65" s="12" customFormat="1">
      <c r="B109" s="152"/>
      <c r="D109" s="150" t="s">
        <v>226</v>
      </c>
      <c r="E109" s="153" t="s">
        <v>19</v>
      </c>
      <c r="F109" s="154" t="s">
        <v>252</v>
      </c>
      <c r="H109" s="155">
        <v>1</v>
      </c>
      <c r="I109" s="156"/>
      <c r="L109" s="152"/>
      <c r="M109" s="157"/>
      <c r="T109" s="158"/>
      <c r="AT109" s="153" t="s">
        <v>226</v>
      </c>
      <c r="AU109" s="153" t="s">
        <v>79</v>
      </c>
      <c r="AV109" s="12" t="s">
        <v>79</v>
      </c>
      <c r="AW109" s="12" t="s">
        <v>31</v>
      </c>
      <c r="AX109" s="12" t="s">
        <v>69</v>
      </c>
      <c r="AY109" s="153" t="s">
        <v>212</v>
      </c>
    </row>
    <row r="110" spans="2:65" s="13" customFormat="1">
      <c r="B110" s="159"/>
      <c r="D110" s="150" t="s">
        <v>226</v>
      </c>
      <c r="E110" s="160" t="s">
        <v>19</v>
      </c>
      <c r="F110" s="161" t="s">
        <v>228</v>
      </c>
      <c r="H110" s="162">
        <v>1</v>
      </c>
      <c r="I110" s="163"/>
      <c r="L110" s="159"/>
      <c r="M110" s="164"/>
      <c r="T110" s="165"/>
      <c r="AT110" s="160" t="s">
        <v>226</v>
      </c>
      <c r="AU110" s="160" t="s">
        <v>79</v>
      </c>
      <c r="AV110" s="13" t="s">
        <v>229</v>
      </c>
      <c r="AW110" s="13" t="s">
        <v>31</v>
      </c>
      <c r="AX110" s="13" t="s">
        <v>77</v>
      </c>
      <c r="AY110" s="160" t="s">
        <v>212</v>
      </c>
    </row>
    <row r="111" spans="2:65" s="1" customFormat="1" ht="16.5" customHeight="1">
      <c r="B111" s="34"/>
      <c r="C111" s="133" t="s">
        <v>253</v>
      </c>
      <c r="D111" s="133" t="s">
        <v>215</v>
      </c>
      <c r="E111" s="134" t="s">
        <v>254</v>
      </c>
      <c r="F111" s="135" t="s">
        <v>255</v>
      </c>
      <c r="G111" s="136" t="s">
        <v>218</v>
      </c>
      <c r="H111" s="137">
        <v>1</v>
      </c>
      <c r="I111" s="138"/>
      <c r="J111" s="139">
        <f>ROUND(I111*H111,2)</f>
        <v>0</v>
      </c>
      <c r="K111" s="135" t="s">
        <v>245</v>
      </c>
      <c r="L111" s="34"/>
      <c r="M111" s="140" t="s">
        <v>19</v>
      </c>
      <c r="N111" s="141" t="s">
        <v>40</v>
      </c>
      <c r="P111" s="142">
        <f>O111*H111</f>
        <v>0</v>
      </c>
      <c r="Q111" s="142">
        <v>0</v>
      </c>
      <c r="R111" s="142">
        <f>Q111*H111</f>
        <v>0</v>
      </c>
      <c r="S111" s="142">
        <v>0</v>
      </c>
      <c r="T111" s="143">
        <f>S111*H111</f>
        <v>0</v>
      </c>
      <c r="AR111" s="144" t="s">
        <v>220</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220</v>
      </c>
      <c r="BM111" s="144" t="s">
        <v>256</v>
      </c>
    </row>
    <row r="112" spans="2:65" s="1" customFormat="1" ht="107.25">
      <c r="B112" s="34"/>
      <c r="D112" s="150" t="s">
        <v>224</v>
      </c>
      <c r="F112" s="151" t="s">
        <v>257</v>
      </c>
      <c r="I112" s="148"/>
      <c r="L112" s="34"/>
      <c r="M112" s="149"/>
      <c r="T112" s="55"/>
      <c r="AT112" s="19" t="s">
        <v>224</v>
      </c>
      <c r="AU112" s="19" t="s">
        <v>79</v>
      </c>
    </row>
    <row r="113" spans="2:65" s="12" customFormat="1">
      <c r="B113" s="152"/>
      <c r="D113" s="150" t="s">
        <v>226</v>
      </c>
      <c r="E113" s="153" t="s">
        <v>19</v>
      </c>
      <c r="F113" s="154" t="s">
        <v>258</v>
      </c>
      <c r="H113" s="155">
        <v>1</v>
      </c>
      <c r="I113" s="156"/>
      <c r="L113" s="152"/>
      <c r="M113" s="157"/>
      <c r="T113" s="158"/>
      <c r="AT113" s="153" t="s">
        <v>226</v>
      </c>
      <c r="AU113" s="153" t="s">
        <v>79</v>
      </c>
      <c r="AV113" s="12" t="s">
        <v>79</v>
      </c>
      <c r="AW113" s="12" t="s">
        <v>31</v>
      </c>
      <c r="AX113" s="12" t="s">
        <v>69</v>
      </c>
      <c r="AY113" s="153" t="s">
        <v>212</v>
      </c>
    </row>
    <row r="114" spans="2:65" s="13" customFormat="1">
      <c r="B114" s="159"/>
      <c r="D114" s="150" t="s">
        <v>226</v>
      </c>
      <c r="E114" s="160" t="s">
        <v>19</v>
      </c>
      <c r="F114" s="161" t="s">
        <v>228</v>
      </c>
      <c r="H114" s="162">
        <v>1</v>
      </c>
      <c r="I114" s="163"/>
      <c r="L114" s="159"/>
      <c r="M114" s="164"/>
      <c r="T114" s="165"/>
      <c r="AT114" s="160" t="s">
        <v>226</v>
      </c>
      <c r="AU114" s="160" t="s">
        <v>79</v>
      </c>
      <c r="AV114" s="13" t="s">
        <v>229</v>
      </c>
      <c r="AW114" s="13" t="s">
        <v>31</v>
      </c>
      <c r="AX114" s="13" t="s">
        <v>77</v>
      </c>
      <c r="AY114" s="160" t="s">
        <v>212</v>
      </c>
    </row>
    <row r="115" spans="2:65" s="1" customFormat="1" ht="16.5" customHeight="1">
      <c r="B115" s="34"/>
      <c r="C115" s="133" t="s">
        <v>259</v>
      </c>
      <c r="D115" s="133" t="s">
        <v>215</v>
      </c>
      <c r="E115" s="134" t="s">
        <v>260</v>
      </c>
      <c r="F115" s="135" t="s">
        <v>261</v>
      </c>
      <c r="G115" s="136" t="s">
        <v>218</v>
      </c>
      <c r="H115" s="137">
        <v>1</v>
      </c>
      <c r="I115" s="138"/>
      <c r="J115" s="139">
        <f>ROUND(I115*H115,2)</f>
        <v>0</v>
      </c>
      <c r="K115" s="135" t="s">
        <v>245</v>
      </c>
      <c r="L115" s="34"/>
      <c r="M115" s="140" t="s">
        <v>19</v>
      </c>
      <c r="N115" s="141" t="s">
        <v>40</v>
      </c>
      <c r="P115" s="142">
        <f>O115*H115</f>
        <v>0</v>
      </c>
      <c r="Q115" s="142">
        <v>0</v>
      </c>
      <c r="R115" s="142">
        <f>Q115*H115</f>
        <v>0</v>
      </c>
      <c r="S115" s="142">
        <v>0</v>
      </c>
      <c r="T115" s="143">
        <f>S115*H115</f>
        <v>0</v>
      </c>
      <c r="AR115" s="144" t="s">
        <v>220</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220</v>
      </c>
      <c r="BM115" s="144" t="s">
        <v>262</v>
      </c>
    </row>
    <row r="116" spans="2:65" s="1" customFormat="1" ht="97.5">
      <c r="B116" s="34"/>
      <c r="D116" s="150" t="s">
        <v>224</v>
      </c>
      <c r="F116" s="151" t="s">
        <v>263</v>
      </c>
      <c r="I116" s="148"/>
      <c r="L116" s="34"/>
      <c r="M116" s="149"/>
      <c r="T116" s="55"/>
      <c r="AT116" s="19" t="s">
        <v>224</v>
      </c>
      <c r="AU116" s="19" t="s">
        <v>79</v>
      </c>
    </row>
    <row r="117" spans="2:65" s="12" customFormat="1">
      <c r="B117" s="152"/>
      <c r="D117" s="150" t="s">
        <v>226</v>
      </c>
      <c r="E117" s="153" t="s">
        <v>19</v>
      </c>
      <c r="F117" s="154" t="s">
        <v>264</v>
      </c>
      <c r="H117" s="155">
        <v>1</v>
      </c>
      <c r="I117" s="156"/>
      <c r="L117" s="152"/>
      <c r="M117" s="157"/>
      <c r="T117" s="158"/>
      <c r="AT117" s="153" t="s">
        <v>226</v>
      </c>
      <c r="AU117" s="153" t="s">
        <v>79</v>
      </c>
      <c r="AV117" s="12" t="s">
        <v>79</v>
      </c>
      <c r="AW117" s="12" t="s">
        <v>31</v>
      </c>
      <c r="AX117" s="12" t="s">
        <v>69</v>
      </c>
      <c r="AY117" s="153" t="s">
        <v>212</v>
      </c>
    </row>
    <row r="118" spans="2:65" s="13" customFormat="1">
      <c r="B118" s="159"/>
      <c r="D118" s="150" t="s">
        <v>226</v>
      </c>
      <c r="E118" s="160" t="s">
        <v>19</v>
      </c>
      <c r="F118" s="161" t="s">
        <v>228</v>
      </c>
      <c r="H118" s="162">
        <v>1</v>
      </c>
      <c r="I118" s="163"/>
      <c r="L118" s="159"/>
      <c r="M118" s="164"/>
      <c r="T118" s="165"/>
      <c r="AT118" s="160" t="s">
        <v>226</v>
      </c>
      <c r="AU118" s="160" t="s">
        <v>79</v>
      </c>
      <c r="AV118" s="13" t="s">
        <v>229</v>
      </c>
      <c r="AW118" s="13" t="s">
        <v>31</v>
      </c>
      <c r="AX118" s="13" t="s">
        <v>77</v>
      </c>
      <c r="AY118" s="160" t="s">
        <v>212</v>
      </c>
    </row>
    <row r="119" spans="2:65" s="11" customFormat="1" ht="22.9" customHeight="1">
      <c r="B119" s="121"/>
      <c r="D119" s="122" t="s">
        <v>68</v>
      </c>
      <c r="E119" s="131" t="s">
        <v>265</v>
      </c>
      <c r="F119" s="131" t="s">
        <v>266</v>
      </c>
      <c r="I119" s="124"/>
      <c r="J119" s="132">
        <f>BK119</f>
        <v>0</v>
      </c>
      <c r="L119" s="121"/>
      <c r="M119" s="126"/>
      <c r="P119" s="127">
        <f>SUM(P120:P124)</f>
        <v>0</v>
      </c>
      <c r="R119" s="127">
        <f>SUM(R120:R124)</f>
        <v>0</v>
      </c>
      <c r="T119" s="128">
        <f>SUM(T120:T124)</f>
        <v>0</v>
      </c>
      <c r="AR119" s="122" t="s">
        <v>211</v>
      </c>
      <c r="AT119" s="129" t="s">
        <v>68</v>
      </c>
      <c r="AU119" s="129" t="s">
        <v>77</v>
      </c>
      <c r="AY119" s="122" t="s">
        <v>212</v>
      </c>
      <c r="BK119" s="130">
        <f>SUM(BK120:BK124)</f>
        <v>0</v>
      </c>
    </row>
    <row r="120" spans="2:65" s="1" customFormat="1" ht="16.5" customHeight="1">
      <c r="B120" s="34"/>
      <c r="C120" s="133" t="s">
        <v>267</v>
      </c>
      <c r="D120" s="133" t="s">
        <v>215</v>
      </c>
      <c r="E120" s="134" t="s">
        <v>268</v>
      </c>
      <c r="F120" s="135" t="s">
        <v>266</v>
      </c>
      <c r="G120" s="136" t="s">
        <v>218</v>
      </c>
      <c r="H120" s="137">
        <v>1</v>
      </c>
      <c r="I120" s="138"/>
      <c r="J120" s="139">
        <f>ROUND(I120*H120,2)</f>
        <v>0</v>
      </c>
      <c r="K120" s="135" t="s">
        <v>219</v>
      </c>
      <c r="L120" s="34"/>
      <c r="M120" s="140" t="s">
        <v>19</v>
      </c>
      <c r="N120" s="141" t="s">
        <v>40</v>
      </c>
      <c r="P120" s="142">
        <f>O120*H120</f>
        <v>0</v>
      </c>
      <c r="Q120" s="142">
        <v>0</v>
      </c>
      <c r="R120" s="142">
        <f>Q120*H120</f>
        <v>0</v>
      </c>
      <c r="S120" s="142">
        <v>0</v>
      </c>
      <c r="T120" s="143">
        <f>S120*H120</f>
        <v>0</v>
      </c>
      <c r="AR120" s="144" t="s">
        <v>220</v>
      </c>
      <c r="AT120" s="144" t="s">
        <v>215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220</v>
      </c>
      <c r="BM120" s="144" t="s">
        <v>269</v>
      </c>
    </row>
    <row r="121" spans="2:65" s="1" customFormat="1">
      <c r="B121" s="34"/>
      <c r="D121" s="146" t="s">
        <v>222</v>
      </c>
      <c r="F121" s="147" t="s">
        <v>270</v>
      </c>
      <c r="I121" s="148"/>
      <c r="L121" s="34"/>
      <c r="M121" s="149"/>
      <c r="T121" s="55"/>
      <c r="AT121" s="19" t="s">
        <v>222</v>
      </c>
      <c r="AU121" s="19" t="s">
        <v>79</v>
      </c>
    </row>
    <row r="122" spans="2:65" s="1" customFormat="1" ht="78">
      <c r="B122" s="34"/>
      <c r="D122" s="150" t="s">
        <v>224</v>
      </c>
      <c r="F122" s="151" t="s">
        <v>271</v>
      </c>
      <c r="I122" s="148"/>
      <c r="L122" s="34"/>
      <c r="M122" s="149"/>
      <c r="T122" s="55"/>
      <c r="AT122" s="19" t="s">
        <v>224</v>
      </c>
      <c r="AU122" s="19" t="s">
        <v>79</v>
      </c>
    </row>
    <row r="123" spans="2:65" s="12" customFormat="1">
      <c r="B123" s="152"/>
      <c r="D123" s="150" t="s">
        <v>226</v>
      </c>
      <c r="E123" s="153" t="s">
        <v>19</v>
      </c>
      <c r="F123" s="154" t="s">
        <v>272</v>
      </c>
      <c r="H123" s="155">
        <v>1</v>
      </c>
      <c r="I123" s="156"/>
      <c r="L123" s="152"/>
      <c r="M123" s="157"/>
      <c r="T123" s="158"/>
      <c r="AT123" s="153" t="s">
        <v>226</v>
      </c>
      <c r="AU123" s="153" t="s">
        <v>79</v>
      </c>
      <c r="AV123" s="12" t="s">
        <v>79</v>
      </c>
      <c r="AW123" s="12" t="s">
        <v>31</v>
      </c>
      <c r="AX123" s="12" t="s">
        <v>69</v>
      </c>
      <c r="AY123" s="153" t="s">
        <v>212</v>
      </c>
    </row>
    <row r="124" spans="2:65" s="13" customFormat="1">
      <c r="B124" s="159"/>
      <c r="D124" s="150" t="s">
        <v>226</v>
      </c>
      <c r="E124" s="160" t="s">
        <v>19</v>
      </c>
      <c r="F124" s="161" t="s">
        <v>228</v>
      </c>
      <c r="H124" s="162">
        <v>1</v>
      </c>
      <c r="I124" s="163"/>
      <c r="L124" s="159"/>
      <c r="M124" s="164"/>
      <c r="T124" s="165"/>
      <c r="AT124" s="160" t="s">
        <v>226</v>
      </c>
      <c r="AU124" s="160" t="s">
        <v>79</v>
      </c>
      <c r="AV124" s="13" t="s">
        <v>229</v>
      </c>
      <c r="AW124" s="13" t="s">
        <v>31</v>
      </c>
      <c r="AX124" s="13" t="s">
        <v>77</v>
      </c>
      <c r="AY124" s="160" t="s">
        <v>212</v>
      </c>
    </row>
    <row r="125" spans="2:65" s="11" customFormat="1" ht="22.9" customHeight="1">
      <c r="B125" s="121"/>
      <c r="D125" s="122" t="s">
        <v>68</v>
      </c>
      <c r="E125" s="131" t="s">
        <v>273</v>
      </c>
      <c r="F125" s="131" t="s">
        <v>274</v>
      </c>
      <c r="I125" s="124"/>
      <c r="J125" s="132">
        <f>BK125</f>
        <v>0</v>
      </c>
      <c r="L125" s="121"/>
      <c r="M125" s="126"/>
      <c r="P125" s="127">
        <f>SUM(P126:P137)</f>
        <v>0</v>
      </c>
      <c r="R125" s="127">
        <f>SUM(R126:R137)</f>
        <v>0</v>
      </c>
      <c r="T125" s="128">
        <f>SUM(T126:T137)</f>
        <v>0</v>
      </c>
      <c r="AR125" s="122" t="s">
        <v>211</v>
      </c>
      <c r="AT125" s="129" t="s">
        <v>68</v>
      </c>
      <c r="AU125" s="129" t="s">
        <v>77</v>
      </c>
      <c r="AY125" s="122" t="s">
        <v>212</v>
      </c>
      <c r="BK125" s="130">
        <f>SUM(BK126:BK137)</f>
        <v>0</v>
      </c>
    </row>
    <row r="126" spans="2:65" s="1" customFormat="1" ht="16.5" customHeight="1">
      <c r="B126" s="34"/>
      <c r="C126" s="133" t="s">
        <v>275</v>
      </c>
      <c r="D126" s="166" t="s">
        <v>215</v>
      </c>
      <c r="E126" s="134" t="s">
        <v>276</v>
      </c>
      <c r="F126" s="135" t="s">
        <v>277</v>
      </c>
      <c r="G126" s="136" t="s">
        <v>218</v>
      </c>
      <c r="H126" s="137">
        <v>1</v>
      </c>
      <c r="I126" s="138"/>
      <c r="J126" s="139">
        <f>ROUND(I126*H126,2)</f>
        <v>0</v>
      </c>
      <c r="K126" s="135" t="s">
        <v>245</v>
      </c>
      <c r="L126" s="34"/>
      <c r="M126" s="140" t="s">
        <v>19</v>
      </c>
      <c r="N126" s="141" t="s">
        <v>40</v>
      </c>
      <c r="P126" s="142">
        <f>O126*H126</f>
        <v>0</v>
      </c>
      <c r="Q126" s="142">
        <v>0</v>
      </c>
      <c r="R126" s="142">
        <f>Q126*H126</f>
        <v>0</v>
      </c>
      <c r="S126" s="142">
        <v>0</v>
      </c>
      <c r="T126" s="143">
        <f>S126*H126</f>
        <v>0</v>
      </c>
      <c r="AR126" s="144" t="s">
        <v>220</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220</v>
      </c>
      <c r="BM126" s="144" t="s">
        <v>278</v>
      </c>
    </row>
    <row r="127" spans="2:65" s="1" customFormat="1" ht="117">
      <c r="B127" s="34"/>
      <c r="D127" s="150" t="s">
        <v>224</v>
      </c>
      <c r="F127" s="151" t="s">
        <v>279</v>
      </c>
      <c r="I127" s="148"/>
      <c r="L127" s="34"/>
      <c r="M127" s="149"/>
      <c r="T127" s="55"/>
      <c r="AT127" s="19" t="s">
        <v>224</v>
      </c>
      <c r="AU127" s="19" t="s">
        <v>79</v>
      </c>
    </row>
    <row r="128" spans="2:65" s="12" customFormat="1">
      <c r="B128" s="152"/>
      <c r="D128" s="150" t="s">
        <v>226</v>
      </c>
      <c r="E128" s="153" t="s">
        <v>19</v>
      </c>
      <c r="F128" s="154" t="s">
        <v>280</v>
      </c>
      <c r="H128" s="155">
        <v>1</v>
      </c>
      <c r="I128" s="156"/>
      <c r="L128" s="152"/>
      <c r="M128" s="157"/>
      <c r="T128" s="158"/>
      <c r="AT128" s="153" t="s">
        <v>226</v>
      </c>
      <c r="AU128" s="153" t="s">
        <v>79</v>
      </c>
      <c r="AV128" s="12" t="s">
        <v>79</v>
      </c>
      <c r="AW128" s="12" t="s">
        <v>31</v>
      </c>
      <c r="AX128" s="12" t="s">
        <v>69</v>
      </c>
      <c r="AY128" s="153" t="s">
        <v>212</v>
      </c>
    </row>
    <row r="129" spans="2:65" s="13" customFormat="1">
      <c r="B129" s="159"/>
      <c r="D129" s="150" t="s">
        <v>226</v>
      </c>
      <c r="E129" s="160" t="s">
        <v>19</v>
      </c>
      <c r="F129" s="161" t="s">
        <v>228</v>
      </c>
      <c r="H129" s="162">
        <v>1</v>
      </c>
      <c r="I129" s="163"/>
      <c r="L129" s="159"/>
      <c r="M129" s="164"/>
      <c r="T129" s="165"/>
      <c r="AT129" s="160" t="s">
        <v>226</v>
      </c>
      <c r="AU129" s="160" t="s">
        <v>79</v>
      </c>
      <c r="AV129" s="13" t="s">
        <v>229</v>
      </c>
      <c r="AW129" s="13" t="s">
        <v>31</v>
      </c>
      <c r="AX129" s="13" t="s">
        <v>77</v>
      </c>
      <c r="AY129" s="160" t="s">
        <v>212</v>
      </c>
    </row>
    <row r="130" spans="2:65" s="1" customFormat="1" ht="16.5" customHeight="1">
      <c r="B130" s="34"/>
      <c r="C130" s="133" t="s">
        <v>281</v>
      </c>
      <c r="D130" s="166" t="s">
        <v>215</v>
      </c>
      <c r="E130" s="134" t="s">
        <v>282</v>
      </c>
      <c r="F130" s="135" t="s">
        <v>283</v>
      </c>
      <c r="G130" s="136" t="s">
        <v>218</v>
      </c>
      <c r="H130" s="137">
        <v>1</v>
      </c>
      <c r="I130" s="138"/>
      <c r="J130" s="139">
        <f>ROUND(I130*H130,2)</f>
        <v>0</v>
      </c>
      <c r="K130" s="135" t="s">
        <v>245</v>
      </c>
      <c r="L130" s="34"/>
      <c r="M130" s="140" t="s">
        <v>19</v>
      </c>
      <c r="N130" s="141" t="s">
        <v>40</v>
      </c>
      <c r="P130" s="142">
        <f>O130*H130</f>
        <v>0</v>
      </c>
      <c r="Q130" s="142">
        <v>0</v>
      </c>
      <c r="R130" s="142">
        <f>Q130*H130</f>
        <v>0</v>
      </c>
      <c r="S130" s="142">
        <v>0</v>
      </c>
      <c r="T130" s="143">
        <f>S130*H130</f>
        <v>0</v>
      </c>
      <c r="AR130" s="144" t="s">
        <v>220</v>
      </c>
      <c r="AT130" s="144" t="s">
        <v>215</v>
      </c>
      <c r="AU130" s="144" t="s">
        <v>79</v>
      </c>
      <c r="AY130" s="19" t="s">
        <v>212</v>
      </c>
      <c r="BE130" s="145">
        <f>IF(N130="základní",J130,0)</f>
        <v>0</v>
      </c>
      <c r="BF130" s="145">
        <f>IF(N130="snížená",J130,0)</f>
        <v>0</v>
      </c>
      <c r="BG130" s="145">
        <f>IF(N130="zákl. přenesená",J130,0)</f>
        <v>0</v>
      </c>
      <c r="BH130" s="145">
        <f>IF(N130="sníž. přenesená",J130,0)</f>
        <v>0</v>
      </c>
      <c r="BI130" s="145">
        <f>IF(N130="nulová",J130,0)</f>
        <v>0</v>
      </c>
      <c r="BJ130" s="19" t="s">
        <v>77</v>
      </c>
      <c r="BK130" s="145">
        <f>ROUND(I130*H130,2)</f>
        <v>0</v>
      </c>
      <c r="BL130" s="19" t="s">
        <v>220</v>
      </c>
      <c r="BM130" s="144" t="s">
        <v>284</v>
      </c>
    </row>
    <row r="131" spans="2:65" s="1" customFormat="1" ht="39">
      <c r="B131" s="34"/>
      <c r="D131" s="150" t="s">
        <v>224</v>
      </c>
      <c r="F131" s="151" t="s">
        <v>285</v>
      </c>
      <c r="I131" s="148"/>
      <c r="L131" s="34"/>
      <c r="M131" s="149"/>
      <c r="T131" s="55"/>
      <c r="AT131" s="19" t="s">
        <v>224</v>
      </c>
      <c r="AU131" s="19" t="s">
        <v>79</v>
      </c>
    </row>
    <row r="132" spans="2:65" s="12" customFormat="1">
      <c r="B132" s="152"/>
      <c r="D132" s="150" t="s">
        <v>226</v>
      </c>
      <c r="E132" s="153" t="s">
        <v>19</v>
      </c>
      <c r="F132" s="154" t="s">
        <v>286</v>
      </c>
      <c r="H132" s="155">
        <v>1</v>
      </c>
      <c r="I132" s="156"/>
      <c r="L132" s="152"/>
      <c r="M132" s="157"/>
      <c r="T132" s="158"/>
      <c r="AT132" s="153" t="s">
        <v>226</v>
      </c>
      <c r="AU132" s="153" t="s">
        <v>79</v>
      </c>
      <c r="AV132" s="12" t="s">
        <v>79</v>
      </c>
      <c r="AW132" s="12" t="s">
        <v>31</v>
      </c>
      <c r="AX132" s="12" t="s">
        <v>69</v>
      </c>
      <c r="AY132" s="153" t="s">
        <v>212</v>
      </c>
    </row>
    <row r="133" spans="2:65" s="13" customFormat="1">
      <c r="B133" s="159"/>
      <c r="D133" s="150" t="s">
        <v>226</v>
      </c>
      <c r="E133" s="160" t="s">
        <v>19</v>
      </c>
      <c r="F133" s="161" t="s">
        <v>228</v>
      </c>
      <c r="H133" s="162">
        <v>1</v>
      </c>
      <c r="I133" s="163"/>
      <c r="L133" s="159"/>
      <c r="M133" s="164"/>
      <c r="T133" s="165"/>
      <c r="AT133" s="160" t="s">
        <v>226</v>
      </c>
      <c r="AU133" s="160" t="s">
        <v>79</v>
      </c>
      <c r="AV133" s="13" t="s">
        <v>229</v>
      </c>
      <c r="AW133" s="13" t="s">
        <v>31</v>
      </c>
      <c r="AX133" s="13" t="s">
        <v>77</v>
      </c>
      <c r="AY133" s="160" t="s">
        <v>212</v>
      </c>
    </row>
    <row r="134" spans="2:65" s="1" customFormat="1" ht="16.5" customHeight="1">
      <c r="B134" s="34"/>
      <c r="C134" s="133" t="s">
        <v>287</v>
      </c>
      <c r="D134" s="133" t="s">
        <v>215</v>
      </c>
      <c r="E134" s="134" t="s">
        <v>288</v>
      </c>
      <c r="F134" s="135" t="s">
        <v>289</v>
      </c>
      <c r="G134" s="136" t="s">
        <v>218</v>
      </c>
      <c r="H134" s="137">
        <v>1</v>
      </c>
      <c r="I134" s="138"/>
      <c r="J134" s="139">
        <f>ROUND(I134*H134,2)</f>
        <v>0</v>
      </c>
      <c r="K134" s="135" t="s">
        <v>245</v>
      </c>
      <c r="L134" s="34"/>
      <c r="M134" s="140" t="s">
        <v>19</v>
      </c>
      <c r="N134" s="141" t="s">
        <v>40</v>
      </c>
      <c r="P134" s="142">
        <f>O134*H134</f>
        <v>0</v>
      </c>
      <c r="Q134" s="142">
        <v>0</v>
      </c>
      <c r="R134" s="142">
        <f>Q134*H134</f>
        <v>0</v>
      </c>
      <c r="S134" s="142">
        <v>0</v>
      </c>
      <c r="T134" s="143">
        <f>S134*H134</f>
        <v>0</v>
      </c>
      <c r="AR134" s="144" t="s">
        <v>220</v>
      </c>
      <c r="AT134" s="144" t="s">
        <v>215</v>
      </c>
      <c r="AU134" s="144" t="s">
        <v>79</v>
      </c>
      <c r="AY134" s="19" t="s">
        <v>212</v>
      </c>
      <c r="BE134" s="145">
        <f>IF(N134="základní",J134,0)</f>
        <v>0</v>
      </c>
      <c r="BF134" s="145">
        <f>IF(N134="snížená",J134,0)</f>
        <v>0</v>
      </c>
      <c r="BG134" s="145">
        <f>IF(N134="zákl. přenesená",J134,0)</f>
        <v>0</v>
      </c>
      <c r="BH134" s="145">
        <f>IF(N134="sníž. přenesená",J134,0)</f>
        <v>0</v>
      </c>
      <c r="BI134" s="145">
        <f>IF(N134="nulová",J134,0)</f>
        <v>0</v>
      </c>
      <c r="BJ134" s="19" t="s">
        <v>77</v>
      </c>
      <c r="BK134" s="145">
        <f>ROUND(I134*H134,2)</f>
        <v>0</v>
      </c>
      <c r="BL134" s="19" t="s">
        <v>220</v>
      </c>
      <c r="BM134" s="144" t="s">
        <v>290</v>
      </c>
    </row>
    <row r="135" spans="2:65" s="1" customFormat="1" ht="29.25">
      <c r="B135" s="34"/>
      <c r="D135" s="150" t="s">
        <v>224</v>
      </c>
      <c r="F135" s="151" t="s">
        <v>291</v>
      </c>
      <c r="I135" s="148"/>
      <c r="L135" s="34"/>
      <c r="M135" s="149"/>
      <c r="T135" s="55"/>
      <c r="AT135" s="19" t="s">
        <v>224</v>
      </c>
      <c r="AU135" s="19" t="s">
        <v>79</v>
      </c>
    </row>
    <row r="136" spans="2:65" s="12" customFormat="1">
      <c r="B136" s="152"/>
      <c r="D136" s="150" t="s">
        <v>226</v>
      </c>
      <c r="E136" s="153" t="s">
        <v>19</v>
      </c>
      <c r="F136" s="154" t="s">
        <v>292</v>
      </c>
      <c r="H136" s="155">
        <v>1</v>
      </c>
      <c r="I136" s="156"/>
      <c r="L136" s="152"/>
      <c r="M136" s="157"/>
      <c r="T136" s="158"/>
      <c r="AT136" s="153" t="s">
        <v>226</v>
      </c>
      <c r="AU136" s="153" t="s">
        <v>79</v>
      </c>
      <c r="AV136" s="12" t="s">
        <v>79</v>
      </c>
      <c r="AW136" s="12" t="s">
        <v>31</v>
      </c>
      <c r="AX136" s="12" t="s">
        <v>69</v>
      </c>
      <c r="AY136" s="153" t="s">
        <v>212</v>
      </c>
    </row>
    <row r="137" spans="2:65" s="13" customFormat="1">
      <c r="B137" s="159"/>
      <c r="D137" s="150" t="s">
        <v>226</v>
      </c>
      <c r="E137" s="160" t="s">
        <v>19</v>
      </c>
      <c r="F137" s="161" t="s">
        <v>228</v>
      </c>
      <c r="H137" s="162">
        <v>1</v>
      </c>
      <c r="I137" s="163"/>
      <c r="L137" s="159"/>
      <c r="M137" s="164"/>
      <c r="T137" s="165"/>
      <c r="AT137" s="160" t="s">
        <v>226</v>
      </c>
      <c r="AU137" s="160" t="s">
        <v>79</v>
      </c>
      <c r="AV137" s="13" t="s">
        <v>229</v>
      </c>
      <c r="AW137" s="13" t="s">
        <v>31</v>
      </c>
      <c r="AX137" s="13" t="s">
        <v>77</v>
      </c>
      <c r="AY137" s="160" t="s">
        <v>212</v>
      </c>
    </row>
    <row r="138" spans="2:65" s="11" customFormat="1" ht="22.9" customHeight="1">
      <c r="B138" s="121"/>
      <c r="D138" s="122" t="s">
        <v>68</v>
      </c>
      <c r="E138" s="131" t="s">
        <v>293</v>
      </c>
      <c r="F138" s="131" t="s">
        <v>294</v>
      </c>
      <c r="I138" s="124"/>
      <c r="J138" s="132">
        <f>BK138</f>
        <v>0</v>
      </c>
      <c r="L138" s="121"/>
      <c r="M138" s="126"/>
      <c r="P138" s="127">
        <f>SUM(P139:P161)</f>
        <v>0</v>
      </c>
      <c r="R138" s="127">
        <f>SUM(R139:R161)</f>
        <v>0</v>
      </c>
      <c r="T138" s="128">
        <f>SUM(T139:T161)</f>
        <v>0</v>
      </c>
      <c r="AR138" s="122" t="s">
        <v>211</v>
      </c>
      <c r="AT138" s="129" t="s">
        <v>68</v>
      </c>
      <c r="AU138" s="129" t="s">
        <v>77</v>
      </c>
      <c r="AY138" s="122" t="s">
        <v>212</v>
      </c>
      <c r="BK138" s="130">
        <f>SUM(BK139:BK161)</f>
        <v>0</v>
      </c>
    </row>
    <row r="139" spans="2:65" s="1" customFormat="1" ht="16.5" customHeight="1">
      <c r="B139" s="34"/>
      <c r="C139" s="133" t="s">
        <v>8</v>
      </c>
      <c r="D139" s="133" t="s">
        <v>215</v>
      </c>
      <c r="E139" s="134" t="s">
        <v>295</v>
      </c>
      <c r="F139" s="135" t="s">
        <v>296</v>
      </c>
      <c r="G139" s="136" t="s">
        <v>218</v>
      </c>
      <c r="H139" s="137">
        <v>1</v>
      </c>
      <c r="I139" s="138"/>
      <c r="J139" s="139">
        <f>ROUND(I139*H139,2)</f>
        <v>0</v>
      </c>
      <c r="K139" s="135" t="s">
        <v>219</v>
      </c>
      <c r="L139" s="34"/>
      <c r="M139" s="140" t="s">
        <v>19</v>
      </c>
      <c r="N139" s="141" t="s">
        <v>40</v>
      </c>
      <c r="P139" s="142">
        <f>O139*H139</f>
        <v>0</v>
      </c>
      <c r="Q139" s="142">
        <v>0</v>
      </c>
      <c r="R139" s="142">
        <f>Q139*H139</f>
        <v>0</v>
      </c>
      <c r="S139" s="142">
        <v>0</v>
      </c>
      <c r="T139" s="143">
        <f>S139*H139</f>
        <v>0</v>
      </c>
      <c r="AR139" s="144" t="s">
        <v>220</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220</v>
      </c>
      <c r="BM139" s="144" t="s">
        <v>297</v>
      </c>
    </row>
    <row r="140" spans="2:65" s="1" customFormat="1">
      <c r="B140" s="34"/>
      <c r="D140" s="146" t="s">
        <v>222</v>
      </c>
      <c r="F140" s="147" t="s">
        <v>298</v>
      </c>
      <c r="I140" s="148"/>
      <c r="L140" s="34"/>
      <c r="M140" s="149"/>
      <c r="T140" s="55"/>
      <c r="AT140" s="19" t="s">
        <v>222</v>
      </c>
      <c r="AU140" s="19" t="s">
        <v>79</v>
      </c>
    </row>
    <row r="141" spans="2:65" s="1" customFormat="1" ht="19.5">
      <c r="B141" s="34"/>
      <c r="D141" s="150" t="s">
        <v>224</v>
      </c>
      <c r="F141" s="151" t="s">
        <v>299</v>
      </c>
      <c r="I141" s="148"/>
      <c r="L141" s="34"/>
      <c r="M141" s="149"/>
      <c r="T141" s="55"/>
      <c r="AT141" s="19" t="s">
        <v>224</v>
      </c>
      <c r="AU141" s="19" t="s">
        <v>79</v>
      </c>
    </row>
    <row r="142" spans="2:65" s="12" customFormat="1">
      <c r="B142" s="152"/>
      <c r="D142" s="150" t="s">
        <v>226</v>
      </c>
      <c r="E142" s="153" t="s">
        <v>19</v>
      </c>
      <c r="F142" s="154" t="s">
        <v>300</v>
      </c>
      <c r="H142" s="155">
        <v>1</v>
      </c>
      <c r="I142" s="156"/>
      <c r="L142" s="152"/>
      <c r="M142" s="157"/>
      <c r="T142" s="158"/>
      <c r="AT142" s="153" t="s">
        <v>226</v>
      </c>
      <c r="AU142" s="153" t="s">
        <v>79</v>
      </c>
      <c r="AV142" s="12" t="s">
        <v>79</v>
      </c>
      <c r="AW142" s="12" t="s">
        <v>31</v>
      </c>
      <c r="AX142" s="12" t="s">
        <v>69</v>
      </c>
      <c r="AY142" s="153" t="s">
        <v>212</v>
      </c>
    </row>
    <row r="143" spans="2:65" s="13" customFormat="1">
      <c r="B143" s="159"/>
      <c r="D143" s="150" t="s">
        <v>226</v>
      </c>
      <c r="E143" s="160" t="s">
        <v>19</v>
      </c>
      <c r="F143" s="161" t="s">
        <v>228</v>
      </c>
      <c r="H143" s="162">
        <v>1</v>
      </c>
      <c r="I143" s="163"/>
      <c r="L143" s="159"/>
      <c r="M143" s="164"/>
      <c r="T143" s="165"/>
      <c r="AT143" s="160" t="s">
        <v>226</v>
      </c>
      <c r="AU143" s="160" t="s">
        <v>79</v>
      </c>
      <c r="AV143" s="13" t="s">
        <v>229</v>
      </c>
      <c r="AW143" s="13" t="s">
        <v>31</v>
      </c>
      <c r="AX143" s="13" t="s">
        <v>77</v>
      </c>
      <c r="AY143" s="160" t="s">
        <v>212</v>
      </c>
    </row>
    <row r="144" spans="2:65" s="1" customFormat="1" ht="16.5" customHeight="1">
      <c r="B144" s="34"/>
      <c r="C144" s="133" t="s">
        <v>301</v>
      </c>
      <c r="D144" s="133" t="s">
        <v>215</v>
      </c>
      <c r="E144" s="134" t="s">
        <v>302</v>
      </c>
      <c r="F144" s="135" t="s">
        <v>303</v>
      </c>
      <c r="G144" s="136" t="s">
        <v>218</v>
      </c>
      <c r="H144" s="137">
        <v>1</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220</v>
      </c>
      <c r="AT144" s="144" t="s">
        <v>215</v>
      </c>
      <c r="AU144" s="144" t="s">
        <v>79</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220</v>
      </c>
      <c r="BM144" s="144" t="s">
        <v>304</v>
      </c>
    </row>
    <row r="145" spans="2:65" s="12" customFormat="1">
      <c r="B145" s="152"/>
      <c r="D145" s="150" t="s">
        <v>226</v>
      </c>
      <c r="E145" s="153" t="s">
        <v>19</v>
      </c>
      <c r="F145" s="154" t="s">
        <v>305</v>
      </c>
      <c r="H145" s="155">
        <v>1</v>
      </c>
      <c r="I145" s="156"/>
      <c r="L145" s="152"/>
      <c r="M145" s="157"/>
      <c r="T145" s="158"/>
      <c r="AT145" s="153" t="s">
        <v>226</v>
      </c>
      <c r="AU145" s="153" t="s">
        <v>79</v>
      </c>
      <c r="AV145" s="12" t="s">
        <v>79</v>
      </c>
      <c r="AW145" s="12" t="s">
        <v>31</v>
      </c>
      <c r="AX145" s="12" t="s">
        <v>69</v>
      </c>
      <c r="AY145" s="153" t="s">
        <v>212</v>
      </c>
    </row>
    <row r="146" spans="2:65" s="13" customFormat="1">
      <c r="B146" s="159"/>
      <c r="D146" s="150" t="s">
        <v>226</v>
      </c>
      <c r="E146" s="160" t="s">
        <v>19</v>
      </c>
      <c r="F146" s="161" t="s">
        <v>228</v>
      </c>
      <c r="H146" s="162">
        <v>1</v>
      </c>
      <c r="I146" s="163"/>
      <c r="L146" s="159"/>
      <c r="M146" s="164"/>
      <c r="T146" s="165"/>
      <c r="AT146" s="160" t="s">
        <v>226</v>
      </c>
      <c r="AU146" s="160" t="s">
        <v>79</v>
      </c>
      <c r="AV146" s="13" t="s">
        <v>229</v>
      </c>
      <c r="AW146" s="13" t="s">
        <v>31</v>
      </c>
      <c r="AX146" s="13" t="s">
        <v>77</v>
      </c>
      <c r="AY146" s="160" t="s">
        <v>212</v>
      </c>
    </row>
    <row r="147" spans="2:65" s="1" customFormat="1" ht="16.5" customHeight="1">
      <c r="B147" s="34"/>
      <c r="C147" s="133" t="s">
        <v>306</v>
      </c>
      <c r="D147" s="133" t="s">
        <v>215</v>
      </c>
      <c r="E147" s="134" t="s">
        <v>307</v>
      </c>
      <c r="F147" s="135" t="s">
        <v>308</v>
      </c>
      <c r="G147" s="136" t="s">
        <v>218</v>
      </c>
      <c r="H147" s="137">
        <v>1</v>
      </c>
      <c r="I147" s="138"/>
      <c r="J147" s="139">
        <f>ROUND(I147*H147,2)</f>
        <v>0</v>
      </c>
      <c r="K147" s="135" t="s">
        <v>245</v>
      </c>
      <c r="L147" s="34"/>
      <c r="M147" s="140" t="s">
        <v>19</v>
      </c>
      <c r="N147" s="141" t="s">
        <v>40</v>
      </c>
      <c r="P147" s="142">
        <f>O147*H147</f>
        <v>0</v>
      </c>
      <c r="Q147" s="142">
        <v>0</v>
      </c>
      <c r="R147" s="142">
        <f>Q147*H147</f>
        <v>0</v>
      </c>
      <c r="S147" s="142">
        <v>0</v>
      </c>
      <c r="T147" s="143">
        <f>S147*H147</f>
        <v>0</v>
      </c>
      <c r="AR147" s="144" t="s">
        <v>220</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220</v>
      </c>
      <c r="BM147" s="144" t="s">
        <v>309</v>
      </c>
    </row>
    <row r="148" spans="2:65" s="12" customFormat="1">
      <c r="B148" s="152"/>
      <c r="D148" s="150" t="s">
        <v>226</v>
      </c>
      <c r="E148" s="153" t="s">
        <v>19</v>
      </c>
      <c r="F148" s="154" t="s">
        <v>310</v>
      </c>
      <c r="H148" s="155">
        <v>1</v>
      </c>
      <c r="I148" s="156"/>
      <c r="L148" s="152"/>
      <c r="M148" s="157"/>
      <c r="T148" s="158"/>
      <c r="AT148" s="153" t="s">
        <v>226</v>
      </c>
      <c r="AU148" s="153" t="s">
        <v>79</v>
      </c>
      <c r="AV148" s="12" t="s">
        <v>79</v>
      </c>
      <c r="AW148" s="12" t="s">
        <v>31</v>
      </c>
      <c r="AX148" s="12" t="s">
        <v>69</v>
      </c>
      <c r="AY148" s="153" t="s">
        <v>212</v>
      </c>
    </row>
    <row r="149" spans="2:65" s="13" customFormat="1">
      <c r="B149" s="159"/>
      <c r="D149" s="150" t="s">
        <v>226</v>
      </c>
      <c r="E149" s="160" t="s">
        <v>19</v>
      </c>
      <c r="F149" s="161" t="s">
        <v>228</v>
      </c>
      <c r="H149" s="162">
        <v>1</v>
      </c>
      <c r="I149" s="163"/>
      <c r="L149" s="159"/>
      <c r="M149" s="164"/>
      <c r="T149" s="165"/>
      <c r="AT149" s="160" t="s">
        <v>226</v>
      </c>
      <c r="AU149" s="160" t="s">
        <v>79</v>
      </c>
      <c r="AV149" s="13" t="s">
        <v>229</v>
      </c>
      <c r="AW149" s="13" t="s">
        <v>31</v>
      </c>
      <c r="AX149" s="13" t="s">
        <v>77</v>
      </c>
      <c r="AY149" s="160" t="s">
        <v>212</v>
      </c>
    </row>
    <row r="150" spans="2:65" s="1" customFormat="1" ht="16.5" customHeight="1">
      <c r="B150" s="34"/>
      <c r="C150" s="133" t="s">
        <v>311</v>
      </c>
      <c r="D150" s="133" t="s">
        <v>215</v>
      </c>
      <c r="E150" s="134" t="s">
        <v>312</v>
      </c>
      <c r="F150" s="135" t="s">
        <v>313</v>
      </c>
      <c r="G150" s="136" t="s">
        <v>218</v>
      </c>
      <c r="H150" s="137">
        <v>1</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220</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220</v>
      </c>
      <c r="BM150" s="144" t="s">
        <v>314</v>
      </c>
    </row>
    <row r="151" spans="2:65" s="12" customFormat="1">
      <c r="B151" s="152"/>
      <c r="D151" s="150" t="s">
        <v>226</v>
      </c>
      <c r="E151" s="153" t="s">
        <v>19</v>
      </c>
      <c r="F151" s="154" t="s">
        <v>315</v>
      </c>
      <c r="H151" s="155">
        <v>1</v>
      </c>
      <c r="I151" s="156"/>
      <c r="L151" s="152"/>
      <c r="M151" s="157"/>
      <c r="T151" s="158"/>
      <c r="AT151" s="153" t="s">
        <v>226</v>
      </c>
      <c r="AU151" s="153" t="s">
        <v>79</v>
      </c>
      <c r="AV151" s="12" t="s">
        <v>79</v>
      </c>
      <c r="AW151" s="12" t="s">
        <v>31</v>
      </c>
      <c r="AX151" s="12" t="s">
        <v>69</v>
      </c>
      <c r="AY151" s="153" t="s">
        <v>212</v>
      </c>
    </row>
    <row r="152" spans="2:65" s="13" customFormat="1">
      <c r="B152" s="159"/>
      <c r="D152" s="150" t="s">
        <v>226</v>
      </c>
      <c r="E152" s="160" t="s">
        <v>19</v>
      </c>
      <c r="F152" s="161" t="s">
        <v>228</v>
      </c>
      <c r="H152" s="162">
        <v>1</v>
      </c>
      <c r="I152" s="163"/>
      <c r="L152" s="159"/>
      <c r="M152" s="164"/>
      <c r="T152" s="165"/>
      <c r="AT152" s="160" t="s">
        <v>226</v>
      </c>
      <c r="AU152" s="160" t="s">
        <v>79</v>
      </c>
      <c r="AV152" s="13" t="s">
        <v>229</v>
      </c>
      <c r="AW152" s="13" t="s">
        <v>31</v>
      </c>
      <c r="AX152" s="13" t="s">
        <v>77</v>
      </c>
      <c r="AY152" s="160" t="s">
        <v>212</v>
      </c>
    </row>
    <row r="153" spans="2:65" s="1" customFormat="1" ht="16.5" customHeight="1">
      <c r="B153" s="34"/>
      <c r="C153" s="133" t="s">
        <v>316</v>
      </c>
      <c r="D153" s="133" t="s">
        <v>215</v>
      </c>
      <c r="E153" s="134" t="s">
        <v>317</v>
      </c>
      <c r="F153" s="135" t="s">
        <v>318</v>
      </c>
      <c r="G153" s="136" t="s">
        <v>218</v>
      </c>
      <c r="H153" s="137">
        <v>1</v>
      </c>
      <c r="I153" s="138"/>
      <c r="J153" s="139">
        <f>ROUND(I153*H153,2)</f>
        <v>0</v>
      </c>
      <c r="K153" s="135" t="s">
        <v>219</v>
      </c>
      <c r="L153" s="34"/>
      <c r="M153" s="140" t="s">
        <v>19</v>
      </c>
      <c r="N153" s="141" t="s">
        <v>40</v>
      </c>
      <c r="P153" s="142">
        <f>O153*H153</f>
        <v>0</v>
      </c>
      <c r="Q153" s="142">
        <v>0</v>
      </c>
      <c r="R153" s="142">
        <f>Q153*H153</f>
        <v>0</v>
      </c>
      <c r="S153" s="142">
        <v>0</v>
      </c>
      <c r="T153" s="143">
        <f>S153*H153</f>
        <v>0</v>
      </c>
      <c r="AR153" s="144" t="s">
        <v>220</v>
      </c>
      <c r="AT153" s="144" t="s">
        <v>215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220</v>
      </c>
      <c r="BM153" s="144" t="s">
        <v>319</v>
      </c>
    </row>
    <row r="154" spans="2:65" s="1" customFormat="1">
      <c r="B154" s="34"/>
      <c r="D154" s="146" t="s">
        <v>222</v>
      </c>
      <c r="F154" s="147" t="s">
        <v>320</v>
      </c>
      <c r="I154" s="148"/>
      <c r="L154" s="34"/>
      <c r="M154" s="149"/>
      <c r="T154" s="55"/>
      <c r="AT154" s="19" t="s">
        <v>222</v>
      </c>
      <c r="AU154" s="19" t="s">
        <v>79</v>
      </c>
    </row>
    <row r="155" spans="2:65" s="1" customFormat="1" ht="48.75">
      <c r="B155" s="34"/>
      <c r="D155" s="150" t="s">
        <v>224</v>
      </c>
      <c r="F155" s="151" t="s">
        <v>321</v>
      </c>
      <c r="I155" s="148"/>
      <c r="L155" s="34"/>
      <c r="M155" s="149"/>
      <c r="T155" s="55"/>
      <c r="AT155" s="19" t="s">
        <v>224</v>
      </c>
      <c r="AU155" s="19" t="s">
        <v>79</v>
      </c>
    </row>
    <row r="156" spans="2:65" s="12" customFormat="1">
      <c r="B156" s="152"/>
      <c r="D156" s="150" t="s">
        <v>226</v>
      </c>
      <c r="E156" s="153" t="s">
        <v>19</v>
      </c>
      <c r="F156" s="154" t="s">
        <v>322</v>
      </c>
      <c r="H156" s="155">
        <v>1</v>
      </c>
      <c r="I156" s="156"/>
      <c r="L156" s="152"/>
      <c r="M156" s="157"/>
      <c r="T156" s="158"/>
      <c r="AT156" s="153" t="s">
        <v>226</v>
      </c>
      <c r="AU156" s="153" t="s">
        <v>79</v>
      </c>
      <c r="AV156" s="12" t="s">
        <v>79</v>
      </c>
      <c r="AW156" s="12" t="s">
        <v>31</v>
      </c>
      <c r="AX156" s="12" t="s">
        <v>69</v>
      </c>
      <c r="AY156" s="153" t="s">
        <v>212</v>
      </c>
    </row>
    <row r="157" spans="2:65" s="13" customFormat="1">
      <c r="B157" s="159"/>
      <c r="D157" s="150" t="s">
        <v>226</v>
      </c>
      <c r="E157" s="160" t="s">
        <v>19</v>
      </c>
      <c r="F157" s="161" t="s">
        <v>228</v>
      </c>
      <c r="H157" s="162">
        <v>1</v>
      </c>
      <c r="I157" s="163"/>
      <c r="L157" s="159"/>
      <c r="M157" s="164"/>
      <c r="T157" s="165"/>
      <c r="AT157" s="160" t="s">
        <v>226</v>
      </c>
      <c r="AU157" s="160" t="s">
        <v>79</v>
      </c>
      <c r="AV157" s="13" t="s">
        <v>229</v>
      </c>
      <c r="AW157" s="13" t="s">
        <v>31</v>
      </c>
      <c r="AX157" s="13" t="s">
        <v>77</v>
      </c>
      <c r="AY157" s="160" t="s">
        <v>212</v>
      </c>
    </row>
    <row r="158" spans="2:65" s="1" customFormat="1" ht="16.5" customHeight="1">
      <c r="B158" s="34"/>
      <c r="C158" s="133" t="s">
        <v>323</v>
      </c>
      <c r="D158" s="133" t="s">
        <v>215</v>
      </c>
      <c r="E158" s="134" t="s">
        <v>324</v>
      </c>
      <c r="F158" s="135" t="s">
        <v>325</v>
      </c>
      <c r="G158" s="136" t="s">
        <v>218</v>
      </c>
      <c r="H158" s="137">
        <v>1</v>
      </c>
      <c r="I158" s="138"/>
      <c r="J158" s="139">
        <f>ROUND(I158*H158,2)</f>
        <v>0</v>
      </c>
      <c r="K158" s="135" t="s">
        <v>245</v>
      </c>
      <c r="L158" s="34"/>
      <c r="M158" s="140" t="s">
        <v>19</v>
      </c>
      <c r="N158" s="141" t="s">
        <v>40</v>
      </c>
      <c r="P158" s="142">
        <f>O158*H158</f>
        <v>0</v>
      </c>
      <c r="Q158" s="142">
        <v>0</v>
      </c>
      <c r="R158" s="142">
        <f>Q158*H158</f>
        <v>0</v>
      </c>
      <c r="S158" s="142">
        <v>0</v>
      </c>
      <c r="T158" s="143">
        <f>S158*H158</f>
        <v>0</v>
      </c>
      <c r="AR158" s="144" t="s">
        <v>220</v>
      </c>
      <c r="AT158" s="144" t="s">
        <v>215</v>
      </c>
      <c r="AU158" s="144" t="s">
        <v>79</v>
      </c>
      <c r="AY158" s="19" t="s">
        <v>212</v>
      </c>
      <c r="BE158" s="145">
        <f>IF(N158="základní",J158,0)</f>
        <v>0</v>
      </c>
      <c r="BF158" s="145">
        <f>IF(N158="snížená",J158,0)</f>
        <v>0</v>
      </c>
      <c r="BG158" s="145">
        <f>IF(N158="zákl. přenesená",J158,0)</f>
        <v>0</v>
      </c>
      <c r="BH158" s="145">
        <f>IF(N158="sníž. přenesená",J158,0)</f>
        <v>0</v>
      </c>
      <c r="BI158" s="145">
        <f>IF(N158="nulová",J158,0)</f>
        <v>0</v>
      </c>
      <c r="BJ158" s="19" t="s">
        <v>77</v>
      </c>
      <c r="BK158" s="145">
        <f>ROUND(I158*H158,2)</f>
        <v>0</v>
      </c>
      <c r="BL158" s="19" t="s">
        <v>220</v>
      </c>
      <c r="BM158" s="144" t="s">
        <v>326</v>
      </c>
    </row>
    <row r="159" spans="2:65" s="1" customFormat="1" ht="48.75">
      <c r="B159" s="34"/>
      <c r="D159" s="150" t="s">
        <v>224</v>
      </c>
      <c r="F159" s="151" t="s">
        <v>321</v>
      </c>
      <c r="I159" s="148"/>
      <c r="L159" s="34"/>
      <c r="M159" s="149"/>
      <c r="T159" s="55"/>
      <c r="AT159" s="19" t="s">
        <v>224</v>
      </c>
      <c r="AU159" s="19" t="s">
        <v>79</v>
      </c>
    </row>
    <row r="160" spans="2:65" s="12" customFormat="1">
      <c r="B160" s="152"/>
      <c r="D160" s="150" t="s">
        <v>226</v>
      </c>
      <c r="E160" s="153" t="s">
        <v>19</v>
      </c>
      <c r="F160" s="154" t="s">
        <v>327</v>
      </c>
      <c r="H160" s="155">
        <v>1</v>
      </c>
      <c r="I160" s="156"/>
      <c r="L160" s="152"/>
      <c r="M160" s="157"/>
      <c r="T160" s="158"/>
      <c r="AT160" s="153" t="s">
        <v>226</v>
      </c>
      <c r="AU160" s="153" t="s">
        <v>79</v>
      </c>
      <c r="AV160" s="12" t="s">
        <v>79</v>
      </c>
      <c r="AW160" s="12" t="s">
        <v>31</v>
      </c>
      <c r="AX160" s="12" t="s">
        <v>69</v>
      </c>
      <c r="AY160" s="153" t="s">
        <v>212</v>
      </c>
    </row>
    <row r="161" spans="2:65" s="13" customFormat="1">
      <c r="B161" s="159"/>
      <c r="D161" s="150" t="s">
        <v>226</v>
      </c>
      <c r="E161" s="160" t="s">
        <v>19</v>
      </c>
      <c r="F161" s="161" t="s">
        <v>228</v>
      </c>
      <c r="H161" s="162">
        <v>1</v>
      </c>
      <c r="I161" s="163"/>
      <c r="L161" s="159"/>
      <c r="M161" s="164"/>
      <c r="T161" s="165"/>
      <c r="AT161" s="160" t="s">
        <v>226</v>
      </c>
      <c r="AU161" s="160" t="s">
        <v>79</v>
      </c>
      <c r="AV161" s="13" t="s">
        <v>229</v>
      </c>
      <c r="AW161" s="13" t="s">
        <v>31</v>
      </c>
      <c r="AX161" s="13" t="s">
        <v>77</v>
      </c>
      <c r="AY161" s="160" t="s">
        <v>212</v>
      </c>
    </row>
    <row r="162" spans="2:65" s="11" customFormat="1" ht="22.9" customHeight="1">
      <c r="B162" s="121"/>
      <c r="D162" s="122" t="s">
        <v>68</v>
      </c>
      <c r="E162" s="131" t="s">
        <v>328</v>
      </c>
      <c r="F162" s="131" t="s">
        <v>329</v>
      </c>
      <c r="I162" s="124"/>
      <c r="J162" s="132">
        <f>BK162</f>
        <v>0</v>
      </c>
      <c r="L162" s="121"/>
      <c r="M162" s="126"/>
      <c r="P162" s="127">
        <f>SUM(P163:P167)</f>
        <v>0</v>
      </c>
      <c r="R162" s="127">
        <f>SUM(R163:R167)</f>
        <v>0</v>
      </c>
      <c r="T162" s="128">
        <f>SUM(T163:T167)</f>
        <v>0</v>
      </c>
      <c r="AR162" s="122" t="s">
        <v>211</v>
      </c>
      <c r="AT162" s="129" t="s">
        <v>68</v>
      </c>
      <c r="AU162" s="129" t="s">
        <v>77</v>
      </c>
      <c r="AY162" s="122" t="s">
        <v>212</v>
      </c>
      <c r="BK162" s="130">
        <f>SUM(BK163:BK167)</f>
        <v>0</v>
      </c>
    </row>
    <row r="163" spans="2:65" s="1" customFormat="1" ht="16.5" customHeight="1">
      <c r="B163" s="34"/>
      <c r="C163" s="133" t="s">
        <v>330</v>
      </c>
      <c r="D163" s="133" t="s">
        <v>215</v>
      </c>
      <c r="E163" s="134" t="s">
        <v>331</v>
      </c>
      <c r="F163" s="135" t="s">
        <v>329</v>
      </c>
      <c r="G163" s="136" t="s">
        <v>218</v>
      </c>
      <c r="H163" s="137">
        <v>1</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220</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220</v>
      </c>
      <c r="BM163" s="144" t="s">
        <v>332</v>
      </c>
    </row>
    <row r="164" spans="2:65" s="1" customFormat="1">
      <c r="B164" s="34"/>
      <c r="D164" s="146" t="s">
        <v>222</v>
      </c>
      <c r="F164" s="147" t="s">
        <v>333</v>
      </c>
      <c r="I164" s="148"/>
      <c r="L164" s="34"/>
      <c r="M164" s="149"/>
      <c r="T164" s="55"/>
      <c r="AT164" s="19" t="s">
        <v>222</v>
      </c>
      <c r="AU164" s="19" t="s">
        <v>79</v>
      </c>
    </row>
    <row r="165" spans="2:65" s="1" customFormat="1" ht="107.25">
      <c r="B165" s="34"/>
      <c r="D165" s="150" t="s">
        <v>224</v>
      </c>
      <c r="F165" s="151" t="s">
        <v>334</v>
      </c>
      <c r="I165" s="148"/>
      <c r="L165" s="34"/>
      <c r="M165" s="149"/>
      <c r="T165" s="55"/>
      <c r="AT165" s="19" t="s">
        <v>224</v>
      </c>
      <c r="AU165" s="19" t="s">
        <v>79</v>
      </c>
    </row>
    <row r="166" spans="2:65" s="12" customFormat="1">
      <c r="B166" s="152"/>
      <c r="D166" s="150" t="s">
        <v>226</v>
      </c>
      <c r="E166" s="153" t="s">
        <v>19</v>
      </c>
      <c r="F166" s="154" t="s">
        <v>335</v>
      </c>
      <c r="H166" s="155">
        <v>1</v>
      </c>
      <c r="I166" s="156"/>
      <c r="L166" s="152"/>
      <c r="M166" s="157"/>
      <c r="T166" s="158"/>
      <c r="AT166" s="153" t="s">
        <v>226</v>
      </c>
      <c r="AU166" s="153" t="s">
        <v>79</v>
      </c>
      <c r="AV166" s="12" t="s">
        <v>79</v>
      </c>
      <c r="AW166" s="12" t="s">
        <v>31</v>
      </c>
      <c r="AX166" s="12" t="s">
        <v>69</v>
      </c>
      <c r="AY166" s="153" t="s">
        <v>212</v>
      </c>
    </row>
    <row r="167" spans="2:65" s="13" customFormat="1">
      <c r="B167" s="159"/>
      <c r="D167" s="150" t="s">
        <v>226</v>
      </c>
      <c r="E167" s="160" t="s">
        <v>19</v>
      </c>
      <c r="F167" s="161" t="s">
        <v>228</v>
      </c>
      <c r="H167" s="162">
        <v>1</v>
      </c>
      <c r="I167" s="163"/>
      <c r="L167" s="159"/>
      <c r="M167" s="164"/>
      <c r="T167" s="165"/>
      <c r="AT167" s="160" t="s">
        <v>226</v>
      </c>
      <c r="AU167" s="160" t="s">
        <v>79</v>
      </c>
      <c r="AV167" s="13" t="s">
        <v>229</v>
      </c>
      <c r="AW167" s="13" t="s">
        <v>31</v>
      </c>
      <c r="AX167" s="13" t="s">
        <v>77</v>
      </c>
      <c r="AY167" s="160" t="s">
        <v>212</v>
      </c>
    </row>
    <row r="168" spans="2:65" s="11" customFormat="1" ht="22.9" customHeight="1">
      <c r="B168" s="121"/>
      <c r="D168" s="122" t="s">
        <v>68</v>
      </c>
      <c r="E168" s="131" t="s">
        <v>336</v>
      </c>
      <c r="F168" s="131" t="s">
        <v>337</v>
      </c>
      <c r="I168" s="124"/>
      <c r="J168" s="132">
        <f>BK168</f>
        <v>0</v>
      </c>
      <c r="L168" s="121"/>
      <c r="M168" s="126"/>
      <c r="P168" s="127">
        <f>SUM(P169:P189)</f>
        <v>0</v>
      </c>
      <c r="R168" s="127">
        <f>SUM(R169:R189)</f>
        <v>0</v>
      </c>
      <c r="T168" s="128">
        <f>SUM(T169:T189)</f>
        <v>0</v>
      </c>
      <c r="AR168" s="122" t="s">
        <v>211</v>
      </c>
      <c r="AT168" s="129" t="s">
        <v>68</v>
      </c>
      <c r="AU168" s="129" t="s">
        <v>77</v>
      </c>
      <c r="AY168" s="122" t="s">
        <v>212</v>
      </c>
      <c r="BK168" s="130">
        <f>SUM(BK169:BK189)</f>
        <v>0</v>
      </c>
    </row>
    <row r="169" spans="2:65" s="1" customFormat="1" ht="16.5" customHeight="1">
      <c r="B169" s="34"/>
      <c r="C169" s="133" t="s">
        <v>338</v>
      </c>
      <c r="D169" s="133" t="s">
        <v>215</v>
      </c>
      <c r="E169" s="134" t="s">
        <v>339</v>
      </c>
      <c r="F169" s="135" t="s">
        <v>337</v>
      </c>
      <c r="G169" s="136" t="s">
        <v>218</v>
      </c>
      <c r="H169" s="137">
        <v>1</v>
      </c>
      <c r="I169" s="138"/>
      <c r="J169" s="139">
        <f>ROUND(I169*H169,2)</f>
        <v>0</v>
      </c>
      <c r="K169" s="135" t="s">
        <v>219</v>
      </c>
      <c r="L169" s="34"/>
      <c r="M169" s="140" t="s">
        <v>19</v>
      </c>
      <c r="N169" s="141" t="s">
        <v>40</v>
      </c>
      <c r="P169" s="142">
        <f>O169*H169</f>
        <v>0</v>
      </c>
      <c r="Q169" s="142">
        <v>0</v>
      </c>
      <c r="R169" s="142">
        <f>Q169*H169</f>
        <v>0</v>
      </c>
      <c r="S169" s="142">
        <v>0</v>
      </c>
      <c r="T169" s="143">
        <f>S169*H169</f>
        <v>0</v>
      </c>
      <c r="AR169" s="144" t="s">
        <v>220</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220</v>
      </c>
      <c r="BM169" s="144" t="s">
        <v>340</v>
      </c>
    </row>
    <row r="170" spans="2:65" s="1" customFormat="1">
      <c r="B170" s="34"/>
      <c r="D170" s="146" t="s">
        <v>222</v>
      </c>
      <c r="F170" s="147" t="s">
        <v>341</v>
      </c>
      <c r="I170" s="148"/>
      <c r="L170" s="34"/>
      <c r="M170" s="149"/>
      <c r="T170" s="55"/>
      <c r="AT170" s="19" t="s">
        <v>222</v>
      </c>
      <c r="AU170" s="19" t="s">
        <v>79</v>
      </c>
    </row>
    <row r="171" spans="2:65" s="1" customFormat="1" ht="68.25">
      <c r="B171" s="34"/>
      <c r="D171" s="150" t="s">
        <v>224</v>
      </c>
      <c r="F171" s="151" t="s">
        <v>342</v>
      </c>
      <c r="I171" s="148"/>
      <c r="L171" s="34"/>
      <c r="M171" s="149"/>
      <c r="T171" s="55"/>
      <c r="AT171" s="19" t="s">
        <v>224</v>
      </c>
      <c r="AU171" s="19" t="s">
        <v>79</v>
      </c>
    </row>
    <row r="172" spans="2:65" s="1" customFormat="1" ht="16.5" customHeight="1">
      <c r="B172" s="34"/>
      <c r="C172" s="133" t="s">
        <v>343</v>
      </c>
      <c r="D172" s="133" t="s">
        <v>215</v>
      </c>
      <c r="E172" s="134" t="s">
        <v>344</v>
      </c>
      <c r="F172" s="135" t="s">
        <v>345</v>
      </c>
      <c r="G172" s="136" t="s">
        <v>218</v>
      </c>
      <c r="H172" s="137">
        <v>1</v>
      </c>
      <c r="I172" s="138"/>
      <c r="J172" s="139">
        <f>ROUND(I172*H172,2)</f>
        <v>0</v>
      </c>
      <c r="K172" s="135" t="s">
        <v>219</v>
      </c>
      <c r="L172" s="34"/>
      <c r="M172" s="140" t="s">
        <v>19</v>
      </c>
      <c r="N172" s="141" t="s">
        <v>40</v>
      </c>
      <c r="P172" s="142">
        <f>O172*H172</f>
        <v>0</v>
      </c>
      <c r="Q172" s="142">
        <v>0</v>
      </c>
      <c r="R172" s="142">
        <f>Q172*H172</f>
        <v>0</v>
      </c>
      <c r="S172" s="142">
        <v>0</v>
      </c>
      <c r="T172" s="143">
        <f>S172*H172</f>
        <v>0</v>
      </c>
      <c r="AR172" s="144" t="s">
        <v>220</v>
      </c>
      <c r="AT172" s="144" t="s">
        <v>215</v>
      </c>
      <c r="AU172" s="144" t="s">
        <v>79</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220</v>
      </c>
      <c r="BM172" s="144" t="s">
        <v>346</v>
      </c>
    </row>
    <row r="173" spans="2:65" s="1" customFormat="1">
      <c r="B173" s="34"/>
      <c r="D173" s="146" t="s">
        <v>222</v>
      </c>
      <c r="F173" s="147" t="s">
        <v>347</v>
      </c>
      <c r="I173" s="148"/>
      <c r="L173" s="34"/>
      <c r="M173" s="149"/>
      <c r="T173" s="55"/>
      <c r="AT173" s="19" t="s">
        <v>222</v>
      </c>
      <c r="AU173" s="19" t="s">
        <v>79</v>
      </c>
    </row>
    <row r="174" spans="2:65" s="12" customFormat="1">
      <c r="B174" s="152"/>
      <c r="D174" s="150" t="s">
        <v>226</v>
      </c>
      <c r="E174" s="153" t="s">
        <v>19</v>
      </c>
      <c r="F174" s="154" t="s">
        <v>348</v>
      </c>
      <c r="H174" s="155">
        <v>1</v>
      </c>
      <c r="I174" s="156"/>
      <c r="L174" s="152"/>
      <c r="M174" s="157"/>
      <c r="T174" s="158"/>
      <c r="AT174" s="153" t="s">
        <v>226</v>
      </c>
      <c r="AU174" s="153" t="s">
        <v>79</v>
      </c>
      <c r="AV174" s="12" t="s">
        <v>79</v>
      </c>
      <c r="AW174" s="12" t="s">
        <v>31</v>
      </c>
      <c r="AX174" s="12" t="s">
        <v>69</v>
      </c>
      <c r="AY174" s="153" t="s">
        <v>212</v>
      </c>
    </row>
    <row r="175" spans="2:65" s="13" customFormat="1">
      <c r="B175" s="159"/>
      <c r="D175" s="150" t="s">
        <v>226</v>
      </c>
      <c r="E175" s="160" t="s">
        <v>19</v>
      </c>
      <c r="F175" s="161" t="s">
        <v>228</v>
      </c>
      <c r="H175" s="162">
        <v>1</v>
      </c>
      <c r="I175" s="163"/>
      <c r="L175" s="159"/>
      <c r="M175" s="164"/>
      <c r="T175" s="165"/>
      <c r="AT175" s="160" t="s">
        <v>226</v>
      </c>
      <c r="AU175" s="160" t="s">
        <v>79</v>
      </c>
      <c r="AV175" s="13" t="s">
        <v>229</v>
      </c>
      <c r="AW175" s="13" t="s">
        <v>31</v>
      </c>
      <c r="AX175" s="13" t="s">
        <v>77</v>
      </c>
      <c r="AY175" s="160" t="s">
        <v>212</v>
      </c>
    </row>
    <row r="176" spans="2:65" s="1" customFormat="1" ht="16.5" customHeight="1">
      <c r="B176" s="34"/>
      <c r="C176" s="133" t="s">
        <v>7</v>
      </c>
      <c r="D176" s="133" t="s">
        <v>215</v>
      </c>
      <c r="E176" s="134" t="s">
        <v>349</v>
      </c>
      <c r="F176" s="135" t="s">
        <v>350</v>
      </c>
      <c r="G176" s="136" t="s">
        <v>218</v>
      </c>
      <c r="H176" s="137">
        <v>1</v>
      </c>
      <c r="I176" s="138"/>
      <c r="J176" s="139">
        <f>ROUND(I176*H176,2)</f>
        <v>0</v>
      </c>
      <c r="K176" s="135" t="s">
        <v>219</v>
      </c>
      <c r="L176" s="34"/>
      <c r="M176" s="140" t="s">
        <v>19</v>
      </c>
      <c r="N176" s="141" t="s">
        <v>40</v>
      </c>
      <c r="P176" s="142">
        <f>O176*H176</f>
        <v>0</v>
      </c>
      <c r="Q176" s="142">
        <v>0</v>
      </c>
      <c r="R176" s="142">
        <f>Q176*H176</f>
        <v>0</v>
      </c>
      <c r="S176" s="142">
        <v>0</v>
      </c>
      <c r="T176" s="143">
        <f>S176*H176</f>
        <v>0</v>
      </c>
      <c r="AR176" s="144" t="s">
        <v>220</v>
      </c>
      <c r="AT176" s="144" t="s">
        <v>215</v>
      </c>
      <c r="AU176" s="144" t="s">
        <v>79</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220</v>
      </c>
      <c r="BM176" s="144" t="s">
        <v>351</v>
      </c>
    </row>
    <row r="177" spans="2:65" s="1" customFormat="1">
      <c r="B177" s="34"/>
      <c r="D177" s="146" t="s">
        <v>222</v>
      </c>
      <c r="F177" s="147" t="s">
        <v>352</v>
      </c>
      <c r="I177" s="148"/>
      <c r="L177" s="34"/>
      <c r="M177" s="149"/>
      <c r="T177" s="55"/>
      <c r="AT177" s="19" t="s">
        <v>222</v>
      </c>
      <c r="AU177" s="19" t="s">
        <v>79</v>
      </c>
    </row>
    <row r="178" spans="2:65" s="12" customFormat="1">
      <c r="B178" s="152"/>
      <c r="D178" s="150" t="s">
        <v>226</v>
      </c>
      <c r="E178" s="153" t="s">
        <v>19</v>
      </c>
      <c r="F178" s="154" t="s">
        <v>353</v>
      </c>
      <c r="H178" s="155">
        <v>1</v>
      </c>
      <c r="I178" s="156"/>
      <c r="L178" s="152"/>
      <c r="M178" s="157"/>
      <c r="T178" s="158"/>
      <c r="AT178" s="153" t="s">
        <v>226</v>
      </c>
      <c r="AU178" s="153" t="s">
        <v>79</v>
      </c>
      <c r="AV178" s="12" t="s">
        <v>79</v>
      </c>
      <c r="AW178" s="12" t="s">
        <v>31</v>
      </c>
      <c r="AX178" s="12" t="s">
        <v>69</v>
      </c>
      <c r="AY178" s="153" t="s">
        <v>212</v>
      </c>
    </row>
    <row r="179" spans="2:65" s="13" customFormat="1">
      <c r="B179" s="159"/>
      <c r="D179" s="150" t="s">
        <v>226</v>
      </c>
      <c r="E179" s="160" t="s">
        <v>19</v>
      </c>
      <c r="F179" s="161" t="s">
        <v>228</v>
      </c>
      <c r="H179" s="162">
        <v>1</v>
      </c>
      <c r="I179" s="163"/>
      <c r="L179" s="159"/>
      <c r="M179" s="164"/>
      <c r="T179" s="165"/>
      <c r="AT179" s="160" t="s">
        <v>226</v>
      </c>
      <c r="AU179" s="160" t="s">
        <v>79</v>
      </c>
      <c r="AV179" s="13" t="s">
        <v>229</v>
      </c>
      <c r="AW179" s="13" t="s">
        <v>31</v>
      </c>
      <c r="AX179" s="13" t="s">
        <v>77</v>
      </c>
      <c r="AY179" s="160" t="s">
        <v>212</v>
      </c>
    </row>
    <row r="180" spans="2:65" s="1" customFormat="1" ht="16.5" customHeight="1">
      <c r="B180" s="34"/>
      <c r="C180" s="133" t="s">
        <v>354</v>
      </c>
      <c r="D180" s="133" t="s">
        <v>215</v>
      </c>
      <c r="E180" s="134" t="s">
        <v>355</v>
      </c>
      <c r="F180" s="135" t="s">
        <v>356</v>
      </c>
      <c r="G180" s="136" t="s">
        <v>218</v>
      </c>
      <c r="H180" s="137">
        <v>1</v>
      </c>
      <c r="I180" s="138"/>
      <c r="J180" s="139">
        <f>ROUND(I180*H180,2)</f>
        <v>0</v>
      </c>
      <c r="K180" s="135" t="s">
        <v>245</v>
      </c>
      <c r="L180" s="34"/>
      <c r="M180" s="140" t="s">
        <v>19</v>
      </c>
      <c r="N180" s="141" t="s">
        <v>40</v>
      </c>
      <c r="P180" s="142">
        <f>O180*H180</f>
        <v>0</v>
      </c>
      <c r="Q180" s="142">
        <v>0</v>
      </c>
      <c r="R180" s="142">
        <f>Q180*H180</f>
        <v>0</v>
      </c>
      <c r="S180" s="142">
        <v>0</v>
      </c>
      <c r="T180" s="143">
        <f>S180*H180</f>
        <v>0</v>
      </c>
      <c r="AR180" s="144" t="s">
        <v>220</v>
      </c>
      <c r="AT180" s="144" t="s">
        <v>215</v>
      </c>
      <c r="AU180" s="144" t="s">
        <v>79</v>
      </c>
      <c r="AY180" s="19" t="s">
        <v>212</v>
      </c>
      <c r="BE180" s="145">
        <f>IF(N180="základní",J180,0)</f>
        <v>0</v>
      </c>
      <c r="BF180" s="145">
        <f>IF(N180="snížená",J180,0)</f>
        <v>0</v>
      </c>
      <c r="BG180" s="145">
        <f>IF(N180="zákl. přenesená",J180,0)</f>
        <v>0</v>
      </c>
      <c r="BH180" s="145">
        <f>IF(N180="sníž. přenesená",J180,0)</f>
        <v>0</v>
      </c>
      <c r="BI180" s="145">
        <f>IF(N180="nulová",J180,0)</f>
        <v>0</v>
      </c>
      <c r="BJ180" s="19" t="s">
        <v>77</v>
      </c>
      <c r="BK180" s="145">
        <f>ROUND(I180*H180,2)</f>
        <v>0</v>
      </c>
      <c r="BL180" s="19" t="s">
        <v>220</v>
      </c>
      <c r="BM180" s="144" t="s">
        <v>357</v>
      </c>
    </row>
    <row r="181" spans="2:65" s="12" customFormat="1">
      <c r="B181" s="152"/>
      <c r="D181" s="150" t="s">
        <v>226</v>
      </c>
      <c r="E181" s="153" t="s">
        <v>19</v>
      </c>
      <c r="F181" s="154" t="s">
        <v>358</v>
      </c>
      <c r="H181" s="155">
        <v>1</v>
      </c>
      <c r="I181" s="156"/>
      <c r="L181" s="152"/>
      <c r="M181" s="157"/>
      <c r="T181" s="158"/>
      <c r="AT181" s="153" t="s">
        <v>226</v>
      </c>
      <c r="AU181" s="153" t="s">
        <v>79</v>
      </c>
      <c r="AV181" s="12" t="s">
        <v>79</v>
      </c>
      <c r="AW181" s="12" t="s">
        <v>31</v>
      </c>
      <c r="AX181" s="12" t="s">
        <v>69</v>
      </c>
      <c r="AY181" s="153" t="s">
        <v>212</v>
      </c>
    </row>
    <row r="182" spans="2:65" s="13" customFormat="1">
      <c r="B182" s="159"/>
      <c r="D182" s="150" t="s">
        <v>226</v>
      </c>
      <c r="E182" s="160" t="s">
        <v>19</v>
      </c>
      <c r="F182" s="161" t="s">
        <v>228</v>
      </c>
      <c r="H182" s="162">
        <v>1</v>
      </c>
      <c r="I182" s="163"/>
      <c r="L182" s="159"/>
      <c r="M182" s="164"/>
      <c r="T182" s="165"/>
      <c r="AT182" s="160" t="s">
        <v>226</v>
      </c>
      <c r="AU182" s="160" t="s">
        <v>79</v>
      </c>
      <c r="AV182" s="13" t="s">
        <v>229</v>
      </c>
      <c r="AW182" s="13" t="s">
        <v>31</v>
      </c>
      <c r="AX182" s="13" t="s">
        <v>77</v>
      </c>
      <c r="AY182" s="160" t="s">
        <v>212</v>
      </c>
    </row>
    <row r="183" spans="2:65" s="1" customFormat="1" ht="24.2" customHeight="1">
      <c r="B183" s="34"/>
      <c r="C183" s="133" t="s">
        <v>359</v>
      </c>
      <c r="D183" s="133" t="s">
        <v>215</v>
      </c>
      <c r="E183" s="134" t="s">
        <v>360</v>
      </c>
      <c r="F183" s="135" t="s">
        <v>361</v>
      </c>
      <c r="G183" s="136" t="s">
        <v>218</v>
      </c>
      <c r="H183" s="137">
        <v>1</v>
      </c>
      <c r="I183" s="138"/>
      <c r="J183" s="139">
        <f>ROUND(I183*H183,2)</f>
        <v>0</v>
      </c>
      <c r="K183" s="135" t="s">
        <v>245</v>
      </c>
      <c r="L183" s="34"/>
      <c r="M183" s="140" t="s">
        <v>19</v>
      </c>
      <c r="N183" s="141" t="s">
        <v>40</v>
      </c>
      <c r="P183" s="142">
        <f>O183*H183</f>
        <v>0</v>
      </c>
      <c r="Q183" s="142">
        <v>0</v>
      </c>
      <c r="R183" s="142">
        <f>Q183*H183</f>
        <v>0</v>
      </c>
      <c r="S183" s="142">
        <v>0</v>
      </c>
      <c r="T183" s="143">
        <f>S183*H183</f>
        <v>0</v>
      </c>
      <c r="AR183" s="144" t="s">
        <v>220</v>
      </c>
      <c r="AT183" s="144" t="s">
        <v>215</v>
      </c>
      <c r="AU183" s="144" t="s">
        <v>79</v>
      </c>
      <c r="AY183" s="19" t="s">
        <v>212</v>
      </c>
      <c r="BE183" s="145">
        <f>IF(N183="základní",J183,0)</f>
        <v>0</v>
      </c>
      <c r="BF183" s="145">
        <f>IF(N183="snížená",J183,0)</f>
        <v>0</v>
      </c>
      <c r="BG183" s="145">
        <f>IF(N183="zákl. přenesená",J183,0)</f>
        <v>0</v>
      </c>
      <c r="BH183" s="145">
        <f>IF(N183="sníž. přenesená",J183,0)</f>
        <v>0</v>
      </c>
      <c r="BI183" s="145">
        <f>IF(N183="nulová",J183,0)</f>
        <v>0</v>
      </c>
      <c r="BJ183" s="19" t="s">
        <v>77</v>
      </c>
      <c r="BK183" s="145">
        <f>ROUND(I183*H183,2)</f>
        <v>0</v>
      </c>
      <c r="BL183" s="19" t="s">
        <v>220</v>
      </c>
      <c r="BM183" s="144" t="s">
        <v>362</v>
      </c>
    </row>
    <row r="184" spans="2:65" s="12" customFormat="1">
      <c r="B184" s="152"/>
      <c r="D184" s="150" t="s">
        <v>226</v>
      </c>
      <c r="E184" s="153" t="s">
        <v>19</v>
      </c>
      <c r="F184" s="154" t="s">
        <v>363</v>
      </c>
      <c r="H184" s="155">
        <v>1</v>
      </c>
      <c r="I184" s="156"/>
      <c r="L184" s="152"/>
      <c r="M184" s="157"/>
      <c r="T184" s="158"/>
      <c r="AT184" s="153" t="s">
        <v>226</v>
      </c>
      <c r="AU184" s="153" t="s">
        <v>79</v>
      </c>
      <c r="AV184" s="12" t="s">
        <v>79</v>
      </c>
      <c r="AW184" s="12" t="s">
        <v>31</v>
      </c>
      <c r="AX184" s="12" t="s">
        <v>69</v>
      </c>
      <c r="AY184" s="153" t="s">
        <v>212</v>
      </c>
    </row>
    <row r="185" spans="2:65" s="13" customFormat="1">
      <c r="B185" s="159"/>
      <c r="D185" s="150" t="s">
        <v>226</v>
      </c>
      <c r="E185" s="160" t="s">
        <v>19</v>
      </c>
      <c r="F185" s="161" t="s">
        <v>228</v>
      </c>
      <c r="H185" s="162">
        <v>1</v>
      </c>
      <c r="I185" s="163"/>
      <c r="L185" s="159"/>
      <c r="M185" s="164"/>
      <c r="T185" s="165"/>
      <c r="AT185" s="160" t="s">
        <v>226</v>
      </c>
      <c r="AU185" s="160" t="s">
        <v>79</v>
      </c>
      <c r="AV185" s="13" t="s">
        <v>229</v>
      </c>
      <c r="AW185" s="13" t="s">
        <v>31</v>
      </c>
      <c r="AX185" s="13" t="s">
        <v>77</v>
      </c>
      <c r="AY185" s="160" t="s">
        <v>212</v>
      </c>
    </row>
    <row r="186" spans="2:65" s="1" customFormat="1" ht="16.5" customHeight="1">
      <c r="B186" s="34"/>
      <c r="C186" s="133" t="s">
        <v>364</v>
      </c>
      <c r="D186" s="133" t="s">
        <v>215</v>
      </c>
      <c r="E186" s="134" t="s">
        <v>365</v>
      </c>
      <c r="F186" s="135" t="s">
        <v>366</v>
      </c>
      <c r="G186" s="136" t="s">
        <v>218</v>
      </c>
      <c r="H186" s="137">
        <v>1</v>
      </c>
      <c r="I186" s="138"/>
      <c r="J186" s="139">
        <f>ROUND(I186*H186,2)</f>
        <v>0</v>
      </c>
      <c r="K186" s="135" t="s">
        <v>245</v>
      </c>
      <c r="L186" s="34"/>
      <c r="M186" s="140" t="s">
        <v>19</v>
      </c>
      <c r="N186" s="141" t="s">
        <v>40</v>
      </c>
      <c r="P186" s="142">
        <f>O186*H186</f>
        <v>0</v>
      </c>
      <c r="Q186" s="142">
        <v>0</v>
      </c>
      <c r="R186" s="142">
        <f>Q186*H186</f>
        <v>0</v>
      </c>
      <c r="S186" s="142">
        <v>0</v>
      </c>
      <c r="T186" s="143">
        <f>S186*H186</f>
        <v>0</v>
      </c>
      <c r="AR186" s="144" t="s">
        <v>220</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220</v>
      </c>
      <c r="BM186" s="144" t="s">
        <v>367</v>
      </c>
    </row>
    <row r="187" spans="2:65" s="1" customFormat="1" ht="39">
      <c r="B187" s="34"/>
      <c r="D187" s="150" t="s">
        <v>224</v>
      </c>
      <c r="F187" s="151" t="s">
        <v>368</v>
      </c>
      <c r="I187" s="148"/>
      <c r="L187" s="34"/>
      <c r="M187" s="149"/>
      <c r="T187" s="55"/>
      <c r="AT187" s="19" t="s">
        <v>224</v>
      </c>
      <c r="AU187" s="19" t="s">
        <v>79</v>
      </c>
    </row>
    <row r="188" spans="2:65" s="12" customFormat="1">
      <c r="B188" s="152"/>
      <c r="D188" s="150" t="s">
        <v>226</v>
      </c>
      <c r="E188" s="153" t="s">
        <v>19</v>
      </c>
      <c r="F188" s="154" t="s">
        <v>369</v>
      </c>
      <c r="H188" s="155">
        <v>1</v>
      </c>
      <c r="I188" s="156"/>
      <c r="L188" s="152"/>
      <c r="M188" s="157"/>
      <c r="T188" s="158"/>
      <c r="AT188" s="153" t="s">
        <v>226</v>
      </c>
      <c r="AU188" s="153" t="s">
        <v>79</v>
      </c>
      <c r="AV188" s="12" t="s">
        <v>79</v>
      </c>
      <c r="AW188" s="12" t="s">
        <v>31</v>
      </c>
      <c r="AX188" s="12" t="s">
        <v>69</v>
      </c>
      <c r="AY188" s="153" t="s">
        <v>212</v>
      </c>
    </row>
    <row r="189" spans="2:65" s="13" customFormat="1">
      <c r="B189" s="159"/>
      <c r="D189" s="150" t="s">
        <v>226</v>
      </c>
      <c r="E189" s="160" t="s">
        <v>19</v>
      </c>
      <c r="F189" s="161" t="s">
        <v>228</v>
      </c>
      <c r="H189" s="162">
        <v>1</v>
      </c>
      <c r="I189" s="163"/>
      <c r="L189" s="159"/>
      <c r="M189" s="167"/>
      <c r="N189" s="168"/>
      <c r="O189" s="168"/>
      <c r="P189" s="168"/>
      <c r="Q189" s="168"/>
      <c r="R189" s="168"/>
      <c r="S189" s="168"/>
      <c r="T189" s="169"/>
      <c r="AT189" s="160" t="s">
        <v>226</v>
      </c>
      <c r="AU189" s="160" t="s">
        <v>79</v>
      </c>
      <c r="AV189" s="13" t="s">
        <v>229</v>
      </c>
      <c r="AW189" s="13" t="s">
        <v>31</v>
      </c>
      <c r="AX189" s="13" t="s">
        <v>77</v>
      </c>
      <c r="AY189" s="160" t="s">
        <v>212</v>
      </c>
    </row>
    <row r="190" spans="2:65" s="1" customFormat="1" ht="6.95" customHeight="1">
      <c r="B190" s="43"/>
      <c r="C190" s="44"/>
      <c r="D190" s="44"/>
      <c r="E190" s="44"/>
      <c r="F190" s="44"/>
      <c r="G190" s="44"/>
      <c r="H190" s="44"/>
      <c r="I190" s="44"/>
      <c r="J190" s="44"/>
      <c r="K190" s="44"/>
      <c r="L190" s="34"/>
    </row>
  </sheetData>
  <sheetProtection algorithmName="SHA-512" hashValue="KRzPFZnkwqyJngYxKL6ungrSC5GHngfvO9BwlDz2VEaq5KrXTXTukFvRiSpMpWrY7Lg+juTJSG9KXiMf1KbewQ==" saltValue="Yvpk5UT8Rst+fxVwlkgXkTbx4jAFrGjezyRBwDz7qh5lbYk3cfYs0jsJU6Gx443WF0hrzQ3u4dZvanOs2s3jrw==" spinCount="100000" sheet="1" objects="1" scenarios="1" formatColumns="0" formatRows="0" autoFilter="0"/>
  <autoFilter ref="C85:K189" xr:uid="{00000000-0009-0000-0000-000001000000}"/>
  <mergeCells count="9">
    <mergeCell ref="E50:H50"/>
    <mergeCell ref="E76:H76"/>
    <mergeCell ref="E78:H78"/>
    <mergeCell ref="L2:V2"/>
    <mergeCell ref="E7:H7"/>
    <mergeCell ref="E9:H9"/>
    <mergeCell ref="E18:H18"/>
    <mergeCell ref="E27:H27"/>
    <mergeCell ref="E48:H48"/>
  </mergeCells>
  <hyperlinks>
    <hyperlink ref="F90" r:id="rId1" xr:uid="{00000000-0004-0000-0100-000000000000}"/>
    <hyperlink ref="F95" r:id="rId2" xr:uid="{00000000-0004-0000-0100-000001000000}"/>
    <hyperlink ref="F100" r:id="rId3" xr:uid="{00000000-0004-0000-0100-000002000000}"/>
    <hyperlink ref="F121" r:id="rId4" xr:uid="{00000000-0004-0000-0100-000003000000}"/>
    <hyperlink ref="F140" r:id="rId5" xr:uid="{00000000-0004-0000-0100-000004000000}"/>
    <hyperlink ref="F154" r:id="rId6" xr:uid="{00000000-0004-0000-0100-000005000000}"/>
    <hyperlink ref="F164" r:id="rId7" xr:uid="{00000000-0004-0000-0100-000006000000}"/>
    <hyperlink ref="F170" r:id="rId8" xr:uid="{00000000-0004-0000-0100-000007000000}"/>
    <hyperlink ref="F173" r:id="rId9" xr:uid="{00000000-0004-0000-0100-000008000000}"/>
    <hyperlink ref="F177" r:id="rId10" xr:uid="{00000000-0004-0000-0100-000009000000}"/>
  </hyperlinks>
  <pageMargins left="0.39374999999999999" right="0.39374999999999999" top="0.39374999999999999" bottom="0.39374999999999999" header="0" footer="0"/>
  <pageSetup paperSize="9" scale="84" fitToHeight="100" orientation="landscape" blackAndWhite="1" r:id="rId11"/>
  <headerFooter>
    <oddFooter>&amp;CStrana &amp;P z &amp;N</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6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137</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15097</v>
      </c>
      <c r="F9" s="364"/>
      <c r="G9" s="364"/>
      <c r="H9" s="364"/>
      <c r="L9" s="34"/>
    </row>
    <row r="10" spans="2:46" s="1" customFormat="1" ht="12" customHeight="1">
      <c r="B10" s="34"/>
      <c r="D10" s="29" t="s">
        <v>15098</v>
      </c>
      <c r="L10" s="34"/>
    </row>
    <row r="11" spans="2:46" s="1" customFormat="1" ht="16.5" customHeight="1">
      <c r="B11" s="34"/>
      <c r="E11" s="356" t="s">
        <v>15099</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47.25" customHeight="1">
      <c r="B29" s="93"/>
      <c r="E29" s="348" t="s">
        <v>15100</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ROUND((SUM(BE90:BE168)),  2)</f>
        <v>0</v>
      </c>
      <c r="I35" s="95">
        <v>0.21</v>
      </c>
      <c r="J35" s="85">
        <f>ROUND(((SUM(BE90:BE168))*I35),  2)</f>
        <v>0</v>
      </c>
      <c r="L35" s="34"/>
    </row>
    <row r="36" spans="2:12" s="1" customFormat="1" ht="14.45" customHeight="1">
      <c r="B36" s="34"/>
      <c r="E36" s="29" t="s">
        <v>41</v>
      </c>
      <c r="F36" s="85">
        <f>ROUND((SUM(BF90:BF168)),  2)</f>
        <v>0</v>
      </c>
      <c r="I36" s="95">
        <v>0.12</v>
      </c>
      <c r="J36" s="85">
        <f>ROUND(((SUM(BF90:BF168))*I36),  2)</f>
        <v>0</v>
      </c>
      <c r="L36" s="34"/>
    </row>
    <row r="37" spans="2:12" s="1" customFormat="1" ht="14.45" hidden="1" customHeight="1">
      <c r="B37" s="34"/>
      <c r="E37" s="29" t="s">
        <v>42</v>
      </c>
      <c r="F37" s="85">
        <f>ROUND((SUM(BG90:BG168)),  2)</f>
        <v>0</v>
      </c>
      <c r="I37" s="95">
        <v>0.21</v>
      </c>
      <c r="J37" s="85">
        <f>0</f>
        <v>0</v>
      </c>
      <c r="L37" s="34"/>
    </row>
    <row r="38" spans="2:12" s="1" customFormat="1" ht="14.45" hidden="1" customHeight="1">
      <c r="B38" s="34"/>
      <c r="E38" s="29" t="s">
        <v>43</v>
      </c>
      <c r="F38" s="85">
        <f>ROUND((SUM(BH90:BH168)),  2)</f>
        <v>0</v>
      </c>
      <c r="I38" s="95">
        <v>0.12</v>
      </c>
      <c r="J38" s="85">
        <f>0</f>
        <v>0</v>
      </c>
      <c r="L38" s="34"/>
    </row>
    <row r="39" spans="2:12" s="1" customFormat="1" ht="14.45" hidden="1" customHeight="1">
      <c r="B39" s="34"/>
      <c r="E39" s="29" t="s">
        <v>44</v>
      </c>
      <c r="F39" s="85">
        <f>ROUND((SUM(BI90:BI168)),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15097</v>
      </c>
      <c r="F52" s="364"/>
      <c r="G52" s="364"/>
      <c r="H52" s="364"/>
      <c r="L52" s="34"/>
    </row>
    <row r="53" spans="2:47" s="1" customFormat="1" ht="12" customHeight="1">
      <c r="B53" s="34"/>
      <c r="C53" s="29" t="s">
        <v>15098</v>
      </c>
      <c r="L53" s="34"/>
    </row>
    <row r="54" spans="2:47" s="1" customFormat="1" ht="16.5" customHeight="1">
      <c r="B54" s="34"/>
      <c r="E54" s="356" t="str">
        <f>E11</f>
        <v>D.1.2.6.-1 - ELEKTRONICKÉ KOMUNIKACE - UNIVERZÁLNÍ KABELÁŽNÍ SYSTÉM (UKS)</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377</v>
      </c>
      <c r="E64" s="107"/>
      <c r="F64" s="107"/>
      <c r="G64" s="107"/>
      <c r="H64" s="107"/>
      <c r="I64" s="107"/>
      <c r="J64" s="108">
        <f>J91</f>
        <v>0</v>
      </c>
      <c r="L64" s="105"/>
    </row>
    <row r="65" spans="2:12" s="9" customFormat="1" ht="19.899999999999999" customHeight="1">
      <c r="B65" s="109"/>
      <c r="D65" s="110" t="s">
        <v>388</v>
      </c>
      <c r="E65" s="111"/>
      <c r="F65" s="111"/>
      <c r="G65" s="111"/>
      <c r="H65" s="111"/>
      <c r="I65" s="111"/>
      <c r="J65" s="112">
        <f>J92</f>
        <v>0</v>
      </c>
      <c r="L65" s="109"/>
    </row>
    <row r="66" spans="2:12" s="9" customFormat="1" ht="14.85" customHeight="1">
      <c r="B66" s="109"/>
      <c r="D66" s="110" t="s">
        <v>15101</v>
      </c>
      <c r="E66" s="111"/>
      <c r="F66" s="111"/>
      <c r="G66" s="111"/>
      <c r="H66" s="111"/>
      <c r="I66" s="111"/>
      <c r="J66" s="112">
        <f>J93</f>
        <v>0</v>
      </c>
      <c r="L66" s="109"/>
    </row>
    <row r="67" spans="2:12" s="9" customFormat="1" ht="14.85" customHeight="1">
      <c r="B67" s="109"/>
      <c r="D67" s="110" t="s">
        <v>15102</v>
      </c>
      <c r="E67" s="111"/>
      <c r="F67" s="111"/>
      <c r="G67" s="111"/>
      <c r="H67" s="111"/>
      <c r="I67" s="111"/>
      <c r="J67" s="112">
        <f>J140</f>
        <v>0</v>
      </c>
      <c r="L67" s="109"/>
    </row>
    <row r="68" spans="2:12" s="9" customFormat="1" ht="14.85" customHeight="1">
      <c r="B68" s="109"/>
      <c r="D68" s="110" t="s">
        <v>15103</v>
      </c>
      <c r="E68" s="111"/>
      <c r="F68" s="111"/>
      <c r="G68" s="111"/>
      <c r="H68" s="111"/>
      <c r="I68" s="111"/>
      <c r="J68" s="112">
        <f>J160</f>
        <v>0</v>
      </c>
      <c r="L68" s="109"/>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5" t="str">
        <f>E7</f>
        <v>Stavební úpravy budovy N (CEETe II) v areálu VŠB-TUO - Úpravy po DI - rev_a</v>
      </c>
      <c r="F78" s="366"/>
      <c r="G78" s="366"/>
      <c r="H78" s="366"/>
      <c r="L78" s="34"/>
    </row>
    <row r="79" spans="2:12" ht="12" customHeight="1">
      <c r="B79" s="22"/>
      <c r="C79" s="29" t="s">
        <v>181</v>
      </c>
      <c r="L79" s="22"/>
    </row>
    <row r="80" spans="2:12" s="1" customFormat="1" ht="16.5" customHeight="1">
      <c r="B80" s="34"/>
      <c r="E80" s="365" t="s">
        <v>15097</v>
      </c>
      <c r="F80" s="364"/>
      <c r="G80" s="364"/>
      <c r="H80" s="364"/>
      <c r="L80" s="34"/>
    </row>
    <row r="81" spans="2:65" s="1" customFormat="1" ht="12" customHeight="1">
      <c r="B81" s="34"/>
      <c r="C81" s="29" t="s">
        <v>15098</v>
      </c>
      <c r="L81" s="34"/>
    </row>
    <row r="82" spans="2:65" s="1" customFormat="1" ht="16.5" customHeight="1">
      <c r="B82" s="34"/>
      <c r="E82" s="356" t="str">
        <f>E11</f>
        <v>D.1.2.6.-1 - ELEKTRONICKÉ KOMUNIKACE - UNIVERZÁLNÍ KABELÁŽNÍ SYSTÉM (UKS)</v>
      </c>
      <c r="F82" s="364"/>
      <c r="G82" s="364"/>
      <c r="H82" s="364"/>
      <c r="L82" s="34"/>
    </row>
    <row r="83" spans="2:65" s="1" customFormat="1" ht="6.95" customHeight="1">
      <c r="B83" s="34"/>
      <c r="L83" s="34"/>
    </row>
    <row r="84" spans="2:65" s="1" customFormat="1" ht="12" customHeight="1">
      <c r="B84" s="34"/>
      <c r="C84" s="29" t="s">
        <v>21</v>
      </c>
      <c r="F84" s="27" t="str">
        <f>F14</f>
        <v xml:space="preserve"> </v>
      </c>
      <c r="I84" s="29" t="s">
        <v>23</v>
      </c>
      <c r="J84" s="51" t="str">
        <f>IF(J14="","",J14)</f>
        <v>1. 10. 2025</v>
      </c>
      <c r="L84" s="34"/>
    </row>
    <row r="85" spans="2:65" s="1" customFormat="1" ht="6.95" customHeight="1">
      <c r="B85" s="34"/>
      <c r="L85" s="34"/>
    </row>
    <row r="86" spans="2:65" s="1" customFormat="1" ht="15.2" customHeight="1">
      <c r="B86" s="34"/>
      <c r="C86" s="29" t="s">
        <v>25</v>
      </c>
      <c r="F86" s="27" t="str">
        <f>E17</f>
        <v xml:space="preserve"> </v>
      </c>
      <c r="I86" s="29" t="s">
        <v>30</v>
      </c>
      <c r="J86" s="32" t="str">
        <f>E23</f>
        <v xml:space="preserve">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c r="B91" s="121"/>
      <c r="D91" s="122" t="s">
        <v>68</v>
      </c>
      <c r="E91" s="123" t="s">
        <v>1379</v>
      </c>
      <c r="F91" s="123" t="s">
        <v>1380</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c r="B92" s="121"/>
      <c r="D92" s="122" t="s">
        <v>68</v>
      </c>
      <c r="E92" s="131" t="s">
        <v>1901</v>
      </c>
      <c r="F92" s="131" t="s">
        <v>1902</v>
      </c>
      <c r="I92" s="124"/>
      <c r="J92" s="132">
        <f>BK92</f>
        <v>0</v>
      </c>
      <c r="L92" s="121"/>
      <c r="M92" s="126"/>
      <c r="P92" s="127">
        <f>P93+P140+P160</f>
        <v>0</v>
      </c>
      <c r="R92" s="127">
        <f>R93+R140+R160</f>
        <v>0</v>
      </c>
      <c r="T92" s="128">
        <f>T93+T140+T160</f>
        <v>0</v>
      </c>
      <c r="AR92" s="122" t="s">
        <v>79</v>
      </c>
      <c r="AT92" s="129" t="s">
        <v>68</v>
      </c>
      <c r="AU92" s="129" t="s">
        <v>77</v>
      </c>
      <c r="AY92" s="122" t="s">
        <v>212</v>
      </c>
      <c r="BK92" s="130">
        <f>BK93+BK140+BK160</f>
        <v>0</v>
      </c>
    </row>
    <row r="93" spans="2:65" s="11" customFormat="1" ht="20.85" customHeight="1">
      <c r="B93" s="121"/>
      <c r="D93" s="122" t="s">
        <v>68</v>
      </c>
      <c r="E93" s="131" t="s">
        <v>15104</v>
      </c>
      <c r="F93" s="131" t="s">
        <v>15105</v>
      </c>
      <c r="I93" s="124"/>
      <c r="J93" s="132">
        <f>BK93</f>
        <v>0</v>
      </c>
      <c r="L93" s="121"/>
      <c r="M93" s="126"/>
      <c r="P93" s="127">
        <f>SUM(P94:P139)</f>
        <v>0</v>
      </c>
      <c r="R93" s="127">
        <f>SUM(R94:R139)</f>
        <v>0</v>
      </c>
      <c r="T93" s="128">
        <f>SUM(T94:T139)</f>
        <v>0</v>
      </c>
      <c r="AR93" s="122" t="s">
        <v>79</v>
      </c>
      <c r="AT93" s="129" t="s">
        <v>68</v>
      </c>
      <c r="AU93" s="129" t="s">
        <v>79</v>
      </c>
      <c r="AY93" s="122" t="s">
        <v>212</v>
      </c>
      <c r="BK93" s="130">
        <f>SUM(BK94:BK139)</f>
        <v>0</v>
      </c>
    </row>
    <row r="94" spans="2:65" s="1" customFormat="1" ht="24.2" customHeight="1">
      <c r="B94" s="34"/>
      <c r="C94" s="133" t="s">
        <v>77</v>
      </c>
      <c r="D94" s="133" t="s">
        <v>215</v>
      </c>
      <c r="E94" s="134" t="s">
        <v>15106</v>
      </c>
      <c r="F94" s="135" t="s">
        <v>15107</v>
      </c>
      <c r="G94" s="136" t="s">
        <v>15108</v>
      </c>
      <c r="H94" s="137">
        <v>10</v>
      </c>
      <c r="I94" s="138"/>
      <c r="J94" s="139">
        <f t="shared" ref="J94:J139" si="0">ROUND(I94*H94,2)</f>
        <v>0</v>
      </c>
      <c r="K94" s="135" t="s">
        <v>245</v>
      </c>
      <c r="L94" s="34"/>
      <c r="M94" s="140" t="s">
        <v>19</v>
      </c>
      <c r="N94" s="141" t="s">
        <v>40</v>
      </c>
      <c r="P94" s="142">
        <f t="shared" ref="P94:P139" si="1">O94*H94</f>
        <v>0</v>
      </c>
      <c r="Q94" s="142">
        <v>0</v>
      </c>
      <c r="R94" s="142">
        <f t="shared" ref="R94:R139" si="2">Q94*H94</f>
        <v>0</v>
      </c>
      <c r="S94" s="142">
        <v>0</v>
      </c>
      <c r="T94" s="143">
        <f t="shared" ref="T94:T139" si="3">S94*H94</f>
        <v>0</v>
      </c>
      <c r="AR94" s="144" t="s">
        <v>229</v>
      </c>
      <c r="AT94" s="144" t="s">
        <v>215</v>
      </c>
      <c r="AU94" s="144" t="s">
        <v>236</v>
      </c>
      <c r="AY94" s="19" t="s">
        <v>212</v>
      </c>
      <c r="BE94" s="145">
        <f t="shared" ref="BE94:BE139" si="4">IF(N94="základní",J94,0)</f>
        <v>0</v>
      </c>
      <c r="BF94" s="145">
        <f t="shared" ref="BF94:BF139" si="5">IF(N94="snížená",J94,0)</f>
        <v>0</v>
      </c>
      <c r="BG94" s="145">
        <f t="shared" ref="BG94:BG139" si="6">IF(N94="zákl. přenesená",J94,0)</f>
        <v>0</v>
      </c>
      <c r="BH94" s="145">
        <f t="shared" ref="BH94:BH139" si="7">IF(N94="sníž. přenesená",J94,0)</f>
        <v>0</v>
      </c>
      <c r="BI94" s="145">
        <f t="shared" ref="BI94:BI139" si="8">IF(N94="nulová",J94,0)</f>
        <v>0</v>
      </c>
      <c r="BJ94" s="19" t="s">
        <v>77</v>
      </c>
      <c r="BK94" s="145">
        <f t="shared" ref="BK94:BK139" si="9">ROUND(I94*H94,2)</f>
        <v>0</v>
      </c>
      <c r="BL94" s="19" t="s">
        <v>229</v>
      </c>
      <c r="BM94" s="144" t="s">
        <v>15109</v>
      </c>
    </row>
    <row r="95" spans="2:65" s="1" customFormat="1" ht="24.2" customHeight="1">
      <c r="B95" s="34"/>
      <c r="C95" s="133" t="s">
        <v>79</v>
      </c>
      <c r="D95" s="133" t="s">
        <v>215</v>
      </c>
      <c r="E95" s="134" t="s">
        <v>15110</v>
      </c>
      <c r="F95" s="135" t="s">
        <v>15111</v>
      </c>
      <c r="G95" s="136" t="s">
        <v>15108</v>
      </c>
      <c r="H95" s="137">
        <v>1</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15112</v>
      </c>
    </row>
    <row r="96" spans="2:65" s="1" customFormat="1" ht="16.5" customHeight="1">
      <c r="B96" s="34"/>
      <c r="C96" s="133" t="s">
        <v>236</v>
      </c>
      <c r="D96" s="133" t="s">
        <v>215</v>
      </c>
      <c r="E96" s="134" t="s">
        <v>15113</v>
      </c>
      <c r="F96" s="135" t="s">
        <v>15114</v>
      </c>
      <c r="G96" s="136" t="s">
        <v>15108</v>
      </c>
      <c r="H96" s="137">
        <v>10</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15115</v>
      </c>
    </row>
    <row r="97" spans="2:65" s="1" customFormat="1" ht="16.5" customHeight="1">
      <c r="B97" s="34"/>
      <c r="C97" s="133" t="s">
        <v>229</v>
      </c>
      <c r="D97" s="133" t="s">
        <v>215</v>
      </c>
      <c r="E97" s="134" t="s">
        <v>15116</v>
      </c>
      <c r="F97" s="135" t="s">
        <v>15117</v>
      </c>
      <c r="G97" s="136" t="s">
        <v>15108</v>
      </c>
      <c r="H97" s="137">
        <v>10</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15118</v>
      </c>
    </row>
    <row r="98" spans="2:65" s="1" customFormat="1" ht="16.5" customHeight="1">
      <c r="B98" s="34"/>
      <c r="C98" s="133" t="s">
        <v>211</v>
      </c>
      <c r="D98" s="133" t="s">
        <v>215</v>
      </c>
      <c r="E98" s="134" t="s">
        <v>15119</v>
      </c>
      <c r="F98" s="135" t="s">
        <v>15120</v>
      </c>
      <c r="G98" s="136" t="s">
        <v>15108</v>
      </c>
      <c r="H98" s="137">
        <v>224</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15121</v>
      </c>
    </row>
    <row r="99" spans="2:65" s="1" customFormat="1" ht="16.5" customHeight="1">
      <c r="B99" s="34"/>
      <c r="C99" s="133" t="s">
        <v>253</v>
      </c>
      <c r="D99" s="133" t="s">
        <v>215</v>
      </c>
      <c r="E99" s="134" t="s">
        <v>15122</v>
      </c>
      <c r="F99" s="135" t="s">
        <v>15123</v>
      </c>
      <c r="G99" s="136" t="s">
        <v>15108</v>
      </c>
      <c r="H99" s="137">
        <v>224</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15124</v>
      </c>
    </row>
    <row r="100" spans="2:65" s="1" customFormat="1" ht="16.5" customHeight="1">
      <c r="B100" s="34"/>
      <c r="C100" s="133" t="s">
        <v>259</v>
      </c>
      <c r="D100" s="133" t="s">
        <v>215</v>
      </c>
      <c r="E100" s="134" t="s">
        <v>15125</v>
      </c>
      <c r="F100" s="135" t="s">
        <v>15126</v>
      </c>
      <c r="G100" s="136" t="s">
        <v>15108</v>
      </c>
      <c r="H100" s="137">
        <v>120</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15127</v>
      </c>
    </row>
    <row r="101" spans="2:65" s="1" customFormat="1" ht="16.5" customHeight="1">
      <c r="B101" s="34"/>
      <c r="C101" s="133" t="s">
        <v>267</v>
      </c>
      <c r="D101" s="133" t="s">
        <v>215</v>
      </c>
      <c r="E101" s="134" t="s">
        <v>15128</v>
      </c>
      <c r="F101" s="135" t="s">
        <v>15129</v>
      </c>
      <c r="G101" s="136" t="s">
        <v>15108</v>
      </c>
      <c r="H101" s="137">
        <v>8</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15130</v>
      </c>
    </row>
    <row r="102" spans="2:65" s="1" customFormat="1" ht="16.5" customHeight="1">
      <c r="B102" s="34"/>
      <c r="C102" s="133" t="s">
        <v>275</v>
      </c>
      <c r="D102" s="133" t="s">
        <v>215</v>
      </c>
      <c r="E102" s="134" t="s">
        <v>15131</v>
      </c>
      <c r="F102" s="135" t="s">
        <v>15117</v>
      </c>
      <c r="G102" s="136" t="s">
        <v>15108</v>
      </c>
      <c r="H102" s="137">
        <v>16</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15132</v>
      </c>
    </row>
    <row r="103" spans="2:65" s="1" customFormat="1" ht="16.5" customHeight="1">
      <c r="B103" s="34"/>
      <c r="C103" s="133" t="s">
        <v>281</v>
      </c>
      <c r="D103" s="133" t="s">
        <v>215</v>
      </c>
      <c r="E103" s="134" t="s">
        <v>15133</v>
      </c>
      <c r="F103" s="135" t="s">
        <v>15120</v>
      </c>
      <c r="G103" s="136" t="s">
        <v>15108</v>
      </c>
      <c r="H103" s="137">
        <v>384</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15134</v>
      </c>
    </row>
    <row r="104" spans="2:65" s="1" customFormat="1" ht="16.5" customHeight="1">
      <c r="B104" s="34"/>
      <c r="C104" s="133" t="s">
        <v>287</v>
      </c>
      <c r="D104" s="133" t="s">
        <v>215</v>
      </c>
      <c r="E104" s="134" t="s">
        <v>15135</v>
      </c>
      <c r="F104" s="135" t="s">
        <v>15123</v>
      </c>
      <c r="G104" s="136" t="s">
        <v>15108</v>
      </c>
      <c r="H104" s="137">
        <v>384</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15136</v>
      </c>
    </row>
    <row r="105" spans="2:65" s="1" customFormat="1" ht="16.5" customHeight="1">
      <c r="B105" s="34"/>
      <c r="C105" s="133" t="s">
        <v>8</v>
      </c>
      <c r="D105" s="133" t="s">
        <v>215</v>
      </c>
      <c r="E105" s="134" t="s">
        <v>15137</v>
      </c>
      <c r="F105" s="135" t="s">
        <v>15126</v>
      </c>
      <c r="G105" s="136" t="s">
        <v>15108</v>
      </c>
      <c r="H105" s="137">
        <v>192</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15138</v>
      </c>
    </row>
    <row r="106" spans="2:65" s="1" customFormat="1" ht="16.5" customHeight="1">
      <c r="B106" s="34"/>
      <c r="C106" s="133" t="s">
        <v>301</v>
      </c>
      <c r="D106" s="133" t="s">
        <v>215</v>
      </c>
      <c r="E106" s="134" t="s">
        <v>15139</v>
      </c>
      <c r="F106" s="135" t="s">
        <v>15114</v>
      </c>
      <c r="G106" s="136" t="s">
        <v>15108</v>
      </c>
      <c r="H106" s="137">
        <v>1</v>
      </c>
      <c r="I106" s="138"/>
      <c r="J106" s="139">
        <f t="shared" si="0"/>
        <v>0</v>
      </c>
      <c r="K106" s="135" t="s">
        <v>245</v>
      </c>
      <c r="L106" s="34"/>
      <c r="M106" s="140" t="s">
        <v>19</v>
      </c>
      <c r="N106" s="141" t="s">
        <v>40</v>
      </c>
      <c r="P106" s="142">
        <f t="shared" si="1"/>
        <v>0</v>
      </c>
      <c r="Q106" s="142">
        <v>0</v>
      </c>
      <c r="R106" s="142">
        <f t="shared" si="2"/>
        <v>0</v>
      </c>
      <c r="S106" s="142">
        <v>0</v>
      </c>
      <c r="T106" s="143">
        <f t="shared" si="3"/>
        <v>0</v>
      </c>
      <c r="AR106" s="144" t="s">
        <v>229</v>
      </c>
      <c r="AT106" s="144" t="s">
        <v>215</v>
      </c>
      <c r="AU106" s="144" t="s">
        <v>236</v>
      </c>
      <c r="AY106" s="19" t="s">
        <v>212</v>
      </c>
      <c r="BE106" s="145">
        <f t="shared" si="4"/>
        <v>0</v>
      </c>
      <c r="BF106" s="145">
        <f t="shared" si="5"/>
        <v>0</v>
      </c>
      <c r="BG106" s="145">
        <f t="shared" si="6"/>
        <v>0</v>
      </c>
      <c r="BH106" s="145">
        <f t="shared" si="7"/>
        <v>0</v>
      </c>
      <c r="BI106" s="145">
        <f t="shared" si="8"/>
        <v>0</v>
      </c>
      <c r="BJ106" s="19" t="s">
        <v>77</v>
      </c>
      <c r="BK106" s="145">
        <f t="shared" si="9"/>
        <v>0</v>
      </c>
      <c r="BL106" s="19" t="s">
        <v>229</v>
      </c>
      <c r="BM106" s="144" t="s">
        <v>15140</v>
      </c>
    </row>
    <row r="107" spans="2:65" s="1" customFormat="1" ht="16.5" customHeight="1">
      <c r="B107" s="34"/>
      <c r="C107" s="133" t="s">
        <v>306</v>
      </c>
      <c r="D107" s="133" t="s">
        <v>215</v>
      </c>
      <c r="E107" s="134" t="s">
        <v>15141</v>
      </c>
      <c r="F107" s="135" t="s">
        <v>15117</v>
      </c>
      <c r="G107" s="136" t="s">
        <v>15108</v>
      </c>
      <c r="H107" s="137">
        <v>2</v>
      </c>
      <c r="I107" s="138"/>
      <c r="J107" s="139">
        <f t="shared" si="0"/>
        <v>0</v>
      </c>
      <c r="K107" s="135" t="s">
        <v>245</v>
      </c>
      <c r="L107" s="34"/>
      <c r="M107" s="140" t="s">
        <v>19</v>
      </c>
      <c r="N107" s="141" t="s">
        <v>40</v>
      </c>
      <c r="P107" s="142">
        <f t="shared" si="1"/>
        <v>0</v>
      </c>
      <c r="Q107" s="142">
        <v>0</v>
      </c>
      <c r="R107" s="142">
        <f t="shared" si="2"/>
        <v>0</v>
      </c>
      <c r="S107" s="142">
        <v>0</v>
      </c>
      <c r="T107" s="143">
        <f t="shared" si="3"/>
        <v>0</v>
      </c>
      <c r="AR107" s="144" t="s">
        <v>229</v>
      </c>
      <c r="AT107" s="144" t="s">
        <v>215</v>
      </c>
      <c r="AU107" s="144" t="s">
        <v>236</v>
      </c>
      <c r="AY107" s="19" t="s">
        <v>212</v>
      </c>
      <c r="BE107" s="145">
        <f t="shared" si="4"/>
        <v>0</v>
      </c>
      <c r="BF107" s="145">
        <f t="shared" si="5"/>
        <v>0</v>
      </c>
      <c r="BG107" s="145">
        <f t="shared" si="6"/>
        <v>0</v>
      </c>
      <c r="BH107" s="145">
        <f t="shared" si="7"/>
        <v>0</v>
      </c>
      <c r="BI107" s="145">
        <f t="shared" si="8"/>
        <v>0</v>
      </c>
      <c r="BJ107" s="19" t="s">
        <v>77</v>
      </c>
      <c r="BK107" s="145">
        <f t="shared" si="9"/>
        <v>0</v>
      </c>
      <c r="BL107" s="19" t="s">
        <v>229</v>
      </c>
      <c r="BM107" s="144" t="s">
        <v>15142</v>
      </c>
    </row>
    <row r="108" spans="2:65" s="1" customFormat="1" ht="16.5" customHeight="1">
      <c r="B108" s="34"/>
      <c r="C108" s="133" t="s">
        <v>311</v>
      </c>
      <c r="D108" s="133" t="s">
        <v>215</v>
      </c>
      <c r="E108" s="134" t="s">
        <v>15143</v>
      </c>
      <c r="F108" s="135" t="s">
        <v>15120</v>
      </c>
      <c r="G108" s="136" t="s">
        <v>15108</v>
      </c>
      <c r="H108" s="137">
        <v>8</v>
      </c>
      <c r="I108" s="138"/>
      <c r="J108" s="139">
        <f t="shared" si="0"/>
        <v>0</v>
      </c>
      <c r="K108" s="135" t="s">
        <v>245</v>
      </c>
      <c r="L108" s="34"/>
      <c r="M108" s="140" t="s">
        <v>19</v>
      </c>
      <c r="N108" s="141" t="s">
        <v>40</v>
      </c>
      <c r="P108" s="142">
        <f t="shared" si="1"/>
        <v>0</v>
      </c>
      <c r="Q108" s="142">
        <v>0</v>
      </c>
      <c r="R108" s="142">
        <f t="shared" si="2"/>
        <v>0</v>
      </c>
      <c r="S108" s="142">
        <v>0</v>
      </c>
      <c r="T108" s="143">
        <f t="shared" si="3"/>
        <v>0</v>
      </c>
      <c r="AR108" s="144" t="s">
        <v>229</v>
      </c>
      <c r="AT108" s="144" t="s">
        <v>215</v>
      </c>
      <c r="AU108" s="144" t="s">
        <v>236</v>
      </c>
      <c r="AY108" s="19" t="s">
        <v>212</v>
      </c>
      <c r="BE108" s="145">
        <f t="shared" si="4"/>
        <v>0</v>
      </c>
      <c r="BF108" s="145">
        <f t="shared" si="5"/>
        <v>0</v>
      </c>
      <c r="BG108" s="145">
        <f t="shared" si="6"/>
        <v>0</v>
      </c>
      <c r="BH108" s="145">
        <f t="shared" si="7"/>
        <v>0</v>
      </c>
      <c r="BI108" s="145">
        <f t="shared" si="8"/>
        <v>0</v>
      </c>
      <c r="BJ108" s="19" t="s">
        <v>77</v>
      </c>
      <c r="BK108" s="145">
        <f t="shared" si="9"/>
        <v>0</v>
      </c>
      <c r="BL108" s="19" t="s">
        <v>229</v>
      </c>
      <c r="BM108" s="144" t="s">
        <v>15144</v>
      </c>
    </row>
    <row r="109" spans="2:65" s="1" customFormat="1" ht="16.5" customHeight="1">
      <c r="B109" s="34"/>
      <c r="C109" s="133" t="s">
        <v>316</v>
      </c>
      <c r="D109" s="133" t="s">
        <v>215</v>
      </c>
      <c r="E109" s="134" t="s">
        <v>15145</v>
      </c>
      <c r="F109" s="135" t="s">
        <v>15146</v>
      </c>
      <c r="G109" s="136" t="s">
        <v>15108</v>
      </c>
      <c r="H109" s="137">
        <v>8</v>
      </c>
      <c r="I109" s="138"/>
      <c r="J109" s="139">
        <f t="shared" si="0"/>
        <v>0</v>
      </c>
      <c r="K109" s="135" t="s">
        <v>245</v>
      </c>
      <c r="L109" s="34"/>
      <c r="M109" s="140" t="s">
        <v>19</v>
      </c>
      <c r="N109" s="141" t="s">
        <v>40</v>
      </c>
      <c r="P109" s="142">
        <f t="shared" si="1"/>
        <v>0</v>
      </c>
      <c r="Q109" s="142">
        <v>0</v>
      </c>
      <c r="R109" s="142">
        <f t="shared" si="2"/>
        <v>0</v>
      </c>
      <c r="S109" s="142">
        <v>0</v>
      </c>
      <c r="T109" s="143">
        <f t="shared" si="3"/>
        <v>0</v>
      </c>
      <c r="AR109" s="144" t="s">
        <v>229</v>
      </c>
      <c r="AT109" s="144" t="s">
        <v>215</v>
      </c>
      <c r="AU109" s="144" t="s">
        <v>236</v>
      </c>
      <c r="AY109" s="19" t="s">
        <v>212</v>
      </c>
      <c r="BE109" s="145">
        <f t="shared" si="4"/>
        <v>0</v>
      </c>
      <c r="BF109" s="145">
        <f t="shared" si="5"/>
        <v>0</v>
      </c>
      <c r="BG109" s="145">
        <f t="shared" si="6"/>
        <v>0</v>
      </c>
      <c r="BH109" s="145">
        <f t="shared" si="7"/>
        <v>0</v>
      </c>
      <c r="BI109" s="145">
        <f t="shared" si="8"/>
        <v>0</v>
      </c>
      <c r="BJ109" s="19" t="s">
        <v>77</v>
      </c>
      <c r="BK109" s="145">
        <f t="shared" si="9"/>
        <v>0</v>
      </c>
      <c r="BL109" s="19" t="s">
        <v>229</v>
      </c>
      <c r="BM109" s="144" t="s">
        <v>15147</v>
      </c>
    </row>
    <row r="110" spans="2:65" s="1" customFormat="1" ht="16.5" customHeight="1">
      <c r="B110" s="34"/>
      <c r="C110" s="133" t="s">
        <v>323</v>
      </c>
      <c r="D110" s="133" t="s">
        <v>215</v>
      </c>
      <c r="E110" s="134" t="s">
        <v>15148</v>
      </c>
      <c r="F110" s="135" t="s">
        <v>15149</v>
      </c>
      <c r="G110" s="136" t="s">
        <v>15108</v>
      </c>
      <c r="H110" s="137">
        <v>12</v>
      </c>
      <c r="I110" s="138"/>
      <c r="J110" s="139">
        <f t="shared" si="0"/>
        <v>0</v>
      </c>
      <c r="K110" s="135" t="s">
        <v>245</v>
      </c>
      <c r="L110" s="34"/>
      <c r="M110" s="140" t="s">
        <v>19</v>
      </c>
      <c r="N110" s="141" t="s">
        <v>40</v>
      </c>
      <c r="P110" s="142">
        <f t="shared" si="1"/>
        <v>0</v>
      </c>
      <c r="Q110" s="142">
        <v>0</v>
      </c>
      <c r="R110" s="142">
        <f t="shared" si="2"/>
        <v>0</v>
      </c>
      <c r="S110" s="142">
        <v>0</v>
      </c>
      <c r="T110" s="143">
        <f t="shared" si="3"/>
        <v>0</v>
      </c>
      <c r="AR110" s="144" t="s">
        <v>229</v>
      </c>
      <c r="AT110" s="144" t="s">
        <v>215</v>
      </c>
      <c r="AU110" s="144" t="s">
        <v>236</v>
      </c>
      <c r="AY110" s="19" t="s">
        <v>212</v>
      </c>
      <c r="BE110" s="145">
        <f t="shared" si="4"/>
        <v>0</v>
      </c>
      <c r="BF110" s="145">
        <f t="shared" si="5"/>
        <v>0</v>
      </c>
      <c r="BG110" s="145">
        <f t="shared" si="6"/>
        <v>0</v>
      </c>
      <c r="BH110" s="145">
        <f t="shared" si="7"/>
        <v>0</v>
      </c>
      <c r="BI110" s="145">
        <f t="shared" si="8"/>
        <v>0</v>
      </c>
      <c r="BJ110" s="19" t="s">
        <v>77</v>
      </c>
      <c r="BK110" s="145">
        <f t="shared" si="9"/>
        <v>0</v>
      </c>
      <c r="BL110" s="19" t="s">
        <v>229</v>
      </c>
      <c r="BM110" s="144" t="s">
        <v>15150</v>
      </c>
    </row>
    <row r="111" spans="2:65" s="1" customFormat="1" ht="16.5" customHeight="1">
      <c r="B111" s="34"/>
      <c r="C111" s="133" t="s">
        <v>330</v>
      </c>
      <c r="D111" s="133" t="s">
        <v>215</v>
      </c>
      <c r="E111" s="134" t="s">
        <v>15151</v>
      </c>
      <c r="F111" s="135" t="s">
        <v>15152</v>
      </c>
      <c r="G111" s="136" t="s">
        <v>15108</v>
      </c>
      <c r="H111" s="137">
        <v>1</v>
      </c>
      <c r="I111" s="138"/>
      <c r="J111" s="139">
        <f t="shared" si="0"/>
        <v>0</v>
      </c>
      <c r="K111" s="135" t="s">
        <v>245</v>
      </c>
      <c r="L111" s="34"/>
      <c r="M111" s="140" t="s">
        <v>19</v>
      </c>
      <c r="N111" s="141" t="s">
        <v>40</v>
      </c>
      <c r="P111" s="142">
        <f t="shared" si="1"/>
        <v>0</v>
      </c>
      <c r="Q111" s="142">
        <v>0</v>
      </c>
      <c r="R111" s="142">
        <f t="shared" si="2"/>
        <v>0</v>
      </c>
      <c r="S111" s="142">
        <v>0</v>
      </c>
      <c r="T111" s="143">
        <f t="shared" si="3"/>
        <v>0</v>
      </c>
      <c r="AR111" s="144" t="s">
        <v>229</v>
      </c>
      <c r="AT111" s="144" t="s">
        <v>215</v>
      </c>
      <c r="AU111" s="144" t="s">
        <v>236</v>
      </c>
      <c r="AY111" s="19" t="s">
        <v>212</v>
      </c>
      <c r="BE111" s="145">
        <f t="shared" si="4"/>
        <v>0</v>
      </c>
      <c r="BF111" s="145">
        <f t="shared" si="5"/>
        <v>0</v>
      </c>
      <c r="BG111" s="145">
        <f t="shared" si="6"/>
        <v>0</v>
      </c>
      <c r="BH111" s="145">
        <f t="shared" si="7"/>
        <v>0</v>
      </c>
      <c r="BI111" s="145">
        <f t="shared" si="8"/>
        <v>0</v>
      </c>
      <c r="BJ111" s="19" t="s">
        <v>77</v>
      </c>
      <c r="BK111" s="145">
        <f t="shared" si="9"/>
        <v>0</v>
      </c>
      <c r="BL111" s="19" t="s">
        <v>229</v>
      </c>
      <c r="BM111" s="144" t="s">
        <v>15153</v>
      </c>
    </row>
    <row r="112" spans="2:65" s="1" customFormat="1" ht="16.5" customHeight="1">
      <c r="B112" s="34"/>
      <c r="C112" s="133" t="s">
        <v>338</v>
      </c>
      <c r="D112" s="133" t="s">
        <v>215</v>
      </c>
      <c r="E112" s="134" t="s">
        <v>15154</v>
      </c>
      <c r="F112" s="135" t="s">
        <v>15117</v>
      </c>
      <c r="G112" s="136" t="s">
        <v>15108</v>
      </c>
      <c r="H112" s="137">
        <v>1</v>
      </c>
      <c r="I112" s="138"/>
      <c r="J112" s="139">
        <f t="shared" si="0"/>
        <v>0</v>
      </c>
      <c r="K112" s="135" t="s">
        <v>245</v>
      </c>
      <c r="L112" s="34"/>
      <c r="M112" s="140" t="s">
        <v>19</v>
      </c>
      <c r="N112" s="141" t="s">
        <v>40</v>
      </c>
      <c r="P112" s="142">
        <f t="shared" si="1"/>
        <v>0</v>
      </c>
      <c r="Q112" s="142">
        <v>0</v>
      </c>
      <c r="R112" s="142">
        <f t="shared" si="2"/>
        <v>0</v>
      </c>
      <c r="S112" s="142">
        <v>0</v>
      </c>
      <c r="T112" s="143">
        <f t="shared" si="3"/>
        <v>0</v>
      </c>
      <c r="AR112" s="144" t="s">
        <v>229</v>
      </c>
      <c r="AT112" s="144" t="s">
        <v>215</v>
      </c>
      <c r="AU112" s="144" t="s">
        <v>236</v>
      </c>
      <c r="AY112" s="19" t="s">
        <v>212</v>
      </c>
      <c r="BE112" s="145">
        <f t="shared" si="4"/>
        <v>0</v>
      </c>
      <c r="BF112" s="145">
        <f t="shared" si="5"/>
        <v>0</v>
      </c>
      <c r="BG112" s="145">
        <f t="shared" si="6"/>
        <v>0</v>
      </c>
      <c r="BH112" s="145">
        <f t="shared" si="7"/>
        <v>0</v>
      </c>
      <c r="BI112" s="145">
        <f t="shared" si="8"/>
        <v>0</v>
      </c>
      <c r="BJ112" s="19" t="s">
        <v>77</v>
      </c>
      <c r="BK112" s="145">
        <f t="shared" si="9"/>
        <v>0</v>
      </c>
      <c r="BL112" s="19" t="s">
        <v>229</v>
      </c>
      <c r="BM112" s="144" t="s">
        <v>15155</v>
      </c>
    </row>
    <row r="113" spans="2:65" s="1" customFormat="1" ht="16.5" customHeight="1">
      <c r="B113" s="34"/>
      <c r="C113" s="133" t="s">
        <v>343</v>
      </c>
      <c r="D113" s="133" t="s">
        <v>215</v>
      </c>
      <c r="E113" s="134" t="s">
        <v>15156</v>
      </c>
      <c r="F113" s="135" t="s">
        <v>15120</v>
      </c>
      <c r="G113" s="136" t="s">
        <v>15108</v>
      </c>
      <c r="H113" s="137">
        <v>4</v>
      </c>
      <c r="I113" s="138"/>
      <c r="J113" s="139">
        <f t="shared" si="0"/>
        <v>0</v>
      </c>
      <c r="K113" s="135" t="s">
        <v>245</v>
      </c>
      <c r="L113" s="34"/>
      <c r="M113" s="140" t="s">
        <v>19</v>
      </c>
      <c r="N113" s="141" t="s">
        <v>40</v>
      </c>
      <c r="P113" s="142">
        <f t="shared" si="1"/>
        <v>0</v>
      </c>
      <c r="Q113" s="142">
        <v>0</v>
      </c>
      <c r="R113" s="142">
        <f t="shared" si="2"/>
        <v>0</v>
      </c>
      <c r="S113" s="142">
        <v>0</v>
      </c>
      <c r="T113" s="143">
        <f t="shared" si="3"/>
        <v>0</v>
      </c>
      <c r="AR113" s="144" t="s">
        <v>229</v>
      </c>
      <c r="AT113" s="144" t="s">
        <v>215</v>
      </c>
      <c r="AU113" s="144" t="s">
        <v>236</v>
      </c>
      <c r="AY113" s="19" t="s">
        <v>212</v>
      </c>
      <c r="BE113" s="145">
        <f t="shared" si="4"/>
        <v>0</v>
      </c>
      <c r="BF113" s="145">
        <f t="shared" si="5"/>
        <v>0</v>
      </c>
      <c r="BG113" s="145">
        <f t="shared" si="6"/>
        <v>0</v>
      </c>
      <c r="BH113" s="145">
        <f t="shared" si="7"/>
        <v>0</v>
      </c>
      <c r="BI113" s="145">
        <f t="shared" si="8"/>
        <v>0</v>
      </c>
      <c r="BJ113" s="19" t="s">
        <v>77</v>
      </c>
      <c r="BK113" s="145">
        <f t="shared" si="9"/>
        <v>0</v>
      </c>
      <c r="BL113" s="19" t="s">
        <v>229</v>
      </c>
      <c r="BM113" s="144" t="s">
        <v>15157</v>
      </c>
    </row>
    <row r="114" spans="2:65" s="1" customFormat="1" ht="16.5" customHeight="1">
      <c r="B114" s="34"/>
      <c r="C114" s="133" t="s">
        <v>7</v>
      </c>
      <c r="D114" s="133" t="s">
        <v>215</v>
      </c>
      <c r="E114" s="134" t="s">
        <v>15158</v>
      </c>
      <c r="F114" s="135" t="s">
        <v>15159</v>
      </c>
      <c r="G114" s="136" t="s">
        <v>15108</v>
      </c>
      <c r="H114" s="137">
        <v>4</v>
      </c>
      <c r="I114" s="138"/>
      <c r="J114" s="139">
        <f t="shared" si="0"/>
        <v>0</v>
      </c>
      <c r="K114" s="135" t="s">
        <v>245</v>
      </c>
      <c r="L114" s="34"/>
      <c r="M114" s="140" t="s">
        <v>19</v>
      </c>
      <c r="N114" s="141" t="s">
        <v>40</v>
      </c>
      <c r="P114" s="142">
        <f t="shared" si="1"/>
        <v>0</v>
      </c>
      <c r="Q114" s="142">
        <v>0</v>
      </c>
      <c r="R114" s="142">
        <f t="shared" si="2"/>
        <v>0</v>
      </c>
      <c r="S114" s="142">
        <v>0</v>
      </c>
      <c r="T114" s="143">
        <f t="shared" si="3"/>
        <v>0</v>
      </c>
      <c r="AR114" s="144" t="s">
        <v>229</v>
      </c>
      <c r="AT114" s="144" t="s">
        <v>215</v>
      </c>
      <c r="AU114" s="144" t="s">
        <v>236</v>
      </c>
      <c r="AY114" s="19" t="s">
        <v>212</v>
      </c>
      <c r="BE114" s="145">
        <f t="shared" si="4"/>
        <v>0</v>
      </c>
      <c r="BF114" s="145">
        <f t="shared" si="5"/>
        <v>0</v>
      </c>
      <c r="BG114" s="145">
        <f t="shared" si="6"/>
        <v>0</v>
      </c>
      <c r="BH114" s="145">
        <f t="shared" si="7"/>
        <v>0</v>
      </c>
      <c r="BI114" s="145">
        <f t="shared" si="8"/>
        <v>0</v>
      </c>
      <c r="BJ114" s="19" t="s">
        <v>77</v>
      </c>
      <c r="BK114" s="145">
        <f t="shared" si="9"/>
        <v>0</v>
      </c>
      <c r="BL114" s="19" t="s">
        <v>229</v>
      </c>
      <c r="BM114" s="144" t="s">
        <v>15160</v>
      </c>
    </row>
    <row r="115" spans="2:65" s="1" customFormat="1" ht="16.5" customHeight="1">
      <c r="B115" s="34"/>
      <c r="C115" s="133" t="s">
        <v>354</v>
      </c>
      <c r="D115" s="133" t="s">
        <v>215</v>
      </c>
      <c r="E115" s="134" t="s">
        <v>15161</v>
      </c>
      <c r="F115" s="135" t="s">
        <v>15162</v>
      </c>
      <c r="G115" s="136" t="s">
        <v>15108</v>
      </c>
      <c r="H115" s="137">
        <v>12</v>
      </c>
      <c r="I115" s="138"/>
      <c r="J115" s="139">
        <f t="shared" si="0"/>
        <v>0</v>
      </c>
      <c r="K115" s="135" t="s">
        <v>245</v>
      </c>
      <c r="L115" s="34"/>
      <c r="M115" s="140" t="s">
        <v>19</v>
      </c>
      <c r="N115" s="141" t="s">
        <v>40</v>
      </c>
      <c r="P115" s="142">
        <f t="shared" si="1"/>
        <v>0</v>
      </c>
      <c r="Q115" s="142">
        <v>0</v>
      </c>
      <c r="R115" s="142">
        <f t="shared" si="2"/>
        <v>0</v>
      </c>
      <c r="S115" s="142">
        <v>0</v>
      </c>
      <c r="T115" s="143">
        <f t="shared" si="3"/>
        <v>0</v>
      </c>
      <c r="AR115" s="144" t="s">
        <v>229</v>
      </c>
      <c r="AT115" s="144" t="s">
        <v>215</v>
      </c>
      <c r="AU115" s="144" t="s">
        <v>236</v>
      </c>
      <c r="AY115" s="19" t="s">
        <v>212</v>
      </c>
      <c r="BE115" s="145">
        <f t="shared" si="4"/>
        <v>0</v>
      </c>
      <c r="BF115" s="145">
        <f t="shared" si="5"/>
        <v>0</v>
      </c>
      <c r="BG115" s="145">
        <f t="shared" si="6"/>
        <v>0</v>
      </c>
      <c r="BH115" s="145">
        <f t="shared" si="7"/>
        <v>0</v>
      </c>
      <c r="BI115" s="145">
        <f t="shared" si="8"/>
        <v>0</v>
      </c>
      <c r="BJ115" s="19" t="s">
        <v>77</v>
      </c>
      <c r="BK115" s="145">
        <f t="shared" si="9"/>
        <v>0</v>
      </c>
      <c r="BL115" s="19" t="s">
        <v>229</v>
      </c>
      <c r="BM115" s="144" t="s">
        <v>15163</v>
      </c>
    </row>
    <row r="116" spans="2:65" s="1" customFormat="1" ht="16.5" customHeight="1">
      <c r="B116" s="34"/>
      <c r="C116" s="133" t="s">
        <v>359</v>
      </c>
      <c r="D116" s="133" t="s">
        <v>215</v>
      </c>
      <c r="E116" s="134" t="s">
        <v>15164</v>
      </c>
      <c r="F116" s="135" t="s">
        <v>15165</v>
      </c>
      <c r="G116" s="136" t="s">
        <v>15108</v>
      </c>
      <c r="H116" s="137">
        <v>1</v>
      </c>
      <c r="I116" s="138"/>
      <c r="J116" s="139">
        <f t="shared" si="0"/>
        <v>0</v>
      </c>
      <c r="K116" s="135" t="s">
        <v>245</v>
      </c>
      <c r="L116" s="34"/>
      <c r="M116" s="140" t="s">
        <v>19</v>
      </c>
      <c r="N116" s="141" t="s">
        <v>40</v>
      </c>
      <c r="P116" s="142">
        <f t="shared" si="1"/>
        <v>0</v>
      </c>
      <c r="Q116" s="142">
        <v>0</v>
      </c>
      <c r="R116" s="142">
        <f t="shared" si="2"/>
        <v>0</v>
      </c>
      <c r="S116" s="142">
        <v>0</v>
      </c>
      <c r="T116" s="143">
        <f t="shared" si="3"/>
        <v>0</v>
      </c>
      <c r="AR116" s="144" t="s">
        <v>229</v>
      </c>
      <c r="AT116" s="144" t="s">
        <v>215</v>
      </c>
      <c r="AU116" s="144" t="s">
        <v>236</v>
      </c>
      <c r="AY116" s="19" t="s">
        <v>212</v>
      </c>
      <c r="BE116" s="145">
        <f t="shared" si="4"/>
        <v>0</v>
      </c>
      <c r="BF116" s="145">
        <f t="shared" si="5"/>
        <v>0</v>
      </c>
      <c r="BG116" s="145">
        <f t="shared" si="6"/>
        <v>0</v>
      </c>
      <c r="BH116" s="145">
        <f t="shared" si="7"/>
        <v>0</v>
      </c>
      <c r="BI116" s="145">
        <f t="shared" si="8"/>
        <v>0</v>
      </c>
      <c r="BJ116" s="19" t="s">
        <v>77</v>
      </c>
      <c r="BK116" s="145">
        <f t="shared" si="9"/>
        <v>0</v>
      </c>
      <c r="BL116" s="19" t="s">
        <v>229</v>
      </c>
      <c r="BM116" s="144" t="s">
        <v>15166</v>
      </c>
    </row>
    <row r="117" spans="2:65" s="1" customFormat="1" ht="16.5" customHeight="1">
      <c r="B117" s="34"/>
      <c r="C117" s="133" t="s">
        <v>364</v>
      </c>
      <c r="D117" s="133" t="s">
        <v>215</v>
      </c>
      <c r="E117" s="134" t="s">
        <v>15167</v>
      </c>
      <c r="F117" s="135" t="s">
        <v>15168</v>
      </c>
      <c r="G117" s="136" t="s">
        <v>15108</v>
      </c>
      <c r="H117" s="137">
        <v>72</v>
      </c>
      <c r="I117" s="138"/>
      <c r="J117" s="139">
        <f t="shared" si="0"/>
        <v>0</v>
      </c>
      <c r="K117" s="135" t="s">
        <v>245</v>
      </c>
      <c r="L117" s="34"/>
      <c r="M117" s="140" t="s">
        <v>19</v>
      </c>
      <c r="N117" s="141" t="s">
        <v>40</v>
      </c>
      <c r="P117" s="142">
        <f t="shared" si="1"/>
        <v>0</v>
      </c>
      <c r="Q117" s="142">
        <v>0</v>
      </c>
      <c r="R117" s="142">
        <f t="shared" si="2"/>
        <v>0</v>
      </c>
      <c r="S117" s="142">
        <v>0</v>
      </c>
      <c r="T117" s="143">
        <f t="shared" si="3"/>
        <v>0</v>
      </c>
      <c r="AR117" s="144" t="s">
        <v>229</v>
      </c>
      <c r="AT117" s="144" t="s">
        <v>215</v>
      </c>
      <c r="AU117" s="144" t="s">
        <v>236</v>
      </c>
      <c r="AY117" s="19" t="s">
        <v>212</v>
      </c>
      <c r="BE117" s="145">
        <f t="shared" si="4"/>
        <v>0</v>
      </c>
      <c r="BF117" s="145">
        <f t="shared" si="5"/>
        <v>0</v>
      </c>
      <c r="BG117" s="145">
        <f t="shared" si="6"/>
        <v>0</v>
      </c>
      <c r="BH117" s="145">
        <f t="shared" si="7"/>
        <v>0</v>
      </c>
      <c r="BI117" s="145">
        <f t="shared" si="8"/>
        <v>0</v>
      </c>
      <c r="BJ117" s="19" t="s">
        <v>77</v>
      </c>
      <c r="BK117" s="145">
        <f t="shared" si="9"/>
        <v>0</v>
      </c>
      <c r="BL117" s="19" t="s">
        <v>229</v>
      </c>
      <c r="BM117" s="144" t="s">
        <v>15169</v>
      </c>
    </row>
    <row r="118" spans="2:65" s="1" customFormat="1" ht="16.5" customHeight="1">
      <c r="B118" s="34"/>
      <c r="C118" s="133" t="s">
        <v>586</v>
      </c>
      <c r="D118" s="133" t="s">
        <v>215</v>
      </c>
      <c r="E118" s="134" t="s">
        <v>15170</v>
      </c>
      <c r="F118" s="135" t="s">
        <v>15171</v>
      </c>
      <c r="G118" s="136" t="s">
        <v>15108</v>
      </c>
      <c r="H118" s="137">
        <v>14</v>
      </c>
      <c r="I118" s="138"/>
      <c r="J118" s="139">
        <f t="shared" si="0"/>
        <v>0</v>
      </c>
      <c r="K118" s="135" t="s">
        <v>245</v>
      </c>
      <c r="L118" s="34"/>
      <c r="M118" s="140" t="s">
        <v>19</v>
      </c>
      <c r="N118" s="141" t="s">
        <v>40</v>
      </c>
      <c r="P118" s="142">
        <f t="shared" si="1"/>
        <v>0</v>
      </c>
      <c r="Q118" s="142">
        <v>0</v>
      </c>
      <c r="R118" s="142">
        <f t="shared" si="2"/>
        <v>0</v>
      </c>
      <c r="S118" s="142">
        <v>0</v>
      </c>
      <c r="T118" s="143">
        <f t="shared" si="3"/>
        <v>0</v>
      </c>
      <c r="AR118" s="144" t="s">
        <v>229</v>
      </c>
      <c r="AT118" s="144" t="s">
        <v>215</v>
      </c>
      <c r="AU118" s="144" t="s">
        <v>236</v>
      </c>
      <c r="AY118" s="19" t="s">
        <v>212</v>
      </c>
      <c r="BE118" s="145">
        <f t="shared" si="4"/>
        <v>0</v>
      </c>
      <c r="BF118" s="145">
        <f t="shared" si="5"/>
        <v>0</v>
      </c>
      <c r="BG118" s="145">
        <f t="shared" si="6"/>
        <v>0</v>
      </c>
      <c r="BH118" s="145">
        <f t="shared" si="7"/>
        <v>0</v>
      </c>
      <c r="BI118" s="145">
        <f t="shared" si="8"/>
        <v>0</v>
      </c>
      <c r="BJ118" s="19" t="s">
        <v>77</v>
      </c>
      <c r="BK118" s="145">
        <f t="shared" si="9"/>
        <v>0</v>
      </c>
      <c r="BL118" s="19" t="s">
        <v>229</v>
      </c>
      <c r="BM118" s="144" t="s">
        <v>15172</v>
      </c>
    </row>
    <row r="119" spans="2:65" s="1" customFormat="1" ht="16.5" customHeight="1">
      <c r="B119" s="34"/>
      <c r="C119" s="133" t="s">
        <v>593</v>
      </c>
      <c r="D119" s="133" t="s">
        <v>215</v>
      </c>
      <c r="E119" s="134" t="s">
        <v>15173</v>
      </c>
      <c r="F119" s="135" t="s">
        <v>15174</v>
      </c>
      <c r="G119" s="136" t="s">
        <v>15108</v>
      </c>
      <c r="H119" s="137">
        <v>66</v>
      </c>
      <c r="I119" s="138"/>
      <c r="J119" s="139">
        <f t="shared" si="0"/>
        <v>0</v>
      </c>
      <c r="K119" s="135" t="s">
        <v>245</v>
      </c>
      <c r="L119" s="34"/>
      <c r="M119" s="140" t="s">
        <v>19</v>
      </c>
      <c r="N119" s="141" t="s">
        <v>40</v>
      </c>
      <c r="P119" s="142">
        <f t="shared" si="1"/>
        <v>0</v>
      </c>
      <c r="Q119" s="142">
        <v>0</v>
      </c>
      <c r="R119" s="142">
        <f t="shared" si="2"/>
        <v>0</v>
      </c>
      <c r="S119" s="142">
        <v>0</v>
      </c>
      <c r="T119" s="143">
        <f t="shared" si="3"/>
        <v>0</v>
      </c>
      <c r="AR119" s="144" t="s">
        <v>229</v>
      </c>
      <c r="AT119" s="144" t="s">
        <v>215</v>
      </c>
      <c r="AU119" s="144" t="s">
        <v>236</v>
      </c>
      <c r="AY119" s="19" t="s">
        <v>212</v>
      </c>
      <c r="BE119" s="145">
        <f t="shared" si="4"/>
        <v>0</v>
      </c>
      <c r="BF119" s="145">
        <f t="shared" si="5"/>
        <v>0</v>
      </c>
      <c r="BG119" s="145">
        <f t="shared" si="6"/>
        <v>0</v>
      </c>
      <c r="BH119" s="145">
        <f t="shared" si="7"/>
        <v>0</v>
      </c>
      <c r="BI119" s="145">
        <f t="shared" si="8"/>
        <v>0</v>
      </c>
      <c r="BJ119" s="19" t="s">
        <v>77</v>
      </c>
      <c r="BK119" s="145">
        <f t="shared" si="9"/>
        <v>0</v>
      </c>
      <c r="BL119" s="19" t="s">
        <v>229</v>
      </c>
      <c r="BM119" s="144" t="s">
        <v>15175</v>
      </c>
    </row>
    <row r="120" spans="2:65" s="1" customFormat="1" ht="16.5" customHeight="1">
      <c r="B120" s="34"/>
      <c r="C120" s="133" t="s">
        <v>598</v>
      </c>
      <c r="D120" s="133" t="s">
        <v>215</v>
      </c>
      <c r="E120" s="134" t="s">
        <v>15176</v>
      </c>
      <c r="F120" s="135" t="s">
        <v>15177</v>
      </c>
      <c r="G120" s="136" t="s">
        <v>15108</v>
      </c>
      <c r="H120" s="137">
        <v>1584</v>
      </c>
      <c r="I120" s="138"/>
      <c r="J120" s="139">
        <f t="shared" si="0"/>
        <v>0</v>
      </c>
      <c r="K120" s="135" t="s">
        <v>245</v>
      </c>
      <c r="L120" s="34"/>
      <c r="M120" s="140" t="s">
        <v>19</v>
      </c>
      <c r="N120" s="141" t="s">
        <v>40</v>
      </c>
      <c r="P120" s="142">
        <f t="shared" si="1"/>
        <v>0</v>
      </c>
      <c r="Q120" s="142">
        <v>0</v>
      </c>
      <c r="R120" s="142">
        <f t="shared" si="2"/>
        <v>0</v>
      </c>
      <c r="S120" s="142">
        <v>0</v>
      </c>
      <c r="T120" s="143">
        <f t="shared" si="3"/>
        <v>0</v>
      </c>
      <c r="AR120" s="144" t="s">
        <v>229</v>
      </c>
      <c r="AT120" s="144" t="s">
        <v>215</v>
      </c>
      <c r="AU120" s="144" t="s">
        <v>236</v>
      </c>
      <c r="AY120" s="19" t="s">
        <v>212</v>
      </c>
      <c r="BE120" s="145">
        <f t="shared" si="4"/>
        <v>0</v>
      </c>
      <c r="BF120" s="145">
        <f t="shared" si="5"/>
        <v>0</v>
      </c>
      <c r="BG120" s="145">
        <f t="shared" si="6"/>
        <v>0</v>
      </c>
      <c r="BH120" s="145">
        <f t="shared" si="7"/>
        <v>0</v>
      </c>
      <c r="BI120" s="145">
        <f t="shared" si="8"/>
        <v>0</v>
      </c>
      <c r="BJ120" s="19" t="s">
        <v>77</v>
      </c>
      <c r="BK120" s="145">
        <f t="shared" si="9"/>
        <v>0</v>
      </c>
      <c r="BL120" s="19" t="s">
        <v>229</v>
      </c>
      <c r="BM120" s="144" t="s">
        <v>15178</v>
      </c>
    </row>
    <row r="121" spans="2:65" s="1" customFormat="1" ht="16.5" customHeight="1">
      <c r="B121" s="34"/>
      <c r="C121" s="133" t="s">
        <v>605</v>
      </c>
      <c r="D121" s="133" t="s">
        <v>215</v>
      </c>
      <c r="E121" s="134" t="s">
        <v>15179</v>
      </c>
      <c r="F121" s="135" t="s">
        <v>15180</v>
      </c>
      <c r="G121" s="136" t="s">
        <v>15108</v>
      </c>
      <c r="H121" s="137">
        <v>1514</v>
      </c>
      <c r="I121" s="138"/>
      <c r="J121" s="139">
        <f t="shared" si="0"/>
        <v>0</v>
      </c>
      <c r="K121" s="135" t="s">
        <v>245</v>
      </c>
      <c r="L121" s="34"/>
      <c r="M121" s="140" t="s">
        <v>19</v>
      </c>
      <c r="N121" s="141" t="s">
        <v>40</v>
      </c>
      <c r="P121" s="142">
        <f t="shared" si="1"/>
        <v>0</v>
      </c>
      <c r="Q121" s="142">
        <v>0</v>
      </c>
      <c r="R121" s="142">
        <f t="shared" si="2"/>
        <v>0</v>
      </c>
      <c r="S121" s="142">
        <v>0</v>
      </c>
      <c r="T121" s="143">
        <f t="shared" si="3"/>
        <v>0</v>
      </c>
      <c r="AR121" s="144" t="s">
        <v>229</v>
      </c>
      <c r="AT121" s="144" t="s">
        <v>215</v>
      </c>
      <c r="AU121" s="144" t="s">
        <v>236</v>
      </c>
      <c r="AY121" s="19" t="s">
        <v>212</v>
      </c>
      <c r="BE121" s="145">
        <f t="shared" si="4"/>
        <v>0</v>
      </c>
      <c r="BF121" s="145">
        <f t="shared" si="5"/>
        <v>0</v>
      </c>
      <c r="BG121" s="145">
        <f t="shared" si="6"/>
        <v>0</v>
      </c>
      <c r="BH121" s="145">
        <f t="shared" si="7"/>
        <v>0</v>
      </c>
      <c r="BI121" s="145">
        <f t="shared" si="8"/>
        <v>0</v>
      </c>
      <c r="BJ121" s="19" t="s">
        <v>77</v>
      </c>
      <c r="BK121" s="145">
        <f t="shared" si="9"/>
        <v>0</v>
      </c>
      <c r="BL121" s="19" t="s">
        <v>229</v>
      </c>
      <c r="BM121" s="144" t="s">
        <v>15181</v>
      </c>
    </row>
    <row r="122" spans="2:65" s="1" customFormat="1" ht="16.5" customHeight="1">
      <c r="B122" s="34"/>
      <c r="C122" s="133" t="s">
        <v>610</v>
      </c>
      <c r="D122" s="133" t="s">
        <v>215</v>
      </c>
      <c r="E122" s="134" t="s">
        <v>15182</v>
      </c>
      <c r="F122" s="135" t="s">
        <v>15183</v>
      </c>
      <c r="G122" s="136" t="s">
        <v>15108</v>
      </c>
      <c r="H122" s="137">
        <v>81</v>
      </c>
      <c r="I122" s="138"/>
      <c r="J122" s="139">
        <f t="shared" si="0"/>
        <v>0</v>
      </c>
      <c r="K122" s="135" t="s">
        <v>245</v>
      </c>
      <c r="L122" s="34"/>
      <c r="M122" s="140" t="s">
        <v>19</v>
      </c>
      <c r="N122" s="141" t="s">
        <v>40</v>
      </c>
      <c r="P122" s="142">
        <f t="shared" si="1"/>
        <v>0</v>
      </c>
      <c r="Q122" s="142">
        <v>0</v>
      </c>
      <c r="R122" s="142">
        <f t="shared" si="2"/>
        <v>0</v>
      </c>
      <c r="S122" s="142">
        <v>0</v>
      </c>
      <c r="T122" s="143">
        <f t="shared" si="3"/>
        <v>0</v>
      </c>
      <c r="AR122" s="144" t="s">
        <v>229</v>
      </c>
      <c r="AT122" s="144" t="s">
        <v>215</v>
      </c>
      <c r="AU122" s="144" t="s">
        <v>236</v>
      </c>
      <c r="AY122" s="19" t="s">
        <v>212</v>
      </c>
      <c r="BE122" s="145">
        <f t="shared" si="4"/>
        <v>0</v>
      </c>
      <c r="BF122" s="145">
        <f t="shared" si="5"/>
        <v>0</v>
      </c>
      <c r="BG122" s="145">
        <f t="shared" si="6"/>
        <v>0</v>
      </c>
      <c r="BH122" s="145">
        <f t="shared" si="7"/>
        <v>0</v>
      </c>
      <c r="BI122" s="145">
        <f t="shared" si="8"/>
        <v>0</v>
      </c>
      <c r="BJ122" s="19" t="s">
        <v>77</v>
      </c>
      <c r="BK122" s="145">
        <f t="shared" si="9"/>
        <v>0</v>
      </c>
      <c r="BL122" s="19" t="s">
        <v>229</v>
      </c>
      <c r="BM122" s="144" t="s">
        <v>15184</v>
      </c>
    </row>
    <row r="123" spans="2:65" s="1" customFormat="1" ht="16.5" customHeight="1">
      <c r="B123" s="34"/>
      <c r="C123" s="133" t="s">
        <v>616</v>
      </c>
      <c r="D123" s="133" t="s">
        <v>215</v>
      </c>
      <c r="E123" s="134" t="s">
        <v>15185</v>
      </c>
      <c r="F123" s="135" t="s">
        <v>15186</v>
      </c>
      <c r="G123" s="136" t="s">
        <v>15108</v>
      </c>
      <c r="H123" s="137">
        <v>65</v>
      </c>
      <c r="I123" s="138"/>
      <c r="J123" s="139">
        <f t="shared" si="0"/>
        <v>0</v>
      </c>
      <c r="K123" s="135" t="s">
        <v>245</v>
      </c>
      <c r="L123" s="34"/>
      <c r="M123" s="140" t="s">
        <v>19</v>
      </c>
      <c r="N123" s="141" t="s">
        <v>40</v>
      </c>
      <c r="P123" s="142">
        <f t="shared" si="1"/>
        <v>0</v>
      </c>
      <c r="Q123" s="142">
        <v>0</v>
      </c>
      <c r="R123" s="142">
        <f t="shared" si="2"/>
        <v>0</v>
      </c>
      <c r="S123" s="142">
        <v>0</v>
      </c>
      <c r="T123" s="143">
        <f t="shared" si="3"/>
        <v>0</v>
      </c>
      <c r="AR123" s="144" t="s">
        <v>229</v>
      </c>
      <c r="AT123" s="144" t="s">
        <v>215</v>
      </c>
      <c r="AU123" s="144" t="s">
        <v>236</v>
      </c>
      <c r="AY123" s="19" t="s">
        <v>212</v>
      </c>
      <c r="BE123" s="145">
        <f t="shared" si="4"/>
        <v>0</v>
      </c>
      <c r="BF123" s="145">
        <f t="shared" si="5"/>
        <v>0</v>
      </c>
      <c r="BG123" s="145">
        <f t="shared" si="6"/>
        <v>0</v>
      </c>
      <c r="BH123" s="145">
        <f t="shared" si="7"/>
        <v>0</v>
      </c>
      <c r="BI123" s="145">
        <f t="shared" si="8"/>
        <v>0</v>
      </c>
      <c r="BJ123" s="19" t="s">
        <v>77</v>
      </c>
      <c r="BK123" s="145">
        <f t="shared" si="9"/>
        <v>0</v>
      </c>
      <c r="BL123" s="19" t="s">
        <v>229</v>
      </c>
      <c r="BM123" s="144" t="s">
        <v>15187</v>
      </c>
    </row>
    <row r="124" spans="2:65" s="1" customFormat="1" ht="16.5" customHeight="1">
      <c r="B124" s="34"/>
      <c r="C124" s="133" t="s">
        <v>621</v>
      </c>
      <c r="D124" s="133" t="s">
        <v>215</v>
      </c>
      <c r="E124" s="134" t="s">
        <v>15188</v>
      </c>
      <c r="F124" s="135" t="s">
        <v>15189</v>
      </c>
      <c r="G124" s="136" t="s">
        <v>15108</v>
      </c>
      <c r="H124" s="137">
        <v>20</v>
      </c>
      <c r="I124" s="138"/>
      <c r="J124" s="139">
        <f t="shared" si="0"/>
        <v>0</v>
      </c>
      <c r="K124" s="135" t="s">
        <v>245</v>
      </c>
      <c r="L124" s="34"/>
      <c r="M124" s="140" t="s">
        <v>19</v>
      </c>
      <c r="N124" s="141" t="s">
        <v>40</v>
      </c>
      <c r="P124" s="142">
        <f t="shared" si="1"/>
        <v>0</v>
      </c>
      <c r="Q124" s="142">
        <v>0</v>
      </c>
      <c r="R124" s="142">
        <f t="shared" si="2"/>
        <v>0</v>
      </c>
      <c r="S124" s="142">
        <v>0</v>
      </c>
      <c r="T124" s="143">
        <f t="shared" si="3"/>
        <v>0</v>
      </c>
      <c r="AR124" s="144" t="s">
        <v>229</v>
      </c>
      <c r="AT124" s="144" t="s">
        <v>215</v>
      </c>
      <c r="AU124" s="144" t="s">
        <v>236</v>
      </c>
      <c r="AY124" s="19" t="s">
        <v>212</v>
      </c>
      <c r="BE124" s="145">
        <f t="shared" si="4"/>
        <v>0</v>
      </c>
      <c r="BF124" s="145">
        <f t="shared" si="5"/>
        <v>0</v>
      </c>
      <c r="BG124" s="145">
        <f t="shared" si="6"/>
        <v>0</v>
      </c>
      <c r="BH124" s="145">
        <f t="shared" si="7"/>
        <v>0</v>
      </c>
      <c r="BI124" s="145">
        <f t="shared" si="8"/>
        <v>0</v>
      </c>
      <c r="BJ124" s="19" t="s">
        <v>77</v>
      </c>
      <c r="BK124" s="145">
        <f t="shared" si="9"/>
        <v>0</v>
      </c>
      <c r="BL124" s="19" t="s">
        <v>229</v>
      </c>
      <c r="BM124" s="144" t="s">
        <v>15190</v>
      </c>
    </row>
    <row r="125" spans="2:65" s="1" customFormat="1" ht="16.5" customHeight="1">
      <c r="B125" s="34"/>
      <c r="C125" s="133" t="s">
        <v>631</v>
      </c>
      <c r="D125" s="133" t="s">
        <v>215</v>
      </c>
      <c r="E125" s="134" t="s">
        <v>15191</v>
      </c>
      <c r="F125" s="135" t="s">
        <v>15192</v>
      </c>
      <c r="G125" s="136" t="s">
        <v>15108</v>
      </c>
      <c r="H125" s="137">
        <v>20</v>
      </c>
      <c r="I125" s="138"/>
      <c r="J125" s="139">
        <f t="shared" si="0"/>
        <v>0</v>
      </c>
      <c r="K125" s="135" t="s">
        <v>245</v>
      </c>
      <c r="L125" s="34"/>
      <c r="M125" s="140" t="s">
        <v>19</v>
      </c>
      <c r="N125" s="141" t="s">
        <v>40</v>
      </c>
      <c r="P125" s="142">
        <f t="shared" si="1"/>
        <v>0</v>
      </c>
      <c r="Q125" s="142">
        <v>0</v>
      </c>
      <c r="R125" s="142">
        <f t="shared" si="2"/>
        <v>0</v>
      </c>
      <c r="S125" s="142">
        <v>0</v>
      </c>
      <c r="T125" s="143">
        <f t="shared" si="3"/>
        <v>0</v>
      </c>
      <c r="AR125" s="144" t="s">
        <v>229</v>
      </c>
      <c r="AT125" s="144" t="s">
        <v>215</v>
      </c>
      <c r="AU125" s="144" t="s">
        <v>236</v>
      </c>
      <c r="AY125" s="19" t="s">
        <v>212</v>
      </c>
      <c r="BE125" s="145">
        <f t="shared" si="4"/>
        <v>0</v>
      </c>
      <c r="BF125" s="145">
        <f t="shared" si="5"/>
        <v>0</v>
      </c>
      <c r="BG125" s="145">
        <f t="shared" si="6"/>
        <v>0</v>
      </c>
      <c r="BH125" s="145">
        <f t="shared" si="7"/>
        <v>0</v>
      </c>
      <c r="BI125" s="145">
        <f t="shared" si="8"/>
        <v>0</v>
      </c>
      <c r="BJ125" s="19" t="s">
        <v>77</v>
      </c>
      <c r="BK125" s="145">
        <f t="shared" si="9"/>
        <v>0</v>
      </c>
      <c r="BL125" s="19" t="s">
        <v>229</v>
      </c>
      <c r="BM125" s="144" t="s">
        <v>15193</v>
      </c>
    </row>
    <row r="126" spans="2:65" s="1" customFormat="1" ht="16.5" customHeight="1">
      <c r="B126" s="34"/>
      <c r="C126" s="133" t="s">
        <v>643</v>
      </c>
      <c r="D126" s="133" t="s">
        <v>215</v>
      </c>
      <c r="E126" s="134" t="s">
        <v>15194</v>
      </c>
      <c r="F126" s="135" t="s">
        <v>15195</v>
      </c>
      <c r="G126" s="136" t="s">
        <v>15108</v>
      </c>
      <c r="H126" s="137">
        <v>26</v>
      </c>
      <c r="I126" s="138"/>
      <c r="J126" s="139">
        <f t="shared" si="0"/>
        <v>0</v>
      </c>
      <c r="K126" s="135" t="s">
        <v>245</v>
      </c>
      <c r="L126" s="34"/>
      <c r="M126" s="140" t="s">
        <v>19</v>
      </c>
      <c r="N126" s="141" t="s">
        <v>40</v>
      </c>
      <c r="P126" s="142">
        <f t="shared" si="1"/>
        <v>0</v>
      </c>
      <c r="Q126" s="142">
        <v>0</v>
      </c>
      <c r="R126" s="142">
        <f t="shared" si="2"/>
        <v>0</v>
      </c>
      <c r="S126" s="142">
        <v>0</v>
      </c>
      <c r="T126" s="143">
        <f t="shared" si="3"/>
        <v>0</v>
      </c>
      <c r="AR126" s="144" t="s">
        <v>229</v>
      </c>
      <c r="AT126" s="144" t="s">
        <v>215</v>
      </c>
      <c r="AU126" s="144" t="s">
        <v>236</v>
      </c>
      <c r="AY126" s="19" t="s">
        <v>212</v>
      </c>
      <c r="BE126" s="145">
        <f t="shared" si="4"/>
        <v>0</v>
      </c>
      <c r="BF126" s="145">
        <f t="shared" si="5"/>
        <v>0</v>
      </c>
      <c r="BG126" s="145">
        <f t="shared" si="6"/>
        <v>0</v>
      </c>
      <c r="BH126" s="145">
        <f t="shared" si="7"/>
        <v>0</v>
      </c>
      <c r="BI126" s="145">
        <f t="shared" si="8"/>
        <v>0</v>
      </c>
      <c r="BJ126" s="19" t="s">
        <v>77</v>
      </c>
      <c r="BK126" s="145">
        <f t="shared" si="9"/>
        <v>0</v>
      </c>
      <c r="BL126" s="19" t="s">
        <v>229</v>
      </c>
      <c r="BM126" s="144" t="s">
        <v>15196</v>
      </c>
    </row>
    <row r="127" spans="2:65" s="1" customFormat="1" ht="16.5" customHeight="1">
      <c r="B127" s="34"/>
      <c r="C127" s="133" t="s">
        <v>651</v>
      </c>
      <c r="D127" s="133" t="s">
        <v>215</v>
      </c>
      <c r="E127" s="134" t="s">
        <v>15197</v>
      </c>
      <c r="F127" s="135" t="s">
        <v>15198</v>
      </c>
      <c r="G127" s="136" t="s">
        <v>15108</v>
      </c>
      <c r="H127" s="137">
        <v>1000</v>
      </c>
      <c r="I127" s="138"/>
      <c r="J127" s="139">
        <f t="shared" si="0"/>
        <v>0</v>
      </c>
      <c r="K127" s="135" t="s">
        <v>245</v>
      </c>
      <c r="L127" s="34"/>
      <c r="M127" s="140" t="s">
        <v>19</v>
      </c>
      <c r="N127" s="141" t="s">
        <v>40</v>
      </c>
      <c r="P127" s="142">
        <f t="shared" si="1"/>
        <v>0</v>
      </c>
      <c r="Q127" s="142">
        <v>0</v>
      </c>
      <c r="R127" s="142">
        <f t="shared" si="2"/>
        <v>0</v>
      </c>
      <c r="S127" s="142">
        <v>0</v>
      </c>
      <c r="T127" s="143">
        <f t="shared" si="3"/>
        <v>0</v>
      </c>
      <c r="AR127" s="144" t="s">
        <v>229</v>
      </c>
      <c r="AT127" s="144" t="s">
        <v>215</v>
      </c>
      <c r="AU127" s="144" t="s">
        <v>236</v>
      </c>
      <c r="AY127" s="19" t="s">
        <v>212</v>
      </c>
      <c r="BE127" s="145">
        <f t="shared" si="4"/>
        <v>0</v>
      </c>
      <c r="BF127" s="145">
        <f t="shared" si="5"/>
        <v>0</v>
      </c>
      <c r="BG127" s="145">
        <f t="shared" si="6"/>
        <v>0</v>
      </c>
      <c r="BH127" s="145">
        <f t="shared" si="7"/>
        <v>0</v>
      </c>
      <c r="BI127" s="145">
        <f t="shared" si="8"/>
        <v>0</v>
      </c>
      <c r="BJ127" s="19" t="s">
        <v>77</v>
      </c>
      <c r="BK127" s="145">
        <f t="shared" si="9"/>
        <v>0</v>
      </c>
      <c r="BL127" s="19" t="s">
        <v>229</v>
      </c>
      <c r="BM127" s="144" t="s">
        <v>15199</v>
      </c>
    </row>
    <row r="128" spans="2:65" s="1" customFormat="1" ht="16.5" customHeight="1">
      <c r="B128" s="34"/>
      <c r="C128" s="133" t="s">
        <v>670</v>
      </c>
      <c r="D128" s="133" t="s">
        <v>215</v>
      </c>
      <c r="E128" s="134" t="s">
        <v>15200</v>
      </c>
      <c r="F128" s="135" t="s">
        <v>15201</v>
      </c>
      <c r="G128" s="136" t="s">
        <v>15108</v>
      </c>
      <c r="H128" s="137">
        <v>350</v>
      </c>
      <c r="I128" s="138"/>
      <c r="J128" s="139">
        <f t="shared" si="0"/>
        <v>0</v>
      </c>
      <c r="K128" s="135" t="s">
        <v>245</v>
      </c>
      <c r="L128" s="34"/>
      <c r="M128" s="140" t="s">
        <v>19</v>
      </c>
      <c r="N128" s="141" t="s">
        <v>40</v>
      </c>
      <c r="P128" s="142">
        <f t="shared" si="1"/>
        <v>0</v>
      </c>
      <c r="Q128" s="142">
        <v>0</v>
      </c>
      <c r="R128" s="142">
        <f t="shared" si="2"/>
        <v>0</v>
      </c>
      <c r="S128" s="142">
        <v>0</v>
      </c>
      <c r="T128" s="143">
        <f t="shared" si="3"/>
        <v>0</v>
      </c>
      <c r="AR128" s="144" t="s">
        <v>229</v>
      </c>
      <c r="AT128" s="144" t="s">
        <v>215</v>
      </c>
      <c r="AU128" s="144" t="s">
        <v>236</v>
      </c>
      <c r="AY128" s="19" t="s">
        <v>212</v>
      </c>
      <c r="BE128" s="145">
        <f t="shared" si="4"/>
        <v>0</v>
      </c>
      <c r="BF128" s="145">
        <f t="shared" si="5"/>
        <v>0</v>
      </c>
      <c r="BG128" s="145">
        <f t="shared" si="6"/>
        <v>0</v>
      </c>
      <c r="BH128" s="145">
        <f t="shared" si="7"/>
        <v>0</v>
      </c>
      <c r="BI128" s="145">
        <f t="shared" si="8"/>
        <v>0</v>
      </c>
      <c r="BJ128" s="19" t="s">
        <v>77</v>
      </c>
      <c r="BK128" s="145">
        <f t="shared" si="9"/>
        <v>0</v>
      </c>
      <c r="BL128" s="19" t="s">
        <v>229</v>
      </c>
      <c r="BM128" s="144" t="s">
        <v>15202</v>
      </c>
    </row>
    <row r="129" spans="2:65" s="1" customFormat="1" ht="16.5" customHeight="1">
      <c r="B129" s="34"/>
      <c r="C129" s="133" t="s">
        <v>693</v>
      </c>
      <c r="D129" s="133" t="s">
        <v>215</v>
      </c>
      <c r="E129" s="134" t="s">
        <v>15203</v>
      </c>
      <c r="F129" s="135" t="s">
        <v>15204</v>
      </c>
      <c r="G129" s="136" t="s">
        <v>15108</v>
      </c>
      <c r="H129" s="137">
        <v>350</v>
      </c>
      <c r="I129" s="138"/>
      <c r="J129" s="139">
        <f t="shared" si="0"/>
        <v>0</v>
      </c>
      <c r="K129" s="135" t="s">
        <v>245</v>
      </c>
      <c r="L129" s="34"/>
      <c r="M129" s="140" t="s">
        <v>19</v>
      </c>
      <c r="N129" s="141" t="s">
        <v>40</v>
      </c>
      <c r="P129" s="142">
        <f t="shared" si="1"/>
        <v>0</v>
      </c>
      <c r="Q129" s="142">
        <v>0</v>
      </c>
      <c r="R129" s="142">
        <f t="shared" si="2"/>
        <v>0</v>
      </c>
      <c r="S129" s="142">
        <v>0</v>
      </c>
      <c r="T129" s="143">
        <f t="shared" si="3"/>
        <v>0</v>
      </c>
      <c r="AR129" s="144" t="s">
        <v>229</v>
      </c>
      <c r="AT129" s="144" t="s">
        <v>215</v>
      </c>
      <c r="AU129" s="144" t="s">
        <v>236</v>
      </c>
      <c r="AY129" s="19" t="s">
        <v>212</v>
      </c>
      <c r="BE129" s="145">
        <f t="shared" si="4"/>
        <v>0</v>
      </c>
      <c r="BF129" s="145">
        <f t="shared" si="5"/>
        <v>0</v>
      </c>
      <c r="BG129" s="145">
        <f t="shared" si="6"/>
        <v>0</v>
      </c>
      <c r="BH129" s="145">
        <f t="shared" si="7"/>
        <v>0</v>
      </c>
      <c r="BI129" s="145">
        <f t="shared" si="8"/>
        <v>0</v>
      </c>
      <c r="BJ129" s="19" t="s">
        <v>77</v>
      </c>
      <c r="BK129" s="145">
        <f t="shared" si="9"/>
        <v>0</v>
      </c>
      <c r="BL129" s="19" t="s">
        <v>229</v>
      </c>
      <c r="BM129" s="144" t="s">
        <v>15205</v>
      </c>
    </row>
    <row r="130" spans="2:65" s="1" customFormat="1" ht="16.5" customHeight="1">
      <c r="B130" s="34"/>
      <c r="C130" s="133" t="s">
        <v>699</v>
      </c>
      <c r="D130" s="133" t="s">
        <v>215</v>
      </c>
      <c r="E130" s="134" t="s">
        <v>15206</v>
      </c>
      <c r="F130" s="135" t="s">
        <v>15207</v>
      </c>
      <c r="G130" s="136" t="s">
        <v>15108</v>
      </c>
      <c r="H130" s="137">
        <v>300</v>
      </c>
      <c r="I130" s="138"/>
      <c r="J130" s="139">
        <f t="shared" si="0"/>
        <v>0</v>
      </c>
      <c r="K130" s="135" t="s">
        <v>245</v>
      </c>
      <c r="L130" s="34"/>
      <c r="M130" s="140" t="s">
        <v>19</v>
      </c>
      <c r="N130" s="141" t="s">
        <v>40</v>
      </c>
      <c r="P130" s="142">
        <f t="shared" si="1"/>
        <v>0</v>
      </c>
      <c r="Q130" s="142">
        <v>0</v>
      </c>
      <c r="R130" s="142">
        <f t="shared" si="2"/>
        <v>0</v>
      </c>
      <c r="S130" s="142">
        <v>0</v>
      </c>
      <c r="T130" s="143">
        <f t="shared" si="3"/>
        <v>0</v>
      </c>
      <c r="AR130" s="144" t="s">
        <v>229</v>
      </c>
      <c r="AT130" s="144" t="s">
        <v>215</v>
      </c>
      <c r="AU130" s="144" t="s">
        <v>236</v>
      </c>
      <c r="AY130" s="19" t="s">
        <v>212</v>
      </c>
      <c r="BE130" s="145">
        <f t="shared" si="4"/>
        <v>0</v>
      </c>
      <c r="BF130" s="145">
        <f t="shared" si="5"/>
        <v>0</v>
      </c>
      <c r="BG130" s="145">
        <f t="shared" si="6"/>
        <v>0</v>
      </c>
      <c r="BH130" s="145">
        <f t="shared" si="7"/>
        <v>0</v>
      </c>
      <c r="BI130" s="145">
        <f t="shared" si="8"/>
        <v>0</v>
      </c>
      <c r="BJ130" s="19" t="s">
        <v>77</v>
      </c>
      <c r="BK130" s="145">
        <f t="shared" si="9"/>
        <v>0</v>
      </c>
      <c r="BL130" s="19" t="s">
        <v>229</v>
      </c>
      <c r="BM130" s="144" t="s">
        <v>15208</v>
      </c>
    </row>
    <row r="131" spans="2:65" s="1" customFormat="1" ht="16.5" customHeight="1">
      <c r="B131" s="34"/>
      <c r="C131" s="133" t="s">
        <v>704</v>
      </c>
      <c r="D131" s="133" t="s">
        <v>215</v>
      </c>
      <c r="E131" s="134" t="s">
        <v>15209</v>
      </c>
      <c r="F131" s="135" t="s">
        <v>15210</v>
      </c>
      <c r="G131" s="136" t="s">
        <v>15108</v>
      </c>
      <c r="H131" s="137">
        <v>300</v>
      </c>
      <c r="I131" s="138"/>
      <c r="J131" s="139">
        <f t="shared" si="0"/>
        <v>0</v>
      </c>
      <c r="K131" s="135" t="s">
        <v>245</v>
      </c>
      <c r="L131" s="34"/>
      <c r="M131" s="140" t="s">
        <v>19</v>
      </c>
      <c r="N131" s="141" t="s">
        <v>40</v>
      </c>
      <c r="P131" s="142">
        <f t="shared" si="1"/>
        <v>0</v>
      </c>
      <c r="Q131" s="142">
        <v>0</v>
      </c>
      <c r="R131" s="142">
        <f t="shared" si="2"/>
        <v>0</v>
      </c>
      <c r="S131" s="142">
        <v>0</v>
      </c>
      <c r="T131" s="143">
        <f t="shared" si="3"/>
        <v>0</v>
      </c>
      <c r="AR131" s="144" t="s">
        <v>229</v>
      </c>
      <c r="AT131" s="144" t="s">
        <v>215</v>
      </c>
      <c r="AU131" s="144" t="s">
        <v>236</v>
      </c>
      <c r="AY131" s="19" t="s">
        <v>212</v>
      </c>
      <c r="BE131" s="145">
        <f t="shared" si="4"/>
        <v>0</v>
      </c>
      <c r="BF131" s="145">
        <f t="shared" si="5"/>
        <v>0</v>
      </c>
      <c r="BG131" s="145">
        <f t="shared" si="6"/>
        <v>0</v>
      </c>
      <c r="BH131" s="145">
        <f t="shared" si="7"/>
        <v>0</v>
      </c>
      <c r="BI131" s="145">
        <f t="shared" si="8"/>
        <v>0</v>
      </c>
      <c r="BJ131" s="19" t="s">
        <v>77</v>
      </c>
      <c r="BK131" s="145">
        <f t="shared" si="9"/>
        <v>0</v>
      </c>
      <c r="BL131" s="19" t="s">
        <v>229</v>
      </c>
      <c r="BM131" s="144" t="s">
        <v>15211</v>
      </c>
    </row>
    <row r="132" spans="2:65" s="1" customFormat="1" ht="16.5" customHeight="1">
      <c r="B132" s="34"/>
      <c r="C132" s="133" t="s">
        <v>725</v>
      </c>
      <c r="D132" s="133" t="s">
        <v>215</v>
      </c>
      <c r="E132" s="134" t="s">
        <v>15212</v>
      </c>
      <c r="F132" s="135" t="s">
        <v>15213</v>
      </c>
      <c r="G132" s="136" t="s">
        <v>15108</v>
      </c>
      <c r="H132" s="137">
        <v>300</v>
      </c>
      <c r="I132" s="138"/>
      <c r="J132" s="139">
        <f t="shared" si="0"/>
        <v>0</v>
      </c>
      <c r="K132" s="135" t="s">
        <v>245</v>
      </c>
      <c r="L132" s="34"/>
      <c r="M132" s="140" t="s">
        <v>19</v>
      </c>
      <c r="N132" s="141" t="s">
        <v>40</v>
      </c>
      <c r="P132" s="142">
        <f t="shared" si="1"/>
        <v>0</v>
      </c>
      <c r="Q132" s="142">
        <v>0</v>
      </c>
      <c r="R132" s="142">
        <f t="shared" si="2"/>
        <v>0</v>
      </c>
      <c r="S132" s="142">
        <v>0</v>
      </c>
      <c r="T132" s="143">
        <f t="shared" si="3"/>
        <v>0</v>
      </c>
      <c r="AR132" s="144" t="s">
        <v>229</v>
      </c>
      <c r="AT132" s="144" t="s">
        <v>215</v>
      </c>
      <c r="AU132" s="144" t="s">
        <v>236</v>
      </c>
      <c r="AY132" s="19" t="s">
        <v>212</v>
      </c>
      <c r="BE132" s="145">
        <f t="shared" si="4"/>
        <v>0</v>
      </c>
      <c r="BF132" s="145">
        <f t="shared" si="5"/>
        <v>0</v>
      </c>
      <c r="BG132" s="145">
        <f t="shared" si="6"/>
        <v>0</v>
      </c>
      <c r="BH132" s="145">
        <f t="shared" si="7"/>
        <v>0</v>
      </c>
      <c r="BI132" s="145">
        <f t="shared" si="8"/>
        <v>0</v>
      </c>
      <c r="BJ132" s="19" t="s">
        <v>77</v>
      </c>
      <c r="BK132" s="145">
        <f t="shared" si="9"/>
        <v>0</v>
      </c>
      <c r="BL132" s="19" t="s">
        <v>229</v>
      </c>
      <c r="BM132" s="144" t="s">
        <v>15214</v>
      </c>
    </row>
    <row r="133" spans="2:65" s="1" customFormat="1" ht="16.5" customHeight="1">
      <c r="B133" s="34"/>
      <c r="C133" s="133" t="s">
        <v>744</v>
      </c>
      <c r="D133" s="133" t="s">
        <v>215</v>
      </c>
      <c r="E133" s="134" t="s">
        <v>15215</v>
      </c>
      <c r="F133" s="135" t="s">
        <v>15216</v>
      </c>
      <c r="G133" s="136" t="s">
        <v>15108</v>
      </c>
      <c r="H133" s="137">
        <v>17</v>
      </c>
      <c r="I133" s="138"/>
      <c r="J133" s="139">
        <f t="shared" si="0"/>
        <v>0</v>
      </c>
      <c r="K133" s="135" t="s">
        <v>245</v>
      </c>
      <c r="L133" s="34"/>
      <c r="M133" s="140" t="s">
        <v>19</v>
      </c>
      <c r="N133" s="141" t="s">
        <v>40</v>
      </c>
      <c r="P133" s="142">
        <f t="shared" si="1"/>
        <v>0</v>
      </c>
      <c r="Q133" s="142">
        <v>0</v>
      </c>
      <c r="R133" s="142">
        <f t="shared" si="2"/>
        <v>0</v>
      </c>
      <c r="S133" s="142">
        <v>0</v>
      </c>
      <c r="T133" s="143">
        <f t="shared" si="3"/>
        <v>0</v>
      </c>
      <c r="AR133" s="144" t="s">
        <v>229</v>
      </c>
      <c r="AT133" s="144" t="s">
        <v>215</v>
      </c>
      <c r="AU133" s="144" t="s">
        <v>236</v>
      </c>
      <c r="AY133" s="19" t="s">
        <v>212</v>
      </c>
      <c r="BE133" s="145">
        <f t="shared" si="4"/>
        <v>0</v>
      </c>
      <c r="BF133" s="145">
        <f t="shared" si="5"/>
        <v>0</v>
      </c>
      <c r="BG133" s="145">
        <f t="shared" si="6"/>
        <v>0</v>
      </c>
      <c r="BH133" s="145">
        <f t="shared" si="7"/>
        <v>0</v>
      </c>
      <c r="BI133" s="145">
        <f t="shared" si="8"/>
        <v>0</v>
      </c>
      <c r="BJ133" s="19" t="s">
        <v>77</v>
      </c>
      <c r="BK133" s="145">
        <f t="shared" si="9"/>
        <v>0</v>
      </c>
      <c r="BL133" s="19" t="s">
        <v>229</v>
      </c>
      <c r="BM133" s="144" t="s">
        <v>15217</v>
      </c>
    </row>
    <row r="134" spans="2:65" s="1" customFormat="1" ht="16.5" customHeight="1">
      <c r="B134" s="34"/>
      <c r="C134" s="133" t="s">
        <v>750</v>
      </c>
      <c r="D134" s="133" t="s">
        <v>215</v>
      </c>
      <c r="E134" s="134" t="s">
        <v>15218</v>
      </c>
      <c r="F134" s="135" t="s">
        <v>15219</v>
      </c>
      <c r="G134" s="136" t="s">
        <v>15108</v>
      </c>
      <c r="H134" s="137">
        <v>663</v>
      </c>
      <c r="I134" s="138"/>
      <c r="J134" s="139">
        <f t="shared" si="0"/>
        <v>0</v>
      </c>
      <c r="K134" s="135" t="s">
        <v>245</v>
      </c>
      <c r="L134" s="34"/>
      <c r="M134" s="140" t="s">
        <v>19</v>
      </c>
      <c r="N134" s="141" t="s">
        <v>40</v>
      </c>
      <c r="P134" s="142">
        <f t="shared" si="1"/>
        <v>0</v>
      </c>
      <c r="Q134" s="142">
        <v>0</v>
      </c>
      <c r="R134" s="142">
        <f t="shared" si="2"/>
        <v>0</v>
      </c>
      <c r="S134" s="142">
        <v>0</v>
      </c>
      <c r="T134" s="143">
        <f t="shared" si="3"/>
        <v>0</v>
      </c>
      <c r="AR134" s="144" t="s">
        <v>229</v>
      </c>
      <c r="AT134" s="144" t="s">
        <v>215</v>
      </c>
      <c r="AU134" s="144" t="s">
        <v>236</v>
      </c>
      <c r="AY134" s="19" t="s">
        <v>212</v>
      </c>
      <c r="BE134" s="145">
        <f t="shared" si="4"/>
        <v>0</v>
      </c>
      <c r="BF134" s="145">
        <f t="shared" si="5"/>
        <v>0</v>
      </c>
      <c r="BG134" s="145">
        <f t="shared" si="6"/>
        <v>0</v>
      </c>
      <c r="BH134" s="145">
        <f t="shared" si="7"/>
        <v>0</v>
      </c>
      <c r="BI134" s="145">
        <f t="shared" si="8"/>
        <v>0</v>
      </c>
      <c r="BJ134" s="19" t="s">
        <v>77</v>
      </c>
      <c r="BK134" s="145">
        <f t="shared" si="9"/>
        <v>0</v>
      </c>
      <c r="BL134" s="19" t="s">
        <v>229</v>
      </c>
      <c r="BM134" s="144" t="s">
        <v>15220</v>
      </c>
    </row>
    <row r="135" spans="2:65" s="1" customFormat="1" ht="16.5" customHeight="1">
      <c r="B135" s="34"/>
      <c r="C135" s="133" t="s">
        <v>762</v>
      </c>
      <c r="D135" s="133" t="s">
        <v>215</v>
      </c>
      <c r="E135" s="134" t="s">
        <v>15221</v>
      </c>
      <c r="F135" s="135" t="s">
        <v>15222</v>
      </c>
      <c r="G135" s="136" t="s">
        <v>15108</v>
      </c>
      <c r="H135" s="137">
        <v>107</v>
      </c>
      <c r="I135" s="138"/>
      <c r="J135" s="139">
        <f t="shared" si="0"/>
        <v>0</v>
      </c>
      <c r="K135" s="135" t="s">
        <v>245</v>
      </c>
      <c r="L135" s="34"/>
      <c r="M135" s="140" t="s">
        <v>19</v>
      </c>
      <c r="N135" s="141" t="s">
        <v>40</v>
      </c>
      <c r="P135" s="142">
        <f t="shared" si="1"/>
        <v>0</v>
      </c>
      <c r="Q135" s="142">
        <v>0</v>
      </c>
      <c r="R135" s="142">
        <f t="shared" si="2"/>
        <v>0</v>
      </c>
      <c r="S135" s="142">
        <v>0</v>
      </c>
      <c r="T135" s="143">
        <f t="shared" si="3"/>
        <v>0</v>
      </c>
      <c r="AR135" s="144" t="s">
        <v>229</v>
      </c>
      <c r="AT135" s="144" t="s">
        <v>215</v>
      </c>
      <c r="AU135" s="144" t="s">
        <v>236</v>
      </c>
      <c r="AY135" s="19" t="s">
        <v>212</v>
      </c>
      <c r="BE135" s="145">
        <f t="shared" si="4"/>
        <v>0</v>
      </c>
      <c r="BF135" s="145">
        <f t="shared" si="5"/>
        <v>0</v>
      </c>
      <c r="BG135" s="145">
        <f t="shared" si="6"/>
        <v>0</v>
      </c>
      <c r="BH135" s="145">
        <f t="shared" si="7"/>
        <v>0</v>
      </c>
      <c r="BI135" s="145">
        <f t="shared" si="8"/>
        <v>0</v>
      </c>
      <c r="BJ135" s="19" t="s">
        <v>77</v>
      </c>
      <c r="BK135" s="145">
        <f t="shared" si="9"/>
        <v>0</v>
      </c>
      <c r="BL135" s="19" t="s">
        <v>229</v>
      </c>
      <c r="BM135" s="144" t="s">
        <v>15223</v>
      </c>
    </row>
    <row r="136" spans="2:65" s="1" customFormat="1" ht="16.5" customHeight="1">
      <c r="B136" s="34"/>
      <c r="C136" s="133" t="s">
        <v>769</v>
      </c>
      <c r="D136" s="133" t="s">
        <v>215</v>
      </c>
      <c r="E136" s="134" t="s">
        <v>15224</v>
      </c>
      <c r="F136" s="135" t="s">
        <v>15225</v>
      </c>
      <c r="G136" s="136" t="s">
        <v>15108</v>
      </c>
      <c r="H136" s="137">
        <v>26</v>
      </c>
      <c r="I136" s="138"/>
      <c r="J136" s="139">
        <f t="shared" si="0"/>
        <v>0</v>
      </c>
      <c r="K136" s="135" t="s">
        <v>245</v>
      </c>
      <c r="L136" s="34"/>
      <c r="M136" s="140" t="s">
        <v>19</v>
      </c>
      <c r="N136" s="141" t="s">
        <v>40</v>
      </c>
      <c r="P136" s="142">
        <f t="shared" si="1"/>
        <v>0</v>
      </c>
      <c r="Q136" s="142">
        <v>0</v>
      </c>
      <c r="R136" s="142">
        <f t="shared" si="2"/>
        <v>0</v>
      </c>
      <c r="S136" s="142">
        <v>0</v>
      </c>
      <c r="T136" s="143">
        <f t="shared" si="3"/>
        <v>0</v>
      </c>
      <c r="AR136" s="144" t="s">
        <v>229</v>
      </c>
      <c r="AT136" s="144" t="s">
        <v>215</v>
      </c>
      <c r="AU136" s="144" t="s">
        <v>236</v>
      </c>
      <c r="AY136" s="19" t="s">
        <v>212</v>
      </c>
      <c r="BE136" s="145">
        <f t="shared" si="4"/>
        <v>0</v>
      </c>
      <c r="BF136" s="145">
        <f t="shared" si="5"/>
        <v>0</v>
      </c>
      <c r="BG136" s="145">
        <f t="shared" si="6"/>
        <v>0</v>
      </c>
      <c r="BH136" s="145">
        <f t="shared" si="7"/>
        <v>0</v>
      </c>
      <c r="BI136" s="145">
        <f t="shared" si="8"/>
        <v>0</v>
      </c>
      <c r="BJ136" s="19" t="s">
        <v>77</v>
      </c>
      <c r="BK136" s="145">
        <f t="shared" si="9"/>
        <v>0</v>
      </c>
      <c r="BL136" s="19" t="s">
        <v>229</v>
      </c>
      <c r="BM136" s="144" t="s">
        <v>15226</v>
      </c>
    </row>
    <row r="137" spans="2:65" s="1" customFormat="1" ht="16.5" customHeight="1">
      <c r="B137" s="34"/>
      <c r="C137" s="133" t="s">
        <v>775</v>
      </c>
      <c r="D137" s="133" t="s">
        <v>215</v>
      </c>
      <c r="E137" s="134" t="s">
        <v>15227</v>
      </c>
      <c r="F137" s="135" t="s">
        <v>15228</v>
      </c>
      <c r="G137" s="136" t="s">
        <v>15108</v>
      </c>
      <c r="H137" s="137">
        <v>3</v>
      </c>
      <c r="I137" s="138"/>
      <c r="J137" s="139">
        <f t="shared" si="0"/>
        <v>0</v>
      </c>
      <c r="K137" s="135" t="s">
        <v>245</v>
      </c>
      <c r="L137" s="34"/>
      <c r="M137" s="140" t="s">
        <v>19</v>
      </c>
      <c r="N137" s="141" t="s">
        <v>40</v>
      </c>
      <c r="P137" s="142">
        <f t="shared" si="1"/>
        <v>0</v>
      </c>
      <c r="Q137" s="142">
        <v>0</v>
      </c>
      <c r="R137" s="142">
        <f t="shared" si="2"/>
        <v>0</v>
      </c>
      <c r="S137" s="142">
        <v>0</v>
      </c>
      <c r="T137" s="143">
        <f t="shared" si="3"/>
        <v>0</v>
      </c>
      <c r="AR137" s="144" t="s">
        <v>229</v>
      </c>
      <c r="AT137" s="144" t="s">
        <v>215</v>
      </c>
      <c r="AU137" s="144" t="s">
        <v>236</v>
      </c>
      <c r="AY137" s="19" t="s">
        <v>212</v>
      </c>
      <c r="BE137" s="145">
        <f t="shared" si="4"/>
        <v>0</v>
      </c>
      <c r="BF137" s="145">
        <f t="shared" si="5"/>
        <v>0</v>
      </c>
      <c r="BG137" s="145">
        <f t="shared" si="6"/>
        <v>0</v>
      </c>
      <c r="BH137" s="145">
        <f t="shared" si="7"/>
        <v>0</v>
      </c>
      <c r="BI137" s="145">
        <f t="shared" si="8"/>
        <v>0</v>
      </c>
      <c r="BJ137" s="19" t="s">
        <v>77</v>
      </c>
      <c r="BK137" s="145">
        <f t="shared" si="9"/>
        <v>0</v>
      </c>
      <c r="BL137" s="19" t="s">
        <v>229</v>
      </c>
      <c r="BM137" s="144" t="s">
        <v>15229</v>
      </c>
    </row>
    <row r="138" spans="2:65" s="1" customFormat="1" ht="16.5" customHeight="1">
      <c r="B138" s="34"/>
      <c r="C138" s="133" t="s">
        <v>782</v>
      </c>
      <c r="D138" s="133" t="s">
        <v>215</v>
      </c>
      <c r="E138" s="134" t="s">
        <v>15230</v>
      </c>
      <c r="F138" s="135" t="s">
        <v>15231</v>
      </c>
      <c r="G138" s="136" t="s">
        <v>8579</v>
      </c>
      <c r="H138" s="137">
        <v>1</v>
      </c>
      <c r="I138" s="138"/>
      <c r="J138" s="139">
        <f t="shared" si="0"/>
        <v>0</v>
      </c>
      <c r="K138" s="135" t="s">
        <v>245</v>
      </c>
      <c r="L138" s="34"/>
      <c r="M138" s="140" t="s">
        <v>19</v>
      </c>
      <c r="N138" s="141" t="s">
        <v>40</v>
      </c>
      <c r="P138" s="142">
        <f t="shared" si="1"/>
        <v>0</v>
      </c>
      <c r="Q138" s="142">
        <v>0</v>
      </c>
      <c r="R138" s="142">
        <f t="shared" si="2"/>
        <v>0</v>
      </c>
      <c r="S138" s="142">
        <v>0</v>
      </c>
      <c r="T138" s="143">
        <f t="shared" si="3"/>
        <v>0</v>
      </c>
      <c r="AR138" s="144" t="s">
        <v>229</v>
      </c>
      <c r="AT138" s="144" t="s">
        <v>215</v>
      </c>
      <c r="AU138" s="144" t="s">
        <v>236</v>
      </c>
      <c r="AY138" s="19" t="s">
        <v>212</v>
      </c>
      <c r="BE138" s="145">
        <f t="shared" si="4"/>
        <v>0</v>
      </c>
      <c r="BF138" s="145">
        <f t="shared" si="5"/>
        <v>0</v>
      </c>
      <c r="BG138" s="145">
        <f t="shared" si="6"/>
        <v>0</v>
      </c>
      <c r="BH138" s="145">
        <f t="shared" si="7"/>
        <v>0</v>
      </c>
      <c r="BI138" s="145">
        <f t="shared" si="8"/>
        <v>0</v>
      </c>
      <c r="BJ138" s="19" t="s">
        <v>77</v>
      </c>
      <c r="BK138" s="145">
        <f t="shared" si="9"/>
        <v>0</v>
      </c>
      <c r="BL138" s="19" t="s">
        <v>229</v>
      </c>
      <c r="BM138" s="144" t="s">
        <v>15232</v>
      </c>
    </row>
    <row r="139" spans="2:65" s="1" customFormat="1" ht="16.5" customHeight="1">
      <c r="B139" s="34"/>
      <c r="C139" s="133" t="s">
        <v>795</v>
      </c>
      <c r="D139" s="133" t="s">
        <v>215</v>
      </c>
      <c r="E139" s="134" t="s">
        <v>15233</v>
      </c>
      <c r="F139" s="135" t="s">
        <v>15234</v>
      </c>
      <c r="G139" s="136" t="s">
        <v>8579</v>
      </c>
      <c r="H139" s="137">
        <v>1</v>
      </c>
      <c r="I139" s="138"/>
      <c r="J139" s="139">
        <f t="shared" si="0"/>
        <v>0</v>
      </c>
      <c r="K139" s="135" t="s">
        <v>245</v>
      </c>
      <c r="L139" s="34"/>
      <c r="M139" s="140" t="s">
        <v>19</v>
      </c>
      <c r="N139" s="141" t="s">
        <v>40</v>
      </c>
      <c r="P139" s="142">
        <f t="shared" si="1"/>
        <v>0</v>
      </c>
      <c r="Q139" s="142">
        <v>0</v>
      </c>
      <c r="R139" s="142">
        <f t="shared" si="2"/>
        <v>0</v>
      </c>
      <c r="S139" s="142">
        <v>0</v>
      </c>
      <c r="T139" s="143">
        <f t="shared" si="3"/>
        <v>0</v>
      </c>
      <c r="AR139" s="144" t="s">
        <v>229</v>
      </c>
      <c r="AT139" s="144" t="s">
        <v>215</v>
      </c>
      <c r="AU139" s="144" t="s">
        <v>236</v>
      </c>
      <c r="AY139" s="19" t="s">
        <v>212</v>
      </c>
      <c r="BE139" s="145">
        <f t="shared" si="4"/>
        <v>0</v>
      </c>
      <c r="BF139" s="145">
        <f t="shared" si="5"/>
        <v>0</v>
      </c>
      <c r="BG139" s="145">
        <f t="shared" si="6"/>
        <v>0</v>
      </c>
      <c r="BH139" s="145">
        <f t="shared" si="7"/>
        <v>0</v>
      </c>
      <c r="BI139" s="145">
        <f t="shared" si="8"/>
        <v>0</v>
      </c>
      <c r="BJ139" s="19" t="s">
        <v>77</v>
      </c>
      <c r="BK139" s="145">
        <f t="shared" si="9"/>
        <v>0</v>
      </c>
      <c r="BL139" s="19" t="s">
        <v>229</v>
      </c>
      <c r="BM139" s="144" t="s">
        <v>15235</v>
      </c>
    </row>
    <row r="140" spans="2:65" s="11" customFormat="1" ht="20.85" customHeight="1">
      <c r="B140" s="121"/>
      <c r="D140" s="122" t="s">
        <v>68</v>
      </c>
      <c r="E140" s="131" t="s">
        <v>15236</v>
      </c>
      <c r="F140" s="131" t="s">
        <v>15237</v>
      </c>
      <c r="I140" s="124"/>
      <c r="J140" s="132">
        <f>BK140</f>
        <v>0</v>
      </c>
      <c r="L140" s="121"/>
      <c r="M140" s="126"/>
      <c r="P140" s="127">
        <f>SUM(P141:P159)</f>
        <v>0</v>
      </c>
      <c r="R140" s="127">
        <f>SUM(R141:R159)</f>
        <v>0</v>
      </c>
      <c r="T140" s="128">
        <f>SUM(T141:T159)</f>
        <v>0</v>
      </c>
      <c r="AR140" s="122" t="s">
        <v>79</v>
      </c>
      <c r="AT140" s="129" t="s">
        <v>68</v>
      </c>
      <c r="AU140" s="129" t="s">
        <v>79</v>
      </c>
      <c r="AY140" s="122" t="s">
        <v>212</v>
      </c>
      <c r="BK140" s="130">
        <f>SUM(BK141:BK159)</f>
        <v>0</v>
      </c>
    </row>
    <row r="141" spans="2:65" s="1" customFormat="1" ht="16.5" customHeight="1">
      <c r="B141" s="34"/>
      <c r="C141" s="133" t="s">
        <v>804</v>
      </c>
      <c r="D141" s="133" t="s">
        <v>215</v>
      </c>
      <c r="E141" s="134" t="s">
        <v>15238</v>
      </c>
      <c r="F141" s="135" t="s">
        <v>15239</v>
      </c>
      <c r="G141" s="136" t="s">
        <v>536</v>
      </c>
      <c r="H141" s="137">
        <v>137200</v>
      </c>
      <c r="I141" s="138"/>
      <c r="J141" s="139">
        <f t="shared" ref="J141:J159" si="10">ROUND(I141*H141,2)</f>
        <v>0</v>
      </c>
      <c r="K141" s="135" t="s">
        <v>245</v>
      </c>
      <c r="L141" s="34"/>
      <c r="M141" s="140" t="s">
        <v>19</v>
      </c>
      <c r="N141" s="141" t="s">
        <v>40</v>
      </c>
      <c r="P141" s="142">
        <f t="shared" ref="P141:P159" si="11">O141*H141</f>
        <v>0</v>
      </c>
      <c r="Q141" s="142">
        <v>0</v>
      </c>
      <c r="R141" s="142">
        <f t="shared" ref="R141:R159" si="12">Q141*H141</f>
        <v>0</v>
      </c>
      <c r="S141" s="142">
        <v>0</v>
      </c>
      <c r="T141" s="143">
        <f t="shared" ref="T141:T159" si="13">S141*H141</f>
        <v>0</v>
      </c>
      <c r="AR141" s="144" t="s">
        <v>229</v>
      </c>
      <c r="AT141" s="144" t="s">
        <v>215</v>
      </c>
      <c r="AU141" s="144" t="s">
        <v>236</v>
      </c>
      <c r="AY141" s="19" t="s">
        <v>212</v>
      </c>
      <c r="BE141" s="145">
        <f t="shared" ref="BE141:BE159" si="14">IF(N141="základní",J141,0)</f>
        <v>0</v>
      </c>
      <c r="BF141" s="145">
        <f t="shared" ref="BF141:BF159" si="15">IF(N141="snížená",J141,0)</f>
        <v>0</v>
      </c>
      <c r="BG141" s="145">
        <f t="shared" ref="BG141:BG159" si="16">IF(N141="zákl. přenesená",J141,0)</f>
        <v>0</v>
      </c>
      <c r="BH141" s="145">
        <f t="shared" ref="BH141:BH159" si="17">IF(N141="sníž. přenesená",J141,0)</f>
        <v>0</v>
      </c>
      <c r="BI141" s="145">
        <f t="shared" ref="BI141:BI159" si="18">IF(N141="nulová",J141,0)</f>
        <v>0</v>
      </c>
      <c r="BJ141" s="19" t="s">
        <v>77</v>
      </c>
      <c r="BK141" s="145">
        <f t="shared" ref="BK141:BK159" si="19">ROUND(I141*H141,2)</f>
        <v>0</v>
      </c>
      <c r="BL141" s="19" t="s">
        <v>229</v>
      </c>
      <c r="BM141" s="144" t="s">
        <v>15240</v>
      </c>
    </row>
    <row r="142" spans="2:65" s="1" customFormat="1" ht="16.5" customHeight="1">
      <c r="B142" s="34"/>
      <c r="C142" s="133" t="s">
        <v>815</v>
      </c>
      <c r="D142" s="133" t="s">
        <v>215</v>
      </c>
      <c r="E142" s="134" t="s">
        <v>15241</v>
      </c>
      <c r="F142" s="135" t="s">
        <v>15242</v>
      </c>
      <c r="G142" s="136" t="s">
        <v>536</v>
      </c>
      <c r="H142" s="137">
        <v>180</v>
      </c>
      <c r="I142" s="138"/>
      <c r="J142" s="139">
        <f t="shared" si="10"/>
        <v>0</v>
      </c>
      <c r="K142" s="135" t="s">
        <v>245</v>
      </c>
      <c r="L142" s="34"/>
      <c r="M142" s="140" t="s">
        <v>19</v>
      </c>
      <c r="N142" s="141" t="s">
        <v>40</v>
      </c>
      <c r="P142" s="142">
        <f t="shared" si="11"/>
        <v>0</v>
      </c>
      <c r="Q142" s="142">
        <v>0</v>
      </c>
      <c r="R142" s="142">
        <f t="shared" si="12"/>
        <v>0</v>
      </c>
      <c r="S142" s="142">
        <v>0</v>
      </c>
      <c r="T142" s="143">
        <f t="shared" si="13"/>
        <v>0</v>
      </c>
      <c r="AR142" s="144" t="s">
        <v>229</v>
      </c>
      <c r="AT142" s="144" t="s">
        <v>215</v>
      </c>
      <c r="AU142" s="144" t="s">
        <v>236</v>
      </c>
      <c r="AY142" s="19" t="s">
        <v>212</v>
      </c>
      <c r="BE142" s="145">
        <f t="shared" si="14"/>
        <v>0</v>
      </c>
      <c r="BF142" s="145">
        <f t="shared" si="15"/>
        <v>0</v>
      </c>
      <c r="BG142" s="145">
        <f t="shared" si="16"/>
        <v>0</v>
      </c>
      <c r="BH142" s="145">
        <f t="shared" si="17"/>
        <v>0</v>
      </c>
      <c r="BI142" s="145">
        <f t="shared" si="18"/>
        <v>0</v>
      </c>
      <c r="BJ142" s="19" t="s">
        <v>77</v>
      </c>
      <c r="BK142" s="145">
        <f t="shared" si="19"/>
        <v>0</v>
      </c>
      <c r="BL142" s="19" t="s">
        <v>229</v>
      </c>
      <c r="BM142" s="144" t="s">
        <v>15243</v>
      </c>
    </row>
    <row r="143" spans="2:65" s="1" customFormat="1" ht="16.5" customHeight="1">
      <c r="B143" s="34"/>
      <c r="C143" s="133" t="s">
        <v>824</v>
      </c>
      <c r="D143" s="133" t="s">
        <v>215</v>
      </c>
      <c r="E143" s="134" t="s">
        <v>15244</v>
      </c>
      <c r="F143" s="135" t="s">
        <v>15245</v>
      </c>
      <c r="G143" s="136" t="s">
        <v>536</v>
      </c>
      <c r="H143" s="137">
        <v>300</v>
      </c>
      <c r="I143" s="138"/>
      <c r="J143" s="139">
        <f t="shared" si="10"/>
        <v>0</v>
      </c>
      <c r="K143" s="135" t="s">
        <v>245</v>
      </c>
      <c r="L143" s="34"/>
      <c r="M143" s="140" t="s">
        <v>19</v>
      </c>
      <c r="N143" s="141" t="s">
        <v>40</v>
      </c>
      <c r="P143" s="142">
        <f t="shared" si="11"/>
        <v>0</v>
      </c>
      <c r="Q143" s="142">
        <v>0</v>
      </c>
      <c r="R143" s="142">
        <f t="shared" si="12"/>
        <v>0</v>
      </c>
      <c r="S143" s="142">
        <v>0</v>
      </c>
      <c r="T143" s="143">
        <f t="shared" si="13"/>
        <v>0</v>
      </c>
      <c r="AR143" s="144" t="s">
        <v>229</v>
      </c>
      <c r="AT143" s="144" t="s">
        <v>215</v>
      </c>
      <c r="AU143" s="144" t="s">
        <v>236</v>
      </c>
      <c r="AY143" s="19" t="s">
        <v>212</v>
      </c>
      <c r="BE143" s="145">
        <f t="shared" si="14"/>
        <v>0</v>
      </c>
      <c r="BF143" s="145">
        <f t="shared" si="15"/>
        <v>0</v>
      </c>
      <c r="BG143" s="145">
        <f t="shared" si="16"/>
        <v>0</v>
      </c>
      <c r="BH143" s="145">
        <f t="shared" si="17"/>
        <v>0</v>
      </c>
      <c r="BI143" s="145">
        <f t="shared" si="18"/>
        <v>0</v>
      </c>
      <c r="BJ143" s="19" t="s">
        <v>77</v>
      </c>
      <c r="BK143" s="145">
        <f t="shared" si="19"/>
        <v>0</v>
      </c>
      <c r="BL143" s="19" t="s">
        <v>229</v>
      </c>
      <c r="BM143" s="144" t="s">
        <v>15246</v>
      </c>
    </row>
    <row r="144" spans="2:65" s="1" customFormat="1" ht="16.5" customHeight="1">
      <c r="B144" s="34"/>
      <c r="C144" s="133" t="s">
        <v>832</v>
      </c>
      <c r="D144" s="133" t="s">
        <v>215</v>
      </c>
      <c r="E144" s="134" t="s">
        <v>15247</v>
      </c>
      <c r="F144" s="135" t="s">
        <v>15248</v>
      </c>
      <c r="G144" s="136" t="s">
        <v>536</v>
      </c>
      <c r="H144" s="137">
        <v>490</v>
      </c>
      <c r="I144" s="138"/>
      <c r="J144" s="139">
        <f t="shared" si="10"/>
        <v>0</v>
      </c>
      <c r="K144" s="135" t="s">
        <v>245</v>
      </c>
      <c r="L144" s="34"/>
      <c r="M144" s="140" t="s">
        <v>19</v>
      </c>
      <c r="N144" s="141" t="s">
        <v>40</v>
      </c>
      <c r="P144" s="142">
        <f t="shared" si="11"/>
        <v>0</v>
      </c>
      <c r="Q144" s="142">
        <v>0</v>
      </c>
      <c r="R144" s="142">
        <f t="shared" si="12"/>
        <v>0</v>
      </c>
      <c r="S144" s="142">
        <v>0</v>
      </c>
      <c r="T144" s="143">
        <f t="shared" si="13"/>
        <v>0</v>
      </c>
      <c r="AR144" s="144" t="s">
        <v>229</v>
      </c>
      <c r="AT144" s="144" t="s">
        <v>215</v>
      </c>
      <c r="AU144" s="144" t="s">
        <v>236</v>
      </c>
      <c r="AY144" s="19" t="s">
        <v>212</v>
      </c>
      <c r="BE144" s="145">
        <f t="shared" si="14"/>
        <v>0</v>
      </c>
      <c r="BF144" s="145">
        <f t="shared" si="15"/>
        <v>0</v>
      </c>
      <c r="BG144" s="145">
        <f t="shared" si="16"/>
        <v>0</v>
      </c>
      <c r="BH144" s="145">
        <f t="shared" si="17"/>
        <v>0</v>
      </c>
      <c r="BI144" s="145">
        <f t="shared" si="18"/>
        <v>0</v>
      </c>
      <c r="BJ144" s="19" t="s">
        <v>77</v>
      </c>
      <c r="BK144" s="145">
        <f t="shared" si="19"/>
        <v>0</v>
      </c>
      <c r="BL144" s="19" t="s">
        <v>229</v>
      </c>
      <c r="BM144" s="144" t="s">
        <v>15249</v>
      </c>
    </row>
    <row r="145" spans="2:65" s="1" customFormat="1" ht="16.5" customHeight="1">
      <c r="B145" s="34"/>
      <c r="C145" s="133" t="s">
        <v>839</v>
      </c>
      <c r="D145" s="133" t="s">
        <v>215</v>
      </c>
      <c r="E145" s="134" t="s">
        <v>15250</v>
      </c>
      <c r="F145" s="135" t="s">
        <v>15251</v>
      </c>
      <c r="G145" s="136" t="s">
        <v>536</v>
      </c>
      <c r="H145" s="137">
        <v>7700</v>
      </c>
      <c r="I145" s="138"/>
      <c r="J145" s="139">
        <f t="shared" si="10"/>
        <v>0</v>
      </c>
      <c r="K145" s="135" t="s">
        <v>245</v>
      </c>
      <c r="L145" s="34"/>
      <c r="M145" s="140" t="s">
        <v>19</v>
      </c>
      <c r="N145" s="141" t="s">
        <v>40</v>
      </c>
      <c r="P145" s="142">
        <f t="shared" si="11"/>
        <v>0</v>
      </c>
      <c r="Q145" s="142">
        <v>0</v>
      </c>
      <c r="R145" s="142">
        <f t="shared" si="12"/>
        <v>0</v>
      </c>
      <c r="S145" s="142">
        <v>0</v>
      </c>
      <c r="T145" s="143">
        <f t="shared" si="13"/>
        <v>0</v>
      </c>
      <c r="AR145" s="144" t="s">
        <v>229</v>
      </c>
      <c r="AT145" s="144" t="s">
        <v>215</v>
      </c>
      <c r="AU145" s="144" t="s">
        <v>236</v>
      </c>
      <c r="AY145" s="19" t="s">
        <v>212</v>
      </c>
      <c r="BE145" s="145">
        <f t="shared" si="14"/>
        <v>0</v>
      </c>
      <c r="BF145" s="145">
        <f t="shared" si="15"/>
        <v>0</v>
      </c>
      <c r="BG145" s="145">
        <f t="shared" si="16"/>
        <v>0</v>
      </c>
      <c r="BH145" s="145">
        <f t="shared" si="17"/>
        <v>0</v>
      </c>
      <c r="BI145" s="145">
        <f t="shared" si="18"/>
        <v>0</v>
      </c>
      <c r="BJ145" s="19" t="s">
        <v>77</v>
      </c>
      <c r="BK145" s="145">
        <f t="shared" si="19"/>
        <v>0</v>
      </c>
      <c r="BL145" s="19" t="s">
        <v>229</v>
      </c>
      <c r="BM145" s="144" t="s">
        <v>15252</v>
      </c>
    </row>
    <row r="146" spans="2:65" s="1" customFormat="1" ht="16.5" customHeight="1">
      <c r="B146" s="34"/>
      <c r="C146" s="133" t="s">
        <v>847</v>
      </c>
      <c r="D146" s="133" t="s">
        <v>215</v>
      </c>
      <c r="E146" s="134" t="s">
        <v>15253</v>
      </c>
      <c r="F146" s="135" t="s">
        <v>15254</v>
      </c>
      <c r="G146" s="136" t="s">
        <v>536</v>
      </c>
      <c r="H146" s="137">
        <v>800</v>
      </c>
      <c r="I146" s="138"/>
      <c r="J146" s="139">
        <f t="shared" si="10"/>
        <v>0</v>
      </c>
      <c r="K146" s="135" t="s">
        <v>245</v>
      </c>
      <c r="L146" s="34"/>
      <c r="M146" s="140" t="s">
        <v>19</v>
      </c>
      <c r="N146" s="141" t="s">
        <v>40</v>
      </c>
      <c r="P146" s="142">
        <f t="shared" si="11"/>
        <v>0</v>
      </c>
      <c r="Q146" s="142">
        <v>0</v>
      </c>
      <c r="R146" s="142">
        <f t="shared" si="12"/>
        <v>0</v>
      </c>
      <c r="S146" s="142">
        <v>0</v>
      </c>
      <c r="T146" s="143">
        <f t="shared" si="13"/>
        <v>0</v>
      </c>
      <c r="AR146" s="144" t="s">
        <v>229</v>
      </c>
      <c r="AT146" s="144" t="s">
        <v>215</v>
      </c>
      <c r="AU146" s="144" t="s">
        <v>236</v>
      </c>
      <c r="AY146" s="19" t="s">
        <v>212</v>
      </c>
      <c r="BE146" s="145">
        <f t="shared" si="14"/>
        <v>0</v>
      </c>
      <c r="BF146" s="145">
        <f t="shared" si="15"/>
        <v>0</v>
      </c>
      <c r="BG146" s="145">
        <f t="shared" si="16"/>
        <v>0</v>
      </c>
      <c r="BH146" s="145">
        <f t="shared" si="17"/>
        <v>0</v>
      </c>
      <c r="BI146" s="145">
        <f t="shared" si="18"/>
        <v>0</v>
      </c>
      <c r="BJ146" s="19" t="s">
        <v>77</v>
      </c>
      <c r="BK146" s="145">
        <f t="shared" si="19"/>
        <v>0</v>
      </c>
      <c r="BL146" s="19" t="s">
        <v>229</v>
      </c>
      <c r="BM146" s="144" t="s">
        <v>15255</v>
      </c>
    </row>
    <row r="147" spans="2:65" s="1" customFormat="1" ht="16.5" customHeight="1">
      <c r="B147" s="34"/>
      <c r="C147" s="133" t="s">
        <v>853</v>
      </c>
      <c r="D147" s="133" t="s">
        <v>215</v>
      </c>
      <c r="E147" s="134" t="s">
        <v>15256</v>
      </c>
      <c r="F147" s="135" t="s">
        <v>15257</v>
      </c>
      <c r="G147" s="136" t="s">
        <v>536</v>
      </c>
      <c r="H147" s="137">
        <v>420</v>
      </c>
      <c r="I147" s="138"/>
      <c r="J147" s="139">
        <f t="shared" si="10"/>
        <v>0</v>
      </c>
      <c r="K147" s="135" t="s">
        <v>245</v>
      </c>
      <c r="L147" s="34"/>
      <c r="M147" s="140" t="s">
        <v>19</v>
      </c>
      <c r="N147" s="141" t="s">
        <v>40</v>
      </c>
      <c r="P147" s="142">
        <f t="shared" si="11"/>
        <v>0</v>
      </c>
      <c r="Q147" s="142">
        <v>0</v>
      </c>
      <c r="R147" s="142">
        <f t="shared" si="12"/>
        <v>0</v>
      </c>
      <c r="S147" s="142">
        <v>0</v>
      </c>
      <c r="T147" s="143">
        <f t="shared" si="13"/>
        <v>0</v>
      </c>
      <c r="AR147" s="144" t="s">
        <v>229</v>
      </c>
      <c r="AT147" s="144" t="s">
        <v>215</v>
      </c>
      <c r="AU147" s="144" t="s">
        <v>236</v>
      </c>
      <c r="AY147" s="19" t="s">
        <v>212</v>
      </c>
      <c r="BE147" s="145">
        <f t="shared" si="14"/>
        <v>0</v>
      </c>
      <c r="BF147" s="145">
        <f t="shared" si="15"/>
        <v>0</v>
      </c>
      <c r="BG147" s="145">
        <f t="shared" si="16"/>
        <v>0</v>
      </c>
      <c r="BH147" s="145">
        <f t="shared" si="17"/>
        <v>0</v>
      </c>
      <c r="BI147" s="145">
        <f t="shared" si="18"/>
        <v>0</v>
      </c>
      <c r="BJ147" s="19" t="s">
        <v>77</v>
      </c>
      <c r="BK147" s="145">
        <f t="shared" si="19"/>
        <v>0</v>
      </c>
      <c r="BL147" s="19" t="s">
        <v>229</v>
      </c>
      <c r="BM147" s="144" t="s">
        <v>15258</v>
      </c>
    </row>
    <row r="148" spans="2:65" s="1" customFormat="1" ht="16.5" customHeight="1">
      <c r="B148" s="34"/>
      <c r="C148" s="133" t="s">
        <v>858</v>
      </c>
      <c r="D148" s="133" t="s">
        <v>215</v>
      </c>
      <c r="E148" s="134" t="s">
        <v>15259</v>
      </c>
      <c r="F148" s="135" t="s">
        <v>15260</v>
      </c>
      <c r="G148" s="136" t="s">
        <v>15108</v>
      </c>
      <c r="H148" s="137">
        <v>1120</v>
      </c>
      <c r="I148" s="138"/>
      <c r="J148" s="139">
        <f t="shared" si="10"/>
        <v>0</v>
      </c>
      <c r="K148" s="135" t="s">
        <v>245</v>
      </c>
      <c r="L148" s="34"/>
      <c r="M148" s="140" t="s">
        <v>19</v>
      </c>
      <c r="N148" s="141" t="s">
        <v>40</v>
      </c>
      <c r="P148" s="142">
        <f t="shared" si="11"/>
        <v>0</v>
      </c>
      <c r="Q148" s="142">
        <v>0</v>
      </c>
      <c r="R148" s="142">
        <f t="shared" si="12"/>
        <v>0</v>
      </c>
      <c r="S148" s="142">
        <v>0</v>
      </c>
      <c r="T148" s="143">
        <f t="shared" si="13"/>
        <v>0</v>
      </c>
      <c r="AR148" s="144" t="s">
        <v>229</v>
      </c>
      <c r="AT148" s="144" t="s">
        <v>215</v>
      </c>
      <c r="AU148" s="144" t="s">
        <v>236</v>
      </c>
      <c r="AY148" s="19" t="s">
        <v>212</v>
      </c>
      <c r="BE148" s="145">
        <f t="shared" si="14"/>
        <v>0</v>
      </c>
      <c r="BF148" s="145">
        <f t="shared" si="15"/>
        <v>0</v>
      </c>
      <c r="BG148" s="145">
        <f t="shared" si="16"/>
        <v>0</v>
      </c>
      <c r="BH148" s="145">
        <f t="shared" si="17"/>
        <v>0</v>
      </c>
      <c r="BI148" s="145">
        <f t="shared" si="18"/>
        <v>0</v>
      </c>
      <c r="BJ148" s="19" t="s">
        <v>77</v>
      </c>
      <c r="BK148" s="145">
        <f t="shared" si="19"/>
        <v>0</v>
      </c>
      <c r="BL148" s="19" t="s">
        <v>229</v>
      </c>
      <c r="BM148" s="144" t="s">
        <v>15261</v>
      </c>
    </row>
    <row r="149" spans="2:65" s="1" customFormat="1" ht="16.5" customHeight="1">
      <c r="B149" s="34"/>
      <c r="C149" s="133" t="s">
        <v>864</v>
      </c>
      <c r="D149" s="133" t="s">
        <v>215</v>
      </c>
      <c r="E149" s="134" t="s">
        <v>15262</v>
      </c>
      <c r="F149" s="135" t="s">
        <v>15263</v>
      </c>
      <c r="G149" s="136" t="s">
        <v>15108</v>
      </c>
      <c r="H149" s="137">
        <v>10640</v>
      </c>
      <c r="I149" s="138"/>
      <c r="J149" s="139">
        <f t="shared" si="10"/>
        <v>0</v>
      </c>
      <c r="K149" s="135" t="s">
        <v>245</v>
      </c>
      <c r="L149" s="34"/>
      <c r="M149" s="140" t="s">
        <v>19</v>
      </c>
      <c r="N149" s="141" t="s">
        <v>40</v>
      </c>
      <c r="P149" s="142">
        <f t="shared" si="11"/>
        <v>0</v>
      </c>
      <c r="Q149" s="142">
        <v>0</v>
      </c>
      <c r="R149" s="142">
        <f t="shared" si="12"/>
        <v>0</v>
      </c>
      <c r="S149" s="142">
        <v>0</v>
      </c>
      <c r="T149" s="143">
        <f t="shared" si="13"/>
        <v>0</v>
      </c>
      <c r="AR149" s="144" t="s">
        <v>229</v>
      </c>
      <c r="AT149" s="144" t="s">
        <v>215</v>
      </c>
      <c r="AU149" s="144" t="s">
        <v>236</v>
      </c>
      <c r="AY149" s="19" t="s">
        <v>212</v>
      </c>
      <c r="BE149" s="145">
        <f t="shared" si="14"/>
        <v>0</v>
      </c>
      <c r="BF149" s="145">
        <f t="shared" si="15"/>
        <v>0</v>
      </c>
      <c r="BG149" s="145">
        <f t="shared" si="16"/>
        <v>0</v>
      </c>
      <c r="BH149" s="145">
        <f t="shared" si="17"/>
        <v>0</v>
      </c>
      <c r="BI149" s="145">
        <f t="shared" si="18"/>
        <v>0</v>
      </c>
      <c r="BJ149" s="19" t="s">
        <v>77</v>
      </c>
      <c r="BK149" s="145">
        <f t="shared" si="19"/>
        <v>0</v>
      </c>
      <c r="BL149" s="19" t="s">
        <v>229</v>
      </c>
      <c r="BM149" s="144" t="s">
        <v>15264</v>
      </c>
    </row>
    <row r="150" spans="2:65" s="1" customFormat="1" ht="16.5" customHeight="1">
      <c r="B150" s="34"/>
      <c r="C150" s="133" t="s">
        <v>870</v>
      </c>
      <c r="D150" s="133" t="s">
        <v>215</v>
      </c>
      <c r="E150" s="134" t="s">
        <v>15265</v>
      </c>
      <c r="F150" s="135" t="s">
        <v>15266</v>
      </c>
      <c r="G150" s="136" t="s">
        <v>15108</v>
      </c>
      <c r="H150" s="137">
        <v>11760</v>
      </c>
      <c r="I150" s="138"/>
      <c r="J150" s="139">
        <f t="shared" si="10"/>
        <v>0</v>
      </c>
      <c r="K150" s="135" t="s">
        <v>245</v>
      </c>
      <c r="L150" s="34"/>
      <c r="M150" s="140" t="s">
        <v>19</v>
      </c>
      <c r="N150" s="141" t="s">
        <v>40</v>
      </c>
      <c r="P150" s="142">
        <f t="shared" si="11"/>
        <v>0</v>
      </c>
      <c r="Q150" s="142">
        <v>0</v>
      </c>
      <c r="R150" s="142">
        <f t="shared" si="12"/>
        <v>0</v>
      </c>
      <c r="S150" s="142">
        <v>0</v>
      </c>
      <c r="T150" s="143">
        <f t="shared" si="13"/>
        <v>0</v>
      </c>
      <c r="AR150" s="144" t="s">
        <v>229</v>
      </c>
      <c r="AT150" s="144" t="s">
        <v>215</v>
      </c>
      <c r="AU150" s="144" t="s">
        <v>236</v>
      </c>
      <c r="AY150" s="19" t="s">
        <v>212</v>
      </c>
      <c r="BE150" s="145">
        <f t="shared" si="14"/>
        <v>0</v>
      </c>
      <c r="BF150" s="145">
        <f t="shared" si="15"/>
        <v>0</v>
      </c>
      <c r="BG150" s="145">
        <f t="shared" si="16"/>
        <v>0</v>
      </c>
      <c r="BH150" s="145">
        <f t="shared" si="17"/>
        <v>0</v>
      </c>
      <c r="BI150" s="145">
        <f t="shared" si="18"/>
        <v>0</v>
      </c>
      <c r="BJ150" s="19" t="s">
        <v>77</v>
      </c>
      <c r="BK150" s="145">
        <f t="shared" si="19"/>
        <v>0</v>
      </c>
      <c r="BL150" s="19" t="s">
        <v>229</v>
      </c>
      <c r="BM150" s="144" t="s">
        <v>15267</v>
      </c>
    </row>
    <row r="151" spans="2:65" s="1" customFormat="1" ht="24.2" customHeight="1">
      <c r="B151" s="34"/>
      <c r="C151" s="133" t="s">
        <v>876</v>
      </c>
      <c r="D151" s="133" t="s">
        <v>215</v>
      </c>
      <c r="E151" s="134" t="s">
        <v>15268</v>
      </c>
      <c r="F151" s="135" t="s">
        <v>15269</v>
      </c>
      <c r="G151" s="136" t="s">
        <v>536</v>
      </c>
      <c r="H151" s="137">
        <v>0</v>
      </c>
      <c r="I151" s="138"/>
      <c r="J151" s="139">
        <f t="shared" si="10"/>
        <v>0</v>
      </c>
      <c r="K151" s="135" t="s">
        <v>245</v>
      </c>
      <c r="L151" s="34"/>
      <c r="M151" s="140" t="s">
        <v>19</v>
      </c>
      <c r="N151" s="141" t="s">
        <v>40</v>
      </c>
      <c r="P151" s="142">
        <f t="shared" si="11"/>
        <v>0</v>
      </c>
      <c r="Q151" s="142">
        <v>0</v>
      </c>
      <c r="R151" s="142">
        <f t="shared" si="12"/>
        <v>0</v>
      </c>
      <c r="S151" s="142">
        <v>0</v>
      </c>
      <c r="T151" s="143">
        <f t="shared" si="13"/>
        <v>0</v>
      </c>
      <c r="AR151" s="144" t="s">
        <v>229</v>
      </c>
      <c r="AT151" s="144" t="s">
        <v>215</v>
      </c>
      <c r="AU151" s="144" t="s">
        <v>236</v>
      </c>
      <c r="AY151" s="19" t="s">
        <v>212</v>
      </c>
      <c r="BE151" s="145">
        <f t="shared" si="14"/>
        <v>0</v>
      </c>
      <c r="BF151" s="145">
        <f t="shared" si="15"/>
        <v>0</v>
      </c>
      <c r="BG151" s="145">
        <f t="shared" si="16"/>
        <v>0</v>
      </c>
      <c r="BH151" s="145">
        <f t="shared" si="17"/>
        <v>0</v>
      </c>
      <c r="BI151" s="145">
        <f t="shared" si="18"/>
        <v>0</v>
      </c>
      <c r="BJ151" s="19" t="s">
        <v>77</v>
      </c>
      <c r="BK151" s="145">
        <f t="shared" si="19"/>
        <v>0</v>
      </c>
      <c r="BL151" s="19" t="s">
        <v>229</v>
      </c>
      <c r="BM151" s="144" t="s">
        <v>15270</v>
      </c>
    </row>
    <row r="152" spans="2:65" s="1" customFormat="1" ht="24.2" customHeight="1">
      <c r="B152" s="34"/>
      <c r="C152" s="133" t="s">
        <v>882</v>
      </c>
      <c r="D152" s="133" t="s">
        <v>215</v>
      </c>
      <c r="E152" s="134" t="s">
        <v>15271</v>
      </c>
      <c r="F152" s="135" t="s">
        <v>15272</v>
      </c>
      <c r="G152" s="136" t="s">
        <v>536</v>
      </c>
      <c r="H152" s="137">
        <v>0</v>
      </c>
      <c r="I152" s="138"/>
      <c r="J152" s="139">
        <f t="shared" si="10"/>
        <v>0</v>
      </c>
      <c r="K152" s="135" t="s">
        <v>245</v>
      </c>
      <c r="L152" s="34"/>
      <c r="M152" s="140" t="s">
        <v>19</v>
      </c>
      <c r="N152" s="141" t="s">
        <v>40</v>
      </c>
      <c r="P152" s="142">
        <f t="shared" si="11"/>
        <v>0</v>
      </c>
      <c r="Q152" s="142">
        <v>0</v>
      </c>
      <c r="R152" s="142">
        <f t="shared" si="12"/>
        <v>0</v>
      </c>
      <c r="S152" s="142">
        <v>0</v>
      </c>
      <c r="T152" s="143">
        <f t="shared" si="13"/>
        <v>0</v>
      </c>
      <c r="AR152" s="144" t="s">
        <v>229</v>
      </c>
      <c r="AT152" s="144" t="s">
        <v>215</v>
      </c>
      <c r="AU152" s="144" t="s">
        <v>236</v>
      </c>
      <c r="AY152" s="19" t="s">
        <v>212</v>
      </c>
      <c r="BE152" s="145">
        <f t="shared" si="14"/>
        <v>0</v>
      </c>
      <c r="BF152" s="145">
        <f t="shared" si="15"/>
        <v>0</v>
      </c>
      <c r="BG152" s="145">
        <f t="shared" si="16"/>
        <v>0</v>
      </c>
      <c r="BH152" s="145">
        <f t="shared" si="17"/>
        <v>0</v>
      </c>
      <c r="BI152" s="145">
        <f t="shared" si="18"/>
        <v>0</v>
      </c>
      <c r="BJ152" s="19" t="s">
        <v>77</v>
      </c>
      <c r="BK152" s="145">
        <f t="shared" si="19"/>
        <v>0</v>
      </c>
      <c r="BL152" s="19" t="s">
        <v>229</v>
      </c>
      <c r="BM152" s="144" t="s">
        <v>15273</v>
      </c>
    </row>
    <row r="153" spans="2:65" s="1" customFormat="1" ht="24.2" customHeight="1">
      <c r="B153" s="34"/>
      <c r="C153" s="133" t="s">
        <v>888</v>
      </c>
      <c r="D153" s="133" t="s">
        <v>215</v>
      </c>
      <c r="E153" s="134" t="s">
        <v>15274</v>
      </c>
      <c r="F153" s="135" t="s">
        <v>15275</v>
      </c>
      <c r="G153" s="136" t="s">
        <v>15108</v>
      </c>
      <c r="H153" s="137">
        <v>0</v>
      </c>
      <c r="I153" s="138"/>
      <c r="J153" s="139">
        <f t="shared" si="10"/>
        <v>0</v>
      </c>
      <c r="K153" s="135" t="s">
        <v>245</v>
      </c>
      <c r="L153" s="34"/>
      <c r="M153" s="140" t="s">
        <v>19</v>
      </c>
      <c r="N153" s="141" t="s">
        <v>40</v>
      </c>
      <c r="P153" s="142">
        <f t="shared" si="11"/>
        <v>0</v>
      </c>
      <c r="Q153" s="142">
        <v>0</v>
      </c>
      <c r="R153" s="142">
        <f t="shared" si="12"/>
        <v>0</v>
      </c>
      <c r="S153" s="142">
        <v>0</v>
      </c>
      <c r="T153" s="143">
        <f t="shared" si="13"/>
        <v>0</v>
      </c>
      <c r="AR153" s="144" t="s">
        <v>229</v>
      </c>
      <c r="AT153" s="144" t="s">
        <v>215</v>
      </c>
      <c r="AU153" s="144" t="s">
        <v>236</v>
      </c>
      <c r="AY153" s="19" t="s">
        <v>212</v>
      </c>
      <c r="BE153" s="145">
        <f t="shared" si="14"/>
        <v>0</v>
      </c>
      <c r="BF153" s="145">
        <f t="shared" si="15"/>
        <v>0</v>
      </c>
      <c r="BG153" s="145">
        <f t="shared" si="16"/>
        <v>0</v>
      </c>
      <c r="BH153" s="145">
        <f t="shared" si="17"/>
        <v>0</v>
      </c>
      <c r="BI153" s="145">
        <f t="shared" si="18"/>
        <v>0</v>
      </c>
      <c r="BJ153" s="19" t="s">
        <v>77</v>
      </c>
      <c r="BK153" s="145">
        <f t="shared" si="19"/>
        <v>0</v>
      </c>
      <c r="BL153" s="19" t="s">
        <v>229</v>
      </c>
      <c r="BM153" s="144" t="s">
        <v>15276</v>
      </c>
    </row>
    <row r="154" spans="2:65" s="1" customFormat="1" ht="16.5" customHeight="1">
      <c r="B154" s="34"/>
      <c r="C154" s="133" t="s">
        <v>893</v>
      </c>
      <c r="D154" s="133" t="s">
        <v>215</v>
      </c>
      <c r="E154" s="134" t="s">
        <v>15277</v>
      </c>
      <c r="F154" s="135" t="s">
        <v>15278</v>
      </c>
      <c r="G154" s="136" t="s">
        <v>15108</v>
      </c>
      <c r="H154" s="137">
        <v>672</v>
      </c>
      <c r="I154" s="138"/>
      <c r="J154" s="139">
        <f t="shared" si="10"/>
        <v>0</v>
      </c>
      <c r="K154" s="135" t="s">
        <v>245</v>
      </c>
      <c r="L154" s="34"/>
      <c r="M154" s="140" t="s">
        <v>19</v>
      </c>
      <c r="N154" s="141" t="s">
        <v>40</v>
      </c>
      <c r="P154" s="142">
        <f t="shared" si="11"/>
        <v>0</v>
      </c>
      <c r="Q154" s="142">
        <v>0</v>
      </c>
      <c r="R154" s="142">
        <f t="shared" si="12"/>
        <v>0</v>
      </c>
      <c r="S154" s="142">
        <v>0</v>
      </c>
      <c r="T154" s="143">
        <f t="shared" si="13"/>
        <v>0</v>
      </c>
      <c r="AR154" s="144" t="s">
        <v>229</v>
      </c>
      <c r="AT154" s="144" t="s">
        <v>215</v>
      </c>
      <c r="AU154" s="144" t="s">
        <v>236</v>
      </c>
      <c r="AY154" s="19" t="s">
        <v>212</v>
      </c>
      <c r="BE154" s="145">
        <f t="shared" si="14"/>
        <v>0</v>
      </c>
      <c r="BF154" s="145">
        <f t="shared" si="15"/>
        <v>0</v>
      </c>
      <c r="BG154" s="145">
        <f t="shared" si="16"/>
        <v>0</v>
      </c>
      <c r="BH154" s="145">
        <f t="shared" si="17"/>
        <v>0</v>
      </c>
      <c r="BI154" s="145">
        <f t="shared" si="18"/>
        <v>0</v>
      </c>
      <c r="BJ154" s="19" t="s">
        <v>77</v>
      </c>
      <c r="BK154" s="145">
        <f t="shared" si="19"/>
        <v>0</v>
      </c>
      <c r="BL154" s="19" t="s">
        <v>229</v>
      </c>
      <c r="BM154" s="144" t="s">
        <v>15279</v>
      </c>
    </row>
    <row r="155" spans="2:65" s="1" customFormat="1" ht="16.5" customHeight="1">
      <c r="B155" s="34"/>
      <c r="C155" s="133" t="s">
        <v>898</v>
      </c>
      <c r="D155" s="133" t="s">
        <v>215</v>
      </c>
      <c r="E155" s="134" t="s">
        <v>15280</v>
      </c>
      <c r="F155" s="135" t="s">
        <v>15281</v>
      </c>
      <c r="G155" s="136" t="s">
        <v>15108</v>
      </c>
      <c r="H155" s="137">
        <v>26</v>
      </c>
      <c r="I155" s="138"/>
      <c r="J155" s="139">
        <f t="shared" si="10"/>
        <v>0</v>
      </c>
      <c r="K155" s="135" t="s">
        <v>245</v>
      </c>
      <c r="L155" s="34"/>
      <c r="M155" s="140" t="s">
        <v>19</v>
      </c>
      <c r="N155" s="141" t="s">
        <v>40</v>
      </c>
      <c r="P155" s="142">
        <f t="shared" si="11"/>
        <v>0</v>
      </c>
      <c r="Q155" s="142">
        <v>0</v>
      </c>
      <c r="R155" s="142">
        <f t="shared" si="12"/>
        <v>0</v>
      </c>
      <c r="S155" s="142">
        <v>0</v>
      </c>
      <c r="T155" s="143">
        <f t="shared" si="13"/>
        <v>0</v>
      </c>
      <c r="AR155" s="144" t="s">
        <v>229</v>
      </c>
      <c r="AT155" s="144" t="s">
        <v>215</v>
      </c>
      <c r="AU155" s="144" t="s">
        <v>236</v>
      </c>
      <c r="AY155" s="19" t="s">
        <v>212</v>
      </c>
      <c r="BE155" s="145">
        <f t="shared" si="14"/>
        <v>0</v>
      </c>
      <c r="BF155" s="145">
        <f t="shared" si="15"/>
        <v>0</v>
      </c>
      <c r="BG155" s="145">
        <f t="shared" si="16"/>
        <v>0</v>
      </c>
      <c r="BH155" s="145">
        <f t="shared" si="17"/>
        <v>0</v>
      </c>
      <c r="BI155" s="145">
        <f t="shared" si="18"/>
        <v>0</v>
      </c>
      <c r="BJ155" s="19" t="s">
        <v>77</v>
      </c>
      <c r="BK155" s="145">
        <f t="shared" si="19"/>
        <v>0</v>
      </c>
      <c r="BL155" s="19" t="s">
        <v>229</v>
      </c>
      <c r="BM155" s="144" t="s">
        <v>15282</v>
      </c>
    </row>
    <row r="156" spans="2:65" s="1" customFormat="1" ht="21.75" customHeight="1">
      <c r="B156" s="34"/>
      <c r="C156" s="133" t="s">
        <v>903</v>
      </c>
      <c r="D156" s="133" t="s">
        <v>215</v>
      </c>
      <c r="E156" s="134" t="s">
        <v>15283</v>
      </c>
      <c r="F156" s="135" t="s">
        <v>15284</v>
      </c>
      <c r="G156" s="136" t="s">
        <v>15108</v>
      </c>
      <c r="H156" s="137">
        <v>29</v>
      </c>
      <c r="I156" s="138"/>
      <c r="J156" s="139">
        <f t="shared" si="10"/>
        <v>0</v>
      </c>
      <c r="K156" s="135" t="s">
        <v>245</v>
      </c>
      <c r="L156" s="34"/>
      <c r="M156" s="140" t="s">
        <v>19</v>
      </c>
      <c r="N156" s="141" t="s">
        <v>40</v>
      </c>
      <c r="P156" s="142">
        <f t="shared" si="11"/>
        <v>0</v>
      </c>
      <c r="Q156" s="142">
        <v>0</v>
      </c>
      <c r="R156" s="142">
        <f t="shared" si="12"/>
        <v>0</v>
      </c>
      <c r="S156" s="142">
        <v>0</v>
      </c>
      <c r="T156" s="143">
        <f t="shared" si="13"/>
        <v>0</v>
      </c>
      <c r="AR156" s="144" t="s">
        <v>229</v>
      </c>
      <c r="AT156" s="144" t="s">
        <v>215</v>
      </c>
      <c r="AU156" s="144" t="s">
        <v>236</v>
      </c>
      <c r="AY156" s="19" t="s">
        <v>212</v>
      </c>
      <c r="BE156" s="145">
        <f t="shared" si="14"/>
        <v>0</v>
      </c>
      <c r="BF156" s="145">
        <f t="shared" si="15"/>
        <v>0</v>
      </c>
      <c r="BG156" s="145">
        <f t="shared" si="16"/>
        <v>0</v>
      </c>
      <c r="BH156" s="145">
        <f t="shared" si="17"/>
        <v>0</v>
      </c>
      <c r="BI156" s="145">
        <f t="shared" si="18"/>
        <v>0</v>
      </c>
      <c r="BJ156" s="19" t="s">
        <v>77</v>
      </c>
      <c r="BK156" s="145">
        <f t="shared" si="19"/>
        <v>0</v>
      </c>
      <c r="BL156" s="19" t="s">
        <v>229</v>
      </c>
      <c r="BM156" s="144" t="s">
        <v>15285</v>
      </c>
    </row>
    <row r="157" spans="2:65" s="1" customFormat="1" ht="24.2" customHeight="1">
      <c r="B157" s="34"/>
      <c r="C157" s="133" t="s">
        <v>924</v>
      </c>
      <c r="D157" s="133" t="s">
        <v>215</v>
      </c>
      <c r="E157" s="134" t="s">
        <v>15286</v>
      </c>
      <c r="F157" s="135" t="s">
        <v>15287</v>
      </c>
      <c r="G157" s="136" t="s">
        <v>15108</v>
      </c>
      <c r="H157" s="137">
        <v>27</v>
      </c>
      <c r="I157" s="138"/>
      <c r="J157" s="139">
        <f t="shared" si="10"/>
        <v>0</v>
      </c>
      <c r="K157" s="135" t="s">
        <v>245</v>
      </c>
      <c r="L157" s="34"/>
      <c r="M157" s="140" t="s">
        <v>19</v>
      </c>
      <c r="N157" s="141" t="s">
        <v>40</v>
      </c>
      <c r="P157" s="142">
        <f t="shared" si="11"/>
        <v>0</v>
      </c>
      <c r="Q157" s="142">
        <v>0</v>
      </c>
      <c r="R157" s="142">
        <f t="shared" si="12"/>
        <v>0</v>
      </c>
      <c r="S157" s="142">
        <v>0</v>
      </c>
      <c r="T157" s="143">
        <f t="shared" si="13"/>
        <v>0</v>
      </c>
      <c r="AR157" s="144" t="s">
        <v>229</v>
      </c>
      <c r="AT157" s="144" t="s">
        <v>215</v>
      </c>
      <c r="AU157" s="144" t="s">
        <v>236</v>
      </c>
      <c r="AY157" s="19" t="s">
        <v>212</v>
      </c>
      <c r="BE157" s="145">
        <f t="shared" si="14"/>
        <v>0</v>
      </c>
      <c r="BF157" s="145">
        <f t="shared" si="15"/>
        <v>0</v>
      </c>
      <c r="BG157" s="145">
        <f t="shared" si="16"/>
        <v>0</v>
      </c>
      <c r="BH157" s="145">
        <f t="shared" si="17"/>
        <v>0</v>
      </c>
      <c r="BI157" s="145">
        <f t="shared" si="18"/>
        <v>0</v>
      </c>
      <c r="BJ157" s="19" t="s">
        <v>77</v>
      </c>
      <c r="BK157" s="145">
        <f t="shared" si="19"/>
        <v>0</v>
      </c>
      <c r="BL157" s="19" t="s">
        <v>229</v>
      </c>
      <c r="BM157" s="144" t="s">
        <v>15288</v>
      </c>
    </row>
    <row r="158" spans="2:65" s="1" customFormat="1" ht="16.5" customHeight="1">
      <c r="B158" s="34"/>
      <c r="C158" s="133" t="s">
        <v>938</v>
      </c>
      <c r="D158" s="133" t="s">
        <v>215</v>
      </c>
      <c r="E158" s="134" t="s">
        <v>15289</v>
      </c>
      <c r="F158" s="135" t="s">
        <v>15290</v>
      </c>
      <c r="G158" s="136" t="s">
        <v>8579</v>
      </c>
      <c r="H158" s="137">
        <v>1</v>
      </c>
      <c r="I158" s="138"/>
      <c r="J158" s="139">
        <f t="shared" si="10"/>
        <v>0</v>
      </c>
      <c r="K158" s="135" t="s">
        <v>245</v>
      </c>
      <c r="L158" s="34"/>
      <c r="M158" s="140" t="s">
        <v>19</v>
      </c>
      <c r="N158" s="141" t="s">
        <v>40</v>
      </c>
      <c r="P158" s="142">
        <f t="shared" si="11"/>
        <v>0</v>
      </c>
      <c r="Q158" s="142">
        <v>0</v>
      </c>
      <c r="R158" s="142">
        <f t="shared" si="12"/>
        <v>0</v>
      </c>
      <c r="S158" s="142">
        <v>0</v>
      </c>
      <c r="T158" s="143">
        <f t="shared" si="13"/>
        <v>0</v>
      </c>
      <c r="AR158" s="144" t="s">
        <v>229</v>
      </c>
      <c r="AT158" s="144" t="s">
        <v>215</v>
      </c>
      <c r="AU158" s="144" t="s">
        <v>236</v>
      </c>
      <c r="AY158" s="19" t="s">
        <v>212</v>
      </c>
      <c r="BE158" s="145">
        <f t="shared" si="14"/>
        <v>0</v>
      </c>
      <c r="BF158" s="145">
        <f t="shared" si="15"/>
        <v>0</v>
      </c>
      <c r="BG158" s="145">
        <f t="shared" si="16"/>
        <v>0</v>
      </c>
      <c r="BH158" s="145">
        <f t="shared" si="17"/>
        <v>0</v>
      </c>
      <c r="BI158" s="145">
        <f t="shared" si="18"/>
        <v>0</v>
      </c>
      <c r="BJ158" s="19" t="s">
        <v>77</v>
      </c>
      <c r="BK158" s="145">
        <f t="shared" si="19"/>
        <v>0</v>
      </c>
      <c r="BL158" s="19" t="s">
        <v>229</v>
      </c>
      <c r="BM158" s="144" t="s">
        <v>15291</v>
      </c>
    </row>
    <row r="159" spans="2:65" s="1" customFormat="1" ht="16.5" customHeight="1">
      <c r="B159" s="34"/>
      <c r="C159" s="133" t="s">
        <v>947</v>
      </c>
      <c r="D159" s="133" t="s">
        <v>215</v>
      </c>
      <c r="E159" s="134" t="s">
        <v>15292</v>
      </c>
      <c r="F159" s="135" t="s">
        <v>15293</v>
      </c>
      <c r="G159" s="136" t="s">
        <v>15108</v>
      </c>
      <c r="H159" s="137">
        <v>410</v>
      </c>
      <c r="I159" s="138"/>
      <c r="J159" s="139">
        <f t="shared" si="10"/>
        <v>0</v>
      </c>
      <c r="K159" s="135" t="s">
        <v>245</v>
      </c>
      <c r="L159" s="34"/>
      <c r="M159" s="140" t="s">
        <v>19</v>
      </c>
      <c r="N159" s="141" t="s">
        <v>40</v>
      </c>
      <c r="P159" s="142">
        <f t="shared" si="11"/>
        <v>0</v>
      </c>
      <c r="Q159" s="142">
        <v>0</v>
      </c>
      <c r="R159" s="142">
        <f t="shared" si="12"/>
        <v>0</v>
      </c>
      <c r="S159" s="142">
        <v>0</v>
      </c>
      <c r="T159" s="143">
        <f t="shared" si="13"/>
        <v>0</v>
      </c>
      <c r="AR159" s="144" t="s">
        <v>229</v>
      </c>
      <c r="AT159" s="144" t="s">
        <v>215</v>
      </c>
      <c r="AU159" s="144" t="s">
        <v>236</v>
      </c>
      <c r="AY159" s="19" t="s">
        <v>212</v>
      </c>
      <c r="BE159" s="145">
        <f t="shared" si="14"/>
        <v>0</v>
      </c>
      <c r="BF159" s="145">
        <f t="shared" si="15"/>
        <v>0</v>
      </c>
      <c r="BG159" s="145">
        <f t="shared" si="16"/>
        <v>0</v>
      </c>
      <c r="BH159" s="145">
        <f t="shared" si="17"/>
        <v>0</v>
      </c>
      <c r="BI159" s="145">
        <f t="shared" si="18"/>
        <v>0</v>
      </c>
      <c r="BJ159" s="19" t="s">
        <v>77</v>
      </c>
      <c r="BK159" s="145">
        <f t="shared" si="19"/>
        <v>0</v>
      </c>
      <c r="BL159" s="19" t="s">
        <v>229</v>
      </c>
      <c r="BM159" s="144" t="s">
        <v>15294</v>
      </c>
    </row>
    <row r="160" spans="2:65" s="11" customFormat="1" ht="20.85" customHeight="1">
      <c r="B160" s="121"/>
      <c r="D160" s="122" t="s">
        <v>68</v>
      </c>
      <c r="E160" s="131" t="s">
        <v>15295</v>
      </c>
      <c r="F160" s="131" t="s">
        <v>15296</v>
      </c>
      <c r="I160" s="124"/>
      <c r="J160" s="132">
        <f>BK160</f>
        <v>0</v>
      </c>
      <c r="L160" s="121"/>
      <c r="M160" s="126"/>
      <c r="P160" s="127">
        <f>SUM(P161:P168)</f>
        <v>0</v>
      </c>
      <c r="R160" s="127">
        <f>SUM(R161:R168)</f>
        <v>0</v>
      </c>
      <c r="T160" s="128">
        <f>SUM(T161:T168)</f>
        <v>0</v>
      </c>
      <c r="AR160" s="122" t="s">
        <v>79</v>
      </c>
      <c r="AT160" s="129" t="s">
        <v>68</v>
      </c>
      <c r="AU160" s="129" t="s">
        <v>79</v>
      </c>
      <c r="AY160" s="122" t="s">
        <v>212</v>
      </c>
      <c r="BK160" s="130">
        <f>SUM(BK161:BK168)</f>
        <v>0</v>
      </c>
    </row>
    <row r="161" spans="2:65" s="1" customFormat="1" ht="16.5" customHeight="1">
      <c r="B161" s="34"/>
      <c r="C161" s="133" t="s">
        <v>956</v>
      </c>
      <c r="D161" s="133" t="s">
        <v>215</v>
      </c>
      <c r="E161" s="134" t="s">
        <v>15297</v>
      </c>
      <c r="F161" s="135" t="s">
        <v>15298</v>
      </c>
      <c r="G161" s="136" t="s">
        <v>408</v>
      </c>
      <c r="H161" s="137">
        <v>200</v>
      </c>
      <c r="I161" s="138"/>
      <c r="J161" s="139">
        <f t="shared" ref="J161:J168" si="20">ROUND(I161*H161,2)</f>
        <v>0</v>
      </c>
      <c r="K161" s="135" t="s">
        <v>245</v>
      </c>
      <c r="L161" s="34"/>
      <c r="M161" s="140" t="s">
        <v>19</v>
      </c>
      <c r="N161" s="141" t="s">
        <v>40</v>
      </c>
      <c r="P161" s="142">
        <f t="shared" ref="P161:P168" si="21">O161*H161</f>
        <v>0</v>
      </c>
      <c r="Q161" s="142">
        <v>0</v>
      </c>
      <c r="R161" s="142">
        <f t="shared" ref="R161:R168" si="22">Q161*H161</f>
        <v>0</v>
      </c>
      <c r="S161" s="142">
        <v>0</v>
      </c>
      <c r="T161" s="143">
        <f t="shared" ref="T161:T168" si="23">S161*H161</f>
        <v>0</v>
      </c>
      <c r="AR161" s="144" t="s">
        <v>229</v>
      </c>
      <c r="AT161" s="144" t="s">
        <v>215</v>
      </c>
      <c r="AU161" s="144" t="s">
        <v>236</v>
      </c>
      <c r="AY161" s="19" t="s">
        <v>212</v>
      </c>
      <c r="BE161" s="145">
        <f t="shared" ref="BE161:BE168" si="24">IF(N161="základní",J161,0)</f>
        <v>0</v>
      </c>
      <c r="BF161" s="145">
        <f t="shared" ref="BF161:BF168" si="25">IF(N161="snížená",J161,0)</f>
        <v>0</v>
      </c>
      <c r="BG161" s="145">
        <f t="shared" ref="BG161:BG168" si="26">IF(N161="zákl. přenesená",J161,0)</f>
        <v>0</v>
      </c>
      <c r="BH161" s="145">
        <f t="shared" ref="BH161:BH168" si="27">IF(N161="sníž. přenesená",J161,0)</f>
        <v>0</v>
      </c>
      <c r="BI161" s="145">
        <f t="shared" ref="BI161:BI168" si="28">IF(N161="nulová",J161,0)</f>
        <v>0</v>
      </c>
      <c r="BJ161" s="19" t="s">
        <v>77</v>
      </c>
      <c r="BK161" s="145">
        <f t="shared" ref="BK161:BK168" si="29">ROUND(I161*H161,2)</f>
        <v>0</v>
      </c>
      <c r="BL161" s="19" t="s">
        <v>229</v>
      </c>
      <c r="BM161" s="144" t="s">
        <v>15299</v>
      </c>
    </row>
    <row r="162" spans="2:65" s="1" customFormat="1" ht="16.5" customHeight="1">
      <c r="B162" s="34"/>
      <c r="C162" s="133" t="s">
        <v>963</v>
      </c>
      <c r="D162" s="133" t="s">
        <v>215</v>
      </c>
      <c r="E162" s="134" t="s">
        <v>15300</v>
      </c>
      <c r="F162" s="135" t="s">
        <v>15301</v>
      </c>
      <c r="G162" s="136" t="s">
        <v>8579</v>
      </c>
      <c r="H162" s="137">
        <v>1</v>
      </c>
      <c r="I162" s="138"/>
      <c r="J162" s="139">
        <f t="shared" si="20"/>
        <v>0</v>
      </c>
      <c r="K162" s="135" t="s">
        <v>245</v>
      </c>
      <c r="L162" s="34"/>
      <c r="M162" s="140" t="s">
        <v>19</v>
      </c>
      <c r="N162" s="141" t="s">
        <v>40</v>
      </c>
      <c r="P162" s="142">
        <f t="shared" si="21"/>
        <v>0</v>
      </c>
      <c r="Q162" s="142">
        <v>0</v>
      </c>
      <c r="R162" s="142">
        <f t="shared" si="22"/>
        <v>0</v>
      </c>
      <c r="S162" s="142">
        <v>0</v>
      </c>
      <c r="T162" s="143">
        <f t="shared" si="23"/>
        <v>0</v>
      </c>
      <c r="AR162" s="144" t="s">
        <v>229</v>
      </c>
      <c r="AT162" s="144" t="s">
        <v>215</v>
      </c>
      <c r="AU162" s="144" t="s">
        <v>236</v>
      </c>
      <c r="AY162" s="19" t="s">
        <v>212</v>
      </c>
      <c r="BE162" s="145">
        <f t="shared" si="24"/>
        <v>0</v>
      </c>
      <c r="BF162" s="145">
        <f t="shared" si="25"/>
        <v>0</v>
      </c>
      <c r="BG162" s="145">
        <f t="shared" si="26"/>
        <v>0</v>
      </c>
      <c r="BH162" s="145">
        <f t="shared" si="27"/>
        <v>0</v>
      </c>
      <c r="BI162" s="145">
        <f t="shared" si="28"/>
        <v>0</v>
      </c>
      <c r="BJ162" s="19" t="s">
        <v>77</v>
      </c>
      <c r="BK162" s="145">
        <f t="shared" si="29"/>
        <v>0</v>
      </c>
      <c r="BL162" s="19" t="s">
        <v>229</v>
      </c>
      <c r="BM162" s="144" t="s">
        <v>15302</v>
      </c>
    </row>
    <row r="163" spans="2:65" s="1" customFormat="1" ht="16.5" customHeight="1">
      <c r="B163" s="34"/>
      <c r="C163" s="133" t="s">
        <v>970</v>
      </c>
      <c r="D163" s="133" t="s">
        <v>215</v>
      </c>
      <c r="E163" s="134" t="s">
        <v>15303</v>
      </c>
      <c r="F163" s="135" t="s">
        <v>15304</v>
      </c>
      <c r="G163" s="136" t="s">
        <v>15108</v>
      </c>
      <c r="H163" s="137">
        <v>1514</v>
      </c>
      <c r="I163" s="138"/>
      <c r="J163" s="139">
        <f t="shared" si="20"/>
        <v>0</v>
      </c>
      <c r="K163" s="135" t="s">
        <v>245</v>
      </c>
      <c r="L163" s="34"/>
      <c r="M163" s="140" t="s">
        <v>19</v>
      </c>
      <c r="N163" s="141" t="s">
        <v>40</v>
      </c>
      <c r="P163" s="142">
        <f t="shared" si="21"/>
        <v>0</v>
      </c>
      <c r="Q163" s="142">
        <v>0</v>
      </c>
      <c r="R163" s="142">
        <f t="shared" si="22"/>
        <v>0</v>
      </c>
      <c r="S163" s="142">
        <v>0</v>
      </c>
      <c r="T163" s="143">
        <f t="shared" si="23"/>
        <v>0</v>
      </c>
      <c r="AR163" s="144" t="s">
        <v>229</v>
      </c>
      <c r="AT163" s="144" t="s">
        <v>215</v>
      </c>
      <c r="AU163" s="144" t="s">
        <v>236</v>
      </c>
      <c r="AY163" s="19" t="s">
        <v>212</v>
      </c>
      <c r="BE163" s="145">
        <f t="shared" si="24"/>
        <v>0</v>
      </c>
      <c r="BF163" s="145">
        <f t="shared" si="25"/>
        <v>0</v>
      </c>
      <c r="BG163" s="145">
        <f t="shared" si="26"/>
        <v>0</v>
      </c>
      <c r="BH163" s="145">
        <f t="shared" si="27"/>
        <v>0</v>
      </c>
      <c r="BI163" s="145">
        <f t="shared" si="28"/>
        <v>0</v>
      </c>
      <c r="BJ163" s="19" t="s">
        <v>77</v>
      </c>
      <c r="BK163" s="145">
        <f t="shared" si="29"/>
        <v>0</v>
      </c>
      <c r="BL163" s="19" t="s">
        <v>229</v>
      </c>
      <c r="BM163" s="144" t="s">
        <v>15305</v>
      </c>
    </row>
    <row r="164" spans="2:65" s="1" customFormat="1" ht="16.5" customHeight="1">
      <c r="B164" s="34"/>
      <c r="C164" s="133" t="s">
        <v>992</v>
      </c>
      <c r="D164" s="133" t="s">
        <v>215</v>
      </c>
      <c r="E164" s="134" t="s">
        <v>15306</v>
      </c>
      <c r="F164" s="135" t="s">
        <v>15307</v>
      </c>
      <c r="G164" s="136" t="s">
        <v>15108</v>
      </c>
      <c r="H164" s="137">
        <v>620</v>
      </c>
      <c r="I164" s="138"/>
      <c r="J164" s="139">
        <f t="shared" si="20"/>
        <v>0</v>
      </c>
      <c r="K164" s="135" t="s">
        <v>245</v>
      </c>
      <c r="L164" s="34"/>
      <c r="M164" s="140" t="s">
        <v>19</v>
      </c>
      <c r="N164" s="141" t="s">
        <v>40</v>
      </c>
      <c r="P164" s="142">
        <f t="shared" si="21"/>
        <v>0</v>
      </c>
      <c r="Q164" s="142">
        <v>0</v>
      </c>
      <c r="R164" s="142">
        <f t="shared" si="22"/>
        <v>0</v>
      </c>
      <c r="S164" s="142">
        <v>0</v>
      </c>
      <c r="T164" s="143">
        <f t="shared" si="23"/>
        <v>0</v>
      </c>
      <c r="AR164" s="144" t="s">
        <v>229</v>
      </c>
      <c r="AT164" s="144" t="s">
        <v>215</v>
      </c>
      <c r="AU164" s="144" t="s">
        <v>236</v>
      </c>
      <c r="AY164" s="19" t="s">
        <v>212</v>
      </c>
      <c r="BE164" s="145">
        <f t="shared" si="24"/>
        <v>0</v>
      </c>
      <c r="BF164" s="145">
        <f t="shared" si="25"/>
        <v>0</v>
      </c>
      <c r="BG164" s="145">
        <f t="shared" si="26"/>
        <v>0</v>
      </c>
      <c r="BH164" s="145">
        <f t="shared" si="27"/>
        <v>0</v>
      </c>
      <c r="BI164" s="145">
        <f t="shared" si="28"/>
        <v>0</v>
      </c>
      <c r="BJ164" s="19" t="s">
        <v>77</v>
      </c>
      <c r="BK164" s="145">
        <f t="shared" si="29"/>
        <v>0</v>
      </c>
      <c r="BL164" s="19" t="s">
        <v>229</v>
      </c>
      <c r="BM164" s="144" t="s">
        <v>15308</v>
      </c>
    </row>
    <row r="165" spans="2:65" s="1" customFormat="1" ht="16.5" customHeight="1">
      <c r="B165" s="34"/>
      <c r="C165" s="133" t="s">
        <v>1023</v>
      </c>
      <c r="D165" s="133" t="s">
        <v>215</v>
      </c>
      <c r="E165" s="134" t="s">
        <v>15309</v>
      </c>
      <c r="F165" s="135" t="s">
        <v>15310</v>
      </c>
      <c r="G165" s="136" t="s">
        <v>15108</v>
      </c>
      <c r="H165" s="137">
        <v>312</v>
      </c>
      <c r="I165" s="138"/>
      <c r="J165" s="139">
        <f t="shared" si="20"/>
        <v>0</v>
      </c>
      <c r="K165" s="135" t="s">
        <v>245</v>
      </c>
      <c r="L165" s="34"/>
      <c r="M165" s="140" t="s">
        <v>19</v>
      </c>
      <c r="N165" s="141" t="s">
        <v>40</v>
      </c>
      <c r="P165" s="142">
        <f t="shared" si="21"/>
        <v>0</v>
      </c>
      <c r="Q165" s="142">
        <v>0</v>
      </c>
      <c r="R165" s="142">
        <f t="shared" si="22"/>
        <v>0</v>
      </c>
      <c r="S165" s="142">
        <v>0</v>
      </c>
      <c r="T165" s="143">
        <f t="shared" si="23"/>
        <v>0</v>
      </c>
      <c r="AR165" s="144" t="s">
        <v>229</v>
      </c>
      <c r="AT165" s="144" t="s">
        <v>215</v>
      </c>
      <c r="AU165" s="144" t="s">
        <v>236</v>
      </c>
      <c r="AY165" s="19" t="s">
        <v>212</v>
      </c>
      <c r="BE165" s="145">
        <f t="shared" si="24"/>
        <v>0</v>
      </c>
      <c r="BF165" s="145">
        <f t="shared" si="25"/>
        <v>0</v>
      </c>
      <c r="BG165" s="145">
        <f t="shared" si="26"/>
        <v>0</v>
      </c>
      <c r="BH165" s="145">
        <f t="shared" si="27"/>
        <v>0</v>
      </c>
      <c r="BI165" s="145">
        <f t="shared" si="28"/>
        <v>0</v>
      </c>
      <c r="BJ165" s="19" t="s">
        <v>77</v>
      </c>
      <c r="BK165" s="145">
        <f t="shared" si="29"/>
        <v>0</v>
      </c>
      <c r="BL165" s="19" t="s">
        <v>229</v>
      </c>
      <c r="BM165" s="144" t="s">
        <v>15311</v>
      </c>
    </row>
    <row r="166" spans="2:65" s="1" customFormat="1" ht="16.5" customHeight="1">
      <c r="B166" s="34"/>
      <c r="C166" s="133" t="s">
        <v>1031</v>
      </c>
      <c r="D166" s="133" t="s">
        <v>215</v>
      </c>
      <c r="E166" s="134" t="s">
        <v>15312</v>
      </c>
      <c r="F166" s="135" t="s">
        <v>15313</v>
      </c>
      <c r="G166" s="136" t="s">
        <v>8579</v>
      </c>
      <c r="H166" s="137">
        <v>1</v>
      </c>
      <c r="I166" s="138"/>
      <c r="J166" s="139">
        <f t="shared" si="20"/>
        <v>0</v>
      </c>
      <c r="K166" s="135" t="s">
        <v>245</v>
      </c>
      <c r="L166" s="34"/>
      <c r="M166" s="140" t="s">
        <v>19</v>
      </c>
      <c r="N166" s="141" t="s">
        <v>40</v>
      </c>
      <c r="P166" s="142">
        <f t="shared" si="21"/>
        <v>0</v>
      </c>
      <c r="Q166" s="142">
        <v>0</v>
      </c>
      <c r="R166" s="142">
        <f t="shared" si="22"/>
        <v>0</v>
      </c>
      <c r="S166" s="142">
        <v>0</v>
      </c>
      <c r="T166" s="143">
        <f t="shared" si="23"/>
        <v>0</v>
      </c>
      <c r="AR166" s="144" t="s">
        <v>229</v>
      </c>
      <c r="AT166" s="144" t="s">
        <v>215</v>
      </c>
      <c r="AU166" s="144" t="s">
        <v>236</v>
      </c>
      <c r="AY166" s="19" t="s">
        <v>212</v>
      </c>
      <c r="BE166" s="145">
        <f t="shared" si="24"/>
        <v>0</v>
      </c>
      <c r="BF166" s="145">
        <f t="shared" si="25"/>
        <v>0</v>
      </c>
      <c r="BG166" s="145">
        <f t="shared" si="26"/>
        <v>0</v>
      </c>
      <c r="BH166" s="145">
        <f t="shared" si="27"/>
        <v>0</v>
      </c>
      <c r="BI166" s="145">
        <f t="shared" si="28"/>
        <v>0</v>
      </c>
      <c r="BJ166" s="19" t="s">
        <v>77</v>
      </c>
      <c r="BK166" s="145">
        <f t="shared" si="29"/>
        <v>0</v>
      </c>
      <c r="BL166" s="19" t="s">
        <v>229</v>
      </c>
      <c r="BM166" s="144" t="s">
        <v>15314</v>
      </c>
    </row>
    <row r="167" spans="2:65" s="1" customFormat="1" ht="16.5" customHeight="1">
      <c r="B167" s="34"/>
      <c r="C167" s="133" t="s">
        <v>1038</v>
      </c>
      <c r="D167" s="133" t="s">
        <v>215</v>
      </c>
      <c r="E167" s="134" t="s">
        <v>15315</v>
      </c>
      <c r="F167" s="135" t="s">
        <v>15316</v>
      </c>
      <c r="G167" s="136" t="s">
        <v>8579</v>
      </c>
      <c r="H167" s="137">
        <v>1</v>
      </c>
      <c r="I167" s="138"/>
      <c r="J167" s="139">
        <f t="shared" si="20"/>
        <v>0</v>
      </c>
      <c r="K167" s="135" t="s">
        <v>245</v>
      </c>
      <c r="L167" s="34"/>
      <c r="M167" s="140" t="s">
        <v>19</v>
      </c>
      <c r="N167" s="141" t="s">
        <v>40</v>
      </c>
      <c r="P167" s="142">
        <f t="shared" si="21"/>
        <v>0</v>
      </c>
      <c r="Q167" s="142">
        <v>0</v>
      </c>
      <c r="R167" s="142">
        <f t="shared" si="22"/>
        <v>0</v>
      </c>
      <c r="S167" s="142">
        <v>0</v>
      </c>
      <c r="T167" s="143">
        <f t="shared" si="23"/>
        <v>0</v>
      </c>
      <c r="AR167" s="144" t="s">
        <v>229</v>
      </c>
      <c r="AT167" s="144" t="s">
        <v>215</v>
      </c>
      <c r="AU167" s="144" t="s">
        <v>236</v>
      </c>
      <c r="AY167" s="19" t="s">
        <v>212</v>
      </c>
      <c r="BE167" s="145">
        <f t="shared" si="24"/>
        <v>0</v>
      </c>
      <c r="BF167" s="145">
        <f t="shared" si="25"/>
        <v>0</v>
      </c>
      <c r="BG167" s="145">
        <f t="shared" si="26"/>
        <v>0</v>
      </c>
      <c r="BH167" s="145">
        <f t="shared" si="27"/>
        <v>0</v>
      </c>
      <c r="BI167" s="145">
        <f t="shared" si="28"/>
        <v>0</v>
      </c>
      <c r="BJ167" s="19" t="s">
        <v>77</v>
      </c>
      <c r="BK167" s="145">
        <f t="shared" si="29"/>
        <v>0</v>
      </c>
      <c r="BL167" s="19" t="s">
        <v>229</v>
      </c>
      <c r="BM167" s="144" t="s">
        <v>15317</v>
      </c>
    </row>
    <row r="168" spans="2:65" s="1" customFormat="1" ht="16.5" customHeight="1">
      <c r="B168" s="34"/>
      <c r="C168" s="133" t="s">
        <v>1045</v>
      </c>
      <c r="D168" s="133" t="s">
        <v>215</v>
      </c>
      <c r="E168" s="134" t="s">
        <v>15318</v>
      </c>
      <c r="F168" s="135" t="s">
        <v>15319</v>
      </c>
      <c r="G168" s="136" t="s">
        <v>8579</v>
      </c>
      <c r="H168" s="137">
        <v>1</v>
      </c>
      <c r="I168" s="138"/>
      <c r="J168" s="139">
        <f t="shared" si="20"/>
        <v>0</v>
      </c>
      <c r="K168" s="135" t="s">
        <v>245</v>
      </c>
      <c r="L168" s="34"/>
      <c r="M168" s="201" t="s">
        <v>19</v>
      </c>
      <c r="N168" s="202" t="s">
        <v>40</v>
      </c>
      <c r="O168" s="198"/>
      <c r="P168" s="203">
        <f t="shared" si="21"/>
        <v>0</v>
      </c>
      <c r="Q168" s="203">
        <v>0</v>
      </c>
      <c r="R168" s="203">
        <f t="shared" si="22"/>
        <v>0</v>
      </c>
      <c r="S168" s="203">
        <v>0</v>
      </c>
      <c r="T168" s="204">
        <f t="shared" si="23"/>
        <v>0</v>
      </c>
      <c r="AR168" s="144" t="s">
        <v>229</v>
      </c>
      <c r="AT168" s="144" t="s">
        <v>215</v>
      </c>
      <c r="AU168" s="144" t="s">
        <v>236</v>
      </c>
      <c r="AY168" s="19" t="s">
        <v>212</v>
      </c>
      <c r="BE168" s="145">
        <f t="shared" si="24"/>
        <v>0</v>
      </c>
      <c r="BF168" s="145">
        <f t="shared" si="25"/>
        <v>0</v>
      </c>
      <c r="BG168" s="145">
        <f t="shared" si="26"/>
        <v>0</v>
      </c>
      <c r="BH168" s="145">
        <f t="shared" si="27"/>
        <v>0</v>
      </c>
      <c r="BI168" s="145">
        <f t="shared" si="28"/>
        <v>0</v>
      </c>
      <c r="BJ168" s="19" t="s">
        <v>77</v>
      </c>
      <c r="BK168" s="145">
        <f t="shared" si="29"/>
        <v>0</v>
      </c>
      <c r="BL168" s="19" t="s">
        <v>229</v>
      </c>
      <c r="BM168" s="144" t="s">
        <v>15320</v>
      </c>
    </row>
    <row r="169" spans="2:65" s="1" customFormat="1" ht="6.95" customHeight="1">
      <c r="B169" s="43"/>
      <c r="C169" s="44"/>
      <c r="D169" s="44"/>
      <c r="E169" s="44"/>
      <c r="F169" s="44"/>
      <c r="G169" s="44"/>
      <c r="H169" s="44"/>
      <c r="I169" s="44"/>
      <c r="J169" s="44"/>
      <c r="K169" s="44"/>
      <c r="L169" s="34"/>
    </row>
  </sheetData>
  <sheetProtection algorithmName="SHA-512" hashValue="FWgO791z9WjMEauCEASGAcan07Jjif4wo9vM+eSjwdkGK77a02YY69vFMR9pL9EdAMLXJE6+baslY9L5ZbRmeA==" saltValue="6R/ISbunlb+rrLUtiBzFAXNwuS7mMUDvmrd5ZW9DDwhI7Ww/O1+8Z9C+wGRIFs3uMVqDn/Vjkmku5MY+ihpBIQ==" spinCount="100000" sheet="1" objects="1" scenarios="1" formatColumns="0" formatRows="0" autoFilter="0"/>
  <autoFilter ref="C89:K168" xr:uid="{00000000-0009-0000-0000-000013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9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140</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15097</v>
      </c>
      <c r="F9" s="364"/>
      <c r="G9" s="364"/>
      <c r="H9" s="364"/>
      <c r="L9" s="34"/>
    </row>
    <row r="10" spans="2:46" s="1" customFormat="1" ht="12" customHeight="1">
      <c r="B10" s="34"/>
      <c r="D10" s="29" t="s">
        <v>15098</v>
      </c>
      <c r="L10" s="34"/>
    </row>
    <row r="11" spans="2:46" s="1" customFormat="1" ht="16.5" customHeight="1">
      <c r="B11" s="34"/>
      <c r="E11" s="356" t="s">
        <v>15321</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48" t="s">
        <v>15322</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ROUND(J88,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ROUND((SUM(BE88:BE98)),  2)</f>
        <v>0</v>
      </c>
      <c r="I35" s="95">
        <v>0.21</v>
      </c>
      <c r="J35" s="85">
        <f>ROUND(((SUM(BE88:BE98))*I35),  2)</f>
        <v>0</v>
      </c>
      <c r="L35" s="34"/>
    </row>
    <row r="36" spans="2:12" s="1" customFormat="1" ht="14.45" customHeight="1">
      <c r="B36" s="34"/>
      <c r="E36" s="29" t="s">
        <v>41</v>
      </c>
      <c r="F36" s="85">
        <f>ROUND((SUM(BF88:BF98)),  2)</f>
        <v>0</v>
      </c>
      <c r="I36" s="95">
        <v>0.12</v>
      </c>
      <c r="J36" s="85">
        <f>ROUND(((SUM(BF88:BF98))*I36),  2)</f>
        <v>0</v>
      </c>
      <c r="L36" s="34"/>
    </row>
    <row r="37" spans="2:12" s="1" customFormat="1" ht="14.45" hidden="1" customHeight="1">
      <c r="B37" s="34"/>
      <c r="E37" s="29" t="s">
        <v>42</v>
      </c>
      <c r="F37" s="85">
        <f>ROUND((SUM(BG88:BG98)),  2)</f>
        <v>0</v>
      </c>
      <c r="I37" s="95">
        <v>0.21</v>
      </c>
      <c r="J37" s="85">
        <f>0</f>
        <v>0</v>
      </c>
      <c r="L37" s="34"/>
    </row>
    <row r="38" spans="2:12" s="1" customFormat="1" ht="14.45" hidden="1" customHeight="1">
      <c r="B38" s="34"/>
      <c r="E38" s="29" t="s">
        <v>43</v>
      </c>
      <c r="F38" s="85">
        <f>ROUND((SUM(BH88:BH98)),  2)</f>
        <v>0</v>
      </c>
      <c r="I38" s="95">
        <v>0.12</v>
      </c>
      <c r="J38" s="85">
        <f>0</f>
        <v>0</v>
      </c>
      <c r="L38" s="34"/>
    </row>
    <row r="39" spans="2:12" s="1" customFormat="1" ht="14.45" hidden="1" customHeight="1">
      <c r="B39" s="34"/>
      <c r="E39" s="29" t="s">
        <v>44</v>
      </c>
      <c r="F39" s="85">
        <f>ROUND((SUM(BI88:BI98)),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15097</v>
      </c>
      <c r="F52" s="364"/>
      <c r="G52" s="364"/>
      <c r="H52" s="364"/>
      <c r="L52" s="34"/>
    </row>
    <row r="53" spans="2:47" s="1" customFormat="1" ht="12" customHeight="1">
      <c r="B53" s="34"/>
      <c r="C53" s="29" t="s">
        <v>15098</v>
      </c>
      <c r="L53" s="34"/>
    </row>
    <row r="54" spans="2:47" s="1" customFormat="1" ht="16.5" customHeight="1">
      <c r="B54" s="34"/>
      <c r="E54" s="356" t="str">
        <f>E11</f>
        <v>D.1.2.6.-2 - ELEKTRONICKÉ KOMUNIKACE - AKTIVNÍ PRVKY (AKP)</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J88</f>
        <v>0</v>
      </c>
      <c r="L63" s="34"/>
      <c r="AU63" s="19" t="s">
        <v>189</v>
      </c>
    </row>
    <row r="64" spans="2:47" s="8" customFormat="1" ht="24.95" customHeight="1">
      <c r="B64" s="105"/>
      <c r="D64" s="106" t="s">
        <v>377</v>
      </c>
      <c r="E64" s="107"/>
      <c r="F64" s="107"/>
      <c r="G64" s="107"/>
      <c r="H64" s="107"/>
      <c r="I64" s="107"/>
      <c r="J64" s="108">
        <f>J89</f>
        <v>0</v>
      </c>
      <c r="L64" s="105"/>
    </row>
    <row r="65" spans="2:12" s="9" customFormat="1" ht="19.899999999999999" customHeight="1">
      <c r="B65" s="109"/>
      <c r="D65" s="110" t="s">
        <v>388</v>
      </c>
      <c r="E65" s="111"/>
      <c r="F65" s="111"/>
      <c r="G65" s="111"/>
      <c r="H65" s="111"/>
      <c r="I65" s="111"/>
      <c r="J65" s="112">
        <f>J90</f>
        <v>0</v>
      </c>
      <c r="L65" s="109"/>
    </row>
    <row r="66" spans="2:12" s="9" customFormat="1" ht="14.85" customHeight="1">
      <c r="B66" s="109"/>
      <c r="D66" s="110" t="s">
        <v>15323</v>
      </c>
      <c r="E66" s="111"/>
      <c r="F66" s="111"/>
      <c r="G66" s="111"/>
      <c r="H66" s="111"/>
      <c r="I66" s="111"/>
      <c r="J66" s="112">
        <f>J91</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5" t="str">
        <f>E7</f>
        <v>Stavební úpravy budovy N (CEETe II) v areálu VŠB-TUO - Úpravy po DI - rev_a</v>
      </c>
      <c r="F76" s="366"/>
      <c r="G76" s="366"/>
      <c r="H76" s="366"/>
      <c r="L76" s="34"/>
    </row>
    <row r="77" spans="2:12" ht="12" customHeight="1">
      <c r="B77" s="22"/>
      <c r="C77" s="29" t="s">
        <v>181</v>
      </c>
      <c r="L77" s="22"/>
    </row>
    <row r="78" spans="2:12" s="1" customFormat="1" ht="16.5" customHeight="1">
      <c r="B78" s="34"/>
      <c r="E78" s="365" t="s">
        <v>15097</v>
      </c>
      <c r="F78" s="364"/>
      <c r="G78" s="364"/>
      <c r="H78" s="364"/>
      <c r="L78" s="34"/>
    </row>
    <row r="79" spans="2:12" s="1" customFormat="1" ht="12" customHeight="1">
      <c r="B79" s="34"/>
      <c r="C79" s="29" t="s">
        <v>15098</v>
      </c>
      <c r="L79" s="34"/>
    </row>
    <row r="80" spans="2:12" s="1" customFormat="1" ht="16.5" customHeight="1">
      <c r="B80" s="34"/>
      <c r="E80" s="356" t="str">
        <f>E11</f>
        <v>D.1.2.6.-2 - ELEKTRONICKÉ KOMUNIKACE - AKTIVNÍ PRVKY (AKP)</v>
      </c>
      <c r="F80" s="364"/>
      <c r="G80" s="364"/>
      <c r="H80" s="364"/>
      <c r="L80" s="34"/>
    </row>
    <row r="81" spans="2:65" s="1" customFormat="1" ht="6.95" customHeight="1">
      <c r="B81" s="34"/>
      <c r="L81" s="34"/>
    </row>
    <row r="82" spans="2:65" s="1" customFormat="1" ht="12" customHeight="1">
      <c r="B82" s="34"/>
      <c r="C82" s="29" t="s">
        <v>21</v>
      </c>
      <c r="F82" s="27" t="str">
        <f>F14</f>
        <v xml:space="preserve"> </v>
      </c>
      <c r="I82" s="29" t="s">
        <v>23</v>
      </c>
      <c r="J82" s="51" t="str">
        <f>IF(J14="","",J14)</f>
        <v>1. 10. 2025</v>
      </c>
      <c r="L82" s="34"/>
    </row>
    <row r="83" spans="2:65" s="1" customFormat="1" ht="6.95" customHeight="1">
      <c r="B83" s="34"/>
      <c r="L83" s="34"/>
    </row>
    <row r="84" spans="2:65" s="1" customFormat="1" ht="15.2" customHeight="1">
      <c r="B84" s="34"/>
      <c r="C84" s="29" t="s">
        <v>25</v>
      </c>
      <c r="F84" s="27" t="str">
        <f>E17</f>
        <v xml:space="preserve"> </v>
      </c>
      <c r="I84" s="29" t="s">
        <v>30</v>
      </c>
      <c r="J84" s="32" t="str">
        <f>E23</f>
        <v xml:space="preserve"> </v>
      </c>
      <c r="L84" s="34"/>
    </row>
    <row r="85" spans="2:65" s="1" customFormat="1" ht="15.2" customHeight="1">
      <c r="B85" s="34"/>
      <c r="C85" s="29" t="s">
        <v>28</v>
      </c>
      <c r="F85" s="27" t="str">
        <f>IF(E20="","",E20)</f>
        <v>Vyplň údaj</v>
      </c>
      <c r="I85" s="29" t="s">
        <v>32</v>
      </c>
      <c r="J85" s="32" t="str">
        <f>E26</f>
        <v xml:space="preserve"> </v>
      </c>
      <c r="L85" s="34"/>
    </row>
    <row r="86" spans="2:65" s="1" customFormat="1" ht="10.35" customHeight="1">
      <c r="B86" s="34"/>
      <c r="L86" s="34"/>
    </row>
    <row r="87" spans="2:65" s="10" customFormat="1" ht="29.25" customHeight="1">
      <c r="B87" s="113"/>
      <c r="C87" s="114" t="s">
        <v>198</v>
      </c>
      <c r="D87" s="115" t="s">
        <v>54</v>
      </c>
      <c r="E87" s="115" t="s">
        <v>50</v>
      </c>
      <c r="F87" s="115" t="s">
        <v>51</v>
      </c>
      <c r="G87" s="115" t="s">
        <v>199</v>
      </c>
      <c r="H87" s="115" t="s">
        <v>200</v>
      </c>
      <c r="I87" s="115" t="s">
        <v>201</v>
      </c>
      <c r="J87" s="115" t="s">
        <v>188</v>
      </c>
      <c r="K87" s="116" t="s">
        <v>202</v>
      </c>
      <c r="L87" s="113"/>
      <c r="M87" s="58" t="s">
        <v>19</v>
      </c>
      <c r="N87" s="59" t="s">
        <v>39</v>
      </c>
      <c r="O87" s="59" t="s">
        <v>203</v>
      </c>
      <c r="P87" s="59" t="s">
        <v>204</v>
      </c>
      <c r="Q87" s="59" t="s">
        <v>205</v>
      </c>
      <c r="R87" s="59" t="s">
        <v>206</v>
      </c>
      <c r="S87" s="59" t="s">
        <v>207</v>
      </c>
      <c r="T87" s="60" t="s">
        <v>208</v>
      </c>
    </row>
    <row r="88" spans="2:65" s="1" customFormat="1" ht="22.9" customHeight="1">
      <c r="B88" s="34"/>
      <c r="C88" s="63" t="s">
        <v>209</v>
      </c>
      <c r="J88" s="117">
        <f>BK88</f>
        <v>0</v>
      </c>
      <c r="L88" s="34"/>
      <c r="M88" s="61"/>
      <c r="N88" s="52"/>
      <c r="O88" s="52"/>
      <c r="P88" s="118">
        <f>P89</f>
        <v>0</v>
      </c>
      <c r="Q88" s="52"/>
      <c r="R88" s="118">
        <f>R89</f>
        <v>0</v>
      </c>
      <c r="S88" s="52"/>
      <c r="T88" s="119">
        <f>T89</f>
        <v>0</v>
      </c>
      <c r="AT88" s="19" t="s">
        <v>68</v>
      </c>
      <c r="AU88" s="19" t="s">
        <v>189</v>
      </c>
      <c r="BK88" s="120">
        <f>BK89</f>
        <v>0</v>
      </c>
    </row>
    <row r="89" spans="2:65" s="11" customFormat="1" ht="25.9" customHeight="1">
      <c r="B89" s="121"/>
      <c r="D89" s="122" t="s">
        <v>68</v>
      </c>
      <c r="E89" s="123" t="s">
        <v>1379</v>
      </c>
      <c r="F89" s="123" t="s">
        <v>1380</v>
      </c>
      <c r="I89" s="124"/>
      <c r="J89" s="125">
        <f>BK89</f>
        <v>0</v>
      </c>
      <c r="L89" s="121"/>
      <c r="M89" s="126"/>
      <c r="P89" s="127">
        <f>P90</f>
        <v>0</v>
      </c>
      <c r="R89" s="127">
        <f>R90</f>
        <v>0</v>
      </c>
      <c r="T89" s="128">
        <f>T90</f>
        <v>0</v>
      </c>
      <c r="AR89" s="122" t="s">
        <v>79</v>
      </c>
      <c r="AT89" s="129" t="s">
        <v>68</v>
      </c>
      <c r="AU89" s="129" t="s">
        <v>69</v>
      </c>
      <c r="AY89" s="122" t="s">
        <v>212</v>
      </c>
      <c r="BK89" s="130">
        <f>BK90</f>
        <v>0</v>
      </c>
    </row>
    <row r="90" spans="2:65" s="11" customFormat="1" ht="22.9" customHeight="1">
      <c r="B90" s="121"/>
      <c r="D90" s="122" t="s">
        <v>68</v>
      </c>
      <c r="E90" s="131" t="s">
        <v>1901</v>
      </c>
      <c r="F90" s="131" t="s">
        <v>1902</v>
      </c>
      <c r="I90" s="124"/>
      <c r="J90" s="132">
        <f>BK90</f>
        <v>0</v>
      </c>
      <c r="L90" s="121"/>
      <c r="M90" s="126"/>
      <c r="P90" s="127">
        <f>P91</f>
        <v>0</v>
      </c>
      <c r="R90" s="127">
        <f>R91</f>
        <v>0</v>
      </c>
      <c r="T90" s="128">
        <f>T91</f>
        <v>0</v>
      </c>
      <c r="AR90" s="122" t="s">
        <v>79</v>
      </c>
      <c r="AT90" s="129" t="s">
        <v>68</v>
      </c>
      <c r="AU90" s="129" t="s">
        <v>77</v>
      </c>
      <c r="AY90" s="122" t="s">
        <v>212</v>
      </c>
      <c r="BK90" s="130">
        <f>BK91</f>
        <v>0</v>
      </c>
    </row>
    <row r="91" spans="2:65" s="11" customFormat="1" ht="20.85" customHeight="1">
      <c r="B91" s="121"/>
      <c r="D91" s="122" t="s">
        <v>68</v>
      </c>
      <c r="E91" s="131" t="s">
        <v>15104</v>
      </c>
      <c r="F91" s="131" t="s">
        <v>15324</v>
      </c>
      <c r="I91" s="124"/>
      <c r="J91" s="132">
        <f>BK91</f>
        <v>0</v>
      </c>
      <c r="L91" s="121"/>
      <c r="M91" s="126"/>
      <c r="P91" s="127">
        <f>SUM(P92:P98)</f>
        <v>0</v>
      </c>
      <c r="R91" s="127">
        <f>SUM(R92:R98)</f>
        <v>0</v>
      </c>
      <c r="T91" s="128">
        <f>SUM(T92:T98)</f>
        <v>0</v>
      </c>
      <c r="AR91" s="122" t="s">
        <v>79</v>
      </c>
      <c r="AT91" s="129" t="s">
        <v>68</v>
      </c>
      <c r="AU91" s="129" t="s">
        <v>79</v>
      </c>
      <c r="AY91" s="122" t="s">
        <v>212</v>
      </c>
      <c r="BK91" s="130">
        <f>SUM(BK92:BK98)</f>
        <v>0</v>
      </c>
    </row>
    <row r="92" spans="2:65" s="1" customFormat="1" ht="16.5" customHeight="1">
      <c r="B92" s="34"/>
      <c r="C92" s="133" t="s">
        <v>77</v>
      </c>
      <c r="D92" s="133" t="s">
        <v>215</v>
      </c>
      <c r="E92" s="134" t="s">
        <v>15325</v>
      </c>
      <c r="F92" s="135" t="s">
        <v>15326</v>
      </c>
      <c r="G92" s="136" t="s">
        <v>15108</v>
      </c>
      <c r="H92" s="137">
        <v>1</v>
      </c>
      <c r="I92" s="138"/>
      <c r="J92" s="139">
        <f t="shared" ref="J92:J98" si="0">ROUND(I92*H92,2)</f>
        <v>0</v>
      </c>
      <c r="K92" s="135" t="s">
        <v>245</v>
      </c>
      <c r="L92" s="34"/>
      <c r="M92" s="140" t="s">
        <v>19</v>
      </c>
      <c r="N92" s="141" t="s">
        <v>40</v>
      </c>
      <c r="P92" s="142">
        <f t="shared" ref="P92:P98" si="1">O92*H92</f>
        <v>0</v>
      </c>
      <c r="Q92" s="142">
        <v>0</v>
      </c>
      <c r="R92" s="142">
        <f t="shared" ref="R92:R98" si="2">Q92*H92</f>
        <v>0</v>
      </c>
      <c r="S92" s="142">
        <v>0</v>
      </c>
      <c r="T92" s="143">
        <f t="shared" ref="T92:T98" si="3">S92*H92</f>
        <v>0</v>
      </c>
      <c r="AR92" s="144" t="s">
        <v>229</v>
      </c>
      <c r="AT92" s="144" t="s">
        <v>215</v>
      </c>
      <c r="AU92" s="144" t="s">
        <v>236</v>
      </c>
      <c r="AY92" s="19" t="s">
        <v>212</v>
      </c>
      <c r="BE92" s="145">
        <f t="shared" ref="BE92:BE98" si="4">IF(N92="základní",J92,0)</f>
        <v>0</v>
      </c>
      <c r="BF92" s="145">
        <f t="shared" ref="BF92:BF98" si="5">IF(N92="snížená",J92,0)</f>
        <v>0</v>
      </c>
      <c r="BG92" s="145">
        <f t="shared" ref="BG92:BG98" si="6">IF(N92="zákl. přenesená",J92,0)</f>
        <v>0</v>
      </c>
      <c r="BH92" s="145">
        <f t="shared" ref="BH92:BH98" si="7">IF(N92="sníž. přenesená",J92,0)</f>
        <v>0</v>
      </c>
      <c r="BI92" s="145">
        <f t="shared" ref="BI92:BI98" si="8">IF(N92="nulová",J92,0)</f>
        <v>0</v>
      </c>
      <c r="BJ92" s="19" t="s">
        <v>77</v>
      </c>
      <c r="BK92" s="145">
        <f t="shared" ref="BK92:BK98" si="9">ROUND(I92*H92,2)</f>
        <v>0</v>
      </c>
      <c r="BL92" s="19" t="s">
        <v>229</v>
      </c>
      <c r="BM92" s="144" t="s">
        <v>15327</v>
      </c>
    </row>
    <row r="93" spans="2:65" s="1" customFormat="1" ht="16.5" customHeight="1">
      <c r="B93" s="34"/>
      <c r="C93" s="133" t="s">
        <v>79</v>
      </c>
      <c r="D93" s="133" t="s">
        <v>215</v>
      </c>
      <c r="E93" s="134" t="s">
        <v>15328</v>
      </c>
      <c r="F93" s="135" t="s">
        <v>15329</v>
      </c>
      <c r="G93" s="136" t="s">
        <v>15108</v>
      </c>
      <c r="H93" s="137">
        <v>14</v>
      </c>
      <c r="I93" s="138"/>
      <c r="J93" s="139">
        <f t="shared" si="0"/>
        <v>0</v>
      </c>
      <c r="K93" s="135" t="s">
        <v>245</v>
      </c>
      <c r="L93" s="34"/>
      <c r="M93" s="140" t="s">
        <v>19</v>
      </c>
      <c r="N93" s="141" t="s">
        <v>40</v>
      </c>
      <c r="P93" s="142">
        <f t="shared" si="1"/>
        <v>0</v>
      </c>
      <c r="Q93" s="142">
        <v>0</v>
      </c>
      <c r="R93" s="142">
        <f t="shared" si="2"/>
        <v>0</v>
      </c>
      <c r="S93" s="142">
        <v>0</v>
      </c>
      <c r="T93" s="143">
        <f t="shared" si="3"/>
        <v>0</v>
      </c>
      <c r="AR93" s="144" t="s">
        <v>229</v>
      </c>
      <c r="AT93" s="144" t="s">
        <v>215</v>
      </c>
      <c r="AU93" s="144" t="s">
        <v>236</v>
      </c>
      <c r="AY93" s="19" t="s">
        <v>212</v>
      </c>
      <c r="BE93" s="145">
        <f t="shared" si="4"/>
        <v>0</v>
      </c>
      <c r="BF93" s="145">
        <f t="shared" si="5"/>
        <v>0</v>
      </c>
      <c r="BG93" s="145">
        <f t="shared" si="6"/>
        <v>0</v>
      </c>
      <c r="BH93" s="145">
        <f t="shared" si="7"/>
        <v>0</v>
      </c>
      <c r="BI93" s="145">
        <f t="shared" si="8"/>
        <v>0</v>
      </c>
      <c r="BJ93" s="19" t="s">
        <v>77</v>
      </c>
      <c r="BK93" s="145">
        <f t="shared" si="9"/>
        <v>0</v>
      </c>
      <c r="BL93" s="19" t="s">
        <v>229</v>
      </c>
      <c r="BM93" s="144" t="s">
        <v>15330</v>
      </c>
    </row>
    <row r="94" spans="2:65" s="1" customFormat="1" ht="16.5" customHeight="1">
      <c r="B94" s="34"/>
      <c r="C94" s="133" t="s">
        <v>236</v>
      </c>
      <c r="D94" s="133" t="s">
        <v>215</v>
      </c>
      <c r="E94" s="134" t="s">
        <v>15331</v>
      </c>
      <c r="F94" s="135" t="s">
        <v>15332</v>
      </c>
      <c r="G94" s="136" t="s">
        <v>15108</v>
      </c>
      <c r="H94" s="137">
        <v>20</v>
      </c>
      <c r="I94" s="138"/>
      <c r="J94" s="139">
        <f t="shared" si="0"/>
        <v>0</v>
      </c>
      <c r="K94" s="135" t="s">
        <v>245</v>
      </c>
      <c r="L94" s="34"/>
      <c r="M94" s="140" t="s">
        <v>19</v>
      </c>
      <c r="N94" s="141" t="s">
        <v>40</v>
      </c>
      <c r="P94" s="142">
        <f t="shared" si="1"/>
        <v>0</v>
      </c>
      <c r="Q94" s="142">
        <v>0</v>
      </c>
      <c r="R94" s="142">
        <f t="shared" si="2"/>
        <v>0</v>
      </c>
      <c r="S94" s="142">
        <v>0</v>
      </c>
      <c r="T94" s="143">
        <f t="shared" si="3"/>
        <v>0</v>
      </c>
      <c r="AR94" s="144" t="s">
        <v>229</v>
      </c>
      <c r="AT94" s="144" t="s">
        <v>215</v>
      </c>
      <c r="AU94" s="144" t="s">
        <v>236</v>
      </c>
      <c r="AY94" s="19" t="s">
        <v>212</v>
      </c>
      <c r="BE94" s="145">
        <f t="shared" si="4"/>
        <v>0</v>
      </c>
      <c r="BF94" s="145">
        <f t="shared" si="5"/>
        <v>0</v>
      </c>
      <c r="BG94" s="145">
        <f t="shared" si="6"/>
        <v>0</v>
      </c>
      <c r="BH94" s="145">
        <f t="shared" si="7"/>
        <v>0</v>
      </c>
      <c r="BI94" s="145">
        <f t="shared" si="8"/>
        <v>0</v>
      </c>
      <c r="BJ94" s="19" t="s">
        <v>77</v>
      </c>
      <c r="BK94" s="145">
        <f t="shared" si="9"/>
        <v>0</v>
      </c>
      <c r="BL94" s="19" t="s">
        <v>229</v>
      </c>
      <c r="BM94" s="144" t="s">
        <v>15333</v>
      </c>
    </row>
    <row r="95" spans="2:65" s="1" customFormat="1" ht="16.5" customHeight="1">
      <c r="B95" s="34"/>
      <c r="C95" s="133" t="s">
        <v>229</v>
      </c>
      <c r="D95" s="133" t="s">
        <v>215</v>
      </c>
      <c r="E95" s="134" t="s">
        <v>15334</v>
      </c>
      <c r="F95" s="135" t="s">
        <v>15335</v>
      </c>
      <c r="G95" s="136" t="s">
        <v>15108</v>
      </c>
      <c r="H95" s="137">
        <v>34</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15336</v>
      </c>
    </row>
    <row r="96" spans="2:65" s="1" customFormat="1" ht="16.5" customHeight="1">
      <c r="B96" s="34"/>
      <c r="C96" s="133" t="s">
        <v>211</v>
      </c>
      <c r="D96" s="133" t="s">
        <v>215</v>
      </c>
      <c r="E96" s="134" t="s">
        <v>15337</v>
      </c>
      <c r="F96" s="135" t="s">
        <v>15338</v>
      </c>
      <c r="G96" s="136" t="s">
        <v>15108</v>
      </c>
      <c r="H96" s="137">
        <v>5</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15339</v>
      </c>
    </row>
    <row r="97" spans="2:65" s="1" customFormat="1" ht="16.5" customHeight="1">
      <c r="B97" s="34"/>
      <c r="C97" s="133" t="s">
        <v>253</v>
      </c>
      <c r="D97" s="133" t="s">
        <v>215</v>
      </c>
      <c r="E97" s="134" t="s">
        <v>15340</v>
      </c>
      <c r="F97" s="135" t="s">
        <v>15341</v>
      </c>
      <c r="G97" s="136" t="s">
        <v>15108</v>
      </c>
      <c r="H97" s="137">
        <v>10</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15342</v>
      </c>
    </row>
    <row r="98" spans="2:65" s="1" customFormat="1" ht="16.5" customHeight="1">
      <c r="B98" s="34"/>
      <c r="C98" s="133" t="s">
        <v>259</v>
      </c>
      <c r="D98" s="133" t="s">
        <v>215</v>
      </c>
      <c r="E98" s="134" t="s">
        <v>15343</v>
      </c>
      <c r="F98" s="135" t="s">
        <v>15344</v>
      </c>
      <c r="G98" s="136" t="s">
        <v>15108</v>
      </c>
      <c r="H98" s="137">
        <v>50</v>
      </c>
      <c r="I98" s="138"/>
      <c r="J98" s="139">
        <f t="shared" si="0"/>
        <v>0</v>
      </c>
      <c r="K98" s="135" t="s">
        <v>245</v>
      </c>
      <c r="L98" s="34"/>
      <c r="M98" s="201" t="s">
        <v>19</v>
      </c>
      <c r="N98" s="202" t="s">
        <v>40</v>
      </c>
      <c r="O98" s="198"/>
      <c r="P98" s="203">
        <f t="shared" si="1"/>
        <v>0</v>
      </c>
      <c r="Q98" s="203">
        <v>0</v>
      </c>
      <c r="R98" s="203">
        <f t="shared" si="2"/>
        <v>0</v>
      </c>
      <c r="S98" s="203">
        <v>0</v>
      </c>
      <c r="T98" s="204">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15345</v>
      </c>
    </row>
    <row r="99" spans="2:65" s="1" customFormat="1" ht="6.95" customHeight="1">
      <c r="B99" s="43"/>
      <c r="C99" s="44"/>
      <c r="D99" s="44"/>
      <c r="E99" s="44"/>
      <c r="F99" s="44"/>
      <c r="G99" s="44"/>
      <c r="H99" s="44"/>
      <c r="I99" s="44"/>
      <c r="J99" s="44"/>
      <c r="K99" s="44"/>
      <c r="L99" s="34"/>
    </row>
  </sheetData>
  <sheetProtection algorithmName="SHA-512" hashValue="Kvqy07QkTsY5xp7Av35klrkb4qHico0ajbU52hTZtmFwO5AZkJaZ8PqbvwDYmIeGtXIwqW5Xs6Pw1DFjWKe6Fg==" saltValue="OGh3efnUn0I0Fu8CQot07Bksz/aMio7C04Tuqyrgr5cPVHwbnsPckqFgMNuZdQhlr+vCVvVmCi/7+7J1SXo6Ug==" spinCount="100000" sheet="1" objects="1" scenarios="1" formatColumns="0" formatRows="0" autoFilter="0"/>
  <autoFilter ref="C87:K98" xr:uid="{00000000-0009-0000-0000-000014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107"/>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143</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15097</v>
      </c>
      <c r="F9" s="364"/>
      <c r="G9" s="364"/>
      <c r="H9" s="364"/>
      <c r="L9" s="34"/>
    </row>
    <row r="10" spans="2:46" s="1" customFormat="1" ht="12" customHeight="1">
      <c r="B10" s="34"/>
      <c r="D10" s="29" t="s">
        <v>15098</v>
      </c>
      <c r="L10" s="34"/>
    </row>
    <row r="11" spans="2:46" s="1" customFormat="1" ht="16.5" customHeight="1">
      <c r="B11" s="34"/>
      <c r="E11" s="356" t="s">
        <v>15346</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23.25" customHeight="1">
      <c r="B29" s="93"/>
      <c r="E29" s="348" t="s">
        <v>15347</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ROUND(J89,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ROUND((SUM(BE89:BE106)),  2)</f>
        <v>0</v>
      </c>
      <c r="I35" s="95">
        <v>0.21</v>
      </c>
      <c r="J35" s="85">
        <f>ROUND(((SUM(BE89:BE106))*I35),  2)</f>
        <v>0</v>
      </c>
      <c r="L35" s="34"/>
    </row>
    <row r="36" spans="2:12" s="1" customFormat="1" ht="14.45" customHeight="1">
      <c r="B36" s="34"/>
      <c r="E36" s="29" t="s">
        <v>41</v>
      </c>
      <c r="F36" s="85">
        <f>ROUND((SUM(BF89:BF106)),  2)</f>
        <v>0</v>
      </c>
      <c r="I36" s="95">
        <v>0.12</v>
      </c>
      <c r="J36" s="85">
        <f>ROUND(((SUM(BF89:BF106))*I36),  2)</f>
        <v>0</v>
      </c>
      <c r="L36" s="34"/>
    </row>
    <row r="37" spans="2:12" s="1" customFormat="1" ht="14.45" hidden="1" customHeight="1">
      <c r="B37" s="34"/>
      <c r="E37" s="29" t="s">
        <v>42</v>
      </c>
      <c r="F37" s="85">
        <f>ROUND((SUM(BG89:BG106)),  2)</f>
        <v>0</v>
      </c>
      <c r="I37" s="95">
        <v>0.21</v>
      </c>
      <c r="J37" s="85">
        <f>0</f>
        <v>0</v>
      </c>
      <c r="L37" s="34"/>
    </row>
    <row r="38" spans="2:12" s="1" customFormat="1" ht="14.45" hidden="1" customHeight="1">
      <c r="B38" s="34"/>
      <c r="E38" s="29" t="s">
        <v>43</v>
      </c>
      <c r="F38" s="85">
        <f>ROUND((SUM(BH89:BH106)),  2)</f>
        <v>0</v>
      </c>
      <c r="I38" s="95">
        <v>0.12</v>
      </c>
      <c r="J38" s="85">
        <f>0</f>
        <v>0</v>
      </c>
      <c r="L38" s="34"/>
    </row>
    <row r="39" spans="2:12" s="1" customFormat="1" ht="14.45" hidden="1" customHeight="1">
      <c r="B39" s="34"/>
      <c r="E39" s="29" t="s">
        <v>44</v>
      </c>
      <c r="F39" s="85">
        <f>ROUND((SUM(BI89:BI106)),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15097</v>
      </c>
      <c r="F52" s="364"/>
      <c r="G52" s="364"/>
      <c r="H52" s="364"/>
      <c r="L52" s="34"/>
    </row>
    <row r="53" spans="2:47" s="1" customFormat="1" ht="12" customHeight="1">
      <c r="B53" s="34"/>
      <c r="C53" s="29" t="s">
        <v>15098</v>
      </c>
      <c r="L53" s="34"/>
    </row>
    <row r="54" spans="2:47" s="1" customFormat="1" ht="16.5" customHeight="1">
      <c r="B54" s="34"/>
      <c r="E54" s="356" t="str">
        <f>E11</f>
        <v>D.1.2.6.-3 - ELEKTRONICKÉ KOMUNIKACE - TELEFONNÍ ÚSTŘEDNA (TEL)</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J89</f>
        <v>0</v>
      </c>
      <c r="L63" s="34"/>
      <c r="AU63" s="19" t="s">
        <v>189</v>
      </c>
    </row>
    <row r="64" spans="2:47" s="8" customFormat="1" ht="24.95" customHeight="1">
      <c r="B64" s="105"/>
      <c r="D64" s="106" t="s">
        <v>377</v>
      </c>
      <c r="E64" s="107"/>
      <c r="F64" s="107"/>
      <c r="G64" s="107"/>
      <c r="H64" s="107"/>
      <c r="I64" s="107"/>
      <c r="J64" s="108">
        <f>J90</f>
        <v>0</v>
      </c>
      <c r="L64" s="105"/>
    </row>
    <row r="65" spans="2:12" s="9" customFormat="1" ht="19.899999999999999" customHeight="1">
      <c r="B65" s="109"/>
      <c r="D65" s="110" t="s">
        <v>388</v>
      </c>
      <c r="E65" s="111"/>
      <c r="F65" s="111"/>
      <c r="G65" s="111"/>
      <c r="H65" s="111"/>
      <c r="I65" s="111"/>
      <c r="J65" s="112">
        <f>J91</f>
        <v>0</v>
      </c>
      <c r="L65" s="109"/>
    </row>
    <row r="66" spans="2:12" s="9" customFormat="1" ht="14.85" customHeight="1">
      <c r="B66" s="109"/>
      <c r="D66" s="110" t="s">
        <v>15348</v>
      </c>
      <c r="E66" s="111"/>
      <c r="F66" s="111"/>
      <c r="G66" s="111"/>
      <c r="H66" s="111"/>
      <c r="I66" s="111"/>
      <c r="J66" s="112">
        <f>J92</f>
        <v>0</v>
      </c>
      <c r="L66" s="109"/>
    </row>
    <row r="67" spans="2:12" s="9" customFormat="1" ht="14.85" customHeight="1">
      <c r="B67" s="109"/>
      <c r="D67" s="110" t="s">
        <v>15349</v>
      </c>
      <c r="E67" s="111"/>
      <c r="F67" s="111"/>
      <c r="G67" s="111"/>
      <c r="H67" s="111"/>
      <c r="I67" s="111"/>
      <c r="J67" s="112">
        <f>J105</f>
        <v>0</v>
      </c>
      <c r="L67" s="109"/>
    </row>
    <row r="68" spans="2:12" s="1" customFormat="1" ht="21.75" customHeight="1">
      <c r="B68" s="34"/>
      <c r="L68" s="34"/>
    </row>
    <row r="69" spans="2:12" s="1" customFormat="1" ht="6.95" customHeight="1">
      <c r="B69" s="43"/>
      <c r="C69" s="44"/>
      <c r="D69" s="44"/>
      <c r="E69" s="44"/>
      <c r="F69" s="44"/>
      <c r="G69" s="44"/>
      <c r="H69" s="44"/>
      <c r="I69" s="44"/>
      <c r="J69" s="44"/>
      <c r="K69" s="44"/>
      <c r="L69" s="34"/>
    </row>
    <row r="73" spans="2:12" s="1" customFormat="1" ht="6.95" customHeight="1">
      <c r="B73" s="45"/>
      <c r="C73" s="46"/>
      <c r="D73" s="46"/>
      <c r="E73" s="46"/>
      <c r="F73" s="46"/>
      <c r="G73" s="46"/>
      <c r="H73" s="46"/>
      <c r="I73" s="46"/>
      <c r="J73" s="46"/>
      <c r="K73" s="46"/>
      <c r="L73" s="34"/>
    </row>
    <row r="74" spans="2:12" s="1" customFormat="1" ht="24.95" customHeight="1">
      <c r="B74" s="34"/>
      <c r="C74" s="23" t="s">
        <v>197</v>
      </c>
      <c r="L74" s="34"/>
    </row>
    <row r="75" spans="2:12" s="1" customFormat="1" ht="6.95" customHeight="1">
      <c r="B75" s="34"/>
      <c r="L75" s="34"/>
    </row>
    <row r="76" spans="2:12" s="1" customFormat="1" ht="12" customHeight="1">
      <c r="B76" s="34"/>
      <c r="C76" s="29" t="s">
        <v>16</v>
      </c>
      <c r="L76" s="34"/>
    </row>
    <row r="77" spans="2:12" s="1" customFormat="1" ht="16.5" customHeight="1">
      <c r="B77" s="34"/>
      <c r="E77" s="365" t="str">
        <f>E7</f>
        <v>Stavební úpravy budovy N (CEETe II) v areálu VŠB-TUO - Úpravy po DI - rev_a</v>
      </c>
      <c r="F77" s="366"/>
      <c r="G77" s="366"/>
      <c r="H77" s="366"/>
      <c r="L77" s="34"/>
    </row>
    <row r="78" spans="2:12" ht="12" customHeight="1">
      <c r="B78" s="22"/>
      <c r="C78" s="29" t="s">
        <v>181</v>
      </c>
      <c r="L78" s="22"/>
    </row>
    <row r="79" spans="2:12" s="1" customFormat="1" ht="16.5" customHeight="1">
      <c r="B79" s="34"/>
      <c r="E79" s="365" t="s">
        <v>15097</v>
      </c>
      <c r="F79" s="364"/>
      <c r="G79" s="364"/>
      <c r="H79" s="364"/>
      <c r="L79" s="34"/>
    </row>
    <row r="80" spans="2:12" s="1" customFormat="1" ht="12" customHeight="1">
      <c r="B80" s="34"/>
      <c r="C80" s="29" t="s">
        <v>15098</v>
      </c>
      <c r="L80" s="34"/>
    </row>
    <row r="81" spans="2:65" s="1" customFormat="1" ht="16.5" customHeight="1">
      <c r="B81" s="34"/>
      <c r="E81" s="356" t="str">
        <f>E11</f>
        <v>D.1.2.6.-3 - ELEKTRONICKÉ KOMUNIKACE - TELEFONNÍ ÚSTŘEDNA (TEL)</v>
      </c>
      <c r="F81" s="364"/>
      <c r="G81" s="364"/>
      <c r="H81" s="364"/>
      <c r="L81" s="34"/>
    </row>
    <row r="82" spans="2:65" s="1" customFormat="1" ht="6.95" customHeight="1">
      <c r="B82" s="34"/>
      <c r="L82" s="34"/>
    </row>
    <row r="83" spans="2:65" s="1" customFormat="1" ht="12" customHeight="1">
      <c r="B83" s="34"/>
      <c r="C83" s="29" t="s">
        <v>21</v>
      </c>
      <c r="F83" s="27" t="str">
        <f>F14</f>
        <v xml:space="preserve"> </v>
      </c>
      <c r="I83" s="29" t="s">
        <v>23</v>
      </c>
      <c r="J83" s="51" t="str">
        <f>IF(J14="","",J14)</f>
        <v>1. 10. 2025</v>
      </c>
      <c r="L83" s="34"/>
    </row>
    <row r="84" spans="2:65" s="1" customFormat="1" ht="6.95" customHeight="1">
      <c r="B84" s="34"/>
      <c r="L84" s="34"/>
    </row>
    <row r="85" spans="2:65" s="1" customFormat="1" ht="15.2" customHeight="1">
      <c r="B85" s="34"/>
      <c r="C85" s="29" t="s">
        <v>25</v>
      </c>
      <c r="F85" s="27" t="str">
        <f>E17</f>
        <v xml:space="preserve"> </v>
      </c>
      <c r="I85" s="29" t="s">
        <v>30</v>
      </c>
      <c r="J85" s="32" t="str">
        <f>E23</f>
        <v xml:space="preserve"> </v>
      </c>
      <c r="L85" s="34"/>
    </row>
    <row r="86" spans="2:65" s="1" customFormat="1" ht="15.2" customHeight="1">
      <c r="B86" s="34"/>
      <c r="C86" s="29" t="s">
        <v>28</v>
      </c>
      <c r="F86" s="27" t="str">
        <f>IF(E20="","",E20)</f>
        <v>Vyplň údaj</v>
      </c>
      <c r="I86" s="29" t="s">
        <v>32</v>
      </c>
      <c r="J86" s="32" t="str">
        <f>E26</f>
        <v xml:space="preserve"> </v>
      </c>
      <c r="L86" s="34"/>
    </row>
    <row r="87" spans="2:65" s="1" customFormat="1" ht="10.35" customHeight="1">
      <c r="B87" s="34"/>
      <c r="L87" s="34"/>
    </row>
    <row r="88" spans="2:65" s="10" customFormat="1" ht="29.25" customHeight="1">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c r="B89" s="34"/>
      <c r="C89" s="63" t="s">
        <v>209</v>
      </c>
      <c r="J89" s="117">
        <f>BK89</f>
        <v>0</v>
      </c>
      <c r="L89" s="34"/>
      <c r="M89" s="61"/>
      <c r="N89" s="52"/>
      <c r="O89" s="52"/>
      <c r="P89" s="118">
        <f>P90</f>
        <v>0</v>
      </c>
      <c r="Q89" s="52"/>
      <c r="R89" s="118">
        <f>R90</f>
        <v>0</v>
      </c>
      <c r="S89" s="52"/>
      <c r="T89" s="119">
        <f>T90</f>
        <v>0</v>
      </c>
      <c r="AT89" s="19" t="s">
        <v>68</v>
      </c>
      <c r="AU89" s="19" t="s">
        <v>189</v>
      </c>
      <c r="BK89" s="120">
        <f>BK90</f>
        <v>0</v>
      </c>
    </row>
    <row r="90" spans="2:65" s="11" customFormat="1" ht="25.9" customHeight="1">
      <c r="B90" s="121"/>
      <c r="D90" s="122" t="s">
        <v>68</v>
      </c>
      <c r="E90" s="123" t="s">
        <v>1379</v>
      </c>
      <c r="F90" s="123" t="s">
        <v>1380</v>
      </c>
      <c r="I90" s="124"/>
      <c r="J90" s="125">
        <f>BK90</f>
        <v>0</v>
      </c>
      <c r="L90" s="121"/>
      <c r="M90" s="126"/>
      <c r="P90" s="127">
        <f>P91</f>
        <v>0</v>
      </c>
      <c r="R90" s="127">
        <f>R91</f>
        <v>0</v>
      </c>
      <c r="T90" s="128">
        <f>T91</f>
        <v>0</v>
      </c>
      <c r="AR90" s="122" t="s">
        <v>79</v>
      </c>
      <c r="AT90" s="129" t="s">
        <v>68</v>
      </c>
      <c r="AU90" s="129" t="s">
        <v>69</v>
      </c>
      <c r="AY90" s="122" t="s">
        <v>212</v>
      </c>
      <c r="BK90" s="130">
        <f>BK91</f>
        <v>0</v>
      </c>
    </row>
    <row r="91" spans="2:65" s="11" customFormat="1" ht="22.9" customHeight="1">
      <c r="B91" s="121"/>
      <c r="D91" s="122" t="s">
        <v>68</v>
      </c>
      <c r="E91" s="131" t="s">
        <v>1901</v>
      </c>
      <c r="F91" s="131" t="s">
        <v>1902</v>
      </c>
      <c r="I91" s="124"/>
      <c r="J91" s="132">
        <f>BK91</f>
        <v>0</v>
      </c>
      <c r="L91" s="121"/>
      <c r="M91" s="126"/>
      <c r="P91" s="127">
        <f>P92+P105</f>
        <v>0</v>
      </c>
      <c r="R91" s="127">
        <f>R92+R105</f>
        <v>0</v>
      </c>
      <c r="T91" s="128">
        <f>T92+T105</f>
        <v>0</v>
      </c>
      <c r="AR91" s="122" t="s">
        <v>79</v>
      </c>
      <c r="AT91" s="129" t="s">
        <v>68</v>
      </c>
      <c r="AU91" s="129" t="s">
        <v>77</v>
      </c>
      <c r="AY91" s="122" t="s">
        <v>212</v>
      </c>
      <c r="BK91" s="130">
        <f>BK92+BK105</f>
        <v>0</v>
      </c>
    </row>
    <row r="92" spans="2:65" s="11" customFormat="1" ht="20.85" customHeight="1">
      <c r="B92" s="121"/>
      <c r="D92" s="122" t="s">
        <v>68</v>
      </c>
      <c r="E92" s="131" t="s">
        <v>15104</v>
      </c>
      <c r="F92" s="131" t="s">
        <v>15350</v>
      </c>
      <c r="I92" s="124"/>
      <c r="J92" s="132">
        <f>BK92</f>
        <v>0</v>
      </c>
      <c r="L92" s="121"/>
      <c r="M92" s="126"/>
      <c r="P92" s="127">
        <f>SUM(P93:P104)</f>
        <v>0</v>
      </c>
      <c r="R92" s="127">
        <f>SUM(R93:R104)</f>
        <v>0</v>
      </c>
      <c r="T92" s="128">
        <f>SUM(T93:T104)</f>
        <v>0</v>
      </c>
      <c r="AR92" s="122" t="s">
        <v>79</v>
      </c>
      <c r="AT92" s="129" t="s">
        <v>68</v>
      </c>
      <c r="AU92" s="129" t="s">
        <v>79</v>
      </c>
      <c r="AY92" s="122" t="s">
        <v>212</v>
      </c>
      <c r="BK92" s="130">
        <f>SUM(BK93:BK104)</f>
        <v>0</v>
      </c>
    </row>
    <row r="93" spans="2:65" s="1" customFormat="1" ht="16.5" customHeight="1">
      <c r="B93" s="34"/>
      <c r="C93" s="133" t="s">
        <v>77</v>
      </c>
      <c r="D93" s="133" t="s">
        <v>215</v>
      </c>
      <c r="E93" s="134" t="s">
        <v>15351</v>
      </c>
      <c r="F93" s="135" t="s">
        <v>15352</v>
      </c>
      <c r="G93" s="136" t="s">
        <v>8579</v>
      </c>
      <c r="H93" s="137">
        <v>1</v>
      </c>
      <c r="I93" s="138"/>
      <c r="J93" s="139">
        <f t="shared" ref="J93:J104" si="0">ROUND(I93*H93,2)</f>
        <v>0</v>
      </c>
      <c r="K93" s="135" t="s">
        <v>245</v>
      </c>
      <c r="L93" s="34"/>
      <c r="M93" s="140" t="s">
        <v>19</v>
      </c>
      <c r="N93" s="141" t="s">
        <v>40</v>
      </c>
      <c r="P93" s="142">
        <f t="shared" ref="P93:P104" si="1">O93*H93</f>
        <v>0</v>
      </c>
      <c r="Q93" s="142">
        <v>0</v>
      </c>
      <c r="R93" s="142">
        <f t="shared" ref="R93:R104" si="2">Q93*H93</f>
        <v>0</v>
      </c>
      <c r="S93" s="142">
        <v>0</v>
      </c>
      <c r="T93" s="143">
        <f t="shared" ref="T93:T104" si="3">S93*H93</f>
        <v>0</v>
      </c>
      <c r="AR93" s="144" t="s">
        <v>229</v>
      </c>
      <c r="AT93" s="144" t="s">
        <v>215</v>
      </c>
      <c r="AU93" s="144" t="s">
        <v>236</v>
      </c>
      <c r="AY93" s="19" t="s">
        <v>212</v>
      </c>
      <c r="BE93" s="145">
        <f t="shared" ref="BE93:BE104" si="4">IF(N93="základní",J93,0)</f>
        <v>0</v>
      </c>
      <c r="BF93" s="145">
        <f t="shared" ref="BF93:BF104" si="5">IF(N93="snížená",J93,0)</f>
        <v>0</v>
      </c>
      <c r="BG93" s="145">
        <f t="shared" ref="BG93:BG104" si="6">IF(N93="zákl. přenesená",J93,0)</f>
        <v>0</v>
      </c>
      <c r="BH93" s="145">
        <f t="shared" ref="BH93:BH104" si="7">IF(N93="sníž. přenesená",J93,0)</f>
        <v>0</v>
      </c>
      <c r="BI93" s="145">
        <f t="shared" ref="BI93:BI104" si="8">IF(N93="nulová",J93,0)</f>
        <v>0</v>
      </c>
      <c r="BJ93" s="19" t="s">
        <v>77</v>
      </c>
      <c r="BK93" s="145">
        <f t="shared" ref="BK93:BK104" si="9">ROUND(I93*H93,2)</f>
        <v>0</v>
      </c>
      <c r="BL93" s="19" t="s">
        <v>229</v>
      </c>
      <c r="BM93" s="144" t="s">
        <v>15353</v>
      </c>
    </row>
    <row r="94" spans="2:65" s="1" customFormat="1" ht="16.5" customHeight="1">
      <c r="B94" s="34"/>
      <c r="C94" s="133" t="s">
        <v>79</v>
      </c>
      <c r="D94" s="133" t="s">
        <v>215</v>
      </c>
      <c r="E94" s="134" t="s">
        <v>15354</v>
      </c>
      <c r="F94" s="135" t="s">
        <v>15355</v>
      </c>
      <c r="G94" s="136" t="s">
        <v>8579</v>
      </c>
      <c r="H94" s="137">
        <v>1</v>
      </c>
      <c r="I94" s="138"/>
      <c r="J94" s="139">
        <f t="shared" si="0"/>
        <v>0</v>
      </c>
      <c r="K94" s="135" t="s">
        <v>245</v>
      </c>
      <c r="L94" s="34"/>
      <c r="M94" s="140" t="s">
        <v>19</v>
      </c>
      <c r="N94" s="141" t="s">
        <v>40</v>
      </c>
      <c r="P94" s="142">
        <f t="shared" si="1"/>
        <v>0</v>
      </c>
      <c r="Q94" s="142">
        <v>0</v>
      </c>
      <c r="R94" s="142">
        <f t="shared" si="2"/>
        <v>0</v>
      </c>
      <c r="S94" s="142">
        <v>0</v>
      </c>
      <c r="T94" s="143">
        <f t="shared" si="3"/>
        <v>0</v>
      </c>
      <c r="AR94" s="144" t="s">
        <v>229</v>
      </c>
      <c r="AT94" s="144" t="s">
        <v>215</v>
      </c>
      <c r="AU94" s="144" t="s">
        <v>236</v>
      </c>
      <c r="AY94" s="19" t="s">
        <v>212</v>
      </c>
      <c r="BE94" s="145">
        <f t="shared" si="4"/>
        <v>0</v>
      </c>
      <c r="BF94" s="145">
        <f t="shared" si="5"/>
        <v>0</v>
      </c>
      <c r="BG94" s="145">
        <f t="shared" si="6"/>
        <v>0</v>
      </c>
      <c r="BH94" s="145">
        <f t="shared" si="7"/>
        <v>0</v>
      </c>
      <c r="BI94" s="145">
        <f t="shared" si="8"/>
        <v>0</v>
      </c>
      <c r="BJ94" s="19" t="s">
        <v>77</v>
      </c>
      <c r="BK94" s="145">
        <f t="shared" si="9"/>
        <v>0</v>
      </c>
      <c r="BL94" s="19" t="s">
        <v>229</v>
      </c>
      <c r="BM94" s="144" t="s">
        <v>15356</v>
      </c>
    </row>
    <row r="95" spans="2:65" s="1" customFormat="1" ht="16.5" customHeight="1">
      <c r="B95" s="34"/>
      <c r="C95" s="133" t="s">
        <v>236</v>
      </c>
      <c r="D95" s="133" t="s">
        <v>215</v>
      </c>
      <c r="E95" s="134" t="s">
        <v>15357</v>
      </c>
      <c r="F95" s="135" t="s">
        <v>15358</v>
      </c>
      <c r="G95" s="136" t="s">
        <v>15108</v>
      </c>
      <c r="H95" s="137">
        <v>80</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15359</v>
      </c>
    </row>
    <row r="96" spans="2:65" s="1" customFormat="1" ht="16.5" customHeight="1">
      <c r="B96" s="34"/>
      <c r="C96" s="133" t="s">
        <v>229</v>
      </c>
      <c r="D96" s="133" t="s">
        <v>215</v>
      </c>
      <c r="E96" s="134" t="s">
        <v>15360</v>
      </c>
      <c r="F96" s="135" t="s">
        <v>15361</v>
      </c>
      <c r="G96" s="136" t="s">
        <v>15108</v>
      </c>
      <c r="H96" s="137">
        <v>80</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15362</v>
      </c>
    </row>
    <row r="97" spans="2:65" s="1" customFormat="1" ht="16.5" customHeight="1">
      <c r="B97" s="34"/>
      <c r="C97" s="133" t="s">
        <v>211</v>
      </c>
      <c r="D97" s="133" t="s">
        <v>215</v>
      </c>
      <c r="E97" s="134" t="s">
        <v>15363</v>
      </c>
      <c r="F97" s="135" t="s">
        <v>15364</v>
      </c>
      <c r="G97" s="136" t="s">
        <v>15108</v>
      </c>
      <c r="H97" s="137">
        <v>1</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15365</v>
      </c>
    </row>
    <row r="98" spans="2:65" s="1" customFormat="1" ht="16.5" customHeight="1">
      <c r="B98" s="34"/>
      <c r="C98" s="133" t="s">
        <v>253</v>
      </c>
      <c r="D98" s="133" t="s">
        <v>215</v>
      </c>
      <c r="E98" s="134" t="s">
        <v>15366</v>
      </c>
      <c r="F98" s="135" t="s">
        <v>15367</v>
      </c>
      <c r="G98" s="136" t="s">
        <v>15108</v>
      </c>
      <c r="H98" s="137">
        <v>2</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15368</v>
      </c>
    </row>
    <row r="99" spans="2:65" s="1" customFormat="1" ht="16.5" customHeight="1">
      <c r="B99" s="34"/>
      <c r="C99" s="133" t="s">
        <v>259</v>
      </c>
      <c r="D99" s="133" t="s">
        <v>215</v>
      </c>
      <c r="E99" s="134" t="s">
        <v>15369</v>
      </c>
      <c r="F99" s="135" t="s">
        <v>15370</v>
      </c>
      <c r="G99" s="136" t="s">
        <v>15108</v>
      </c>
      <c r="H99" s="137">
        <v>1</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15371</v>
      </c>
    </row>
    <row r="100" spans="2:65" s="1" customFormat="1" ht="16.5" customHeight="1">
      <c r="B100" s="34"/>
      <c r="C100" s="133" t="s">
        <v>267</v>
      </c>
      <c r="D100" s="133" t="s">
        <v>215</v>
      </c>
      <c r="E100" s="134" t="s">
        <v>15372</v>
      </c>
      <c r="F100" s="135" t="s">
        <v>15373</v>
      </c>
      <c r="G100" s="136" t="s">
        <v>15108</v>
      </c>
      <c r="H100" s="137">
        <v>1</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15374</v>
      </c>
    </row>
    <row r="101" spans="2:65" s="1" customFormat="1" ht="16.5" customHeight="1">
      <c r="B101" s="34"/>
      <c r="C101" s="133" t="s">
        <v>275</v>
      </c>
      <c r="D101" s="133" t="s">
        <v>215</v>
      </c>
      <c r="E101" s="134" t="s">
        <v>15375</v>
      </c>
      <c r="F101" s="135" t="s">
        <v>15376</v>
      </c>
      <c r="G101" s="136" t="s">
        <v>15108</v>
      </c>
      <c r="H101" s="137">
        <v>1</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15377</v>
      </c>
    </row>
    <row r="102" spans="2:65" s="1" customFormat="1" ht="55.5" customHeight="1">
      <c r="B102" s="34"/>
      <c r="C102" s="133" t="s">
        <v>281</v>
      </c>
      <c r="D102" s="133" t="s">
        <v>215</v>
      </c>
      <c r="E102" s="134" t="s">
        <v>15378</v>
      </c>
      <c r="F102" s="135" t="s">
        <v>15379</v>
      </c>
      <c r="G102" s="136" t="s">
        <v>15108</v>
      </c>
      <c r="H102" s="137">
        <v>40</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15380</v>
      </c>
    </row>
    <row r="103" spans="2:65" s="1" customFormat="1" ht="62.65" customHeight="1">
      <c r="B103" s="34"/>
      <c r="C103" s="133" t="s">
        <v>287</v>
      </c>
      <c r="D103" s="133" t="s">
        <v>215</v>
      </c>
      <c r="E103" s="134" t="s">
        <v>15381</v>
      </c>
      <c r="F103" s="135" t="s">
        <v>15382</v>
      </c>
      <c r="G103" s="136" t="s">
        <v>15108</v>
      </c>
      <c r="H103" s="137">
        <v>20</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15383</v>
      </c>
    </row>
    <row r="104" spans="2:65" s="1" customFormat="1" ht="37.9" customHeight="1">
      <c r="B104" s="34"/>
      <c r="C104" s="133" t="s">
        <v>8</v>
      </c>
      <c r="D104" s="133" t="s">
        <v>215</v>
      </c>
      <c r="E104" s="134" t="s">
        <v>15384</v>
      </c>
      <c r="F104" s="135" t="s">
        <v>15385</v>
      </c>
      <c r="G104" s="136" t="s">
        <v>15108</v>
      </c>
      <c r="H104" s="137">
        <v>100</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15386</v>
      </c>
    </row>
    <row r="105" spans="2:65" s="11" customFormat="1" ht="20.85" customHeight="1">
      <c r="B105" s="121"/>
      <c r="D105" s="122" t="s">
        <v>68</v>
      </c>
      <c r="E105" s="131" t="s">
        <v>15295</v>
      </c>
      <c r="F105" s="131" t="s">
        <v>15387</v>
      </c>
      <c r="I105" s="124"/>
      <c r="J105" s="132">
        <f>BK105</f>
        <v>0</v>
      </c>
      <c r="L105" s="121"/>
      <c r="M105" s="126"/>
      <c r="P105" s="127">
        <f>P106</f>
        <v>0</v>
      </c>
      <c r="R105" s="127">
        <f>R106</f>
        <v>0</v>
      </c>
      <c r="T105" s="128">
        <f>T106</f>
        <v>0</v>
      </c>
      <c r="AR105" s="122" t="s">
        <v>79</v>
      </c>
      <c r="AT105" s="129" t="s">
        <v>68</v>
      </c>
      <c r="AU105" s="129" t="s">
        <v>79</v>
      </c>
      <c r="AY105" s="122" t="s">
        <v>212</v>
      </c>
      <c r="BK105" s="130">
        <f>BK106</f>
        <v>0</v>
      </c>
    </row>
    <row r="106" spans="2:65" s="1" customFormat="1" ht="16.5" customHeight="1">
      <c r="B106" s="34"/>
      <c r="C106" s="133" t="s">
        <v>301</v>
      </c>
      <c r="D106" s="133" t="s">
        <v>215</v>
      </c>
      <c r="E106" s="134" t="s">
        <v>15388</v>
      </c>
      <c r="F106" s="135" t="s">
        <v>15301</v>
      </c>
      <c r="G106" s="136" t="s">
        <v>8579</v>
      </c>
      <c r="H106" s="137">
        <v>1</v>
      </c>
      <c r="I106" s="138"/>
      <c r="J106" s="139">
        <f>ROUND(I106*H106,2)</f>
        <v>0</v>
      </c>
      <c r="K106" s="135" t="s">
        <v>245</v>
      </c>
      <c r="L106" s="34"/>
      <c r="M106" s="201" t="s">
        <v>19</v>
      </c>
      <c r="N106" s="202" t="s">
        <v>40</v>
      </c>
      <c r="O106" s="198"/>
      <c r="P106" s="203">
        <f>O106*H106</f>
        <v>0</v>
      </c>
      <c r="Q106" s="203">
        <v>0</v>
      </c>
      <c r="R106" s="203">
        <f>Q106*H106</f>
        <v>0</v>
      </c>
      <c r="S106" s="203">
        <v>0</v>
      </c>
      <c r="T106" s="204">
        <f>S106*H106</f>
        <v>0</v>
      </c>
      <c r="AR106" s="144" t="s">
        <v>229</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229</v>
      </c>
      <c r="BM106" s="144" t="s">
        <v>15389</v>
      </c>
    </row>
    <row r="107" spans="2:65" s="1" customFormat="1" ht="6.95" customHeight="1">
      <c r="B107" s="43"/>
      <c r="C107" s="44"/>
      <c r="D107" s="44"/>
      <c r="E107" s="44"/>
      <c r="F107" s="44"/>
      <c r="G107" s="44"/>
      <c r="H107" s="44"/>
      <c r="I107" s="44"/>
      <c r="J107" s="44"/>
      <c r="K107" s="44"/>
      <c r="L107" s="34"/>
    </row>
  </sheetData>
  <sheetProtection algorithmName="SHA-512" hashValue="BHf7oR+mj5nk+Y78vSBAQ7N74RObjA1U5JAfWAuZy7AgBateoc1TfbJCZbHara5PIAlftJGHi6wj3VdsAT//uQ==" saltValue="HW35mH1xAeJN+o4Wm/3oS9MRofmZvVwC7hruMMWwaIRhAxrbpwtu+5NTFAmWLvjsSQ2SL8AwH3DjxCejNXZ2FA==" spinCount="100000" sheet="1" objects="1" scenarios="1" formatColumns="0" formatRows="0" autoFilter="0"/>
  <autoFilter ref="C88:K106" xr:uid="{00000000-0009-0000-0000-000015000000}"/>
  <mergeCells count="12">
    <mergeCell ref="E81:H81"/>
    <mergeCell ref="L2:V2"/>
    <mergeCell ref="E50:H50"/>
    <mergeCell ref="E52:H52"/>
    <mergeCell ref="E54:H54"/>
    <mergeCell ref="E77:H77"/>
    <mergeCell ref="E79:H79"/>
    <mergeCell ref="E7:H7"/>
    <mergeCell ref="E9:H9"/>
    <mergeCell ref="E11:H11"/>
    <mergeCell ref="E20:H20"/>
    <mergeCell ref="E29:H29"/>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11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146</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15097</v>
      </c>
      <c r="F9" s="364"/>
      <c r="G9" s="364"/>
      <c r="H9" s="364"/>
      <c r="L9" s="34"/>
    </row>
    <row r="10" spans="2:46" s="1" customFormat="1" ht="12" customHeight="1">
      <c r="B10" s="34"/>
      <c r="D10" s="29" t="s">
        <v>15098</v>
      </c>
      <c r="L10" s="34"/>
    </row>
    <row r="11" spans="2:46" s="1" customFormat="1" ht="16.5" customHeight="1">
      <c r="B11" s="34"/>
      <c r="E11" s="356" t="s">
        <v>15390</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48" t="s">
        <v>15391</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ROUND((SUM(BE90:BE118)),  2)</f>
        <v>0</v>
      </c>
      <c r="I35" s="95">
        <v>0.21</v>
      </c>
      <c r="J35" s="85">
        <f>ROUND(((SUM(BE90:BE118))*I35),  2)</f>
        <v>0</v>
      </c>
      <c r="L35" s="34"/>
    </row>
    <row r="36" spans="2:12" s="1" customFormat="1" ht="14.45" customHeight="1">
      <c r="B36" s="34"/>
      <c r="E36" s="29" t="s">
        <v>41</v>
      </c>
      <c r="F36" s="85">
        <f>ROUND((SUM(BF90:BF118)),  2)</f>
        <v>0</v>
      </c>
      <c r="I36" s="95">
        <v>0.12</v>
      </c>
      <c r="J36" s="85">
        <f>ROUND(((SUM(BF90:BF118))*I36),  2)</f>
        <v>0</v>
      </c>
      <c r="L36" s="34"/>
    </row>
    <row r="37" spans="2:12" s="1" customFormat="1" ht="14.45" hidden="1" customHeight="1">
      <c r="B37" s="34"/>
      <c r="E37" s="29" t="s">
        <v>42</v>
      </c>
      <c r="F37" s="85">
        <f>ROUND((SUM(BG90:BG118)),  2)</f>
        <v>0</v>
      </c>
      <c r="I37" s="95">
        <v>0.21</v>
      </c>
      <c r="J37" s="85">
        <f>0</f>
        <v>0</v>
      </c>
      <c r="L37" s="34"/>
    </row>
    <row r="38" spans="2:12" s="1" customFormat="1" ht="14.45" hidden="1" customHeight="1">
      <c r="B38" s="34"/>
      <c r="E38" s="29" t="s">
        <v>43</v>
      </c>
      <c r="F38" s="85">
        <f>ROUND((SUM(BH90:BH118)),  2)</f>
        <v>0</v>
      </c>
      <c r="I38" s="95">
        <v>0.12</v>
      </c>
      <c r="J38" s="85">
        <f>0</f>
        <v>0</v>
      </c>
      <c r="L38" s="34"/>
    </row>
    <row r="39" spans="2:12" s="1" customFormat="1" ht="14.45" hidden="1" customHeight="1">
      <c r="B39" s="34"/>
      <c r="E39" s="29" t="s">
        <v>44</v>
      </c>
      <c r="F39" s="85">
        <f>ROUND((SUM(BI90:BI118)),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15097</v>
      </c>
      <c r="F52" s="364"/>
      <c r="G52" s="364"/>
      <c r="H52" s="364"/>
      <c r="L52" s="34"/>
    </row>
    <row r="53" spans="2:47" s="1" customFormat="1" ht="12" customHeight="1">
      <c r="B53" s="34"/>
      <c r="C53" s="29" t="s">
        <v>15098</v>
      </c>
      <c r="L53" s="34"/>
    </row>
    <row r="54" spans="2:47" s="1" customFormat="1" ht="16.5" customHeight="1">
      <c r="B54" s="34"/>
      <c r="E54" s="356" t="str">
        <f>E11</f>
        <v>D.1.2.6.-4 - ELEKTRONICKÉ KOMUNIKACE - DOHLEDOVÝ VIDEOSYSTÉM (DVS)</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377</v>
      </c>
      <c r="E64" s="107"/>
      <c r="F64" s="107"/>
      <c r="G64" s="107"/>
      <c r="H64" s="107"/>
      <c r="I64" s="107"/>
      <c r="J64" s="108">
        <f>J91</f>
        <v>0</v>
      </c>
      <c r="L64" s="105"/>
    </row>
    <row r="65" spans="2:12" s="9" customFormat="1" ht="19.899999999999999" customHeight="1">
      <c r="B65" s="109"/>
      <c r="D65" s="110" t="s">
        <v>388</v>
      </c>
      <c r="E65" s="111"/>
      <c r="F65" s="111"/>
      <c r="G65" s="111"/>
      <c r="H65" s="111"/>
      <c r="I65" s="111"/>
      <c r="J65" s="112">
        <f>J92</f>
        <v>0</v>
      </c>
      <c r="L65" s="109"/>
    </row>
    <row r="66" spans="2:12" s="9" customFormat="1" ht="14.85" customHeight="1">
      <c r="B66" s="109"/>
      <c r="D66" s="110" t="s">
        <v>15392</v>
      </c>
      <c r="E66" s="111"/>
      <c r="F66" s="111"/>
      <c r="G66" s="111"/>
      <c r="H66" s="111"/>
      <c r="I66" s="111"/>
      <c r="J66" s="112">
        <f>J93</f>
        <v>0</v>
      </c>
      <c r="L66" s="109"/>
    </row>
    <row r="67" spans="2:12" s="9" customFormat="1" ht="14.85" customHeight="1">
      <c r="B67" s="109"/>
      <c r="D67" s="110" t="s">
        <v>15393</v>
      </c>
      <c r="E67" s="111"/>
      <c r="F67" s="111"/>
      <c r="G67" s="111"/>
      <c r="H67" s="111"/>
      <c r="I67" s="111"/>
      <c r="J67" s="112">
        <f>J105</f>
        <v>0</v>
      </c>
      <c r="L67" s="109"/>
    </row>
    <row r="68" spans="2:12" s="9" customFormat="1" ht="14.85" customHeight="1">
      <c r="B68" s="109"/>
      <c r="D68" s="110" t="s">
        <v>15394</v>
      </c>
      <c r="E68" s="111"/>
      <c r="F68" s="111"/>
      <c r="G68" s="111"/>
      <c r="H68" s="111"/>
      <c r="I68" s="111"/>
      <c r="J68" s="112">
        <f>J110</f>
        <v>0</v>
      </c>
      <c r="L68" s="109"/>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5" t="str">
        <f>E7</f>
        <v>Stavební úpravy budovy N (CEETe II) v areálu VŠB-TUO - Úpravy po DI - rev_a</v>
      </c>
      <c r="F78" s="366"/>
      <c r="G78" s="366"/>
      <c r="H78" s="366"/>
      <c r="L78" s="34"/>
    </row>
    <row r="79" spans="2:12" ht="12" customHeight="1">
      <c r="B79" s="22"/>
      <c r="C79" s="29" t="s">
        <v>181</v>
      </c>
      <c r="L79" s="22"/>
    </row>
    <row r="80" spans="2:12" s="1" customFormat="1" ht="16.5" customHeight="1">
      <c r="B80" s="34"/>
      <c r="E80" s="365" t="s">
        <v>15097</v>
      </c>
      <c r="F80" s="364"/>
      <c r="G80" s="364"/>
      <c r="H80" s="364"/>
      <c r="L80" s="34"/>
    </row>
    <row r="81" spans="2:65" s="1" customFormat="1" ht="12" customHeight="1">
      <c r="B81" s="34"/>
      <c r="C81" s="29" t="s">
        <v>15098</v>
      </c>
      <c r="L81" s="34"/>
    </row>
    <row r="82" spans="2:65" s="1" customFormat="1" ht="16.5" customHeight="1">
      <c r="B82" s="34"/>
      <c r="E82" s="356" t="str">
        <f>E11</f>
        <v>D.1.2.6.-4 - ELEKTRONICKÉ KOMUNIKACE - DOHLEDOVÝ VIDEOSYSTÉM (DVS)</v>
      </c>
      <c r="F82" s="364"/>
      <c r="G82" s="364"/>
      <c r="H82" s="364"/>
      <c r="L82" s="34"/>
    </row>
    <row r="83" spans="2:65" s="1" customFormat="1" ht="6.95" customHeight="1">
      <c r="B83" s="34"/>
      <c r="L83" s="34"/>
    </row>
    <row r="84" spans="2:65" s="1" customFormat="1" ht="12" customHeight="1">
      <c r="B84" s="34"/>
      <c r="C84" s="29" t="s">
        <v>21</v>
      </c>
      <c r="F84" s="27" t="str">
        <f>F14</f>
        <v xml:space="preserve"> </v>
      </c>
      <c r="I84" s="29" t="s">
        <v>23</v>
      </c>
      <c r="J84" s="51" t="str">
        <f>IF(J14="","",J14)</f>
        <v>1. 10. 2025</v>
      </c>
      <c r="L84" s="34"/>
    </row>
    <row r="85" spans="2:65" s="1" customFormat="1" ht="6.95" customHeight="1">
      <c r="B85" s="34"/>
      <c r="L85" s="34"/>
    </row>
    <row r="86" spans="2:65" s="1" customFormat="1" ht="15.2" customHeight="1">
      <c r="B86" s="34"/>
      <c r="C86" s="29" t="s">
        <v>25</v>
      </c>
      <c r="F86" s="27" t="str">
        <f>E17</f>
        <v xml:space="preserve"> </v>
      </c>
      <c r="I86" s="29" t="s">
        <v>30</v>
      </c>
      <c r="J86" s="32" t="str">
        <f>E23</f>
        <v xml:space="preserve">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c r="B91" s="121"/>
      <c r="D91" s="122" t="s">
        <v>68</v>
      </c>
      <c r="E91" s="123" t="s">
        <v>1379</v>
      </c>
      <c r="F91" s="123" t="s">
        <v>1380</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c r="B92" s="121"/>
      <c r="D92" s="122" t="s">
        <v>68</v>
      </c>
      <c r="E92" s="131" t="s">
        <v>1901</v>
      </c>
      <c r="F92" s="131" t="s">
        <v>1902</v>
      </c>
      <c r="I92" s="124"/>
      <c r="J92" s="132">
        <f>BK92</f>
        <v>0</v>
      </c>
      <c r="L92" s="121"/>
      <c r="M92" s="126"/>
      <c r="P92" s="127">
        <f>P93+P105+P110</f>
        <v>0</v>
      </c>
      <c r="R92" s="127">
        <f>R93+R105+R110</f>
        <v>0</v>
      </c>
      <c r="T92" s="128">
        <f>T93+T105+T110</f>
        <v>0</v>
      </c>
      <c r="AR92" s="122" t="s">
        <v>79</v>
      </c>
      <c r="AT92" s="129" t="s">
        <v>68</v>
      </c>
      <c r="AU92" s="129" t="s">
        <v>77</v>
      </c>
      <c r="AY92" s="122" t="s">
        <v>212</v>
      </c>
      <c r="BK92" s="130">
        <f>BK93+BK105+BK110</f>
        <v>0</v>
      </c>
    </row>
    <row r="93" spans="2:65" s="11" customFormat="1" ht="20.85" customHeight="1">
      <c r="B93" s="121"/>
      <c r="D93" s="122" t="s">
        <v>68</v>
      </c>
      <c r="E93" s="131" t="s">
        <v>15104</v>
      </c>
      <c r="F93" s="131" t="s">
        <v>15395</v>
      </c>
      <c r="I93" s="124"/>
      <c r="J93" s="132">
        <f>BK93</f>
        <v>0</v>
      </c>
      <c r="L93" s="121"/>
      <c r="M93" s="126"/>
      <c r="P93" s="127">
        <f>SUM(P94:P104)</f>
        <v>0</v>
      </c>
      <c r="R93" s="127">
        <f>SUM(R94:R104)</f>
        <v>0</v>
      </c>
      <c r="T93" s="128">
        <f>SUM(T94:T104)</f>
        <v>0</v>
      </c>
      <c r="AR93" s="122" t="s">
        <v>79</v>
      </c>
      <c r="AT93" s="129" t="s">
        <v>68</v>
      </c>
      <c r="AU93" s="129" t="s">
        <v>79</v>
      </c>
      <c r="AY93" s="122" t="s">
        <v>212</v>
      </c>
      <c r="BK93" s="130">
        <f>SUM(BK94:BK104)</f>
        <v>0</v>
      </c>
    </row>
    <row r="94" spans="2:65" s="1" customFormat="1" ht="55.5" customHeight="1">
      <c r="B94" s="34"/>
      <c r="C94" s="133" t="s">
        <v>77</v>
      </c>
      <c r="D94" s="133" t="s">
        <v>215</v>
      </c>
      <c r="E94" s="134" t="s">
        <v>15396</v>
      </c>
      <c r="F94" s="135" t="s">
        <v>15397</v>
      </c>
      <c r="G94" s="136" t="s">
        <v>15108</v>
      </c>
      <c r="H94" s="137">
        <v>9</v>
      </c>
      <c r="I94" s="138"/>
      <c r="J94" s="139">
        <f t="shared" ref="J94:J104" si="0">ROUND(I94*H94,2)</f>
        <v>0</v>
      </c>
      <c r="K94" s="135" t="s">
        <v>245</v>
      </c>
      <c r="L94" s="34"/>
      <c r="M94" s="140" t="s">
        <v>19</v>
      </c>
      <c r="N94" s="141" t="s">
        <v>40</v>
      </c>
      <c r="P94" s="142">
        <f t="shared" ref="P94:P104" si="1">O94*H94</f>
        <v>0</v>
      </c>
      <c r="Q94" s="142">
        <v>0</v>
      </c>
      <c r="R94" s="142">
        <f t="shared" ref="R94:R104" si="2">Q94*H94</f>
        <v>0</v>
      </c>
      <c r="S94" s="142">
        <v>0</v>
      </c>
      <c r="T94" s="143">
        <f t="shared" ref="T94:T104" si="3">S94*H94</f>
        <v>0</v>
      </c>
      <c r="AR94" s="144" t="s">
        <v>229</v>
      </c>
      <c r="AT94" s="144" t="s">
        <v>215</v>
      </c>
      <c r="AU94" s="144" t="s">
        <v>236</v>
      </c>
      <c r="AY94" s="19" t="s">
        <v>212</v>
      </c>
      <c r="BE94" s="145">
        <f t="shared" ref="BE94:BE104" si="4">IF(N94="základní",J94,0)</f>
        <v>0</v>
      </c>
      <c r="BF94" s="145">
        <f t="shared" ref="BF94:BF104" si="5">IF(N94="snížená",J94,0)</f>
        <v>0</v>
      </c>
      <c r="BG94" s="145">
        <f t="shared" ref="BG94:BG104" si="6">IF(N94="zákl. přenesená",J94,0)</f>
        <v>0</v>
      </c>
      <c r="BH94" s="145">
        <f t="shared" ref="BH94:BH104" si="7">IF(N94="sníž. přenesená",J94,0)</f>
        <v>0</v>
      </c>
      <c r="BI94" s="145">
        <f t="shared" ref="BI94:BI104" si="8">IF(N94="nulová",J94,0)</f>
        <v>0</v>
      </c>
      <c r="BJ94" s="19" t="s">
        <v>77</v>
      </c>
      <c r="BK94" s="145">
        <f t="shared" ref="BK94:BK104" si="9">ROUND(I94*H94,2)</f>
        <v>0</v>
      </c>
      <c r="BL94" s="19" t="s">
        <v>229</v>
      </c>
      <c r="BM94" s="144" t="s">
        <v>15398</v>
      </c>
    </row>
    <row r="95" spans="2:65" s="1" customFormat="1" ht="55.5" customHeight="1">
      <c r="B95" s="34"/>
      <c r="C95" s="133" t="s">
        <v>79</v>
      </c>
      <c r="D95" s="133" t="s">
        <v>215</v>
      </c>
      <c r="E95" s="134" t="s">
        <v>15399</v>
      </c>
      <c r="F95" s="135" t="s">
        <v>15400</v>
      </c>
      <c r="G95" s="136" t="s">
        <v>15108</v>
      </c>
      <c r="H95" s="137">
        <v>20</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15401</v>
      </c>
    </row>
    <row r="96" spans="2:65" s="1" customFormat="1" ht="33" customHeight="1">
      <c r="B96" s="34"/>
      <c r="C96" s="133" t="s">
        <v>236</v>
      </c>
      <c r="D96" s="133" t="s">
        <v>215</v>
      </c>
      <c r="E96" s="134" t="s">
        <v>15402</v>
      </c>
      <c r="F96" s="135" t="s">
        <v>15403</v>
      </c>
      <c r="G96" s="136" t="s">
        <v>15108</v>
      </c>
      <c r="H96" s="137">
        <v>1</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15404</v>
      </c>
    </row>
    <row r="97" spans="2:65" s="1" customFormat="1" ht="16.5" customHeight="1">
      <c r="B97" s="34"/>
      <c r="C97" s="133" t="s">
        <v>229</v>
      </c>
      <c r="D97" s="133" t="s">
        <v>215</v>
      </c>
      <c r="E97" s="134" t="s">
        <v>15405</v>
      </c>
      <c r="F97" s="135" t="s">
        <v>15406</v>
      </c>
      <c r="G97" s="136" t="s">
        <v>15108</v>
      </c>
      <c r="H97" s="137">
        <v>2</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15407</v>
      </c>
    </row>
    <row r="98" spans="2:65" s="1" customFormat="1" ht="16.5" customHeight="1">
      <c r="B98" s="34"/>
      <c r="C98" s="133" t="s">
        <v>211</v>
      </c>
      <c r="D98" s="133" t="s">
        <v>215</v>
      </c>
      <c r="E98" s="134" t="s">
        <v>15408</v>
      </c>
      <c r="F98" s="135" t="s">
        <v>15409</v>
      </c>
      <c r="G98" s="136" t="s">
        <v>15108</v>
      </c>
      <c r="H98" s="137">
        <v>29</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15410</v>
      </c>
    </row>
    <row r="99" spans="2:65" s="1" customFormat="1" ht="24.2" customHeight="1">
      <c r="B99" s="34"/>
      <c r="C99" s="133" t="s">
        <v>253</v>
      </c>
      <c r="D99" s="133" t="s">
        <v>215</v>
      </c>
      <c r="E99" s="134" t="s">
        <v>15411</v>
      </c>
      <c r="F99" s="135" t="s">
        <v>15412</v>
      </c>
      <c r="G99" s="136" t="s">
        <v>15108</v>
      </c>
      <c r="H99" s="137">
        <v>29</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15413</v>
      </c>
    </row>
    <row r="100" spans="2:65" s="1" customFormat="1" ht="16.5" customHeight="1">
      <c r="B100" s="34"/>
      <c r="C100" s="133" t="s">
        <v>259</v>
      </c>
      <c r="D100" s="133" t="s">
        <v>215</v>
      </c>
      <c r="E100" s="134" t="s">
        <v>15414</v>
      </c>
      <c r="F100" s="135" t="s">
        <v>15415</v>
      </c>
      <c r="G100" s="136" t="s">
        <v>15108</v>
      </c>
      <c r="H100" s="137">
        <v>6</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15416</v>
      </c>
    </row>
    <row r="101" spans="2:65" s="1" customFormat="1" ht="16.5" customHeight="1">
      <c r="B101" s="34"/>
      <c r="C101" s="133" t="s">
        <v>267</v>
      </c>
      <c r="D101" s="133" t="s">
        <v>215</v>
      </c>
      <c r="E101" s="134" t="s">
        <v>15417</v>
      </c>
      <c r="F101" s="135" t="s">
        <v>15418</v>
      </c>
      <c r="G101" s="136" t="s">
        <v>15108</v>
      </c>
      <c r="H101" s="137">
        <v>7</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15419</v>
      </c>
    </row>
    <row r="102" spans="2:65" s="1" customFormat="1" ht="16.5" customHeight="1">
      <c r="B102" s="34"/>
      <c r="C102" s="133" t="s">
        <v>275</v>
      </c>
      <c r="D102" s="133" t="s">
        <v>215</v>
      </c>
      <c r="E102" s="134" t="s">
        <v>15420</v>
      </c>
      <c r="F102" s="135" t="s">
        <v>15421</v>
      </c>
      <c r="G102" s="136" t="s">
        <v>15108</v>
      </c>
      <c r="H102" s="137">
        <v>9</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15422</v>
      </c>
    </row>
    <row r="103" spans="2:65" s="1" customFormat="1" ht="16.5" customHeight="1">
      <c r="B103" s="34"/>
      <c r="C103" s="133" t="s">
        <v>281</v>
      </c>
      <c r="D103" s="133" t="s">
        <v>215</v>
      </c>
      <c r="E103" s="134" t="s">
        <v>15423</v>
      </c>
      <c r="F103" s="135" t="s">
        <v>15228</v>
      </c>
      <c r="G103" s="136" t="s">
        <v>15108</v>
      </c>
      <c r="H103" s="137">
        <v>47</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15424</v>
      </c>
    </row>
    <row r="104" spans="2:65" s="1" customFormat="1" ht="16.5" customHeight="1">
      <c r="B104" s="34"/>
      <c r="C104" s="133" t="s">
        <v>287</v>
      </c>
      <c r="D104" s="133" t="s">
        <v>215</v>
      </c>
      <c r="E104" s="134" t="s">
        <v>15425</v>
      </c>
      <c r="F104" s="135" t="s">
        <v>15426</v>
      </c>
      <c r="G104" s="136" t="s">
        <v>8579</v>
      </c>
      <c r="H104" s="137">
        <v>1</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15427</v>
      </c>
    </row>
    <row r="105" spans="2:65" s="11" customFormat="1" ht="20.85" customHeight="1">
      <c r="B105" s="121"/>
      <c r="D105" s="122" t="s">
        <v>68</v>
      </c>
      <c r="E105" s="131" t="s">
        <v>15236</v>
      </c>
      <c r="F105" s="131" t="s">
        <v>15428</v>
      </c>
      <c r="I105" s="124"/>
      <c r="J105" s="132">
        <f>BK105</f>
        <v>0</v>
      </c>
      <c r="L105" s="121"/>
      <c r="M105" s="126"/>
      <c r="P105" s="127">
        <f>SUM(P106:P109)</f>
        <v>0</v>
      </c>
      <c r="R105" s="127">
        <f>SUM(R106:R109)</f>
        <v>0</v>
      </c>
      <c r="T105" s="128">
        <f>SUM(T106:T109)</f>
        <v>0</v>
      </c>
      <c r="AR105" s="122" t="s">
        <v>79</v>
      </c>
      <c r="AT105" s="129" t="s">
        <v>68</v>
      </c>
      <c r="AU105" s="129" t="s">
        <v>79</v>
      </c>
      <c r="AY105" s="122" t="s">
        <v>212</v>
      </c>
      <c r="BK105" s="130">
        <f>SUM(BK106:BK109)</f>
        <v>0</v>
      </c>
    </row>
    <row r="106" spans="2:65" s="1" customFormat="1" ht="16.5" customHeight="1">
      <c r="B106" s="34"/>
      <c r="C106" s="133" t="s">
        <v>8</v>
      </c>
      <c r="D106" s="133" t="s">
        <v>215</v>
      </c>
      <c r="E106" s="134" t="s">
        <v>15429</v>
      </c>
      <c r="F106" s="135" t="s">
        <v>15239</v>
      </c>
      <c r="G106" s="136" t="s">
        <v>536</v>
      </c>
      <c r="H106" s="137">
        <v>2310</v>
      </c>
      <c r="I106" s="138"/>
      <c r="J106" s="139">
        <f>ROUND(I106*H106,2)</f>
        <v>0</v>
      </c>
      <c r="K106" s="135" t="s">
        <v>245</v>
      </c>
      <c r="L106" s="34"/>
      <c r="M106" s="140" t="s">
        <v>19</v>
      </c>
      <c r="N106" s="141" t="s">
        <v>40</v>
      </c>
      <c r="P106" s="142">
        <f>O106*H106</f>
        <v>0</v>
      </c>
      <c r="Q106" s="142">
        <v>0</v>
      </c>
      <c r="R106" s="142">
        <f>Q106*H106</f>
        <v>0</v>
      </c>
      <c r="S106" s="142">
        <v>0</v>
      </c>
      <c r="T106" s="143">
        <f>S106*H106</f>
        <v>0</v>
      </c>
      <c r="AR106" s="144" t="s">
        <v>229</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229</v>
      </c>
      <c r="BM106" s="144" t="s">
        <v>15430</v>
      </c>
    </row>
    <row r="107" spans="2:65" s="1" customFormat="1" ht="16.5" customHeight="1">
      <c r="B107" s="34"/>
      <c r="C107" s="133" t="s">
        <v>301</v>
      </c>
      <c r="D107" s="133" t="s">
        <v>215</v>
      </c>
      <c r="E107" s="134" t="s">
        <v>15431</v>
      </c>
      <c r="F107" s="135" t="s">
        <v>15432</v>
      </c>
      <c r="G107" s="136" t="s">
        <v>536</v>
      </c>
      <c r="H107" s="137">
        <v>30</v>
      </c>
      <c r="I107" s="138"/>
      <c r="J107" s="139">
        <f>ROUND(I107*H107,2)</f>
        <v>0</v>
      </c>
      <c r="K107" s="135" t="s">
        <v>245</v>
      </c>
      <c r="L107" s="34"/>
      <c r="M107" s="140" t="s">
        <v>19</v>
      </c>
      <c r="N107" s="141" t="s">
        <v>40</v>
      </c>
      <c r="P107" s="142">
        <f>O107*H107</f>
        <v>0</v>
      </c>
      <c r="Q107" s="142">
        <v>0</v>
      </c>
      <c r="R107" s="142">
        <f>Q107*H107</f>
        <v>0</v>
      </c>
      <c r="S107" s="142">
        <v>0</v>
      </c>
      <c r="T107" s="143">
        <f>S107*H107</f>
        <v>0</v>
      </c>
      <c r="AR107" s="144" t="s">
        <v>229</v>
      </c>
      <c r="AT107" s="144" t="s">
        <v>215</v>
      </c>
      <c r="AU107" s="144" t="s">
        <v>236</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229</v>
      </c>
      <c r="BM107" s="144" t="s">
        <v>15433</v>
      </c>
    </row>
    <row r="108" spans="2:65" s="1" customFormat="1" ht="16.5" customHeight="1">
      <c r="B108" s="34"/>
      <c r="C108" s="133" t="s">
        <v>306</v>
      </c>
      <c r="D108" s="133" t="s">
        <v>215</v>
      </c>
      <c r="E108" s="134" t="s">
        <v>15434</v>
      </c>
      <c r="F108" s="135" t="s">
        <v>15290</v>
      </c>
      <c r="G108" s="136" t="s">
        <v>8579</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229</v>
      </c>
      <c r="AT108" s="144" t="s">
        <v>215</v>
      </c>
      <c r="AU108" s="144" t="s">
        <v>236</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15435</v>
      </c>
    </row>
    <row r="109" spans="2:65" s="1" customFormat="1" ht="16.5" customHeight="1">
      <c r="B109" s="34"/>
      <c r="C109" s="133" t="s">
        <v>311</v>
      </c>
      <c r="D109" s="133" t="s">
        <v>215</v>
      </c>
      <c r="E109" s="134" t="s">
        <v>15436</v>
      </c>
      <c r="F109" s="135" t="s">
        <v>15293</v>
      </c>
      <c r="G109" s="136" t="s">
        <v>15108</v>
      </c>
      <c r="H109" s="137">
        <v>9</v>
      </c>
      <c r="I109" s="138"/>
      <c r="J109" s="139">
        <f>ROUND(I109*H109,2)</f>
        <v>0</v>
      </c>
      <c r="K109" s="135" t="s">
        <v>245</v>
      </c>
      <c r="L109" s="34"/>
      <c r="M109" s="140" t="s">
        <v>19</v>
      </c>
      <c r="N109" s="141" t="s">
        <v>40</v>
      </c>
      <c r="P109" s="142">
        <f>O109*H109</f>
        <v>0</v>
      </c>
      <c r="Q109" s="142">
        <v>0</v>
      </c>
      <c r="R109" s="142">
        <f>Q109*H109</f>
        <v>0</v>
      </c>
      <c r="S109" s="142">
        <v>0</v>
      </c>
      <c r="T109" s="143">
        <f>S109*H109</f>
        <v>0</v>
      </c>
      <c r="AR109" s="144" t="s">
        <v>229</v>
      </c>
      <c r="AT109" s="144" t="s">
        <v>215</v>
      </c>
      <c r="AU109" s="144" t="s">
        <v>236</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229</v>
      </c>
      <c r="BM109" s="144" t="s">
        <v>15437</v>
      </c>
    </row>
    <row r="110" spans="2:65" s="11" customFormat="1" ht="20.85" customHeight="1">
      <c r="B110" s="121"/>
      <c r="D110" s="122" t="s">
        <v>68</v>
      </c>
      <c r="E110" s="131" t="s">
        <v>15295</v>
      </c>
      <c r="F110" s="131" t="s">
        <v>15438</v>
      </c>
      <c r="I110" s="124"/>
      <c r="J110" s="132">
        <f>BK110</f>
        <v>0</v>
      </c>
      <c r="L110" s="121"/>
      <c r="M110" s="126"/>
      <c r="P110" s="127">
        <f>SUM(P111:P118)</f>
        <v>0</v>
      </c>
      <c r="R110" s="127">
        <f>SUM(R111:R118)</f>
        <v>0</v>
      </c>
      <c r="T110" s="128">
        <f>SUM(T111:T118)</f>
        <v>0</v>
      </c>
      <c r="AR110" s="122" t="s">
        <v>79</v>
      </c>
      <c r="AT110" s="129" t="s">
        <v>68</v>
      </c>
      <c r="AU110" s="129" t="s">
        <v>79</v>
      </c>
      <c r="AY110" s="122" t="s">
        <v>212</v>
      </c>
      <c r="BK110" s="130">
        <f>SUM(BK111:BK118)</f>
        <v>0</v>
      </c>
    </row>
    <row r="111" spans="2:65" s="1" customFormat="1" ht="16.5" customHeight="1">
      <c r="B111" s="34"/>
      <c r="C111" s="133" t="s">
        <v>316</v>
      </c>
      <c r="D111" s="133" t="s">
        <v>215</v>
      </c>
      <c r="E111" s="134" t="s">
        <v>15439</v>
      </c>
      <c r="F111" s="135" t="s">
        <v>15298</v>
      </c>
      <c r="G111" s="136" t="s">
        <v>408</v>
      </c>
      <c r="H111" s="137">
        <v>30</v>
      </c>
      <c r="I111" s="138"/>
      <c r="J111" s="139">
        <f t="shared" ref="J111:J118" si="10">ROUND(I111*H111,2)</f>
        <v>0</v>
      </c>
      <c r="K111" s="135" t="s">
        <v>245</v>
      </c>
      <c r="L111" s="34"/>
      <c r="M111" s="140" t="s">
        <v>19</v>
      </c>
      <c r="N111" s="141" t="s">
        <v>40</v>
      </c>
      <c r="P111" s="142">
        <f t="shared" ref="P111:P118" si="11">O111*H111</f>
        <v>0</v>
      </c>
      <c r="Q111" s="142">
        <v>0</v>
      </c>
      <c r="R111" s="142">
        <f t="shared" ref="R111:R118" si="12">Q111*H111</f>
        <v>0</v>
      </c>
      <c r="S111" s="142">
        <v>0</v>
      </c>
      <c r="T111" s="143">
        <f t="shared" ref="T111:T118" si="13">S111*H111</f>
        <v>0</v>
      </c>
      <c r="AR111" s="144" t="s">
        <v>229</v>
      </c>
      <c r="AT111" s="144" t="s">
        <v>215</v>
      </c>
      <c r="AU111" s="144" t="s">
        <v>236</v>
      </c>
      <c r="AY111" s="19" t="s">
        <v>212</v>
      </c>
      <c r="BE111" s="145">
        <f t="shared" ref="BE111:BE118" si="14">IF(N111="základní",J111,0)</f>
        <v>0</v>
      </c>
      <c r="BF111" s="145">
        <f t="shared" ref="BF111:BF118" si="15">IF(N111="snížená",J111,0)</f>
        <v>0</v>
      </c>
      <c r="BG111" s="145">
        <f t="shared" ref="BG111:BG118" si="16">IF(N111="zákl. přenesená",J111,0)</f>
        <v>0</v>
      </c>
      <c r="BH111" s="145">
        <f t="shared" ref="BH111:BH118" si="17">IF(N111="sníž. přenesená",J111,0)</f>
        <v>0</v>
      </c>
      <c r="BI111" s="145">
        <f t="shared" ref="BI111:BI118" si="18">IF(N111="nulová",J111,0)</f>
        <v>0</v>
      </c>
      <c r="BJ111" s="19" t="s">
        <v>77</v>
      </c>
      <c r="BK111" s="145">
        <f t="shared" ref="BK111:BK118" si="19">ROUND(I111*H111,2)</f>
        <v>0</v>
      </c>
      <c r="BL111" s="19" t="s">
        <v>229</v>
      </c>
      <c r="BM111" s="144" t="s">
        <v>15440</v>
      </c>
    </row>
    <row r="112" spans="2:65" s="1" customFormat="1" ht="16.5" customHeight="1">
      <c r="B112" s="34"/>
      <c r="C112" s="133" t="s">
        <v>323</v>
      </c>
      <c r="D112" s="133" t="s">
        <v>215</v>
      </c>
      <c r="E112" s="134" t="s">
        <v>15441</v>
      </c>
      <c r="F112" s="135" t="s">
        <v>15304</v>
      </c>
      <c r="G112" s="136" t="s">
        <v>15108</v>
      </c>
      <c r="H112" s="137">
        <v>29</v>
      </c>
      <c r="I112" s="138"/>
      <c r="J112" s="139">
        <f t="shared" si="10"/>
        <v>0</v>
      </c>
      <c r="K112" s="135" t="s">
        <v>245</v>
      </c>
      <c r="L112" s="34"/>
      <c r="M112" s="140" t="s">
        <v>19</v>
      </c>
      <c r="N112" s="141" t="s">
        <v>40</v>
      </c>
      <c r="P112" s="142">
        <f t="shared" si="11"/>
        <v>0</v>
      </c>
      <c r="Q112" s="142">
        <v>0</v>
      </c>
      <c r="R112" s="142">
        <f t="shared" si="12"/>
        <v>0</v>
      </c>
      <c r="S112" s="142">
        <v>0</v>
      </c>
      <c r="T112" s="143">
        <f t="shared" si="13"/>
        <v>0</v>
      </c>
      <c r="AR112" s="144" t="s">
        <v>229</v>
      </c>
      <c r="AT112" s="144" t="s">
        <v>215</v>
      </c>
      <c r="AU112" s="144" t="s">
        <v>236</v>
      </c>
      <c r="AY112" s="19" t="s">
        <v>212</v>
      </c>
      <c r="BE112" s="145">
        <f t="shared" si="14"/>
        <v>0</v>
      </c>
      <c r="BF112" s="145">
        <f t="shared" si="15"/>
        <v>0</v>
      </c>
      <c r="BG112" s="145">
        <f t="shared" si="16"/>
        <v>0</v>
      </c>
      <c r="BH112" s="145">
        <f t="shared" si="17"/>
        <v>0</v>
      </c>
      <c r="BI112" s="145">
        <f t="shared" si="18"/>
        <v>0</v>
      </c>
      <c r="BJ112" s="19" t="s">
        <v>77</v>
      </c>
      <c r="BK112" s="145">
        <f t="shared" si="19"/>
        <v>0</v>
      </c>
      <c r="BL112" s="19" t="s">
        <v>229</v>
      </c>
      <c r="BM112" s="144" t="s">
        <v>15442</v>
      </c>
    </row>
    <row r="113" spans="2:65" s="1" customFormat="1" ht="16.5" customHeight="1">
      <c r="B113" s="34"/>
      <c r="C113" s="133" t="s">
        <v>330</v>
      </c>
      <c r="D113" s="133" t="s">
        <v>215</v>
      </c>
      <c r="E113" s="134" t="s">
        <v>15443</v>
      </c>
      <c r="F113" s="135" t="s">
        <v>15444</v>
      </c>
      <c r="G113" s="136" t="s">
        <v>15108</v>
      </c>
      <c r="H113" s="137">
        <v>29</v>
      </c>
      <c r="I113" s="138"/>
      <c r="J113" s="139">
        <f t="shared" si="10"/>
        <v>0</v>
      </c>
      <c r="K113" s="135" t="s">
        <v>245</v>
      </c>
      <c r="L113" s="34"/>
      <c r="M113" s="140" t="s">
        <v>19</v>
      </c>
      <c r="N113" s="141" t="s">
        <v>40</v>
      </c>
      <c r="P113" s="142">
        <f t="shared" si="11"/>
        <v>0</v>
      </c>
      <c r="Q113" s="142">
        <v>0</v>
      </c>
      <c r="R113" s="142">
        <f t="shared" si="12"/>
        <v>0</v>
      </c>
      <c r="S113" s="142">
        <v>0</v>
      </c>
      <c r="T113" s="143">
        <f t="shared" si="13"/>
        <v>0</v>
      </c>
      <c r="AR113" s="144" t="s">
        <v>229</v>
      </c>
      <c r="AT113" s="144" t="s">
        <v>215</v>
      </c>
      <c r="AU113" s="144" t="s">
        <v>236</v>
      </c>
      <c r="AY113" s="19" t="s">
        <v>212</v>
      </c>
      <c r="BE113" s="145">
        <f t="shared" si="14"/>
        <v>0</v>
      </c>
      <c r="BF113" s="145">
        <f t="shared" si="15"/>
        <v>0</v>
      </c>
      <c r="BG113" s="145">
        <f t="shared" si="16"/>
        <v>0</v>
      </c>
      <c r="BH113" s="145">
        <f t="shared" si="17"/>
        <v>0</v>
      </c>
      <c r="BI113" s="145">
        <f t="shared" si="18"/>
        <v>0</v>
      </c>
      <c r="BJ113" s="19" t="s">
        <v>77</v>
      </c>
      <c r="BK113" s="145">
        <f t="shared" si="19"/>
        <v>0</v>
      </c>
      <c r="BL113" s="19" t="s">
        <v>229</v>
      </c>
      <c r="BM113" s="144" t="s">
        <v>15445</v>
      </c>
    </row>
    <row r="114" spans="2:65" s="1" customFormat="1" ht="16.5" customHeight="1">
      <c r="B114" s="34"/>
      <c r="C114" s="133" t="s">
        <v>338</v>
      </c>
      <c r="D114" s="133" t="s">
        <v>215</v>
      </c>
      <c r="E114" s="134" t="s">
        <v>15446</v>
      </c>
      <c r="F114" s="135" t="s">
        <v>15447</v>
      </c>
      <c r="G114" s="136" t="s">
        <v>8579</v>
      </c>
      <c r="H114" s="137">
        <v>1</v>
      </c>
      <c r="I114" s="138"/>
      <c r="J114" s="139">
        <f t="shared" si="10"/>
        <v>0</v>
      </c>
      <c r="K114" s="135" t="s">
        <v>245</v>
      </c>
      <c r="L114" s="34"/>
      <c r="M114" s="140" t="s">
        <v>19</v>
      </c>
      <c r="N114" s="141" t="s">
        <v>40</v>
      </c>
      <c r="P114" s="142">
        <f t="shared" si="11"/>
        <v>0</v>
      </c>
      <c r="Q114" s="142">
        <v>0</v>
      </c>
      <c r="R114" s="142">
        <f t="shared" si="12"/>
        <v>0</v>
      </c>
      <c r="S114" s="142">
        <v>0</v>
      </c>
      <c r="T114" s="143">
        <f t="shared" si="13"/>
        <v>0</v>
      </c>
      <c r="AR114" s="144" t="s">
        <v>229</v>
      </c>
      <c r="AT114" s="144" t="s">
        <v>215</v>
      </c>
      <c r="AU114" s="144" t="s">
        <v>236</v>
      </c>
      <c r="AY114" s="19" t="s">
        <v>212</v>
      </c>
      <c r="BE114" s="145">
        <f t="shared" si="14"/>
        <v>0</v>
      </c>
      <c r="BF114" s="145">
        <f t="shared" si="15"/>
        <v>0</v>
      </c>
      <c r="BG114" s="145">
        <f t="shared" si="16"/>
        <v>0</v>
      </c>
      <c r="BH114" s="145">
        <f t="shared" si="17"/>
        <v>0</v>
      </c>
      <c r="BI114" s="145">
        <f t="shared" si="18"/>
        <v>0</v>
      </c>
      <c r="BJ114" s="19" t="s">
        <v>77</v>
      </c>
      <c r="BK114" s="145">
        <f t="shared" si="19"/>
        <v>0</v>
      </c>
      <c r="BL114" s="19" t="s">
        <v>229</v>
      </c>
      <c r="BM114" s="144" t="s">
        <v>15448</v>
      </c>
    </row>
    <row r="115" spans="2:65" s="1" customFormat="1" ht="21.75" customHeight="1">
      <c r="B115" s="34"/>
      <c r="C115" s="133" t="s">
        <v>343</v>
      </c>
      <c r="D115" s="133" t="s">
        <v>215</v>
      </c>
      <c r="E115" s="134" t="s">
        <v>15449</v>
      </c>
      <c r="F115" s="135" t="s">
        <v>15450</v>
      </c>
      <c r="G115" s="136" t="s">
        <v>8579</v>
      </c>
      <c r="H115" s="137">
        <v>1</v>
      </c>
      <c r="I115" s="138"/>
      <c r="J115" s="139">
        <f t="shared" si="10"/>
        <v>0</v>
      </c>
      <c r="K115" s="135" t="s">
        <v>245</v>
      </c>
      <c r="L115" s="34"/>
      <c r="M115" s="140" t="s">
        <v>19</v>
      </c>
      <c r="N115" s="141" t="s">
        <v>40</v>
      </c>
      <c r="P115" s="142">
        <f t="shared" si="11"/>
        <v>0</v>
      </c>
      <c r="Q115" s="142">
        <v>0</v>
      </c>
      <c r="R115" s="142">
        <f t="shared" si="12"/>
        <v>0</v>
      </c>
      <c r="S115" s="142">
        <v>0</v>
      </c>
      <c r="T115" s="143">
        <f t="shared" si="13"/>
        <v>0</v>
      </c>
      <c r="AR115" s="144" t="s">
        <v>229</v>
      </c>
      <c r="AT115" s="144" t="s">
        <v>215</v>
      </c>
      <c r="AU115" s="144" t="s">
        <v>236</v>
      </c>
      <c r="AY115" s="19" t="s">
        <v>212</v>
      </c>
      <c r="BE115" s="145">
        <f t="shared" si="14"/>
        <v>0</v>
      </c>
      <c r="BF115" s="145">
        <f t="shared" si="15"/>
        <v>0</v>
      </c>
      <c r="BG115" s="145">
        <f t="shared" si="16"/>
        <v>0</v>
      </c>
      <c r="BH115" s="145">
        <f t="shared" si="17"/>
        <v>0</v>
      </c>
      <c r="BI115" s="145">
        <f t="shared" si="18"/>
        <v>0</v>
      </c>
      <c r="BJ115" s="19" t="s">
        <v>77</v>
      </c>
      <c r="BK115" s="145">
        <f t="shared" si="19"/>
        <v>0</v>
      </c>
      <c r="BL115" s="19" t="s">
        <v>229</v>
      </c>
      <c r="BM115" s="144" t="s">
        <v>15451</v>
      </c>
    </row>
    <row r="116" spans="2:65" s="1" customFormat="1" ht="16.5" customHeight="1">
      <c r="B116" s="34"/>
      <c r="C116" s="133" t="s">
        <v>7</v>
      </c>
      <c r="D116" s="133" t="s">
        <v>215</v>
      </c>
      <c r="E116" s="134" t="s">
        <v>15452</v>
      </c>
      <c r="F116" s="135" t="s">
        <v>15453</v>
      </c>
      <c r="G116" s="136" t="s">
        <v>8579</v>
      </c>
      <c r="H116" s="137">
        <v>1</v>
      </c>
      <c r="I116" s="138"/>
      <c r="J116" s="139">
        <f t="shared" si="10"/>
        <v>0</v>
      </c>
      <c r="K116" s="135" t="s">
        <v>245</v>
      </c>
      <c r="L116" s="34"/>
      <c r="M116" s="140" t="s">
        <v>19</v>
      </c>
      <c r="N116" s="141" t="s">
        <v>40</v>
      </c>
      <c r="P116" s="142">
        <f t="shared" si="11"/>
        <v>0</v>
      </c>
      <c r="Q116" s="142">
        <v>0</v>
      </c>
      <c r="R116" s="142">
        <f t="shared" si="12"/>
        <v>0</v>
      </c>
      <c r="S116" s="142">
        <v>0</v>
      </c>
      <c r="T116" s="143">
        <f t="shared" si="13"/>
        <v>0</v>
      </c>
      <c r="AR116" s="144" t="s">
        <v>229</v>
      </c>
      <c r="AT116" s="144" t="s">
        <v>215</v>
      </c>
      <c r="AU116" s="144" t="s">
        <v>236</v>
      </c>
      <c r="AY116" s="19" t="s">
        <v>212</v>
      </c>
      <c r="BE116" s="145">
        <f t="shared" si="14"/>
        <v>0</v>
      </c>
      <c r="BF116" s="145">
        <f t="shared" si="15"/>
        <v>0</v>
      </c>
      <c r="BG116" s="145">
        <f t="shared" si="16"/>
        <v>0</v>
      </c>
      <c r="BH116" s="145">
        <f t="shared" si="17"/>
        <v>0</v>
      </c>
      <c r="BI116" s="145">
        <f t="shared" si="18"/>
        <v>0</v>
      </c>
      <c r="BJ116" s="19" t="s">
        <v>77</v>
      </c>
      <c r="BK116" s="145">
        <f t="shared" si="19"/>
        <v>0</v>
      </c>
      <c r="BL116" s="19" t="s">
        <v>229</v>
      </c>
      <c r="BM116" s="144" t="s">
        <v>15454</v>
      </c>
    </row>
    <row r="117" spans="2:65" s="1" customFormat="1" ht="16.5" customHeight="1">
      <c r="B117" s="34"/>
      <c r="C117" s="133" t="s">
        <v>354</v>
      </c>
      <c r="D117" s="133" t="s">
        <v>215</v>
      </c>
      <c r="E117" s="134" t="s">
        <v>15455</v>
      </c>
      <c r="F117" s="135" t="s">
        <v>15313</v>
      </c>
      <c r="G117" s="136" t="s">
        <v>8579</v>
      </c>
      <c r="H117" s="137">
        <v>1</v>
      </c>
      <c r="I117" s="138"/>
      <c r="J117" s="139">
        <f t="shared" si="10"/>
        <v>0</v>
      </c>
      <c r="K117" s="135" t="s">
        <v>245</v>
      </c>
      <c r="L117" s="34"/>
      <c r="M117" s="140" t="s">
        <v>19</v>
      </c>
      <c r="N117" s="141" t="s">
        <v>40</v>
      </c>
      <c r="P117" s="142">
        <f t="shared" si="11"/>
        <v>0</v>
      </c>
      <c r="Q117" s="142">
        <v>0</v>
      </c>
      <c r="R117" s="142">
        <f t="shared" si="12"/>
        <v>0</v>
      </c>
      <c r="S117" s="142">
        <v>0</v>
      </c>
      <c r="T117" s="143">
        <f t="shared" si="13"/>
        <v>0</v>
      </c>
      <c r="AR117" s="144" t="s">
        <v>229</v>
      </c>
      <c r="AT117" s="144" t="s">
        <v>215</v>
      </c>
      <c r="AU117" s="144" t="s">
        <v>236</v>
      </c>
      <c r="AY117" s="19" t="s">
        <v>212</v>
      </c>
      <c r="BE117" s="145">
        <f t="shared" si="14"/>
        <v>0</v>
      </c>
      <c r="BF117" s="145">
        <f t="shared" si="15"/>
        <v>0</v>
      </c>
      <c r="BG117" s="145">
        <f t="shared" si="16"/>
        <v>0</v>
      </c>
      <c r="BH117" s="145">
        <f t="shared" si="17"/>
        <v>0</v>
      </c>
      <c r="BI117" s="145">
        <f t="shared" si="18"/>
        <v>0</v>
      </c>
      <c r="BJ117" s="19" t="s">
        <v>77</v>
      </c>
      <c r="BK117" s="145">
        <f t="shared" si="19"/>
        <v>0</v>
      </c>
      <c r="BL117" s="19" t="s">
        <v>229</v>
      </c>
      <c r="BM117" s="144" t="s">
        <v>15456</v>
      </c>
    </row>
    <row r="118" spans="2:65" s="1" customFormat="1" ht="16.5" customHeight="1">
      <c r="B118" s="34"/>
      <c r="C118" s="133" t="s">
        <v>359</v>
      </c>
      <c r="D118" s="133" t="s">
        <v>215</v>
      </c>
      <c r="E118" s="134" t="s">
        <v>15457</v>
      </c>
      <c r="F118" s="135" t="s">
        <v>15319</v>
      </c>
      <c r="G118" s="136" t="s">
        <v>8579</v>
      </c>
      <c r="H118" s="137">
        <v>1</v>
      </c>
      <c r="I118" s="138"/>
      <c r="J118" s="139">
        <f t="shared" si="10"/>
        <v>0</v>
      </c>
      <c r="K118" s="135" t="s">
        <v>245</v>
      </c>
      <c r="L118" s="34"/>
      <c r="M118" s="201" t="s">
        <v>19</v>
      </c>
      <c r="N118" s="202" t="s">
        <v>40</v>
      </c>
      <c r="O118" s="198"/>
      <c r="P118" s="203">
        <f t="shared" si="11"/>
        <v>0</v>
      </c>
      <c r="Q118" s="203">
        <v>0</v>
      </c>
      <c r="R118" s="203">
        <f t="shared" si="12"/>
        <v>0</v>
      </c>
      <c r="S118" s="203">
        <v>0</v>
      </c>
      <c r="T118" s="204">
        <f t="shared" si="13"/>
        <v>0</v>
      </c>
      <c r="AR118" s="144" t="s">
        <v>229</v>
      </c>
      <c r="AT118" s="144" t="s">
        <v>215</v>
      </c>
      <c r="AU118" s="144" t="s">
        <v>236</v>
      </c>
      <c r="AY118" s="19" t="s">
        <v>212</v>
      </c>
      <c r="BE118" s="145">
        <f t="shared" si="14"/>
        <v>0</v>
      </c>
      <c r="BF118" s="145">
        <f t="shared" si="15"/>
        <v>0</v>
      </c>
      <c r="BG118" s="145">
        <f t="shared" si="16"/>
        <v>0</v>
      </c>
      <c r="BH118" s="145">
        <f t="shared" si="17"/>
        <v>0</v>
      </c>
      <c r="BI118" s="145">
        <f t="shared" si="18"/>
        <v>0</v>
      </c>
      <c r="BJ118" s="19" t="s">
        <v>77</v>
      </c>
      <c r="BK118" s="145">
        <f t="shared" si="19"/>
        <v>0</v>
      </c>
      <c r="BL118" s="19" t="s">
        <v>229</v>
      </c>
      <c r="BM118" s="144" t="s">
        <v>15458</v>
      </c>
    </row>
    <row r="119" spans="2:65" s="1" customFormat="1" ht="6.95" customHeight="1">
      <c r="B119" s="43"/>
      <c r="C119" s="44"/>
      <c r="D119" s="44"/>
      <c r="E119" s="44"/>
      <c r="F119" s="44"/>
      <c r="G119" s="44"/>
      <c r="H119" s="44"/>
      <c r="I119" s="44"/>
      <c r="J119" s="44"/>
      <c r="K119" s="44"/>
      <c r="L119" s="34"/>
    </row>
  </sheetData>
  <sheetProtection algorithmName="SHA-512" hashValue="DqLIjp/iun7YO8w176ZD68djcIpWjCPu9/O3t+t/Ub8bqjTMkHTDfAsrYPGf7h7ClfFeJvPPffBE7X+RbzUTvg==" saltValue="E6EaBKK2C9IEIGjjTO4ZzUPjewKy82ssw0hn5CSBnvpAq1Fe8ZKKQsu5hPORFgHzmxQpuJcZ84WkrEnwv1meEA==" spinCount="100000" sheet="1" objects="1" scenarios="1" formatColumns="0" formatRows="0" autoFilter="0"/>
  <autoFilter ref="C89:K118" xr:uid="{00000000-0009-0000-0000-000016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123"/>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149</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15097</v>
      </c>
      <c r="F9" s="364"/>
      <c r="G9" s="364"/>
      <c r="H9" s="364"/>
      <c r="L9" s="34"/>
    </row>
    <row r="10" spans="2:46" s="1" customFormat="1" ht="12" customHeight="1">
      <c r="B10" s="34"/>
      <c r="D10" s="29" t="s">
        <v>15098</v>
      </c>
      <c r="L10" s="34"/>
    </row>
    <row r="11" spans="2:46" s="1" customFormat="1" ht="30" customHeight="1">
      <c r="B11" s="34"/>
      <c r="E11" s="356" t="s">
        <v>15459</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48" t="s">
        <v>15391</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ROUND((SUM(BE90:BE122)),  2)</f>
        <v>0</v>
      </c>
      <c r="I35" s="95">
        <v>0.21</v>
      </c>
      <c r="J35" s="85">
        <f>ROUND(((SUM(BE90:BE122))*I35),  2)</f>
        <v>0</v>
      </c>
      <c r="L35" s="34"/>
    </row>
    <row r="36" spans="2:12" s="1" customFormat="1" ht="14.45" customHeight="1">
      <c r="B36" s="34"/>
      <c r="E36" s="29" t="s">
        <v>41</v>
      </c>
      <c r="F36" s="85">
        <f>ROUND((SUM(BF90:BF122)),  2)</f>
        <v>0</v>
      </c>
      <c r="I36" s="95">
        <v>0.12</v>
      </c>
      <c r="J36" s="85">
        <f>ROUND(((SUM(BF90:BF122))*I36),  2)</f>
        <v>0</v>
      </c>
      <c r="L36" s="34"/>
    </row>
    <row r="37" spans="2:12" s="1" customFormat="1" ht="14.45" hidden="1" customHeight="1">
      <c r="B37" s="34"/>
      <c r="E37" s="29" t="s">
        <v>42</v>
      </c>
      <c r="F37" s="85">
        <f>ROUND((SUM(BG90:BG122)),  2)</f>
        <v>0</v>
      </c>
      <c r="I37" s="95">
        <v>0.21</v>
      </c>
      <c r="J37" s="85">
        <f>0</f>
        <v>0</v>
      </c>
      <c r="L37" s="34"/>
    </row>
    <row r="38" spans="2:12" s="1" customFormat="1" ht="14.45" hidden="1" customHeight="1">
      <c r="B38" s="34"/>
      <c r="E38" s="29" t="s">
        <v>43</v>
      </c>
      <c r="F38" s="85">
        <f>ROUND((SUM(BH90:BH122)),  2)</f>
        <v>0</v>
      </c>
      <c r="I38" s="95">
        <v>0.12</v>
      </c>
      <c r="J38" s="85">
        <f>0</f>
        <v>0</v>
      </c>
      <c r="L38" s="34"/>
    </row>
    <row r="39" spans="2:12" s="1" customFormat="1" ht="14.45" hidden="1" customHeight="1">
      <c r="B39" s="34"/>
      <c r="E39" s="29" t="s">
        <v>44</v>
      </c>
      <c r="F39" s="85">
        <f>ROUND((SUM(BI90:BI122)),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15097</v>
      </c>
      <c r="F52" s="364"/>
      <c r="G52" s="364"/>
      <c r="H52" s="364"/>
      <c r="L52" s="34"/>
    </row>
    <row r="53" spans="2:47" s="1" customFormat="1" ht="12" customHeight="1">
      <c r="B53" s="34"/>
      <c r="C53" s="29" t="s">
        <v>15098</v>
      </c>
      <c r="L53" s="34"/>
    </row>
    <row r="54" spans="2:47" s="1" customFormat="1" ht="30" customHeight="1">
      <c r="B54" s="34"/>
      <c r="E54" s="356" t="str">
        <f>E11</f>
        <v>D.1.2.6.-5 - ELEKTRONICKÉ KOMUNIKACE - POPLACHOVÝ ZABEZPEČOVACÍ A TÍSŇOVÝ SYSTÉM (PZTS)</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377</v>
      </c>
      <c r="E64" s="107"/>
      <c r="F64" s="107"/>
      <c r="G64" s="107"/>
      <c r="H64" s="107"/>
      <c r="I64" s="107"/>
      <c r="J64" s="108">
        <f>J91</f>
        <v>0</v>
      </c>
      <c r="L64" s="105"/>
    </row>
    <row r="65" spans="2:12" s="9" customFormat="1" ht="19.899999999999999" customHeight="1">
      <c r="B65" s="109"/>
      <c r="D65" s="110" t="s">
        <v>388</v>
      </c>
      <c r="E65" s="111"/>
      <c r="F65" s="111"/>
      <c r="G65" s="111"/>
      <c r="H65" s="111"/>
      <c r="I65" s="111"/>
      <c r="J65" s="112">
        <f>J92</f>
        <v>0</v>
      </c>
      <c r="L65" s="109"/>
    </row>
    <row r="66" spans="2:12" s="9" customFormat="1" ht="14.85" customHeight="1">
      <c r="B66" s="109"/>
      <c r="D66" s="110" t="s">
        <v>15460</v>
      </c>
      <c r="E66" s="111"/>
      <c r="F66" s="111"/>
      <c r="G66" s="111"/>
      <c r="H66" s="111"/>
      <c r="I66" s="111"/>
      <c r="J66" s="112">
        <f>J93</f>
        <v>0</v>
      </c>
      <c r="L66" s="109"/>
    </row>
    <row r="67" spans="2:12" s="9" customFormat="1" ht="14.85" customHeight="1">
      <c r="B67" s="109"/>
      <c r="D67" s="110" t="s">
        <v>15461</v>
      </c>
      <c r="E67" s="111"/>
      <c r="F67" s="111"/>
      <c r="G67" s="111"/>
      <c r="H67" s="111"/>
      <c r="I67" s="111"/>
      <c r="J67" s="112">
        <f>J108</f>
        <v>0</v>
      </c>
      <c r="L67" s="109"/>
    </row>
    <row r="68" spans="2:12" s="9" customFormat="1" ht="14.85" customHeight="1">
      <c r="B68" s="109"/>
      <c r="D68" s="110" t="s">
        <v>15462</v>
      </c>
      <c r="E68" s="111"/>
      <c r="F68" s="111"/>
      <c r="G68" s="111"/>
      <c r="H68" s="111"/>
      <c r="I68" s="111"/>
      <c r="J68" s="112">
        <f>J114</f>
        <v>0</v>
      </c>
      <c r="L68" s="109"/>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5" t="str">
        <f>E7</f>
        <v>Stavební úpravy budovy N (CEETe II) v areálu VŠB-TUO - Úpravy po DI - rev_a</v>
      </c>
      <c r="F78" s="366"/>
      <c r="G78" s="366"/>
      <c r="H78" s="366"/>
      <c r="L78" s="34"/>
    </row>
    <row r="79" spans="2:12" ht="12" customHeight="1">
      <c r="B79" s="22"/>
      <c r="C79" s="29" t="s">
        <v>181</v>
      </c>
      <c r="L79" s="22"/>
    </row>
    <row r="80" spans="2:12" s="1" customFormat="1" ht="16.5" customHeight="1">
      <c r="B80" s="34"/>
      <c r="E80" s="365" t="s">
        <v>15097</v>
      </c>
      <c r="F80" s="364"/>
      <c r="G80" s="364"/>
      <c r="H80" s="364"/>
      <c r="L80" s="34"/>
    </row>
    <row r="81" spans="2:65" s="1" customFormat="1" ht="12" customHeight="1">
      <c r="B81" s="34"/>
      <c r="C81" s="29" t="s">
        <v>15098</v>
      </c>
      <c r="L81" s="34"/>
    </row>
    <row r="82" spans="2:65" s="1" customFormat="1" ht="30" customHeight="1">
      <c r="B82" s="34"/>
      <c r="E82" s="356" t="str">
        <f>E11</f>
        <v>D.1.2.6.-5 - ELEKTRONICKÉ KOMUNIKACE - POPLACHOVÝ ZABEZPEČOVACÍ A TÍSŇOVÝ SYSTÉM (PZTS)</v>
      </c>
      <c r="F82" s="364"/>
      <c r="G82" s="364"/>
      <c r="H82" s="364"/>
      <c r="L82" s="34"/>
    </row>
    <row r="83" spans="2:65" s="1" customFormat="1" ht="6.95" customHeight="1">
      <c r="B83" s="34"/>
      <c r="L83" s="34"/>
    </row>
    <row r="84" spans="2:65" s="1" customFormat="1" ht="12" customHeight="1">
      <c r="B84" s="34"/>
      <c r="C84" s="29" t="s">
        <v>21</v>
      </c>
      <c r="F84" s="27" t="str">
        <f>F14</f>
        <v xml:space="preserve"> </v>
      </c>
      <c r="I84" s="29" t="s">
        <v>23</v>
      </c>
      <c r="J84" s="51" t="str">
        <f>IF(J14="","",J14)</f>
        <v>1. 10. 2025</v>
      </c>
      <c r="L84" s="34"/>
    </row>
    <row r="85" spans="2:65" s="1" customFormat="1" ht="6.95" customHeight="1">
      <c r="B85" s="34"/>
      <c r="L85" s="34"/>
    </row>
    <row r="86" spans="2:65" s="1" customFormat="1" ht="15.2" customHeight="1">
      <c r="B86" s="34"/>
      <c r="C86" s="29" t="s">
        <v>25</v>
      </c>
      <c r="F86" s="27" t="str">
        <f>E17</f>
        <v xml:space="preserve"> </v>
      </c>
      <c r="I86" s="29" t="s">
        <v>30</v>
      </c>
      <c r="J86" s="32" t="str">
        <f>E23</f>
        <v xml:space="preserve">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c r="B91" s="121"/>
      <c r="D91" s="122" t="s">
        <v>68</v>
      </c>
      <c r="E91" s="123" t="s">
        <v>1379</v>
      </c>
      <c r="F91" s="123" t="s">
        <v>1380</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c r="B92" s="121"/>
      <c r="D92" s="122" t="s">
        <v>68</v>
      </c>
      <c r="E92" s="131" t="s">
        <v>1901</v>
      </c>
      <c r="F92" s="131" t="s">
        <v>1902</v>
      </c>
      <c r="I92" s="124"/>
      <c r="J92" s="132">
        <f>BK92</f>
        <v>0</v>
      </c>
      <c r="L92" s="121"/>
      <c r="M92" s="126"/>
      <c r="P92" s="127">
        <f>P93+P108+P114</f>
        <v>0</v>
      </c>
      <c r="R92" s="127">
        <f>R93+R108+R114</f>
        <v>0</v>
      </c>
      <c r="T92" s="128">
        <f>T93+T108+T114</f>
        <v>0</v>
      </c>
      <c r="AR92" s="122" t="s">
        <v>79</v>
      </c>
      <c r="AT92" s="129" t="s">
        <v>68</v>
      </c>
      <c r="AU92" s="129" t="s">
        <v>77</v>
      </c>
      <c r="AY92" s="122" t="s">
        <v>212</v>
      </c>
      <c r="BK92" s="130">
        <f>BK93+BK108+BK114</f>
        <v>0</v>
      </c>
    </row>
    <row r="93" spans="2:65" s="11" customFormat="1" ht="20.85" customHeight="1">
      <c r="B93" s="121"/>
      <c r="D93" s="122" t="s">
        <v>68</v>
      </c>
      <c r="E93" s="131" t="s">
        <v>15104</v>
      </c>
      <c r="F93" s="131" t="s">
        <v>15463</v>
      </c>
      <c r="I93" s="124"/>
      <c r="J93" s="132">
        <f>BK93</f>
        <v>0</v>
      </c>
      <c r="L93" s="121"/>
      <c r="M93" s="126"/>
      <c r="P93" s="127">
        <f>SUM(P94:P107)</f>
        <v>0</v>
      </c>
      <c r="R93" s="127">
        <f>SUM(R94:R107)</f>
        <v>0</v>
      </c>
      <c r="T93" s="128">
        <f>SUM(T94:T107)</f>
        <v>0</v>
      </c>
      <c r="AR93" s="122" t="s">
        <v>79</v>
      </c>
      <c r="AT93" s="129" t="s">
        <v>68</v>
      </c>
      <c r="AU93" s="129" t="s">
        <v>79</v>
      </c>
      <c r="AY93" s="122" t="s">
        <v>212</v>
      </c>
      <c r="BK93" s="130">
        <f>SUM(BK94:BK107)</f>
        <v>0</v>
      </c>
    </row>
    <row r="94" spans="2:65" s="1" customFormat="1" ht="44.25" customHeight="1">
      <c r="B94" s="34"/>
      <c r="C94" s="133" t="s">
        <v>77</v>
      </c>
      <c r="D94" s="133" t="s">
        <v>215</v>
      </c>
      <c r="E94" s="134" t="s">
        <v>15464</v>
      </c>
      <c r="F94" s="135" t="s">
        <v>15465</v>
      </c>
      <c r="G94" s="136" t="s">
        <v>15108</v>
      </c>
      <c r="H94" s="137">
        <v>1</v>
      </c>
      <c r="I94" s="138"/>
      <c r="J94" s="139">
        <f t="shared" ref="J94:J107" si="0">ROUND(I94*H94,2)</f>
        <v>0</v>
      </c>
      <c r="K94" s="135" t="s">
        <v>245</v>
      </c>
      <c r="L94" s="34"/>
      <c r="M94" s="140" t="s">
        <v>19</v>
      </c>
      <c r="N94" s="141" t="s">
        <v>40</v>
      </c>
      <c r="P94" s="142">
        <f t="shared" ref="P94:P107" si="1">O94*H94</f>
        <v>0</v>
      </c>
      <c r="Q94" s="142">
        <v>0</v>
      </c>
      <c r="R94" s="142">
        <f t="shared" ref="R94:R107" si="2">Q94*H94</f>
        <v>0</v>
      </c>
      <c r="S94" s="142">
        <v>0</v>
      </c>
      <c r="T94" s="143">
        <f t="shared" ref="T94:T107" si="3">S94*H94</f>
        <v>0</v>
      </c>
      <c r="AR94" s="144" t="s">
        <v>229</v>
      </c>
      <c r="AT94" s="144" t="s">
        <v>215</v>
      </c>
      <c r="AU94" s="144" t="s">
        <v>236</v>
      </c>
      <c r="AY94" s="19" t="s">
        <v>212</v>
      </c>
      <c r="BE94" s="145">
        <f t="shared" ref="BE94:BE107" si="4">IF(N94="základní",J94,0)</f>
        <v>0</v>
      </c>
      <c r="BF94" s="145">
        <f t="shared" ref="BF94:BF107" si="5">IF(N94="snížená",J94,0)</f>
        <v>0</v>
      </c>
      <c r="BG94" s="145">
        <f t="shared" ref="BG94:BG107" si="6">IF(N94="zákl. přenesená",J94,0)</f>
        <v>0</v>
      </c>
      <c r="BH94" s="145">
        <f t="shared" ref="BH94:BH107" si="7">IF(N94="sníž. přenesená",J94,0)</f>
        <v>0</v>
      </c>
      <c r="BI94" s="145">
        <f t="shared" ref="BI94:BI107" si="8">IF(N94="nulová",J94,0)</f>
        <v>0</v>
      </c>
      <c r="BJ94" s="19" t="s">
        <v>77</v>
      </c>
      <c r="BK94" s="145">
        <f t="shared" ref="BK94:BK107" si="9">ROUND(I94*H94,2)</f>
        <v>0</v>
      </c>
      <c r="BL94" s="19" t="s">
        <v>229</v>
      </c>
      <c r="BM94" s="144" t="s">
        <v>15466</v>
      </c>
    </row>
    <row r="95" spans="2:65" s="1" customFormat="1" ht="16.5" customHeight="1">
      <c r="B95" s="34"/>
      <c r="C95" s="133" t="s">
        <v>79</v>
      </c>
      <c r="D95" s="133" t="s">
        <v>215</v>
      </c>
      <c r="E95" s="134" t="s">
        <v>15467</v>
      </c>
      <c r="F95" s="135" t="s">
        <v>15468</v>
      </c>
      <c r="G95" s="136" t="s">
        <v>15108</v>
      </c>
      <c r="H95" s="137">
        <v>1</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15469</v>
      </c>
    </row>
    <row r="96" spans="2:65" s="1" customFormat="1" ht="16.5" customHeight="1">
      <c r="B96" s="34"/>
      <c r="C96" s="133" t="s">
        <v>236</v>
      </c>
      <c r="D96" s="133" t="s">
        <v>215</v>
      </c>
      <c r="E96" s="134" t="s">
        <v>15470</v>
      </c>
      <c r="F96" s="135" t="s">
        <v>15471</v>
      </c>
      <c r="G96" s="136" t="s">
        <v>15108</v>
      </c>
      <c r="H96" s="137">
        <v>4</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15472</v>
      </c>
    </row>
    <row r="97" spans="2:65" s="1" customFormat="1" ht="21.75" customHeight="1">
      <c r="B97" s="34"/>
      <c r="C97" s="133" t="s">
        <v>229</v>
      </c>
      <c r="D97" s="133" t="s">
        <v>215</v>
      </c>
      <c r="E97" s="134" t="s">
        <v>15473</v>
      </c>
      <c r="F97" s="135" t="s">
        <v>15474</v>
      </c>
      <c r="G97" s="136" t="s">
        <v>15108</v>
      </c>
      <c r="H97" s="137">
        <v>3</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15475</v>
      </c>
    </row>
    <row r="98" spans="2:65" s="1" customFormat="1" ht="16.5" customHeight="1">
      <c r="B98" s="34"/>
      <c r="C98" s="133" t="s">
        <v>211</v>
      </c>
      <c r="D98" s="133" t="s">
        <v>215</v>
      </c>
      <c r="E98" s="134" t="s">
        <v>15476</v>
      </c>
      <c r="F98" s="135" t="s">
        <v>15477</v>
      </c>
      <c r="G98" s="136" t="s">
        <v>15108</v>
      </c>
      <c r="H98" s="137">
        <v>21</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15478</v>
      </c>
    </row>
    <row r="99" spans="2:65" s="1" customFormat="1" ht="16.5" customHeight="1">
      <c r="B99" s="34"/>
      <c r="C99" s="133" t="s">
        <v>253</v>
      </c>
      <c r="D99" s="133" t="s">
        <v>215</v>
      </c>
      <c r="E99" s="134" t="s">
        <v>15479</v>
      </c>
      <c r="F99" s="135" t="s">
        <v>15480</v>
      </c>
      <c r="G99" s="136" t="s">
        <v>15108</v>
      </c>
      <c r="H99" s="137">
        <v>21</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15481</v>
      </c>
    </row>
    <row r="100" spans="2:65" s="1" customFormat="1" ht="16.5" customHeight="1">
      <c r="B100" s="34"/>
      <c r="C100" s="133" t="s">
        <v>259</v>
      </c>
      <c r="D100" s="133" t="s">
        <v>215</v>
      </c>
      <c r="E100" s="134" t="s">
        <v>15482</v>
      </c>
      <c r="F100" s="135" t="s">
        <v>15483</v>
      </c>
      <c r="G100" s="136" t="s">
        <v>15108</v>
      </c>
      <c r="H100" s="137">
        <v>3</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15484</v>
      </c>
    </row>
    <row r="101" spans="2:65" s="1" customFormat="1" ht="16.5" customHeight="1">
      <c r="B101" s="34"/>
      <c r="C101" s="133" t="s">
        <v>267</v>
      </c>
      <c r="D101" s="133" t="s">
        <v>215</v>
      </c>
      <c r="E101" s="134" t="s">
        <v>15485</v>
      </c>
      <c r="F101" s="135" t="s">
        <v>15486</v>
      </c>
      <c r="G101" s="136" t="s">
        <v>15108</v>
      </c>
      <c r="H101" s="137">
        <v>141</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15487</v>
      </c>
    </row>
    <row r="102" spans="2:65" s="1" customFormat="1" ht="16.5" customHeight="1">
      <c r="B102" s="34"/>
      <c r="C102" s="133" t="s">
        <v>275</v>
      </c>
      <c r="D102" s="133" t="s">
        <v>215</v>
      </c>
      <c r="E102" s="134" t="s">
        <v>15488</v>
      </c>
      <c r="F102" s="135" t="s">
        <v>15489</v>
      </c>
      <c r="G102" s="136" t="s">
        <v>15108</v>
      </c>
      <c r="H102" s="137">
        <v>6</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15490</v>
      </c>
    </row>
    <row r="103" spans="2:65" s="1" customFormat="1" ht="16.5" customHeight="1">
      <c r="B103" s="34"/>
      <c r="C103" s="133" t="s">
        <v>281</v>
      </c>
      <c r="D103" s="133" t="s">
        <v>215</v>
      </c>
      <c r="E103" s="134" t="s">
        <v>15491</v>
      </c>
      <c r="F103" s="135" t="s">
        <v>15492</v>
      </c>
      <c r="G103" s="136" t="s">
        <v>15108</v>
      </c>
      <c r="H103" s="137">
        <v>6</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15493</v>
      </c>
    </row>
    <row r="104" spans="2:65" s="1" customFormat="1" ht="16.5" customHeight="1">
      <c r="B104" s="34"/>
      <c r="C104" s="133" t="s">
        <v>287</v>
      </c>
      <c r="D104" s="133" t="s">
        <v>215</v>
      </c>
      <c r="E104" s="134" t="s">
        <v>15494</v>
      </c>
      <c r="F104" s="135" t="s">
        <v>15495</v>
      </c>
      <c r="G104" s="136" t="s">
        <v>15108</v>
      </c>
      <c r="H104" s="137">
        <v>14</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15496</v>
      </c>
    </row>
    <row r="105" spans="2:65" s="1" customFormat="1" ht="16.5" customHeight="1">
      <c r="B105" s="34"/>
      <c r="C105" s="133" t="s">
        <v>8</v>
      </c>
      <c r="D105" s="133" t="s">
        <v>215</v>
      </c>
      <c r="E105" s="134" t="s">
        <v>15497</v>
      </c>
      <c r="F105" s="135" t="s">
        <v>15228</v>
      </c>
      <c r="G105" s="136" t="s">
        <v>15108</v>
      </c>
      <c r="H105" s="137">
        <v>1</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15498</v>
      </c>
    </row>
    <row r="106" spans="2:65" s="1" customFormat="1" ht="16.5" customHeight="1">
      <c r="B106" s="34"/>
      <c r="C106" s="133" t="s">
        <v>301</v>
      </c>
      <c r="D106" s="133" t="s">
        <v>215</v>
      </c>
      <c r="E106" s="134" t="s">
        <v>15499</v>
      </c>
      <c r="F106" s="135" t="s">
        <v>15500</v>
      </c>
      <c r="G106" s="136" t="s">
        <v>15108</v>
      </c>
      <c r="H106" s="137">
        <v>1</v>
      </c>
      <c r="I106" s="138"/>
      <c r="J106" s="139">
        <f t="shared" si="0"/>
        <v>0</v>
      </c>
      <c r="K106" s="135" t="s">
        <v>245</v>
      </c>
      <c r="L106" s="34"/>
      <c r="M106" s="140" t="s">
        <v>19</v>
      </c>
      <c r="N106" s="141" t="s">
        <v>40</v>
      </c>
      <c r="P106" s="142">
        <f t="shared" si="1"/>
        <v>0</v>
      </c>
      <c r="Q106" s="142">
        <v>0</v>
      </c>
      <c r="R106" s="142">
        <f t="shared" si="2"/>
        <v>0</v>
      </c>
      <c r="S106" s="142">
        <v>0</v>
      </c>
      <c r="T106" s="143">
        <f t="shared" si="3"/>
        <v>0</v>
      </c>
      <c r="AR106" s="144" t="s">
        <v>229</v>
      </c>
      <c r="AT106" s="144" t="s">
        <v>215</v>
      </c>
      <c r="AU106" s="144" t="s">
        <v>236</v>
      </c>
      <c r="AY106" s="19" t="s">
        <v>212</v>
      </c>
      <c r="BE106" s="145">
        <f t="shared" si="4"/>
        <v>0</v>
      </c>
      <c r="BF106" s="145">
        <f t="shared" si="5"/>
        <v>0</v>
      </c>
      <c r="BG106" s="145">
        <f t="shared" si="6"/>
        <v>0</v>
      </c>
      <c r="BH106" s="145">
        <f t="shared" si="7"/>
        <v>0</v>
      </c>
      <c r="BI106" s="145">
        <f t="shared" si="8"/>
        <v>0</v>
      </c>
      <c r="BJ106" s="19" t="s">
        <v>77</v>
      </c>
      <c r="BK106" s="145">
        <f t="shared" si="9"/>
        <v>0</v>
      </c>
      <c r="BL106" s="19" t="s">
        <v>229</v>
      </c>
      <c r="BM106" s="144" t="s">
        <v>15501</v>
      </c>
    </row>
    <row r="107" spans="2:65" s="1" customFormat="1" ht="16.5" customHeight="1">
      <c r="B107" s="34"/>
      <c r="C107" s="133" t="s">
        <v>306</v>
      </c>
      <c r="D107" s="133" t="s">
        <v>215</v>
      </c>
      <c r="E107" s="134" t="s">
        <v>15502</v>
      </c>
      <c r="F107" s="135" t="s">
        <v>15503</v>
      </c>
      <c r="G107" s="136" t="s">
        <v>8579</v>
      </c>
      <c r="H107" s="137">
        <v>1</v>
      </c>
      <c r="I107" s="138"/>
      <c r="J107" s="139">
        <f t="shared" si="0"/>
        <v>0</v>
      </c>
      <c r="K107" s="135" t="s">
        <v>245</v>
      </c>
      <c r="L107" s="34"/>
      <c r="M107" s="140" t="s">
        <v>19</v>
      </c>
      <c r="N107" s="141" t="s">
        <v>40</v>
      </c>
      <c r="P107" s="142">
        <f t="shared" si="1"/>
        <v>0</v>
      </c>
      <c r="Q107" s="142">
        <v>0</v>
      </c>
      <c r="R107" s="142">
        <f t="shared" si="2"/>
        <v>0</v>
      </c>
      <c r="S107" s="142">
        <v>0</v>
      </c>
      <c r="T107" s="143">
        <f t="shared" si="3"/>
        <v>0</v>
      </c>
      <c r="AR107" s="144" t="s">
        <v>229</v>
      </c>
      <c r="AT107" s="144" t="s">
        <v>215</v>
      </c>
      <c r="AU107" s="144" t="s">
        <v>236</v>
      </c>
      <c r="AY107" s="19" t="s">
        <v>212</v>
      </c>
      <c r="BE107" s="145">
        <f t="shared" si="4"/>
        <v>0</v>
      </c>
      <c r="BF107" s="145">
        <f t="shared" si="5"/>
        <v>0</v>
      </c>
      <c r="BG107" s="145">
        <f t="shared" si="6"/>
        <v>0</v>
      </c>
      <c r="BH107" s="145">
        <f t="shared" si="7"/>
        <v>0</v>
      </c>
      <c r="BI107" s="145">
        <f t="shared" si="8"/>
        <v>0</v>
      </c>
      <c r="BJ107" s="19" t="s">
        <v>77</v>
      </c>
      <c r="BK107" s="145">
        <f t="shared" si="9"/>
        <v>0</v>
      </c>
      <c r="BL107" s="19" t="s">
        <v>229</v>
      </c>
      <c r="BM107" s="144" t="s">
        <v>15504</v>
      </c>
    </row>
    <row r="108" spans="2:65" s="11" customFormat="1" ht="20.85" customHeight="1">
      <c r="B108" s="121"/>
      <c r="D108" s="122" t="s">
        <v>68</v>
      </c>
      <c r="E108" s="131" t="s">
        <v>15236</v>
      </c>
      <c r="F108" s="131" t="s">
        <v>15505</v>
      </c>
      <c r="I108" s="124"/>
      <c r="J108" s="132">
        <f>BK108</f>
        <v>0</v>
      </c>
      <c r="L108" s="121"/>
      <c r="M108" s="126"/>
      <c r="P108" s="127">
        <f>SUM(P109:P113)</f>
        <v>0</v>
      </c>
      <c r="R108" s="127">
        <f>SUM(R109:R113)</f>
        <v>0</v>
      </c>
      <c r="T108" s="128">
        <f>SUM(T109:T113)</f>
        <v>0</v>
      </c>
      <c r="AR108" s="122" t="s">
        <v>79</v>
      </c>
      <c r="AT108" s="129" t="s">
        <v>68</v>
      </c>
      <c r="AU108" s="129" t="s">
        <v>79</v>
      </c>
      <c r="AY108" s="122" t="s">
        <v>212</v>
      </c>
      <c r="BK108" s="130">
        <f>SUM(BK109:BK113)</f>
        <v>0</v>
      </c>
    </row>
    <row r="109" spans="2:65" s="1" customFormat="1" ht="16.5" customHeight="1">
      <c r="B109" s="34"/>
      <c r="C109" s="133" t="s">
        <v>311</v>
      </c>
      <c r="D109" s="133" t="s">
        <v>215</v>
      </c>
      <c r="E109" s="134" t="s">
        <v>15506</v>
      </c>
      <c r="F109" s="135" t="s">
        <v>15507</v>
      </c>
      <c r="G109" s="136" t="s">
        <v>536</v>
      </c>
      <c r="H109" s="137">
        <v>6940</v>
      </c>
      <c r="I109" s="138"/>
      <c r="J109" s="139">
        <f>ROUND(I109*H109,2)</f>
        <v>0</v>
      </c>
      <c r="K109" s="135" t="s">
        <v>245</v>
      </c>
      <c r="L109" s="34"/>
      <c r="M109" s="140" t="s">
        <v>19</v>
      </c>
      <c r="N109" s="141" t="s">
        <v>40</v>
      </c>
      <c r="P109" s="142">
        <f>O109*H109</f>
        <v>0</v>
      </c>
      <c r="Q109" s="142">
        <v>0</v>
      </c>
      <c r="R109" s="142">
        <f>Q109*H109</f>
        <v>0</v>
      </c>
      <c r="S109" s="142">
        <v>0</v>
      </c>
      <c r="T109" s="143">
        <f>S109*H109</f>
        <v>0</v>
      </c>
      <c r="AR109" s="144" t="s">
        <v>229</v>
      </c>
      <c r="AT109" s="144" t="s">
        <v>215</v>
      </c>
      <c r="AU109" s="144" t="s">
        <v>236</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229</v>
      </c>
      <c r="BM109" s="144" t="s">
        <v>15508</v>
      </c>
    </row>
    <row r="110" spans="2:65" s="1" customFormat="1" ht="16.5" customHeight="1">
      <c r="B110" s="34"/>
      <c r="C110" s="133" t="s">
        <v>316</v>
      </c>
      <c r="D110" s="133" t="s">
        <v>215</v>
      </c>
      <c r="E110" s="134" t="s">
        <v>15509</v>
      </c>
      <c r="F110" s="135" t="s">
        <v>15510</v>
      </c>
      <c r="G110" s="136" t="s">
        <v>536</v>
      </c>
      <c r="H110" s="137">
        <v>1200</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229</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229</v>
      </c>
      <c r="BM110" s="144" t="s">
        <v>15511</v>
      </c>
    </row>
    <row r="111" spans="2:65" s="1" customFormat="1" ht="16.5" customHeight="1">
      <c r="B111" s="34"/>
      <c r="C111" s="133" t="s">
        <v>323</v>
      </c>
      <c r="D111" s="133" t="s">
        <v>215</v>
      </c>
      <c r="E111" s="134" t="s">
        <v>15512</v>
      </c>
      <c r="F111" s="135" t="s">
        <v>15432</v>
      </c>
      <c r="G111" s="136" t="s">
        <v>536</v>
      </c>
      <c r="H111" s="137">
        <v>250</v>
      </c>
      <c r="I111" s="138"/>
      <c r="J111" s="139">
        <f>ROUND(I111*H111,2)</f>
        <v>0</v>
      </c>
      <c r="K111" s="135" t="s">
        <v>245</v>
      </c>
      <c r="L111" s="34"/>
      <c r="M111" s="140" t="s">
        <v>19</v>
      </c>
      <c r="N111" s="141" t="s">
        <v>40</v>
      </c>
      <c r="P111" s="142">
        <f>O111*H111</f>
        <v>0</v>
      </c>
      <c r="Q111" s="142">
        <v>0</v>
      </c>
      <c r="R111" s="142">
        <f>Q111*H111</f>
        <v>0</v>
      </c>
      <c r="S111" s="142">
        <v>0</v>
      </c>
      <c r="T111" s="143">
        <f>S111*H111</f>
        <v>0</v>
      </c>
      <c r="AR111" s="144" t="s">
        <v>229</v>
      </c>
      <c r="AT111" s="144" t="s">
        <v>215</v>
      </c>
      <c r="AU111" s="144" t="s">
        <v>236</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15513</v>
      </c>
    </row>
    <row r="112" spans="2:65" s="1" customFormat="1" ht="16.5" customHeight="1">
      <c r="B112" s="34"/>
      <c r="C112" s="133" t="s">
        <v>330</v>
      </c>
      <c r="D112" s="133" t="s">
        <v>215</v>
      </c>
      <c r="E112" s="134" t="s">
        <v>15514</v>
      </c>
      <c r="F112" s="135" t="s">
        <v>15251</v>
      </c>
      <c r="G112" s="136" t="s">
        <v>536</v>
      </c>
      <c r="H112" s="137">
        <v>200</v>
      </c>
      <c r="I112" s="138"/>
      <c r="J112" s="139">
        <f>ROUND(I112*H112,2)</f>
        <v>0</v>
      </c>
      <c r="K112" s="135" t="s">
        <v>245</v>
      </c>
      <c r="L112" s="34"/>
      <c r="M112" s="140" t="s">
        <v>19</v>
      </c>
      <c r="N112" s="141" t="s">
        <v>40</v>
      </c>
      <c r="P112" s="142">
        <f>O112*H112</f>
        <v>0</v>
      </c>
      <c r="Q112" s="142">
        <v>0</v>
      </c>
      <c r="R112" s="142">
        <f>Q112*H112</f>
        <v>0</v>
      </c>
      <c r="S112" s="142">
        <v>0</v>
      </c>
      <c r="T112" s="143">
        <f>S112*H112</f>
        <v>0</v>
      </c>
      <c r="AR112" s="144" t="s">
        <v>229</v>
      </c>
      <c r="AT112" s="144" t="s">
        <v>215</v>
      </c>
      <c r="AU112" s="144" t="s">
        <v>236</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15515</v>
      </c>
    </row>
    <row r="113" spans="2:65" s="1" customFormat="1" ht="16.5" customHeight="1">
      <c r="B113" s="34"/>
      <c r="C113" s="133" t="s">
        <v>338</v>
      </c>
      <c r="D113" s="133" t="s">
        <v>215</v>
      </c>
      <c r="E113" s="134" t="s">
        <v>15516</v>
      </c>
      <c r="F113" s="135" t="s">
        <v>15290</v>
      </c>
      <c r="G113" s="136" t="s">
        <v>8579</v>
      </c>
      <c r="H113" s="137">
        <v>1</v>
      </c>
      <c r="I113" s="138"/>
      <c r="J113" s="139">
        <f>ROUND(I113*H113,2)</f>
        <v>0</v>
      </c>
      <c r="K113" s="135" t="s">
        <v>245</v>
      </c>
      <c r="L113" s="34"/>
      <c r="M113" s="140" t="s">
        <v>19</v>
      </c>
      <c r="N113" s="141" t="s">
        <v>40</v>
      </c>
      <c r="P113" s="142">
        <f>O113*H113</f>
        <v>0</v>
      </c>
      <c r="Q113" s="142">
        <v>0</v>
      </c>
      <c r="R113" s="142">
        <f>Q113*H113</f>
        <v>0</v>
      </c>
      <c r="S113" s="142">
        <v>0</v>
      </c>
      <c r="T113" s="143">
        <f>S113*H113</f>
        <v>0</v>
      </c>
      <c r="AR113" s="144" t="s">
        <v>229</v>
      </c>
      <c r="AT113" s="144" t="s">
        <v>215</v>
      </c>
      <c r="AU113" s="144" t="s">
        <v>236</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229</v>
      </c>
      <c r="BM113" s="144" t="s">
        <v>15517</v>
      </c>
    </row>
    <row r="114" spans="2:65" s="11" customFormat="1" ht="20.85" customHeight="1">
      <c r="B114" s="121"/>
      <c r="D114" s="122" t="s">
        <v>68</v>
      </c>
      <c r="E114" s="131" t="s">
        <v>15295</v>
      </c>
      <c r="F114" s="131" t="s">
        <v>15518</v>
      </c>
      <c r="I114" s="124"/>
      <c r="J114" s="132">
        <f>BK114</f>
        <v>0</v>
      </c>
      <c r="L114" s="121"/>
      <c r="M114" s="126"/>
      <c r="P114" s="127">
        <f>SUM(P115:P122)</f>
        <v>0</v>
      </c>
      <c r="R114" s="127">
        <f>SUM(R115:R122)</f>
        <v>0</v>
      </c>
      <c r="T114" s="128">
        <f>SUM(T115:T122)</f>
        <v>0</v>
      </c>
      <c r="AR114" s="122" t="s">
        <v>79</v>
      </c>
      <c r="AT114" s="129" t="s">
        <v>68</v>
      </c>
      <c r="AU114" s="129" t="s">
        <v>79</v>
      </c>
      <c r="AY114" s="122" t="s">
        <v>212</v>
      </c>
      <c r="BK114" s="130">
        <f>SUM(BK115:BK122)</f>
        <v>0</v>
      </c>
    </row>
    <row r="115" spans="2:65" s="1" customFormat="1" ht="16.5" customHeight="1">
      <c r="B115" s="34"/>
      <c r="C115" s="133" t="s">
        <v>343</v>
      </c>
      <c r="D115" s="133" t="s">
        <v>215</v>
      </c>
      <c r="E115" s="134" t="s">
        <v>15519</v>
      </c>
      <c r="F115" s="135" t="s">
        <v>15298</v>
      </c>
      <c r="G115" s="136" t="s">
        <v>408</v>
      </c>
      <c r="H115" s="137">
        <v>70</v>
      </c>
      <c r="I115" s="138"/>
      <c r="J115" s="139">
        <f t="shared" ref="J115:J122" si="10">ROUND(I115*H115,2)</f>
        <v>0</v>
      </c>
      <c r="K115" s="135" t="s">
        <v>245</v>
      </c>
      <c r="L115" s="34"/>
      <c r="M115" s="140" t="s">
        <v>19</v>
      </c>
      <c r="N115" s="141" t="s">
        <v>40</v>
      </c>
      <c r="P115" s="142">
        <f t="shared" ref="P115:P122" si="11">O115*H115</f>
        <v>0</v>
      </c>
      <c r="Q115" s="142">
        <v>0</v>
      </c>
      <c r="R115" s="142">
        <f t="shared" ref="R115:R122" si="12">Q115*H115</f>
        <v>0</v>
      </c>
      <c r="S115" s="142">
        <v>0</v>
      </c>
      <c r="T115" s="143">
        <f t="shared" ref="T115:T122" si="13">S115*H115</f>
        <v>0</v>
      </c>
      <c r="AR115" s="144" t="s">
        <v>229</v>
      </c>
      <c r="AT115" s="144" t="s">
        <v>215</v>
      </c>
      <c r="AU115" s="144" t="s">
        <v>236</v>
      </c>
      <c r="AY115" s="19" t="s">
        <v>212</v>
      </c>
      <c r="BE115" s="145">
        <f t="shared" ref="BE115:BE122" si="14">IF(N115="základní",J115,0)</f>
        <v>0</v>
      </c>
      <c r="BF115" s="145">
        <f t="shared" ref="BF115:BF122" si="15">IF(N115="snížená",J115,0)</f>
        <v>0</v>
      </c>
      <c r="BG115" s="145">
        <f t="shared" ref="BG115:BG122" si="16">IF(N115="zákl. přenesená",J115,0)</f>
        <v>0</v>
      </c>
      <c r="BH115" s="145">
        <f t="shared" ref="BH115:BH122" si="17">IF(N115="sníž. přenesená",J115,0)</f>
        <v>0</v>
      </c>
      <c r="BI115" s="145">
        <f t="shared" ref="BI115:BI122" si="18">IF(N115="nulová",J115,0)</f>
        <v>0</v>
      </c>
      <c r="BJ115" s="19" t="s">
        <v>77</v>
      </c>
      <c r="BK115" s="145">
        <f t="shared" ref="BK115:BK122" si="19">ROUND(I115*H115,2)</f>
        <v>0</v>
      </c>
      <c r="BL115" s="19" t="s">
        <v>229</v>
      </c>
      <c r="BM115" s="144" t="s">
        <v>15520</v>
      </c>
    </row>
    <row r="116" spans="2:65" s="1" customFormat="1" ht="16.5" customHeight="1">
      <c r="B116" s="34"/>
      <c r="C116" s="133" t="s">
        <v>7</v>
      </c>
      <c r="D116" s="133" t="s">
        <v>215</v>
      </c>
      <c r="E116" s="134" t="s">
        <v>15521</v>
      </c>
      <c r="F116" s="135" t="s">
        <v>15522</v>
      </c>
      <c r="G116" s="136" t="s">
        <v>8579</v>
      </c>
      <c r="H116" s="137">
        <v>1</v>
      </c>
      <c r="I116" s="138"/>
      <c r="J116" s="139">
        <f t="shared" si="10"/>
        <v>0</v>
      </c>
      <c r="K116" s="135" t="s">
        <v>245</v>
      </c>
      <c r="L116" s="34"/>
      <c r="M116" s="140" t="s">
        <v>19</v>
      </c>
      <c r="N116" s="141" t="s">
        <v>40</v>
      </c>
      <c r="P116" s="142">
        <f t="shared" si="11"/>
        <v>0</v>
      </c>
      <c r="Q116" s="142">
        <v>0</v>
      </c>
      <c r="R116" s="142">
        <f t="shared" si="12"/>
        <v>0</v>
      </c>
      <c r="S116" s="142">
        <v>0</v>
      </c>
      <c r="T116" s="143">
        <f t="shared" si="13"/>
        <v>0</v>
      </c>
      <c r="AR116" s="144" t="s">
        <v>229</v>
      </c>
      <c r="AT116" s="144" t="s">
        <v>215</v>
      </c>
      <c r="AU116" s="144" t="s">
        <v>236</v>
      </c>
      <c r="AY116" s="19" t="s">
        <v>212</v>
      </c>
      <c r="BE116" s="145">
        <f t="shared" si="14"/>
        <v>0</v>
      </c>
      <c r="BF116" s="145">
        <f t="shared" si="15"/>
        <v>0</v>
      </c>
      <c r="BG116" s="145">
        <f t="shared" si="16"/>
        <v>0</v>
      </c>
      <c r="BH116" s="145">
        <f t="shared" si="17"/>
        <v>0</v>
      </c>
      <c r="BI116" s="145">
        <f t="shared" si="18"/>
        <v>0</v>
      </c>
      <c r="BJ116" s="19" t="s">
        <v>77</v>
      </c>
      <c r="BK116" s="145">
        <f t="shared" si="19"/>
        <v>0</v>
      </c>
      <c r="BL116" s="19" t="s">
        <v>229</v>
      </c>
      <c r="BM116" s="144" t="s">
        <v>15523</v>
      </c>
    </row>
    <row r="117" spans="2:65" s="1" customFormat="1" ht="16.5" customHeight="1">
      <c r="B117" s="34"/>
      <c r="C117" s="133" t="s">
        <v>354</v>
      </c>
      <c r="D117" s="133" t="s">
        <v>215</v>
      </c>
      <c r="E117" s="134" t="s">
        <v>15524</v>
      </c>
      <c r="F117" s="135" t="s">
        <v>15447</v>
      </c>
      <c r="G117" s="136" t="s">
        <v>8579</v>
      </c>
      <c r="H117" s="137">
        <v>1</v>
      </c>
      <c r="I117" s="138"/>
      <c r="J117" s="139">
        <f t="shared" si="10"/>
        <v>0</v>
      </c>
      <c r="K117" s="135" t="s">
        <v>245</v>
      </c>
      <c r="L117" s="34"/>
      <c r="M117" s="140" t="s">
        <v>19</v>
      </c>
      <c r="N117" s="141" t="s">
        <v>40</v>
      </c>
      <c r="P117" s="142">
        <f t="shared" si="11"/>
        <v>0</v>
      </c>
      <c r="Q117" s="142">
        <v>0</v>
      </c>
      <c r="R117" s="142">
        <f t="shared" si="12"/>
        <v>0</v>
      </c>
      <c r="S117" s="142">
        <v>0</v>
      </c>
      <c r="T117" s="143">
        <f t="shared" si="13"/>
        <v>0</v>
      </c>
      <c r="AR117" s="144" t="s">
        <v>229</v>
      </c>
      <c r="AT117" s="144" t="s">
        <v>215</v>
      </c>
      <c r="AU117" s="144" t="s">
        <v>236</v>
      </c>
      <c r="AY117" s="19" t="s">
        <v>212</v>
      </c>
      <c r="BE117" s="145">
        <f t="shared" si="14"/>
        <v>0</v>
      </c>
      <c r="BF117" s="145">
        <f t="shared" si="15"/>
        <v>0</v>
      </c>
      <c r="BG117" s="145">
        <f t="shared" si="16"/>
        <v>0</v>
      </c>
      <c r="BH117" s="145">
        <f t="shared" si="17"/>
        <v>0</v>
      </c>
      <c r="BI117" s="145">
        <f t="shared" si="18"/>
        <v>0</v>
      </c>
      <c r="BJ117" s="19" t="s">
        <v>77</v>
      </c>
      <c r="BK117" s="145">
        <f t="shared" si="19"/>
        <v>0</v>
      </c>
      <c r="BL117" s="19" t="s">
        <v>229</v>
      </c>
      <c r="BM117" s="144" t="s">
        <v>15525</v>
      </c>
    </row>
    <row r="118" spans="2:65" s="1" customFormat="1" ht="21.75" customHeight="1">
      <c r="B118" s="34"/>
      <c r="C118" s="133" t="s">
        <v>359</v>
      </c>
      <c r="D118" s="133" t="s">
        <v>215</v>
      </c>
      <c r="E118" s="134" t="s">
        <v>15526</v>
      </c>
      <c r="F118" s="135" t="s">
        <v>15450</v>
      </c>
      <c r="G118" s="136" t="s">
        <v>8579</v>
      </c>
      <c r="H118" s="137">
        <v>1</v>
      </c>
      <c r="I118" s="138"/>
      <c r="J118" s="139">
        <f t="shared" si="10"/>
        <v>0</v>
      </c>
      <c r="K118" s="135" t="s">
        <v>245</v>
      </c>
      <c r="L118" s="34"/>
      <c r="M118" s="140" t="s">
        <v>19</v>
      </c>
      <c r="N118" s="141" t="s">
        <v>40</v>
      </c>
      <c r="P118" s="142">
        <f t="shared" si="11"/>
        <v>0</v>
      </c>
      <c r="Q118" s="142">
        <v>0</v>
      </c>
      <c r="R118" s="142">
        <f t="shared" si="12"/>
        <v>0</v>
      </c>
      <c r="S118" s="142">
        <v>0</v>
      </c>
      <c r="T118" s="143">
        <f t="shared" si="13"/>
        <v>0</v>
      </c>
      <c r="AR118" s="144" t="s">
        <v>229</v>
      </c>
      <c r="AT118" s="144" t="s">
        <v>215</v>
      </c>
      <c r="AU118" s="144" t="s">
        <v>236</v>
      </c>
      <c r="AY118" s="19" t="s">
        <v>212</v>
      </c>
      <c r="BE118" s="145">
        <f t="shared" si="14"/>
        <v>0</v>
      </c>
      <c r="BF118" s="145">
        <f t="shared" si="15"/>
        <v>0</v>
      </c>
      <c r="BG118" s="145">
        <f t="shared" si="16"/>
        <v>0</v>
      </c>
      <c r="BH118" s="145">
        <f t="shared" si="17"/>
        <v>0</v>
      </c>
      <c r="BI118" s="145">
        <f t="shared" si="18"/>
        <v>0</v>
      </c>
      <c r="BJ118" s="19" t="s">
        <v>77</v>
      </c>
      <c r="BK118" s="145">
        <f t="shared" si="19"/>
        <v>0</v>
      </c>
      <c r="BL118" s="19" t="s">
        <v>229</v>
      </c>
      <c r="BM118" s="144" t="s">
        <v>15527</v>
      </c>
    </row>
    <row r="119" spans="2:65" s="1" customFormat="1" ht="16.5" customHeight="1">
      <c r="B119" s="34"/>
      <c r="C119" s="133" t="s">
        <v>364</v>
      </c>
      <c r="D119" s="133" t="s">
        <v>215</v>
      </c>
      <c r="E119" s="134" t="s">
        <v>15528</v>
      </c>
      <c r="F119" s="135" t="s">
        <v>15453</v>
      </c>
      <c r="G119" s="136" t="s">
        <v>8579</v>
      </c>
      <c r="H119" s="137">
        <v>1</v>
      </c>
      <c r="I119" s="138"/>
      <c r="J119" s="139">
        <f t="shared" si="10"/>
        <v>0</v>
      </c>
      <c r="K119" s="135" t="s">
        <v>245</v>
      </c>
      <c r="L119" s="34"/>
      <c r="M119" s="140" t="s">
        <v>19</v>
      </c>
      <c r="N119" s="141" t="s">
        <v>40</v>
      </c>
      <c r="P119" s="142">
        <f t="shared" si="11"/>
        <v>0</v>
      </c>
      <c r="Q119" s="142">
        <v>0</v>
      </c>
      <c r="R119" s="142">
        <f t="shared" si="12"/>
        <v>0</v>
      </c>
      <c r="S119" s="142">
        <v>0</v>
      </c>
      <c r="T119" s="143">
        <f t="shared" si="13"/>
        <v>0</v>
      </c>
      <c r="AR119" s="144" t="s">
        <v>229</v>
      </c>
      <c r="AT119" s="144" t="s">
        <v>215</v>
      </c>
      <c r="AU119" s="144" t="s">
        <v>236</v>
      </c>
      <c r="AY119" s="19" t="s">
        <v>212</v>
      </c>
      <c r="BE119" s="145">
        <f t="shared" si="14"/>
        <v>0</v>
      </c>
      <c r="BF119" s="145">
        <f t="shared" si="15"/>
        <v>0</v>
      </c>
      <c r="BG119" s="145">
        <f t="shared" si="16"/>
        <v>0</v>
      </c>
      <c r="BH119" s="145">
        <f t="shared" si="17"/>
        <v>0</v>
      </c>
      <c r="BI119" s="145">
        <f t="shared" si="18"/>
        <v>0</v>
      </c>
      <c r="BJ119" s="19" t="s">
        <v>77</v>
      </c>
      <c r="BK119" s="145">
        <f t="shared" si="19"/>
        <v>0</v>
      </c>
      <c r="BL119" s="19" t="s">
        <v>229</v>
      </c>
      <c r="BM119" s="144" t="s">
        <v>15529</v>
      </c>
    </row>
    <row r="120" spans="2:65" s="1" customFormat="1" ht="16.5" customHeight="1">
      <c r="B120" s="34"/>
      <c r="C120" s="133" t="s">
        <v>586</v>
      </c>
      <c r="D120" s="133" t="s">
        <v>215</v>
      </c>
      <c r="E120" s="134" t="s">
        <v>15530</v>
      </c>
      <c r="F120" s="135" t="s">
        <v>15313</v>
      </c>
      <c r="G120" s="136" t="s">
        <v>8579</v>
      </c>
      <c r="H120" s="137">
        <v>1</v>
      </c>
      <c r="I120" s="138"/>
      <c r="J120" s="139">
        <f t="shared" si="10"/>
        <v>0</v>
      </c>
      <c r="K120" s="135" t="s">
        <v>245</v>
      </c>
      <c r="L120" s="34"/>
      <c r="M120" s="140" t="s">
        <v>19</v>
      </c>
      <c r="N120" s="141" t="s">
        <v>40</v>
      </c>
      <c r="P120" s="142">
        <f t="shared" si="11"/>
        <v>0</v>
      </c>
      <c r="Q120" s="142">
        <v>0</v>
      </c>
      <c r="R120" s="142">
        <f t="shared" si="12"/>
        <v>0</v>
      </c>
      <c r="S120" s="142">
        <v>0</v>
      </c>
      <c r="T120" s="143">
        <f t="shared" si="13"/>
        <v>0</v>
      </c>
      <c r="AR120" s="144" t="s">
        <v>229</v>
      </c>
      <c r="AT120" s="144" t="s">
        <v>215</v>
      </c>
      <c r="AU120" s="144" t="s">
        <v>236</v>
      </c>
      <c r="AY120" s="19" t="s">
        <v>212</v>
      </c>
      <c r="BE120" s="145">
        <f t="shared" si="14"/>
        <v>0</v>
      </c>
      <c r="BF120" s="145">
        <f t="shared" si="15"/>
        <v>0</v>
      </c>
      <c r="BG120" s="145">
        <f t="shared" si="16"/>
        <v>0</v>
      </c>
      <c r="BH120" s="145">
        <f t="shared" si="17"/>
        <v>0</v>
      </c>
      <c r="BI120" s="145">
        <f t="shared" si="18"/>
        <v>0</v>
      </c>
      <c r="BJ120" s="19" t="s">
        <v>77</v>
      </c>
      <c r="BK120" s="145">
        <f t="shared" si="19"/>
        <v>0</v>
      </c>
      <c r="BL120" s="19" t="s">
        <v>229</v>
      </c>
      <c r="BM120" s="144" t="s">
        <v>15531</v>
      </c>
    </row>
    <row r="121" spans="2:65" s="1" customFormat="1" ht="16.5" customHeight="1">
      <c r="B121" s="34"/>
      <c r="C121" s="133" t="s">
        <v>593</v>
      </c>
      <c r="D121" s="133" t="s">
        <v>215</v>
      </c>
      <c r="E121" s="134" t="s">
        <v>15532</v>
      </c>
      <c r="F121" s="135" t="s">
        <v>15316</v>
      </c>
      <c r="G121" s="136" t="s">
        <v>8579</v>
      </c>
      <c r="H121" s="137">
        <v>1</v>
      </c>
      <c r="I121" s="138"/>
      <c r="J121" s="139">
        <f t="shared" si="10"/>
        <v>0</v>
      </c>
      <c r="K121" s="135" t="s">
        <v>245</v>
      </c>
      <c r="L121" s="34"/>
      <c r="M121" s="140" t="s">
        <v>19</v>
      </c>
      <c r="N121" s="141" t="s">
        <v>40</v>
      </c>
      <c r="P121" s="142">
        <f t="shared" si="11"/>
        <v>0</v>
      </c>
      <c r="Q121" s="142">
        <v>0</v>
      </c>
      <c r="R121" s="142">
        <f t="shared" si="12"/>
        <v>0</v>
      </c>
      <c r="S121" s="142">
        <v>0</v>
      </c>
      <c r="T121" s="143">
        <f t="shared" si="13"/>
        <v>0</v>
      </c>
      <c r="AR121" s="144" t="s">
        <v>229</v>
      </c>
      <c r="AT121" s="144" t="s">
        <v>215</v>
      </c>
      <c r="AU121" s="144" t="s">
        <v>236</v>
      </c>
      <c r="AY121" s="19" t="s">
        <v>212</v>
      </c>
      <c r="BE121" s="145">
        <f t="shared" si="14"/>
        <v>0</v>
      </c>
      <c r="BF121" s="145">
        <f t="shared" si="15"/>
        <v>0</v>
      </c>
      <c r="BG121" s="145">
        <f t="shared" si="16"/>
        <v>0</v>
      </c>
      <c r="BH121" s="145">
        <f t="shared" si="17"/>
        <v>0</v>
      </c>
      <c r="BI121" s="145">
        <f t="shared" si="18"/>
        <v>0</v>
      </c>
      <c r="BJ121" s="19" t="s">
        <v>77</v>
      </c>
      <c r="BK121" s="145">
        <f t="shared" si="19"/>
        <v>0</v>
      </c>
      <c r="BL121" s="19" t="s">
        <v>229</v>
      </c>
      <c r="BM121" s="144" t="s">
        <v>15533</v>
      </c>
    </row>
    <row r="122" spans="2:65" s="1" customFormat="1" ht="16.5" customHeight="1">
      <c r="B122" s="34"/>
      <c r="C122" s="133" t="s">
        <v>598</v>
      </c>
      <c r="D122" s="133" t="s">
        <v>215</v>
      </c>
      <c r="E122" s="134" t="s">
        <v>15534</v>
      </c>
      <c r="F122" s="135" t="s">
        <v>15319</v>
      </c>
      <c r="G122" s="136" t="s">
        <v>8579</v>
      </c>
      <c r="H122" s="137">
        <v>1</v>
      </c>
      <c r="I122" s="138"/>
      <c r="J122" s="139">
        <f t="shared" si="10"/>
        <v>0</v>
      </c>
      <c r="K122" s="135" t="s">
        <v>245</v>
      </c>
      <c r="L122" s="34"/>
      <c r="M122" s="201" t="s">
        <v>19</v>
      </c>
      <c r="N122" s="202" t="s">
        <v>40</v>
      </c>
      <c r="O122" s="198"/>
      <c r="P122" s="203">
        <f t="shared" si="11"/>
        <v>0</v>
      </c>
      <c r="Q122" s="203">
        <v>0</v>
      </c>
      <c r="R122" s="203">
        <f t="shared" si="12"/>
        <v>0</v>
      </c>
      <c r="S122" s="203">
        <v>0</v>
      </c>
      <c r="T122" s="204">
        <f t="shared" si="13"/>
        <v>0</v>
      </c>
      <c r="AR122" s="144" t="s">
        <v>229</v>
      </c>
      <c r="AT122" s="144" t="s">
        <v>215</v>
      </c>
      <c r="AU122" s="144" t="s">
        <v>236</v>
      </c>
      <c r="AY122" s="19" t="s">
        <v>212</v>
      </c>
      <c r="BE122" s="145">
        <f t="shared" si="14"/>
        <v>0</v>
      </c>
      <c r="BF122" s="145">
        <f t="shared" si="15"/>
        <v>0</v>
      </c>
      <c r="BG122" s="145">
        <f t="shared" si="16"/>
        <v>0</v>
      </c>
      <c r="BH122" s="145">
        <f t="shared" si="17"/>
        <v>0</v>
      </c>
      <c r="BI122" s="145">
        <f t="shared" si="18"/>
        <v>0</v>
      </c>
      <c r="BJ122" s="19" t="s">
        <v>77</v>
      </c>
      <c r="BK122" s="145">
        <f t="shared" si="19"/>
        <v>0</v>
      </c>
      <c r="BL122" s="19" t="s">
        <v>229</v>
      </c>
      <c r="BM122" s="144" t="s">
        <v>15535</v>
      </c>
    </row>
    <row r="123" spans="2:65" s="1" customFormat="1" ht="6.95" customHeight="1">
      <c r="B123" s="43"/>
      <c r="C123" s="44"/>
      <c r="D123" s="44"/>
      <c r="E123" s="44"/>
      <c r="F123" s="44"/>
      <c r="G123" s="44"/>
      <c r="H123" s="44"/>
      <c r="I123" s="44"/>
      <c r="J123" s="44"/>
      <c r="K123" s="44"/>
      <c r="L123" s="34"/>
    </row>
  </sheetData>
  <sheetProtection algorithmName="SHA-512" hashValue="xwIlYtchauZlPkjOQGXB7dRQDZxtn9RPIsl3BXK62fDb8qcG/xg8TThb6QlKe2agDEXDdmQtmIf0cfgrVedmWA==" saltValue="V3aPurLSqipKYtGiT7M7ajzIyEZ07jwcr43uHItBZ5ZcVTzGNpnapqegmW5abGSFmckhqpO/48ZzwHhZG6vyZg==" spinCount="100000" sheet="1" objects="1" scenarios="1" formatColumns="0" formatRows="0" autoFilter="0"/>
  <autoFilter ref="C89:K122" xr:uid="{00000000-0009-0000-0000-000017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2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152</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15097</v>
      </c>
      <c r="F9" s="364"/>
      <c r="G9" s="364"/>
      <c r="H9" s="364"/>
      <c r="L9" s="34"/>
    </row>
    <row r="10" spans="2:46" s="1" customFormat="1" ht="12" customHeight="1">
      <c r="B10" s="34"/>
      <c r="D10" s="29" t="s">
        <v>15098</v>
      </c>
      <c r="L10" s="34"/>
    </row>
    <row r="11" spans="2:46" s="1" customFormat="1" ht="16.5" customHeight="1">
      <c r="B11" s="34"/>
      <c r="E11" s="356" t="s">
        <v>15536</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48" t="s">
        <v>15537</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ROUND((SUM(BE90:BE120)),  2)</f>
        <v>0</v>
      </c>
      <c r="I35" s="95">
        <v>0.21</v>
      </c>
      <c r="J35" s="85">
        <f>ROUND(((SUM(BE90:BE120))*I35),  2)</f>
        <v>0</v>
      </c>
      <c r="L35" s="34"/>
    </row>
    <row r="36" spans="2:12" s="1" customFormat="1" ht="14.45" customHeight="1">
      <c r="B36" s="34"/>
      <c r="E36" s="29" t="s">
        <v>41</v>
      </c>
      <c r="F36" s="85">
        <f>ROUND((SUM(BF90:BF120)),  2)</f>
        <v>0</v>
      </c>
      <c r="I36" s="95">
        <v>0.12</v>
      </c>
      <c r="J36" s="85">
        <f>ROUND(((SUM(BF90:BF120))*I36),  2)</f>
        <v>0</v>
      </c>
      <c r="L36" s="34"/>
    </row>
    <row r="37" spans="2:12" s="1" customFormat="1" ht="14.45" hidden="1" customHeight="1">
      <c r="B37" s="34"/>
      <c r="E37" s="29" t="s">
        <v>42</v>
      </c>
      <c r="F37" s="85">
        <f>ROUND((SUM(BG90:BG120)),  2)</f>
        <v>0</v>
      </c>
      <c r="I37" s="95">
        <v>0.21</v>
      </c>
      <c r="J37" s="85">
        <f>0</f>
        <v>0</v>
      </c>
      <c r="L37" s="34"/>
    </row>
    <row r="38" spans="2:12" s="1" customFormat="1" ht="14.45" hidden="1" customHeight="1">
      <c r="B38" s="34"/>
      <c r="E38" s="29" t="s">
        <v>43</v>
      </c>
      <c r="F38" s="85">
        <f>ROUND((SUM(BH90:BH120)),  2)</f>
        <v>0</v>
      </c>
      <c r="I38" s="95">
        <v>0.12</v>
      </c>
      <c r="J38" s="85">
        <f>0</f>
        <v>0</v>
      </c>
      <c r="L38" s="34"/>
    </row>
    <row r="39" spans="2:12" s="1" customFormat="1" ht="14.45" hidden="1" customHeight="1">
      <c r="B39" s="34"/>
      <c r="E39" s="29" t="s">
        <v>44</v>
      </c>
      <c r="F39" s="85">
        <f>ROUND((SUM(BI90:BI120)),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15097</v>
      </c>
      <c r="F52" s="364"/>
      <c r="G52" s="364"/>
      <c r="H52" s="364"/>
      <c r="L52" s="34"/>
    </row>
    <row r="53" spans="2:47" s="1" customFormat="1" ht="12" customHeight="1">
      <c r="B53" s="34"/>
      <c r="C53" s="29" t="s">
        <v>15098</v>
      </c>
      <c r="L53" s="34"/>
    </row>
    <row r="54" spans="2:47" s="1" customFormat="1" ht="16.5" customHeight="1">
      <c r="B54" s="34"/>
      <c r="E54" s="356" t="str">
        <f>E11</f>
        <v>D.1.2.6.-6 - ELEKTRONICKÉ KOMUNIKACE - ELEKTRONICKÁ KONTROLA VSTUPU - (EKV)</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377</v>
      </c>
      <c r="E64" s="107"/>
      <c r="F64" s="107"/>
      <c r="G64" s="107"/>
      <c r="H64" s="107"/>
      <c r="I64" s="107"/>
      <c r="J64" s="108">
        <f>J91</f>
        <v>0</v>
      </c>
      <c r="L64" s="105"/>
    </row>
    <row r="65" spans="2:12" s="9" customFormat="1" ht="19.899999999999999" customHeight="1">
      <c r="B65" s="109"/>
      <c r="D65" s="110" t="s">
        <v>388</v>
      </c>
      <c r="E65" s="111"/>
      <c r="F65" s="111"/>
      <c r="G65" s="111"/>
      <c r="H65" s="111"/>
      <c r="I65" s="111"/>
      <c r="J65" s="112">
        <f>J92</f>
        <v>0</v>
      </c>
      <c r="L65" s="109"/>
    </row>
    <row r="66" spans="2:12" s="9" customFormat="1" ht="14.85" customHeight="1">
      <c r="B66" s="109"/>
      <c r="D66" s="110" t="s">
        <v>15538</v>
      </c>
      <c r="E66" s="111"/>
      <c r="F66" s="111"/>
      <c r="G66" s="111"/>
      <c r="H66" s="111"/>
      <c r="I66" s="111"/>
      <c r="J66" s="112">
        <f>J93</f>
        <v>0</v>
      </c>
      <c r="L66" s="109"/>
    </row>
    <row r="67" spans="2:12" s="9" customFormat="1" ht="14.85" customHeight="1">
      <c r="B67" s="109"/>
      <c r="D67" s="110" t="s">
        <v>15539</v>
      </c>
      <c r="E67" s="111"/>
      <c r="F67" s="111"/>
      <c r="G67" s="111"/>
      <c r="H67" s="111"/>
      <c r="I67" s="111"/>
      <c r="J67" s="112">
        <f>J106</f>
        <v>0</v>
      </c>
      <c r="L67" s="109"/>
    </row>
    <row r="68" spans="2:12" s="9" customFormat="1" ht="14.85" customHeight="1">
      <c r="B68" s="109"/>
      <c r="D68" s="110" t="s">
        <v>15540</v>
      </c>
      <c r="E68" s="111"/>
      <c r="F68" s="111"/>
      <c r="G68" s="111"/>
      <c r="H68" s="111"/>
      <c r="I68" s="111"/>
      <c r="J68" s="112">
        <f>J113</f>
        <v>0</v>
      </c>
      <c r="L68" s="109"/>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5" t="str">
        <f>E7</f>
        <v>Stavební úpravy budovy N (CEETe II) v areálu VŠB-TUO - Úpravy po DI - rev_a</v>
      </c>
      <c r="F78" s="366"/>
      <c r="G78" s="366"/>
      <c r="H78" s="366"/>
      <c r="L78" s="34"/>
    </row>
    <row r="79" spans="2:12" ht="12" customHeight="1">
      <c r="B79" s="22"/>
      <c r="C79" s="29" t="s">
        <v>181</v>
      </c>
      <c r="L79" s="22"/>
    </row>
    <row r="80" spans="2:12" s="1" customFormat="1" ht="16.5" customHeight="1">
      <c r="B80" s="34"/>
      <c r="E80" s="365" t="s">
        <v>15097</v>
      </c>
      <c r="F80" s="364"/>
      <c r="G80" s="364"/>
      <c r="H80" s="364"/>
      <c r="L80" s="34"/>
    </row>
    <row r="81" spans="2:65" s="1" customFormat="1" ht="12" customHeight="1">
      <c r="B81" s="34"/>
      <c r="C81" s="29" t="s">
        <v>15098</v>
      </c>
      <c r="L81" s="34"/>
    </row>
    <row r="82" spans="2:65" s="1" customFormat="1" ht="16.5" customHeight="1">
      <c r="B82" s="34"/>
      <c r="E82" s="356" t="str">
        <f>E11</f>
        <v>D.1.2.6.-6 - ELEKTRONICKÉ KOMUNIKACE - ELEKTRONICKÁ KONTROLA VSTUPU - (EKV)</v>
      </c>
      <c r="F82" s="364"/>
      <c r="G82" s="364"/>
      <c r="H82" s="364"/>
      <c r="L82" s="34"/>
    </row>
    <row r="83" spans="2:65" s="1" customFormat="1" ht="6.95" customHeight="1">
      <c r="B83" s="34"/>
      <c r="L83" s="34"/>
    </row>
    <row r="84" spans="2:65" s="1" customFormat="1" ht="12" customHeight="1">
      <c r="B84" s="34"/>
      <c r="C84" s="29" t="s">
        <v>21</v>
      </c>
      <c r="F84" s="27" t="str">
        <f>F14</f>
        <v xml:space="preserve"> </v>
      </c>
      <c r="I84" s="29" t="s">
        <v>23</v>
      </c>
      <c r="J84" s="51" t="str">
        <f>IF(J14="","",J14)</f>
        <v>1. 10. 2025</v>
      </c>
      <c r="L84" s="34"/>
    </row>
    <row r="85" spans="2:65" s="1" customFormat="1" ht="6.95" customHeight="1">
      <c r="B85" s="34"/>
      <c r="L85" s="34"/>
    </row>
    <row r="86" spans="2:65" s="1" customFormat="1" ht="15.2" customHeight="1">
      <c r="B86" s="34"/>
      <c r="C86" s="29" t="s">
        <v>25</v>
      </c>
      <c r="F86" s="27" t="str">
        <f>E17</f>
        <v xml:space="preserve"> </v>
      </c>
      <c r="I86" s="29" t="s">
        <v>30</v>
      </c>
      <c r="J86" s="32" t="str">
        <f>E23</f>
        <v xml:space="preserve">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c r="B91" s="121"/>
      <c r="D91" s="122" t="s">
        <v>68</v>
      </c>
      <c r="E91" s="123" t="s">
        <v>1379</v>
      </c>
      <c r="F91" s="123" t="s">
        <v>1380</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c r="B92" s="121"/>
      <c r="D92" s="122" t="s">
        <v>68</v>
      </c>
      <c r="E92" s="131" t="s">
        <v>1901</v>
      </c>
      <c r="F92" s="131" t="s">
        <v>1902</v>
      </c>
      <c r="I92" s="124"/>
      <c r="J92" s="132">
        <f>BK92</f>
        <v>0</v>
      </c>
      <c r="L92" s="121"/>
      <c r="M92" s="126"/>
      <c r="P92" s="127">
        <f>P93+P106+P113</f>
        <v>0</v>
      </c>
      <c r="R92" s="127">
        <f>R93+R106+R113</f>
        <v>0</v>
      </c>
      <c r="T92" s="128">
        <f>T93+T106+T113</f>
        <v>0</v>
      </c>
      <c r="AR92" s="122" t="s">
        <v>79</v>
      </c>
      <c r="AT92" s="129" t="s">
        <v>68</v>
      </c>
      <c r="AU92" s="129" t="s">
        <v>77</v>
      </c>
      <c r="AY92" s="122" t="s">
        <v>212</v>
      </c>
      <c r="BK92" s="130">
        <f>BK93+BK106+BK113</f>
        <v>0</v>
      </c>
    </row>
    <row r="93" spans="2:65" s="11" customFormat="1" ht="20.85" customHeight="1">
      <c r="B93" s="121"/>
      <c r="D93" s="122" t="s">
        <v>68</v>
      </c>
      <c r="E93" s="131" t="s">
        <v>15104</v>
      </c>
      <c r="F93" s="131" t="s">
        <v>15541</v>
      </c>
      <c r="I93" s="124"/>
      <c r="J93" s="132">
        <f>BK93</f>
        <v>0</v>
      </c>
      <c r="L93" s="121"/>
      <c r="M93" s="126"/>
      <c r="P93" s="127">
        <f>SUM(P94:P105)</f>
        <v>0</v>
      </c>
      <c r="R93" s="127">
        <f>SUM(R94:R105)</f>
        <v>0</v>
      </c>
      <c r="T93" s="128">
        <f>SUM(T94:T105)</f>
        <v>0</v>
      </c>
      <c r="AR93" s="122" t="s">
        <v>79</v>
      </c>
      <c r="AT93" s="129" t="s">
        <v>68</v>
      </c>
      <c r="AU93" s="129" t="s">
        <v>79</v>
      </c>
      <c r="AY93" s="122" t="s">
        <v>212</v>
      </c>
      <c r="BK93" s="130">
        <f>SUM(BK94:BK105)</f>
        <v>0</v>
      </c>
    </row>
    <row r="94" spans="2:65" s="1" customFormat="1" ht="24.2" customHeight="1">
      <c r="B94" s="34"/>
      <c r="C94" s="133" t="s">
        <v>77</v>
      </c>
      <c r="D94" s="133" t="s">
        <v>215</v>
      </c>
      <c r="E94" s="134" t="s">
        <v>15542</v>
      </c>
      <c r="F94" s="135" t="s">
        <v>15543</v>
      </c>
      <c r="G94" s="136" t="s">
        <v>15108</v>
      </c>
      <c r="H94" s="137">
        <v>12</v>
      </c>
      <c r="I94" s="138"/>
      <c r="J94" s="139">
        <f t="shared" ref="J94:J105" si="0">ROUND(I94*H94,2)</f>
        <v>0</v>
      </c>
      <c r="K94" s="135" t="s">
        <v>245</v>
      </c>
      <c r="L94" s="34"/>
      <c r="M94" s="140" t="s">
        <v>19</v>
      </c>
      <c r="N94" s="141" t="s">
        <v>40</v>
      </c>
      <c r="P94" s="142">
        <f t="shared" ref="P94:P105" si="1">O94*H94</f>
        <v>0</v>
      </c>
      <c r="Q94" s="142">
        <v>0</v>
      </c>
      <c r="R94" s="142">
        <f t="shared" ref="R94:R105" si="2">Q94*H94</f>
        <v>0</v>
      </c>
      <c r="S94" s="142">
        <v>0</v>
      </c>
      <c r="T94" s="143">
        <f t="shared" ref="T94:T105" si="3">S94*H94</f>
        <v>0</v>
      </c>
      <c r="AR94" s="144" t="s">
        <v>229</v>
      </c>
      <c r="AT94" s="144" t="s">
        <v>215</v>
      </c>
      <c r="AU94" s="144" t="s">
        <v>236</v>
      </c>
      <c r="AY94" s="19" t="s">
        <v>212</v>
      </c>
      <c r="BE94" s="145">
        <f t="shared" ref="BE94:BE105" si="4">IF(N94="základní",J94,0)</f>
        <v>0</v>
      </c>
      <c r="BF94" s="145">
        <f t="shared" ref="BF94:BF105" si="5">IF(N94="snížená",J94,0)</f>
        <v>0</v>
      </c>
      <c r="BG94" s="145">
        <f t="shared" ref="BG94:BG105" si="6">IF(N94="zákl. přenesená",J94,0)</f>
        <v>0</v>
      </c>
      <c r="BH94" s="145">
        <f t="shared" ref="BH94:BH105" si="7">IF(N94="sníž. přenesená",J94,0)</f>
        <v>0</v>
      </c>
      <c r="BI94" s="145">
        <f t="shared" ref="BI94:BI105" si="8">IF(N94="nulová",J94,0)</f>
        <v>0</v>
      </c>
      <c r="BJ94" s="19" t="s">
        <v>77</v>
      </c>
      <c r="BK94" s="145">
        <f t="shared" ref="BK94:BK105" si="9">ROUND(I94*H94,2)</f>
        <v>0</v>
      </c>
      <c r="BL94" s="19" t="s">
        <v>229</v>
      </c>
      <c r="BM94" s="144" t="s">
        <v>15544</v>
      </c>
    </row>
    <row r="95" spans="2:65" s="1" customFormat="1" ht="24.2" customHeight="1">
      <c r="B95" s="34"/>
      <c r="C95" s="133" t="s">
        <v>79</v>
      </c>
      <c r="D95" s="133" t="s">
        <v>215</v>
      </c>
      <c r="E95" s="134" t="s">
        <v>15545</v>
      </c>
      <c r="F95" s="135" t="s">
        <v>15546</v>
      </c>
      <c r="G95" s="136" t="s">
        <v>15108</v>
      </c>
      <c r="H95" s="137">
        <v>138</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15547</v>
      </c>
    </row>
    <row r="96" spans="2:65" s="1" customFormat="1" ht="16.5" customHeight="1">
      <c r="B96" s="34"/>
      <c r="C96" s="133" t="s">
        <v>236</v>
      </c>
      <c r="D96" s="133" t="s">
        <v>215</v>
      </c>
      <c r="E96" s="134" t="s">
        <v>15548</v>
      </c>
      <c r="F96" s="135" t="s">
        <v>15549</v>
      </c>
      <c r="G96" s="136" t="s">
        <v>15108</v>
      </c>
      <c r="H96" s="137">
        <v>29</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15550</v>
      </c>
    </row>
    <row r="97" spans="2:65" s="1" customFormat="1" ht="16.5" customHeight="1">
      <c r="B97" s="34"/>
      <c r="C97" s="133" t="s">
        <v>229</v>
      </c>
      <c r="D97" s="133" t="s">
        <v>215</v>
      </c>
      <c r="E97" s="134" t="s">
        <v>15551</v>
      </c>
      <c r="F97" s="135" t="s">
        <v>15552</v>
      </c>
      <c r="G97" s="136" t="s">
        <v>15108</v>
      </c>
      <c r="H97" s="137">
        <v>41</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15553</v>
      </c>
    </row>
    <row r="98" spans="2:65" s="1" customFormat="1" ht="16.5" customHeight="1">
      <c r="B98" s="34"/>
      <c r="C98" s="133" t="s">
        <v>211</v>
      </c>
      <c r="D98" s="133" t="s">
        <v>215</v>
      </c>
      <c r="E98" s="134" t="s">
        <v>15554</v>
      </c>
      <c r="F98" s="135" t="s">
        <v>15555</v>
      </c>
      <c r="G98" s="136" t="s">
        <v>15108</v>
      </c>
      <c r="H98" s="137">
        <v>7</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15556</v>
      </c>
    </row>
    <row r="99" spans="2:65" s="1" customFormat="1" ht="16.5" customHeight="1">
      <c r="B99" s="34"/>
      <c r="C99" s="133" t="s">
        <v>253</v>
      </c>
      <c r="D99" s="133" t="s">
        <v>215</v>
      </c>
      <c r="E99" s="134" t="s">
        <v>15557</v>
      </c>
      <c r="F99" s="135" t="s">
        <v>15558</v>
      </c>
      <c r="G99" s="136" t="s">
        <v>15108</v>
      </c>
      <c r="H99" s="137">
        <v>7</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15559</v>
      </c>
    </row>
    <row r="100" spans="2:65" s="1" customFormat="1" ht="21.75" customHeight="1">
      <c r="B100" s="34"/>
      <c r="C100" s="133" t="s">
        <v>259</v>
      </c>
      <c r="D100" s="133" t="s">
        <v>215</v>
      </c>
      <c r="E100" s="134" t="s">
        <v>15560</v>
      </c>
      <c r="F100" s="135" t="s">
        <v>15561</v>
      </c>
      <c r="G100" s="136" t="s">
        <v>15108</v>
      </c>
      <c r="H100" s="137">
        <v>1</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15562</v>
      </c>
    </row>
    <row r="101" spans="2:65" s="1" customFormat="1" ht="16.5" customHeight="1">
      <c r="B101" s="34"/>
      <c r="C101" s="133" t="s">
        <v>267</v>
      </c>
      <c r="D101" s="133" t="s">
        <v>215</v>
      </c>
      <c r="E101" s="134" t="s">
        <v>15563</v>
      </c>
      <c r="F101" s="135" t="s">
        <v>15564</v>
      </c>
      <c r="G101" s="136" t="s">
        <v>15108</v>
      </c>
      <c r="H101" s="137">
        <v>1</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15565</v>
      </c>
    </row>
    <row r="102" spans="2:65" s="1" customFormat="1" ht="16.5" customHeight="1">
      <c r="B102" s="34"/>
      <c r="C102" s="133" t="s">
        <v>275</v>
      </c>
      <c r="D102" s="133" t="s">
        <v>215</v>
      </c>
      <c r="E102" s="134" t="s">
        <v>15566</v>
      </c>
      <c r="F102" s="135" t="s">
        <v>15228</v>
      </c>
      <c r="G102" s="136" t="s">
        <v>15108</v>
      </c>
      <c r="H102" s="137">
        <v>13</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15567</v>
      </c>
    </row>
    <row r="103" spans="2:65" s="1" customFormat="1" ht="24.2" customHeight="1">
      <c r="B103" s="34"/>
      <c r="C103" s="133" t="s">
        <v>281</v>
      </c>
      <c r="D103" s="133" t="s">
        <v>215</v>
      </c>
      <c r="E103" s="134" t="s">
        <v>15568</v>
      </c>
      <c r="F103" s="135" t="s">
        <v>15569</v>
      </c>
      <c r="G103" s="136" t="s">
        <v>15108</v>
      </c>
      <c r="H103" s="137">
        <v>34</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15570</v>
      </c>
    </row>
    <row r="104" spans="2:65" s="1" customFormat="1" ht="24.2" customHeight="1">
      <c r="B104" s="34"/>
      <c r="C104" s="133" t="s">
        <v>287</v>
      </c>
      <c r="D104" s="133" t="s">
        <v>215</v>
      </c>
      <c r="E104" s="134" t="s">
        <v>15571</v>
      </c>
      <c r="F104" s="135" t="s">
        <v>15572</v>
      </c>
      <c r="G104" s="136" t="s">
        <v>15108</v>
      </c>
      <c r="H104" s="137">
        <v>101</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15573</v>
      </c>
    </row>
    <row r="105" spans="2:65" s="1" customFormat="1" ht="16.5" customHeight="1">
      <c r="B105" s="34"/>
      <c r="C105" s="133" t="s">
        <v>8</v>
      </c>
      <c r="D105" s="133" t="s">
        <v>215</v>
      </c>
      <c r="E105" s="134" t="s">
        <v>15574</v>
      </c>
      <c r="F105" s="135" t="s">
        <v>15575</v>
      </c>
      <c r="G105" s="136" t="s">
        <v>8579</v>
      </c>
      <c r="H105" s="137">
        <v>1</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15576</v>
      </c>
    </row>
    <row r="106" spans="2:65" s="11" customFormat="1" ht="20.85" customHeight="1">
      <c r="B106" s="121"/>
      <c r="D106" s="122" t="s">
        <v>68</v>
      </c>
      <c r="E106" s="131" t="s">
        <v>15236</v>
      </c>
      <c r="F106" s="131" t="s">
        <v>15577</v>
      </c>
      <c r="I106" s="124"/>
      <c r="J106" s="132">
        <f>BK106</f>
        <v>0</v>
      </c>
      <c r="L106" s="121"/>
      <c r="M106" s="126"/>
      <c r="P106" s="127">
        <f>SUM(P107:P112)</f>
        <v>0</v>
      </c>
      <c r="R106" s="127">
        <f>SUM(R107:R112)</f>
        <v>0</v>
      </c>
      <c r="T106" s="128">
        <f>SUM(T107:T112)</f>
        <v>0</v>
      </c>
      <c r="AR106" s="122" t="s">
        <v>79</v>
      </c>
      <c r="AT106" s="129" t="s">
        <v>68</v>
      </c>
      <c r="AU106" s="129" t="s">
        <v>79</v>
      </c>
      <c r="AY106" s="122" t="s">
        <v>212</v>
      </c>
      <c r="BK106" s="130">
        <f>SUM(BK107:BK112)</f>
        <v>0</v>
      </c>
    </row>
    <row r="107" spans="2:65" s="1" customFormat="1" ht="16.5" customHeight="1">
      <c r="B107" s="34"/>
      <c r="C107" s="133" t="s">
        <v>301</v>
      </c>
      <c r="D107" s="133" t="s">
        <v>215</v>
      </c>
      <c r="E107" s="134" t="s">
        <v>15578</v>
      </c>
      <c r="F107" s="135" t="s">
        <v>15239</v>
      </c>
      <c r="G107" s="136" t="s">
        <v>536</v>
      </c>
      <c r="H107" s="137">
        <v>3370</v>
      </c>
      <c r="I107" s="138"/>
      <c r="J107" s="139">
        <f t="shared" ref="J107:J112" si="10">ROUND(I107*H107,2)</f>
        <v>0</v>
      </c>
      <c r="K107" s="135" t="s">
        <v>245</v>
      </c>
      <c r="L107" s="34"/>
      <c r="M107" s="140" t="s">
        <v>19</v>
      </c>
      <c r="N107" s="141" t="s">
        <v>40</v>
      </c>
      <c r="P107" s="142">
        <f t="shared" ref="P107:P112" si="11">O107*H107</f>
        <v>0</v>
      </c>
      <c r="Q107" s="142">
        <v>0</v>
      </c>
      <c r="R107" s="142">
        <f t="shared" ref="R107:R112" si="12">Q107*H107</f>
        <v>0</v>
      </c>
      <c r="S107" s="142">
        <v>0</v>
      </c>
      <c r="T107" s="143">
        <f t="shared" ref="T107:T112" si="13">S107*H107</f>
        <v>0</v>
      </c>
      <c r="AR107" s="144" t="s">
        <v>229</v>
      </c>
      <c r="AT107" s="144" t="s">
        <v>215</v>
      </c>
      <c r="AU107" s="144" t="s">
        <v>236</v>
      </c>
      <c r="AY107" s="19" t="s">
        <v>212</v>
      </c>
      <c r="BE107" s="145">
        <f t="shared" ref="BE107:BE112" si="14">IF(N107="základní",J107,0)</f>
        <v>0</v>
      </c>
      <c r="BF107" s="145">
        <f t="shared" ref="BF107:BF112" si="15">IF(N107="snížená",J107,0)</f>
        <v>0</v>
      </c>
      <c r="BG107" s="145">
        <f t="shared" ref="BG107:BG112" si="16">IF(N107="zákl. přenesená",J107,0)</f>
        <v>0</v>
      </c>
      <c r="BH107" s="145">
        <f t="shared" ref="BH107:BH112" si="17">IF(N107="sníž. přenesená",J107,0)</f>
        <v>0</v>
      </c>
      <c r="BI107" s="145">
        <f t="shared" ref="BI107:BI112" si="18">IF(N107="nulová",J107,0)</f>
        <v>0</v>
      </c>
      <c r="BJ107" s="19" t="s">
        <v>77</v>
      </c>
      <c r="BK107" s="145">
        <f t="shared" ref="BK107:BK112" si="19">ROUND(I107*H107,2)</f>
        <v>0</v>
      </c>
      <c r="BL107" s="19" t="s">
        <v>229</v>
      </c>
      <c r="BM107" s="144" t="s">
        <v>15579</v>
      </c>
    </row>
    <row r="108" spans="2:65" s="1" customFormat="1" ht="16.5" customHeight="1">
      <c r="B108" s="34"/>
      <c r="C108" s="133" t="s">
        <v>306</v>
      </c>
      <c r="D108" s="133" t="s">
        <v>215</v>
      </c>
      <c r="E108" s="134" t="s">
        <v>15580</v>
      </c>
      <c r="F108" s="135" t="s">
        <v>15581</v>
      </c>
      <c r="G108" s="136" t="s">
        <v>536</v>
      </c>
      <c r="H108" s="137">
        <v>3080</v>
      </c>
      <c r="I108" s="138"/>
      <c r="J108" s="139">
        <f t="shared" si="10"/>
        <v>0</v>
      </c>
      <c r="K108" s="135" t="s">
        <v>245</v>
      </c>
      <c r="L108" s="34"/>
      <c r="M108" s="140" t="s">
        <v>19</v>
      </c>
      <c r="N108" s="141" t="s">
        <v>40</v>
      </c>
      <c r="P108" s="142">
        <f t="shared" si="11"/>
        <v>0</v>
      </c>
      <c r="Q108" s="142">
        <v>0</v>
      </c>
      <c r="R108" s="142">
        <f t="shared" si="12"/>
        <v>0</v>
      </c>
      <c r="S108" s="142">
        <v>0</v>
      </c>
      <c r="T108" s="143">
        <f t="shared" si="13"/>
        <v>0</v>
      </c>
      <c r="AR108" s="144" t="s">
        <v>229</v>
      </c>
      <c r="AT108" s="144" t="s">
        <v>215</v>
      </c>
      <c r="AU108" s="144" t="s">
        <v>236</v>
      </c>
      <c r="AY108" s="19" t="s">
        <v>212</v>
      </c>
      <c r="BE108" s="145">
        <f t="shared" si="14"/>
        <v>0</v>
      </c>
      <c r="BF108" s="145">
        <f t="shared" si="15"/>
        <v>0</v>
      </c>
      <c r="BG108" s="145">
        <f t="shared" si="16"/>
        <v>0</v>
      </c>
      <c r="BH108" s="145">
        <f t="shared" si="17"/>
        <v>0</v>
      </c>
      <c r="BI108" s="145">
        <f t="shared" si="18"/>
        <v>0</v>
      </c>
      <c r="BJ108" s="19" t="s">
        <v>77</v>
      </c>
      <c r="BK108" s="145">
        <f t="shared" si="19"/>
        <v>0</v>
      </c>
      <c r="BL108" s="19" t="s">
        <v>229</v>
      </c>
      <c r="BM108" s="144" t="s">
        <v>15582</v>
      </c>
    </row>
    <row r="109" spans="2:65" s="1" customFormat="1" ht="16.5" customHeight="1">
      <c r="B109" s="34"/>
      <c r="C109" s="133" t="s">
        <v>311</v>
      </c>
      <c r="D109" s="133" t="s">
        <v>215</v>
      </c>
      <c r="E109" s="134" t="s">
        <v>15583</v>
      </c>
      <c r="F109" s="135" t="s">
        <v>15584</v>
      </c>
      <c r="G109" s="136" t="s">
        <v>536</v>
      </c>
      <c r="H109" s="137">
        <v>3850</v>
      </c>
      <c r="I109" s="138"/>
      <c r="J109" s="139">
        <f t="shared" si="10"/>
        <v>0</v>
      </c>
      <c r="K109" s="135" t="s">
        <v>245</v>
      </c>
      <c r="L109" s="34"/>
      <c r="M109" s="140" t="s">
        <v>19</v>
      </c>
      <c r="N109" s="141" t="s">
        <v>40</v>
      </c>
      <c r="P109" s="142">
        <f t="shared" si="11"/>
        <v>0</v>
      </c>
      <c r="Q109" s="142">
        <v>0</v>
      </c>
      <c r="R109" s="142">
        <f t="shared" si="12"/>
        <v>0</v>
      </c>
      <c r="S109" s="142">
        <v>0</v>
      </c>
      <c r="T109" s="143">
        <f t="shared" si="13"/>
        <v>0</v>
      </c>
      <c r="AR109" s="144" t="s">
        <v>229</v>
      </c>
      <c r="AT109" s="144" t="s">
        <v>215</v>
      </c>
      <c r="AU109" s="144" t="s">
        <v>236</v>
      </c>
      <c r="AY109" s="19" t="s">
        <v>212</v>
      </c>
      <c r="BE109" s="145">
        <f t="shared" si="14"/>
        <v>0</v>
      </c>
      <c r="BF109" s="145">
        <f t="shared" si="15"/>
        <v>0</v>
      </c>
      <c r="BG109" s="145">
        <f t="shared" si="16"/>
        <v>0</v>
      </c>
      <c r="BH109" s="145">
        <f t="shared" si="17"/>
        <v>0</v>
      </c>
      <c r="BI109" s="145">
        <f t="shared" si="18"/>
        <v>0</v>
      </c>
      <c r="BJ109" s="19" t="s">
        <v>77</v>
      </c>
      <c r="BK109" s="145">
        <f t="shared" si="19"/>
        <v>0</v>
      </c>
      <c r="BL109" s="19" t="s">
        <v>229</v>
      </c>
      <c r="BM109" s="144" t="s">
        <v>15585</v>
      </c>
    </row>
    <row r="110" spans="2:65" s="1" customFormat="1" ht="16.5" customHeight="1">
      <c r="B110" s="34"/>
      <c r="C110" s="133" t="s">
        <v>316</v>
      </c>
      <c r="D110" s="133" t="s">
        <v>215</v>
      </c>
      <c r="E110" s="134" t="s">
        <v>15586</v>
      </c>
      <c r="F110" s="135" t="s">
        <v>15251</v>
      </c>
      <c r="G110" s="136" t="s">
        <v>536</v>
      </c>
      <c r="H110" s="137">
        <v>840</v>
      </c>
      <c r="I110" s="138"/>
      <c r="J110" s="139">
        <f t="shared" si="10"/>
        <v>0</v>
      </c>
      <c r="K110" s="135" t="s">
        <v>245</v>
      </c>
      <c r="L110" s="34"/>
      <c r="M110" s="140" t="s">
        <v>19</v>
      </c>
      <c r="N110" s="141" t="s">
        <v>40</v>
      </c>
      <c r="P110" s="142">
        <f t="shared" si="11"/>
        <v>0</v>
      </c>
      <c r="Q110" s="142">
        <v>0</v>
      </c>
      <c r="R110" s="142">
        <f t="shared" si="12"/>
        <v>0</v>
      </c>
      <c r="S110" s="142">
        <v>0</v>
      </c>
      <c r="T110" s="143">
        <f t="shared" si="13"/>
        <v>0</v>
      </c>
      <c r="AR110" s="144" t="s">
        <v>229</v>
      </c>
      <c r="AT110" s="144" t="s">
        <v>215</v>
      </c>
      <c r="AU110" s="144" t="s">
        <v>236</v>
      </c>
      <c r="AY110" s="19" t="s">
        <v>212</v>
      </c>
      <c r="BE110" s="145">
        <f t="shared" si="14"/>
        <v>0</v>
      </c>
      <c r="BF110" s="145">
        <f t="shared" si="15"/>
        <v>0</v>
      </c>
      <c r="BG110" s="145">
        <f t="shared" si="16"/>
        <v>0</v>
      </c>
      <c r="BH110" s="145">
        <f t="shared" si="17"/>
        <v>0</v>
      </c>
      <c r="BI110" s="145">
        <f t="shared" si="18"/>
        <v>0</v>
      </c>
      <c r="BJ110" s="19" t="s">
        <v>77</v>
      </c>
      <c r="BK110" s="145">
        <f t="shared" si="19"/>
        <v>0</v>
      </c>
      <c r="BL110" s="19" t="s">
        <v>229</v>
      </c>
      <c r="BM110" s="144" t="s">
        <v>15587</v>
      </c>
    </row>
    <row r="111" spans="2:65" s="1" customFormat="1" ht="16.5" customHeight="1">
      <c r="B111" s="34"/>
      <c r="C111" s="133" t="s">
        <v>323</v>
      </c>
      <c r="D111" s="133" t="s">
        <v>215</v>
      </c>
      <c r="E111" s="134" t="s">
        <v>15588</v>
      </c>
      <c r="F111" s="135" t="s">
        <v>15290</v>
      </c>
      <c r="G111" s="136" t="s">
        <v>8579</v>
      </c>
      <c r="H111" s="137">
        <v>1</v>
      </c>
      <c r="I111" s="138"/>
      <c r="J111" s="139">
        <f t="shared" si="10"/>
        <v>0</v>
      </c>
      <c r="K111" s="135" t="s">
        <v>245</v>
      </c>
      <c r="L111" s="34"/>
      <c r="M111" s="140" t="s">
        <v>19</v>
      </c>
      <c r="N111" s="141" t="s">
        <v>40</v>
      </c>
      <c r="P111" s="142">
        <f t="shared" si="11"/>
        <v>0</v>
      </c>
      <c r="Q111" s="142">
        <v>0</v>
      </c>
      <c r="R111" s="142">
        <f t="shared" si="12"/>
        <v>0</v>
      </c>
      <c r="S111" s="142">
        <v>0</v>
      </c>
      <c r="T111" s="143">
        <f t="shared" si="13"/>
        <v>0</v>
      </c>
      <c r="AR111" s="144" t="s">
        <v>229</v>
      </c>
      <c r="AT111" s="144" t="s">
        <v>215</v>
      </c>
      <c r="AU111" s="144" t="s">
        <v>236</v>
      </c>
      <c r="AY111" s="19" t="s">
        <v>212</v>
      </c>
      <c r="BE111" s="145">
        <f t="shared" si="14"/>
        <v>0</v>
      </c>
      <c r="BF111" s="145">
        <f t="shared" si="15"/>
        <v>0</v>
      </c>
      <c r="BG111" s="145">
        <f t="shared" si="16"/>
        <v>0</v>
      </c>
      <c r="BH111" s="145">
        <f t="shared" si="17"/>
        <v>0</v>
      </c>
      <c r="BI111" s="145">
        <f t="shared" si="18"/>
        <v>0</v>
      </c>
      <c r="BJ111" s="19" t="s">
        <v>77</v>
      </c>
      <c r="BK111" s="145">
        <f t="shared" si="19"/>
        <v>0</v>
      </c>
      <c r="BL111" s="19" t="s">
        <v>229</v>
      </c>
      <c r="BM111" s="144" t="s">
        <v>15589</v>
      </c>
    </row>
    <row r="112" spans="2:65" s="1" customFormat="1" ht="16.5" customHeight="1">
      <c r="B112" s="34"/>
      <c r="C112" s="133" t="s">
        <v>330</v>
      </c>
      <c r="D112" s="133" t="s">
        <v>215</v>
      </c>
      <c r="E112" s="134" t="s">
        <v>15590</v>
      </c>
      <c r="F112" s="135" t="s">
        <v>15293</v>
      </c>
      <c r="G112" s="136" t="s">
        <v>15108</v>
      </c>
      <c r="H112" s="137">
        <v>5</v>
      </c>
      <c r="I112" s="138"/>
      <c r="J112" s="139">
        <f t="shared" si="10"/>
        <v>0</v>
      </c>
      <c r="K112" s="135" t="s">
        <v>245</v>
      </c>
      <c r="L112" s="34"/>
      <c r="M112" s="140" t="s">
        <v>19</v>
      </c>
      <c r="N112" s="141" t="s">
        <v>40</v>
      </c>
      <c r="P112" s="142">
        <f t="shared" si="11"/>
        <v>0</v>
      </c>
      <c r="Q112" s="142">
        <v>0</v>
      </c>
      <c r="R112" s="142">
        <f t="shared" si="12"/>
        <v>0</v>
      </c>
      <c r="S112" s="142">
        <v>0</v>
      </c>
      <c r="T112" s="143">
        <f t="shared" si="13"/>
        <v>0</v>
      </c>
      <c r="AR112" s="144" t="s">
        <v>229</v>
      </c>
      <c r="AT112" s="144" t="s">
        <v>215</v>
      </c>
      <c r="AU112" s="144" t="s">
        <v>236</v>
      </c>
      <c r="AY112" s="19" t="s">
        <v>212</v>
      </c>
      <c r="BE112" s="145">
        <f t="shared" si="14"/>
        <v>0</v>
      </c>
      <c r="BF112" s="145">
        <f t="shared" si="15"/>
        <v>0</v>
      </c>
      <c r="BG112" s="145">
        <f t="shared" si="16"/>
        <v>0</v>
      </c>
      <c r="BH112" s="145">
        <f t="shared" si="17"/>
        <v>0</v>
      </c>
      <c r="BI112" s="145">
        <f t="shared" si="18"/>
        <v>0</v>
      </c>
      <c r="BJ112" s="19" t="s">
        <v>77</v>
      </c>
      <c r="BK112" s="145">
        <f t="shared" si="19"/>
        <v>0</v>
      </c>
      <c r="BL112" s="19" t="s">
        <v>229</v>
      </c>
      <c r="BM112" s="144" t="s">
        <v>15591</v>
      </c>
    </row>
    <row r="113" spans="2:65" s="11" customFormat="1" ht="20.85" customHeight="1">
      <c r="B113" s="121"/>
      <c r="D113" s="122" t="s">
        <v>68</v>
      </c>
      <c r="E113" s="131" t="s">
        <v>15295</v>
      </c>
      <c r="F113" s="131" t="s">
        <v>15592</v>
      </c>
      <c r="I113" s="124"/>
      <c r="J113" s="132">
        <f>BK113</f>
        <v>0</v>
      </c>
      <c r="L113" s="121"/>
      <c r="M113" s="126"/>
      <c r="P113" s="127">
        <f>SUM(P114:P120)</f>
        <v>0</v>
      </c>
      <c r="R113" s="127">
        <f>SUM(R114:R120)</f>
        <v>0</v>
      </c>
      <c r="T113" s="128">
        <f>SUM(T114:T120)</f>
        <v>0</v>
      </c>
      <c r="AR113" s="122" t="s">
        <v>79</v>
      </c>
      <c r="AT113" s="129" t="s">
        <v>68</v>
      </c>
      <c r="AU113" s="129" t="s">
        <v>79</v>
      </c>
      <c r="AY113" s="122" t="s">
        <v>212</v>
      </c>
      <c r="BK113" s="130">
        <f>SUM(BK114:BK120)</f>
        <v>0</v>
      </c>
    </row>
    <row r="114" spans="2:65" s="1" customFormat="1" ht="16.5" customHeight="1">
      <c r="B114" s="34"/>
      <c r="C114" s="133" t="s">
        <v>338</v>
      </c>
      <c r="D114" s="133" t="s">
        <v>215</v>
      </c>
      <c r="E114" s="134" t="s">
        <v>15593</v>
      </c>
      <c r="F114" s="135" t="s">
        <v>15298</v>
      </c>
      <c r="G114" s="136" t="s">
        <v>408</v>
      </c>
      <c r="H114" s="137">
        <v>80</v>
      </c>
      <c r="I114" s="138"/>
      <c r="J114" s="139">
        <f t="shared" ref="J114:J120" si="20">ROUND(I114*H114,2)</f>
        <v>0</v>
      </c>
      <c r="K114" s="135" t="s">
        <v>245</v>
      </c>
      <c r="L114" s="34"/>
      <c r="M114" s="140" t="s">
        <v>19</v>
      </c>
      <c r="N114" s="141" t="s">
        <v>40</v>
      </c>
      <c r="P114" s="142">
        <f t="shared" ref="P114:P120" si="21">O114*H114</f>
        <v>0</v>
      </c>
      <c r="Q114" s="142">
        <v>0</v>
      </c>
      <c r="R114" s="142">
        <f t="shared" ref="R114:R120" si="22">Q114*H114</f>
        <v>0</v>
      </c>
      <c r="S114" s="142">
        <v>0</v>
      </c>
      <c r="T114" s="143">
        <f t="shared" ref="T114:T120" si="23">S114*H114</f>
        <v>0</v>
      </c>
      <c r="AR114" s="144" t="s">
        <v>229</v>
      </c>
      <c r="AT114" s="144" t="s">
        <v>215</v>
      </c>
      <c r="AU114" s="144" t="s">
        <v>236</v>
      </c>
      <c r="AY114" s="19" t="s">
        <v>212</v>
      </c>
      <c r="BE114" s="145">
        <f t="shared" ref="BE114:BE120" si="24">IF(N114="základní",J114,0)</f>
        <v>0</v>
      </c>
      <c r="BF114" s="145">
        <f t="shared" ref="BF114:BF120" si="25">IF(N114="snížená",J114,0)</f>
        <v>0</v>
      </c>
      <c r="BG114" s="145">
        <f t="shared" ref="BG114:BG120" si="26">IF(N114="zákl. přenesená",J114,0)</f>
        <v>0</v>
      </c>
      <c r="BH114" s="145">
        <f t="shared" ref="BH114:BH120" si="27">IF(N114="sníž. přenesená",J114,0)</f>
        <v>0</v>
      </c>
      <c r="BI114" s="145">
        <f t="shared" ref="BI114:BI120" si="28">IF(N114="nulová",J114,0)</f>
        <v>0</v>
      </c>
      <c r="BJ114" s="19" t="s">
        <v>77</v>
      </c>
      <c r="BK114" s="145">
        <f t="shared" ref="BK114:BK120" si="29">ROUND(I114*H114,2)</f>
        <v>0</v>
      </c>
      <c r="BL114" s="19" t="s">
        <v>229</v>
      </c>
      <c r="BM114" s="144" t="s">
        <v>15594</v>
      </c>
    </row>
    <row r="115" spans="2:65" s="1" customFormat="1" ht="16.5" customHeight="1">
      <c r="B115" s="34"/>
      <c r="C115" s="133" t="s">
        <v>343</v>
      </c>
      <c r="D115" s="133" t="s">
        <v>215</v>
      </c>
      <c r="E115" s="134" t="s">
        <v>15595</v>
      </c>
      <c r="F115" s="135" t="s">
        <v>15522</v>
      </c>
      <c r="G115" s="136" t="s">
        <v>8579</v>
      </c>
      <c r="H115" s="137">
        <v>1</v>
      </c>
      <c r="I115" s="138"/>
      <c r="J115" s="139">
        <f t="shared" si="20"/>
        <v>0</v>
      </c>
      <c r="K115" s="135" t="s">
        <v>245</v>
      </c>
      <c r="L115" s="34"/>
      <c r="M115" s="140" t="s">
        <v>19</v>
      </c>
      <c r="N115" s="141" t="s">
        <v>40</v>
      </c>
      <c r="P115" s="142">
        <f t="shared" si="21"/>
        <v>0</v>
      </c>
      <c r="Q115" s="142">
        <v>0</v>
      </c>
      <c r="R115" s="142">
        <f t="shared" si="22"/>
        <v>0</v>
      </c>
      <c r="S115" s="142">
        <v>0</v>
      </c>
      <c r="T115" s="143">
        <f t="shared" si="23"/>
        <v>0</v>
      </c>
      <c r="AR115" s="144" t="s">
        <v>229</v>
      </c>
      <c r="AT115" s="144" t="s">
        <v>215</v>
      </c>
      <c r="AU115" s="144" t="s">
        <v>236</v>
      </c>
      <c r="AY115" s="19" t="s">
        <v>212</v>
      </c>
      <c r="BE115" s="145">
        <f t="shared" si="24"/>
        <v>0</v>
      </c>
      <c r="BF115" s="145">
        <f t="shared" si="25"/>
        <v>0</v>
      </c>
      <c r="BG115" s="145">
        <f t="shared" si="26"/>
        <v>0</v>
      </c>
      <c r="BH115" s="145">
        <f t="shared" si="27"/>
        <v>0</v>
      </c>
      <c r="BI115" s="145">
        <f t="shared" si="28"/>
        <v>0</v>
      </c>
      <c r="BJ115" s="19" t="s">
        <v>77</v>
      </c>
      <c r="BK115" s="145">
        <f t="shared" si="29"/>
        <v>0</v>
      </c>
      <c r="BL115" s="19" t="s">
        <v>229</v>
      </c>
      <c r="BM115" s="144" t="s">
        <v>15596</v>
      </c>
    </row>
    <row r="116" spans="2:65" s="1" customFormat="1" ht="16.5" customHeight="1">
      <c r="B116" s="34"/>
      <c r="C116" s="133" t="s">
        <v>7</v>
      </c>
      <c r="D116" s="133" t="s">
        <v>215</v>
      </c>
      <c r="E116" s="134" t="s">
        <v>15597</v>
      </c>
      <c r="F116" s="135" t="s">
        <v>15447</v>
      </c>
      <c r="G116" s="136" t="s">
        <v>8579</v>
      </c>
      <c r="H116" s="137">
        <v>1</v>
      </c>
      <c r="I116" s="138"/>
      <c r="J116" s="139">
        <f t="shared" si="20"/>
        <v>0</v>
      </c>
      <c r="K116" s="135" t="s">
        <v>245</v>
      </c>
      <c r="L116" s="34"/>
      <c r="M116" s="140" t="s">
        <v>19</v>
      </c>
      <c r="N116" s="141" t="s">
        <v>40</v>
      </c>
      <c r="P116" s="142">
        <f t="shared" si="21"/>
        <v>0</v>
      </c>
      <c r="Q116" s="142">
        <v>0</v>
      </c>
      <c r="R116" s="142">
        <f t="shared" si="22"/>
        <v>0</v>
      </c>
      <c r="S116" s="142">
        <v>0</v>
      </c>
      <c r="T116" s="143">
        <f t="shared" si="23"/>
        <v>0</v>
      </c>
      <c r="AR116" s="144" t="s">
        <v>229</v>
      </c>
      <c r="AT116" s="144" t="s">
        <v>215</v>
      </c>
      <c r="AU116" s="144" t="s">
        <v>236</v>
      </c>
      <c r="AY116" s="19" t="s">
        <v>212</v>
      </c>
      <c r="BE116" s="145">
        <f t="shared" si="24"/>
        <v>0</v>
      </c>
      <c r="BF116" s="145">
        <f t="shared" si="25"/>
        <v>0</v>
      </c>
      <c r="BG116" s="145">
        <f t="shared" si="26"/>
        <v>0</v>
      </c>
      <c r="BH116" s="145">
        <f t="shared" si="27"/>
        <v>0</v>
      </c>
      <c r="BI116" s="145">
        <f t="shared" si="28"/>
        <v>0</v>
      </c>
      <c r="BJ116" s="19" t="s">
        <v>77</v>
      </c>
      <c r="BK116" s="145">
        <f t="shared" si="29"/>
        <v>0</v>
      </c>
      <c r="BL116" s="19" t="s">
        <v>229</v>
      </c>
      <c r="BM116" s="144" t="s">
        <v>15598</v>
      </c>
    </row>
    <row r="117" spans="2:65" s="1" customFormat="1" ht="16.5" customHeight="1">
      <c r="B117" s="34"/>
      <c r="C117" s="133" t="s">
        <v>354</v>
      </c>
      <c r="D117" s="133" t="s">
        <v>215</v>
      </c>
      <c r="E117" s="134" t="s">
        <v>15599</v>
      </c>
      <c r="F117" s="135" t="s">
        <v>15453</v>
      </c>
      <c r="G117" s="136" t="s">
        <v>8579</v>
      </c>
      <c r="H117" s="137">
        <v>1</v>
      </c>
      <c r="I117" s="138"/>
      <c r="J117" s="139">
        <f t="shared" si="20"/>
        <v>0</v>
      </c>
      <c r="K117" s="135" t="s">
        <v>245</v>
      </c>
      <c r="L117" s="34"/>
      <c r="M117" s="140" t="s">
        <v>19</v>
      </c>
      <c r="N117" s="141" t="s">
        <v>40</v>
      </c>
      <c r="P117" s="142">
        <f t="shared" si="21"/>
        <v>0</v>
      </c>
      <c r="Q117" s="142">
        <v>0</v>
      </c>
      <c r="R117" s="142">
        <f t="shared" si="22"/>
        <v>0</v>
      </c>
      <c r="S117" s="142">
        <v>0</v>
      </c>
      <c r="T117" s="143">
        <f t="shared" si="23"/>
        <v>0</v>
      </c>
      <c r="AR117" s="144" t="s">
        <v>229</v>
      </c>
      <c r="AT117" s="144" t="s">
        <v>215</v>
      </c>
      <c r="AU117" s="144" t="s">
        <v>236</v>
      </c>
      <c r="AY117" s="19" t="s">
        <v>212</v>
      </c>
      <c r="BE117" s="145">
        <f t="shared" si="24"/>
        <v>0</v>
      </c>
      <c r="BF117" s="145">
        <f t="shared" si="25"/>
        <v>0</v>
      </c>
      <c r="BG117" s="145">
        <f t="shared" si="26"/>
        <v>0</v>
      </c>
      <c r="BH117" s="145">
        <f t="shared" si="27"/>
        <v>0</v>
      </c>
      <c r="BI117" s="145">
        <f t="shared" si="28"/>
        <v>0</v>
      </c>
      <c r="BJ117" s="19" t="s">
        <v>77</v>
      </c>
      <c r="BK117" s="145">
        <f t="shared" si="29"/>
        <v>0</v>
      </c>
      <c r="BL117" s="19" t="s">
        <v>229</v>
      </c>
      <c r="BM117" s="144" t="s">
        <v>15600</v>
      </c>
    </row>
    <row r="118" spans="2:65" s="1" customFormat="1" ht="16.5" customHeight="1">
      <c r="B118" s="34"/>
      <c r="C118" s="133" t="s">
        <v>359</v>
      </c>
      <c r="D118" s="133" t="s">
        <v>215</v>
      </c>
      <c r="E118" s="134" t="s">
        <v>15601</v>
      </c>
      <c r="F118" s="135" t="s">
        <v>15313</v>
      </c>
      <c r="G118" s="136" t="s">
        <v>8579</v>
      </c>
      <c r="H118" s="137">
        <v>1</v>
      </c>
      <c r="I118" s="138"/>
      <c r="J118" s="139">
        <f t="shared" si="20"/>
        <v>0</v>
      </c>
      <c r="K118" s="135" t="s">
        <v>245</v>
      </c>
      <c r="L118" s="34"/>
      <c r="M118" s="140" t="s">
        <v>19</v>
      </c>
      <c r="N118" s="141" t="s">
        <v>40</v>
      </c>
      <c r="P118" s="142">
        <f t="shared" si="21"/>
        <v>0</v>
      </c>
      <c r="Q118" s="142">
        <v>0</v>
      </c>
      <c r="R118" s="142">
        <f t="shared" si="22"/>
        <v>0</v>
      </c>
      <c r="S118" s="142">
        <v>0</v>
      </c>
      <c r="T118" s="143">
        <f t="shared" si="23"/>
        <v>0</v>
      </c>
      <c r="AR118" s="144" t="s">
        <v>229</v>
      </c>
      <c r="AT118" s="144" t="s">
        <v>215</v>
      </c>
      <c r="AU118" s="144" t="s">
        <v>236</v>
      </c>
      <c r="AY118" s="19" t="s">
        <v>212</v>
      </c>
      <c r="BE118" s="145">
        <f t="shared" si="24"/>
        <v>0</v>
      </c>
      <c r="BF118" s="145">
        <f t="shared" si="25"/>
        <v>0</v>
      </c>
      <c r="BG118" s="145">
        <f t="shared" si="26"/>
        <v>0</v>
      </c>
      <c r="BH118" s="145">
        <f t="shared" si="27"/>
        <v>0</v>
      </c>
      <c r="BI118" s="145">
        <f t="shared" si="28"/>
        <v>0</v>
      </c>
      <c r="BJ118" s="19" t="s">
        <v>77</v>
      </c>
      <c r="BK118" s="145">
        <f t="shared" si="29"/>
        <v>0</v>
      </c>
      <c r="BL118" s="19" t="s">
        <v>229</v>
      </c>
      <c r="BM118" s="144" t="s">
        <v>15602</v>
      </c>
    </row>
    <row r="119" spans="2:65" s="1" customFormat="1" ht="16.5" customHeight="1">
      <c r="B119" s="34"/>
      <c r="C119" s="133" t="s">
        <v>364</v>
      </c>
      <c r="D119" s="133" t="s">
        <v>215</v>
      </c>
      <c r="E119" s="134" t="s">
        <v>15603</v>
      </c>
      <c r="F119" s="135" t="s">
        <v>15316</v>
      </c>
      <c r="G119" s="136" t="s">
        <v>8579</v>
      </c>
      <c r="H119" s="137">
        <v>1</v>
      </c>
      <c r="I119" s="138"/>
      <c r="J119" s="139">
        <f t="shared" si="20"/>
        <v>0</v>
      </c>
      <c r="K119" s="135" t="s">
        <v>245</v>
      </c>
      <c r="L119" s="34"/>
      <c r="M119" s="140" t="s">
        <v>19</v>
      </c>
      <c r="N119" s="141" t="s">
        <v>40</v>
      </c>
      <c r="P119" s="142">
        <f t="shared" si="21"/>
        <v>0</v>
      </c>
      <c r="Q119" s="142">
        <v>0</v>
      </c>
      <c r="R119" s="142">
        <f t="shared" si="22"/>
        <v>0</v>
      </c>
      <c r="S119" s="142">
        <v>0</v>
      </c>
      <c r="T119" s="143">
        <f t="shared" si="23"/>
        <v>0</v>
      </c>
      <c r="AR119" s="144" t="s">
        <v>229</v>
      </c>
      <c r="AT119" s="144" t="s">
        <v>215</v>
      </c>
      <c r="AU119" s="144" t="s">
        <v>236</v>
      </c>
      <c r="AY119" s="19" t="s">
        <v>212</v>
      </c>
      <c r="BE119" s="145">
        <f t="shared" si="24"/>
        <v>0</v>
      </c>
      <c r="BF119" s="145">
        <f t="shared" si="25"/>
        <v>0</v>
      </c>
      <c r="BG119" s="145">
        <f t="shared" si="26"/>
        <v>0</v>
      </c>
      <c r="BH119" s="145">
        <f t="shared" si="27"/>
        <v>0</v>
      </c>
      <c r="BI119" s="145">
        <f t="shared" si="28"/>
        <v>0</v>
      </c>
      <c r="BJ119" s="19" t="s">
        <v>77</v>
      </c>
      <c r="BK119" s="145">
        <f t="shared" si="29"/>
        <v>0</v>
      </c>
      <c r="BL119" s="19" t="s">
        <v>229</v>
      </c>
      <c r="BM119" s="144" t="s">
        <v>15604</v>
      </c>
    </row>
    <row r="120" spans="2:65" s="1" customFormat="1" ht="16.5" customHeight="1">
      <c r="B120" s="34"/>
      <c r="C120" s="133" t="s">
        <v>586</v>
      </c>
      <c r="D120" s="133" t="s">
        <v>215</v>
      </c>
      <c r="E120" s="134" t="s">
        <v>15605</v>
      </c>
      <c r="F120" s="135" t="s">
        <v>15319</v>
      </c>
      <c r="G120" s="136" t="s">
        <v>8579</v>
      </c>
      <c r="H120" s="137">
        <v>1</v>
      </c>
      <c r="I120" s="138"/>
      <c r="J120" s="139">
        <f t="shared" si="20"/>
        <v>0</v>
      </c>
      <c r="K120" s="135" t="s">
        <v>245</v>
      </c>
      <c r="L120" s="34"/>
      <c r="M120" s="201" t="s">
        <v>19</v>
      </c>
      <c r="N120" s="202" t="s">
        <v>40</v>
      </c>
      <c r="O120" s="198"/>
      <c r="P120" s="203">
        <f t="shared" si="21"/>
        <v>0</v>
      </c>
      <c r="Q120" s="203">
        <v>0</v>
      </c>
      <c r="R120" s="203">
        <f t="shared" si="22"/>
        <v>0</v>
      </c>
      <c r="S120" s="203">
        <v>0</v>
      </c>
      <c r="T120" s="204">
        <f t="shared" si="23"/>
        <v>0</v>
      </c>
      <c r="AR120" s="144" t="s">
        <v>229</v>
      </c>
      <c r="AT120" s="144" t="s">
        <v>215</v>
      </c>
      <c r="AU120" s="144" t="s">
        <v>236</v>
      </c>
      <c r="AY120" s="19" t="s">
        <v>212</v>
      </c>
      <c r="BE120" s="145">
        <f t="shared" si="24"/>
        <v>0</v>
      </c>
      <c r="BF120" s="145">
        <f t="shared" si="25"/>
        <v>0</v>
      </c>
      <c r="BG120" s="145">
        <f t="shared" si="26"/>
        <v>0</v>
      </c>
      <c r="BH120" s="145">
        <f t="shared" si="27"/>
        <v>0</v>
      </c>
      <c r="BI120" s="145">
        <f t="shared" si="28"/>
        <v>0</v>
      </c>
      <c r="BJ120" s="19" t="s">
        <v>77</v>
      </c>
      <c r="BK120" s="145">
        <f t="shared" si="29"/>
        <v>0</v>
      </c>
      <c r="BL120" s="19" t="s">
        <v>229</v>
      </c>
      <c r="BM120" s="144" t="s">
        <v>15606</v>
      </c>
    </row>
    <row r="121" spans="2:65" s="1" customFormat="1" ht="6.95" customHeight="1">
      <c r="B121" s="43"/>
      <c r="C121" s="44"/>
      <c r="D121" s="44"/>
      <c r="E121" s="44"/>
      <c r="F121" s="44"/>
      <c r="G121" s="44"/>
      <c r="H121" s="44"/>
      <c r="I121" s="44"/>
      <c r="J121" s="44"/>
      <c r="K121" s="44"/>
      <c r="L121" s="34"/>
    </row>
  </sheetData>
  <sheetProtection algorithmName="SHA-512" hashValue="UKPOOtKly4GesKGO24Bzp8q80xCu44okuV2BEzE367s/VzZNyhPIF8eUnRHc7oxAtoqup1uVKryOeAwfSvz5iA==" saltValue="brAvd/I10rdUMXbEN0jaiioz2h75vu9IqCkvTpBQAkcV9pmBU3kblspIbc5yh/1norQ4Kta+ZtcM8QSRCxJCUA==" spinCount="100000" sheet="1" objects="1" scenarios="1" formatColumns="0" formatRows="0" autoFilter="0"/>
  <autoFilter ref="C89:K120" xr:uid="{00000000-0009-0000-0000-000018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93"/>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155</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15097</v>
      </c>
      <c r="F9" s="364"/>
      <c r="G9" s="364"/>
      <c r="H9" s="364"/>
      <c r="L9" s="34"/>
    </row>
    <row r="10" spans="2:46" s="1" customFormat="1" ht="12" customHeight="1">
      <c r="B10" s="34"/>
      <c r="D10" s="29" t="s">
        <v>15098</v>
      </c>
      <c r="L10" s="34"/>
    </row>
    <row r="11" spans="2:46" s="1" customFormat="1" ht="16.5" customHeight="1">
      <c r="B11" s="34"/>
      <c r="E11" s="356" t="s">
        <v>15607</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71.25" customHeight="1">
      <c r="B29" s="93"/>
      <c r="E29" s="348" t="s">
        <v>15608</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ROUND(J88,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ROUND((SUM(BE88:BE92)),  2)</f>
        <v>0</v>
      </c>
      <c r="I35" s="95">
        <v>0.21</v>
      </c>
      <c r="J35" s="85">
        <f>ROUND(((SUM(BE88:BE92))*I35),  2)</f>
        <v>0</v>
      </c>
      <c r="L35" s="34"/>
    </row>
    <row r="36" spans="2:12" s="1" customFormat="1" ht="14.45" customHeight="1">
      <c r="B36" s="34"/>
      <c r="E36" s="29" t="s">
        <v>41</v>
      </c>
      <c r="F36" s="85">
        <f>ROUND((SUM(BF88:BF92)),  2)</f>
        <v>0</v>
      </c>
      <c r="I36" s="95">
        <v>0.12</v>
      </c>
      <c r="J36" s="85">
        <f>ROUND(((SUM(BF88:BF92))*I36),  2)</f>
        <v>0</v>
      </c>
      <c r="L36" s="34"/>
    </row>
    <row r="37" spans="2:12" s="1" customFormat="1" ht="14.45" hidden="1" customHeight="1">
      <c r="B37" s="34"/>
      <c r="E37" s="29" t="s">
        <v>42</v>
      </c>
      <c r="F37" s="85">
        <f>ROUND((SUM(BG88:BG92)),  2)</f>
        <v>0</v>
      </c>
      <c r="I37" s="95">
        <v>0.21</v>
      </c>
      <c r="J37" s="85">
        <f>0</f>
        <v>0</v>
      </c>
      <c r="L37" s="34"/>
    </row>
    <row r="38" spans="2:12" s="1" customFormat="1" ht="14.45" hidden="1" customHeight="1">
      <c r="B38" s="34"/>
      <c r="E38" s="29" t="s">
        <v>43</v>
      </c>
      <c r="F38" s="85">
        <f>ROUND((SUM(BH88:BH92)),  2)</f>
        <v>0</v>
      </c>
      <c r="I38" s="95">
        <v>0.12</v>
      </c>
      <c r="J38" s="85">
        <f>0</f>
        <v>0</v>
      </c>
      <c r="L38" s="34"/>
    </row>
    <row r="39" spans="2:12" s="1" customFormat="1" ht="14.45" hidden="1" customHeight="1">
      <c r="B39" s="34"/>
      <c r="E39" s="29" t="s">
        <v>44</v>
      </c>
      <c r="F39" s="85">
        <f>ROUND((SUM(BI88:BI92)),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15097</v>
      </c>
      <c r="F52" s="364"/>
      <c r="G52" s="364"/>
      <c r="H52" s="364"/>
      <c r="L52" s="34"/>
    </row>
    <row r="53" spans="2:47" s="1" customFormat="1" ht="12" customHeight="1">
      <c r="B53" s="34"/>
      <c r="C53" s="29" t="s">
        <v>15098</v>
      </c>
      <c r="L53" s="34"/>
    </row>
    <row r="54" spans="2:47" s="1" customFormat="1" ht="16.5" customHeight="1">
      <c r="B54" s="34"/>
      <c r="E54" s="356" t="str">
        <f>E11</f>
        <v>D.1.2.6.-7 - ELEKTRONICKÉ KOMUNIKACE - AUDIOVIZUÁLNÍ TECHNIKA (AVT)</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J88</f>
        <v>0</v>
      </c>
      <c r="L63" s="34"/>
      <c r="AU63" s="19" t="s">
        <v>189</v>
      </c>
    </row>
    <row r="64" spans="2:47" s="8" customFormat="1" ht="24.95" customHeight="1">
      <c r="B64" s="105"/>
      <c r="D64" s="106" t="s">
        <v>377</v>
      </c>
      <c r="E64" s="107"/>
      <c r="F64" s="107"/>
      <c r="G64" s="107"/>
      <c r="H64" s="107"/>
      <c r="I64" s="107"/>
      <c r="J64" s="108">
        <f>J89</f>
        <v>0</v>
      </c>
      <c r="L64" s="105"/>
    </row>
    <row r="65" spans="2:12" s="9" customFormat="1" ht="19.899999999999999" customHeight="1">
      <c r="B65" s="109"/>
      <c r="D65" s="110" t="s">
        <v>388</v>
      </c>
      <c r="E65" s="111"/>
      <c r="F65" s="111"/>
      <c r="G65" s="111"/>
      <c r="H65" s="111"/>
      <c r="I65" s="111"/>
      <c r="J65" s="112">
        <f>J90</f>
        <v>0</v>
      </c>
      <c r="L65" s="109"/>
    </row>
    <row r="66" spans="2:12" s="9" customFormat="1" ht="14.85" customHeight="1">
      <c r="B66" s="109"/>
      <c r="D66" s="110" t="s">
        <v>15609</v>
      </c>
      <c r="E66" s="111"/>
      <c r="F66" s="111"/>
      <c r="G66" s="111"/>
      <c r="H66" s="111"/>
      <c r="I66" s="111"/>
      <c r="J66" s="112">
        <f>J91</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5" t="str">
        <f>E7</f>
        <v>Stavební úpravy budovy N (CEETe II) v areálu VŠB-TUO - Úpravy po DI - rev_a</v>
      </c>
      <c r="F76" s="366"/>
      <c r="G76" s="366"/>
      <c r="H76" s="366"/>
      <c r="L76" s="34"/>
    </row>
    <row r="77" spans="2:12" ht="12" customHeight="1">
      <c r="B77" s="22"/>
      <c r="C77" s="29" t="s">
        <v>181</v>
      </c>
      <c r="L77" s="22"/>
    </row>
    <row r="78" spans="2:12" s="1" customFormat="1" ht="16.5" customHeight="1">
      <c r="B78" s="34"/>
      <c r="E78" s="365" t="s">
        <v>15097</v>
      </c>
      <c r="F78" s="364"/>
      <c r="G78" s="364"/>
      <c r="H78" s="364"/>
      <c r="L78" s="34"/>
    </row>
    <row r="79" spans="2:12" s="1" customFormat="1" ht="12" customHeight="1">
      <c r="B79" s="34"/>
      <c r="C79" s="29" t="s">
        <v>15098</v>
      </c>
      <c r="L79" s="34"/>
    </row>
    <row r="80" spans="2:12" s="1" customFormat="1" ht="16.5" customHeight="1">
      <c r="B80" s="34"/>
      <c r="E80" s="356" t="str">
        <f>E11</f>
        <v>D.1.2.6.-7 - ELEKTRONICKÉ KOMUNIKACE - AUDIOVIZUÁLNÍ TECHNIKA (AVT)</v>
      </c>
      <c r="F80" s="364"/>
      <c r="G80" s="364"/>
      <c r="H80" s="364"/>
      <c r="L80" s="34"/>
    </row>
    <row r="81" spans="2:65" s="1" customFormat="1" ht="6.95" customHeight="1">
      <c r="B81" s="34"/>
      <c r="L81" s="34"/>
    </row>
    <row r="82" spans="2:65" s="1" customFormat="1" ht="12" customHeight="1">
      <c r="B82" s="34"/>
      <c r="C82" s="29" t="s">
        <v>21</v>
      </c>
      <c r="F82" s="27" t="str">
        <f>F14</f>
        <v xml:space="preserve"> </v>
      </c>
      <c r="I82" s="29" t="s">
        <v>23</v>
      </c>
      <c r="J82" s="51" t="str">
        <f>IF(J14="","",J14)</f>
        <v>1. 10. 2025</v>
      </c>
      <c r="L82" s="34"/>
    </row>
    <row r="83" spans="2:65" s="1" customFormat="1" ht="6.95" customHeight="1">
      <c r="B83" s="34"/>
      <c r="L83" s="34"/>
    </row>
    <row r="84" spans="2:65" s="1" customFormat="1" ht="15.2" customHeight="1">
      <c r="B84" s="34"/>
      <c r="C84" s="29" t="s">
        <v>25</v>
      </c>
      <c r="F84" s="27" t="str">
        <f>E17</f>
        <v xml:space="preserve"> </v>
      </c>
      <c r="I84" s="29" t="s">
        <v>30</v>
      </c>
      <c r="J84" s="32" t="str">
        <f>E23</f>
        <v xml:space="preserve"> </v>
      </c>
      <c r="L84" s="34"/>
    </row>
    <row r="85" spans="2:65" s="1" customFormat="1" ht="15.2" customHeight="1">
      <c r="B85" s="34"/>
      <c r="C85" s="29" t="s">
        <v>28</v>
      </c>
      <c r="F85" s="27" t="str">
        <f>IF(E20="","",E20)</f>
        <v>Vyplň údaj</v>
      </c>
      <c r="I85" s="29" t="s">
        <v>32</v>
      </c>
      <c r="J85" s="32" t="str">
        <f>E26</f>
        <v xml:space="preserve"> </v>
      </c>
      <c r="L85" s="34"/>
    </row>
    <row r="86" spans="2:65" s="1" customFormat="1" ht="10.35" customHeight="1">
      <c r="B86" s="34"/>
      <c r="L86" s="34"/>
    </row>
    <row r="87" spans="2:65" s="10" customFormat="1" ht="29.25" customHeight="1">
      <c r="B87" s="113"/>
      <c r="C87" s="114" t="s">
        <v>198</v>
      </c>
      <c r="D87" s="115" t="s">
        <v>54</v>
      </c>
      <c r="E87" s="115" t="s">
        <v>50</v>
      </c>
      <c r="F87" s="115" t="s">
        <v>51</v>
      </c>
      <c r="G87" s="115" t="s">
        <v>199</v>
      </c>
      <c r="H87" s="115" t="s">
        <v>200</v>
      </c>
      <c r="I87" s="115" t="s">
        <v>201</v>
      </c>
      <c r="J87" s="115" t="s">
        <v>188</v>
      </c>
      <c r="K87" s="116" t="s">
        <v>202</v>
      </c>
      <c r="L87" s="113"/>
      <c r="M87" s="58" t="s">
        <v>19</v>
      </c>
      <c r="N87" s="59" t="s">
        <v>39</v>
      </c>
      <c r="O87" s="59" t="s">
        <v>203</v>
      </c>
      <c r="P87" s="59" t="s">
        <v>204</v>
      </c>
      <c r="Q87" s="59" t="s">
        <v>205</v>
      </c>
      <c r="R87" s="59" t="s">
        <v>206</v>
      </c>
      <c r="S87" s="59" t="s">
        <v>207</v>
      </c>
      <c r="T87" s="60" t="s">
        <v>208</v>
      </c>
    </row>
    <row r="88" spans="2:65" s="1" customFormat="1" ht="22.9" customHeight="1">
      <c r="B88" s="34"/>
      <c r="C88" s="63" t="s">
        <v>209</v>
      </c>
      <c r="J88" s="117">
        <f>BK88</f>
        <v>0</v>
      </c>
      <c r="L88" s="34"/>
      <c r="M88" s="61"/>
      <c r="N88" s="52"/>
      <c r="O88" s="52"/>
      <c r="P88" s="118">
        <f>P89</f>
        <v>0</v>
      </c>
      <c r="Q88" s="52"/>
      <c r="R88" s="118">
        <f>R89</f>
        <v>0</v>
      </c>
      <c r="S88" s="52"/>
      <c r="T88" s="119">
        <f>T89</f>
        <v>0</v>
      </c>
      <c r="AT88" s="19" t="s">
        <v>68</v>
      </c>
      <c r="AU88" s="19" t="s">
        <v>189</v>
      </c>
      <c r="BK88" s="120">
        <f>BK89</f>
        <v>0</v>
      </c>
    </row>
    <row r="89" spans="2:65" s="11" customFormat="1" ht="25.9" customHeight="1">
      <c r="B89" s="121"/>
      <c r="D89" s="122" t="s">
        <v>68</v>
      </c>
      <c r="E89" s="123" t="s">
        <v>1379</v>
      </c>
      <c r="F89" s="123" t="s">
        <v>1380</v>
      </c>
      <c r="I89" s="124"/>
      <c r="J89" s="125">
        <f>BK89</f>
        <v>0</v>
      </c>
      <c r="L89" s="121"/>
      <c r="M89" s="126"/>
      <c r="P89" s="127">
        <f>P90</f>
        <v>0</v>
      </c>
      <c r="R89" s="127">
        <f>R90</f>
        <v>0</v>
      </c>
      <c r="T89" s="128">
        <f>T90</f>
        <v>0</v>
      </c>
      <c r="AR89" s="122" t="s">
        <v>79</v>
      </c>
      <c r="AT89" s="129" t="s">
        <v>68</v>
      </c>
      <c r="AU89" s="129" t="s">
        <v>69</v>
      </c>
      <c r="AY89" s="122" t="s">
        <v>212</v>
      </c>
      <c r="BK89" s="130">
        <f>BK90</f>
        <v>0</v>
      </c>
    </row>
    <row r="90" spans="2:65" s="11" customFormat="1" ht="22.9" customHeight="1">
      <c r="B90" s="121"/>
      <c r="D90" s="122" t="s">
        <v>68</v>
      </c>
      <c r="E90" s="131" t="s">
        <v>1901</v>
      </c>
      <c r="F90" s="131" t="s">
        <v>1902</v>
      </c>
      <c r="I90" s="124"/>
      <c r="J90" s="132">
        <f>BK90</f>
        <v>0</v>
      </c>
      <c r="L90" s="121"/>
      <c r="M90" s="126"/>
      <c r="P90" s="127">
        <f>P91</f>
        <v>0</v>
      </c>
      <c r="R90" s="127">
        <f>R91</f>
        <v>0</v>
      </c>
      <c r="T90" s="128">
        <f>T91</f>
        <v>0</v>
      </c>
      <c r="AR90" s="122" t="s">
        <v>79</v>
      </c>
      <c r="AT90" s="129" t="s">
        <v>68</v>
      </c>
      <c r="AU90" s="129" t="s">
        <v>77</v>
      </c>
      <c r="AY90" s="122" t="s">
        <v>212</v>
      </c>
      <c r="BK90" s="130">
        <f>BK91</f>
        <v>0</v>
      </c>
    </row>
    <row r="91" spans="2:65" s="11" customFormat="1" ht="20.85" customHeight="1">
      <c r="B91" s="121"/>
      <c r="D91" s="122" t="s">
        <v>68</v>
      </c>
      <c r="E91" s="131" t="s">
        <v>15236</v>
      </c>
      <c r="F91" s="131" t="s">
        <v>15610</v>
      </c>
      <c r="I91" s="124"/>
      <c r="J91" s="132">
        <f>BK91</f>
        <v>0</v>
      </c>
      <c r="L91" s="121"/>
      <c r="M91" s="126"/>
      <c r="P91" s="127">
        <f>P92</f>
        <v>0</v>
      </c>
      <c r="R91" s="127">
        <f>R92</f>
        <v>0</v>
      </c>
      <c r="T91" s="128">
        <f>T92</f>
        <v>0</v>
      </c>
      <c r="AR91" s="122" t="s">
        <v>79</v>
      </c>
      <c r="AT91" s="129" t="s">
        <v>68</v>
      </c>
      <c r="AU91" s="129" t="s">
        <v>79</v>
      </c>
      <c r="AY91" s="122" t="s">
        <v>212</v>
      </c>
      <c r="BK91" s="130">
        <f>BK92</f>
        <v>0</v>
      </c>
    </row>
    <row r="92" spans="2:65" s="1" customFormat="1" ht="21.75" customHeight="1">
      <c r="B92" s="34"/>
      <c r="C92" s="133" t="s">
        <v>77</v>
      </c>
      <c r="D92" s="133" t="s">
        <v>215</v>
      </c>
      <c r="E92" s="134" t="s">
        <v>15611</v>
      </c>
      <c r="F92" s="135" t="s">
        <v>15612</v>
      </c>
      <c r="G92" s="136" t="s">
        <v>536</v>
      </c>
      <c r="H92" s="137">
        <v>250</v>
      </c>
      <c r="I92" s="138"/>
      <c r="J92" s="139">
        <f>ROUND(I92*H92,2)</f>
        <v>0</v>
      </c>
      <c r="K92" s="135" t="s">
        <v>245</v>
      </c>
      <c r="L92" s="34"/>
      <c r="M92" s="201" t="s">
        <v>19</v>
      </c>
      <c r="N92" s="202" t="s">
        <v>40</v>
      </c>
      <c r="O92" s="198"/>
      <c r="P92" s="203">
        <f>O92*H92</f>
        <v>0</v>
      </c>
      <c r="Q92" s="203">
        <v>0</v>
      </c>
      <c r="R92" s="203">
        <f>Q92*H92</f>
        <v>0</v>
      </c>
      <c r="S92" s="203">
        <v>0</v>
      </c>
      <c r="T92" s="204">
        <f>S92*H92</f>
        <v>0</v>
      </c>
      <c r="AR92" s="144" t="s">
        <v>229</v>
      </c>
      <c r="AT92" s="144" t="s">
        <v>215</v>
      </c>
      <c r="AU92" s="144" t="s">
        <v>236</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15613</v>
      </c>
    </row>
    <row r="93" spans="2:65" s="1" customFormat="1" ht="6.95" customHeight="1">
      <c r="B93" s="43"/>
      <c r="C93" s="44"/>
      <c r="D93" s="44"/>
      <c r="E93" s="44"/>
      <c r="F93" s="44"/>
      <c r="G93" s="44"/>
      <c r="H93" s="44"/>
      <c r="I93" s="44"/>
      <c r="J93" s="44"/>
      <c r="K93" s="44"/>
      <c r="L93" s="34"/>
    </row>
  </sheetData>
  <sheetProtection algorithmName="SHA-512" hashValue="ZciDTfENIuO0GbY52QXb8h9sYsjAii+Yxg5XY0tuDhVim4UpjqucNhdNHu31lFAvlVzAt5rAXt0gFdi85fu6nA==" saltValue="x+A/JvZqRDDv7vLF09zuW9HwYoA6SCxs+QFvqhzJfDo3i506D17cyyUn8vO/9pf+ByoHUCm1qdM6ev6T8C8TbQ==" spinCount="100000" sheet="1" objects="1" scenarios="1" formatColumns="0" formatRows="0" autoFilter="0"/>
  <autoFilter ref="C87:K92" xr:uid="{00000000-0009-0000-0000-000019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15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158</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15614</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15615</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ROUND(J84,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ROUND((SUM(BE84:BE150)),  2)</f>
        <v>0</v>
      </c>
      <c r="I33" s="95">
        <v>0.21</v>
      </c>
      <c r="J33" s="85">
        <f>ROUND(((SUM(BE84:BE150))*I33),  2)</f>
        <v>0</v>
      </c>
      <c r="L33" s="34"/>
    </row>
    <row r="34" spans="2:12" s="1" customFormat="1" ht="14.45" customHeight="1">
      <c r="B34" s="34"/>
      <c r="E34" s="29" t="s">
        <v>41</v>
      </c>
      <c r="F34" s="85">
        <f>ROUND((SUM(BF84:BF150)),  2)</f>
        <v>0</v>
      </c>
      <c r="I34" s="95">
        <v>0.12</v>
      </c>
      <c r="J34" s="85">
        <f>ROUND(((SUM(BF84:BF150))*I34),  2)</f>
        <v>0</v>
      </c>
      <c r="L34" s="34"/>
    </row>
    <row r="35" spans="2:12" s="1" customFormat="1" ht="14.45" hidden="1" customHeight="1">
      <c r="B35" s="34"/>
      <c r="E35" s="29" t="s">
        <v>42</v>
      </c>
      <c r="F35" s="85">
        <f>ROUND((SUM(BG84:BG150)),  2)</f>
        <v>0</v>
      </c>
      <c r="I35" s="95">
        <v>0.21</v>
      </c>
      <c r="J35" s="85">
        <f>0</f>
        <v>0</v>
      </c>
      <c r="L35" s="34"/>
    </row>
    <row r="36" spans="2:12" s="1" customFormat="1" ht="14.45" hidden="1" customHeight="1">
      <c r="B36" s="34"/>
      <c r="E36" s="29" t="s">
        <v>43</v>
      </c>
      <c r="F36" s="85">
        <f>ROUND((SUM(BH84:BH150)),  2)</f>
        <v>0</v>
      </c>
      <c r="I36" s="95">
        <v>0.12</v>
      </c>
      <c r="J36" s="85">
        <f>0</f>
        <v>0</v>
      </c>
      <c r="L36" s="34"/>
    </row>
    <row r="37" spans="2:12" s="1" customFormat="1" ht="14.45" hidden="1" customHeight="1">
      <c r="B37" s="34"/>
      <c r="E37" s="29" t="s">
        <v>44</v>
      </c>
      <c r="F37" s="85">
        <f>ROUND((SUM(BI84:BI150)),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D.1.2.7. - SYSTÉMY TECHNICKÉ OCHRANY - ELEKTRICKÁ POŽÁRNÍ SIGNALIZACE (EPS)</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J84</f>
        <v>0</v>
      </c>
      <c r="L59" s="34"/>
      <c r="AU59" s="19" t="s">
        <v>189</v>
      </c>
    </row>
    <row r="60" spans="2:47" s="8" customFormat="1" ht="24.95" customHeight="1">
      <c r="B60" s="105"/>
      <c r="D60" s="106" t="s">
        <v>377</v>
      </c>
      <c r="E60" s="107"/>
      <c r="F60" s="107"/>
      <c r="G60" s="107"/>
      <c r="H60" s="107"/>
      <c r="I60" s="107"/>
      <c r="J60" s="108">
        <f>J85</f>
        <v>0</v>
      </c>
      <c r="L60" s="105"/>
    </row>
    <row r="61" spans="2:47" s="9" customFormat="1" ht="19.899999999999999" customHeight="1">
      <c r="B61" s="109"/>
      <c r="D61" s="110" t="s">
        <v>388</v>
      </c>
      <c r="E61" s="111"/>
      <c r="F61" s="111"/>
      <c r="G61" s="111"/>
      <c r="H61" s="111"/>
      <c r="I61" s="111"/>
      <c r="J61" s="112">
        <f>J86</f>
        <v>0</v>
      </c>
      <c r="L61" s="109"/>
    </row>
    <row r="62" spans="2:47" s="9" customFormat="1" ht="14.85" customHeight="1">
      <c r="B62" s="109"/>
      <c r="D62" s="110" t="s">
        <v>15616</v>
      </c>
      <c r="E62" s="111"/>
      <c r="F62" s="111"/>
      <c r="G62" s="111"/>
      <c r="H62" s="111"/>
      <c r="I62" s="111"/>
      <c r="J62" s="112">
        <f>J87</f>
        <v>0</v>
      </c>
      <c r="L62" s="109"/>
    </row>
    <row r="63" spans="2:47" s="9" customFormat="1" ht="14.85" customHeight="1">
      <c r="B63" s="109"/>
      <c r="D63" s="110" t="s">
        <v>15617</v>
      </c>
      <c r="E63" s="111"/>
      <c r="F63" s="111"/>
      <c r="G63" s="111"/>
      <c r="H63" s="111"/>
      <c r="I63" s="111"/>
      <c r="J63" s="112">
        <f>J114</f>
        <v>0</v>
      </c>
      <c r="L63" s="109"/>
    </row>
    <row r="64" spans="2:47" s="9" customFormat="1" ht="14.85" customHeight="1">
      <c r="B64" s="109"/>
      <c r="D64" s="110" t="s">
        <v>15618</v>
      </c>
      <c r="E64" s="111"/>
      <c r="F64" s="111"/>
      <c r="G64" s="111"/>
      <c r="H64" s="111"/>
      <c r="I64" s="111"/>
      <c r="J64" s="112">
        <f>J138</f>
        <v>0</v>
      </c>
      <c r="L64" s="109"/>
    </row>
    <row r="65" spans="2:12" s="1" customFormat="1" ht="21.75" customHeight="1">
      <c r="B65" s="34"/>
      <c r="L65" s="34"/>
    </row>
    <row r="66" spans="2:12" s="1" customFormat="1" ht="6.95" customHeight="1">
      <c r="B66" s="43"/>
      <c r="C66" s="44"/>
      <c r="D66" s="44"/>
      <c r="E66" s="44"/>
      <c r="F66" s="44"/>
      <c r="G66" s="44"/>
      <c r="H66" s="44"/>
      <c r="I66" s="44"/>
      <c r="J66" s="44"/>
      <c r="K66" s="44"/>
      <c r="L66" s="34"/>
    </row>
    <row r="70" spans="2:12" s="1" customFormat="1" ht="6.95" customHeight="1">
      <c r="B70" s="45"/>
      <c r="C70" s="46"/>
      <c r="D70" s="46"/>
      <c r="E70" s="46"/>
      <c r="F70" s="46"/>
      <c r="G70" s="46"/>
      <c r="H70" s="46"/>
      <c r="I70" s="46"/>
      <c r="J70" s="46"/>
      <c r="K70" s="46"/>
      <c r="L70" s="34"/>
    </row>
    <row r="71" spans="2:12" s="1" customFormat="1" ht="24.95" customHeight="1">
      <c r="B71" s="34"/>
      <c r="C71" s="23" t="s">
        <v>197</v>
      </c>
      <c r="L71" s="34"/>
    </row>
    <row r="72" spans="2:12" s="1" customFormat="1" ht="6.95" customHeight="1">
      <c r="B72" s="34"/>
      <c r="L72" s="34"/>
    </row>
    <row r="73" spans="2:12" s="1" customFormat="1" ht="12" customHeight="1">
      <c r="B73" s="34"/>
      <c r="C73" s="29" t="s">
        <v>16</v>
      </c>
      <c r="L73" s="34"/>
    </row>
    <row r="74" spans="2:12" s="1" customFormat="1" ht="16.5" customHeight="1">
      <c r="B74" s="34"/>
      <c r="E74" s="365" t="str">
        <f>E7</f>
        <v>Stavební úpravy budovy N (CEETe II) v areálu VŠB-TUO - Úpravy po DI - rev_a</v>
      </c>
      <c r="F74" s="366"/>
      <c r="G74" s="366"/>
      <c r="H74" s="366"/>
      <c r="L74" s="34"/>
    </row>
    <row r="75" spans="2:12" s="1" customFormat="1" ht="12" customHeight="1">
      <c r="B75" s="34"/>
      <c r="C75" s="29" t="s">
        <v>181</v>
      </c>
      <c r="L75" s="34"/>
    </row>
    <row r="76" spans="2:12" s="1" customFormat="1" ht="16.5" customHeight="1">
      <c r="B76" s="34"/>
      <c r="E76" s="356" t="str">
        <f>E9</f>
        <v>D.1.2.7. - SYSTÉMY TECHNICKÉ OCHRANY - ELEKTRICKÁ POŽÁRNÍ SIGNALIZACE (EPS)</v>
      </c>
      <c r="F76" s="364"/>
      <c r="G76" s="364"/>
      <c r="H76" s="364"/>
      <c r="L76" s="34"/>
    </row>
    <row r="77" spans="2:12" s="1" customFormat="1" ht="6.95" customHeight="1">
      <c r="B77" s="34"/>
      <c r="L77" s="34"/>
    </row>
    <row r="78" spans="2:12" s="1" customFormat="1" ht="12" customHeight="1">
      <c r="B78" s="34"/>
      <c r="C78" s="29" t="s">
        <v>21</v>
      </c>
      <c r="F78" s="27" t="str">
        <f>F12</f>
        <v xml:space="preserve"> </v>
      </c>
      <c r="I78" s="29" t="s">
        <v>23</v>
      </c>
      <c r="J78" s="51" t="str">
        <f>IF(J12="","",J12)</f>
        <v>1. 10. 2025</v>
      </c>
      <c r="L78" s="34"/>
    </row>
    <row r="79" spans="2:12" s="1" customFormat="1" ht="6.95" customHeight="1">
      <c r="B79" s="34"/>
      <c r="L79" s="34"/>
    </row>
    <row r="80" spans="2:12" s="1" customFormat="1" ht="15.2" customHeight="1">
      <c r="B80" s="34"/>
      <c r="C80" s="29" t="s">
        <v>25</v>
      </c>
      <c r="F80" s="27" t="str">
        <f>E15</f>
        <v xml:space="preserve"> </v>
      </c>
      <c r="I80" s="29" t="s">
        <v>30</v>
      </c>
      <c r="J80" s="32" t="str">
        <f>E21</f>
        <v xml:space="preserve"> </v>
      </c>
      <c r="L80" s="34"/>
    </row>
    <row r="81" spans="2:65" s="1" customFormat="1" ht="15.2" customHeight="1">
      <c r="B81" s="34"/>
      <c r="C81" s="29" t="s">
        <v>28</v>
      </c>
      <c r="F81" s="27" t="str">
        <f>IF(E18="","",E18)</f>
        <v>Vyplň údaj</v>
      </c>
      <c r="I81" s="29" t="s">
        <v>32</v>
      </c>
      <c r="J81" s="32" t="str">
        <f>E24</f>
        <v xml:space="preserve"> </v>
      </c>
      <c r="L81" s="34"/>
    </row>
    <row r="82" spans="2:65" s="1" customFormat="1" ht="10.35" customHeight="1">
      <c r="B82" s="34"/>
      <c r="L82" s="34"/>
    </row>
    <row r="83" spans="2:65" s="10" customFormat="1" ht="29.25" customHeight="1">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c r="B84" s="34"/>
      <c r="C84" s="63" t="s">
        <v>209</v>
      </c>
      <c r="J84" s="117">
        <f>BK84</f>
        <v>0</v>
      </c>
      <c r="L84" s="34"/>
      <c r="M84" s="61"/>
      <c r="N84" s="52"/>
      <c r="O84" s="52"/>
      <c r="P84" s="118">
        <f>P85</f>
        <v>0</v>
      </c>
      <c r="Q84" s="52"/>
      <c r="R84" s="118">
        <f>R85</f>
        <v>0</v>
      </c>
      <c r="S84" s="52"/>
      <c r="T84" s="119">
        <f>T85</f>
        <v>0</v>
      </c>
      <c r="AT84" s="19" t="s">
        <v>68</v>
      </c>
      <c r="AU84" s="19" t="s">
        <v>189</v>
      </c>
      <c r="BK84" s="120">
        <f>BK85</f>
        <v>0</v>
      </c>
    </row>
    <row r="85" spans="2:65" s="11" customFormat="1" ht="25.9" customHeight="1">
      <c r="B85" s="121"/>
      <c r="D85" s="122" t="s">
        <v>68</v>
      </c>
      <c r="E85" s="123" t="s">
        <v>1379</v>
      </c>
      <c r="F85" s="123" t="s">
        <v>1380</v>
      </c>
      <c r="I85" s="124"/>
      <c r="J85" s="125">
        <f>BK85</f>
        <v>0</v>
      </c>
      <c r="L85" s="121"/>
      <c r="M85" s="126"/>
      <c r="P85" s="127">
        <f>P86</f>
        <v>0</v>
      </c>
      <c r="R85" s="127">
        <f>R86</f>
        <v>0</v>
      </c>
      <c r="T85" s="128">
        <f>T86</f>
        <v>0</v>
      </c>
      <c r="AR85" s="122" t="s">
        <v>79</v>
      </c>
      <c r="AT85" s="129" t="s">
        <v>68</v>
      </c>
      <c r="AU85" s="129" t="s">
        <v>69</v>
      </c>
      <c r="AY85" s="122" t="s">
        <v>212</v>
      </c>
      <c r="BK85" s="130">
        <f>BK86</f>
        <v>0</v>
      </c>
    </row>
    <row r="86" spans="2:65" s="11" customFormat="1" ht="22.9" customHeight="1">
      <c r="B86" s="121"/>
      <c r="D86" s="122" t="s">
        <v>68</v>
      </c>
      <c r="E86" s="131" t="s">
        <v>1901</v>
      </c>
      <c r="F86" s="131" t="s">
        <v>1902</v>
      </c>
      <c r="I86" s="124"/>
      <c r="J86" s="132">
        <f>BK86</f>
        <v>0</v>
      </c>
      <c r="L86" s="121"/>
      <c r="M86" s="126"/>
      <c r="P86" s="127">
        <f>P87+P114+P138</f>
        <v>0</v>
      </c>
      <c r="R86" s="127">
        <f>R87+R114+R138</f>
        <v>0</v>
      </c>
      <c r="T86" s="128">
        <f>T87+T114+T138</f>
        <v>0</v>
      </c>
      <c r="AR86" s="122" t="s">
        <v>79</v>
      </c>
      <c r="AT86" s="129" t="s">
        <v>68</v>
      </c>
      <c r="AU86" s="129" t="s">
        <v>77</v>
      </c>
      <c r="AY86" s="122" t="s">
        <v>212</v>
      </c>
      <c r="BK86" s="130">
        <f>BK87+BK114+BK138</f>
        <v>0</v>
      </c>
    </row>
    <row r="87" spans="2:65" s="11" customFormat="1" ht="20.85" customHeight="1">
      <c r="B87" s="121"/>
      <c r="D87" s="122" t="s">
        <v>68</v>
      </c>
      <c r="E87" s="131" t="s">
        <v>15104</v>
      </c>
      <c r="F87" s="131" t="s">
        <v>15619</v>
      </c>
      <c r="I87" s="124"/>
      <c r="J87" s="132">
        <f>BK87</f>
        <v>0</v>
      </c>
      <c r="L87" s="121"/>
      <c r="M87" s="126"/>
      <c r="P87" s="127">
        <f>SUM(P88:P113)</f>
        <v>0</v>
      </c>
      <c r="R87" s="127">
        <f>SUM(R88:R113)</f>
        <v>0</v>
      </c>
      <c r="T87" s="128">
        <f>SUM(T88:T113)</f>
        <v>0</v>
      </c>
      <c r="AR87" s="122" t="s">
        <v>79</v>
      </c>
      <c r="AT87" s="129" t="s">
        <v>68</v>
      </c>
      <c r="AU87" s="129" t="s">
        <v>79</v>
      </c>
      <c r="AY87" s="122" t="s">
        <v>212</v>
      </c>
      <c r="BK87" s="130">
        <f>SUM(BK88:BK113)</f>
        <v>0</v>
      </c>
    </row>
    <row r="88" spans="2:65" s="1" customFormat="1" ht="37.9" customHeight="1">
      <c r="B88" s="34"/>
      <c r="C88" s="133" t="s">
        <v>77</v>
      </c>
      <c r="D88" s="133" t="s">
        <v>215</v>
      </c>
      <c r="E88" s="134" t="s">
        <v>15620</v>
      </c>
      <c r="F88" s="135" t="s">
        <v>15621</v>
      </c>
      <c r="G88" s="136" t="s">
        <v>15108</v>
      </c>
      <c r="H88" s="137">
        <v>1</v>
      </c>
      <c r="I88" s="138"/>
      <c r="J88" s="139">
        <f t="shared" ref="J88:J113" si="0">ROUND(I88*H88,2)</f>
        <v>0</v>
      </c>
      <c r="K88" s="135" t="s">
        <v>245</v>
      </c>
      <c r="L88" s="34"/>
      <c r="M88" s="140" t="s">
        <v>19</v>
      </c>
      <c r="N88" s="141" t="s">
        <v>40</v>
      </c>
      <c r="P88" s="142">
        <f t="shared" ref="P88:P113" si="1">O88*H88</f>
        <v>0</v>
      </c>
      <c r="Q88" s="142">
        <v>0</v>
      </c>
      <c r="R88" s="142">
        <f t="shared" ref="R88:R113" si="2">Q88*H88</f>
        <v>0</v>
      </c>
      <c r="S88" s="142">
        <v>0</v>
      </c>
      <c r="T88" s="143">
        <f t="shared" ref="T88:T113" si="3">S88*H88</f>
        <v>0</v>
      </c>
      <c r="AR88" s="144" t="s">
        <v>229</v>
      </c>
      <c r="AT88" s="144" t="s">
        <v>215</v>
      </c>
      <c r="AU88" s="144" t="s">
        <v>236</v>
      </c>
      <c r="AY88" s="19" t="s">
        <v>212</v>
      </c>
      <c r="BE88" s="145">
        <f t="shared" ref="BE88:BE113" si="4">IF(N88="základní",J88,0)</f>
        <v>0</v>
      </c>
      <c r="BF88" s="145">
        <f t="shared" ref="BF88:BF113" si="5">IF(N88="snížená",J88,0)</f>
        <v>0</v>
      </c>
      <c r="BG88" s="145">
        <f t="shared" ref="BG88:BG113" si="6">IF(N88="zákl. přenesená",J88,0)</f>
        <v>0</v>
      </c>
      <c r="BH88" s="145">
        <f t="shared" ref="BH88:BH113" si="7">IF(N88="sníž. přenesená",J88,0)</f>
        <v>0</v>
      </c>
      <c r="BI88" s="145">
        <f t="shared" ref="BI88:BI113" si="8">IF(N88="nulová",J88,0)</f>
        <v>0</v>
      </c>
      <c r="BJ88" s="19" t="s">
        <v>77</v>
      </c>
      <c r="BK88" s="145">
        <f t="shared" ref="BK88:BK113" si="9">ROUND(I88*H88,2)</f>
        <v>0</v>
      </c>
      <c r="BL88" s="19" t="s">
        <v>229</v>
      </c>
      <c r="BM88" s="144" t="s">
        <v>15622</v>
      </c>
    </row>
    <row r="89" spans="2:65" s="1" customFormat="1" ht="16.5" customHeight="1">
      <c r="B89" s="34"/>
      <c r="C89" s="133" t="s">
        <v>79</v>
      </c>
      <c r="D89" s="133" t="s">
        <v>215</v>
      </c>
      <c r="E89" s="134" t="s">
        <v>15623</v>
      </c>
      <c r="F89" s="135" t="s">
        <v>15624</v>
      </c>
      <c r="G89" s="136" t="s">
        <v>15108</v>
      </c>
      <c r="H89" s="137">
        <v>2</v>
      </c>
      <c r="I89" s="138"/>
      <c r="J89" s="139">
        <f t="shared" si="0"/>
        <v>0</v>
      </c>
      <c r="K89" s="135" t="s">
        <v>245</v>
      </c>
      <c r="L89" s="34"/>
      <c r="M89" s="140" t="s">
        <v>19</v>
      </c>
      <c r="N89" s="141" t="s">
        <v>40</v>
      </c>
      <c r="P89" s="142">
        <f t="shared" si="1"/>
        <v>0</v>
      </c>
      <c r="Q89" s="142">
        <v>0</v>
      </c>
      <c r="R89" s="142">
        <f t="shared" si="2"/>
        <v>0</v>
      </c>
      <c r="S89" s="142">
        <v>0</v>
      </c>
      <c r="T89" s="143">
        <f t="shared" si="3"/>
        <v>0</v>
      </c>
      <c r="AR89" s="144" t="s">
        <v>229</v>
      </c>
      <c r="AT89" s="144" t="s">
        <v>215</v>
      </c>
      <c r="AU89" s="144" t="s">
        <v>236</v>
      </c>
      <c r="AY89" s="19" t="s">
        <v>212</v>
      </c>
      <c r="BE89" s="145">
        <f t="shared" si="4"/>
        <v>0</v>
      </c>
      <c r="BF89" s="145">
        <f t="shared" si="5"/>
        <v>0</v>
      </c>
      <c r="BG89" s="145">
        <f t="shared" si="6"/>
        <v>0</v>
      </c>
      <c r="BH89" s="145">
        <f t="shared" si="7"/>
        <v>0</v>
      </c>
      <c r="BI89" s="145">
        <f t="shared" si="8"/>
        <v>0</v>
      </c>
      <c r="BJ89" s="19" t="s">
        <v>77</v>
      </c>
      <c r="BK89" s="145">
        <f t="shared" si="9"/>
        <v>0</v>
      </c>
      <c r="BL89" s="19" t="s">
        <v>229</v>
      </c>
      <c r="BM89" s="144" t="s">
        <v>15625</v>
      </c>
    </row>
    <row r="90" spans="2:65" s="1" customFormat="1" ht="16.5" customHeight="1">
      <c r="B90" s="34"/>
      <c r="C90" s="133" t="s">
        <v>236</v>
      </c>
      <c r="D90" s="133" t="s">
        <v>215</v>
      </c>
      <c r="E90" s="134" t="s">
        <v>15626</v>
      </c>
      <c r="F90" s="135" t="s">
        <v>15627</v>
      </c>
      <c r="G90" s="136" t="s">
        <v>15108</v>
      </c>
      <c r="H90" s="137">
        <v>1</v>
      </c>
      <c r="I90" s="138"/>
      <c r="J90" s="139">
        <f t="shared" si="0"/>
        <v>0</v>
      </c>
      <c r="K90" s="135" t="s">
        <v>245</v>
      </c>
      <c r="L90" s="34"/>
      <c r="M90" s="140" t="s">
        <v>19</v>
      </c>
      <c r="N90" s="141" t="s">
        <v>40</v>
      </c>
      <c r="P90" s="142">
        <f t="shared" si="1"/>
        <v>0</v>
      </c>
      <c r="Q90" s="142">
        <v>0</v>
      </c>
      <c r="R90" s="142">
        <f t="shared" si="2"/>
        <v>0</v>
      </c>
      <c r="S90" s="142">
        <v>0</v>
      </c>
      <c r="T90" s="143">
        <f t="shared" si="3"/>
        <v>0</v>
      </c>
      <c r="AR90" s="144" t="s">
        <v>229</v>
      </c>
      <c r="AT90" s="144" t="s">
        <v>215</v>
      </c>
      <c r="AU90" s="144" t="s">
        <v>236</v>
      </c>
      <c r="AY90" s="19" t="s">
        <v>212</v>
      </c>
      <c r="BE90" s="145">
        <f t="shared" si="4"/>
        <v>0</v>
      </c>
      <c r="BF90" s="145">
        <f t="shared" si="5"/>
        <v>0</v>
      </c>
      <c r="BG90" s="145">
        <f t="shared" si="6"/>
        <v>0</v>
      </c>
      <c r="BH90" s="145">
        <f t="shared" si="7"/>
        <v>0</v>
      </c>
      <c r="BI90" s="145">
        <f t="shared" si="8"/>
        <v>0</v>
      </c>
      <c r="BJ90" s="19" t="s">
        <v>77</v>
      </c>
      <c r="BK90" s="145">
        <f t="shared" si="9"/>
        <v>0</v>
      </c>
      <c r="BL90" s="19" t="s">
        <v>229</v>
      </c>
      <c r="BM90" s="144" t="s">
        <v>15628</v>
      </c>
    </row>
    <row r="91" spans="2:65" s="1" customFormat="1" ht="16.5" customHeight="1">
      <c r="B91" s="34"/>
      <c r="C91" s="133" t="s">
        <v>229</v>
      </c>
      <c r="D91" s="133" t="s">
        <v>215</v>
      </c>
      <c r="E91" s="134" t="s">
        <v>15629</v>
      </c>
      <c r="F91" s="135" t="s">
        <v>15630</v>
      </c>
      <c r="G91" s="136" t="s">
        <v>15108</v>
      </c>
      <c r="H91" s="137">
        <v>1</v>
      </c>
      <c r="I91" s="138"/>
      <c r="J91" s="139">
        <f t="shared" si="0"/>
        <v>0</v>
      </c>
      <c r="K91" s="135" t="s">
        <v>245</v>
      </c>
      <c r="L91" s="34"/>
      <c r="M91" s="140" t="s">
        <v>19</v>
      </c>
      <c r="N91" s="141" t="s">
        <v>40</v>
      </c>
      <c r="P91" s="142">
        <f t="shared" si="1"/>
        <v>0</v>
      </c>
      <c r="Q91" s="142">
        <v>0</v>
      </c>
      <c r="R91" s="142">
        <f t="shared" si="2"/>
        <v>0</v>
      </c>
      <c r="S91" s="142">
        <v>0</v>
      </c>
      <c r="T91" s="143">
        <f t="shared" si="3"/>
        <v>0</v>
      </c>
      <c r="AR91" s="144" t="s">
        <v>229</v>
      </c>
      <c r="AT91" s="144" t="s">
        <v>215</v>
      </c>
      <c r="AU91" s="144" t="s">
        <v>236</v>
      </c>
      <c r="AY91" s="19" t="s">
        <v>212</v>
      </c>
      <c r="BE91" s="145">
        <f t="shared" si="4"/>
        <v>0</v>
      </c>
      <c r="BF91" s="145">
        <f t="shared" si="5"/>
        <v>0</v>
      </c>
      <c r="BG91" s="145">
        <f t="shared" si="6"/>
        <v>0</v>
      </c>
      <c r="BH91" s="145">
        <f t="shared" si="7"/>
        <v>0</v>
      </c>
      <c r="BI91" s="145">
        <f t="shared" si="8"/>
        <v>0</v>
      </c>
      <c r="BJ91" s="19" t="s">
        <v>77</v>
      </c>
      <c r="BK91" s="145">
        <f t="shared" si="9"/>
        <v>0</v>
      </c>
      <c r="BL91" s="19" t="s">
        <v>229</v>
      </c>
      <c r="BM91" s="144" t="s">
        <v>15631</v>
      </c>
    </row>
    <row r="92" spans="2:65" s="1" customFormat="1" ht="16.5" customHeight="1">
      <c r="B92" s="34"/>
      <c r="C92" s="133" t="s">
        <v>211</v>
      </c>
      <c r="D92" s="133" t="s">
        <v>215</v>
      </c>
      <c r="E92" s="134" t="s">
        <v>15632</v>
      </c>
      <c r="F92" s="135" t="s">
        <v>15633</v>
      </c>
      <c r="G92" s="136" t="s">
        <v>15108</v>
      </c>
      <c r="H92" s="137">
        <v>1</v>
      </c>
      <c r="I92" s="138"/>
      <c r="J92" s="139">
        <f t="shared" si="0"/>
        <v>0</v>
      </c>
      <c r="K92" s="135" t="s">
        <v>245</v>
      </c>
      <c r="L92" s="34"/>
      <c r="M92" s="140" t="s">
        <v>19</v>
      </c>
      <c r="N92" s="141" t="s">
        <v>40</v>
      </c>
      <c r="P92" s="142">
        <f t="shared" si="1"/>
        <v>0</v>
      </c>
      <c r="Q92" s="142">
        <v>0</v>
      </c>
      <c r="R92" s="142">
        <f t="shared" si="2"/>
        <v>0</v>
      </c>
      <c r="S92" s="142">
        <v>0</v>
      </c>
      <c r="T92" s="143">
        <f t="shared" si="3"/>
        <v>0</v>
      </c>
      <c r="AR92" s="144" t="s">
        <v>229</v>
      </c>
      <c r="AT92" s="144" t="s">
        <v>215</v>
      </c>
      <c r="AU92" s="144" t="s">
        <v>236</v>
      </c>
      <c r="AY92" s="19" t="s">
        <v>212</v>
      </c>
      <c r="BE92" s="145">
        <f t="shared" si="4"/>
        <v>0</v>
      </c>
      <c r="BF92" s="145">
        <f t="shared" si="5"/>
        <v>0</v>
      </c>
      <c r="BG92" s="145">
        <f t="shared" si="6"/>
        <v>0</v>
      </c>
      <c r="BH92" s="145">
        <f t="shared" si="7"/>
        <v>0</v>
      </c>
      <c r="BI92" s="145">
        <f t="shared" si="8"/>
        <v>0</v>
      </c>
      <c r="BJ92" s="19" t="s">
        <v>77</v>
      </c>
      <c r="BK92" s="145">
        <f t="shared" si="9"/>
        <v>0</v>
      </c>
      <c r="BL92" s="19" t="s">
        <v>229</v>
      </c>
      <c r="BM92" s="144" t="s">
        <v>15634</v>
      </c>
    </row>
    <row r="93" spans="2:65" s="1" customFormat="1" ht="16.5" customHeight="1">
      <c r="B93" s="34"/>
      <c r="C93" s="133" t="s">
        <v>253</v>
      </c>
      <c r="D93" s="133" t="s">
        <v>215</v>
      </c>
      <c r="E93" s="134" t="s">
        <v>15635</v>
      </c>
      <c r="F93" s="135" t="s">
        <v>15636</v>
      </c>
      <c r="G93" s="136" t="s">
        <v>15108</v>
      </c>
      <c r="H93" s="137">
        <v>1</v>
      </c>
      <c r="I93" s="138"/>
      <c r="J93" s="139">
        <f t="shared" si="0"/>
        <v>0</v>
      </c>
      <c r="K93" s="135" t="s">
        <v>245</v>
      </c>
      <c r="L93" s="34"/>
      <c r="M93" s="140" t="s">
        <v>19</v>
      </c>
      <c r="N93" s="141" t="s">
        <v>40</v>
      </c>
      <c r="P93" s="142">
        <f t="shared" si="1"/>
        <v>0</v>
      </c>
      <c r="Q93" s="142">
        <v>0</v>
      </c>
      <c r="R93" s="142">
        <f t="shared" si="2"/>
        <v>0</v>
      </c>
      <c r="S93" s="142">
        <v>0</v>
      </c>
      <c r="T93" s="143">
        <f t="shared" si="3"/>
        <v>0</v>
      </c>
      <c r="AR93" s="144" t="s">
        <v>229</v>
      </c>
      <c r="AT93" s="144" t="s">
        <v>215</v>
      </c>
      <c r="AU93" s="144" t="s">
        <v>236</v>
      </c>
      <c r="AY93" s="19" t="s">
        <v>212</v>
      </c>
      <c r="BE93" s="145">
        <f t="shared" si="4"/>
        <v>0</v>
      </c>
      <c r="BF93" s="145">
        <f t="shared" si="5"/>
        <v>0</v>
      </c>
      <c r="BG93" s="145">
        <f t="shared" si="6"/>
        <v>0</v>
      </c>
      <c r="BH93" s="145">
        <f t="shared" si="7"/>
        <v>0</v>
      </c>
      <c r="BI93" s="145">
        <f t="shared" si="8"/>
        <v>0</v>
      </c>
      <c r="BJ93" s="19" t="s">
        <v>77</v>
      </c>
      <c r="BK93" s="145">
        <f t="shared" si="9"/>
        <v>0</v>
      </c>
      <c r="BL93" s="19" t="s">
        <v>229</v>
      </c>
      <c r="BM93" s="144" t="s">
        <v>15637</v>
      </c>
    </row>
    <row r="94" spans="2:65" s="1" customFormat="1" ht="16.5" customHeight="1">
      <c r="B94" s="34"/>
      <c r="C94" s="133" t="s">
        <v>259</v>
      </c>
      <c r="D94" s="133" t="s">
        <v>215</v>
      </c>
      <c r="E94" s="134" t="s">
        <v>15638</v>
      </c>
      <c r="F94" s="135" t="s">
        <v>15639</v>
      </c>
      <c r="G94" s="136" t="s">
        <v>15108</v>
      </c>
      <c r="H94" s="137">
        <v>1</v>
      </c>
      <c r="I94" s="138"/>
      <c r="J94" s="139">
        <f t="shared" si="0"/>
        <v>0</v>
      </c>
      <c r="K94" s="135" t="s">
        <v>245</v>
      </c>
      <c r="L94" s="34"/>
      <c r="M94" s="140" t="s">
        <v>19</v>
      </c>
      <c r="N94" s="141" t="s">
        <v>40</v>
      </c>
      <c r="P94" s="142">
        <f t="shared" si="1"/>
        <v>0</v>
      </c>
      <c r="Q94" s="142">
        <v>0</v>
      </c>
      <c r="R94" s="142">
        <f t="shared" si="2"/>
        <v>0</v>
      </c>
      <c r="S94" s="142">
        <v>0</v>
      </c>
      <c r="T94" s="143">
        <f t="shared" si="3"/>
        <v>0</v>
      </c>
      <c r="AR94" s="144" t="s">
        <v>229</v>
      </c>
      <c r="AT94" s="144" t="s">
        <v>215</v>
      </c>
      <c r="AU94" s="144" t="s">
        <v>236</v>
      </c>
      <c r="AY94" s="19" t="s">
        <v>212</v>
      </c>
      <c r="BE94" s="145">
        <f t="shared" si="4"/>
        <v>0</v>
      </c>
      <c r="BF94" s="145">
        <f t="shared" si="5"/>
        <v>0</v>
      </c>
      <c r="BG94" s="145">
        <f t="shared" si="6"/>
        <v>0</v>
      </c>
      <c r="BH94" s="145">
        <f t="shared" si="7"/>
        <v>0</v>
      </c>
      <c r="BI94" s="145">
        <f t="shared" si="8"/>
        <v>0</v>
      </c>
      <c r="BJ94" s="19" t="s">
        <v>77</v>
      </c>
      <c r="BK94" s="145">
        <f t="shared" si="9"/>
        <v>0</v>
      </c>
      <c r="BL94" s="19" t="s">
        <v>229</v>
      </c>
      <c r="BM94" s="144" t="s">
        <v>15640</v>
      </c>
    </row>
    <row r="95" spans="2:65" s="1" customFormat="1" ht="16.5" customHeight="1">
      <c r="B95" s="34"/>
      <c r="C95" s="133" t="s">
        <v>267</v>
      </c>
      <c r="D95" s="133" t="s">
        <v>215</v>
      </c>
      <c r="E95" s="134" t="s">
        <v>15641</v>
      </c>
      <c r="F95" s="135" t="s">
        <v>15642</v>
      </c>
      <c r="G95" s="136" t="s">
        <v>15108</v>
      </c>
      <c r="H95" s="137">
        <v>1</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15643</v>
      </c>
    </row>
    <row r="96" spans="2:65" s="1" customFormat="1" ht="16.5" customHeight="1">
      <c r="B96" s="34"/>
      <c r="C96" s="133" t="s">
        <v>275</v>
      </c>
      <c r="D96" s="133" t="s">
        <v>215</v>
      </c>
      <c r="E96" s="134" t="s">
        <v>15644</v>
      </c>
      <c r="F96" s="135" t="s">
        <v>15645</v>
      </c>
      <c r="G96" s="136" t="s">
        <v>15108</v>
      </c>
      <c r="H96" s="137">
        <v>1</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15646</v>
      </c>
    </row>
    <row r="97" spans="2:65" s="1" customFormat="1" ht="16.5" customHeight="1">
      <c r="B97" s="34"/>
      <c r="C97" s="133" t="s">
        <v>281</v>
      </c>
      <c r="D97" s="133" t="s">
        <v>215</v>
      </c>
      <c r="E97" s="134" t="s">
        <v>15647</v>
      </c>
      <c r="F97" s="135" t="s">
        <v>15648</v>
      </c>
      <c r="G97" s="136" t="s">
        <v>15108</v>
      </c>
      <c r="H97" s="137">
        <v>2</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15649</v>
      </c>
    </row>
    <row r="98" spans="2:65" s="1" customFormat="1" ht="16.5" customHeight="1">
      <c r="B98" s="34"/>
      <c r="C98" s="133" t="s">
        <v>287</v>
      </c>
      <c r="D98" s="133" t="s">
        <v>215</v>
      </c>
      <c r="E98" s="134" t="s">
        <v>15650</v>
      </c>
      <c r="F98" s="135" t="s">
        <v>15651</v>
      </c>
      <c r="G98" s="136" t="s">
        <v>15108</v>
      </c>
      <c r="H98" s="137">
        <v>18</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15652</v>
      </c>
    </row>
    <row r="99" spans="2:65" s="1" customFormat="1" ht="16.5" customHeight="1">
      <c r="B99" s="34"/>
      <c r="C99" s="133" t="s">
        <v>8</v>
      </c>
      <c r="D99" s="133" t="s">
        <v>215</v>
      </c>
      <c r="E99" s="134" t="s">
        <v>15653</v>
      </c>
      <c r="F99" s="135" t="s">
        <v>15654</v>
      </c>
      <c r="G99" s="136" t="s">
        <v>15108</v>
      </c>
      <c r="H99" s="137">
        <v>20</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15655</v>
      </c>
    </row>
    <row r="100" spans="2:65" s="1" customFormat="1" ht="16.5" customHeight="1">
      <c r="B100" s="34"/>
      <c r="C100" s="133" t="s">
        <v>301</v>
      </c>
      <c r="D100" s="133" t="s">
        <v>215</v>
      </c>
      <c r="E100" s="134" t="s">
        <v>15656</v>
      </c>
      <c r="F100" s="135" t="s">
        <v>15657</v>
      </c>
      <c r="G100" s="136" t="s">
        <v>15108</v>
      </c>
      <c r="H100" s="137">
        <v>273</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15658</v>
      </c>
    </row>
    <row r="101" spans="2:65" s="1" customFormat="1" ht="16.5" customHeight="1">
      <c r="B101" s="34"/>
      <c r="C101" s="133" t="s">
        <v>306</v>
      </c>
      <c r="D101" s="133" t="s">
        <v>215</v>
      </c>
      <c r="E101" s="134" t="s">
        <v>15659</v>
      </c>
      <c r="F101" s="135" t="s">
        <v>15660</v>
      </c>
      <c r="G101" s="136" t="s">
        <v>15108</v>
      </c>
      <c r="H101" s="137">
        <v>13</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15661</v>
      </c>
    </row>
    <row r="102" spans="2:65" s="1" customFormat="1" ht="16.5" customHeight="1">
      <c r="B102" s="34"/>
      <c r="C102" s="133" t="s">
        <v>311</v>
      </c>
      <c r="D102" s="133" t="s">
        <v>215</v>
      </c>
      <c r="E102" s="134" t="s">
        <v>15662</v>
      </c>
      <c r="F102" s="135" t="s">
        <v>15663</v>
      </c>
      <c r="G102" s="136" t="s">
        <v>15108</v>
      </c>
      <c r="H102" s="137">
        <v>286</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15664</v>
      </c>
    </row>
    <row r="103" spans="2:65" s="1" customFormat="1" ht="16.5" customHeight="1">
      <c r="B103" s="34"/>
      <c r="C103" s="133" t="s">
        <v>316</v>
      </c>
      <c r="D103" s="133" t="s">
        <v>215</v>
      </c>
      <c r="E103" s="134" t="s">
        <v>15665</v>
      </c>
      <c r="F103" s="135" t="s">
        <v>15666</v>
      </c>
      <c r="G103" s="136" t="s">
        <v>15108</v>
      </c>
      <c r="H103" s="137">
        <v>42</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15667</v>
      </c>
    </row>
    <row r="104" spans="2:65" s="1" customFormat="1" ht="16.5" customHeight="1">
      <c r="B104" s="34"/>
      <c r="C104" s="133" t="s">
        <v>323</v>
      </c>
      <c r="D104" s="133" t="s">
        <v>215</v>
      </c>
      <c r="E104" s="134" t="s">
        <v>15668</v>
      </c>
      <c r="F104" s="135" t="s">
        <v>15669</v>
      </c>
      <c r="G104" s="136" t="s">
        <v>15108</v>
      </c>
      <c r="H104" s="137">
        <v>33</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15670</v>
      </c>
    </row>
    <row r="105" spans="2:65" s="1" customFormat="1" ht="16.5" customHeight="1">
      <c r="B105" s="34"/>
      <c r="C105" s="133" t="s">
        <v>330</v>
      </c>
      <c r="D105" s="133" t="s">
        <v>215</v>
      </c>
      <c r="E105" s="134" t="s">
        <v>15671</v>
      </c>
      <c r="F105" s="135" t="s">
        <v>15672</v>
      </c>
      <c r="G105" s="136" t="s">
        <v>15108</v>
      </c>
      <c r="H105" s="137">
        <v>319</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15673</v>
      </c>
    </row>
    <row r="106" spans="2:65" s="1" customFormat="1" ht="16.5" customHeight="1">
      <c r="B106" s="34"/>
      <c r="C106" s="133" t="s">
        <v>338</v>
      </c>
      <c r="D106" s="133" t="s">
        <v>215</v>
      </c>
      <c r="E106" s="134" t="s">
        <v>15674</v>
      </c>
      <c r="F106" s="135" t="s">
        <v>15675</v>
      </c>
      <c r="G106" s="136" t="s">
        <v>15108</v>
      </c>
      <c r="H106" s="137">
        <v>21</v>
      </c>
      <c r="I106" s="138"/>
      <c r="J106" s="139">
        <f t="shared" si="0"/>
        <v>0</v>
      </c>
      <c r="K106" s="135" t="s">
        <v>245</v>
      </c>
      <c r="L106" s="34"/>
      <c r="M106" s="140" t="s">
        <v>19</v>
      </c>
      <c r="N106" s="141" t="s">
        <v>40</v>
      </c>
      <c r="P106" s="142">
        <f t="shared" si="1"/>
        <v>0</v>
      </c>
      <c r="Q106" s="142">
        <v>0</v>
      </c>
      <c r="R106" s="142">
        <f t="shared" si="2"/>
        <v>0</v>
      </c>
      <c r="S106" s="142">
        <v>0</v>
      </c>
      <c r="T106" s="143">
        <f t="shared" si="3"/>
        <v>0</v>
      </c>
      <c r="AR106" s="144" t="s">
        <v>229</v>
      </c>
      <c r="AT106" s="144" t="s">
        <v>215</v>
      </c>
      <c r="AU106" s="144" t="s">
        <v>236</v>
      </c>
      <c r="AY106" s="19" t="s">
        <v>212</v>
      </c>
      <c r="BE106" s="145">
        <f t="shared" si="4"/>
        <v>0</v>
      </c>
      <c r="BF106" s="145">
        <f t="shared" si="5"/>
        <v>0</v>
      </c>
      <c r="BG106" s="145">
        <f t="shared" si="6"/>
        <v>0</v>
      </c>
      <c r="BH106" s="145">
        <f t="shared" si="7"/>
        <v>0</v>
      </c>
      <c r="BI106" s="145">
        <f t="shared" si="8"/>
        <v>0</v>
      </c>
      <c r="BJ106" s="19" t="s">
        <v>77</v>
      </c>
      <c r="BK106" s="145">
        <f t="shared" si="9"/>
        <v>0</v>
      </c>
      <c r="BL106" s="19" t="s">
        <v>229</v>
      </c>
      <c r="BM106" s="144" t="s">
        <v>15676</v>
      </c>
    </row>
    <row r="107" spans="2:65" s="1" customFormat="1" ht="16.5" customHeight="1">
      <c r="B107" s="34"/>
      <c r="C107" s="133" t="s">
        <v>343</v>
      </c>
      <c r="D107" s="133" t="s">
        <v>215</v>
      </c>
      <c r="E107" s="134" t="s">
        <v>15677</v>
      </c>
      <c r="F107" s="135" t="s">
        <v>15678</v>
      </c>
      <c r="G107" s="136" t="s">
        <v>15108</v>
      </c>
      <c r="H107" s="137">
        <v>1</v>
      </c>
      <c r="I107" s="138"/>
      <c r="J107" s="139">
        <f t="shared" si="0"/>
        <v>0</v>
      </c>
      <c r="K107" s="135" t="s">
        <v>245</v>
      </c>
      <c r="L107" s="34"/>
      <c r="M107" s="140" t="s">
        <v>19</v>
      </c>
      <c r="N107" s="141" t="s">
        <v>40</v>
      </c>
      <c r="P107" s="142">
        <f t="shared" si="1"/>
        <v>0</v>
      </c>
      <c r="Q107" s="142">
        <v>0</v>
      </c>
      <c r="R107" s="142">
        <f t="shared" si="2"/>
        <v>0</v>
      </c>
      <c r="S107" s="142">
        <v>0</v>
      </c>
      <c r="T107" s="143">
        <f t="shared" si="3"/>
        <v>0</v>
      </c>
      <c r="AR107" s="144" t="s">
        <v>229</v>
      </c>
      <c r="AT107" s="144" t="s">
        <v>215</v>
      </c>
      <c r="AU107" s="144" t="s">
        <v>236</v>
      </c>
      <c r="AY107" s="19" t="s">
        <v>212</v>
      </c>
      <c r="BE107" s="145">
        <f t="shared" si="4"/>
        <v>0</v>
      </c>
      <c r="BF107" s="145">
        <f t="shared" si="5"/>
        <v>0</v>
      </c>
      <c r="BG107" s="145">
        <f t="shared" si="6"/>
        <v>0</v>
      </c>
      <c r="BH107" s="145">
        <f t="shared" si="7"/>
        <v>0</v>
      </c>
      <c r="BI107" s="145">
        <f t="shared" si="8"/>
        <v>0</v>
      </c>
      <c r="BJ107" s="19" t="s">
        <v>77</v>
      </c>
      <c r="BK107" s="145">
        <f t="shared" si="9"/>
        <v>0</v>
      </c>
      <c r="BL107" s="19" t="s">
        <v>229</v>
      </c>
      <c r="BM107" s="144" t="s">
        <v>15679</v>
      </c>
    </row>
    <row r="108" spans="2:65" s="1" customFormat="1" ht="16.5" customHeight="1">
      <c r="B108" s="34"/>
      <c r="C108" s="133" t="s">
        <v>7</v>
      </c>
      <c r="D108" s="133" t="s">
        <v>215</v>
      </c>
      <c r="E108" s="134" t="s">
        <v>15680</v>
      </c>
      <c r="F108" s="135" t="s">
        <v>15558</v>
      </c>
      <c r="G108" s="136" t="s">
        <v>15108</v>
      </c>
      <c r="H108" s="137">
        <v>2</v>
      </c>
      <c r="I108" s="138"/>
      <c r="J108" s="139">
        <f t="shared" si="0"/>
        <v>0</v>
      </c>
      <c r="K108" s="135" t="s">
        <v>245</v>
      </c>
      <c r="L108" s="34"/>
      <c r="M108" s="140" t="s">
        <v>19</v>
      </c>
      <c r="N108" s="141" t="s">
        <v>40</v>
      </c>
      <c r="P108" s="142">
        <f t="shared" si="1"/>
        <v>0</v>
      </c>
      <c r="Q108" s="142">
        <v>0</v>
      </c>
      <c r="R108" s="142">
        <f t="shared" si="2"/>
        <v>0</v>
      </c>
      <c r="S108" s="142">
        <v>0</v>
      </c>
      <c r="T108" s="143">
        <f t="shared" si="3"/>
        <v>0</v>
      </c>
      <c r="AR108" s="144" t="s">
        <v>229</v>
      </c>
      <c r="AT108" s="144" t="s">
        <v>215</v>
      </c>
      <c r="AU108" s="144" t="s">
        <v>236</v>
      </c>
      <c r="AY108" s="19" t="s">
        <v>212</v>
      </c>
      <c r="BE108" s="145">
        <f t="shared" si="4"/>
        <v>0</v>
      </c>
      <c r="BF108" s="145">
        <f t="shared" si="5"/>
        <v>0</v>
      </c>
      <c r="BG108" s="145">
        <f t="shared" si="6"/>
        <v>0</v>
      </c>
      <c r="BH108" s="145">
        <f t="shared" si="7"/>
        <v>0</v>
      </c>
      <c r="BI108" s="145">
        <f t="shared" si="8"/>
        <v>0</v>
      </c>
      <c r="BJ108" s="19" t="s">
        <v>77</v>
      </c>
      <c r="BK108" s="145">
        <f t="shared" si="9"/>
        <v>0</v>
      </c>
      <c r="BL108" s="19" t="s">
        <v>229</v>
      </c>
      <c r="BM108" s="144" t="s">
        <v>15681</v>
      </c>
    </row>
    <row r="109" spans="2:65" s="1" customFormat="1" ht="16.5" customHeight="1">
      <c r="B109" s="34"/>
      <c r="C109" s="133" t="s">
        <v>354</v>
      </c>
      <c r="D109" s="133" t="s">
        <v>215</v>
      </c>
      <c r="E109" s="134" t="s">
        <v>15682</v>
      </c>
      <c r="F109" s="135" t="s">
        <v>15683</v>
      </c>
      <c r="G109" s="136" t="s">
        <v>15108</v>
      </c>
      <c r="H109" s="137">
        <v>1</v>
      </c>
      <c r="I109" s="138"/>
      <c r="J109" s="139">
        <f t="shared" si="0"/>
        <v>0</v>
      </c>
      <c r="K109" s="135" t="s">
        <v>245</v>
      </c>
      <c r="L109" s="34"/>
      <c r="M109" s="140" t="s">
        <v>19</v>
      </c>
      <c r="N109" s="141" t="s">
        <v>40</v>
      </c>
      <c r="P109" s="142">
        <f t="shared" si="1"/>
        <v>0</v>
      </c>
      <c r="Q109" s="142">
        <v>0</v>
      </c>
      <c r="R109" s="142">
        <f t="shared" si="2"/>
        <v>0</v>
      </c>
      <c r="S109" s="142">
        <v>0</v>
      </c>
      <c r="T109" s="143">
        <f t="shared" si="3"/>
        <v>0</v>
      </c>
      <c r="AR109" s="144" t="s">
        <v>229</v>
      </c>
      <c r="AT109" s="144" t="s">
        <v>215</v>
      </c>
      <c r="AU109" s="144" t="s">
        <v>236</v>
      </c>
      <c r="AY109" s="19" t="s">
        <v>212</v>
      </c>
      <c r="BE109" s="145">
        <f t="shared" si="4"/>
        <v>0</v>
      </c>
      <c r="BF109" s="145">
        <f t="shared" si="5"/>
        <v>0</v>
      </c>
      <c r="BG109" s="145">
        <f t="shared" si="6"/>
        <v>0</v>
      </c>
      <c r="BH109" s="145">
        <f t="shared" si="7"/>
        <v>0</v>
      </c>
      <c r="BI109" s="145">
        <f t="shared" si="8"/>
        <v>0</v>
      </c>
      <c r="BJ109" s="19" t="s">
        <v>77</v>
      </c>
      <c r="BK109" s="145">
        <f t="shared" si="9"/>
        <v>0</v>
      </c>
      <c r="BL109" s="19" t="s">
        <v>229</v>
      </c>
      <c r="BM109" s="144" t="s">
        <v>15684</v>
      </c>
    </row>
    <row r="110" spans="2:65" s="1" customFormat="1" ht="16.5" customHeight="1">
      <c r="B110" s="34"/>
      <c r="C110" s="133" t="s">
        <v>359</v>
      </c>
      <c r="D110" s="133" t="s">
        <v>215</v>
      </c>
      <c r="E110" s="134" t="s">
        <v>15685</v>
      </c>
      <c r="F110" s="135" t="s">
        <v>15686</v>
      </c>
      <c r="G110" s="136" t="s">
        <v>15108</v>
      </c>
      <c r="H110" s="137">
        <v>1</v>
      </c>
      <c r="I110" s="138"/>
      <c r="J110" s="139">
        <f t="shared" si="0"/>
        <v>0</v>
      </c>
      <c r="K110" s="135" t="s">
        <v>245</v>
      </c>
      <c r="L110" s="34"/>
      <c r="M110" s="140" t="s">
        <v>19</v>
      </c>
      <c r="N110" s="141" t="s">
        <v>40</v>
      </c>
      <c r="P110" s="142">
        <f t="shared" si="1"/>
        <v>0</v>
      </c>
      <c r="Q110" s="142">
        <v>0</v>
      </c>
      <c r="R110" s="142">
        <f t="shared" si="2"/>
        <v>0</v>
      </c>
      <c r="S110" s="142">
        <v>0</v>
      </c>
      <c r="T110" s="143">
        <f t="shared" si="3"/>
        <v>0</v>
      </c>
      <c r="AR110" s="144" t="s">
        <v>229</v>
      </c>
      <c r="AT110" s="144" t="s">
        <v>215</v>
      </c>
      <c r="AU110" s="144" t="s">
        <v>236</v>
      </c>
      <c r="AY110" s="19" t="s">
        <v>212</v>
      </c>
      <c r="BE110" s="145">
        <f t="shared" si="4"/>
        <v>0</v>
      </c>
      <c r="BF110" s="145">
        <f t="shared" si="5"/>
        <v>0</v>
      </c>
      <c r="BG110" s="145">
        <f t="shared" si="6"/>
        <v>0</v>
      </c>
      <c r="BH110" s="145">
        <f t="shared" si="7"/>
        <v>0</v>
      </c>
      <c r="BI110" s="145">
        <f t="shared" si="8"/>
        <v>0</v>
      </c>
      <c r="BJ110" s="19" t="s">
        <v>77</v>
      </c>
      <c r="BK110" s="145">
        <f t="shared" si="9"/>
        <v>0</v>
      </c>
      <c r="BL110" s="19" t="s">
        <v>229</v>
      </c>
      <c r="BM110" s="144" t="s">
        <v>15687</v>
      </c>
    </row>
    <row r="111" spans="2:65" s="1" customFormat="1" ht="16.5" customHeight="1">
      <c r="B111" s="34"/>
      <c r="C111" s="133" t="s">
        <v>364</v>
      </c>
      <c r="D111" s="133" t="s">
        <v>215</v>
      </c>
      <c r="E111" s="134" t="s">
        <v>15688</v>
      </c>
      <c r="F111" s="135" t="s">
        <v>15689</v>
      </c>
      <c r="G111" s="136" t="s">
        <v>15108</v>
      </c>
      <c r="H111" s="137">
        <v>1</v>
      </c>
      <c r="I111" s="138"/>
      <c r="J111" s="139">
        <f t="shared" si="0"/>
        <v>0</v>
      </c>
      <c r="K111" s="135" t="s">
        <v>245</v>
      </c>
      <c r="L111" s="34"/>
      <c r="M111" s="140" t="s">
        <v>19</v>
      </c>
      <c r="N111" s="141" t="s">
        <v>40</v>
      </c>
      <c r="P111" s="142">
        <f t="shared" si="1"/>
        <v>0</v>
      </c>
      <c r="Q111" s="142">
        <v>0</v>
      </c>
      <c r="R111" s="142">
        <f t="shared" si="2"/>
        <v>0</v>
      </c>
      <c r="S111" s="142">
        <v>0</v>
      </c>
      <c r="T111" s="143">
        <f t="shared" si="3"/>
        <v>0</v>
      </c>
      <c r="AR111" s="144" t="s">
        <v>229</v>
      </c>
      <c r="AT111" s="144" t="s">
        <v>215</v>
      </c>
      <c r="AU111" s="144" t="s">
        <v>236</v>
      </c>
      <c r="AY111" s="19" t="s">
        <v>212</v>
      </c>
      <c r="BE111" s="145">
        <f t="shared" si="4"/>
        <v>0</v>
      </c>
      <c r="BF111" s="145">
        <f t="shared" si="5"/>
        <v>0</v>
      </c>
      <c r="BG111" s="145">
        <f t="shared" si="6"/>
        <v>0</v>
      </c>
      <c r="BH111" s="145">
        <f t="shared" si="7"/>
        <v>0</v>
      </c>
      <c r="BI111" s="145">
        <f t="shared" si="8"/>
        <v>0</v>
      </c>
      <c r="BJ111" s="19" t="s">
        <v>77</v>
      </c>
      <c r="BK111" s="145">
        <f t="shared" si="9"/>
        <v>0</v>
      </c>
      <c r="BL111" s="19" t="s">
        <v>229</v>
      </c>
      <c r="BM111" s="144" t="s">
        <v>15690</v>
      </c>
    </row>
    <row r="112" spans="2:65" s="1" customFormat="1" ht="16.5" customHeight="1">
      <c r="B112" s="34"/>
      <c r="C112" s="133" t="s">
        <v>586</v>
      </c>
      <c r="D112" s="133" t="s">
        <v>215</v>
      </c>
      <c r="E112" s="134" t="s">
        <v>15691</v>
      </c>
      <c r="F112" s="135" t="s">
        <v>15692</v>
      </c>
      <c r="G112" s="136" t="s">
        <v>8579</v>
      </c>
      <c r="H112" s="137">
        <v>1</v>
      </c>
      <c r="I112" s="138"/>
      <c r="J112" s="139">
        <f t="shared" si="0"/>
        <v>0</v>
      </c>
      <c r="K112" s="135" t="s">
        <v>245</v>
      </c>
      <c r="L112" s="34"/>
      <c r="M112" s="140" t="s">
        <v>19</v>
      </c>
      <c r="N112" s="141" t="s">
        <v>40</v>
      </c>
      <c r="P112" s="142">
        <f t="shared" si="1"/>
        <v>0</v>
      </c>
      <c r="Q112" s="142">
        <v>0</v>
      </c>
      <c r="R112" s="142">
        <f t="shared" si="2"/>
        <v>0</v>
      </c>
      <c r="S112" s="142">
        <v>0</v>
      </c>
      <c r="T112" s="143">
        <f t="shared" si="3"/>
        <v>0</v>
      </c>
      <c r="AR112" s="144" t="s">
        <v>229</v>
      </c>
      <c r="AT112" s="144" t="s">
        <v>215</v>
      </c>
      <c r="AU112" s="144" t="s">
        <v>236</v>
      </c>
      <c r="AY112" s="19" t="s">
        <v>212</v>
      </c>
      <c r="BE112" s="145">
        <f t="shared" si="4"/>
        <v>0</v>
      </c>
      <c r="BF112" s="145">
        <f t="shared" si="5"/>
        <v>0</v>
      </c>
      <c r="BG112" s="145">
        <f t="shared" si="6"/>
        <v>0</v>
      </c>
      <c r="BH112" s="145">
        <f t="shared" si="7"/>
        <v>0</v>
      </c>
      <c r="BI112" s="145">
        <f t="shared" si="8"/>
        <v>0</v>
      </c>
      <c r="BJ112" s="19" t="s">
        <v>77</v>
      </c>
      <c r="BK112" s="145">
        <f t="shared" si="9"/>
        <v>0</v>
      </c>
      <c r="BL112" s="19" t="s">
        <v>229</v>
      </c>
      <c r="BM112" s="144" t="s">
        <v>15693</v>
      </c>
    </row>
    <row r="113" spans="2:65" s="1" customFormat="1" ht="16.5" customHeight="1">
      <c r="B113" s="34"/>
      <c r="C113" s="133" t="s">
        <v>593</v>
      </c>
      <c r="D113" s="133" t="s">
        <v>215</v>
      </c>
      <c r="E113" s="134" t="s">
        <v>15694</v>
      </c>
      <c r="F113" s="135" t="s">
        <v>15695</v>
      </c>
      <c r="G113" s="136" t="s">
        <v>8579</v>
      </c>
      <c r="H113" s="137">
        <v>1</v>
      </c>
      <c r="I113" s="138"/>
      <c r="J113" s="139">
        <f t="shared" si="0"/>
        <v>0</v>
      </c>
      <c r="K113" s="135" t="s">
        <v>245</v>
      </c>
      <c r="L113" s="34"/>
      <c r="M113" s="140" t="s">
        <v>19</v>
      </c>
      <c r="N113" s="141" t="s">
        <v>40</v>
      </c>
      <c r="P113" s="142">
        <f t="shared" si="1"/>
        <v>0</v>
      </c>
      <c r="Q113" s="142">
        <v>0</v>
      </c>
      <c r="R113" s="142">
        <f t="shared" si="2"/>
        <v>0</v>
      </c>
      <c r="S113" s="142">
        <v>0</v>
      </c>
      <c r="T113" s="143">
        <f t="shared" si="3"/>
        <v>0</v>
      </c>
      <c r="AR113" s="144" t="s">
        <v>229</v>
      </c>
      <c r="AT113" s="144" t="s">
        <v>215</v>
      </c>
      <c r="AU113" s="144" t="s">
        <v>236</v>
      </c>
      <c r="AY113" s="19" t="s">
        <v>212</v>
      </c>
      <c r="BE113" s="145">
        <f t="shared" si="4"/>
        <v>0</v>
      </c>
      <c r="BF113" s="145">
        <f t="shared" si="5"/>
        <v>0</v>
      </c>
      <c r="BG113" s="145">
        <f t="shared" si="6"/>
        <v>0</v>
      </c>
      <c r="BH113" s="145">
        <f t="shared" si="7"/>
        <v>0</v>
      </c>
      <c r="BI113" s="145">
        <f t="shared" si="8"/>
        <v>0</v>
      </c>
      <c r="BJ113" s="19" t="s">
        <v>77</v>
      </c>
      <c r="BK113" s="145">
        <f t="shared" si="9"/>
        <v>0</v>
      </c>
      <c r="BL113" s="19" t="s">
        <v>229</v>
      </c>
      <c r="BM113" s="144" t="s">
        <v>15696</v>
      </c>
    </row>
    <row r="114" spans="2:65" s="11" customFormat="1" ht="20.85" customHeight="1">
      <c r="B114" s="121"/>
      <c r="D114" s="122" t="s">
        <v>68</v>
      </c>
      <c r="E114" s="131" t="s">
        <v>15236</v>
      </c>
      <c r="F114" s="131" t="s">
        <v>15697</v>
      </c>
      <c r="I114" s="124"/>
      <c r="J114" s="132">
        <f>BK114</f>
        <v>0</v>
      </c>
      <c r="L114" s="121"/>
      <c r="M114" s="126"/>
      <c r="P114" s="127">
        <f>SUM(P115:P137)</f>
        <v>0</v>
      </c>
      <c r="R114" s="127">
        <f>SUM(R115:R137)</f>
        <v>0</v>
      </c>
      <c r="T114" s="128">
        <f>SUM(T115:T137)</f>
        <v>0</v>
      </c>
      <c r="AR114" s="122" t="s">
        <v>79</v>
      </c>
      <c r="AT114" s="129" t="s">
        <v>68</v>
      </c>
      <c r="AU114" s="129" t="s">
        <v>79</v>
      </c>
      <c r="AY114" s="122" t="s">
        <v>212</v>
      </c>
      <c r="BK114" s="130">
        <f>SUM(BK115:BK137)</f>
        <v>0</v>
      </c>
    </row>
    <row r="115" spans="2:65" s="1" customFormat="1" ht="16.5" customHeight="1">
      <c r="B115" s="34"/>
      <c r="C115" s="133" t="s">
        <v>598</v>
      </c>
      <c r="D115" s="133" t="s">
        <v>215</v>
      </c>
      <c r="E115" s="134" t="s">
        <v>15698</v>
      </c>
      <c r="F115" s="135" t="s">
        <v>15699</v>
      </c>
      <c r="G115" s="136" t="s">
        <v>536</v>
      </c>
      <c r="H115" s="137">
        <v>4720</v>
      </c>
      <c r="I115" s="138"/>
      <c r="J115" s="139">
        <f t="shared" ref="J115:J137" si="10">ROUND(I115*H115,2)</f>
        <v>0</v>
      </c>
      <c r="K115" s="135" t="s">
        <v>245</v>
      </c>
      <c r="L115" s="34"/>
      <c r="M115" s="140" t="s">
        <v>19</v>
      </c>
      <c r="N115" s="141" t="s">
        <v>40</v>
      </c>
      <c r="P115" s="142">
        <f t="shared" ref="P115:P137" si="11">O115*H115</f>
        <v>0</v>
      </c>
      <c r="Q115" s="142">
        <v>0</v>
      </c>
      <c r="R115" s="142">
        <f t="shared" ref="R115:R137" si="12">Q115*H115</f>
        <v>0</v>
      </c>
      <c r="S115" s="142">
        <v>0</v>
      </c>
      <c r="T115" s="143">
        <f t="shared" ref="T115:T137" si="13">S115*H115</f>
        <v>0</v>
      </c>
      <c r="AR115" s="144" t="s">
        <v>229</v>
      </c>
      <c r="AT115" s="144" t="s">
        <v>215</v>
      </c>
      <c r="AU115" s="144" t="s">
        <v>236</v>
      </c>
      <c r="AY115" s="19" t="s">
        <v>212</v>
      </c>
      <c r="BE115" s="145">
        <f t="shared" ref="BE115:BE137" si="14">IF(N115="základní",J115,0)</f>
        <v>0</v>
      </c>
      <c r="BF115" s="145">
        <f t="shared" ref="BF115:BF137" si="15">IF(N115="snížená",J115,0)</f>
        <v>0</v>
      </c>
      <c r="BG115" s="145">
        <f t="shared" ref="BG115:BG137" si="16">IF(N115="zákl. přenesená",J115,0)</f>
        <v>0</v>
      </c>
      <c r="BH115" s="145">
        <f t="shared" ref="BH115:BH137" si="17">IF(N115="sníž. přenesená",J115,0)</f>
        <v>0</v>
      </c>
      <c r="BI115" s="145">
        <f t="shared" ref="BI115:BI137" si="18">IF(N115="nulová",J115,0)</f>
        <v>0</v>
      </c>
      <c r="BJ115" s="19" t="s">
        <v>77</v>
      </c>
      <c r="BK115" s="145">
        <f t="shared" ref="BK115:BK137" si="19">ROUND(I115*H115,2)</f>
        <v>0</v>
      </c>
      <c r="BL115" s="19" t="s">
        <v>229</v>
      </c>
      <c r="BM115" s="144" t="s">
        <v>15700</v>
      </c>
    </row>
    <row r="116" spans="2:65" s="1" customFormat="1" ht="16.5" customHeight="1">
      <c r="B116" s="34"/>
      <c r="C116" s="133" t="s">
        <v>605</v>
      </c>
      <c r="D116" s="133" t="s">
        <v>215</v>
      </c>
      <c r="E116" s="134" t="s">
        <v>15701</v>
      </c>
      <c r="F116" s="135" t="s">
        <v>15702</v>
      </c>
      <c r="G116" s="136" t="s">
        <v>536</v>
      </c>
      <c r="H116" s="137">
        <v>3100</v>
      </c>
      <c r="I116" s="138"/>
      <c r="J116" s="139">
        <f t="shared" si="10"/>
        <v>0</v>
      </c>
      <c r="K116" s="135" t="s">
        <v>245</v>
      </c>
      <c r="L116" s="34"/>
      <c r="M116" s="140" t="s">
        <v>19</v>
      </c>
      <c r="N116" s="141" t="s">
        <v>40</v>
      </c>
      <c r="P116" s="142">
        <f t="shared" si="11"/>
        <v>0</v>
      </c>
      <c r="Q116" s="142">
        <v>0</v>
      </c>
      <c r="R116" s="142">
        <f t="shared" si="12"/>
        <v>0</v>
      </c>
      <c r="S116" s="142">
        <v>0</v>
      </c>
      <c r="T116" s="143">
        <f t="shared" si="13"/>
        <v>0</v>
      </c>
      <c r="AR116" s="144" t="s">
        <v>229</v>
      </c>
      <c r="AT116" s="144" t="s">
        <v>215</v>
      </c>
      <c r="AU116" s="144" t="s">
        <v>236</v>
      </c>
      <c r="AY116" s="19" t="s">
        <v>212</v>
      </c>
      <c r="BE116" s="145">
        <f t="shared" si="14"/>
        <v>0</v>
      </c>
      <c r="BF116" s="145">
        <f t="shared" si="15"/>
        <v>0</v>
      </c>
      <c r="BG116" s="145">
        <f t="shared" si="16"/>
        <v>0</v>
      </c>
      <c r="BH116" s="145">
        <f t="shared" si="17"/>
        <v>0</v>
      </c>
      <c r="BI116" s="145">
        <f t="shared" si="18"/>
        <v>0</v>
      </c>
      <c r="BJ116" s="19" t="s">
        <v>77</v>
      </c>
      <c r="BK116" s="145">
        <f t="shared" si="19"/>
        <v>0</v>
      </c>
      <c r="BL116" s="19" t="s">
        <v>229</v>
      </c>
      <c r="BM116" s="144" t="s">
        <v>15703</v>
      </c>
    </row>
    <row r="117" spans="2:65" s="1" customFormat="1" ht="21.75" customHeight="1">
      <c r="B117" s="34"/>
      <c r="C117" s="133" t="s">
        <v>610</v>
      </c>
      <c r="D117" s="133" t="s">
        <v>215</v>
      </c>
      <c r="E117" s="134" t="s">
        <v>15704</v>
      </c>
      <c r="F117" s="135" t="s">
        <v>15705</v>
      </c>
      <c r="G117" s="136" t="s">
        <v>536</v>
      </c>
      <c r="H117" s="137">
        <v>2670</v>
      </c>
      <c r="I117" s="138"/>
      <c r="J117" s="139">
        <f t="shared" si="10"/>
        <v>0</v>
      </c>
      <c r="K117" s="135" t="s">
        <v>245</v>
      </c>
      <c r="L117" s="34"/>
      <c r="M117" s="140" t="s">
        <v>19</v>
      </c>
      <c r="N117" s="141" t="s">
        <v>40</v>
      </c>
      <c r="P117" s="142">
        <f t="shared" si="11"/>
        <v>0</v>
      </c>
      <c r="Q117" s="142">
        <v>0</v>
      </c>
      <c r="R117" s="142">
        <f t="shared" si="12"/>
        <v>0</v>
      </c>
      <c r="S117" s="142">
        <v>0</v>
      </c>
      <c r="T117" s="143">
        <f t="shared" si="13"/>
        <v>0</v>
      </c>
      <c r="AR117" s="144" t="s">
        <v>229</v>
      </c>
      <c r="AT117" s="144" t="s">
        <v>215</v>
      </c>
      <c r="AU117" s="144" t="s">
        <v>236</v>
      </c>
      <c r="AY117" s="19" t="s">
        <v>212</v>
      </c>
      <c r="BE117" s="145">
        <f t="shared" si="14"/>
        <v>0</v>
      </c>
      <c r="BF117" s="145">
        <f t="shared" si="15"/>
        <v>0</v>
      </c>
      <c r="BG117" s="145">
        <f t="shared" si="16"/>
        <v>0</v>
      </c>
      <c r="BH117" s="145">
        <f t="shared" si="17"/>
        <v>0</v>
      </c>
      <c r="BI117" s="145">
        <f t="shared" si="18"/>
        <v>0</v>
      </c>
      <c r="BJ117" s="19" t="s">
        <v>77</v>
      </c>
      <c r="BK117" s="145">
        <f t="shared" si="19"/>
        <v>0</v>
      </c>
      <c r="BL117" s="19" t="s">
        <v>229</v>
      </c>
      <c r="BM117" s="144" t="s">
        <v>15706</v>
      </c>
    </row>
    <row r="118" spans="2:65" s="1" customFormat="1" ht="16.5" customHeight="1">
      <c r="B118" s="34"/>
      <c r="C118" s="133" t="s">
        <v>616</v>
      </c>
      <c r="D118" s="133" t="s">
        <v>215</v>
      </c>
      <c r="E118" s="134" t="s">
        <v>15707</v>
      </c>
      <c r="F118" s="135" t="s">
        <v>15708</v>
      </c>
      <c r="G118" s="136" t="s">
        <v>536</v>
      </c>
      <c r="H118" s="137">
        <v>1980</v>
      </c>
      <c r="I118" s="138"/>
      <c r="J118" s="139">
        <f t="shared" si="10"/>
        <v>0</v>
      </c>
      <c r="K118" s="135" t="s">
        <v>245</v>
      </c>
      <c r="L118" s="34"/>
      <c r="M118" s="140" t="s">
        <v>19</v>
      </c>
      <c r="N118" s="141" t="s">
        <v>40</v>
      </c>
      <c r="P118" s="142">
        <f t="shared" si="11"/>
        <v>0</v>
      </c>
      <c r="Q118" s="142">
        <v>0</v>
      </c>
      <c r="R118" s="142">
        <f t="shared" si="12"/>
        <v>0</v>
      </c>
      <c r="S118" s="142">
        <v>0</v>
      </c>
      <c r="T118" s="143">
        <f t="shared" si="13"/>
        <v>0</v>
      </c>
      <c r="AR118" s="144" t="s">
        <v>229</v>
      </c>
      <c r="AT118" s="144" t="s">
        <v>215</v>
      </c>
      <c r="AU118" s="144" t="s">
        <v>236</v>
      </c>
      <c r="AY118" s="19" t="s">
        <v>212</v>
      </c>
      <c r="BE118" s="145">
        <f t="shared" si="14"/>
        <v>0</v>
      </c>
      <c r="BF118" s="145">
        <f t="shared" si="15"/>
        <v>0</v>
      </c>
      <c r="BG118" s="145">
        <f t="shared" si="16"/>
        <v>0</v>
      </c>
      <c r="BH118" s="145">
        <f t="shared" si="17"/>
        <v>0</v>
      </c>
      <c r="BI118" s="145">
        <f t="shared" si="18"/>
        <v>0</v>
      </c>
      <c r="BJ118" s="19" t="s">
        <v>77</v>
      </c>
      <c r="BK118" s="145">
        <f t="shared" si="19"/>
        <v>0</v>
      </c>
      <c r="BL118" s="19" t="s">
        <v>229</v>
      </c>
      <c r="BM118" s="144" t="s">
        <v>15709</v>
      </c>
    </row>
    <row r="119" spans="2:65" s="1" customFormat="1" ht="16.5" customHeight="1">
      <c r="B119" s="34"/>
      <c r="C119" s="133" t="s">
        <v>621</v>
      </c>
      <c r="D119" s="133" t="s">
        <v>215</v>
      </c>
      <c r="E119" s="134" t="s">
        <v>15710</v>
      </c>
      <c r="F119" s="135" t="s">
        <v>15711</v>
      </c>
      <c r="G119" s="136" t="s">
        <v>536</v>
      </c>
      <c r="H119" s="137">
        <v>20</v>
      </c>
      <c r="I119" s="138"/>
      <c r="J119" s="139">
        <f t="shared" si="10"/>
        <v>0</v>
      </c>
      <c r="K119" s="135" t="s">
        <v>245</v>
      </c>
      <c r="L119" s="34"/>
      <c r="M119" s="140" t="s">
        <v>19</v>
      </c>
      <c r="N119" s="141" t="s">
        <v>40</v>
      </c>
      <c r="P119" s="142">
        <f t="shared" si="11"/>
        <v>0</v>
      </c>
      <c r="Q119" s="142">
        <v>0</v>
      </c>
      <c r="R119" s="142">
        <f t="shared" si="12"/>
        <v>0</v>
      </c>
      <c r="S119" s="142">
        <v>0</v>
      </c>
      <c r="T119" s="143">
        <f t="shared" si="13"/>
        <v>0</v>
      </c>
      <c r="AR119" s="144" t="s">
        <v>229</v>
      </c>
      <c r="AT119" s="144" t="s">
        <v>215</v>
      </c>
      <c r="AU119" s="144" t="s">
        <v>236</v>
      </c>
      <c r="AY119" s="19" t="s">
        <v>212</v>
      </c>
      <c r="BE119" s="145">
        <f t="shared" si="14"/>
        <v>0</v>
      </c>
      <c r="BF119" s="145">
        <f t="shared" si="15"/>
        <v>0</v>
      </c>
      <c r="BG119" s="145">
        <f t="shared" si="16"/>
        <v>0</v>
      </c>
      <c r="BH119" s="145">
        <f t="shared" si="17"/>
        <v>0</v>
      </c>
      <c r="BI119" s="145">
        <f t="shared" si="18"/>
        <v>0</v>
      </c>
      <c r="BJ119" s="19" t="s">
        <v>77</v>
      </c>
      <c r="BK119" s="145">
        <f t="shared" si="19"/>
        <v>0</v>
      </c>
      <c r="BL119" s="19" t="s">
        <v>229</v>
      </c>
      <c r="BM119" s="144" t="s">
        <v>15712</v>
      </c>
    </row>
    <row r="120" spans="2:65" s="1" customFormat="1" ht="16.5" customHeight="1">
      <c r="B120" s="34"/>
      <c r="C120" s="133" t="s">
        <v>631</v>
      </c>
      <c r="D120" s="133" t="s">
        <v>215</v>
      </c>
      <c r="E120" s="134" t="s">
        <v>15713</v>
      </c>
      <c r="F120" s="135" t="s">
        <v>15714</v>
      </c>
      <c r="G120" s="136" t="s">
        <v>536</v>
      </c>
      <c r="H120" s="137">
        <v>20</v>
      </c>
      <c r="I120" s="138"/>
      <c r="J120" s="139">
        <f t="shared" si="10"/>
        <v>0</v>
      </c>
      <c r="K120" s="135" t="s">
        <v>245</v>
      </c>
      <c r="L120" s="34"/>
      <c r="M120" s="140" t="s">
        <v>19</v>
      </c>
      <c r="N120" s="141" t="s">
        <v>40</v>
      </c>
      <c r="P120" s="142">
        <f t="shared" si="11"/>
        <v>0</v>
      </c>
      <c r="Q120" s="142">
        <v>0</v>
      </c>
      <c r="R120" s="142">
        <f t="shared" si="12"/>
        <v>0</v>
      </c>
      <c r="S120" s="142">
        <v>0</v>
      </c>
      <c r="T120" s="143">
        <f t="shared" si="13"/>
        <v>0</v>
      </c>
      <c r="AR120" s="144" t="s">
        <v>229</v>
      </c>
      <c r="AT120" s="144" t="s">
        <v>215</v>
      </c>
      <c r="AU120" s="144" t="s">
        <v>236</v>
      </c>
      <c r="AY120" s="19" t="s">
        <v>212</v>
      </c>
      <c r="BE120" s="145">
        <f t="shared" si="14"/>
        <v>0</v>
      </c>
      <c r="BF120" s="145">
        <f t="shared" si="15"/>
        <v>0</v>
      </c>
      <c r="BG120" s="145">
        <f t="shared" si="16"/>
        <v>0</v>
      </c>
      <c r="BH120" s="145">
        <f t="shared" si="17"/>
        <v>0</v>
      </c>
      <c r="BI120" s="145">
        <f t="shared" si="18"/>
        <v>0</v>
      </c>
      <c r="BJ120" s="19" t="s">
        <v>77</v>
      </c>
      <c r="BK120" s="145">
        <f t="shared" si="19"/>
        <v>0</v>
      </c>
      <c r="BL120" s="19" t="s">
        <v>229</v>
      </c>
      <c r="BM120" s="144" t="s">
        <v>15715</v>
      </c>
    </row>
    <row r="121" spans="2:65" s="1" customFormat="1" ht="21.75" customHeight="1">
      <c r="B121" s="34"/>
      <c r="C121" s="133" t="s">
        <v>643</v>
      </c>
      <c r="D121" s="133" t="s">
        <v>215</v>
      </c>
      <c r="E121" s="134" t="s">
        <v>15716</v>
      </c>
      <c r="F121" s="135" t="s">
        <v>15717</v>
      </c>
      <c r="G121" s="136" t="s">
        <v>15108</v>
      </c>
      <c r="H121" s="137">
        <v>16800</v>
      </c>
      <c r="I121" s="138"/>
      <c r="J121" s="139">
        <f t="shared" si="10"/>
        <v>0</v>
      </c>
      <c r="K121" s="135" t="s">
        <v>245</v>
      </c>
      <c r="L121" s="34"/>
      <c r="M121" s="140" t="s">
        <v>19</v>
      </c>
      <c r="N121" s="141" t="s">
        <v>40</v>
      </c>
      <c r="P121" s="142">
        <f t="shared" si="11"/>
        <v>0</v>
      </c>
      <c r="Q121" s="142">
        <v>0</v>
      </c>
      <c r="R121" s="142">
        <f t="shared" si="12"/>
        <v>0</v>
      </c>
      <c r="S121" s="142">
        <v>0</v>
      </c>
      <c r="T121" s="143">
        <f t="shared" si="13"/>
        <v>0</v>
      </c>
      <c r="AR121" s="144" t="s">
        <v>229</v>
      </c>
      <c r="AT121" s="144" t="s">
        <v>215</v>
      </c>
      <c r="AU121" s="144" t="s">
        <v>236</v>
      </c>
      <c r="AY121" s="19" t="s">
        <v>212</v>
      </c>
      <c r="BE121" s="145">
        <f t="shared" si="14"/>
        <v>0</v>
      </c>
      <c r="BF121" s="145">
        <f t="shared" si="15"/>
        <v>0</v>
      </c>
      <c r="BG121" s="145">
        <f t="shared" si="16"/>
        <v>0</v>
      </c>
      <c r="BH121" s="145">
        <f t="shared" si="17"/>
        <v>0</v>
      </c>
      <c r="BI121" s="145">
        <f t="shared" si="18"/>
        <v>0</v>
      </c>
      <c r="BJ121" s="19" t="s">
        <v>77</v>
      </c>
      <c r="BK121" s="145">
        <f t="shared" si="19"/>
        <v>0</v>
      </c>
      <c r="BL121" s="19" t="s">
        <v>229</v>
      </c>
      <c r="BM121" s="144" t="s">
        <v>15718</v>
      </c>
    </row>
    <row r="122" spans="2:65" s="1" customFormat="1" ht="16.5" customHeight="1">
      <c r="B122" s="34"/>
      <c r="C122" s="133" t="s">
        <v>651</v>
      </c>
      <c r="D122" s="133" t="s">
        <v>215</v>
      </c>
      <c r="E122" s="134" t="s">
        <v>15719</v>
      </c>
      <c r="F122" s="135" t="s">
        <v>15720</v>
      </c>
      <c r="G122" s="136" t="s">
        <v>15108</v>
      </c>
      <c r="H122" s="137">
        <v>1400</v>
      </c>
      <c r="I122" s="138"/>
      <c r="J122" s="139">
        <f t="shared" si="10"/>
        <v>0</v>
      </c>
      <c r="K122" s="135" t="s">
        <v>245</v>
      </c>
      <c r="L122" s="34"/>
      <c r="M122" s="140" t="s">
        <v>19</v>
      </c>
      <c r="N122" s="141" t="s">
        <v>40</v>
      </c>
      <c r="P122" s="142">
        <f t="shared" si="11"/>
        <v>0</v>
      </c>
      <c r="Q122" s="142">
        <v>0</v>
      </c>
      <c r="R122" s="142">
        <f t="shared" si="12"/>
        <v>0</v>
      </c>
      <c r="S122" s="142">
        <v>0</v>
      </c>
      <c r="T122" s="143">
        <f t="shared" si="13"/>
        <v>0</v>
      </c>
      <c r="AR122" s="144" t="s">
        <v>229</v>
      </c>
      <c r="AT122" s="144" t="s">
        <v>215</v>
      </c>
      <c r="AU122" s="144" t="s">
        <v>236</v>
      </c>
      <c r="AY122" s="19" t="s">
        <v>212</v>
      </c>
      <c r="BE122" s="145">
        <f t="shared" si="14"/>
        <v>0</v>
      </c>
      <c r="BF122" s="145">
        <f t="shared" si="15"/>
        <v>0</v>
      </c>
      <c r="BG122" s="145">
        <f t="shared" si="16"/>
        <v>0</v>
      </c>
      <c r="BH122" s="145">
        <f t="shared" si="17"/>
        <v>0</v>
      </c>
      <c r="BI122" s="145">
        <f t="shared" si="18"/>
        <v>0</v>
      </c>
      <c r="BJ122" s="19" t="s">
        <v>77</v>
      </c>
      <c r="BK122" s="145">
        <f t="shared" si="19"/>
        <v>0</v>
      </c>
      <c r="BL122" s="19" t="s">
        <v>229</v>
      </c>
      <c r="BM122" s="144" t="s">
        <v>15721</v>
      </c>
    </row>
    <row r="123" spans="2:65" s="1" customFormat="1" ht="16.5" customHeight="1">
      <c r="B123" s="34"/>
      <c r="C123" s="133" t="s">
        <v>670</v>
      </c>
      <c r="D123" s="133" t="s">
        <v>215</v>
      </c>
      <c r="E123" s="134" t="s">
        <v>15722</v>
      </c>
      <c r="F123" s="135" t="s">
        <v>15723</v>
      </c>
      <c r="G123" s="136" t="s">
        <v>15108</v>
      </c>
      <c r="H123" s="137">
        <v>18200</v>
      </c>
      <c r="I123" s="138"/>
      <c r="J123" s="139">
        <f t="shared" si="10"/>
        <v>0</v>
      </c>
      <c r="K123" s="135" t="s">
        <v>245</v>
      </c>
      <c r="L123" s="34"/>
      <c r="M123" s="140" t="s">
        <v>19</v>
      </c>
      <c r="N123" s="141" t="s">
        <v>40</v>
      </c>
      <c r="P123" s="142">
        <f t="shared" si="11"/>
        <v>0</v>
      </c>
      <c r="Q123" s="142">
        <v>0</v>
      </c>
      <c r="R123" s="142">
        <f t="shared" si="12"/>
        <v>0</v>
      </c>
      <c r="S123" s="142">
        <v>0</v>
      </c>
      <c r="T123" s="143">
        <f t="shared" si="13"/>
        <v>0</v>
      </c>
      <c r="AR123" s="144" t="s">
        <v>229</v>
      </c>
      <c r="AT123" s="144" t="s">
        <v>215</v>
      </c>
      <c r="AU123" s="144" t="s">
        <v>236</v>
      </c>
      <c r="AY123" s="19" t="s">
        <v>212</v>
      </c>
      <c r="BE123" s="145">
        <f t="shared" si="14"/>
        <v>0</v>
      </c>
      <c r="BF123" s="145">
        <f t="shared" si="15"/>
        <v>0</v>
      </c>
      <c r="BG123" s="145">
        <f t="shared" si="16"/>
        <v>0</v>
      </c>
      <c r="BH123" s="145">
        <f t="shared" si="17"/>
        <v>0</v>
      </c>
      <c r="BI123" s="145">
        <f t="shared" si="18"/>
        <v>0</v>
      </c>
      <c r="BJ123" s="19" t="s">
        <v>77</v>
      </c>
      <c r="BK123" s="145">
        <f t="shared" si="19"/>
        <v>0</v>
      </c>
      <c r="BL123" s="19" t="s">
        <v>229</v>
      </c>
      <c r="BM123" s="144" t="s">
        <v>15724</v>
      </c>
    </row>
    <row r="124" spans="2:65" s="1" customFormat="1" ht="24.2" customHeight="1">
      <c r="B124" s="34"/>
      <c r="C124" s="133" t="s">
        <v>693</v>
      </c>
      <c r="D124" s="133" t="s">
        <v>215</v>
      </c>
      <c r="E124" s="134" t="s">
        <v>15725</v>
      </c>
      <c r="F124" s="135" t="s">
        <v>15726</v>
      </c>
      <c r="G124" s="136" t="s">
        <v>536</v>
      </c>
      <c r="H124" s="137">
        <v>610</v>
      </c>
      <c r="I124" s="138"/>
      <c r="J124" s="139">
        <f t="shared" si="10"/>
        <v>0</v>
      </c>
      <c r="K124" s="135" t="s">
        <v>245</v>
      </c>
      <c r="L124" s="34"/>
      <c r="M124" s="140" t="s">
        <v>19</v>
      </c>
      <c r="N124" s="141" t="s">
        <v>40</v>
      </c>
      <c r="P124" s="142">
        <f t="shared" si="11"/>
        <v>0</v>
      </c>
      <c r="Q124" s="142">
        <v>0</v>
      </c>
      <c r="R124" s="142">
        <f t="shared" si="12"/>
        <v>0</v>
      </c>
      <c r="S124" s="142">
        <v>0</v>
      </c>
      <c r="T124" s="143">
        <f t="shared" si="13"/>
        <v>0</v>
      </c>
      <c r="AR124" s="144" t="s">
        <v>229</v>
      </c>
      <c r="AT124" s="144" t="s">
        <v>215</v>
      </c>
      <c r="AU124" s="144" t="s">
        <v>236</v>
      </c>
      <c r="AY124" s="19" t="s">
        <v>212</v>
      </c>
      <c r="BE124" s="145">
        <f t="shared" si="14"/>
        <v>0</v>
      </c>
      <c r="BF124" s="145">
        <f t="shared" si="15"/>
        <v>0</v>
      </c>
      <c r="BG124" s="145">
        <f t="shared" si="16"/>
        <v>0</v>
      </c>
      <c r="BH124" s="145">
        <f t="shared" si="17"/>
        <v>0</v>
      </c>
      <c r="BI124" s="145">
        <f t="shared" si="18"/>
        <v>0</v>
      </c>
      <c r="BJ124" s="19" t="s">
        <v>77</v>
      </c>
      <c r="BK124" s="145">
        <f t="shared" si="19"/>
        <v>0</v>
      </c>
      <c r="BL124" s="19" t="s">
        <v>229</v>
      </c>
      <c r="BM124" s="144" t="s">
        <v>15727</v>
      </c>
    </row>
    <row r="125" spans="2:65" s="1" customFormat="1" ht="24.2" customHeight="1">
      <c r="B125" s="34"/>
      <c r="C125" s="133" t="s">
        <v>699</v>
      </c>
      <c r="D125" s="133" t="s">
        <v>215</v>
      </c>
      <c r="E125" s="134" t="s">
        <v>15728</v>
      </c>
      <c r="F125" s="135" t="s">
        <v>15729</v>
      </c>
      <c r="G125" s="136" t="s">
        <v>536</v>
      </c>
      <c r="H125" s="137">
        <v>28</v>
      </c>
      <c r="I125" s="138"/>
      <c r="J125" s="139">
        <f t="shared" si="10"/>
        <v>0</v>
      </c>
      <c r="K125" s="135" t="s">
        <v>245</v>
      </c>
      <c r="L125" s="34"/>
      <c r="M125" s="140" t="s">
        <v>19</v>
      </c>
      <c r="N125" s="141" t="s">
        <v>40</v>
      </c>
      <c r="P125" s="142">
        <f t="shared" si="11"/>
        <v>0</v>
      </c>
      <c r="Q125" s="142">
        <v>0</v>
      </c>
      <c r="R125" s="142">
        <f t="shared" si="12"/>
        <v>0</v>
      </c>
      <c r="S125" s="142">
        <v>0</v>
      </c>
      <c r="T125" s="143">
        <f t="shared" si="13"/>
        <v>0</v>
      </c>
      <c r="AR125" s="144" t="s">
        <v>229</v>
      </c>
      <c r="AT125" s="144" t="s">
        <v>215</v>
      </c>
      <c r="AU125" s="144" t="s">
        <v>236</v>
      </c>
      <c r="AY125" s="19" t="s">
        <v>212</v>
      </c>
      <c r="BE125" s="145">
        <f t="shared" si="14"/>
        <v>0</v>
      </c>
      <c r="BF125" s="145">
        <f t="shared" si="15"/>
        <v>0</v>
      </c>
      <c r="BG125" s="145">
        <f t="shared" si="16"/>
        <v>0</v>
      </c>
      <c r="BH125" s="145">
        <f t="shared" si="17"/>
        <v>0</v>
      </c>
      <c r="BI125" s="145">
        <f t="shared" si="18"/>
        <v>0</v>
      </c>
      <c r="BJ125" s="19" t="s">
        <v>77</v>
      </c>
      <c r="BK125" s="145">
        <f t="shared" si="19"/>
        <v>0</v>
      </c>
      <c r="BL125" s="19" t="s">
        <v>229</v>
      </c>
      <c r="BM125" s="144" t="s">
        <v>15730</v>
      </c>
    </row>
    <row r="126" spans="2:65" s="1" customFormat="1" ht="16.5" customHeight="1">
      <c r="B126" s="34"/>
      <c r="C126" s="133" t="s">
        <v>704</v>
      </c>
      <c r="D126" s="133" t="s">
        <v>215</v>
      </c>
      <c r="E126" s="134" t="s">
        <v>15731</v>
      </c>
      <c r="F126" s="135" t="s">
        <v>15732</v>
      </c>
      <c r="G126" s="136" t="s">
        <v>536</v>
      </c>
      <c r="H126" s="137">
        <v>30</v>
      </c>
      <c r="I126" s="138"/>
      <c r="J126" s="139">
        <f t="shared" si="10"/>
        <v>0</v>
      </c>
      <c r="K126" s="135" t="s">
        <v>245</v>
      </c>
      <c r="L126" s="34"/>
      <c r="M126" s="140" t="s">
        <v>19</v>
      </c>
      <c r="N126" s="141" t="s">
        <v>40</v>
      </c>
      <c r="P126" s="142">
        <f t="shared" si="11"/>
        <v>0</v>
      </c>
      <c r="Q126" s="142">
        <v>0</v>
      </c>
      <c r="R126" s="142">
        <f t="shared" si="12"/>
        <v>0</v>
      </c>
      <c r="S126" s="142">
        <v>0</v>
      </c>
      <c r="T126" s="143">
        <f t="shared" si="13"/>
        <v>0</v>
      </c>
      <c r="AR126" s="144" t="s">
        <v>229</v>
      </c>
      <c r="AT126" s="144" t="s">
        <v>215</v>
      </c>
      <c r="AU126" s="144" t="s">
        <v>236</v>
      </c>
      <c r="AY126" s="19" t="s">
        <v>212</v>
      </c>
      <c r="BE126" s="145">
        <f t="shared" si="14"/>
        <v>0</v>
      </c>
      <c r="BF126" s="145">
        <f t="shared" si="15"/>
        <v>0</v>
      </c>
      <c r="BG126" s="145">
        <f t="shared" si="16"/>
        <v>0</v>
      </c>
      <c r="BH126" s="145">
        <f t="shared" si="17"/>
        <v>0</v>
      </c>
      <c r="BI126" s="145">
        <f t="shared" si="18"/>
        <v>0</v>
      </c>
      <c r="BJ126" s="19" t="s">
        <v>77</v>
      </c>
      <c r="BK126" s="145">
        <f t="shared" si="19"/>
        <v>0</v>
      </c>
      <c r="BL126" s="19" t="s">
        <v>229</v>
      </c>
      <c r="BM126" s="144" t="s">
        <v>15733</v>
      </c>
    </row>
    <row r="127" spans="2:65" s="1" customFormat="1" ht="21.75" customHeight="1">
      <c r="B127" s="34"/>
      <c r="C127" s="133" t="s">
        <v>725</v>
      </c>
      <c r="D127" s="133" t="s">
        <v>215</v>
      </c>
      <c r="E127" s="134" t="s">
        <v>15734</v>
      </c>
      <c r="F127" s="135" t="s">
        <v>15735</v>
      </c>
      <c r="G127" s="136" t="s">
        <v>15108</v>
      </c>
      <c r="H127" s="137">
        <v>2100</v>
      </c>
      <c r="I127" s="138"/>
      <c r="J127" s="139">
        <f t="shared" si="10"/>
        <v>0</v>
      </c>
      <c r="K127" s="135" t="s">
        <v>245</v>
      </c>
      <c r="L127" s="34"/>
      <c r="M127" s="140" t="s">
        <v>19</v>
      </c>
      <c r="N127" s="141" t="s">
        <v>40</v>
      </c>
      <c r="P127" s="142">
        <f t="shared" si="11"/>
        <v>0</v>
      </c>
      <c r="Q127" s="142">
        <v>0</v>
      </c>
      <c r="R127" s="142">
        <f t="shared" si="12"/>
        <v>0</v>
      </c>
      <c r="S127" s="142">
        <v>0</v>
      </c>
      <c r="T127" s="143">
        <f t="shared" si="13"/>
        <v>0</v>
      </c>
      <c r="AR127" s="144" t="s">
        <v>229</v>
      </c>
      <c r="AT127" s="144" t="s">
        <v>215</v>
      </c>
      <c r="AU127" s="144" t="s">
        <v>236</v>
      </c>
      <c r="AY127" s="19" t="s">
        <v>212</v>
      </c>
      <c r="BE127" s="145">
        <f t="shared" si="14"/>
        <v>0</v>
      </c>
      <c r="BF127" s="145">
        <f t="shared" si="15"/>
        <v>0</v>
      </c>
      <c r="BG127" s="145">
        <f t="shared" si="16"/>
        <v>0</v>
      </c>
      <c r="BH127" s="145">
        <f t="shared" si="17"/>
        <v>0</v>
      </c>
      <c r="BI127" s="145">
        <f t="shared" si="18"/>
        <v>0</v>
      </c>
      <c r="BJ127" s="19" t="s">
        <v>77</v>
      </c>
      <c r="BK127" s="145">
        <f t="shared" si="19"/>
        <v>0</v>
      </c>
      <c r="BL127" s="19" t="s">
        <v>229</v>
      </c>
      <c r="BM127" s="144" t="s">
        <v>15736</v>
      </c>
    </row>
    <row r="128" spans="2:65" s="1" customFormat="1" ht="24.2" customHeight="1">
      <c r="B128" s="34"/>
      <c r="C128" s="133" t="s">
        <v>744</v>
      </c>
      <c r="D128" s="133" t="s">
        <v>215</v>
      </c>
      <c r="E128" s="134" t="s">
        <v>15737</v>
      </c>
      <c r="F128" s="135" t="s">
        <v>15738</v>
      </c>
      <c r="G128" s="136" t="s">
        <v>15108</v>
      </c>
      <c r="H128" s="137">
        <v>7</v>
      </c>
      <c r="I128" s="138"/>
      <c r="J128" s="139">
        <f t="shared" si="10"/>
        <v>0</v>
      </c>
      <c r="K128" s="135" t="s">
        <v>245</v>
      </c>
      <c r="L128" s="34"/>
      <c r="M128" s="140" t="s">
        <v>19</v>
      </c>
      <c r="N128" s="141" t="s">
        <v>40</v>
      </c>
      <c r="P128" s="142">
        <f t="shared" si="11"/>
        <v>0</v>
      </c>
      <c r="Q128" s="142">
        <v>0</v>
      </c>
      <c r="R128" s="142">
        <f t="shared" si="12"/>
        <v>0</v>
      </c>
      <c r="S128" s="142">
        <v>0</v>
      </c>
      <c r="T128" s="143">
        <f t="shared" si="13"/>
        <v>0</v>
      </c>
      <c r="AR128" s="144" t="s">
        <v>229</v>
      </c>
      <c r="AT128" s="144" t="s">
        <v>215</v>
      </c>
      <c r="AU128" s="144" t="s">
        <v>236</v>
      </c>
      <c r="AY128" s="19" t="s">
        <v>212</v>
      </c>
      <c r="BE128" s="145">
        <f t="shared" si="14"/>
        <v>0</v>
      </c>
      <c r="BF128" s="145">
        <f t="shared" si="15"/>
        <v>0</v>
      </c>
      <c r="BG128" s="145">
        <f t="shared" si="16"/>
        <v>0</v>
      </c>
      <c r="BH128" s="145">
        <f t="shared" si="17"/>
        <v>0</v>
      </c>
      <c r="BI128" s="145">
        <f t="shared" si="18"/>
        <v>0</v>
      </c>
      <c r="BJ128" s="19" t="s">
        <v>77</v>
      </c>
      <c r="BK128" s="145">
        <f t="shared" si="19"/>
        <v>0</v>
      </c>
      <c r="BL128" s="19" t="s">
        <v>229</v>
      </c>
      <c r="BM128" s="144" t="s">
        <v>15739</v>
      </c>
    </row>
    <row r="129" spans="2:65" s="1" customFormat="1" ht="16.5" customHeight="1">
      <c r="B129" s="34"/>
      <c r="C129" s="133" t="s">
        <v>750</v>
      </c>
      <c r="D129" s="133" t="s">
        <v>215</v>
      </c>
      <c r="E129" s="134" t="s">
        <v>15740</v>
      </c>
      <c r="F129" s="135" t="s">
        <v>15741</v>
      </c>
      <c r="G129" s="136" t="s">
        <v>536</v>
      </c>
      <c r="H129" s="137">
        <v>160</v>
      </c>
      <c r="I129" s="138"/>
      <c r="J129" s="139">
        <f t="shared" si="10"/>
        <v>0</v>
      </c>
      <c r="K129" s="135" t="s">
        <v>245</v>
      </c>
      <c r="L129" s="34"/>
      <c r="M129" s="140" t="s">
        <v>19</v>
      </c>
      <c r="N129" s="141" t="s">
        <v>40</v>
      </c>
      <c r="P129" s="142">
        <f t="shared" si="11"/>
        <v>0</v>
      </c>
      <c r="Q129" s="142">
        <v>0</v>
      </c>
      <c r="R129" s="142">
        <f t="shared" si="12"/>
        <v>0</v>
      </c>
      <c r="S129" s="142">
        <v>0</v>
      </c>
      <c r="T129" s="143">
        <f t="shared" si="13"/>
        <v>0</v>
      </c>
      <c r="AR129" s="144" t="s">
        <v>229</v>
      </c>
      <c r="AT129" s="144" t="s">
        <v>215</v>
      </c>
      <c r="AU129" s="144" t="s">
        <v>236</v>
      </c>
      <c r="AY129" s="19" t="s">
        <v>212</v>
      </c>
      <c r="BE129" s="145">
        <f t="shared" si="14"/>
        <v>0</v>
      </c>
      <c r="BF129" s="145">
        <f t="shared" si="15"/>
        <v>0</v>
      </c>
      <c r="BG129" s="145">
        <f t="shared" si="16"/>
        <v>0</v>
      </c>
      <c r="BH129" s="145">
        <f t="shared" si="17"/>
        <v>0</v>
      </c>
      <c r="BI129" s="145">
        <f t="shared" si="18"/>
        <v>0</v>
      </c>
      <c r="BJ129" s="19" t="s">
        <v>77</v>
      </c>
      <c r="BK129" s="145">
        <f t="shared" si="19"/>
        <v>0</v>
      </c>
      <c r="BL129" s="19" t="s">
        <v>229</v>
      </c>
      <c r="BM129" s="144" t="s">
        <v>15742</v>
      </c>
    </row>
    <row r="130" spans="2:65" s="1" customFormat="1" ht="16.5" customHeight="1">
      <c r="B130" s="34"/>
      <c r="C130" s="133" t="s">
        <v>762</v>
      </c>
      <c r="D130" s="133" t="s">
        <v>215</v>
      </c>
      <c r="E130" s="134" t="s">
        <v>15743</v>
      </c>
      <c r="F130" s="135" t="s">
        <v>15744</v>
      </c>
      <c r="G130" s="136" t="s">
        <v>536</v>
      </c>
      <c r="H130" s="137">
        <v>10</v>
      </c>
      <c r="I130" s="138"/>
      <c r="J130" s="139">
        <f t="shared" si="10"/>
        <v>0</v>
      </c>
      <c r="K130" s="135" t="s">
        <v>245</v>
      </c>
      <c r="L130" s="34"/>
      <c r="M130" s="140" t="s">
        <v>19</v>
      </c>
      <c r="N130" s="141" t="s">
        <v>40</v>
      </c>
      <c r="P130" s="142">
        <f t="shared" si="11"/>
        <v>0</v>
      </c>
      <c r="Q130" s="142">
        <v>0</v>
      </c>
      <c r="R130" s="142">
        <f t="shared" si="12"/>
        <v>0</v>
      </c>
      <c r="S130" s="142">
        <v>0</v>
      </c>
      <c r="T130" s="143">
        <f t="shared" si="13"/>
        <v>0</v>
      </c>
      <c r="AR130" s="144" t="s">
        <v>229</v>
      </c>
      <c r="AT130" s="144" t="s">
        <v>215</v>
      </c>
      <c r="AU130" s="144" t="s">
        <v>236</v>
      </c>
      <c r="AY130" s="19" t="s">
        <v>212</v>
      </c>
      <c r="BE130" s="145">
        <f t="shared" si="14"/>
        <v>0</v>
      </c>
      <c r="BF130" s="145">
        <f t="shared" si="15"/>
        <v>0</v>
      </c>
      <c r="BG130" s="145">
        <f t="shared" si="16"/>
        <v>0</v>
      </c>
      <c r="BH130" s="145">
        <f t="shared" si="17"/>
        <v>0</v>
      </c>
      <c r="BI130" s="145">
        <f t="shared" si="18"/>
        <v>0</v>
      </c>
      <c r="BJ130" s="19" t="s">
        <v>77</v>
      </c>
      <c r="BK130" s="145">
        <f t="shared" si="19"/>
        <v>0</v>
      </c>
      <c r="BL130" s="19" t="s">
        <v>229</v>
      </c>
      <c r="BM130" s="144" t="s">
        <v>15745</v>
      </c>
    </row>
    <row r="131" spans="2:65" s="1" customFormat="1" ht="16.5" customHeight="1">
      <c r="B131" s="34"/>
      <c r="C131" s="133" t="s">
        <v>769</v>
      </c>
      <c r="D131" s="133" t="s">
        <v>215</v>
      </c>
      <c r="E131" s="134" t="s">
        <v>15746</v>
      </c>
      <c r="F131" s="135" t="s">
        <v>15747</v>
      </c>
      <c r="G131" s="136" t="s">
        <v>536</v>
      </c>
      <c r="H131" s="137">
        <v>32</v>
      </c>
      <c r="I131" s="138"/>
      <c r="J131" s="139">
        <f t="shared" si="10"/>
        <v>0</v>
      </c>
      <c r="K131" s="135" t="s">
        <v>245</v>
      </c>
      <c r="L131" s="34"/>
      <c r="M131" s="140" t="s">
        <v>19</v>
      </c>
      <c r="N131" s="141" t="s">
        <v>40</v>
      </c>
      <c r="P131" s="142">
        <f t="shared" si="11"/>
        <v>0</v>
      </c>
      <c r="Q131" s="142">
        <v>0</v>
      </c>
      <c r="R131" s="142">
        <f t="shared" si="12"/>
        <v>0</v>
      </c>
      <c r="S131" s="142">
        <v>0</v>
      </c>
      <c r="T131" s="143">
        <f t="shared" si="13"/>
        <v>0</v>
      </c>
      <c r="AR131" s="144" t="s">
        <v>229</v>
      </c>
      <c r="AT131" s="144" t="s">
        <v>215</v>
      </c>
      <c r="AU131" s="144" t="s">
        <v>236</v>
      </c>
      <c r="AY131" s="19" t="s">
        <v>212</v>
      </c>
      <c r="BE131" s="145">
        <f t="shared" si="14"/>
        <v>0</v>
      </c>
      <c r="BF131" s="145">
        <f t="shared" si="15"/>
        <v>0</v>
      </c>
      <c r="BG131" s="145">
        <f t="shared" si="16"/>
        <v>0</v>
      </c>
      <c r="BH131" s="145">
        <f t="shared" si="17"/>
        <v>0</v>
      </c>
      <c r="BI131" s="145">
        <f t="shared" si="18"/>
        <v>0</v>
      </c>
      <c r="BJ131" s="19" t="s">
        <v>77</v>
      </c>
      <c r="BK131" s="145">
        <f t="shared" si="19"/>
        <v>0</v>
      </c>
      <c r="BL131" s="19" t="s">
        <v>229</v>
      </c>
      <c r="BM131" s="144" t="s">
        <v>15748</v>
      </c>
    </row>
    <row r="132" spans="2:65" s="1" customFormat="1" ht="16.5" customHeight="1">
      <c r="B132" s="34"/>
      <c r="C132" s="133" t="s">
        <v>775</v>
      </c>
      <c r="D132" s="133" t="s">
        <v>215</v>
      </c>
      <c r="E132" s="134" t="s">
        <v>15749</v>
      </c>
      <c r="F132" s="135" t="s">
        <v>15750</v>
      </c>
      <c r="G132" s="136" t="s">
        <v>536</v>
      </c>
      <c r="H132" s="137">
        <v>20</v>
      </c>
      <c r="I132" s="138"/>
      <c r="J132" s="139">
        <f t="shared" si="10"/>
        <v>0</v>
      </c>
      <c r="K132" s="135" t="s">
        <v>245</v>
      </c>
      <c r="L132" s="34"/>
      <c r="M132" s="140" t="s">
        <v>19</v>
      </c>
      <c r="N132" s="141" t="s">
        <v>40</v>
      </c>
      <c r="P132" s="142">
        <f t="shared" si="11"/>
        <v>0</v>
      </c>
      <c r="Q132" s="142">
        <v>0</v>
      </c>
      <c r="R132" s="142">
        <f t="shared" si="12"/>
        <v>0</v>
      </c>
      <c r="S132" s="142">
        <v>0</v>
      </c>
      <c r="T132" s="143">
        <f t="shared" si="13"/>
        <v>0</v>
      </c>
      <c r="AR132" s="144" t="s">
        <v>229</v>
      </c>
      <c r="AT132" s="144" t="s">
        <v>215</v>
      </c>
      <c r="AU132" s="144" t="s">
        <v>236</v>
      </c>
      <c r="AY132" s="19" t="s">
        <v>212</v>
      </c>
      <c r="BE132" s="145">
        <f t="shared" si="14"/>
        <v>0</v>
      </c>
      <c r="BF132" s="145">
        <f t="shared" si="15"/>
        <v>0</v>
      </c>
      <c r="BG132" s="145">
        <f t="shared" si="16"/>
        <v>0</v>
      </c>
      <c r="BH132" s="145">
        <f t="shared" si="17"/>
        <v>0</v>
      </c>
      <c r="BI132" s="145">
        <f t="shared" si="18"/>
        <v>0</v>
      </c>
      <c r="BJ132" s="19" t="s">
        <v>77</v>
      </c>
      <c r="BK132" s="145">
        <f t="shared" si="19"/>
        <v>0</v>
      </c>
      <c r="BL132" s="19" t="s">
        <v>229</v>
      </c>
      <c r="BM132" s="144" t="s">
        <v>15751</v>
      </c>
    </row>
    <row r="133" spans="2:65" s="1" customFormat="1" ht="24.2" customHeight="1">
      <c r="B133" s="34"/>
      <c r="C133" s="133" t="s">
        <v>782</v>
      </c>
      <c r="D133" s="133" t="s">
        <v>215</v>
      </c>
      <c r="E133" s="134" t="s">
        <v>15752</v>
      </c>
      <c r="F133" s="135" t="s">
        <v>15753</v>
      </c>
      <c r="G133" s="136" t="s">
        <v>15108</v>
      </c>
      <c r="H133" s="137">
        <v>41</v>
      </c>
      <c r="I133" s="138"/>
      <c r="J133" s="139">
        <f t="shared" si="10"/>
        <v>0</v>
      </c>
      <c r="K133" s="135" t="s">
        <v>245</v>
      </c>
      <c r="L133" s="34"/>
      <c r="M133" s="140" t="s">
        <v>19</v>
      </c>
      <c r="N133" s="141" t="s">
        <v>40</v>
      </c>
      <c r="P133" s="142">
        <f t="shared" si="11"/>
        <v>0</v>
      </c>
      <c r="Q133" s="142">
        <v>0</v>
      </c>
      <c r="R133" s="142">
        <f t="shared" si="12"/>
        <v>0</v>
      </c>
      <c r="S133" s="142">
        <v>0</v>
      </c>
      <c r="T133" s="143">
        <f t="shared" si="13"/>
        <v>0</v>
      </c>
      <c r="AR133" s="144" t="s">
        <v>229</v>
      </c>
      <c r="AT133" s="144" t="s">
        <v>215</v>
      </c>
      <c r="AU133" s="144" t="s">
        <v>236</v>
      </c>
      <c r="AY133" s="19" t="s">
        <v>212</v>
      </c>
      <c r="BE133" s="145">
        <f t="shared" si="14"/>
        <v>0</v>
      </c>
      <c r="BF133" s="145">
        <f t="shared" si="15"/>
        <v>0</v>
      </c>
      <c r="BG133" s="145">
        <f t="shared" si="16"/>
        <v>0</v>
      </c>
      <c r="BH133" s="145">
        <f t="shared" si="17"/>
        <v>0</v>
      </c>
      <c r="BI133" s="145">
        <f t="shared" si="18"/>
        <v>0</v>
      </c>
      <c r="BJ133" s="19" t="s">
        <v>77</v>
      </c>
      <c r="BK133" s="145">
        <f t="shared" si="19"/>
        <v>0</v>
      </c>
      <c r="BL133" s="19" t="s">
        <v>229</v>
      </c>
      <c r="BM133" s="144" t="s">
        <v>15754</v>
      </c>
    </row>
    <row r="134" spans="2:65" s="1" customFormat="1" ht="24.2" customHeight="1">
      <c r="B134" s="34"/>
      <c r="C134" s="133" t="s">
        <v>795</v>
      </c>
      <c r="D134" s="133" t="s">
        <v>215</v>
      </c>
      <c r="E134" s="134" t="s">
        <v>15755</v>
      </c>
      <c r="F134" s="135" t="s">
        <v>15287</v>
      </c>
      <c r="G134" s="136" t="s">
        <v>15108</v>
      </c>
      <c r="H134" s="137">
        <v>3</v>
      </c>
      <c r="I134" s="138"/>
      <c r="J134" s="139">
        <f t="shared" si="10"/>
        <v>0</v>
      </c>
      <c r="K134" s="135" t="s">
        <v>245</v>
      </c>
      <c r="L134" s="34"/>
      <c r="M134" s="140" t="s">
        <v>19</v>
      </c>
      <c r="N134" s="141" t="s">
        <v>40</v>
      </c>
      <c r="P134" s="142">
        <f t="shared" si="11"/>
        <v>0</v>
      </c>
      <c r="Q134" s="142">
        <v>0</v>
      </c>
      <c r="R134" s="142">
        <f t="shared" si="12"/>
        <v>0</v>
      </c>
      <c r="S134" s="142">
        <v>0</v>
      </c>
      <c r="T134" s="143">
        <f t="shared" si="13"/>
        <v>0</v>
      </c>
      <c r="AR134" s="144" t="s">
        <v>229</v>
      </c>
      <c r="AT134" s="144" t="s">
        <v>215</v>
      </c>
      <c r="AU134" s="144" t="s">
        <v>236</v>
      </c>
      <c r="AY134" s="19" t="s">
        <v>212</v>
      </c>
      <c r="BE134" s="145">
        <f t="shared" si="14"/>
        <v>0</v>
      </c>
      <c r="BF134" s="145">
        <f t="shared" si="15"/>
        <v>0</v>
      </c>
      <c r="BG134" s="145">
        <f t="shared" si="16"/>
        <v>0</v>
      </c>
      <c r="BH134" s="145">
        <f t="shared" si="17"/>
        <v>0</v>
      </c>
      <c r="BI134" s="145">
        <f t="shared" si="18"/>
        <v>0</v>
      </c>
      <c r="BJ134" s="19" t="s">
        <v>77</v>
      </c>
      <c r="BK134" s="145">
        <f t="shared" si="19"/>
        <v>0</v>
      </c>
      <c r="BL134" s="19" t="s">
        <v>229</v>
      </c>
      <c r="BM134" s="144" t="s">
        <v>15756</v>
      </c>
    </row>
    <row r="135" spans="2:65" s="1" customFormat="1" ht="16.5" customHeight="1">
      <c r="B135" s="34"/>
      <c r="C135" s="133" t="s">
        <v>804</v>
      </c>
      <c r="D135" s="133" t="s">
        <v>215</v>
      </c>
      <c r="E135" s="134" t="s">
        <v>15757</v>
      </c>
      <c r="F135" s="135" t="s">
        <v>15290</v>
      </c>
      <c r="G135" s="136" t="s">
        <v>8579</v>
      </c>
      <c r="H135" s="137">
        <v>1</v>
      </c>
      <c r="I135" s="138"/>
      <c r="J135" s="139">
        <f t="shared" si="10"/>
        <v>0</v>
      </c>
      <c r="K135" s="135" t="s">
        <v>245</v>
      </c>
      <c r="L135" s="34"/>
      <c r="M135" s="140" t="s">
        <v>19</v>
      </c>
      <c r="N135" s="141" t="s">
        <v>40</v>
      </c>
      <c r="P135" s="142">
        <f t="shared" si="11"/>
        <v>0</v>
      </c>
      <c r="Q135" s="142">
        <v>0</v>
      </c>
      <c r="R135" s="142">
        <f t="shared" si="12"/>
        <v>0</v>
      </c>
      <c r="S135" s="142">
        <v>0</v>
      </c>
      <c r="T135" s="143">
        <f t="shared" si="13"/>
        <v>0</v>
      </c>
      <c r="AR135" s="144" t="s">
        <v>229</v>
      </c>
      <c r="AT135" s="144" t="s">
        <v>215</v>
      </c>
      <c r="AU135" s="144" t="s">
        <v>236</v>
      </c>
      <c r="AY135" s="19" t="s">
        <v>212</v>
      </c>
      <c r="BE135" s="145">
        <f t="shared" si="14"/>
        <v>0</v>
      </c>
      <c r="BF135" s="145">
        <f t="shared" si="15"/>
        <v>0</v>
      </c>
      <c r="BG135" s="145">
        <f t="shared" si="16"/>
        <v>0</v>
      </c>
      <c r="BH135" s="145">
        <f t="shared" si="17"/>
        <v>0</v>
      </c>
      <c r="BI135" s="145">
        <f t="shared" si="18"/>
        <v>0</v>
      </c>
      <c r="BJ135" s="19" t="s">
        <v>77</v>
      </c>
      <c r="BK135" s="145">
        <f t="shared" si="19"/>
        <v>0</v>
      </c>
      <c r="BL135" s="19" t="s">
        <v>229</v>
      </c>
      <c r="BM135" s="144" t="s">
        <v>15758</v>
      </c>
    </row>
    <row r="136" spans="2:65" s="1" customFormat="1" ht="16.5" customHeight="1">
      <c r="B136" s="34"/>
      <c r="C136" s="133" t="s">
        <v>815</v>
      </c>
      <c r="D136" s="133" t="s">
        <v>215</v>
      </c>
      <c r="E136" s="134" t="s">
        <v>15759</v>
      </c>
      <c r="F136" s="135" t="s">
        <v>15760</v>
      </c>
      <c r="G136" s="136" t="s">
        <v>15108</v>
      </c>
      <c r="H136" s="137">
        <v>310</v>
      </c>
      <c r="I136" s="138"/>
      <c r="J136" s="139">
        <f t="shared" si="10"/>
        <v>0</v>
      </c>
      <c r="K136" s="135" t="s">
        <v>245</v>
      </c>
      <c r="L136" s="34"/>
      <c r="M136" s="140" t="s">
        <v>19</v>
      </c>
      <c r="N136" s="141" t="s">
        <v>40</v>
      </c>
      <c r="P136" s="142">
        <f t="shared" si="11"/>
        <v>0</v>
      </c>
      <c r="Q136" s="142">
        <v>0</v>
      </c>
      <c r="R136" s="142">
        <f t="shared" si="12"/>
        <v>0</v>
      </c>
      <c r="S136" s="142">
        <v>0</v>
      </c>
      <c r="T136" s="143">
        <f t="shared" si="13"/>
        <v>0</v>
      </c>
      <c r="AR136" s="144" t="s">
        <v>229</v>
      </c>
      <c r="AT136" s="144" t="s">
        <v>215</v>
      </c>
      <c r="AU136" s="144" t="s">
        <v>236</v>
      </c>
      <c r="AY136" s="19" t="s">
        <v>212</v>
      </c>
      <c r="BE136" s="145">
        <f t="shared" si="14"/>
        <v>0</v>
      </c>
      <c r="BF136" s="145">
        <f t="shared" si="15"/>
        <v>0</v>
      </c>
      <c r="BG136" s="145">
        <f t="shared" si="16"/>
        <v>0</v>
      </c>
      <c r="BH136" s="145">
        <f t="shared" si="17"/>
        <v>0</v>
      </c>
      <c r="BI136" s="145">
        <f t="shared" si="18"/>
        <v>0</v>
      </c>
      <c r="BJ136" s="19" t="s">
        <v>77</v>
      </c>
      <c r="BK136" s="145">
        <f t="shared" si="19"/>
        <v>0</v>
      </c>
      <c r="BL136" s="19" t="s">
        <v>229</v>
      </c>
      <c r="BM136" s="144" t="s">
        <v>15761</v>
      </c>
    </row>
    <row r="137" spans="2:65" s="1" customFormat="1" ht="16.5" customHeight="1">
      <c r="B137" s="34"/>
      <c r="C137" s="133" t="s">
        <v>824</v>
      </c>
      <c r="D137" s="133" t="s">
        <v>215</v>
      </c>
      <c r="E137" s="134" t="s">
        <v>15762</v>
      </c>
      <c r="F137" s="135" t="s">
        <v>15763</v>
      </c>
      <c r="G137" s="136" t="s">
        <v>15108</v>
      </c>
      <c r="H137" s="137">
        <v>3</v>
      </c>
      <c r="I137" s="138"/>
      <c r="J137" s="139">
        <f t="shared" si="10"/>
        <v>0</v>
      </c>
      <c r="K137" s="135" t="s">
        <v>245</v>
      </c>
      <c r="L137" s="34"/>
      <c r="M137" s="140" t="s">
        <v>19</v>
      </c>
      <c r="N137" s="141" t="s">
        <v>40</v>
      </c>
      <c r="P137" s="142">
        <f t="shared" si="11"/>
        <v>0</v>
      </c>
      <c r="Q137" s="142">
        <v>0</v>
      </c>
      <c r="R137" s="142">
        <f t="shared" si="12"/>
        <v>0</v>
      </c>
      <c r="S137" s="142">
        <v>0</v>
      </c>
      <c r="T137" s="143">
        <f t="shared" si="13"/>
        <v>0</v>
      </c>
      <c r="AR137" s="144" t="s">
        <v>229</v>
      </c>
      <c r="AT137" s="144" t="s">
        <v>215</v>
      </c>
      <c r="AU137" s="144" t="s">
        <v>236</v>
      </c>
      <c r="AY137" s="19" t="s">
        <v>212</v>
      </c>
      <c r="BE137" s="145">
        <f t="shared" si="14"/>
        <v>0</v>
      </c>
      <c r="BF137" s="145">
        <f t="shared" si="15"/>
        <v>0</v>
      </c>
      <c r="BG137" s="145">
        <f t="shared" si="16"/>
        <v>0</v>
      </c>
      <c r="BH137" s="145">
        <f t="shared" si="17"/>
        <v>0</v>
      </c>
      <c r="BI137" s="145">
        <f t="shared" si="18"/>
        <v>0</v>
      </c>
      <c r="BJ137" s="19" t="s">
        <v>77</v>
      </c>
      <c r="BK137" s="145">
        <f t="shared" si="19"/>
        <v>0</v>
      </c>
      <c r="BL137" s="19" t="s">
        <v>229</v>
      </c>
      <c r="BM137" s="144" t="s">
        <v>15764</v>
      </c>
    </row>
    <row r="138" spans="2:65" s="11" customFormat="1" ht="20.85" customHeight="1">
      <c r="B138" s="121"/>
      <c r="D138" s="122" t="s">
        <v>68</v>
      </c>
      <c r="E138" s="131" t="s">
        <v>15295</v>
      </c>
      <c r="F138" s="131" t="s">
        <v>15765</v>
      </c>
      <c r="I138" s="124"/>
      <c r="J138" s="132">
        <f>BK138</f>
        <v>0</v>
      </c>
      <c r="L138" s="121"/>
      <c r="M138" s="126"/>
      <c r="P138" s="127">
        <f>SUM(P139:P150)</f>
        <v>0</v>
      </c>
      <c r="R138" s="127">
        <f>SUM(R139:R150)</f>
        <v>0</v>
      </c>
      <c r="T138" s="128">
        <f>SUM(T139:T150)</f>
        <v>0</v>
      </c>
      <c r="AR138" s="122" t="s">
        <v>79</v>
      </c>
      <c r="AT138" s="129" t="s">
        <v>68</v>
      </c>
      <c r="AU138" s="129" t="s">
        <v>79</v>
      </c>
      <c r="AY138" s="122" t="s">
        <v>212</v>
      </c>
      <c r="BK138" s="130">
        <f>SUM(BK139:BK150)</f>
        <v>0</v>
      </c>
    </row>
    <row r="139" spans="2:65" s="1" customFormat="1" ht="16.5" customHeight="1">
      <c r="B139" s="34"/>
      <c r="C139" s="133" t="s">
        <v>832</v>
      </c>
      <c r="D139" s="133" t="s">
        <v>215</v>
      </c>
      <c r="E139" s="134" t="s">
        <v>15766</v>
      </c>
      <c r="F139" s="135" t="s">
        <v>15298</v>
      </c>
      <c r="G139" s="136" t="s">
        <v>408</v>
      </c>
      <c r="H139" s="137">
        <v>120</v>
      </c>
      <c r="I139" s="138"/>
      <c r="J139" s="139">
        <f t="shared" ref="J139:J150" si="20">ROUND(I139*H139,2)</f>
        <v>0</v>
      </c>
      <c r="K139" s="135" t="s">
        <v>245</v>
      </c>
      <c r="L139" s="34"/>
      <c r="M139" s="140" t="s">
        <v>19</v>
      </c>
      <c r="N139" s="141" t="s">
        <v>40</v>
      </c>
      <c r="P139" s="142">
        <f t="shared" ref="P139:P150" si="21">O139*H139</f>
        <v>0</v>
      </c>
      <c r="Q139" s="142">
        <v>0</v>
      </c>
      <c r="R139" s="142">
        <f t="shared" ref="R139:R150" si="22">Q139*H139</f>
        <v>0</v>
      </c>
      <c r="S139" s="142">
        <v>0</v>
      </c>
      <c r="T139" s="143">
        <f t="shared" ref="T139:T150" si="23">S139*H139</f>
        <v>0</v>
      </c>
      <c r="AR139" s="144" t="s">
        <v>229</v>
      </c>
      <c r="AT139" s="144" t="s">
        <v>215</v>
      </c>
      <c r="AU139" s="144" t="s">
        <v>236</v>
      </c>
      <c r="AY139" s="19" t="s">
        <v>212</v>
      </c>
      <c r="BE139" s="145">
        <f t="shared" ref="BE139:BE150" si="24">IF(N139="základní",J139,0)</f>
        <v>0</v>
      </c>
      <c r="BF139" s="145">
        <f t="shared" ref="BF139:BF150" si="25">IF(N139="snížená",J139,0)</f>
        <v>0</v>
      </c>
      <c r="BG139" s="145">
        <f t="shared" ref="BG139:BG150" si="26">IF(N139="zákl. přenesená",J139,0)</f>
        <v>0</v>
      </c>
      <c r="BH139" s="145">
        <f t="shared" ref="BH139:BH150" si="27">IF(N139="sníž. přenesená",J139,0)</f>
        <v>0</v>
      </c>
      <c r="BI139" s="145">
        <f t="shared" ref="BI139:BI150" si="28">IF(N139="nulová",J139,0)</f>
        <v>0</v>
      </c>
      <c r="BJ139" s="19" t="s">
        <v>77</v>
      </c>
      <c r="BK139" s="145">
        <f t="shared" ref="BK139:BK150" si="29">ROUND(I139*H139,2)</f>
        <v>0</v>
      </c>
      <c r="BL139" s="19" t="s">
        <v>229</v>
      </c>
      <c r="BM139" s="144" t="s">
        <v>15767</v>
      </c>
    </row>
    <row r="140" spans="2:65" s="1" customFormat="1" ht="16.5" customHeight="1">
      <c r="B140" s="34"/>
      <c r="C140" s="133" t="s">
        <v>839</v>
      </c>
      <c r="D140" s="133" t="s">
        <v>215</v>
      </c>
      <c r="E140" s="134" t="s">
        <v>15768</v>
      </c>
      <c r="F140" s="135" t="s">
        <v>15769</v>
      </c>
      <c r="G140" s="136" t="s">
        <v>15108</v>
      </c>
      <c r="H140" s="137">
        <v>319</v>
      </c>
      <c r="I140" s="138"/>
      <c r="J140" s="139">
        <f t="shared" si="20"/>
        <v>0</v>
      </c>
      <c r="K140" s="135" t="s">
        <v>245</v>
      </c>
      <c r="L140" s="34"/>
      <c r="M140" s="140" t="s">
        <v>19</v>
      </c>
      <c r="N140" s="141" t="s">
        <v>40</v>
      </c>
      <c r="P140" s="142">
        <f t="shared" si="21"/>
        <v>0</v>
      </c>
      <c r="Q140" s="142">
        <v>0</v>
      </c>
      <c r="R140" s="142">
        <f t="shared" si="22"/>
        <v>0</v>
      </c>
      <c r="S140" s="142">
        <v>0</v>
      </c>
      <c r="T140" s="143">
        <f t="shared" si="23"/>
        <v>0</v>
      </c>
      <c r="AR140" s="144" t="s">
        <v>229</v>
      </c>
      <c r="AT140" s="144" t="s">
        <v>215</v>
      </c>
      <c r="AU140" s="144" t="s">
        <v>236</v>
      </c>
      <c r="AY140" s="19" t="s">
        <v>212</v>
      </c>
      <c r="BE140" s="145">
        <f t="shared" si="24"/>
        <v>0</v>
      </c>
      <c r="BF140" s="145">
        <f t="shared" si="25"/>
        <v>0</v>
      </c>
      <c r="BG140" s="145">
        <f t="shared" si="26"/>
        <v>0</v>
      </c>
      <c r="BH140" s="145">
        <f t="shared" si="27"/>
        <v>0</v>
      </c>
      <c r="BI140" s="145">
        <f t="shared" si="28"/>
        <v>0</v>
      </c>
      <c r="BJ140" s="19" t="s">
        <v>77</v>
      </c>
      <c r="BK140" s="145">
        <f t="shared" si="29"/>
        <v>0</v>
      </c>
      <c r="BL140" s="19" t="s">
        <v>229</v>
      </c>
      <c r="BM140" s="144" t="s">
        <v>15770</v>
      </c>
    </row>
    <row r="141" spans="2:65" s="1" customFormat="1" ht="16.5" customHeight="1">
      <c r="B141" s="34"/>
      <c r="C141" s="133" t="s">
        <v>847</v>
      </c>
      <c r="D141" s="133" t="s">
        <v>215</v>
      </c>
      <c r="E141" s="134" t="s">
        <v>15771</v>
      </c>
      <c r="F141" s="135" t="s">
        <v>15772</v>
      </c>
      <c r="G141" s="136" t="s">
        <v>8579</v>
      </c>
      <c r="H141" s="137">
        <v>1</v>
      </c>
      <c r="I141" s="138"/>
      <c r="J141" s="139">
        <f t="shared" si="20"/>
        <v>0</v>
      </c>
      <c r="K141" s="135" t="s">
        <v>245</v>
      </c>
      <c r="L141" s="34"/>
      <c r="M141" s="140" t="s">
        <v>19</v>
      </c>
      <c r="N141" s="141" t="s">
        <v>40</v>
      </c>
      <c r="P141" s="142">
        <f t="shared" si="21"/>
        <v>0</v>
      </c>
      <c r="Q141" s="142">
        <v>0</v>
      </c>
      <c r="R141" s="142">
        <f t="shared" si="22"/>
        <v>0</v>
      </c>
      <c r="S141" s="142">
        <v>0</v>
      </c>
      <c r="T141" s="143">
        <f t="shared" si="23"/>
        <v>0</v>
      </c>
      <c r="AR141" s="144" t="s">
        <v>229</v>
      </c>
      <c r="AT141" s="144" t="s">
        <v>215</v>
      </c>
      <c r="AU141" s="144" t="s">
        <v>236</v>
      </c>
      <c r="AY141" s="19" t="s">
        <v>212</v>
      </c>
      <c r="BE141" s="145">
        <f t="shared" si="24"/>
        <v>0</v>
      </c>
      <c r="BF141" s="145">
        <f t="shared" si="25"/>
        <v>0</v>
      </c>
      <c r="BG141" s="145">
        <f t="shared" si="26"/>
        <v>0</v>
      </c>
      <c r="BH141" s="145">
        <f t="shared" si="27"/>
        <v>0</v>
      </c>
      <c r="BI141" s="145">
        <f t="shared" si="28"/>
        <v>0</v>
      </c>
      <c r="BJ141" s="19" t="s">
        <v>77</v>
      </c>
      <c r="BK141" s="145">
        <f t="shared" si="29"/>
        <v>0</v>
      </c>
      <c r="BL141" s="19" t="s">
        <v>229</v>
      </c>
      <c r="BM141" s="144" t="s">
        <v>15773</v>
      </c>
    </row>
    <row r="142" spans="2:65" s="1" customFormat="1" ht="16.5" customHeight="1">
      <c r="B142" s="34"/>
      <c r="C142" s="133" t="s">
        <v>853</v>
      </c>
      <c r="D142" s="133" t="s">
        <v>215</v>
      </c>
      <c r="E142" s="134" t="s">
        <v>15774</v>
      </c>
      <c r="F142" s="135" t="s">
        <v>15775</v>
      </c>
      <c r="G142" s="136" t="s">
        <v>8579</v>
      </c>
      <c r="H142" s="137">
        <v>1</v>
      </c>
      <c r="I142" s="138"/>
      <c r="J142" s="139">
        <f t="shared" si="20"/>
        <v>0</v>
      </c>
      <c r="K142" s="135" t="s">
        <v>245</v>
      </c>
      <c r="L142" s="34"/>
      <c r="M142" s="140" t="s">
        <v>19</v>
      </c>
      <c r="N142" s="141" t="s">
        <v>40</v>
      </c>
      <c r="P142" s="142">
        <f t="shared" si="21"/>
        <v>0</v>
      </c>
      <c r="Q142" s="142">
        <v>0</v>
      </c>
      <c r="R142" s="142">
        <f t="shared" si="22"/>
        <v>0</v>
      </c>
      <c r="S142" s="142">
        <v>0</v>
      </c>
      <c r="T142" s="143">
        <f t="shared" si="23"/>
        <v>0</v>
      </c>
      <c r="AR142" s="144" t="s">
        <v>229</v>
      </c>
      <c r="AT142" s="144" t="s">
        <v>215</v>
      </c>
      <c r="AU142" s="144" t="s">
        <v>236</v>
      </c>
      <c r="AY142" s="19" t="s">
        <v>212</v>
      </c>
      <c r="BE142" s="145">
        <f t="shared" si="24"/>
        <v>0</v>
      </c>
      <c r="BF142" s="145">
        <f t="shared" si="25"/>
        <v>0</v>
      </c>
      <c r="BG142" s="145">
        <f t="shared" si="26"/>
        <v>0</v>
      </c>
      <c r="BH142" s="145">
        <f t="shared" si="27"/>
        <v>0</v>
      </c>
      <c r="BI142" s="145">
        <f t="shared" si="28"/>
        <v>0</v>
      </c>
      <c r="BJ142" s="19" t="s">
        <v>77</v>
      </c>
      <c r="BK142" s="145">
        <f t="shared" si="29"/>
        <v>0</v>
      </c>
      <c r="BL142" s="19" t="s">
        <v>229</v>
      </c>
      <c r="BM142" s="144" t="s">
        <v>15776</v>
      </c>
    </row>
    <row r="143" spans="2:65" s="1" customFormat="1" ht="16.5" customHeight="1">
      <c r="B143" s="34"/>
      <c r="C143" s="133" t="s">
        <v>858</v>
      </c>
      <c r="D143" s="133" t="s">
        <v>215</v>
      </c>
      <c r="E143" s="134" t="s">
        <v>15777</v>
      </c>
      <c r="F143" s="135" t="s">
        <v>15453</v>
      </c>
      <c r="G143" s="136" t="s">
        <v>8579</v>
      </c>
      <c r="H143" s="137">
        <v>1</v>
      </c>
      <c r="I143" s="138"/>
      <c r="J143" s="139">
        <f t="shared" si="20"/>
        <v>0</v>
      </c>
      <c r="K143" s="135" t="s">
        <v>245</v>
      </c>
      <c r="L143" s="34"/>
      <c r="M143" s="140" t="s">
        <v>19</v>
      </c>
      <c r="N143" s="141" t="s">
        <v>40</v>
      </c>
      <c r="P143" s="142">
        <f t="shared" si="21"/>
        <v>0</v>
      </c>
      <c r="Q143" s="142">
        <v>0</v>
      </c>
      <c r="R143" s="142">
        <f t="shared" si="22"/>
        <v>0</v>
      </c>
      <c r="S143" s="142">
        <v>0</v>
      </c>
      <c r="T143" s="143">
        <f t="shared" si="23"/>
        <v>0</v>
      </c>
      <c r="AR143" s="144" t="s">
        <v>229</v>
      </c>
      <c r="AT143" s="144" t="s">
        <v>215</v>
      </c>
      <c r="AU143" s="144" t="s">
        <v>236</v>
      </c>
      <c r="AY143" s="19" t="s">
        <v>212</v>
      </c>
      <c r="BE143" s="145">
        <f t="shared" si="24"/>
        <v>0</v>
      </c>
      <c r="BF143" s="145">
        <f t="shared" si="25"/>
        <v>0</v>
      </c>
      <c r="BG143" s="145">
        <f t="shared" si="26"/>
        <v>0</v>
      </c>
      <c r="BH143" s="145">
        <f t="shared" si="27"/>
        <v>0</v>
      </c>
      <c r="BI143" s="145">
        <f t="shared" si="28"/>
        <v>0</v>
      </c>
      <c r="BJ143" s="19" t="s">
        <v>77</v>
      </c>
      <c r="BK143" s="145">
        <f t="shared" si="29"/>
        <v>0</v>
      </c>
      <c r="BL143" s="19" t="s">
        <v>229</v>
      </c>
      <c r="BM143" s="144" t="s">
        <v>15778</v>
      </c>
    </row>
    <row r="144" spans="2:65" s="1" customFormat="1" ht="21.75" customHeight="1">
      <c r="B144" s="34"/>
      <c r="C144" s="133" t="s">
        <v>864</v>
      </c>
      <c r="D144" s="133" t="s">
        <v>215</v>
      </c>
      <c r="E144" s="134" t="s">
        <v>15779</v>
      </c>
      <c r="F144" s="135" t="s">
        <v>15450</v>
      </c>
      <c r="G144" s="136" t="s">
        <v>8579</v>
      </c>
      <c r="H144" s="137">
        <v>1</v>
      </c>
      <c r="I144" s="138"/>
      <c r="J144" s="139">
        <f t="shared" si="20"/>
        <v>0</v>
      </c>
      <c r="K144" s="135" t="s">
        <v>245</v>
      </c>
      <c r="L144" s="34"/>
      <c r="M144" s="140" t="s">
        <v>19</v>
      </c>
      <c r="N144" s="141" t="s">
        <v>40</v>
      </c>
      <c r="P144" s="142">
        <f t="shared" si="21"/>
        <v>0</v>
      </c>
      <c r="Q144" s="142">
        <v>0</v>
      </c>
      <c r="R144" s="142">
        <f t="shared" si="22"/>
        <v>0</v>
      </c>
      <c r="S144" s="142">
        <v>0</v>
      </c>
      <c r="T144" s="143">
        <f t="shared" si="23"/>
        <v>0</v>
      </c>
      <c r="AR144" s="144" t="s">
        <v>229</v>
      </c>
      <c r="AT144" s="144" t="s">
        <v>215</v>
      </c>
      <c r="AU144" s="144" t="s">
        <v>236</v>
      </c>
      <c r="AY144" s="19" t="s">
        <v>212</v>
      </c>
      <c r="BE144" s="145">
        <f t="shared" si="24"/>
        <v>0</v>
      </c>
      <c r="BF144" s="145">
        <f t="shared" si="25"/>
        <v>0</v>
      </c>
      <c r="BG144" s="145">
        <f t="shared" si="26"/>
        <v>0</v>
      </c>
      <c r="BH144" s="145">
        <f t="shared" si="27"/>
        <v>0</v>
      </c>
      <c r="BI144" s="145">
        <f t="shared" si="28"/>
        <v>0</v>
      </c>
      <c r="BJ144" s="19" t="s">
        <v>77</v>
      </c>
      <c r="BK144" s="145">
        <f t="shared" si="29"/>
        <v>0</v>
      </c>
      <c r="BL144" s="19" t="s">
        <v>229</v>
      </c>
      <c r="BM144" s="144" t="s">
        <v>15780</v>
      </c>
    </row>
    <row r="145" spans="2:65" s="1" customFormat="1" ht="16.5" customHeight="1">
      <c r="B145" s="34"/>
      <c r="C145" s="133" t="s">
        <v>870</v>
      </c>
      <c r="D145" s="133" t="s">
        <v>215</v>
      </c>
      <c r="E145" s="134" t="s">
        <v>15781</v>
      </c>
      <c r="F145" s="135" t="s">
        <v>15782</v>
      </c>
      <c r="G145" s="136" t="s">
        <v>15108</v>
      </c>
      <c r="H145" s="137">
        <v>1</v>
      </c>
      <c r="I145" s="138"/>
      <c r="J145" s="139">
        <f t="shared" si="20"/>
        <v>0</v>
      </c>
      <c r="K145" s="135" t="s">
        <v>245</v>
      </c>
      <c r="L145" s="34"/>
      <c r="M145" s="140" t="s">
        <v>19</v>
      </c>
      <c r="N145" s="141" t="s">
        <v>40</v>
      </c>
      <c r="P145" s="142">
        <f t="shared" si="21"/>
        <v>0</v>
      </c>
      <c r="Q145" s="142">
        <v>0</v>
      </c>
      <c r="R145" s="142">
        <f t="shared" si="22"/>
        <v>0</v>
      </c>
      <c r="S145" s="142">
        <v>0</v>
      </c>
      <c r="T145" s="143">
        <f t="shared" si="23"/>
        <v>0</v>
      </c>
      <c r="AR145" s="144" t="s">
        <v>229</v>
      </c>
      <c r="AT145" s="144" t="s">
        <v>215</v>
      </c>
      <c r="AU145" s="144" t="s">
        <v>236</v>
      </c>
      <c r="AY145" s="19" t="s">
        <v>212</v>
      </c>
      <c r="BE145" s="145">
        <f t="shared" si="24"/>
        <v>0</v>
      </c>
      <c r="BF145" s="145">
        <f t="shared" si="25"/>
        <v>0</v>
      </c>
      <c r="BG145" s="145">
        <f t="shared" si="26"/>
        <v>0</v>
      </c>
      <c r="BH145" s="145">
        <f t="shared" si="27"/>
        <v>0</v>
      </c>
      <c r="BI145" s="145">
        <f t="shared" si="28"/>
        <v>0</v>
      </c>
      <c r="BJ145" s="19" t="s">
        <v>77</v>
      </c>
      <c r="BK145" s="145">
        <f t="shared" si="29"/>
        <v>0</v>
      </c>
      <c r="BL145" s="19" t="s">
        <v>229</v>
      </c>
      <c r="BM145" s="144" t="s">
        <v>15783</v>
      </c>
    </row>
    <row r="146" spans="2:65" s="1" customFormat="1" ht="16.5" customHeight="1">
      <c r="B146" s="34"/>
      <c r="C146" s="133" t="s">
        <v>876</v>
      </c>
      <c r="D146" s="133" t="s">
        <v>215</v>
      </c>
      <c r="E146" s="134" t="s">
        <v>15784</v>
      </c>
      <c r="F146" s="135" t="s">
        <v>15313</v>
      </c>
      <c r="G146" s="136" t="s">
        <v>8579</v>
      </c>
      <c r="H146" s="137">
        <v>1</v>
      </c>
      <c r="I146" s="138"/>
      <c r="J146" s="139">
        <f t="shared" si="20"/>
        <v>0</v>
      </c>
      <c r="K146" s="135" t="s">
        <v>245</v>
      </c>
      <c r="L146" s="34"/>
      <c r="M146" s="140" t="s">
        <v>19</v>
      </c>
      <c r="N146" s="141" t="s">
        <v>40</v>
      </c>
      <c r="P146" s="142">
        <f t="shared" si="21"/>
        <v>0</v>
      </c>
      <c r="Q146" s="142">
        <v>0</v>
      </c>
      <c r="R146" s="142">
        <f t="shared" si="22"/>
        <v>0</v>
      </c>
      <c r="S146" s="142">
        <v>0</v>
      </c>
      <c r="T146" s="143">
        <f t="shared" si="23"/>
        <v>0</v>
      </c>
      <c r="AR146" s="144" t="s">
        <v>229</v>
      </c>
      <c r="AT146" s="144" t="s">
        <v>215</v>
      </c>
      <c r="AU146" s="144" t="s">
        <v>236</v>
      </c>
      <c r="AY146" s="19" t="s">
        <v>212</v>
      </c>
      <c r="BE146" s="145">
        <f t="shared" si="24"/>
        <v>0</v>
      </c>
      <c r="BF146" s="145">
        <f t="shared" si="25"/>
        <v>0</v>
      </c>
      <c r="BG146" s="145">
        <f t="shared" si="26"/>
        <v>0</v>
      </c>
      <c r="BH146" s="145">
        <f t="shared" si="27"/>
        <v>0</v>
      </c>
      <c r="BI146" s="145">
        <f t="shared" si="28"/>
        <v>0</v>
      </c>
      <c r="BJ146" s="19" t="s">
        <v>77</v>
      </c>
      <c r="BK146" s="145">
        <f t="shared" si="29"/>
        <v>0</v>
      </c>
      <c r="BL146" s="19" t="s">
        <v>229</v>
      </c>
      <c r="BM146" s="144" t="s">
        <v>15785</v>
      </c>
    </row>
    <row r="147" spans="2:65" s="1" customFormat="1" ht="16.5" customHeight="1">
      <c r="B147" s="34"/>
      <c r="C147" s="133" t="s">
        <v>882</v>
      </c>
      <c r="D147" s="133" t="s">
        <v>215</v>
      </c>
      <c r="E147" s="134" t="s">
        <v>15786</v>
      </c>
      <c r="F147" s="135" t="s">
        <v>15787</v>
      </c>
      <c r="G147" s="136" t="s">
        <v>8579</v>
      </c>
      <c r="H147" s="137">
        <v>1</v>
      </c>
      <c r="I147" s="138"/>
      <c r="J147" s="139">
        <f t="shared" si="20"/>
        <v>0</v>
      </c>
      <c r="K147" s="135" t="s">
        <v>245</v>
      </c>
      <c r="L147" s="34"/>
      <c r="M147" s="140" t="s">
        <v>19</v>
      </c>
      <c r="N147" s="141" t="s">
        <v>40</v>
      </c>
      <c r="P147" s="142">
        <f t="shared" si="21"/>
        <v>0</v>
      </c>
      <c r="Q147" s="142">
        <v>0</v>
      </c>
      <c r="R147" s="142">
        <f t="shared" si="22"/>
        <v>0</v>
      </c>
      <c r="S147" s="142">
        <v>0</v>
      </c>
      <c r="T147" s="143">
        <f t="shared" si="23"/>
        <v>0</v>
      </c>
      <c r="AR147" s="144" t="s">
        <v>229</v>
      </c>
      <c r="AT147" s="144" t="s">
        <v>215</v>
      </c>
      <c r="AU147" s="144" t="s">
        <v>236</v>
      </c>
      <c r="AY147" s="19" t="s">
        <v>212</v>
      </c>
      <c r="BE147" s="145">
        <f t="shared" si="24"/>
        <v>0</v>
      </c>
      <c r="BF147" s="145">
        <f t="shared" si="25"/>
        <v>0</v>
      </c>
      <c r="BG147" s="145">
        <f t="shared" si="26"/>
        <v>0</v>
      </c>
      <c r="BH147" s="145">
        <f t="shared" si="27"/>
        <v>0</v>
      </c>
      <c r="BI147" s="145">
        <f t="shared" si="28"/>
        <v>0</v>
      </c>
      <c r="BJ147" s="19" t="s">
        <v>77</v>
      </c>
      <c r="BK147" s="145">
        <f t="shared" si="29"/>
        <v>0</v>
      </c>
      <c r="BL147" s="19" t="s">
        <v>229</v>
      </c>
      <c r="BM147" s="144" t="s">
        <v>15788</v>
      </c>
    </row>
    <row r="148" spans="2:65" s="1" customFormat="1" ht="16.5" customHeight="1">
      <c r="B148" s="34"/>
      <c r="C148" s="133" t="s">
        <v>888</v>
      </c>
      <c r="D148" s="133" t="s">
        <v>215</v>
      </c>
      <c r="E148" s="134" t="s">
        <v>15789</v>
      </c>
      <c r="F148" s="135" t="s">
        <v>15316</v>
      </c>
      <c r="G148" s="136" t="s">
        <v>8579</v>
      </c>
      <c r="H148" s="137">
        <v>1</v>
      </c>
      <c r="I148" s="138"/>
      <c r="J148" s="139">
        <f t="shared" si="20"/>
        <v>0</v>
      </c>
      <c r="K148" s="135" t="s">
        <v>245</v>
      </c>
      <c r="L148" s="34"/>
      <c r="M148" s="140" t="s">
        <v>19</v>
      </c>
      <c r="N148" s="141" t="s">
        <v>40</v>
      </c>
      <c r="P148" s="142">
        <f t="shared" si="21"/>
        <v>0</v>
      </c>
      <c r="Q148" s="142">
        <v>0</v>
      </c>
      <c r="R148" s="142">
        <f t="shared" si="22"/>
        <v>0</v>
      </c>
      <c r="S148" s="142">
        <v>0</v>
      </c>
      <c r="T148" s="143">
        <f t="shared" si="23"/>
        <v>0</v>
      </c>
      <c r="AR148" s="144" t="s">
        <v>229</v>
      </c>
      <c r="AT148" s="144" t="s">
        <v>215</v>
      </c>
      <c r="AU148" s="144" t="s">
        <v>236</v>
      </c>
      <c r="AY148" s="19" t="s">
        <v>212</v>
      </c>
      <c r="BE148" s="145">
        <f t="shared" si="24"/>
        <v>0</v>
      </c>
      <c r="BF148" s="145">
        <f t="shared" si="25"/>
        <v>0</v>
      </c>
      <c r="BG148" s="145">
        <f t="shared" si="26"/>
        <v>0</v>
      </c>
      <c r="BH148" s="145">
        <f t="shared" si="27"/>
        <v>0</v>
      </c>
      <c r="BI148" s="145">
        <f t="shared" si="28"/>
        <v>0</v>
      </c>
      <c r="BJ148" s="19" t="s">
        <v>77</v>
      </c>
      <c r="BK148" s="145">
        <f t="shared" si="29"/>
        <v>0</v>
      </c>
      <c r="BL148" s="19" t="s">
        <v>229</v>
      </c>
      <c r="BM148" s="144" t="s">
        <v>15790</v>
      </c>
    </row>
    <row r="149" spans="2:65" s="1" customFormat="1" ht="16.5" customHeight="1">
      <c r="B149" s="34"/>
      <c r="C149" s="133" t="s">
        <v>893</v>
      </c>
      <c r="D149" s="133" t="s">
        <v>215</v>
      </c>
      <c r="E149" s="134" t="s">
        <v>15791</v>
      </c>
      <c r="F149" s="135" t="s">
        <v>15319</v>
      </c>
      <c r="G149" s="136" t="s">
        <v>8579</v>
      </c>
      <c r="H149" s="137">
        <v>1</v>
      </c>
      <c r="I149" s="138"/>
      <c r="J149" s="139">
        <f t="shared" si="20"/>
        <v>0</v>
      </c>
      <c r="K149" s="135" t="s">
        <v>245</v>
      </c>
      <c r="L149" s="34"/>
      <c r="M149" s="140" t="s">
        <v>19</v>
      </c>
      <c r="N149" s="141" t="s">
        <v>40</v>
      </c>
      <c r="P149" s="142">
        <f t="shared" si="21"/>
        <v>0</v>
      </c>
      <c r="Q149" s="142">
        <v>0</v>
      </c>
      <c r="R149" s="142">
        <f t="shared" si="22"/>
        <v>0</v>
      </c>
      <c r="S149" s="142">
        <v>0</v>
      </c>
      <c r="T149" s="143">
        <f t="shared" si="23"/>
        <v>0</v>
      </c>
      <c r="AR149" s="144" t="s">
        <v>229</v>
      </c>
      <c r="AT149" s="144" t="s">
        <v>215</v>
      </c>
      <c r="AU149" s="144" t="s">
        <v>236</v>
      </c>
      <c r="AY149" s="19" t="s">
        <v>212</v>
      </c>
      <c r="BE149" s="145">
        <f t="shared" si="24"/>
        <v>0</v>
      </c>
      <c r="BF149" s="145">
        <f t="shared" si="25"/>
        <v>0</v>
      </c>
      <c r="BG149" s="145">
        <f t="shared" si="26"/>
        <v>0</v>
      </c>
      <c r="BH149" s="145">
        <f t="shared" si="27"/>
        <v>0</v>
      </c>
      <c r="BI149" s="145">
        <f t="shared" si="28"/>
        <v>0</v>
      </c>
      <c r="BJ149" s="19" t="s">
        <v>77</v>
      </c>
      <c r="BK149" s="145">
        <f t="shared" si="29"/>
        <v>0</v>
      </c>
      <c r="BL149" s="19" t="s">
        <v>229</v>
      </c>
      <c r="BM149" s="144" t="s">
        <v>15792</v>
      </c>
    </row>
    <row r="150" spans="2:65" s="1" customFormat="1" ht="16.5" customHeight="1">
      <c r="B150" s="34"/>
      <c r="C150" s="133" t="s">
        <v>898</v>
      </c>
      <c r="D150" s="133" t="s">
        <v>215</v>
      </c>
      <c r="E150" s="134" t="s">
        <v>15793</v>
      </c>
      <c r="F150" s="135" t="s">
        <v>345</v>
      </c>
      <c r="G150" s="136" t="s">
        <v>8579</v>
      </c>
      <c r="H150" s="137">
        <v>1</v>
      </c>
      <c r="I150" s="138"/>
      <c r="J150" s="139">
        <f t="shared" si="20"/>
        <v>0</v>
      </c>
      <c r="K150" s="135" t="s">
        <v>245</v>
      </c>
      <c r="L150" s="34"/>
      <c r="M150" s="201" t="s">
        <v>19</v>
      </c>
      <c r="N150" s="202" t="s">
        <v>40</v>
      </c>
      <c r="O150" s="198"/>
      <c r="P150" s="203">
        <f t="shared" si="21"/>
        <v>0</v>
      </c>
      <c r="Q150" s="203">
        <v>0</v>
      </c>
      <c r="R150" s="203">
        <f t="shared" si="22"/>
        <v>0</v>
      </c>
      <c r="S150" s="203">
        <v>0</v>
      </c>
      <c r="T150" s="204">
        <f t="shared" si="23"/>
        <v>0</v>
      </c>
      <c r="AR150" s="144" t="s">
        <v>229</v>
      </c>
      <c r="AT150" s="144" t="s">
        <v>215</v>
      </c>
      <c r="AU150" s="144" t="s">
        <v>236</v>
      </c>
      <c r="AY150" s="19" t="s">
        <v>212</v>
      </c>
      <c r="BE150" s="145">
        <f t="shared" si="24"/>
        <v>0</v>
      </c>
      <c r="BF150" s="145">
        <f t="shared" si="25"/>
        <v>0</v>
      </c>
      <c r="BG150" s="145">
        <f t="shared" si="26"/>
        <v>0</v>
      </c>
      <c r="BH150" s="145">
        <f t="shared" si="27"/>
        <v>0</v>
      </c>
      <c r="BI150" s="145">
        <f t="shared" si="28"/>
        <v>0</v>
      </c>
      <c r="BJ150" s="19" t="s">
        <v>77</v>
      </c>
      <c r="BK150" s="145">
        <f t="shared" si="29"/>
        <v>0</v>
      </c>
      <c r="BL150" s="19" t="s">
        <v>229</v>
      </c>
      <c r="BM150" s="144" t="s">
        <v>15794</v>
      </c>
    </row>
    <row r="151" spans="2:65" s="1" customFormat="1" ht="6.95" customHeight="1">
      <c r="B151" s="43"/>
      <c r="C151" s="44"/>
      <c r="D151" s="44"/>
      <c r="E151" s="44"/>
      <c r="F151" s="44"/>
      <c r="G151" s="44"/>
      <c r="H151" s="44"/>
      <c r="I151" s="44"/>
      <c r="J151" s="44"/>
      <c r="K151" s="44"/>
      <c r="L151" s="34"/>
    </row>
  </sheetData>
  <sheetProtection algorithmName="SHA-512" hashValue="9K8FyM25xviSmB9a0wCIMnr6uV+c2ZwivJMT8GgYd4226IAXaYWQZ5mXHMtwSlwsLHd9w7DYCnyeVq19dK0JbQ==" saltValue="cGusRjw2vWGGDRHOhOYdmzZtRKQI8lSj42lg62kFk/CY35Dsm+bSdn78FIx7/15HcTnRVdFlVlilLayIJsW3Bg==" spinCount="100000" sheet="1" objects="1" scenarios="1" formatColumns="0" formatRows="0" autoFilter="0"/>
  <autoFilter ref="C83:K150" xr:uid="{00000000-0009-0000-0000-00001A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668"/>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161</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15795</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ROUND(J120,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ROUND((SUM(BE120:BE667)),  2)</f>
        <v>0</v>
      </c>
      <c r="I33" s="95">
        <v>0.21</v>
      </c>
      <c r="J33" s="85">
        <f>ROUND(((SUM(BE120:BE667))*I33),  2)</f>
        <v>0</v>
      </c>
      <c r="L33" s="34"/>
    </row>
    <row r="34" spans="2:12" s="1" customFormat="1" ht="14.45" customHeight="1">
      <c r="B34" s="34"/>
      <c r="E34" s="29" t="s">
        <v>41</v>
      </c>
      <c r="F34" s="85">
        <f>ROUND((SUM(BF120:BF667)),  2)</f>
        <v>0</v>
      </c>
      <c r="I34" s="95">
        <v>0.12</v>
      </c>
      <c r="J34" s="85">
        <f>ROUND(((SUM(BF120:BF667))*I34),  2)</f>
        <v>0</v>
      </c>
      <c r="L34" s="34"/>
    </row>
    <row r="35" spans="2:12" s="1" customFormat="1" ht="14.45" hidden="1" customHeight="1">
      <c r="B35" s="34"/>
      <c r="E35" s="29" t="s">
        <v>42</v>
      </c>
      <c r="F35" s="85">
        <f>ROUND((SUM(BG120:BG667)),  2)</f>
        <v>0</v>
      </c>
      <c r="I35" s="95">
        <v>0.21</v>
      </c>
      <c r="J35" s="85">
        <f>0</f>
        <v>0</v>
      </c>
      <c r="L35" s="34"/>
    </row>
    <row r="36" spans="2:12" s="1" customFormat="1" ht="14.45" hidden="1" customHeight="1">
      <c r="B36" s="34"/>
      <c r="E36" s="29" t="s">
        <v>43</v>
      </c>
      <c r="F36" s="85">
        <f>ROUND((SUM(BH120:BH667)),  2)</f>
        <v>0</v>
      </c>
      <c r="I36" s="95">
        <v>0.12</v>
      </c>
      <c r="J36" s="85">
        <f>0</f>
        <v>0</v>
      </c>
      <c r="L36" s="34"/>
    </row>
    <row r="37" spans="2:12" s="1" customFormat="1" ht="14.45" hidden="1" customHeight="1">
      <c r="B37" s="34"/>
      <c r="E37" s="29" t="s">
        <v>44</v>
      </c>
      <c r="F37" s="85">
        <f>ROUND((SUM(BI120:BI667)),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D.1.2.8. - MĚŘENÍ A REGULACE</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J120</f>
        <v>0</v>
      </c>
      <c r="L59" s="34"/>
      <c r="AU59" s="19" t="s">
        <v>189</v>
      </c>
    </row>
    <row r="60" spans="2:47" s="8" customFormat="1" ht="24.95" customHeight="1">
      <c r="B60" s="105"/>
      <c r="D60" s="106" t="s">
        <v>2659</v>
      </c>
      <c r="E60" s="107"/>
      <c r="F60" s="107"/>
      <c r="G60" s="107"/>
      <c r="H60" s="107"/>
      <c r="I60" s="107"/>
      <c r="J60" s="108">
        <f>J121</f>
        <v>0</v>
      </c>
      <c r="L60" s="105"/>
    </row>
    <row r="61" spans="2:47" s="9" customFormat="1" ht="19.899999999999999" customHeight="1">
      <c r="B61" s="109"/>
      <c r="D61" s="110" t="s">
        <v>15796</v>
      </c>
      <c r="E61" s="111"/>
      <c r="F61" s="111"/>
      <c r="G61" s="111"/>
      <c r="H61" s="111"/>
      <c r="I61" s="111"/>
      <c r="J61" s="112">
        <f>J122</f>
        <v>0</v>
      </c>
      <c r="L61" s="109"/>
    </row>
    <row r="62" spans="2:47" s="9" customFormat="1" ht="14.85" customHeight="1">
      <c r="B62" s="109"/>
      <c r="D62" s="110" t="s">
        <v>15797</v>
      </c>
      <c r="E62" s="111"/>
      <c r="F62" s="111"/>
      <c r="G62" s="111"/>
      <c r="H62" s="111"/>
      <c r="I62" s="111"/>
      <c r="J62" s="112">
        <f>J123</f>
        <v>0</v>
      </c>
      <c r="L62" s="109"/>
    </row>
    <row r="63" spans="2:47" s="9" customFormat="1" ht="21.75" customHeight="1">
      <c r="B63" s="109"/>
      <c r="D63" s="110" t="s">
        <v>15798</v>
      </c>
      <c r="E63" s="111"/>
      <c r="F63" s="111"/>
      <c r="G63" s="111"/>
      <c r="H63" s="111"/>
      <c r="I63" s="111"/>
      <c r="J63" s="112">
        <f>J124</f>
        <v>0</v>
      </c>
      <c r="L63" s="109"/>
    </row>
    <row r="64" spans="2:47" s="9" customFormat="1" ht="21.75" customHeight="1">
      <c r="B64" s="109"/>
      <c r="D64" s="110" t="s">
        <v>15799</v>
      </c>
      <c r="E64" s="111"/>
      <c r="F64" s="111"/>
      <c r="G64" s="111"/>
      <c r="H64" s="111"/>
      <c r="I64" s="111"/>
      <c r="J64" s="112">
        <f>J137</f>
        <v>0</v>
      </c>
      <c r="L64" s="109"/>
    </row>
    <row r="65" spans="2:12" s="9" customFormat="1" ht="21.75" customHeight="1">
      <c r="B65" s="109"/>
      <c r="D65" s="110" t="s">
        <v>15800</v>
      </c>
      <c r="E65" s="111"/>
      <c r="F65" s="111"/>
      <c r="G65" s="111"/>
      <c r="H65" s="111"/>
      <c r="I65" s="111"/>
      <c r="J65" s="112">
        <f>J152</f>
        <v>0</v>
      </c>
      <c r="L65" s="109"/>
    </row>
    <row r="66" spans="2:12" s="9" customFormat="1" ht="21.75" customHeight="1">
      <c r="B66" s="109"/>
      <c r="D66" s="110" t="s">
        <v>15801</v>
      </c>
      <c r="E66" s="111"/>
      <c r="F66" s="111"/>
      <c r="G66" s="111"/>
      <c r="H66" s="111"/>
      <c r="I66" s="111"/>
      <c r="J66" s="112">
        <f>J165</f>
        <v>0</v>
      </c>
      <c r="L66" s="109"/>
    </row>
    <row r="67" spans="2:12" s="9" customFormat="1" ht="21.75" customHeight="1">
      <c r="B67" s="109"/>
      <c r="D67" s="110" t="s">
        <v>15802</v>
      </c>
      <c r="E67" s="111"/>
      <c r="F67" s="111"/>
      <c r="G67" s="111"/>
      <c r="H67" s="111"/>
      <c r="I67" s="111"/>
      <c r="J67" s="112">
        <f>J178</f>
        <v>0</v>
      </c>
      <c r="L67" s="109"/>
    </row>
    <row r="68" spans="2:12" s="9" customFormat="1" ht="21.75" customHeight="1">
      <c r="B68" s="109"/>
      <c r="D68" s="110" t="s">
        <v>15803</v>
      </c>
      <c r="E68" s="111"/>
      <c r="F68" s="111"/>
      <c r="G68" s="111"/>
      <c r="H68" s="111"/>
      <c r="I68" s="111"/>
      <c r="J68" s="112">
        <f>J191</f>
        <v>0</v>
      </c>
      <c r="L68" s="109"/>
    </row>
    <row r="69" spans="2:12" s="9" customFormat="1" ht="21.75" customHeight="1">
      <c r="B69" s="109"/>
      <c r="D69" s="110" t="s">
        <v>15804</v>
      </c>
      <c r="E69" s="111"/>
      <c r="F69" s="111"/>
      <c r="G69" s="111"/>
      <c r="H69" s="111"/>
      <c r="I69" s="111"/>
      <c r="J69" s="112">
        <f>J204</f>
        <v>0</v>
      </c>
      <c r="L69" s="109"/>
    </row>
    <row r="70" spans="2:12" s="9" customFormat="1" ht="21.75" customHeight="1">
      <c r="B70" s="109"/>
      <c r="D70" s="110" t="s">
        <v>15805</v>
      </c>
      <c r="E70" s="111"/>
      <c r="F70" s="111"/>
      <c r="G70" s="111"/>
      <c r="H70" s="111"/>
      <c r="I70" s="111"/>
      <c r="J70" s="112">
        <f>J217</f>
        <v>0</v>
      </c>
      <c r="L70" s="109"/>
    </row>
    <row r="71" spans="2:12" s="9" customFormat="1" ht="21.75" customHeight="1">
      <c r="B71" s="109"/>
      <c r="D71" s="110" t="s">
        <v>15806</v>
      </c>
      <c r="E71" s="111"/>
      <c r="F71" s="111"/>
      <c r="G71" s="111"/>
      <c r="H71" s="111"/>
      <c r="I71" s="111"/>
      <c r="J71" s="112">
        <f>J230</f>
        <v>0</v>
      </c>
      <c r="L71" s="109"/>
    </row>
    <row r="72" spans="2:12" s="9" customFormat="1" ht="21.75" customHeight="1">
      <c r="B72" s="109"/>
      <c r="D72" s="110" t="s">
        <v>15807</v>
      </c>
      <c r="E72" s="111"/>
      <c r="F72" s="111"/>
      <c r="G72" s="111"/>
      <c r="H72" s="111"/>
      <c r="I72" s="111"/>
      <c r="J72" s="112">
        <f>J246</f>
        <v>0</v>
      </c>
      <c r="L72" s="109"/>
    </row>
    <row r="73" spans="2:12" s="9" customFormat="1" ht="14.85" customHeight="1">
      <c r="B73" s="109"/>
      <c r="D73" s="110" t="s">
        <v>15808</v>
      </c>
      <c r="E73" s="111"/>
      <c r="F73" s="111"/>
      <c r="G73" s="111"/>
      <c r="H73" s="111"/>
      <c r="I73" s="111"/>
      <c r="J73" s="112">
        <f>J264</f>
        <v>0</v>
      </c>
      <c r="L73" s="109"/>
    </row>
    <row r="74" spans="2:12" s="9" customFormat="1" ht="21.75" customHeight="1">
      <c r="B74" s="109"/>
      <c r="D74" s="110" t="s">
        <v>15809</v>
      </c>
      <c r="E74" s="111"/>
      <c r="F74" s="111"/>
      <c r="G74" s="111"/>
      <c r="H74" s="111"/>
      <c r="I74" s="111"/>
      <c r="J74" s="112">
        <f>J265</f>
        <v>0</v>
      </c>
      <c r="L74" s="109"/>
    </row>
    <row r="75" spans="2:12" s="9" customFormat="1" ht="21.75" customHeight="1">
      <c r="B75" s="109"/>
      <c r="D75" s="110" t="s">
        <v>15810</v>
      </c>
      <c r="E75" s="111"/>
      <c r="F75" s="111"/>
      <c r="G75" s="111"/>
      <c r="H75" s="111"/>
      <c r="I75" s="111"/>
      <c r="J75" s="112">
        <f>J281</f>
        <v>0</v>
      </c>
      <c r="L75" s="109"/>
    </row>
    <row r="76" spans="2:12" s="9" customFormat="1" ht="21.75" customHeight="1">
      <c r="B76" s="109"/>
      <c r="D76" s="110" t="s">
        <v>15811</v>
      </c>
      <c r="E76" s="111"/>
      <c r="F76" s="111"/>
      <c r="G76" s="111"/>
      <c r="H76" s="111"/>
      <c r="I76" s="111"/>
      <c r="J76" s="112">
        <f>J313</f>
        <v>0</v>
      </c>
      <c r="L76" s="109"/>
    </row>
    <row r="77" spans="2:12" s="9" customFormat="1" ht="21.75" customHeight="1">
      <c r="B77" s="109"/>
      <c r="D77" s="110" t="s">
        <v>15812</v>
      </c>
      <c r="E77" s="111"/>
      <c r="F77" s="111"/>
      <c r="G77" s="111"/>
      <c r="H77" s="111"/>
      <c r="I77" s="111"/>
      <c r="J77" s="112">
        <f>J341</f>
        <v>0</v>
      </c>
      <c r="L77" s="109"/>
    </row>
    <row r="78" spans="2:12" s="9" customFormat="1" ht="21.75" customHeight="1">
      <c r="B78" s="109"/>
      <c r="D78" s="110" t="s">
        <v>15813</v>
      </c>
      <c r="E78" s="111"/>
      <c r="F78" s="111"/>
      <c r="G78" s="111"/>
      <c r="H78" s="111"/>
      <c r="I78" s="111"/>
      <c r="J78" s="112">
        <f>J372</f>
        <v>0</v>
      </c>
      <c r="L78" s="109"/>
    </row>
    <row r="79" spans="2:12" s="9" customFormat="1" ht="21.75" customHeight="1">
      <c r="B79" s="109"/>
      <c r="D79" s="110" t="s">
        <v>15814</v>
      </c>
      <c r="E79" s="111"/>
      <c r="F79" s="111"/>
      <c r="G79" s="111"/>
      <c r="H79" s="111"/>
      <c r="I79" s="111"/>
      <c r="J79" s="112">
        <f>J402</f>
        <v>0</v>
      </c>
      <c r="L79" s="109"/>
    </row>
    <row r="80" spans="2:12" s="9" customFormat="1" ht="21.75" customHeight="1">
      <c r="B80" s="109"/>
      <c r="D80" s="110" t="s">
        <v>15815</v>
      </c>
      <c r="E80" s="111"/>
      <c r="F80" s="111"/>
      <c r="G80" s="111"/>
      <c r="H80" s="111"/>
      <c r="I80" s="111"/>
      <c r="J80" s="112">
        <f>J432</f>
        <v>0</v>
      </c>
      <c r="L80" s="109"/>
    </row>
    <row r="81" spans="2:12" s="9" customFormat="1" ht="21.75" customHeight="1">
      <c r="B81" s="109"/>
      <c r="D81" s="110" t="s">
        <v>15816</v>
      </c>
      <c r="E81" s="111"/>
      <c r="F81" s="111"/>
      <c r="G81" s="111"/>
      <c r="H81" s="111"/>
      <c r="I81" s="111"/>
      <c r="J81" s="112">
        <f>J470</f>
        <v>0</v>
      </c>
      <c r="L81" s="109"/>
    </row>
    <row r="82" spans="2:12" s="9" customFormat="1" ht="21.75" customHeight="1">
      <c r="B82" s="109"/>
      <c r="D82" s="110" t="s">
        <v>15817</v>
      </c>
      <c r="E82" s="111"/>
      <c r="F82" s="111"/>
      <c r="G82" s="111"/>
      <c r="H82" s="111"/>
      <c r="I82" s="111"/>
      <c r="J82" s="112">
        <f>J512</f>
        <v>0</v>
      </c>
      <c r="L82" s="109"/>
    </row>
    <row r="83" spans="2:12" s="9" customFormat="1" ht="21.75" customHeight="1">
      <c r="B83" s="109"/>
      <c r="D83" s="110" t="s">
        <v>15818</v>
      </c>
      <c r="E83" s="111"/>
      <c r="F83" s="111"/>
      <c r="G83" s="111"/>
      <c r="H83" s="111"/>
      <c r="I83" s="111"/>
      <c r="J83" s="112">
        <f>J525</f>
        <v>0</v>
      </c>
      <c r="L83" s="109"/>
    </row>
    <row r="84" spans="2:12" s="9" customFormat="1" ht="21.75" customHeight="1">
      <c r="B84" s="109"/>
      <c r="D84" s="110" t="s">
        <v>15819</v>
      </c>
      <c r="E84" s="111"/>
      <c r="F84" s="111"/>
      <c r="G84" s="111"/>
      <c r="H84" s="111"/>
      <c r="I84" s="111"/>
      <c r="J84" s="112">
        <f>J536</f>
        <v>0</v>
      </c>
      <c r="L84" s="109"/>
    </row>
    <row r="85" spans="2:12" s="9" customFormat="1" ht="14.85" customHeight="1">
      <c r="B85" s="109"/>
      <c r="D85" s="110" t="s">
        <v>15820</v>
      </c>
      <c r="E85" s="111"/>
      <c r="F85" s="111"/>
      <c r="G85" s="111"/>
      <c r="H85" s="111"/>
      <c r="I85" s="111"/>
      <c r="J85" s="112">
        <f>J541</f>
        <v>0</v>
      </c>
      <c r="L85" s="109"/>
    </row>
    <row r="86" spans="2:12" s="9" customFormat="1" ht="21.75" customHeight="1">
      <c r="B86" s="109"/>
      <c r="D86" s="110" t="s">
        <v>15821</v>
      </c>
      <c r="E86" s="111"/>
      <c r="F86" s="111"/>
      <c r="G86" s="111"/>
      <c r="H86" s="111"/>
      <c r="I86" s="111"/>
      <c r="J86" s="112">
        <f>J542</f>
        <v>0</v>
      </c>
      <c r="L86" s="109"/>
    </row>
    <row r="87" spans="2:12" s="9" customFormat="1" ht="21.75" customHeight="1">
      <c r="B87" s="109"/>
      <c r="D87" s="110" t="s">
        <v>15822</v>
      </c>
      <c r="E87" s="111"/>
      <c r="F87" s="111"/>
      <c r="G87" s="111"/>
      <c r="H87" s="111"/>
      <c r="I87" s="111"/>
      <c r="J87" s="112">
        <f>J546</f>
        <v>0</v>
      </c>
      <c r="L87" s="109"/>
    </row>
    <row r="88" spans="2:12" s="9" customFormat="1" ht="21.75" customHeight="1">
      <c r="B88" s="109"/>
      <c r="D88" s="110" t="s">
        <v>15823</v>
      </c>
      <c r="E88" s="111"/>
      <c r="F88" s="111"/>
      <c r="G88" s="111"/>
      <c r="H88" s="111"/>
      <c r="I88" s="111"/>
      <c r="J88" s="112">
        <f>J555</f>
        <v>0</v>
      </c>
      <c r="L88" s="109"/>
    </row>
    <row r="89" spans="2:12" s="9" customFormat="1" ht="21.75" customHeight="1">
      <c r="B89" s="109"/>
      <c r="D89" s="110" t="s">
        <v>15824</v>
      </c>
      <c r="E89" s="111"/>
      <c r="F89" s="111"/>
      <c r="G89" s="111"/>
      <c r="H89" s="111"/>
      <c r="I89" s="111"/>
      <c r="J89" s="112">
        <f>J559</f>
        <v>0</v>
      </c>
      <c r="L89" s="109"/>
    </row>
    <row r="90" spans="2:12" s="9" customFormat="1" ht="21.75" customHeight="1">
      <c r="B90" s="109"/>
      <c r="D90" s="110" t="s">
        <v>15825</v>
      </c>
      <c r="E90" s="111"/>
      <c r="F90" s="111"/>
      <c r="G90" s="111"/>
      <c r="H90" s="111"/>
      <c r="I90" s="111"/>
      <c r="J90" s="112">
        <f>J563</f>
        <v>0</v>
      </c>
      <c r="L90" s="109"/>
    </row>
    <row r="91" spans="2:12" s="9" customFormat="1" ht="21.75" customHeight="1">
      <c r="B91" s="109"/>
      <c r="D91" s="110" t="s">
        <v>15826</v>
      </c>
      <c r="E91" s="111"/>
      <c r="F91" s="111"/>
      <c r="G91" s="111"/>
      <c r="H91" s="111"/>
      <c r="I91" s="111"/>
      <c r="J91" s="112">
        <f>J567</f>
        <v>0</v>
      </c>
      <c r="L91" s="109"/>
    </row>
    <row r="92" spans="2:12" s="9" customFormat="1" ht="21.75" customHeight="1">
      <c r="B92" s="109"/>
      <c r="D92" s="110" t="s">
        <v>15827</v>
      </c>
      <c r="E92" s="111"/>
      <c r="F92" s="111"/>
      <c r="G92" s="111"/>
      <c r="H92" s="111"/>
      <c r="I92" s="111"/>
      <c r="J92" s="112">
        <f>J571</f>
        <v>0</v>
      </c>
      <c r="L92" s="109"/>
    </row>
    <row r="93" spans="2:12" s="9" customFormat="1" ht="21.75" customHeight="1">
      <c r="B93" s="109"/>
      <c r="D93" s="110" t="s">
        <v>15828</v>
      </c>
      <c r="E93" s="111"/>
      <c r="F93" s="111"/>
      <c r="G93" s="111"/>
      <c r="H93" s="111"/>
      <c r="I93" s="111"/>
      <c r="J93" s="112">
        <f>J575</f>
        <v>0</v>
      </c>
      <c r="L93" s="109"/>
    </row>
    <row r="94" spans="2:12" s="9" customFormat="1" ht="21.75" customHeight="1">
      <c r="B94" s="109"/>
      <c r="D94" s="110" t="s">
        <v>15829</v>
      </c>
      <c r="E94" s="111"/>
      <c r="F94" s="111"/>
      <c r="G94" s="111"/>
      <c r="H94" s="111"/>
      <c r="I94" s="111"/>
      <c r="J94" s="112">
        <f>J579</f>
        <v>0</v>
      </c>
      <c r="L94" s="109"/>
    </row>
    <row r="95" spans="2:12" s="9" customFormat="1" ht="14.85" customHeight="1">
      <c r="B95" s="109"/>
      <c r="D95" s="110" t="s">
        <v>15830</v>
      </c>
      <c r="E95" s="111"/>
      <c r="F95" s="111"/>
      <c r="G95" s="111"/>
      <c r="H95" s="111"/>
      <c r="I95" s="111"/>
      <c r="J95" s="112">
        <f>J594</f>
        <v>0</v>
      </c>
      <c r="L95" s="109"/>
    </row>
    <row r="96" spans="2:12" s="9" customFormat="1" ht="14.85" customHeight="1">
      <c r="B96" s="109"/>
      <c r="D96" s="110" t="s">
        <v>15831</v>
      </c>
      <c r="E96" s="111"/>
      <c r="F96" s="111"/>
      <c r="G96" s="111"/>
      <c r="H96" s="111"/>
      <c r="I96" s="111"/>
      <c r="J96" s="112">
        <f>J625</f>
        <v>0</v>
      </c>
      <c r="L96" s="109"/>
    </row>
    <row r="97" spans="2:12" s="9" customFormat="1" ht="14.85" customHeight="1">
      <c r="B97" s="109"/>
      <c r="D97" s="110" t="s">
        <v>15832</v>
      </c>
      <c r="E97" s="111"/>
      <c r="F97" s="111"/>
      <c r="G97" s="111"/>
      <c r="H97" s="111"/>
      <c r="I97" s="111"/>
      <c r="J97" s="112">
        <f>J632</f>
        <v>0</v>
      </c>
      <c r="L97" s="109"/>
    </row>
    <row r="98" spans="2:12" s="9" customFormat="1" ht="14.85" customHeight="1">
      <c r="B98" s="109"/>
      <c r="D98" s="110" t="s">
        <v>15833</v>
      </c>
      <c r="E98" s="111"/>
      <c r="F98" s="111"/>
      <c r="G98" s="111"/>
      <c r="H98" s="111"/>
      <c r="I98" s="111"/>
      <c r="J98" s="112">
        <f>J653</f>
        <v>0</v>
      </c>
      <c r="L98" s="109"/>
    </row>
    <row r="99" spans="2:12" s="9" customFormat="1" ht="14.85" customHeight="1">
      <c r="B99" s="109"/>
      <c r="D99" s="110" t="s">
        <v>15834</v>
      </c>
      <c r="E99" s="111"/>
      <c r="F99" s="111"/>
      <c r="G99" s="111"/>
      <c r="H99" s="111"/>
      <c r="I99" s="111"/>
      <c r="J99" s="112">
        <f>J659</f>
        <v>0</v>
      </c>
      <c r="L99" s="109"/>
    </row>
    <row r="100" spans="2:12" s="9" customFormat="1" ht="14.85" customHeight="1">
      <c r="B100" s="109"/>
      <c r="D100" s="110" t="s">
        <v>15835</v>
      </c>
      <c r="E100" s="111"/>
      <c r="F100" s="111"/>
      <c r="G100" s="111"/>
      <c r="H100" s="111"/>
      <c r="I100" s="111"/>
      <c r="J100" s="112">
        <f>J661</f>
        <v>0</v>
      </c>
      <c r="L100" s="109"/>
    </row>
    <row r="101" spans="2:12" s="1" customFormat="1" ht="21.75" customHeight="1">
      <c r="B101" s="34"/>
      <c r="L101" s="34"/>
    </row>
    <row r="102" spans="2:12" s="1" customFormat="1" ht="6.95" customHeight="1">
      <c r="B102" s="43"/>
      <c r="C102" s="44"/>
      <c r="D102" s="44"/>
      <c r="E102" s="44"/>
      <c r="F102" s="44"/>
      <c r="G102" s="44"/>
      <c r="H102" s="44"/>
      <c r="I102" s="44"/>
      <c r="J102" s="44"/>
      <c r="K102" s="44"/>
      <c r="L102" s="34"/>
    </row>
    <row r="106" spans="2:12" s="1" customFormat="1" ht="6.95" customHeight="1">
      <c r="B106" s="45"/>
      <c r="C106" s="46"/>
      <c r="D106" s="46"/>
      <c r="E106" s="46"/>
      <c r="F106" s="46"/>
      <c r="G106" s="46"/>
      <c r="H106" s="46"/>
      <c r="I106" s="46"/>
      <c r="J106" s="46"/>
      <c r="K106" s="46"/>
      <c r="L106" s="34"/>
    </row>
    <row r="107" spans="2:12" s="1" customFormat="1" ht="24.95" customHeight="1">
      <c r="B107" s="34"/>
      <c r="C107" s="23" t="s">
        <v>197</v>
      </c>
      <c r="L107" s="34"/>
    </row>
    <row r="108" spans="2:12" s="1" customFormat="1" ht="6.95" customHeight="1">
      <c r="B108" s="34"/>
      <c r="L108" s="34"/>
    </row>
    <row r="109" spans="2:12" s="1" customFormat="1" ht="12" customHeight="1">
      <c r="B109" s="34"/>
      <c r="C109" s="29" t="s">
        <v>16</v>
      </c>
      <c r="L109" s="34"/>
    </row>
    <row r="110" spans="2:12" s="1" customFormat="1" ht="16.5" customHeight="1">
      <c r="B110" s="34"/>
      <c r="E110" s="365" t="str">
        <f>E7</f>
        <v>Stavební úpravy budovy N (CEETe II) v areálu VŠB-TUO - Úpravy po DI - rev_a</v>
      </c>
      <c r="F110" s="366"/>
      <c r="G110" s="366"/>
      <c r="H110" s="366"/>
      <c r="L110" s="34"/>
    </row>
    <row r="111" spans="2:12" s="1" customFormat="1" ht="12" customHeight="1">
      <c r="B111" s="34"/>
      <c r="C111" s="29" t="s">
        <v>181</v>
      </c>
      <c r="L111" s="34"/>
    </row>
    <row r="112" spans="2:12" s="1" customFormat="1" ht="16.5" customHeight="1">
      <c r="B112" s="34"/>
      <c r="E112" s="356" t="str">
        <f>E9</f>
        <v>D.1.2.8. - MĚŘENÍ A REGULACE</v>
      </c>
      <c r="F112" s="364"/>
      <c r="G112" s="364"/>
      <c r="H112" s="364"/>
      <c r="L112" s="34"/>
    </row>
    <row r="113" spans="2:65" s="1" customFormat="1" ht="6.95" customHeight="1">
      <c r="B113" s="34"/>
      <c r="L113" s="34"/>
    </row>
    <row r="114" spans="2:65" s="1" customFormat="1" ht="12" customHeight="1">
      <c r="B114" s="34"/>
      <c r="C114" s="29" t="s">
        <v>21</v>
      </c>
      <c r="F114" s="27" t="str">
        <f>F12</f>
        <v xml:space="preserve"> </v>
      </c>
      <c r="I114" s="29" t="s">
        <v>23</v>
      </c>
      <c r="J114" s="51" t="str">
        <f>IF(J12="","",J12)</f>
        <v>1. 10. 2025</v>
      </c>
      <c r="L114" s="34"/>
    </row>
    <row r="115" spans="2:65" s="1" customFormat="1" ht="6.95" customHeight="1">
      <c r="B115" s="34"/>
      <c r="L115" s="34"/>
    </row>
    <row r="116" spans="2:65" s="1" customFormat="1" ht="15.2" customHeight="1">
      <c r="B116" s="34"/>
      <c r="C116" s="29" t="s">
        <v>25</v>
      </c>
      <c r="F116" s="27" t="str">
        <f>E15</f>
        <v xml:space="preserve"> </v>
      </c>
      <c r="I116" s="29" t="s">
        <v>30</v>
      </c>
      <c r="J116" s="32" t="str">
        <f>E21</f>
        <v xml:space="preserve"> </v>
      </c>
      <c r="L116" s="34"/>
    </row>
    <row r="117" spans="2:65" s="1" customFormat="1" ht="15.2" customHeight="1">
      <c r="B117" s="34"/>
      <c r="C117" s="29" t="s">
        <v>28</v>
      </c>
      <c r="F117" s="27" t="str">
        <f>IF(E18="","",E18)</f>
        <v>Vyplň údaj</v>
      </c>
      <c r="I117" s="29" t="s">
        <v>32</v>
      </c>
      <c r="J117" s="32" t="str">
        <f>E24</f>
        <v xml:space="preserve"> </v>
      </c>
      <c r="L117" s="34"/>
    </row>
    <row r="118" spans="2:65" s="1" customFormat="1" ht="10.35" customHeight="1">
      <c r="B118" s="34"/>
      <c r="L118" s="34"/>
    </row>
    <row r="119" spans="2:65" s="10" customFormat="1" ht="29.25" customHeight="1">
      <c r="B119" s="113"/>
      <c r="C119" s="114" t="s">
        <v>198</v>
      </c>
      <c r="D119" s="115" t="s">
        <v>54</v>
      </c>
      <c r="E119" s="115" t="s">
        <v>50</v>
      </c>
      <c r="F119" s="115" t="s">
        <v>51</v>
      </c>
      <c r="G119" s="115" t="s">
        <v>199</v>
      </c>
      <c r="H119" s="115" t="s">
        <v>200</v>
      </c>
      <c r="I119" s="115" t="s">
        <v>201</v>
      </c>
      <c r="J119" s="115" t="s">
        <v>188</v>
      </c>
      <c r="K119" s="116" t="s">
        <v>202</v>
      </c>
      <c r="L119" s="113"/>
      <c r="M119" s="58" t="s">
        <v>19</v>
      </c>
      <c r="N119" s="59" t="s">
        <v>39</v>
      </c>
      <c r="O119" s="59" t="s">
        <v>203</v>
      </c>
      <c r="P119" s="59" t="s">
        <v>204</v>
      </c>
      <c r="Q119" s="59" t="s">
        <v>205</v>
      </c>
      <c r="R119" s="59" t="s">
        <v>206</v>
      </c>
      <c r="S119" s="59" t="s">
        <v>207</v>
      </c>
      <c r="T119" s="60" t="s">
        <v>208</v>
      </c>
    </row>
    <row r="120" spans="2:65" s="1" customFormat="1" ht="22.9" customHeight="1">
      <c r="B120" s="34"/>
      <c r="C120" s="63" t="s">
        <v>209</v>
      </c>
      <c r="J120" s="117">
        <f>BK120</f>
        <v>0</v>
      </c>
      <c r="L120" s="34"/>
      <c r="M120" s="61"/>
      <c r="N120" s="52"/>
      <c r="O120" s="52"/>
      <c r="P120" s="118">
        <f>P121</f>
        <v>0</v>
      </c>
      <c r="Q120" s="52"/>
      <c r="R120" s="118">
        <f>R121</f>
        <v>0</v>
      </c>
      <c r="S120" s="52"/>
      <c r="T120" s="119">
        <f>T121</f>
        <v>0</v>
      </c>
      <c r="AT120" s="19" t="s">
        <v>68</v>
      </c>
      <c r="AU120" s="19" t="s">
        <v>189</v>
      </c>
      <c r="BK120" s="120">
        <f>BK121</f>
        <v>0</v>
      </c>
    </row>
    <row r="121" spans="2:65" s="11" customFormat="1" ht="25.9" customHeight="1">
      <c r="B121" s="121"/>
      <c r="D121" s="122" t="s">
        <v>68</v>
      </c>
      <c r="E121" s="123" t="s">
        <v>3107</v>
      </c>
      <c r="F121" s="123" t="s">
        <v>5356</v>
      </c>
      <c r="I121" s="124"/>
      <c r="J121" s="125">
        <f>BK121</f>
        <v>0</v>
      </c>
      <c r="L121" s="121"/>
      <c r="M121" s="126"/>
      <c r="P121" s="127">
        <f>P122</f>
        <v>0</v>
      </c>
      <c r="R121" s="127">
        <f>R122</f>
        <v>0</v>
      </c>
      <c r="T121" s="128">
        <f>T122</f>
        <v>0</v>
      </c>
      <c r="AR121" s="122" t="s">
        <v>236</v>
      </c>
      <c r="AT121" s="129" t="s">
        <v>68</v>
      </c>
      <c r="AU121" s="129" t="s">
        <v>69</v>
      </c>
      <c r="AY121" s="122" t="s">
        <v>212</v>
      </c>
      <c r="BK121" s="130">
        <f>BK122</f>
        <v>0</v>
      </c>
    </row>
    <row r="122" spans="2:65" s="11" customFormat="1" ht="22.9" customHeight="1">
      <c r="B122" s="121"/>
      <c r="D122" s="122" t="s">
        <v>68</v>
      </c>
      <c r="E122" s="131" t="s">
        <v>15836</v>
      </c>
      <c r="F122" s="131" t="s">
        <v>15837</v>
      </c>
      <c r="I122" s="124"/>
      <c r="J122" s="132">
        <f>BK122</f>
        <v>0</v>
      </c>
      <c r="L122" s="121"/>
      <c r="M122" s="126"/>
      <c r="P122" s="127">
        <f>P123+P264+P541+P594+P625+P632+P653+P659+P661</f>
        <v>0</v>
      </c>
      <c r="R122" s="127">
        <f>R123+R264+R541+R594+R625+R632+R653+R659+R661</f>
        <v>0</v>
      </c>
      <c r="T122" s="128">
        <f>T123+T264+T541+T594+T625+T632+T653+T659+T661</f>
        <v>0</v>
      </c>
      <c r="AR122" s="122" t="s">
        <v>236</v>
      </c>
      <c r="AT122" s="129" t="s">
        <v>68</v>
      </c>
      <c r="AU122" s="129" t="s">
        <v>77</v>
      </c>
      <c r="AY122" s="122" t="s">
        <v>212</v>
      </c>
      <c r="BK122" s="130">
        <f>BK123+BK264+BK541+BK594+BK625+BK632+BK653+BK659+BK661</f>
        <v>0</v>
      </c>
    </row>
    <row r="123" spans="2:65" s="11" customFormat="1" ht="20.85" customHeight="1">
      <c r="B123" s="121"/>
      <c r="D123" s="122" t="s">
        <v>68</v>
      </c>
      <c r="E123" s="131" t="s">
        <v>15838</v>
      </c>
      <c r="F123" s="131" t="s">
        <v>15839</v>
      </c>
      <c r="I123" s="124"/>
      <c r="J123" s="132">
        <f>BK123</f>
        <v>0</v>
      </c>
      <c r="L123" s="121"/>
      <c r="M123" s="126"/>
      <c r="P123" s="127">
        <f>P124+P137+P152+P165+P178+P191+P204+P217+P230+P246</f>
        <v>0</v>
      </c>
      <c r="R123" s="127">
        <f>R124+R137+R152+R165+R178+R191+R204+R217+R230+R246</f>
        <v>0</v>
      </c>
      <c r="T123" s="128">
        <f>T124+T137+T152+T165+T178+T191+T204+T217+T230+T246</f>
        <v>0</v>
      </c>
      <c r="AR123" s="122" t="s">
        <v>77</v>
      </c>
      <c r="AT123" s="129" t="s">
        <v>68</v>
      </c>
      <c r="AU123" s="129" t="s">
        <v>79</v>
      </c>
      <c r="AY123" s="122" t="s">
        <v>212</v>
      </c>
      <c r="BK123" s="130">
        <f>BK124+BK137+BK152+BK165+BK178+BK191+BK204+BK217+BK230+BK246</f>
        <v>0</v>
      </c>
    </row>
    <row r="124" spans="2:65" s="16" customFormat="1" ht="20.85" customHeight="1">
      <c r="B124" s="205"/>
      <c r="D124" s="206" t="s">
        <v>68</v>
      </c>
      <c r="E124" s="206" t="s">
        <v>15840</v>
      </c>
      <c r="F124" s="206" t="s">
        <v>15841</v>
      </c>
      <c r="I124" s="207"/>
      <c r="J124" s="208">
        <f>BK124</f>
        <v>0</v>
      </c>
      <c r="L124" s="205"/>
      <c r="M124" s="209"/>
      <c r="P124" s="210">
        <f>SUM(P125:P136)</f>
        <v>0</v>
      </c>
      <c r="R124" s="210">
        <f>SUM(R125:R136)</f>
        <v>0</v>
      </c>
      <c r="T124" s="211">
        <f>SUM(T125:T136)</f>
        <v>0</v>
      </c>
      <c r="AR124" s="206" t="s">
        <v>77</v>
      </c>
      <c r="AT124" s="212" t="s">
        <v>68</v>
      </c>
      <c r="AU124" s="212" t="s">
        <v>236</v>
      </c>
      <c r="AY124" s="206" t="s">
        <v>212</v>
      </c>
      <c r="BK124" s="213">
        <f>SUM(BK125:BK136)</f>
        <v>0</v>
      </c>
    </row>
    <row r="125" spans="2:65" s="1" customFormat="1" ht="16.5" customHeight="1">
      <c r="B125" s="34"/>
      <c r="C125" s="133" t="s">
        <v>77</v>
      </c>
      <c r="D125" s="133" t="s">
        <v>215</v>
      </c>
      <c r="E125" s="134" t="s">
        <v>15842</v>
      </c>
      <c r="F125" s="135" t="s">
        <v>15843</v>
      </c>
      <c r="G125" s="136" t="s">
        <v>15108</v>
      </c>
      <c r="H125" s="137">
        <v>1</v>
      </c>
      <c r="I125" s="138"/>
      <c r="J125" s="139">
        <f t="shared" ref="J125:J136" si="0">ROUND(I125*H125,2)</f>
        <v>0</v>
      </c>
      <c r="K125" s="135" t="s">
        <v>245</v>
      </c>
      <c r="L125" s="34"/>
      <c r="M125" s="140" t="s">
        <v>19</v>
      </c>
      <c r="N125" s="141" t="s">
        <v>40</v>
      </c>
      <c r="P125" s="142">
        <f t="shared" ref="P125:P136" si="1">O125*H125</f>
        <v>0</v>
      </c>
      <c r="Q125" s="142">
        <v>0</v>
      </c>
      <c r="R125" s="142">
        <f t="shared" ref="R125:R136" si="2">Q125*H125</f>
        <v>0</v>
      </c>
      <c r="S125" s="142">
        <v>0</v>
      </c>
      <c r="T125" s="143">
        <f t="shared" ref="T125:T136" si="3">S125*H125</f>
        <v>0</v>
      </c>
      <c r="AR125" s="144" t="s">
        <v>229</v>
      </c>
      <c r="AT125" s="144" t="s">
        <v>215</v>
      </c>
      <c r="AU125" s="144" t="s">
        <v>229</v>
      </c>
      <c r="AY125" s="19" t="s">
        <v>212</v>
      </c>
      <c r="BE125" s="145">
        <f t="shared" ref="BE125:BE136" si="4">IF(N125="základní",J125,0)</f>
        <v>0</v>
      </c>
      <c r="BF125" s="145">
        <f t="shared" ref="BF125:BF136" si="5">IF(N125="snížená",J125,0)</f>
        <v>0</v>
      </c>
      <c r="BG125" s="145">
        <f t="shared" ref="BG125:BG136" si="6">IF(N125="zákl. přenesená",J125,0)</f>
        <v>0</v>
      </c>
      <c r="BH125" s="145">
        <f t="shared" ref="BH125:BH136" si="7">IF(N125="sníž. přenesená",J125,0)</f>
        <v>0</v>
      </c>
      <c r="BI125" s="145">
        <f t="shared" ref="BI125:BI136" si="8">IF(N125="nulová",J125,0)</f>
        <v>0</v>
      </c>
      <c r="BJ125" s="19" t="s">
        <v>77</v>
      </c>
      <c r="BK125" s="145">
        <f t="shared" ref="BK125:BK136" si="9">ROUND(I125*H125,2)</f>
        <v>0</v>
      </c>
      <c r="BL125" s="19" t="s">
        <v>229</v>
      </c>
      <c r="BM125" s="144" t="s">
        <v>79</v>
      </c>
    </row>
    <row r="126" spans="2:65" s="1" customFormat="1" ht="16.5" customHeight="1">
      <c r="B126" s="34"/>
      <c r="C126" s="133" t="s">
        <v>79</v>
      </c>
      <c r="D126" s="133" t="s">
        <v>215</v>
      </c>
      <c r="E126" s="134" t="s">
        <v>15844</v>
      </c>
      <c r="F126" s="135" t="s">
        <v>15845</v>
      </c>
      <c r="G126" s="136" t="s">
        <v>8579</v>
      </c>
      <c r="H126" s="137">
        <v>1</v>
      </c>
      <c r="I126" s="138"/>
      <c r="J126" s="139">
        <f t="shared" si="0"/>
        <v>0</v>
      </c>
      <c r="K126" s="135" t="s">
        <v>245</v>
      </c>
      <c r="L126" s="34"/>
      <c r="M126" s="140" t="s">
        <v>19</v>
      </c>
      <c r="N126" s="141" t="s">
        <v>40</v>
      </c>
      <c r="P126" s="142">
        <f t="shared" si="1"/>
        <v>0</v>
      </c>
      <c r="Q126" s="142">
        <v>0</v>
      </c>
      <c r="R126" s="142">
        <f t="shared" si="2"/>
        <v>0</v>
      </c>
      <c r="S126" s="142">
        <v>0</v>
      </c>
      <c r="T126" s="143">
        <f t="shared" si="3"/>
        <v>0</v>
      </c>
      <c r="AR126" s="144" t="s">
        <v>229</v>
      </c>
      <c r="AT126" s="144" t="s">
        <v>215</v>
      </c>
      <c r="AU126" s="144" t="s">
        <v>229</v>
      </c>
      <c r="AY126" s="19" t="s">
        <v>212</v>
      </c>
      <c r="BE126" s="145">
        <f t="shared" si="4"/>
        <v>0</v>
      </c>
      <c r="BF126" s="145">
        <f t="shared" si="5"/>
        <v>0</v>
      </c>
      <c r="BG126" s="145">
        <f t="shared" si="6"/>
        <v>0</v>
      </c>
      <c r="BH126" s="145">
        <f t="shared" si="7"/>
        <v>0</v>
      </c>
      <c r="BI126" s="145">
        <f t="shared" si="8"/>
        <v>0</v>
      </c>
      <c r="BJ126" s="19" t="s">
        <v>77</v>
      </c>
      <c r="BK126" s="145">
        <f t="shared" si="9"/>
        <v>0</v>
      </c>
      <c r="BL126" s="19" t="s">
        <v>229</v>
      </c>
      <c r="BM126" s="144" t="s">
        <v>229</v>
      </c>
    </row>
    <row r="127" spans="2:65" s="1" customFormat="1" ht="55.5" customHeight="1">
      <c r="B127" s="34"/>
      <c r="C127" s="133" t="s">
        <v>236</v>
      </c>
      <c r="D127" s="133" t="s">
        <v>215</v>
      </c>
      <c r="E127" s="134" t="s">
        <v>15846</v>
      </c>
      <c r="F127" s="135" t="s">
        <v>15847</v>
      </c>
      <c r="G127" s="136" t="s">
        <v>15108</v>
      </c>
      <c r="H127" s="137">
        <v>1</v>
      </c>
      <c r="I127" s="138"/>
      <c r="J127" s="139">
        <f t="shared" si="0"/>
        <v>0</v>
      </c>
      <c r="K127" s="135" t="s">
        <v>245</v>
      </c>
      <c r="L127" s="34"/>
      <c r="M127" s="140" t="s">
        <v>19</v>
      </c>
      <c r="N127" s="141" t="s">
        <v>40</v>
      </c>
      <c r="P127" s="142">
        <f t="shared" si="1"/>
        <v>0</v>
      </c>
      <c r="Q127" s="142">
        <v>0</v>
      </c>
      <c r="R127" s="142">
        <f t="shared" si="2"/>
        <v>0</v>
      </c>
      <c r="S127" s="142">
        <v>0</v>
      </c>
      <c r="T127" s="143">
        <f t="shared" si="3"/>
        <v>0</v>
      </c>
      <c r="AR127" s="144" t="s">
        <v>229</v>
      </c>
      <c r="AT127" s="144" t="s">
        <v>215</v>
      </c>
      <c r="AU127" s="144" t="s">
        <v>229</v>
      </c>
      <c r="AY127" s="19" t="s">
        <v>212</v>
      </c>
      <c r="BE127" s="145">
        <f t="shared" si="4"/>
        <v>0</v>
      </c>
      <c r="BF127" s="145">
        <f t="shared" si="5"/>
        <v>0</v>
      </c>
      <c r="BG127" s="145">
        <f t="shared" si="6"/>
        <v>0</v>
      </c>
      <c r="BH127" s="145">
        <f t="shared" si="7"/>
        <v>0</v>
      </c>
      <c r="BI127" s="145">
        <f t="shared" si="8"/>
        <v>0</v>
      </c>
      <c r="BJ127" s="19" t="s">
        <v>77</v>
      </c>
      <c r="BK127" s="145">
        <f t="shared" si="9"/>
        <v>0</v>
      </c>
      <c r="BL127" s="19" t="s">
        <v>229</v>
      </c>
      <c r="BM127" s="144" t="s">
        <v>253</v>
      </c>
    </row>
    <row r="128" spans="2:65" s="1" customFormat="1" ht="16.5" customHeight="1">
      <c r="B128" s="34"/>
      <c r="C128" s="133" t="s">
        <v>229</v>
      </c>
      <c r="D128" s="133" t="s">
        <v>215</v>
      </c>
      <c r="E128" s="134" t="s">
        <v>15848</v>
      </c>
      <c r="F128" s="135" t="s">
        <v>15849</v>
      </c>
      <c r="G128" s="136" t="s">
        <v>15108</v>
      </c>
      <c r="H128" s="137">
        <v>3</v>
      </c>
      <c r="I128" s="138"/>
      <c r="J128" s="139">
        <f t="shared" si="0"/>
        <v>0</v>
      </c>
      <c r="K128" s="135" t="s">
        <v>245</v>
      </c>
      <c r="L128" s="34"/>
      <c r="M128" s="140" t="s">
        <v>19</v>
      </c>
      <c r="N128" s="141" t="s">
        <v>40</v>
      </c>
      <c r="P128" s="142">
        <f t="shared" si="1"/>
        <v>0</v>
      </c>
      <c r="Q128" s="142">
        <v>0</v>
      </c>
      <c r="R128" s="142">
        <f t="shared" si="2"/>
        <v>0</v>
      </c>
      <c r="S128" s="142">
        <v>0</v>
      </c>
      <c r="T128" s="143">
        <f t="shared" si="3"/>
        <v>0</v>
      </c>
      <c r="AR128" s="144" t="s">
        <v>229</v>
      </c>
      <c r="AT128" s="144" t="s">
        <v>215</v>
      </c>
      <c r="AU128" s="144" t="s">
        <v>229</v>
      </c>
      <c r="AY128" s="19" t="s">
        <v>212</v>
      </c>
      <c r="BE128" s="145">
        <f t="shared" si="4"/>
        <v>0</v>
      </c>
      <c r="BF128" s="145">
        <f t="shared" si="5"/>
        <v>0</v>
      </c>
      <c r="BG128" s="145">
        <f t="shared" si="6"/>
        <v>0</v>
      </c>
      <c r="BH128" s="145">
        <f t="shared" si="7"/>
        <v>0</v>
      </c>
      <c r="BI128" s="145">
        <f t="shared" si="8"/>
        <v>0</v>
      </c>
      <c r="BJ128" s="19" t="s">
        <v>77</v>
      </c>
      <c r="BK128" s="145">
        <f t="shared" si="9"/>
        <v>0</v>
      </c>
      <c r="BL128" s="19" t="s">
        <v>229</v>
      </c>
      <c r="BM128" s="144" t="s">
        <v>267</v>
      </c>
    </row>
    <row r="129" spans="2:65" s="1" customFormat="1" ht="16.5" customHeight="1">
      <c r="B129" s="34"/>
      <c r="C129" s="133" t="s">
        <v>211</v>
      </c>
      <c r="D129" s="133" t="s">
        <v>215</v>
      </c>
      <c r="E129" s="134" t="s">
        <v>15850</v>
      </c>
      <c r="F129" s="135" t="s">
        <v>15851</v>
      </c>
      <c r="G129" s="136" t="s">
        <v>15108</v>
      </c>
      <c r="H129" s="137">
        <v>2</v>
      </c>
      <c r="I129" s="138"/>
      <c r="J129" s="139">
        <f t="shared" si="0"/>
        <v>0</v>
      </c>
      <c r="K129" s="135" t="s">
        <v>245</v>
      </c>
      <c r="L129" s="34"/>
      <c r="M129" s="140" t="s">
        <v>19</v>
      </c>
      <c r="N129" s="141" t="s">
        <v>40</v>
      </c>
      <c r="P129" s="142">
        <f t="shared" si="1"/>
        <v>0</v>
      </c>
      <c r="Q129" s="142">
        <v>0</v>
      </c>
      <c r="R129" s="142">
        <f t="shared" si="2"/>
        <v>0</v>
      </c>
      <c r="S129" s="142">
        <v>0</v>
      </c>
      <c r="T129" s="143">
        <f t="shared" si="3"/>
        <v>0</v>
      </c>
      <c r="AR129" s="144" t="s">
        <v>229</v>
      </c>
      <c r="AT129" s="144" t="s">
        <v>215</v>
      </c>
      <c r="AU129" s="144" t="s">
        <v>229</v>
      </c>
      <c r="AY129" s="19" t="s">
        <v>212</v>
      </c>
      <c r="BE129" s="145">
        <f t="shared" si="4"/>
        <v>0</v>
      </c>
      <c r="BF129" s="145">
        <f t="shared" si="5"/>
        <v>0</v>
      </c>
      <c r="BG129" s="145">
        <f t="shared" si="6"/>
        <v>0</v>
      </c>
      <c r="BH129" s="145">
        <f t="shared" si="7"/>
        <v>0</v>
      </c>
      <c r="BI129" s="145">
        <f t="shared" si="8"/>
        <v>0</v>
      </c>
      <c r="BJ129" s="19" t="s">
        <v>77</v>
      </c>
      <c r="BK129" s="145">
        <f t="shared" si="9"/>
        <v>0</v>
      </c>
      <c r="BL129" s="19" t="s">
        <v>229</v>
      </c>
      <c r="BM129" s="144" t="s">
        <v>281</v>
      </c>
    </row>
    <row r="130" spans="2:65" s="1" customFormat="1" ht="16.5" customHeight="1">
      <c r="B130" s="34"/>
      <c r="C130" s="133" t="s">
        <v>253</v>
      </c>
      <c r="D130" s="133" t="s">
        <v>215</v>
      </c>
      <c r="E130" s="134" t="s">
        <v>15852</v>
      </c>
      <c r="F130" s="135" t="s">
        <v>15853</v>
      </c>
      <c r="G130" s="136" t="s">
        <v>15108</v>
      </c>
      <c r="H130" s="137">
        <v>2</v>
      </c>
      <c r="I130" s="138"/>
      <c r="J130" s="139">
        <f t="shared" si="0"/>
        <v>0</v>
      </c>
      <c r="K130" s="135" t="s">
        <v>245</v>
      </c>
      <c r="L130" s="34"/>
      <c r="M130" s="140" t="s">
        <v>19</v>
      </c>
      <c r="N130" s="141" t="s">
        <v>40</v>
      </c>
      <c r="P130" s="142">
        <f t="shared" si="1"/>
        <v>0</v>
      </c>
      <c r="Q130" s="142">
        <v>0</v>
      </c>
      <c r="R130" s="142">
        <f t="shared" si="2"/>
        <v>0</v>
      </c>
      <c r="S130" s="142">
        <v>0</v>
      </c>
      <c r="T130" s="143">
        <f t="shared" si="3"/>
        <v>0</v>
      </c>
      <c r="AR130" s="144" t="s">
        <v>229</v>
      </c>
      <c r="AT130" s="144" t="s">
        <v>215</v>
      </c>
      <c r="AU130" s="144" t="s">
        <v>229</v>
      </c>
      <c r="AY130" s="19" t="s">
        <v>212</v>
      </c>
      <c r="BE130" s="145">
        <f t="shared" si="4"/>
        <v>0</v>
      </c>
      <c r="BF130" s="145">
        <f t="shared" si="5"/>
        <v>0</v>
      </c>
      <c r="BG130" s="145">
        <f t="shared" si="6"/>
        <v>0</v>
      </c>
      <c r="BH130" s="145">
        <f t="shared" si="7"/>
        <v>0</v>
      </c>
      <c r="BI130" s="145">
        <f t="shared" si="8"/>
        <v>0</v>
      </c>
      <c r="BJ130" s="19" t="s">
        <v>77</v>
      </c>
      <c r="BK130" s="145">
        <f t="shared" si="9"/>
        <v>0</v>
      </c>
      <c r="BL130" s="19" t="s">
        <v>229</v>
      </c>
      <c r="BM130" s="144" t="s">
        <v>8</v>
      </c>
    </row>
    <row r="131" spans="2:65" s="1" customFormat="1" ht="16.5" customHeight="1">
      <c r="B131" s="34"/>
      <c r="C131" s="133" t="s">
        <v>259</v>
      </c>
      <c r="D131" s="133" t="s">
        <v>215</v>
      </c>
      <c r="E131" s="134" t="s">
        <v>15854</v>
      </c>
      <c r="F131" s="135" t="s">
        <v>15855</v>
      </c>
      <c r="G131" s="136" t="s">
        <v>15108</v>
      </c>
      <c r="H131" s="137">
        <v>1</v>
      </c>
      <c r="I131" s="138"/>
      <c r="J131" s="139">
        <f t="shared" si="0"/>
        <v>0</v>
      </c>
      <c r="K131" s="135" t="s">
        <v>245</v>
      </c>
      <c r="L131" s="34"/>
      <c r="M131" s="140" t="s">
        <v>19</v>
      </c>
      <c r="N131" s="141" t="s">
        <v>40</v>
      </c>
      <c r="P131" s="142">
        <f t="shared" si="1"/>
        <v>0</v>
      </c>
      <c r="Q131" s="142">
        <v>0</v>
      </c>
      <c r="R131" s="142">
        <f t="shared" si="2"/>
        <v>0</v>
      </c>
      <c r="S131" s="142">
        <v>0</v>
      </c>
      <c r="T131" s="143">
        <f t="shared" si="3"/>
        <v>0</v>
      </c>
      <c r="AR131" s="144" t="s">
        <v>229</v>
      </c>
      <c r="AT131" s="144" t="s">
        <v>215</v>
      </c>
      <c r="AU131" s="144" t="s">
        <v>229</v>
      </c>
      <c r="AY131" s="19" t="s">
        <v>212</v>
      </c>
      <c r="BE131" s="145">
        <f t="shared" si="4"/>
        <v>0</v>
      </c>
      <c r="BF131" s="145">
        <f t="shared" si="5"/>
        <v>0</v>
      </c>
      <c r="BG131" s="145">
        <f t="shared" si="6"/>
        <v>0</v>
      </c>
      <c r="BH131" s="145">
        <f t="shared" si="7"/>
        <v>0</v>
      </c>
      <c r="BI131" s="145">
        <f t="shared" si="8"/>
        <v>0</v>
      </c>
      <c r="BJ131" s="19" t="s">
        <v>77</v>
      </c>
      <c r="BK131" s="145">
        <f t="shared" si="9"/>
        <v>0</v>
      </c>
      <c r="BL131" s="19" t="s">
        <v>229</v>
      </c>
      <c r="BM131" s="144" t="s">
        <v>306</v>
      </c>
    </row>
    <row r="132" spans="2:65" s="1" customFormat="1" ht="16.5" customHeight="1">
      <c r="B132" s="34"/>
      <c r="C132" s="133" t="s">
        <v>267</v>
      </c>
      <c r="D132" s="133" t="s">
        <v>215</v>
      </c>
      <c r="E132" s="134" t="s">
        <v>15856</v>
      </c>
      <c r="F132" s="135" t="s">
        <v>15857</v>
      </c>
      <c r="G132" s="136" t="s">
        <v>15108</v>
      </c>
      <c r="H132" s="137">
        <v>1</v>
      </c>
      <c r="I132" s="138"/>
      <c r="J132" s="139">
        <f t="shared" si="0"/>
        <v>0</v>
      </c>
      <c r="K132" s="135" t="s">
        <v>245</v>
      </c>
      <c r="L132" s="34"/>
      <c r="M132" s="140" t="s">
        <v>19</v>
      </c>
      <c r="N132" s="141" t="s">
        <v>40</v>
      </c>
      <c r="P132" s="142">
        <f t="shared" si="1"/>
        <v>0</v>
      </c>
      <c r="Q132" s="142">
        <v>0</v>
      </c>
      <c r="R132" s="142">
        <f t="shared" si="2"/>
        <v>0</v>
      </c>
      <c r="S132" s="142">
        <v>0</v>
      </c>
      <c r="T132" s="143">
        <f t="shared" si="3"/>
        <v>0</v>
      </c>
      <c r="AR132" s="144" t="s">
        <v>229</v>
      </c>
      <c r="AT132" s="144" t="s">
        <v>215</v>
      </c>
      <c r="AU132" s="144" t="s">
        <v>229</v>
      </c>
      <c r="AY132" s="19" t="s">
        <v>212</v>
      </c>
      <c r="BE132" s="145">
        <f t="shared" si="4"/>
        <v>0</v>
      </c>
      <c r="BF132" s="145">
        <f t="shared" si="5"/>
        <v>0</v>
      </c>
      <c r="BG132" s="145">
        <f t="shared" si="6"/>
        <v>0</v>
      </c>
      <c r="BH132" s="145">
        <f t="shared" si="7"/>
        <v>0</v>
      </c>
      <c r="BI132" s="145">
        <f t="shared" si="8"/>
        <v>0</v>
      </c>
      <c r="BJ132" s="19" t="s">
        <v>77</v>
      </c>
      <c r="BK132" s="145">
        <f t="shared" si="9"/>
        <v>0</v>
      </c>
      <c r="BL132" s="19" t="s">
        <v>229</v>
      </c>
      <c r="BM132" s="144" t="s">
        <v>316</v>
      </c>
    </row>
    <row r="133" spans="2:65" s="1" customFormat="1" ht="16.5" customHeight="1">
      <c r="B133" s="34"/>
      <c r="C133" s="133" t="s">
        <v>275</v>
      </c>
      <c r="D133" s="133" t="s">
        <v>215</v>
      </c>
      <c r="E133" s="134" t="s">
        <v>15858</v>
      </c>
      <c r="F133" s="135" t="s">
        <v>15859</v>
      </c>
      <c r="G133" s="136" t="s">
        <v>15108</v>
      </c>
      <c r="H133" s="137">
        <v>1</v>
      </c>
      <c r="I133" s="138"/>
      <c r="J133" s="139">
        <f t="shared" si="0"/>
        <v>0</v>
      </c>
      <c r="K133" s="135" t="s">
        <v>245</v>
      </c>
      <c r="L133" s="34"/>
      <c r="M133" s="140" t="s">
        <v>19</v>
      </c>
      <c r="N133" s="141" t="s">
        <v>40</v>
      </c>
      <c r="P133" s="142">
        <f t="shared" si="1"/>
        <v>0</v>
      </c>
      <c r="Q133" s="142">
        <v>0</v>
      </c>
      <c r="R133" s="142">
        <f t="shared" si="2"/>
        <v>0</v>
      </c>
      <c r="S133" s="142">
        <v>0</v>
      </c>
      <c r="T133" s="143">
        <f t="shared" si="3"/>
        <v>0</v>
      </c>
      <c r="AR133" s="144" t="s">
        <v>229</v>
      </c>
      <c r="AT133" s="144" t="s">
        <v>215</v>
      </c>
      <c r="AU133" s="144" t="s">
        <v>229</v>
      </c>
      <c r="AY133" s="19" t="s">
        <v>212</v>
      </c>
      <c r="BE133" s="145">
        <f t="shared" si="4"/>
        <v>0</v>
      </c>
      <c r="BF133" s="145">
        <f t="shared" si="5"/>
        <v>0</v>
      </c>
      <c r="BG133" s="145">
        <f t="shared" si="6"/>
        <v>0</v>
      </c>
      <c r="BH133" s="145">
        <f t="shared" si="7"/>
        <v>0</v>
      </c>
      <c r="BI133" s="145">
        <f t="shared" si="8"/>
        <v>0</v>
      </c>
      <c r="BJ133" s="19" t="s">
        <v>77</v>
      </c>
      <c r="BK133" s="145">
        <f t="shared" si="9"/>
        <v>0</v>
      </c>
      <c r="BL133" s="19" t="s">
        <v>229</v>
      </c>
      <c r="BM133" s="144" t="s">
        <v>330</v>
      </c>
    </row>
    <row r="134" spans="2:65" s="1" customFormat="1" ht="16.5" customHeight="1">
      <c r="B134" s="34"/>
      <c r="C134" s="133" t="s">
        <v>281</v>
      </c>
      <c r="D134" s="133" t="s">
        <v>215</v>
      </c>
      <c r="E134" s="134" t="s">
        <v>15860</v>
      </c>
      <c r="F134" s="135" t="s">
        <v>15861</v>
      </c>
      <c r="G134" s="136" t="s">
        <v>15108</v>
      </c>
      <c r="H134" s="137">
        <v>1</v>
      </c>
      <c r="I134" s="138"/>
      <c r="J134" s="139">
        <f t="shared" si="0"/>
        <v>0</v>
      </c>
      <c r="K134" s="135" t="s">
        <v>245</v>
      </c>
      <c r="L134" s="34"/>
      <c r="M134" s="140" t="s">
        <v>19</v>
      </c>
      <c r="N134" s="141" t="s">
        <v>40</v>
      </c>
      <c r="P134" s="142">
        <f t="shared" si="1"/>
        <v>0</v>
      </c>
      <c r="Q134" s="142">
        <v>0</v>
      </c>
      <c r="R134" s="142">
        <f t="shared" si="2"/>
        <v>0</v>
      </c>
      <c r="S134" s="142">
        <v>0</v>
      </c>
      <c r="T134" s="143">
        <f t="shared" si="3"/>
        <v>0</v>
      </c>
      <c r="AR134" s="144" t="s">
        <v>229</v>
      </c>
      <c r="AT134" s="144" t="s">
        <v>215</v>
      </c>
      <c r="AU134" s="144" t="s">
        <v>229</v>
      </c>
      <c r="AY134" s="19" t="s">
        <v>212</v>
      </c>
      <c r="BE134" s="145">
        <f t="shared" si="4"/>
        <v>0</v>
      </c>
      <c r="BF134" s="145">
        <f t="shared" si="5"/>
        <v>0</v>
      </c>
      <c r="BG134" s="145">
        <f t="shared" si="6"/>
        <v>0</v>
      </c>
      <c r="BH134" s="145">
        <f t="shared" si="7"/>
        <v>0</v>
      </c>
      <c r="BI134" s="145">
        <f t="shared" si="8"/>
        <v>0</v>
      </c>
      <c r="BJ134" s="19" t="s">
        <v>77</v>
      </c>
      <c r="BK134" s="145">
        <f t="shared" si="9"/>
        <v>0</v>
      </c>
      <c r="BL134" s="19" t="s">
        <v>229</v>
      </c>
      <c r="BM134" s="144" t="s">
        <v>343</v>
      </c>
    </row>
    <row r="135" spans="2:65" s="1" customFormat="1" ht="37.9" customHeight="1">
      <c r="B135" s="34"/>
      <c r="C135" s="133" t="s">
        <v>287</v>
      </c>
      <c r="D135" s="133" t="s">
        <v>215</v>
      </c>
      <c r="E135" s="134" t="s">
        <v>15862</v>
      </c>
      <c r="F135" s="135" t="s">
        <v>15863</v>
      </c>
      <c r="G135" s="136" t="s">
        <v>15108</v>
      </c>
      <c r="H135" s="137">
        <v>1</v>
      </c>
      <c r="I135" s="138"/>
      <c r="J135" s="139">
        <f t="shared" si="0"/>
        <v>0</v>
      </c>
      <c r="K135" s="135" t="s">
        <v>245</v>
      </c>
      <c r="L135" s="34"/>
      <c r="M135" s="140" t="s">
        <v>19</v>
      </c>
      <c r="N135" s="141" t="s">
        <v>40</v>
      </c>
      <c r="P135" s="142">
        <f t="shared" si="1"/>
        <v>0</v>
      </c>
      <c r="Q135" s="142">
        <v>0</v>
      </c>
      <c r="R135" s="142">
        <f t="shared" si="2"/>
        <v>0</v>
      </c>
      <c r="S135" s="142">
        <v>0</v>
      </c>
      <c r="T135" s="143">
        <f t="shared" si="3"/>
        <v>0</v>
      </c>
      <c r="AR135" s="144" t="s">
        <v>229</v>
      </c>
      <c r="AT135" s="144" t="s">
        <v>215</v>
      </c>
      <c r="AU135" s="144" t="s">
        <v>229</v>
      </c>
      <c r="AY135" s="19" t="s">
        <v>212</v>
      </c>
      <c r="BE135" s="145">
        <f t="shared" si="4"/>
        <v>0</v>
      </c>
      <c r="BF135" s="145">
        <f t="shared" si="5"/>
        <v>0</v>
      </c>
      <c r="BG135" s="145">
        <f t="shared" si="6"/>
        <v>0</v>
      </c>
      <c r="BH135" s="145">
        <f t="shared" si="7"/>
        <v>0</v>
      </c>
      <c r="BI135" s="145">
        <f t="shared" si="8"/>
        <v>0</v>
      </c>
      <c r="BJ135" s="19" t="s">
        <v>77</v>
      </c>
      <c r="BK135" s="145">
        <f t="shared" si="9"/>
        <v>0</v>
      </c>
      <c r="BL135" s="19" t="s">
        <v>229</v>
      </c>
      <c r="BM135" s="144" t="s">
        <v>354</v>
      </c>
    </row>
    <row r="136" spans="2:65" s="1" customFormat="1" ht="16.5" customHeight="1">
      <c r="B136" s="34"/>
      <c r="C136" s="133" t="s">
        <v>8</v>
      </c>
      <c r="D136" s="133" t="s">
        <v>215</v>
      </c>
      <c r="E136" s="134" t="s">
        <v>15864</v>
      </c>
      <c r="F136" s="135" t="s">
        <v>15865</v>
      </c>
      <c r="G136" s="136" t="s">
        <v>408</v>
      </c>
      <c r="H136" s="137">
        <v>80</v>
      </c>
      <c r="I136" s="138"/>
      <c r="J136" s="139">
        <f t="shared" si="0"/>
        <v>0</v>
      </c>
      <c r="K136" s="135" t="s">
        <v>245</v>
      </c>
      <c r="L136" s="34"/>
      <c r="M136" s="140" t="s">
        <v>19</v>
      </c>
      <c r="N136" s="141" t="s">
        <v>40</v>
      </c>
      <c r="P136" s="142">
        <f t="shared" si="1"/>
        <v>0</v>
      </c>
      <c r="Q136" s="142">
        <v>0</v>
      </c>
      <c r="R136" s="142">
        <f t="shared" si="2"/>
        <v>0</v>
      </c>
      <c r="S136" s="142">
        <v>0</v>
      </c>
      <c r="T136" s="143">
        <f t="shared" si="3"/>
        <v>0</v>
      </c>
      <c r="AR136" s="144" t="s">
        <v>229</v>
      </c>
      <c r="AT136" s="144" t="s">
        <v>215</v>
      </c>
      <c r="AU136" s="144" t="s">
        <v>229</v>
      </c>
      <c r="AY136" s="19" t="s">
        <v>212</v>
      </c>
      <c r="BE136" s="145">
        <f t="shared" si="4"/>
        <v>0</v>
      </c>
      <c r="BF136" s="145">
        <f t="shared" si="5"/>
        <v>0</v>
      </c>
      <c r="BG136" s="145">
        <f t="shared" si="6"/>
        <v>0</v>
      </c>
      <c r="BH136" s="145">
        <f t="shared" si="7"/>
        <v>0</v>
      </c>
      <c r="BI136" s="145">
        <f t="shared" si="8"/>
        <v>0</v>
      </c>
      <c r="BJ136" s="19" t="s">
        <v>77</v>
      </c>
      <c r="BK136" s="145">
        <f t="shared" si="9"/>
        <v>0</v>
      </c>
      <c r="BL136" s="19" t="s">
        <v>229</v>
      </c>
      <c r="BM136" s="144" t="s">
        <v>364</v>
      </c>
    </row>
    <row r="137" spans="2:65" s="16" customFormat="1" ht="20.85" customHeight="1">
      <c r="B137" s="205"/>
      <c r="D137" s="206" t="s">
        <v>68</v>
      </c>
      <c r="E137" s="206" t="s">
        <v>15866</v>
      </c>
      <c r="F137" s="206" t="s">
        <v>15867</v>
      </c>
      <c r="I137" s="207"/>
      <c r="J137" s="208">
        <f>BK137</f>
        <v>0</v>
      </c>
      <c r="L137" s="205"/>
      <c r="M137" s="209"/>
      <c r="P137" s="210">
        <f>SUM(P138:P151)</f>
        <v>0</v>
      </c>
      <c r="R137" s="210">
        <f>SUM(R138:R151)</f>
        <v>0</v>
      </c>
      <c r="T137" s="211">
        <f>SUM(T138:T151)</f>
        <v>0</v>
      </c>
      <c r="AR137" s="206" t="s">
        <v>77</v>
      </c>
      <c r="AT137" s="212" t="s">
        <v>68</v>
      </c>
      <c r="AU137" s="212" t="s">
        <v>236</v>
      </c>
      <c r="AY137" s="206" t="s">
        <v>212</v>
      </c>
      <c r="BK137" s="213">
        <f>SUM(BK138:BK151)</f>
        <v>0</v>
      </c>
    </row>
    <row r="138" spans="2:65" s="1" customFormat="1" ht="16.5" customHeight="1">
      <c r="B138" s="34"/>
      <c r="C138" s="133" t="s">
        <v>301</v>
      </c>
      <c r="D138" s="133" t="s">
        <v>215</v>
      </c>
      <c r="E138" s="134" t="s">
        <v>15868</v>
      </c>
      <c r="F138" s="135" t="s">
        <v>15843</v>
      </c>
      <c r="G138" s="136" t="s">
        <v>15108</v>
      </c>
      <c r="H138" s="137">
        <v>1</v>
      </c>
      <c r="I138" s="138"/>
      <c r="J138" s="139">
        <f t="shared" ref="J138:J151" si="10">ROUND(I138*H138,2)</f>
        <v>0</v>
      </c>
      <c r="K138" s="135" t="s">
        <v>245</v>
      </c>
      <c r="L138" s="34"/>
      <c r="M138" s="140" t="s">
        <v>19</v>
      </c>
      <c r="N138" s="141" t="s">
        <v>40</v>
      </c>
      <c r="P138" s="142">
        <f t="shared" ref="P138:P151" si="11">O138*H138</f>
        <v>0</v>
      </c>
      <c r="Q138" s="142">
        <v>0</v>
      </c>
      <c r="R138" s="142">
        <f t="shared" ref="R138:R151" si="12">Q138*H138</f>
        <v>0</v>
      </c>
      <c r="S138" s="142">
        <v>0</v>
      </c>
      <c r="T138" s="143">
        <f t="shared" ref="T138:T151" si="13">S138*H138</f>
        <v>0</v>
      </c>
      <c r="AR138" s="144" t="s">
        <v>229</v>
      </c>
      <c r="AT138" s="144" t="s">
        <v>215</v>
      </c>
      <c r="AU138" s="144" t="s">
        <v>229</v>
      </c>
      <c r="AY138" s="19" t="s">
        <v>212</v>
      </c>
      <c r="BE138" s="145">
        <f t="shared" ref="BE138:BE151" si="14">IF(N138="základní",J138,0)</f>
        <v>0</v>
      </c>
      <c r="BF138" s="145">
        <f t="shared" ref="BF138:BF151" si="15">IF(N138="snížená",J138,0)</f>
        <v>0</v>
      </c>
      <c r="BG138" s="145">
        <f t="shared" ref="BG138:BG151" si="16">IF(N138="zákl. přenesená",J138,0)</f>
        <v>0</v>
      </c>
      <c r="BH138" s="145">
        <f t="shared" ref="BH138:BH151" si="17">IF(N138="sníž. přenesená",J138,0)</f>
        <v>0</v>
      </c>
      <c r="BI138" s="145">
        <f t="shared" ref="BI138:BI151" si="18">IF(N138="nulová",J138,0)</f>
        <v>0</v>
      </c>
      <c r="BJ138" s="19" t="s">
        <v>77</v>
      </c>
      <c r="BK138" s="145">
        <f t="shared" ref="BK138:BK151" si="19">ROUND(I138*H138,2)</f>
        <v>0</v>
      </c>
      <c r="BL138" s="19" t="s">
        <v>229</v>
      </c>
      <c r="BM138" s="144" t="s">
        <v>593</v>
      </c>
    </row>
    <row r="139" spans="2:65" s="1" customFormat="1" ht="16.5" customHeight="1">
      <c r="B139" s="34"/>
      <c r="C139" s="133" t="s">
        <v>306</v>
      </c>
      <c r="D139" s="133" t="s">
        <v>215</v>
      </c>
      <c r="E139" s="134" t="s">
        <v>15869</v>
      </c>
      <c r="F139" s="135" t="s">
        <v>15845</v>
      </c>
      <c r="G139" s="136" t="s">
        <v>8579</v>
      </c>
      <c r="H139" s="137">
        <v>1</v>
      </c>
      <c r="I139" s="138"/>
      <c r="J139" s="139">
        <f t="shared" si="10"/>
        <v>0</v>
      </c>
      <c r="K139" s="135" t="s">
        <v>245</v>
      </c>
      <c r="L139" s="34"/>
      <c r="M139" s="140" t="s">
        <v>19</v>
      </c>
      <c r="N139" s="141" t="s">
        <v>40</v>
      </c>
      <c r="P139" s="142">
        <f t="shared" si="11"/>
        <v>0</v>
      </c>
      <c r="Q139" s="142">
        <v>0</v>
      </c>
      <c r="R139" s="142">
        <f t="shared" si="12"/>
        <v>0</v>
      </c>
      <c r="S139" s="142">
        <v>0</v>
      </c>
      <c r="T139" s="143">
        <f t="shared" si="13"/>
        <v>0</v>
      </c>
      <c r="AR139" s="144" t="s">
        <v>229</v>
      </c>
      <c r="AT139" s="144" t="s">
        <v>215</v>
      </c>
      <c r="AU139" s="144" t="s">
        <v>229</v>
      </c>
      <c r="AY139" s="19" t="s">
        <v>212</v>
      </c>
      <c r="BE139" s="145">
        <f t="shared" si="14"/>
        <v>0</v>
      </c>
      <c r="BF139" s="145">
        <f t="shared" si="15"/>
        <v>0</v>
      </c>
      <c r="BG139" s="145">
        <f t="shared" si="16"/>
        <v>0</v>
      </c>
      <c r="BH139" s="145">
        <f t="shared" si="17"/>
        <v>0</v>
      </c>
      <c r="BI139" s="145">
        <f t="shared" si="18"/>
        <v>0</v>
      </c>
      <c r="BJ139" s="19" t="s">
        <v>77</v>
      </c>
      <c r="BK139" s="145">
        <f t="shared" si="19"/>
        <v>0</v>
      </c>
      <c r="BL139" s="19" t="s">
        <v>229</v>
      </c>
      <c r="BM139" s="144" t="s">
        <v>605</v>
      </c>
    </row>
    <row r="140" spans="2:65" s="1" customFormat="1" ht="55.5" customHeight="1">
      <c r="B140" s="34"/>
      <c r="C140" s="133" t="s">
        <v>311</v>
      </c>
      <c r="D140" s="133" t="s">
        <v>215</v>
      </c>
      <c r="E140" s="134" t="s">
        <v>15870</v>
      </c>
      <c r="F140" s="135" t="s">
        <v>15847</v>
      </c>
      <c r="G140" s="136" t="s">
        <v>15108</v>
      </c>
      <c r="H140" s="137">
        <v>1</v>
      </c>
      <c r="I140" s="138"/>
      <c r="J140" s="139">
        <f t="shared" si="10"/>
        <v>0</v>
      </c>
      <c r="K140" s="135" t="s">
        <v>245</v>
      </c>
      <c r="L140" s="34"/>
      <c r="M140" s="140" t="s">
        <v>19</v>
      </c>
      <c r="N140" s="141" t="s">
        <v>40</v>
      </c>
      <c r="P140" s="142">
        <f t="shared" si="11"/>
        <v>0</v>
      </c>
      <c r="Q140" s="142">
        <v>0</v>
      </c>
      <c r="R140" s="142">
        <f t="shared" si="12"/>
        <v>0</v>
      </c>
      <c r="S140" s="142">
        <v>0</v>
      </c>
      <c r="T140" s="143">
        <f t="shared" si="13"/>
        <v>0</v>
      </c>
      <c r="AR140" s="144" t="s">
        <v>229</v>
      </c>
      <c r="AT140" s="144" t="s">
        <v>215</v>
      </c>
      <c r="AU140" s="144" t="s">
        <v>229</v>
      </c>
      <c r="AY140" s="19" t="s">
        <v>212</v>
      </c>
      <c r="BE140" s="145">
        <f t="shared" si="14"/>
        <v>0</v>
      </c>
      <c r="BF140" s="145">
        <f t="shared" si="15"/>
        <v>0</v>
      </c>
      <c r="BG140" s="145">
        <f t="shared" si="16"/>
        <v>0</v>
      </c>
      <c r="BH140" s="145">
        <f t="shared" si="17"/>
        <v>0</v>
      </c>
      <c r="BI140" s="145">
        <f t="shared" si="18"/>
        <v>0</v>
      </c>
      <c r="BJ140" s="19" t="s">
        <v>77</v>
      </c>
      <c r="BK140" s="145">
        <f t="shared" si="19"/>
        <v>0</v>
      </c>
      <c r="BL140" s="19" t="s">
        <v>229</v>
      </c>
      <c r="BM140" s="144" t="s">
        <v>616</v>
      </c>
    </row>
    <row r="141" spans="2:65" s="1" customFormat="1" ht="16.5" customHeight="1">
      <c r="B141" s="34"/>
      <c r="C141" s="133" t="s">
        <v>316</v>
      </c>
      <c r="D141" s="133" t="s">
        <v>215</v>
      </c>
      <c r="E141" s="134" t="s">
        <v>15871</v>
      </c>
      <c r="F141" s="135" t="s">
        <v>15849</v>
      </c>
      <c r="G141" s="136" t="s">
        <v>15108</v>
      </c>
      <c r="H141" s="137">
        <v>4</v>
      </c>
      <c r="I141" s="138"/>
      <c r="J141" s="139">
        <f t="shared" si="10"/>
        <v>0</v>
      </c>
      <c r="K141" s="135" t="s">
        <v>245</v>
      </c>
      <c r="L141" s="34"/>
      <c r="M141" s="140" t="s">
        <v>19</v>
      </c>
      <c r="N141" s="141" t="s">
        <v>40</v>
      </c>
      <c r="P141" s="142">
        <f t="shared" si="11"/>
        <v>0</v>
      </c>
      <c r="Q141" s="142">
        <v>0</v>
      </c>
      <c r="R141" s="142">
        <f t="shared" si="12"/>
        <v>0</v>
      </c>
      <c r="S141" s="142">
        <v>0</v>
      </c>
      <c r="T141" s="143">
        <f t="shared" si="13"/>
        <v>0</v>
      </c>
      <c r="AR141" s="144" t="s">
        <v>229</v>
      </c>
      <c r="AT141" s="144" t="s">
        <v>215</v>
      </c>
      <c r="AU141" s="144" t="s">
        <v>229</v>
      </c>
      <c r="AY141" s="19" t="s">
        <v>212</v>
      </c>
      <c r="BE141" s="145">
        <f t="shared" si="14"/>
        <v>0</v>
      </c>
      <c r="BF141" s="145">
        <f t="shared" si="15"/>
        <v>0</v>
      </c>
      <c r="BG141" s="145">
        <f t="shared" si="16"/>
        <v>0</v>
      </c>
      <c r="BH141" s="145">
        <f t="shared" si="17"/>
        <v>0</v>
      </c>
      <c r="BI141" s="145">
        <f t="shared" si="18"/>
        <v>0</v>
      </c>
      <c r="BJ141" s="19" t="s">
        <v>77</v>
      </c>
      <c r="BK141" s="145">
        <f t="shared" si="19"/>
        <v>0</v>
      </c>
      <c r="BL141" s="19" t="s">
        <v>229</v>
      </c>
      <c r="BM141" s="144" t="s">
        <v>631</v>
      </c>
    </row>
    <row r="142" spans="2:65" s="1" customFormat="1" ht="16.5" customHeight="1">
      <c r="B142" s="34"/>
      <c r="C142" s="133" t="s">
        <v>323</v>
      </c>
      <c r="D142" s="133" t="s">
        <v>215</v>
      </c>
      <c r="E142" s="134" t="s">
        <v>15872</v>
      </c>
      <c r="F142" s="135" t="s">
        <v>15851</v>
      </c>
      <c r="G142" s="136" t="s">
        <v>15108</v>
      </c>
      <c r="H142" s="137">
        <v>3</v>
      </c>
      <c r="I142" s="138"/>
      <c r="J142" s="139">
        <f t="shared" si="10"/>
        <v>0</v>
      </c>
      <c r="K142" s="135" t="s">
        <v>245</v>
      </c>
      <c r="L142" s="34"/>
      <c r="M142" s="140" t="s">
        <v>19</v>
      </c>
      <c r="N142" s="141" t="s">
        <v>40</v>
      </c>
      <c r="P142" s="142">
        <f t="shared" si="11"/>
        <v>0</v>
      </c>
      <c r="Q142" s="142">
        <v>0</v>
      </c>
      <c r="R142" s="142">
        <f t="shared" si="12"/>
        <v>0</v>
      </c>
      <c r="S142" s="142">
        <v>0</v>
      </c>
      <c r="T142" s="143">
        <f t="shared" si="13"/>
        <v>0</v>
      </c>
      <c r="AR142" s="144" t="s">
        <v>229</v>
      </c>
      <c r="AT142" s="144" t="s">
        <v>215</v>
      </c>
      <c r="AU142" s="144" t="s">
        <v>229</v>
      </c>
      <c r="AY142" s="19" t="s">
        <v>212</v>
      </c>
      <c r="BE142" s="145">
        <f t="shared" si="14"/>
        <v>0</v>
      </c>
      <c r="BF142" s="145">
        <f t="shared" si="15"/>
        <v>0</v>
      </c>
      <c r="BG142" s="145">
        <f t="shared" si="16"/>
        <v>0</v>
      </c>
      <c r="BH142" s="145">
        <f t="shared" si="17"/>
        <v>0</v>
      </c>
      <c r="BI142" s="145">
        <f t="shared" si="18"/>
        <v>0</v>
      </c>
      <c r="BJ142" s="19" t="s">
        <v>77</v>
      </c>
      <c r="BK142" s="145">
        <f t="shared" si="19"/>
        <v>0</v>
      </c>
      <c r="BL142" s="19" t="s">
        <v>229</v>
      </c>
      <c r="BM142" s="144" t="s">
        <v>651</v>
      </c>
    </row>
    <row r="143" spans="2:65" s="1" customFormat="1" ht="16.5" customHeight="1">
      <c r="B143" s="34"/>
      <c r="C143" s="133" t="s">
        <v>330</v>
      </c>
      <c r="D143" s="133" t="s">
        <v>215</v>
      </c>
      <c r="E143" s="134" t="s">
        <v>15873</v>
      </c>
      <c r="F143" s="135" t="s">
        <v>15853</v>
      </c>
      <c r="G143" s="136" t="s">
        <v>15108</v>
      </c>
      <c r="H143" s="137">
        <v>6</v>
      </c>
      <c r="I143" s="138"/>
      <c r="J143" s="139">
        <f t="shared" si="10"/>
        <v>0</v>
      </c>
      <c r="K143" s="135" t="s">
        <v>245</v>
      </c>
      <c r="L143" s="34"/>
      <c r="M143" s="140" t="s">
        <v>19</v>
      </c>
      <c r="N143" s="141" t="s">
        <v>40</v>
      </c>
      <c r="P143" s="142">
        <f t="shared" si="11"/>
        <v>0</v>
      </c>
      <c r="Q143" s="142">
        <v>0</v>
      </c>
      <c r="R143" s="142">
        <f t="shared" si="12"/>
        <v>0</v>
      </c>
      <c r="S143" s="142">
        <v>0</v>
      </c>
      <c r="T143" s="143">
        <f t="shared" si="13"/>
        <v>0</v>
      </c>
      <c r="AR143" s="144" t="s">
        <v>229</v>
      </c>
      <c r="AT143" s="144" t="s">
        <v>215</v>
      </c>
      <c r="AU143" s="144" t="s">
        <v>229</v>
      </c>
      <c r="AY143" s="19" t="s">
        <v>212</v>
      </c>
      <c r="BE143" s="145">
        <f t="shared" si="14"/>
        <v>0</v>
      </c>
      <c r="BF143" s="145">
        <f t="shared" si="15"/>
        <v>0</v>
      </c>
      <c r="BG143" s="145">
        <f t="shared" si="16"/>
        <v>0</v>
      </c>
      <c r="BH143" s="145">
        <f t="shared" si="17"/>
        <v>0</v>
      </c>
      <c r="BI143" s="145">
        <f t="shared" si="18"/>
        <v>0</v>
      </c>
      <c r="BJ143" s="19" t="s">
        <v>77</v>
      </c>
      <c r="BK143" s="145">
        <f t="shared" si="19"/>
        <v>0</v>
      </c>
      <c r="BL143" s="19" t="s">
        <v>229</v>
      </c>
      <c r="BM143" s="144" t="s">
        <v>693</v>
      </c>
    </row>
    <row r="144" spans="2:65" s="1" customFormat="1" ht="16.5" customHeight="1">
      <c r="B144" s="34"/>
      <c r="C144" s="133" t="s">
        <v>338</v>
      </c>
      <c r="D144" s="133" t="s">
        <v>215</v>
      </c>
      <c r="E144" s="134" t="s">
        <v>15874</v>
      </c>
      <c r="F144" s="135" t="s">
        <v>15855</v>
      </c>
      <c r="G144" s="136" t="s">
        <v>15108</v>
      </c>
      <c r="H144" s="137">
        <v>2</v>
      </c>
      <c r="I144" s="138"/>
      <c r="J144" s="139">
        <f t="shared" si="10"/>
        <v>0</v>
      </c>
      <c r="K144" s="135" t="s">
        <v>245</v>
      </c>
      <c r="L144" s="34"/>
      <c r="M144" s="140" t="s">
        <v>19</v>
      </c>
      <c r="N144" s="141" t="s">
        <v>40</v>
      </c>
      <c r="P144" s="142">
        <f t="shared" si="11"/>
        <v>0</v>
      </c>
      <c r="Q144" s="142">
        <v>0</v>
      </c>
      <c r="R144" s="142">
        <f t="shared" si="12"/>
        <v>0</v>
      </c>
      <c r="S144" s="142">
        <v>0</v>
      </c>
      <c r="T144" s="143">
        <f t="shared" si="13"/>
        <v>0</v>
      </c>
      <c r="AR144" s="144" t="s">
        <v>229</v>
      </c>
      <c r="AT144" s="144" t="s">
        <v>215</v>
      </c>
      <c r="AU144" s="144" t="s">
        <v>229</v>
      </c>
      <c r="AY144" s="19" t="s">
        <v>212</v>
      </c>
      <c r="BE144" s="145">
        <f t="shared" si="14"/>
        <v>0</v>
      </c>
      <c r="BF144" s="145">
        <f t="shared" si="15"/>
        <v>0</v>
      </c>
      <c r="BG144" s="145">
        <f t="shared" si="16"/>
        <v>0</v>
      </c>
      <c r="BH144" s="145">
        <f t="shared" si="17"/>
        <v>0</v>
      </c>
      <c r="BI144" s="145">
        <f t="shared" si="18"/>
        <v>0</v>
      </c>
      <c r="BJ144" s="19" t="s">
        <v>77</v>
      </c>
      <c r="BK144" s="145">
        <f t="shared" si="19"/>
        <v>0</v>
      </c>
      <c r="BL144" s="19" t="s">
        <v>229</v>
      </c>
      <c r="BM144" s="144" t="s">
        <v>704</v>
      </c>
    </row>
    <row r="145" spans="2:65" s="1" customFormat="1" ht="16.5" customHeight="1">
      <c r="B145" s="34"/>
      <c r="C145" s="133" t="s">
        <v>343</v>
      </c>
      <c r="D145" s="133" t="s">
        <v>215</v>
      </c>
      <c r="E145" s="134" t="s">
        <v>15875</v>
      </c>
      <c r="F145" s="135" t="s">
        <v>15857</v>
      </c>
      <c r="G145" s="136" t="s">
        <v>15108</v>
      </c>
      <c r="H145" s="137">
        <v>2</v>
      </c>
      <c r="I145" s="138"/>
      <c r="J145" s="139">
        <f t="shared" si="10"/>
        <v>0</v>
      </c>
      <c r="K145" s="135" t="s">
        <v>245</v>
      </c>
      <c r="L145" s="34"/>
      <c r="M145" s="140" t="s">
        <v>19</v>
      </c>
      <c r="N145" s="141" t="s">
        <v>40</v>
      </c>
      <c r="P145" s="142">
        <f t="shared" si="11"/>
        <v>0</v>
      </c>
      <c r="Q145" s="142">
        <v>0</v>
      </c>
      <c r="R145" s="142">
        <f t="shared" si="12"/>
        <v>0</v>
      </c>
      <c r="S145" s="142">
        <v>0</v>
      </c>
      <c r="T145" s="143">
        <f t="shared" si="13"/>
        <v>0</v>
      </c>
      <c r="AR145" s="144" t="s">
        <v>229</v>
      </c>
      <c r="AT145" s="144" t="s">
        <v>215</v>
      </c>
      <c r="AU145" s="144" t="s">
        <v>229</v>
      </c>
      <c r="AY145" s="19" t="s">
        <v>212</v>
      </c>
      <c r="BE145" s="145">
        <f t="shared" si="14"/>
        <v>0</v>
      </c>
      <c r="BF145" s="145">
        <f t="shared" si="15"/>
        <v>0</v>
      </c>
      <c r="BG145" s="145">
        <f t="shared" si="16"/>
        <v>0</v>
      </c>
      <c r="BH145" s="145">
        <f t="shared" si="17"/>
        <v>0</v>
      </c>
      <c r="BI145" s="145">
        <f t="shared" si="18"/>
        <v>0</v>
      </c>
      <c r="BJ145" s="19" t="s">
        <v>77</v>
      </c>
      <c r="BK145" s="145">
        <f t="shared" si="19"/>
        <v>0</v>
      </c>
      <c r="BL145" s="19" t="s">
        <v>229</v>
      </c>
      <c r="BM145" s="144" t="s">
        <v>744</v>
      </c>
    </row>
    <row r="146" spans="2:65" s="1" customFormat="1" ht="16.5" customHeight="1">
      <c r="B146" s="34"/>
      <c r="C146" s="133" t="s">
        <v>7</v>
      </c>
      <c r="D146" s="133" t="s">
        <v>215</v>
      </c>
      <c r="E146" s="134" t="s">
        <v>15876</v>
      </c>
      <c r="F146" s="135" t="s">
        <v>15859</v>
      </c>
      <c r="G146" s="136" t="s">
        <v>15108</v>
      </c>
      <c r="H146" s="137">
        <v>1</v>
      </c>
      <c r="I146" s="138"/>
      <c r="J146" s="139">
        <f t="shared" si="10"/>
        <v>0</v>
      </c>
      <c r="K146" s="135" t="s">
        <v>245</v>
      </c>
      <c r="L146" s="34"/>
      <c r="M146" s="140" t="s">
        <v>19</v>
      </c>
      <c r="N146" s="141" t="s">
        <v>40</v>
      </c>
      <c r="P146" s="142">
        <f t="shared" si="11"/>
        <v>0</v>
      </c>
      <c r="Q146" s="142">
        <v>0</v>
      </c>
      <c r="R146" s="142">
        <f t="shared" si="12"/>
        <v>0</v>
      </c>
      <c r="S146" s="142">
        <v>0</v>
      </c>
      <c r="T146" s="143">
        <f t="shared" si="13"/>
        <v>0</v>
      </c>
      <c r="AR146" s="144" t="s">
        <v>229</v>
      </c>
      <c r="AT146" s="144" t="s">
        <v>215</v>
      </c>
      <c r="AU146" s="144" t="s">
        <v>229</v>
      </c>
      <c r="AY146" s="19" t="s">
        <v>212</v>
      </c>
      <c r="BE146" s="145">
        <f t="shared" si="14"/>
        <v>0</v>
      </c>
      <c r="BF146" s="145">
        <f t="shared" si="15"/>
        <v>0</v>
      </c>
      <c r="BG146" s="145">
        <f t="shared" si="16"/>
        <v>0</v>
      </c>
      <c r="BH146" s="145">
        <f t="shared" si="17"/>
        <v>0</v>
      </c>
      <c r="BI146" s="145">
        <f t="shared" si="18"/>
        <v>0</v>
      </c>
      <c r="BJ146" s="19" t="s">
        <v>77</v>
      </c>
      <c r="BK146" s="145">
        <f t="shared" si="19"/>
        <v>0</v>
      </c>
      <c r="BL146" s="19" t="s">
        <v>229</v>
      </c>
      <c r="BM146" s="144" t="s">
        <v>762</v>
      </c>
    </row>
    <row r="147" spans="2:65" s="1" customFormat="1" ht="16.5" customHeight="1">
      <c r="B147" s="34"/>
      <c r="C147" s="133" t="s">
        <v>354</v>
      </c>
      <c r="D147" s="133" t="s">
        <v>215</v>
      </c>
      <c r="E147" s="134" t="s">
        <v>15877</v>
      </c>
      <c r="F147" s="135" t="s">
        <v>15861</v>
      </c>
      <c r="G147" s="136" t="s">
        <v>15108</v>
      </c>
      <c r="H147" s="137">
        <v>1</v>
      </c>
      <c r="I147" s="138"/>
      <c r="J147" s="139">
        <f t="shared" si="10"/>
        <v>0</v>
      </c>
      <c r="K147" s="135" t="s">
        <v>245</v>
      </c>
      <c r="L147" s="34"/>
      <c r="M147" s="140" t="s">
        <v>19</v>
      </c>
      <c r="N147" s="141" t="s">
        <v>40</v>
      </c>
      <c r="P147" s="142">
        <f t="shared" si="11"/>
        <v>0</v>
      </c>
      <c r="Q147" s="142">
        <v>0</v>
      </c>
      <c r="R147" s="142">
        <f t="shared" si="12"/>
        <v>0</v>
      </c>
      <c r="S147" s="142">
        <v>0</v>
      </c>
      <c r="T147" s="143">
        <f t="shared" si="13"/>
        <v>0</v>
      </c>
      <c r="AR147" s="144" t="s">
        <v>229</v>
      </c>
      <c r="AT147" s="144" t="s">
        <v>215</v>
      </c>
      <c r="AU147" s="144" t="s">
        <v>229</v>
      </c>
      <c r="AY147" s="19" t="s">
        <v>212</v>
      </c>
      <c r="BE147" s="145">
        <f t="shared" si="14"/>
        <v>0</v>
      </c>
      <c r="BF147" s="145">
        <f t="shared" si="15"/>
        <v>0</v>
      </c>
      <c r="BG147" s="145">
        <f t="shared" si="16"/>
        <v>0</v>
      </c>
      <c r="BH147" s="145">
        <f t="shared" si="17"/>
        <v>0</v>
      </c>
      <c r="BI147" s="145">
        <f t="shared" si="18"/>
        <v>0</v>
      </c>
      <c r="BJ147" s="19" t="s">
        <v>77</v>
      </c>
      <c r="BK147" s="145">
        <f t="shared" si="19"/>
        <v>0</v>
      </c>
      <c r="BL147" s="19" t="s">
        <v>229</v>
      </c>
      <c r="BM147" s="144" t="s">
        <v>775</v>
      </c>
    </row>
    <row r="148" spans="2:65" s="1" customFormat="1" ht="16.5" customHeight="1">
      <c r="B148" s="34"/>
      <c r="C148" s="133" t="s">
        <v>359</v>
      </c>
      <c r="D148" s="133" t="s">
        <v>215</v>
      </c>
      <c r="E148" s="134" t="s">
        <v>15878</v>
      </c>
      <c r="F148" s="135" t="s">
        <v>15879</v>
      </c>
      <c r="G148" s="136" t="s">
        <v>15108</v>
      </c>
      <c r="H148" s="137">
        <v>1</v>
      </c>
      <c r="I148" s="138"/>
      <c r="J148" s="139">
        <f t="shared" si="10"/>
        <v>0</v>
      </c>
      <c r="K148" s="135" t="s">
        <v>245</v>
      </c>
      <c r="L148" s="34"/>
      <c r="M148" s="140" t="s">
        <v>19</v>
      </c>
      <c r="N148" s="141" t="s">
        <v>40</v>
      </c>
      <c r="P148" s="142">
        <f t="shared" si="11"/>
        <v>0</v>
      </c>
      <c r="Q148" s="142">
        <v>0</v>
      </c>
      <c r="R148" s="142">
        <f t="shared" si="12"/>
        <v>0</v>
      </c>
      <c r="S148" s="142">
        <v>0</v>
      </c>
      <c r="T148" s="143">
        <f t="shared" si="13"/>
        <v>0</v>
      </c>
      <c r="AR148" s="144" t="s">
        <v>229</v>
      </c>
      <c r="AT148" s="144" t="s">
        <v>215</v>
      </c>
      <c r="AU148" s="144" t="s">
        <v>229</v>
      </c>
      <c r="AY148" s="19" t="s">
        <v>212</v>
      </c>
      <c r="BE148" s="145">
        <f t="shared" si="14"/>
        <v>0</v>
      </c>
      <c r="BF148" s="145">
        <f t="shared" si="15"/>
        <v>0</v>
      </c>
      <c r="BG148" s="145">
        <f t="shared" si="16"/>
        <v>0</v>
      </c>
      <c r="BH148" s="145">
        <f t="shared" si="17"/>
        <v>0</v>
      </c>
      <c r="BI148" s="145">
        <f t="shared" si="18"/>
        <v>0</v>
      </c>
      <c r="BJ148" s="19" t="s">
        <v>77</v>
      </c>
      <c r="BK148" s="145">
        <f t="shared" si="19"/>
        <v>0</v>
      </c>
      <c r="BL148" s="19" t="s">
        <v>229</v>
      </c>
      <c r="BM148" s="144" t="s">
        <v>795</v>
      </c>
    </row>
    <row r="149" spans="2:65" s="1" customFormat="1" ht="16.5" customHeight="1">
      <c r="B149" s="34"/>
      <c r="C149" s="133" t="s">
        <v>364</v>
      </c>
      <c r="D149" s="133" t="s">
        <v>215</v>
      </c>
      <c r="E149" s="134" t="s">
        <v>15880</v>
      </c>
      <c r="F149" s="135" t="s">
        <v>15881</v>
      </c>
      <c r="G149" s="136" t="s">
        <v>15108</v>
      </c>
      <c r="H149" s="137">
        <v>1</v>
      </c>
      <c r="I149" s="138"/>
      <c r="J149" s="139">
        <f t="shared" si="10"/>
        <v>0</v>
      </c>
      <c r="K149" s="135" t="s">
        <v>245</v>
      </c>
      <c r="L149" s="34"/>
      <c r="M149" s="140" t="s">
        <v>19</v>
      </c>
      <c r="N149" s="141" t="s">
        <v>40</v>
      </c>
      <c r="P149" s="142">
        <f t="shared" si="11"/>
        <v>0</v>
      </c>
      <c r="Q149" s="142">
        <v>0</v>
      </c>
      <c r="R149" s="142">
        <f t="shared" si="12"/>
        <v>0</v>
      </c>
      <c r="S149" s="142">
        <v>0</v>
      </c>
      <c r="T149" s="143">
        <f t="shared" si="13"/>
        <v>0</v>
      </c>
      <c r="AR149" s="144" t="s">
        <v>229</v>
      </c>
      <c r="AT149" s="144" t="s">
        <v>215</v>
      </c>
      <c r="AU149" s="144" t="s">
        <v>229</v>
      </c>
      <c r="AY149" s="19" t="s">
        <v>212</v>
      </c>
      <c r="BE149" s="145">
        <f t="shared" si="14"/>
        <v>0</v>
      </c>
      <c r="BF149" s="145">
        <f t="shared" si="15"/>
        <v>0</v>
      </c>
      <c r="BG149" s="145">
        <f t="shared" si="16"/>
        <v>0</v>
      </c>
      <c r="BH149" s="145">
        <f t="shared" si="17"/>
        <v>0</v>
      </c>
      <c r="BI149" s="145">
        <f t="shared" si="18"/>
        <v>0</v>
      </c>
      <c r="BJ149" s="19" t="s">
        <v>77</v>
      </c>
      <c r="BK149" s="145">
        <f t="shared" si="19"/>
        <v>0</v>
      </c>
      <c r="BL149" s="19" t="s">
        <v>229</v>
      </c>
      <c r="BM149" s="144" t="s">
        <v>815</v>
      </c>
    </row>
    <row r="150" spans="2:65" s="1" customFormat="1" ht="37.9" customHeight="1">
      <c r="B150" s="34"/>
      <c r="C150" s="133" t="s">
        <v>586</v>
      </c>
      <c r="D150" s="133" t="s">
        <v>215</v>
      </c>
      <c r="E150" s="134" t="s">
        <v>15882</v>
      </c>
      <c r="F150" s="135" t="s">
        <v>15883</v>
      </c>
      <c r="G150" s="136" t="s">
        <v>15108</v>
      </c>
      <c r="H150" s="137">
        <v>1</v>
      </c>
      <c r="I150" s="138"/>
      <c r="J150" s="139">
        <f t="shared" si="10"/>
        <v>0</v>
      </c>
      <c r="K150" s="135" t="s">
        <v>245</v>
      </c>
      <c r="L150" s="34"/>
      <c r="M150" s="140" t="s">
        <v>19</v>
      </c>
      <c r="N150" s="141" t="s">
        <v>40</v>
      </c>
      <c r="P150" s="142">
        <f t="shared" si="11"/>
        <v>0</v>
      </c>
      <c r="Q150" s="142">
        <v>0</v>
      </c>
      <c r="R150" s="142">
        <f t="shared" si="12"/>
        <v>0</v>
      </c>
      <c r="S150" s="142">
        <v>0</v>
      </c>
      <c r="T150" s="143">
        <f t="shared" si="13"/>
        <v>0</v>
      </c>
      <c r="AR150" s="144" t="s">
        <v>229</v>
      </c>
      <c r="AT150" s="144" t="s">
        <v>215</v>
      </c>
      <c r="AU150" s="144" t="s">
        <v>229</v>
      </c>
      <c r="AY150" s="19" t="s">
        <v>212</v>
      </c>
      <c r="BE150" s="145">
        <f t="shared" si="14"/>
        <v>0</v>
      </c>
      <c r="BF150" s="145">
        <f t="shared" si="15"/>
        <v>0</v>
      </c>
      <c r="BG150" s="145">
        <f t="shared" si="16"/>
        <v>0</v>
      </c>
      <c r="BH150" s="145">
        <f t="shared" si="17"/>
        <v>0</v>
      </c>
      <c r="BI150" s="145">
        <f t="shared" si="18"/>
        <v>0</v>
      </c>
      <c r="BJ150" s="19" t="s">
        <v>77</v>
      </c>
      <c r="BK150" s="145">
        <f t="shared" si="19"/>
        <v>0</v>
      </c>
      <c r="BL150" s="19" t="s">
        <v>229</v>
      </c>
      <c r="BM150" s="144" t="s">
        <v>832</v>
      </c>
    </row>
    <row r="151" spans="2:65" s="1" customFormat="1" ht="16.5" customHeight="1">
      <c r="B151" s="34"/>
      <c r="C151" s="133" t="s">
        <v>593</v>
      </c>
      <c r="D151" s="133" t="s">
        <v>215</v>
      </c>
      <c r="E151" s="134" t="s">
        <v>15884</v>
      </c>
      <c r="F151" s="135" t="s">
        <v>15865</v>
      </c>
      <c r="G151" s="136" t="s">
        <v>408</v>
      </c>
      <c r="H151" s="137">
        <v>80</v>
      </c>
      <c r="I151" s="138"/>
      <c r="J151" s="139">
        <f t="shared" si="10"/>
        <v>0</v>
      </c>
      <c r="K151" s="135" t="s">
        <v>245</v>
      </c>
      <c r="L151" s="34"/>
      <c r="M151" s="140" t="s">
        <v>19</v>
      </c>
      <c r="N151" s="141" t="s">
        <v>40</v>
      </c>
      <c r="P151" s="142">
        <f t="shared" si="11"/>
        <v>0</v>
      </c>
      <c r="Q151" s="142">
        <v>0</v>
      </c>
      <c r="R151" s="142">
        <f t="shared" si="12"/>
        <v>0</v>
      </c>
      <c r="S151" s="142">
        <v>0</v>
      </c>
      <c r="T151" s="143">
        <f t="shared" si="13"/>
        <v>0</v>
      </c>
      <c r="AR151" s="144" t="s">
        <v>229</v>
      </c>
      <c r="AT151" s="144" t="s">
        <v>215</v>
      </c>
      <c r="AU151" s="144" t="s">
        <v>229</v>
      </c>
      <c r="AY151" s="19" t="s">
        <v>212</v>
      </c>
      <c r="BE151" s="145">
        <f t="shared" si="14"/>
        <v>0</v>
      </c>
      <c r="BF151" s="145">
        <f t="shared" si="15"/>
        <v>0</v>
      </c>
      <c r="BG151" s="145">
        <f t="shared" si="16"/>
        <v>0</v>
      </c>
      <c r="BH151" s="145">
        <f t="shared" si="17"/>
        <v>0</v>
      </c>
      <c r="BI151" s="145">
        <f t="shared" si="18"/>
        <v>0</v>
      </c>
      <c r="BJ151" s="19" t="s">
        <v>77</v>
      </c>
      <c r="BK151" s="145">
        <f t="shared" si="19"/>
        <v>0</v>
      </c>
      <c r="BL151" s="19" t="s">
        <v>229</v>
      </c>
      <c r="BM151" s="144" t="s">
        <v>847</v>
      </c>
    </row>
    <row r="152" spans="2:65" s="16" customFormat="1" ht="20.85" customHeight="1">
      <c r="B152" s="205"/>
      <c r="D152" s="206" t="s">
        <v>68</v>
      </c>
      <c r="E152" s="206" t="s">
        <v>15885</v>
      </c>
      <c r="F152" s="206" t="s">
        <v>15886</v>
      </c>
      <c r="I152" s="207"/>
      <c r="J152" s="208">
        <f>BK152</f>
        <v>0</v>
      </c>
      <c r="L152" s="205"/>
      <c r="M152" s="209"/>
      <c r="P152" s="210">
        <f>SUM(P153:P164)</f>
        <v>0</v>
      </c>
      <c r="R152" s="210">
        <f>SUM(R153:R164)</f>
        <v>0</v>
      </c>
      <c r="T152" s="211">
        <f>SUM(T153:T164)</f>
        <v>0</v>
      </c>
      <c r="AR152" s="206" t="s">
        <v>77</v>
      </c>
      <c r="AT152" s="212" t="s">
        <v>68</v>
      </c>
      <c r="AU152" s="212" t="s">
        <v>236</v>
      </c>
      <c r="AY152" s="206" t="s">
        <v>212</v>
      </c>
      <c r="BK152" s="213">
        <f>SUM(BK153:BK164)</f>
        <v>0</v>
      </c>
    </row>
    <row r="153" spans="2:65" s="1" customFormat="1" ht="16.5" customHeight="1">
      <c r="B153" s="34"/>
      <c r="C153" s="133" t="s">
        <v>598</v>
      </c>
      <c r="D153" s="133" t="s">
        <v>215</v>
      </c>
      <c r="E153" s="134" t="s">
        <v>15887</v>
      </c>
      <c r="F153" s="135" t="s">
        <v>15843</v>
      </c>
      <c r="G153" s="136" t="s">
        <v>15108</v>
      </c>
      <c r="H153" s="137">
        <v>1</v>
      </c>
      <c r="I153" s="138"/>
      <c r="J153" s="139">
        <f t="shared" ref="J153:J164" si="20">ROUND(I153*H153,2)</f>
        <v>0</v>
      </c>
      <c r="K153" s="135" t="s">
        <v>245</v>
      </c>
      <c r="L153" s="34"/>
      <c r="M153" s="140" t="s">
        <v>19</v>
      </c>
      <c r="N153" s="141" t="s">
        <v>40</v>
      </c>
      <c r="P153" s="142">
        <f t="shared" ref="P153:P164" si="21">O153*H153</f>
        <v>0</v>
      </c>
      <c r="Q153" s="142">
        <v>0</v>
      </c>
      <c r="R153" s="142">
        <f t="shared" ref="R153:R164" si="22">Q153*H153</f>
        <v>0</v>
      </c>
      <c r="S153" s="142">
        <v>0</v>
      </c>
      <c r="T153" s="143">
        <f t="shared" ref="T153:T164" si="23">S153*H153</f>
        <v>0</v>
      </c>
      <c r="AR153" s="144" t="s">
        <v>229</v>
      </c>
      <c r="AT153" s="144" t="s">
        <v>215</v>
      </c>
      <c r="AU153" s="144" t="s">
        <v>229</v>
      </c>
      <c r="AY153" s="19" t="s">
        <v>212</v>
      </c>
      <c r="BE153" s="145">
        <f t="shared" ref="BE153:BE164" si="24">IF(N153="základní",J153,0)</f>
        <v>0</v>
      </c>
      <c r="BF153" s="145">
        <f t="shared" ref="BF153:BF164" si="25">IF(N153="snížená",J153,0)</f>
        <v>0</v>
      </c>
      <c r="BG153" s="145">
        <f t="shared" ref="BG153:BG164" si="26">IF(N153="zákl. přenesená",J153,0)</f>
        <v>0</v>
      </c>
      <c r="BH153" s="145">
        <f t="shared" ref="BH153:BH164" si="27">IF(N153="sníž. přenesená",J153,0)</f>
        <v>0</v>
      </c>
      <c r="BI153" s="145">
        <f t="shared" ref="BI153:BI164" si="28">IF(N153="nulová",J153,0)</f>
        <v>0</v>
      </c>
      <c r="BJ153" s="19" t="s">
        <v>77</v>
      </c>
      <c r="BK153" s="145">
        <f t="shared" ref="BK153:BK164" si="29">ROUND(I153*H153,2)</f>
        <v>0</v>
      </c>
      <c r="BL153" s="19" t="s">
        <v>229</v>
      </c>
      <c r="BM153" s="144" t="s">
        <v>858</v>
      </c>
    </row>
    <row r="154" spans="2:65" s="1" customFormat="1" ht="16.5" customHeight="1">
      <c r="B154" s="34"/>
      <c r="C154" s="133" t="s">
        <v>605</v>
      </c>
      <c r="D154" s="133" t="s">
        <v>215</v>
      </c>
      <c r="E154" s="134" t="s">
        <v>15888</v>
      </c>
      <c r="F154" s="135" t="s">
        <v>15845</v>
      </c>
      <c r="G154" s="136" t="s">
        <v>8579</v>
      </c>
      <c r="H154" s="137">
        <v>1</v>
      </c>
      <c r="I154" s="138"/>
      <c r="J154" s="139">
        <f t="shared" si="20"/>
        <v>0</v>
      </c>
      <c r="K154" s="135" t="s">
        <v>245</v>
      </c>
      <c r="L154" s="34"/>
      <c r="M154" s="140" t="s">
        <v>19</v>
      </c>
      <c r="N154" s="141" t="s">
        <v>40</v>
      </c>
      <c r="P154" s="142">
        <f t="shared" si="21"/>
        <v>0</v>
      </c>
      <c r="Q154" s="142">
        <v>0</v>
      </c>
      <c r="R154" s="142">
        <f t="shared" si="22"/>
        <v>0</v>
      </c>
      <c r="S154" s="142">
        <v>0</v>
      </c>
      <c r="T154" s="143">
        <f t="shared" si="23"/>
        <v>0</v>
      </c>
      <c r="AR154" s="144" t="s">
        <v>229</v>
      </c>
      <c r="AT154" s="144" t="s">
        <v>215</v>
      </c>
      <c r="AU154" s="144" t="s">
        <v>229</v>
      </c>
      <c r="AY154" s="19" t="s">
        <v>212</v>
      </c>
      <c r="BE154" s="145">
        <f t="shared" si="24"/>
        <v>0</v>
      </c>
      <c r="BF154" s="145">
        <f t="shared" si="25"/>
        <v>0</v>
      </c>
      <c r="BG154" s="145">
        <f t="shared" si="26"/>
        <v>0</v>
      </c>
      <c r="BH154" s="145">
        <f t="shared" si="27"/>
        <v>0</v>
      </c>
      <c r="BI154" s="145">
        <f t="shared" si="28"/>
        <v>0</v>
      </c>
      <c r="BJ154" s="19" t="s">
        <v>77</v>
      </c>
      <c r="BK154" s="145">
        <f t="shared" si="29"/>
        <v>0</v>
      </c>
      <c r="BL154" s="19" t="s">
        <v>229</v>
      </c>
      <c r="BM154" s="144" t="s">
        <v>870</v>
      </c>
    </row>
    <row r="155" spans="2:65" s="1" customFormat="1" ht="55.5" customHeight="1">
      <c r="B155" s="34"/>
      <c r="C155" s="133" t="s">
        <v>610</v>
      </c>
      <c r="D155" s="133" t="s">
        <v>215</v>
      </c>
      <c r="E155" s="134" t="s">
        <v>15889</v>
      </c>
      <c r="F155" s="135" t="s">
        <v>15847</v>
      </c>
      <c r="G155" s="136" t="s">
        <v>15108</v>
      </c>
      <c r="H155" s="137">
        <v>1</v>
      </c>
      <c r="I155" s="138"/>
      <c r="J155" s="139">
        <f t="shared" si="20"/>
        <v>0</v>
      </c>
      <c r="K155" s="135" t="s">
        <v>245</v>
      </c>
      <c r="L155" s="34"/>
      <c r="M155" s="140" t="s">
        <v>19</v>
      </c>
      <c r="N155" s="141" t="s">
        <v>40</v>
      </c>
      <c r="P155" s="142">
        <f t="shared" si="21"/>
        <v>0</v>
      </c>
      <c r="Q155" s="142">
        <v>0</v>
      </c>
      <c r="R155" s="142">
        <f t="shared" si="22"/>
        <v>0</v>
      </c>
      <c r="S155" s="142">
        <v>0</v>
      </c>
      <c r="T155" s="143">
        <f t="shared" si="23"/>
        <v>0</v>
      </c>
      <c r="AR155" s="144" t="s">
        <v>229</v>
      </c>
      <c r="AT155" s="144" t="s">
        <v>215</v>
      </c>
      <c r="AU155" s="144" t="s">
        <v>229</v>
      </c>
      <c r="AY155" s="19" t="s">
        <v>212</v>
      </c>
      <c r="BE155" s="145">
        <f t="shared" si="24"/>
        <v>0</v>
      </c>
      <c r="BF155" s="145">
        <f t="shared" si="25"/>
        <v>0</v>
      </c>
      <c r="BG155" s="145">
        <f t="shared" si="26"/>
        <v>0</v>
      </c>
      <c r="BH155" s="145">
        <f t="shared" si="27"/>
        <v>0</v>
      </c>
      <c r="BI155" s="145">
        <f t="shared" si="28"/>
        <v>0</v>
      </c>
      <c r="BJ155" s="19" t="s">
        <v>77</v>
      </c>
      <c r="BK155" s="145">
        <f t="shared" si="29"/>
        <v>0</v>
      </c>
      <c r="BL155" s="19" t="s">
        <v>229</v>
      </c>
      <c r="BM155" s="144" t="s">
        <v>882</v>
      </c>
    </row>
    <row r="156" spans="2:65" s="1" customFormat="1" ht="16.5" customHeight="1">
      <c r="B156" s="34"/>
      <c r="C156" s="133" t="s">
        <v>616</v>
      </c>
      <c r="D156" s="133" t="s">
        <v>215</v>
      </c>
      <c r="E156" s="134" t="s">
        <v>15890</v>
      </c>
      <c r="F156" s="135" t="s">
        <v>15849</v>
      </c>
      <c r="G156" s="136" t="s">
        <v>15108</v>
      </c>
      <c r="H156" s="137">
        <v>3</v>
      </c>
      <c r="I156" s="138"/>
      <c r="J156" s="139">
        <f t="shared" si="20"/>
        <v>0</v>
      </c>
      <c r="K156" s="135" t="s">
        <v>245</v>
      </c>
      <c r="L156" s="34"/>
      <c r="M156" s="140" t="s">
        <v>19</v>
      </c>
      <c r="N156" s="141" t="s">
        <v>40</v>
      </c>
      <c r="P156" s="142">
        <f t="shared" si="21"/>
        <v>0</v>
      </c>
      <c r="Q156" s="142">
        <v>0</v>
      </c>
      <c r="R156" s="142">
        <f t="shared" si="22"/>
        <v>0</v>
      </c>
      <c r="S156" s="142">
        <v>0</v>
      </c>
      <c r="T156" s="143">
        <f t="shared" si="23"/>
        <v>0</v>
      </c>
      <c r="AR156" s="144" t="s">
        <v>229</v>
      </c>
      <c r="AT156" s="144" t="s">
        <v>215</v>
      </c>
      <c r="AU156" s="144" t="s">
        <v>229</v>
      </c>
      <c r="AY156" s="19" t="s">
        <v>212</v>
      </c>
      <c r="BE156" s="145">
        <f t="shared" si="24"/>
        <v>0</v>
      </c>
      <c r="BF156" s="145">
        <f t="shared" si="25"/>
        <v>0</v>
      </c>
      <c r="BG156" s="145">
        <f t="shared" si="26"/>
        <v>0</v>
      </c>
      <c r="BH156" s="145">
        <f t="shared" si="27"/>
        <v>0</v>
      </c>
      <c r="BI156" s="145">
        <f t="shared" si="28"/>
        <v>0</v>
      </c>
      <c r="BJ156" s="19" t="s">
        <v>77</v>
      </c>
      <c r="BK156" s="145">
        <f t="shared" si="29"/>
        <v>0</v>
      </c>
      <c r="BL156" s="19" t="s">
        <v>229</v>
      </c>
      <c r="BM156" s="144" t="s">
        <v>893</v>
      </c>
    </row>
    <row r="157" spans="2:65" s="1" customFormat="1" ht="16.5" customHeight="1">
      <c r="B157" s="34"/>
      <c r="C157" s="133" t="s">
        <v>621</v>
      </c>
      <c r="D157" s="133" t="s">
        <v>215</v>
      </c>
      <c r="E157" s="134" t="s">
        <v>15891</v>
      </c>
      <c r="F157" s="135" t="s">
        <v>15851</v>
      </c>
      <c r="G157" s="136" t="s">
        <v>15108</v>
      </c>
      <c r="H157" s="137">
        <v>2</v>
      </c>
      <c r="I157" s="138"/>
      <c r="J157" s="139">
        <f t="shared" si="20"/>
        <v>0</v>
      </c>
      <c r="K157" s="135" t="s">
        <v>245</v>
      </c>
      <c r="L157" s="34"/>
      <c r="M157" s="140" t="s">
        <v>19</v>
      </c>
      <c r="N157" s="141" t="s">
        <v>40</v>
      </c>
      <c r="P157" s="142">
        <f t="shared" si="21"/>
        <v>0</v>
      </c>
      <c r="Q157" s="142">
        <v>0</v>
      </c>
      <c r="R157" s="142">
        <f t="shared" si="22"/>
        <v>0</v>
      </c>
      <c r="S157" s="142">
        <v>0</v>
      </c>
      <c r="T157" s="143">
        <f t="shared" si="23"/>
        <v>0</v>
      </c>
      <c r="AR157" s="144" t="s">
        <v>229</v>
      </c>
      <c r="AT157" s="144" t="s">
        <v>215</v>
      </c>
      <c r="AU157" s="144" t="s">
        <v>229</v>
      </c>
      <c r="AY157" s="19" t="s">
        <v>212</v>
      </c>
      <c r="BE157" s="145">
        <f t="shared" si="24"/>
        <v>0</v>
      </c>
      <c r="BF157" s="145">
        <f t="shared" si="25"/>
        <v>0</v>
      </c>
      <c r="BG157" s="145">
        <f t="shared" si="26"/>
        <v>0</v>
      </c>
      <c r="BH157" s="145">
        <f t="shared" si="27"/>
        <v>0</v>
      </c>
      <c r="BI157" s="145">
        <f t="shared" si="28"/>
        <v>0</v>
      </c>
      <c r="BJ157" s="19" t="s">
        <v>77</v>
      </c>
      <c r="BK157" s="145">
        <f t="shared" si="29"/>
        <v>0</v>
      </c>
      <c r="BL157" s="19" t="s">
        <v>229</v>
      </c>
      <c r="BM157" s="144" t="s">
        <v>903</v>
      </c>
    </row>
    <row r="158" spans="2:65" s="1" customFormat="1" ht="16.5" customHeight="1">
      <c r="B158" s="34"/>
      <c r="C158" s="133" t="s">
        <v>631</v>
      </c>
      <c r="D158" s="133" t="s">
        <v>215</v>
      </c>
      <c r="E158" s="134" t="s">
        <v>15892</v>
      </c>
      <c r="F158" s="135" t="s">
        <v>15853</v>
      </c>
      <c r="G158" s="136" t="s">
        <v>15108</v>
      </c>
      <c r="H158" s="137">
        <v>3</v>
      </c>
      <c r="I158" s="138"/>
      <c r="J158" s="139">
        <f t="shared" si="20"/>
        <v>0</v>
      </c>
      <c r="K158" s="135" t="s">
        <v>245</v>
      </c>
      <c r="L158" s="34"/>
      <c r="M158" s="140" t="s">
        <v>19</v>
      </c>
      <c r="N158" s="141" t="s">
        <v>40</v>
      </c>
      <c r="P158" s="142">
        <f t="shared" si="21"/>
        <v>0</v>
      </c>
      <c r="Q158" s="142">
        <v>0</v>
      </c>
      <c r="R158" s="142">
        <f t="shared" si="22"/>
        <v>0</v>
      </c>
      <c r="S158" s="142">
        <v>0</v>
      </c>
      <c r="T158" s="143">
        <f t="shared" si="23"/>
        <v>0</v>
      </c>
      <c r="AR158" s="144" t="s">
        <v>229</v>
      </c>
      <c r="AT158" s="144" t="s">
        <v>215</v>
      </c>
      <c r="AU158" s="144" t="s">
        <v>229</v>
      </c>
      <c r="AY158" s="19" t="s">
        <v>212</v>
      </c>
      <c r="BE158" s="145">
        <f t="shared" si="24"/>
        <v>0</v>
      </c>
      <c r="BF158" s="145">
        <f t="shared" si="25"/>
        <v>0</v>
      </c>
      <c r="BG158" s="145">
        <f t="shared" si="26"/>
        <v>0</v>
      </c>
      <c r="BH158" s="145">
        <f t="shared" si="27"/>
        <v>0</v>
      </c>
      <c r="BI158" s="145">
        <f t="shared" si="28"/>
        <v>0</v>
      </c>
      <c r="BJ158" s="19" t="s">
        <v>77</v>
      </c>
      <c r="BK158" s="145">
        <f t="shared" si="29"/>
        <v>0</v>
      </c>
      <c r="BL158" s="19" t="s">
        <v>229</v>
      </c>
      <c r="BM158" s="144" t="s">
        <v>938</v>
      </c>
    </row>
    <row r="159" spans="2:65" s="1" customFormat="1" ht="16.5" customHeight="1">
      <c r="B159" s="34"/>
      <c r="C159" s="133" t="s">
        <v>643</v>
      </c>
      <c r="D159" s="133" t="s">
        <v>215</v>
      </c>
      <c r="E159" s="134" t="s">
        <v>15893</v>
      </c>
      <c r="F159" s="135" t="s">
        <v>15855</v>
      </c>
      <c r="G159" s="136" t="s">
        <v>15108</v>
      </c>
      <c r="H159" s="137">
        <v>1</v>
      </c>
      <c r="I159" s="138"/>
      <c r="J159" s="139">
        <f t="shared" si="20"/>
        <v>0</v>
      </c>
      <c r="K159" s="135" t="s">
        <v>245</v>
      </c>
      <c r="L159" s="34"/>
      <c r="M159" s="140" t="s">
        <v>19</v>
      </c>
      <c r="N159" s="141" t="s">
        <v>40</v>
      </c>
      <c r="P159" s="142">
        <f t="shared" si="21"/>
        <v>0</v>
      </c>
      <c r="Q159" s="142">
        <v>0</v>
      </c>
      <c r="R159" s="142">
        <f t="shared" si="22"/>
        <v>0</v>
      </c>
      <c r="S159" s="142">
        <v>0</v>
      </c>
      <c r="T159" s="143">
        <f t="shared" si="23"/>
        <v>0</v>
      </c>
      <c r="AR159" s="144" t="s">
        <v>229</v>
      </c>
      <c r="AT159" s="144" t="s">
        <v>215</v>
      </c>
      <c r="AU159" s="144" t="s">
        <v>229</v>
      </c>
      <c r="AY159" s="19" t="s">
        <v>212</v>
      </c>
      <c r="BE159" s="145">
        <f t="shared" si="24"/>
        <v>0</v>
      </c>
      <c r="BF159" s="145">
        <f t="shared" si="25"/>
        <v>0</v>
      </c>
      <c r="BG159" s="145">
        <f t="shared" si="26"/>
        <v>0</v>
      </c>
      <c r="BH159" s="145">
        <f t="shared" si="27"/>
        <v>0</v>
      </c>
      <c r="BI159" s="145">
        <f t="shared" si="28"/>
        <v>0</v>
      </c>
      <c r="BJ159" s="19" t="s">
        <v>77</v>
      </c>
      <c r="BK159" s="145">
        <f t="shared" si="29"/>
        <v>0</v>
      </c>
      <c r="BL159" s="19" t="s">
        <v>229</v>
      </c>
      <c r="BM159" s="144" t="s">
        <v>956</v>
      </c>
    </row>
    <row r="160" spans="2:65" s="1" customFormat="1" ht="16.5" customHeight="1">
      <c r="B160" s="34"/>
      <c r="C160" s="133" t="s">
        <v>651</v>
      </c>
      <c r="D160" s="133" t="s">
        <v>215</v>
      </c>
      <c r="E160" s="134" t="s">
        <v>15894</v>
      </c>
      <c r="F160" s="135" t="s">
        <v>15857</v>
      </c>
      <c r="G160" s="136" t="s">
        <v>15108</v>
      </c>
      <c r="H160" s="137">
        <v>1</v>
      </c>
      <c r="I160" s="138"/>
      <c r="J160" s="139">
        <f t="shared" si="20"/>
        <v>0</v>
      </c>
      <c r="K160" s="135" t="s">
        <v>245</v>
      </c>
      <c r="L160" s="34"/>
      <c r="M160" s="140" t="s">
        <v>19</v>
      </c>
      <c r="N160" s="141" t="s">
        <v>40</v>
      </c>
      <c r="P160" s="142">
        <f t="shared" si="21"/>
        <v>0</v>
      </c>
      <c r="Q160" s="142">
        <v>0</v>
      </c>
      <c r="R160" s="142">
        <f t="shared" si="22"/>
        <v>0</v>
      </c>
      <c r="S160" s="142">
        <v>0</v>
      </c>
      <c r="T160" s="143">
        <f t="shared" si="23"/>
        <v>0</v>
      </c>
      <c r="AR160" s="144" t="s">
        <v>229</v>
      </c>
      <c r="AT160" s="144" t="s">
        <v>215</v>
      </c>
      <c r="AU160" s="144" t="s">
        <v>229</v>
      </c>
      <c r="AY160" s="19" t="s">
        <v>212</v>
      </c>
      <c r="BE160" s="145">
        <f t="shared" si="24"/>
        <v>0</v>
      </c>
      <c r="BF160" s="145">
        <f t="shared" si="25"/>
        <v>0</v>
      </c>
      <c r="BG160" s="145">
        <f t="shared" si="26"/>
        <v>0</v>
      </c>
      <c r="BH160" s="145">
        <f t="shared" si="27"/>
        <v>0</v>
      </c>
      <c r="BI160" s="145">
        <f t="shared" si="28"/>
        <v>0</v>
      </c>
      <c r="BJ160" s="19" t="s">
        <v>77</v>
      </c>
      <c r="BK160" s="145">
        <f t="shared" si="29"/>
        <v>0</v>
      </c>
      <c r="BL160" s="19" t="s">
        <v>229</v>
      </c>
      <c r="BM160" s="144" t="s">
        <v>970</v>
      </c>
    </row>
    <row r="161" spans="2:65" s="1" customFormat="1" ht="16.5" customHeight="1">
      <c r="B161" s="34"/>
      <c r="C161" s="133" t="s">
        <v>670</v>
      </c>
      <c r="D161" s="133" t="s">
        <v>215</v>
      </c>
      <c r="E161" s="134" t="s">
        <v>15895</v>
      </c>
      <c r="F161" s="135" t="s">
        <v>15859</v>
      </c>
      <c r="G161" s="136" t="s">
        <v>15108</v>
      </c>
      <c r="H161" s="137">
        <v>1</v>
      </c>
      <c r="I161" s="138"/>
      <c r="J161" s="139">
        <f t="shared" si="20"/>
        <v>0</v>
      </c>
      <c r="K161" s="135" t="s">
        <v>245</v>
      </c>
      <c r="L161" s="34"/>
      <c r="M161" s="140" t="s">
        <v>19</v>
      </c>
      <c r="N161" s="141" t="s">
        <v>40</v>
      </c>
      <c r="P161" s="142">
        <f t="shared" si="21"/>
        <v>0</v>
      </c>
      <c r="Q161" s="142">
        <v>0</v>
      </c>
      <c r="R161" s="142">
        <f t="shared" si="22"/>
        <v>0</v>
      </c>
      <c r="S161" s="142">
        <v>0</v>
      </c>
      <c r="T161" s="143">
        <f t="shared" si="23"/>
        <v>0</v>
      </c>
      <c r="AR161" s="144" t="s">
        <v>229</v>
      </c>
      <c r="AT161" s="144" t="s">
        <v>215</v>
      </c>
      <c r="AU161" s="144" t="s">
        <v>229</v>
      </c>
      <c r="AY161" s="19" t="s">
        <v>212</v>
      </c>
      <c r="BE161" s="145">
        <f t="shared" si="24"/>
        <v>0</v>
      </c>
      <c r="BF161" s="145">
        <f t="shared" si="25"/>
        <v>0</v>
      </c>
      <c r="BG161" s="145">
        <f t="shared" si="26"/>
        <v>0</v>
      </c>
      <c r="BH161" s="145">
        <f t="shared" si="27"/>
        <v>0</v>
      </c>
      <c r="BI161" s="145">
        <f t="shared" si="28"/>
        <v>0</v>
      </c>
      <c r="BJ161" s="19" t="s">
        <v>77</v>
      </c>
      <c r="BK161" s="145">
        <f t="shared" si="29"/>
        <v>0</v>
      </c>
      <c r="BL161" s="19" t="s">
        <v>229</v>
      </c>
      <c r="BM161" s="144" t="s">
        <v>1023</v>
      </c>
    </row>
    <row r="162" spans="2:65" s="1" customFormat="1" ht="16.5" customHeight="1">
      <c r="B162" s="34"/>
      <c r="C162" s="133" t="s">
        <v>693</v>
      </c>
      <c r="D162" s="133" t="s">
        <v>215</v>
      </c>
      <c r="E162" s="134" t="s">
        <v>15896</v>
      </c>
      <c r="F162" s="135" t="s">
        <v>15861</v>
      </c>
      <c r="G162" s="136" t="s">
        <v>15108</v>
      </c>
      <c r="H162" s="137">
        <v>1</v>
      </c>
      <c r="I162" s="138"/>
      <c r="J162" s="139">
        <f t="shared" si="20"/>
        <v>0</v>
      </c>
      <c r="K162" s="135" t="s">
        <v>245</v>
      </c>
      <c r="L162" s="34"/>
      <c r="M162" s="140" t="s">
        <v>19</v>
      </c>
      <c r="N162" s="141" t="s">
        <v>40</v>
      </c>
      <c r="P162" s="142">
        <f t="shared" si="21"/>
        <v>0</v>
      </c>
      <c r="Q162" s="142">
        <v>0</v>
      </c>
      <c r="R162" s="142">
        <f t="shared" si="22"/>
        <v>0</v>
      </c>
      <c r="S162" s="142">
        <v>0</v>
      </c>
      <c r="T162" s="143">
        <f t="shared" si="23"/>
        <v>0</v>
      </c>
      <c r="AR162" s="144" t="s">
        <v>229</v>
      </c>
      <c r="AT162" s="144" t="s">
        <v>215</v>
      </c>
      <c r="AU162" s="144" t="s">
        <v>229</v>
      </c>
      <c r="AY162" s="19" t="s">
        <v>212</v>
      </c>
      <c r="BE162" s="145">
        <f t="shared" si="24"/>
        <v>0</v>
      </c>
      <c r="BF162" s="145">
        <f t="shared" si="25"/>
        <v>0</v>
      </c>
      <c r="BG162" s="145">
        <f t="shared" si="26"/>
        <v>0</v>
      </c>
      <c r="BH162" s="145">
        <f t="shared" si="27"/>
        <v>0</v>
      </c>
      <c r="BI162" s="145">
        <f t="shared" si="28"/>
        <v>0</v>
      </c>
      <c r="BJ162" s="19" t="s">
        <v>77</v>
      </c>
      <c r="BK162" s="145">
        <f t="shared" si="29"/>
        <v>0</v>
      </c>
      <c r="BL162" s="19" t="s">
        <v>229</v>
      </c>
      <c r="BM162" s="144" t="s">
        <v>1038</v>
      </c>
    </row>
    <row r="163" spans="2:65" s="1" customFormat="1" ht="37.9" customHeight="1">
      <c r="B163" s="34"/>
      <c r="C163" s="133" t="s">
        <v>699</v>
      </c>
      <c r="D163" s="133" t="s">
        <v>215</v>
      </c>
      <c r="E163" s="134" t="s">
        <v>15897</v>
      </c>
      <c r="F163" s="135" t="s">
        <v>15883</v>
      </c>
      <c r="G163" s="136" t="s">
        <v>15108</v>
      </c>
      <c r="H163" s="137">
        <v>1</v>
      </c>
      <c r="I163" s="138"/>
      <c r="J163" s="139">
        <f t="shared" si="20"/>
        <v>0</v>
      </c>
      <c r="K163" s="135" t="s">
        <v>245</v>
      </c>
      <c r="L163" s="34"/>
      <c r="M163" s="140" t="s">
        <v>19</v>
      </c>
      <c r="N163" s="141" t="s">
        <v>40</v>
      </c>
      <c r="P163" s="142">
        <f t="shared" si="21"/>
        <v>0</v>
      </c>
      <c r="Q163" s="142">
        <v>0</v>
      </c>
      <c r="R163" s="142">
        <f t="shared" si="22"/>
        <v>0</v>
      </c>
      <c r="S163" s="142">
        <v>0</v>
      </c>
      <c r="T163" s="143">
        <f t="shared" si="23"/>
        <v>0</v>
      </c>
      <c r="AR163" s="144" t="s">
        <v>229</v>
      </c>
      <c r="AT163" s="144" t="s">
        <v>215</v>
      </c>
      <c r="AU163" s="144" t="s">
        <v>229</v>
      </c>
      <c r="AY163" s="19" t="s">
        <v>212</v>
      </c>
      <c r="BE163" s="145">
        <f t="shared" si="24"/>
        <v>0</v>
      </c>
      <c r="BF163" s="145">
        <f t="shared" si="25"/>
        <v>0</v>
      </c>
      <c r="BG163" s="145">
        <f t="shared" si="26"/>
        <v>0</v>
      </c>
      <c r="BH163" s="145">
        <f t="shared" si="27"/>
        <v>0</v>
      </c>
      <c r="BI163" s="145">
        <f t="shared" si="28"/>
        <v>0</v>
      </c>
      <c r="BJ163" s="19" t="s">
        <v>77</v>
      </c>
      <c r="BK163" s="145">
        <f t="shared" si="29"/>
        <v>0</v>
      </c>
      <c r="BL163" s="19" t="s">
        <v>229</v>
      </c>
      <c r="BM163" s="144" t="s">
        <v>1052</v>
      </c>
    </row>
    <row r="164" spans="2:65" s="1" customFormat="1" ht="16.5" customHeight="1">
      <c r="B164" s="34"/>
      <c r="C164" s="133" t="s">
        <v>704</v>
      </c>
      <c r="D164" s="133" t="s">
        <v>215</v>
      </c>
      <c r="E164" s="134" t="s">
        <v>15898</v>
      </c>
      <c r="F164" s="135" t="s">
        <v>15865</v>
      </c>
      <c r="G164" s="136" t="s">
        <v>408</v>
      </c>
      <c r="H164" s="137">
        <v>80</v>
      </c>
      <c r="I164" s="138"/>
      <c r="J164" s="139">
        <f t="shared" si="20"/>
        <v>0</v>
      </c>
      <c r="K164" s="135" t="s">
        <v>245</v>
      </c>
      <c r="L164" s="34"/>
      <c r="M164" s="140" t="s">
        <v>19</v>
      </c>
      <c r="N164" s="141" t="s">
        <v>40</v>
      </c>
      <c r="P164" s="142">
        <f t="shared" si="21"/>
        <v>0</v>
      </c>
      <c r="Q164" s="142">
        <v>0</v>
      </c>
      <c r="R164" s="142">
        <f t="shared" si="22"/>
        <v>0</v>
      </c>
      <c r="S164" s="142">
        <v>0</v>
      </c>
      <c r="T164" s="143">
        <f t="shared" si="23"/>
        <v>0</v>
      </c>
      <c r="AR164" s="144" t="s">
        <v>229</v>
      </c>
      <c r="AT164" s="144" t="s">
        <v>215</v>
      </c>
      <c r="AU164" s="144" t="s">
        <v>229</v>
      </c>
      <c r="AY164" s="19" t="s">
        <v>212</v>
      </c>
      <c r="BE164" s="145">
        <f t="shared" si="24"/>
        <v>0</v>
      </c>
      <c r="BF164" s="145">
        <f t="shared" si="25"/>
        <v>0</v>
      </c>
      <c r="BG164" s="145">
        <f t="shared" si="26"/>
        <v>0</v>
      </c>
      <c r="BH164" s="145">
        <f t="shared" si="27"/>
        <v>0</v>
      </c>
      <c r="BI164" s="145">
        <f t="shared" si="28"/>
        <v>0</v>
      </c>
      <c r="BJ164" s="19" t="s">
        <v>77</v>
      </c>
      <c r="BK164" s="145">
        <f t="shared" si="29"/>
        <v>0</v>
      </c>
      <c r="BL164" s="19" t="s">
        <v>229</v>
      </c>
      <c r="BM164" s="144" t="s">
        <v>1065</v>
      </c>
    </row>
    <row r="165" spans="2:65" s="16" customFormat="1" ht="20.85" customHeight="1">
      <c r="B165" s="205"/>
      <c r="D165" s="206" t="s">
        <v>68</v>
      </c>
      <c r="E165" s="206" t="s">
        <v>15899</v>
      </c>
      <c r="F165" s="206" t="s">
        <v>15900</v>
      </c>
      <c r="I165" s="207"/>
      <c r="J165" s="208">
        <f>BK165</f>
        <v>0</v>
      </c>
      <c r="L165" s="205"/>
      <c r="M165" s="209"/>
      <c r="P165" s="210">
        <f>SUM(P166:P177)</f>
        <v>0</v>
      </c>
      <c r="R165" s="210">
        <f>SUM(R166:R177)</f>
        <v>0</v>
      </c>
      <c r="T165" s="211">
        <f>SUM(T166:T177)</f>
        <v>0</v>
      </c>
      <c r="AR165" s="206" t="s">
        <v>77</v>
      </c>
      <c r="AT165" s="212" t="s">
        <v>68</v>
      </c>
      <c r="AU165" s="212" t="s">
        <v>236</v>
      </c>
      <c r="AY165" s="206" t="s">
        <v>212</v>
      </c>
      <c r="BK165" s="213">
        <f>SUM(BK166:BK177)</f>
        <v>0</v>
      </c>
    </row>
    <row r="166" spans="2:65" s="1" customFormat="1" ht="16.5" customHeight="1">
      <c r="B166" s="34"/>
      <c r="C166" s="133" t="s">
        <v>725</v>
      </c>
      <c r="D166" s="133" t="s">
        <v>215</v>
      </c>
      <c r="E166" s="134" t="s">
        <v>15901</v>
      </c>
      <c r="F166" s="135" t="s">
        <v>15843</v>
      </c>
      <c r="G166" s="136" t="s">
        <v>15108</v>
      </c>
      <c r="H166" s="137">
        <v>1</v>
      </c>
      <c r="I166" s="138"/>
      <c r="J166" s="139">
        <f t="shared" ref="J166:J177" si="30">ROUND(I166*H166,2)</f>
        <v>0</v>
      </c>
      <c r="K166" s="135" t="s">
        <v>245</v>
      </c>
      <c r="L166" s="34"/>
      <c r="M166" s="140" t="s">
        <v>19</v>
      </c>
      <c r="N166" s="141" t="s">
        <v>40</v>
      </c>
      <c r="P166" s="142">
        <f t="shared" ref="P166:P177" si="31">O166*H166</f>
        <v>0</v>
      </c>
      <c r="Q166" s="142">
        <v>0</v>
      </c>
      <c r="R166" s="142">
        <f t="shared" ref="R166:R177" si="32">Q166*H166</f>
        <v>0</v>
      </c>
      <c r="S166" s="142">
        <v>0</v>
      </c>
      <c r="T166" s="143">
        <f t="shared" ref="T166:T177" si="33">S166*H166</f>
        <v>0</v>
      </c>
      <c r="AR166" s="144" t="s">
        <v>229</v>
      </c>
      <c r="AT166" s="144" t="s">
        <v>215</v>
      </c>
      <c r="AU166" s="144" t="s">
        <v>229</v>
      </c>
      <c r="AY166" s="19" t="s">
        <v>212</v>
      </c>
      <c r="BE166" s="145">
        <f t="shared" ref="BE166:BE177" si="34">IF(N166="základní",J166,0)</f>
        <v>0</v>
      </c>
      <c r="BF166" s="145">
        <f t="shared" ref="BF166:BF177" si="35">IF(N166="snížená",J166,0)</f>
        <v>0</v>
      </c>
      <c r="BG166" s="145">
        <f t="shared" ref="BG166:BG177" si="36">IF(N166="zákl. přenesená",J166,0)</f>
        <v>0</v>
      </c>
      <c r="BH166" s="145">
        <f t="shared" ref="BH166:BH177" si="37">IF(N166="sníž. přenesená",J166,0)</f>
        <v>0</v>
      </c>
      <c r="BI166" s="145">
        <f t="shared" ref="BI166:BI177" si="38">IF(N166="nulová",J166,0)</f>
        <v>0</v>
      </c>
      <c r="BJ166" s="19" t="s">
        <v>77</v>
      </c>
      <c r="BK166" s="145">
        <f t="shared" ref="BK166:BK177" si="39">ROUND(I166*H166,2)</f>
        <v>0</v>
      </c>
      <c r="BL166" s="19" t="s">
        <v>229</v>
      </c>
      <c r="BM166" s="144" t="s">
        <v>1079</v>
      </c>
    </row>
    <row r="167" spans="2:65" s="1" customFormat="1" ht="16.5" customHeight="1">
      <c r="B167" s="34"/>
      <c r="C167" s="133" t="s">
        <v>744</v>
      </c>
      <c r="D167" s="133" t="s">
        <v>215</v>
      </c>
      <c r="E167" s="134" t="s">
        <v>15902</v>
      </c>
      <c r="F167" s="135" t="s">
        <v>15845</v>
      </c>
      <c r="G167" s="136" t="s">
        <v>8579</v>
      </c>
      <c r="H167" s="137">
        <v>1</v>
      </c>
      <c r="I167" s="138"/>
      <c r="J167" s="139">
        <f t="shared" si="30"/>
        <v>0</v>
      </c>
      <c r="K167" s="135" t="s">
        <v>245</v>
      </c>
      <c r="L167" s="34"/>
      <c r="M167" s="140" t="s">
        <v>19</v>
      </c>
      <c r="N167" s="141" t="s">
        <v>40</v>
      </c>
      <c r="P167" s="142">
        <f t="shared" si="31"/>
        <v>0</v>
      </c>
      <c r="Q167" s="142">
        <v>0</v>
      </c>
      <c r="R167" s="142">
        <f t="shared" si="32"/>
        <v>0</v>
      </c>
      <c r="S167" s="142">
        <v>0</v>
      </c>
      <c r="T167" s="143">
        <f t="shared" si="33"/>
        <v>0</v>
      </c>
      <c r="AR167" s="144" t="s">
        <v>229</v>
      </c>
      <c r="AT167" s="144" t="s">
        <v>215</v>
      </c>
      <c r="AU167" s="144" t="s">
        <v>229</v>
      </c>
      <c r="AY167" s="19" t="s">
        <v>212</v>
      </c>
      <c r="BE167" s="145">
        <f t="shared" si="34"/>
        <v>0</v>
      </c>
      <c r="BF167" s="145">
        <f t="shared" si="35"/>
        <v>0</v>
      </c>
      <c r="BG167" s="145">
        <f t="shared" si="36"/>
        <v>0</v>
      </c>
      <c r="BH167" s="145">
        <f t="shared" si="37"/>
        <v>0</v>
      </c>
      <c r="BI167" s="145">
        <f t="shared" si="38"/>
        <v>0</v>
      </c>
      <c r="BJ167" s="19" t="s">
        <v>77</v>
      </c>
      <c r="BK167" s="145">
        <f t="shared" si="39"/>
        <v>0</v>
      </c>
      <c r="BL167" s="19" t="s">
        <v>229</v>
      </c>
      <c r="BM167" s="144" t="s">
        <v>1092</v>
      </c>
    </row>
    <row r="168" spans="2:65" s="1" customFormat="1" ht="55.5" customHeight="1">
      <c r="B168" s="34"/>
      <c r="C168" s="133" t="s">
        <v>750</v>
      </c>
      <c r="D168" s="133" t="s">
        <v>215</v>
      </c>
      <c r="E168" s="134" t="s">
        <v>15903</v>
      </c>
      <c r="F168" s="135" t="s">
        <v>15904</v>
      </c>
      <c r="G168" s="136" t="s">
        <v>15108</v>
      </c>
      <c r="H168" s="137">
        <v>1</v>
      </c>
      <c r="I168" s="138"/>
      <c r="J168" s="139">
        <f t="shared" si="30"/>
        <v>0</v>
      </c>
      <c r="K168" s="135" t="s">
        <v>245</v>
      </c>
      <c r="L168" s="34"/>
      <c r="M168" s="140" t="s">
        <v>19</v>
      </c>
      <c r="N168" s="141" t="s">
        <v>40</v>
      </c>
      <c r="P168" s="142">
        <f t="shared" si="31"/>
        <v>0</v>
      </c>
      <c r="Q168" s="142">
        <v>0</v>
      </c>
      <c r="R168" s="142">
        <f t="shared" si="32"/>
        <v>0</v>
      </c>
      <c r="S168" s="142">
        <v>0</v>
      </c>
      <c r="T168" s="143">
        <f t="shared" si="33"/>
        <v>0</v>
      </c>
      <c r="AR168" s="144" t="s">
        <v>229</v>
      </c>
      <c r="AT168" s="144" t="s">
        <v>215</v>
      </c>
      <c r="AU168" s="144" t="s">
        <v>229</v>
      </c>
      <c r="AY168" s="19" t="s">
        <v>212</v>
      </c>
      <c r="BE168" s="145">
        <f t="shared" si="34"/>
        <v>0</v>
      </c>
      <c r="BF168" s="145">
        <f t="shared" si="35"/>
        <v>0</v>
      </c>
      <c r="BG168" s="145">
        <f t="shared" si="36"/>
        <v>0</v>
      </c>
      <c r="BH168" s="145">
        <f t="shared" si="37"/>
        <v>0</v>
      </c>
      <c r="BI168" s="145">
        <f t="shared" si="38"/>
        <v>0</v>
      </c>
      <c r="BJ168" s="19" t="s">
        <v>77</v>
      </c>
      <c r="BK168" s="145">
        <f t="shared" si="39"/>
        <v>0</v>
      </c>
      <c r="BL168" s="19" t="s">
        <v>229</v>
      </c>
      <c r="BM168" s="144" t="s">
        <v>1104</v>
      </c>
    </row>
    <row r="169" spans="2:65" s="1" customFormat="1" ht="16.5" customHeight="1">
      <c r="B169" s="34"/>
      <c r="C169" s="133" t="s">
        <v>762</v>
      </c>
      <c r="D169" s="133" t="s">
        <v>215</v>
      </c>
      <c r="E169" s="134" t="s">
        <v>15905</v>
      </c>
      <c r="F169" s="135" t="s">
        <v>15849</v>
      </c>
      <c r="G169" s="136" t="s">
        <v>15108</v>
      </c>
      <c r="H169" s="137">
        <v>3</v>
      </c>
      <c r="I169" s="138"/>
      <c r="J169" s="139">
        <f t="shared" si="30"/>
        <v>0</v>
      </c>
      <c r="K169" s="135" t="s">
        <v>245</v>
      </c>
      <c r="L169" s="34"/>
      <c r="M169" s="140" t="s">
        <v>19</v>
      </c>
      <c r="N169" s="141" t="s">
        <v>40</v>
      </c>
      <c r="P169" s="142">
        <f t="shared" si="31"/>
        <v>0</v>
      </c>
      <c r="Q169" s="142">
        <v>0</v>
      </c>
      <c r="R169" s="142">
        <f t="shared" si="32"/>
        <v>0</v>
      </c>
      <c r="S169" s="142">
        <v>0</v>
      </c>
      <c r="T169" s="143">
        <f t="shared" si="33"/>
        <v>0</v>
      </c>
      <c r="AR169" s="144" t="s">
        <v>229</v>
      </c>
      <c r="AT169" s="144" t="s">
        <v>215</v>
      </c>
      <c r="AU169" s="144" t="s">
        <v>229</v>
      </c>
      <c r="AY169" s="19" t="s">
        <v>212</v>
      </c>
      <c r="BE169" s="145">
        <f t="shared" si="34"/>
        <v>0</v>
      </c>
      <c r="BF169" s="145">
        <f t="shared" si="35"/>
        <v>0</v>
      </c>
      <c r="BG169" s="145">
        <f t="shared" si="36"/>
        <v>0</v>
      </c>
      <c r="BH169" s="145">
        <f t="shared" si="37"/>
        <v>0</v>
      </c>
      <c r="BI169" s="145">
        <f t="shared" si="38"/>
        <v>0</v>
      </c>
      <c r="BJ169" s="19" t="s">
        <v>77</v>
      </c>
      <c r="BK169" s="145">
        <f t="shared" si="39"/>
        <v>0</v>
      </c>
      <c r="BL169" s="19" t="s">
        <v>229</v>
      </c>
      <c r="BM169" s="144" t="s">
        <v>1119</v>
      </c>
    </row>
    <row r="170" spans="2:65" s="1" customFormat="1" ht="16.5" customHeight="1">
      <c r="B170" s="34"/>
      <c r="C170" s="133" t="s">
        <v>769</v>
      </c>
      <c r="D170" s="133" t="s">
        <v>215</v>
      </c>
      <c r="E170" s="134" t="s">
        <v>15906</v>
      </c>
      <c r="F170" s="135" t="s">
        <v>15851</v>
      </c>
      <c r="G170" s="136" t="s">
        <v>15108</v>
      </c>
      <c r="H170" s="137">
        <v>2</v>
      </c>
      <c r="I170" s="138"/>
      <c r="J170" s="139">
        <f t="shared" si="30"/>
        <v>0</v>
      </c>
      <c r="K170" s="135" t="s">
        <v>245</v>
      </c>
      <c r="L170" s="34"/>
      <c r="M170" s="140" t="s">
        <v>19</v>
      </c>
      <c r="N170" s="141" t="s">
        <v>40</v>
      </c>
      <c r="P170" s="142">
        <f t="shared" si="31"/>
        <v>0</v>
      </c>
      <c r="Q170" s="142">
        <v>0</v>
      </c>
      <c r="R170" s="142">
        <f t="shared" si="32"/>
        <v>0</v>
      </c>
      <c r="S170" s="142">
        <v>0</v>
      </c>
      <c r="T170" s="143">
        <f t="shared" si="33"/>
        <v>0</v>
      </c>
      <c r="AR170" s="144" t="s">
        <v>229</v>
      </c>
      <c r="AT170" s="144" t="s">
        <v>215</v>
      </c>
      <c r="AU170" s="144" t="s">
        <v>229</v>
      </c>
      <c r="AY170" s="19" t="s">
        <v>212</v>
      </c>
      <c r="BE170" s="145">
        <f t="shared" si="34"/>
        <v>0</v>
      </c>
      <c r="BF170" s="145">
        <f t="shared" si="35"/>
        <v>0</v>
      </c>
      <c r="BG170" s="145">
        <f t="shared" si="36"/>
        <v>0</v>
      </c>
      <c r="BH170" s="145">
        <f t="shared" si="37"/>
        <v>0</v>
      </c>
      <c r="BI170" s="145">
        <f t="shared" si="38"/>
        <v>0</v>
      </c>
      <c r="BJ170" s="19" t="s">
        <v>77</v>
      </c>
      <c r="BK170" s="145">
        <f t="shared" si="39"/>
        <v>0</v>
      </c>
      <c r="BL170" s="19" t="s">
        <v>229</v>
      </c>
      <c r="BM170" s="144" t="s">
        <v>1148</v>
      </c>
    </row>
    <row r="171" spans="2:65" s="1" customFormat="1" ht="16.5" customHeight="1">
      <c r="B171" s="34"/>
      <c r="C171" s="133" t="s">
        <v>775</v>
      </c>
      <c r="D171" s="133" t="s">
        <v>215</v>
      </c>
      <c r="E171" s="134" t="s">
        <v>15907</v>
      </c>
      <c r="F171" s="135" t="s">
        <v>15853</v>
      </c>
      <c r="G171" s="136" t="s">
        <v>15108</v>
      </c>
      <c r="H171" s="137">
        <v>3</v>
      </c>
      <c r="I171" s="138"/>
      <c r="J171" s="139">
        <f t="shared" si="30"/>
        <v>0</v>
      </c>
      <c r="K171" s="135" t="s">
        <v>245</v>
      </c>
      <c r="L171" s="34"/>
      <c r="M171" s="140" t="s">
        <v>19</v>
      </c>
      <c r="N171" s="141" t="s">
        <v>40</v>
      </c>
      <c r="P171" s="142">
        <f t="shared" si="31"/>
        <v>0</v>
      </c>
      <c r="Q171" s="142">
        <v>0</v>
      </c>
      <c r="R171" s="142">
        <f t="shared" si="32"/>
        <v>0</v>
      </c>
      <c r="S171" s="142">
        <v>0</v>
      </c>
      <c r="T171" s="143">
        <f t="shared" si="33"/>
        <v>0</v>
      </c>
      <c r="AR171" s="144" t="s">
        <v>229</v>
      </c>
      <c r="AT171" s="144" t="s">
        <v>215</v>
      </c>
      <c r="AU171" s="144" t="s">
        <v>229</v>
      </c>
      <c r="AY171" s="19" t="s">
        <v>212</v>
      </c>
      <c r="BE171" s="145">
        <f t="shared" si="34"/>
        <v>0</v>
      </c>
      <c r="BF171" s="145">
        <f t="shared" si="35"/>
        <v>0</v>
      </c>
      <c r="BG171" s="145">
        <f t="shared" si="36"/>
        <v>0</v>
      </c>
      <c r="BH171" s="145">
        <f t="shared" si="37"/>
        <v>0</v>
      </c>
      <c r="BI171" s="145">
        <f t="shared" si="38"/>
        <v>0</v>
      </c>
      <c r="BJ171" s="19" t="s">
        <v>77</v>
      </c>
      <c r="BK171" s="145">
        <f t="shared" si="39"/>
        <v>0</v>
      </c>
      <c r="BL171" s="19" t="s">
        <v>229</v>
      </c>
      <c r="BM171" s="144" t="s">
        <v>1172</v>
      </c>
    </row>
    <row r="172" spans="2:65" s="1" customFormat="1" ht="16.5" customHeight="1">
      <c r="B172" s="34"/>
      <c r="C172" s="133" t="s">
        <v>782</v>
      </c>
      <c r="D172" s="133" t="s">
        <v>215</v>
      </c>
      <c r="E172" s="134" t="s">
        <v>15908</v>
      </c>
      <c r="F172" s="135" t="s">
        <v>15855</v>
      </c>
      <c r="G172" s="136" t="s">
        <v>15108</v>
      </c>
      <c r="H172" s="137">
        <v>1</v>
      </c>
      <c r="I172" s="138"/>
      <c r="J172" s="139">
        <f t="shared" si="30"/>
        <v>0</v>
      </c>
      <c r="K172" s="135" t="s">
        <v>245</v>
      </c>
      <c r="L172" s="34"/>
      <c r="M172" s="140" t="s">
        <v>19</v>
      </c>
      <c r="N172" s="141" t="s">
        <v>40</v>
      </c>
      <c r="P172" s="142">
        <f t="shared" si="31"/>
        <v>0</v>
      </c>
      <c r="Q172" s="142">
        <v>0</v>
      </c>
      <c r="R172" s="142">
        <f t="shared" si="32"/>
        <v>0</v>
      </c>
      <c r="S172" s="142">
        <v>0</v>
      </c>
      <c r="T172" s="143">
        <f t="shared" si="33"/>
        <v>0</v>
      </c>
      <c r="AR172" s="144" t="s">
        <v>229</v>
      </c>
      <c r="AT172" s="144" t="s">
        <v>215</v>
      </c>
      <c r="AU172" s="144" t="s">
        <v>229</v>
      </c>
      <c r="AY172" s="19" t="s">
        <v>212</v>
      </c>
      <c r="BE172" s="145">
        <f t="shared" si="34"/>
        <v>0</v>
      </c>
      <c r="BF172" s="145">
        <f t="shared" si="35"/>
        <v>0</v>
      </c>
      <c r="BG172" s="145">
        <f t="shared" si="36"/>
        <v>0</v>
      </c>
      <c r="BH172" s="145">
        <f t="shared" si="37"/>
        <v>0</v>
      </c>
      <c r="BI172" s="145">
        <f t="shared" si="38"/>
        <v>0</v>
      </c>
      <c r="BJ172" s="19" t="s">
        <v>77</v>
      </c>
      <c r="BK172" s="145">
        <f t="shared" si="39"/>
        <v>0</v>
      </c>
      <c r="BL172" s="19" t="s">
        <v>229</v>
      </c>
      <c r="BM172" s="144" t="s">
        <v>1188</v>
      </c>
    </row>
    <row r="173" spans="2:65" s="1" customFormat="1" ht="16.5" customHeight="1">
      <c r="B173" s="34"/>
      <c r="C173" s="133" t="s">
        <v>795</v>
      </c>
      <c r="D173" s="133" t="s">
        <v>215</v>
      </c>
      <c r="E173" s="134" t="s">
        <v>15909</v>
      </c>
      <c r="F173" s="135" t="s">
        <v>15857</v>
      </c>
      <c r="G173" s="136" t="s">
        <v>15108</v>
      </c>
      <c r="H173" s="137">
        <v>1</v>
      </c>
      <c r="I173" s="138"/>
      <c r="J173" s="139">
        <f t="shared" si="30"/>
        <v>0</v>
      </c>
      <c r="K173" s="135" t="s">
        <v>245</v>
      </c>
      <c r="L173" s="34"/>
      <c r="M173" s="140" t="s">
        <v>19</v>
      </c>
      <c r="N173" s="141" t="s">
        <v>40</v>
      </c>
      <c r="P173" s="142">
        <f t="shared" si="31"/>
        <v>0</v>
      </c>
      <c r="Q173" s="142">
        <v>0</v>
      </c>
      <c r="R173" s="142">
        <f t="shared" si="32"/>
        <v>0</v>
      </c>
      <c r="S173" s="142">
        <v>0</v>
      </c>
      <c r="T173" s="143">
        <f t="shared" si="33"/>
        <v>0</v>
      </c>
      <c r="AR173" s="144" t="s">
        <v>229</v>
      </c>
      <c r="AT173" s="144" t="s">
        <v>215</v>
      </c>
      <c r="AU173" s="144" t="s">
        <v>229</v>
      </c>
      <c r="AY173" s="19" t="s">
        <v>212</v>
      </c>
      <c r="BE173" s="145">
        <f t="shared" si="34"/>
        <v>0</v>
      </c>
      <c r="BF173" s="145">
        <f t="shared" si="35"/>
        <v>0</v>
      </c>
      <c r="BG173" s="145">
        <f t="shared" si="36"/>
        <v>0</v>
      </c>
      <c r="BH173" s="145">
        <f t="shared" si="37"/>
        <v>0</v>
      </c>
      <c r="BI173" s="145">
        <f t="shared" si="38"/>
        <v>0</v>
      </c>
      <c r="BJ173" s="19" t="s">
        <v>77</v>
      </c>
      <c r="BK173" s="145">
        <f t="shared" si="39"/>
        <v>0</v>
      </c>
      <c r="BL173" s="19" t="s">
        <v>229</v>
      </c>
      <c r="BM173" s="144" t="s">
        <v>1209</v>
      </c>
    </row>
    <row r="174" spans="2:65" s="1" customFormat="1" ht="16.5" customHeight="1">
      <c r="B174" s="34"/>
      <c r="C174" s="133" t="s">
        <v>804</v>
      </c>
      <c r="D174" s="133" t="s">
        <v>215</v>
      </c>
      <c r="E174" s="134" t="s">
        <v>15910</v>
      </c>
      <c r="F174" s="135" t="s">
        <v>15859</v>
      </c>
      <c r="G174" s="136" t="s">
        <v>15108</v>
      </c>
      <c r="H174" s="137">
        <v>1</v>
      </c>
      <c r="I174" s="138"/>
      <c r="J174" s="139">
        <f t="shared" si="30"/>
        <v>0</v>
      </c>
      <c r="K174" s="135" t="s">
        <v>245</v>
      </c>
      <c r="L174" s="34"/>
      <c r="M174" s="140" t="s">
        <v>19</v>
      </c>
      <c r="N174" s="141" t="s">
        <v>40</v>
      </c>
      <c r="P174" s="142">
        <f t="shared" si="31"/>
        <v>0</v>
      </c>
      <c r="Q174" s="142">
        <v>0</v>
      </c>
      <c r="R174" s="142">
        <f t="shared" si="32"/>
        <v>0</v>
      </c>
      <c r="S174" s="142">
        <v>0</v>
      </c>
      <c r="T174" s="143">
        <f t="shared" si="33"/>
        <v>0</v>
      </c>
      <c r="AR174" s="144" t="s">
        <v>229</v>
      </c>
      <c r="AT174" s="144" t="s">
        <v>215</v>
      </c>
      <c r="AU174" s="144" t="s">
        <v>229</v>
      </c>
      <c r="AY174" s="19" t="s">
        <v>212</v>
      </c>
      <c r="BE174" s="145">
        <f t="shared" si="34"/>
        <v>0</v>
      </c>
      <c r="BF174" s="145">
        <f t="shared" si="35"/>
        <v>0</v>
      </c>
      <c r="BG174" s="145">
        <f t="shared" si="36"/>
        <v>0</v>
      </c>
      <c r="BH174" s="145">
        <f t="shared" si="37"/>
        <v>0</v>
      </c>
      <c r="BI174" s="145">
        <f t="shared" si="38"/>
        <v>0</v>
      </c>
      <c r="BJ174" s="19" t="s">
        <v>77</v>
      </c>
      <c r="BK174" s="145">
        <f t="shared" si="39"/>
        <v>0</v>
      </c>
      <c r="BL174" s="19" t="s">
        <v>229</v>
      </c>
      <c r="BM174" s="144" t="s">
        <v>1226</v>
      </c>
    </row>
    <row r="175" spans="2:65" s="1" customFormat="1" ht="16.5" customHeight="1">
      <c r="B175" s="34"/>
      <c r="C175" s="133" t="s">
        <v>815</v>
      </c>
      <c r="D175" s="133" t="s">
        <v>215</v>
      </c>
      <c r="E175" s="134" t="s">
        <v>15911</v>
      </c>
      <c r="F175" s="135" t="s">
        <v>15861</v>
      </c>
      <c r="G175" s="136" t="s">
        <v>15108</v>
      </c>
      <c r="H175" s="137">
        <v>1</v>
      </c>
      <c r="I175" s="138"/>
      <c r="J175" s="139">
        <f t="shared" si="30"/>
        <v>0</v>
      </c>
      <c r="K175" s="135" t="s">
        <v>245</v>
      </c>
      <c r="L175" s="34"/>
      <c r="M175" s="140" t="s">
        <v>19</v>
      </c>
      <c r="N175" s="141" t="s">
        <v>40</v>
      </c>
      <c r="P175" s="142">
        <f t="shared" si="31"/>
        <v>0</v>
      </c>
      <c r="Q175" s="142">
        <v>0</v>
      </c>
      <c r="R175" s="142">
        <f t="shared" si="32"/>
        <v>0</v>
      </c>
      <c r="S175" s="142">
        <v>0</v>
      </c>
      <c r="T175" s="143">
        <f t="shared" si="33"/>
        <v>0</v>
      </c>
      <c r="AR175" s="144" t="s">
        <v>229</v>
      </c>
      <c r="AT175" s="144" t="s">
        <v>215</v>
      </c>
      <c r="AU175" s="144" t="s">
        <v>229</v>
      </c>
      <c r="AY175" s="19" t="s">
        <v>212</v>
      </c>
      <c r="BE175" s="145">
        <f t="shared" si="34"/>
        <v>0</v>
      </c>
      <c r="BF175" s="145">
        <f t="shared" si="35"/>
        <v>0</v>
      </c>
      <c r="BG175" s="145">
        <f t="shared" si="36"/>
        <v>0</v>
      </c>
      <c r="BH175" s="145">
        <f t="shared" si="37"/>
        <v>0</v>
      </c>
      <c r="BI175" s="145">
        <f t="shared" si="38"/>
        <v>0</v>
      </c>
      <c r="BJ175" s="19" t="s">
        <v>77</v>
      </c>
      <c r="BK175" s="145">
        <f t="shared" si="39"/>
        <v>0</v>
      </c>
      <c r="BL175" s="19" t="s">
        <v>229</v>
      </c>
      <c r="BM175" s="144" t="s">
        <v>1240</v>
      </c>
    </row>
    <row r="176" spans="2:65" s="1" customFormat="1" ht="37.9" customHeight="1">
      <c r="B176" s="34"/>
      <c r="C176" s="133" t="s">
        <v>824</v>
      </c>
      <c r="D176" s="133" t="s">
        <v>215</v>
      </c>
      <c r="E176" s="134" t="s">
        <v>15912</v>
      </c>
      <c r="F176" s="135" t="s">
        <v>15883</v>
      </c>
      <c r="G176" s="136" t="s">
        <v>15108</v>
      </c>
      <c r="H176" s="137">
        <v>1</v>
      </c>
      <c r="I176" s="138"/>
      <c r="J176" s="139">
        <f t="shared" si="30"/>
        <v>0</v>
      </c>
      <c r="K176" s="135" t="s">
        <v>245</v>
      </c>
      <c r="L176" s="34"/>
      <c r="M176" s="140" t="s">
        <v>19</v>
      </c>
      <c r="N176" s="141" t="s">
        <v>40</v>
      </c>
      <c r="P176" s="142">
        <f t="shared" si="31"/>
        <v>0</v>
      </c>
      <c r="Q176" s="142">
        <v>0</v>
      </c>
      <c r="R176" s="142">
        <f t="shared" si="32"/>
        <v>0</v>
      </c>
      <c r="S176" s="142">
        <v>0</v>
      </c>
      <c r="T176" s="143">
        <f t="shared" si="33"/>
        <v>0</v>
      </c>
      <c r="AR176" s="144" t="s">
        <v>229</v>
      </c>
      <c r="AT176" s="144" t="s">
        <v>215</v>
      </c>
      <c r="AU176" s="144" t="s">
        <v>229</v>
      </c>
      <c r="AY176" s="19" t="s">
        <v>212</v>
      </c>
      <c r="BE176" s="145">
        <f t="shared" si="34"/>
        <v>0</v>
      </c>
      <c r="BF176" s="145">
        <f t="shared" si="35"/>
        <v>0</v>
      </c>
      <c r="BG176" s="145">
        <f t="shared" si="36"/>
        <v>0</v>
      </c>
      <c r="BH176" s="145">
        <f t="shared" si="37"/>
        <v>0</v>
      </c>
      <c r="BI176" s="145">
        <f t="shared" si="38"/>
        <v>0</v>
      </c>
      <c r="BJ176" s="19" t="s">
        <v>77</v>
      </c>
      <c r="BK176" s="145">
        <f t="shared" si="39"/>
        <v>0</v>
      </c>
      <c r="BL176" s="19" t="s">
        <v>229</v>
      </c>
      <c r="BM176" s="144" t="s">
        <v>1268</v>
      </c>
    </row>
    <row r="177" spans="2:65" s="1" customFormat="1" ht="16.5" customHeight="1">
      <c r="B177" s="34"/>
      <c r="C177" s="133" t="s">
        <v>832</v>
      </c>
      <c r="D177" s="133" t="s">
        <v>215</v>
      </c>
      <c r="E177" s="134" t="s">
        <v>15913</v>
      </c>
      <c r="F177" s="135" t="s">
        <v>15865</v>
      </c>
      <c r="G177" s="136" t="s">
        <v>408</v>
      </c>
      <c r="H177" s="137">
        <v>80</v>
      </c>
      <c r="I177" s="138"/>
      <c r="J177" s="139">
        <f t="shared" si="30"/>
        <v>0</v>
      </c>
      <c r="K177" s="135" t="s">
        <v>245</v>
      </c>
      <c r="L177" s="34"/>
      <c r="M177" s="140" t="s">
        <v>19</v>
      </c>
      <c r="N177" s="141" t="s">
        <v>40</v>
      </c>
      <c r="P177" s="142">
        <f t="shared" si="31"/>
        <v>0</v>
      </c>
      <c r="Q177" s="142">
        <v>0</v>
      </c>
      <c r="R177" s="142">
        <f t="shared" si="32"/>
        <v>0</v>
      </c>
      <c r="S177" s="142">
        <v>0</v>
      </c>
      <c r="T177" s="143">
        <f t="shared" si="33"/>
        <v>0</v>
      </c>
      <c r="AR177" s="144" t="s">
        <v>229</v>
      </c>
      <c r="AT177" s="144" t="s">
        <v>215</v>
      </c>
      <c r="AU177" s="144" t="s">
        <v>229</v>
      </c>
      <c r="AY177" s="19" t="s">
        <v>212</v>
      </c>
      <c r="BE177" s="145">
        <f t="shared" si="34"/>
        <v>0</v>
      </c>
      <c r="BF177" s="145">
        <f t="shared" si="35"/>
        <v>0</v>
      </c>
      <c r="BG177" s="145">
        <f t="shared" si="36"/>
        <v>0</v>
      </c>
      <c r="BH177" s="145">
        <f t="shared" si="37"/>
        <v>0</v>
      </c>
      <c r="BI177" s="145">
        <f t="shared" si="38"/>
        <v>0</v>
      </c>
      <c r="BJ177" s="19" t="s">
        <v>77</v>
      </c>
      <c r="BK177" s="145">
        <f t="shared" si="39"/>
        <v>0</v>
      </c>
      <c r="BL177" s="19" t="s">
        <v>229</v>
      </c>
      <c r="BM177" s="144" t="s">
        <v>1287</v>
      </c>
    </row>
    <row r="178" spans="2:65" s="16" customFormat="1" ht="20.85" customHeight="1">
      <c r="B178" s="205"/>
      <c r="D178" s="206" t="s">
        <v>68</v>
      </c>
      <c r="E178" s="206" t="s">
        <v>15914</v>
      </c>
      <c r="F178" s="206" t="s">
        <v>15915</v>
      </c>
      <c r="I178" s="207"/>
      <c r="J178" s="208">
        <f>BK178</f>
        <v>0</v>
      </c>
      <c r="L178" s="205"/>
      <c r="M178" s="209"/>
      <c r="P178" s="210">
        <f>SUM(P179:P190)</f>
        <v>0</v>
      </c>
      <c r="R178" s="210">
        <f>SUM(R179:R190)</f>
        <v>0</v>
      </c>
      <c r="T178" s="211">
        <f>SUM(T179:T190)</f>
        <v>0</v>
      </c>
      <c r="AR178" s="206" t="s">
        <v>77</v>
      </c>
      <c r="AT178" s="212" t="s">
        <v>68</v>
      </c>
      <c r="AU178" s="212" t="s">
        <v>236</v>
      </c>
      <c r="AY178" s="206" t="s">
        <v>212</v>
      </c>
      <c r="BK178" s="213">
        <f>SUM(BK179:BK190)</f>
        <v>0</v>
      </c>
    </row>
    <row r="179" spans="2:65" s="1" customFormat="1" ht="16.5" customHeight="1">
      <c r="B179" s="34"/>
      <c r="C179" s="133" t="s">
        <v>839</v>
      </c>
      <c r="D179" s="133" t="s">
        <v>215</v>
      </c>
      <c r="E179" s="134" t="s">
        <v>15916</v>
      </c>
      <c r="F179" s="135" t="s">
        <v>15843</v>
      </c>
      <c r="G179" s="136" t="s">
        <v>15108</v>
      </c>
      <c r="H179" s="137">
        <v>1</v>
      </c>
      <c r="I179" s="138"/>
      <c r="J179" s="139">
        <f t="shared" ref="J179:J190" si="40">ROUND(I179*H179,2)</f>
        <v>0</v>
      </c>
      <c r="K179" s="135" t="s">
        <v>245</v>
      </c>
      <c r="L179" s="34"/>
      <c r="M179" s="140" t="s">
        <v>19</v>
      </c>
      <c r="N179" s="141" t="s">
        <v>40</v>
      </c>
      <c r="P179" s="142">
        <f t="shared" ref="P179:P190" si="41">O179*H179</f>
        <v>0</v>
      </c>
      <c r="Q179" s="142">
        <v>0</v>
      </c>
      <c r="R179" s="142">
        <f t="shared" ref="R179:R190" si="42">Q179*H179</f>
        <v>0</v>
      </c>
      <c r="S179" s="142">
        <v>0</v>
      </c>
      <c r="T179" s="143">
        <f t="shared" ref="T179:T190" si="43">S179*H179</f>
        <v>0</v>
      </c>
      <c r="AR179" s="144" t="s">
        <v>229</v>
      </c>
      <c r="AT179" s="144" t="s">
        <v>215</v>
      </c>
      <c r="AU179" s="144" t="s">
        <v>229</v>
      </c>
      <c r="AY179" s="19" t="s">
        <v>212</v>
      </c>
      <c r="BE179" s="145">
        <f t="shared" ref="BE179:BE190" si="44">IF(N179="základní",J179,0)</f>
        <v>0</v>
      </c>
      <c r="BF179" s="145">
        <f t="shared" ref="BF179:BF190" si="45">IF(N179="snížená",J179,0)</f>
        <v>0</v>
      </c>
      <c r="BG179" s="145">
        <f t="shared" ref="BG179:BG190" si="46">IF(N179="zákl. přenesená",J179,0)</f>
        <v>0</v>
      </c>
      <c r="BH179" s="145">
        <f t="shared" ref="BH179:BH190" si="47">IF(N179="sníž. přenesená",J179,0)</f>
        <v>0</v>
      </c>
      <c r="BI179" s="145">
        <f t="shared" ref="BI179:BI190" si="48">IF(N179="nulová",J179,0)</f>
        <v>0</v>
      </c>
      <c r="BJ179" s="19" t="s">
        <v>77</v>
      </c>
      <c r="BK179" s="145">
        <f t="shared" ref="BK179:BK190" si="49">ROUND(I179*H179,2)</f>
        <v>0</v>
      </c>
      <c r="BL179" s="19" t="s">
        <v>229</v>
      </c>
      <c r="BM179" s="144" t="s">
        <v>1306</v>
      </c>
    </row>
    <row r="180" spans="2:65" s="1" customFormat="1" ht="16.5" customHeight="1">
      <c r="B180" s="34"/>
      <c r="C180" s="133" t="s">
        <v>847</v>
      </c>
      <c r="D180" s="133" t="s">
        <v>215</v>
      </c>
      <c r="E180" s="134" t="s">
        <v>15917</v>
      </c>
      <c r="F180" s="135" t="s">
        <v>15845</v>
      </c>
      <c r="G180" s="136" t="s">
        <v>8579</v>
      </c>
      <c r="H180" s="137">
        <v>1</v>
      </c>
      <c r="I180" s="138"/>
      <c r="J180" s="139">
        <f t="shared" si="40"/>
        <v>0</v>
      </c>
      <c r="K180" s="135" t="s">
        <v>245</v>
      </c>
      <c r="L180" s="34"/>
      <c r="M180" s="140" t="s">
        <v>19</v>
      </c>
      <c r="N180" s="141" t="s">
        <v>40</v>
      </c>
      <c r="P180" s="142">
        <f t="shared" si="41"/>
        <v>0</v>
      </c>
      <c r="Q180" s="142">
        <v>0</v>
      </c>
      <c r="R180" s="142">
        <f t="shared" si="42"/>
        <v>0</v>
      </c>
      <c r="S180" s="142">
        <v>0</v>
      </c>
      <c r="T180" s="143">
        <f t="shared" si="43"/>
        <v>0</v>
      </c>
      <c r="AR180" s="144" t="s">
        <v>229</v>
      </c>
      <c r="AT180" s="144" t="s">
        <v>215</v>
      </c>
      <c r="AU180" s="144" t="s">
        <v>229</v>
      </c>
      <c r="AY180" s="19" t="s">
        <v>212</v>
      </c>
      <c r="BE180" s="145">
        <f t="shared" si="44"/>
        <v>0</v>
      </c>
      <c r="BF180" s="145">
        <f t="shared" si="45"/>
        <v>0</v>
      </c>
      <c r="BG180" s="145">
        <f t="shared" si="46"/>
        <v>0</v>
      </c>
      <c r="BH180" s="145">
        <f t="shared" si="47"/>
        <v>0</v>
      </c>
      <c r="BI180" s="145">
        <f t="shared" si="48"/>
        <v>0</v>
      </c>
      <c r="BJ180" s="19" t="s">
        <v>77</v>
      </c>
      <c r="BK180" s="145">
        <f t="shared" si="49"/>
        <v>0</v>
      </c>
      <c r="BL180" s="19" t="s">
        <v>229</v>
      </c>
      <c r="BM180" s="144" t="s">
        <v>1319</v>
      </c>
    </row>
    <row r="181" spans="2:65" s="1" customFormat="1" ht="55.5" customHeight="1">
      <c r="B181" s="34"/>
      <c r="C181" s="133" t="s">
        <v>853</v>
      </c>
      <c r="D181" s="133" t="s">
        <v>215</v>
      </c>
      <c r="E181" s="134" t="s">
        <v>15918</v>
      </c>
      <c r="F181" s="135" t="s">
        <v>15847</v>
      </c>
      <c r="G181" s="136" t="s">
        <v>15108</v>
      </c>
      <c r="H181" s="137">
        <v>1</v>
      </c>
      <c r="I181" s="138"/>
      <c r="J181" s="139">
        <f t="shared" si="40"/>
        <v>0</v>
      </c>
      <c r="K181" s="135" t="s">
        <v>245</v>
      </c>
      <c r="L181" s="34"/>
      <c r="M181" s="140" t="s">
        <v>19</v>
      </c>
      <c r="N181" s="141" t="s">
        <v>40</v>
      </c>
      <c r="P181" s="142">
        <f t="shared" si="41"/>
        <v>0</v>
      </c>
      <c r="Q181" s="142">
        <v>0</v>
      </c>
      <c r="R181" s="142">
        <f t="shared" si="42"/>
        <v>0</v>
      </c>
      <c r="S181" s="142">
        <v>0</v>
      </c>
      <c r="T181" s="143">
        <f t="shared" si="43"/>
        <v>0</v>
      </c>
      <c r="AR181" s="144" t="s">
        <v>229</v>
      </c>
      <c r="AT181" s="144" t="s">
        <v>215</v>
      </c>
      <c r="AU181" s="144" t="s">
        <v>229</v>
      </c>
      <c r="AY181" s="19" t="s">
        <v>212</v>
      </c>
      <c r="BE181" s="145">
        <f t="shared" si="44"/>
        <v>0</v>
      </c>
      <c r="BF181" s="145">
        <f t="shared" si="45"/>
        <v>0</v>
      </c>
      <c r="BG181" s="145">
        <f t="shared" si="46"/>
        <v>0</v>
      </c>
      <c r="BH181" s="145">
        <f t="shared" si="47"/>
        <v>0</v>
      </c>
      <c r="BI181" s="145">
        <f t="shared" si="48"/>
        <v>0</v>
      </c>
      <c r="BJ181" s="19" t="s">
        <v>77</v>
      </c>
      <c r="BK181" s="145">
        <f t="shared" si="49"/>
        <v>0</v>
      </c>
      <c r="BL181" s="19" t="s">
        <v>229</v>
      </c>
      <c r="BM181" s="144" t="s">
        <v>1331</v>
      </c>
    </row>
    <row r="182" spans="2:65" s="1" customFormat="1" ht="16.5" customHeight="1">
      <c r="B182" s="34"/>
      <c r="C182" s="133" t="s">
        <v>858</v>
      </c>
      <c r="D182" s="133" t="s">
        <v>215</v>
      </c>
      <c r="E182" s="134" t="s">
        <v>15919</v>
      </c>
      <c r="F182" s="135" t="s">
        <v>15849</v>
      </c>
      <c r="G182" s="136" t="s">
        <v>15108</v>
      </c>
      <c r="H182" s="137">
        <v>3</v>
      </c>
      <c r="I182" s="138"/>
      <c r="J182" s="139">
        <f t="shared" si="40"/>
        <v>0</v>
      </c>
      <c r="K182" s="135" t="s">
        <v>245</v>
      </c>
      <c r="L182" s="34"/>
      <c r="M182" s="140" t="s">
        <v>19</v>
      </c>
      <c r="N182" s="141" t="s">
        <v>40</v>
      </c>
      <c r="P182" s="142">
        <f t="shared" si="41"/>
        <v>0</v>
      </c>
      <c r="Q182" s="142">
        <v>0</v>
      </c>
      <c r="R182" s="142">
        <f t="shared" si="42"/>
        <v>0</v>
      </c>
      <c r="S182" s="142">
        <v>0</v>
      </c>
      <c r="T182" s="143">
        <f t="shared" si="43"/>
        <v>0</v>
      </c>
      <c r="AR182" s="144" t="s">
        <v>229</v>
      </c>
      <c r="AT182" s="144" t="s">
        <v>215</v>
      </c>
      <c r="AU182" s="144" t="s">
        <v>229</v>
      </c>
      <c r="AY182" s="19" t="s">
        <v>212</v>
      </c>
      <c r="BE182" s="145">
        <f t="shared" si="44"/>
        <v>0</v>
      </c>
      <c r="BF182" s="145">
        <f t="shared" si="45"/>
        <v>0</v>
      </c>
      <c r="BG182" s="145">
        <f t="shared" si="46"/>
        <v>0</v>
      </c>
      <c r="BH182" s="145">
        <f t="shared" si="47"/>
        <v>0</v>
      </c>
      <c r="BI182" s="145">
        <f t="shared" si="48"/>
        <v>0</v>
      </c>
      <c r="BJ182" s="19" t="s">
        <v>77</v>
      </c>
      <c r="BK182" s="145">
        <f t="shared" si="49"/>
        <v>0</v>
      </c>
      <c r="BL182" s="19" t="s">
        <v>229</v>
      </c>
      <c r="BM182" s="144" t="s">
        <v>1345</v>
      </c>
    </row>
    <row r="183" spans="2:65" s="1" customFormat="1" ht="16.5" customHeight="1">
      <c r="B183" s="34"/>
      <c r="C183" s="133" t="s">
        <v>864</v>
      </c>
      <c r="D183" s="133" t="s">
        <v>215</v>
      </c>
      <c r="E183" s="134" t="s">
        <v>15920</v>
      </c>
      <c r="F183" s="135" t="s">
        <v>15851</v>
      </c>
      <c r="G183" s="136" t="s">
        <v>15108</v>
      </c>
      <c r="H183" s="137">
        <v>2</v>
      </c>
      <c r="I183" s="138"/>
      <c r="J183" s="139">
        <f t="shared" si="40"/>
        <v>0</v>
      </c>
      <c r="K183" s="135" t="s">
        <v>245</v>
      </c>
      <c r="L183" s="34"/>
      <c r="M183" s="140" t="s">
        <v>19</v>
      </c>
      <c r="N183" s="141" t="s">
        <v>40</v>
      </c>
      <c r="P183" s="142">
        <f t="shared" si="41"/>
        <v>0</v>
      </c>
      <c r="Q183" s="142">
        <v>0</v>
      </c>
      <c r="R183" s="142">
        <f t="shared" si="42"/>
        <v>0</v>
      </c>
      <c r="S183" s="142">
        <v>0</v>
      </c>
      <c r="T183" s="143">
        <f t="shared" si="43"/>
        <v>0</v>
      </c>
      <c r="AR183" s="144" t="s">
        <v>229</v>
      </c>
      <c r="AT183" s="144" t="s">
        <v>215</v>
      </c>
      <c r="AU183" s="144" t="s">
        <v>229</v>
      </c>
      <c r="AY183" s="19" t="s">
        <v>212</v>
      </c>
      <c r="BE183" s="145">
        <f t="shared" si="44"/>
        <v>0</v>
      </c>
      <c r="BF183" s="145">
        <f t="shared" si="45"/>
        <v>0</v>
      </c>
      <c r="BG183" s="145">
        <f t="shared" si="46"/>
        <v>0</v>
      </c>
      <c r="BH183" s="145">
        <f t="shared" si="47"/>
        <v>0</v>
      </c>
      <c r="BI183" s="145">
        <f t="shared" si="48"/>
        <v>0</v>
      </c>
      <c r="BJ183" s="19" t="s">
        <v>77</v>
      </c>
      <c r="BK183" s="145">
        <f t="shared" si="49"/>
        <v>0</v>
      </c>
      <c r="BL183" s="19" t="s">
        <v>229</v>
      </c>
      <c r="BM183" s="144" t="s">
        <v>1357</v>
      </c>
    </row>
    <row r="184" spans="2:65" s="1" customFormat="1" ht="16.5" customHeight="1">
      <c r="B184" s="34"/>
      <c r="C184" s="133" t="s">
        <v>870</v>
      </c>
      <c r="D184" s="133" t="s">
        <v>215</v>
      </c>
      <c r="E184" s="134" t="s">
        <v>15921</v>
      </c>
      <c r="F184" s="135" t="s">
        <v>15853</v>
      </c>
      <c r="G184" s="136" t="s">
        <v>15108</v>
      </c>
      <c r="H184" s="137">
        <v>3</v>
      </c>
      <c r="I184" s="138"/>
      <c r="J184" s="139">
        <f t="shared" si="40"/>
        <v>0</v>
      </c>
      <c r="K184" s="135" t="s">
        <v>245</v>
      </c>
      <c r="L184" s="34"/>
      <c r="M184" s="140" t="s">
        <v>19</v>
      </c>
      <c r="N184" s="141" t="s">
        <v>40</v>
      </c>
      <c r="P184" s="142">
        <f t="shared" si="41"/>
        <v>0</v>
      </c>
      <c r="Q184" s="142">
        <v>0</v>
      </c>
      <c r="R184" s="142">
        <f t="shared" si="42"/>
        <v>0</v>
      </c>
      <c r="S184" s="142">
        <v>0</v>
      </c>
      <c r="T184" s="143">
        <f t="shared" si="43"/>
        <v>0</v>
      </c>
      <c r="AR184" s="144" t="s">
        <v>229</v>
      </c>
      <c r="AT184" s="144" t="s">
        <v>215</v>
      </c>
      <c r="AU184" s="144" t="s">
        <v>229</v>
      </c>
      <c r="AY184" s="19" t="s">
        <v>212</v>
      </c>
      <c r="BE184" s="145">
        <f t="shared" si="44"/>
        <v>0</v>
      </c>
      <c r="BF184" s="145">
        <f t="shared" si="45"/>
        <v>0</v>
      </c>
      <c r="BG184" s="145">
        <f t="shared" si="46"/>
        <v>0</v>
      </c>
      <c r="BH184" s="145">
        <f t="shared" si="47"/>
        <v>0</v>
      </c>
      <c r="BI184" s="145">
        <f t="shared" si="48"/>
        <v>0</v>
      </c>
      <c r="BJ184" s="19" t="s">
        <v>77</v>
      </c>
      <c r="BK184" s="145">
        <f t="shared" si="49"/>
        <v>0</v>
      </c>
      <c r="BL184" s="19" t="s">
        <v>229</v>
      </c>
      <c r="BM184" s="144" t="s">
        <v>1373</v>
      </c>
    </row>
    <row r="185" spans="2:65" s="1" customFormat="1" ht="16.5" customHeight="1">
      <c r="B185" s="34"/>
      <c r="C185" s="133" t="s">
        <v>876</v>
      </c>
      <c r="D185" s="133" t="s">
        <v>215</v>
      </c>
      <c r="E185" s="134" t="s">
        <v>15922</v>
      </c>
      <c r="F185" s="135" t="s">
        <v>15855</v>
      </c>
      <c r="G185" s="136" t="s">
        <v>15108</v>
      </c>
      <c r="H185" s="137">
        <v>1</v>
      </c>
      <c r="I185" s="138"/>
      <c r="J185" s="139">
        <f t="shared" si="40"/>
        <v>0</v>
      </c>
      <c r="K185" s="135" t="s">
        <v>245</v>
      </c>
      <c r="L185" s="34"/>
      <c r="M185" s="140" t="s">
        <v>19</v>
      </c>
      <c r="N185" s="141" t="s">
        <v>40</v>
      </c>
      <c r="P185" s="142">
        <f t="shared" si="41"/>
        <v>0</v>
      </c>
      <c r="Q185" s="142">
        <v>0</v>
      </c>
      <c r="R185" s="142">
        <f t="shared" si="42"/>
        <v>0</v>
      </c>
      <c r="S185" s="142">
        <v>0</v>
      </c>
      <c r="T185" s="143">
        <f t="shared" si="43"/>
        <v>0</v>
      </c>
      <c r="AR185" s="144" t="s">
        <v>229</v>
      </c>
      <c r="AT185" s="144" t="s">
        <v>215</v>
      </c>
      <c r="AU185" s="144" t="s">
        <v>229</v>
      </c>
      <c r="AY185" s="19" t="s">
        <v>212</v>
      </c>
      <c r="BE185" s="145">
        <f t="shared" si="44"/>
        <v>0</v>
      </c>
      <c r="BF185" s="145">
        <f t="shared" si="45"/>
        <v>0</v>
      </c>
      <c r="BG185" s="145">
        <f t="shared" si="46"/>
        <v>0</v>
      </c>
      <c r="BH185" s="145">
        <f t="shared" si="47"/>
        <v>0</v>
      </c>
      <c r="BI185" s="145">
        <f t="shared" si="48"/>
        <v>0</v>
      </c>
      <c r="BJ185" s="19" t="s">
        <v>77</v>
      </c>
      <c r="BK185" s="145">
        <f t="shared" si="49"/>
        <v>0</v>
      </c>
      <c r="BL185" s="19" t="s">
        <v>229</v>
      </c>
      <c r="BM185" s="144" t="s">
        <v>1391</v>
      </c>
    </row>
    <row r="186" spans="2:65" s="1" customFormat="1" ht="16.5" customHeight="1">
      <c r="B186" s="34"/>
      <c r="C186" s="133" t="s">
        <v>882</v>
      </c>
      <c r="D186" s="133" t="s">
        <v>215</v>
      </c>
      <c r="E186" s="134" t="s">
        <v>15923</v>
      </c>
      <c r="F186" s="135" t="s">
        <v>15857</v>
      </c>
      <c r="G186" s="136" t="s">
        <v>15108</v>
      </c>
      <c r="H186" s="137">
        <v>1</v>
      </c>
      <c r="I186" s="138"/>
      <c r="J186" s="139">
        <f t="shared" si="40"/>
        <v>0</v>
      </c>
      <c r="K186" s="135" t="s">
        <v>245</v>
      </c>
      <c r="L186" s="34"/>
      <c r="M186" s="140" t="s">
        <v>19</v>
      </c>
      <c r="N186" s="141" t="s">
        <v>40</v>
      </c>
      <c r="P186" s="142">
        <f t="shared" si="41"/>
        <v>0</v>
      </c>
      <c r="Q186" s="142">
        <v>0</v>
      </c>
      <c r="R186" s="142">
        <f t="shared" si="42"/>
        <v>0</v>
      </c>
      <c r="S186" s="142">
        <v>0</v>
      </c>
      <c r="T186" s="143">
        <f t="shared" si="43"/>
        <v>0</v>
      </c>
      <c r="AR186" s="144" t="s">
        <v>229</v>
      </c>
      <c r="AT186" s="144" t="s">
        <v>215</v>
      </c>
      <c r="AU186" s="144" t="s">
        <v>229</v>
      </c>
      <c r="AY186" s="19" t="s">
        <v>212</v>
      </c>
      <c r="BE186" s="145">
        <f t="shared" si="44"/>
        <v>0</v>
      </c>
      <c r="BF186" s="145">
        <f t="shared" si="45"/>
        <v>0</v>
      </c>
      <c r="BG186" s="145">
        <f t="shared" si="46"/>
        <v>0</v>
      </c>
      <c r="BH186" s="145">
        <f t="shared" si="47"/>
        <v>0</v>
      </c>
      <c r="BI186" s="145">
        <f t="shared" si="48"/>
        <v>0</v>
      </c>
      <c r="BJ186" s="19" t="s">
        <v>77</v>
      </c>
      <c r="BK186" s="145">
        <f t="shared" si="49"/>
        <v>0</v>
      </c>
      <c r="BL186" s="19" t="s">
        <v>229</v>
      </c>
      <c r="BM186" s="144" t="s">
        <v>1410</v>
      </c>
    </row>
    <row r="187" spans="2:65" s="1" customFormat="1" ht="16.5" customHeight="1">
      <c r="B187" s="34"/>
      <c r="C187" s="133" t="s">
        <v>888</v>
      </c>
      <c r="D187" s="133" t="s">
        <v>215</v>
      </c>
      <c r="E187" s="134" t="s">
        <v>15924</v>
      </c>
      <c r="F187" s="135" t="s">
        <v>15859</v>
      </c>
      <c r="G187" s="136" t="s">
        <v>15108</v>
      </c>
      <c r="H187" s="137">
        <v>1</v>
      </c>
      <c r="I187" s="138"/>
      <c r="J187" s="139">
        <f t="shared" si="40"/>
        <v>0</v>
      </c>
      <c r="K187" s="135" t="s">
        <v>245</v>
      </c>
      <c r="L187" s="34"/>
      <c r="M187" s="140" t="s">
        <v>19</v>
      </c>
      <c r="N187" s="141" t="s">
        <v>40</v>
      </c>
      <c r="P187" s="142">
        <f t="shared" si="41"/>
        <v>0</v>
      </c>
      <c r="Q187" s="142">
        <v>0</v>
      </c>
      <c r="R187" s="142">
        <f t="shared" si="42"/>
        <v>0</v>
      </c>
      <c r="S187" s="142">
        <v>0</v>
      </c>
      <c r="T187" s="143">
        <f t="shared" si="43"/>
        <v>0</v>
      </c>
      <c r="AR187" s="144" t="s">
        <v>229</v>
      </c>
      <c r="AT187" s="144" t="s">
        <v>215</v>
      </c>
      <c r="AU187" s="144" t="s">
        <v>229</v>
      </c>
      <c r="AY187" s="19" t="s">
        <v>212</v>
      </c>
      <c r="BE187" s="145">
        <f t="shared" si="44"/>
        <v>0</v>
      </c>
      <c r="BF187" s="145">
        <f t="shared" si="45"/>
        <v>0</v>
      </c>
      <c r="BG187" s="145">
        <f t="shared" si="46"/>
        <v>0</v>
      </c>
      <c r="BH187" s="145">
        <f t="shared" si="47"/>
        <v>0</v>
      </c>
      <c r="BI187" s="145">
        <f t="shared" si="48"/>
        <v>0</v>
      </c>
      <c r="BJ187" s="19" t="s">
        <v>77</v>
      </c>
      <c r="BK187" s="145">
        <f t="shared" si="49"/>
        <v>0</v>
      </c>
      <c r="BL187" s="19" t="s">
        <v>229</v>
      </c>
      <c r="BM187" s="144" t="s">
        <v>1424</v>
      </c>
    </row>
    <row r="188" spans="2:65" s="1" customFormat="1" ht="16.5" customHeight="1">
      <c r="B188" s="34"/>
      <c r="C188" s="133" t="s">
        <v>893</v>
      </c>
      <c r="D188" s="133" t="s">
        <v>215</v>
      </c>
      <c r="E188" s="134" t="s">
        <v>15925</v>
      </c>
      <c r="F188" s="135" t="s">
        <v>15861</v>
      </c>
      <c r="G188" s="136" t="s">
        <v>15108</v>
      </c>
      <c r="H188" s="137">
        <v>1</v>
      </c>
      <c r="I188" s="138"/>
      <c r="J188" s="139">
        <f t="shared" si="40"/>
        <v>0</v>
      </c>
      <c r="K188" s="135" t="s">
        <v>245</v>
      </c>
      <c r="L188" s="34"/>
      <c r="M188" s="140" t="s">
        <v>19</v>
      </c>
      <c r="N188" s="141" t="s">
        <v>40</v>
      </c>
      <c r="P188" s="142">
        <f t="shared" si="41"/>
        <v>0</v>
      </c>
      <c r="Q188" s="142">
        <v>0</v>
      </c>
      <c r="R188" s="142">
        <f t="shared" si="42"/>
        <v>0</v>
      </c>
      <c r="S188" s="142">
        <v>0</v>
      </c>
      <c r="T188" s="143">
        <f t="shared" si="43"/>
        <v>0</v>
      </c>
      <c r="AR188" s="144" t="s">
        <v>229</v>
      </c>
      <c r="AT188" s="144" t="s">
        <v>215</v>
      </c>
      <c r="AU188" s="144" t="s">
        <v>229</v>
      </c>
      <c r="AY188" s="19" t="s">
        <v>212</v>
      </c>
      <c r="BE188" s="145">
        <f t="shared" si="44"/>
        <v>0</v>
      </c>
      <c r="BF188" s="145">
        <f t="shared" si="45"/>
        <v>0</v>
      </c>
      <c r="BG188" s="145">
        <f t="shared" si="46"/>
        <v>0</v>
      </c>
      <c r="BH188" s="145">
        <f t="shared" si="47"/>
        <v>0</v>
      </c>
      <c r="BI188" s="145">
        <f t="shared" si="48"/>
        <v>0</v>
      </c>
      <c r="BJ188" s="19" t="s">
        <v>77</v>
      </c>
      <c r="BK188" s="145">
        <f t="shared" si="49"/>
        <v>0</v>
      </c>
      <c r="BL188" s="19" t="s">
        <v>229</v>
      </c>
      <c r="BM188" s="144" t="s">
        <v>1440</v>
      </c>
    </row>
    <row r="189" spans="2:65" s="1" customFormat="1" ht="37.9" customHeight="1">
      <c r="B189" s="34"/>
      <c r="C189" s="133" t="s">
        <v>898</v>
      </c>
      <c r="D189" s="133" t="s">
        <v>215</v>
      </c>
      <c r="E189" s="134" t="s">
        <v>15926</v>
      </c>
      <c r="F189" s="135" t="s">
        <v>15883</v>
      </c>
      <c r="G189" s="136" t="s">
        <v>15108</v>
      </c>
      <c r="H189" s="137">
        <v>1</v>
      </c>
      <c r="I189" s="138"/>
      <c r="J189" s="139">
        <f t="shared" si="40"/>
        <v>0</v>
      </c>
      <c r="K189" s="135" t="s">
        <v>245</v>
      </c>
      <c r="L189" s="34"/>
      <c r="M189" s="140" t="s">
        <v>19</v>
      </c>
      <c r="N189" s="141" t="s">
        <v>40</v>
      </c>
      <c r="P189" s="142">
        <f t="shared" si="41"/>
        <v>0</v>
      </c>
      <c r="Q189" s="142">
        <v>0</v>
      </c>
      <c r="R189" s="142">
        <f t="shared" si="42"/>
        <v>0</v>
      </c>
      <c r="S189" s="142">
        <v>0</v>
      </c>
      <c r="T189" s="143">
        <f t="shared" si="43"/>
        <v>0</v>
      </c>
      <c r="AR189" s="144" t="s">
        <v>229</v>
      </c>
      <c r="AT189" s="144" t="s">
        <v>215</v>
      </c>
      <c r="AU189" s="144" t="s">
        <v>229</v>
      </c>
      <c r="AY189" s="19" t="s">
        <v>212</v>
      </c>
      <c r="BE189" s="145">
        <f t="shared" si="44"/>
        <v>0</v>
      </c>
      <c r="BF189" s="145">
        <f t="shared" si="45"/>
        <v>0</v>
      </c>
      <c r="BG189" s="145">
        <f t="shared" si="46"/>
        <v>0</v>
      </c>
      <c r="BH189" s="145">
        <f t="shared" si="47"/>
        <v>0</v>
      </c>
      <c r="BI189" s="145">
        <f t="shared" si="48"/>
        <v>0</v>
      </c>
      <c r="BJ189" s="19" t="s">
        <v>77</v>
      </c>
      <c r="BK189" s="145">
        <f t="shared" si="49"/>
        <v>0</v>
      </c>
      <c r="BL189" s="19" t="s">
        <v>229</v>
      </c>
      <c r="BM189" s="144" t="s">
        <v>1456</v>
      </c>
    </row>
    <row r="190" spans="2:65" s="1" customFormat="1" ht="16.5" customHeight="1">
      <c r="B190" s="34"/>
      <c r="C190" s="133" t="s">
        <v>903</v>
      </c>
      <c r="D190" s="133" t="s">
        <v>215</v>
      </c>
      <c r="E190" s="134" t="s">
        <v>15927</v>
      </c>
      <c r="F190" s="135" t="s">
        <v>15865</v>
      </c>
      <c r="G190" s="136" t="s">
        <v>408</v>
      </c>
      <c r="H190" s="137">
        <v>80</v>
      </c>
      <c r="I190" s="138"/>
      <c r="J190" s="139">
        <f t="shared" si="40"/>
        <v>0</v>
      </c>
      <c r="K190" s="135" t="s">
        <v>245</v>
      </c>
      <c r="L190" s="34"/>
      <c r="M190" s="140" t="s">
        <v>19</v>
      </c>
      <c r="N190" s="141" t="s">
        <v>40</v>
      </c>
      <c r="P190" s="142">
        <f t="shared" si="41"/>
        <v>0</v>
      </c>
      <c r="Q190" s="142">
        <v>0</v>
      </c>
      <c r="R190" s="142">
        <f t="shared" si="42"/>
        <v>0</v>
      </c>
      <c r="S190" s="142">
        <v>0</v>
      </c>
      <c r="T190" s="143">
        <f t="shared" si="43"/>
        <v>0</v>
      </c>
      <c r="AR190" s="144" t="s">
        <v>229</v>
      </c>
      <c r="AT190" s="144" t="s">
        <v>215</v>
      </c>
      <c r="AU190" s="144" t="s">
        <v>229</v>
      </c>
      <c r="AY190" s="19" t="s">
        <v>212</v>
      </c>
      <c r="BE190" s="145">
        <f t="shared" si="44"/>
        <v>0</v>
      </c>
      <c r="BF190" s="145">
        <f t="shared" si="45"/>
        <v>0</v>
      </c>
      <c r="BG190" s="145">
        <f t="shared" si="46"/>
        <v>0</v>
      </c>
      <c r="BH190" s="145">
        <f t="shared" si="47"/>
        <v>0</v>
      </c>
      <c r="BI190" s="145">
        <f t="shared" si="48"/>
        <v>0</v>
      </c>
      <c r="BJ190" s="19" t="s">
        <v>77</v>
      </c>
      <c r="BK190" s="145">
        <f t="shared" si="49"/>
        <v>0</v>
      </c>
      <c r="BL190" s="19" t="s">
        <v>229</v>
      </c>
      <c r="BM190" s="144" t="s">
        <v>1470</v>
      </c>
    </row>
    <row r="191" spans="2:65" s="16" customFormat="1" ht="20.85" customHeight="1">
      <c r="B191" s="205"/>
      <c r="D191" s="206" t="s">
        <v>68</v>
      </c>
      <c r="E191" s="206" t="s">
        <v>15928</v>
      </c>
      <c r="F191" s="206" t="s">
        <v>15929</v>
      </c>
      <c r="I191" s="207"/>
      <c r="J191" s="208">
        <f>BK191</f>
        <v>0</v>
      </c>
      <c r="L191" s="205"/>
      <c r="M191" s="209"/>
      <c r="P191" s="210">
        <f>SUM(P192:P203)</f>
        <v>0</v>
      </c>
      <c r="R191" s="210">
        <f>SUM(R192:R203)</f>
        <v>0</v>
      </c>
      <c r="T191" s="211">
        <f>SUM(T192:T203)</f>
        <v>0</v>
      </c>
      <c r="AR191" s="206" t="s">
        <v>77</v>
      </c>
      <c r="AT191" s="212" t="s">
        <v>68</v>
      </c>
      <c r="AU191" s="212" t="s">
        <v>236</v>
      </c>
      <c r="AY191" s="206" t="s">
        <v>212</v>
      </c>
      <c r="BK191" s="213">
        <f>SUM(BK192:BK203)</f>
        <v>0</v>
      </c>
    </row>
    <row r="192" spans="2:65" s="1" customFormat="1" ht="16.5" customHeight="1">
      <c r="B192" s="34"/>
      <c r="C192" s="133" t="s">
        <v>924</v>
      </c>
      <c r="D192" s="133" t="s">
        <v>215</v>
      </c>
      <c r="E192" s="134" t="s">
        <v>15930</v>
      </c>
      <c r="F192" s="135" t="s">
        <v>15843</v>
      </c>
      <c r="G192" s="136" t="s">
        <v>15108</v>
      </c>
      <c r="H192" s="137">
        <v>1</v>
      </c>
      <c r="I192" s="138"/>
      <c r="J192" s="139">
        <f t="shared" ref="J192:J203" si="50">ROUND(I192*H192,2)</f>
        <v>0</v>
      </c>
      <c r="K192" s="135" t="s">
        <v>245</v>
      </c>
      <c r="L192" s="34"/>
      <c r="M192" s="140" t="s">
        <v>19</v>
      </c>
      <c r="N192" s="141" t="s">
        <v>40</v>
      </c>
      <c r="P192" s="142">
        <f t="shared" ref="P192:P203" si="51">O192*H192</f>
        <v>0</v>
      </c>
      <c r="Q192" s="142">
        <v>0</v>
      </c>
      <c r="R192" s="142">
        <f t="shared" ref="R192:R203" si="52">Q192*H192</f>
        <v>0</v>
      </c>
      <c r="S192" s="142">
        <v>0</v>
      </c>
      <c r="T192" s="143">
        <f t="shared" ref="T192:T203" si="53">S192*H192</f>
        <v>0</v>
      </c>
      <c r="AR192" s="144" t="s">
        <v>229</v>
      </c>
      <c r="AT192" s="144" t="s">
        <v>215</v>
      </c>
      <c r="AU192" s="144" t="s">
        <v>229</v>
      </c>
      <c r="AY192" s="19" t="s">
        <v>212</v>
      </c>
      <c r="BE192" s="145">
        <f t="shared" ref="BE192:BE203" si="54">IF(N192="základní",J192,0)</f>
        <v>0</v>
      </c>
      <c r="BF192" s="145">
        <f t="shared" ref="BF192:BF203" si="55">IF(N192="snížená",J192,0)</f>
        <v>0</v>
      </c>
      <c r="BG192" s="145">
        <f t="shared" ref="BG192:BG203" si="56">IF(N192="zákl. přenesená",J192,0)</f>
        <v>0</v>
      </c>
      <c r="BH192" s="145">
        <f t="shared" ref="BH192:BH203" si="57">IF(N192="sníž. přenesená",J192,0)</f>
        <v>0</v>
      </c>
      <c r="BI192" s="145">
        <f t="shared" ref="BI192:BI203" si="58">IF(N192="nulová",J192,0)</f>
        <v>0</v>
      </c>
      <c r="BJ192" s="19" t="s">
        <v>77</v>
      </c>
      <c r="BK192" s="145">
        <f t="shared" ref="BK192:BK203" si="59">ROUND(I192*H192,2)</f>
        <v>0</v>
      </c>
      <c r="BL192" s="19" t="s">
        <v>229</v>
      </c>
      <c r="BM192" s="144" t="s">
        <v>1485</v>
      </c>
    </row>
    <row r="193" spans="2:65" s="1" customFormat="1" ht="16.5" customHeight="1">
      <c r="B193" s="34"/>
      <c r="C193" s="133" t="s">
        <v>938</v>
      </c>
      <c r="D193" s="133" t="s">
        <v>215</v>
      </c>
      <c r="E193" s="134" t="s">
        <v>15931</v>
      </c>
      <c r="F193" s="135" t="s">
        <v>15845</v>
      </c>
      <c r="G193" s="136" t="s">
        <v>8579</v>
      </c>
      <c r="H193" s="137">
        <v>1</v>
      </c>
      <c r="I193" s="138"/>
      <c r="J193" s="139">
        <f t="shared" si="50"/>
        <v>0</v>
      </c>
      <c r="K193" s="135" t="s">
        <v>245</v>
      </c>
      <c r="L193" s="34"/>
      <c r="M193" s="140" t="s">
        <v>19</v>
      </c>
      <c r="N193" s="141" t="s">
        <v>40</v>
      </c>
      <c r="P193" s="142">
        <f t="shared" si="51"/>
        <v>0</v>
      </c>
      <c r="Q193" s="142">
        <v>0</v>
      </c>
      <c r="R193" s="142">
        <f t="shared" si="52"/>
        <v>0</v>
      </c>
      <c r="S193" s="142">
        <v>0</v>
      </c>
      <c r="T193" s="143">
        <f t="shared" si="53"/>
        <v>0</v>
      </c>
      <c r="AR193" s="144" t="s">
        <v>229</v>
      </c>
      <c r="AT193" s="144" t="s">
        <v>215</v>
      </c>
      <c r="AU193" s="144" t="s">
        <v>229</v>
      </c>
      <c r="AY193" s="19" t="s">
        <v>212</v>
      </c>
      <c r="BE193" s="145">
        <f t="shared" si="54"/>
        <v>0</v>
      </c>
      <c r="BF193" s="145">
        <f t="shared" si="55"/>
        <v>0</v>
      </c>
      <c r="BG193" s="145">
        <f t="shared" si="56"/>
        <v>0</v>
      </c>
      <c r="BH193" s="145">
        <f t="shared" si="57"/>
        <v>0</v>
      </c>
      <c r="BI193" s="145">
        <f t="shared" si="58"/>
        <v>0</v>
      </c>
      <c r="BJ193" s="19" t="s">
        <v>77</v>
      </c>
      <c r="BK193" s="145">
        <f t="shared" si="59"/>
        <v>0</v>
      </c>
      <c r="BL193" s="19" t="s">
        <v>229</v>
      </c>
      <c r="BM193" s="144" t="s">
        <v>1505</v>
      </c>
    </row>
    <row r="194" spans="2:65" s="1" customFormat="1" ht="55.5" customHeight="1">
      <c r="B194" s="34"/>
      <c r="C194" s="133" t="s">
        <v>947</v>
      </c>
      <c r="D194" s="133" t="s">
        <v>215</v>
      </c>
      <c r="E194" s="134" t="s">
        <v>15932</v>
      </c>
      <c r="F194" s="135" t="s">
        <v>15847</v>
      </c>
      <c r="G194" s="136" t="s">
        <v>15108</v>
      </c>
      <c r="H194" s="137">
        <v>1</v>
      </c>
      <c r="I194" s="138"/>
      <c r="J194" s="139">
        <f t="shared" si="50"/>
        <v>0</v>
      </c>
      <c r="K194" s="135" t="s">
        <v>245</v>
      </c>
      <c r="L194" s="34"/>
      <c r="M194" s="140" t="s">
        <v>19</v>
      </c>
      <c r="N194" s="141" t="s">
        <v>40</v>
      </c>
      <c r="P194" s="142">
        <f t="shared" si="51"/>
        <v>0</v>
      </c>
      <c r="Q194" s="142">
        <v>0</v>
      </c>
      <c r="R194" s="142">
        <f t="shared" si="52"/>
        <v>0</v>
      </c>
      <c r="S194" s="142">
        <v>0</v>
      </c>
      <c r="T194" s="143">
        <f t="shared" si="53"/>
        <v>0</v>
      </c>
      <c r="AR194" s="144" t="s">
        <v>229</v>
      </c>
      <c r="AT194" s="144" t="s">
        <v>215</v>
      </c>
      <c r="AU194" s="144" t="s">
        <v>229</v>
      </c>
      <c r="AY194" s="19" t="s">
        <v>212</v>
      </c>
      <c r="BE194" s="145">
        <f t="shared" si="54"/>
        <v>0</v>
      </c>
      <c r="BF194" s="145">
        <f t="shared" si="55"/>
        <v>0</v>
      </c>
      <c r="BG194" s="145">
        <f t="shared" si="56"/>
        <v>0</v>
      </c>
      <c r="BH194" s="145">
        <f t="shared" si="57"/>
        <v>0</v>
      </c>
      <c r="BI194" s="145">
        <f t="shared" si="58"/>
        <v>0</v>
      </c>
      <c r="BJ194" s="19" t="s">
        <v>77</v>
      </c>
      <c r="BK194" s="145">
        <f t="shared" si="59"/>
        <v>0</v>
      </c>
      <c r="BL194" s="19" t="s">
        <v>229</v>
      </c>
      <c r="BM194" s="144" t="s">
        <v>1532</v>
      </c>
    </row>
    <row r="195" spans="2:65" s="1" customFormat="1" ht="16.5" customHeight="1">
      <c r="B195" s="34"/>
      <c r="C195" s="133" t="s">
        <v>956</v>
      </c>
      <c r="D195" s="133" t="s">
        <v>215</v>
      </c>
      <c r="E195" s="134" t="s">
        <v>15933</v>
      </c>
      <c r="F195" s="135" t="s">
        <v>15849</v>
      </c>
      <c r="G195" s="136" t="s">
        <v>15108</v>
      </c>
      <c r="H195" s="137">
        <v>3</v>
      </c>
      <c r="I195" s="138"/>
      <c r="J195" s="139">
        <f t="shared" si="50"/>
        <v>0</v>
      </c>
      <c r="K195" s="135" t="s">
        <v>245</v>
      </c>
      <c r="L195" s="34"/>
      <c r="M195" s="140" t="s">
        <v>19</v>
      </c>
      <c r="N195" s="141" t="s">
        <v>40</v>
      </c>
      <c r="P195" s="142">
        <f t="shared" si="51"/>
        <v>0</v>
      </c>
      <c r="Q195" s="142">
        <v>0</v>
      </c>
      <c r="R195" s="142">
        <f t="shared" si="52"/>
        <v>0</v>
      </c>
      <c r="S195" s="142">
        <v>0</v>
      </c>
      <c r="T195" s="143">
        <f t="shared" si="53"/>
        <v>0</v>
      </c>
      <c r="AR195" s="144" t="s">
        <v>229</v>
      </c>
      <c r="AT195" s="144" t="s">
        <v>215</v>
      </c>
      <c r="AU195" s="144" t="s">
        <v>229</v>
      </c>
      <c r="AY195" s="19" t="s">
        <v>212</v>
      </c>
      <c r="BE195" s="145">
        <f t="shared" si="54"/>
        <v>0</v>
      </c>
      <c r="BF195" s="145">
        <f t="shared" si="55"/>
        <v>0</v>
      </c>
      <c r="BG195" s="145">
        <f t="shared" si="56"/>
        <v>0</v>
      </c>
      <c r="BH195" s="145">
        <f t="shared" si="57"/>
        <v>0</v>
      </c>
      <c r="BI195" s="145">
        <f t="shared" si="58"/>
        <v>0</v>
      </c>
      <c r="BJ195" s="19" t="s">
        <v>77</v>
      </c>
      <c r="BK195" s="145">
        <f t="shared" si="59"/>
        <v>0</v>
      </c>
      <c r="BL195" s="19" t="s">
        <v>229</v>
      </c>
      <c r="BM195" s="144" t="s">
        <v>1545</v>
      </c>
    </row>
    <row r="196" spans="2:65" s="1" customFormat="1" ht="16.5" customHeight="1">
      <c r="B196" s="34"/>
      <c r="C196" s="133" t="s">
        <v>963</v>
      </c>
      <c r="D196" s="133" t="s">
        <v>215</v>
      </c>
      <c r="E196" s="134" t="s">
        <v>15934</v>
      </c>
      <c r="F196" s="135" t="s">
        <v>15851</v>
      </c>
      <c r="G196" s="136" t="s">
        <v>15108</v>
      </c>
      <c r="H196" s="137">
        <v>2</v>
      </c>
      <c r="I196" s="138"/>
      <c r="J196" s="139">
        <f t="shared" si="50"/>
        <v>0</v>
      </c>
      <c r="K196" s="135" t="s">
        <v>245</v>
      </c>
      <c r="L196" s="34"/>
      <c r="M196" s="140" t="s">
        <v>19</v>
      </c>
      <c r="N196" s="141" t="s">
        <v>40</v>
      </c>
      <c r="P196" s="142">
        <f t="shared" si="51"/>
        <v>0</v>
      </c>
      <c r="Q196" s="142">
        <v>0</v>
      </c>
      <c r="R196" s="142">
        <f t="shared" si="52"/>
        <v>0</v>
      </c>
      <c r="S196" s="142">
        <v>0</v>
      </c>
      <c r="T196" s="143">
        <f t="shared" si="53"/>
        <v>0</v>
      </c>
      <c r="AR196" s="144" t="s">
        <v>229</v>
      </c>
      <c r="AT196" s="144" t="s">
        <v>215</v>
      </c>
      <c r="AU196" s="144" t="s">
        <v>229</v>
      </c>
      <c r="AY196" s="19" t="s">
        <v>212</v>
      </c>
      <c r="BE196" s="145">
        <f t="shared" si="54"/>
        <v>0</v>
      </c>
      <c r="BF196" s="145">
        <f t="shared" si="55"/>
        <v>0</v>
      </c>
      <c r="BG196" s="145">
        <f t="shared" si="56"/>
        <v>0</v>
      </c>
      <c r="BH196" s="145">
        <f t="shared" si="57"/>
        <v>0</v>
      </c>
      <c r="BI196" s="145">
        <f t="shared" si="58"/>
        <v>0</v>
      </c>
      <c r="BJ196" s="19" t="s">
        <v>77</v>
      </c>
      <c r="BK196" s="145">
        <f t="shared" si="59"/>
        <v>0</v>
      </c>
      <c r="BL196" s="19" t="s">
        <v>229</v>
      </c>
      <c r="BM196" s="144" t="s">
        <v>1563</v>
      </c>
    </row>
    <row r="197" spans="2:65" s="1" customFormat="1" ht="16.5" customHeight="1">
      <c r="B197" s="34"/>
      <c r="C197" s="133" t="s">
        <v>970</v>
      </c>
      <c r="D197" s="133" t="s">
        <v>215</v>
      </c>
      <c r="E197" s="134" t="s">
        <v>15935</v>
      </c>
      <c r="F197" s="135" t="s">
        <v>15853</v>
      </c>
      <c r="G197" s="136" t="s">
        <v>15108</v>
      </c>
      <c r="H197" s="137">
        <v>3</v>
      </c>
      <c r="I197" s="138"/>
      <c r="J197" s="139">
        <f t="shared" si="50"/>
        <v>0</v>
      </c>
      <c r="K197" s="135" t="s">
        <v>245</v>
      </c>
      <c r="L197" s="34"/>
      <c r="M197" s="140" t="s">
        <v>19</v>
      </c>
      <c r="N197" s="141" t="s">
        <v>40</v>
      </c>
      <c r="P197" s="142">
        <f t="shared" si="51"/>
        <v>0</v>
      </c>
      <c r="Q197" s="142">
        <v>0</v>
      </c>
      <c r="R197" s="142">
        <f t="shared" si="52"/>
        <v>0</v>
      </c>
      <c r="S197" s="142">
        <v>0</v>
      </c>
      <c r="T197" s="143">
        <f t="shared" si="53"/>
        <v>0</v>
      </c>
      <c r="AR197" s="144" t="s">
        <v>229</v>
      </c>
      <c r="AT197" s="144" t="s">
        <v>215</v>
      </c>
      <c r="AU197" s="144" t="s">
        <v>229</v>
      </c>
      <c r="AY197" s="19" t="s">
        <v>212</v>
      </c>
      <c r="BE197" s="145">
        <f t="shared" si="54"/>
        <v>0</v>
      </c>
      <c r="BF197" s="145">
        <f t="shared" si="55"/>
        <v>0</v>
      </c>
      <c r="BG197" s="145">
        <f t="shared" si="56"/>
        <v>0</v>
      </c>
      <c r="BH197" s="145">
        <f t="shared" si="57"/>
        <v>0</v>
      </c>
      <c r="BI197" s="145">
        <f t="shared" si="58"/>
        <v>0</v>
      </c>
      <c r="BJ197" s="19" t="s">
        <v>77</v>
      </c>
      <c r="BK197" s="145">
        <f t="shared" si="59"/>
        <v>0</v>
      </c>
      <c r="BL197" s="19" t="s">
        <v>229</v>
      </c>
      <c r="BM197" s="144" t="s">
        <v>1580</v>
      </c>
    </row>
    <row r="198" spans="2:65" s="1" customFormat="1" ht="16.5" customHeight="1">
      <c r="B198" s="34"/>
      <c r="C198" s="133" t="s">
        <v>992</v>
      </c>
      <c r="D198" s="133" t="s">
        <v>215</v>
      </c>
      <c r="E198" s="134" t="s">
        <v>15936</v>
      </c>
      <c r="F198" s="135" t="s">
        <v>15855</v>
      </c>
      <c r="G198" s="136" t="s">
        <v>15108</v>
      </c>
      <c r="H198" s="137">
        <v>1</v>
      </c>
      <c r="I198" s="138"/>
      <c r="J198" s="139">
        <f t="shared" si="50"/>
        <v>0</v>
      </c>
      <c r="K198" s="135" t="s">
        <v>245</v>
      </c>
      <c r="L198" s="34"/>
      <c r="M198" s="140" t="s">
        <v>19</v>
      </c>
      <c r="N198" s="141" t="s">
        <v>40</v>
      </c>
      <c r="P198" s="142">
        <f t="shared" si="51"/>
        <v>0</v>
      </c>
      <c r="Q198" s="142">
        <v>0</v>
      </c>
      <c r="R198" s="142">
        <f t="shared" si="52"/>
        <v>0</v>
      </c>
      <c r="S198" s="142">
        <v>0</v>
      </c>
      <c r="T198" s="143">
        <f t="shared" si="53"/>
        <v>0</v>
      </c>
      <c r="AR198" s="144" t="s">
        <v>229</v>
      </c>
      <c r="AT198" s="144" t="s">
        <v>215</v>
      </c>
      <c r="AU198" s="144" t="s">
        <v>229</v>
      </c>
      <c r="AY198" s="19" t="s">
        <v>212</v>
      </c>
      <c r="BE198" s="145">
        <f t="shared" si="54"/>
        <v>0</v>
      </c>
      <c r="BF198" s="145">
        <f t="shared" si="55"/>
        <v>0</v>
      </c>
      <c r="BG198" s="145">
        <f t="shared" si="56"/>
        <v>0</v>
      </c>
      <c r="BH198" s="145">
        <f t="shared" si="57"/>
        <v>0</v>
      </c>
      <c r="BI198" s="145">
        <f t="shared" si="58"/>
        <v>0</v>
      </c>
      <c r="BJ198" s="19" t="s">
        <v>77</v>
      </c>
      <c r="BK198" s="145">
        <f t="shared" si="59"/>
        <v>0</v>
      </c>
      <c r="BL198" s="19" t="s">
        <v>229</v>
      </c>
      <c r="BM198" s="144" t="s">
        <v>1593</v>
      </c>
    </row>
    <row r="199" spans="2:65" s="1" customFormat="1" ht="16.5" customHeight="1">
      <c r="B199" s="34"/>
      <c r="C199" s="133" t="s">
        <v>1023</v>
      </c>
      <c r="D199" s="133" t="s">
        <v>215</v>
      </c>
      <c r="E199" s="134" t="s">
        <v>15937</v>
      </c>
      <c r="F199" s="135" t="s">
        <v>15857</v>
      </c>
      <c r="G199" s="136" t="s">
        <v>15108</v>
      </c>
      <c r="H199" s="137">
        <v>1</v>
      </c>
      <c r="I199" s="138"/>
      <c r="J199" s="139">
        <f t="shared" si="50"/>
        <v>0</v>
      </c>
      <c r="K199" s="135" t="s">
        <v>245</v>
      </c>
      <c r="L199" s="34"/>
      <c r="M199" s="140" t="s">
        <v>19</v>
      </c>
      <c r="N199" s="141" t="s">
        <v>40</v>
      </c>
      <c r="P199" s="142">
        <f t="shared" si="51"/>
        <v>0</v>
      </c>
      <c r="Q199" s="142">
        <v>0</v>
      </c>
      <c r="R199" s="142">
        <f t="shared" si="52"/>
        <v>0</v>
      </c>
      <c r="S199" s="142">
        <v>0</v>
      </c>
      <c r="T199" s="143">
        <f t="shared" si="53"/>
        <v>0</v>
      </c>
      <c r="AR199" s="144" t="s">
        <v>229</v>
      </c>
      <c r="AT199" s="144" t="s">
        <v>215</v>
      </c>
      <c r="AU199" s="144" t="s">
        <v>229</v>
      </c>
      <c r="AY199" s="19" t="s">
        <v>212</v>
      </c>
      <c r="BE199" s="145">
        <f t="shared" si="54"/>
        <v>0</v>
      </c>
      <c r="BF199" s="145">
        <f t="shared" si="55"/>
        <v>0</v>
      </c>
      <c r="BG199" s="145">
        <f t="shared" si="56"/>
        <v>0</v>
      </c>
      <c r="BH199" s="145">
        <f t="shared" si="57"/>
        <v>0</v>
      </c>
      <c r="BI199" s="145">
        <f t="shared" si="58"/>
        <v>0</v>
      </c>
      <c r="BJ199" s="19" t="s">
        <v>77</v>
      </c>
      <c r="BK199" s="145">
        <f t="shared" si="59"/>
        <v>0</v>
      </c>
      <c r="BL199" s="19" t="s">
        <v>229</v>
      </c>
      <c r="BM199" s="144" t="s">
        <v>1609</v>
      </c>
    </row>
    <row r="200" spans="2:65" s="1" customFormat="1" ht="16.5" customHeight="1">
      <c r="B200" s="34"/>
      <c r="C200" s="133" t="s">
        <v>1031</v>
      </c>
      <c r="D200" s="133" t="s">
        <v>215</v>
      </c>
      <c r="E200" s="134" t="s">
        <v>15938</v>
      </c>
      <c r="F200" s="135" t="s">
        <v>15859</v>
      </c>
      <c r="G200" s="136" t="s">
        <v>15108</v>
      </c>
      <c r="H200" s="137">
        <v>1</v>
      </c>
      <c r="I200" s="138"/>
      <c r="J200" s="139">
        <f t="shared" si="50"/>
        <v>0</v>
      </c>
      <c r="K200" s="135" t="s">
        <v>245</v>
      </c>
      <c r="L200" s="34"/>
      <c r="M200" s="140" t="s">
        <v>19</v>
      </c>
      <c r="N200" s="141" t="s">
        <v>40</v>
      </c>
      <c r="P200" s="142">
        <f t="shared" si="51"/>
        <v>0</v>
      </c>
      <c r="Q200" s="142">
        <v>0</v>
      </c>
      <c r="R200" s="142">
        <f t="shared" si="52"/>
        <v>0</v>
      </c>
      <c r="S200" s="142">
        <v>0</v>
      </c>
      <c r="T200" s="143">
        <f t="shared" si="53"/>
        <v>0</v>
      </c>
      <c r="AR200" s="144" t="s">
        <v>229</v>
      </c>
      <c r="AT200" s="144" t="s">
        <v>215</v>
      </c>
      <c r="AU200" s="144" t="s">
        <v>229</v>
      </c>
      <c r="AY200" s="19" t="s">
        <v>212</v>
      </c>
      <c r="BE200" s="145">
        <f t="shared" si="54"/>
        <v>0</v>
      </c>
      <c r="BF200" s="145">
        <f t="shared" si="55"/>
        <v>0</v>
      </c>
      <c r="BG200" s="145">
        <f t="shared" si="56"/>
        <v>0</v>
      </c>
      <c r="BH200" s="145">
        <f t="shared" si="57"/>
        <v>0</v>
      </c>
      <c r="BI200" s="145">
        <f t="shared" si="58"/>
        <v>0</v>
      </c>
      <c r="BJ200" s="19" t="s">
        <v>77</v>
      </c>
      <c r="BK200" s="145">
        <f t="shared" si="59"/>
        <v>0</v>
      </c>
      <c r="BL200" s="19" t="s">
        <v>229</v>
      </c>
      <c r="BM200" s="144" t="s">
        <v>1632</v>
      </c>
    </row>
    <row r="201" spans="2:65" s="1" customFormat="1" ht="16.5" customHeight="1">
      <c r="B201" s="34"/>
      <c r="C201" s="133" t="s">
        <v>1038</v>
      </c>
      <c r="D201" s="133" t="s">
        <v>215</v>
      </c>
      <c r="E201" s="134" t="s">
        <v>15939</v>
      </c>
      <c r="F201" s="135" t="s">
        <v>15861</v>
      </c>
      <c r="G201" s="136" t="s">
        <v>15108</v>
      </c>
      <c r="H201" s="137">
        <v>1</v>
      </c>
      <c r="I201" s="138"/>
      <c r="J201" s="139">
        <f t="shared" si="50"/>
        <v>0</v>
      </c>
      <c r="K201" s="135" t="s">
        <v>245</v>
      </c>
      <c r="L201" s="34"/>
      <c r="M201" s="140" t="s">
        <v>19</v>
      </c>
      <c r="N201" s="141" t="s">
        <v>40</v>
      </c>
      <c r="P201" s="142">
        <f t="shared" si="51"/>
        <v>0</v>
      </c>
      <c r="Q201" s="142">
        <v>0</v>
      </c>
      <c r="R201" s="142">
        <f t="shared" si="52"/>
        <v>0</v>
      </c>
      <c r="S201" s="142">
        <v>0</v>
      </c>
      <c r="T201" s="143">
        <f t="shared" si="53"/>
        <v>0</v>
      </c>
      <c r="AR201" s="144" t="s">
        <v>229</v>
      </c>
      <c r="AT201" s="144" t="s">
        <v>215</v>
      </c>
      <c r="AU201" s="144" t="s">
        <v>229</v>
      </c>
      <c r="AY201" s="19" t="s">
        <v>212</v>
      </c>
      <c r="BE201" s="145">
        <f t="shared" si="54"/>
        <v>0</v>
      </c>
      <c r="BF201" s="145">
        <f t="shared" si="55"/>
        <v>0</v>
      </c>
      <c r="BG201" s="145">
        <f t="shared" si="56"/>
        <v>0</v>
      </c>
      <c r="BH201" s="145">
        <f t="shared" si="57"/>
        <v>0</v>
      </c>
      <c r="BI201" s="145">
        <f t="shared" si="58"/>
        <v>0</v>
      </c>
      <c r="BJ201" s="19" t="s">
        <v>77</v>
      </c>
      <c r="BK201" s="145">
        <f t="shared" si="59"/>
        <v>0</v>
      </c>
      <c r="BL201" s="19" t="s">
        <v>229</v>
      </c>
      <c r="BM201" s="144" t="s">
        <v>1646</v>
      </c>
    </row>
    <row r="202" spans="2:65" s="1" customFormat="1" ht="37.9" customHeight="1">
      <c r="B202" s="34"/>
      <c r="C202" s="133" t="s">
        <v>1045</v>
      </c>
      <c r="D202" s="133" t="s">
        <v>215</v>
      </c>
      <c r="E202" s="134" t="s">
        <v>15940</v>
      </c>
      <c r="F202" s="135" t="s">
        <v>15883</v>
      </c>
      <c r="G202" s="136" t="s">
        <v>15108</v>
      </c>
      <c r="H202" s="137">
        <v>1</v>
      </c>
      <c r="I202" s="138"/>
      <c r="J202" s="139">
        <f t="shared" si="50"/>
        <v>0</v>
      </c>
      <c r="K202" s="135" t="s">
        <v>245</v>
      </c>
      <c r="L202" s="34"/>
      <c r="M202" s="140" t="s">
        <v>19</v>
      </c>
      <c r="N202" s="141" t="s">
        <v>40</v>
      </c>
      <c r="P202" s="142">
        <f t="shared" si="51"/>
        <v>0</v>
      </c>
      <c r="Q202" s="142">
        <v>0</v>
      </c>
      <c r="R202" s="142">
        <f t="shared" si="52"/>
        <v>0</v>
      </c>
      <c r="S202" s="142">
        <v>0</v>
      </c>
      <c r="T202" s="143">
        <f t="shared" si="53"/>
        <v>0</v>
      </c>
      <c r="AR202" s="144" t="s">
        <v>229</v>
      </c>
      <c r="AT202" s="144" t="s">
        <v>215</v>
      </c>
      <c r="AU202" s="144" t="s">
        <v>229</v>
      </c>
      <c r="AY202" s="19" t="s">
        <v>212</v>
      </c>
      <c r="BE202" s="145">
        <f t="shared" si="54"/>
        <v>0</v>
      </c>
      <c r="BF202" s="145">
        <f t="shared" si="55"/>
        <v>0</v>
      </c>
      <c r="BG202" s="145">
        <f t="shared" si="56"/>
        <v>0</v>
      </c>
      <c r="BH202" s="145">
        <f t="shared" si="57"/>
        <v>0</v>
      </c>
      <c r="BI202" s="145">
        <f t="shared" si="58"/>
        <v>0</v>
      </c>
      <c r="BJ202" s="19" t="s">
        <v>77</v>
      </c>
      <c r="BK202" s="145">
        <f t="shared" si="59"/>
        <v>0</v>
      </c>
      <c r="BL202" s="19" t="s">
        <v>229</v>
      </c>
      <c r="BM202" s="144" t="s">
        <v>1662</v>
      </c>
    </row>
    <row r="203" spans="2:65" s="1" customFormat="1" ht="16.5" customHeight="1">
      <c r="B203" s="34"/>
      <c r="C203" s="133" t="s">
        <v>1052</v>
      </c>
      <c r="D203" s="133" t="s">
        <v>215</v>
      </c>
      <c r="E203" s="134" t="s">
        <v>15941</v>
      </c>
      <c r="F203" s="135" t="s">
        <v>15865</v>
      </c>
      <c r="G203" s="136" t="s">
        <v>408</v>
      </c>
      <c r="H203" s="137">
        <v>80</v>
      </c>
      <c r="I203" s="138"/>
      <c r="J203" s="139">
        <f t="shared" si="50"/>
        <v>0</v>
      </c>
      <c r="K203" s="135" t="s">
        <v>245</v>
      </c>
      <c r="L203" s="34"/>
      <c r="M203" s="140" t="s">
        <v>19</v>
      </c>
      <c r="N203" s="141" t="s">
        <v>40</v>
      </c>
      <c r="P203" s="142">
        <f t="shared" si="51"/>
        <v>0</v>
      </c>
      <c r="Q203" s="142">
        <v>0</v>
      </c>
      <c r="R203" s="142">
        <f t="shared" si="52"/>
        <v>0</v>
      </c>
      <c r="S203" s="142">
        <v>0</v>
      </c>
      <c r="T203" s="143">
        <f t="shared" si="53"/>
        <v>0</v>
      </c>
      <c r="AR203" s="144" t="s">
        <v>229</v>
      </c>
      <c r="AT203" s="144" t="s">
        <v>215</v>
      </c>
      <c r="AU203" s="144" t="s">
        <v>229</v>
      </c>
      <c r="AY203" s="19" t="s">
        <v>212</v>
      </c>
      <c r="BE203" s="145">
        <f t="shared" si="54"/>
        <v>0</v>
      </c>
      <c r="BF203" s="145">
        <f t="shared" si="55"/>
        <v>0</v>
      </c>
      <c r="BG203" s="145">
        <f t="shared" si="56"/>
        <v>0</v>
      </c>
      <c r="BH203" s="145">
        <f t="shared" si="57"/>
        <v>0</v>
      </c>
      <c r="BI203" s="145">
        <f t="shared" si="58"/>
        <v>0</v>
      </c>
      <c r="BJ203" s="19" t="s">
        <v>77</v>
      </c>
      <c r="BK203" s="145">
        <f t="shared" si="59"/>
        <v>0</v>
      </c>
      <c r="BL203" s="19" t="s">
        <v>229</v>
      </c>
      <c r="BM203" s="144" t="s">
        <v>1676</v>
      </c>
    </row>
    <row r="204" spans="2:65" s="16" customFormat="1" ht="20.85" customHeight="1">
      <c r="B204" s="205"/>
      <c r="D204" s="206" t="s">
        <v>68</v>
      </c>
      <c r="E204" s="206" t="s">
        <v>15942</v>
      </c>
      <c r="F204" s="206" t="s">
        <v>15943</v>
      </c>
      <c r="I204" s="207"/>
      <c r="J204" s="208">
        <f>BK204</f>
        <v>0</v>
      </c>
      <c r="L204" s="205"/>
      <c r="M204" s="209"/>
      <c r="P204" s="210">
        <f>SUM(P205:P216)</f>
        <v>0</v>
      </c>
      <c r="R204" s="210">
        <f>SUM(R205:R216)</f>
        <v>0</v>
      </c>
      <c r="T204" s="211">
        <f>SUM(T205:T216)</f>
        <v>0</v>
      </c>
      <c r="AR204" s="206" t="s">
        <v>77</v>
      </c>
      <c r="AT204" s="212" t="s">
        <v>68</v>
      </c>
      <c r="AU204" s="212" t="s">
        <v>236</v>
      </c>
      <c r="AY204" s="206" t="s">
        <v>212</v>
      </c>
      <c r="BK204" s="213">
        <f>SUM(BK205:BK216)</f>
        <v>0</v>
      </c>
    </row>
    <row r="205" spans="2:65" s="1" customFormat="1" ht="16.5" customHeight="1">
      <c r="B205" s="34"/>
      <c r="C205" s="133" t="s">
        <v>1058</v>
      </c>
      <c r="D205" s="133" t="s">
        <v>215</v>
      </c>
      <c r="E205" s="134" t="s">
        <v>15944</v>
      </c>
      <c r="F205" s="135" t="s">
        <v>15843</v>
      </c>
      <c r="G205" s="136" t="s">
        <v>15108</v>
      </c>
      <c r="H205" s="137">
        <v>1</v>
      </c>
      <c r="I205" s="138"/>
      <c r="J205" s="139">
        <f t="shared" ref="J205:J216" si="60">ROUND(I205*H205,2)</f>
        <v>0</v>
      </c>
      <c r="K205" s="135" t="s">
        <v>245</v>
      </c>
      <c r="L205" s="34"/>
      <c r="M205" s="140" t="s">
        <v>19</v>
      </c>
      <c r="N205" s="141" t="s">
        <v>40</v>
      </c>
      <c r="P205" s="142">
        <f t="shared" ref="P205:P216" si="61">O205*H205</f>
        <v>0</v>
      </c>
      <c r="Q205" s="142">
        <v>0</v>
      </c>
      <c r="R205" s="142">
        <f t="shared" ref="R205:R216" si="62">Q205*H205</f>
        <v>0</v>
      </c>
      <c r="S205" s="142">
        <v>0</v>
      </c>
      <c r="T205" s="143">
        <f t="shared" ref="T205:T216" si="63">S205*H205</f>
        <v>0</v>
      </c>
      <c r="AR205" s="144" t="s">
        <v>229</v>
      </c>
      <c r="AT205" s="144" t="s">
        <v>215</v>
      </c>
      <c r="AU205" s="144" t="s">
        <v>229</v>
      </c>
      <c r="AY205" s="19" t="s">
        <v>212</v>
      </c>
      <c r="BE205" s="145">
        <f t="shared" ref="BE205:BE216" si="64">IF(N205="základní",J205,0)</f>
        <v>0</v>
      </c>
      <c r="BF205" s="145">
        <f t="shared" ref="BF205:BF216" si="65">IF(N205="snížená",J205,0)</f>
        <v>0</v>
      </c>
      <c r="BG205" s="145">
        <f t="shared" ref="BG205:BG216" si="66">IF(N205="zákl. přenesená",J205,0)</f>
        <v>0</v>
      </c>
      <c r="BH205" s="145">
        <f t="shared" ref="BH205:BH216" si="67">IF(N205="sníž. přenesená",J205,0)</f>
        <v>0</v>
      </c>
      <c r="BI205" s="145">
        <f t="shared" ref="BI205:BI216" si="68">IF(N205="nulová",J205,0)</f>
        <v>0</v>
      </c>
      <c r="BJ205" s="19" t="s">
        <v>77</v>
      </c>
      <c r="BK205" s="145">
        <f t="shared" ref="BK205:BK216" si="69">ROUND(I205*H205,2)</f>
        <v>0</v>
      </c>
      <c r="BL205" s="19" t="s">
        <v>229</v>
      </c>
      <c r="BM205" s="144" t="s">
        <v>1691</v>
      </c>
    </row>
    <row r="206" spans="2:65" s="1" customFormat="1" ht="16.5" customHeight="1">
      <c r="B206" s="34"/>
      <c r="C206" s="133" t="s">
        <v>1065</v>
      </c>
      <c r="D206" s="133" t="s">
        <v>215</v>
      </c>
      <c r="E206" s="134" t="s">
        <v>15945</v>
      </c>
      <c r="F206" s="135" t="s">
        <v>15845</v>
      </c>
      <c r="G206" s="136" t="s">
        <v>8579</v>
      </c>
      <c r="H206" s="137">
        <v>1</v>
      </c>
      <c r="I206" s="138"/>
      <c r="J206" s="139">
        <f t="shared" si="60"/>
        <v>0</v>
      </c>
      <c r="K206" s="135" t="s">
        <v>245</v>
      </c>
      <c r="L206" s="34"/>
      <c r="M206" s="140" t="s">
        <v>19</v>
      </c>
      <c r="N206" s="141" t="s">
        <v>40</v>
      </c>
      <c r="P206" s="142">
        <f t="shared" si="61"/>
        <v>0</v>
      </c>
      <c r="Q206" s="142">
        <v>0</v>
      </c>
      <c r="R206" s="142">
        <f t="shared" si="62"/>
        <v>0</v>
      </c>
      <c r="S206" s="142">
        <v>0</v>
      </c>
      <c r="T206" s="143">
        <f t="shared" si="63"/>
        <v>0</v>
      </c>
      <c r="AR206" s="144" t="s">
        <v>229</v>
      </c>
      <c r="AT206" s="144" t="s">
        <v>215</v>
      </c>
      <c r="AU206" s="144" t="s">
        <v>229</v>
      </c>
      <c r="AY206" s="19" t="s">
        <v>212</v>
      </c>
      <c r="BE206" s="145">
        <f t="shared" si="64"/>
        <v>0</v>
      </c>
      <c r="BF206" s="145">
        <f t="shared" si="65"/>
        <v>0</v>
      </c>
      <c r="BG206" s="145">
        <f t="shared" si="66"/>
        <v>0</v>
      </c>
      <c r="BH206" s="145">
        <f t="shared" si="67"/>
        <v>0</v>
      </c>
      <c r="BI206" s="145">
        <f t="shared" si="68"/>
        <v>0</v>
      </c>
      <c r="BJ206" s="19" t="s">
        <v>77</v>
      </c>
      <c r="BK206" s="145">
        <f t="shared" si="69"/>
        <v>0</v>
      </c>
      <c r="BL206" s="19" t="s">
        <v>229</v>
      </c>
      <c r="BM206" s="144" t="s">
        <v>1707</v>
      </c>
    </row>
    <row r="207" spans="2:65" s="1" customFormat="1" ht="55.5" customHeight="1">
      <c r="B207" s="34"/>
      <c r="C207" s="133" t="s">
        <v>1072</v>
      </c>
      <c r="D207" s="133" t="s">
        <v>215</v>
      </c>
      <c r="E207" s="134" t="s">
        <v>15946</v>
      </c>
      <c r="F207" s="135" t="s">
        <v>15847</v>
      </c>
      <c r="G207" s="136" t="s">
        <v>15108</v>
      </c>
      <c r="H207" s="137">
        <v>1</v>
      </c>
      <c r="I207" s="138"/>
      <c r="J207" s="139">
        <f t="shared" si="60"/>
        <v>0</v>
      </c>
      <c r="K207" s="135" t="s">
        <v>245</v>
      </c>
      <c r="L207" s="34"/>
      <c r="M207" s="140" t="s">
        <v>19</v>
      </c>
      <c r="N207" s="141" t="s">
        <v>40</v>
      </c>
      <c r="P207" s="142">
        <f t="shared" si="61"/>
        <v>0</v>
      </c>
      <c r="Q207" s="142">
        <v>0</v>
      </c>
      <c r="R207" s="142">
        <f t="shared" si="62"/>
        <v>0</v>
      </c>
      <c r="S207" s="142">
        <v>0</v>
      </c>
      <c r="T207" s="143">
        <f t="shared" si="63"/>
        <v>0</v>
      </c>
      <c r="AR207" s="144" t="s">
        <v>229</v>
      </c>
      <c r="AT207" s="144" t="s">
        <v>215</v>
      </c>
      <c r="AU207" s="144" t="s">
        <v>229</v>
      </c>
      <c r="AY207" s="19" t="s">
        <v>212</v>
      </c>
      <c r="BE207" s="145">
        <f t="shared" si="64"/>
        <v>0</v>
      </c>
      <c r="BF207" s="145">
        <f t="shared" si="65"/>
        <v>0</v>
      </c>
      <c r="BG207" s="145">
        <f t="shared" si="66"/>
        <v>0</v>
      </c>
      <c r="BH207" s="145">
        <f t="shared" si="67"/>
        <v>0</v>
      </c>
      <c r="BI207" s="145">
        <f t="shared" si="68"/>
        <v>0</v>
      </c>
      <c r="BJ207" s="19" t="s">
        <v>77</v>
      </c>
      <c r="BK207" s="145">
        <f t="shared" si="69"/>
        <v>0</v>
      </c>
      <c r="BL207" s="19" t="s">
        <v>229</v>
      </c>
      <c r="BM207" s="144" t="s">
        <v>1735</v>
      </c>
    </row>
    <row r="208" spans="2:65" s="1" customFormat="1" ht="16.5" customHeight="1">
      <c r="B208" s="34"/>
      <c r="C208" s="133" t="s">
        <v>1079</v>
      </c>
      <c r="D208" s="133" t="s">
        <v>215</v>
      </c>
      <c r="E208" s="134" t="s">
        <v>15947</v>
      </c>
      <c r="F208" s="135" t="s">
        <v>15849</v>
      </c>
      <c r="G208" s="136" t="s">
        <v>15108</v>
      </c>
      <c r="H208" s="137">
        <v>3</v>
      </c>
      <c r="I208" s="138"/>
      <c r="J208" s="139">
        <f t="shared" si="60"/>
        <v>0</v>
      </c>
      <c r="K208" s="135" t="s">
        <v>245</v>
      </c>
      <c r="L208" s="34"/>
      <c r="M208" s="140" t="s">
        <v>19</v>
      </c>
      <c r="N208" s="141" t="s">
        <v>40</v>
      </c>
      <c r="P208" s="142">
        <f t="shared" si="61"/>
        <v>0</v>
      </c>
      <c r="Q208" s="142">
        <v>0</v>
      </c>
      <c r="R208" s="142">
        <f t="shared" si="62"/>
        <v>0</v>
      </c>
      <c r="S208" s="142">
        <v>0</v>
      </c>
      <c r="T208" s="143">
        <f t="shared" si="63"/>
        <v>0</v>
      </c>
      <c r="AR208" s="144" t="s">
        <v>229</v>
      </c>
      <c r="AT208" s="144" t="s">
        <v>215</v>
      </c>
      <c r="AU208" s="144" t="s">
        <v>229</v>
      </c>
      <c r="AY208" s="19" t="s">
        <v>212</v>
      </c>
      <c r="BE208" s="145">
        <f t="shared" si="64"/>
        <v>0</v>
      </c>
      <c r="BF208" s="145">
        <f t="shared" si="65"/>
        <v>0</v>
      </c>
      <c r="BG208" s="145">
        <f t="shared" si="66"/>
        <v>0</v>
      </c>
      <c r="BH208" s="145">
        <f t="shared" si="67"/>
        <v>0</v>
      </c>
      <c r="BI208" s="145">
        <f t="shared" si="68"/>
        <v>0</v>
      </c>
      <c r="BJ208" s="19" t="s">
        <v>77</v>
      </c>
      <c r="BK208" s="145">
        <f t="shared" si="69"/>
        <v>0</v>
      </c>
      <c r="BL208" s="19" t="s">
        <v>229</v>
      </c>
      <c r="BM208" s="144" t="s">
        <v>1757</v>
      </c>
    </row>
    <row r="209" spans="2:65" s="1" customFormat="1" ht="16.5" customHeight="1">
      <c r="B209" s="34"/>
      <c r="C209" s="133" t="s">
        <v>1086</v>
      </c>
      <c r="D209" s="133" t="s">
        <v>215</v>
      </c>
      <c r="E209" s="134" t="s">
        <v>15948</v>
      </c>
      <c r="F209" s="135" t="s">
        <v>15851</v>
      </c>
      <c r="G209" s="136" t="s">
        <v>15108</v>
      </c>
      <c r="H209" s="137">
        <v>2</v>
      </c>
      <c r="I209" s="138"/>
      <c r="J209" s="139">
        <f t="shared" si="60"/>
        <v>0</v>
      </c>
      <c r="K209" s="135" t="s">
        <v>245</v>
      </c>
      <c r="L209" s="34"/>
      <c r="M209" s="140" t="s">
        <v>19</v>
      </c>
      <c r="N209" s="141" t="s">
        <v>40</v>
      </c>
      <c r="P209" s="142">
        <f t="shared" si="61"/>
        <v>0</v>
      </c>
      <c r="Q209" s="142">
        <v>0</v>
      </c>
      <c r="R209" s="142">
        <f t="shared" si="62"/>
        <v>0</v>
      </c>
      <c r="S209" s="142">
        <v>0</v>
      </c>
      <c r="T209" s="143">
        <f t="shared" si="63"/>
        <v>0</v>
      </c>
      <c r="AR209" s="144" t="s">
        <v>229</v>
      </c>
      <c r="AT209" s="144" t="s">
        <v>215</v>
      </c>
      <c r="AU209" s="144" t="s">
        <v>229</v>
      </c>
      <c r="AY209" s="19" t="s">
        <v>212</v>
      </c>
      <c r="BE209" s="145">
        <f t="shared" si="64"/>
        <v>0</v>
      </c>
      <c r="BF209" s="145">
        <f t="shared" si="65"/>
        <v>0</v>
      </c>
      <c r="BG209" s="145">
        <f t="shared" si="66"/>
        <v>0</v>
      </c>
      <c r="BH209" s="145">
        <f t="shared" si="67"/>
        <v>0</v>
      </c>
      <c r="BI209" s="145">
        <f t="shared" si="68"/>
        <v>0</v>
      </c>
      <c r="BJ209" s="19" t="s">
        <v>77</v>
      </c>
      <c r="BK209" s="145">
        <f t="shared" si="69"/>
        <v>0</v>
      </c>
      <c r="BL209" s="19" t="s">
        <v>229</v>
      </c>
      <c r="BM209" s="144" t="s">
        <v>1784</v>
      </c>
    </row>
    <row r="210" spans="2:65" s="1" customFormat="1" ht="16.5" customHeight="1">
      <c r="B210" s="34"/>
      <c r="C210" s="133" t="s">
        <v>1092</v>
      </c>
      <c r="D210" s="133" t="s">
        <v>215</v>
      </c>
      <c r="E210" s="134" t="s">
        <v>15949</v>
      </c>
      <c r="F210" s="135" t="s">
        <v>15853</v>
      </c>
      <c r="G210" s="136" t="s">
        <v>15108</v>
      </c>
      <c r="H210" s="137">
        <v>3</v>
      </c>
      <c r="I210" s="138"/>
      <c r="J210" s="139">
        <f t="shared" si="60"/>
        <v>0</v>
      </c>
      <c r="K210" s="135" t="s">
        <v>245</v>
      </c>
      <c r="L210" s="34"/>
      <c r="M210" s="140" t="s">
        <v>19</v>
      </c>
      <c r="N210" s="141" t="s">
        <v>40</v>
      </c>
      <c r="P210" s="142">
        <f t="shared" si="61"/>
        <v>0</v>
      </c>
      <c r="Q210" s="142">
        <v>0</v>
      </c>
      <c r="R210" s="142">
        <f t="shared" si="62"/>
        <v>0</v>
      </c>
      <c r="S210" s="142">
        <v>0</v>
      </c>
      <c r="T210" s="143">
        <f t="shared" si="63"/>
        <v>0</v>
      </c>
      <c r="AR210" s="144" t="s">
        <v>229</v>
      </c>
      <c r="AT210" s="144" t="s">
        <v>215</v>
      </c>
      <c r="AU210" s="144" t="s">
        <v>229</v>
      </c>
      <c r="AY210" s="19" t="s">
        <v>212</v>
      </c>
      <c r="BE210" s="145">
        <f t="shared" si="64"/>
        <v>0</v>
      </c>
      <c r="BF210" s="145">
        <f t="shared" si="65"/>
        <v>0</v>
      </c>
      <c r="BG210" s="145">
        <f t="shared" si="66"/>
        <v>0</v>
      </c>
      <c r="BH210" s="145">
        <f t="shared" si="67"/>
        <v>0</v>
      </c>
      <c r="BI210" s="145">
        <f t="shared" si="68"/>
        <v>0</v>
      </c>
      <c r="BJ210" s="19" t="s">
        <v>77</v>
      </c>
      <c r="BK210" s="145">
        <f t="shared" si="69"/>
        <v>0</v>
      </c>
      <c r="BL210" s="19" t="s">
        <v>229</v>
      </c>
      <c r="BM210" s="144" t="s">
        <v>1805</v>
      </c>
    </row>
    <row r="211" spans="2:65" s="1" customFormat="1" ht="16.5" customHeight="1">
      <c r="B211" s="34"/>
      <c r="C211" s="133" t="s">
        <v>1098</v>
      </c>
      <c r="D211" s="133" t="s">
        <v>215</v>
      </c>
      <c r="E211" s="134" t="s">
        <v>15950</v>
      </c>
      <c r="F211" s="135" t="s">
        <v>15855</v>
      </c>
      <c r="G211" s="136" t="s">
        <v>15108</v>
      </c>
      <c r="H211" s="137">
        <v>1</v>
      </c>
      <c r="I211" s="138"/>
      <c r="J211" s="139">
        <f t="shared" si="60"/>
        <v>0</v>
      </c>
      <c r="K211" s="135" t="s">
        <v>245</v>
      </c>
      <c r="L211" s="34"/>
      <c r="M211" s="140" t="s">
        <v>19</v>
      </c>
      <c r="N211" s="141" t="s">
        <v>40</v>
      </c>
      <c r="P211" s="142">
        <f t="shared" si="61"/>
        <v>0</v>
      </c>
      <c r="Q211" s="142">
        <v>0</v>
      </c>
      <c r="R211" s="142">
        <f t="shared" si="62"/>
        <v>0</v>
      </c>
      <c r="S211" s="142">
        <v>0</v>
      </c>
      <c r="T211" s="143">
        <f t="shared" si="63"/>
        <v>0</v>
      </c>
      <c r="AR211" s="144" t="s">
        <v>229</v>
      </c>
      <c r="AT211" s="144" t="s">
        <v>215</v>
      </c>
      <c r="AU211" s="144" t="s">
        <v>229</v>
      </c>
      <c r="AY211" s="19" t="s">
        <v>212</v>
      </c>
      <c r="BE211" s="145">
        <f t="shared" si="64"/>
        <v>0</v>
      </c>
      <c r="BF211" s="145">
        <f t="shared" si="65"/>
        <v>0</v>
      </c>
      <c r="BG211" s="145">
        <f t="shared" si="66"/>
        <v>0</v>
      </c>
      <c r="BH211" s="145">
        <f t="shared" si="67"/>
        <v>0</v>
      </c>
      <c r="BI211" s="145">
        <f t="shared" si="68"/>
        <v>0</v>
      </c>
      <c r="BJ211" s="19" t="s">
        <v>77</v>
      </c>
      <c r="BK211" s="145">
        <f t="shared" si="69"/>
        <v>0</v>
      </c>
      <c r="BL211" s="19" t="s">
        <v>229</v>
      </c>
      <c r="BM211" s="144" t="s">
        <v>1818</v>
      </c>
    </row>
    <row r="212" spans="2:65" s="1" customFormat="1" ht="16.5" customHeight="1">
      <c r="B212" s="34"/>
      <c r="C212" s="133" t="s">
        <v>1104</v>
      </c>
      <c r="D212" s="133" t="s">
        <v>215</v>
      </c>
      <c r="E212" s="134" t="s">
        <v>15951</v>
      </c>
      <c r="F212" s="135" t="s">
        <v>15857</v>
      </c>
      <c r="G212" s="136" t="s">
        <v>15108</v>
      </c>
      <c r="H212" s="137">
        <v>1</v>
      </c>
      <c r="I212" s="138"/>
      <c r="J212" s="139">
        <f t="shared" si="60"/>
        <v>0</v>
      </c>
      <c r="K212" s="135" t="s">
        <v>245</v>
      </c>
      <c r="L212" s="34"/>
      <c r="M212" s="140" t="s">
        <v>19</v>
      </c>
      <c r="N212" s="141" t="s">
        <v>40</v>
      </c>
      <c r="P212" s="142">
        <f t="shared" si="61"/>
        <v>0</v>
      </c>
      <c r="Q212" s="142">
        <v>0</v>
      </c>
      <c r="R212" s="142">
        <f t="shared" si="62"/>
        <v>0</v>
      </c>
      <c r="S212" s="142">
        <v>0</v>
      </c>
      <c r="T212" s="143">
        <f t="shared" si="63"/>
        <v>0</v>
      </c>
      <c r="AR212" s="144" t="s">
        <v>229</v>
      </c>
      <c r="AT212" s="144" t="s">
        <v>215</v>
      </c>
      <c r="AU212" s="144" t="s">
        <v>229</v>
      </c>
      <c r="AY212" s="19" t="s">
        <v>212</v>
      </c>
      <c r="BE212" s="145">
        <f t="shared" si="64"/>
        <v>0</v>
      </c>
      <c r="BF212" s="145">
        <f t="shared" si="65"/>
        <v>0</v>
      </c>
      <c r="BG212" s="145">
        <f t="shared" si="66"/>
        <v>0</v>
      </c>
      <c r="BH212" s="145">
        <f t="shared" si="67"/>
        <v>0</v>
      </c>
      <c r="BI212" s="145">
        <f t="shared" si="68"/>
        <v>0</v>
      </c>
      <c r="BJ212" s="19" t="s">
        <v>77</v>
      </c>
      <c r="BK212" s="145">
        <f t="shared" si="69"/>
        <v>0</v>
      </c>
      <c r="BL212" s="19" t="s">
        <v>229</v>
      </c>
      <c r="BM212" s="144" t="s">
        <v>1833</v>
      </c>
    </row>
    <row r="213" spans="2:65" s="1" customFormat="1" ht="16.5" customHeight="1">
      <c r="B213" s="34"/>
      <c r="C213" s="133" t="s">
        <v>1111</v>
      </c>
      <c r="D213" s="133" t="s">
        <v>215</v>
      </c>
      <c r="E213" s="134" t="s">
        <v>15952</v>
      </c>
      <c r="F213" s="135" t="s">
        <v>15859</v>
      </c>
      <c r="G213" s="136" t="s">
        <v>15108</v>
      </c>
      <c r="H213" s="137">
        <v>1</v>
      </c>
      <c r="I213" s="138"/>
      <c r="J213" s="139">
        <f t="shared" si="60"/>
        <v>0</v>
      </c>
      <c r="K213" s="135" t="s">
        <v>245</v>
      </c>
      <c r="L213" s="34"/>
      <c r="M213" s="140" t="s">
        <v>19</v>
      </c>
      <c r="N213" s="141" t="s">
        <v>40</v>
      </c>
      <c r="P213" s="142">
        <f t="shared" si="61"/>
        <v>0</v>
      </c>
      <c r="Q213" s="142">
        <v>0</v>
      </c>
      <c r="R213" s="142">
        <f t="shared" si="62"/>
        <v>0</v>
      </c>
      <c r="S213" s="142">
        <v>0</v>
      </c>
      <c r="T213" s="143">
        <f t="shared" si="63"/>
        <v>0</v>
      </c>
      <c r="AR213" s="144" t="s">
        <v>229</v>
      </c>
      <c r="AT213" s="144" t="s">
        <v>215</v>
      </c>
      <c r="AU213" s="144" t="s">
        <v>229</v>
      </c>
      <c r="AY213" s="19" t="s">
        <v>212</v>
      </c>
      <c r="BE213" s="145">
        <f t="shared" si="64"/>
        <v>0</v>
      </c>
      <c r="BF213" s="145">
        <f t="shared" si="65"/>
        <v>0</v>
      </c>
      <c r="BG213" s="145">
        <f t="shared" si="66"/>
        <v>0</v>
      </c>
      <c r="BH213" s="145">
        <f t="shared" si="67"/>
        <v>0</v>
      </c>
      <c r="BI213" s="145">
        <f t="shared" si="68"/>
        <v>0</v>
      </c>
      <c r="BJ213" s="19" t="s">
        <v>77</v>
      </c>
      <c r="BK213" s="145">
        <f t="shared" si="69"/>
        <v>0</v>
      </c>
      <c r="BL213" s="19" t="s">
        <v>229</v>
      </c>
      <c r="BM213" s="144" t="s">
        <v>1851</v>
      </c>
    </row>
    <row r="214" spans="2:65" s="1" customFormat="1" ht="16.5" customHeight="1">
      <c r="B214" s="34"/>
      <c r="C214" s="133" t="s">
        <v>1119</v>
      </c>
      <c r="D214" s="133" t="s">
        <v>215</v>
      </c>
      <c r="E214" s="134" t="s">
        <v>15953</v>
      </c>
      <c r="F214" s="135" t="s">
        <v>15861</v>
      </c>
      <c r="G214" s="136" t="s">
        <v>15108</v>
      </c>
      <c r="H214" s="137">
        <v>1</v>
      </c>
      <c r="I214" s="138"/>
      <c r="J214" s="139">
        <f t="shared" si="60"/>
        <v>0</v>
      </c>
      <c r="K214" s="135" t="s">
        <v>245</v>
      </c>
      <c r="L214" s="34"/>
      <c r="M214" s="140" t="s">
        <v>19</v>
      </c>
      <c r="N214" s="141" t="s">
        <v>40</v>
      </c>
      <c r="P214" s="142">
        <f t="shared" si="61"/>
        <v>0</v>
      </c>
      <c r="Q214" s="142">
        <v>0</v>
      </c>
      <c r="R214" s="142">
        <f t="shared" si="62"/>
        <v>0</v>
      </c>
      <c r="S214" s="142">
        <v>0</v>
      </c>
      <c r="T214" s="143">
        <f t="shared" si="63"/>
        <v>0</v>
      </c>
      <c r="AR214" s="144" t="s">
        <v>229</v>
      </c>
      <c r="AT214" s="144" t="s">
        <v>215</v>
      </c>
      <c r="AU214" s="144" t="s">
        <v>229</v>
      </c>
      <c r="AY214" s="19" t="s">
        <v>212</v>
      </c>
      <c r="BE214" s="145">
        <f t="shared" si="64"/>
        <v>0</v>
      </c>
      <c r="BF214" s="145">
        <f t="shared" si="65"/>
        <v>0</v>
      </c>
      <c r="BG214" s="145">
        <f t="shared" si="66"/>
        <v>0</v>
      </c>
      <c r="BH214" s="145">
        <f t="shared" si="67"/>
        <v>0</v>
      </c>
      <c r="BI214" s="145">
        <f t="shared" si="68"/>
        <v>0</v>
      </c>
      <c r="BJ214" s="19" t="s">
        <v>77</v>
      </c>
      <c r="BK214" s="145">
        <f t="shared" si="69"/>
        <v>0</v>
      </c>
      <c r="BL214" s="19" t="s">
        <v>229</v>
      </c>
      <c r="BM214" s="144" t="s">
        <v>1864</v>
      </c>
    </row>
    <row r="215" spans="2:65" s="1" customFormat="1" ht="37.9" customHeight="1">
      <c r="B215" s="34"/>
      <c r="C215" s="133" t="s">
        <v>1133</v>
      </c>
      <c r="D215" s="133" t="s">
        <v>215</v>
      </c>
      <c r="E215" s="134" t="s">
        <v>15954</v>
      </c>
      <c r="F215" s="135" t="s">
        <v>15883</v>
      </c>
      <c r="G215" s="136" t="s">
        <v>15108</v>
      </c>
      <c r="H215" s="137">
        <v>1</v>
      </c>
      <c r="I215" s="138"/>
      <c r="J215" s="139">
        <f t="shared" si="60"/>
        <v>0</v>
      </c>
      <c r="K215" s="135" t="s">
        <v>245</v>
      </c>
      <c r="L215" s="34"/>
      <c r="M215" s="140" t="s">
        <v>19</v>
      </c>
      <c r="N215" s="141" t="s">
        <v>40</v>
      </c>
      <c r="P215" s="142">
        <f t="shared" si="61"/>
        <v>0</v>
      </c>
      <c r="Q215" s="142">
        <v>0</v>
      </c>
      <c r="R215" s="142">
        <f t="shared" si="62"/>
        <v>0</v>
      </c>
      <c r="S215" s="142">
        <v>0</v>
      </c>
      <c r="T215" s="143">
        <f t="shared" si="63"/>
        <v>0</v>
      </c>
      <c r="AR215" s="144" t="s">
        <v>229</v>
      </c>
      <c r="AT215" s="144" t="s">
        <v>215</v>
      </c>
      <c r="AU215" s="144" t="s">
        <v>229</v>
      </c>
      <c r="AY215" s="19" t="s">
        <v>212</v>
      </c>
      <c r="BE215" s="145">
        <f t="shared" si="64"/>
        <v>0</v>
      </c>
      <c r="BF215" s="145">
        <f t="shared" si="65"/>
        <v>0</v>
      </c>
      <c r="BG215" s="145">
        <f t="shared" si="66"/>
        <v>0</v>
      </c>
      <c r="BH215" s="145">
        <f t="shared" si="67"/>
        <v>0</v>
      </c>
      <c r="BI215" s="145">
        <f t="shared" si="68"/>
        <v>0</v>
      </c>
      <c r="BJ215" s="19" t="s">
        <v>77</v>
      </c>
      <c r="BK215" s="145">
        <f t="shared" si="69"/>
        <v>0</v>
      </c>
      <c r="BL215" s="19" t="s">
        <v>229</v>
      </c>
      <c r="BM215" s="144" t="s">
        <v>1880</v>
      </c>
    </row>
    <row r="216" spans="2:65" s="1" customFormat="1" ht="16.5" customHeight="1">
      <c r="B216" s="34"/>
      <c r="C216" s="133" t="s">
        <v>1148</v>
      </c>
      <c r="D216" s="133" t="s">
        <v>215</v>
      </c>
      <c r="E216" s="134" t="s">
        <v>15955</v>
      </c>
      <c r="F216" s="135" t="s">
        <v>15865</v>
      </c>
      <c r="G216" s="136" t="s">
        <v>408</v>
      </c>
      <c r="H216" s="137">
        <v>80</v>
      </c>
      <c r="I216" s="138"/>
      <c r="J216" s="139">
        <f t="shared" si="60"/>
        <v>0</v>
      </c>
      <c r="K216" s="135" t="s">
        <v>245</v>
      </c>
      <c r="L216" s="34"/>
      <c r="M216" s="140" t="s">
        <v>19</v>
      </c>
      <c r="N216" s="141" t="s">
        <v>40</v>
      </c>
      <c r="P216" s="142">
        <f t="shared" si="61"/>
        <v>0</v>
      </c>
      <c r="Q216" s="142">
        <v>0</v>
      </c>
      <c r="R216" s="142">
        <f t="shared" si="62"/>
        <v>0</v>
      </c>
      <c r="S216" s="142">
        <v>0</v>
      </c>
      <c r="T216" s="143">
        <f t="shared" si="63"/>
        <v>0</v>
      </c>
      <c r="AR216" s="144" t="s">
        <v>229</v>
      </c>
      <c r="AT216" s="144" t="s">
        <v>215</v>
      </c>
      <c r="AU216" s="144" t="s">
        <v>229</v>
      </c>
      <c r="AY216" s="19" t="s">
        <v>212</v>
      </c>
      <c r="BE216" s="145">
        <f t="shared" si="64"/>
        <v>0</v>
      </c>
      <c r="BF216" s="145">
        <f t="shared" si="65"/>
        <v>0</v>
      </c>
      <c r="BG216" s="145">
        <f t="shared" si="66"/>
        <v>0</v>
      </c>
      <c r="BH216" s="145">
        <f t="shared" si="67"/>
        <v>0</v>
      </c>
      <c r="BI216" s="145">
        <f t="shared" si="68"/>
        <v>0</v>
      </c>
      <c r="BJ216" s="19" t="s">
        <v>77</v>
      </c>
      <c r="BK216" s="145">
        <f t="shared" si="69"/>
        <v>0</v>
      </c>
      <c r="BL216" s="19" t="s">
        <v>229</v>
      </c>
      <c r="BM216" s="144" t="s">
        <v>1894</v>
      </c>
    </row>
    <row r="217" spans="2:65" s="16" customFormat="1" ht="20.85" customHeight="1">
      <c r="B217" s="205"/>
      <c r="D217" s="206" t="s">
        <v>68</v>
      </c>
      <c r="E217" s="206" t="s">
        <v>15956</v>
      </c>
      <c r="F217" s="206" t="s">
        <v>15957</v>
      </c>
      <c r="I217" s="207"/>
      <c r="J217" s="208">
        <f>BK217</f>
        <v>0</v>
      </c>
      <c r="L217" s="205"/>
      <c r="M217" s="209"/>
      <c r="P217" s="210">
        <f>SUM(P218:P229)</f>
        <v>0</v>
      </c>
      <c r="R217" s="210">
        <f>SUM(R218:R229)</f>
        <v>0</v>
      </c>
      <c r="T217" s="211">
        <f>SUM(T218:T229)</f>
        <v>0</v>
      </c>
      <c r="AR217" s="206" t="s">
        <v>77</v>
      </c>
      <c r="AT217" s="212" t="s">
        <v>68</v>
      </c>
      <c r="AU217" s="212" t="s">
        <v>236</v>
      </c>
      <c r="AY217" s="206" t="s">
        <v>212</v>
      </c>
      <c r="BK217" s="213">
        <f>SUM(BK218:BK229)</f>
        <v>0</v>
      </c>
    </row>
    <row r="218" spans="2:65" s="1" customFormat="1" ht="16.5" customHeight="1">
      <c r="B218" s="34"/>
      <c r="C218" s="133" t="s">
        <v>1162</v>
      </c>
      <c r="D218" s="133" t="s">
        <v>215</v>
      </c>
      <c r="E218" s="134" t="s">
        <v>15958</v>
      </c>
      <c r="F218" s="135" t="s">
        <v>15843</v>
      </c>
      <c r="G218" s="136" t="s">
        <v>15108</v>
      </c>
      <c r="H218" s="137">
        <v>1</v>
      </c>
      <c r="I218" s="138"/>
      <c r="J218" s="139">
        <f t="shared" ref="J218:J229" si="70">ROUND(I218*H218,2)</f>
        <v>0</v>
      </c>
      <c r="K218" s="135" t="s">
        <v>245</v>
      </c>
      <c r="L218" s="34"/>
      <c r="M218" s="140" t="s">
        <v>19</v>
      </c>
      <c r="N218" s="141" t="s">
        <v>40</v>
      </c>
      <c r="P218" s="142">
        <f t="shared" ref="P218:P229" si="71">O218*H218</f>
        <v>0</v>
      </c>
      <c r="Q218" s="142">
        <v>0</v>
      </c>
      <c r="R218" s="142">
        <f t="shared" ref="R218:R229" si="72">Q218*H218</f>
        <v>0</v>
      </c>
      <c r="S218" s="142">
        <v>0</v>
      </c>
      <c r="T218" s="143">
        <f t="shared" ref="T218:T229" si="73">S218*H218</f>
        <v>0</v>
      </c>
      <c r="AR218" s="144" t="s">
        <v>229</v>
      </c>
      <c r="AT218" s="144" t="s">
        <v>215</v>
      </c>
      <c r="AU218" s="144" t="s">
        <v>229</v>
      </c>
      <c r="AY218" s="19" t="s">
        <v>212</v>
      </c>
      <c r="BE218" s="145">
        <f t="shared" ref="BE218:BE229" si="74">IF(N218="základní",J218,0)</f>
        <v>0</v>
      </c>
      <c r="BF218" s="145">
        <f t="shared" ref="BF218:BF229" si="75">IF(N218="snížená",J218,0)</f>
        <v>0</v>
      </c>
      <c r="BG218" s="145">
        <f t="shared" ref="BG218:BG229" si="76">IF(N218="zákl. přenesená",J218,0)</f>
        <v>0</v>
      </c>
      <c r="BH218" s="145">
        <f t="shared" ref="BH218:BH229" si="77">IF(N218="sníž. přenesená",J218,0)</f>
        <v>0</v>
      </c>
      <c r="BI218" s="145">
        <f t="shared" ref="BI218:BI229" si="78">IF(N218="nulová",J218,0)</f>
        <v>0</v>
      </c>
      <c r="BJ218" s="19" t="s">
        <v>77</v>
      </c>
      <c r="BK218" s="145">
        <f t="shared" ref="BK218:BK229" si="79">ROUND(I218*H218,2)</f>
        <v>0</v>
      </c>
      <c r="BL218" s="19" t="s">
        <v>229</v>
      </c>
      <c r="BM218" s="144" t="s">
        <v>1910</v>
      </c>
    </row>
    <row r="219" spans="2:65" s="1" customFormat="1" ht="16.5" customHeight="1">
      <c r="B219" s="34"/>
      <c r="C219" s="133" t="s">
        <v>1172</v>
      </c>
      <c r="D219" s="133" t="s">
        <v>215</v>
      </c>
      <c r="E219" s="134" t="s">
        <v>15959</v>
      </c>
      <c r="F219" s="135" t="s">
        <v>15845</v>
      </c>
      <c r="G219" s="136" t="s">
        <v>8579</v>
      </c>
      <c r="H219" s="137">
        <v>1</v>
      </c>
      <c r="I219" s="138"/>
      <c r="J219" s="139">
        <f t="shared" si="70"/>
        <v>0</v>
      </c>
      <c r="K219" s="135" t="s">
        <v>245</v>
      </c>
      <c r="L219" s="34"/>
      <c r="M219" s="140" t="s">
        <v>19</v>
      </c>
      <c r="N219" s="141" t="s">
        <v>40</v>
      </c>
      <c r="P219" s="142">
        <f t="shared" si="71"/>
        <v>0</v>
      </c>
      <c r="Q219" s="142">
        <v>0</v>
      </c>
      <c r="R219" s="142">
        <f t="shared" si="72"/>
        <v>0</v>
      </c>
      <c r="S219" s="142">
        <v>0</v>
      </c>
      <c r="T219" s="143">
        <f t="shared" si="73"/>
        <v>0</v>
      </c>
      <c r="AR219" s="144" t="s">
        <v>229</v>
      </c>
      <c r="AT219" s="144" t="s">
        <v>215</v>
      </c>
      <c r="AU219" s="144" t="s">
        <v>229</v>
      </c>
      <c r="AY219" s="19" t="s">
        <v>212</v>
      </c>
      <c r="BE219" s="145">
        <f t="shared" si="74"/>
        <v>0</v>
      </c>
      <c r="BF219" s="145">
        <f t="shared" si="75"/>
        <v>0</v>
      </c>
      <c r="BG219" s="145">
        <f t="shared" si="76"/>
        <v>0</v>
      </c>
      <c r="BH219" s="145">
        <f t="shared" si="77"/>
        <v>0</v>
      </c>
      <c r="BI219" s="145">
        <f t="shared" si="78"/>
        <v>0</v>
      </c>
      <c r="BJ219" s="19" t="s">
        <v>77</v>
      </c>
      <c r="BK219" s="145">
        <f t="shared" si="79"/>
        <v>0</v>
      </c>
      <c r="BL219" s="19" t="s">
        <v>229</v>
      </c>
      <c r="BM219" s="144" t="s">
        <v>1926</v>
      </c>
    </row>
    <row r="220" spans="2:65" s="1" customFormat="1" ht="55.5" customHeight="1">
      <c r="B220" s="34"/>
      <c r="C220" s="133" t="s">
        <v>1180</v>
      </c>
      <c r="D220" s="133" t="s">
        <v>215</v>
      </c>
      <c r="E220" s="134" t="s">
        <v>15960</v>
      </c>
      <c r="F220" s="135" t="s">
        <v>15847</v>
      </c>
      <c r="G220" s="136" t="s">
        <v>15108</v>
      </c>
      <c r="H220" s="137">
        <v>1</v>
      </c>
      <c r="I220" s="138"/>
      <c r="J220" s="139">
        <f t="shared" si="70"/>
        <v>0</v>
      </c>
      <c r="K220" s="135" t="s">
        <v>245</v>
      </c>
      <c r="L220" s="34"/>
      <c r="M220" s="140" t="s">
        <v>19</v>
      </c>
      <c r="N220" s="141" t="s">
        <v>40</v>
      </c>
      <c r="P220" s="142">
        <f t="shared" si="71"/>
        <v>0</v>
      </c>
      <c r="Q220" s="142">
        <v>0</v>
      </c>
      <c r="R220" s="142">
        <f t="shared" si="72"/>
        <v>0</v>
      </c>
      <c r="S220" s="142">
        <v>0</v>
      </c>
      <c r="T220" s="143">
        <f t="shared" si="73"/>
        <v>0</v>
      </c>
      <c r="AR220" s="144" t="s">
        <v>229</v>
      </c>
      <c r="AT220" s="144" t="s">
        <v>215</v>
      </c>
      <c r="AU220" s="144" t="s">
        <v>229</v>
      </c>
      <c r="AY220" s="19" t="s">
        <v>212</v>
      </c>
      <c r="BE220" s="145">
        <f t="shared" si="74"/>
        <v>0</v>
      </c>
      <c r="BF220" s="145">
        <f t="shared" si="75"/>
        <v>0</v>
      </c>
      <c r="BG220" s="145">
        <f t="shared" si="76"/>
        <v>0</v>
      </c>
      <c r="BH220" s="145">
        <f t="shared" si="77"/>
        <v>0</v>
      </c>
      <c r="BI220" s="145">
        <f t="shared" si="78"/>
        <v>0</v>
      </c>
      <c r="BJ220" s="19" t="s">
        <v>77</v>
      </c>
      <c r="BK220" s="145">
        <f t="shared" si="79"/>
        <v>0</v>
      </c>
      <c r="BL220" s="19" t="s">
        <v>229</v>
      </c>
      <c r="BM220" s="144" t="s">
        <v>1939</v>
      </c>
    </row>
    <row r="221" spans="2:65" s="1" customFormat="1" ht="16.5" customHeight="1">
      <c r="B221" s="34"/>
      <c r="C221" s="133" t="s">
        <v>1188</v>
      </c>
      <c r="D221" s="133" t="s">
        <v>215</v>
      </c>
      <c r="E221" s="134" t="s">
        <v>15961</v>
      </c>
      <c r="F221" s="135" t="s">
        <v>15849</v>
      </c>
      <c r="G221" s="136" t="s">
        <v>15108</v>
      </c>
      <c r="H221" s="137">
        <v>3</v>
      </c>
      <c r="I221" s="138"/>
      <c r="J221" s="139">
        <f t="shared" si="70"/>
        <v>0</v>
      </c>
      <c r="K221" s="135" t="s">
        <v>245</v>
      </c>
      <c r="L221" s="34"/>
      <c r="M221" s="140" t="s">
        <v>19</v>
      </c>
      <c r="N221" s="141" t="s">
        <v>40</v>
      </c>
      <c r="P221" s="142">
        <f t="shared" si="71"/>
        <v>0</v>
      </c>
      <c r="Q221" s="142">
        <v>0</v>
      </c>
      <c r="R221" s="142">
        <f t="shared" si="72"/>
        <v>0</v>
      </c>
      <c r="S221" s="142">
        <v>0</v>
      </c>
      <c r="T221" s="143">
        <f t="shared" si="73"/>
        <v>0</v>
      </c>
      <c r="AR221" s="144" t="s">
        <v>229</v>
      </c>
      <c r="AT221" s="144" t="s">
        <v>215</v>
      </c>
      <c r="AU221" s="144" t="s">
        <v>229</v>
      </c>
      <c r="AY221" s="19" t="s">
        <v>212</v>
      </c>
      <c r="BE221" s="145">
        <f t="shared" si="74"/>
        <v>0</v>
      </c>
      <c r="BF221" s="145">
        <f t="shared" si="75"/>
        <v>0</v>
      </c>
      <c r="BG221" s="145">
        <f t="shared" si="76"/>
        <v>0</v>
      </c>
      <c r="BH221" s="145">
        <f t="shared" si="77"/>
        <v>0</v>
      </c>
      <c r="BI221" s="145">
        <f t="shared" si="78"/>
        <v>0</v>
      </c>
      <c r="BJ221" s="19" t="s">
        <v>77</v>
      </c>
      <c r="BK221" s="145">
        <f t="shared" si="79"/>
        <v>0</v>
      </c>
      <c r="BL221" s="19" t="s">
        <v>229</v>
      </c>
      <c r="BM221" s="144" t="s">
        <v>1953</v>
      </c>
    </row>
    <row r="222" spans="2:65" s="1" customFormat="1" ht="16.5" customHeight="1">
      <c r="B222" s="34"/>
      <c r="C222" s="133" t="s">
        <v>1195</v>
      </c>
      <c r="D222" s="133" t="s">
        <v>215</v>
      </c>
      <c r="E222" s="134" t="s">
        <v>15962</v>
      </c>
      <c r="F222" s="135" t="s">
        <v>15851</v>
      </c>
      <c r="G222" s="136" t="s">
        <v>15108</v>
      </c>
      <c r="H222" s="137">
        <v>2</v>
      </c>
      <c r="I222" s="138"/>
      <c r="J222" s="139">
        <f t="shared" si="70"/>
        <v>0</v>
      </c>
      <c r="K222" s="135" t="s">
        <v>245</v>
      </c>
      <c r="L222" s="34"/>
      <c r="M222" s="140" t="s">
        <v>19</v>
      </c>
      <c r="N222" s="141" t="s">
        <v>40</v>
      </c>
      <c r="P222" s="142">
        <f t="shared" si="71"/>
        <v>0</v>
      </c>
      <c r="Q222" s="142">
        <v>0</v>
      </c>
      <c r="R222" s="142">
        <f t="shared" si="72"/>
        <v>0</v>
      </c>
      <c r="S222" s="142">
        <v>0</v>
      </c>
      <c r="T222" s="143">
        <f t="shared" si="73"/>
        <v>0</v>
      </c>
      <c r="AR222" s="144" t="s">
        <v>229</v>
      </c>
      <c r="AT222" s="144" t="s">
        <v>215</v>
      </c>
      <c r="AU222" s="144" t="s">
        <v>229</v>
      </c>
      <c r="AY222" s="19" t="s">
        <v>212</v>
      </c>
      <c r="BE222" s="145">
        <f t="shared" si="74"/>
        <v>0</v>
      </c>
      <c r="BF222" s="145">
        <f t="shared" si="75"/>
        <v>0</v>
      </c>
      <c r="BG222" s="145">
        <f t="shared" si="76"/>
        <v>0</v>
      </c>
      <c r="BH222" s="145">
        <f t="shared" si="77"/>
        <v>0</v>
      </c>
      <c r="BI222" s="145">
        <f t="shared" si="78"/>
        <v>0</v>
      </c>
      <c r="BJ222" s="19" t="s">
        <v>77</v>
      </c>
      <c r="BK222" s="145">
        <f t="shared" si="79"/>
        <v>0</v>
      </c>
      <c r="BL222" s="19" t="s">
        <v>229</v>
      </c>
      <c r="BM222" s="144" t="s">
        <v>1966</v>
      </c>
    </row>
    <row r="223" spans="2:65" s="1" customFormat="1" ht="16.5" customHeight="1">
      <c r="B223" s="34"/>
      <c r="C223" s="133" t="s">
        <v>1209</v>
      </c>
      <c r="D223" s="133" t="s">
        <v>215</v>
      </c>
      <c r="E223" s="134" t="s">
        <v>15963</v>
      </c>
      <c r="F223" s="135" t="s">
        <v>15853</v>
      </c>
      <c r="G223" s="136" t="s">
        <v>15108</v>
      </c>
      <c r="H223" s="137">
        <v>3</v>
      </c>
      <c r="I223" s="138"/>
      <c r="J223" s="139">
        <f t="shared" si="70"/>
        <v>0</v>
      </c>
      <c r="K223" s="135" t="s">
        <v>245</v>
      </c>
      <c r="L223" s="34"/>
      <c r="M223" s="140" t="s">
        <v>19</v>
      </c>
      <c r="N223" s="141" t="s">
        <v>40</v>
      </c>
      <c r="P223" s="142">
        <f t="shared" si="71"/>
        <v>0</v>
      </c>
      <c r="Q223" s="142">
        <v>0</v>
      </c>
      <c r="R223" s="142">
        <f t="shared" si="72"/>
        <v>0</v>
      </c>
      <c r="S223" s="142">
        <v>0</v>
      </c>
      <c r="T223" s="143">
        <f t="shared" si="73"/>
        <v>0</v>
      </c>
      <c r="AR223" s="144" t="s">
        <v>229</v>
      </c>
      <c r="AT223" s="144" t="s">
        <v>215</v>
      </c>
      <c r="AU223" s="144" t="s">
        <v>229</v>
      </c>
      <c r="AY223" s="19" t="s">
        <v>212</v>
      </c>
      <c r="BE223" s="145">
        <f t="shared" si="74"/>
        <v>0</v>
      </c>
      <c r="BF223" s="145">
        <f t="shared" si="75"/>
        <v>0</v>
      </c>
      <c r="BG223" s="145">
        <f t="shared" si="76"/>
        <v>0</v>
      </c>
      <c r="BH223" s="145">
        <f t="shared" si="77"/>
        <v>0</v>
      </c>
      <c r="BI223" s="145">
        <f t="shared" si="78"/>
        <v>0</v>
      </c>
      <c r="BJ223" s="19" t="s">
        <v>77</v>
      </c>
      <c r="BK223" s="145">
        <f t="shared" si="79"/>
        <v>0</v>
      </c>
      <c r="BL223" s="19" t="s">
        <v>229</v>
      </c>
      <c r="BM223" s="144" t="s">
        <v>1980</v>
      </c>
    </row>
    <row r="224" spans="2:65" s="1" customFormat="1" ht="16.5" customHeight="1">
      <c r="B224" s="34"/>
      <c r="C224" s="133" t="s">
        <v>1218</v>
      </c>
      <c r="D224" s="133" t="s">
        <v>215</v>
      </c>
      <c r="E224" s="134" t="s">
        <v>15964</v>
      </c>
      <c r="F224" s="135" t="s">
        <v>15855</v>
      </c>
      <c r="G224" s="136" t="s">
        <v>15108</v>
      </c>
      <c r="H224" s="137">
        <v>1</v>
      </c>
      <c r="I224" s="138"/>
      <c r="J224" s="139">
        <f t="shared" si="70"/>
        <v>0</v>
      </c>
      <c r="K224" s="135" t="s">
        <v>245</v>
      </c>
      <c r="L224" s="34"/>
      <c r="M224" s="140" t="s">
        <v>19</v>
      </c>
      <c r="N224" s="141" t="s">
        <v>40</v>
      </c>
      <c r="P224" s="142">
        <f t="shared" si="71"/>
        <v>0</v>
      </c>
      <c r="Q224" s="142">
        <v>0</v>
      </c>
      <c r="R224" s="142">
        <f t="shared" si="72"/>
        <v>0</v>
      </c>
      <c r="S224" s="142">
        <v>0</v>
      </c>
      <c r="T224" s="143">
        <f t="shared" si="73"/>
        <v>0</v>
      </c>
      <c r="AR224" s="144" t="s">
        <v>229</v>
      </c>
      <c r="AT224" s="144" t="s">
        <v>215</v>
      </c>
      <c r="AU224" s="144" t="s">
        <v>229</v>
      </c>
      <c r="AY224" s="19" t="s">
        <v>212</v>
      </c>
      <c r="BE224" s="145">
        <f t="shared" si="74"/>
        <v>0</v>
      </c>
      <c r="BF224" s="145">
        <f t="shared" si="75"/>
        <v>0</v>
      </c>
      <c r="BG224" s="145">
        <f t="shared" si="76"/>
        <v>0</v>
      </c>
      <c r="BH224" s="145">
        <f t="shared" si="77"/>
        <v>0</v>
      </c>
      <c r="BI224" s="145">
        <f t="shared" si="78"/>
        <v>0</v>
      </c>
      <c r="BJ224" s="19" t="s">
        <v>77</v>
      </c>
      <c r="BK224" s="145">
        <f t="shared" si="79"/>
        <v>0</v>
      </c>
      <c r="BL224" s="19" t="s">
        <v>229</v>
      </c>
      <c r="BM224" s="144" t="s">
        <v>1993</v>
      </c>
    </row>
    <row r="225" spans="2:65" s="1" customFormat="1" ht="16.5" customHeight="1">
      <c r="B225" s="34"/>
      <c r="C225" s="133" t="s">
        <v>1226</v>
      </c>
      <c r="D225" s="133" t="s">
        <v>215</v>
      </c>
      <c r="E225" s="134" t="s">
        <v>15965</v>
      </c>
      <c r="F225" s="135" t="s">
        <v>15857</v>
      </c>
      <c r="G225" s="136" t="s">
        <v>15108</v>
      </c>
      <c r="H225" s="137">
        <v>1</v>
      </c>
      <c r="I225" s="138"/>
      <c r="J225" s="139">
        <f t="shared" si="70"/>
        <v>0</v>
      </c>
      <c r="K225" s="135" t="s">
        <v>245</v>
      </c>
      <c r="L225" s="34"/>
      <c r="M225" s="140" t="s">
        <v>19</v>
      </c>
      <c r="N225" s="141" t="s">
        <v>40</v>
      </c>
      <c r="P225" s="142">
        <f t="shared" si="71"/>
        <v>0</v>
      </c>
      <c r="Q225" s="142">
        <v>0</v>
      </c>
      <c r="R225" s="142">
        <f t="shared" si="72"/>
        <v>0</v>
      </c>
      <c r="S225" s="142">
        <v>0</v>
      </c>
      <c r="T225" s="143">
        <f t="shared" si="73"/>
        <v>0</v>
      </c>
      <c r="AR225" s="144" t="s">
        <v>229</v>
      </c>
      <c r="AT225" s="144" t="s">
        <v>215</v>
      </c>
      <c r="AU225" s="144" t="s">
        <v>229</v>
      </c>
      <c r="AY225" s="19" t="s">
        <v>212</v>
      </c>
      <c r="BE225" s="145">
        <f t="shared" si="74"/>
        <v>0</v>
      </c>
      <c r="BF225" s="145">
        <f t="shared" si="75"/>
        <v>0</v>
      </c>
      <c r="BG225" s="145">
        <f t="shared" si="76"/>
        <v>0</v>
      </c>
      <c r="BH225" s="145">
        <f t="shared" si="77"/>
        <v>0</v>
      </c>
      <c r="BI225" s="145">
        <f t="shared" si="78"/>
        <v>0</v>
      </c>
      <c r="BJ225" s="19" t="s">
        <v>77</v>
      </c>
      <c r="BK225" s="145">
        <f t="shared" si="79"/>
        <v>0</v>
      </c>
      <c r="BL225" s="19" t="s">
        <v>229</v>
      </c>
      <c r="BM225" s="144" t="s">
        <v>2006</v>
      </c>
    </row>
    <row r="226" spans="2:65" s="1" customFormat="1" ht="16.5" customHeight="1">
      <c r="B226" s="34"/>
      <c r="C226" s="133" t="s">
        <v>1232</v>
      </c>
      <c r="D226" s="133" t="s">
        <v>215</v>
      </c>
      <c r="E226" s="134" t="s">
        <v>15966</v>
      </c>
      <c r="F226" s="135" t="s">
        <v>15859</v>
      </c>
      <c r="G226" s="136" t="s">
        <v>15108</v>
      </c>
      <c r="H226" s="137">
        <v>1</v>
      </c>
      <c r="I226" s="138"/>
      <c r="J226" s="139">
        <f t="shared" si="70"/>
        <v>0</v>
      </c>
      <c r="K226" s="135" t="s">
        <v>245</v>
      </c>
      <c r="L226" s="34"/>
      <c r="M226" s="140" t="s">
        <v>19</v>
      </c>
      <c r="N226" s="141" t="s">
        <v>40</v>
      </c>
      <c r="P226" s="142">
        <f t="shared" si="71"/>
        <v>0</v>
      </c>
      <c r="Q226" s="142">
        <v>0</v>
      </c>
      <c r="R226" s="142">
        <f t="shared" si="72"/>
        <v>0</v>
      </c>
      <c r="S226" s="142">
        <v>0</v>
      </c>
      <c r="T226" s="143">
        <f t="shared" si="73"/>
        <v>0</v>
      </c>
      <c r="AR226" s="144" t="s">
        <v>229</v>
      </c>
      <c r="AT226" s="144" t="s">
        <v>215</v>
      </c>
      <c r="AU226" s="144" t="s">
        <v>229</v>
      </c>
      <c r="AY226" s="19" t="s">
        <v>212</v>
      </c>
      <c r="BE226" s="145">
        <f t="shared" si="74"/>
        <v>0</v>
      </c>
      <c r="BF226" s="145">
        <f t="shared" si="75"/>
        <v>0</v>
      </c>
      <c r="BG226" s="145">
        <f t="shared" si="76"/>
        <v>0</v>
      </c>
      <c r="BH226" s="145">
        <f t="shared" si="77"/>
        <v>0</v>
      </c>
      <c r="BI226" s="145">
        <f t="shared" si="78"/>
        <v>0</v>
      </c>
      <c r="BJ226" s="19" t="s">
        <v>77</v>
      </c>
      <c r="BK226" s="145">
        <f t="shared" si="79"/>
        <v>0</v>
      </c>
      <c r="BL226" s="19" t="s">
        <v>229</v>
      </c>
      <c r="BM226" s="144" t="s">
        <v>2025</v>
      </c>
    </row>
    <row r="227" spans="2:65" s="1" customFormat="1" ht="16.5" customHeight="1">
      <c r="B227" s="34"/>
      <c r="C227" s="133" t="s">
        <v>1240</v>
      </c>
      <c r="D227" s="133" t="s">
        <v>215</v>
      </c>
      <c r="E227" s="134" t="s">
        <v>15967</v>
      </c>
      <c r="F227" s="135" t="s">
        <v>15861</v>
      </c>
      <c r="G227" s="136" t="s">
        <v>15108</v>
      </c>
      <c r="H227" s="137">
        <v>1</v>
      </c>
      <c r="I227" s="138"/>
      <c r="J227" s="139">
        <f t="shared" si="70"/>
        <v>0</v>
      </c>
      <c r="K227" s="135" t="s">
        <v>245</v>
      </c>
      <c r="L227" s="34"/>
      <c r="M227" s="140" t="s">
        <v>19</v>
      </c>
      <c r="N227" s="141" t="s">
        <v>40</v>
      </c>
      <c r="P227" s="142">
        <f t="shared" si="71"/>
        <v>0</v>
      </c>
      <c r="Q227" s="142">
        <v>0</v>
      </c>
      <c r="R227" s="142">
        <f t="shared" si="72"/>
        <v>0</v>
      </c>
      <c r="S227" s="142">
        <v>0</v>
      </c>
      <c r="T227" s="143">
        <f t="shared" si="73"/>
        <v>0</v>
      </c>
      <c r="AR227" s="144" t="s">
        <v>229</v>
      </c>
      <c r="AT227" s="144" t="s">
        <v>215</v>
      </c>
      <c r="AU227" s="144" t="s">
        <v>229</v>
      </c>
      <c r="AY227" s="19" t="s">
        <v>212</v>
      </c>
      <c r="BE227" s="145">
        <f t="shared" si="74"/>
        <v>0</v>
      </c>
      <c r="BF227" s="145">
        <f t="shared" si="75"/>
        <v>0</v>
      </c>
      <c r="BG227" s="145">
        <f t="shared" si="76"/>
        <v>0</v>
      </c>
      <c r="BH227" s="145">
        <f t="shared" si="77"/>
        <v>0</v>
      </c>
      <c r="BI227" s="145">
        <f t="shared" si="78"/>
        <v>0</v>
      </c>
      <c r="BJ227" s="19" t="s">
        <v>77</v>
      </c>
      <c r="BK227" s="145">
        <f t="shared" si="79"/>
        <v>0</v>
      </c>
      <c r="BL227" s="19" t="s">
        <v>229</v>
      </c>
      <c r="BM227" s="144" t="s">
        <v>2039</v>
      </c>
    </row>
    <row r="228" spans="2:65" s="1" customFormat="1" ht="37.9" customHeight="1">
      <c r="B228" s="34"/>
      <c r="C228" s="133" t="s">
        <v>1254</v>
      </c>
      <c r="D228" s="133" t="s">
        <v>215</v>
      </c>
      <c r="E228" s="134" t="s">
        <v>15968</v>
      </c>
      <c r="F228" s="135" t="s">
        <v>15883</v>
      </c>
      <c r="G228" s="136" t="s">
        <v>15108</v>
      </c>
      <c r="H228" s="137">
        <v>1</v>
      </c>
      <c r="I228" s="138"/>
      <c r="J228" s="139">
        <f t="shared" si="70"/>
        <v>0</v>
      </c>
      <c r="K228" s="135" t="s">
        <v>245</v>
      </c>
      <c r="L228" s="34"/>
      <c r="M228" s="140" t="s">
        <v>19</v>
      </c>
      <c r="N228" s="141" t="s">
        <v>40</v>
      </c>
      <c r="P228" s="142">
        <f t="shared" si="71"/>
        <v>0</v>
      </c>
      <c r="Q228" s="142">
        <v>0</v>
      </c>
      <c r="R228" s="142">
        <f t="shared" si="72"/>
        <v>0</v>
      </c>
      <c r="S228" s="142">
        <v>0</v>
      </c>
      <c r="T228" s="143">
        <f t="shared" si="73"/>
        <v>0</v>
      </c>
      <c r="AR228" s="144" t="s">
        <v>229</v>
      </c>
      <c r="AT228" s="144" t="s">
        <v>215</v>
      </c>
      <c r="AU228" s="144" t="s">
        <v>229</v>
      </c>
      <c r="AY228" s="19" t="s">
        <v>212</v>
      </c>
      <c r="BE228" s="145">
        <f t="shared" si="74"/>
        <v>0</v>
      </c>
      <c r="BF228" s="145">
        <f t="shared" si="75"/>
        <v>0</v>
      </c>
      <c r="BG228" s="145">
        <f t="shared" si="76"/>
        <v>0</v>
      </c>
      <c r="BH228" s="145">
        <f t="shared" si="77"/>
        <v>0</v>
      </c>
      <c r="BI228" s="145">
        <f t="shared" si="78"/>
        <v>0</v>
      </c>
      <c r="BJ228" s="19" t="s">
        <v>77</v>
      </c>
      <c r="BK228" s="145">
        <f t="shared" si="79"/>
        <v>0</v>
      </c>
      <c r="BL228" s="19" t="s">
        <v>229</v>
      </c>
      <c r="BM228" s="144" t="s">
        <v>2052</v>
      </c>
    </row>
    <row r="229" spans="2:65" s="1" customFormat="1" ht="16.5" customHeight="1">
      <c r="B229" s="34"/>
      <c r="C229" s="133" t="s">
        <v>1268</v>
      </c>
      <c r="D229" s="133" t="s">
        <v>215</v>
      </c>
      <c r="E229" s="134" t="s">
        <v>15969</v>
      </c>
      <c r="F229" s="135" t="s">
        <v>15865</v>
      </c>
      <c r="G229" s="136" t="s">
        <v>408</v>
      </c>
      <c r="H229" s="137">
        <v>80</v>
      </c>
      <c r="I229" s="138"/>
      <c r="J229" s="139">
        <f t="shared" si="70"/>
        <v>0</v>
      </c>
      <c r="K229" s="135" t="s">
        <v>245</v>
      </c>
      <c r="L229" s="34"/>
      <c r="M229" s="140" t="s">
        <v>19</v>
      </c>
      <c r="N229" s="141" t="s">
        <v>40</v>
      </c>
      <c r="P229" s="142">
        <f t="shared" si="71"/>
        <v>0</v>
      </c>
      <c r="Q229" s="142">
        <v>0</v>
      </c>
      <c r="R229" s="142">
        <f t="shared" si="72"/>
        <v>0</v>
      </c>
      <c r="S229" s="142">
        <v>0</v>
      </c>
      <c r="T229" s="143">
        <f t="shared" si="73"/>
        <v>0</v>
      </c>
      <c r="AR229" s="144" t="s">
        <v>229</v>
      </c>
      <c r="AT229" s="144" t="s">
        <v>215</v>
      </c>
      <c r="AU229" s="144" t="s">
        <v>229</v>
      </c>
      <c r="AY229" s="19" t="s">
        <v>212</v>
      </c>
      <c r="BE229" s="145">
        <f t="shared" si="74"/>
        <v>0</v>
      </c>
      <c r="BF229" s="145">
        <f t="shared" si="75"/>
        <v>0</v>
      </c>
      <c r="BG229" s="145">
        <f t="shared" si="76"/>
        <v>0</v>
      </c>
      <c r="BH229" s="145">
        <f t="shared" si="77"/>
        <v>0</v>
      </c>
      <c r="BI229" s="145">
        <f t="shared" si="78"/>
        <v>0</v>
      </c>
      <c r="BJ229" s="19" t="s">
        <v>77</v>
      </c>
      <c r="BK229" s="145">
        <f t="shared" si="79"/>
        <v>0</v>
      </c>
      <c r="BL229" s="19" t="s">
        <v>229</v>
      </c>
      <c r="BM229" s="144" t="s">
        <v>2067</v>
      </c>
    </row>
    <row r="230" spans="2:65" s="16" customFormat="1" ht="20.85" customHeight="1">
      <c r="B230" s="205"/>
      <c r="D230" s="206" t="s">
        <v>68</v>
      </c>
      <c r="E230" s="206" t="s">
        <v>15970</v>
      </c>
      <c r="F230" s="206" t="s">
        <v>15971</v>
      </c>
      <c r="I230" s="207"/>
      <c r="J230" s="208">
        <f>BK230</f>
        <v>0</v>
      </c>
      <c r="L230" s="205"/>
      <c r="M230" s="209"/>
      <c r="P230" s="210">
        <f>SUM(P231:P245)</f>
        <v>0</v>
      </c>
      <c r="R230" s="210">
        <f>SUM(R231:R245)</f>
        <v>0</v>
      </c>
      <c r="T230" s="211">
        <f>SUM(T231:T245)</f>
        <v>0</v>
      </c>
      <c r="AR230" s="206" t="s">
        <v>77</v>
      </c>
      <c r="AT230" s="212" t="s">
        <v>68</v>
      </c>
      <c r="AU230" s="212" t="s">
        <v>236</v>
      </c>
      <c r="AY230" s="206" t="s">
        <v>212</v>
      </c>
      <c r="BK230" s="213">
        <f>SUM(BK231:BK245)</f>
        <v>0</v>
      </c>
    </row>
    <row r="231" spans="2:65" s="1" customFormat="1" ht="16.5" customHeight="1">
      <c r="B231" s="34"/>
      <c r="C231" s="133" t="s">
        <v>1281</v>
      </c>
      <c r="D231" s="133" t="s">
        <v>215</v>
      </c>
      <c r="E231" s="134" t="s">
        <v>15972</v>
      </c>
      <c r="F231" s="135" t="s">
        <v>15973</v>
      </c>
      <c r="G231" s="136" t="s">
        <v>15108</v>
      </c>
      <c r="H231" s="137">
        <v>2</v>
      </c>
      <c r="I231" s="138"/>
      <c r="J231" s="139">
        <f t="shared" ref="J231:J245" si="80">ROUND(I231*H231,2)</f>
        <v>0</v>
      </c>
      <c r="K231" s="135" t="s">
        <v>245</v>
      </c>
      <c r="L231" s="34"/>
      <c r="M231" s="140" t="s">
        <v>19</v>
      </c>
      <c r="N231" s="141" t="s">
        <v>40</v>
      </c>
      <c r="P231" s="142">
        <f t="shared" ref="P231:P245" si="81">O231*H231</f>
        <v>0</v>
      </c>
      <c r="Q231" s="142">
        <v>0</v>
      </c>
      <c r="R231" s="142">
        <f t="shared" ref="R231:R245" si="82">Q231*H231</f>
        <v>0</v>
      </c>
      <c r="S231" s="142">
        <v>0</v>
      </c>
      <c r="T231" s="143">
        <f t="shared" ref="T231:T245" si="83">S231*H231</f>
        <v>0</v>
      </c>
      <c r="AR231" s="144" t="s">
        <v>229</v>
      </c>
      <c r="AT231" s="144" t="s">
        <v>215</v>
      </c>
      <c r="AU231" s="144" t="s">
        <v>229</v>
      </c>
      <c r="AY231" s="19" t="s">
        <v>212</v>
      </c>
      <c r="BE231" s="145">
        <f t="shared" ref="BE231:BE245" si="84">IF(N231="základní",J231,0)</f>
        <v>0</v>
      </c>
      <c r="BF231" s="145">
        <f t="shared" ref="BF231:BF245" si="85">IF(N231="snížená",J231,0)</f>
        <v>0</v>
      </c>
      <c r="BG231" s="145">
        <f t="shared" ref="BG231:BG245" si="86">IF(N231="zákl. přenesená",J231,0)</f>
        <v>0</v>
      </c>
      <c r="BH231" s="145">
        <f t="shared" ref="BH231:BH245" si="87">IF(N231="sníž. přenesená",J231,0)</f>
        <v>0</v>
      </c>
      <c r="BI231" s="145">
        <f t="shared" ref="BI231:BI245" si="88">IF(N231="nulová",J231,0)</f>
        <v>0</v>
      </c>
      <c r="BJ231" s="19" t="s">
        <v>77</v>
      </c>
      <c r="BK231" s="145">
        <f t="shared" ref="BK231:BK245" si="89">ROUND(I231*H231,2)</f>
        <v>0</v>
      </c>
      <c r="BL231" s="19" t="s">
        <v>229</v>
      </c>
      <c r="BM231" s="144" t="s">
        <v>2088</v>
      </c>
    </row>
    <row r="232" spans="2:65" s="1" customFormat="1" ht="16.5" customHeight="1">
      <c r="B232" s="34"/>
      <c r="C232" s="133" t="s">
        <v>1287</v>
      </c>
      <c r="D232" s="133" t="s">
        <v>215</v>
      </c>
      <c r="E232" s="134" t="s">
        <v>15974</v>
      </c>
      <c r="F232" s="135" t="s">
        <v>15845</v>
      </c>
      <c r="G232" s="136" t="s">
        <v>8579</v>
      </c>
      <c r="H232" s="137">
        <v>1</v>
      </c>
      <c r="I232" s="138"/>
      <c r="J232" s="139">
        <f t="shared" si="80"/>
        <v>0</v>
      </c>
      <c r="K232" s="135" t="s">
        <v>245</v>
      </c>
      <c r="L232" s="34"/>
      <c r="M232" s="140" t="s">
        <v>19</v>
      </c>
      <c r="N232" s="141" t="s">
        <v>40</v>
      </c>
      <c r="P232" s="142">
        <f t="shared" si="81"/>
        <v>0</v>
      </c>
      <c r="Q232" s="142">
        <v>0</v>
      </c>
      <c r="R232" s="142">
        <f t="shared" si="82"/>
        <v>0</v>
      </c>
      <c r="S232" s="142">
        <v>0</v>
      </c>
      <c r="T232" s="143">
        <f t="shared" si="83"/>
        <v>0</v>
      </c>
      <c r="AR232" s="144" t="s">
        <v>229</v>
      </c>
      <c r="AT232" s="144" t="s">
        <v>215</v>
      </c>
      <c r="AU232" s="144" t="s">
        <v>229</v>
      </c>
      <c r="AY232" s="19" t="s">
        <v>212</v>
      </c>
      <c r="BE232" s="145">
        <f t="shared" si="84"/>
        <v>0</v>
      </c>
      <c r="BF232" s="145">
        <f t="shared" si="85"/>
        <v>0</v>
      </c>
      <c r="BG232" s="145">
        <f t="shared" si="86"/>
        <v>0</v>
      </c>
      <c r="BH232" s="145">
        <f t="shared" si="87"/>
        <v>0</v>
      </c>
      <c r="BI232" s="145">
        <f t="shared" si="88"/>
        <v>0</v>
      </c>
      <c r="BJ232" s="19" t="s">
        <v>77</v>
      </c>
      <c r="BK232" s="145">
        <f t="shared" si="89"/>
        <v>0</v>
      </c>
      <c r="BL232" s="19" t="s">
        <v>229</v>
      </c>
      <c r="BM232" s="144" t="s">
        <v>2101</v>
      </c>
    </row>
    <row r="233" spans="2:65" s="1" customFormat="1" ht="55.5" customHeight="1">
      <c r="B233" s="34"/>
      <c r="C233" s="133" t="s">
        <v>1300</v>
      </c>
      <c r="D233" s="133" t="s">
        <v>215</v>
      </c>
      <c r="E233" s="134" t="s">
        <v>15975</v>
      </c>
      <c r="F233" s="135" t="s">
        <v>15904</v>
      </c>
      <c r="G233" s="136" t="s">
        <v>15108</v>
      </c>
      <c r="H233" s="137">
        <v>1</v>
      </c>
      <c r="I233" s="138"/>
      <c r="J233" s="139">
        <f t="shared" si="80"/>
        <v>0</v>
      </c>
      <c r="K233" s="135" t="s">
        <v>245</v>
      </c>
      <c r="L233" s="34"/>
      <c r="M233" s="140" t="s">
        <v>19</v>
      </c>
      <c r="N233" s="141" t="s">
        <v>40</v>
      </c>
      <c r="P233" s="142">
        <f t="shared" si="81"/>
        <v>0</v>
      </c>
      <c r="Q233" s="142">
        <v>0</v>
      </c>
      <c r="R233" s="142">
        <f t="shared" si="82"/>
        <v>0</v>
      </c>
      <c r="S233" s="142">
        <v>0</v>
      </c>
      <c r="T233" s="143">
        <f t="shared" si="83"/>
        <v>0</v>
      </c>
      <c r="AR233" s="144" t="s">
        <v>229</v>
      </c>
      <c r="AT233" s="144" t="s">
        <v>215</v>
      </c>
      <c r="AU233" s="144" t="s">
        <v>229</v>
      </c>
      <c r="AY233" s="19" t="s">
        <v>212</v>
      </c>
      <c r="BE233" s="145">
        <f t="shared" si="84"/>
        <v>0</v>
      </c>
      <c r="BF233" s="145">
        <f t="shared" si="85"/>
        <v>0</v>
      </c>
      <c r="BG233" s="145">
        <f t="shared" si="86"/>
        <v>0</v>
      </c>
      <c r="BH233" s="145">
        <f t="shared" si="87"/>
        <v>0</v>
      </c>
      <c r="BI233" s="145">
        <f t="shared" si="88"/>
        <v>0</v>
      </c>
      <c r="BJ233" s="19" t="s">
        <v>77</v>
      </c>
      <c r="BK233" s="145">
        <f t="shared" si="89"/>
        <v>0</v>
      </c>
      <c r="BL233" s="19" t="s">
        <v>229</v>
      </c>
      <c r="BM233" s="144" t="s">
        <v>2115</v>
      </c>
    </row>
    <row r="234" spans="2:65" s="1" customFormat="1" ht="16.5" customHeight="1">
      <c r="B234" s="34"/>
      <c r="C234" s="133" t="s">
        <v>1306</v>
      </c>
      <c r="D234" s="133" t="s">
        <v>215</v>
      </c>
      <c r="E234" s="134" t="s">
        <v>15976</v>
      </c>
      <c r="F234" s="135" t="s">
        <v>15977</v>
      </c>
      <c r="G234" s="136" t="s">
        <v>15108</v>
      </c>
      <c r="H234" s="137">
        <v>1</v>
      </c>
      <c r="I234" s="138"/>
      <c r="J234" s="139">
        <f t="shared" si="80"/>
        <v>0</v>
      </c>
      <c r="K234" s="135" t="s">
        <v>245</v>
      </c>
      <c r="L234" s="34"/>
      <c r="M234" s="140" t="s">
        <v>19</v>
      </c>
      <c r="N234" s="141" t="s">
        <v>40</v>
      </c>
      <c r="P234" s="142">
        <f t="shared" si="81"/>
        <v>0</v>
      </c>
      <c r="Q234" s="142">
        <v>0</v>
      </c>
      <c r="R234" s="142">
        <f t="shared" si="82"/>
        <v>0</v>
      </c>
      <c r="S234" s="142">
        <v>0</v>
      </c>
      <c r="T234" s="143">
        <f t="shared" si="83"/>
        <v>0</v>
      </c>
      <c r="AR234" s="144" t="s">
        <v>229</v>
      </c>
      <c r="AT234" s="144" t="s">
        <v>215</v>
      </c>
      <c r="AU234" s="144" t="s">
        <v>229</v>
      </c>
      <c r="AY234" s="19" t="s">
        <v>212</v>
      </c>
      <c r="BE234" s="145">
        <f t="shared" si="84"/>
        <v>0</v>
      </c>
      <c r="BF234" s="145">
        <f t="shared" si="85"/>
        <v>0</v>
      </c>
      <c r="BG234" s="145">
        <f t="shared" si="86"/>
        <v>0</v>
      </c>
      <c r="BH234" s="145">
        <f t="shared" si="87"/>
        <v>0</v>
      </c>
      <c r="BI234" s="145">
        <f t="shared" si="88"/>
        <v>0</v>
      </c>
      <c r="BJ234" s="19" t="s">
        <v>77</v>
      </c>
      <c r="BK234" s="145">
        <f t="shared" si="89"/>
        <v>0</v>
      </c>
      <c r="BL234" s="19" t="s">
        <v>229</v>
      </c>
      <c r="BM234" s="144" t="s">
        <v>2129</v>
      </c>
    </row>
    <row r="235" spans="2:65" s="1" customFormat="1" ht="16.5" customHeight="1">
      <c r="B235" s="34"/>
      <c r="C235" s="133" t="s">
        <v>1314</v>
      </c>
      <c r="D235" s="133" t="s">
        <v>215</v>
      </c>
      <c r="E235" s="134" t="s">
        <v>15978</v>
      </c>
      <c r="F235" s="135" t="s">
        <v>15849</v>
      </c>
      <c r="G235" s="136" t="s">
        <v>15108</v>
      </c>
      <c r="H235" s="137">
        <v>16</v>
      </c>
      <c r="I235" s="138"/>
      <c r="J235" s="139">
        <f t="shared" si="80"/>
        <v>0</v>
      </c>
      <c r="K235" s="135" t="s">
        <v>245</v>
      </c>
      <c r="L235" s="34"/>
      <c r="M235" s="140" t="s">
        <v>19</v>
      </c>
      <c r="N235" s="141" t="s">
        <v>40</v>
      </c>
      <c r="P235" s="142">
        <f t="shared" si="81"/>
        <v>0</v>
      </c>
      <c r="Q235" s="142">
        <v>0</v>
      </c>
      <c r="R235" s="142">
        <f t="shared" si="82"/>
        <v>0</v>
      </c>
      <c r="S235" s="142">
        <v>0</v>
      </c>
      <c r="T235" s="143">
        <f t="shared" si="83"/>
        <v>0</v>
      </c>
      <c r="AR235" s="144" t="s">
        <v>229</v>
      </c>
      <c r="AT235" s="144" t="s">
        <v>215</v>
      </c>
      <c r="AU235" s="144" t="s">
        <v>229</v>
      </c>
      <c r="AY235" s="19" t="s">
        <v>212</v>
      </c>
      <c r="BE235" s="145">
        <f t="shared" si="84"/>
        <v>0</v>
      </c>
      <c r="BF235" s="145">
        <f t="shared" si="85"/>
        <v>0</v>
      </c>
      <c r="BG235" s="145">
        <f t="shared" si="86"/>
        <v>0</v>
      </c>
      <c r="BH235" s="145">
        <f t="shared" si="87"/>
        <v>0</v>
      </c>
      <c r="BI235" s="145">
        <f t="shared" si="88"/>
        <v>0</v>
      </c>
      <c r="BJ235" s="19" t="s">
        <v>77</v>
      </c>
      <c r="BK235" s="145">
        <f t="shared" si="89"/>
        <v>0</v>
      </c>
      <c r="BL235" s="19" t="s">
        <v>229</v>
      </c>
      <c r="BM235" s="144" t="s">
        <v>2142</v>
      </c>
    </row>
    <row r="236" spans="2:65" s="1" customFormat="1" ht="16.5" customHeight="1">
      <c r="B236" s="34"/>
      <c r="C236" s="133" t="s">
        <v>1319</v>
      </c>
      <c r="D236" s="133" t="s">
        <v>215</v>
      </c>
      <c r="E236" s="134" t="s">
        <v>15979</v>
      </c>
      <c r="F236" s="135" t="s">
        <v>15851</v>
      </c>
      <c r="G236" s="136" t="s">
        <v>15108</v>
      </c>
      <c r="H236" s="137">
        <v>5</v>
      </c>
      <c r="I236" s="138"/>
      <c r="J236" s="139">
        <f t="shared" si="80"/>
        <v>0</v>
      </c>
      <c r="K236" s="135" t="s">
        <v>245</v>
      </c>
      <c r="L236" s="34"/>
      <c r="M236" s="140" t="s">
        <v>19</v>
      </c>
      <c r="N236" s="141" t="s">
        <v>40</v>
      </c>
      <c r="P236" s="142">
        <f t="shared" si="81"/>
        <v>0</v>
      </c>
      <c r="Q236" s="142">
        <v>0</v>
      </c>
      <c r="R236" s="142">
        <f t="shared" si="82"/>
        <v>0</v>
      </c>
      <c r="S236" s="142">
        <v>0</v>
      </c>
      <c r="T236" s="143">
        <f t="shared" si="83"/>
        <v>0</v>
      </c>
      <c r="AR236" s="144" t="s">
        <v>229</v>
      </c>
      <c r="AT236" s="144" t="s">
        <v>215</v>
      </c>
      <c r="AU236" s="144" t="s">
        <v>229</v>
      </c>
      <c r="AY236" s="19" t="s">
        <v>212</v>
      </c>
      <c r="BE236" s="145">
        <f t="shared" si="84"/>
        <v>0</v>
      </c>
      <c r="BF236" s="145">
        <f t="shared" si="85"/>
        <v>0</v>
      </c>
      <c r="BG236" s="145">
        <f t="shared" si="86"/>
        <v>0</v>
      </c>
      <c r="BH236" s="145">
        <f t="shared" si="87"/>
        <v>0</v>
      </c>
      <c r="BI236" s="145">
        <f t="shared" si="88"/>
        <v>0</v>
      </c>
      <c r="BJ236" s="19" t="s">
        <v>77</v>
      </c>
      <c r="BK236" s="145">
        <f t="shared" si="89"/>
        <v>0</v>
      </c>
      <c r="BL236" s="19" t="s">
        <v>229</v>
      </c>
      <c r="BM236" s="144" t="s">
        <v>2155</v>
      </c>
    </row>
    <row r="237" spans="2:65" s="1" customFormat="1" ht="16.5" customHeight="1">
      <c r="B237" s="34"/>
      <c r="C237" s="133" t="s">
        <v>1325</v>
      </c>
      <c r="D237" s="133" t="s">
        <v>215</v>
      </c>
      <c r="E237" s="134" t="s">
        <v>15980</v>
      </c>
      <c r="F237" s="135" t="s">
        <v>15853</v>
      </c>
      <c r="G237" s="136" t="s">
        <v>15108</v>
      </c>
      <c r="H237" s="137">
        <v>18</v>
      </c>
      <c r="I237" s="138"/>
      <c r="J237" s="139">
        <f t="shared" si="80"/>
        <v>0</v>
      </c>
      <c r="K237" s="135" t="s">
        <v>245</v>
      </c>
      <c r="L237" s="34"/>
      <c r="M237" s="140" t="s">
        <v>19</v>
      </c>
      <c r="N237" s="141" t="s">
        <v>40</v>
      </c>
      <c r="P237" s="142">
        <f t="shared" si="81"/>
        <v>0</v>
      </c>
      <c r="Q237" s="142">
        <v>0</v>
      </c>
      <c r="R237" s="142">
        <f t="shared" si="82"/>
        <v>0</v>
      </c>
      <c r="S237" s="142">
        <v>0</v>
      </c>
      <c r="T237" s="143">
        <f t="shared" si="83"/>
        <v>0</v>
      </c>
      <c r="AR237" s="144" t="s">
        <v>229</v>
      </c>
      <c r="AT237" s="144" t="s">
        <v>215</v>
      </c>
      <c r="AU237" s="144" t="s">
        <v>229</v>
      </c>
      <c r="AY237" s="19" t="s">
        <v>212</v>
      </c>
      <c r="BE237" s="145">
        <f t="shared" si="84"/>
        <v>0</v>
      </c>
      <c r="BF237" s="145">
        <f t="shared" si="85"/>
        <v>0</v>
      </c>
      <c r="BG237" s="145">
        <f t="shared" si="86"/>
        <v>0</v>
      </c>
      <c r="BH237" s="145">
        <f t="shared" si="87"/>
        <v>0</v>
      </c>
      <c r="BI237" s="145">
        <f t="shared" si="88"/>
        <v>0</v>
      </c>
      <c r="BJ237" s="19" t="s">
        <v>77</v>
      </c>
      <c r="BK237" s="145">
        <f t="shared" si="89"/>
        <v>0</v>
      </c>
      <c r="BL237" s="19" t="s">
        <v>229</v>
      </c>
      <c r="BM237" s="144" t="s">
        <v>2170</v>
      </c>
    </row>
    <row r="238" spans="2:65" s="1" customFormat="1" ht="16.5" customHeight="1">
      <c r="B238" s="34"/>
      <c r="C238" s="133" t="s">
        <v>1331</v>
      </c>
      <c r="D238" s="133" t="s">
        <v>215</v>
      </c>
      <c r="E238" s="134" t="s">
        <v>15981</v>
      </c>
      <c r="F238" s="135" t="s">
        <v>15855</v>
      </c>
      <c r="G238" s="136" t="s">
        <v>15108</v>
      </c>
      <c r="H238" s="137">
        <v>3</v>
      </c>
      <c r="I238" s="138"/>
      <c r="J238" s="139">
        <f t="shared" si="80"/>
        <v>0</v>
      </c>
      <c r="K238" s="135" t="s">
        <v>245</v>
      </c>
      <c r="L238" s="34"/>
      <c r="M238" s="140" t="s">
        <v>19</v>
      </c>
      <c r="N238" s="141" t="s">
        <v>40</v>
      </c>
      <c r="P238" s="142">
        <f t="shared" si="81"/>
        <v>0</v>
      </c>
      <c r="Q238" s="142">
        <v>0</v>
      </c>
      <c r="R238" s="142">
        <f t="shared" si="82"/>
        <v>0</v>
      </c>
      <c r="S238" s="142">
        <v>0</v>
      </c>
      <c r="T238" s="143">
        <f t="shared" si="83"/>
        <v>0</v>
      </c>
      <c r="AR238" s="144" t="s">
        <v>229</v>
      </c>
      <c r="AT238" s="144" t="s">
        <v>215</v>
      </c>
      <c r="AU238" s="144" t="s">
        <v>229</v>
      </c>
      <c r="AY238" s="19" t="s">
        <v>212</v>
      </c>
      <c r="BE238" s="145">
        <f t="shared" si="84"/>
        <v>0</v>
      </c>
      <c r="BF238" s="145">
        <f t="shared" si="85"/>
        <v>0</v>
      </c>
      <c r="BG238" s="145">
        <f t="shared" si="86"/>
        <v>0</v>
      </c>
      <c r="BH238" s="145">
        <f t="shared" si="87"/>
        <v>0</v>
      </c>
      <c r="BI238" s="145">
        <f t="shared" si="88"/>
        <v>0</v>
      </c>
      <c r="BJ238" s="19" t="s">
        <v>77</v>
      </c>
      <c r="BK238" s="145">
        <f t="shared" si="89"/>
        <v>0</v>
      </c>
      <c r="BL238" s="19" t="s">
        <v>229</v>
      </c>
      <c r="BM238" s="144" t="s">
        <v>2190</v>
      </c>
    </row>
    <row r="239" spans="2:65" s="1" customFormat="1" ht="16.5" customHeight="1">
      <c r="B239" s="34"/>
      <c r="C239" s="133" t="s">
        <v>1339</v>
      </c>
      <c r="D239" s="133" t="s">
        <v>215</v>
      </c>
      <c r="E239" s="134" t="s">
        <v>15982</v>
      </c>
      <c r="F239" s="135" t="s">
        <v>15857</v>
      </c>
      <c r="G239" s="136" t="s">
        <v>15108</v>
      </c>
      <c r="H239" s="137">
        <v>3</v>
      </c>
      <c r="I239" s="138"/>
      <c r="J239" s="139">
        <f t="shared" si="80"/>
        <v>0</v>
      </c>
      <c r="K239" s="135" t="s">
        <v>245</v>
      </c>
      <c r="L239" s="34"/>
      <c r="M239" s="140" t="s">
        <v>19</v>
      </c>
      <c r="N239" s="141" t="s">
        <v>40</v>
      </c>
      <c r="P239" s="142">
        <f t="shared" si="81"/>
        <v>0</v>
      </c>
      <c r="Q239" s="142">
        <v>0</v>
      </c>
      <c r="R239" s="142">
        <f t="shared" si="82"/>
        <v>0</v>
      </c>
      <c r="S239" s="142">
        <v>0</v>
      </c>
      <c r="T239" s="143">
        <f t="shared" si="83"/>
        <v>0</v>
      </c>
      <c r="AR239" s="144" t="s">
        <v>229</v>
      </c>
      <c r="AT239" s="144" t="s">
        <v>215</v>
      </c>
      <c r="AU239" s="144" t="s">
        <v>229</v>
      </c>
      <c r="AY239" s="19" t="s">
        <v>212</v>
      </c>
      <c r="BE239" s="145">
        <f t="shared" si="84"/>
        <v>0</v>
      </c>
      <c r="BF239" s="145">
        <f t="shared" si="85"/>
        <v>0</v>
      </c>
      <c r="BG239" s="145">
        <f t="shared" si="86"/>
        <v>0</v>
      </c>
      <c r="BH239" s="145">
        <f t="shared" si="87"/>
        <v>0</v>
      </c>
      <c r="BI239" s="145">
        <f t="shared" si="88"/>
        <v>0</v>
      </c>
      <c r="BJ239" s="19" t="s">
        <v>77</v>
      </c>
      <c r="BK239" s="145">
        <f t="shared" si="89"/>
        <v>0</v>
      </c>
      <c r="BL239" s="19" t="s">
        <v>229</v>
      </c>
      <c r="BM239" s="144" t="s">
        <v>2205</v>
      </c>
    </row>
    <row r="240" spans="2:65" s="1" customFormat="1" ht="16.5" customHeight="1">
      <c r="B240" s="34"/>
      <c r="C240" s="133" t="s">
        <v>1345</v>
      </c>
      <c r="D240" s="133" t="s">
        <v>215</v>
      </c>
      <c r="E240" s="134" t="s">
        <v>15983</v>
      </c>
      <c r="F240" s="135" t="s">
        <v>15859</v>
      </c>
      <c r="G240" s="136" t="s">
        <v>15108</v>
      </c>
      <c r="H240" s="137">
        <v>1</v>
      </c>
      <c r="I240" s="138"/>
      <c r="J240" s="139">
        <f t="shared" si="80"/>
        <v>0</v>
      </c>
      <c r="K240" s="135" t="s">
        <v>245</v>
      </c>
      <c r="L240" s="34"/>
      <c r="M240" s="140" t="s">
        <v>19</v>
      </c>
      <c r="N240" s="141" t="s">
        <v>40</v>
      </c>
      <c r="P240" s="142">
        <f t="shared" si="81"/>
        <v>0</v>
      </c>
      <c r="Q240" s="142">
        <v>0</v>
      </c>
      <c r="R240" s="142">
        <f t="shared" si="82"/>
        <v>0</v>
      </c>
      <c r="S240" s="142">
        <v>0</v>
      </c>
      <c r="T240" s="143">
        <f t="shared" si="83"/>
        <v>0</v>
      </c>
      <c r="AR240" s="144" t="s">
        <v>229</v>
      </c>
      <c r="AT240" s="144" t="s">
        <v>215</v>
      </c>
      <c r="AU240" s="144" t="s">
        <v>229</v>
      </c>
      <c r="AY240" s="19" t="s">
        <v>212</v>
      </c>
      <c r="BE240" s="145">
        <f t="shared" si="84"/>
        <v>0</v>
      </c>
      <c r="BF240" s="145">
        <f t="shared" si="85"/>
        <v>0</v>
      </c>
      <c r="BG240" s="145">
        <f t="shared" si="86"/>
        <v>0</v>
      </c>
      <c r="BH240" s="145">
        <f t="shared" si="87"/>
        <v>0</v>
      </c>
      <c r="BI240" s="145">
        <f t="shared" si="88"/>
        <v>0</v>
      </c>
      <c r="BJ240" s="19" t="s">
        <v>77</v>
      </c>
      <c r="BK240" s="145">
        <f t="shared" si="89"/>
        <v>0</v>
      </c>
      <c r="BL240" s="19" t="s">
        <v>229</v>
      </c>
      <c r="BM240" s="144" t="s">
        <v>2225</v>
      </c>
    </row>
    <row r="241" spans="2:65" s="1" customFormat="1" ht="16.5" customHeight="1">
      <c r="B241" s="34"/>
      <c r="C241" s="133" t="s">
        <v>1351</v>
      </c>
      <c r="D241" s="133" t="s">
        <v>215</v>
      </c>
      <c r="E241" s="134" t="s">
        <v>15984</v>
      </c>
      <c r="F241" s="135" t="s">
        <v>15985</v>
      </c>
      <c r="G241" s="136" t="s">
        <v>15108</v>
      </c>
      <c r="H241" s="137">
        <v>1</v>
      </c>
      <c r="I241" s="138"/>
      <c r="J241" s="139">
        <f t="shared" si="80"/>
        <v>0</v>
      </c>
      <c r="K241" s="135" t="s">
        <v>245</v>
      </c>
      <c r="L241" s="34"/>
      <c r="M241" s="140" t="s">
        <v>19</v>
      </c>
      <c r="N241" s="141" t="s">
        <v>40</v>
      </c>
      <c r="P241" s="142">
        <f t="shared" si="81"/>
        <v>0</v>
      </c>
      <c r="Q241" s="142">
        <v>0</v>
      </c>
      <c r="R241" s="142">
        <f t="shared" si="82"/>
        <v>0</v>
      </c>
      <c r="S241" s="142">
        <v>0</v>
      </c>
      <c r="T241" s="143">
        <f t="shared" si="83"/>
        <v>0</v>
      </c>
      <c r="AR241" s="144" t="s">
        <v>229</v>
      </c>
      <c r="AT241" s="144" t="s">
        <v>215</v>
      </c>
      <c r="AU241" s="144" t="s">
        <v>229</v>
      </c>
      <c r="AY241" s="19" t="s">
        <v>212</v>
      </c>
      <c r="BE241" s="145">
        <f t="shared" si="84"/>
        <v>0</v>
      </c>
      <c r="BF241" s="145">
        <f t="shared" si="85"/>
        <v>0</v>
      </c>
      <c r="BG241" s="145">
        <f t="shared" si="86"/>
        <v>0</v>
      </c>
      <c r="BH241" s="145">
        <f t="shared" si="87"/>
        <v>0</v>
      </c>
      <c r="BI241" s="145">
        <f t="shared" si="88"/>
        <v>0</v>
      </c>
      <c r="BJ241" s="19" t="s">
        <v>77</v>
      </c>
      <c r="BK241" s="145">
        <f t="shared" si="89"/>
        <v>0</v>
      </c>
      <c r="BL241" s="19" t="s">
        <v>229</v>
      </c>
      <c r="BM241" s="144" t="s">
        <v>2239</v>
      </c>
    </row>
    <row r="242" spans="2:65" s="1" customFormat="1" ht="16.5" customHeight="1">
      <c r="B242" s="34"/>
      <c r="C242" s="133" t="s">
        <v>1357</v>
      </c>
      <c r="D242" s="133" t="s">
        <v>215</v>
      </c>
      <c r="E242" s="134" t="s">
        <v>15986</v>
      </c>
      <c r="F242" s="135" t="s">
        <v>15861</v>
      </c>
      <c r="G242" s="136" t="s">
        <v>15108</v>
      </c>
      <c r="H242" s="137">
        <v>1</v>
      </c>
      <c r="I242" s="138"/>
      <c r="J242" s="139">
        <f t="shared" si="80"/>
        <v>0</v>
      </c>
      <c r="K242" s="135" t="s">
        <v>245</v>
      </c>
      <c r="L242" s="34"/>
      <c r="M242" s="140" t="s">
        <v>19</v>
      </c>
      <c r="N242" s="141" t="s">
        <v>40</v>
      </c>
      <c r="P242" s="142">
        <f t="shared" si="81"/>
        <v>0</v>
      </c>
      <c r="Q242" s="142">
        <v>0</v>
      </c>
      <c r="R242" s="142">
        <f t="shared" si="82"/>
        <v>0</v>
      </c>
      <c r="S242" s="142">
        <v>0</v>
      </c>
      <c r="T242" s="143">
        <f t="shared" si="83"/>
        <v>0</v>
      </c>
      <c r="AR242" s="144" t="s">
        <v>229</v>
      </c>
      <c r="AT242" s="144" t="s">
        <v>215</v>
      </c>
      <c r="AU242" s="144" t="s">
        <v>229</v>
      </c>
      <c r="AY242" s="19" t="s">
        <v>212</v>
      </c>
      <c r="BE242" s="145">
        <f t="shared" si="84"/>
        <v>0</v>
      </c>
      <c r="BF242" s="145">
        <f t="shared" si="85"/>
        <v>0</v>
      </c>
      <c r="BG242" s="145">
        <f t="shared" si="86"/>
        <v>0</v>
      </c>
      <c r="BH242" s="145">
        <f t="shared" si="87"/>
        <v>0</v>
      </c>
      <c r="BI242" s="145">
        <f t="shared" si="88"/>
        <v>0</v>
      </c>
      <c r="BJ242" s="19" t="s">
        <v>77</v>
      </c>
      <c r="BK242" s="145">
        <f t="shared" si="89"/>
        <v>0</v>
      </c>
      <c r="BL242" s="19" t="s">
        <v>229</v>
      </c>
      <c r="BM242" s="144" t="s">
        <v>2254</v>
      </c>
    </row>
    <row r="243" spans="2:65" s="1" customFormat="1" ht="16.5" customHeight="1">
      <c r="B243" s="34"/>
      <c r="C243" s="133" t="s">
        <v>1363</v>
      </c>
      <c r="D243" s="133" t="s">
        <v>215</v>
      </c>
      <c r="E243" s="134" t="s">
        <v>15987</v>
      </c>
      <c r="F243" s="135" t="s">
        <v>15988</v>
      </c>
      <c r="G243" s="136" t="s">
        <v>15108</v>
      </c>
      <c r="H243" s="137">
        <v>1</v>
      </c>
      <c r="I243" s="138"/>
      <c r="J243" s="139">
        <f t="shared" si="80"/>
        <v>0</v>
      </c>
      <c r="K243" s="135" t="s">
        <v>245</v>
      </c>
      <c r="L243" s="34"/>
      <c r="M243" s="140" t="s">
        <v>19</v>
      </c>
      <c r="N243" s="141" t="s">
        <v>40</v>
      </c>
      <c r="P243" s="142">
        <f t="shared" si="81"/>
        <v>0</v>
      </c>
      <c r="Q243" s="142">
        <v>0</v>
      </c>
      <c r="R243" s="142">
        <f t="shared" si="82"/>
        <v>0</v>
      </c>
      <c r="S243" s="142">
        <v>0</v>
      </c>
      <c r="T243" s="143">
        <f t="shared" si="83"/>
        <v>0</v>
      </c>
      <c r="AR243" s="144" t="s">
        <v>229</v>
      </c>
      <c r="AT243" s="144" t="s">
        <v>215</v>
      </c>
      <c r="AU243" s="144" t="s">
        <v>229</v>
      </c>
      <c r="AY243" s="19" t="s">
        <v>212</v>
      </c>
      <c r="BE243" s="145">
        <f t="shared" si="84"/>
        <v>0</v>
      </c>
      <c r="BF243" s="145">
        <f t="shared" si="85"/>
        <v>0</v>
      </c>
      <c r="BG243" s="145">
        <f t="shared" si="86"/>
        <v>0</v>
      </c>
      <c r="BH243" s="145">
        <f t="shared" si="87"/>
        <v>0</v>
      </c>
      <c r="BI243" s="145">
        <f t="shared" si="88"/>
        <v>0</v>
      </c>
      <c r="BJ243" s="19" t="s">
        <v>77</v>
      </c>
      <c r="BK243" s="145">
        <f t="shared" si="89"/>
        <v>0</v>
      </c>
      <c r="BL243" s="19" t="s">
        <v>229</v>
      </c>
      <c r="BM243" s="144" t="s">
        <v>2267</v>
      </c>
    </row>
    <row r="244" spans="2:65" s="1" customFormat="1" ht="37.9" customHeight="1">
      <c r="B244" s="34"/>
      <c r="C244" s="133" t="s">
        <v>1373</v>
      </c>
      <c r="D244" s="133" t="s">
        <v>215</v>
      </c>
      <c r="E244" s="134" t="s">
        <v>15989</v>
      </c>
      <c r="F244" s="135" t="s">
        <v>15883</v>
      </c>
      <c r="G244" s="136" t="s">
        <v>15108</v>
      </c>
      <c r="H244" s="137">
        <v>1</v>
      </c>
      <c r="I244" s="138"/>
      <c r="J244" s="139">
        <f t="shared" si="80"/>
        <v>0</v>
      </c>
      <c r="K244" s="135" t="s">
        <v>245</v>
      </c>
      <c r="L244" s="34"/>
      <c r="M244" s="140" t="s">
        <v>19</v>
      </c>
      <c r="N244" s="141" t="s">
        <v>40</v>
      </c>
      <c r="P244" s="142">
        <f t="shared" si="81"/>
        <v>0</v>
      </c>
      <c r="Q244" s="142">
        <v>0</v>
      </c>
      <c r="R244" s="142">
        <f t="shared" si="82"/>
        <v>0</v>
      </c>
      <c r="S244" s="142">
        <v>0</v>
      </c>
      <c r="T244" s="143">
        <f t="shared" si="83"/>
        <v>0</v>
      </c>
      <c r="AR244" s="144" t="s">
        <v>229</v>
      </c>
      <c r="AT244" s="144" t="s">
        <v>215</v>
      </c>
      <c r="AU244" s="144" t="s">
        <v>229</v>
      </c>
      <c r="AY244" s="19" t="s">
        <v>212</v>
      </c>
      <c r="BE244" s="145">
        <f t="shared" si="84"/>
        <v>0</v>
      </c>
      <c r="BF244" s="145">
        <f t="shared" si="85"/>
        <v>0</v>
      </c>
      <c r="BG244" s="145">
        <f t="shared" si="86"/>
        <v>0</v>
      </c>
      <c r="BH244" s="145">
        <f t="shared" si="87"/>
        <v>0</v>
      </c>
      <c r="BI244" s="145">
        <f t="shared" si="88"/>
        <v>0</v>
      </c>
      <c r="BJ244" s="19" t="s">
        <v>77</v>
      </c>
      <c r="BK244" s="145">
        <f t="shared" si="89"/>
        <v>0</v>
      </c>
      <c r="BL244" s="19" t="s">
        <v>229</v>
      </c>
      <c r="BM244" s="144" t="s">
        <v>2288</v>
      </c>
    </row>
    <row r="245" spans="2:65" s="1" customFormat="1" ht="16.5" customHeight="1">
      <c r="B245" s="34"/>
      <c r="C245" s="133" t="s">
        <v>1383</v>
      </c>
      <c r="D245" s="133" t="s">
        <v>215</v>
      </c>
      <c r="E245" s="134" t="s">
        <v>15990</v>
      </c>
      <c r="F245" s="135" t="s">
        <v>15865</v>
      </c>
      <c r="G245" s="136" t="s">
        <v>408</v>
      </c>
      <c r="H245" s="137">
        <v>120</v>
      </c>
      <c r="I245" s="138"/>
      <c r="J245" s="139">
        <f t="shared" si="80"/>
        <v>0</v>
      </c>
      <c r="K245" s="135" t="s">
        <v>245</v>
      </c>
      <c r="L245" s="34"/>
      <c r="M245" s="140" t="s">
        <v>19</v>
      </c>
      <c r="N245" s="141" t="s">
        <v>40</v>
      </c>
      <c r="P245" s="142">
        <f t="shared" si="81"/>
        <v>0</v>
      </c>
      <c r="Q245" s="142">
        <v>0</v>
      </c>
      <c r="R245" s="142">
        <f t="shared" si="82"/>
        <v>0</v>
      </c>
      <c r="S245" s="142">
        <v>0</v>
      </c>
      <c r="T245" s="143">
        <f t="shared" si="83"/>
        <v>0</v>
      </c>
      <c r="AR245" s="144" t="s">
        <v>229</v>
      </c>
      <c r="AT245" s="144" t="s">
        <v>215</v>
      </c>
      <c r="AU245" s="144" t="s">
        <v>229</v>
      </c>
      <c r="AY245" s="19" t="s">
        <v>212</v>
      </c>
      <c r="BE245" s="145">
        <f t="shared" si="84"/>
        <v>0</v>
      </c>
      <c r="BF245" s="145">
        <f t="shared" si="85"/>
        <v>0</v>
      </c>
      <c r="BG245" s="145">
        <f t="shared" si="86"/>
        <v>0</v>
      </c>
      <c r="BH245" s="145">
        <f t="shared" si="87"/>
        <v>0</v>
      </c>
      <c r="BI245" s="145">
        <f t="shared" si="88"/>
        <v>0</v>
      </c>
      <c r="BJ245" s="19" t="s">
        <v>77</v>
      </c>
      <c r="BK245" s="145">
        <f t="shared" si="89"/>
        <v>0</v>
      </c>
      <c r="BL245" s="19" t="s">
        <v>229</v>
      </c>
      <c r="BM245" s="144" t="s">
        <v>2301</v>
      </c>
    </row>
    <row r="246" spans="2:65" s="16" customFormat="1" ht="20.85" customHeight="1">
      <c r="B246" s="205"/>
      <c r="D246" s="206" t="s">
        <v>68</v>
      </c>
      <c r="E246" s="206" t="s">
        <v>15991</v>
      </c>
      <c r="F246" s="206" t="s">
        <v>15992</v>
      </c>
      <c r="I246" s="207"/>
      <c r="J246" s="208">
        <f>BK246</f>
        <v>0</v>
      </c>
      <c r="L246" s="205"/>
      <c r="M246" s="209"/>
      <c r="P246" s="210">
        <f>SUM(P247:P263)</f>
        <v>0</v>
      </c>
      <c r="R246" s="210">
        <f>SUM(R247:R263)</f>
        <v>0</v>
      </c>
      <c r="T246" s="211">
        <f>SUM(T247:T263)</f>
        <v>0</v>
      </c>
      <c r="AR246" s="206" t="s">
        <v>77</v>
      </c>
      <c r="AT246" s="212" t="s">
        <v>68</v>
      </c>
      <c r="AU246" s="212" t="s">
        <v>236</v>
      </c>
      <c r="AY246" s="206" t="s">
        <v>212</v>
      </c>
      <c r="BK246" s="213">
        <f>SUM(BK247:BK263)</f>
        <v>0</v>
      </c>
    </row>
    <row r="247" spans="2:65" s="1" customFormat="1" ht="21.75" customHeight="1">
      <c r="B247" s="34"/>
      <c r="C247" s="133" t="s">
        <v>1391</v>
      </c>
      <c r="D247" s="133" t="s">
        <v>215</v>
      </c>
      <c r="E247" s="134" t="s">
        <v>15993</v>
      </c>
      <c r="F247" s="135" t="s">
        <v>15994</v>
      </c>
      <c r="G247" s="136" t="s">
        <v>408</v>
      </c>
      <c r="H247" s="137">
        <v>32</v>
      </c>
      <c r="I247" s="138"/>
      <c r="J247" s="139">
        <f t="shared" ref="J247:J263" si="90">ROUND(I247*H247,2)</f>
        <v>0</v>
      </c>
      <c r="K247" s="135" t="s">
        <v>245</v>
      </c>
      <c r="L247" s="34"/>
      <c r="M247" s="140" t="s">
        <v>19</v>
      </c>
      <c r="N247" s="141" t="s">
        <v>40</v>
      </c>
      <c r="P247" s="142">
        <f t="shared" ref="P247:P263" si="91">O247*H247</f>
        <v>0</v>
      </c>
      <c r="Q247" s="142">
        <v>0</v>
      </c>
      <c r="R247" s="142">
        <f t="shared" ref="R247:R263" si="92">Q247*H247</f>
        <v>0</v>
      </c>
      <c r="S247" s="142">
        <v>0</v>
      </c>
      <c r="T247" s="143">
        <f t="shared" ref="T247:T263" si="93">S247*H247</f>
        <v>0</v>
      </c>
      <c r="AR247" s="144" t="s">
        <v>229</v>
      </c>
      <c r="AT247" s="144" t="s">
        <v>215</v>
      </c>
      <c r="AU247" s="144" t="s">
        <v>229</v>
      </c>
      <c r="AY247" s="19" t="s">
        <v>212</v>
      </c>
      <c r="BE247" s="145">
        <f t="shared" ref="BE247:BE263" si="94">IF(N247="základní",J247,0)</f>
        <v>0</v>
      </c>
      <c r="BF247" s="145">
        <f t="shared" ref="BF247:BF263" si="95">IF(N247="snížená",J247,0)</f>
        <v>0</v>
      </c>
      <c r="BG247" s="145">
        <f t="shared" ref="BG247:BG263" si="96">IF(N247="zákl. přenesená",J247,0)</f>
        <v>0</v>
      </c>
      <c r="BH247" s="145">
        <f t="shared" ref="BH247:BH263" si="97">IF(N247="sníž. přenesená",J247,0)</f>
        <v>0</v>
      </c>
      <c r="BI247" s="145">
        <f t="shared" ref="BI247:BI263" si="98">IF(N247="nulová",J247,0)</f>
        <v>0</v>
      </c>
      <c r="BJ247" s="19" t="s">
        <v>77</v>
      </c>
      <c r="BK247" s="145">
        <f t="shared" ref="BK247:BK263" si="99">ROUND(I247*H247,2)</f>
        <v>0</v>
      </c>
      <c r="BL247" s="19" t="s">
        <v>229</v>
      </c>
      <c r="BM247" s="144" t="s">
        <v>2315</v>
      </c>
    </row>
    <row r="248" spans="2:65" s="1" customFormat="1" ht="21.75" customHeight="1">
      <c r="B248" s="34"/>
      <c r="C248" s="133" t="s">
        <v>1401</v>
      </c>
      <c r="D248" s="133" t="s">
        <v>215</v>
      </c>
      <c r="E248" s="134" t="s">
        <v>15995</v>
      </c>
      <c r="F248" s="135" t="s">
        <v>15996</v>
      </c>
      <c r="G248" s="136" t="s">
        <v>408</v>
      </c>
      <c r="H248" s="137">
        <v>32</v>
      </c>
      <c r="I248" s="138"/>
      <c r="J248" s="139">
        <f t="shared" si="90"/>
        <v>0</v>
      </c>
      <c r="K248" s="135" t="s">
        <v>245</v>
      </c>
      <c r="L248" s="34"/>
      <c r="M248" s="140" t="s">
        <v>19</v>
      </c>
      <c r="N248" s="141" t="s">
        <v>40</v>
      </c>
      <c r="P248" s="142">
        <f t="shared" si="91"/>
        <v>0</v>
      </c>
      <c r="Q248" s="142">
        <v>0</v>
      </c>
      <c r="R248" s="142">
        <f t="shared" si="92"/>
        <v>0</v>
      </c>
      <c r="S248" s="142">
        <v>0</v>
      </c>
      <c r="T248" s="143">
        <f t="shared" si="93"/>
        <v>0</v>
      </c>
      <c r="AR248" s="144" t="s">
        <v>229</v>
      </c>
      <c r="AT248" s="144" t="s">
        <v>215</v>
      </c>
      <c r="AU248" s="144" t="s">
        <v>229</v>
      </c>
      <c r="AY248" s="19" t="s">
        <v>212</v>
      </c>
      <c r="BE248" s="145">
        <f t="shared" si="94"/>
        <v>0</v>
      </c>
      <c r="BF248" s="145">
        <f t="shared" si="95"/>
        <v>0</v>
      </c>
      <c r="BG248" s="145">
        <f t="shared" si="96"/>
        <v>0</v>
      </c>
      <c r="BH248" s="145">
        <f t="shared" si="97"/>
        <v>0</v>
      </c>
      <c r="BI248" s="145">
        <f t="shared" si="98"/>
        <v>0</v>
      </c>
      <c r="BJ248" s="19" t="s">
        <v>77</v>
      </c>
      <c r="BK248" s="145">
        <f t="shared" si="99"/>
        <v>0</v>
      </c>
      <c r="BL248" s="19" t="s">
        <v>229</v>
      </c>
      <c r="BM248" s="144" t="s">
        <v>2328</v>
      </c>
    </row>
    <row r="249" spans="2:65" s="1" customFormat="1" ht="21.75" customHeight="1">
      <c r="B249" s="34"/>
      <c r="C249" s="133" t="s">
        <v>1410</v>
      </c>
      <c r="D249" s="133" t="s">
        <v>215</v>
      </c>
      <c r="E249" s="134" t="s">
        <v>15997</v>
      </c>
      <c r="F249" s="135" t="s">
        <v>15998</v>
      </c>
      <c r="G249" s="136" t="s">
        <v>408</v>
      </c>
      <c r="H249" s="137">
        <v>32</v>
      </c>
      <c r="I249" s="138"/>
      <c r="J249" s="139">
        <f t="shared" si="90"/>
        <v>0</v>
      </c>
      <c r="K249" s="135" t="s">
        <v>245</v>
      </c>
      <c r="L249" s="34"/>
      <c r="M249" s="140" t="s">
        <v>19</v>
      </c>
      <c r="N249" s="141" t="s">
        <v>40</v>
      </c>
      <c r="P249" s="142">
        <f t="shared" si="91"/>
        <v>0</v>
      </c>
      <c r="Q249" s="142">
        <v>0</v>
      </c>
      <c r="R249" s="142">
        <f t="shared" si="92"/>
        <v>0</v>
      </c>
      <c r="S249" s="142">
        <v>0</v>
      </c>
      <c r="T249" s="143">
        <f t="shared" si="93"/>
        <v>0</v>
      </c>
      <c r="AR249" s="144" t="s">
        <v>229</v>
      </c>
      <c r="AT249" s="144" t="s">
        <v>215</v>
      </c>
      <c r="AU249" s="144" t="s">
        <v>229</v>
      </c>
      <c r="AY249" s="19" t="s">
        <v>212</v>
      </c>
      <c r="BE249" s="145">
        <f t="shared" si="94"/>
        <v>0</v>
      </c>
      <c r="BF249" s="145">
        <f t="shared" si="95"/>
        <v>0</v>
      </c>
      <c r="BG249" s="145">
        <f t="shared" si="96"/>
        <v>0</v>
      </c>
      <c r="BH249" s="145">
        <f t="shared" si="97"/>
        <v>0</v>
      </c>
      <c r="BI249" s="145">
        <f t="shared" si="98"/>
        <v>0</v>
      </c>
      <c r="BJ249" s="19" t="s">
        <v>77</v>
      </c>
      <c r="BK249" s="145">
        <f t="shared" si="99"/>
        <v>0</v>
      </c>
      <c r="BL249" s="19" t="s">
        <v>229</v>
      </c>
      <c r="BM249" s="144" t="s">
        <v>2343</v>
      </c>
    </row>
    <row r="250" spans="2:65" s="1" customFormat="1" ht="21.75" customHeight="1">
      <c r="B250" s="34"/>
      <c r="C250" s="133" t="s">
        <v>1418</v>
      </c>
      <c r="D250" s="133" t="s">
        <v>215</v>
      </c>
      <c r="E250" s="134" t="s">
        <v>15999</v>
      </c>
      <c r="F250" s="135" t="s">
        <v>16000</v>
      </c>
      <c r="G250" s="136" t="s">
        <v>408</v>
      </c>
      <c r="H250" s="137">
        <v>32</v>
      </c>
      <c r="I250" s="138"/>
      <c r="J250" s="139">
        <f t="shared" si="90"/>
        <v>0</v>
      </c>
      <c r="K250" s="135" t="s">
        <v>245</v>
      </c>
      <c r="L250" s="34"/>
      <c r="M250" s="140" t="s">
        <v>19</v>
      </c>
      <c r="N250" s="141" t="s">
        <v>40</v>
      </c>
      <c r="P250" s="142">
        <f t="shared" si="91"/>
        <v>0</v>
      </c>
      <c r="Q250" s="142">
        <v>0</v>
      </c>
      <c r="R250" s="142">
        <f t="shared" si="92"/>
        <v>0</v>
      </c>
      <c r="S250" s="142">
        <v>0</v>
      </c>
      <c r="T250" s="143">
        <f t="shared" si="93"/>
        <v>0</v>
      </c>
      <c r="AR250" s="144" t="s">
        <v>229</v>
      </c>
      <c r="AT250" s="144" t="s">
        <v>215</v>
      </c>
      <c r="AU250" s="144" t="s">
        <v>229</v>
      </c>
      <c r="AY250" s="19" t="s">
        <v>212</v>
      </c>
      <c r="BE250" s="145">
        <f t="shared" si="94"/>
        <v>0</v>
      </c>
      <c r="BF250" s="145">
        <f t="shared" si="95"/>
        <v>0</v>
      </c>
      <c r="BG250" s="145">
        <f t="shared" si="96"/>
        <v>0</v>
      </c>
      <c r="BH250" s="145">
        <f t="shared" si="97"/>
        <v>0</v>
      </c>
      <c r="BI250" s="145">
        <f t="shared" si="98"/>
        <v>0</v>
      </c>
      <c r="BJ250" s="19" t="s">
        <v>77</v>
      </c>
      <c r="BK250" s="145">
        <f t="shared" si="99"/>
        <v>0</v>
      </c>
      <c r="BL250" s="19" t="s">
        <v>229</v>
      </c>
      <c r="BM250" s="144" t="s">
        <v>2358</v>
      </c>
    </row>
    <row r="251" spans="2:65" s="1" customFormat="1" ht="21.75" customHeight="1">
      <c r="B251" s="34"/>
      <c r="C251" s="133" t="s">
        <v>1424</v>
      </c>
      <c r="D251" s="133" t="s">
        <v>215</v>
      </c>
      <c r="E251" s="134" t="s">
        <v>16001</v>
      </c>
      <c r="F251" s="135" t="s">
        <v>16002</v>
      </c>
      <c r="G251" s="136" t="s">
        <v>408</v>
      </c>
      <c r="H251" s="137">
        <v>32</v>
      </c>
      <c r="I251" s="138"/>
      <c r="J251" s="139">
        <f t="shared" si="90"/>
        <v>0</v>
      </c>
      <c r="K251" s="135" t="s">
        <v>245</v>
      </c>
      <c r="L251" s="34"/>
      <c r="M251" s="140" t="s">
        <v>19</v>
      </c>
      <c r="N251" s="141" t="s">
        <v>40</v>
      </c>
      <c r="P251" s="142">
        <f t="shared" si="91"/>
        <v>0</v>
      </c>
      <c r="Q251" s="142">
        <v>0</v>
      </c>
      <c r="R251" s="142">
        <f t="shared" si="92"/>
        <v>0</v>
      </c>
      <c r="S251" s="142">
        <v>0</v>
      </c>
      <c r="T251" s="143">
        <f t="shared" si="93"/>
        <v>0</v>
      </c>
      <c r="AR251" s="144" t="s">
        <v>229</v>
      </c>
      <c r="AT251" s="144" t="s">
        <v>215</v>
      </c>
      <c r="AU251" s="144" t="s">
        <v>229</v>
      </c>
      <c r="AY251" s="19" t="s">
        <v>212</v>
      </c>
      <c r="BE251" s="145">
        <f t="shared" si="94"/>
        <v>0</v>
      </c>
      <c r="BF251" s="145">
        <f t="shared" si="95"/>
        <v>0</v>
      </c>
      <c r="BG251" s="145">
        <f t="shared" si="96"/>
        <v>0</v>
      </c>
      <c r="BH251" s="145">
        <f t="shared" si="97"/>
        <v>0</v>
      </c>
      <c r="BI251" s="145">
        <f t="shared" si="98"/>
        <v>0</v>
      </c>
      <c r="BJ251" s="19" t="s">
        <v>77</v>
      </c>
      <c r="BK251" s="145">
        <f t="shared" si="99"/>
        <v>0</v>
      </c>
      <c r="BL251" s="19" t="s">
        <v>229</v>
      </c>
      <c r="BM251" s="144" t="s">
        <v>2370</v>
      </c>
    </row>
    <row r="252" spans="2:65" s="1" customFormat="1" ht="21.75" customHeight="1">
      <c r="B252" s="34"/>
      <c r="C252" s="133" t="s">
        <v>1430</v>
      </c>
      <c r="D252" s="133" t="s">
        <v>215</v>
      </c>
      <c r="E252" s="134" t="s">
        <v>16003</v>
      </c>
      <c r="F252" s="135" t="s">
        <v>16004</v>
      </c>
      <c r="G252" s="136" t="s">
        <v>408</v>
      </c>
      <c r="H252" s="137">
        <v>32</v>
      </c>
      <c r="I252" s="138"/>
      <c r="J252" s="139">
        <f t="shared" si="90"/>
        <v>0</v>
      </c>
      <c r="K252" s="135" t="s">
        <v>245</v>
      </c>
      <c r="L252" s="34"/>
      <c r="M252" s="140" t="s">
        <v>19</v>
      </c>
      <c r="N252" s="141" t="s">
        <v>40</v>
      </c>
      <c r="P252" s="142">
        <f t="shared" si="91"/>
        <v>0</v>
      </c>
      <c r="Q252" s="142">
        <v>0</v>
      </c>
      <c r="R252" s="142">
        <f t="shared" si="92"/>
        <v>0</v>
      </c>
      <c r="S252" s="142">
        <v>0</v>
      </c>
      <c r="T252" s="143">
        <f t="shared" si="93"/>
        <v>0</v>
      </c>
      <c r="AR252" s="144" t="s">
        <v>229</v>
      </c>
      <c r="AT252" s="144" t="s">
        <v>215</v>
      </c>
      <c r="AU252" s="144" t="s">
        <v>229</v>
      </c>
      <c r="AY252" s="19" t="s">
        <v>212</v>
      </c>
      <c r="BE252" s="145">
        <f t="shared" si="94"/>
        <v>0</v>
      </c>
      <c r="BF252" s="145">
        <f t="shared" si="95"/>
        <v>0</v>
      </c>
      <c r="BG252" s="145">
        <f t="shared" si="96"/>
        <v>0</v>
      </c>
      <c r="BH252" s="145">
        <f t="shared" si="97"/>
        <v>0</v>
      </c>
      <c r="BI252" s="145">
        <f t="shared" si="98"/>
        <v>0</v>
      </c>
      <c r="BJ252" s="19" t="s">
        <v>77</v>
      </c>
      <c r="BK252" s="145">
        <f t="shared" si="99"/>
        <v>0</v>
      </c>
      <c r="BL252" s="19" t="s">
        <v>229</v>
      </c>
      <c r="BM252" s="144" t="s">
        <v>2400</v>
      </c>
    </row>
    <row r="253" spans="2:65" s="1" customFormat="1" ht="21.75" customHeight="1">
      <c r="B253" s="34"/>
      <c r="C253" s="133" t="s">
        <v>1440</v>
      </c>
      <c r="D253" s="133" t="s">
        <v>215</v>
      </c>
      <c r="E253" s="134" t="s">
        <v>16005</v>
      </c>
      <c r="F253" s="135" t="s">
        <v>16006</v>
      </c>
      <c r="G253" s="136" t="s">
        <v>408</v>
      </c>
      <c r="H253" s="137">
        <v>32</v>
      </c>
      <c r="I253" s="138"/>
      <c r="J253" s="139">
        <f t="shared" si="90"/>
        <v>0</v>
      </c>
      <c r="K253" s="135" t="s">
        <v>245</v>
      </c>
      <c r="L253" s="34"/>
      <c r="M253" s="140" t="s">
        <v>19</v>
      </c>
      <c r="N253" s="141" t="s">
        <v>40</v>
      </c>
      <c r="P253" s="142">
        <f t="shared" si="91"/>
        <v>0</v>
      </c>
      <c r="Q253" s="142">
        <v>0</v>
      </c>
      <c r="R253" s="142">
        <f t="shared" si="92"/>
        <v>0</v>
      </c>
      <c r="S253" s="142">
        <v>0</v>
      </c>
      <c r="T253" s="143">
        <f t="shared" si="93"/>
        <v>0</v>
      </c>
      <c r="AR253" s="144" t="s">
        <v>229</v>
      </c>
      <c r="AT253" s="144" t="s">
        <v>215</v>
      </c>
      <c r="AU253" s="144" t="s">
        <v>229</v>
      </c>
      <c r="AY253" s="19" t="s">
        <v>212</v>
      </c>
      <c r="BE253" s="145">
        <f t="shared" si="94"/>
        <v>0</v>
      </c>
      <c r="BF253" s="145">
        <f t="shared" si="95"/>
        <v>0</v>
      </c>
      <c r="BG253" s="145">
        <f t="shared" si="96"/>
        <v>0</v>
      </c>
      <c r="BH253" s="145">
        <f t="shared" si="97"/>
        <v>0</v>
      </c>
      <c r="BI253" s="145">
        <f t="shared" si="98"/>
        <v>0</v>
      </c>
      <c r="BJ253" s="19" t="s">
        <v>77</v>
      </c>
      <c r="BK253" s="145">
        <f t="shared" si="99"/>
        <v>0</v>
      </c>
      <c r="BL253" s="19" t="s">
        <v>229</v>
      </c>
      <c r="BM253" s="144" t="s">
        <v>2424</v>
      </c>
    </row>
    <row r="254" spans="2:65" s="1" customFormat="1" ht="21.75" customHeight="1">
      <c r="B254" s="34"/>
      <c r="C254" s="133" t="s">
        <v>1447</v>
      </c>
      <c r="D254" s="133" t="s">
        <v>215</v>
      </c>
      <c r="E254" s="134" t="s">
        <v>16007</v>
      </c>
      <c r="F254" s="135" t="s">
        <v>16008</v>
      </c>
      <c r="G254" s="136" t="s">
        <v>408</v>
      </c>
      <c r="H254" s="137">
        <v>80</v>
      </c>
      <c r="I254" s="138"/>
      <c r="J254" s="139">
        <f t="shared" si="90"/>
        <v>0</v>
      </c>
      <c r="K254" s="135" t="s">
        <v>245</v>
      </c>
      <c r="L254" s="34"/>
      <c r="M254" s="140" t="s">
        <v>19</v>
      </c>
      <c r="N254" s="141" t="s">
        <v>40</v>
      </c>
      <c r="P254" s="142">
        <f t="shared" si="91"/>
        <v>0</v>
      </c>
      <c r="Q254" s="142">
        <v>0</v>
      </c>
      <c r="R254" s="142">
        <f t="shared" si="92"/>
        <v>0</v>
      </c>
      <c r="S254" s="142">
        <v>0</v>
      </c>
      <c r="T254" s="143">
        <f t="shared" si="93"/>
        <v>0</v>
      </c>
      <c r="AR254" s="144" t="s">
        <v>229</v>
      </c>
      <c r="AT254" s="144" t="s">
        <v>215</v>
      </c>
      <c r="AU254" s="144" t="s">
        <v>229</v>
      </c>
      <c r="AY254" s="19" t="s">
        <v>212</v>
      </c>
      <c r="BE254" s="145">
        <f t="shared" si="94"/>
        <v>0</v>
      </c>
      <c r="BF254" s="145">
        <f t="shared" si="95"/>
        <v>0</v>
      </c>
      <c r="BG254" s="145">
        <f t="shared" si="96"/>
        <v>0</v>
      </c>
      <c r="BH254" s="145">
        <f t="shared" si="97"/>
        <v>0</v>
      </c>
      <c r="BI254" s="145">
        <f t="shared" si="98"/>
        <v>0</v>
      </c>
      <c r="BJ254" s="19" t="s">
        <v>77</v>
      </c>
      <c r="BK254" s="145">
        <f t="shared" si="99"/>
        <v>0</v>
      </c>
      <c r="BL254" s="19" t="s">
        <v>229</v>
      </c>
      <c r="BM254" s="144" t="s">
        <v>2441</v>
      </c>
    </row>
    <row r="255" spans="2:65" s="1" customFormat="1" ht="21.75" customHeight="1">
      <c r="B255" s="34"/>
      <c r="C255" s="133" t="s">
        <v>1456</v>
      </c>
      <c r="D255" s="133" t="s">
        <v>215</v>
      </c>
      <c r="E255" s="134" t="s">
        <v>16009</v>
      </c>
      <c r="F255" s="135" t="s">
        <v>16010</v>
      </c>
      <c r="G255" s="136" t="s">
        <v>408</v>
      </c>
      <c r="H255" s="137">
        <v>45</v>
      </c>
      <c r="I255" s="138"/>
      <c r="J255" s="139">
        <f t="shared" si="90"/>
        <v>0</v>
      </c>
      <c r="K255" s="135" t="s">
        <v>245</v>
      </c>
      <c r="L255" s="34"/>
      <c r="M255" s="140" t="s">
        <v>19</v>
      </c>
      <c r="N255" s="141" t="s">
        <v>40</v>
      </c>
      <c r="P255" s="142">
        <f t="shared" si="91"/>
        <v>0</v>
      </c>
      <c r="Q255" s="142">
        <v>0</v>
      </c>
      <c r="R255" s="142">
        <f t="shared" si="92"/>
        <v>0</v>
      </c>
      <c r="S255" s="142">
        <v>0</v>
      </c>
      <c r="T255" s="143">
        <f t="shared" si="93"/>
        <v>0</v>
      </c>
      <c r="AR255" s="144" t="s">
        <v>229</v>
      </c>
      <c r="AT255" s="144" t="s">
        <v>215</v>
      </c>
      <c r="AU255" s="144" t="s">
        <v>229</v>
      </c>
      <c r="AY255" s="19" t="s">
        <v>212</v>
      </c>
      <c r="BE255" s="145">
        <f t="shared" si="94"/>
        <v>0</v>
      </c>
      <c r="BF255" s="145">
        <f t="shared" si="95"/>
        <v>0</v>
      </c>
      <c r="BG255" s="145">
        <f t="shared" si="96"/>
        <v>0</v>
      </c>
      <c r="BH255" s="145">
        <f t="shared" si="97"/>
        <v>0</v>
      </c>
      <c r="BI255" s="145">
        <f t="shared" si="98"/>
        <v>0</v>
      </c>
      <c r="BJ255" s="19" t="s">
        <v>77</v>
      </c>
      <c r="BK255" s="145">
        <f t="shared" si="99"/>
        <v>0</v>
      </c>
      <c r="BL255" s="19" t="s">
        <v>229</v>
      </c>
      <c r="BM255" s="144" t="s">
        <v>2482</v>
      </c>
    </row>
    <row r="256" spans="2:65" s="1" customFormat="1" ht="16.5" customHeight="1">
      <c r="B256" s="34"/>
      <c r="C256" s="133" t="s">
        <v>1464</v>
      </c>
      <c r="D256" s="133" t="s">
        <v>215</v>
      </c>
      <c r="E256" s="134" t="s">
        <v>16011</v>
      </c>
      <c r="F256" s="135" t="s">
        <v>16012</v>
      </c>
      <c r="G256" s="136" t="s">
        <v>408</v>
      </c>
      <c r="H256" s="137">
        <v>20</v>
      </c>
      <c r="I256" s="138"/>
      <c r="J256" s="139">
        <f t="shared" si="90"/>
        <v>0</v>
      </c>
      <c r="K256" s="135" t="s">
        <v>245</v>
      </c>
      <c r="L256" s="34"/>
      <c r="M256" s="140" t="s">
        <v>19</v>
      </c>
      <c r="N256" s="141" t="s">
        <v>40</v>
      </c>
      <c r="P256" s="142">
        <f t="shared" si="91"/>
        <v>0</v>
      </c>
      <c r="Q256" s="142">
        <v>0</v>
      </c>
      <c r="R256" s="142">
        <f t="shared" si="92"/>
        <v>0</v>
      </c>
      <c r="S256" s="142">
        <v>0</v>
      </c>
      <c r="T256" s="143">
        <f t="shared" si="93"/>
        <v>0</v>
      </c>
      <c r="AR256" s="144" t="s">
        <v>229</v>
      </c>
      <c r="AT256" s="144" t="s">
        <v>215</v>
      </c>
      <c r="AU256" s="144" t="s">
        <v>229</v>
      </c>
      <c r="AY256" s="19" t="s">
        <v>212</v>
      </c>
      <c r="BE256" s="145">
        <f t="shared" si="94"/>
        <v>0</v>
      </c>
      <c r="BF256" s="145">
        <f t="shared" si="95"/>
        <v>0</v>
      </c>
      <c r="BG256" s="145">
        <f t="shared" si="96"/>
        <v>0</v>
      </c>
      <c r="BH256" s="145">
        <f t="shared" si="97"/>
        <v>0</v>
      </c>
      <c r="BI256" s="145">
        <f t="shared" si="98"/>
        <v>0</v>
      </c>
      <c r="BJ256" s="19" t="s">
        <v>77</v>
      </c>
      <c r="BK256" s="145">
        <f t="shared" si="99"/>
        <v>0</v>
      </c>
      <c r="BL256" s="19" t="s">
        <v>229</v>
      </c>
      <c r="BM256" s="144" t="s">
        <v>2505</v>
      </c>
    </row>
    <row r="257" spans="2:65" s="1" customFormat="1" ht="16.5" customHeight="1">
      <c r="B257" s="34"/>
      <c r="C257" s="133" t="s">
        <v>1470</v>
      </c>
      <c r="D257" s="133" t="s">
        <v>215</v>
      </c>
      <c r="E257" s="134" t="s">
        <v>16013</v>
      </c>
      <c r="F257" s="135" t="s">
        <v>16014</v>
      </c>
      <c r="G257" s="136" t="s">
        <v>408</v>
      </c>
      <c r="H257" s="137">
        <v>20</v>
      </c>
      <c r="I257" s="138"/>
      <c r="J257" s="139">
        <f t="shared" si="90"/>
        <v>0</v>
      </c>
      <c r="K257" s="135" t="s">
        <v>245</v>
      </c>
      <c r="L257" s="34"/>
      <c r="M257" s="140" t="s">
        <v>19</v>
      </c>
      <c r="N257" s="141" t="s">
        <v>40</v>
      </c>
      <c r="P257" s="142">
        <f t="shared" si="91"/>
        <v>0</v>
      </c>
      <c r="Q257" s="142">
        <v>0</v>
      </c>
      <c r="R257" s="142">
        <f t="shared" si="92"/>
        <v>0</v>
      </c>
      <c r="S257" s="142">
        <v>0</v>
      </c>
      <c r="T257" s="143">
        <f t="shared" si="93"/>
        <v>0</v>
      </c>
      <c r="AR257" s="144" t="s">
        <v>229</v>
      </c>
      <c r="AT257" s="144" t="s">
        <v>215</v>
      </c>
      <c r="AU257" s="144" t="s">
        <v>229</v>
      </c>
      <c r="AY257" s="19" t="s">
        <v>212</v>
      </c>
      <c r="BE257" s="145">
        <f t="shared" si="94"/>
        <v>0</v>
      </c>
      <c r="BF257" s="145">
        <f t="shared" si="95"/>
        <v>0</v>
      </c>
      <c r="BG257" s="145">
        <f t="shared" si="96"/>
        <v>0</v>
      </c>
      <c r="BH257" s="145">
        <f t="shared" si="97"/>
        <v>0</v>
      </c>
      <c r="BI257" s="145">
        <f t="shared" si="98"/>
        <v>0</v>
      </c>
      <c r="BJ257" s="19" t="s">
        <v>77</v>
      </c>
      <c r="BK257" s="145">
        <f t="shared" si="99"/>
        <v>0</v>
      </c>
      <c r="BL257" s="19" t="s">
        <v>229</v>
      </c>
      <c r="BM257" s="144" t="s">
        <v>2554</v>
      </c>
    </row>
    <row r="258" spans="2:65" s="1" customFormat="1" ht="16.5" customHeight="1">
      <c r="B258" s="34"/>
      <c r="C258" s="133" t="s">
        <v>1476</v>
      </c>
      <c r="D258" s="133" t="s">
        <v>215</v>
      </c>
      <c r="E258" s="134" t="s">
        <v>16015</v>
      </c>
      <c r="F258" s="135" t="s">
        <v>16016</v>
      </c>
      <c r="G258" s="136" t="s">
        <v>408</v>
      </c>
      <c r="H258" s="137">
        <v>20</v>
      </c>
      <c r="I258" s="138"/>
      <c r="J258" s="139">
        <f t="shared" si="90"/>
        <v>0</v>
      </c>
      <c r="K258" s="135" t="s">
        <v>245</v>
      </c>
      <c r="L258" s="34"/>
      <c r="M258" s="140" t="s">
        <v>19</v>
      </c>
      <c r="N258" s="141" t="s">
        <v>40</v>
      </c>
      <c r="P258" s="142">
        <f t="shared" si="91"/>
        <v>0</v>
      </c>
      <c r="Q258" s="142">
        <v>0</v>
      </c>
      <c r="R258" s="142">
        <f t="shared" si="92"/>
        <v>0</v>
      </c>
      <c r="S258" s="142">
        <v>0</v>
      </c>
      <c r="T258" s="143">
        <f t="shared" si="93"/>
        <v>0</v>
      </c>
      <c r="AR258" s="144" t="s">
        <v>229</v>
      </c>
      <c r="AT258" s="144" t="s">
        <v>215</v>
      </c>
      <c r="AU258" s="144" t="s">
        <v>229</v>
      </c>
      <c r="AY258" s="19" t="s">
        <v>212</v>
      </c>
      <c r="BE258" s="145">
        <f t="shared" si="94"/>
        <v>0</v>
      </c>
      <c r="BF258" s="145">
        <f t="shared" si="95"/>
        <v>0</v>
      </c>
      <c r="BG258" s="145">
        <f t="shared" si="96"/>
        <v>0</v>
      </c>
      <c r="BH258" s="145">
        <f t="shared" si="97"/>
        <v>0</v>
      </c>
      <c r="BI258" s="145">
        <f t="shared" si="98"/>
        <v>0</v>
      </c>
      <c r="BJ258" s="19" t="s">
        <v>77</v>
      </c>
      <c r="BK258" s="145">
        <f t="shared" si="99"/>
        <v>0</v>
      </c>
      <c r="BL258" s="19" t="s">
        <v>229</v>
      </c>
      <c r="BM258" s="144" t="s">
        <v>2568</v>
      </c>
    </row>
    <row r="259" spans="2:65" s="1" customFormat="1" ht="16.5" customHeight="1">
      <c r="B259" s="34"/>
      <c r="C259" s="133" t="s">
        <v>1485</v>
      </c>
      <c r="D259" s="133" t="s">
        <v>215</v>
      </c>
      <c r="E259" s="134" t="s">
        <v>16017</v>
      </c>
      <c r="F259" s="135" t="s">
        <v>16018</v>
      </c>
      <c r="G259" s="136" t="s">
        <v>408</v>
      </c>
      <c r="H259" s="137">
        <v>20</v>
      </c>
      <c r="I259" s="138"/>
      <c r="J259" s="139">
        <f t="shared" si="90"/>
        <v>0</v>
      </c>
      <c r="K259" s="135" t="s">
        <v>245</v>
      </c>
      <c r="L259" s="34"/>
      <c r="M259" s="140" t="s">
        <v>19</v>
      </c>
      <c r="N259" s="141" t="s">
        <v>40</v>
      </c>
      <c r="P259" s="142">
        <f t="shared" si="91"/>
        <v>0</v>
      </c>
      <c r="Q259" s="142">
        <v>0</v>
      </c>
      <c r="R259" s="142">
        <f t="shared" si="92"/>
        <v>0</v>
      </c>
      <c r="S259" s="142">
        <v>0</v>
      </c>
      <c r="T259" s="143">
        <f t="shared" si="93"/>
        <v>0</v>
      </c>
      <c r="AR259" s="144" t="s">
        <v>229</v>
      </c>
      <c r="AT259" s="144" t="s">
        <v>215</v>
      </c>
      <c r="AU259" s="144" t="s">
        <v>229</v>
      </c>
      <c r="AY259" s="19" t="s">
        <v>212</v>
      </c>
      <c r="BE259" s="145">
        <f t="shared" si="94"/>
        <v>0</v>
      </c>
      <c r="BF259" s="145">
        <f t="shared" si="95"/>
        <v>0</v>
      </c>
      <c r="BG259" s="145">
        <f t="shared" si="96"/>
        <v>0</v>
      </c>
      <c r="BH259" s="145">
        <f t="shared" si="97"/>
        <v>0</v>
      </c>
      <c r="BI259" s="145">
        <f t="shared" si="98"/>
        <v>0</v>
      </c>
      <c r="BJ259" s="19" t="s">
        <v>77</v>
      </c>
      <c r="BK259" s="145">
        <f t="shared" si="99"/>
        <v>0</v>
      </c>
      <c r="BL259" s="19" t="s">
        <v>229</v>
      </c>
      <c r="BM259" s="144" t="s">
        <v>2581</v>
      </c>
    </row>
    <row r="260" spans="2:65" s="1" customFormat="1" ht="16.5" customHeight="1">
      <c r="B260" s="34"/>
      <c r="C260" s="133" t="s">
        <v>1492</v>
      </c>
      <c r="D260" s="133" t="s">
        <v>215</v>
      </c>
      <c r="E260" s="134" t="s">
        <v>16019</v>
      </c>
      <c r="F260" s="135" t="s">
        <v>16020</v>
      </c>
      <c r="G260" s="136" t="s">
        <v>408</v>
      </c>
      <c r="H260" s="137">
        <v>20</v>
      </c>
      <c r="I260" s="138"/>
      <c r="J260" s="139">
        <f t="shared" si="90"/>
        <v>0</v>
      </c>
      <c r="K260" s="135" t="s">
        <v>245</v>
      </c>
      <c r="L260" s="34"/>
      <c r="M260" s="140" t="s">
        <v>19</v>
      </c>
      <c r="N260" s="141" t="s">
        <v>40</v>
      </c>
      <c r="P260" s="142">
        <f t="shared" si="91"/>
        <v>0</v>
      </c>
      <c r="Q260" s="142">
        <v>0</v>
      </c>
      <c r="R260" s="142">
        <f t="shared" si="92"/>
        <v>0</v>
      </c>
      <c r="S260" s="142">
        <v>0</v>
      </c>
      <c r="T260" s="143">
        <f t="shared" si="93"/>
        <v>0</v>
      </c>
      <c r="AR260" s="144" t="s">
        <v>229</v>
      </c>
      <c r="AT260" s="144" t="s">
        <v>215</v>
      </c>
      <c r="AU260" s="144" t="s">
        <v>229</v>
      </c>
      <c r="AY260" s="19" t="s">
        <v>212</v>
      </c>
      <c r="BE260" s="145">
        <f t="shared" si="94"/>
        <v>0</v>
      </c>
      <c r="BF260" s="145">
        <f t="shared" si="95"/>
        <v>0</v>
      </c>
      <c r="BG260" s="145">
        <f t="shared" si="96"/>
        <v>0</v>
      </c>
      <c r="BH260" s="145">
        <f t="shared" si="97"/>
        <v>0</v>
      </c>
      <c r="BI260" s="145">
        <f t="shared" si="98"/>
        <v>0</v>
      </c>
      <c r="BJ260" s="19" t="s">
        <v>77</v>
      </c>
      <c r="BK260" s="145">
        <f t="shared" si="99"/>
        <v>0</v>
      </c>
      <c r="BL260" s="19" t="s">
        <v>229</v>
      </c>
      <c r="BM260" s="144" t="s">
        <v>2609</v>
      </c>
    </row>
    <row r="261" spans="2:65" s="1" customFormat="1" ht="16.5" customHeight="1">
      <c r="B261" s="34"/>
      <c r="C261" s="133" t="s">
        <v>1505</v>
      </c>
      <c r="D261" s="133" t="s">
        <v>215</v>
      </c>
      <c r="E261" s="134" t="s">
        <v>16021</v>
      </c>
      <c r="F261" s="135" t="s">
        <v>16022</v>
      </c>
      <c r="G261" s="136" t="s">
        <v>408</v>
      </c>
      <c r="H261" s="137">
        <v>20</v>
      </c>
      <c r="I261" s="138"/>
      <c r="J261" s="139">
        <f t="shared" si="90"/>
        <v>0</v>
      </c>
      <c r="K261" s="135" t="s">
        <v>245</v>
      </c>
      <c r="L261" s="34"/>
      <c r="M261" s="140" t="s">
        <v>19</v>
      </c>
      <c r="N261" s="141" t="s">
        <v>40</v>
      </c>
      <c r="P261" s="142">
        <f t="shared" si="91"/>
        <v>0</v>
      </c>
      <c r="Q261" s="142">
        <v>0</v>
      </c>
      <c r="R261" s="142">
        <f t="shared" si="92"/>
        <v>0</v>
      </c>
      <c r="S261" s="142">
        <v>0</v>
      </c>
      <c r="T261" s="143">
        <f t="shared" si="93"/>
        <v>0</v>
      </c>
      <c r="AR261" s="144" t="s">
        <v>229</v>
      </c>
      <c r="AT261" s="144" t="s">
        <v>215</v>
      </c>
      <c r="AU261" s="144" t="s">
        <v>229</v>
      </c>
      <c r="AY261" s="19" t="s">
        <v>212</v>
      </c>
      <c r="BE261" s="145">
        <f t="shared" si="94"/>
        <v>0</v>
      </c>
      <c r="BF261" s="145">
        <f t="shared" si="95"/>
        <v>0</v>
      </c>
      <c r="BG261" s="145">
        <f t="shared" si="96"/>
        <v>0</v>
      </c>
      <c r="BH261" s="145">
        <f t="shared" si="97"/>
        <v>0</v>
      </c>
      <c r="BI261" s="145">
        <f t="shared" si="98"/>
        <v>0</v>
      </c>
      <c r="BJ261" s="19" t="s">
        <v>77</v>
      </c>
      <c r="BK261" s="145">
        <f t="shared" si="99"/>
        <v>0</v>
      </c>
      <c r="BL261" s="19" t="s">
        <v>229</v>
      </c>
      <c r="BM261" s="144" t="s">
        <v>2632</v>
      </c>
    </row>
    <row r="262" spans="2:65" s="1" customFormat="1" ht="16.5" customHeight="1">
      <c r="B262" s="34"/>
      <c r="C262" s="133" t="s">
        <v>1524</v>
      </c>
      <c r="D262" s="133" t="s">
        <v>215</v>
      </c>
      <c r="E262" s="134" t="s">
        <v>16023</v>
      </c>
      <c r="F262" s="135" t="s">
        <v>16024</v>
      </c>
      <c r="G262" s="136" t="s">
        <v>408</v>
      </c>
      <c r="H262" s="137">
        <v>20</v>
      </c>
      <c r="I262" s="138"/>
      <c r="J262" s="139">
        <f t="shared" si="90"/>
        <v>0</v>
      </c>
      <c r="K262" s="135" t="s">
        <v>245</v>
      </c>
      <c r="L262" s="34"/>
      <c r="M262" s="140" t="s">
        <v>19</v>
      </c>
      <c r="N262" s="141" t="s">
        <v>40</v>
      </c>
      <c r="P262" s="142">
        <f t="shared" si="91"/>
        <v>0</v>
      </c>
      <c r="Q262" s="142">
        <v>0</v>
      </c>
      <c r="R262" s="142">
        <f t="shared" si="92"/>
        <v>0</v>
      </c>
      <c r="S262" s="142">
        <v>0</v>
      </c>
      <c r="T262" s="143">
        <f t="shared" si="93"/>
        <v>0</v>
      </c>
      <c r="AR262" s="144" t="s">
        <v>229</v>
      </c>
      <c r="AT262" s="144" t="s">
        <v>215</v>
      </c>
      <c r="AU262" s="144" t="s">
        <v>229</v>
      </c>
      <c r="AY262" s="19" t="s">
        <v>212</v>
      </c>
      <c r="BE262" s="145">
        <f t="shared" si="94"/>
        <v>0</v>
      </c>
      <c r="BF262" s="145">
        <f t="shared" si="95"/>
        <v>0</v>
      </c>
      <c r="BG262" s="145">
        <f t="shared" si="96"/>
        <v>0</v>
      </c>
      <c r="BH262" s="145">
        <f t="shared" si="97"/>
        <v>0</v>
      </c>
      <c r="BI262" s="145">
        <f t="shared" si="98"/>
        <v>0</v>
      </c>
      <c r="BJ262" s="19" t="s">
        <v>77</v>
      </c>
      <c r="BK262" s="145">
        <f t="shared" si="99"/>
        <v>0</v>
      </c>
      <c r="BL262" s="19" t="s">
        <v>229</v>
      </c>
      <c r="BM262" s="144" t="s">
        <v>4576</v>
      </c>
    </row>
    <row r="263" spans="2:65" s="1" customFormat="1" ht="16.5" customHeight="1">
      <c r="B263" s="34"/>
      <c r="C263" s="133" t="s">
        <v>1532</v>
      </c>
      <c r="D263" s="133" t="s">
        <v>215</v>
      </c>
      <c r="E263" s="134" t="s">
        <v>16025</v>
      </c>
      <c r="F263" s="135" t="s">
        <v>16026</v>
      </c>
      <c r="G263" s="136" t="s">
        <v>408</v>
      </c>
      <c r="H263" s="137">
        <v>20</v>
      </c>
      <c r="I263" s="138"/>
      <c r="J263" s="139">
        <f t="shared" si="90"/>
        <v>0</v>
      </c>
      <c r="K263" s="135" t="s">
        <v>245</v>
      </c>
      <c r="L263" s="34"/>
      <c r="M263" s="140" t="s">
        <v>19</v>
      </c>
      <c r="N263" s="141" t="s">
        <v>40</v>
      </c>
      <c r="P263" s="142">
        <f t="shared" si="91"/>
        <v>0</v>
      </c>
      <c r="Q263" s="142">
        <v>0</v>
      </c>
      <c r="R263" s="142">
        <f t="shared" si="92"/>
        <v>0</v>
      </c>
      <c r="S263" s="142">
        <v>0</v>
      </c>
      <c r="T263" s="143">
        <f t="shared" si="93"/>
        <v>0</v>
      </c>
      <c r="AR263" s="144" t="s">
        <v>229</v>
      </c>
      <c r="AT263" s="144" t="s">
        <v>215</v>
      </c>
      <c r="AU263" s="144" t="s">
        <v>229</v>
      </c>
      <c r="AY263" s="19" t="s">
        <v>212</v>
      </c>
      <c r="BE263" s="145">
        <f t="shared" si="94"/>
        <v>0</v>
      </c>
      <c r="BF263" s="145">
        <f t="shared" si="95"/>
        <v>0</v>
      </c>
      <c r="BG263" s="145">
        <f t="shared" si="96"/>
        <v>0</v>
      </c>
      <c r="BH263" s="145">
        <f t="shared" si="97"/>
        <v>0</v>
      </c>
      <c r="BI263" s="145">
        <f t="shared" si="98"/>
        <v>0</v>
      </c>
      <c r="BJ263" s="19" t="s">
        <v>77</v>
      </c>
      <c r="BK263" s="145">
        <f t="shared" si="99"/>
        <v>0</v>
      </c>
      <c r="BL263" s="19" t="s">
        <v>229</v>
      </c>
      <c r="BM263" s="144" t="s">
        <v>4587</v>
      </c>
    </row>
    <row r="264" spans="2:65" s="11" customFormat="1" ht="20.85" customHeight="1">
      <c r="B264" s="121"/>
      <c r="D264" s="122" t="s">
        <v>68</v>
      </c>
      <c r="E264" s="131" t="s">
        <v>16027</v>
      </c>
      <c r="F264" s="131" t="s">
        <v>16028</v>
      </c>
      <c r="I264" s="124"/>
      <c r="J264" s="132">
        <f>BK264</f>
        <v>0</v>
      </c>
      <c r="L264" s="121"/>
      <c r="M264" s="126"/>
      <c r="P264" s="127">
        <f>P265+P281+P313+P341+P372+P402+P432+P470+P512+P525+P536</f>
        <v>0</v>
      </c>
      <c r="R264" s="127">
        <f>R265+R281+R313+R341+R372+R402+R432+R470+R512+R525+R536</f>
        <v>0</v>
      </c>
      <c r="T264" s="128">
        <f>T265+T281+T313+T341+T372+T402+T432+T470+T512+T525+T536</f>
        <v>0</v>
      </c>
      <c r="AR264" s="122" t="s">
        <v>77</v>
      </c>
      <c r="AT264" s="129" t="s">
        <v>68</v>
      </c>
      <c r="AU264" s="129" t="s">
        <v>79</v>
      </c>
      <c r="AY264" s="122" t="s">
        <v>212</v>
      </c>
      <c r="BK264" s="130">
        <f>BK265+BK281+BK313+BK341+BK372+BK402+BK432+BK470+BK512+BK525+BK536</f>
        <v>0</v>
      </c>
    </row>
    <row r="265" spans="2:65" s="16" customFormat="1" ht="20.85" customHeight="1">
      <c r="B265" s="205"/>
      <c r="D265" s="206" t="s">
        <v>68</v>
      </c>
      <c r="E265" s="206" t="s">
        <v>16029</v>
      </c>
      <c r="F265" s="206" t="s">
        <v>16030</v>
      </c>
      <c r="I265" s="207"/>
      <c r="J265" s="208">
        <f>BK265</f>
        <v>0</v>
      </c>
      <c r="L265" s="205"/>
      <c r="M265" s="209"/>
      <c r="P265" s="210">
        <f>SUM(P266:P280)</f>
        <v>0</v>
      </c>
      <c r="R265" s="210">
        <f>SUM(R266:R280)</f>
        <v>0</v>
      </c>
      <c r="T265" s="211">
        <f>SUM(T266:T280)</f>
        <v>0</v>
      </c>
      <c r="AR265" s="206" t="s">
        <v>77</v>
      </c>
      <c r="AT265" s="212" t="s">
        <v>68</v>
      </c>
      <c r="AU265" s="212" t="s">
        <v>236</v>
      </c>
      <c r="AY265" s="206" t="s">
        <v>212</v>
      </c>
      <c r="BK265" s="213">
        <f>SUM(BK266:BK280)</f>
        <v>0</v>
      </c>
    </row>
    <row r="266" spans="2:65" s="1" customFormat="1" ht="16.5" customHeight="1">
      <c r="B266" s="34"/>
      <c r="C266" s="133" t="s">
        <v>1541</v>
      </c>
      <c r="D266" s="133" t="s">
        <v>215</v>
      </c>
      <c r="E266" s="134" t="s">
        <v>16031</v>
      </c>
      <c r="F266" s="135" t="s">
        <v>16032</v>
      </c>
      <c r="G266" s="136" t="s">
        <v>8579</v>
      </c>
      <c r="H266" s="137">
        <v>1</v>
      </c>
      <c r="I266" s="138"/>
      <c r="J266" s="139">
        <f t="shared" ref="J266:J280" si="100">ROUND(I266*H266,2)</f>
        <v>0</v>
      </c>
      <c r="K266" s="135" t="s">
        <v>245</v>
      </c>
      <c r="L266" s="34"/>
      <c r="M266" s="140" t="s">
        <v>19</v>
      </c>
      <c r="N266" s="141" t="s">
        <v>40</v>
      </c>
      <c r="P266" s="142">
        <f t="shared" ref="P266:P280" si="101">O266*H266</f>
        <v>0</v>
      </c>
      <c r="Q266" s="142">
        <v>0</v>
      </c>
      <c r="R266" s="142">
        <f t="shared" ref="R266:R280" si="102">Q266*H266</f>
        <v>0</v>
      </c>
      <c r="S266" s="142">
        <v>0</v>
      </c>
      <c r="T266" s="143">
        <f t="shared" ref="T266:T280" si="103">S266*H266</f>
        <v>0</v>
      </c>
      <c r="AR266" s="144" t="s">
        <v>229</v>
      </c>
      <c r="AT266" s="144" t="s">
        <v>215</v>
      </c>
      <c r="AU266" s="144" t="s">
        <v>229</v>
      </c>
      <c r="AY266" s="19" t="s">
        <v>212</v>
      </c>
      <c r="BE266" s="145">
        <f t="shared" ref="BE266:BE280" si="104">IF(N266="základní",J266,0)</f>
        <v>0</v>
      </c>
      <c r="BF266" s="145">
        <f t="shared" ref="BF266:BF280" si="105">IF(N266="snížená",J266,0)</f>
        <v>0</v>
      </c>
      <c r="BG266" s="145">
        <f t="shared" ref="BG266:BG280" si="106">IF(N266="zákl. přenesená",J266,0)</f>
        <v>0</v>
      </c>
      <c r="BH266" s="145">
        <f t="shared" ref="BH266:BH280" si="107">IF(N266="sníž. přenesená",J266,0)</f>
        <v>0</v>
      </c>
      <c r="BI266" s="145">
        <f t="shared" ref="BI266:BI280" si="108">IF(N266="nulová",J266,0)</f>
        <v>0</v>
      </c>
      <c r="BJ266" s="19" t="s">
        <v>77</v>
      </c>
      <c r="BK266" s="145">
        <f t="shared" ref="BK266:BK280" si="109">ROUND(I266*H266,2)</f>
        <v>0</v>
      </c>
      <c r="BL266" s="19" t="s">
        <v>229</v>
      </c>
      <c r="BM266" s="144" t="s">
        <v>4600</v>
      </c>
    </row>
    <row r="267" spans="2:65" s="1" customFormat="1" ht="16.5" customHeight="1">
      <c r="B267" s="34"/>
      <c r="C267" s="133" t="s">
        <v>1545</v>
      </c>
      <c r="D267" s="133" t="s">
        <v>215</v>
      </c>
      <c r="E267" s="134" t="s">
        <v>16033</v>
      </c>
      <c r="F267" s="135" t="s">
        <v>16034</v>
      </c>
      <c r="G267" s="136" t="s">
        <v>8579</v>
      </c>
      <c r="H267" s="137">
        <v>1</v>
      </c>
      <c r="I267" s="138"/>
      <c r="J267" s="139">
        <f t="shared" si="100"/>
        <v>0</v>
      </c>
      <c r="K267" s="135" t="s">
        <v>245</v>
      </c>
      <c r="L267" s="34"/>
      <c r="M267" s="140" t="s">
        <v>19</v>
      </c>
      <c r="N267" s="141" t="s">
        <v>40</v>
      </c>
      <c r="P267" s="142">
        <f t="shared" si="101"/>
        <v>0</v>
      </c>
      <c r="Q267" s="142">
        <v>0</v>
      </c>
      <c r="R267" s="142">
        <f t="shared" si="102"/>
        <v>0</v>
      </c>
      <c r="S267" s="142">
        <v>0</v>
      </c>
      <c r="T267" s="143">
        <f t="shared" si="103"/>
        <v>0</v>
      </c>
      <c r="AR267" s="144" t="s">
        <v>229</v>
      </c>
      <c r="AT267" s="144" t="s">
        <v>215</v>
      </c>
      <c r="AU267" s="144" t="s">
        <v>229</v>
      </c>
      <c r="AY267" s="19" t="s">
        <v>212</v>
      </c>
      <c r="BE267" s="145">
        <f t="shared" si="104"/>
        <v>0</v>
      </c>
      <c r="BF267" s="145">
        <f t="shared" si="105"/>
        <v>0</v>
      </c>
      <c r="BG267" s="145">
        <f t="shared" si="106"/>
        <v>0</v>
      </c>
      <c r="BH267" s="145">
        <f t="shared" si="107"/>
        <v>0</v>
      </c>
      <c r="BI267" s="145">
        <f t="shared" si="108"/>
        <v>0</v>
      </c>
      <c r="BJ267" s="19" t="s">
        <v>77</v>
      </c>
      <c r="BK267" s="145">
        <f t="shared" si="109"/>
        <v>0</v>
      </c>
      <c r="BL267" s="19" t="s">
        <v>229</v>
      </c>
      <c r="BM267" s="144" t="s">
        <v>4619</v>
      </c>
    </row>
    <row r="268" spans="2:65" s="1" customFormat="1" ht="16.5" customHeight="1">
      <c r="B268" s="34"/>
      <c r="C268" s="133" t="s">
        <v>1557</v>
      </c>
      <c r="D268" s="133" t="s">
        <v>215</v>
      </c>
      <c r="E268" s="134" t="s">
        <v>16035</v>
      </c>
      <c r="F268" s="135" t="s">
        <v>16036</v>
      </c>
      <c r="G268" s="136" t="s">
        <v>8579</v>
      </c>
      <c r="H268" s="137">
        <v>1</v>
      </c>
      <c r="I268" s="138"/>
      <c r="J268" s="139">
        <f t="shared" si="100"/>
        <v>0</v>
      </c>
      <c r="K268" s="135" t="s">
        <v>245</v>
      </c>
      <c r="L268" s="34"/>
      <c r="M268" s="140" t="s">
        <v>19</v>
      </c>
      <c r="N268" s="141" t="s">
        <v>40</v>
      </c>
      <c r="P268" s="142">
        <f t="shared" si="101"/>
        <v>0</v>
      </c>
      <c r="Q268" s="142">
        <v>0</v>
      </c>
      <c r="R268" s="142">
        <f t="shared" si="102"/>
        <v>0</v>
      </c>
      <c r="S268" s="142">
        <v>0</v>
      </c>
      <c r="T268" s="143">
        <f t="shared" si="103"/>
        <v>0</v>
      </c>
      <c r="AR268" s="144" t="s">
        <v>229</v>
      </c>
      <c r="AT268" s="144" t="s">
        <v>215</v>
      </c>
      <c r="AU268" s="144" t="s">
        <v>229</v>
      </c>
      <c r="AY268" s="19" t="s">
        <v>212</v>
      </c>
      <c r="BE268" s="145">
        <f t="shared" si="104"/>
        <v>0</v>
      </c>
      <c r="BF268" s="145">
        <f t="shared" si="105"/>
        <v>0</v>
      </c>
      <c r="BG268" s="145">
        <f t="shared" si="106"/>
        <v>0</v>
      </c>
      <c r="BH268" s="145">
        <f t="shared" si="107"/>
        <v>0</v>
      </c>
      <c r="BI268" s="145">
        <f t="shared" si="108"/>
        <v>0</v>
      </c>
      <c r="BJ268" s="19" t="s">
        <v>77</v>
      </c>
      <c r="BK268" s="145">
        <f t="shared" si="109"/>
        <v>0</v>
      </c>
      <c r="BL268" s="19" t="s">
        <v>229</v>
      </c>
      <c r="BM268" s="144" t="s">
        <v>4639</v>
      </c>
    </row>
    <row r="269" spans="2:65" s="1" customFormat="1" ht="16.5" customHeight="1">
      <c r="B269" s="34"/>
      <c r="C269" s="133" t="s">
        <v>1563</v>
      </c>
      <c r="D269" s="133" t="s">
        <v>215</v>
      </c>
      <c r="E269" s="134" t="s">
        <v>16037</v>
      </c>
      <c r="F269" s="135" t="s">
        <v>16038</v>
      </c>
      <c r="G269" s="136" t="s">
        <v>8579</v>
      </c>
      <c r="H269" s="137">
        <v>1</v>
      </c>
      <c r="I269" s="138"/>
      <c r="J269" s="139">
        <f t="shared" si="100"/>
        <v>0</v>
      </c>
      <c r="K269" s="135" t="s">
        <v>245</v>
      </c>
      <c r="L269" s="34"/>
      <c r="M269" s="140" t="s">
        <v>19</v>
      </c>
      <c r="N269" s="141" t="s">
        <v>40</v>
      </c>
      <c r="P269" s="142">
        <f t="shared" si="101"/>
        <v>0</v>
      </c>
      <c r="Q269" s="142">
        <v>0</v>
      </c>
      <c r="R269" s="142">
        <f t="shared" si="102"/>
        <v>0</v>
      </c>
      <c r="S269" s="142">
        <v>0</v>
      </c>
      <c r="T269" s="143">
        <f t="shared" si="103"/>
        <v>0</v>
      </c>
      <c r="AR269" s="144" t="s">
        <v>229</v>
      </c>
      <c r="AT269" s="144" t="s">
        <v>215</v>
      </c>
      <c r="AU269" s="144" t="s">
        <v>229</v>
      </c>
      <c r="AY269" s="19" t="s">
        <v>212</v>
      </c>
      <c r="BE269" s="145">
        <f t="shared" si="104"/>
        <v>0</v>
      </c>
      <c r="BF269" s="145">
        <f t="shared" si="105"/>
        <v>0</v>
      </c>
      <c r="BG269" s="145">
        <f t="shared" si="106"/>
        <v>0</v>
      </c>
      <c r="BH269" s="145">
        <f t="shared" si="107"/>
        <v>0</v>
      </c>
      <c r="BI269" s="145">
        <f t="shared" si="108"/>
        <v>0</v>
      </c>
      <c r="BJ269" s="19" t="s">
        <v>77</v>
      </c>
      <c r="BK269" s="145">
        <f t="shared" si="109"/>
        <v>0</v>
      </c>
      <c r="BL269" s="19" t="s">
        <v>229</v>
      </c>
      <c r="BM269" s="144" t="s">
        <v>4654</v>
      </c>
    </row>
    <row r="270" spans="2:65" s="1" customFormat="1" ht="16.5" customHeight="1">
      <c r="B270" s="34"/>
      <c r="C270" s="133" t="s">
        <v>1570</v>
      </c>
      <c r="D270" s="133" t="s">
        <v>215</v>
      </c>
      <c r="E270" s="134" t="s">
        <v>16039</v>
      </c>
      <c r="F270" s="135" t="s">
        <v>16040</v>
      </c>
      <c r="G270" s="136" t="s">
        <v>8579</v>
      </c>
      <c r="H270" s="137">
        <v>1</v>
      </c>
      <c r="I270" s="138"/>
      <c r="J270" s="139">
        <f t="shared" si="100"/>
        <v>0</v>
      </c>
      <c r="K270" s="135" t="s">
        <v>245</v>
      </c>
      <c r="L270" s="34"/>
      <c r="M270" s="140" t="s">
        <v>19</v>
      </c>
      <c r="N270" s="141" t="s">
        <v>40</v>
      </c>
      <c r="P270" s="142">
        <f t="shared" si="101"/>
        <v>0</v>
      </c>
      <c r="Q270" s="142">
        <v>0</v>
      </c>
      <c r="R270" s="142">
        <f t="shared" si="102"/>
        <v>0</v>
      </c>
      <c r="S270" s="142">
        <v>0</v>
      </c>
      <c r="T270" s="143">
        <f t="shared" si="103"/>
        <v>0</v>
      </c>
      <c r="AR270" s="144" t="s">
        <v>229</v>
      </c>
      <c r="AT270" s="144" t="s">
        <v>215</v>
      </c>
      <c r="AU270" s="144" t="s">
        <v>229</v>
      </c>
      <c r="AY270" s="19" t="s">
        <v>212</v>
      </c>
      <c r="BE270" s="145">
        <f t="shared" si="104"/>
        <v>0</v>
      </c>
      <c r="BF270" s="145">
        <f t="shared" si="105"/>
        <v>0</v>
      </c>
      <c r="BG270" s="145">
        <f t="shared" si="106"/>
        <v>0</v>
      </c>
      <c r="BH270" s="145">
        <f t="shared" si="107"/>
        <v>0</v>
      </c>
      <c r="BI270" s="145">
        <f t="shared" si="108"/>
        <v>0</v>
      </c>
      <c r="BJ270" s="19" t="s">
        <v>77</v>
      </c>
      <c r="BK270" s="145">
        <f t="shared" si="109"/>
        <v>0</v>
      </c>
      <c r="BL270" s="19" t="s">
        <v>229</v>
      </c>
      <c r="BM270" s="144" t="s">
        <v>4678</v>
      </c>
    </row>
    <row r="271" spans="2:65" s="1" customFormat="1" ht="16.5" customHeight="1">
      <c r="B271" s="34"/>
      <c r="C271" s="133" t="s">
        <v>1580</v>
      </c>
      <c r="D271" s="133" t="s">
        <v>215</v>
      </c>
      <c r="E271" s="134" t="s">
        <v>16041</v>
      </c>
      <c r="F271" s="135" t="s">
        <v>16042</v>
      </c>
      <c r="G271" s="136" t="s">
        <v>8579</v>
      </c>
      <c r="H271" s="137">
        <v>1</v>
      </c>
      <c r="I271" s="138"/>
      <c r="J271" s="139">
        <f t="shared" si="100"/>
        <v>0</v>
      </c>
      <c r="K271" s="135" t="s">
        <v>245</v>
      </c>
      <c r="L271" s="34"/>
      <c r="M271" s="140" t="s">
        <v>19</v>
      </c>
      <c r="N271" s="141" t="s">
        <v>40</v>
      </c>
      <c r="P271" s="142">
        <f t="shared" si="101"/>
        <v>0</v>
      </c>
      <c r="Q271" s="142">
        <v>0</v>
      </c>
      <c r="R271" s="142">
        <f t="shared" si="102"/>
        <v>0</v>
      </c>
      <c r="S271" s="142">
        <v>0</v>
      </c>
      <c r="T271" s="143">
        <f t="shared" si="103"/>
        <v>0</v>
      </c>
      <c r="AR271" s="144" t="s">
        <v>229</v>
      </c>
      <c r="AT271" s="144" t="s">
        <v>215</v>
      </c>
      <c r="AU271" s="144" t="s">
        <v>229</v>
      </c>
      <c r="AY271" s="19" t="s">
        <v>212</v>
      </c>
      <c r="BE271" s="145">
        <f t="shared" si="104"/>
        <v>0</v>
      </c>
      <c r="BF271" s="145">
        <f t="shared" si="105"/>
        <v>0</v>
      </c>
      <c r="BG271" s="145">
        <f t="shared" si="106"/>
        <v>0</v>
      </c>
      <c r="BH271" s="145">
        <f t="shared" si="107"/>
        <v>0</v>
      </c>
      <c r="BI271" s="145">
        <f t="shared" si="108"/>
        <v>0</v>
      </c>
      <c r="BJ271" s="19" t="s">
        <v>77</v>
      </c>
      <c r="BK271" s="145">
        <f t="shared" si="109"/>
        <v>0</v>
      </c>
      <c r="BL271" s="19" t="s">
        <v>229</v>
      </c>
      <c r="BM271" s="144" t="s">
        <v>4726</v>
      </c>
    </row>
    <row r="272" spans="2:65" s="1" customFormat="1" ht="16.5" customHeight="1">
      <c r="B272" s="34"/>
      <c r="C272" s="133" t="s">
        <v>1586</v>
      </c>
      <c r="D272" s="133" t="s">
        <v>215</v>
      </c>
      <c r="E272" s="134" t="s">
        <v>16043</v>
      </c>
      <c r="F272" s="135" t="s">
        <v>16044</v>
      </c>
      <c r="G272" s="136" t="s">
        <v>8579</v>
      </c>
      <c r="H272" s="137">
        <v>1</v>
      </c>
      <c r="I272" s="138"/>
      <c r="J272" s="139">
        <f t="shared" si="100"/>
        <v>0</v>
      </c>
      <c r="K272" s="135" t="s">
        <v>245</v>
      </c>
      <c r="L272" s="34"/>
      <c r="M272" s="140" t="s">
        <v>19</v>
      </c>
      <c r="N272" s="141" t="s">
        <v>40</v>
      </c>
      <c r="P272" s="142">
        <f t="shared" si="101"/>
        <v>0</v>
      </c>
      <c r="Q272" s="142">
        <v>0</v>
      </c>
      <c r="R272" s="142">
        <f t="shared" si="102"/>
        <v>0</v>
      </c>
      <c r="S272" s="142">
        <v>0</v>
      </c>
      <c r="T272" s="143">
        <f t="shared" si="103"/>
        <v>0</v>
      </c>
      <c r="AR272" s="144" t="s">
        <v>229</v>
      </c>
      <c r="AT272" s="144" t="s">
        <v>215</v>
      </c>
      <c r="AU272" s="144" t="s">
        <v>229</v>
      </c>
      <c r="AY272" s="19" t="s">
        <v>212</v>
      </c>
      <c r="BE272" s="145">
        <f t="shared" si="104"/>
        <v>0</v>
      </c>
      <c r="BF272" s="145">
        <f t="shared" si="105"/>
        <v>0</v>
      </c>
      <c r="BG272" s="145">
        <f t="shared" si="106"/>
        <v>0</v>
      </c>
      <c r="BH272" s="145">
        <f t="shared" si="107"/>
        <v>0</v>
      </c>
      <c r="BI272" s="145">
        <f t="shared" si="108"/>
        <v>0</v>
      </c>
      <c r="BJ272" s="19" t="s">
        <v>77</v>
      </c>
      <c r="BK272" s="145">
        <f t="shared" si="109"/>
        <v>0</v>
      </c>
      <c r="BL272" s="19" t="s">
        <v>229</v>
      </c>
      <c r="BM272" s="144" t="s">
        <v>4739</v>
      </c>
    </row>
    <row r="273" spans="2:65" s="1" customFormat="1" ht="16.5" customHeight="1">
      <c r="B273" s="34"/>
      <c r="C273" s="133" t="s">
        <v>1593</v>
      </c>
      <c r="D273" s="133" t="s">
        <v>215</v>
      </c>
      <c r="E273" s="134" t="s">
        <v>16045</v>
      </c>
      <c r="F273" s="135" t="s">
        <v>16046</v>
      </c>
      <c r="G273" s="136" t="s">
        <v>408</v>
      </c>
      <c r="H273" s="137">
        <v>220</v>
      </c>
      <c r="I273" s="138"/>
      <c r="J273" s="139">
        <f t="shared" si="100"/>
        <v>0</v>
      </c>
      <c r="K273" s="135" t="s">
        <v>245</v>
      </c>
      <c r="L273" s="34"/>
      <c r="M273" s="140" t="s">
        <v>19</v>
      </c>
      <c r="N273" s="141" t="s">
        <v>40</v>
      </c>
      <c r="P273" s="142">
        <f t="shared" si="101"/>
        <v>0</v>
      </c>
      <c r="Q273" s="142">
        <v>0</v>
      </c>
      <c r="R273" s="142">
        <f t="shared" si="102"/>
        <v>0</v>
      </c>
      <c r="S273" s="142">
        <v>0</v>
      </c>
      <c r="T273" s="143">
        <f t="shared" si="103"/>
        <v>0</v>
      </c>
      <c r="AR273" s="144" t="s">
        <v>229</v>
      </c>
      <c r="AT273" s="144" t="s">
        <v>215</v>
      </c>
      <c r="AU273" s="144" t="s">
        <v>229</v>
      </c>
      <c r="AY273" s="19" t="s">
        <v>212</v>
      </c>
      <c r="BE273" s="145">
        <f t="shared" si="104"/>
        <v>0</v>
      </c>
      <c r="BF273" s="145">
        <f t="shared" si="105"/>
        <v>0</v>
      </c>
      <c r="BG273" s="145">
        <f t="shared" si="106"/>
        <v>0</v>
      </c>
      <c r="BH273" s="145">
        <f t="shared" si="107"/>
        <v>0</v>
      </c>
      <c r="BI273" s="145">
        <f t="shared" si="108"/>
        <v>0</v>
      </c>
      <c r="BJ273" s="19" t="s">
        <v>77</v>
      </c>
      <c r="BK273" s="145">
        <f t="shared" si="109"/>
        <v>0</v>
      </c>
      <c r="BL273" s="19" t="s">
        <v>229</v>
      </c>
      <c r="BM273" s="144" t="s">
        <v>4760</v>
      </c>
    </row>
    <row r="274" spans="2:65" s="1" customFormat="1" ht="16.5" customHeight="1">
      <c r="B274" s="34"/>
      <c r="C274" s="133" t="s">
        <v>1602</v>
      </c>
      <c r="D274" s="133" t="s">
        <v>215</v>
      </c>
      <c r="E274" s="134" t="s">
        <v>16047</v>
      </c>
      <c r="F274" s="135" t="s">
        <v>16048</v>
      </c>
      <c r="G274" s="136" t="s">
        <v>408</v>
      </c>
      <c r="H274" s="137">
        <v>340</v>
      </c>
      <c r="I274" s="138"/>
      <c r="J274" s="139">
        <f t="shared" si="100"/>
        <v>0</v>
      </c>
      <c r="K274" s="135" t="s">
        <v>245</v>
      </c>
      <c r="L274" s="34"/>
      <c r="M274" s="140" t="s">
        <v>19</v>
      </c>
      <c r="N274" s="141" t="s">
        <v>40</v>
      </c>
      <c r="P274" s="142">
        <f t="shared" si="101"/>
        <v>0</v>
      </c>
      <c r="Q274" s="142">
        <v>0</v>
      </c>
      <c r="R274" s="142">
        <f t="shared" si="102"/>
        <v>0</v>
      </c>
      <c r="S274" s="142">
        <v>0</v>
      </c>
      <c r="T274" s="143">
        <f t="shared" si="103"/>
        <v>0</v>
      </c>
      <c r="AR274" s="144" t="s">
        <v>229</v>
      </c>
      <c r="AT274" s="144" t="s">
        <v>215</v>
      </c>
      <c r="AU274" s="144" t="s">
        <v>229</v>
      </c>
      <c r="AY274" s="19" t="s">
        <v>212</v>
      </c>
      <c r="BE274" s="145">
        <f t="shared" si="104"/>
        <v>0</v>
      </c>
      <c r="BF274" s="145">
        <f t="shared" si="105"/>
        <v>0</v>
      </c>
      <c r="BG274" s="145">
        <f t="shared" si="106"/>
        <v>0</v>
      </c>
      <c r="BH274" s="145">
        <f t="shared" si="107"/>
        <v>0</v>
      </c>
      <c r="BI274" s="145">
        <f t="shared" si="108"/>
        <v>0</v>
      </c>
      <c r="BJ274" s="19" t="s">
        <v>77</v>
      </c>
      <c r="BK274" s="145">
        <f t="shared" si="109"/>
        <v>0</v>
      </c>
      <c r="BL274" s="19" t="s">
        <v>229</v>
      </c>
      <c r="BM274" s="144" t="s">
        <v>4773</v>
      </c>
    </row>
    <row r="275" spans="2:65" s="1" customFormat="1" ht="16.5" customHeight="1">
      <c r="B275" s="34"/>
      <c r="C275" s="133" t="s">
        <v>1609</v>
      </c>
      <c r="D275" s="133" t="s">
        <v>215</v>
      </c>
      <c r="E275" s="134" t="s">
        <v>16049</v>
      </c>
      <c r="F275" s="135" t="s">
        <v>16050</v>
      </c>
      <c r="G275" s="136" t="s">
        <v>408</v>
      </c>
      <c r="H275" s="137">
        <v>240</v>
      </c>
      <c r="I275" s="138"/>
      <c r="J275" s="139">
        <f t="shared" si="100"/>
        <v>0</v>
      </c>
      <c r="K275" s="135" t="s">
        <v>245</v>
      </c>
      <c r="L275" s="34"/>
      <c r="M275" s="140" t="s">
        <v>19</v>
      </c>
      <c r="N275" s="141" t="s">
        <v>40</v>
      </c>
      <c r="P275" s="142">
        <f t="shared" si="101"/>
        <v>0</v>
      </c>
      <c r="Q275" s="142">
        <v>0</v>
      </c>
      <c r="R275" s="142">
        <f t="shared" si="102"/>
        <v>0</v>
      </c>
      <c r="S275" s="142">
        <v>0</v>
      </c>
      <c r="T275" s="143">
        <f t="shared" si="103"/>
        <v>0</v>
      </c>
      <c r="AR275" s="144" t="s">
        <v>229</v>
      </c>
      <c r="AT275" s="144" t="s">
        <v>215</v>
      </c>
      <c r="AU275" s="144" t="s">
        <v>229</v>
      </c>
      <c r="AY275" s="19" t="s">
        <v>212</v>
      </c>
      <c r="BE275" s="145">
        <f t="shared" si="104"/>
        <v>0</v>
      </c>
      <c r="BF275" s="145">
        <f t="shared" si="105"/>
        <v>0</v>
      </c>
      <c r="BG275" s="145">
        <f t="shared" si="106"/>
        <v>0</v>
      </c>
      <c r="BH275" s="145">
        <f t="shared" si="107"/>
        <v>0</v>
      </c>
      <c r="BI275" s="145">
        <f t="shared" si="108"/>
        <v>0</v>
      </c>
      <c r="BJ275" s="19" t="s">
        <v>77</v>
      </c>
      <c r="BK275" s="145">
        <f t="shared" si="109"/>
        <v>0</v>
      </c>
      <c r="BL275" s="19" t="s">
        <v>229</v>
      </c>
      <c r="BM275" s="144" t="s">
        <v>4784</v>
      </c>
    </row>
    <row r="276" spans="2:65" s="1" customFormat="1" ht="16.5" customHeight="1">
      <c r="B276" s="34"/>
      <c r="C276" s="133" t="s">
        <v>1616</v>
      </c>
      <c r="D276" s="133" t="s">
        <v>215</v>
      </c>
      <c r="E276" s="134" t="s">
        <v>16051</v>
      </c>
      <c r="F276" s="135" t="s">
        <v>16052</v>
      </c>
      <c r="G276" s="136" t="s">
        <v>408</v>
      </c>
      <c r="H276" s="137">
        <v>340</v>
      </c>
      <c r="I276" s="138"/>
      <c r="J276" s="139">
        <f t="shared" si="100"/>
        <v>0</v>
      </c>
      <c r="K276" s="135" t="s">
        <v>245</v>
      </c>
      <c r="L276" s="34"/>
      <c r="M276" s="140" t="s">
        <v>19</v>
      </c>
      <c r="N276" s="141" t="s">
        <v>40</v>
      </c>
      <c r="P276" s="142">
        <f t="shared" si="101"/>
        <v>0</v>
      </c>
      <c r="Q276" s="142">
        <v>0</v>
      </c>
      <c r="R276" s="142">
        <f t="shared" si="102"/>
        <v>0</v>
      </c>
      <c r="S276" s="142">
        <v>0</v>
      </c>
      <c r="T276" s="143">
        <f t="shared" si="103"/>
        <v>0</v>
      </c>
      <c r="AR276" s="144" t="s">
        <v>229</v>
      </c>
      <c r="AT276" s="144" t="s">
        <v>215</v>
      </c>
      <c r="AU276" s="144" t="s">
        <v>229</v>
      </c>
      <c r="AY276" s="19" t="s">
        <v>212</v>
      </c>
      <c r="BE276" s="145">
        <f t="shared" si="104"/>
        <v>0</v>
      </c>
      <c r="BF276" s="145">
        <f t="shared" si="105"/>
        <v>0</v>
      </c>
      <c r="BG276" s="145">
        <f t="shared" si="106"/>
        <v>0</v>
      </c>
      <c r="BH276" s="145">
        <f t="shared" si="107"/>
        <v>0</v>
      </c>
      <c r="BI276" s="145">
        <f t="shared" si="108"/>
        <v>0</v>
      </c>
      <c r="BJ276" s="19" t="s">
        <v>77</v>
      </c>
      <c r="BK276" s="145">
        <f t="shared" si="109"/>
        <v>0</v>
      </c>
      <c r="BL276" s="19" t="s">
        <v>229</v>
      </c>
      <c r="BM276" s="144" t="s">
        <v>4796</v>
      </c>
    </row>
    <row r="277" spans="2:65" s="1" customFormat="1" ht="16.5" customHeight="1">
      <c r="B277" s="34"/>
      <c r="C277" s="133" t="s">
        <v>1632</v>
      </c>
      <c r="D277" s="133" t="s">
        <v>215</v>
      </c>
      <c r="E277" s="134" t="s">
        <v>16053</v>
      </c>
      <c r="F277" s="135" t="s">
        <v>16054</v>
      </c>
      <c r="G277" s="136" t="s">
        <v>408</v>
      </c>
      <c r="H277" s="137">
        <v>340</v>
      </c>
      <c r="I277" s="138"/>
      <c r="J277" s="139">
        <f t="shared" si="100"/>
        <v>0</v>
      </c>
      <c r="K277" s="135" t="s">
        <v>245</v>
      </c>
      <c r="L277" s="34"/>
      <c r="M277" s="140" t="s">
        <v>19</v>
      </c>
      <c r="N277" s="141" t="s">
        <v>40</v>
      </c>
      <c r="P277" s="142">
        <f t="shared" si="101"/>
        <v>0</v>
      </c>
      <c r="Q277" s="142">
        <v>0</v>
      </c>
      <c r="R277" s="142">
        <f t="shared" si="102"/>
        <v>0</v>
      </c>
      <c r="S277" s="142">
        <v>0</v>
      </c>
      <c r="T277" s="143">
        <f t="shared" si="103"/>
        <v>0</v>
      </c>
      <c r="AR277" s="144" t="s">
        <v>229</v>
      </c>
      <c r="AT277" s="144" t="s">
        <v>215</v>
      </c>
      <c r="AU277" s="144" t="s">
        <v>229</v>
      </c>
      <c r="AY277" s="19" t="s">
        <v>212</v>
      </c>
      <c r="BE277" s="145">
        <f t="shared" si="104"/>
        <v>0</v>
      </c>
      <c r="BF277" s="145">
        <f t="shared" si="105"/>
        <v>0</v>
      </c>
      <c r="BG277" s="145">
        <f t="shared" si="106"/>
        <v>0</v>
      </c>
      <c r="BH277" s="145">
        <f t="shared" si="107"/>
        <v>0</v>
      </c>
      <c r="BI277" s="145">
        <f t="shared" si="108"/>
        <v>0</v>
      </c>
      <c r="BJ277" s="19" t="s">
        <v>77</v>
      </c>
      <c r="BK277" s="145">
        <f t="shared" si="109"/>
        <v>0</v>
      </c>
      <c r="BL277" s="19" t="s">
        <v>229</v>
      </c>
      <c r="BM277" s="144" t="s">
        <v>4817</v>
      </c>
    </row>
    <row r="278" spans="2:65" s="1" customFormat="1" ht="16.5" customHeight="1">
      <c r="B278" s="34"/>
      <c r="C278" s="133" t="s">
        <v>1639</v>
      </c>
      <c r="D278" s="133" t="s">
        <v>215</v>
      </c>
      <c r="E278" s="134" t="s">
        <v>16055</v>
      </c>
      <c r="F278" s="135" t="s">
        <v>16056</v>
      </c>
      <c r="G278" s="136" t="s">
        <v>408</v>
      </c>
      <c r="H278" s="137">
        <v>360</v>
      </c>
      <c r="I278" s="138"/>
      <c r="J278" s="139">
        <f t="shared" si="100"/>
        <v>0</v>
      </c>
      <c r="K278" s="135" t="s">
        <v>245</v>
      </c>
      <c r="L278" s="34"/>
      <c r="M278" s="140" t="s">
        <v>19</v>
      </c>
      <c r="N278" s="141" t="s">
        <v>40</v>
      </c>
      <c r="P278" s="142">
        <f t="shared" si="101"/>
        <v>0</v>
      </c>
      <c r="Q278" s="142">
        <v>0</v>
      </c>
      <c r="R278" s="142">
        <f t="shared" si="102"/>
        <v>0</v>
      </c>
      <c r="S278" s="142">
        <v>0</v>
      </c>
      <c r="T278" s="143">
        <f t="shared" si="103"/>
        <v>0</v>
      </c>
      <c r="AR278" s="144" t="s">
        <v>229</v>
      </c>
      <c r="AT278" s="144" t="s">
        <v>215</v>
      </c>
      <c r="AU278" s="144" t="s">
        <v>229</v>
      </c>
      <c r="AY278" s="19" t="s">
        <v>212</v>
      </c>
      <c r="BE278" s="145">
        <f t="shared" si="104"/>
        <v>0</v>
      </c>
      <c r="BF278" s="145">
        <f t="shared" si="105"/>
        <v>0</v>
      </c>
      <c r="BG278" s="145">
        <f t="shared" si="106"/>
        <v>0</v>
      </c>
      <c r="BH278" s="145">
        <f t="shared" si="107"/>
        <v>0</v>
      </c>
      <c r="BI278" s="145">
        <f t="shared" si="108"/>
        <v>0</v>
      </c>
      <c r="BJ278" s="19" t="s">
        <v>77</v>
      </c>
      <c r="BK278" s="145">
        <f t="shared" si="109"/>
        <v>0</v>
      </c>
      <c r="BL278" s="19" t="s">
        <v>229</v>
      </c>
      <c r="BM278" s="144" t="s">
        <v>4839</v>
      </c>
    </row>
    <row r="279" spans="2:65" s="1" customFormat="1" ht="16.5" customHeight="1">
      <c r="B279" s="34"/>
      <c r="C279" s="133" t="s">
        <v>1646</v>
      </c>
      <c r="D279" s="133" t="s">
        <v>215</v>
      </c>
      <c r="E279" s="134" t="s">
        <v>16057</v>
      </c>
      <c r="F279" s="135" t="s">
        <v>16058</v>
      </c>
      <c r="G279" s="136" t="s">
        <v>408</v>
      </c>
      <c r="H279" s="137">
        <v>360</v>
      </c>
      <c r="I279" s="138"/>
      <c r="J279" s="139">
        <f t="shared" si="100"/>
        <v>0</v>
      </c>
      <c r="K279" s="135" t="s">
        <v>245</v>
      </c>
      <c r="L279" s="34"/>
      <c r="M279" s="140" t="s">
        <v>19</v>
      </c>
      <c r="N279" s="141" t="s">
        <v>40</v>
      </c>
      <c r="P279" s="142">
        <f t="shared" si="101"/>
        <v>0</v>
      </c>
      <c r="Q279" s="142">
        <v>0</v>
      </c>
      <c r="R279" s="142">
        <f t="shared" si="102"/>
        <v>0</v>
      </c>
      <c r="S279" s="142">
        <v>0</v>
      </c>
      <c r="T279" s="143">
        <f t="shared" si="103"/>
        <v>0</v>
      </c>
      <c r="AR279" s="144" t="s">
        <v>229</v>
      </c>
      <c r="AT279" s="144" t="s">
        <v>215</v>
      </c>
      <c r="AU279" s="144" t="s">
        <v>229</v>
      </c>
      <c r="AY279" s="19" t="s">
        <v>212</v>
      </c>
      <c r="BE279" s="145">
        <f t="shared" si="104"/>
        <v>0</v>
      </c>
      <c r="BF279" s="145">
        <f t="shared" si="105"/>
        <v>0</v>
      </c>
      <c r="BG279" s="145">
        <f t="shared" si="106"/>
        <v>0</v>
      </c>
      <c r="BH279" s="145">
        <f t="shared" si="107"/>
        <v>0</v>
      </c>
      <c r="BI279" s="145">
        <f t="shared" si="108"/>
        <v>0</v>
      </c>
      <c r="BJ279" s="19" t="s">
        <v>77</v>
      </c>
      <c r="BK279" s="145">
        <f t="shared" si="109"/>
        <v>0</v>
      </c>
      <c r="BL279" s="19" t="s">
        <v>229</v>
      </c>
      <c r="BM279" s="144" t="s">
        <v>4852</v>
      </c>
    </row>
    <row r="280" spans="2:65" s="1" customFormat="1" ht="16.5" customHeight="1">
      <c r="B280" s="34"/>
      <c r="C280" s="133" t="s">
        <v>1653</v>
      </c>
      <c r="D280" s="133" t="s">
        <v>215</v>
      </c>
      <c r="E280" s="134" t="s">
        <v>16059</v>
      </c>
      <c r="F280" s="135" t="s">
        <v>16060</v>
      </c>
      <c r="G280" s="136" t="s">
        <v>408</v>
      </c>
      <c r="H280" s="137">
        <v>248</v>
      </c>
      <c r="I280" s="138"/>
      <c r="J280" s="139">
        <f t="shared" si="100"/>
        <v>0</v>
      </c>
      <c r="K280" s="135" t="s">
        <v>245</v>
      </c>
      <c r="L280" s="34"/>
      <c r="M280" s="140" t="s">
        <v>19</v>
      </c>
      <c r="N280" s="141" t="s">
        <v>40</v>
      </c>
      <c r="P280" s="142">
        <f t="shared" si="101"/>
        <v>0</v>
      </c>
      <c r="Q280" s="142">
        <v>0</v>
      </c>
      <c r="R280" s="142">
        <f t="shared" si="102"/>
        <v>0</v>
      </c>
      <c r="S280" s="142">
        <v>0</v>
      </c>
      <c r="T280" s="143">
        <f t="shared" si="103"/>
        <v>0</v>
      </c>
      <c r="AR280" s="144" t="s">
        <v>229</v>
      </c>
      <c r="AT280" s="144" t="s">
        <v>215</v>
      </c>
      <c r="AU280" s="144" t="s">
        <v>229</v>
      </c>
      <c r="AY280" s="19" t="s">
        <v>212</v>
      </c>
      <c r="BE280" s="145">
        <f t="shared" si="104"/>
        <v>0</v>
      </c>
      <c r="BF280" s="145">
        <f t="shared" si="105"/>
        <v>0</v>
      </c>
      <c r="BG280" s="145">
        <f t="shared" si="106"/>
        <v>0</v>
      </c>
      <c r="BH280" s="145">
        <f t="shared" si="107"/>
        <v>0</v>
      </c>
      <c r="BI280" s="145">
        <f t="shared" si="108"/>
        <v>0</v>
      </c>
      <c r="BJ280" s="19" t="s">
        <v>77</v>
      </c>
      <c r="BK280" s="145">
        <f t="shared" si="109"/>
        <v>0</v>
      </c>
      <c r="BL280" s="19" t="s">
        <v>229</v>
      </c>
      <c r="BM280" s="144" t="s">
        <v>4866</v>
      </c>
    </row>
    <row r="281" spans="2:65" s="16" customFormat="1" ht="20.85" customHeight="1">
      <c r="B281" s="205"/>
      <c r="D281" s="206" t="s">
        <v>68</v>
      </c>
      <c r="E281" s="206" t="s">
        <v>16061</v>
      </c>
      <c r="F281" s="206" t="s">
        <v>16062</v>
      </c>
      <c r="I281" s="207"/>
      <c r="J281" s="208">
        <f>BK281</f>
        <v>0</v>
      </c>
      <c r="L281" s="205"/>
      <c r="M281" s="209"/>
      <c r="P281" s="210">
        <f>SUM(P282:P312)</f>
        <v>0</v>
      </c>
      <c r="R281" s="210">
        <f>SUM(R282:R312)</f>
        <v>0</v>
      </c>
      <c r="T281" s="211">
        <f>SUM(T282:T312)</f>
        <v>0</v>
      </c>
      <c r="AR281" s="206" t="s">
        <v>77</v>
      </c>
      <c r="AT281" s="212" t="s">
        <v>68</v>
      </c>
      <c r="AU281" s="212" t="s">
        <v>236</v>
      </c>
      <c r="AY281" s="206" t="s">
        <v>212</v>
      </c>
      <c r="BK281" s="213">
        <f>SUM(BK282:BK312)</f>
        <v>0</v>
      </c>
    </row>
    <row r="282" spans="2:65" s="1" customFormat="1" ht="16.5" customHeight="1">
      <c r="B282" s="34"/>
      <c r="C282" s="133" t="s">
        <v>1662</v>
      </c>
      <c r="D282" s="133" t="s">
        <v>215</v>
      </c>
      <c r="E282" s="134" t="s">
        <v>16063</v>
      </c>
      <c r="F282" s="135" t="s">
        <v>16064</v>
      </c>
      <c r="G282" s="136" t="s">
        <v>15108</v>
      </c>
      <c r="H282" s="137">
        <v>6</v>
      </c>
      <c r="I282" s="138"/>
      <c r="J282" s="139">
        <f t="shared" ref="J282:J312" si="110">ROUND(I282*H282,2)</f>
        <v>0</v>
      </c>
      <c r="K282" s="135" t="s">
        <v>245</v>
      </c>
      <c r="L282" s="34"/>
      <c r="M282" s="140" t="s">
        <v>19</v>
      </c>
      <c r="N282" s="141" t="s">
        <v>40</v>
      </c>
      <c r="P282" s="142">
        <f t="shared" ref="P282:P312" si="111">O282*H282</f>
        <v>0</v>
      </c>
      <c r="Q282" s="142">
        <v>0</v>
      </c>
      <c r="R282" s="142">
        <f t="shared" ref="R282:R312" si="112">Q282*H282</f>
        <v>0</v>
      </c>
      <c r="S282" s="142">
        <v>0</v>
      </c>
      <c r="T282" s="143">
        <f t="shared" ref="T282:T312" si="113">S282*H282</f>
        <v>0</v>
      </c>
      <c r="AR282" s="144" t="s">
        <v>229</v>
      </c>
      <c r="AT282" s="144" t="s">
        <v>215</v>
      </c>
      <c r="AU282" s="144" t="s">
        <v>229</v>
      </c>
      <c r="AY282" s="19" t="s">
        <v>212</v>
      </c>
      <c r="BE282" s="145">
        <f t="shared" ref="BE282:BE312" si="114">IF(N282="základní",J282,0)</f>
        <v>0</v>
      </c>
      <c r="BF282" s="145">
        <f t="shared" ref="BF282:BF312" si="115">IF(N282="snížená",J282,0)</f>
        <v>0</v>
      </c>
      <c r="BG282" s="145">
        <f t="shared" ref="BG282:BG312" si="116">IF(N282="zákl. přenesená",J282,0)</f>
        <v>0</v>
      </c>
      <c r="BH282" s="145">
        <f t="shared" ref="BH282:BH312" si="117">IF(N282="sníž. přenesená",J282,0)</f>
        <v>0</v>
      </c>
      <c r="BI282" s="145">
        <f t="shared" ref="BI282:BI312" si="118">IF(N282="nulová",J282,0)</f>
        <v>0</v>
      </c>
      <c r="BJ282" s="19" t="s">
        <v>77</v>
      </c>
      <c r="BK282" s="145">
        <f t="shared" ref="BK282:BK312" si="119">ROUND(I282*H282,2)</f>
        <v>0</v>
      </c>
      <c r="BL282" s="19" t="s">
        <v>229</v>
      </c>
      <c r="BM282" s="144" t="s">
        <v>4893</v>
      </c>
    </row>
    <row r="283" spans="2:65" s="1" customFormat="1" ht="16.5" customHeight="1">
      <c r="B283" s="34"/>
      <c r="C283" s="133" t="s">
        <v>1669</v>
      </c>
      <c r="D283" s="133" t="s">
        <v>215</v>
      </c>
      <c r="E283" s="134" t="s">
        <v>16065</v>
      </c>
      <c r="F283" s="135" t="s">
        <v>16066</v>
      </c>
      <c r="G283" s="136" t="s">
        <v>15108</v>
      </c>
      <c r="H283" s="137">
        <v>6</v>
      </c>
      <c r="I283" s="138"/>
      <c r="J283" s="139">
        <f t="shared" si="110"/>
        <v>0</v>
      </c>
      <c r="K283" s="135" t="s">
        <v>245</v>
      </c>
      <c r="L283" s="34"/>
      <c r="M283" s="140" t="s">
        <v>19</v>
      </c>
      <c r="N283" s="141" t="s">
        <v>40</v>
      </c>
      <c r="P283" s="142">
        <f t="shared" si="111"/>
        <v>0</v>
      </c>
      <c r="Q283" s="142">
        <v>0</v>
      </c>
      <c r="R283" s="142">
        <f t="shared" si="112"/>
        <v>0</v>
      </c>
      <c r="S283" s="142">
        <v>0</v>
      </c>
      <c r="T283" s="143">
        <f t="shared" si="113"/>
        <v>0</v>
      </c>
      <c r="AR283" s="144" t="s">
        <v>229</v>
      </c>
      <c r="AT283" s="144" t="s">
        <v>215</v>
      </c>
      <c r="AU283" s="144" t="s">
        <v>229</v>
      </c>
      <c r="AY283" s="19" t="s">
        <v>212</v>
      </c>
      <c r="BE283" s="145">
        <f t="shared" si="114"/>
        <v>0</v>
      </c>
      <c r="BF283" s="145">
        <f t="shared" si="115"/>
        <v>0</v>
      </c>
      <c r="BG283" s="145">
        <f t="shared" si="116"/>
        <v>0</v>
      </c>
      <c r="BH283" s="145">
        <f t="shared" si="117"/>
        <v>0</v>
      </c>
      <c r="BI283" s="145">
        <f t="shared" si="118"/>
        <v>0</v>
      </c>
      <c r="BJ283" s="19" t="s">
        <v>77</v>
      </c>
      <c r="BK283" s="145">
        <f t="shared" si="119"/>
        <v>0</v>
      </c>
      <c r="BL283" s="19" t="s">
        <v>229</v>
      </c>
      <c r="BM283" s="144" t="s">
        <v>4925</v>
      </c>
    </row>
    <row r="284" spans="2:65" s="1" customFormat="1" ht="16.5" customHeight="1">
      <c r="B284" s="34"/>
      <c r="C284" s="133" t="s">
        <v>1676</v>
      </c>
      <c r="D284" s="133" t="s">
        <v>215</v>
      </c>
      <c r="E284" s="134" t="s">
        <v>16067</v>
      </c>
      <c r="F284" s="135" t="s">
        <v>16068</v>
      </c>
      <c r="G284" s="136" t="s">
        <v>15108</v>
      </c>
      <c r="H284" s="137">
        <v>5</v>
      </c>
      <c r="I284" s="138"/>
      <c r="J284" s="139">
        <f t="shared" si="110"/>
        <v>0</v>
      </c>
      <c r="K284" s="135" t="s">
        <v>245</v>
      </c>
      <c r="L284" s="34"/>
      <c r="M284" s="140" t="s">
        <v>19</v>
      </c>
      <c r="N284" s="141" t="s">
        <v>40</v>
      </c>
      <c r="P284" s="142">
        <f t="shared" si="111"/>
        <v>0</v>
      </c>
      <c r="Q284" s="142">
        <v>0</v>
      </c>
      <c r="R284" s="142">
        <f t="shared" si="112"/>
        <v>0</v>
      </c>
      <c r="S284" s="142">
        <v>0</v>
      </c>
      <c r="T284" s="143">
        <f t="shared" si="113"/>
        <v>0</v>
      </c>
      <c r="AR284" s="144" t="s">
        <v>229</v>
      </c>
      <c r="AT284" s="144" t="s">
        <v>215</v>
      </c>
      <c r="AU284" s="144" t="s">
        <v>229</v>
      </c>
      <c r="AY284" s="19" t="s">
        <v>212</v>
      </c>
      <c r="BE284" s="145">
        <f t="shared" si="114"/>
        <v>0</v>
      </c>
      <c r="BF284" s="145">
        <f t="shared" si="115"/>
        <v>0</v>
      </c>
      <c r="BG284" s="145">
        <f t="shared" si="116"/>
        <v>0</v>
      </c>
      <c r="BH284" s="145">
        <f t="shared" si="117"/>
        <v>0</v>
      </c>
      <c r="BI284" s="145">
        <f t="shared" si="118"/>
        <v>0</v>
      </c>
      <c r="BJ284" s="19" t="s">
        <v>77</v>
      </c>
      <c r="BK284" s="145">
        <f t="shared" si="119"/>
        <v>0</v>
      </c>
      <c r="BL284" s="19" t="s">
        <v>229</v>
      </c>
      <c r="BM284" s="144" t="s">
        <v>4947</v>
      </c>
    </row>
    <row r="285" spans="2:65" s="1" customFormat="1" ht="16.5" customHeight="1">
      <c r="B285" s="34"/>
      <c r="C285" s="133" t="s">
        <v>1682</v>
      </c>
      <c r="D285" s="133" t="s">
        <v>215</v>
      </c>
      <c r="E285" s="134" t="s">
        <v>16069</v>
      </c>
      <c r="F285" s="135" t="s">
        <v>15879</v>
      </c>
      <c r="G285" s="136" t="s">
        <v>15108</v>
      </c>
      <c r="H285" s="137">
        <v>5</v>
      </c>
      <c r="I285" s="138"/>
      <c r="J285" s="139">
        <f t="shared" si="110"/>
        <v>0</v>
      </c>
      <c r="K285" s="135" t="s">
        <v>245</v>
      </c>
      <c r="L285" s="34"/>
      <c r="M285" s="140" t="s">
        <v>19</v>
      </c>
      <c r="N285" s="141" t="s">
        <v>40</v>
      </c>
      <c r="P285" s="142">
        <f t="shared" si="111"/>
        <v>0</v>
      </c>
      <c r="Q285" s="142">
        <v>0</v>
      </c>
      <c r="R285" s="142">
        <f t="shared" si="112"/>
        <v>0</v>
      </c>
      <c r="S285" s="142">
        <v>0</v>
      </c>
      <c r="T285" s="143">
        <f t="shared" si="113"/>
        <v>0</v>
      </c>
      <c r="AR285" s="144" t="s">
        <v>229</v>
      </c>
      <c r="AT285" s="144" t="s">
        <v>215</v>
      </c>
      <c r="AU285" s="144" t="s">
        <v>229</v>
      </c>
      <c r="AY285" s="19" t="s">
        <v>212</v>
      </c>
      <c r="BE285" s="145">
        <f t="shared" si="114"/>
        <v>0</v>
      </c>
      <c r="BF285" s="145">
        <f t="shared" si="115"/>
        <v>0</v>
      </c>
      <c r="BG285" s="145">
        <f t="shared" si="116"/>
        <v>0</v>
      </c>
      <c r="BH285" s="145">
        <f t="shared" si="117"/>
        <v>0</v>
      </c>
      <c r="BI285" s="145">
        <f t="shared" si="118"/>
        <v>0</v>
      </c>
      <c r="BJ285" s="19" t="s">
        <v>77</v>
      </c>
      <c r="BK285" s="145">
        <f t="shared" si="119"/>
        <v>0</v>
      </c>
      <c r="BL285" s="19" t="s">
        <v>229</v>
      </c>
      <c r="BM285" s="144" t="s">
        <v>4967</v>
      </c>
    </row>
    <row r="286" spans="2:65" s="1" customFormat="1" ht="16.5" customHeight="1">
      <c r="B286" s="34"/>
      <c r="C286" s="133" t="s">
        <v>1691</v>
      </c>
      <c r="D286" s="133" t="s">
        <v>215</v>
      </c>
      <c r="E286" s="134" t="s">
        <v>16070</v>
      </c>
      <c r="F286" s="135" t="s">
        <v>16071</v>
      </c>
      <c r="G286" s="136" t="s">
        <v>15108</v>
      </c>
      <c r="H286" s="137">
        <v>5</v>
      </c>
      <c r="I286" s="138"/>
      <c r="J286" s="139">
        <f t="shared" si="110"/>
        <v>0</v>
      </c>
      <c r="K286" s="135" t="s">
        <v>245</v>
      </c>
      <c r="L286" s="34"/>
      <c r="M286" s="140" t="s">
        <v>19</v>
      </c>
      <c r="N286" s="141" t="s">
        <v>40</v>
      </c>
      <c r="P286" s="142">
        <f t="shared" si="111"/>
        <v>0</v>
      </c>
      <c r="Q286" s="142">
        <v>0</v>
      </c>
      <c r="R286" s="142">
        <f t="shared" si="112"/>
        <v>0</v>
      </c>
      <c r="S286" s="142">
        <v>0</v>
      </c>
      <c r="T286" s="143">
        <f t="shared" si="113"/>
        <v>0</v>
      </c>
      <c r="AR286" s="144" t="s">
        <v>229</v>
      </c>
      <c r="AT286" s="144" t="s">
        <v>215</v>
      </c>
      <c r="AU286" s="144" t="s">
        <v>229</v>
      </c>
      <c r="AY286" s="19" t="s">
        <v>212</v>
      </c>
      <c r="BE286" s="145">
        <f t="shared" si="114"/>
        <v>0</v>
      </c>
      <c r="BF286" s="145">
        <f t="shared" si="115"/>
        <v>0</v>
      </c>
      <c r="BG286" s="145">
        <f t="shared" si="116"/>
        <v>0</v>
      </c>
      <c r="BH286" s="145">
        <f t="shared" si="117"/>
        <v>0</v>
      </c>
      <c r="BI286" s="145">
        <f t="shared" si="118"/>
        <v>0</v>
      </c>
      <c r="BJ286" s="19" t="s">
        <v>77</v>
      </c>
      <c r="BK286" s="145">
        <f t="shared" si="119"/>
        <v>0</v>
      </c>
      <c r="BL286" s="19" t="s">
        <v>229</v>
      </c>
      <c r="BM286" s="144" t="s">
        <v>5013</v>
      </c>
    </row>
    <row r="287" spans="2:65" s="1" customFormat="1" ht="16.5" customHeight="1">
      <c r="B287" s="34"/>
      <c r="C287" s="133" t="s">
        <v>1698</v>
      </c>
      <c r="D287" s="133" t="s">
        <v>215</v>
      </c>
      <c r="E287" s="134" t="s">
        <v>16072</v>
      </c>
      <c r="F287" s="135" t="s">
        <v>15849</v>
      </c>
      <c r="G287" s="136" t="s">
        <v>15108</v>
      </c>
      <c r="H287" s="137">
        <v>3</v>
      </c>
      <c r="I287" s="138"/>
      <c r="J287" s="139">
        <f t="shared" si="110"/>
        <v>0</v>
      </c>
      <c r="K287" s="135" t="s">
        <v>245</v>
      </c>
      <c r="L287" s="34"/>
      <c r="M287" s="140" t="s">
        <v>19</v>
      </c>
      <c r="N287" s="141" t="s">
        <v>40</v>
      </c>
      <c r="P287" s="142">
        <f t="shared" si="111"/>
        <v>0</v>
      </c>
      <c r="Q287" s="142">
        <v>0</v>
      </c>
      <c r="R287" s="142">
        <f t="shared" si="112"/>
        <v>0</v>
      </c>
      <c r="S287" s="142">
        <v>0</v>
      </c>
      <c r="T287" s="143">
        <f t="shared" si="113"/>
        <v>0</v>
      </c>
      <c r="AR287" s="144" t="s">
        <v>229</v>
      </c>
      <c r="AT287" s="144" t="s">
        <v>215</v>
      </c>
      <c r="AU287" s="144" t="s">
        <v>229</v>
      </c>
      <c r="AY287" s="19" t="s">
        <v>212</v>
      </c>
      <c r="BE287" s="145">
        <f t="shared" si="114"/>
        <v>0</v>
      </c>
      <c r="BF287" s="145">
        <f t="shared" si="115"/>
        <v>0</v>
      </c>
      <c r="BG287" s="145">
        <f t="shared" si="116"/>
        <v>0</v>
      </c>
      <c r="BH287" s="145">
        <f t="shared" si="117"/>
        <v>0</v>
      </c>
      <c r="BI287" s="145">
        <f t="shared" si="118"/>
        <v>0</v>
      </c>
      <c r="BJ287" s="19" t="s">
        <v>77</v>
      </c>
      <c r="BK287" s="145">
        <f t="shared" si="119"/>
        <v>0</v>
      </c>
      <c r="BL287" s="19" t="s">
        <v>229</v>
      </c>
      <c r="BM287" s="144" t="s">
        <v>5037</v>
      </c>
    </row>
    <row r="288" spans="2:65" s="1" customFormat="1" ht="16.5" customHeight="1">
      <c r="B288" s="34"/>
      <c r="C288" s="133" t="s">
        <v>1707</v>
      </c>
      <c r="D288" s="133" t="s">
        <v>215</v>
      </c>
      <c r="E288" s="134" t="s">
        <v>16073</v>
      </c>
      <c r="F288" s="135" t="s">
        <v>15851</v>
      </c>
      <c r="G288" s="136" t="s">
        <v>15108</v>
      </c>
      <c r="H288" s="137">
        <v>8</v>
      </c>
      <c r="I288" s="138"/>
      <c r="J288" s="139">
        <f t="shared" si="110"/>
        <v>0</v>
      </c>
      <c r="K288" s="135" t="s">
        <v>245</v>
      </c>
      <c r="L288" s="34"/>
      <c r="M288" s="140" t="s">
        <v>19</v>
      </c>
      <c r="N288" s="141" t="s">
        <v>40</v>
      </c>
      <c r="P288" s="142">
        <f t="shared" si="111"/>
        <v>0</v>
      </c>
      <c r="Q288" s="142">
        <v>0</v>
      </c>
      <c r="R288" s="142">
        <f t="shared" si="112"/>
        <v>0</v>
      </c>
      <c r="S288" s="142">
        <v>0</v>
      </c>
      <c r="T288" s="143">
        <f t="shared" si="113"/>
        <v>0</v>
      </c>
      <c r="AR288" s="144" t="s">
        <v>229</v>
      </c>
      <c r="AT288" s="144" t="s">
        <v>215</v>
      </c>
      <c r="AU288" s="144" t="s">
        <v>229</v>
      </c>
      <c r="AY288" s="19" t="s">
        <v>212</v>
      </c>
      <c r="BE288" s="145">
        <f t="shared" si="114"/>
        <v>0</v>
      </c>
      <c r="BF288" s="145">
        <f t="shared" si="115"/>
        <v>0</v>
      </c>
      <c r="BG288" s="145">
        <f t="shared" si="116"/>
        <v>0</v>
      </c>
      <c r="BH288" s="145">
        <f t="shared" si="117"/>
        <v>0</v>
      </c>
      <c r="BI288" s="145">
        <f t="shared" si="118"/>
        <v>0</v>
      </c>
      <c r="BJ288" s="19" t="s">
        <v>77</v>
      </c>
      <c r="BK288" s="145">
        <f t="shared" si="119"/>
        <v>0</v>
      </c>
      <c r="BL288" s="19" t="s">
        <v>229</v>
      </c>
      <c r="BM288" s="144" t="s">
        <v>5056</v>
      </c>
    </row>
    <row r="289" spans="2:65" s="1" customFormat="1" ht="16.5" customHeight="1">
      <c r="B289" s="34"/>
      <c r="C289" s="133" t="s">
        <v>1722</v>
      </c>
      <c r="D289" s="133" t="s">
        <v>215</v>
      </c>
      <c r="E289" s="134" t="s">
        <v>16074</v>
      </c>
      <c r="F289" s="135" t="s">
        <v>16075</v>
      </c>
      <c r="G289" s="136" t="s">
        <v>15108</v>
      </c>
      <c r="H289" s="137">
        <v>8</v>
      </c>
      <c r="I289" s="138"/>
      <c r="J289" s="139">
        <f t="shared" si="110"/>
        <v>0</v>
      </c>
      <c r="K289" s="135" t="s">
        <v>245</v>
      </c>
      <c r="L289" s="34"/>
      <c r="M289" s="140" t="s">
        <v>19</v>
      </c>
      <c r="N289" s="141" t="s">
        <v>40</v>
      </c>
      <c r="P289" s="142">
        <f t="shared" si="111"/>
        <v>0</v>
      </c>
      <c r="Q289" s="142">
        <v>0</v>
      </c>
      <c r="R289" s="142">
        <f t="shared" si="112"/>
        <v>0</v>
      </c>
      <c r="S289" s="142">
        <v>0</v>
      </c>
      <c r="T289" s="143">
        <f t="shared" si="113"/>
        <v>0</v>
      </c>
      <c r="AR289" s="144" t="s">
        <v>229</v>
      </c>
      <c r="AT289" s="144" t="s">
        <v>215</v>
      </c>
      <c r="AU289" s="144" t="s">
        <v>229</v>
      </c>
      <c r="AY289" s="19" t="s">
        <v>212</v>
      </c>
      <c r="BE289" s="145">
        <f t="shared" si="114"/>
        <v>0</v>
      </c>
      <c r="BF289" s="145">
        <f t="shared" si="115"/>
        <v>0</v>
      </c>
      <c r="BG289" s="145">
        <f t="shared" si="116"/>
        <v>0</v>
      </c>
      <c r="BH289" s="145">
        <f t="shared" si="117"/>
        <v>0</v>
      </c>
      <c r="BI289" s="145">
        <f t="shared" si="118"/>
        <v>0</v>
      </c>
      <c r="BJ289" s="19" t="s">
        <v>77</v>
      </c>
      <c r="BK289" s="145">
        <f t="shared" si="119"/>
        <v>0</v>
      </c>
      <c r="BL289" s="19" t="s">
        <v>229</v>
      </c>
      <c r="BM289" s="144" t="s">
        <v>5067</v>
      </c>
    </row>
    <row r="290" spans="2:65" s="1" customFormat="1" ht="16.5" customHeight="1">
      <c r="B290" s="34"/>
      <c r="C290" s="133" t="s">
        <v>1735</v>
      </c>
      <c r="D290" s="133" t="s">
        <v>215</v>
      </c>
      <c r="E290" s="134" t="s">
        <v>16076</v>
      </c>
      <c r="F290" s="135" t="s">
        <v>15853</v>
      </c>
      <c r="G290" s="136" t="s">
        <v>15108</v>
      </c>
      <c r="H290" s="137">
        <v>17</v>
      </c>
      <c r="I290" s="138"/>
      <c r="J290" s="139">
        <f t="shared" si="110"/>
        <v>0</v>
      </c>
      <c r="K290" s="135" t="s">
        <v>245</v>
      </c>
      <c r="L290" s="34"/>
      <c r="M290" s="140" t="s">
        <v>19</v>
      </c>
      <c r="N290" s="141" t="s">
        <v>40</v>
      </c>
      <c r="P290" s="142">
        <f t="shared" si="111"/>
        <v>0</v>
      </c>
      <c r="Q290" s="142">
        <v>0</v>
      </c>
      <c r="R290" s="142">
        <f t="shared" si="112"/>
        <v>0</v>
      </c>
      <c r="S290" s="142">
        <v>0</v>
      </c>
      <c r="T290" s="143">
        <f t="shared" si="113"/>
        <v>0</v>
      </c>
      <c r="AR290" s="144" t="s">
        <v>229</v>
      </c>
      <c r="AT290" s="144" t="s">
        <v>215</v>
      </c>
      <c r="AU290" s="144" t="s">
        <v>229</v>
      </c>
      <c r="AY290" s="19" t="s">
        <v>212</v>
      </c>
      <c r="BE290" s="145">
        <f t="shared" si="114"/>
        <v>0</v>
      </c>
      <c r="BF290" s="145">
        <f t="shared" si="115"/>
        <v>0</v>
      </c>
      <c r="BG290" s="145">
        <f t="shared" si="116"/>
        <v>0</v>
      </c>
      <c r="BH290" s="145">
        <f t="shared" si="117"/>
        <v>0</v>
      </c>
      <c r="BI290" s="145">
        <f t="shared" si="118"/>
        <v>0</v>
      </c>
      <c r="BJ290" s="19" t="s">
        <v>77</v>
      </c>
      <c r="BK290" s="145">
        <f t="shared" si="119"/>
        <v>0</v>
      </c>
      <c r="BL290" s="19" t="s">
        <v>229</v>
      </c>
      <c r="BM290" s="144" t="s">
        <v>5087</v>
      </c>
    </row>
    <row r="291" spans="2:65" s="1" customFormat="1" ht="16.5" customHeight="1">
      <c r="B291" s="34"/>
      <c r="C291" s="133" t="s">
        <v>1751</v>
      </c>
      <c r="D291" s="133" t="s">
        <v>215</v>
      </c>
      <c r="E291" s="134" t="s">
        <v>16077</v>
      </c>
      <c r="F291" s="135" t="s">
        <v>15855</v>
      </c>
      <c r="G291" s="136" t="s">
        <v>15108</v>
      </c>
      <c r="H291" s="137">
        <v>5</v>
      </c>
      <c r="I291" s="138"/>
      <c r="J291" s="139">
        <f t="shared" si="110"/>
        <v>0</v>
      </c>
      <c r="K291" s="135" t="s">
        <v>245</v>
      </c>
      <c r="L291" s="34"/>
      <c r="M291" s="140" t="s">
        <v>19</v>
      </c>
      <c r="N291" s="141" t="s">
        <v>40</v>
      </c>
      <c r="P291" s="142">
        <f t="shared" si="111"/>
        <v>0</v>
      </c>
      <c r="Q291" s="142">
        <v>0</v>
      </c>
      <c r="R291" s="142">
        <f t="shared" si="112"/>
        <v>0</v>
      </c>
      <c r="S291" s="142">
        <v>0</v>
      </c>
      <c r="T291" s="143">
        <f t="shared" si="113"/>
        <v>0</v>
      </c>
      <c r="AR291" s="144" t="s">
        <v>229</v>
      </c>
      <c r="AT291" s="144" t="s">
        <v>215</v>
      </c>
      <c r="AU291" s="144" t="s">
        <v>229</v>
      </c>
      <c r="AY291" s="19" t="s">
        <v>212</v>
      </c>
      <c r="BE291" s="145">
        <f t="shared" si="114"/>
        <v>0</v>
      </c>
      <c r="BF291" s="145">
        <f t="shared" si="115"/>
        <v>0</v>
      </c>
      <c r="BG291" s="145">
        <f t="shared" si="116"/>
        <v>0</v>
      </c>
      <c r="BH291" s="145">
        <f t="shared" si="117"/>
        <v>0</v>
      </c>
      <c r="BI291" s="145">
        <f t="shared" si="118"/>
        <v>0</v>
      </c>
      <c r="BJ291" s="19" t="s">
        <v>77</v>
      </c>
      <c r="BK291" s="145">
        <f t="shared" si="119"/>
        <v>0</v>
      </c>
      <c r="BL291" s="19" t="s">
        <v>229</v>
      </c>
      <c r="BM291" s="144" t="s">
        <v>5113</v>
      </c>
    </row>
    <row r="292" spans="2:65" s="1" customFormat="1" ht="16.5" customHeight="1">
      <c r="B292" s="34"/>
      <c r="C292" s="133" t="s">
        <v>1757</v>
      </c>
      <c r="D292" s="133" t="s">
        <v>215</v>
      </c>
      <c r="E292" s="134" t="s">
        <v>16078</v>
      </c>
      <c r="F292" s="135" t="s">
        <v>15857</v>
      </c>
      <c r="G292" s="136" t="s">
        <v>15108</v>
      </c>
      <c r="H292" s="137">
        <v>5</v>
      </c>
      <c r="I292" s="138"/>
      <c r="J292" s="139">
        <f t="shared" si="110"/>
        <v>0</v>
      </c>
      <c r="K292" s="135" t="s">
        <v>245</v>
      </c>
      <c r="L292" s="34"/>
      <c r="M292" s="140" t="s">
        <v>19</v>
      </c>
      <c r="N292" s="141" t="s">
        <v>40</v>
      </c>
      <c r="P292" s="142">
        <f t="shared" si="111"/>
        <v>0</v>
      </c>
      <c r="Q292" s="142">
        <v>0</v>
      </c>
      <c r="R292" s="142">
        <f t="shared" si="112"/>
        <v>0</v>
      </c>
      <c r="S292" s="142">
        <v>0</v>
      </c>
      <c r="T292" s="143">
        <f t="shared" si="113"/>
        <v>0</v>
      </c>
      <c r="AR292" s="144" t="s">
        <v>229</v>
      </c>
      <c r="AT292" s="144" t="s">
        <v>215</v>
      </c>
      <c r="AU292" s="144" t="s">
        <v>229</v>
      </c>
      <c r="AY292" s="19" t="s">
        <v>212</v>
      </c>
      <c r="BE292" s="145">
        <f t="shared" si="114"/>
        <v>0</v>
      </c>
      <c r="BF292" s="145">
        <f t="shared" si="115"/>
        <v>0</v>
      </c>
      <c r="BG292" s="145">
        <f t="shared" si="116"/>
        <v>0</v>
      </c>
      <c r="BH292" s="145">
        <f t="shared" si="117"/>
        <v>0</v>
      </c>
      <c r="BI292" s="145">
        <f t="shared" si="118"/>
        <v>0</v>
      </c>
      <c r="BJ292" s="19" t="s">
        <v>77</v>
      </c>
      <c r="BK292" s="145">
        <f t="shared" si="119"/>
        <v>0</v>
      </c>
      <c r="BL292" s="19" t="s">
        <v>229</v>
      </c>
      <c r="BM292" s="144" t="s">
        <v>5132</v>
      </c>
    </row>
    <row r="293" spans="2:65" s="1" customFormat="1" ht="16.5" customHeight="1">
      <c r="B293" s="34"/>
      <c r="C293" s="133" t="s">
        <v>1771</v>
      </c>
      <c r="D293" s="133" t="s">
        <v>215</v>
      </c>
      <c r="E293" s="134" t="s">
        <v>16079</v>
      </c>
      <c r="F293" s="135" t="s">
        <v>16080</v>
      </c>
      <c r="G293" s="136" t="s">
        <v>15108</v>
      </c>
      <c r="H293" s="137">
        <v>5</v>
      </c>
      <c r="I293" s="138"/>
      <c r="J293" s="139">
        <f t="shared" si="110"/>
        <v>0</v>
      </c>
      <c r="K293" s="135" t="s">
        <v>245</v>
      </c>
      <c r="L293" s="34"/>
      <c r="M293" s="140" t="s">
        <v>19</v>
      </c>
      <c r="N293" s="141" t="s">
        <v>40</v>
      </c>
      <c r="P293" s="142">
        <f t="shared" si="111"/>
        <v>0</v>
      </c>
      <c r="Q293" s="142">
        <v>0</v>
      </c>
      <c r="R293" s="142">
        <f t="shared" si="112"/>
        <v>0</v>
      </c>
      <c r="S293" s="142">
        <v>0</v>
      </c>
      <c r="T293" s="143">
        <f t="shared" si="113"/>
        <v>0</v>
      </c>
      <c r="AR293" s="144" t="s">
        <v>229</v>
      </c>
      <c r="AT293" s="144" t="s">
        <v>215</v>
      </c>
      <c r="AU293" s="144" t="s">
        <v>229</v>
      </c>
      <c r="AY293" s="19" t="s">
        <v>212</v>
      </c>
      <c r="BE293" s="145">
        <f t="shared" si="114"/>
        <v>0</v>
      </c>
      <c r="BF293" s="145">
        <f t="shared" si="115"/>
        <v>0</v>
      </c>
      <c r="BG293" s="145">
        <f t="shared" si="116"/>
        <v>0</v>
      </c>
      <c r="BH293" s="145">
        <f t="shared" si="117"/>
        <v>0</v>
      </c>
      <c r="BI293" s="145">
        <f t="shared" si="118"/>
        <v>0</v>
      </c>
      <c r="BJ293" s="19" t="s">
        <v>77</v>
      </c>
      <c r="BK293" s="145">
        <f t="shared" si="119"/>
        <v>0</v>
      </c>
      <c r="BL293" s="19" t="s">
        <v>229</v>
      </c>
      <c r="BM293" s="144" t="s">
        <v>5147</v>
      </c>
    </row>
    <row r="294" spans="2:65" s="1" customFormat="1" ht="16.5" customHeight="1">
      <c r="B294" s="34"/>
      <c r="C294" s="133" t="s">
        <v>1784</v>
      </c>
      <c r="D294" s="133" t="s">
        <v>215</v>
      </c>
      <c r="E294" s="134" t="s">
        <v>16081</v>
      </c>
      <c r="F294" s="135" t="s">
        <v>16082</v>
      </c>
      <c r="G294" s="136" t="s">
        <v>15108</v>
      </c>
      <c r="H294" s="137">
        <v>25</v>
      </c>
      <c r="I294" s="138"/>
      <c r="J294" s="139">
        <f t="shared" si="110"/>
        <v>0</v>
      </c>
      <c r="K294" s="135" t="s">
        <v>245</v>
      </c>
      <c r="L294" s="34"/>
      <c r="M294" s="140" t="s">
        <v>19</v>
      </c>
      <c r="N294" s="141" t="s">
        <v>40</v>
      </c>
      <c r="P294" s="142">
        <f t="shared" si="111"/>
        <v>0</v>
      </c>
      <c r="Q294" s="142">
        <v>0</v>
      </c>
      <c r="R294" s="142">
        <f t="shared" si="112"/>
        <v>0</v>
      </c>
      <c r="S294" s="142">
        <v>0</v>
      </c>
      <c r="T294" s="143">
        <f t="shared" si="113"/>
        <v>0</v>
      </c>
      <c r="AR294" s="144" t="s">
        <v>229</v>
      </c>
      <c r="AT294" s="144" t="s">
        <v>215</v>
      </c>
      <c r="AU294" s="144" t="s">
        <v>229</v>
      </c>
      <c r="AY294" s="19" t="s">
        <v>212</v>
      </c>
      <c r="BE294" s="145">
        <f t="shared" si="114"/>
        <v>0</v>
      </c>
      <c r="BF294" s="145">
        <f t="shared" si="115"/>
        <v>0</v>
      </c>
      <c r="BG294" s="145">
        <f t="shared" si="116"/>
        <v>0</v>
      </c>
      <c r="BH294" s="145">
        <f t="shared" si="117"/>
        <v>0</v>
      </c>
      <c r="BI294" s="145">
        <f t="shared" si="118"/>
        <v>0</v>
      </c>
      <c r="BJ294" s="19" t="s">
        <v>77</v>
      </c>
      <c r="BK294" s="145">
        <f t="shared" si="119"/>
        <v>0</v>
      </c>
      <c r="BL294" s="19" t="s">
        <v>229</v>
      </c>
      <c r="BM294" s="144" t="s">
        <v>5165</v>
      </c>
    </row>
    <row r="295" spans="2:65" s="1" customFormat="1" ht="16.5" customHeight="1">
      <c r="B295" s="34"/>
      <c r="C295" s="133" t="s">
        <v>1791</v>
      </c>
      <c r="D295" s="133" t="s">
        <v>215</v>
      </c>
      <c r="E295" s="134" t="s">
        <v>16083</v>
      </c>
      <c r="F295" s="135" t="s">
        <v>16084</v>
      </c>
      <c r="G295" s="136" t="s">
        <v>15108</v>
      </c>
      <c r="H295" s="137">
        <v>20</v>
      </c>
      <c r="I295" s="138"/>
      <c r="J295" s="139">
        <f t="shared" si="110"/>
        <v>0</v>
      </c>
      <c r="K295" s="135" t="s">
        <v>245</v>
      </c>
      <c r="L295" s="34"/>
      <c r="M295" s="140" t="s">
        <v>19</v>
      </c>
      <c r="N295" s="141" t="s">
        <v>40</v>
      </c>
      <c r="P295" s="142">
        <f t="shared" si="111"/>
        <v>0</v>
      </c>
      <c r="Q295" s="142">
        <v>0</v>
      </c>
      <c r="R295" s="142">
        <f t="shared" si="112"/>
        <v>0</v>
      </c>
      <c r="S295" s="142">
        <v>0</v>
      </c>
      <c r="T295" s="143">
        <f t="shared" si="113"/>
        <v>0</v>
      </c>
      <c r="AR295" s="144" t="s">
        <v>229</v>
      </c>
      <c r="AT295" s="144" t="s">
        <v>215</v>
      </c>
      <c r="AU295" s="144" t="s">
        <v>229</v>
      </c>
      <c r="AY295" s="19" t="s">
        <v>212</v>
      </c>
      <c r="BE295" s="145">
        <f t="shared" si="114"/>
        <v>0</v>
      </c>
      <c r="BF295" s="145">
        <f t="shared" si="115"/>
        <v>0</v>
      </c>
      <c r="BG295" s="145">
        <f t="shared" si="116"/>
        <v>0</v>
      </c>
      <c r="BH295" s="145">
        <f t="shared" si="117"/>
        <v>0</v>
      </c>
      <c r="BI295" s="145">
        <f t="shared" si="118"/>
        <v>0</v>
      </c>
      <c r="BJ295" s="19" t="s">
        <v>77</v>
      </c>
      <c r="BK295" s="145">
        <f t="shared" si="119"/>
        <v>0</v>
      </c>
      <c r="BL295" s="19" t="s">
        <v>229</v>
      </c>
      <c r="BM295" s="144" t="s">
        <v>5208</v>
      </c>
    </row>
    <row r="296" spans="2:65" s="1" customFormat="1" ht="16.5" customHeight="1">
      <c r="B296" s="34"/>
      <c r="C296" s="133" t="s">
        <v>1805</v>
      </c>
      <c r="D296" s="133" t="s">
        <v>215</v>
      </c>
      <c r="E296" s="134" t="s">
        <v>16085</v>
      </c>
      <c r="F296" s="135" t="s">
        <v>16086</v>
      </c>
      <c r="G296" s="136" t="s">
        <v>15108</v>
      </c>
      <c r="H296" s="137">
        <v>6</v>
      </c>
      <c r="I296" s="138"/>
      <c r="J296" s="139">
        <f t="shared" si="110"/>
        <v>0</v>
      </c>
      <c r="K296" s="135" t="s">
        <v>245</v>
      </c>
      <c r="L296" s="34"/>
      <c r="M296" s="140" t="s">
        <v>19</v>
      </c>
      <c r="N296" s="141" t="s">
        <v>40</v>
      </c>
      <c r="P296" s="142">
        <f t="shared" si="111"/>
        <v>0</v>
      </c>
      <c r="Q296" s="142">
        <v>0</v>
      </c>
      <c r="R296" s="142">
        <f t="shared" si="112"/>
        <v>0</v>
      </c>
      <c r="S296" s="142">
        <v>0</v>
      </c>
      <c r="T296" s="143">
        <f t="shared" si="113"/>
        <v>0</v>
      </c>
      <c r="AR296" s="144" t="s">
        <v>229</v>
      </c>
      <c r="AT296" s="144" t="s">
        <v>215</v>
      </c>
      <c r="AU296" s="144" t="s">
        <v>229</v>
      </c>
      <c r="AY296" s="19" t="s">
        <v>212</v>
      </c>
      <c r="BE296" s="145">
        <f t="shared" si="114"/>
        <v>0</v>
      </c>
      <c r="BF296" s="145">
        <f t="shared" si="115"/>
        <v>0</v>
      </c>
      <c r="BG296" s="145">
        <f t="shared" si="116"/>
        <v>0</v>
      </c>
      <c r="BH296" s="145">
        <f t="shared" si="117"/>
        <v>0</v>
      </c>
      <c r="BI296" s="145">
        <f t="shared" si="118"/>
        <v>0</v>
      </c>
      <c r="BJ296" s="19" t="s">
        <v>77</v>
      </c>
      <c r="BK296" s="145">
        <f t="shared" si="119"/>
        <v>0</v>
      </c>
      <c r="BL296" s="19" t="s">
        <v>229</v>
      </c>
      <c r="BM296" s="144" t="s">
        <v>5224</v>
      </c>
    </row>
    <row r="297" spans="2:65" s="1" customFormat="1" ht="16.5" customHeight="1">
      <c r="B297" s="34"/>
      <c r="C297" s="133" t="s">
        <v>1812</v>
      </c>
      <c r="D297" s="133" t="s">
        <v>215</v>
      </c>
      <c r="E297" s="134" t="s">
        <v>16087</v>
      </c>
      <c r="F297" s="135" t="s">
        <v>16088</v>
      </c>
      <c r="G297" s="136" t="s">
        <v>15108</v>
      </c>
      <c r="H297" s="137">
        <v>9</v>
      </c>
      <c r="I297" s="138"/>
      <c r="J297" s="139">
        <f t="shared" si="110"/>
        <v>0</v>
      </c>
      <c r="K297" s="135" t="s">
        <v>245</v>
      </c>
      <c r="L297" s="34"/>
      <c r="M297" s="140" t="s">
        <v>19</v>
      </c>
      <c r="N297" s="141" t="s">
        <v>40</v>
      </c>
      <c r="P297" s="142">
        <f t="shared" si="111"/>
        <v>0</v>
      </c>
      <c r="Q297" s="142">
        <v>0</v>
      </c>
      <c r="R297" s="142">
        <f t="shared" si="112"/>
        <v>0</v>
      </c>
      <c r="S297" s="142">
        <v>0</v>
      </c>
      <c r="T297" s="143">
        <f t="shared" si="113"/>
        <v>0</v>
      </c>
      <c r="AR297" s="144" t="s">
        <v>229</v>
      </c>
      <c r="AT297" s="144" t="s">
        <v>215</v>
      </c>
      <c r="AU297" s="144" t="s">
        <v>229</v>
      </c>
      <c r="AY297" s="19" t="s">
        <v>212</v>
      </c>
      <c r="BE297" s="145">
        <f t="shared" si="114"/>
        <v>0</v>
      </c>
      <c r="BF297" s="145">
        <f t="shared" si="115"/>
        <v>0</v>
      </c>
      <c r="BG297" s="145">
        <f t="shared" si="116"/>
        <v>0</v>
      </c>
      <c r="BH297" s="145">
        <f t="shared" si="117"/>
        <v>0</v>
      </c>
      <c r="BI297" s="145">
        <f t="shared" si="118"/>
        <v>0</v>
      </c>
      <c r="BJ297" s="19" t="s">
        <v>77</v>
      </c>
      <c r="BK297" s="145">
        <f t="shared" si="119"/>
        <v>0</v>
      </c>
      <c r="BL297" s="19" t="s">
        <v>229</v>
      </c>
      <c r="BM297" s="144" t="s">
        <v>5238</v>
      </c>
    </row>
    <row r="298" spans="2:65" s="1" customFormat="1" ht="16.5" customHeight="1">
      <c r="B298" s="34"/>
      <c r="C298" s="133" t="s">
        <v>1818</v>
      </c>
      <c r="D298" s="133" t="s">
        <v>215</v>
      </c>
      <c r="E298" s="134" t="s">
        <v>16089</v>
      </c>
      <c r="F298" s="135" t="s">
        <v>16090</v>
      </c>
      <c r="G298" s="136" t="s">
        <v>15108</v>
      </c>
      <c r="H298" s="137">
        <v>5</v>
      </c>
      <c r="I298" s="138"/>
      <c r="J298" s="139">
        <f t="shared" si="110"/>
        <v>0</v>
      </c>
      <c r="K298" s="135" t="s">
        <v>245</v>
      </c>
      <c r="L298" s="34"/>
      <c r="M298" s="140" t="s">
        <v>19</v>
      </c>
      <c r="N298" s="141" t="s">
        <v>40</v>
      </c>
      <c r="P298" s="142">
        <f t="shared" si="111"/>
        <v>0</v>
      </c>
      <c r="Q298" s="142">
        <v>0</v>
      </c>
      <c r="R298" s="142">
        <f t="shared" si="112"/>
        <v>0</v>
      </c>
      <c r="S298" s="142">
        <v>0</v>
      </c>
      <c r="T298" s="143">
        <f t="shared" si="113"/>
        <v>0</v>
      </c>
      <c r="AR298" s="144" t="s">
        <v>229</v>
      </c>
      <c r="AT298" s="144" t="s">
        <v>215</v>
      </c>
      <c r="AU298" s="144" t="s">
        <v>229</v>
      </c>
      <c r="AY298" s="19" t="s">
        <v>212</v>
      </c>
      <c r="BE298" s="145">
        <f t="shared" si="114"/>
        <v>0</v>
      </c>
      <c r="BF298" s="145">
        <f t="shared" si="115"/>
        <v>0</v>
      </c>
      <c r="BG298" s="145">
        <f t="shared" si="116"/>
        <v>0</v>
      </c>
      <c r="BH298" s="145">
        <f t="shared" si="117"/>
        <v>0</v>
      </c>
      <c r="BI298" s="145">
        <f t="shared" si="118"/>
        <v>0</v>
      </c>
      <c r="BJ298" s="19" t="s">
        <v>77</v>
      </c>
      <c r="BK298" s="145">
        <f t="shared" si="119"/>
        <v>0</v>
      </c>
      <c r="BL298" s="19" t="s">
        <v>229</v>
      </c>
      <c r="BM298" s="144" t="s">
        <v>5253</v>
      </c>
    </row>
    <row r="299" spans="2:65" s="1" customFormat="1" ht="16.5" customHeight="1">
      <c r="B299" s="34"/>
      <c r="C299" s="133" t="s">
        <v>1824</v>
      </c>
      <c r="D299" s="133" t="s">
        <v>215</v>
      </c>
      <c r="E299" s="134" t="s">
        <v>16091</v>
      </c>
      <c r="F299" s="135" t="s">
        <v>16092</v>
      </c>
      <c r="G299" s="136" t="s">
        <v>15108</v>
      </c>
      <c r="H299" s="137">
        <v>5</v>
      </c>
      <c r="I299" s="138"/>
      <c r="J299" s="139">
        <f t="shared" si="110"/>
        <v>0</v>
      </c>
      <c r="K299" s="135" t="s">
        <v>245</v>
      </c>
      <c r="L299" s="34"/>
      <c r="M299" s="140" t="s">
        <v>19</v>
      </c>
      <c r="N299" s="141" t="s">
        <v>40</v>
      </c>
      <c r="P299" s="142">
        <f t="shared" si="111"/>
        <v>0</v>
      </c>
      <c r="Q299" s="142">
        <v>0</v>
      </c>
      <c r="R299" s="142">
        <f t="shared" si="112"/>
        <v>0</v>
      </c>
      <c r="S299" s="142">
        <v>0</v>
      </c>
      <c r="T299" s="143">
        <f t="shared" si="113"/>
        <v>0</v>
      </c>
      <c r="AR299" s="144" t="s">
        <v>229</v>
      </c>
      <c r="AT299" s="144" t="s">
        <v>215</v>
      </c>
      <c r="AU299" s="144" t="s">
        <v>229</v>
      </c>
      <c r="AY299" s="19" t="s">
        <v>212</v>
      </c>
      <c r="BE299" s="145">
        <f t="shared" si="114"/>
        <v>0</v>
      </c>
      <c r="BF299" s="145">
        <f t="shared" si="115"/>
        <v>0</v>
      </c>
      <c r="BG299" s="145">
        <f t="shared" si="116"/>
        <v>0</v>
      </c>
      <c r="BH299" s="145">
        <f t="shared" si="117"/>
        <v>0</v>
      </c>
      <c r="BI299" s="145">
        <f t="shared" si="118"/>
        <v>0</v>
      </c>
      <c r="BJ299" s="19" t="s">
        <v>77</v>
      </c>
      <c r="BK299" s="145">
        <f t="shared" si="119"/>
        <v>0</v>
      </c>
      <c r="BL299" s="19" t="s">
        <v>229</v>
      </c>
      <c r="BM299" s="144" t="s">
        <v>5283</v>
      </c>
    </row>
    <row r="300" spans="2:65" s="1" customFormat="1" ht="16.5" customHeight="1">
      <c r="B300" s="34"/>
      <c r="C300" s="133" t="s">
        <v>1833</v>
      </c>
      <c r="D300" s="133" t="s">
        <v>215</v>
      </c>
      <c r="E300" s="134" t="s">
        <v>16093</v>
      </c>
      <c r="F300" s="135" t="s">
        <v>16094</v>
      </c>
      <c r="G300" s="136" t="s">
        <v>15108</v>
      </c>
      <c r="H300" s="137">
        <v>20</v>
      </c>
      <c r="I300" s="138"/>
      <c r="J300" s="139">
        <f t="shared" si="110"/>
        <v>0</v>
      </c>
      <c r="K300" s="135" t="s">
        <v>245</v>
      </c>
      <c r="L300" s="34"/>
      <c r="M300" s="140" t="s">
        <v>19</v>
      </c>
      <c r="N300" s="141" t="s">
        <v>40</v>
      </c>
      <c r="P300" s="142">
        <f t="shared" si="111"/>
        <v>0</v>
      </c>
      <c r="Q300" s="142">
        <v>0</v>
      </c>
      <c r="R300" s="142">
        <f t="shared" si="112"/>
        <v>0</v>
      </c>
      <c r="S300" s="142">
        <v>0</v>
      </c>
      <c r="T300" s="143">
        <f t="shared" si="113"/>
        <v>0</v>
      </c>
      <c r="AR300" s="144" t="s">
        <v>229</v>
      </c>
      <c r="AT300" s="144" t="s">
        <v>215</v>
      </c>
      <c r="AU300" s="144" t="s">
        <v>229</v>
      </c>
      <c r="AY300" s="19" t="s">
        <v>212</v>
      </c>
      <c r="BE300" s="145">
        <f t="shared" si="114"/>
        <v>0</v>
      </c>
      <c r="BF300" s="145">
        <f t="shared" si="115"/>
        <v>0</v>
      </c>
      <c r="BG300" s="145">
        <f t="shared" si="116"/>
        <v>0</v>
      </c>
      <c r="BH300" s="145">
        <f t="shared" si="117"/>
        <v>0</v>
      </c>
      <c r="BI300" s="145">
        <f t="shared" si="118"/>
        <v>0</v>
      </c>
      <c r="BJ300" s="19" t="s">
        <v>77</v>
      </c>
      <c r="BK300" s="145">
        <f t="shared" si="119"/>
        <v>0</v>
      </c>
      <c r="BL300" s="19" t="s">
        <v>229</v>
      </c>
      <c r="BM300" s="144" t="s">
        <v>5313</v>
      </c>
    </row>
    <row r="301" spans="2:65" s="1" customFormat="1" ht="16.5" customHeight="1">
      <c r="B301" s="34"/>
      <c r="C301" s="133" t="s">
        <v>1844</v>
      </c>
      <c r="D301" s="133" t="s">
        <v>215</v>
      </c>
      <c r="E301" s="134" t="s">
        <v>16095</v>
      </c>
      <c r="F301" s="135" t="s">
        <v>16096</v>
      </c>
      <c r="G301" s="136" t="s">
        <v>15108</v>
      </c>
      <c r="H301" s="137">
        <v>20</v>
      </c>
      <c r="I301" s="138"/>
      <c r="J301" s="139">
        <f t="shared" si="110"/>
        <v>0</v>
      </c>
      <c r="K301" s="135" t="s">
        <v>245</v>
      </c>
      <c r="L301" s="34"/>
      <c r="M301" s="140" t="s">
        <v>19</v>
      </c>
      <c r="N301" s="141" t="s">
        <v>40</v>
      </c>
      <c r="P301" s="142">
        <f t="shared" si="111"/>
        <v>0</v>
      </c>
      <c r="Q301" s="142">
        <v>0</v>
      </c>
      <c r="R301" s="142">
        <f t="shared" si="112"/>
        <v>0</v>
      </c>
      <c r="S301" s="142">
        <v>0</v>
      </c>
      <c r="T301" s="143">
        <f t="shared" si="113"/>
        <v>0</v>
      </c>
      <c r="AR301" s="144" t="s">
        <v>229</v>
      </c>
      <c r="AT301" s="144" t="s">
        <v>215</v>
      </c>
      <c r="AU301" s="144" t="s">
        <v>229</v>
      </c>
      <c r="AY301" s="19" t="s">
        <v>212</v>
      </c>
      <c r="BE301" s="145">
        <f t="shared" si="114"/>
        <v>0</v>
      </c>
      <c r="BF301" s="145">
        <f t="shared" si="115"/>
        <v>0</v>
      </c>
      <c r="BG301" s="145">
        <f t="shared" si="116"/>
        <v>0</v>
      </c>
      <c r="BH301" s="145">
        <f t="shared" si="117"/>
        <v>0</v>
      </c>
      <c r="BI301" s="145">
        <f t="shared" si="118"/>
        <v>0</v>
      </c>
      <c r="BJ301" s="19" t="s">
        <v>77</v>
      </c>
      <c r="BK301" s="145">
        <f t="shared" si="119"/>
        <v>0</v>
      </c>
      <c r="BL301" s="19" t="s">
        <v>229</v>
      </c>
      <c r="BM301" s="144" t="s">
        <v>5328</v>
      </c>
    </row>
    <row r="302" spans="2:65" s="1" customFormat="1" ht="16.5" customHeight="1">
      <c r="B302" s="34"/>
      <c r="C302" s="133" t="s">
        <v>1851</v>
      </c>
      <c r="D302" s="133" t="s">
        <v>215</v>
      </c>
      <c r="E302" s="134" t="s">
        <v>16097</v>
      </c>
      <c r="F302" s="135" t="s">
        <v>16098</v>
      </c>
      <c r="G302" s="136" t="s">
        <v>15108</v>
      </c>
      <c r="H302" s="137">
        <v>5</v>
      </c>
      <c r="I302" s="138"/>
      <c r="J302" s="139">
        <f t="shared" si="110"/>
        <v>0</v>
      </c>
      <c r="K302" s="135" t="s">
        <v>245</v>
      </c>
      <c r="L302" s="34"/>
      <c r="M302" s="140" t="s">
        <v>19</v>
      </c>
      <c r="N302" s="141" t="s">
        <v>40</v>
      </c>
      <c r="P302" s="142">
        <f t="shared" si="111"/>
        <v>0</v>
      </c>
      <c r="Q302" s="142">
        <v>0</v>
      </c>
      <c r="R302" s="142">
        <f t="shared" si="112"/>
        <v>0</v>
      </c>
      <c r="S302" s="142">
        <v>0</v>
      </c>
      <c r="T302" s="143">
        <f t="shared" si="113"/>
        <v>0</v>
      </c>
      <c r="AR302" s="144" t="s">
        <v>229</v>
      </c>
      <c r="AT302" s="144" t="s">
        <v>215</v>
      </c>
      <c r="AU302" s="144" t="s">
        <v>229</v>
      </c>
      <c r="AY302" s="19" t="s">
        <v>212</v>
      </c>
      <c r="BE302" s="145">
        <f t="shared" si="114"/>
        <v>0</v>
      </c>
      <c r="BF302" s="145">
        <f t="shared" si="115"/>
        <v>0</v>
      </c>
      <c r="BG302" s="145">
        <f t="shared" si="116"/>
        <v>0</v>
      </c>
      <c r="BH302" s="145">
        <f t="shared" si="117"/>
        <v>0</v>
      </c>
      <c r="BI302" s="145">
        <f t="shared" si="118"/>
        <v>0</v>
      </c>
      <c r="BJ302" s="19" t="s">
        <v>77</v>
      </c>
      <c r="BK302" s="145">
        <f t="shared" si="119"/>
        <v>0</v>
      </c>
      <c r="BL302" s="19" t="s">
        <v>229</v>
      </c>
      <c r="BM302" s="144" t="s">
        <v>5359</v>
      </c>
    </row>
    <row r="303" spans="2:65" s="1" customFormat="1" ht="24.2" customHeight="1">
      <c r="B303" s="34"/>
      <c r="C303" s="133" t="s">
        <v>1858</v>
      </c>
      <c r="D303" s="133" t="s">
        <v>215</v>
      </c>
      <c r="E303" s="134" t="s">
        <v>16099</v>
      </c>
      <c r="F303" s="135" t="s">
        <v>16100</v>
      </c>
      <c r="G303" s="136" t="s">
        <v>15108</v>
      </c>
      <c r="H303" s="137">
        <v>5</v>
      </c>
      <c r="I303" s="138"/>
      <c r="J303" s="139">
        <f t="shared" si="110"/>
        <v>0</v>
      </c>
      <c r="K303" s="135" t="s">
        <v>245</v>
      </c>
      <c r="L303" s="34"/>
      <c r="M303" s="140" t="s">
        <v>19</v>
      </c>
      <c r="N303" s="141" t="s">
        <v>40</v>
      </c>
      <c r="P303" s="142">
        <f t="shared" si="111"/>
        <v>0</v>
      </c>
      <c r="Q303" s="142">
        <v>0</v>
      </c>
      <c r="R303" s="142">
        <f t="shared" si="112"/>
        <v>0</v>
      </c>
      <c r="S303" s="142">
        <v>0</v>
      </c>
      <c r="T303" s="143">
        <f t="shared" si="113"/>
        <v>0</v>
      </c>
      <c r="AR303" s="144" t="s">
        <v>229</v>
      </c>
      <c r="AT303" s="144" t="s">
        <v>215</v>
      </c>
      <c r="AU303" s="144" t="s">
        <v>229</v>
      </c>
      <c r="AY303" s="19" t="s">
        <v>212</v>
      </c>
      <c r="BE303" s="145">
        <f t="shared" si="114"/>
        <v>0</v>
      </c>
      <c r="BF303" s="145">
        <f t="shared" si="115"/>
        <v>0</v>
      </c>
      <c r="BG303" s="145">
        <f t="shared" si="116"/>
        <v>0</v>
      </c>
      <c r="BH303" s="145">
        <f t="shared" si="117"/>
        <v>0</v>
      </c>
      <c r="BI303" s="145">
        <f t="shared" si="118"/>
        <v>0</v>
      </c>
      <c r="BJ303" s="19" t="s">
        <v>77</v>
      </c>
      <c r="BK303" s="145">
        <f t="shared" si="119"/>
        <v>0</v>
      </c>
      <c r="BL303" s="19" t="s">
        <v>229</v>
      </c>
      <c r="BM303" s="144" t="s">
        <v>5381</v>
      </c>
    </row>
    <row r="304" spans="2:65" s="1" customFormat="1" ht="16.5" customHeight="1">
      <c r="B304" s="34"/>
      <c r="C304" s="133" t="s">
        <v>1864</v>
      </c>
      <c r="D304" s="133" t="s">
        <v>215</v>
      </c>
      <c r="E304" s="134" t="s">
        <v>16101</v>
      </c>
      <c r="F304" s="135" t="s">
        <v>16102</v>
      </c>
      <c r="G304" s="136" t="s">
        <v>15108</v>
      </c>
      <c r="H304" s="137">
        <v>5</v>
      </c>
      <c r="I304" s="138"/>
      <c r="J304" s="139">
        <f t="shared" si="110"/>
        <v>0</v>
      </c>
      <c r="K304" s="135" t="s">
        <v>245</v>
      </c>
      <c r="L304" s="34"/>
      <c r="M304" s="140" t="s">
        <v>19</v>
      </c>
      <c r="N304" s="141" t="s">
        <v>40</v>
      </c>
      <c r="P304" s="142">
        <f t="shared" si="111"/>
        <v>0</v>
      </c>
      <c r="Q304" s="142">
        <v>0</v>
      </c>
      <c r="R304" s="142">
        <f t="shared" si="112"/>
        <v>0</v>
      </c>
      <c r="S304" s="142">
        <v>0</v>
      </c>
      <c r="T304" s="143">
        <f t="shared" si="113"/>
        <v>0</v>
      </c>
      <c r="AR304" s="144" t="s">
        <v>229</v>
      </c>
      <c r="AT304" s="144" t="s">
        <v>215</v>
      </c>
      <c r="AU304" s="144" t="s">
        <v>229</v>
      </c>
      <c r="AY304" s="19" t="s">
        <v>212</v>
      </c>
      <c r="BE304" s="145">
        <f t="shared" si="114"/>
        <v>0</v>
      </c>
      <c r="BF304" s="145">
        <f t="shared" si="115"/>
        <v>0</v>
      </c>
      <c r="BG304" s="145">
        <f t="shared" si="116"/>
        <v>0</v>
      </c>
      <c r="BH304" s="145">
        <f t="shared" si="117"/>
        <v>0</v>
      </c>
      <c r="BI304" s="145">
        <f t="shared" si="118"/>
        <v>0</v>
      </c>
      <c r="BJ304" s="19" t="s">
        <v>77</v>
      </c>
      <c r="BK304" s="145">
        <f t="shared" si="119"/>
        <v>0</v>
      </c>
      <c r="BL304" s="19" t="s">
        <v>229</v>
      </c>
      <c r="BM304" s="144" t="s">
        <v>5413</v>
      </c>
    </row>
    <row r="305" spans="2:65" s="1" customFormat="1" ht="24.2" customHeight="1">
      <c r="B305" s="34"/>
      <c r="C305" s="133" t="s">
        <v>1873</v>
      </c>
      <c r="D305" s="133" t="s">
        <v>215</v>
      </c>
      <c r="E305" s="134" t="s">
        <v>16103</v>
      </c>
      <c r="F305" s="135" t="s">
        <v>16104</v>
      </c>
      <c r="G305" s="136" t="s">
        <v>15108</v>
      </c>
      <c r="H305" s="137">
        <v>1</v>
      </c>
      <c r="I305" s="138"/>
      <c r="J305" s="139">
        <f t="shared" si="110"/>
        <v>0</v>
      </c>
      <c r="K305" s="135" t="s">
        <v>245</v>
      </c>
      <c r="L305" s="34"/>
      <c r="M305" s="140" t="s">
        <v>19</v>
      </c>
      <c r="N305" s="141" t="s">
        <v>40</v>
      </c>
      <c r="P305" s="142">
        <f t="shared" si="111"/>
        <v>0</v>
      </c>
      <c r="Q305" s="142">
        <v>0</v>
      </c>
      <c r="R305" s="142">
        <f t="shared" si="112"/>
        <v>0</v>
      </c>
      <c r="S305" s="142">
        <v>0</v>
      </c>
      <c r="T305" s="143">
        <f t="shared" si="113"/>
        <v>0</v>
      </c>
      <c r="AR305" s="144" t="s">
        <v>229</v>
      </c>
      <c r="AT305" s="144" t="s">
        <v>215</v>
      </c>
      <c r="AU305" s="144" t="s">
        <v>229</v>
      </c>
      <c r="AY305" s="19" t="s">
        <v>212</v>
      </c>
      <c r="BE305" s="145">
        <f t="shared" si="114"/>
        <v>0</v>
      </c>
      <c r="BF305" s="145">
        <f t="shared" si="115"/>
        <v>0</v>
      </c>
      <c r="BG305" s="145">
        <f t="shared" si="116"/>
        <v>0</v>
      </c>
      <c r="BH305" s="145">
        <f t="shared" si="117"/>
        <v>0</v>
      </c>
      <c r="BI305" s="145">
        <f t="shared" si="118"/>
        <v>0</v>
      </c>
      <c r="BJ305" s="19" t="s">
        <v>77</v>
      </c>
      <c r="BK305" s="145">
        <f t="shared" si="119"/>
        <v>0</v>
      </c>
      <c r="BL305" s="19" t="s">
        <v>229</v>
      </c>
      <c r="BM305" s="144" t="s">
        <v>5425</v>
      </c>
    </row>
    <row r="306" spans="2:65" s="1" customFormat="1" ht="16.5" customHeight="1">
      <c r="B306" s="34"/>
      <c r="C306" s="133" t="s">
        <v>1880</v>
      </c>
      <c r="D306" s="133" t="s">
        <v>215</v>
      </c>
      <c r="E306" s="134" t="s">
        <v>16105</v>
      </c>
      <c r="F306" s="135" t="s">
        <v>16102</v>
      </c>
      <c r="G306" s="136" t="s">
        <v>15108</v>
      </c>
      <c r="H306" s="137">
        <v>1</v>
      </c>
      <c r="I306" s="138"/>
      <c r="J306" s="139">
        <f t="shared" si="110"/>
        <v>0</v>
      </c>
      <c r="K306" s="135" t="s">
        <v>245</v>
      </c>
      <c r="L306" s="34"/>
      <c r="M306" s="140" t="s">
        <v>19</v>
      </c>
      <c r="N306" s="141" t="s">
        <v>40</v>
      </c>
      <c r="P306" s="142">
        <f t="shared" si="111"/>
        <v>0</v>
      </c>
      <c r="Q306" s="142">
        <v>0</v>
      </c>
      <c r="R306" s="142">
        <f t="shared" si="112"/>
        <v>0</v>
      </c>
      <c r="S306" s="142">
        <v>0</v>
      </c>
      <c r="T306" s="143">
        <f t="shared" si="113"/>
        <v>0</v>
      </c>
      <c r="AR306" s="144" t="s">
        <v>229</v>
      </c>
      <c r="AT306" s="144" t="s">
        <v>215</v>
      </c>
      <c r="AU306" s="144" t="s">
        <v>229</v>
      </c>
      <c r="AY306" s="19" t="s">
        <v>212</v>
      </c>
      <c r="BE306" s="145">
        <f t="shared" si="114"/>
        <v>0</v>
      </c>
      <c r="BF306" s="145">
        <f t="shared" si="115"/>
        <v>0</v>
      </c>
      <c r="BG306" s="145">
        <f t="shared" si="116"/>
        <v>0</v>
      </c>
      <c r="BH306" s="145">
        <f t="shared" si="117"/>
        <v>0</v>
      </c>
      <c r="BI306" s="145">
        <f t="shared" si="118"/>
        <v>0</v>
      </c>
      <c r="BJ306" s="19" t="s">
        <v>77</v>
      </c>
      <c r="BK306" s="145">
        <f t="shared" si="119"/>
        <v>0</v>
      </c>
      <c r="BL306" s="19" t="s">
        <v>229</v>
      </c>
      <c r="BM306" s="144" t="s">
        <v>5432</v>
      </c>
    </row>
    <row r="307" spans="2:65" s="1" customFormat="1" ht="16.5" customHeight="1">
      <c r="B307" s="34"/>
      <c r="C307" s="133" t="s">
        <v>1887</v>
      </c>
      <c r="D307" s="133" t="s">
        <v>215</v>
      </c>
      <c r="E307" s="134" t="s">
        <v>16106</v>
      </c>
      <c r="F307" s="135" t="s">
        <v>16107</v>
      </c>
      <c r="G307" s="136" t="s">
        <v>8579</v>
      </c>
      <c r="H307" s="137">
        <v>246</v>
      </c>
      <c r="I307" s="138"/>
      <c r="J307" s="139">
        <f t="shared" si="110"/>
        <v>0</v>
      </c>
      <c r="K307" s="135" t="s">
        <v>245</v>
      </c>
      <c r="L307" s="34"/>
      <c r="M307" s="140" t="s">
        <v>19</v>
      </c>
      <c r="N307" s="141" t="s">
        <v>40</v>
      </c>
      <c r="P307" s="142">
        <f t="shared" si="111"/>
        <v>0</v>
      </c>
      <c r="Q307" s="142">
        <v>0</v>
      </c>
      <c r="R307" s="142">
        <f t="shared" si="112"/>
        <v>0</v>
      </c>
      <c r="S307" s="142">
        <v>0</v>
      </c>
      <c r="T307" s="143">
        <f t="shared" si="113"/>
        <v>0</v>
      </c>
      <c r="AR307" s="144" t="s">
        <v>229</v>
      </c>
      <c r="AT307" s="144" t="s">
        <v>215</v>
      </c>
      <c r="AU307" s="144" t="s">
        <v>229</v>
      </c>
      <c r="AY307" s="19" t="s">
        <v>212</v>
      </c>
      <c r="BE307" s="145">
        <f t="shared" si="114"/>
        <v>0</v>
      </c>
      <c r="BF307" s="145">
        <f t="shared" si="115"/>
        <v>0</v>
      </c>
      <c r="BG307" s="145">
        <f t="shared" si="116"/>
        <v>0</v>
      </c>
      <c r="BH307" s="145">
        <f t="shared" si="117"/>
        <v>0</v>
      </c>
      <c r="BI307" s="145">
        <f t="shared" si="118"/>
        <v>0</v>
      </c>
      <c r="BJ307" s="19" t="s">
        <v>77</v>
      </c>
      <c r="BK307" s="145">
        <f t="shared" si="119"/>
        <v>0</v>
      </c>
      <c r="BL307" s="19" t="s">
        <v>229</v>
      </c>
      <c r="BM307" s="144" t="s">
        <v>5446</v>
      </c>
    </row>
    <row r="308" spans="2:65" s="1" customFormat="1" ht="24.2" customHeight="1">
      <c r="B308" s="34"/>
      <c r="C308" s="133" t="s">
        <v>1894</v>
      </c>
      <c r="D308" s="133" t="s">
        <v>215</v>
      </c>
      <c r="E308" s="134" t="s">
        <v>16108</v>
      </c>
      <c r="F308" s="135" t="s">
        <v>16109</v>
      </c>
      <c r="G308" s="136" t="s">
        <v>15108</v>
      </c>
      <c r="H308" s="137">
        <v>6</v>
      </c>
      <c r="I308" s="138"/>
      <c r="J308" s="139">
        <f t="shared" si="110"/>
        <v>0</v>
      </c>
      <c r="K308" s="135" t="s">
        <v>245</v>
      </c>
      <c r="L308" s="34"/>
      <c r="M308" s="140" t="s">
        <v>19</v>
      </c>
      <c r="N308" s="141" t="s">
        <v>40</v>
      </c>
      <c r="P308" s="142">
        <f t="shared" si="111"/>
        <v>0</v>
      </c>
      <c r="Q308" s="142">
        <v>0</v>
      </c>
      <c r="R308" s="142">
        <f t="shared" si="112"/>
        <v>0</v>
      </c>
      <c r="S308" s="142">
        <v>0</v>
      </c>
      <c r="T308" s="143">
        <f t="shared" si="113"/>
        <v>0</v>
      </c>
      <c r="AR308" s="144" t="s">
        <v>229</v>
      </c>
      <c r="AT308" s="144" t="s">
        <v>215</v>
      </c>
      <c r="AU308" s="144" t="s">
        <v>229</v>
      </c>
      <c r="AY308" s="19" t="s">
        <v>212</v>
      </c>
      <c r="BE308" s="145">
        <f t="shared" si="114"/>
        <v>0</v>
      </c>
      <c r="BF308" s="145">
        <f t="shared" si="115"/>
        <v>0</v>
      </c>
      <c r="BG308" s="145">
        <f t="shared" si="116"/>
        <v>0</v>
      </c>
      <c r="BH308" s="145">
        <f t="shared" si="117"/>
        <v>0</v>
      </c>
      <c r="BI308" s="145">
        <f t="shared" si="118"/>
        <v>0</v>
      </c>
      <c r="BJ308" s="19" t="s">
        <v>77</v>
      </c>
      <c r="BK308" s="145">
        <f t="shared" si="119"/>
        <v>0</v>
      </c>
      <c r="BL308" s="19" t="s">
        <v>229</v>
      </c>
      <c r="BM308" s="144" t="s">
        <v>5458</v>
      </c>
    </row>
    <row r="309" spans="2:65" s="1" customFormat="1" ht="24.2" customHeight="1">
      <c r="B309" s="34"/>
      <c r="C309" s="133" t="s">
        <v>1903</v>
      </c>
      <c r="D309" s="133" t="s">
        <v>215</v>
      </c>
      <c r="E309" s="134" t="s">
        <v>16110</v>
      </c>
      <c r="F309" s="135" t="s">
        <v>16111</v>
      </c>
      <c r="G309" s="136" t="s">
        <v>15108</v>
      </c>
      <c r="H309" s="137">
        <v>5</v>
      </c>
      <c r="I309" s="138"/>
      <c r="J309" s="139">
        <f t="shared" si="110"/>
        <v>0</v>
      </c>
      <c r="K309" s="135" t="s">
        <v>245</v>
      </c>
      <c r="L309" s="34"/>
      <c r="M309" s="140" t="s">
        <v>19</v>
      </c>
      <c r="N309" s="141" t="s">
        <v>40</v>
      </c>
      <c r="P309" s="142">
        <f t="shared" si="111"/>
        <v>0</v>
      </c>
      <c r="Q309" s="142">
        <v>0</v>
      </c>
      <c r="R309" s="142">
        <f t="shared" si="112"/>
        <v>0</v>
      </c>
      <c r="S309" s="142">
        <v>0</v>
      </c>
      <c r="T309" s="143">
        <f t="shared" si="113"/>
        <v>0</v>
      </c>
      <c r="AR309" s="144" t="s">
        <v>229</v>
      </c>
      <c r="AT309" s="144" t="s">
        <v>215</v>
      </c>
      <c r="AU309" s="144" t="s">
        <v>229</v>
      </c>
      <c r="AY309" s="19" t="s">
        <v>212</v>
      </c>
      <c r="BE309" s="145">
        <f t="shared" si="114"/>
        <v>0</v>
      </c>
      <c r="BF309" s="145">
        <f t="shared" si="115"/>
        <v>0</v>
      </c>
      <c r="BG309" s="145">
        <f t="shared" si="116"/>
        <v>0</v>
      </c>
      <c r="BH309" s="145">
        <f t="shared" si="117"/>
        <v>0</v>
      </c>
      <c r="BI309" s="145">
        <f t="shared" si="118"/>
        <v>0</v>
      </c>
      <c r="BJ309" s="19" t="s">
        <v>77</v>
      </c>
      <c r="BK309" s="145">
        <f t="shared" si="119"/>
        <v>0</v>
      </c>
      <c r="BL309" s="19" t="s">
        <v>229</v>
      </c>
      <c r="BM309" s="144" t="s">
        <v>5470</v>
      </c>
    </row>
    <row r="310" spans="2:65" s="1" customFormat="1" ht="16.5" customHeight="1">
      <c r="B310" s="34"/>
      <c r="C310" s="133" t="s">
        <v>1910</v>
      </c>
      <c r="D310" s="133" t="s">
        <v>215</v>
      </c>
      <c r="E310" s="134" t="s">
        <v>16112</v>
      </c>
      <c r="F310" s="135" t="s">
        <v>16113</v>
      </c>
      <c r="G310" s="136" t="s">
        <v>8579</v>
      </c>
      <c r="H310" s="137">
        <v>15</v>
      </c>
      <c r="I310" s="138"/>
      <c r="J310" s="139">
        <f t="shared" si="110"/>
        <v>0</v>
      </c>
      <c r="K310" s="135" t="s">
        <v>245</v>
      </c>
      <c r="L310" s="34"/>
      <c r="M310" s="140" t="s">
        <v>19</v>
      </c>
      <c r="N310" s="141" t="s">
        <v>40</v>
      </c>
      <c r="P310" s="142">
        <f t="shared" si="111"/>
        <v>0</v>
      </c>
      <c r="Q310" s="142">
        <v>0</v>
      </c>
      <c r="R310" s="142">
        <f t="shared" si="112"/>
        <v>0</v>
      </c>
      <c r="S310" s="142">
        <v>0</v>
      </c>
      <c r="T310" s="143">
        <f t="shared" si="113"/>
        <v>0</v>
      </c>
      <c r="AR310" s="144" t="s">
        <v>229</v>
      </c>
      <c r="AT310" s="144" t="s">
        <v>215</v>
      </c>
      <c r="AU310" s="144" t="s">
        <v>229</v>
      </c>
      <c r="AY310" s="19" t="s">
        <v>212</v>
      </c>
      <c r="BE310" s="145">
        <f t="shared" si="114"/>
        <v>0</v>
      </c>
      <c r="BF310" s="145">
        <f t="shared" si="115"/>
        <v>0</v>
      </c>
      <c r="BG310" s="145">
        <f t="shared" si="116"/>
        <v>0</v>
      </c>
      <c r="BH310" s="145">
        <f t="shared" si="117"/>
        <v>0</v>
      </c>
      <c r="BI310" s="145">
        <f t="shared" si="118"/>
        <v>0</v>
      </c>
      <c r="BJ310" s="19" t="s">
        <v>77</v>
      </c>
      <c r="BK310" s="145">
        <f t="shared" si="119"/>
        <v>0</v>
      </c>
      <c r="BL310" s="19" t="s">
        <v>229</v>
      </c>
      <c r="BM310" s="144" t="s">
        <v>5479</v>
      </c>
    </row>
    <row r="311" spans="2:65" s="1" customFormat="1" ht="21.75" customHeight="1">
      <c r="B311" s="34"/>
      <c r="C311" s="133" t="s">
        <v>1919</v>
      </c>
      <c r="D311" s="133" t="s">
        <v>215</v>
      </c>
      <c r="E311" s="134" t="s">
        <v>16114</v>
      </c>
      <c r="F311" s="135" t="s">
        <v>16115</v>
      </c>
      <c r="G311" s="136" t="s">
        <v>8579</v>
      </c>
      <c r="H311" s="137">
        <v>150</v>
      </c>
      <c r="I311" s="138"/>
      <c r="J311" s="139">
        <f t="shared" si="110"/>
        <v>0</v>
      </c>
      <c r="K311" s="135" t="s">
        <v>245</v>
      </c>
      <c r="L311" s="34"/>
      <c r="M311" s="140" t="s">
        <v>19</v>
      </c>
      <c r="N311" s="141" t="s">
        <v>40</v>
      </c>
      <c r="P311" s="142">
        <f t="shared" si="111"/>
        <v>0</v>
      </c>
      <c r="Q311" s="142">
        <v>0</v>
      </c>
      <c r="R311" s="142">
        <f t="shared" si="112"/>
        <v>0</v>
      </c>
      <c r="S311" s="142">
        <v>0</v>
      </c>
      <c r="T311" s="143">
        <f t="shared" si="113"/>
        <v>0</v>
      </c>
      <c r="AR311" s="144" t="s">
        <v>229</v>
      </c>
      <c r="AT311" s="144" t="s">
        <v>215</v>
      </c>
      <c r="AU311" s="144" t="s">
        <v>229</v>
      </c>
      <c r="AY311" s="19" t="s">
        <v>212</v>
      </c>
      <c r="BE311" s="145">
        <f t="shared" si="114"/>
        <v>0</v>
      </c>
      <c r="BF311" s="145">
        <f t="shared" si="115"/>
        <v>0</v>
      </c>
      <c r="BG311" s="145">
        <f t="shared" si="116"/>
        <v>0</v>
      </c>
      <c r="BH311" s="145">
        <f t="shared" si="117"/>
        <v>0</v>
      </c>
      <c r="BI311" s="145">
        <f t="shared" si="118"/>
        <v>0</v>
      </c>
      <c r="BJ311" s="19" t="s">
        <v>77</v>
      </c>
      <c r="BK311" s="145">
        <f t="shared" si="119"/>
        <v>0</v>
      </c>
      <c r="BL311" s="19" t="s">
        <v>229</v>
      </c>
      <c r="BM311" s="144" t="s">
        <v>8407</v>
      </c>
    </row>
    <row r="312" spans="2:65" s="1" customFormat="1" ht="16.5" customHeight="1">
      <c r="B312" s="34"/>
      <c r="C312" s="133" t="s">
        <v>1926</v>
      </c>
      <c r="D312" s="133" t="s">
        <v>215</v>
      </c>
      <c r="E312" s="134" t="s">
        <v>16116</v>
      </c>
      <c r="F312" s="135" t="s">
        <v>16117</v>
      </c>
      <c r="G312" s="136" t="s">
        <v>8579</v>
      </c>
      <c r="H312" s="137">
        <v>8</v>
      </c>
      <c r="I312" s="138"/>
      <c r="J312" s="139">
        <f t="shared" si="110"/>
        <v>0</v>
      </c>
      <c r="K312" s="135" t="s">
        <v>245</v>
      </c>
      <c r="L312" s="34"/>
      <c r="M312" s="140" t="s">
        <v>19</v>
      </c>
      <c r="N312" s="141" t="s">
        <v>40</v>
      </c>
      <c r="P312" s="142">
        <f t="shared" si="111"/>
        <v>0</v>
      </c>
      <c r="Q312" s="142">
        <v>0</v>
      </c>
      <c r="R312" s="142">
        <f t="shared" si="112"/>
        <v>0</v>
      </c>
      <c r="S312" s="142">
        <v>0</v>
      </c>
      <c r="T312" s="143">
        <f t="shared" si="113"/>
        <v>0</v>
      </c>
      <c r="AR312" s="144" t="s">
        <v>229</v>
      </c>
      <c r="AT312" s="144" t="s">
        <v>215</v>
      </c>
      <c r="AU312" s="144" t="s">
        <v>229</v>
      </c>
      <c r="AY312" s="19" t="s">
        <v>212</v>
      </c>
      <c r="BE312" s="145">
        <f t="shared" si="114"/>
        <v>0</v>
      </c>
      <c r="BF312" s="145">
        <f t="shared" si="115"/>
        <v>0</v>
      </c>
      <c r="BG312" s="145">
        <f t="shared" si="116"/>
        <v>0</v>
      </c>
      <c r="BH312" s="145">
        <f t="shared" si="117"/>
        <v>0</v>
      </c>
      <c r="BI312" s="145">
        <f t="shared" si="118"/>
        <v>0</v>
      </c>
      <c r="BJ312" s="19" t="s">
        <v>77</v>
      </c>
      <c r="BK312" s="145">
        <f t="shared" si="119"/>
        <v>0</v>
      </c>
      <c r="BL312" s="19" t="s">
        <v>229</v>
      </c>
      <c r="BM312" s="144" t="s">
        <v>8414</v>
      </c>
    </row>
    <row r="313" spans="2:65" s="16" customFormat="1" ht="20.85" customHeight="1">
      <c r="B313" s="205"/>
      <c r="D313" s="206" t="s">
        <v>68</v>
      </c>
      <c r="E313" s="206" t="s">
        <v>16118</v>
      </c>
      <c r="F313" s="206" t="s">
        <v>16119</v>
      </c>
      <c r="I313" s="207"/>
      <c r="J313" s="208">
        <f>BK313</f>
        <v>0</v>
      </c>
      <c r="L313" s="205"/>
      <c r="M313" s="209"/>
      <c r="P313" s="210">
        <f>SUM(P314:P340)</f>
        <v>0</v>
      </c>
      <c r="R313" s="210">
        <f>SUM(R314:R340)</f>
        <v>0</v>
      </c>
      <c r="T313" s="211">
        <f>SUM(T314:T340)</f>
        <v>0</v>
      </c>
      <c r="AR313" s="206" t="s">
        <v>77</v>
      </c>
      <c r="AT313" s="212" t="s">
        <v>68</v>
      </c>
      <c r="AU313" s="212" t="s">
        <v>236</v>
      </c>
      <c r="AY313" s="206" t="s">
        <v>212</v>
      </c>
      <c r="BK313" s="213">
        <f>SUM(BK314:BK340)</f>
        <v>0</v>
      </c>
    </row>
    <row r="314" spans="2:65" s="1" customFormat="1" ht="16.5" customHeight="1">
      <c r="B314" s="34"/>
      <c r="C314" s="133" t="s">
        <v>1932</v>
      </c>
      <c r="D314" s="133" t="s">
        <v>215</v>
      </c>
      <c r="E314" s="134" t="s">
        <v>16120</v>
      </c>
      <c r="F314" s="135" t="s">
        <v>16064</v>
      </c>
      <c r="G314" s="136" t="s">
        <v>15108</v>
      </c>
      <c r="H314" s="137">
        <v>15</v>
      </c>
      <c r="I314" s="138"/>
      <c r="J314" s="139">
        <f t="shared" ref="J314:J340" si="120">ROUND(I314*H314,2)</f>
        <v>0</v>
      </c>
      <c r="K314" s="135" t="s">
        <v>245</v>
      </c>
      <c r="L314" s="34"/>
      <c r="M314" s="140" t="s">
        <v>19</v>
      </c>
      <c r="N314" s="141" t="s">
        <v>40</v>
      </c>
      <c r="P314" s="142">
        <f t="shared" ref="P314:P340" si="121">O314*H314</f>
        <v>0</v>
      </c>
      <c r="Q314" s="142">
        <v>0</v>
      </c>
      <c r="R314" s="142">
        <f t="shared" ref="R314:R340" si="122">Q314*H314</f>
        <v>0</v>
      </c>
      <c r="S314" s="142">
        <v>0</v>
      </c>
      <c r="T314" s="143">
        <f t="shared" ref="T314:T340" si="123">S314*H314</f>
        <v>0</v>
      </c>
      <c r="AR314" s="144" t="s">
        <v>229</v>
      </c>
      <c r="AT314" s="144" t="s">
        <v>215</v>
      </c>
      <c r="AU314" s="144" t="s">
        <v>229</v>
      </c>
      <c r="AY314" s="19" t="s">
        <v>212</v>
      </c>
      <c r="BE314" s="145">
        <f t="shared" ref="BE314:BE340" si="124">IF(N314="základní",J314,0)</f>
        <v>0</v>
      </c>
      <c r="BF314" s="145">
        <f t="shared" ref="BF314:BF340" si="125">IF(N314="snížená",J314,0)</f>
        <v>0</v>
      </c>
      <c r="BG314" s="145">
        <f t="shared" ref="BG314:BG340" si="126">IF(N314="zákl. přenesená",J314,0)</f>
        <v>0</v>
      </c>
      <c r="BH314" s="145">
        <f t="shared" ref="BH314:BH340" si="127">IF(N314="sníž. přenesená",J314,0)</f>
        <v>0</v>
      </c>
      <c r="BI314" s="145">
        <f t="shared" ref="BI314:BI340" si="128">IF(N314="nulová",J314,0)</f>
        <v>0</v>
      </c>
      <c r="BJ314" s="19" t="s">
        <v>77</v>
      </c>
      <c r="BK314" s="145">
        <f t="shared" ref="BK314:BK340" si="129">ROUND(I314*H314,2)</f>
        <v>0</v>
      </c>
      <c r="BL314" s="19" t="s">
        <v>229</v>
      </c>
      <c r="BM314" s="144" t="s">
        <v>16121</v>
      </c>
    </row>
    <row r="315" spans="2:65" s="1" customFormat="1" ht="16.5" customHeight="1">
      <c r="B315" s="34"/>
      <c r="C315" s="133" t="s">
        <v>1939</v>
      </c>
      <c r="D315" s="133" t="s">
        <v>215</v>
      </c>
      <c r="E315" s="134" t="s">
        <v>16122</v>
      </c>
      <c r="F315" s="135" t="s">
        <v>16066</v>
      </c>
      <c r="G315" s="136" t="s">
        <v>15108</v>
      </c>
      <c r="H315" s="137">
        <v>15</v>
      </c>
      <c r="I315" s="138"/>
      <c r="J315" s="139">
        <f t="shared" si="120"/>
        <v>0</v>
      </c>
      <c r="K315" s="135" t="s">
        <v>245</v>
      </c>
      <c r="L315" s="34"/>
      <c r="M315" s="140" t="s">
        <v>19</v>
      </c>
      <c r="N315" s="141" t="s">
        <v>40</v>
      </c>
      <c r="P315" s="142">
        <f t="shared" si="121"/>
        <v>0</v>
      </c>
      <c r="Q315" s="142">
        <v>0</v>
      </c>
      <c r="R315" s="142">
        <f t="shared" si="122"/>
        <v>0</v>
      </c>
      <c r="S315" s="142">
        <v>0</v>
      </c>
      <c r="T315" s="143">
        <f t="shared" si="123"/>
        <v>0</v>
      </c>
      <c r="AR315" s="144" t="s">
        <v>229</v>
      </c>
      <c r="AT315" s="144" t="s">
        <v>215</v>
      </c>
      <c r="AU315" s="144" t="s">
        <v>229</v>
      </c>
      <c r="AY315" s="19" t="s">
        <v>212</v>
      </c>
      <c r="BE315" s="145">
        <f t="shared" si="124"/>
        <v>0</v>
      </c>
      <c r="BF315" s="145">
        <f t="shared" si="125"/>
        <v>0</v>
      </c>
      <c r="BG315" s="145">
        <f t="shared" si="126"/>
        <v>0</v>
      </c>
      <c r="BH315" s="145">
        <f t="shared" si="127"/>
        <v>0</v>
      </c>
      <c r="BI315" s="145">
        <f t="shared" si="128"/>
        <v>0</v>
      </c>
      <c r="BJ315" s="19" t="s">
        <v>77</v>
      </c>
      <c r="BK315" s="145">
        <f t="shared" si="129"/>
        <v>0</v>
      </c>
      <c r="BL315" s="19" t="s">
        <v>229</v>
      </c>
      <c r="BM315" s="144" t="s">
        <v>16123</v>
      </c>
    </row>
    <row r="316" spans="2:65" s="1" customFormat="1" ht="16.5" customHeight="1">
      <c r="B316" s="34"/>
      <c r="C316" s="133" t="s">
        <v>1946</v>
      </c>
      <c r="D316" s="133" t="s">
        <v>215</v>
      </c>
      <c r="E316" s="134" t="s">
        <v>16124</v>
      </c>
      <c r="F316" s="135" t="s">
        <v>16068</v>
      </c>
      <c r="G316" s="136" t="s">
        <v>15108</v>
      </c>
      <c r="H316" s="137">
        <v>2</v>
      </c>
      <c r="I316" s="138"/>
      <c r="J316" s="139">
        <f t="shared" si="120"/>
        <v>0</v>
      </c>
      <c r="K316" s="135" t="s">
        <v>245</v>
      </c>
      <c r="L316" s="34"/>
      <c r="M316" s="140" t="s">
        <v>19</v>
      </c>
      <c r="N316" s="141" t="s">
        <v>40</v>
      </c>
      <c r="P316" s="142">
        <f t="shared" si="121"/>
        <v>0</v>
      </c>
      <c r="Q316" s="142">
        <v>0</v>
      </c>
      <c r="R316" s="142">
        <f t="shared" si="122"/>
        <v>0</v>
      </c>
      <c r="S316" s="142">
        <v>0</v>
      </c>
      <c r="T316" s="143">
        <f t="shared" si="123"/>
        <v>0</v>
      </c>
      <c r="AR316" s="144" t="s">
        <v>229</v>
      </c>
      <c r="AT316" s="144" t="s">
        <v>215</v>
      </c>
      <c r="AU316" s="144" t="s">
        <v>229</v>
      </c>
      <c r="AY316" s="19" t="s">
        <v>212</v>
      </c>
      <c r="BE316" s="145">
        <f t="shared" si="124"/>
        <v>0</v>
      </c>
      <c r="BF316" s="145">
        <f t="shared" si="125"/>
        <v>0</v>
      </c>
      <c r="BG316" s="145">
        <f t="shared" si="126"/>
        <v>0</v>
      </c>
      <c r="BH316" s="145">
        <f t="shared" si="127"/>
        <v>0</v>
      </c>
      <c r="BI316" s="145">
        <f t="shared" si="128"/>
        <v>0</v>
      </c>
      <c r="BJ316" s="19" t="s">
        <v>77</v>
      </c>
      <c r="BK316" s="145">
        <f t="shared" si="129"/>
        <v>0</v>
      </c>
      <c r="BL316" s="19" t="s">
        <v>229</v>
      </c>
      <c r="BM316" s="144" t="s">
        <v>16125</v>
      </c>
    </row>
    <row r="317" spans="2:65" s="1" customFormat="1" ht="16.5" customHeight="1">
      <c r="B317" s="34"/>
      <c r="C317" s="133" t="s">
        <v>1953</v>
      </c>
      <c r="D317" s="133" t="s">
        <v>215</v>
      </c>
      <c r="E317" s="134" t="s">
        <v>16126</v>
      </c>
      <c r="F317" s="135" t="s">
        <v>15879</v>
      </c>
      <c r="G317" s="136" t="s">
        <v>15108</v>
      </c>
      <c r="H317" s="137">
        <v>2</v>
      </c>
      <c r="I317" s="138"/>
      <c r="J317" s="139">
        <f t="shared" si="120"/>
        <v>0</v>
      </c>
      <c r="K317" s="135" t="s">
        <v>245</v>
      </c>
      <c r="L317" s="34"/>
      <c r="M317" s="140" t="s">
        <v>19</v>
      </c>
      <c r="N317" s="141" t="s">
        <v>40</v>
      </c>
      <c r="P317" s="142">
        <f t="shared" si="121"/>
        <v>0</v>
      </c>
      <c r="Q317" s="142">
        <v>0</v>
      </c>
      <c r="R317" s="142">
        <f t="shared" si="122"/>
        <v>0</v>
      </c>
      <c r="S317" s="142">
        <v>0</v>
      </c>
      <c r="T317" s="143">
        <f t="shared" si="123"/>
        <v>0</v>
      </c>
      <c r="AR317" s="144" t="s">
        <v>229</v>
      </c>
      <c r="AT317" s="144" t="s">
        <v>215</v>
      </c>
      <c r="AU317" s="144" t="s">
        <v>229</v>
      </c>
      <c r="AY317" s="19" t="s">
        <v>212</v>
      </c>
      <c r="BE317" s="145">
        <f t="shared" si="124"/>
        <v>0</v>
      </c>
      <c r="BF317" s="145">
        <f t="shared" si="125"/>
        <v>0</v>
      </c>
      <c r="BG317" s="145">
        <f t="shared" si="126"/>
        <v>0</v>
      </c>
      <c r="BH317" s="145">
        <f t="shared" si="127"/>
        <v>0</v>
      </c>
      <c r="BI317" s="145">
        <f t="shared" si="128"/>
        <v>0</v>
      </c>
      <c r="BJ317" s="19" t="s">
        <v>77</v>
      </c>
      <c r="BK317" s="145">
        <f t="shared" si="129"/>
        <v>0</v>
      </c>
      <c r="BL317" s="19" t="s">
        <v>229</v>
      </c>
      <c r="BM317" s="144" t="s">
        <v>16127</v>
      </c>
    </row>
    <row r="318" spans="2:65" s="1" customFormat="1" ht="16.5" customHeight="1">
      <c r="B318" s="34"/>
      <c r="C318" s="133" t="s">
        <v>1960</v>
      </c>
      <c r="D318" s="133" t="s">
        <v>215</v>
      </c>
      <c r="E318" s="134" t="s">
        <v>16128</v>
      </c>
      <c r="F318" s="135" t="s">
        <v>16071</v>
      </c>
      <c r="G318" s="136" t="s">
        <v>15108</v>
      </c>
      <c r="H318" s="137">
        <v>2</v>
      </c>
      <c r="I318" s="138"/>
      <c r="J318" s="139">
        <f t="shared" si="120"/>
        <v>0</v>
      </c>
      <c r="K318" s="135" t="s">
        <v>245</v>
      </c>
      <c r="L318" s="34"/>
      <c r="M318" s="140" t="s">
        <v>19</v>
      </c>
      <c r="N318" s="141" t="s">
        <v>40</v>
      </c>
      <c r="P318" s="142">
        <f t="shared" si="121"/>
        <v>0</v>
      </c>
      <c r="Q318" s="142">
        <v>0</v>
      </c>
      <c r="R318" s="142">
        <f t="shared" si="122"/>
        <v>0</v>
      </c>
      <c r="S318" s="142">
        <v>0</v>
      </c>
      <c r="T318" s="143">
        <f t="shared" si="123"/>
        <v>0</v>
      </c>
      <c r="AR318" s="144" t="s">
        <v>229</v>
      </c>
      <c r="AT318" s="144" t="s">
        <v>215</v>
      </c>
      <c r="AU318" s="144" t="s">
        <v>229</v>
      </c>
      <c r="AY318" s="19" t="s">
        <v>212</v>
      </c>
      <c r="BE318" s="145">
        <f t="shared" si="124"/>
        <v>0</v>
      </c>
      <c r="BF318" s="145">
        <f t="shared" si="125"/>
        <v>0</v>
      </c>
      <c r="BG318" s="145">
        <f t="shared" si="126"/>
        <v>0</v>
      </c>
      <c r="BH318" s="145">
        <f t="shared" si="127"/>
        <v>0</v>
      </c>
      <c r="BI318" s="145">
        <f t="shared" si="128"/>
        <v>0</v>
      </c>
      <c r="BJ318" s="19" t="s">
        <v>77</v>
      </c>
      <c r="BK318" s="145">
        <f t="shared" si="129"/>
        <v>0</v>
      </c>
      <c r="BL318" s="19" t="s">
        <v>229</v>
      </c>
      <c r="BM318" s="144" t="s">
        <v>16129</v>
      </c>
    </row>
    <row r="319" spans="2:65" s="1" customFormat="1" ht="16.5" customHeight="1">
      <c r="B319" s="34"/>
      <c r="C319" s="133" t="s">
        <v>1966</v>
      </c>
      <c r="D319" s="133" t="s">
        <v>215</v>
      </c>
      <c r="E319" s="134" t="s">
        <v>16130</v>
      </c>
      <c r="F319" s="135" t="s">
        <v>15849</v>
      </c>
      <c r="G319" s="136" t="s">
        <v>15108</v>
      </c>
      <c r="H319" s="137">
        <v>2</v>
      </c>
      <c r="I319" s="138"/>
      <c r="J319" s="139">
        <f t="shared" si="120"/>
        <v>0</v>
      </c>
      <c r="K319" s="135" t="s">
        <v>245</v>
      </c>
      <c r="L319" s="34"/>
      <c r="M319" s="140" t="s">
        <v>19</v>
      </c>
      <c r="N319" s="141" t="s">
        <v>40</v>
      </c>
      <c r="P319" s="142">
        <f t="shared" si="121"/>
        <v>0</v>
      </c>
      <c r="Q319" s="142">
        <v>0</v>
      </c>
      <c r="R319" s="142">
        <f t="shared" si="122"/>
        <v>0</v>
      </c>
      <c r="S319" s="142">
        <v>0</v>
      </c>
      <c r="T319" s="143">
        <f t="shared" si="123"/>
        <v>0</v>
      </c>
      <c r="AR319" s="144" t="s">
        <v>229</v>
      </c>
      <c r="AT319" s="144" t="s">
        <v>215</v>
      </c>
      <c r="AU319" s="144" t="s">
        <v>229</v>
      </c>
      <c r="AY319" s="19" t="s">
        <v>212</v>
      </c>
      <c r="BE319" s="145">
        <f t="shared" si="124"/>
        <v>0</v>
      </c>
      <c r="BF319" s="145">
        <f t="shared" si="125"/>
        <v>0</v>
      </c>
      <c r="BG319" s="145">
        <f t="shared" si="126"/>
        <v>0</v>
      </c>
      <c r="BH319" s="145">
        <f t="shared" si="127"/>
        <v>0</v>
      </c>
      <c r="BI319" s="145">
        <f t="shared" si="128"/>
        <v>0</v>
      </c>
      <c r="BJ319" s="19" t="s">
        <v>77</v>
      </c>
      <c r="BK319" s="145">
        <f t="shared" si="129"/>
        <v>0</v>
      </c>
      <c r="BL319" s="19" t="s">
        <v>229</v>
      </c>
      <c r="BM319" s="144" t="s">
        <v>16131</v>
      </c>
    </row>
    <row r="320" spans="2:65" s="1" customFormat="1" ht="16.5" customHeight="1">
      <c r="B320" s="34"/>
      <c r="C320" s="133" t="s">
        <v>1972</v>
      </c>
      <c r="D320" s="133" t="s">
        <v>215</v>
      </c>
      <c r="E320" s="134" t="s">
        <v>16132</v>
      </c>
      <c r="F320" s="135" t="s">
        <v>15851</v>
      </c>
      <c r="G320" s="136" t="s">
        <v>15108</v>
      </c>
      <c r="H320" s="137">
        <v>2</v>
      </c>
      <c r="I320" s="138"/>
      <c r="J320" s="139">
        <f t="shared" si="120"/>
        <v>0</v>
      </c>
      <c r="K320" s="135" t="s">
        <v>245</v>
      </c>
      <c r="L320" s="34"/>
      <c r="M320" s="140" t="s">
        <v>19</v>
      </c>
      <c r="N320" s="141" t="s">
        <v>40</v>
      </c>
      <c r="P320" s="142">
        <f t="shared" si="121"/>
        <v>0</v>
      </c>
      <c r="Q320" s="142">
        <v>0</v>
      </c>
      <c r="R320" s="142">
        <f t="shared" si="122"/>
        <v>0</v>
      </c>
      <c r="S320" s="142">
        <v>0</v>
      </c>
      <c r="T320" s="143">
        <f t="shared" si="123"/>
        <v>0</v>
      </c>
      <c r="AR320" s="144" t="s">
        <v>229</v>
      </c>
      <c r="AT320" s="144" t="s">
        <v>215</v>
      </c>
      <c r="AU320" s="144" t="s">
        <v>229</v>
      </c>
      <c r="AY320" s="19" t="s">
        <v>212</v>
      </c>
      <c r="BE320" s="145">
        <f t="shared" si="124"/>
        <v>0</v>
      </c>
      <c r="BF320" s="145">
        <f t="shared" si="125"/>
        <v>0</v>
      </c>
      <c r="BG320" s="145">
        <f t="shared" si="126"/>
        <v>0</v>
      </c>
      <c r="BH320" s="145">
        <f t="shared" si="127"/>
        <v>0</v>
      </c>
      <c r="BI320" s="145">
        <f t="shared" si="128"/>
        <v>0</v>
      </c>
      <c r="BJ320" s="19" t="s">
        <v>77</v>
      </c>
      <c r="BK320" s="145">
        <f t="shared" si="129"/>
        <v>0</v>
      </c>
      <c r="BL320" s="19" t="s">
        <v>229</v>
      </c>
      <c r="BM320" s="144" t="s">
        <v>16133</v>
      </c>
    </row>
    <row r="321" spans="2:65" s="1" customFormat="1" ht="16.5" customHeight="1">
      <c r="B321" s="34"/>
      <c r="C321" s="133" t="s">
        <v>1980</v>
      </c>
      <c r="D321" s="133" t="s">
        <v>215</v>
      </c>
      <c r="E321" s="134" t="s">
        <v>16134</v>
      </c>
      <c r="F321" s="135" t="s">
        <v>16075</v>
      </c>
      <c r="G321" s="136" t="s">
        <v>15108</v>
      </c>
      <c r="H321" s="137">
        <v>2</v>
      </c>
      <c r="I321" s="138"/>
      <c r="J321" s="139">
        <f t="shared" si="120"/>
        <v>0</v>
      </c>
      <c r="K321" s="135" t="s">
        <v>245</v>
      </c>
      <c r="L321" s="34"/>
      <c r="M321" s="140" t="s">
        <v>19</v>
      </c>
      <c r="N321" s="141" t="s">
        <v>40</v>
      </c>
      <c r="P321" s="142">
        <f t="shared" si="121"/>
        <v>0</v>
      </c>
      <c r="Q321" s="142">
        <v>0</v>
      </c>
      <c r="R321" s="142">
        <f t="shared" si="122"/>
        <v>0</v>
      </c>
      <c r="S321" s="142">
        <v>0</v>
      </c>
      <c r="T321" s="143">
        <f t="shared" si="123"/>
        <v>0</v>
      </c>
      <c r="AR321" s="144" t="s">
        <v>229</v>
      </c>
      <c r="AT321" s="144" t="s">
        <v>215</v>
      </c>
      <c r="AU321" s="144" t="s">
        <v>229</v>
      </c>
      <c r="AY321" s="19" t="s">
        <v>212</v>
      </c>
      <c r="BE321" s="145">
        <f t="shared" si="124"/>
        <v>0</v>
      </c>
      <c r="BF321" s="145">
        <f t="shared" si="125"/>
        <v>0</v>
      </c>
      <c r="BG321" s="145">
        <f t="shared" si="126"/>
        <v>0</v>
      </c>
      <c r="BH321" s="145">
        <f t="shared" si="127"/>
        <v>0</v>
      </c>
      <c r="BI321" s="145">
        <f t="shared" si="128"/>
        <v>0</v>
      </c>
      <c r="BJ321" s="19" t="s">
        <v>77</v>
      </c>
      <c r="BK321" s="145">
        <f t="shared" si="129"/>
        <v>0</v>
      </c>
      <c r="BL321" s="19" t="s">
        <v>229</v>
      </c>
      <c r="BM321" s="144" t="s">
        <v>16135</v>
      </c>
    </row>
    <row r="322" spans="2:65" s="1" customFormat="1" ht="16.5" customHeight="1">
      <c r="B322" s="34"/>
      <c r="C322" s="133" t="s">
        <v>1986</v>
      </c>
      <c r="D322" s="133" t="s">
        <v>215</v>
      </c>
      <c r="E322" s="134" t="s">
        <v>16136</v>
      </c>
      <c r="F322" s="135" t="s">
        <v>15853</v>
      </c>
      <c r="G322" s="136" t="s">
        <v>15108</v>
      </c>
      <c r="H322" s="137">
        <v>4</v>
      </c>
      <c r="I322" s="138"/>
      <c r="J322" s="139">
        <f t="shared" si="120"/>
        <v>0</v>
      </c>
      <c r="K322" s="135" t="s">
        <v>245</v>
      </c>
      <c r="L322" s="34"/>
      <c r="M322" s="140" t="s">
        <v>19</v>
      </c>
      <c r="N322" s="141" t="s">
        <v>40</v>
      </c>
      <c r="P322" s="142">
        <f t="shared" si="121"/>
        <v>0</v>
      </c>
      <c r="Q322" s="142">
        <v>0</v>
      </c>
      <c r="R322" s="142">
        <f t="shared" si="122"/>
        <v>0</v>
      </c>
      <c r="S322" s="142">
        <v>0</v>
      </c>
      <c r="T322" s="143">
        <f t="shared" si="123"/>
        <v>0</v>
      </c>
      <c r="AR322" s="144" t="s">
        <v>229</v>
      </c>
      <c r="AT322" s="144" t="s">
        <v>215</v>
      </c>
      <c r="AU322" s="144" t="s">
        <v>229</v>
      </c>
      <c r="AY322" s="19" t="s">
        <v>212</v>
      </c>
      <c r="BE322" s="145">
        <f t="shared" si="124"/>
        <v>0</v>
      </c>
      <c r="BF322" s="145">
        <f t="shared" si="125"/>
        <v>0</v>
      </c>
      <c r="BG322" s="145">
        <f t="shared" si="126"/>
        <v>0</v>
      </c>
      <c r="BH322" s="145">
        <f t="shared" si="127"/>
        <v>0</v>
      </c>
      <c r="BI322" s="145">
        <f t="shared" si="128"/>
        <v>0</v>
      </c>
      <c r="BJ322" s="19" t="s">
        <v>77</v>
      </c>
      <c r="BK322" s="145">
        <f t="shared" si="129"/>
        <v>0</v>
      </c>
      <c r="BL322" s="19" t="s">
        <v>229</v>
      </c>
      <c r="BM322" s="144" t="s">
        <v>16137</v>
      </c>
    </row>
    <row r="323" spans="2:65" s="1" customFormat="1" ht="16.5" customHeight="1">
      <c r="B323" s="34"/>
      <c r="C323" s="133" t="s">
        <v>1993</v>
      </c>
      <c r="D323" s="133" t="s">
        <v>215</v>
      </c>
      <c r="E323" s="134" t="s">
        <v>16138</v>
      </c>
      <c r="F323" s="135" t="s">
        <v>15855</v>
      </c>
      <c r="G323" s="136" t="s">
        <v>15108</v>
      </c>
      <c r="H323" s="137">
        <v>2</v>
      </c>
      <c r="I323" s="138"/>
      <c r="J323" s="139">
        <f t="shared" si="120"/>
        <v>0</v>
      </c>
      <c r="K323" s="135" t="s">
        <v>245</v>
      </c>
      <c r="L323" s="34"/>
      <c r="M323" s="140" t="s">
        <v>19</v>
      </c>
      <c r="N323" s="141" t="s">
        <v>40</v>
      </c>
      <c r="P323" s="142">
        <f t="shared" si="121"/>
        <v>0</v>
      </c>
      <c r="Q323" s="142">
        <v>0</v>
      </c>
      <c r="R323" s="142">
        <f t="shared" si="122"/>
        <v>0</v>
      </c>
      <c r="S323" s="142">
        <v>0</v>
      </c>
      <c r="T323" s="143">
        <f t="shared" si="123"/>
        <v>0</v>
      </c>
      <c r="AR323" s="144" t="s">
        <v>229</v>
      </c>
      <c r="AT323" s="144" t="s">
        <v>215</v>
      </c>
      <c r="AU323" s="144" t="s">
        <v>229</v>
      </c>
      <c r="AY323" s="19" t="s">
        <v>212</v>
      </c>
      <c r="BE323" s="145">
        <f t="shared" si="124"/>
        <v>0</v>
      </c>
      <c r="BF323" s="145">
        <f t="shared" si="125"/>
        <v>0</v>
      </c>
      <c r="BG323" s="145">
        <f t="shared" si="126"/>
        <v>0</v>
      </c>
      <c r="BH323" s="145">
        <f t="shared" si="127"/>
        <v>0</v>
      </c>
      <c r="BI323" s="145">
        <f t="shared" si="128"/>
        <v>0</v>
      </c>
      <c r="BJ323" s="19" t="s">
        <v>77</v>
      </c>
      <c r="BK323" s="145">
        <f t="shared" si="129"/>
        <v>0</v>
      </c>
      <c r="BL323" s="19" t="s">
        <v>229</v>
      </c>
      <c r="BM323" s="144" t="s">
        <v>16139</v>
      </c>
    </row>
    <row r="324" spans="2:65" s="1" customFormat="1" ht="16.5" customHeight="1">
      <c r="B324" s="34"/>
      <c r="C324" s="133" t="s">
        <v>1998</v>
      </c>
      <c r="D324" s="133" t="s">
        <v>215</v>
      </c>
      <c r="E324" s="134" t="s">
        <v>16140</v>
      </c>
      <c r="F324" s="135" t="s">
        <v>15857</v>
      </c>
      <c r="G324" s="136" t="s">
        <v>15108</v>
      </c>
      <c r="H324" s="137">
        <v>2</v>
      </c>
      <c r="I324" s="138"/>
      <c r="J324" s="139">
        <f t="shared" si="120"/>
        <v>0</v>
      </c>
      <c r="K324" s="135" t="s">
        <v>245</v>
      </c>
      <c r="L324" s="34"/>
      <c r="M324" s="140" t="s">
        <v>19</v>
      </c>
      <c r="N324" s="141" t="s">
        <v>40</v>
      </c>
      <c r="P324" s="142">
        <f t="shared" si="121"/>
        <v>0</v>
      </c>
      <c r="Q324" s="142">
        <v>0</v>
      </c>
      <c r="R324" s="142">
        <f t="shared" si="122"/>
        <v>0</v>
      </c>
      <c r="S324" s="142">
        <v>0</v>
      </c>
      <c r="T324" s="143">
        <f t="shared" si="123"/>
        <v>0</v>
      </c>
      <c r="AR324" s="144" t="s">
        <v>229</v>
      </c>
      <c r="AT324" s="144" t="s">
        <v>215</v>
      </c>
      <c r="AU324" s="144" t="s">
        <v>229</v>
      </c>
      <c r="AY324" s="19" t="s">
        <v>212</v>
      </c>
      <c r="BE324" s="145">
        <f t="shared" si="124"/>
        <v>0</v>
      </c>
      <c r="BF324" s="145">
        <f t="shared" si="125"/>
        <v>0</v>
      </c>
      <c r="BG324" s="145">
        <f t="shared" si="126"/>
        <v>0</v>
      </c>
      <c r="BH324" s="145">
        <f t="shared" si="127"/>
        <v>0</v>
      </c>
      <c r="BI324" s="145">
        <f t="shared" si="128"/>
        <v>0</v>
      </c>
      <c r="BJ324" s="19" t="s">
        <v>77</v>
      </c>
      <c r="BK324" s="145">
        <f t="shared" si="129"/>
        <v>0</v>
      </c>
      <c r="BL324" s="19" t="s">
        <v>229</v>
      </c>
      <c r="BM324" s="144" t="s">
        <v>16141</v>
      </c>
    </row>
    <row r="325" spans="2:65" s="1" customFormat="1" ht="16.5" customHeight="1">
      <c r="B325" s="34"/>
      <c r="C325" s="133" t="s">
        <v>2006</v>
      </c>
      <c r="D325" s="133" t="s">
        <v>215</v>
      </c>
      <c r="E325" s="134" t="s">
        <v>16142</v>
      </c>
      <c r="F325" s="135" t="s">
        <v>16080</v>
      </c>
      <c r="G325" s="136" t="s">
        <v>15108</v>
      </c>
      <c r="H325" s="137">
        <v>2</v>
      </c>
      <c r="I325" s="138"/>
      <c r="J325" s="139">
        <f t="shared" si="120"/>
        <v>0</v>
      </c>
      <c r="K325" s="135" t="s">
        <v>245</v>
      </c>
      <c r="L325" s="34"/>
      <c r="M325" s="140" t="s">
        <v>19</v>
      </c>
      <c r="N325" s="141" t="s">
        <v>40</v>
      </c>
      <c r="P325" s="142">
        <f t="shared" si="121"/>
        <v>0</v>
      </c>
      <c r="Q325" s="142">
        <v>0</v>
      </c>
      <c r="R325" s="142">
        <f t="shared" si="122"/>
        <v>0</v>
      </c>
      <c r="S325" s="142">
        <v>0</v>
      </c>
      <c r="T325" s="143">
        <f t="shared" si="123"/>
        <v>0</v>
      </c>
      <c r="AR325" s="144" t="s">
        <v>229</v>
      </c>
      <c r="AT325" s="144" t="s">
        <v>215</v>
      </c>
      <c r="AU325" s="144" t="s">
        <v>229</v>
      </c>
      <c r="AY325" s="19" t="s">
        <v>212</v>
      </c>
      <c r="BE325" s="145">
        <f t="shared" si="124"/>
        <v>0</v>
      </c>
      <c r="BF325" s="145">
        <f t="shared" si="125"/>
        <v>0</v>
      </c>
      <c r="BG325" s="145">
        <f t="shared" si="126"/>
        <v>0</v>
      </c>
      <c r="BH325" s="145">
        <f t="shared" si="127"/>
        <v>0</v>
      </c>
      <c r="BI325" s="145">
        <f t="shared" si="128"/>
        <v>0</v>
      </c>
      <c r="BJ325" s="19" t="s">
        <v>77</v>
      </c>
      <c r="BK325" s="145">
        <f t="shared" si="129"/>
        <v>0</v>
      </c>
      <c r="BL325" s="19" t="s">
        <v>229</v>
      </c>
      <c r="BM325" s="144" t="s">
        <v>16143</v>
      </c>
    </row>
    <row r="326" spans="2:65" s="1" customFormat="1" ht="16.5" customHeight="1">
      <c r="B326" s="34"/>
      <c r="C326" s="133" t="s">
        <v>2015</v>
      </c>
      <c r="D326" s="133" t="s">
        <v>215</v>
      </c>
      <c r="E326" s="134" t="s">
        <v>16144</v>
      </c>
      <c r="F326" s="135" t="s">
        <v>16082</v>
      </c>
      <c r="G326" s="136" t="s">
        <v>15108</v>
      </c>
      <c r="H326" s="137">
        <v>35</v>
      </c>
      <c r="I326" s="138"/>
      <c r="J326" s="139">
        <f t="shared" si="120"/>
        <v>0</v>
      </c>
      <c r="K326" s="135" t="s">
        <v>245</v>
      </c>
      <c r="L326" s="34"/>
      <c r="M326" s="140" t="s">
        <v>19</v>
      </c>
      <c r="N326" s="141" t="s">
        <v>40</v>
      </c>
      <c r="P326" s="142">
        <f t="shared" si="121"/>
        <v>0</v>
      </c>
      <c r="Q326" s="142">
        <v>0</v>
      </c>
      <c r="R326" s="142">
        <f t="shared" si="122"/>
        <v>0</v>
      </c>
      <c r="S326" s="142">
        <v>0</v>
      </c>
      <c r="T326" s="143">
        <f t="shared" si="123"/>
        <v>0</v>
      </c>
      <c r="AR326" s="144" t="s">
        <v>229</v>
      </c>
      <c r="AT326" s="144" t="s">
        <v>215</v>
      </c>
      <c r="AU326" s="144" t="s">
        <v>229</v>
      </c>
      <c r="AY326" s="19" t="s">
        <v>212</v>
      </c>
      <c r="BE326" s="145">
        <f t="shared" si="124"/>
        <v>0</v>
      </c>
      <c r="BF326" s="145">
        <f t="shared" si="125"/>
        <v>0</v>
      </c>
      <c r="BG326" s="145">
        <f t="shared" si="126"/>
        <v>0</v>
      </c>
      <c r="BH326" s="145">
        <f t="shared" si="127"/>
        <v>0</v>
      </c>
      <c r="BI326" s="145">
        <f t="shared" si="128"/>
        <v>0</v>
      </c>
      <c r="BJ326" s="19" t="s">
        <v>77</v>
      </c>
      <c r="BK326" s="145">
        <f t="shared" si="129"/>
        <v>0</v>
      </c>
      <c r="BL326" s="19" t="s">
        <v>229</v>
      </c>
      <c r="BM326" s="144" t="s">
        <v>16145</v>
      </c>
    </row>
    <row r="327" spans="2:65" s="1" customFormat="1" ht="16.5" customHeight="1">
      <c r="B327" s="34"/>
      <c r="C327" s="133" t="s">
        <v>2025</v>
      </c>
      <c r="D327" s="133" t="s">
        <v>215</v>
      </c>
      <c r="E327" s="134" t="s">
        <v>16146</v>
      </c>
      <c r="F327" s="135" t="s">
        <v>16084</v>
      </c>
      <c r="G327" s="136" t="s">
        <v>15108</v>
      </c>
      <c r="H327" s="137">
        <v>22</v>
      </c>
      <c r="I327" s="138"/>
      <c r="J327" s="139">
        <f t="shared" si="120"/>
        <v>0</v>
      </c>
      <c r="K327" s="135" t="s">
        <v>245</v>
      </c>
      <c r="L327" s="34"/>
      <c r="M327" s="140" t="s">
        <v>19</v>
      </c>
      <c r="N327" s="141" t="s">
        <v>40</v>
      </c>
      <c r="P327" s="142">
        <f t="shared" si="121"/>
        <v>0</v>
      </c>
      <c r="Q327" s="142">
        <v>0</v>
      </c>
      <c r="R327" s="142">
        <f t="shared" si="122"/>
        <v>0</v>
      </c>
      <c r="S327" s="142">
        <v>0</v>
      </c>
      <c r="T327" s="143">
        <f t="shared" si="123"/>
        <v>0</v>
      </c>
      <c r="AR327" s="144" t="s">
        <v>229</v>
      </c>
      <c r="AT327" s="144" t="s">
        <v>215</v>
      </c>
      <c r="AU327" s="144" t="s">
        <v>229</v>
      </c>
      <c r="AY327" s="19" t="s">
        <v>212</v>
      </c>
      <c r="BE327" s="145">
        <f t="shared" si="124"/>
        <v>0</v>
      </c>
      <c r="BF327" s="145">
        <f t="shared" si="125"/>
        <v>0</v>
      </c>
      <c r="BG327" s="145">
        <f t="shared" si="126"/>
        <v>0</v>
      </c>
      <c r="BH327" s="145">
        <f t="shared" si="127"/>
        <v>0</v>
      </c>
      <c r="BI327" s="145">
        <f t="shared" si="128"/>
        <v>0</v>
      </c>
      <c r="BJ327" s="19" t="s">
        <v>77</v>
      </c>
      <c r="BK327" s="145">
        <f t="shared" si="129"/>
        <v>0</v>
      </c>
      <c r="BL327" s="19" t="s">
        <v>229</v>
      </c>
      <c r="BM327" s="144" t="s">
        <v>16147</v>
      </c>
    </row>
    <row r="328" spans="2:65" s="1" customFormat="1" ht="16.5" customHeight="1">
      <c r="B328" s="34"/>
      <c r="C328" s="133" t="s">
        <v>2033</v>
      </c>
      <c r="D328" s="133" t="s">
        <v>215</v>
      </c>
      <c r="E328" s="134" t="s">
        <v>16148</v>
      </c>
      <c r="F328" s="135" t="s">
        <v>16086</v>
      </c>
      <c r="G328" s="136" t="s">
        <v>15108</v>
      </c>
      <c r="H328" s="137">
        <v>15</v>
      </c>
      <c r="I328" s="138"/>
      <c r="J328" s="139">
        <f t="shared" si="120"/>
        <v>0</v>
      </c>
      <c r="K328" s="135" t="s">
        <v>245</v>
      </c>
      <c r="L328" s="34"/>
      <c r="M328" s="140" t="s">
        <v>19</v>
      </c>
      <c r="N328" s="141" t="s">
        <v>40</v>
      </c>
      <c r="P328" s="142">
        <f t="shared" si="121"/>
        <v>0</v>
      </c>
      <c r="Q328" s="142">
        <v>0</v>
      </c>
      <c r="R328" s="142">
        <f t="shared" si="122"/>
        <v>0</v>
      </c>
      <c r="S328" s="142">
        <v>0</v>
      </c>
      <c r="T328" s="143">
        <f t="shared" si="123"/>
        <v>0</v>
      </c>
      <c r="AR328" s="144" t="s">
        <v>229</v>
      </c>
      <c r="AT328" s="144" t="s">
        <v>215</v>
      </c>
      <c r="AU328" s="144" t="s">
        <v>229</v>
      </c>
      <c r="AY328" s="19" t="s">
        <v>212</v>
      </c>
      <c r="BE328" s="145">
        <f t="shared" si="124"/>
        <v>0</v>
      </c>
      <c r="BF328" s="145">
        <f t="shared" si="125"/>
        <v>0</v>
      </c>
      <c r="BG328" s="145">
        <f t="shared" si="126"/>
        <v>0</v>
      </c>
      <c r="BH328" s="145">
        <f t="shared" si="127"/>
        <v>0</v>
      </c>
      <c r="BI328" s="145">
        <f t="shared" si="128"/>
        <v>0</v>
      </c>
      <c r="BJ328" s="19" t="s">
        <v>77</v>
      </c>
      <c r="BK328" s="145">
        <f t="shared" si="129"/>
        <v>0</v>
      </c>
      <c r="BL328" s="19" t="s">
        <v>229</v>
      </c>
      <c r="BM328" s="144" t="s">
        <v>16149</v>
      </c>
    </row>
    <row r="329" spans="2:65" s="1" customFormat="1" ht="16.5" customHeight="1">
      <c r="B329" s="34"/>
      <c r="C329" s="133" t="s">
        <v>2039</v>
      </c>
      <c r="D329" s="133" t="s">
        <v>215</v>
      </c>
      <c r="E329" s="134" t="s">
        <v>16150</v>
      </c>
      <c r="F329" s="135" t="s">
        <v>16088</v>
      </c>
      <c r="G329" s="136" t="s">
        <v>15108</v>
      </c>
      <c r="H329" s="137">
        <v>3</v>
      </c>
      <c r="I329" s="138"/>
      <c r="J329" s="139">
        <f t="shared" si="120"/>
        <v>0</v>
      </c>
      <c r="K329" s="135" t="s">
        <v>245</v>
      </c>
      <c r="L329" s="34"/>
      <c r="M329" s="140" t="s">
        <v>19</v>
      </c>
      <c r="N329" s="141" t="s">
        <v>40</v>
      </c>
      <c r="P329" s="142">
        <f t="shared" si="121"/>
        <v>0</v>
      </c>
      <c r="Q329" s="142">
        <v>0</v>
      </c>
      <c r="R329" s="142">
        <f t="shared" si="122"/>
        <v>0</v>
      </c>
      <c r="S329" s="142">
        <v>0</v>
      </c>
      <c r="T329" s="143">
        <f t="shared" si="123"/>
        <v>0</v>
      </c>
      <c r="AR329" s="144" t="s">
        <v>229</v>
      </c>
      <c r="AT329" s="144" t="s">
        <v>215</v>
      </c>
      <c r="AU329" s="144" t="s">
        <v>229</v>
      </c>
      <c r="AY329" s="19" t="s">
        <v>212</v>
      </c>
      <c r="BE329" s="145">
        <f t="shared" si="124"/>
        <v>0</v>
      </c>
      <c r="BF329" s="145">
        <f t="shared" si="125"/>
        <v>0</v>
      </c>
      <c r="BG329" s="145">
        <f t="shared" si="126"/>
        <v>0</v>
      </c>
      <c r="BH329" s="145">
        <f t="shared" si="127"/>
        <v>0</v>
      </c>
      <c r="BI329" s="145">
        <f t="shared" si="128"/>
        <v>0</v>
      </c>
      <c r="BJ329" s="19" t="s">
        <v>77</v>
      </c>
      <c r="BK329" s="145">
        <f t="shared" si="129"/>
        <v>0</v>
      </c>
      <c r="BL329" s="19" t="s">
        <v>229</v>
      </c>
      <c r="BM329" s="144" t="s">
        <v>16151</v>
      </c>
    </row>
    <row r="330" spans="2:65" s="1" customFormat="1" ht="16.5" customHeight="1">
      <c r="B330" s="34"/>
      <c r="C330" s="133" t="s">
        <v>2046</v>
      </c>
      <c r="D330" s="133" t="s">
        <v>215</v>
      </c>
      <c r="E330" s="134" t="s">
        <v>16152</v>
      </c>
      <c r="F330" s="135" t="s">
        <v>16090</v>
      </c>
      <c r="G330" s="136" t="s">
        <v>15108</v>
      </c>
      <c r="H330" s="137">
        <v>2</v>
      </c>
      <c r="I330" s="138"/>
      <c r="J330" s="139">
        <f t="shared" si="120"/>
        <v>0</v>
      </c>
      <c r="K330" s="135" t="s">
        <v>245</v>
      </c>
      <c r="L330" s="34"/>
      <c r="M330" s="140" t="s">
        <v>19</v>
      </c>
      <c r="N330" s="141" t="s">
        <v>40</v>
      </c>
      <c r="P330" s="142">
        <f t="shared" si="121"/>
        <v>0</v>
      </c>
      <c r="Q330" s="142">
        <v>0</v>
      </c>
      <c r="R330" s="142">
        <f t="shared" si="122"/>
        <v>0</v>
      </c>
      <c r="S330" s="142">
        <v>0</v>
      </c>
      <c r="T330" s="143">
        <f t="shared" si="123"/>
        <v>0</v>
      </c>
      <c r="AR330" s="144" t="s">
        <v>229</v>
      </c>
      <c r="AT330" s="144" t="s">
        <v>215</v>
      </c>
      <c r="AU330" s="144" t="s">
        <v>229</v>
      </c>
      <c r="AY330" s="19" t="s">
        <v>212</v>
      </c>
      <c r="BE330" s="145">
        <f t="shared" si="124"/>
        <v>0</v>
      </c>
      <c r="BF330" s="145">
        <f t="shared" si="125"/>
        <v>0</v>
      </c>
      <c r="BG330" s="145">
        <f t="shared" si="126"/>
        <v>0</v>
      </c>
      <c r="BH330" s="145">
        <f t="shared" si="127"/>
        <v>0</v>
      </c>
      <c r="BI330" s="145">
        <f t="shared" si="128"/>
        <v>0</v>
      </c>
      <c r="BJ330" s="19" t="s">
        <v>77</v>
      </c>
      <c r="BK330" s="145">
        <f t="shared" si="129"/>
        <v>0</v>
      </c>
      <c r="BL330" s="19" t="s">
        <v>229</v>
      </c>
      <c r="BM330" s="144" t="s">
        <v>16153</v>
      </c>
    </row>
    <row r="331" spans="2:65" s="1" customFormat="1" ht="16.5" customHeight="1">
      <c r="B331" s="34"/>
      <c r="C331" s="133" t="s">
        <v>2052</v>
      </c>
      <c r="D331" s="133" t="s">
        <v>215</v>
      </c>
      <c r="E331" s="134" t="s">
        <v>16154</v>
      </c>
      <c r="F331" s="135" t="s">
        <v>16092</v>
      </c>
      <c r="G331" s="136" t="s">
        <v>15108</v>
      </c>
      <c r="H331" s="137">
        <v>2</v>
      </c>
      <c r="I331" s="138"/>
      <c r="J331" s="139">
        <f t="shared" si="120"/>
        <v>0</v>
      </c>
      <c r="K331" s="135" t="s">
        <v>245</v>
      </c>
      <c r="L331" s="34"/>
      <c r="M331" s="140" t="s">
        <v>19</v>
      </c>
      <c r="N331" s="141" t="s">
        <v>40</v>
      </c>
      <c r="P331" s="142">
        <f t="shared" si="121"/>
        <v>0</v>
      </c>
      <c r="Q331" s="142">
        <v>0</v>
      </c>
      <c r="R331" s="142">
        <f t="shared" si="122"/>
        <v>0</v>
      </c>
      <c r="S331" s="142">
        <v>0</v>
      </c>
      <c r="T331" s="143">
        <f t="shared" si="123"/>
        <v>0</v>
      </c>
      <c r="AR331" s="144" t="s">
        <v>229</v>
      </c>
      <c r="AT331" s="144" t="s">
        <v>215</v>
      </c>
      <c r="AU331" s="144" t="s">
        <v>229</v>
      </c>
      <c r="AY331" s="19" t="s">
        <v>212</v>
      </c>
      <c r="BE331" s="145">
        <f t="shared" si="124"/>
        <v>0</v>
      </c>
      <c r="BF331" s="145">
        <f t="shared" si="125"/>
        <v>0</v>
      </c>
      <c r="BG331" s="145">
        <f t="shared" si="126"/>
        <v>0</v>
      </c>
      <c r="BH331" s="145">
        <f t="shared" si="127"/>
        <v>0</v>
      </c>
      <c r="BI331" s="145">
        <f t="shared" si="128"/>
        <v>0</v>
      </c>
      <c r="BJ331" s="19" t="s">
        <v>77</v>
      </c>
      <c r="BK331" s="145">
        <f t="shared" si="129"/>
        <v>0</v>
      </c>
      <c r="BL331" s="19" t="s">
        <v>229</v>
      </c>
      <c r="BM331" s="144" t="s">
        <v>16155</v>
      </c>
    </row>
    <row r="332" spans="2:65" s="1" customFormat="1" ht="16.5" customHeight="1">
      <c r="B332" s="34"/>
      <c r="C332" s="133" t="s">
        <v>2059</v>
      </c>
      <c r="D332" s="133" t="s">
        <v>215</v>
      </c>
      <c r="E332" s="134" t="s">
        <v>16156</v>
      </c>
      <c r="F332" s="135" t="s">
        <v>16094</v>
      </c>
      <c r="G332" s="136" t="s">
        <v>15108</v>
      </c>
      <c r="H332" s="137">
        <v>22</v>
      </c>
      <c r="I332" s="138"/>
      <c r="J332" s="139">
        <f t="shared" si="120"/>
        <v>0</v>
      </c>
      <c r="K332" s="135" t="s">
        <v>245</v>
      </c>
      <c r="L332" s="34"/>
      <c r="M332" s="140" t="s">
        <v>19</v>
      </c>
      <c r="N332" s="141" t="s">
        <v>40</v>
      </c>
      <c r="P332" s="142">
        <f t="shared" si="121"/>
        <v>0</v>
      </c>
      <c r="Q332" s="142">
        <v>0</v>
      </c>
      <c r="R332" s="142">
        <f t="shared" si="122"/>
        <v>0</v>
      </c>
      <c r="S332" s="142">
        <v>0</v>
      </c>
      <c r="T332" s="143">
        <f t="shared" si="123"/>
        <v>0</v>
      </c>
      <c r="AR332" s="144" t="s">
        <v>229</v>
      </c>
      <c r="AT332" s="144" t="s">
        <v>215</v>
      </c>
      <c r="AU332" s="144" t="s">
        <v>229</v>
      </c>
      <c r="AY332" s="19" t="s">
        <v>212</v>
      </c>
      <c r="BE332" s="145">
        <f t="shared" si="124"/>
        <v>0</v>
      </c>
      <c r="BF332" s="145">
        <f t="shared" si="125"/>
        <v>0</v>
      </c>
      <c r="BG332" s="145">
        <f t="shared" si="126"/>
        <v>0</v>
      </c>
      <c r="BH332" s="145">
        <f t="shared" si="127"/>
        <v>0</v>
      </c>
      <c r="BI332" s="145">
        <f t="shared" si="128"/>
        <v>0</v>
      </c>
      <c r="BJ332" s="19" t="s">
        <v>77</v>
      </c>
      <c r="BK332" s="145">
        <f t="shared" si="129"/>
        <v>0</v>
      </c>
      <c r="BL332" s="19" t="s">
        <v>229</v>
      </c>
      <c r="BM332" s="144" t="s">
        <v>16157</v>
      </c>
    </row>
    <row r="333" spans="2:65" s="1" customFormat="1" ht="16.5" customHeight="1">
      <c r="B333" s="34"/>
      <c r="C333" s="133" t="s">
        <v>2067</v>
      </c>
      <c r="D333" s="133" t="s">
        <v>215</v>
      </c>
      <c r="E333" s="134" t="s">
        <v>16158</v>
      </c>
      <c r="F333" s="135" t="s">
        <v>16096</v>
      </c>
      <c r="G333" s="136" t="s">
        <v>15108</v>
      </c>
      <c r="H333" s="137">
        <v>22</v>
      </c>
      <c r="I333" s="138"/>
      <c r="J333" s="139">
        <f t="shared" si="120"/>
        <v>0</v>
      </c>
      <c r="K333" s="135" t="s">
        <v>245</v>
      </c>
      <c r="L333" s="34"/>
      <c r="M333" s="140" t="s">
        <v>19</v>
      </c>
      <c r="N333" s="141" t="s">
        <v>40</v>
      </c>
      <c r="P333" s="142">
        <f t="shared" si="121"/>
        <v>0</v>
      </c>
      <c r="Q333" s="142">
        <v>0</v>
      </c>
      <c r="R333" s="142">
        <f t="shared" si="122"/>
        <v>0</v>
      </c>
      <c r="S333" s="142">
        <v>0</v>
      </c>
      <c r="T333" s="143">
        <f t="shared" si="123"/>
        <v>0</v>
      </c>
      <c r="AR333" s="144" t="s">
        <v>229</v>
      </c>
      <c r="AT333" s="144" t="s">
        <v>215</v>
      </c>
      <c r="AU333" s="144" t="s">
        <v>229</v>
      </c>
      <c r="AY333" s="19" t="s">
        <v>212</v>
      </c>
      <c r="BE333" s="145">
        <f t="shared" si="124"/>
        <v>0</v>
      </c>
      <c r="BF333" s="145">
        <f t="shared" si="125"/>
        <v>0</v>
      </c>
      <c r="BG333" s="145">
        <f t="shared" si="126"/>
        <v>0</v>
      </c>
      <c r="BH333" s="145">
        <f t="shared" si="127"/>
        <v>0</v>
      </c>
      <c r="BI333" s="145">
        <f t="shared" si="128"/>
        <v>0</v>
      </c>
      <c r="BJ333" s="19" t="s">
        <v>77</v>
      </c>
      <c r="BK333" s="145">
        <f t="shared" si="129"/>
        <v>0</v>
      </c>
      <c r="BL333" s="19" t="s">
        <v>229</v>
      </c>
      <c r="BM333" s="144" t="s">
        <v>16159</v>
      </c>
    </row>
    <row r="334" spans="2:65" s="1" customFormat="1" ht="16.5" customHeight="1">
      <c r="B334" s="34"/>
      <c r="C334" s="133" t="s">
        <v>2074</v>
      </c>
      <c r="D334" s="133" t="s">
        <v>215</v>
      </c>
      <c r="E334" s="134" t="s">
        <v>16160</v>
      </c>
      <c r="F334" s="135" t="s">
        <v>16098</v>
      </c>
      <c r="G334" s="136" t="s">
        <v>15108</v>
      </c>
      <c r="H334" s="137">
        <v>2</v>
      </c>
      <c r="I334" s="138"/>
      <c r="J334" s="139">
        <f t="shared" si="120"/>
        <v>0</v>
      </c>
      <c r="K334" s="135" t="s">
        <v>245</v>
      </c>
      <c r="L334" s="34"/>
      <c r="M334" s="140" t="s">
        <v>19</v>
      </c>
      <c r="N334" s="141" t="s">
        <v>40</v>
      </c>
      <c r="P334" s="142">
        <f t="shared" si="121"/>
        <v>0</v>
      </c>
      <c r="Q334" s="142">
        <v>0</v>
      </c>
      <c r="R334" s="142">
        <f t="shared" si="122"/>
        <v>0</v>
      </c>
      <c r="S334" s="142">
        <v>0</v>
      </c>
      <c r="T334" s="143">
        <f t="shared" si="123"/>
        <v>0</v>
      </c>
      <c r="AR334" s="144" t="s">
        <v>229</v>
      </c>
      <c r="AT334" s="144" t="s">
        <v>215</v>
      </c>
      <c r="AU334" s="144" t="s">
        <v>229</v>
      </c>
      <c r="AY334" s="19" t="s">
        <v>212</v>
      </c>
      <c r="BE334" s="145">
        <f t="shared" si="124"/>
        <v>0</v>
      </c>
      <c r="BF334" s="145">
        <f t="shared" si="125"/>
        <v>0</v>
      </c>
      <c r="BG334" s="145">
        <f t="shared" si="126"/>
        <v>0</v>
      </c>
      <c r="BH334" s="145">
        <f t="shared" si="127"/>
        <v>0</v>
      </c>
      <c r="BI334" s="145">
        <f t="shared" si="128"/>
        <v>0</v>
      </c>
      <c r="BJ334" s="19" t="s">
        <v>77</v>
      </c>
      <c r="BK334" s="145">
        <f t="shared" si="129"/>
        <v>0</v>
      </c>
      <c r="BL334" s="19" t="s">
        <v>229</v>
      </c>
      <c r="BM334" s="144" t="s">
        <v>16161</v>
      </c>
    </row>
    <row r="335" spans="2:65" s="1" customFormat="1" ht="16.5" customHeight="1">
      <c r="B335" s="34"/>
      <c r="C335" s="133" t="s">
        <v>2088</v>
      </c>
      <c r="D335" s="133" t="s">
        <v>215</v>
      </c>
      <c r="E335" s="134" t="s">
        <v>16162</v>
      </c>
      <c r="F335" s="135" t="s">
        <v>16107</v>
      </c>
      <c r="G335" s="136" t="s">
        <v>8579</v>
      </c>
      <c r="H335" s="137">
        <v>140</v>
      </c>
      <c r="I335" s="138"/>
      <c r="J335" s="139">
        <f t="shared" si="120"/>
        <v>0</v>
      </c>
      <c r="K335" s="135" t="s">
        <v>245</v>
      </c>
      <c r="L335" s="34"/>
      <c r="M335" s="140" t="s">
        <v>19</v>
      </c>
      <c r="N335" s="141" t="s">
        <v>40</v>
      </c>
      <c r="P335" s="142">
        <f t="shared" si="121"/>
        <v>0</v>
      </c>
      <c r="Q335" s="142">
        <v>0</v>
      </c>
      <c r="R335" s="142">
        <f t="shared" si="122"/>
        <v>0</v>
      </c>
      <c r="S335" s="142">
        <v>0</v>
      </c>
      <c r="T335" s="143">
        <f t="shared" si="123"/>
        <v>0</v>
      </c>
      <c r="AR335" s="144" t="s">
        <v>229</v>
      </c>
      <c r="AT335" s="144" t="s">
        <v>215</v>
      </c>
      <c r="AU335" s="144" t="s">
        <v>229</v>
      </c>
      <c r="AY335" s="19" t="s">
        <v>212</v>
      </c>
      <c r="BE335" s="145">
        <f t="shared" si="124"/>
        <v>0</v>
      </c>
      <c r="BF335" s="145">
        <f t="shared" si="125"/>
        <v>0</v>
      </c>
      <c r="BG335" s="145">
        <f t="shared" si="126"/>
        <v>0</v>
      </c>
      <c r="BH335" s="145">
        <f t="shared" si="127"/>
        <v>0</v>
      </c>
      <c r="BI335" s="145">
        <f t="shared" si="128"/>
        <v>0</v>
      </c>
      <c r="BJ335" s="19" t="s">
        <v>77</v>
      </c>
      <c r="BK335" s="145">
        <f t="shared" si="129"/>
        <v>0</v>
      </c>
      <c r="BL335" s="19" t="s">
        <v>229</v>
      </c>
      <c r="BM335" s="144" t="s">
        <v>16163</v>
      </c>
    </row>
    <row r="336" spans="2:65" s="1" customFormat="1" ht="24.2" customHeight="1">
      <c r="B336" s="34"/>
      <c r="C336" s="133" t="s">
        <v>2094</v>
      </c>
      <c r="D336" s="133" t="s">
        <v>215</v>
      </c>
      <c r="E336" s="134" t="s">
        <v>16164</v>
      </c>
      <c r="F336" s="135" t="s">
        <v>16109</v>
      </c>
      <c r="G336" s="136" t="s">
        <v>15108</v>
      </c>
      <c r="H336" s="137">
        <v>15</v>
      </c>
      <c r="I336" s="138"/>
      <c r="J336" s="139">
        <f t="shared" si="120"/>
        <v>0</v>
      </c>
      <c r="K336" s="135" t="s">
        <v>245</v>
      </c>
      <c r="L336" s="34"/>
      <c r="M336" s="140" t="s">
        <v>19</v>
      </c>
      <c r="N336" s="141" t="s">
        <v>40</v>
      </c>
      <c r="P336" s="142">
        <f t="shared" si="121"/>
        <v>0</v>
      </c>
      <c r="Q336" s="142">
        <v>0</v>
      </c>
      <c r="R336" s="142">
        <f t="shared" si="122"/>
        <v>0</v>
      </c>
      <c r="S336" s="142">
        <v>0</v>
      </c>
      <c r="T336" s="143">
        <f t="shared" si="123"/>
        <v>0</v>
      </c>
      <c r="AR336" s="144" t="s">
        <v>229</v>
      </c>
      <c r="AT336" s="144" t="s">
        <v>215</v>
      </c>
      <c r="AU336" s="144" t="s">
        <v>229</v>
      </c>
      <c r="AY336" s="19" t="s">
        <v>212</v>
      </c>
      <c r="BE336" s="145">
        <f t="shared" si="124"/>
        <v>0</v>
      </c>
      <c r="BF336" s="145">
        <f t="shared" si="125"/>
        <v>0</v>
      </c>
      <c r="BG336" s="145">
        <f t="shared" si="126"/>
        <v>0</v>
      </c>
      <c r="BH336" s="145">
        <f t="shared" si="127"/>
        <v>0</v>
      </c>
      <c r="BI336" s="145">
        <f t="shared" si="128"/>
        <v>0</v>
      </c>
      <c r="BJ336" s="19" t="s">
        <v>77</v>
      </c>
      <c r="BK336" s="145">
        <f t="shared" si="129"/>
        <v>0</v>
      </c>
      <c r="BL336" s="19" t="s">
        <v>229</v>
      </c>
      <c r="BM336" s="144" t="s">
        <v>16165</v>
      </c>
    </row>
    <row r="337" spans="2:65" s="1" customFormat="1" ht="24.2" customHeight="1">
      <c r="B337" s="34"/>
      <c r="C337" s="133" t="s">
        <v>2101</v>
      </c>
      <c r="D337" s="133" t="s">
        <v>215</v>
      </c>
      <c r="E337" s="134" t="s">
        <v>16166</v>
      </c>
      <c r="F337" s="135" t="s">
        <v>16111</v>
      </c>
      <c r="G337" s="136" t="s">
        <v>15108</v>
      </c>
      <c r="H337" s="137">
        <v>2</v>
      </c>
      <c r="I337" s="138"/>
      <c r="J337" s="139">
        <f t="shared" si="120"/>
        <v>0</v>
      </c>
      <c r="K337" s="135" t="s">
        <v>245</v>
      </c>
      <c r="L337" s="34"/>
      <c r="M337" s="140" t="s">
        <v>19</v>
      </c>
      <c r="N337" s="141" t="s">
        <v>40</v>
      </c>
      <c r="P337" s="142">
        <f t="shared" si="121"/>
        <v>0</v>
      </c>
      <c r="Q337" s="142">
        <v>0</v>
      </c>
      <c r="R337" s="142">
        <f t="shared" si="122"/>
        <v>0</v>
      </c>
      <c r="S337" s="142">
        <v>0</v>
      </c>
      <c r="T337" s="143">
        <f t="shared" si="123"/>
        <v>0</v>
      </c>
      <c r="AR337" s="144" t="s">
        <v>229</v>
      </c>
      <c r="AT337" s="144" t="s">
        <v>215</v>
      </c>
      <c r="AU337" s="144" t="s">
        <v>229</v>
      </c>
      <c r="AY337" s="19" t="s">
        <v>212</v>
      </c>
      <c r="BE337" s="145">
        <f t="shared" si="124"/>
        <v>0</v>
      </c>
      <c r="BF337" s="145">
        <f t="shared" si="125"/>
        <v>0</v>
      </c>
      <c r="BG337" s="145">
        <f t="shared" si="126"/>
        <v>0</v>
      </c>
      <c r="BH337" s="145">
        <f t="shared" si="127"/>
        <v>0</v>
      </c>
      <c r="BI337" s="145">
        <f t="shared" si="128"/>
        <v>0</v>
      </c>
      <c r="BJ337" s="19" t="s">
        <v>77</v>
      </c>
      <c r="BK337" s="145">
        <f t="shared" si="129"/>
        <v>0</v>
      </c>
      <c r="BL337" s="19" t="s">
        <v>229</v>
      </c>
      <c r="BM337" s="144" t="s">
        <v>16167</v>
      </c>
    </row>
    <row r="338" spans="2:65" s="1" customFormat="1" ht="16.5" customHeight="1">
      <c r="B338" s="34"/>
      <c r="C338" s="133" t="s">
        <v>2108</v>
      </c>
      <c r="D338" s="133" t="s">
        <v>215</v>
      </c>
      <c r="E338" s="134" t="s">
        <v>16168</v>
      </c>
      <c r="F338" s="135" t="s">
        <v>16113</v>
      </c>
      <c r="G338" s="136" t="s">
        <v>8579</v>
      </c>
      <c r="H338" s="137">
        <v>18</v>
      </c>
      <c r="I338" s="138"/>
      <c r="J338" s="139">
        <f t="shared" si="120"/>
        <v>0</v>
      </c>
      <c r="K338" s="135" t="s">
        <v>245</v>
      </c>
      <c r="L338" s="34"/>
      <c r="M338" s="140" t="s">
        <v>19</v>
      </c>
      <c r="N338" s="141" t="s">
        <v>40</v>
      </c>
      <c r="P338" s="142">
        <f t="shared" si="121"/>
        <v>0</v>
      </c>
      <c r="Q338" s="142">
        <v>0</v>
      </c>
      <c r="R338" s="142">
        <f t="shared" si="122"/>
        <v>0</v>
      </c>
      <c r="S338" s="142">
        <v>0</v>
      </c>
      <c r="T338" s="143">
        <f t="shared" si="123"/>
        <v>0</v>
      </c>
      <c r="AR338" s="144" t="s">
        <v>229</v>
      </c>
      <c r="AT338" s="144" t="s">
        <v>215</v>
      </c>
      <c r="AU338" s="144" t="s">
        <v>229</v>
      </c>
      <c r="AY338" s="19" t="s">
        <v>212</v>
      </c>
      <c r="BE338" s="145">
        <f t="shared" si="124"/>
        <v>0</v>
      </c>
      <c r="BF338" s="145">
        <f t="shared" si="125"/>
        <v>0</v>
      </c>
      <c r="BG338" s="145">
        <f t="shared" si="126"/>
        <v>0</v>
      </c>
      <c r="BH338" s="145">
        <f t="shared" si="127"/>
        <v>0</v>
      </c>
      <c r="BI338" s="145">
        <f t="shared" si="128"/>
        <v>0</v>
      </c>
      <c r="BJ338" s="19" t="s">
        <v>77</v>
      </c>
      <c r="BK338" s="145">
        <f t="shared" si="129"/>
        <v>0</v>
      </c>
      <c r="BL338" s="19" t="s">
        <v>229</v>
      </c>
      <c r="BM338" s="144" t="s">
        <v>16169</v>
      </c>
    </row>
    <row r="339" spans="2:65" s="1" customFormat="1" ht="21.75" customHeight="1">
      <c r="B339" s="34"/>
      <c r="C339" s="133" t="s">
        <v>2115</v>
      </c>
      <c r="D339" s="133" t="s">
        <v>215</v>
      </c>
      <c r="E339" s="134" t="s">
        <v>16170</v>
      </c>
      <c r="F339" s="135" t="s">
        <v>16115</v>
      </c>
      <c r="G339" s="136" t="s">
        <v>8579</v>
      </c>
      <c r="H339" s="137">
        <v>60</v>
      </c>
      <c r="I339" s="138"/>
      <c r="J339" s="139">
        <f t="shared" si="120"/>
        <v>0</v>
      </c>
      <c r="K339" s="135" t="s">
        <v>245</v>
      </c>
      <c r="L339" s="34"/>
      <c r="M339" s="140" t="s">
        <v>19</v>
      </c>
      <c r="N339" s="141" t="s">
        <v>40</v>
      </c>
      <c r="P339" s="142">
        <f t="shared" si="121"/>
        <v>0</v>
      </c>
      <c r="Q339" s="142">
        <v>0</v>
      </c>
      <c r="R339" s="142">
        <f t="shared" si="122"/>
        <v>0</v>
      </c>
      <c r="S339" s="142">
        <v>0</v>
      </c>
      <c r="T339" s="143">
        <f t="shared" si="123"/>
        <v>0</v>
      </c>
      <c r="AR339" s="144" t="s">
        <v>229</v>
      </c>
      <c r="AT339" s="144" t="s">
        <v>215</v>
      </c>
      <c r="AU339" s="144" t="s">
        <v>229</v>
      </c>
      <c r="AY339" s="19" t="s">
        <v>212</v>
      </c>
      <c r="BE339" s="145">
        <f t="shared" si="124"/>
        <v>0</v>
      </c>
      <c r="BF339" s="145">
        <f t="shared" si="125"/>
        <v>0</v>
      </c>
      <c r="BG339" s="145">
        <f t="shared" si="126"/>
        <v>0</v>
      </c>
      <c r="BH339" s="145">
        <f t="shared" si="127"/>
        <v>0</v>
      </c>
      <c r="BI339" s="145">
        <f t="shared" si="128"/>
        <v>0</v>
      </c>
      <c r="BJ339" s="19" t="s">
        <v>77</v>
      </c>
      <c r="BK339" s="145">
        <f t="shared" si="129"/>
        <v>0</v>
      </c>
      <c r="BL339" s="19" t="s">
        <v>229</v>
      </c>
      <c r="BM339" s="144" t="s">
        <v>16171</v>
      </c>
    </row>
    <row r="340" spans="2:65" s="1" customFormat="1" ht="16.5" customHeight="1">
      <c r="B340" s="34"/>
      <c r="C340" s="133" t="s">
        <v>2121</v>
      </c>
      <c r="D340" s="133" t="s">
        <v>215</v>
      </c>
      <c r="E340" s="134" t="s">
        <v>16172</v>
      </c>
      <c r="F340" s="135" t="s">
        <v>16117</v>
      </c>
      <c r="G340" s="136" t="s">
        <v>8579</v>
      </c>
      <c r="H340" s="137">
        <v>8</v>
      </c>
      <c r="I340" s="138"/>
      <c r="J340" s="139">
        <f t="shared" si="120"/>
        <v>0</v>
      </c>
      <c r="K340" s="135" t="s">
        <v>245</v>
      </c>
      <c r="L340" s="34"/>
      <c r="M340" s="140" t="s">
        <v>19</v>
      </c>
      <c r="N340" s="141" t="s">
        <v>40</v>
      </c>
      <c r="P340" s="142">
        <f t="shared" si="121"/>
        <v>0</v>
      </c>
      <c r="Q340" s="142">
        <v>0</v>
      </c>
      <c r="R340" s="142">
        <f t="shared" si="122"/>
        <v>0</v>
      </c>
      <c r="S340" s="142">
        <v>0</v>
      </c>
      <c r="T340" s="143">
        <f t="shared" si="123"/>
        <v>0</v>
      </c>
      <c r="AR340" s="144" t="s">
        <v>229</v>
      </c>
      <c r="AT340" s="144" t="s">
        <v>215</v>
      </c>
      <c r="AU340" s="144" t="s">
        <v>229</v>
      </c>
      <c r="AY340" s="19" t="s">
        <v>212</v>
      </c>
      <c r="BE340" s="145">
        <f t="shared" si="124"/>
        <v>0</v>
      </c>
      <c r="BF340" s="145">
        <f t="shared" si="125"/>
        <v>0</v>
      </c>
      <c r="BG340" s="145">
        <f t="shared" si="126"/>
        <v>0</v>
      </c>
      <c r="BH340" s="145">
        <f t="shared" si="127"/>
        <v>0</v>
      </c>
      <c r="BI340" s="145">
        <f t="shared" si="128"/>
        <v>0</v>
      </c>
      <c r="BJ340" s="19" t="s">
        <v>77</v>
      </c>
      <c r="BK340" s="145">
        <f t="shared" si="129"/>
        <v>0</v>
      </c>
      <c r="BL340" s="19" t="s">
        <v>229</v>
      </c>
      <c r="BM340" s="144" t="s">
        <v>16173</v>
      </c>
    </row>
    <row r="341" spans="2:65" s="16" customFormat="1" ht="20.85" customHeight="1">
      <c r="B341" s="205"/>
      <c r="D341" s="206" t="s">
        <v>68</v>
      </c>
      <c r="E341" s="206" t="s">
        <v>16174</v>
      </c>
      <c r="F341" s="206" t="s">
        <v>16175</v>
      </c>
      <c r="I341" s="207"/>
      <c r="J341" s="208">
        <f>BK341</f>
        <v>0</v>
      </c>
      <c r="L341" s="205"/>
      <c r="M341" s="209"/>
      <c r="P341" s="210">
        <f>SUM(P342:P371)</f>
        <v>0</v>
      </c>
      <c r="R341" s="210">
        <f>SUM(R342:R371)</f>
        <v>0</v>
      </c>
      <c r="T341" s="211">
        <f>SUM(T342:T371)</f>
        <v>0</v>
      </c>
      <c r="AR341" s="206" t="s">
        <v>77</v>
      </c>
      <c r="AT341" s="212" t="s">
        <v>68</v>
      </c>
      <c r="AU341" s="212" t="s">
        <v>236</v>
      </c>
      <c r="AY341" s="206" t="s">
        <v>212</v>
      </c>
      <c r="BK341" s="213">
        <f>SUM(BK342:BK371)</f>
        <v>0</v>
      </c>
    </row>
    <row r="342" spans="2:65" s="1" customFormat="1" ht="16.5" customHeight="1">
      <c r="B342" s="34"/>
      <c r="C342" s="133" t="s">
        <v>2129</v>
      </c>
      <c r="D342" s="133" t="s">
        <v>215</v>
      </c>
      <c r="E342" s="134" t="s">
        <v>16176</v>
      </c>
      <c r="F342" s="135" t="s">
        <v>16064</v>
      </c>
      <c r="G342" s="136" t="s">
        <v>15108</v>
      </c>
      <c r="H342" s="137">
        <v>12</v>
      </c>
      <c r="I342" s="138"/>
      <c r="J342" s="139">
        <f t="shared" ref="J342:J371" si="130">ROUND(I342*H342,2)</f>
        <v>0</v>
      </c>
      <c r="K342" s="135" t="s">
        <v>245</v>
      </c>
      <c r="L342" s="34"/>
      <c r="M342" s="140" t="s">
        <v>19</v>
      </c>
      <c r="N342" s="141" t="s">
        <v>40</v>
      </c>
      <c r="P342" s="142">
        <f t="shared" ref="P342:P371" si="131">O342*H342</f>
        <v>0</v>
      </c>
      <c r="Q342" s="142">
        <v>0</v>
      </c>
      <c r="R342" s="142">
        <f t="shared" ref="R342:R371" si="132">Q342*H342</f>
        <v>0</v>
      </c>
      <c r="S342" s="142">
        <v>0</v>
      </c>
      <c r="T342" s="143">
        <f t="shared" ref="T342:T371" si="133">S342*H342</f>
        <v>0</v>
      </c>
      <c r="AR342" s="144" t="s">
        <v>229</v>
      </c>
      <c r="AT342" s="144" t="s">
        <v>215</v>
      </c>
      <c r="AU342" s="144" t="s">
        <v>229</v>
      </c>
      <c r="AY342" s="19" t="s">
        <v>212</v>
      </c>
      <c r="BE342" s="145">
        <f t="shared" ref="BE342:BE371" si="134">IF(N342="základní",J342,0)</f>
        <v>0</v>
      </c>
      <c r="BF342" s="145">
        <f t="shared" ref="BF342:BF371" si="135">IF(N342="snížená",J342,0)</f>
        <v>0</v>
      </c>
      <c r="BG342" s="145">
        <f t="shared" ref="BG342:BG371" si="136">IF(N342="zákl. přenesená",J342,0)</f>
        <v>0</v>
      </c>
      <c r="BH342" s="145">
        <f t="shared" ref="BH342:BH371" si="137">IF(N342="sníž. přenesená",J342,0)</f>
        <v>0</v>
      </c>
      <c r="BI342" s="145">
        <f t="shared" ref="BI342:BI371" si="138">IF(N342="nulová",J342,0)</f>
        <v>0</v>
      </c>
      <c r="BJ342" s="19" t="s">
        <v>77</v>
      </c>
      <c r="BK342" s="145">
        <f t="shared" ref="BK342:BK371" si="139">ROUND(I342*H342,2)</f>
        <v>0</v>
      </c>
      <c r="BL342" s="19" t="s">
        <v>229</v>
      </c>
      <c r="BM342" s="144" t="s">
        <v>16177</v>
      </c>
    </row>
    <row r="343" spans="2:65" s="1" customFormat="1" ht="16.5" customHeight="1">
      <c r="B343" s="34"/>
      <c r="C343" s="133" t="s">
        <v>2135</v>
      </c>
      <c r="D343" s="133" t="s">
        <v>215</v>
      </c>
      <c r="E343" s="134" t="s">
        <v>16178</v>
      </c>
      <c r="F343" s="135" t="s">
        <v>16066</v>
      </c>
      <c r="G343" s="136" t="s">
        <v>15108</v>
      </c>
      <c r="H343" s="137">
        <v>12</v>
      </c>
      <c r="I343" s="138"/>
      <c r="J343" s="139">
        <f t="shared" si="130"/>
        <v>0</v>
      </c>
      <c r="K343" s="135" t="s">
        <v>245</v>
      </c>
      <c r="L343" s="34"/>
      <c r="M343" s="140" t="s">
        <v>19</v>
      </c>
      <c r="N343" s="141" t="s">
        <v>40</v>
      </c>
      <c r="P343" s="142">
        <f t="shared" si="131"/>
        <v>0</v>
      </c>
      <c r="Q343" s="142">
        <v>0</v>
      </c>
      <c r="R343" s="142">
        <f t="shared" si="132"/>
        <v>0</v>
      </c>
      <c r="S343" s="142">
        <v>0</v>
      </c>
      <c r="T343" s="143">
        <f t="shared" si="133"/>
        <v>0</v>
      </c>
      <c r="AR343" s="144" t="s">
        <v>229</v>
      </c>
      <c r="AT343" s="144" t="s">
        <v>215</v>
      </c>
      <c r="AU343" s="144" t="s">
        <v>229</v>
      </c>
      <c r="AY343" s="19" t="s">
        <v>212</v>
      </c>
      <c r="BE343" s="145">
        <f t="shared" si="134"/>
        <v>0</v>
      </c>
      <c r="BF343" s="145">
        <f t="shared" si="135"/>
        <v>0</v>
      </c>
      <c r="BG343" s="145">
        <f t="shared" si="136"/>
        <v>0</v>
      </c>
      <c r="BH343" s="145">
        <f t="shared" si="137"/>
        <v>0</v>
      </c>
      <c r="BI343" s="145">
        <f t="shared" si="138"/>
        <v>0</v>
      </c>
      <c r="BJ343" s="19" t="s">
        <v>77</v>
      </c>
      <c r="BK343" s="145">
        <f t="shared" si="139"/>
        <v>0</v>
      </c>
      <c r="BL343" s="19" t="s">
        <v>229</v>
      </c>
      <c r="BM343" s="144" t="s">
        <v>16179</v>
      </c>
    </row>
    <row r="344" spans="2:65" s="1" customFormat="1" ht="16.5" customHeight="1">
      <c r="B344" s="34"/>
      <c r="C344" s="133" t="s">
        <v>2142</v>
      </c>
      <c r="D344" s="133" t="s">
        <v>215</v>
      </c>
      <c r="E344" s="134" t="s">
        <v>16180</v>
      </c>
      <c r="F344" s="135" t="s">
        <v>15879</v>
      </c>
      <c r="G344" s="136" t="s">
        <v>15108</v>
      </c>
      <c r="H344" s="137">
        <v>1</v>
      </c>
      <c r="I344" s="138"/>
      <c r="J344" s="139">
        <f t="shared" si="130"/>
        <v>0</v>
      </c>
      <c r="K344" s="135" t="s">
        <v>245</v>
      </c>
      <c r="L344" s="34"/>
      <c r="M344" s="140" t="s">
        <v>19</v>
      </c>
      <c r="N344" s="141" t="s">
        <v>40</v>
      </c>
      <c r="P344" s="142">
        <f t="shared" si="131"/>
        <v>0</v>
      </c>
      <c r="Q344" s="142">
        <v>0</v>
      </c>
      <c r="R344" s="142">
        <f t="shared" si="132"/>
        <v>0</v>
      </c>
      <c r="S344" s="142">
        <v>0</v>
      </c>
      <c r="T344" s="143">
        <f t="shared" si="133"/>
        <v>0</v>
      </c>
      <c r="AR344" s="144" t="s">
        <v>229</v>
      </c>
      <c r="AT344" s="144" t="s">
        <v>215</v>
      </c>
      <c r="AU344" s="144" t="s">
        <v>229</v>
      </c>
      <c r="AY344" s="19" t="s">
        <v>212</v>
      </c>
      <c r="BE344" s="145">
        <f t="shared" si="134"/>
        <v>0</v>
      </c>
      <c r="BF344" s="145">
        <f t="shared" si="135"/>
        <v>0</v>
      </c>
      <c r="BG344" s="145">
        <f t="shared" si="136"/>
        <v>0</v>
      </c>
      <c r="BH344" s="145">
        <f t="shared" si="137"/>
        <v>0</v>
      </c>
      <c r="BI344" s="145">
        <f t="shared" si="138"/>
        <v>0</v>
      </c>
      <c r="BJ344" s="19" t="s">
        <v>77</v>
      </c>
      <c r="BK344" s="145">
        <f t="shared" si="139"/>
        <v>0</v>
      </c>
      <c r="BL344" s="19" t="s">
        <v>229</v>
      </c>
      <c r="BM344" s="144" t="s">
        <v>16181</v>
      </c>
    </row>
    <row r="345" spans="2:65" s="1" customFormat="1" ht="16.5" customHeight="1">
      <c r="B345" s="34"/>
      <c r="C345" s="133" t="s">
        <v>2148</v>
      </c>
      <c r="D345" s="133" t="s">
        <v>215</v>
      </c>
      <c r="E345" s="134" t="s">
        <v>16182</v>
      </c>
      <c r="F345" s="135" t="s">
        <v>16071</v>
      </c>
      <c r="G345" s="136" t="s">
        <v>15108</v>
      </c>
      <c r="H345" s="137">
        <v>2</v>
      </c>
      <c r="I345" s="138"/>
      <c r="J345" s="139">
        <f t="shared" si="130"/>
        <v>0</v>
      </c>
      <c r="K345" s="135" t="s">
        <v>245</v>
      </c>
      <c r="L345" s="34"/>
      <c r="M345" s="140" t="s">
        <v>19</v>
      </c>
      <c r="N345" s="141" t="s">
        <v>40</v>
      </c>
      <c r="P345" s="142">
        <f t="shared" si="131"/>
        <v>0</v>
      </c>
      <c r="Q345" s="142">
        <v>0</v>
      </c>
      <c r="R345" s="142">
        <f t="shared" si="132"/>
        <v>0</v>
      </c>
      <c r="S345" s="142">
        <v>0</v>
      </c>
      <c r="T345" s="143">
        <f t="shared" si="133"/>
        <v>0</v>
      </c>
      <c r="AR345" s="144" t="s">
        <v>229</v>
      </c>
      <c r="AT345" s="144" t="s">
        <v>215</v>
      </c>
      <c r="AU345" s="144" t="s">
        <v>229</v>
      </c>
      <c r="AY345" s="19" t="s">
        <v>212</v>
      </c>
      <c r="BE345" s="145">
        <f t="shared" si="134"/>
        <v>0</v>
      </c>
      <c r="BF345" s="145">
        <f t="shared" si="135"/>
        <v>0</v>
      </c>
      <c r="BG345" s="145">
        <f t="shared" si="136"/>
        <v>0</v>
      </c>
      <c r="BH345" s="145">
        <f t="shared" si="137"/>
        <v>0</v>
      </c>
      <c r="BI345" s="145">
        <f t="shared" si="138"/>
        <v>0</v>
      </c>
      <c r="BJ345" s="19" t="s">
        <v>77</v>
      </c>
      <c r="BK345" s="145">
        <f t="shared" si="139"/>
        <v>0</v>
      </c>
      <c r="BL345" s="19" t="s">
        <v>229</v>
      </c>
      <c r="BM345" s="144" t="s">
        <v>16183</v>
      </c>
    </row>
    <row r="346" spans="2:65" s="1" customFormat="1" ht="16.5" customHeight="1">
      <c r="B346" s="34"/>
      <c r="C346" s="133" t="s">
        <v>2155</v>
      </c>
      <c r="D346" s="133" t="s">
        <v>215</v>
      </c>
      <c r="E346" s="134" t="s">
        <v>16184</v>
      </c>
      <c r="F346" s="135" t="s">
        <v>15849</v>
      </c>
      <c r="G346" s="136" t="s">
        <v>15108</v>
      </c>
      <c r="H346" s="137">
        <v>2</v>
      </c>
      <c r="I346" s="138"/>
      <c r="J346" s="139">
        <f t="shared" si="130"/>
        <v>0</v>
      </c>
      <c r="K346" s="135" t="s">
        <v>245</v>
      </c>
      <c r="L346" s="34"/>
      <c r="M346" s="140" t="s">
        <v>19</v>
      </c>
      <c r="N346" s="141" t="s">
        <v>40</v>
      </c>
      <c r="P346" s="142">
        <f t="shared" si="131"/>
        <v>0</v>
      </c>
      <c r="Q346" s="142">
        <v>0</v>
      </c>
      <c r="R346" s="142">
        <f t="shared" si="132"/>
        <v>0</v>
      </c>
      <c r="S346" s="142">
        <v>0</v>
      </c>
      <c r="T346" s="143">
        <f t="shared" si="133"/>
        <v>0</v>
      </c>
      <c r="AR346" s="144" t="s">
        <v>229</v>
      </c>
      <c r="AT346" s="144" t="s">
        <v>215</v>
      </c>
      <c r="AU346" s="144" t="s">
        <v>229</v>
      </c>
      <c r="AY346" s="19" t="s">
        <v>212</v>
      </c>
      <c r="BE346" s="145">
        <f t="shared" si="134"/>
        <v>0</v>
      </c>
      <c r="BF346" s="145">
        <f t="shared" si="135"/>
        <v>0</v>
      </c>
      <c r="BG346" s="145">
        <f t="shared" si="136"/>
        <v>0</v>
      </c>
      <c r="BH346" s="145">
        <f t="shared" si="137"/>
        <v>0</v>
      </c>
      <c r="BI346" s="145">
        <f t="shared" si="138"/>
        <v>0</v>
      </c>
      <c r="BJ346" s="19" t="s">
        <v>77</v>
      </c>
      <c r="BK346" s="145">
        <f t="shared" si="139"/>
        <v>0</v>
      </c>
      <c r="BL346" s="19" t="s">
        <v>229</v>
      </c>
      <c r="BM346" s="144" t="s">
        <v>16185</v>
      </c>
    </row>
    <row r="347" spans="2:65" s="1" customFormat="1" ht="16.5" customHeight="1">
      <c r="B347" s="34"/>
      <c r="C347" s="133" t="s">
        <v>2162</v>
      </c>
      <c r="D347" s="133" t="s">
        <v>215</v>
      </c>
      <c r="E347" s="134" t="s">
        <v>16186</v>
      </c>
      <c r="F347" s="135" t="s">
        <v>15851</v>
      </c>
      <c r="G347" s="136" t="s">
        <v>15108</v>
      </c>
      <c r="H347" s="137">
        <v>3</v>
      </c>
      <c r="I347" s="138"/>
      <c r="J347" s="139">
        <f t="shared" si="130"/>
        <v>0</v>
      </c>
      <c r="K347" s="135" t="s">
        <v>245</v>
      </c>
      <c r="L347" s="34"/>
      <c r="M347" s="140" t="s">
        <v>19</v>
      </c>
      <c r="N347" s="141" t="s">
        <v>40</v>
      </c>
      <c r="P347" s="142">
        <f t="shared" si="131"/>
        <v>0</v>
      </c>
      <c r="Q347" s="142">
        <v>0</v>
      </c>
      <c r="R347" s="142">
        <f t="shared" si="132"/>
        <v>0</v>
      </c>
      <c r="S347" s="142">
        <v>0</v>
      </c>
      <c r="T347" s="143">
        <f t="shared" si="133"/>
        <v>0</v>
      </c>
      <c r="AR347" s="144" t="s">
        <v>229</v>
      </c>
      <c r="AT347" s="144" t="s">
        <v>215</v>
      </c>
      <c r="AU347" s="144" t="s">
        <v>229</v>
      </c>
      <c r="AY347" s="19" t="s">
        <v>212</v>
      </c>
      <c r="BE347" s="145">
        <f t="shared" si="134"/>
        <v>0</v>
      </c>
      <c r="BF347" s="145">
        <f t="shared" si="135"/>
        <v>0</v>
      </c>
      <c r="BG347" s="145">
        <f t="shared" si="136"/>
        <v>0</v>
      </c>
      <c r="BH347" s="145">
        <f t="shared" si="137"/>
        <v>0</v>
      </c>
      <c r="BI347" s="145">
        <f t="shared" si="138"/>
        <v>0</v>
      </c>
      <c r="BJ347" s="19" t="s">
        <v>77</v>
      </c>
      <c r="BK347" s="145">
        <f t="shared" si="139"/>
        <v>0</v>
      </c>
      <c r="BL347" s="19" t="s">
        <v>229</v>
      </c>
      <c r="BM347" s="144" t="s">
        <v>16187</v>
      </c>
    </row>
    <row r="348" spans="2:65" s="1" customFormat="1" ht="16.5" customHeight="1">
      <c r="B348" s="34"/>
      <c r="C348" s="133" t="s">
        <v>2170</v>
      </c>
      <c r="D348" s="133" t="s">
        <v>215</v>
      </c>
      <c r="E348" s="134" t="s">
        <v>16188</v>
      </c>
      <c r="F348" s="135" t="s">
        <v>16075</v>
      </c>
      <c r="G348" s="136" t="s">
        <v>15108</v>
      </c>
      <c r="H348" s="137">
        <v>1</v>
      </c>
      <c r="I348" s="138"/>
      <c r="J348" s="139">
        <f t="shared" si="130"/>
        <v>0</v>
      </c>
      <c r="K348" s="135" t="s">
        <v>245</v>
      </c>
      <c r="L348" s="34"/>
      <c r="M348" s="140" t="s">
        <v>19</v>
      </c>
      <c r="N348" s="141" t="s">
        <v>40</v>
      </c>
      <c r="P348" s="142">
        <f t="shared" si="131"/>
        <v>0</v>
      </c>
      <c r="Q348" s="142">
        <v>0</v>
      </c>
      <c r="R348" s="142">
        <f t="shared" si="132"/>
        <v>0</v>
      </c>
      <c r="S348" s="142">
        <v>0</v>
      </c>
      <c r="T348" s="143">
        <f t="shared" si="133"/>
        <v>0</v>
      </c>
      <c r="AR348" s="144" t="s">
        <v>229</v>
      </c>
      <c r="AT348" s="144" t="s">
        <v>215</v>
      </c>
      <c r="AU348" s="144" t="s">
        <v>229</v>
      </c>
      <c r="AY348" s="19" t="s">
        <v>212</v>
      </c>
      <c r="BE348" s="145">
        <f t="shared" si="134"/>
        <v>0</v>
      </c>
      <c r="BF348" s="145">
        <f t="shared" si="135"/>
        <v>0</v>
      </c>
      <c r="BG348" s="145">
        <f t="shared" si="136"/>
        <v>0</v>
      </c>
      <c r="BH348" s="145">
        <f t="shared" si="137"/>
        <v>0</v>
      </c>
      <c r="BI348" s="145">
        <f t="shared" si="138"/>
        <v>0</v>
      </c>
      <c r="BJ348" s="19" t="s">
        <v>77</v>
      </c>
      <c r="BK348" s="145">
        <f t="shared" si="139"/>
        <v>0</v>
      </c>
      <c r="BL348" s="19" t="s">
        <v>229</v>
      </c>
      <c r="BM348" s="144" t="s">
        <v>16189</v>
      </c>
    </row>
    <row r="349" spans="2:65" s="1" customFormat="1" ht="16.5" customHeight="1">
      <c r="B349" s="34"/>
      <c r="C349" s="133" t="s">
        <v>2183</v>
      </c>
      <c r="D349" s="133" t="s">
        <v>215</v>
      </c>
      <c r="E349" s="134" t="s">
        <v>16190</v>
      </c>
      <c r="F349" s="135" t="s">
        <v>15853</v>
      </c>
      <c r="G349" s="136" t="s">
        <v>15108</v>
      </c>
      <c r="H349" s="137">
        <v>4</v>
      </c>
      <c r="I349" s="138"/>
      <c r="J349" s="139">
        <f t="shared" si="130"/>
        <v>0</v>
      </c>
      <c r="K349" s="135" t="s">
        <v>245</v>
      </c>
      <c r="L349" s="34"/>
      <c r="M349" s="140" t="s">
        <v>19</v>
      </c>
      <c r="N349" s="141" t="s">
        <v>40</v>
      </c>
      <c r="P349" s="142">
        <f t="shared" si="131"/>
        <v>0</v>
      </c>
      <c r="Q349" s="142">
        <v>0</v>
      </c>
      <c r="R349" s="142">
        <f t="shared" si="132"/>
        <v>0</v>
      </c>
      <c r="S349" s="142">
        <v>0</v>
      </c>
      <c r="T349" s="143">
        <f t="shared" si="133"/>
        <v>0</v>
      </c>
      <c r="AR349" s="144" t="s">
        <v>229</v>
      </c>
      <c r="AT349" s="144" t="s">
        <v>215</v>
      </c>
      <c r="AU349" s="144" t="s">
        <v>229</v>
      </c>
      <c r="AY349" s="19" t="s">
        <v>212</v>
      </c>
      <c r="BE349" s="145">
        <f t="shared" si="134"/>
        <v>0</v>
      </c>
      <c r="BF349" s="145">
        <f t="shared" si="135"/>
        <v>0</v>
      </c>
      <c r="BG349" s="145">
        <f t="shared" si="136"/>
        <v>0</v>
      </c>
      <c r="BH349" s="145">
        <f t="shared" si="137"/>
        <v>0</v>
      </c>
      <c r="BI349" s="145">
        <f t="shared" si="138"/>
        <v>0</v>
      </c>
      <c r="BJ349" s="19" t="s">
        <v>77</v>
      </c>
      <c r="BK349" s="145">
        <f t="shared" si="139"/>
        <v>0</v>
      </c>
      <c r="BL349" s="19" t="s">
        <v>229</v>
      </c>
      <c r="BM349" s="144" t="s">
        <v>16191</v>
      </c>
    </row>
    <row r="350" spans="2:65" s="1" customFormat="1" ht="16.5" customHeight="1">
      <c r="B350" s="34"/>
      <c r="C350" s="133" t="s">
        <v>2190</v>
      </c>
      <c r="D350" s="133" t="s">
        <v>215</v>
      </c>
      <c r="E350" s="134" t="s">
        <v>16192</v>
      </c>
      <c r="F350" s="135" t="s">
        <v>15855</v>
      </c>
      <c r="G350" s="136" t="s">
        <v>15108</v>
      </c>
      <c r="H350" s="137">
        <v>2</v>
      </c>
      <c r="I350" s="138"/>
      <c r="J350" s="139">
        <f t="shared" si="130"/>
        <v>0</v>
      </c>
      <c r="K350" s="135" t="s">
        <v>245</v>
      </c>
      <c r="L350" s="34"/>
      <c r="M350" s="140" t="s">
        <v>19</v>
      </c>
      <c r="N350" s="141" t="s">
        <v>40</v>
      </c>
      <c r="P350" s="142">
        <f t="shared" si="131"/>
        <v>0</v>
      </c>
      <c r="Q350" s="142">
        <v>0</v>
      </c>
      <c r="R350" s="142">
        <f t="shared" si="132"/>
        <v>0</v>
      </c>
      <c r="S350" s="142">
        <v>0</v>
      </c>
      <c r="T350" s="143">
        <f t="shared" si="133"/>
        <v>0</v>
      </c>
      <c r="AR350" s="144" t="s">
        <v>229</v>
      </c>
      <c r="AT350" s="144" t="s">
        <v>215</v>
      </c>
      <c r="AU350" s="144" t="s">
        <v>229</v>
      </c>
      <c r="AY350" s="19" t="s">
        <v>212</v>
      </c>
      <c r="BE350" s="145">
        <f t="shared" si="134"/>
        <v>0</v>
      </c>
      <c r="BF350" s="145">
        <f t="shared" si="135"/>
        <v>0</v>
      </c>
      <c r="BG350" s="145">
        <f t="shared" si="136"/>
        <v>0</v>
      </c>
      <c r="BH350" s="145">
        <f t="shared" si="137"/>
        <v>0</v>
      </c>
      <c r="BI350" s="145">
        <f t="shared" si="138"/>
        <v>0</v>
      </c>
      <c r="BJ350" s="19" t="s">
        <v>77</v>
      </c>
      <c r="BK350" s="145">
        <f t="shared" si="139"/>
        <v>0</v>
      </c>
      <c r="BL350" s="19" t="s">
        <v>229</v>
      </c>
      <c r="BM350" s="144" t="s">
        <v>16193</v>
      </c>
    </row>
    <row r="351" spans="2:65" s="1" customFormat="1" ht="16.5" customHeight="1">
      <c r="B351" s="34"/>
      <c r="C351" s="133" t="s">
        <v>2198</v>
      </c>
      <c r="D351" s="133" t="s">
        <v>215</v>
      </c>
      <c r="E351" s="134" t="s">
        <v>16194</v>
      </c>
      <c r="F351" s="135" t="s">
        <v>15857</v>
      </c>
      <c r="G351" s="136" t="s">
        <v>15108</v>
      </c>
      <c r="H351" s="137">
        <v>2</v>
      </c>
      <c r="I351" s="138"/>
      <c r="J351" s="139">
        <f t="shared" si="130"/>
        <v>0</v>
      </c>
      <c r="K351" s="135" t="s">
        <v>245</v>
      </c>
      <c r="L351" s="34"/>
      <c r="M351" s="140" t="s">
        <v>19</v>
      </c>
      <c r="N351" s="141" t="s">
        <v>40</v>
      </c>
      <c r="P351" s="142">
        <f t="shared" si="131"/>
        <v>0</v>
      </c>
      <c r="Q351" s="142">
        <v>0</v>
      </c>
      <c r="R351" s="142">
        <f t="shared" si="132"/>
        <v>0</v>
      </c>
      <c r="S351" s="142">
        <v>0</v>
      </c>
      <c r="T351" s="143">
        <f t="shared" si="133"/>
        <v>0</v>
      </c>
      <c r="AR351" s="144" t="s">
        <v>229</v>
      </c>
      <c r="AT351" s="144" t="s">
        <v>215</v>
      </c>
      <c r="AU351" s="144" t="s">
        <v>229</v>
      </c>
      <c r="AY351" s="19" t="s">
        <v>212</v>
      </c>
      <c r="BE351" s="145">
        <f t="shared" si="134"/>
        <v>0</v>
      </c>
      <c r="BF351" s="145">
        <f t="shared" si="135"/>
        <v>0</v>
      </c>
      <c r="BG351" s="145">
        <f t="shared" si="136"/>
        <v>0</v>
      </c>
      <c r="BH351" s="145">
        <f t="shared" si="137"/>
        <v>0</v>
      </c>
      <c r="BI351" s="145">
        <f t="shared" si="138"/>
        <v>0</v>
      </c>
      <c r="BJ351" s="19" t="s">
        <v>77</v>
      </c>
      <c r="BK351" s="145">
        <f t="shared" si="139"/>
        <v>0</v>
      </c>
      <c r="BL351" s="19" t="s">
        <v>229</v>
      </c>
      <c r="BM351" s="144" t="s">
        <v>16195</v>
      </c>
    </row>
    <row r="352" spans="2:65" s="1" customFormat="1" ht="16.5" customHeight="1">
      <c r="B352" s="34"/>
      <c r="C352" s="133" t="s">
        <v>2205</v>
      </c>
      <c r="D352" s="133" t="s">
        <v>215</v>
      </c>
      <c r="E352" s="134" t="s">
        <v>16196</v>
      </c>
      <c r="F352" s="135" t="s">
        <v>16080</v>
      </c>
      <c r="G352" s="136" t="s">
        <v>15108</v>
      </c>
      <c r="H352" s="137">
        <v>1</v>
      </c>
      <c r="I352" s="138"/>
      <c r="J352" s="139">
        <f t="shared" si="130"/>
        <v>0</v>
      </c>
      <c r="K352" s="135" t="s">
        <v>245</v>
      </c>
      <c r="L352" s="34"/>
      <c r="M352" s="140" t="s">
        <v>19</v>
      </c>
      <c r="N352" s="141" t="s">
        <v>40</v>
      </c>
      <c r="P352" s="142">
        <f t="shared" si="131"/>
        <v>0</v>
      </c>
      <c r="Q352" s="142">
        <v>0</v>
      </c>
      <c r="R352" s="142">
        <f t="shared" si="132"/>
        <v>0</v>
      </c>
      <c r="S352" s="142">
        <v>0</v>
      </c>
      <c r="T352" s="143">
        <f t="shared" si="133"/>
        <v>0</v>
      </c>
      <c r="AR352" s="144" t="s">
        <v>229</v>
      </c>
      <c r="AT352" s="144" t="s">
        <v>215</v>
      </c>
      <c r="AU352" s="144" t="s">
        <v>229</v>
      </c>
      <c r="AY352" s="19" t="s">
        <v>212</v>
      </c>
      <c r="BE352" s="145">
        <f t="shared" si="134"/>
        <v>0</v>
      </c>
      <c r="BF352" s="145">
        <f t="shared" si="135"/>
        <v>0</v>
      </c>
      <c r="BG352" s="145">
        <f t="shared" si="136"/>
        <v>0</v>
      </c>
      <c r="BH352" s="145">
        <f t="shared" si="137"/>
        <v>0</v>
      </c>
      <c r="BI352" s="145">
        <f t="shared" si="138"/>
        <v>0</v>
      </c>
      <c r="BJ352" s="19" t="s">
        <v>77</v>
      </c>
      <c r="BK352" s="145">
        <f t="shared" si="139"/>
        <v>0</v>
      </c>
      <c r="BL352" s="19" t="s">
        <v>229</v>
      </c>
      <c r="BM352" s="144" t="s">
        <v>16197</v>
      </c>
    </row>
    <row r="353" spans="2:65" s="1" customFormat="1" ht="16.5" customHeight="1">
      <c r="B353" s="34"/>
      <c r="C353" s="133" t="s">
        <v>2218</v>
      </c>
      <c r="D353" s="133" t="s">
        <v>215</v>
      </c>
      <c r="E353" s="134" t="s">
        <v>16198</v>
      </c>
      <c r="F353" s="135" t="s">
        <v>16082</v>
      </c>
      <c r="G353" s="136" t="s">
        <v>15108</v>
      </c>
      <c r="H353" s="137">
        <v>29</v>
      </c>
      <c r="I353" s="138"/>
      <c r="J353" s="139">
        <f t="shared" si="130"/>
        <v>0</v>
      </c>
      <c r="K353" s="135" t="s">
        <v>245</v>
      </c>
      <c r="L353" s="34"/>
      <c r="M353" s="140" t="s">
        <v>19</v>
      </c>
      <c r="N353" s="141" t="s">
        <v>40</v>
      </c>
      <c r="P353" s="142">
        <f t="shared" si="131"/>
        <v>0</v>
      </c>
      <c r="Q353" s="142">
        <v>0</v>
      </c>
      <c r="R353" s="142">
        <f t="shared" si="132"/>
        <v>0</v>
      </c>
      <c r="S353" s="142">
        <v>0</v>
      </c>
      <c r="T353" s="143">
        <f t="shared" si="133"/>
        <v>0</v>
      </c>
      <c r="AR353" s="144" t="s">
        <v>229</v>
      </c>
      <c r="AT353" s="144" t="s">
        <v>215</v>
      </c>
      <c r="AU353" s="144" t="s">
        <v>229</v>
      </c>
      <c r="AY353" s="19" t="s">
        <v>212</v>
      </c>
      <c r="BE353" s="145">
        <f t="shared" si="134"/>
        <v>0</v>
      </c>
      <c r="BF353" s="145">
        <f t="shared" si="135"/>
        <v>0</v>
      </c>
      <c r="BG353" s="145">
        <f t="shared" si="136"/>
        <v>0</v>
      </c>
      <c r="BH353" s="145">
        <f t="shared" si="137"/>
        <v>0</v>
      </c>
      <c r="BI353" s="145">
        <f t="shared" si="138"/>
        <v>0</v>
      </c>
      <c r="BJ353" s="19" t="s">
        <v>77</v>
      </c>
      <c r="BK353" s="145">
        <f t="shared" si="139"/>
        <v>0</v>
      </c>
      <c r="BL353" s="19" t="s">
        <v>229</v>
      </c>
      <c r="BM353" s="144" t="s">
        <v>16199</v>
      </c>
    </row>
    <row r="354" spans="2:65" s="1" customFormat="1" ht="16.5" customHeight="1">
      <c r="B354" s="34"/>
      <c r="C354" s="133" t="s">
        <v>2225</v>
      </c>
      <c r="D354" s="133" t="s">
        <v>215</v>
      </c>
      <c r="E354" s="134" t="s">
        <v>16200</v>
      </c>
      <c r="F354" s="135" t="s">
        <v>16084</v>
      </c>
      <c r="G354" s="136" t="s">
        <v>15108</v>
      </c>
      <c r="H354" s="137">
        <v>20</v>
      </c>
      <c r="I354" s="138"/>
      <c r="J354" s="139">
        <f t="shared" si="130"/>
        <v>0</v>
      </c>
      <c r="K354" s="135" t="s">
        <v>245</v>
      </c>
      <c r="L354" s="34"/>
      <c r="M354" s="140" t="s">
        <v>19</v>
      </c>
      <c r="N354" s="141" t="s">
        <v>40</v>
      </c>
      <c r="P354" s="142">
        <f t="shared" si="131"/>
        <v>0</v>
      </c>
      <c r="Q354" s="142">
        <v>0</v>
      </c>
      <c r="R354" s="142">
        <f t="shared" si="132"/>
        <v>0</v>
      </c>
      <c r="S354" s="142">
        <v>0</v>
      </c>
      <c r="T354" s="143">
        <f t="shared" si="133"/>
        <v>0</v>
      </c>
      <c r="AR354" s="144" t="s">
        <v>229</v>
      </c>
      <c r="AT354" s="144" t="s">
        <v>215</v>
      </c>
      <c r="AU354" s="144" t="s">
        <v>229</v>
      </c>
      <c r="AY354" s="19" t="s">
        <v>212</v>
      </c>
      <c r="BE354" s="145">
        <f t="shared" si="134"/>
        <v>0</v>
      </c>
      <c r="BF354" s="145">
        <f t="shared" si="135"/>
        <v>0</v>
      </c>
      <c r="BG354" s="145">
        <f t="shared" si="136"/>
        <v>0</v>
      </c>
      <c r="BH354" s="145">
        <f t="shared" si="137"/>
        <v>0</v>
      </c>
      <c r="BI354" s="145">
        <f t="shared" si="138"/>
        <v>0</v>
      </c>
      <c r="BJ354" s="19" t="s">
        <v>77</v>
      </c>
      <c r="BK354" s="145">
        <f t="shared" si="139"/>
        <v>0</v>
      </c>
      <c r="BL354" s="19" t="s">
        <v>229</v>
      </c>
      <c r="BM354" s="144" t="s">
        <v>16201</v>
      </c>
    </row>
    <row r="355" spans="2:65" s="1" customFormat="1" ht="16.5" customHeight="1">
      <c r="B355" s="34"/>
      <c r="C355" s="133" t="s">
        <v>2233</v>
      </c>
      <c r="D355" s="133" t="s">
        <v>215</v>
      </c>
      <c r="E355" s="134" t="s">
        <v>16202</v>
      </c>
      <c r="F355" s="135" t="s">
        <v>16086</v>
      </c>
      <c r="G355" s="136" t="s">
        <v>15108</v>
      </c>
      <c r="H355" s="137">
        <v>12</v>
      </c>
      <c r="I355" s="138"/>
      <c r="J355" s="139">
        <f t="shared" si="130"/>
        <v>0</v>
      </c>
      <c r="K355" s="135" t="s">
        <v>245</v>
      </c>
      <c r="L355" s="34"/>
      <c r="M355" s="140" t="s">
        <v>19</v>
      </c>
      <c r="N355" s="141" t="s">
        <v>40</v>
      </c>
      <c r="P355" s="142">
        <f t="shared" si="131"/>
        <v>0</v>
      </c>
      <c r="Q355" s="142">
        <v>0</v>
      </c>
      <c r="R355" s="142">
        <f t="shared" si="132"/>
        <v>0</v>
      </c>
      <c r="S355" s="142">
        <v>0</v>
      </c>
      <c r="T355" s="143">
        <f t="shared" si="133"/>
        <v>0</v>
      </c>
      <c r="AR355" s="144" t="s">
        <v>229</v>
      </c>
      <c r="AT355" s="144" t="s">
        <v>215</v>
      </c>
      <c r="AU355" s="144" t="s">
        <v>229</v>
      </c>
      <c r="AY355" s="19" t="s">
        <v>212</v>
      </c>
      <c r="BE355" s="145">
        <f t="shared" si="134"/>
        <v>0</v>
      </c>
      <c r="BF355" s="145">
        <f t="shared" si="135"/>
        <v>0</v>
      </c>
      <c r="BG355" s="145">
        <f t="shared" si="136"/>
        <v>0</v>
      </c>
      <c r="BH355" s="145">
        <f t="shared" si="137"/>
        <v>0</v>
      </c>
      <c r="BI355" s="145">
        <f t="shared" si="138"/>
        <v>0</v>
      </c>
      <c r="BJ355" s="19" t="s">
        <v>77</v>
      </c>
      <c r="BK355" s="145">
        <f t="shared" si="139"/>
        <v>0</v>
      </c>
      <c r="BL355" s="19" t="s">
        <v>229</v>
      </c>
      <c r="BM355" s="144" t="s">
        <v>16203</v>
      </c>
    </row>
    <row r="356" spans="2:65" s="1" customFormat="1" ht="16.5" customHeight="1">
      <c r="B356" s="34"/>
      <c r="C356" s="133" t="s">
        <v>2239</v>
      </c>
      <c r="D356" s="133" t="s">
        <v>215</v>
      </c>
      <c r="E356" s="134" t="s">
        <v>16204</v>
      </c>
      <c r="F356" s="135" t="s">
        <v>16088</v>
      </c>
      <c r="G356" s="136" t="s">
        <v>15108</v>
      </c>
      <c r="H356" s="137">
        <v>3</v>
      </c>
      <c r="I356" s="138"/>
      <c r="J356" s="139">
        <f t="shared" si="130"/>
        <v>0</v>
      </c>
      <c r="K356" s="135" t="s">
        <v>245</v>
      </c>
      <c r="L356" s="34"/>
      <c r="M356" s="140" t="s">
        <v>19</v>
      </c>
      <c r="N356" s="141" t="s">
        <v>40</v>
      </c>
      <c r="P356" s="142">
        <f t="shared" si="131"/>
        <v>0</v>
      </c>
      <c r="Q356" s="142">
        <v>0</v>
      </c>
      <c r="R356" s="142">
        <f t="shared" si="132"/>
        <v>0</v>
      </c>
      <c r="S356" s="142">
        <v>0</v>
      </c>
      <c r="T356" s="143">
        <f t="shared" si="133"/>
        <v>0</v>
      </c>
      <c r="AR356" s="144" t="s">
        <v>229</v>
      </c>
      <c r="AT356" s="144" t="s">
        <v>215</v>
      </c>
      <c r="AU356" s="144" t="s">
        <v>229</v>
      </c>
      <c r="AY356" s="19" t="s">
        <v>212</v>
      </c>
      <c r="BE356" s="145">
        <f t="shared" si="134"/>
        <v>0</v>
      </c>
      <c r="BF356" s="145">
        <f t="shared" si="135"/>
        <v>0</v>
      </c>
      <c r="BG356" s="145">
        <f t="shared" si="136"/>
        <v>0</v>
      </c>
      <c r="BH356" s="145">
        <f t="shared" si="137"/>
        <v>0</v>
      </c>
      <c r="BI356" s="145">
        <f t="shared" si="138"/>
        <v>0</v>
      </c>
      <c r="BJ356" s="19" t="s">
        <v>77</v>
      </c>
      <c r="BK356" s="145">
        <f t="shared" si="139"/>
        <v>0</v>
      </c>
      <c r="BL356" s="19" t="s">
        <v>229</v>
      </c>
      <c r="BM356" s="144" t="s">
        <v>16205</v>
      </c>
    </row>
    <row r="357" spans="2:65" s="1" customFormat="1" ht="16.5" customHeight="1">
      <c r="B357" s="34"/>
      <c r="C357" s="133" t="s">
        <v>2245</v>
      </c>
      <c r="D357" s="133" t="s">
        <v>215</v>
      </c>
      <c r="E357" s="134" t="s">
        <v>16206</v>
      </c>
      <c r="F357" s="135" t="s">
        <v>16090</v>
      </c>
      <c r="G357" s="136" t="s">
        <v>15108</v>
      </c>
      <c r="H357" s="137">
        <v>2</v>
      </c>
      <c r="I357" s="138"/>
      <c r="J357" s="139">
        <f t="shared" si="130"/>
        <v>0</v>
      </c>
      <c r="K357" s="135" t="s">
        <v>245</v>
      </c>
      <c r="L357" s="34"/>
      <c r="M357" s="140" t="s">
        <v>19</v>
      </c>
      <c r="N357" s="141" t="s">
        <v>40</v>
      </c>
      <c r="P357" s="142">
        <f t="shared" si="131"/>
        <v>0</v>
      </c>
      <c r="Q357" s="142">
        <v>0</v>
      </c>
      <c r="R357" s="142">
        <f t="shared" si="132"/>
        <v>0</v>
      </c>
      <c r="S357" s="142">
        <v>0</v>
      </c>
      <c r="T357" s="143">
        <f t="shared" si="133"/>
        <v>0</v>
      </c>
      <c r="AR357" s="144" t="s">
        <v>229</v>
      </c>
      <c r="AT357" s="144" t="s">
        <v>215</v>
      </c>
      <c r="AU357" s="144" t="s">
        <v>229</v>
      </c>
      <c r="AY357" s="19" t="s">
        <v>212</v>
      </c>
      <c r="BE357" s="145">
        <f t="shared" si="134"/>
        <v>0</v>
      </c>
      <c r="BF357" s="145">
        <f t="shared" si="135"/>
        <v>0</v>
      </c>
      <c r="BG357" s="145">
        <f t="shared" si="136"/>
        <v>0</v>
      </c>
      <c r="BH357" s="145">
        <f t="shared" si="137"/>
        <v>0</v>
      </c>
      <c r="BI357" s="145">
        <f t="shared" si="138"/>
        <v>0</v>
      </c>
      <c r="BJ357" s="19" t="s">
        <v>77</v>
      </c>
      <c r="BK357" s="145">
        <f t="shared" si="139"/>
        <v>0</v>
      </c>
      <c r="BL357" s="19" t="s">
        <v>229</v>
      </c>
      <c r="BM357" s="144" t="s">
        <v>16207</v>
      </c>
    </row>
    <row r="358" spans="2:65" s="1" customFormat="1" ht="16.5" customHeight="1">
      <c r="B358" s="34"/>
      <c r="C358" s="133" t="s">
        <v>2254</v>
      </c>
      <c r="D358" s="133" t="s">
        <v>215</v>
      </c>
      <c r="E358" s="134" t="s">
        <v>16208</v>
      </c>
      <c r="F358" s="135" t="s">
        <v>16092</v>
      </c>
      <c r="G358" s="136" t="s">
        <v>15108</v>
      </c>
      <c r="H358" s="137">
        <v>3</v>
      </c>
      <c r="I358" s="138"/>
      <c r="J358" s="139">
        <f t="shared" si="130"/>
        <v>0</v>
      </c>
      <c r="K358" s="135" t="s">
        <v>245</v>
      </c>
      <c r="L358" s="34"/>
      <c r="M358" s="140" t="s">
        <v>19</v>
      </c>
      <c r="N358" s="141" t="s">
        <v>40</v>
      </c>
      <c r="P358" s="142">
        <f t="shared" si="131"/>
        <v>0</v>
      </c>
      <c r="Q358" s="142">
        <v>0</v>
      </c>
      <c r="R358" s="142">
        <f t="shared" si="132"/>
        <v>0</v>
      </c>
      <c r="S358" s="142">
        <v>0</v>
      </c>
      <c r="T358" s="143">
        <f t="shared" si="133"/>
        <v>0</v>
      </c>
      <c r="AR358" s="144" t="s">
        <v>229</v>
      </c>
      <c r="AT358" s="144" t="s">
        <v>215</v>
      </c>
      <c r="AU358" s="144" t="s">
        <v>229</v>
      </c>
      <c r="AY358" s="19" t="s">
        <v>212</v>
      </c>
      <c r="BE358" s="145">
        <f t="shared" si="134"/>
        <v>0</v>
      </c>
      <c r="BF358" s="145">
        <f t="shared" si="135"/>
        <v>0</v>
      </c>
      <c r="BG358" s="145">
        <f t="shared" si="136"/>
        <v>0</v>
      </c>
      <c r="BH358" s="145">
        <f t="shared" si="137"/>
        <v>0</v>
      </c>
      <c r="BI358" s="145">
        <f t="shared" si="138"/>
        <v>0</v>
      </c>
      <c r="BJ358" s="19" t="s">
        <v>77</v>
      </c>
      <c r="BK358" s="145">
        <f t="shared" si="139"/>
        <v>0</v>
      </c>
      <c r="BL358" s="19" t="s">
        <v>229</v>
      </c>
      <c r="BM358" s="144" t="s">
        <v>16209</v>
      </c>
    </row>
    <row r="359" spans="2:65" s="1" customFormat="1" ht="16.5" customHeight="1">
      <c r="B359" s="34"/>
      <c r="C359" s="133" t="s">
        <v>2260</v>
      </c>
      <c r="D359" s="133" t="s">
        <v>215</v>
      </c>
      <c r="E359" s="134" t="s">
        <v>16210</v>
      </c>
      <c r="F359" s="135" t="s">
        <v>16094</v>
      </c>
      <c r="G359" s="136" t="s">
        <v>15108</v>
      </c>
      <c r="H359" s="137">
        <v>20</v>
      </c>
      <c r="I359" s="138"/>
      <c r="J359" s="139">
        <f t="shared" si="130"/>
        <v>0</v>
      </c>
      <c r="K359" s="135" t="s">
        <v>245</v>
      </c>
      <c r="L359" s="34"/>
      <c r="M359" s="140" t="s">
        <v>19</v>
      </c>
      <c r="N359" s="141" t="s">
        <v>40</v>
      </c>
      <c r="P359" s="142">
        <f t="shared" si="131"/>
        <v>0</v>
      </c>
      <c r="Q359" s="142">
        <v>0</v>
      </c>
      <c r="R359" s="142">
        <f t="shared" si="132"/>
        <v>0</v>
      </c>
      <c r="S359" s="142">
        <v>0</v>
      </c>
      <c r="T359" s="143">
        <f t="shared" si="133"/>
        <v>0</v>
      </c>
      <c r="AR359" s="144" t="s">
        <v>229</v>
      </c>
      <c r="AT359" s="144" t="s">
        <v>215</v>
      </c>
      <c r="AU359" s="144" t="s">
        <v>229</v>
      </c>
      <c r="AY359" s="19" t="s">
        <v>212</v>
      </c>
      <c r="BE359" s="145">
        <f t="shared" si="134"/>
        <v>0</v>
      </c>
      <c r="BF359" s="145">
        <f t="shared" si="135"/>
        <v>0</v>
      </c>
      <c r="BG359" s="145">
        <f t="shared" si="136"/>
        <v>0</v>
      </c>
      <c r="BH359" s="145">
        <f t="shared" si="137"/>
        <v>0</v>
      </c>
      <c r="BI359" s="145">
        <f t="shared" si="138"/>
        <v>0</v>
      </c>
      <c r="BJ359" s="19" t="s">
        <v>77</v>
      </c>
      <c r="BK359" s="145">
        <f t="shared" si="139"/>
        <v>0</v>
      </c>
      <c r="BL359" s="19" t="s">
        <v>229</v>
      </c>
      <c r="BM359" s="144" t="s">
        <v>16211</v>
      </c>
    </row>
    <row r="360" spans="2:65" s="1" customFormat="1" ht="16.5" customHeight="1">
      <c r="B360" s="34"/>
      <c r="C360" s="133" t="s">
        <v>2267</v>
      </c>
      <c r="D360" s="133" t="s">
        <v>215</v>
      </c>
      <c r="E360" s="134" t="s">
        <v>16212</v>
      </c>
      <c r="F360" s="135" t="s">
        <v>16096</v>
      </c>
      <c r="G360" s="136" t="s">
        <v>15108</v>
      </c>
      <c r="H360" s="137">
        <v>20</v>
      </c>
      <c r="I360" s="138"/>
      <c r="J360" s="139">
        <f t="shared" si="130"/>
        <v>0</v>
      </c>
      <c r="K360" s="135" t="s">
        <v>245</v>
      </c>
      <c r="L360" s="34"/>
      <c r="M360" s="140" t="s">
        <v>19</v>
      </c>
      <c r="N360" s="141" t="s">
        <v>40</v>
      </c>
      <c r="P360" s="142">
        <f t="shared" si="131"/>
        <v>0</v>
      </c>
      <c r="Q360" s="142">
        <v>0</v>
      </c>
      <c r="R360" s="142">
        <f t="shared" si="132"/>
        <v>0</v>
      </c>
      <c r="S360" s="142">
        <v>0</v>
      </c>
      <c r="T360" s="143">
        <f t="shared" si="133"/>
        <v>0</v>
      </c>
      <c r="AR360" s="144" t="s">
        <v>229</v>
      </c>
      <c r="AT360" s="144" t="s">
        <v>215</v>
      </c>
      <c r="AU360" s="144" t="s">
        <v>229</v>
      </c>
      <c r="AY360" s="19" t="s">
        <v>212</v>
      </c>
      <c r="BE360" s="145">
        <f t="shared" si="134"/>
        <v>0</v>
      </c>
      <c r="BF360" s="145">
        <f t="shared" si="135"/>
        <v>0</v>
      </c>
      <c r="BG360" s="145">
        <f t="shared" si="136"/>
        <v>0</v>
      </c>
      <c r="BH360" s="145">
        <f t="shared" si="137"/>
        <v>0</v>
      </c>
      <c r="BI360" s="145">
        <f t="shared" si="138"/>
        <v>0</v>
      </c>
      <c r="BJ360" s="19" t="s">
        <v>77</v>
      </c>
      <c r="BK360" s="145">
        <f t="shared" si="139"/>
        <v>0</v>
      </c>
      <c r="BL360" s="19" t="s">
        <v>229</v>
      </c>
      <c r="BM360" s="144" t="s">
        <v>16213</v>
      </c>
    </row>
    <row r="361" spans="2:65" s="1" customFormat="1" ht="16.5" customHeight="1">
      <c r="B361" s="34"/>
      <c r="C361" s="133" t="s">
        <v>2274</v>
      </c>
      <c r="D361" s="133" t="s">
        <v>215</v>
      </c>
      <c r="E361" s="134" t="s">
        <v>16214</v>
      </c>
      <c r="F361" s="135" t="s">
        <v>16098</v>
      </c>
      <c r="G361" s="136" t="s">
        <v>15108</v>
      </c>
      <c r="H361" s="137">
        <v>1</v>
      </c>
      <c r="I361" s="138"/>
      <c r="J361" s="139">
        <f t="shared" si="130"/>
        <v>0</v>
      </c>
      <c r="K361" s="135" t="s">
        <v>245</v>
      </c>
      <c r="L361" s="34"/>
      <c r="M361" s="140" t="s">
        <v>19</v>
      </c>
      <c r="N361" s="141" t="s">
        <v>40</v>
      </c>
      <c r="P361" s="142">
        <f t="shared" si="131"/>
        <v>0</v>
      </c>
      <c r="Q361" s="142">
        <v>0</v>
      </c>
      <c r="R361" s="142">
        <f t="shared" si="132"/>
        <v>0</v>
      </c>
      <c r="S361" s="142">
        <v>0</v>
      </c>
      <c r="T361" s="143">
        <f t="shared" si="133"/>
        <v>0</v>
      </c>
      <c r="AR361" s="144" t="s">
        <v>229</v>
      </c>
      <c r="AT361" s="144" t="s">
        <v>215</v>
      </c>
      <c r="AU361" s="144" t="s">
        <v>229</v>
      </c>
      <c r="AY361" s="19" t="s">
        <v>212</v>
      </c>
      <c r="BE361" s="145">
        <f t="shared" si="134"/>
        <v>0</v>
      </c>
      <c r="BF361" s="145">
        <f t="shared" si="135"/>
        <v>0</v>
      </c>
      <c r="BG361" s="145">
        <f t="shared" si="136"/>
        <v>0</v>
      </c>
      <c r="BH361" s="145">
        <f t="shared" si="137"/>
        <v>0</v>
      </c>
      <c r="BI361" s="145">
        <f t="shared" si="138"/>
        <v>0</v>
      </c>
      <c r="BJ361" s="19" t="s">
        <v>77</v>
      </c>
      <c r="BK361" s="145">
        <f t="shared" si="139"/>
        <v>0</v>
      </c>
      <c r="BL361" s="19" t="s">
        <v>229</v>
      </c>
      <c r="BM361" s="144" t="s">
        <v>16215</v>
      </c>
    </row>
    <row r="362" spans="2:65" s="1" customFormat="1" ht="24.2" customHeight="1">
      <c r="B362" s="34"/>
      <c r="C362" s="133" t="s">
        <v>2288</v>
      </c>
      <c r="D362" s="133" t="s">
        <v>215</v>
      </c>
      <c r="E362" s="134" t="s">
        <v>16216</v>
      </c>
      <c r="F362" s="135" t="s">
        <v>16100</v>
      </c>
      <c r="G362" s="136" t="s">
        <v>15108</v>
      </c>
      <c r="H362" s="137">
        <v>1</v>
      </c>
      <c r="I362" s="138"/>
      <c r="J362" s="139">
        <f t="shared" si="130"/>
        <v>0</v>
      </c>
      <c r="K362" s="135" t="s">
        <v>245</v>
      </c>
      <c r="L362" s="34"/>
      <c r="M362" s="140" t="s">
        <v>19</v>
      </c>
      <c r="N362" s="141" t="s">
        <v>40</v>
      </c>
      <c r="P362" s="142">
        <f t="shared" si="131"/>
        <v>0</v>
      </c>
      <c r="Q362" s="142">
        <v>0</v>
      </c>
      <c r="R362" s="142">
        <f t="shared" si="132"/>
        <v>0</v>
      </c>
      <c r="S362" s="142">
        <v>0</v>
      </c>
      <c r="T362" s="143">
        <f t="shared" si="133"/>
        <v>0</v>
      </c>
      <c r="AR362" s="144" t="s">
        <v>229</v>
      </c>
      <c r="AT362" s="144" t="s">
        <v>215</v>
      </c>
      <c r="AU362" s="144" t="s">
        <v>229</v>
      </c>
      <c r="AY362" s="19" t="s">
        <v>212</v>
      </c>
      <c r="BE362" s="145">
        <f t="shared" si="134"/>
        <v>0</v>
      </c>
      <c r="BF362" s="145">
        <f t="shared" si="135"/>
        <v>0</v>
      </c>
      <c r="BG362" s="145">
        <f t="shared" si="136"/>
        <v>0</v>
      </c>
      <c r="BH362" s="145">
        <f t="shared" si="137"/>
        <v>0</v>
      </c>
      <c r="BI362" s="145">
        <f t="shared" si="138"/>
        <v>0</v>
      </c>
      <c r="BJ362" s="19" t="s">
        <v>77</v>
      </c>
      <c r="BK362" s="145">
        <f t="shared" si="139"/>
        <v>0</v>
      </c>
      <c r="BL362" s="19" t="s">
        <v>229</v>
      </c>
      <c r="BM362" s="144" t="s">
        <v>16217</v>
      </c>
    </row>
    <row r="363" spans="2:65" s="1" customFormat="1" ht="16.5" customHeight="1">
      <c r="B363" s="34"/>
      <c r="C363" s="133" t="s">
        <v>2294</v>
      </c>
      <c r="D363" s="133" t="s">
        <v>215</v>
      </c>
      <c r="E363" s="134" t="s">
        <v>16218</v>
      </c>
      <c r="F363" s="135" t="s">
        <v>16102</v>
      </c>
      <c r="G363" s="136" t="s">
        <v>15108</v>
      </c>
      <c r="H363" s="137">
        <v>1</v>
      </c>
      <c r="I363" s="138"/>
      <c r="J363" s="139">
        <f t="shared" si="130"/>
        <v>0</v>
      </c>
      <c r="K363" s="135" t="s">
        <v>245</v>
      </c>
      <c r="L363" s="34"/>
      <c r="M363" s="140" t="s">
        <v>19</v>
      </c>
      <c r="N363" s="141" t="s">
        <v>40</v>
      </c>
      <c r="P363" s="142">
        <f t="shared" si="131"/>
        <v>0</v>
      </c>
      <c r="Q363" s="142">
        <v>0</v>
      </c>
      <c r="R363" s="142">
        <f t="shared" si="132"/>
        <v>0</v>
      </c>
      <c r="S363" s="142">
        <v>0</v>
      </c>
      <c r="T363" s="143">
        <f t="shared" si="133"/>
        <v>0</v>
      </c>
      <c r="AR363" s="144" t="s">
        <v>229</v>
      </c>
      <c r="AT363" s="144" t="s">
        <v>215</v>
      </c>
      <c r="AU363" s="144" t="s">
        <v>229</v>
      </c>
      <c r="AY363" s="19" t="s">
        <v>212</v>
      </c>
      <c r="BE363" s="145">
        <f t="shared" si="134"/>
        <v>0</v>
      </c>
      <c r="BF363" s="145">
        <f t="shared" si="135"/>
        <v>0</v>
      </c>
      <c r="BG363" s="145">
        <f t="shared" si="136"/>
        <v>0</v>
      </c>
      <c r="BH363" s="145">
        <f t="shared" si="137"/>
        <v>0</v>
      </c>
      <c r="BI363" s="145">
        <f t="shared" si="138"/>
        <v>0</v>
      </c>
      <c r="BJ363" s="19" t="s">
        <v>77</v>
      </c>
      <c r="BK363" s="145">
        <f t="shared" si="139"/>
        <v>0</v>
      </c>
      <c r="BL363" s="19" t="s">
        <v>229</v>
      </c>
      <c r="BM363" s="144" t="s">
        <v>16219</v>
      </c>
    </row>
    <row r="364" spans="2:65" s="1" customFormat="1" ht="16.5" customHeight="1">
      <c r="B364" s="34"/>
      <c r="C364" s="133" t="s">
        <v>2301</v>
      </c>
      <c r="D364" s="133" t="s">
        <v>215</v>
      </c>
      <c r="E364" s="134" t="s">
        <v>16220</v>
      </c>
      <c r="F364" s="135" t="s">
        <v>16221</v>
      </c>
      <c r="G364" s="136" t="s">
        <v>15108</v>
      </c>
      <c r="H364" s="137">
        <v>1</v>
      </c>
      <c r="I364" s="138"/>
      <c r="J364" s="139">
        <f t="shared" si="130"/>
        <v>0</v>
      </c>
      <c r="K364" s="135" t="s">
        <v>245</v>
      </c>
      <c r="L364" s="34"/>
      <c r="M364" s="140" t="s">
        <v>19</v>
      </c>
      <c r="N364" s="141" t="s">
        <v>40</v>
      </c>
      <c r="P364" s="142">
        <f t="shared" si="131"/>
        <v>0</v>
      </c>
      <c r="Q364" s="142">
        <v>0</v>
      </c>
      <c r="R364" s="142">
        <f t="shared" si="132"/>
        <v>0</v>
      </c>
      <c r="S364" s="142">
        <v>0</v>
      </c>
      <c r="T364" s="143">
        <f t="shared" si="133"/>
        <v>0</v>
      </c>
      <c r="AR364" s="144" t="s">
        <v>229</v>
      </c>
      <c r="AT364" s="144" t="s">
        <v>215</v>
      </c>
      <c r="AU364" s="144" t="s">
        <v>229</v>
      </c>
      <c r="AY364" s="19" t="s">
        <v>212</v>
      </c>
      <c r="BE364" s="145">
        <f t="shared" si="134"/>
        <v>0</v>
      </c>
      <c r="BF364" s="145">
        <f t="shared" si="135"/>
        <v>0</v>
      </c>
      <c r="BG364" s="145">
        <f t="shared" si="136"/>
        <v>0</v>
      </c>
      <c r="BH364" s="145">
        <f t="shared" si="137"/>
        <v>0</v>
      </c>
      <c r="BI364" s="145">
        <f t="shared" si="138"/>
        <v>0</v>
      </c>
      <c r="BJ364" s="19" t="s">
        <v>77</v>
      </c>
      <c r="BK364" s="145">
        <f t="shared" si="139"/>
        <v>0</v>
      </c>
      <c r="BL364" s="19" t="s">
        <v>229</v>
      </c>
      <c r="BM364" s="144" t="s">
        <v>16222</v>
      </c>
    </row>
    <row r="365" spans="2:65" s="1" customFormat="1" ht="16.5" customHeight="1">
      <c r="B365" s="34"/>
      <c r="C365" s="133" t="s">
        <v>2308</v>
      </c>
      <c r="D365" s="133" t="s">
        <v>215</v>
      </c>
      <c r="E365" s="134" t="s">
        <v>16223</v>
      </c>
      <c r="F365" s="135" t="s">
        <v>16224</v>
      </c>
      <c r="G365" s="136" t="s">
        <v>15108</v>
      </c>
      <c r="H365" s="137">
        <v>2</v>
      </c>
      <c r="I365" s="138"/>
      <c r="J365" s="139">
        <f t="shared" si="130"/>
        <v>0</v>
      </c>
      <c r="K365" s="135" t="s">
        <v>245</v>
      </c>
      <c r="L365" s="34"/>
      <c r="M365" s="140" t="s">
        <v>19</v>
      </c>
      <c r="N365" s="141" t="s">
        <v>40</v>
      </c>
      <c r="P365" s="142">
        <f t="shared" si="131"/>
        <v>0</v>
      </c>
      <c r="Q365" s="142">
        <v>0</v>
      </c>
      <c r="R365" s="142">
        <f t="shared" si="132"/>
        <v>0</v>
      </c>
      <c r="S365" s="142">
        <v>0</v>
      </c>
      <c r="T365" s="143">
        <f t="shared" si="133"/>
        <v>0</v>
      </c>
      <c r="AR365" s="144" t="s">
        <v>229</v>
      </c>
      <c r="AT365" s="144" t="s">
        <v>215</v>
      </c>
      <c r="AU365" s="144" t="s">
        <v>229</v>
      </c>
      <c r="AY365" s="19" t="s">
        <v>212</v>
      </c>
      <c r="BE365" s="145">
        <f t="shared" si="134"/>
        <v>0</v>
      </c>
      <c r="BF365" s="145">
        <f t="shared" si="135"/>
        <v>0</v>
      </c>
      <c r="BG365" s="145">
        <f t="shared" si="136"/>
        <v>0</v>
      </c>
      <c r="BH365" s="145">
        <f t="shared" si="137"/>
        <v>0</v>
      </c>
      <c r="BI365" s="145">
        <f t="shared" si="138"/>
        <v>0</v>
      </c>
      <c r="BJ365" s="19" t="s">
        <v>77</v>
      </c>
      <c r="BK365" s="145">
        <f t="shared" si="139"/>
        <v>0</v>
      </c>
      <c r="BL365" s="19" t="s">
        <v>229</v>
      </c>
      <c r="BM365" s="144" t="s">
        <v>16225</v>
      </c>
    </row>
    <row r="366" spans="2:65" s="1" customFormat="1" ht="16.5" customHeight="1">
      <c r="B366" s="34"/>
      <c r="C366" s="133" t="s">
        <v>2315</v>
      </c>
      <c r="D366" s="133" t="s">
        <v>215</v>
      </c>
      <c r="E366" s="134" t="s">
        <v>16226</v>
      </c>
      <c r="F366" s="135" t="s">
        <v>16227</v>
      </c>
      <c r="G366" s="136" t="s">
        <v>15108</v>
      </c>
      <c r="H366" s="137">
        <v>1</v>
      </c>
      <c r="I366" s="138"/>
      <c r="J366" s="139">
        <f t="shared" si="130"/>
        <v>0</v>
      </c>
      <c r="K366" s="135" t="s">
        <v>245</v>
      </c>
      <c r="L366" s="34"/>
      <c r="M366" s="140" t="s">
        <v>19</v>
      </c>
      <c r="N366" s="141" t="s">
        <v>40</v>
      </c>
      <c r="P366" s="142">
        <f t="shared" si="131"/>
        <v>0</v>
      </c>
      <c r="Q366" s="142">
        <v>0</v>
      </c>
      <c r="R366" s="142">
        <f t="shared" si="132"/>
        <v>0</v>
      </c>
      <c r="S366" s="142">
        <v>0</v>
      </c>
      <c r="T366" s="143">
        <f t="shared" si="133"/>
        <v>0</v>
      </c>
      <c r="AR366" s="144" t="s">
        <v>229</v>
      </c>
      <c r="AT366" s="144" t="s">
        <v>215</v>
      </c>
      <c r="AU366" s="144" t="s">
        <v>229</v>
      </c>
      <c r="AY366" s="19" t="s">
        <v>212</v>
      </c>
      <c r="BE366" s="145">
        <f t="shared" si="134"/>
        <v>0</v>
      </c>
      <c r="BF366" s="145">
        <f t="shared" si="135"/>
        <v>0</v>
      </c>
      <c r="BG366" s="145">
        <f t="shared" si="136"/>
        <v>0</v>
      </c>
      <c r="BH366" s="145">
        <f t="shared" si="137"/>
        <v>0</v>
      </c>
      <c r="BI366" s="145">
        <f t="shared" si="138"/>
        <v>0</v>
      </c>
      <c r="BJ366" s="19" t="s">
        <v>77</v>
      </c>
      <c r="BK366" s="145">
        <f t="shared" si="139"/>
        <v>0</v>
      </c>
      <c r="BL366" s="19" t="s">
        <v>229</v>
      </c>
      <c r="BM366" s="144" t="s">
        <v>16228</v>
      </c>
    </row>
    <row r="367" spans="2:65" s="1" customFormat="1" ht="16.5" customHeight="1">
      <c r="B367" s="34"/>
      <c r="C367" s="133" t="s">
        <v>2321</v>
      </c>
      <c r="D367" s="133" t="s">
        <v>215</v>
      </c>
      <c r="E367" s="134" t="s">
        <v>16229</v>
      </c>
      <c r="F367" s="135" t="s">
        <v>16107</v>
      </c>
      <c r="G367" s="136" t="s">
        <v>8579</v>
      </c>
      <c r="H367" s="137">
        <v>155</v>
      </c>
      <c r="I367" s="138"/>
      <c r="J367" s="139">
        <f t="shared" si="130"/>
        <v>0</v>
      </c>
      <c r="K367" s="135" t="s">
        <v>245</v>
      </c>
      <c r="L367" s="34"/>
      <c r="M367" s="140" t="s">
        <v>19</v>
      </c>
      <c r="N367" s="141" t="s">
        <v>40</v>
      </c>
      <c r="P367" s="142">
        <f t="shared" si="131"/>
        <v>0</v>
      </c>
      <c r="Q367" s="142">
        <v>0</v>
      </c>
      <c r="R367" s="142">
        <f t="shared" si="132"/>
        <v>0</v>
      </c>
      <c r="S367" s="142">
        <v>0</v>
      </c>
      <c r="T367" s="143">
        <f t="shared" si="133"/>
        <v>0</v>
      </c>
      <c r="AR367" s="144" t="s">
        <v>229</v>
      </c>
      <c r="AT367" s="144" t="s">
        <v>215</v>
      </c>
      <c r="AU367" s="144" t="s">
        <v>229</v>
      </c>
      <c r="AY367" s="19" t="s">
        <v>212</v>
      </c>
      <c r="BE367" s="145">
        <f t="shared" si="134"/>
        <v>0</v>
      </c>
      <c r="BF367" s="145">
        <f t="shared" si="135"/>
        <v>0</v>
      </c>
      <c r="BG367" s="145">
        <f t="shared" si="136"/>
        <v>0</v>
      </c>
      <c r="BH367" s="145">
        <f t="shared" si="137"/>
        <v>0</v>
      </c>
      <c r="BI367" s="145">
        <f t="shared" si="138"/>
        <v>0</v>
      </c>
      <c r="BJ367" s="19" t="s">
        <v>77</v>
      </c>
      <c r="BK367" s="145">
        <f t="shared" si="139"/>
        <v>0</v>
      </c>
      <c r="BL367" s="19" t="s">
        <v>229</v>
      </c>
      <c r="BM367" s="144" t="s">
        <v>16230</v>
      </c>
    </row>
    <row r="368" spans="2:65" s="1" customFormat="1" ht="24.2" customHeight="1">
      <c r="B368" s="34"/>
      <c r="C368" s="133" t="s">
        <v>2328</v>
      </c>
      <c r="D368" s="133" t="s">
        <v>215</v>
      </c>
      <c r="E368" s="134" t="s">
        <v>16231</v>
      </c>
      <c r="F368" s="135" t="s">
        <v>16109</v>
      </c>
      <c r="G368" s="136" t="s">
        <v>15108</v>
      </c>
      <c r="H368" s="137">
        <v>12</v>
      </c>
      <c r="I368" s="138"/>
      <c r="J368" s="139">
        <f t="shared" si="130"/>
        <v>0</v>
      </c>
      <c r="K368" s="135" t="s">
        <v>245</v>
      </c>
      <c r="L368" s="34"/>
      <c r="M368" s="140" t="s">
        <v>19</v>
      </c>
      <c r="N368" s="141" t="s">
        <v>40</v>
      </c>
      <c r="P368" s="142">
        <f t="shared" si="131"/>
        <v>0</v>
      </c>
      <c r="Q368" s="142">
        <v>0</v>
      </c>
      <c r="R368" s="142">
        <f t="shared" si="132"/>
        <v>0</v>
      </c>
      <c r="S368" s="142">
        <v>0</v>
      </c>
      <c r="T368" s="143">
        <f t="shared" si="133"/>
        <v>0</v>
      </c>
      <c r="AR368" s="144" t="s">
        <v>229</v>
      </c>
      <c r="AT368" s="144" t="s">
        <v>215</v>
      </c>
      <c r="AU368" s="144" t="s">
        <v>229</v>
      </c>
      <c r="AY368" s="19" t="s">
        <v>212</v>
      </c>
      <c r="BE368" s="145">
        <f t="shared" si="134"/>
        <v>0</v>
      </c>
      <c r="BF368" s="145">
        <f t="shared" si="135"/>
        <v>0</v>
      </c>
      <c r="BG368" s="145">
        <f t="shared" si="136"/>
        <v>0</v>
      </c>
      <c r="BH368" s="145">
        <f t="shared" si="137"/>
        <v>0</v>
      </c>
      <c r="BI368" s="145">
        <f t="shared" si="138"/>
        <v>0</v>
      </c>
      <c r="BJ368" s="19" t="s">
        <v>77</v>
      </c>
      <c r="BK368" s="145">
        <f t="shared" si="139"/>
        <v>0</v>
      </c>
      <c r="BL368" s="19" t="s">
        <v>229</v>
      </c>
      <c r="BM368" s="144" t="s">
        <v>16232</v>
      </c>
    </row>
    <row r="369" spans="2:65" s="1" customFormat="1" ht="16.5" customHeight="1">
      <c r="B369" s="34"/>
      <c r="C369" s="133" t="s">
        <v>2336</v>
      </c>
      <c r="D369" s="133" t="s">
        <v>215</v>
      </c>
      <c r="E369" s="134" t="s">
        <v>16233</v>
      </c>
      <c r="F369" s="135" t="s">
        <v>16113</v>
      </c>
      <c r="G369" s="136" t="s">
        <v>8579</v>
      </c>
      <c r="H369" s="137">
        <v>15</v>
      </c>
      <c r="I369" s="138"/>
      <c r="J369" s="139">
        <f t="shared" si="130"/>
        <v>0</v>
      </c>
      <c r="K369" s="135" t="s">
        <v>245</v>
      </c>
      <c r="L369" s="34"/>
      <c r="M369" s="140" t="s">
        <v>19</v>
      </c>
      <c r="N369" s="141" t="s">
        <v>40</v>
      </c>
      <c r="P369" s="142">
        <f t="shared" si="131"/>
        <v>0</v>
      </c>
      <c r="Q369" s="142">
        <v>0</v>
      </c>
      <c r="R369" s="142">
        <f t="shared" si="132"/>
        <v>0</v>
      </c>
      <c r="S369" s="142">
        <v>0</v>
      </c>
      <c r="T369" s="143">
        <f t="shared" si="133"/>
        <v>0</v>
      </c>
      <c r="AR369" s="144" t="s">
        <v>229</v>
      </c>
      <c r="AT369" s="144" t="s">
        <v>215</v>
      </c>
      <c r="AU369" s="144" t="s">
        <v>229</v>
      </c>
      <c r="AY369" s="19" t="s">
        <v>212</v>
      </c>
      <c r="BE369" s="145">
        <f t="shared" si="134"/>
        <v>0</v>
      </c>
      <c r="BF369" s="145">
        <f t="shared" si="135"/>
        <v>0</v>
      </c>
      <c r="BG369" s="145">
        <f t="shared" si="136"/>
        <v>0</v>
      </c>
      <c r="BH369" s="145">
        <f t="shared" si="137"/>
        <v>0</v>
      </c>
      <c r="BI369" s="145">
        <f t="shared" si="138"/>
        <v>0</v>
      </c>
      <c r="BJ369" s="19" t="s">
        <v>77</v>
      </c>
      <c r="BK369" s="145">
        <f t="shared" si="139"/>
        <v>0</v>
      </c>
      <c r="BL369" s="19" t="s">
        <v>229</v>
      </c>
      <c r="BM369" s="144" t="s">
        <v>16234</v>
      </c>
    </row>
    <row r="370" spans="2:65" s="1" customFormat="1" ht="21.75" customHeight="1">
      <c r="B370" s="34"/>
      <c r="C370" s="133" t="s">
        <v>2343</v>
      </c>
      <c r="D370" s="133" t="s">
        <v>215</v>
      </c>
      <c r="E370" s="134" t="s">
        <v>16235</v>
      </c>
      <c r="F370" s="135" t="s">
        <v>16115</v>
      </c>
      <c r="G370" s="136" t="s">
        <v>8579</v>
      </c>
      <c r="H370" s="137">
        <v>82</v>
      </c>
      <c r="I370" s="138"/>
      <c r="J370" s="139">
        <f t="shared" si="130"/>
        <v>0</v>
      </c>
      <c r="K370" s="135" t="s">
        <v>245</v>
      </c>
      <c r="L370" s="34"/>
      <c r="M370" s="140" t="s">
        <v>19</v>
      </c>
      <c r="N370" s="141" t="s">
        <v>40</v>
      </c>
      <c r="P370" s="142">
        <f t="shared" si="131"/>
        <v>0</v>
      </c>
      <c r="Q370" s="142">
        <v>0</v>
      </c>
      <c r="R370" s="142">
        <f t="shared" si="132"/>
        <v>0</v>
      </c>
      <c r="S370" s="142">
        <v>0</v>
      </c>
      <c r="T370" s="143">
        <f t="shared" si="133"/>
        <v>0</v>
      </c>
      <c r="AR370" s="144" t="s">
        <v>229</v>
      </c>
      <c r="AT370" s="144" t="s">
        <v>215</v>
      </c>
      <c r="AU370" s="144" t="s">
        <v>229</v>
      </c>
      <c r="AY370" s="19" t="s">
        <v>212</v>
      </c>
      <c r="BE370" s="145">
        <f t="shared" si="134"/>
        <v>0</v>
      </c>
      <c r="BF370" s="145">
        <f t="shared" si="135"/>
        <v>0</v>
      </c>
      <c r="BG370" s="145">
        <f t="shared" si="136"/>
        <v>0</v>
      </c>
      <c r="BH370" s="145">
        <f t="shared" si="137"/>
        <v>0</v>
      </c>
      <c r="BI370" s="145">
        <f t="shared" si="138"/>
        <v>0</v>
      </c>
      <c r="BJ370" s="19" t="s">
        <v>77</v>
      </c>
      <c r="BK370" s="145">
        <f t="shared" si="139"/>
        <v>0</v>
      </c>
      <c r="BL370" s="19" t="s">
        <v>229</v>
      </c>
      <c r="BM370" s="144" t="s">
        <v>16236</v>
      </c>
    </row>
    <row r="371" spans="2:65" s="1" customFormat="1" ht="16.5" customHeight="1">
      <c r="B371" s="34"/>
      <c r="C371" s="133" t="s">
        <v>2350</v>
      </c>
      <c r="D371" s="133" t="s">
        <v>215</v>
      </c>
      <c r="E371" s="134" t="s">
        <v>16237</v>
      </c>
      <c r="F371" s="135" t="s">
        <v>16117</v>
      </c>
      <c r="G371" s="136" t="s">
        <v>8579</v>
      </c>
      <c r="H371" s="137">
        <v>4</v>
      </c>
      <c r="I371" s="138"/>
      <c r="J371" s="139">
        <f t="shared" si="130"/>
        <v>0</v>
      </c>
      <c r="K371" s="135" t="s">
        <v>245</v>
      </c>
      <c r="L371" s="34"/>
      <c r="M371" s="140" t="s">
        <v>19</v>
      </c>
      <c r="N371" s="141" t="s">
        <v>40</v>
      </c>
      <c r="P371" s="142">
        <f t="shared" si="131"/>
        <v>0</v>
      </c>
      <c r="Q371" s="142">
        <v>0</v>
      </c>
      <c r="R371" s="142">
        <f t="shared" si="132"/>
        <v>0</v>
      </c>
      <c r="S371" s="142">
        <v>0</v>
      </c>
      <c r="T371" s="143">
        <f t="shared" si="133"/>
        <v>0</v>
      </c>
      <c r="AR371" s="144" t="s">
        <v>229</v>
      </c>
      <c r="AT371" s="144" t="s">
        <v>215</v>
      </c>
      <c r="AU371" s="144" t="s">
        <v>229</v>
      </c>
      <c r="AY371" s="19" t="s">
        <v>212</v>
      </c>
      <c r="BE371" s="145">
        <f t="shared" si="134"/>
        <v>0</v>
      </c>
      <c r="BF371" s="145">
        <f t="shared" si="135"/>
        <v>0</v>
      </c>
      <c r="BG371" s="145">
        <f t="shared" si="136"/>
        <v>0</v>
      </c>
      <c r="BH371" s="145">
        <f t="shared" si="137"/>
        <v>0</v>
      </c>
      <c r="BI371" s="145">
        <f t="shared" si="138"/>
        <v>0</v>
      </c>
      <c r="BJ371" s="19" t="s">
        <v>77</v>
      </c>
      <c r="BK371" s="145">
        <f t="shared" si="139"/>
        <v>0</v>
      </c>
      <c r="BL371" s="19" t="s">
        <v>229</v>
      </c>
      <c r="BM371" s="144" t="s">
        <v>16238</v>
      </c>
    </row>
    <row r="372" spans="2:65" s="16" customFormat="1" ht="20.85" customHeight="1">
      <c r="B372" s="205"/>
      <c r="D372" s="206" t="s">
        <v>68</v>
      </c>
      <c r="E372" s="206" t="s">
        <v>16239</v>
      </c>
      <c r="F372" s="206" t="s">
        <v>16240</v>
      </c>
      <c r="I372" s="207"/>
      <c r="J372" s="208">
        <f>BK372</f>
        <v>0</v>
      </c>
      <c r="L372" s="205"/>
      <c r="M372" s="209"/>
      <c r="P372" s="210">
        <f>SUM(P373:P401)</f>
        <v>0</v>
      </c>
      <c r="R372" s="210">
        <f>SUM(R373:R401)</f>
        <v>0</v>
      </c>
      <c r="T372" s="211">
        <f>SUM(T373:T401)</f>
        <v>0</v>
      </c>
      <c r="AR372" s="206" t="s">
        <v>77</v>
      </c>
      <c r="AT372" s="212" t="s">
        <v>68</v>
      </c>
      <c r="AU372" s="212" t="s">
        <v>236</v>
      </c>
      <c r="AY372" s="206" t="s">
        <v>212</v>
      </c>
      <c r="BK372" s="213">
        <f>SUM(BK373:BK401)</f>
        <v>0</v>
      </c>
    </row>
    <row r="373" spans="2:65" s="1" customFormat="1" ht="16.5" customHeight="1">
      <c r="B373" s="34"/>
      <c r="C373" s="133" t="s">
        <v>2358</v>
      </c>
      <c r="D373" s="133" t="s">
        <v>215</v>
      </c>
      <c r="E373" s="134" t="s">
        <v>16241</v>
      </c>
      <c r="F373" s="135" t="s">
        <v>16064</v>
      </c>
      <c r="G373" s="136" t="s">
        <v>15108</v>
      </c>
      <c r="H373" s="137">
        <v>12</v>
      </c>
      <c r="I373" s="138"/>
      <c r="J373" s="139">
        <f t="shared" ref="J373:J401" si="140">ROUND(I373*H373,2)</f>
        <v>0</v>
      </c>
      <c r="K373" s="135" t="s">
        <v>245</v>
      </c>
      <c r="L373" s="34"/>
      <c r="M373" s="140" t="s">
        <v>19</v>
      </c>
      <c r="N373" s="141" t="s">
        <v>40</v>
      </c>
      <c r="P373" s="142">
        <f t="shared" ref="P373:P401" si="141">O373*H373</f>
        <v>0</v>
      </c>
      <c r="Q373" s="142">
        <v>0</v>
      </c>
      <c r="R373" s="142">
        <f t="shared" ref="R373:R401" si="142">Q373*H373</f>
        <v>0</v>
      </c>
      <c r="S373" s="142">
        <v>0</v>
      </c>
      <c r="T373" s="143">
        <f t="shared" ref="T373:T401" si="143">S373*H373</f>
        <v>0</v>
      </c>
      <c r="AR373" s="144" t="s">
        <v>229</v>
      </c>
      <c r="AT373" s="144" t="s">
        <v>215</v>
      </c>
      <c r="AU373" s="144" t="s">
        <v>229</v>
      </c>
      <c r="AY373" s="19" t="s">
        <v>212</v>
      </c>
      <c r="BE373" s="145">
        <f t="shared" ref="BE373:BE401" si="144">IF(N373="základní",J373,0)</f>
        <v>0</v>
      </c>
      <c r="BF373" s="145">
        <f t="shared" ref="BF373:BF401" si="145">IF(N373="snížená",J373,0)</f>
        <v>0</v>
      </c>
      <c r="BG373" s="145">
        <f t="shared" ref="BG373:BG401" si="146">IF(N373="zákl. přenesená",J373,0)</f>
        <v>0</v>
      </c>
      <c r="BH373" s="145">
        <f t="shared" ref="BH373:BH401" si="147">IF(N373="sníž. přenesená",J373,0)</f>
        <v>0</v>
      </c>
      <c r="BI373" s="145">
        <f t="shared" ref="BI373:BI401" si="148">IF(N373="nulová",J373,0)</f>
        <v>0</v>
      </c>
      <c r="BJ373" s="19" t="s">
        <v>77</v>
      </c>
      <c r="BK373" s="145">
        <f t="shared" ref="BK373:BK401" si="149">ROUND(I373*H373,2)</f>
        <v>0</v>
      </c>
      <c r="BL373" s="19" t="s">
        <v>229</v>
      </c>
      <c r="BM373" s="144" t="s">
        <v>16242</v>
      </c>
    </row>
    <row r="374" spans="2:65" s="1" customFormat="1" ht="16.5" customHeight="1">
      <c r="B374" s="34"/>
      <c r="C374" s="133" t="s">
        <v>2364</v>
      </c>
      <c r="D374" s="133" t="s">
        <v>215</v>
      </c>
      <c r="E374" s="134" t="s">
        <v>16243</v>
      </c>
      <c r="F374" s="135" t="s">
        <v>16066</v>
      </c>
      <c r="G374" s="136" t="s">
        <v>15108</v>
      </c>
      <c r="H374" s="137">
        <v>12</v>
      </c>
      <c r="I374" s="138"/>
      <c r="J374" s="139">
        <f t="shared" si="140"/>
        <v>0</v>
      </c>
      <c r="K374" s="135" t="s">
        <v>245</v>
      </c>
      <c r="L374" s="34"/>
      <c r="M374" s="140" t="s">
        <v>19</v>
      </c>
      <c r="N374" s="141" t="s">
        <v>40</v>
      </c>
      <c r="P374" s="142">
        <f t="shared" si="141"/>
        <v>0</v>
      </c>
      <c r="Q374" s="142">
        <v>0</v>
      </c>
      <c r="R374" s="142">
        <f t="shared" si="142"/>
        <v>0</v>
      </c>
      <c r="S374" s="142">
        <v>0</v>
      </c>
      <c r="T374" s="143">
        <f t="shared" si="143"/>
        <v>0</v>
      </c>
      <c r="AR374" s="144" t="s">
        <v>229</v>
      </c>
      <c r="AT374" s="144" t="s">
        <v>215</v>
      </c>
      <c r="AU374" s="144" t="s">
        <v>229</v>
      </c>
      <c r="AY374" s="19" t="s">
        <v>212</v>
      </c>
      <c r="BE374" s="145">
        <f t="shared" si="144"/>
        <v>0</v>
      </c>
      <c r="BF374" s="145">
        <f t="shared" si="145"/>
        <v>0</v>
      </c>
      <c r="BG374" s="145">
        <f t="shared" si="146"/>
        <v>0</v>
      </c>
      <c r="BH374" s="145">
        <f t="shared" si="147"/>
        <v>0</v>
      </c>
      <c r="BI374" s="145">
        <f t="shared" si="148"/>
        <v>0</v>
      </c>
      <c r="BJ374" s="19" t="s">
        <v>77</v>
      </c>
      <c r="BK374" s="145">
        <f t="shared" si="149"/>
        <v>0</v>
      </c>
      <c r="BL374" s="19" t="s">
        <v>229</v>
      </c>
      <c r="BM374" s="144" t="s">
        <v>16244</v>
      </c>
    </row>
    <row r="375" spans="2:65" s="1" customFormat="1" ht="16.5" customHeight="1">
      <c r="B375" s="34"/>
      <c r="C375" s="133" t="s">
        <v>2370</v>
      </c>
      <c r="D375" s="133" t="s">
        <v>215</v>
      </c>
      <c r="E375" s="134" t="s">
        <v>16245</v>
      </c>
      <c r="F375" s="135" t="s">
        <v>16068</v>
      </c>
      <c r="G375" s="136" t="s">
        <v>15108</v>
      </c>
      <c r="H375" s="137">
        <v>5</v>
      </c>
      <c r="I375" s="138"/>
      <c r="J375" s="139">
        <f t="shared" si="140"/>
        <v>0</v>
      </c>
      <c r="K375" s="135" t="s">
        <v>245</v>
      </c>
      <c r="L375" s="34"/>
      <c r="M375" s="140" t="s">
        <v>19</v>
      </c>
      <c r="N375" s="141" t="s">
        <v>40</v>
      </c>
      <c r="P375" s="142">
        <f t="shared" si="141"/>
        <v>0</v>
      </c>
      <c r="Q375" s="142">
        <v>0</v>
      </c>
      <c r="R375" s="142">
        <f t="shared" si="142"/>
        <v>0</v>
      </c>
      <c r="S375" s="142">
        <v>0</v>
      </c>
      <c r="T375" s="143">
        <f t="shared" si="143"/>
        <v>0</v>
      </c>
      <c r="AR375" s="144" t="s">
        <v>229</v>
      </c>
      <c r="AT375" s="144" t="s">
        <v>215</v>
      </c>
      <c r="AU375" s="144" t="s">
        <v>229</v>
      </c>
      <c r="AY375" s="19" t="s">
        <v>212</v>
      </c>
      <c r="BE375" s="145">
        <f t="shared" si="144"/>
        <v>0</v>
      </c>
      <c r="BF375" s="145">
        <f t="shared" si="145"/>
        <v>0</v>
      </c>
      <c r="BG375" s="145">
        <f t="shared" si="146"/>
        <v>0</v>
      </c>
      <c r="BH375" s="145">
        <f t="shared" si="147"/>
        <v>0</v>
      </c>
      <c r="BI375" s="145">
        <f t="shared" si="148"/>
        <v>0</v>
      </c>
      <c r="BJ375" s="19" t="s">
        <v>77</v>
      </c>
      <c r="BK375" s="145">
        <f t="shared" si="149"/>
        <v>0</v>
      </c>
      <c r="BL375" s="19" t="s">
        <v>229</v>
      </c>
      <c r="BM375" s="144" t="s">
        <v>16246</v>
      </c>
    </row>
    <row r="376" spans="2:65" s="1" customFormat="1" ht="16.5" customHeight="1">
      <c r="B376" s="34"/>
      <c r="C376" s="133" t="s">
        <v>2378</v>
      </c>
      <c r="D376" s="133" t="s">
        <v>215</v>
      </c>
      <c r="E376" s="134" t="s">
        <v>16247</v>
      </c>
      <c r="F376" s="135" t="s">
        <v>15879</v>
      </c>
      <c r="G376" s="136" t="s">
        <v>15108</v>
      </c>
      <c r="H376" s="137">
        <v>5</v>
      </c>
      <c r="I376" s="138"/>
      <c r="J376" s="139">
        <f t="shared" si="140"/>
        <v>0</v>
      </c>
      <c r="K376" s="135" t="s">
        <v>245</v>
      </c>
      <c r="L376" s="34"/>
      <c r="M376" s="140" t="s">
        <v>19</v>
      </c>
      <c r="N376" s="141" t="s">
        <v>40</v>
      </c>
      <c r="P376" s="142">
        <f t="shared" si="141"/>
        <v>0</v>
      </c>
      <c r="Q376" s="142">
        <v>0</v>
      </c>
      <c r="R376" s="142">
        <f t="shared" si="142"/>
        <v>0</v>
      </c>
      <c r="S376" s="142">
        <v>0</v>
      </c>
      <c r="T376" s="143">
        <f t="shared" si="143"/>
        <v>0</v>
      </c>
      <c r="AR376" s="144" t="s">
        <v>229</v>
      </c>
      <c r="AT376" s="144" t="s">
        <v>215</v>
      </c>
      <c r="AU376" s="144" t="s">
        <v>229</v>
      </c>
      <c r="AY376" s="19" t="s">
        <v>212</v>
      </c>
      <c r="BE376" s="145">
        <f t="shared" si="144"/>
        <v>0</v>
      </c>
      <c r="BF376" s="145">
        <f t="shared" si="145"/>
        <v>0</v>
      </c>
      <c r="BG376" s="145">
        <f t="shared" si="146"/>
        <v>0</v>
      </c>
      <c r="BH376" s="145">
        <f t="shared" si="147"/>
        <v>0</v>
      </c>
      <c r="BI376" s="145">
        <f t="shared" si="148"/>
        <v>0</v>
      </c>
      <c r="BJ376" s="19" t="s">
        <v>77</v>
      </c>
      <c r="BK376" s="145">
        <f t="shared" si="149"/>
        <v>0</v>
      </c>
      <c r="BL376" s="19" t="s">
        <v>229</v>
      </c>
      <c r="BM376" s="144" t="s">
        <v>16248</v>
      </c>
    </row>
    <row r="377" spans="2:65" s="1" customFormat="1" ht="16.5" customHeight="1">
      <c r="B377" s="34"/>
      <c r="C377" s="133" t="s">
        <v>2400</v>
      </c>
      <c r="D377" s="133" t="s">
        <v>215</v>
      </c>
      <c r="E377" s="134" t="s">
        <v>16249</v>
      </c>
      <c r="F377" s="135" t="s">
        <v>16071</v>
      </c>
      <c r="G377" s="136" t="s">
        <v>15108</v>
      </c>
      <c r="H377" s="137">
        <v>7</v>
      </c>
      <c r="I377" s="138"/>
      <c r="J377" s="139">
        <f t="shared" si="140"/>
        <v>0</v>
      </c>
      <c r="K377" s="135" t="s">
        <v>245</v>
      </c>
      <c r="L377" s="34"/>
      <c r="M377" s="140" t="s">
        <v>19</v>
      </c>
      <c r="N377" s="141" t="s">
        <v>40</v>
      </c>
      <c r="P377" s="142">
        <f t="shared" si="141"/>
        <v>0</v>
      </c>
      <c r="Q377" s="142">
        <v>0</v>
      </c>
      <c r="R377" s="142">
        <f t="shared" si="142"/>
        <v>0</v>
      </c>
      <c r="S377" s="142">
        <v>0</v>
      </c>
      <c r="T377" s="143">
        <f t="shared" si="143"/>
        <v>0</v>
      </c>
      <c r="AR377" s="144" t="s">
        <v>229</v>
      </c>
      <c r="AT377" s="144" t="s">
        <v>215</v>
      </c>
      <c r="AU377" s="144" t="s">
        <v>229</v>
      </c>
      <c r="AY377" s="19" t="s">
        <v>212</v>
      </c>
      <c r="BE377" s="145">
        <f t="shared" si="144"/>
        <v>0</v>
      </c>
      <c r="BF377" s="145">
        <f t="shared" si="145"/>
        <v>0</v>
      </c>
      <c r="BG377" s="145">
        <f t="shared" si="146"/>
        <v>0</v>
      </c>
      <c r="BH377" s="145">
        <f t="shared" si="147"/>
        <v>0</v>
      </c>
      <c r="BI377" s="145">
        <f t="shared" si="148"/>
        <v>0</v>
      </c>
      <c r="BJ377" s="19" t="s">
        <v>77</v>
      </c>
      <c r="BK377" s="145">
        <f t="shared" si="149"/>
        <v>0</v>
      </c>
      <c r="BL377" s="19" t="s">
        <v>229</v>
      </c>
      <c r="BM377" s="144" t="s">
        <v>16250</v>
      </c>
    </row>
    <row r="378" spans="2:65" s="1" customFormat="1" ht="16.5" customHeight="1">
      <c r="B378" s="34"/>
      <c r="C378" s="133" t="s">
        <v>2408</v>
      </c>
      <c r="D378" s="133" t="s">
        <v>215</v>
      </c>
      <c r="E378" s="134" t="s">
        <v>16251</v>
      </c>
      <c r="F378" s="135" t="s">
        <v>15849</v>
      </c>
      <c r="G378" s="136" t="s">
        <v>15108</v>
      </c>
      <c r="H378" s="137">
        <v>5</v>
      </c>
      <c r="I378" s="138"/>
      <c r="J378" s="139">
        <f t="shared" si="140"/>
        <v>0</v>
      </c>
      <c r="K378" s="135" t="s">
        <v>245</v>
      </c>
      <c r="L378" s="34"/>
      <c r="M378" s="140" t="s">
        <v>19</v>
      </c>
      <c r="N378" s="141" t="s">
        <v>40</v>
      </c>
      <c r="P378" s="142">
        <f t="shared" si="141"/>
        <v>0</v>
      </c>
      <c r="Q378" s="142">
        <v>0</v>
      </c>
      <c r="R378" s="142">
        <f t="shared" si="142"/>
        <v>0</v>
      </c>
      <c r="S378" s="142">
        <v>0</v>
      </c>
      <c r="T378" s="143">
        <f t="shared" si="143"/>
        <v>0</v>
      </c>
      <c r="AR378" s="144" t="s">
        <v>229</v>
      </c>
      <c r="AT378" s="144" t="s">
        <v>215</v>
      </c>
      <c r="AU378" s="144" t="s">
        <v>229</v>
      </c>
      <c r="AY378" s="19" t="s">
        <v>212</v>
      </c>
      <c r="BE378" s="145">
        <f t="shared" si="144"/>
        <v>0</v>
      </c>
      <c r="BF378" s="145">
        <f t="shared" si="145"/>
        <v>0</v>
      </c>
      <c r="BG378" s="145">
        <f t="shared" si="146"/>
        <v>0</v>
      </c>
      <c r="BH378" s="145">
        <f t="shared" si="147"/>
        <v>0</v>
      </c>
      <c r="BI378" s="145">
        <f t="shared" si="148"/>
        <v>0</v>
      </c>
      <c r="BJ378" s="19" t="s">
        <v>77</v>
      </c>
      <c r="BK378" s="145">
        <f t="shared" si="149"/>
        <v>0</v>
      </c>
      <c r="BL378" s="19" t="s">
        <v>229</v>
      </c>
      <c r="BM378" s="144" t="s">
        <v>16252</v>
      </c>
    </row>
    <row r="379" spans="2:65" s="1" customFormat="1" ht="16.5" customHeight="1">
      <c r="B379" s="34"/>
      <c r="C379" s="133" t="s">
        <v>2424</v>
      </c>
      <c r="D379" s="133" t="s">
        <v>215</v>
      </c>
      <c r="E379" s="134" t="s">
        <v>16253</v>
      </c>
      <c r="F379" s="135" t="s">
        <v>15851</v>
      </c>
      <c r="G379" s="136" t="s">
        <v>15108</v>
      </c>
      <c r="H379" s="137">
        <v>14</v>
      </c>
      <c r="I379" s="138"/>
      <c r="J379" s="139">
        <f t="shared" si="140"/>
        <v>0</v>
      </c>
      <c r="K379" s="135" t="s">
        <v>245</v>
      </c>
      <c r="L379" s="34"/>
      <c r="M379" s="140" t="s">
        <v>19</v>
      </c>
      <c r="N379" s="141" t="s">
        <v>40</v>
      </c>
      <c r="P379" s="142">
        <f t="shared" si="141"/>
        <v>0</v>
      </c>
      <c r="Q379" s="142">
        <v>0</v>
      </c>
      <c r="R379" s="142">
        <f t="shared" si="142"/>
        <v>0</v>
      </c>
      <c r="S379" s="142">
        <v>0</v>
      </c>
      <c r="T379" s="143">
        <f t="shared" si="143"/>
        <v>0</v>
      </c>
      <c r="AR379" s="144" t="s">
        <v>229</v>
      </c>
      <c r="AT379" s="144" t="s">
        <v>215</v>
      </c>
      <c r="AU379" s="144" t="s">
        <v>229</v>
      </c>
      <c r="AY379" s="19" t="s">
        <v>212</v>
      </c>
      <c r="BE379" s="145">
        <f t="shared" si="144"/>
        <v>0</v>
      </c>
      <c r="BF379" s="145">
        <f t="shared" si="145"/>
        <v>0</v>
      </c>
      <c r="BG379" s="145">
        <f t="shared" si="146"/>
        <v>0</v>
      </c>
      <c r="BH379" s="145">
        <f t="shared" si="147"/>
        <v>0</v>
      </c>
      <c r="BI379" s="145">
        <f t="shared" si="148"/>
        <v>0</v>
      </c>
      <c r="BJ379" s="19" t="s">
        <v>77</v>
      </c>
      <c r="BK379" s="145">
        <f t="shared" si="149"/>
        <v>0</v>
      </c>
      <c r="BL379" s="19" t="s">
        <v>229</v>
      </c>
      <c r="BM379" s="144" t="s">
        <v>16254</v>
      </c>
    </row>
    <row r="380" spans="2:65" s="1" customFormat="1" ht="16.5" customHeight="1">
      <c r="B380" s="34"/>
      <c r="C380" s="133" t="s">
        <v>2431</v>
      </c>
      <c r="D380" s="133" t="s">
        <v>215</v>
      </c>
      <c r="E380" s="134" t="s">
        <v>16255</v>
      </c>
      <c r="F380" s="135" t="s">
        <v>16075</v>
      </c>
      <c r="G380" s="136" t="s">
        <v>15108</v>
      </c>
      <c r="H380" s="137">
        <v>1</v>
      </c>
      <c r="I380" s="138"/>
      <c r="J380" s="139">
        <f t="shared" si="140"/>
        <v>0</v>
      </c>
      <c r="K380" s="135" t="s">
        <v>245</v>
      </c>
      <c r="L380" s="34"/>
      <c r="M380" s="140" t="s">
        <v>19</v>
      </c>
      <c r="N380" s="141" t="s">
        <v>40</v>
      </c>
      <c r="P380" s="142">
        <f t="shared" si="141"/>
        <v>0</v>
      </c>
      <c r="Q380" s="142">
        <v>0</v>
      </c>
      <c r="R380" s="142">
        <f t="shared" si="142"/>
        <v>0</v>
      </c>
      <c r="S380" s="142">
        <v>0</v>
      </c>
      <c r="T380" s="143">
        <f t="shared" si="143"/>
        <v>0</v>
      </c>
      <c r="AR380" s="144" t="s">
        <v>229</v>
      </c>
      <c r="AT380" s="144" t="s">
        <v>215</v>
      </c>
      <c r="AU380" s="144" t="s">
        <v>229</v>
      </c>
      <c r="AY380" s="19" t="s">
        <v>212</v>
      </c>
      <c r="BE380" s="145">
        <f t="shared" si="144"/>
        <v>0</v>
      </c>
      <c r="BF380" s="145">
        <f t="shared" si="145"/>
        <v>0</v>
      </c>
      <c r="BG380" s="145">
        <f t="shared" si="146"/>
        <v>0</v>
      </c>
      <c r="BH380" s="145">
        <f t="shared" si="147"/>
        <v>0</v>
      </c>
      <c r="BI380" s="145">
        <f t="shared" si="148"/>
        <v>0</v>
      </c>
      <c r="BJ380" s="19" t="s">
        <v>77</v>
      </c>
      <c r="BK380" s="145">
        <f t="shared" si="149"/>
        <v>0</v>
      </c>
      <c r="BL380" s="19" t="s">
        <v>229</v>
      </c>
      <c r="BM380" s="144" t="s">
        <v>16256</v>
      </c>
    </row>
    <row r="381" spans="2:65" s="1" customFormat="1" ht="16.5" customHeight="1">
      <c r="B381" s="34"/>
      <c r="C381" s="133" t="s">
        <v>2441</v>
      </c>
      <c r="D381" s="133" t="s">
        <v>215</v>
      </c>
      <c r="E381" s="134" t="s">
        <v>16257</v>
      </c>
      <c r="F381" s="135" t="s">
        <v>15853</v>
      </c>
      <c r="G381" s="136" t="s">
        <v>15108</v>
      </c>
      <c r="H381" s="137">
        <v>15</v>
      </c>
      <c r="I381" s="138"/>
      <c r="J381" s="139">
        <f t="shared" si="140"/>
        <v>0</v>
      </c>
      <c r="K381" s="135" t="s">
        <v>245</v>
      </c>
      <c r="L381" s="34"/>
      <c r="M381" s="140" t="s">
        <v>19</v>
      </c>
      <c r="N381" s="141" t="s">
        <v>40</v>
      </c>
      <c r="P381" s="142">
        <f t="shared" si="141"/>
        <v>0</v>
      </c>
      <c r="Q381" s="142">
        <v>0</v>
      </c>
      <c r="R381" s="142">
        <f t="shared" si="142"/>
        <v>0</v>
      </c>
      <c r="S381" s="142">
        <v>0</v>
      </c>
      <c r="T381" s="143">
        <f t="shared" si="143"/>
        <v>0</v>
      </c>
      <c r="AR381" s="144" t="s">
        <v>229</v>
      </c>
      <c r="AT381" s="144" t="s">
        <v>215</v>
      </c>
      <c r="AU381" s="144" t="s">
        <v>229</v>
      </c>
      <c r="AY381" s="19" t="s">
        <v>212</v>
      </c>
      <c r="BE381" s="145">
        <f t="shared" si="144"/>
        <v>0</v>
      </c>
      <c r="BF381" s="145">
        <f t="shared" si="145"/>
        <v>0</v>
      </c>
      <c r="BG381" s="145">
        <f t="shared" si="146"/>
        <v>0</v>
      </c>
      <c r="BH381" s="145">
        <f t="shared" si="147"/>
        <v>0</v>
      </c>
      <c r="BI381" s="145">
        <f t="shared" si="148"/>
        <v>0</v>
      </c>
      <c r="BJ381" s="19" t="s">
        <v>77</v>
      </c>
      <c r="BK381" s="145">
        <f t="shared" si="149"/>
        <v>0</v>
      </c>
      <c r="BL381" s="19" t="s">
        <v>229</v>
      </c>
      <c r="BM381" s="144" t="s">
        <v>16258</v>
      </c>
    </row>
    <row r="382" spans="2:65" s="1" customFormat="1" ht="16.5" customHeight="1">
      <c r="B382" s="34"/>
      <c r="C382" s="133" t="s">
        <v>2450</v>
      </c>
      <c r="D382" s="133" t="s">
        <v>215</v>
      </c>
      <c r="E382" s="134" t="s">
        <v>16259</v>
      </c>
      <c r="F382" s="135" t="s">
        <v>15855</v>
      </c>
      <c r="G382" s="136" t="s">
        <v>15108</v>
      </c>
      <c r="H382" s="137">
        <v>5</v>
      </c>
      <c r="I382" s="138"/>
      <c r="J382" s="139">
        <f t="shared" si="140"/>
        <v>0</v>
      </c>
      <c r="K382" s="135" t="s">
        <v>245</v>
      </c>
      <c r="L382" s="34"/>
      <c r="M382" s="140" t="s">
        <v>19</v>
      </c>
      <c r="N382" s="141" t="s">
        <v>40</v>
      </c>
      <c r="P382" s="142">
        <f t="shared" si="141"/>
        <v>0</v>
      </c>
      <c r="Q382" s="142">
        <v>0</v>
      </c>
      <c r="R382" s="142">
        <f t="shared" si="142"/>
        <v>0</v>
      </c>
      <c r="S382" s="142">
        <v>0</v>
      </c>
      <c r="T382" s="143">
        <f t="shared" si="143"/>
        <v>0</v>
      </c>
      <c r="AR382" s="144" t="s">
        <v>229</v>
      </c>
      <c r="AT382" s="144" t="s">
        <v>215</v>
      </c>
      <c r="AU382" s="144" t="s">
        <v>229</v>
      </c>
      <c r="AY382" s="19" t="s">
        <v>212</v>
      </c>
      <c r="BE382" s="145">
        <f t="shared" si="144"/>
        <v>0</v>
      </c>
      <c r="BF382" s="145">
        <f t="shared" si="145"/>
        <v>0</v>
      </c>
      <c r="BG382" s="145">
        <f t="shared" si="146"/>
        <v>0</v>
      </c>
      <c r="BH382" s="145">
        <f t="shared" si="147"/>
        <v>0</v>
      </c>
      <c r="BI382" s="145">
        <f t="shared" si="148"/>
        <v>0</v>
      </c>
      <c r="BJ382" s="19" t="s">
        <v>77</v>
      </c>
      <c r="BK382" s="145">
        <f t="shared" si="149"/>
        <v>0</v>
      </c>
      <c r="BL382" s="19" t="s">
        <v>229</v>
      </c>
      <c r="BM382" s="144" t="s">
        <v>16260</v>
      </c>
    </row>
    <row r="383" spans="2:65" s="1" customFormat="1" ht="16.5" customHeight="1">
      <c r="B383" s="34"/>
      <c r="C383" s="133" t="s">
        <v>2482</v>
      </c>
      <c r="D383" s="133" t="s">
        <v>215</v>
      </c>
      <c r="E383" s="134" t="s">
        <v>16261</v>
      </c>
      <c r="F383" s="135" t="s">
        <v>15857</v>
      </c>
      <c r="G383" s="136" t="s">
        <v>15108</v>
      </c>
      <c r="H383" s="137">
        <v>5</v>
      </c>
      <c r="I383" s="138"/>
      <c r="J383" s="139">
        <f t="shared" si="140"/>
        <v>0</v>
      </c>
      <c r="K383" s="135" t="s">
        <v>245</v>
      </c>
      <c r="L383" s="34"/>
      <c r="M383" s="140" t="s">
        <v>19</v>
      </c>
      <c r="N383" s="141" t="s">
        <v>40</v>
      </c>
      <c r="P383" s="142">
        <f t="shared" si="141"/>
        <v>0</v>
      </c>
      <c r="Q383" s="142">
        <v>0</v>
      </c>
      <c r="R383" s="142">
        <f t="shared" si="142"/>
        <v>0</v>
      </c>
      <c r="S383" s="142">
        <v>0</v>
      </c>
      <c r="T383" s="143">
        <f t="shared" si="143"/>
        <v>0</v>
      </c>
      <c r="AR383" s="144" t="s">
        <v>229</v>
      </c>
      <c r="AT383" s="144" t="s">
        <v>215</v>
      </c>
      <c r="AU383" s="144" t="s">
        <v>229</v>
      </c>
      <c r="AY383" s="19" t="s">
        <v>212</v>
      </c>
      <c r="BE383" s="145">
        <f t="shared" si="144"/>
        <v>0</v>
      </c>
      <c r="BF383" s="145">
        <f t="shared" si="145"/>
        <v>0</v>
      </c>
      <c r="BG383" s="145">
        <f t="shared" si="146"/>
        <v>0</v>
      </c>
      <c r="BH383" s="145">
        <f t="shared" si="147"/>
        <v>0</v>
      </c>
      <c r="BI383" s="145">
        <f t="shared" si="148"/>
        <v>0</v>
      </c>
      <c r="BJ383" s="19" t="s">
        <v>77</v>
      </c>
      <c r="BK383" s="145">
        <f t="shared" si="149"/>
        <v>0</v>
      </c>
      <c r="BL383" s="19" t="s">
        <v>229</v>
      </c>
      <c r="BM383" s="144" t="s">
        <v>16262</v>
      </c>
    </row>
    <row r="384" spans="2:65" s="1" customFormat="1" ht="16.5" customHeight="1">
      <c r="B384" s="34"/>
      <c r="C384" s="133" t="s">
        <v>2489</v>
      </c>
      <c r="D384" s="133" t="s">
        <v>215</v>
      </c>
      <c r="E384" s="134" t="s">
        <v>16263</v>
      </c>
      <c r="F384" s="135" t="s">
        <v>16080</v>
      </c>
      <c r="G384" s="136" t="s">
        <v>15108</v>
      </c>
      <c r="H384" s="137">
        <v>5</v>
      </c>
      <c r="I384" s="138"/>
      <c r="J384" s="139">
        <f t="shared" si="140"/>
        <v>0</v>
      </c>
      <c r="K384" s="135" t="s">
        <v>245</v>
      </c>
      <c r="L384" s="34"/>
      <c r="M384" s="140" t="s">
        <v>19</v>
      </c>
      <c r="N384" s="141" t="s">
        <v>40</v>
      </c>
      <c r="P384" s="142">
        <f t="shared" si="141"/>
        <v>0</v>
      </c>
      <c r="Q384" s="142">
        <v>0</v>
      </c>
      <c r="R384" s="142">
        <f t="shared" si="142"/>
        <v>0</v>
      </c>
      <c r="S384" s="142">
        <v>0</v>
      </c>
      <c r="T384" s="143">
        <f t="shared" si="143"/>
        <v>0</v>
      </c>
      <c r="AR384" s="144" t="s">
        <v>229</v>
      </c>
      <c r="AT384" s="144" t="s">
        <v>215</v>
      </c>
      <c r="AU384" s="144" t="s">
        <v>229</v>
      </c>
      <c r="AY384" s="19" t="s">
        <v>212</v>
      </c>
      <c r="BE384" s="145">
        <f t="shared" si="144"/>
        <v>0</v>
      </c>
      <c r="BF384" s="145">
        <f t="shared" si="145"/>
        <v>0</v>
      </c>
      <c r="BG384" s="145">
        <f t="shared" si="146"/>
        <v>0</v>
      </c>
      <c r="BH384" s="145">
        <f t="shared" si="147"/>
        <v>0</v>
      </c>
      <c r="BI384" s="145">
        <f t="shared" si="148"/>
        <v>0</v>
      </c>
      <c r="BJ384" s="19" t="s">
        <v>77</v>
      </c>
      <c r="BK384" s="145">
        <f t="shared" si="149"/>
        <v>0</v>
      </c>
      <c r="BL384" s="19" t="s">
        <v>229</v>
      </c>
      <c r="BM384" s="144" t="s">
        <v>16264</v>
      </c>
    </row>
    <row r="385" spans="2:65" s="1" customFormat="1" ht="16.5" customHeight="1">
      <c r="B385" s="34"/>
      <c r="C385" s="133" t="s">
        <v>2505</v>
      </c>
      <c r="D385" s="133" t="s">
        <v>215</v>
      </c>
      <c r="E385" s="134" t="s">
        <v>16265</v>
      </c>
      <c r="F385" s="135" t="s">
        <v>16082</v>
      </c>
      <c r="G385" s="136" t="s">
        <v>15108</v>
      </c>
      <c r="H385" s="137">
        <v>34</v>
      </c>
      <c r="I385" s="138"/>
      <c r="J385" s="139">
        <f t="shared" si="140"/>
        <v>0</v>
      </c>
      <c r="K385" s="135" t="s">
        <v>245</v>
      </c>
      <c r="L385" s="34"/>
      <c r="M385" s="140" t="s">
        <v>19</v>
      </c>
      <c r="N385" s="141" t="s">
        <v>40</v>
      </c>
      <c r="P385" s="142">
        <f t="shared" si="141"/>
        <v>0</v>
      </c>
      <c r="Q385" s="142">
        <v>0</v>
      </c>
      <c r="R385" s="142">
        <f t="shared" si="142"/>
        <v>0</v>
      </c>
      <c r="S385" s="142">
        <v>0</v>
      </c>
      <c r="T385" s="143">
        <f t="shared" si="143"/>
        <v>0</v>
      </c>
      <c r="AR385" s="144" t="s">
        <v>229</v>
      </c>
      <c r="AT385" s="144" t="s">
        <v>215</v>
      </c>
      <c r="AU385" s="144" t="s">
        <v>229</v>
      </c>
      <c r="AY385" s="19" t="s">
        <v>212</v>
      </c>
      <c r="BE385" s="145">
        <f t="shared" si="144"/>
        <v>0</v>
      </c>
      <c r="BF385" s="145">
        <f t="shared" si="145"/>
        <v>0</v>
      </c>
      <c r="BG385" s="145">
        <f t="shared" si="146"/>
        <v>0</v>
      </c>
      <c r="BH385" s="145">
        <f t="shared" si="147"/>
        <v>0</v>
      </c>
      <c r="BI385" s="145">
        <f t="shared" si="148"/>
        <v>0</v>
      </c>
      <c r="BJ385" s="19" t="s">
        <v>77</v>
      </c>
      <c r="BK385" s="145">
        <f t="shared" si="149"/>
        <v>0</v>
      </c>
      <c r="BL385" s="19" t="s">
        <v>229</v>
      </c>
      <c r="BM385" s="144" t="s">
        <v>16266</v>
      </c>
    </row>
    <row r="386" spans="2:65" s="1" customFormat="1" ht="16.5" customHeight="1">
      <c r="B386" s="34"/>
      <c r="C386" s="133" t="s">
        <v>2539</v>
      </c>
      <c r="D386" s="133" t="s">
        <v>215</v>
      </c>
      <c r="E386" s="134" t="s">
        <v>16267</v>
      </c>
      <c r="F386" s="135" t="s">
        <v>16084</v>
      </c>
      <c r="G386" s="136" t="s">
        <v>15108</v>
      </c>
      <c r="H386" s="137">
        <v>25</v>
      </c>
      <c r="I386" s="138"/>
      <c r="J386" s="139">
        <f t="shared" si="140"/>
        <v>0</v>
      </c>
      <c r="K386" s="135" t="s">
        <v>245</v>
      </c>
      <c r="L386" s="34"/>
      <c r="M386" s="140" t="s">
        <v>19</v>
      </c>
      <c r="N386" s="141" t="s">
        <v>40</v>
      </c>
      <c r="P386" s="142">
        <f t="shared" si="141"/>
        <v>0</v>
      </c>
      <c r="Q386" s="142">
        <v>0</v>
      </c>
      <c r="R386" s="142">
        <f t="shared" si="142"/>
        <v>0</v>
      </c>
      <c r="S386" s="142">
        <v>0</v>
      </c>
      <c r="T386" s="143">
        <f t="shared" si="143"/>
        <v>0</v>
      </c>
      <c r="AR386" s="144" t="s">
        <v>229</v>
      </c>
      <c r="AT386" s="144" t="s">
        <v>215</v>
      </c>
      <c r="AU386" s="144" t="s">
        <v>229</v>
      </c>
      <c r="AY386" s="19" t="s">
        <v>212</v>
      </c>
      <c r="BE386" s="145">
        <f t="shared" si="144"/>
        <v>0</v>
      </c>
      <c r="BF386" s="145">
        <f t="shared" si="145"/>
        <v>0</v>
      </c>
      <c r="BG386" s="145">
        <f t="shared" si="146"/>
        <v>0</v>
      </c>
      <c r="BH386" s="145">
        <f t="shared" si="147"/>
        <v>0</v>
      </c>
      <c r="BI386" s="145">
        <f t="shared" si="148"/>
        <v>0</v>
      </c>
      <c r="BJ386" s="19" t="s">
        <v>77</v>
      </c>
      <c r="BK386" s="145">
        <f t="shared" si="149"/>
        <v>0</v>
      </c>
      <c r="BL386" s="19" t="s">
        <v>229</v>
      </c>
      <c r="BM386" s="144" t="s">
        <v>16268</v>
      </c>
    </row>
    <row r="387" spans="2:65" s="1" customFormat="1" ht="16.5" customHeight="1">
      <c r="B387" s="34"/>
      <c r="C387" s="133" t="s">
        <v>2554</v>
      </c>
      <c r="D387" s="133" t="s">
        <v>215</v>
      </c>
      <c r="E387" s="134" t="s">
        <v>16269</v>
      </c>
      <c r="F387" s="135" t="s">
        <v>16086</v>
      </c>
      <c r="G387" s="136" t="s">
        <v>15108</v>
      </c>
      <c r="H387" s="137">
        <v>12</v>
      </c>
      <c r="I387" s="138"/>
      <c r="J387" s="139">
        <f t="shared" si="140"/>
        <v>0</v>
      </c>
      <c r="K387" s="135" t="s">
        <v>245</v>
      </c>
      <c r="L387" s="34"/>
      <c r="M387" s="140" t="s">
        <v>19</v>
      </c>
      <c r="N387" s="141" t="s">
        <v>40</v>
      </c>
      <c r="P387" s="142">
        <f t="shared" si="141"/>
        <v>0</v>
      </c>
      <c r="Q387" s="142">
        <v>0</v>
      </c>
      <c r="R387" s="142">
        <f t="shared" si="142"/>
        <v>0</v>
      </c>
      <c r="S387" s="142">
        <v>0</v>
      </c>
      <c r="T387" s="143">
        <f t="shared" si="143"/>
        <v>0</v>
      </c>
      <c r="AR387" s="144" t="s">
        <v>229</v>
      </c>
      <c r="AT387" s="144" t="s">
        <v>215</v>
      </c>
      <c r="AU387" s="144" t="s">
        <v>229</v>
      </c>
      <c r="AY387" s="19" t="s">
        <v>212</v>
      </c>
      <c r="BE387" s="145">
        <f t="shared" si="144"/>
        <v>0</v>
      </c>
      <c r="BF387" s="145">
        <f t="shared" si="145"/>
        <v>0</v>
      </c>
      <c r="BG387" s="145">
        <f t="shared" si="146"/>
        <v>0</v>
      </c>
      <c r="BH387" s="145">
        <f t="shared" si="147"/>
        <v>0</v>
      </c>
      <c r="BI387" s="145">
        <f t="shared" si="148"/>
        <v>0</v>
      </c>
      <c r="BJ387" s="19" t="s">
        <v>77</v>
      </c>
      <c r="BK387" s="145">
        <f t="shared" si="149"/>
        <v>0</v>
      </c>
      <c r="BL387" s="19" t="s">
        <v>229</v>
      </c>
      <c r="BM387" s="144" t="s">
        <v>16270</v>
      </c>
    </row>
    <row r="388" spans="2:65" s="1" customFormat="1" ht="16.5" customHeight="1">
      <c r="B388" s="34"/>
      <c r="C388" s="133" t="s">
        <v>2560</v>
      </c>
      <c r="D388" s="133" t="s">
        <v>215</v>
      </c>
      <c r="E388" s="134" t="s">
        <v>16271</v>
      </c>
      <c r="F388" s="135" t="s">
        <v>16088</v>
      </c>
      <c r="G388" s="136" t="s">
        <v>15108</v>
      </c>
      <c r="H388" s="137">
        <v>5</v>
      </c>
      <c r="I388" s="138"/>
      <c r="J388" s="139">
        <f t="shared" si="140"/>
        <v>0</v>
      </c>
      <c r="K388" s="135" t="s">
        <v>245</v>
      </c>
      <c r="L388" s="34"/>
      <c r="M388" s="140" t="s">
        <v>19</v>
      </c>
      <c r="N388" s="141" t="s">
        <v>40</v>
      </c>
      <c r="P388" s="142">
        <f t="shared" si="141"/>
        <v>0</v>
      </c>
      <c r="Q388" s="142">
        <v>0</v>
      </c>
      <c r="R388" s="142">
        <f t="shared" si="142"/>
        <v>0</v>
      </c>
      <c r="S388" s="142">
        <v>0</v>
      </c>
      <c r="T388" s="143">
        <f t="shared" si="143"/>
        <v>0</v>
      </c>
      <c r="AR388" s="144" t="s">
        <v>229</v>
      </c>
      <c r="AT388" s="144" t="s">
        <v>215</v>
      </c>
      <c r="AU388" s="144" t="s">
        <v>229</v>
      </c>
      <c r="AY388" s="19" t="s">
        <v>212</v>
      </c>
      <c r="BE388" s="145">
        <f t="shared" si="144"/>
        <v>0</v>
      </c>
      <c r="BF388" s="145">
        <f t="shared" si="145"/>
        <v>0</v>
      </c>
      <c r="BG388" s="145">
        <f t="shared" si="146"/>
        <v>0</v>
      </c>
      <c r="BH388" s="145">
        <f t="shared" si="147"/>
        <v>0</v>
      </c>
      <c r="BI388" s="145">
        <f t="shared" si="148"/>
        <v>0</v>
      </c>
      <c r="BJ388" s="19" t="s">
        <v>77</v>
      </c>
      <c r="BK388" s="145">
        <f t="shared" si="149"/>
        <v>0</v>
      </c>
      <c r="BL388" s="19" t="s">
        <v>229</v>
      </c>
      <c r="BM388" s="144" t="s">
        <v>16272</v>
      </c>
    </row>
    <row r="389" spans="2:65" s="1" customFormat="1" ht="16.5" customHeight="1">
      <c r="B389" s="34"/>
      <c r="C389" s="133" t="s">
        <v>2568</v>
      </c>
      <c r="D389" s="133" t="s">
        <v>215</v>
      </c>
      <c r="E389" s="134" t="s">
        <v>16273</v>
      </c>
      <c r="F389" s="135" t="s">
        <v>16090</v>
      </c>
      <c r="G389" s="136" t="s">
        <v>15108</v>
      </c>
      <c r="H389" s="137">
        <v>5</v>
      </c>
      <c r="I389" s="138"/>
      <c r="J389" s="139">
        <f t="shared" si="140"/>
        <v>0</v>
      </c>
      <c r="K389" s="135" t="s">
        <v>245</v>
      </c>
      <c r="L389" s="34"/>
      <c r="M389" s="140" t="s">
        <v>19</v>
      </c>
      <c r="N389" s="141" t="s">
        <v>40</v>
      </c>
      <c r="P389" s="142">
        <f t="shared" si="141"/>
        <v>0</v>
      </c>
      <c r="Q389" s="142">
        <v>0</v>
      </c>
      <c r="R389" s="142">
        <f t="shared" si="142"/>
        <v>0</v>
      </c>
      <c r="S389" s="142">
        <v>0</v>
      </c>
      <c r="T389" s="143">
        <f t="shared" si="143"/>
        <v>0</v>
      </c>
      <c r="AR389" s="144" t="s">
        <v>229</v>
      </c>
      <c r="AT389" s="144" t="s">
        <v>215</v>
      </c>
      <c r="AU389" s="144" t="s">
        <v>229</v>
      </c>
      <c r="AY389" s="19" t="s">
        <v>212</v>
      </c>
      <c r="BE389" s="145">
        <f t="shared" si="144"/>
        <v>0</v>
      </c>
      <c r="BF389" s="145">
        <f t="shared" si="145"/>
        <v>0</v>
      </c>
      <c r="BG389" s="145">
        <f t="shared" si="146"/>
        <v>0</v>
      </c>
      <c r="BH389" s="145">
        <f t="shared" si="147"/>
        <v>0</v>
      </c>
      <c r="BI389" s="145">
        <f t="shared" si="148"/>
        <v>0</v>
      </c>
      <c r="BJ389" s="19" t="s">
        <v>77</v>
      </c>
      <c r="BK389" s="145">
        <f t="shared" si="149"/>
        <v>0</v>
      </c>
      <c r="BL389" s="19" t="s">
        <v>229</v>
      </c>
      <c r="BM389" s="144" t="s">
        <v>16274</v>
      </c>
    </row>
    <row r="390" spans="2:65" s="1" customFormat="1" ht="16.5" customHeight="1">
      <c r="B390" s="34"/>
      <c r="C390" s="133" t="s">
        <v>2574</v>
      </c>
      <c r="D390" s="133" t="s">
        <v>215</v>
      </c>
      <c r="E390" s="134" t="s">
        <v>16275</v>
      </c>
      <c r="F390" s="135" t="s">
        <v>16092</v>
      </c>
      <c r="G390" s="136" t="s">
        <v>15108</v>
      </c>
      <c r="H390" s="137">
        <v>5</v>
      </c>
      <c r="I390" s="138"/>
      <c r="J390" s="139">
        <f t="shared" si="140"/>
        <v>0</v>
      </c>
      <c r="K390" s="135" t="s">
        <v>245</v>
      </c>
      <c r="L390" s="34"/>
      <c r="M390" s="140" t="s">
        <v>19</v>
      </c>
      <c r="N390" s="141" t="s">
        <v>40</v>
      </c>
      <c r="P390" s="142">
        <f t="shared" si="141"/>
        <v>0</v>
      </c>
      <c r="Q390" s="142">
        <v>0</v>
      </c>
      <c r="R390" s="142">
        <f t="shared" si="142"/>
        <v>0</v>
      </c>
      <c r="S390" s="142">
        <v>0</v>
      </c>
      <c r="T390" s="143">
        <f t="shared" si="143"/>
        <v>0</v>
      </c>
      <c r="AR390" s="144" t="s">
        <v>229</v>
      </c>
      <c r="AT390" s="144" t="s">
        <v>215</v>
      </c>
      <c r="AU390" s="144" t="s">
        <v>229</v>
      </c>
      <c r="AY390" s="19" t="s">
        <v>212</v>
      </c>
      <c r="BE390" s="145">
        <f t="shared" si="144"/>
        <v>0</v>
      </c>
      <c r="BF390" s="145">
        <f t="shared" si="145"/>
        <v>0</v>
      </c>
      <c r="BG390" s="145">
        <f t="shared" si="146"/>
        <v>0</v>
      </c>
      <c r="BH390" s="145">
        <f t="shared" si="147"/>
        <v>0</v>
      </c>
      <c r="BI390" s="145">
        <f t="shared" si="148"/>
        <v>0</v>
      </c>
      <c r="BJ390" s="19" t="s">
        <v>77</v>
      </c>
      <c r="BK390" s="145">
        <f t="shared" si="149"/>
        <v>0</v>
      </c>
      <c r="BL390" s="19" t="s">
        <v>229</v>
      </c>
      <c r="BM390" s="144" t="s">
        <v>16276</v>
      </c>
    </row>
    <row r="391" spans="2:65" s="1" customFormat="1" ht="16.5" customHeight="1">
      <c r="B391" s="34"/>
      <c r="C391" s="133" t="s">
        <v>2581</v>
      </c>
      <c r="D391" s="133" t="s">
        <v>215</v>
      </c>
      <c r="E391" s="134" t="s">
        <v>16277</v>
      </c>
      <c r="F391" s="135" t="s">
        <v>16094</v>
      </c>
      <c r="G391" s="136" t="s">
        <v>15108</v>
      </c>
      <c r="H391" s="137">
        <v>25</v>
      </c>
      <c r="I391" s="138"/>
      <c r="J391" s="139">
        <f t="shared" si="140"/>
        <v>0</v>
      </c>
      <c r="K391" s="135" t="s">
        <v>245</v>
      </c>
      <c r="L391" s="34"/>
      <c r="M391" s="140" t="s">
        <v>19</v>
      </c>
      <c r="N391" s="141" t="s">
        <v>40</v>
      </c>
      <c r="P391" s="142">
        <f t="shared" si="141"/>
        <v>0</v>
      </c>
      <c r="Q391" s="142">
        <v>0</v>
      </c>
      <c r="R391" s="142">
        <f t="shared" si="142"/>
        <v>0</v>
      </c>
      <c r="S391" s="142">
        <v>0</v>
      </c>
      <c r="T391" s="143">
        <f t="shared" si="143"/>
        <v>0</v>
      </c>
      <c r="AR391" s="144" t="s">
        <v>229</v>
      </c>
      <c r="AT391" s="144" t="s">
        <v>215</v>
      </c>
      <c r="AU391" s="144" t="s">
        <v>229</v>
      </c>
      <c r="AY391" s="19" t="s">
        <v>212</v>
      </c>
      <c r="BE391" s="145">
        <f t="shared" si="144"/>
        <v>0</v>
      </c>
      <c r="BF391" s="145">
        <f t="shared" si="145"/>
        <v>0</v>
      </c>
      <c r="BG391" s="145">
        <f t="shared" si="146"/>
        <v>0</v>
      </c>
      <c r="BH391" s="145">
        <f t="shared" si="147"/>
        <v>0</v>
      </c>
      <c r="BI391" s="145">
        <f t="shared" si="148"/>
        <v>0</v>
      </c>
      <c r="BJ391" s="19" t="s">
        <v>77</v>
      </c>
      <c r="BK391" s="145">
        <f t="shared" si="149"/>
        <v>0</v>
      </c>
      <c r="BL391" s="19" t="s">
        <v>229</v>
      </c>
      <c r="BM391" s="144" t="s">
        <v>16278</v>
      </c>
    </row>
    <row r="392" spans="2:65" s="1" customFormat="1" ht="16.5" customHeight="1">
      <c r="B392" s="34"/>
      <c r="C392" s="133" t="s">
        <v>2596</v>
      </c>
      <c r="D392" s="133" t="s">
        <v>215</v>
      </c>
      <c r="E392" s="134" t="s">
        <v>16279</v>
      </c>
      <c r="F392" s="135" t="s">
        <v>16096</v>
      </c>
      <c r="G392" s="136" t="s">
        <v>15108</v>
      </c>
      <c r="H392" s="137">
        <v>25</v>
      </c>
      <c r="I392" s="138"/>
      <c r="J392" s="139">
        <f t="shared" si="140"/>
        <v>0</v>
      </c>
      <c r="K392" s="135" t="s">
        <v>245</v>
      </c>
      <c r="L392" s="34"/>
      <c r="M392" s="140" t="s">
        <v>19</v>
      </c>
      <c r="N392" s="141" t="s">
        <v>40</v>
      </c>
      <c r="P392" s="142">
        <f t="shared" si="141"/>
        <v>0</v>
      </c>
      <c r="Q392" s="142">
        <v>0</v>
      </c>
      <c r="R392" s="142">
        <f t="shared" si="142"/>
        <v>0</v>
      </c>
      <c r="S392" s="142">
        <v>0</v>
      </c>
      <c r="T392" s="143">
        <f t="shared" si="143"/>
        <v>0</v>
      </c>
      <c r="AR392" s="144" t="s">
        <v>229</v>
      </c>
      <c r="AT392" s="144" t="s">
        <v>215</v>
      </c>
      <c r="AU392" s="144" t="s">
        <v>229</v>
      </c>
      <c r="AY392" s="19" t="s">
        <v>212</v>
      </c>
      <c r="BE392" s="145">
        <f t="shared" si="144"/>
        <v>0</v>
      </c>
      <c r="BF392" s="145">
        <f t="shared" si="145"/>
        <v>0</v>
      </c>
      <c r="BG392" s="145">
        <f t="shared" si="146"/>
        <v>0</v>
      </c>
      <c r="BH392" s="145">
        <f t="shared" si="147"/>
        <v>0</v>
      </c>
      <c r="BI392" s="145">
        <f t="shared" si="148"/>
        <v>0</v>
      </c>
      <c r="BJ392" s="19" t="s">
        <v>77</v>
      </c>
      <c r="BK392" s="145">
        <f t="shared" si="149"/>
        <v>0</v>
      </c>
      <c r="BL392" s="19" t="s">
        <v>229</v>
      </c>
      <c r="BM392" s="144" t="s">
        <v>16280</v>
      </c>
    </row>
    <row r="393" spans="2:65" s="1" customFormat="1" ht="16.5" customHeight="1">
      <c r="B393" s="34"/>
      <c r="C393" s="133" t="s">
        <v>2609</v>
      </c>
      <c r="D393" s="133" t="s">
        <v>215</v>
      </c>
      <c r="E393" s="134" t="s">
        <v>16281</v>
      </c>
      <c r="F393" s="135" t="s">
        <v>16098</v>
      </c>
      <c r="G393" s="136" t="s">
        <v>15108</v>
      </c>
      <c r="H393" s="137">
        <v>5</v>
      </c>
      <c r="I393" s="138"/>
      <c r="J393" s="139">
        <f t="shared" si="140"/>
        <v>0</v>
      </c>
      <c r="K393" s="135" t="s">
        <v>245</v>
      </c>
      <c r="L393" s="34"/>
      <c r="M393" s="140" t="s">
        <v>19</v>
      </c>
      <c r="N393" s="141" t="s">
        <v>40</v>
      </c>
      <c r="P393" s="142">
        <f t="shared" si="141"/>
        <v>0</v>
      </c>
      <c r="Q393" s="142">
        <v>0</v>
      </c>
      <c r="R393" s="142">
        <f t="shared" si="142"/>
        <v>0</v>
      </c>
      <c r="S393" s="142">
        <v>0</v>
      </c>
      <c r="T393" s="143">
        <f t="shared" si="143"/>
        <v>0</v>
      </c>
      <c r="AR393" s="144" t="s">
        <v>229</v>
      </c>
      <c r="AT393" s="144" t="s">
        <v>215</v>
      </c>
      <c r="AU393" s="144" t="s">
        <v>229</v>
      </c>
      <c r="AY393" s="19" t="s">
        <v>212</v>
      </c>
      <c r="BE393" s="145">
        <f t="shared" si="144"/>
        <v>0</v>
      </c>
      <c r="BF393" s="145">
        <f t="shared" si="145"/>
        <v>0</v>
      </c>
      <c r="BG393" s="145">
        <f t="shared" si="146"/>
        <v>0</v>
      </c>
      <c r="BH393" s="145">
        <f t="shared" si="147"/>
        <v>0</v>
      </c>
      <c r="BI393" s="145">
        <f t="shared" si="148"/>
        <v>0</v>
      </c>
      <c r="BJ393" s="19" t="s">
        <v>77</v>
      </c>
      <c r="BK393" s="145">
        <f t="shared" si="149"/>
        <v>0</v>
      </c>
      <c r="BL393" s="19" t="s">
        <v>229</v>
      </c>
      <c r="BM393" s="144" t="s">
        <v>16282</v>
      </c>
    </row>
    <row r="394" spans="2:65" s="1" customFormat="1" ht="24.2" customHeight="1">
      <c r="B394" s="34"/>
      <c r="C394" s="133" t="s">
        <v>2617</v>
      </c>
      <c r="D394" s="133" t="s">
        <v>215</v>
      </c>
      <c r="E394" s="134" t="s">
        <v>16283</v>
      </c>
      <c r="F394" s="135" t="s">
        <v>16100</v>
      </c>
      <c r="G394" s="136" t="s">
        <v>15108</v>
      </c>
      <c r="H394" s="137">
        <v>14</v>
      </c>
      <c r="I394" s="138"/>
      <c r="J394" s="139">
        <f t="shared" si="140"/>
        <v>0</v>
      </c>
      <c r="K394" s="135" t="s">
        <v>245</v>
      </c>
      <c r="L394" s="34"/>
      <c r="M394" s="140" t="s">
        <v>19</v>
      </c>
      <c r="N394" s="141" t="s">
        <v>40</v>
      </c>
      <c r="P394" s="142">
        <f t="shared" si="141"/>
        <v>0</v>
      </c>
      <c r="Q394" s="142">
        <v>0</v>
      </c>
      <c r="R394" s="142">
        <f t="shared" si="142"/>
        <v>0</v>
      </c>
      <c r="S394" s="142">
        <v>0</v>
      </c>
      <c r="T394" s="143">
        <f t="shared" si="143"/>
        <v>0</v>
      </c>
      <c r="AR394" s="144" t="s">
        <v>229</v>
      </c>
      <c r="AT394" s="144" t="s">
        <v>215</v>
      </c>
      <c r="AU394" s="144" t="s">
        <v>229</v>
      </c>
      <c r="AY394" s="19" t="s">
        <v>212</v>
      </c>
      <c r="BE394" s="145">
        <f t="shared" si="144"/>
        <v>0</v>
      </c>
      <c r="BF394" s="145">
        <f t="shared" si="145"/>
        <v>0</v>
      </c>
      <c r="BG394" s="145">
        <f t="shared" si="146"/>
        <v>0</v>
      </c>
      <c r="BH394" s="145">
        <f t="shared" si="147"/>
        <v>0</v>
      </c>
      <c r="BI394" s="145">
        <f t="shared" si="148"/>
        <v>0</v>
      </c>
      <c r="BJ394" s="19" t="s">
        <v>77</v>
      </c>
      <c r="BK394" s="145">
        <f t="shared" si="149"/>
        <v>0</v>
      </c>
      <c r="BL394" s="19" t="s">
        <v>229</v>
      </c>
      <c r="BM394" s="144" t="s">
        <v>16284</v>
      </c>
    </row>
    <row r="395" spans="2:65" s="1" customFormat="1" ht="16.5" customHeight="1">
      <c r="B395" s="34"/>
      <c r="C395" s="133" t="s">
        <v>2632</v>
      </c>
      <c r="D395" s="133" t="s">
        <v>215</v>
      </c>
      <c r="E395" s="134" t="s">
        <v>16285</v>
      </c>
      <c r="F395" s="135" t="s">
        <v>16102</v>
      </c>
      <c r="G395" s="136" t="s">
        <v>15108</v>
      </c>
      <c r="H395" s="137">
        <v>14</v>
      </c>
      <c r="I395" s="138"/>
      <c r="J395" s="139">
        <f t="shared" si="140"/>
        <v>0</v>
      </c>
      <c r="K395" s="135" t="s">
        <v>245</v>
      </c>
      <c r="L395" s="34"/>
      <c r="M395" s="140" t="s">
        <v>19</v>
      </c>
      <c r="N395" s="141" t="s">
        <v>40</v>
      </c>
      <c r="P395" s="142">
        <f t="shared" si="141"/>
        <v>0</v>
      </c>
      <c r="Q395" s="142">
        <v>0</v>
      </c>
      <c r="R395" s="142">
        <f t="shared" si="142"/>
        <v>0</v>
      </c>
      <c r="S395" s="142">
        <v>0</v>
      </c>
      <c r="T395" s="143">
        <f t="shared" si="143"/>
        <v>0</v>
      </c>
      <c r="AR395" s="144" t="s">
        <v>229</v>
      </c>
      <c r="AT395" s="144" t="s">
        <v>215</v>
      </c>
      <c r="AU395" s="144" t="s">
        <v>229</v>
      </c>
      <c r="AY395" s="19" t="s">
        <v>212</v>
      </c>
      <c r="BE395" s="145">
        <f t="shared" si="144"/>
        <v>0</v>
      </c>
      <c r="BF395" s="145">
        <f t="shared" si="145"/>
        <v>0</v>
      </c>
      <c r="BG395" s="145">
        <f t="shared" si="146"/>
        <v>0</v>
      </c>
      <c r="BH395" s="145">
        <f t="shared" si="147"/>
        <v>0</v>
      </c>
      <c r="BI395" s="145">
        <f t="shared" si="148"/>
        <v>0</v>
      </c>
      <c r="BJ395" s="19" t="s">
        <v>77</v>
      </c>
      <c r="BK395" s="145">
        <f t="shared" si="149"/>
        <v>0</v>
      </c>
      <c r="BL395" s="19" t="s">
        <v>229</v>
      </c>
      <c r="BM395" s="144" t="s">
        <v>2635</v>
      </c>
    </row>
    <row r="396" spans="2:65" s="1" customFormat="1" ht="16.5" customHeight="1">
      <c r="B396" s="34"/>
      <c r="C396" s="133" t="s">
        <v>2640</v>
      </c>
      <c r="D396" s="133" t="s">
        <v>215</v>
      </c>
      <c r="E396" s="134" t="s">
        <v>16286</v>
      </c>
      <c r="F396" s="135" t="s">
        <v>16107</v>
      </c>
      <c r="G396" s="136" t="s">
        <v>8579</v>
      </c>
      <c r="H396" s="137">
        <v>371</v>
      </c>
      <c r="I396" s="138"/>
      <c r="J396" s="139">
        <f t="shared" si="140"/>
        <v>0</v>
      </c>
      <c r="K396" s="135" t="s">
        <v>245</v>
      </c>
      <c r="L396" s="34"/>
      <c r="M396" s="140" t="s">
        <v>19</v>
      </c>
      <c r="N396" s="141" t="s">
        <v>40</v>
      </c>
      <c r="P396" s="142">
        <f t="shared" si="141"/>
        <v>0</v>
      </c>
      <c r="Q396" s="142">
        <v>0</v>
      </c>
      <c r="R396" s="142">
        <f t="shared" si="142"/>
        <v>0</v>
      </c>
      <c r="S396" s="142">
        <v>0</v>
      </c>
      <c r="T396" s="143">
        <f t="shared" si="143"/>
        <v>0</v>
      </c>
      <c r="AR396" s="144" t="s">
        <v>229</v>
      </c>
      <c r="AT396" s="144" t="s">
        <v>215</v>
      </c>
      <c r="AU396" s="144" t="s">
        <v>229</v>
      </c>
      <c r="AY396" s="19" t="s">
        <v>212</v>
      </c>
      <c r="BE396" s="145">
        <f t="shared" si="144"/>
        <v>0</v>
      </c>
      <c r="BF396" s="145">
        <f t="shared" si="145"/>
        <v>0</v>
      </c>
      <c r="BG396" s="145">
        <f t="shared" si="146"/>
        <v>0</v>
      </c>
      <c r="BH396" s="145">
        <f t="shared" si="147"/>
        <v>0</v>
      </c>
      <c r="BI396" s="145">
        <f t="shared" si="148"/>
        <v>0</v>
      </c>
      <c r="BJ396" s="19" t="s">
        <v>77</v>
      </c>
      <c r="BK396" s="145">
        <f t="shared" si="149"/>
        <v>0</v>
      </c>
      <c r="BL396" s="19" t="s">
        <v>229</v>
      </c>
      <c r="BM396" s="144" t="s">
        <v>16287</v>
      </c>
    </row>
    <row r="397" spans="2:65" s="1" customFormat="1" ht="24.2" customHeight="1">
      <c r="B397" s="34"/>
      <c r="C397" s="133" t="s">
        <v>4576</v>
      </c>
      <c r="D397" s="133" t="s">
        <v>215</v>
      </c>
      <c r="E397" s="134" t="s">
        <v>16288</v>
      </c>
      <c r="F397" s="135" t="s">
        <v>16109</v>
      </c>
      <c r="G397" s="136" t="s">
        <v>15108</v>
      </c>
      <c r="H397" s="137">
        <v>12</v>
      </c>
      <c r="I397" s="138"/>
      <c r="J397" s="139">
        <f t="shared" si="140"/>
        <v>0</v>
      </c>
      <c r="K397" s="135" t="s">
        <v>245</v>
      </c>
      <c r="L397" s="34"/>
      <c r="M397" s="140" t="s">
        <v>19</v>
      </c>
      <c r="N397" s="141" t="s">
        <v>40</v>
      </c>
      <c r="P397" s="142">
        <f t="shared" si="141"/>
        <v>0</v>
      </c>
      <c r="Q397" s="142">
        <v>0</v>
      </c>
      <c r="R397" s="142">
        <f t="shared" si="142"/>
        <v>0</v>
      </c>
      <c r="S397" s="142">
        <v>0</v>
      </c>
      <c r="T397" s="143">
        <f t="shared" si="143"/>
        <v>0</v>
      </c>
      <c r="AR397" s="144" t="s">
        <v>229</v>
      </c>
      <c r="AT397" s="144" t="s">
        <v>215</v>
      </c>
      <c r="AU397" s="144" t="s">
        <v>229</v>
      </c>
      <c r="AY397" s="19" t="s">
        <v>212</v>
      </c>
      <c r="BE397" s="145">
        <f t="shared" si="144"/>
        <v>0</v>
      </c>
      <c r="BF397" s="145">
        <f t="shared" si="145"/>
        <v>0</v>
      </c>
      <c r="BG397" s="145">
        <f t="shared" si="146"/>
        <v>0</v>
      </c>
      <c r="BH397" s="145">
        <f t="shared" si="147"/>
        <v>0</v>
      </c>
      <c r="BI397" s="145">
        <f t="shared" si="148"/>
        <v>0</v>
      </c>
      <c r="BJ397" s="19" t="s">
        <v>77</v>
      </c>
      <c r="BK397" s="145">
        <f t="shared" si="149"/>
        <v>0</v>
      </c>
      <c r="BL397" s="19" t="s">
        <v>229</v>
      </c>
      <c r="BM397" s="144" t="s">
        <v>16289</v>
      </c>
    </row>
    <row r="398" spans="2:65" s="1" customFormat="1" ht="24.2" customHeight="1">
      <c r="B398" s="34"/>
      <c r="C398" s="133" t="s">
        <v>4582</v>
      </c>
      <c r="D398" s="133" t="s">
        <v>215</v>
      </c>
      <c r="E398" s="134" t="s">
        <v>16290</v>
      </c>
      <c r="F398" s="135" t="s">
        <v>16111</v>
      </c>
      <c r="G398" s="136" t="s">
        <v>15108</v>
      </c>
      <c r="H398" s="137">
        <v>5</v>
      </c>
      <c r="I398" s="138"/>
      <c r="J398" s="139">
        <f t="shared" si="140"/>
        <v>0</v>
      </c>
      <c r="K398" s="135" t="s">
        <v>245</v>
      </c>
      <c r="L398" s="34"/>
      <c r="M398" s="140" t="s">
        <v>19</v>
      </c>
      <c r="N398" s="141" t="s">
        <v>40</v>
      </c>
      <c r="P398" s="142">
        <f t="shared" si="141"/>
        <v>0</v>
      </c>
      <c r="Q398" s="142">
        <v>0</v>
      </c>
      <c r="R398" s="142">
        <f t="shared" si="142"/>
        <v>0</v>
      </c>
      <c r="S398" s="142">
        <v>0</v>
      </c>
      <c r="T398" s="143">
        <f t="shared" si="143"/>
        <v>0</v>
      </c>
      <c r="AR398" s="144" t="s">
        <v>229</v>
      </c>
      <c r="AT398" s="144" t="s">
        <v>215</v>
      </c>
      <c r="AU398" s="144" t="s">
        <v>229</v>
      </c>
      <c r="AY398" s="19" t="s">
        <v>212</v>
      </c>
      <c r="BE398" s="145">
        <f t="shared" si="144"/>
        <v>0</v>
      </c>
      <c r="BF398" s="145">
        <f t="shared" si="145"/>
        <v>0</v>
      </c>
      <c r="BG398" s="145">
        <f t="shared" si="146"/>
        <v>0</v>
      </c>
      <c r="BH398" s="145">
        <f t="shared" si="147"/>
        <v>0</v>
      </c>
      <c r="BI398" s="145">
        <f t="shared" si="148"/>
        <v>0</v>
      </c>
      <c r="BJ398" s="19" t="s">
        <v>77</v>
      </c>
      <c r="BK398" s="145">
        <f t="shared" si="149"/>
        <v>0</v>
      </c>
      <c r="BL398" s="19" t="s">
        <v>229</v>
      </c>
      <c r="BM398" s="144" t="s">
        <v>16291</v>
      </c>
    </row>
    <row r="399" spans="2:65" s="1" customFormat="1" ht="16.5" customHeight="1">
      <c r="B399" s="34"/>
      <c r="C399" s="133" t="s">
        <v>4587</v>
      </c>
      <c r="D399" s="133" t="s">
        <v>215</v>
      </c>
      <c r="E399" s="134" t="s">
        <v>16292</v>
      </c>
      <c r="F399" s="135" t="s">
        <v>16113</v>
      </c>
      <c r="G399" s="136" t="s">
        <v>8579</v>
      </c>
      <c r="H399" s="137">
        <v>17</v>
      </c>
      <c r="I399" s="138"/>
      <c r="J399" s="139">
        <f t="shared" si="140"/>
        <v>0</v>
      </c>
      <c r="K399" s="135" t="s">
        <v>245</v>
      </c>
      <c r="L399" s="34"/>
      <c r="M399" s="140" t="s">
        <v>19</v>
      </c>
      <c r="N399" s="141" t="s">
        <v>40</v>
      </c>
      <c r="P399" s="142">
        <f t="shared" si="141"/>
        <v>0</v>
      </c>
      <c r="Q399" s="142">
        <v>0</v>
      </c>
      <c r="R399" s="142">
        <f t="shared" si="142"/>
        <v>0</v>
      </c>
      <c r="S399" s="142">
        <v>0</v>
      </c>
      <c r="T399" s="143">
        <f t="shared" si="143"/>
        <v>0</v>
      </c>
      <c r="AR399" s="144" t="s">
        <v>229</v>
      </c>
      <c r="AT399" s="144" t="s">
        <v>215</v>
      </c>
      <c r="AU399" s="144" t="s">
        <v>229</v>
      </c>
      <c r="AY399" s="19" t="s">
        <v>212</v>
      </c>
      <c r="BE399" s="145">
        <f t="shared" si="144"/>
        <v>0</v>
      </c>
      <c r="BF399" s="145">
        <f t="shared" si="145"/>
        <v>0</v>
      </c>
      <c r="BG399" s="145">
        <f t="shared" si="146"/>
        <v>0</v>
      </c>
      <c r="BH399" s="145">
        <f t="shared" si="147"/>
        <v>0</v>
      </c>
      <c r="BI399" s="145">
        <f t="shared" si="148"/>
        <v>0</v>
      </c>
      <c r="BJ399" s="19" t="s">
        <v>77</v>
      </c>
      <c r="BK399" s="145">
        <f t="shared" si="149"/>
        <v>0</v>
      </c>
      <c r="BL399" s="19" t="s">
        <v>229</v>
      </c>
      <c r="BM399" s="144" t="s">
        <v>16293</v>
      </c>
    </row>
    <row r="400" spans="2:65" s="1" customFormat="1" ht="21.75" customHeight="1">
      <c r="B400" s="34"/>
      <c r="C400" s="133" t="s">
        <v>4594</v>
      </c>
      <c r="D400" s="133" t="s">
        <v>215</v>
      </c>
      <c r="E400" s="134" t="s">
        <v>16294</v>
      </c>
      <c r="F400" s="135" t="s">
        <v>16115</v>
      </c>
      <c r="G400" s="136" t="s">
        <v>8579</v>
      </c>
      <c r="H400" s="137">
        <v>287</v>
      </c>
      <c r="I400" s="138"/>
      <c r="J400" s="139">
        <f t="shared" si="140"/>
        <v>0</v>
      </c>
      <c r="K400" s="135" t="s">
        <v>245</v>
      </c>
      <c r="L400" s="34"/>
      <c r="M400" s="140" t="s">
        <v>19</v>
      </c>
      <c r="N400" s="141" t="s">
        <v>40</v>
      </c>
      <c r="P400" s="142">
        <f t="shared" si="141"/>
        <v>0</v>
      </c>
      <c r="Q400" s="142">
        <v>0</v>
      </c>
      <c r="R400" s="142">
        <f t="shared" si="142"/>
        <v>0</v>
      </c>
      <c r="S400" s="142">
        <v>0</v>
      </c>
      <c r="T400" s="143">
        <f t="shared" si="143"/>
        <v>0</v>
      </c>
      <c r="AR400" s="144" t="s">
        <v>229</v>
      </c>
      <c r="AT400" s="144" t="s">
        <v>215</v>
      </c>
      <c r="AU400" s="144" t="s">
        <v>229</v>
      </c>
      <c r="AY400" s="19" t="s">
        <v>212</v>
      </c>
      <c r="BE400" s="145">
        <f t="shared" si="144"/>
        <v>0</v>
      </c>
      <c r="BF400" s="145">
        <f t="shared" si="145"/>
        <v>0</v>
      </c>
      <c r="BG400" s="145">
        <f t="shared" si="146"/>
        <v>0</v>
      </c>
      <c r="BH400" s="145">
        <f t="shared" si="147"/>
        <v>0</v>
      </c>
      <c r="BI400" s="145">
        <f t="shared" si="148"/>
        <v>0</v>
      </c>
      <c r="BJ400" s="19" t="s">
        <v>77</v>
      </c>
      <c r="BK400" s="145">
        <f t="shared" si="149"/>
        <v>0</v>
      </c>
      <c r="BL400" s="19" t="s">
        <v>229</v>
      </c>
      <c r="BM400" s="144" t="s">
        <v>16295</v>
      </c>
    </row>
    <row r="401" spans="2:65" s="1" customFormat="1" ht="16.5" customHeight="1">
      <c r="B401" s="34"/>
      <c r="C401" s="133" t="s">
        <v>4600</v>
      </c>
      <c r="D401" s="133" t="s">
        <v>215</v>
      </c>
      <c r="E401" s="134" t="s">
        <v>16296</v>
      </c>
      <c r="F401" s="135" t="s">
        <v>16117</v>
      </c>
      <c r="G401" s="136" t="s">
        <v>8579</v>
      </c>
      <c r="H401" s="137">
        <v>25</v>
      </c>
      <c r="I401" s="138"/>
      <c r="J401" s="139">
        <f t="shared" si="140"/>
        <v>0</v>
      </c>
      <c r="K401" s="135" t="s">
        <v>245</v>
      </c>
      <c r="L401" s="34"/>
      <c r="M401" s="140" t="s">
        <v>19</v>
      </c>
      <c r="N401" s="141" t="s">
        <v>40</v>
      </c>
      <c r="P401" s="142">
        <f t="shared" si="141"/>
        <v>0</v>
      </c>
      <c r="Q401" s="142">
        <v>0</v>
      </c>
      <c r="R401" s="142">
        <f t="shared" si="142"/>
        <v>0</v>
      </c>
      <c r="S401" s="142">
        <v>0</v>
      </c>
      <c r="T401" s="143">
        <f t="shared" si="143"/>
        <v>0</v>
      </c>
      <c r="AR401" s="144" t="s">
        <v>229</v>
      </c>
      <c r="AT401" s="144" t="s">
        <v>215</v>
      </c>
      <c r="AU401" s="144" t="s">
        <v>229</v>
      </c>
      <c r="AY401" s="19" t="s">
        <v>212</v>
      </c>
      <c r="BE401" s="145">
        <f t="shared" si="144"/>
        <v>0</v>
      </c>
      <c r="BF401" s="145">
        <f t="shared" si="145"/>
        <v>0</v>
      </c>
      <c r="BG401" s="145">
        <f t="shared" si="146"/>
        <v>0</v>
      </c>
      <c r="BH401" s="145">
        <f t="shared" si="147"/>
        <v>0</v>
      </c>
      <c r="BI401" s="145">
        <f t="shared" si="148"/>
        <v>0</v>
      </c>
      <c r="BJ401" s="19" t="s">
        <v>77</v>
      </c>
      <c r="BK401" s="145">
        <f t="shared" si="149"/>
        <v>0</v>
      </c>
      <c r="BL401" s="19" t="s">
        <v>229</v>
      </c>
      <c r="BM401" s="144" t="s">
        <v>16297</v>
      </c>
    </row>
    <row r="402" spans="2:65" s="16" customFormat="1" ht="20.85" customHeight="1">
      <c r="B402" s="205"/>
      <c r="D402" s="206" t="s">
        <v>68</v>
      </c>
      <c r="E402" s="206" t="s">
        <v>16298</v>
      </c>
      <c r="F402" s="206" t="s">
        <v>16299</v>
      </c>
      <c r="I402" s="207"/>
      <c r="J402" s="208">
        <f>BK402</f>
        <v>0</v>
      </c>
      <c r="L402" s="205"/>
      <c r="M402" s="209"/>
      <c r="P402" s="210">
        <f>SUM(P403:P431)</f>
        <v>0</v>
      </c>
      <c r="R402" s="210">
        <f>SUM(R403:R431)</f>
        <v>0</v>
      </c>
      <c r="T402" s="211">
        <f>SUM(T403:T431)</f>
        <v>0</v>
      </c>
      <c r="AR402" s="206" t="s">
        <v>77</v>
      </c>
      <c r="AT402" s="212" t="s">
        <v>68</v>
      </c>
      <c r="AU402" s="212" t="s">
        <v>236</v>
      </c>
      <c r="AY402" s="206" t="s">
        <v>212</v>
      </c>
      <c r="BK402" s="213">
        <f>SUM(BK403:BK431)</f>
        <v>0</v>
      </c>
    </row>
    <row r="403" spans="2:65" s="1" customFormat="1" ht="16.5" customHeight="1">
      <c r="B403" s="34"/>
      <c r="C403" s="133" t="s">
        <v>4608</v>
      </c>
      <c r="D403" s="133" t="s">
        <v>215</v>
      </c>
      <c r="E403" s="134" t="s">
        <v>16300</v>
      </c>
      <c r="F403" s="135" t="s">
        <v>16064</v>
      </c>
      <c r="G403" s="136" t="s">
        <v>15108</v>
      </c>
      <c r="H403" s="137">
        <v>13</v>
      </c>
      <c r="I403" s="138"/>
      <c r="J403" s="139">
        <f t="shared" ref="J403:J431" si="150">ROUND(I403*H403,2)</f>
        <v>0</v>
      </c>
      <c r="K403" s="135" t="s">
        <v>245</v>
      </c>
      <c r="L403" s="34"/>
      <c r="M403" s="140" t="s">
        <v>19</v>
      </c>
      <c r="N403" s="141" t="s">
        <v>40</v>
      </c>
      <c r="P403" s="142">
        <f t="shared" ref="P403:P431" si="151">O403*H403</f>
        <v>0</v>
      </c>
      <c r="Q403" s="142">
        <v>0</v>
      </c>
      <c r="R403" s="142">
        <f t="shared" ref="R403:R431" si="152">Q403*H403</f>
        <v>0</v>
      </c>
      <c r="S403" s="142">
        <v>0</v>
      </c>
      <c r="T403" s="143">
        <f t="shared" ref="T403:T431" si="153">S403*H403</f>
        <v>0</v>
      </c>
      <c r="AR403" s="144" t="s">
        <v>229</v>
      </c>
      <c r="AT403" s="144" t="s">
        <v>215</v>
      </c>
      <c r="AU403" s="144" t="s">
        <v>229</v>
      </c>
      <c r="AY403" s="19" t="s">
        <v>212</v>
      </c>
      <c r="BE403" s="145">
        <f t="shared" ref="BE403:BE431" si="154">IF(N403="základní",J403,0)</f>
        <v>0</v>
      </c>
      <c r="BF403" s="145">
        <f t="shared" ref="BF403:BF431" si="155">IF(N403="snížená",J403,0)</f>
        <v>0</v>
      </c>
      <c r="BG403" s="145">
        <f t="shared" ref="BG403:BG431" si="156">IF(N403="zákl. přenesená",J403,0)</f>
        <v>0</v>
      </c>
      <c r="BH403" s="145">
        <f t="shared" ref="BH403:BH431" si="157">IF(N403="sníž. přenesená",J403,0)</f>
        <v>0</v>
      </c>
      <c r="BI403" s="145">
        <f t="shared" ref="BI403:BI431" si="158">IF(N403="nulová",J403,0)</f>
        <v>0</v>
      </c>
      <c r="BJ403" s="19" t="s">
        <v>77</v>
      </c>
      <c r="BK403" s="145">
        <f t="shared" ref="BK403:BK431" si="159">ROUND(I403*H403,2)</f>
        <v>0</v>
      </c>
      <c r="BL403" s="19" t="s">
        <v>229</v>
      </c>
      <c r="BM403" s="144" t="s">
        <v>16301</v>
      </c>
    </row>
    <row r="404" spans="2:65" s="1" customFormat="1" ht="16.5" customHeight="1">
      <c r="B404" s="34"/>
      <c r="C404" s="133" t="s">
        <v>4619</v>
      </c>
      <c r="D404" s="133" t="s">
        <v>215</v>
      </c>
      <c r="E404" s="134" t="s">
        <v>16302</v>
      </c>
      <c r="F404" s="135" t="s">
        <v>16066</v>
      </c>
      <c r="G404" s="136" t="s">
        <v>15108</v>
      </c>
      <c r="H404" s="137">
        <v>13</v>
      </c>
      <c r="I404" s="138"/>
      <c r="J404" s="139">
        <f t="shared" si="150"/>
        <v>0</v>
      </c>
      <c r="K404" s="135" t="s">
        <v>245</v>
      </c>
      <c r="L404" s="34"/>
      <c r="M404" s="140" t="s">
        <v>19</v>
      </c>
      <c r="N404" s="141" t="s">
        <v>40</v>
      </c>
      <c r="P404" s="142">
        <f t="shared" si="151"/>
        <v>0</v>
      </c>
      <c r="Q404" s="142">
        <v>0</v>
      </c>
      <c r="R404" s="142">
        <f t="shared" si="152"/>
        <v>0</v>
      </c>
      <c r="S404" s="142">
        <v>0</v>
      </c>
      <c r="T404" s="143">
        <f t="shared" si="153"/>
        <v>0</v>
      </c>
      <c r="AR404" s="144" t="s">
        <v>229</v>
      </c>
      <c r="AT404" s="144" t="s">
        <v>215</v>
      </c>
      <c r="AU404" s="144" t="s">
        <v>229</v>
      </c>
      <c r="AY404" s="19" t="s">
        <v>212</v>
      </c>
      <c r="BE404" s="145">
        <f t="shared" si="154"/>
        <v>0</v>
      </c>
      <c r="BF404" s="145">
        <f t="shared" si="155"/>
        <v>0</v>
      </c>
      <c r="BG404" s="145">
        <f t="shared" si="156"/>
        <v>0</v>
      </c>
      <c r="BH404" s="145">
        <f t="shared" si="157"/>
        <v>0</v>
      </c>
      <c r="BI404" s="145">
        <f t="shared" si="158"/>
        <v>0</v>
      </c>
      <c r="BJ404" s="19" t="s">
        <v>77</v>
      </c>
      <c r="BK404" s="145">
        <f t="shared" si="159"/>
        <v>0</v>
      </c>
      <c r="BL404" s="19" t="s">
        <v>229</v>
      </c>
      <c r="BM404" s="144" t="s">
        <v>16303</v>
      </c>
    </row>
    <row r="405" spans="2:65" s="1" customFormat="1" ht="16.5" customHeight="1">
      <c r="B405" s="34"/>
      <c r="C405" s="133" t="s">
        <v>4633</v>
      </c>
      <c r="D405" s="133" t="s">
        <v>215</v>
      </c>
      <c r="E405" s="134" t="s">
        <v>16304</v>
      </c>
      <c r="F405" s="135" t="s">
        <v>16068</v>
      </c>
      <c r="G405" s="136" t="s">
        <v>15108</v>
      </c>
      <c r="H405" s="137">
        <v>4</v>
      </c>
      <c r="I405" s="138"/>
      <c r="J405" s="139">
        <f t="shared" si="150"/>
        <v>0</v>
      </c>
      <c r="K405" s="135" t="s">
        <v>245</v>
      </c>
      <c r="L405" s="34"/>
      <c r="M405" s="140" t="s">
        <v>19</v>
      </c>
      <c r="N405" s="141" t="s">
        <v>40</v>
      </c>
      <c r="P405" s="142">
        <f t="shared" si="151"/>
        <v>0</v>
      </c>
      <c r="Q405" s="142">
        <v>0</v>
      </c>
      <c r="R405" s="142">
        <f t="shared" si="152"/>
        <v>0</v>
      </c>
      <c r="S405" s="142">
        <v>0</v>
      </c>
      <c r="T405" s="143">
        <f t="shared" si="153"/>
        <v>0</v>
      </c>
      <c r="AR405" s="144" t="s">
        <v>229</v>
      </c>
      <c r="AT405" s="144" t="s">
        <v>215</v>
      </c>
      <c r="AU405" s="144" t="s">
        <v>229</v>
      </c>
      <c r="AY405" s="19" t="s">
        <v>212</v>
      </c>
      <c r="BE405" s="145">
        <f t="shared" si="154"/>
        <v>0</v>
      </c>
      <c r="BF405" s="145">
        <f t="shared" si="155"/>
        <v>0</v>
      </c>
      <c r="BG405" s="145">
        <f t="shared" si="156"/>
        <v>0</v>
      </c>
      <c r="BH405" s="145">
        <f t="shared" si="157"/>
        <v>0</v>
      </c>
      <c r="BI405" s="145">
        <f t="shared" si="158"/>
        <v>0</v>
      </c>
      <c r="BJ405" s="19" t="s">
        <v>77</v>
      </c>
      <c r="BK405" s="145">
        <f t="shared" si="159"/>
        <v>0</v>
      </c>
      <c r="BL405" s="19" t="s">
        <v>229</v>
      </c>
      <c r="BM405" s="144" t="s">
        <v>16305</v>
      </c>
    </row>
    <row r="406" spans="2:65" s="1" customFormat="1" ht="16.5" customHeight="1">
      <c r="B406" s="34"/>
      <c r="C406" s="133" t="s">
        <v>4639</v>
      </c>
      <c r="D406" s="133" t="s">
        <v>215</v>
      </c>
      <c r="E406" s="134" t="s">
        <v>16306</v>
      </c>
      <c r="F406" s="135" t="s">
        <v>15879</v>
      </c>
      <c r="G406" s="136" t="s">
        <v>15108</v>
      </c>
      <c r="H406" s="137">
        <v>4</v>
      </c>
      <c r="I406" s="138"/>
      <c r="J406" s="139">
        <f t="shared" si="150"/>
        <v>0</v>
      </c>
      <c r="K406" s="135" t="s">
        <v>245</v>
      </c>
      <c r="L406" s="34"/>
      <c r="M406" s="140" t="s">
        <v>19</v>
      </c>
      <c r="N406" s="141" t="s">
        <v>40</v>
      </c>
      <c r="P406" s="142">
        <f t="shared" si="151"/>
        <v>0</v>
      </c>
      <c r="Q406" s="142">
        <v>0</v>
      </c>
      <c r="R406" s="142">
        <f t="shared" si="152"/>
        <v>0</v>
      </c>
      <c r="S406" s="142">
        <v>0</v>
      </c>
      <c r="T406" s="143">
        <f t="shared" si="153"/>
        <v>0</v>
      </c>
      <c r="AR406" s="144" t="s">
        <v>229</v>
      </c>
      <c r="AT406" s="144" t="s">
        <v>215</v>
      </c>
      <c r="AU406" s="144" t="s">
        <v>229</v>
      </c>
      <c r="AY406" s="19" t="s">
        <v>212</v>
      </c>
      <c r="BE406" s="145">
        <f t="shared" si="154"/>
        <v>0</v>
      </c>
      <c r="BF406" s="145">
        <f t="shared" si="155"/>
        <v>0</v>
      </c>
      <c r="BG406" s="145">
        <f t="shared" si="156"/>
        <v>0</v>
      </c>
      <c r="BH406" s="145">
        <f t="shared" si="157"/>
        <v>0</v>
      </c>
      <c r="BI406" s="145">
        <f t="shared" si="158"/>
        <v>0</v>
      </c>
      <c r="BJ406" s="19" t="s">
        <v>77</v>
      </c>
      <c r="BK406" s="145">
        <f t="shared" si="159"/>
        <v>0</v>
      </c>
      <c r="BL406" s="19" t="s">
        <v>229</v>
      </c>
      <c r="BM406" s="144" t="s">
        <v>16307</v>
      </c>
    </row>
    <row r="407" spans="2:65" s="1" customFormat="1" ht="16.5" customHeight="1">
      <c r="B407" s="34"/>
      <c r="C407" s="133" t="s">
        <v>4646</v>
      </c>
      <c r="D407" s="133" t="s">
        <v>215</v>
      </c>
      <c r="E407" s="134" t="s">
        <v>16308</v>
      </c>
      <c r="F407" s="135" t="s">
        <v>16071</v>
      </c>
      <c r="G407" s="136" t="s">
        <v>15108</v>
      </c>
      <c r="H407" s="137">
        <v>3</v>
      </c>
      <c r="I407" s="138"/>
      <c r="J407" s="139">
        <f t="shared" si="150"/>
        <v>0</v>
      </c>
      <c r="K407" s="135" t="s">
        <v>245</v>
      </c>
      <c r="L407" s="34"/>
      <c r="M407" s="140" t="s">
        <v>19</v>
      </c>
      <c r="N407" s="141" t="s">
        <v>40</v>
      </c>
      <c r="P407" s="142">
        <f t="shared" si="151"/>
        <v>0</v>
      </c>
      <c r="Q407" s="142">
        <v>0</v>
      </c>
      <c r="R407" s="142">
        <f t="shared" si="152"/>
        <v>0</v>
      </c>
      <c r="S407" s="142">
        <v>0</v>
      </c>
      <c r="T407" s="143">
        <f t="shared" si="153"/>
        <v>0</v>
      </c>
      <c r="AR407" s="144" t="s">
        <v>229</v>
      </c>
      <c r="AT407" s="144" t="s">
        <v>215</v>
      </c>
      <c r="AU407" s="144" t="s">
        <v>229</v>
      </c>
      <c r="AY407" s="19" t="s">
        <v>212</v>
      </c>
      <c r="BE407" s="145">
        <f t="shared" si="154"/>
        <v>0</v>
      </c>
      <c r="BF407" s="145">
        <f t="shared" si="155"/>
        <v>0</v>
      </c>
      <c r="BG407" s="145">
        <f t="shared" si="156"/>
        <v>0</v>
      </c>
      <c r="BH407" s="145">
        <f t="shared" si="157"/>
        <v>0</v>
      </c>
      <c r="BI407" s="145">
        <f t="shared" si="158"/>
        <v>0</v>
      </c>
      <c r="BJ407" s="19" t="s">
        <v>77</v>
      </c>
      <c r="BK407" s="145">
        <f t="shared" si="159"/>
        <v>0</v>
      </c>
      <c r="BL407" s="19" t="s">
        <v>229</v>
      </c>
      <c r="BM407" s="144" t="s">
        <v>16309</v>
      </c>
    </row>
    <row r="408" spans="2:65" s="1" customFormat="1" ht="16.5" customHeight="1">
      <c r="B408" s="34"/>
      <c r="C408" s="133" t="s">
        <v>4654</v>
      </c>
      <c r="D408" s="133" t="s">
        <v>215</v>
      </c>
      <c r="E408" s="134" t="s">
        <v>16310</v>
      </c>
      <c r="F408" s="135" t="s">
        <v>15849</v>
      </c>
      <c r="G408" s="136" t="s">
        <v>15108</v>
      </c>
      <c r="H408" s="137">
        <v>5</v>
      </c>
      <c r="I408" s="138"/>
      <c r="J408" s="139">
        <f t="shared" si="150"/>
        <v>0</v>
      </c>
      <c r="K408" s="135" t="s">
        <v>245</v>
      </c>
      <c r="L408" s="34"/>
      <c r="M408" s="140" t="s">
        <v>19</v>
      </c>
      <c r="N408" s="141" t="s">
        <v>40</v>
      </c>
      <c r="P408" s="142">
        <f t="shared" si="151"/>
        <v>0</v>
      </c>
      <c r="Q408" s="142">
        <v>0</v>
      </c>
      <c r="R408" s="142">
        <f t="shared" si="152"/>
        <v>0</v>
      </c>
      <c r="S408" s="142">
        <v>0</v>
      </c>
      <c r="T408" s="143">
        <f t="shared" si="153"/>
        <v>0</v>
      </c>
      <c r="AR408" s="144" t="s">
        <v>229</v>
      </c>
      <c r="AT408" s="144" t="s">
        <v>215</v>
      </c>
      <c r="AU408" s="144" t="s">
        <v>229</v>
      </c>
      <c r="AY408" s="19" t="s">
        <v>212</v>
      </c>
      <c r="BE408" s="145">
        <f t="shared" si="154"/>
        <v>0</v>
      </c>
      <c r="BF408" s="145">
        <f t="shared" si="155"/>
        <v>0</v>
      </c>
      <c r="BG408" s="145">
        <f t="shared" si="156"/>
        <v>0</v>
      </c>
      <c r="BH408" s="145">
        <f t="shared" si="157"/>
        <v>0</v>
      </c>
      <c r="BI408" s="145">
        <f t="shared" si="158"/>
        <v>0</v>
      </c>
      <c r="BJ408" s="19" t="s">
        <v>77</v>
      </c>
      <c r="BK408" s="145">
        <f t="shared" si="159"/>
        <v>0</v>
      </c>
      <c r="BL408" s="19" t="s">
        <v>229</v>
      </c>
      <c r="BM408" s="144" t="s">
        <v>16311</v>
      </c>
    </row>
    <row r="409" spans="2:65" s="1" customFormat="1" ht="16.5" customHeight="1">
      <c r="B409" s="34"/>
      <c r="C409" s="133" t="s">
        <v>4666</v>
      </c>
      <c r="D409" s="133" t="s">
        <v>215</v>
      </c>
      <c r="E409" s="134" t="s">
        <v>16312</v>
      </c>
      <c r="F409" s="135" t="s">
        <v>15851</v>
      </c>
      <c r="G409" s="136" t="s">
        <v>15108</v>
      </c>
      <c r="H409" s="137">
        <v>10</v>
      </c>
      <c r="I409" s="138"/>
      <c r="J409" s="139">
        <f t="shared" si="150"/>
        <v>0</v>
      </c>
      <c r="K409" s="135" t="s">
        <v>245</v>
      </c>
      <c r="L409" s="34"/>
      <c r="M409" s="140" t="s">
        <v>19</v>
      </c>
      <c r="N409" s="141" t="s">
        <v>40</v>
      </c>
      <c r="P409" s="142">
        <f t="shared" si="151"/>
        <v>0</v>
      </c>
      <c r="Q409" s="142">
        <v>0</v>
      </c>
      <c r="R409" s="142">
        <f t="shared" si="152"/>
        <v>0</v>
      </c>
      <c r="S409" s="142">
        <v>0</v>
      </c>
      <c r="T409" s="143">
        <f t="shared" si="153"/>
        <v>0</v>
      </c>
      <c r="AR409" s="144" t="s">
        <v>229</v>
      </c>
      <c r="AT409" s="144" t="s">
        <v>215</v>
      </c>
      <c r="AU409" s="144" t="s">
        <v>229</v>
      </c>
      <c r="AY409" s="19" t="s">
        <v>212</v>
      </c>
      <c r="BE409" s="145">
        <f t="shared" si="154"/>
        <v>0</v>
      </c>
      <c r="BF409" s="145">
        <f t="shared" si="155"/>
        <v>0</v>
      </c>
      <c r="BG409" s="145">
        <f t="shared" si="156"/>
        <v>0</v>
      </c>
      <c r="BH409" s="145">
        <f t="shared" si="157"/>
        <v>0</v>
      </c>
      <c r="BI409" s="145">
        <f t="shared" si="158"/>
        <v>0</v>
      </c>
      <c r="BJ409" s="19" t="s">
        <v>77</v>
      </c>
      <c r="BK409" s="145">
        <f t="shared" si="159"/>
        <v>0</v>
      </c>
      <c r="BL409" s="19" t="s">
        <v>229</v>
      </c>
      <c r="BM409" s="144" t="s">
        <v>16313</v>
      </c>
    </row>
    <row r="410" spans="2:65" s="1" customFormat="1" ht="16.5" customHeight="1">
      <c r="B410" s="34"/>
      <c r="C410" s="133" t="s">
        <v>4678</v>
      </c>
      <c r="D410" s="133" t="s">
        <v>215</v>
      </c>
      <c r="E410" s="134" t="s">
        <v>16314</v>
      </c>
      <c r="F410" s="135" t="s">
        <v>16075</v>
      </c>
      <c r="G410" s="136" t="s">
        <v>15108</v>
      </c>
      <c r="H410" s="137">
        <v>1</v>
      </c>
      <c r="I410" s="138"/>
      <c r="J410" s="139">
        <f t="shared" si="150"/>
        <v>0</v>
      </c>
      <c r="K410" s="135" t="s">
        <v>245</v>
      </c>
      <c r="L410" s="34"/>
      <c r="M410" s="140" t="s">
        <v>19</v>
      </c>
      <c r="N410" s="141" t="s">
        <v>40</v>
      </c>
      <c r="P410" s="142">
        <f t="shared" si="151"/>
        <v>0</v>
      </c>
      <c r="Q410" s="142">
        <v>0</v>
      </c>
      <c r="R410" s="142">
        <f t="shared" si="152"/>
        <v>0</v>
      </c>
      <c r="S410" s="142">
        <v>0</v>
      </c>
      <c r="T410" s="143">
        <f t="shared" si="153"/>
        <v>0</v>
      </c>
      <c r="AR410" s="144" t="s">
        <v>229</v>
      </c>
      <c r="AT410" s="144" t="s">
        <v>215</v>
      </c>
      <c r="AU410" s="144" t="s">
        <v>229</v>
      </c>
      <c r="AY410" s="19" t="s">
        <v>212</v>
      </c>
      <c r="BE410" s="145">
        <f t="shared" si="154"/>
        <v>0</v>
      </c>
      <c r="BF410" s="145">
        <f t="shared" si="155"/>
        <v>0</v>
      </c>
      <c r="BG410" s="145">
        <f t="shared" si="156"/>
        <v>0</v>
      </c>
      <c r="BH410" s="145">
        <f t="shared" si="157"/>
        <v>0</v>
      </c>
      <c r="BI410" s="145">
        <f t="shared" si="158"/>
        <v>0</v>
      </c>
      <c r="BJ410" s="19" t="s">
        <v>77</v>
      </c>
      <c r="BK410" s="145">
        <f t="shared" si="159"/>
        <v>0</v>
      </c>
      <c r="BL410" s="19" t="s">
        <v>229</v>
      </c>
      <c r="BM410" s="144" t="s">
        <v>16315</v>
      </c>
    </row>
    <row r="411" spans="2:65" s="1" customFormat="1" ht="16.5" customHeight="1">
      <c r="B411" s="34"/>
      <c r="C411" s="133" t="s">
        <v>4707</v>
      </c>
      <c r="D411" s="133" t="s">
        <v>215</v>
      </c>
      <c r="E411" s="134" t="s">
        <v>16316</v>
      </c>
      <c r="F411" s="135" t="s">
        <v>15853</v>
      </c>
      <c r="G411" s="136" t="s">
        <v>15108</v>
      </c>
      <c r="H411" s="137">
        <v>10</v>
      </c>
      <c r="I411" s="138"/>
      <c r="J411" s="139">
        <f t="shared" si="150"/>
        <v>0</v>
      </c>
      <c r="K411" s="135" t="s">
        <v>245</v>
      </c>
      <c r="L411" s="34"/>
      <c r="M411" s="140" t="s">
        <v>19</v>
      </c>
      <c r="N411" s="141" t="s">
        <v>40</v>
      </c>
      <c r="P411" s="142">
        <f t="shared" si="151"/>
        <v>0</v>
      </c>
      <c r="Q411" s="142">
        <v>0</v>
      </c>
      <c r="R411" s="142">
        <f t="shared" si="152"/>
        <v>0</v>
      </c>
      <c r="S411" s="142">
        <v>0</v>
      </c>
      <c r="T411" s="143">
        <f t="shared" si="153"/>
        <v>0</v>
      </c>
      <c r="AR411" s="144" t="s">
        <v>229</v>
      </c>
      <c r="AT411" s="144" t="s">
        <v>215</v>
      </c>
      <c r="AU411" s="144" t="s">
        <v>229</v>
      </c>
      <c r="AY411" s="19" t="s">
        <v>212</v>
      </c>
      <c r="BE411" s="145">
        <f t="shared" si="154"/>
        <v>0</v>
      </c>
      <c r="BF411" s="145">
        <f t="shared" si="155"/>
        <v>0</v>
      </c>
      <c r="BG411" s="145">
        <f t="shared" si="156"/>
        <v>0</v>
      </c>
      <c r="BH411" s="145">
        <f t="shared" si="157"/>
        <v>0</v>
      </c>
      <c r="BI411" s="145">
        <f t="shared" si="158"/>
        <v>0</v>
      </c>
      <c r="BJ411" s="19" t="s">
        <v>77</v>
      </c>
      <c r="BK411" s="145">
        <f t="shared" si="159"/>
        <v>0</v>
      </c>
      <c r="BL411" s="19" t="s">
        <v>229</v>
      </c>
      <c r="BM411" s="144" t="s">
        <v>16317</v>
      </c>
    </row>
    <row r="412" spans="2:65" s="1" customFormat="1" ht="16.5" customHeight="1">
      <c r="B412" s="34"/>
      <c r="C412" s="133" t="s">
        <v>4726</v>
      </c>
      <c r="D412" s="133" t="s">
        <v>215</v>
      </c>
      <c r="E412" s="134" t="s">
        <v>16318</v>
      </c>
      <c r="F412" s="135" t="s">
        <v>15855</v>
      </c>
      <c r="G412" s="136" t="s">
        <v>15108</v>
      </c>
      <c r="H412" s="137">
        <v>4</v>
      </c>
      <c r="I412" s="138"/>
      <c r="J412" s="139">
        <f t="shared" si="150"/>
        <v>0</v>
      </c>
      <c r="K412" s="135" t="s">
        <v>245</v>
      </c>
      <c r="L412" s="34"/>
      <c r="M412" s="140" t="s">
        <v>19</v>
      </c>
      <c r="N412" s="141" t="s">
        <v>40</v>
      </c>
      <c r="P412" s="142">
        <f t="shared" si="151"/>
        <v>0</v>
      </c>
      <c r="Q412" s="142">
        <v>0</v>
      </c>
      <c r="R412" s="142">
        <f t="shared" si="152"/>
        <v>0</v>
      </c>
      <c r="S412" s="142">
        <v>0</v>
      </c>
      <c r="T412" s="143">
        <f t="shared" si="153"/>
        <v>0</v>
      </c>
      <c r="AR412" s="144" t="s">
        <v>229</v>
      </c>
      <c r="AT412" s="144" t="s">
        <v>215</v>
      </c>
      <c r="AU412" s="144" t="s">
        <v>229</v>
      </c>
      <c r="AY412" s="19" t="s">
        <v>212</v>
      </c>
      <c r="BE412" s="145">
        <f t="shared" si="154"/>
        <v>0</v>
      </c>
      <c r="BF412" s="145">
        <f t="shared" si="155"/>
        <v>0</v>
      </c>
      <c r="BG412" s="145">
        <f t="shared" si="156"/>
        <v>0</v>
      </c>
      <c r="BH412" s="145">
        <f t="shared" si="157"/>
        <v>0</v>
      </c>
      <c r="BI412" s="145">
        <f t="shared" si="158"/>
        <v>0</v>
      </c>
      <c r="BJ412" s="19" t="s">
        <v>77</v>
      </c>
      <c r="BK412" s="145">
        <f t="shared" si="159"/>
        <v>0</v>
      </c>
      <c r="BL412" s="19" t="s">
        <v>229</v>
      </c>
      <c r="BM412" s="144" t="s">
        <v>16319</v>
      </c>
    </row>
    <row r="413" spans="2:65" s="1" customFormat="1" ht="16.5" customHeight="1">
      <c r="B413" s="34"/>
      <c r="C413" s="133" t="s">
        <v>4737</v>
      </c>
      <c r="D413" s="133" t="s">
        <v>215</v>
      </c>
      <c r="E413" s="134" t="s">
        <v>16320</v>
      </c>
      <c r="F413" s="135" t="s">
        <v>15857</v>
      </c>
      <c r="G413" s="136" t="s">
        <v>15108</v>
      </c>
      <c r="H413" s="137">
        <v>4</v>
      </c>
      <c r="I413" s="138"/>
      <c r="J413" s="139">
        <f t="shared" si="150"/>
        <v>0</v>
      </c>
      <c r="K413" s="135" t="s">
        <v>245</v>
      </c>
      <c r="L413" s="34"/>
      <c r="M413" s="140" t="s">
        <v>19</v>
      </c>
      <c r="N413" s="141" t="s">
        <v>40</v>
      </c>
      <c r="P413" s="142">
        <f t="shared" si="151"/>
        <v>0</v>
      </c>
      <c r="Q413" s="142">
        <v>0</v>
      </c>
      <c r="R413" s="142">
        <f t="shared" si="152"/>
        <v>0</v>
      </c>
      <c r="S413" s="142">
        <v>0</v>
      </c>
      <c r="T413" s="143">
        <f t="shared" si="153"/>
        <v>0</v>
      </c>
      <c r="AR413" s="144" t="s">
        <v>229</v>
      </c>
      <c r="AT413" s="144" t="s">
        <v>215</v>
      </c>
      <c r="AU413" s="144" t="s">
        <v>229</v>
      </c>
      <c r="AY413" s="19" t="s">
        <v>212</v>
      </c>
      <c r="BE413" s="145">
        <f t="shared" si="154"/>
        <v>0</v>
      </c>
      <c r="BF413" s="145">
        <f t="shared" si="155"/>
        <v>0</v>
      </c>
      <c r="BG413" s="145">
        <f t="shared" si="156"/>
        <v>0</v>
      </c>
      <c r="BH413" s="145">
        <f t="shared" si="157"/>
        <v>0</v>
      </c>
      <c r="BI413" s="145">
        <f t="shared" si="158"/>
        <v>0</v>
      </c>
      <c r="BJ413" s="19" t="s">
        <v>77</v>
      </c>
      <c r="BK413" s="145">
        <f t="shared" si="159"/>
        <v>0</v>
      </c>
      <c r="BL413" s="19" t="s">
        <v>229</v>
      </c>
      <c r="BM413" s="144" t="s">
        <v>16321</v>
      </c>
    </row>
    <row r="414" spans="2:65" s="1" customFormat="1" ht="16.5" customHeight="1">
      <c r="B414" s="34"/>
      <c r="C414" s="133" t="s">
        <v>4739</v>
      </c>
      <c r="D414" s="133" t="s">
        <v>215</v>
      </c>
      <c r="E414" s="134" t="s">
        <v>16322</v>
      </c>
      <c r="F414" s="135" t="s">
        <v>16080</v>
      </c>
      <c r="G414" s="136" t="s">
        <v>15108</v>
      </c>
      <c r="H414" s="137">
        <v>4</v>
      </c>
      <c r="I414" s="138"/>
      <c r="J414" s="139">
        <f t="shared" si="150"/>
        <v>0</v>
      </c>
      <c r="K414" s="135" t="s">
        <v>245</v>
      </c>
      <c r="L414" s="34"/>
      <c r="M414" s="140" t="s">
        <v>19</v>
      </c>
      <c r="N414" s="141" t="s">
        <v>40</v>
      </c>
      <c r="P414" s="142">
        <f t="shared" si="151"/>
        <v>0</v>
      </c>
      <c r="Q414" s="142">
        <v>0</v>
      </c>
      <c r="R414" s="142">
        <f t="shared" si="152"/>
        <v>0</v>
      </c>
      <c r="S414" s="142">
        <v>0</v>
      </c>
      <c r="T414" s="143">
        <f t="shared" si="153"/>
        <v>0</v>
      </c>
      <c r="AR414" s="144" t="s">
        <v>229</v>
      </c>
      <c r="AT414" s="144" t="s">
        <v>215</v>
      </c>
      <c r="AU414" s="144" t="s">
        <v>229</v>
      </c>
      <c r="AY414" s="19" t="s">
        <v>212</v>
      </c>
      <c r="BE414" s="145">
        <f t="shared" si="154"/>
        <v>0</v>
      </c>
      <c r="BF414" s="145">
        <f t="shared" si="155"/>
        <v>0</v>
      </c>
      <c r="BG414" s="145">
        <f t="shared" si="156"/>
        <v>0</v>
      </c>
      <c r="BH414" s="145">
        <f t="shared" si="157"/>
        <v>0</v>
      </c>
      <c r="BI414" s="145">
        <f t="shared" si="158"/>
        <v>0</v>
      </c>
      <c r="BJ414" s="19" t="s">
        <v>77</v>
      </c>
      <c r="BK414" s="145">
        <f t="shared" si="159"/>
        <v>0</v>
      </c>
      <c r="BL414" s="19" t="s">
        <v>229</v>
      </c>
      <c r="BM414" s="144" t="s">
        <v>16323</v>
      </c>
    </row>
    <row r="415" spans="2:65" s="1" customFormat="1" ht="16.5" customHeight="1">
      <c r="B415" s="34"/>
      <c r="C415" s="133" t="s">
        <v>4752</v>
      </c>
      <c r="D415" s="133" t="s">
        <v>215</v>
      </c>
      <c r="E415" s="134" t="s">
        <v>16324</v>
      </c>
      <c r="F415" s="135" t="s">
        <v>16082</v>
      </c>
      <c r="G415" s="136" t="s">
        <v>15108</v>
      </c>
      <c r="H415" s="137">
        <v>35</v>
      </c>
      <c r="I415" s="138"/>
      <c r="J415" s="139">
        <f t="shared" si="150"/>
        <v>0</v>
      </c>
      <c r="K415" s="135" t="s">
        <v>245</v>
      </c>
      <c r="L415" s="34"/>
      <c r="M415" s="140" t="s">
        <v>19</v>
      </c>
      <c r="N415" s="141" t="s">
        <v>40</v>
      </c>
      <c r="P415" s="142">
        <f t="shared" si="151"/>
        <v>0</v>
      </c>
      <c r="Q415" s="142">
        <v>0</v>
      </c>
      <c r="R415" s="142">
        <f t="shared" si="152"/>
        <v>0</v>
      </c>
      <c r="S415" s="142">
        <v>0</v>
      </c>
      <c r="T415" s="143">
        <f t="shared" si="153"/>
        <v>0</v>
      </c>
      <c r="AR415" s="144" t="s">
        <v>229</v>
      </c>
      <c r="AT415" s="144" t="s">
        <v>215</v>
      </c>
      <c r="AU415" s="144" t="s">
        <v>229</v>
      </c>
      <c r="AY415" s="19" t="s">
        <v>212</v>
      </c>
      <c r="BE415" s="145">
        <f t="shared" si="154"/>
        <v>0</v>
      </c>
      <c r="BF415" s="145">
        <f t="shared" si="155"/>
        <v>0</v>
      </c>
      <c r="BG415" s="145">
        <f t="shared" si="156"/>
        <v>0</v>
      </c>
      <c r="BH415" s="145">
        <f t="shared" si="157"/>
        <v>0</v>
      </c>
      <c r="BI415" s="145">
        <f t="shared" si="158"/>
        <v>0</v>
      </c>
      <c r="BJ415" s="19" t="s">
        <v>77</v>
      </c>
      <c r="BK415" s="145">
        <f t="shared" si="159"/>
        <v>0</v>
      </c>
      <c r="BL415" s="19" t="s">
        <v>229</v>
      </c>
      <c r="BM415" s="144" t="s">
        <v>16325</v>
      </c>
    </row>
    <row r="416" spans="2:65" s="1" customFormat="1" ht="16.5" customHeight="1">
      <c r="B416" s="34"/>
      <c r="C416" s="133" t="s">
        <v>4760</v>
      </c>
      <c r="D416" s="133" t="s">
        <v>215</v>
      </c>
      <c r="E416" s="134" t="s">
        <v>16326</v>
      </c>
      <c r="F416" s="135" t="s">
        <v>16084</v>
      </c>
      <c r="G416" s="136" t="s">
        <v>15108</v>
      </c>
      <c r="H416" s="137">
        <v>27</v>
      </c>
      <c r="I416" s="138"/>
      <c r="J416" s="139">
        <f t="shared" si="150"/>
        <v>0</v>
      </c>
      <c r="K416" s="135" t="s">
        <v>245</v>
      </c>
      <c r="L416" s="34"/>
      <c r="M416" s="140" t="s">
        <v>19</v>
      </c>
      <c r="N416" s="141" t="s">
        <v>40</v>
      </c>
      <c r="P416" s="142">
        <f t="shared" si="151"/>
        <v>0</v>
      </c>
      <c r="Q416" s="142">
        <v>0</v>
      </c>
      <c r="R416" s="142">
        <f t="shared" si="152"/>
        <v>0</v>
      </c>
      <c r="S416" s="142">
        <v>0</v>
      </c>
      <c r="T416" s="143">
        <f t="shared" si="153"/>
        <v>0</v>
      </c>
      <c r="AR416" s="144" t="s">
        <v>229</v>
      </c>
      <c r="AT416" s="144" t="s">
        <v>215</v>
      </c>
      <c r="AU416" s="144" t="s">
        <v>229</v>
      </c>
      <c r="AY416" s="19" t="s">
        <v>212</v>
      </c>
      <c r="BE416" s="145">
        <f t="shared" si="154"/>
        <v>0</v>
      </c>
      <c r="BF416" s="145">
        <f t="shared" si="155"/>
        <v>0</v>
      </c>
      <c r="BG416" s="145">
        <f t="shared" si="156"/>
        <v>0</v>
      </c>
      <c r="BH416" s="145">
        <f t="shared" si="157"/>
        <v>0</v>
      </c>
      <c r="BI416" s="145">
        <f t="shared" si="158"/>
        <v>0</v>
      </c>
      <c r="BJ416" s="19" t="s">
        <v>77</v>
      </c>
      <c r="BK416" s="145">
        <f t="shared" si="159"/>
        <v>0</v>
      </c>
      <c r="BL416" s="19" t="s">
        <v>229</v>
      </c>
      <c r="BM416" s="144" t="s">
        <v>16327</v>
      </c>
    </row>
    <row r="417" spans="2:65" s="1" customFormat="1" ht="16.5" customHeight="1">
      <c r="B417" s="34"/>
      <c r="C417" s="133" t="s">
        <v>4766</v>
      </c>
      <c r="D417" s="133" t="s">
        <v>215</v>
      </c>
      <c r="E417" s="134" t="s">
        <v>16328</v>
      </c>
      <c r="F417" s="135" t="s">
        <v>16086</v>
      </c>
      <c r="G417" s="136" t="s">
        <v>15108</v>
      </c>
      <c r="H417" s="137">
        <v>13</v>
      </c>
      <c r="I417" s="138"/>
      <c r="J417" s="139">
        <f t="shared" si="150"/>
        <v>0</v>
      </c>
      <c r="K417" s="135" t="s">
        <v>245</v>
      </c>
      <c r="L417" s="34"/>
      <c r="M417" s="140" t="s">
        <v>19</v>
      </c>
      <c r="N417" s="141" t="s">
        <v>40</v>
      </c>
      <c r="P417" s="142">
        <f t="shared" si="151"/>
        <v>0</v>
      </c>
      <c r="Q417" s="142">
        <v>0</v>
      </c>
      <c r="R417" s="142">
        <f t="shared" si="152"/>
        <v>0</v>
      </c>
      <c r="S417" s="142">
        <v>0</v>
      </c>
      <c r="T417" s="143">
        <f t="shared" si="153"/>
        <v>0</v>
      </c>
      <c r="AR417" s="144" t="s">
        <v>229</v>
      </c>
      <c r="AT417" s="144" t="s">
        <v>215</v>
      </c>
      <c r="AU417" s="144" t="s">
        <v>229</v>
      </c>
      <c r="AY417" s="19" t="s">
        <v>212</v>
      </c>
      <c r="BE417" s="145">
        <f t="shared" si="154"/>
        <v>0</v>
      </c>
      <c r="BF417" s="145">
        <f t="shared" si="155"/>
        <v>0</v>
      </c>
      <c r="BG417" s="145">
        <f t="shared" si="156"/>
        <v>0</v>
      </c>
      <c r="BH417" s="145">
        <f t="shared" si="157"/>
        <v>0</v>
      </c>
      <c r="BI417" s="145">
        <f t="shared" si="158"/>
        <v>0</v>
      </c>
      <c r="BJ417" s="19" t="s">
        <v>77</v>
      </c>
      <c r="BK417" s="145">
        <f t="shared" si="159"/>
        <v>0</v>
      </c>
      <c r="BL417" s="19" t="s">
        <v>229</v>
      </c>
      <c r="BM417" s="144" t="s">
        <v>16329</v>
      </c>
    </row>
    <row r="418" spans="2:65" s="1" customFormat="1" ht="16.5" customHeight="1">
      <c r="B418" s="34"/>
      <c r="C418" s="133" t="s">
        <v>4773</v>
      </c>
      <c r="D418" s="133" t="s">
        <v>215</v>
      </c>
      <c r="E418" s="134" t="s">
        <v>16330</v>
      </c>
      <c r="F418" s="135" t="s">
        <v>16088</v>
      </c>
      <c r="G418" s="136" t="s">
        <v>15108</v>
      </c>
      <c r="H418" s="137">
        <v>5</v>
      </c>
      <c r="I418" s="138"/>
      <c r="J418" s="139">
        <f t="shared" si="150"/>
        <v>0</v>
      </c>
      <c r="K418" s="135" t="s">
        <v>245</v>
      </c>
      <c r="L418" s="34"/>
      <c r="M418" s="140" t="s">
        <v>19</v>
      </c>
      <c r="N418" s="141" t="s">
        <v>40</v>
      </c>
      <c r="P418" s="142">
        <f t="shared" si="151"/>
        <v>0</v>
      </c>
      <c r="Q418" s="142">
        <v>0</v>
      </c>
      <c r="R418" s="142">
        <f t="shared" si="152"/>
        <v>0</v>
      </c>
      <c r="S418" s="142">
        <v>0</v>
      </c>
      <c r="T418" s="143">
        <f t="shared" si="153"/>
        <v>0</v>
      </c>
      <c r="AR418" s="144" t="s">
        <v>229</v>
      </c>
      <c r="AT418" s="144" t="s">
        <v>215</v>
      </c>
      <c r="AU418" s="144" t="s">
        <v>229</v>
      </c>
      <c r="AY418" s="19" t="s">
        <v>212</v>
      </c>
      <c r="BE418" s="145">
        <f t="shared" si="154"/>
        <v>0</v>
      </c>
      <c r="BF418" s="145">
        <f t="shared" si="155"/>
        <v>0</v>
      </c>
      <c r="BG418" s="145">
        <f t="shared" si="156"/>
        <v>0</v>
      </c>
      <c r="BH418" s="145">
        <f t="shared" si="157"/>
        <v>0</v>
      </c>
      <c r="BI418" s="145">
        <f t="shared" si="158"/>
        <v>0</v>
      </c>
      <c r="BJ418" s="19" t="s">
        <v>77</v>
      </c>
      <c r="BK418" s="145">
        <f t="shared" si="159"/>
        <v>0</v>
      </c>
      <c r="BL418" s="19" t="s">
        <v>229</v>
      </c>
      <c r="BM418" s="144" t="s">
        <v>16331</v>
      </c>
    </row>
    <row r="419" spans="2:65" s="1" customFormat="1" ht="16.5" customHeight="1">
      <c r="B419" s="34"/>
      <c r="C419" s="133" t="s">
        <v>4779</v>
      </c>
      <c r="D419" s="133" t="s">
        <v>215</v>
      </c>
      <c r="E419" s="134" t="s">
        <v>16332</v>
      </c>
      <c r="F419" s="135" t="s">
        <v>16090</v>
      </c>
      <c r="G419" s="136" t="s">
        <v>15108</v>
      </c>
      <c r="H419" s="137">
        <v>4</v>
      </c>
      <c r="I419" s="138"/>
      <c r="J419" s="139">
        <f t="shared" si="150"/>
        <v>0</v>
      </c>
      <c r="K419" s="135" t="s">
        <v>245</v>
      </c>
      <c r="L419" s="34"/>
      <c r="M419" s="140" t="s">
        <v>19</v>
      </c>
      <c r="N419" s="141" t="s">
        <v>40</v>
      </c>
      <c r="P419" s="142">
        <f t="shared" si="151"/>
        <v>0</v>
      </c>
      <c r="Q419" s="142">
        <v>0</v>
      </c>
      <c r="R419" s="142">
        <f t="shared" si="152"/>
        <v>0</v>
      </c>
      <c r="S419" s="142">
        <v>0</v>
      </c>
      <c r="T419" s="143">
        <f t="shared" si="153"/>
        <v>0</v>
      </c>
      <c r="AR419" s="144" t="s">
        <v>229</v>
      </c>
      <c r="AT419" s="144" t="s">
        <v>215</v>
      </c>
      <c r="AU419" s="144" t="s">
        <v>229</v>
      </c>
      <c r="AY419" s="19" t="s">
        <v>212</v>
      </c>
      <c r="BE419" s="145">
        <f t="shared" si="154"/>
        <v>0</v>
      </c>
      <c r="BF419" s="145">
        <f t="shared" si="155"/>
        <v>0</v>
      </c>
      <c r="BG419" s="145">
        <f t="shared" si="156"/>
        <v>0</v>
      </c>
      <c r="BH419" s="145">
        <f t="shared" si="157"/>
        <v>0</v>
      </c>
      <c r="BI419" s="145">
        <f t="shared" si="158"/>
        <v>0</v>
      </c>
      <c r="BJ419" s="19" t="s">
        <v>77</v>
      </c>
      <c r="BK419" s="145">
        <f t="shared" si="159"/>
        <v>0</v>
      </c>
      <c r="BL419" s="19" t="s">
        <v>229</v>
      </c>
      <c r="BM419" s="144" t="s">
        <v>16333</v>
      </c>
    </row>
    <row r="420" spans="2:65" s="1" customFormat="1" ht="16.5" customHeight="1">
      <c r="B420" s="34"/>
      <c r="C420" s="133" t="s">
        <v>4784</v>
      </c>
      <c r="D420" s="133" t="s">
        <v>215</v>
      </c>
      <c r="E420" s="134" t="s">
        <v>16334</v>
      </c>
      <c r="F420" s="135" t="s">
        <v>16092</v>
      </c>
      <c r="G420" s="136" t="s">
        <v>15108</v>
      </c>
      <c r="H420" s="137">
        <v>4</v>
      </c>
      <c r="I420" s="138"/>
      <c r="J420" s="139">
        <f t="shared" si="150"/>
        <v>0</v>
      </c>
      <c r="K420" s="135" t="s">
        <v>245</v>
      </c>
      <c r="L420" s="34"/>
      <c r="M420" s="140" t="s">
        <v>19</v>
      </c>
      <c r="N420" s="141" t="s">
        <v>40</v>
      </c>
      <c r="P420" s="142">
        <f t="shared" si="151"/>
        <v>0</v>
      </c>
      <c r="Q420" s="142">
        <v>0</v>
      </c>
      <c r="R420" s="142">
        <f t="shared" si="152"/>
        <v>0</v>
      </c>
      <c r="S420" s="142">
        <v>0</v>
      </c>
      <c r="T420" s="143">
        <f t="shared" si="153"/>
        <v>0</v>
      </c>
      <c r="AR420" s="144" t="s">
        <v>229</v>
      </c>
      <c r="AT420" s="144" t="s">
        <v>215</v>
      </c>
      <c r="AU420" s="144" t="s">
        <v>229</v>
      </c>
      <c r="AY420" s="19" t="s">
        <v>212</v>
      </c>
      <c r="BE420" s="145">
        <f t="shared" si="154"/>
        <v>0</v>
      </c>
      <c r="BF420" s="145">
        <f t="shared" si="155"/>
        <v>0</v>
      </c>
      <c r="BG420" s="145">
        <f t="shared" si="156"/>
        <v>0</v>
      </c>
      <c r="BH420" s="145">
        <f t="shared" si="157"/>
        <v>0</v>
      </c>
      <c r="BI420" s="145">
        <f t="shared" si="158"/>
        <v>0</v>
      </c>
      <c r="BJ420" s="19" t="s">
        <v>77</v>
      </c>
      <c r="BK420" s="145">
        <f t="shared" si="159"/>
        <v>0</v>
      </c>
      <c r="BL420" s="19" t="s">
        <v>229</v>
      </c>
      <c r="BM420" s="144" t="s">
        <v>16335</v>
      </c>
    </row>
    <row r="421" spans="2:65" s="1" customFormat="1" ht="16.5" customHeight="1">
      <c r="B421" s="34"/>
      <c r="C421" s="133" t="s">
        <v>4790</v>
      </c>
      <c r="D421" s="133" t="s">
        <v>215</v>
      </c>
      <c r="E421" s="134" t="s">
        <v>16336</v>
      </c>
      <c r="F421" s="135" t="s">
        <v>16094</v>
      </c>
      <c r="G421" s="136" t="s">
        <v>15108</v>
      </c>
      <c r="H421" s="137">
        <v>27</v>
      </c>
      <c r="I421" s="138"/>
      <c r="J421" s="139">
        <f t="shared" si="150"/>
        <v>0</v>
      </c>
      <c r="K421" s="135" t="s">
        <v>245</v>
      </c>
      <c r="L421" s="34"/>
      <c r="M421" s="140" t="s">
        <v>19</v>
      </c>
      <c r="N421" s="141" t="s">
        <v>40</v>
      </c>
      <c r="P421" s="142">
        <f t="shared" si="151"/>
        <v>0</v>
      </c>
      <c r="Q421" s="142">
        <v>0</v>
      </c>
      <c r="R421" s="142">
        <f t="shared" si="152"/>
        <v>0</v>
      </c>
      <c r="S421" s="142">
        <v>0</v>
      </c>
      <c r="T421" s="143">
        <f t="shared" si="153"/>
        <v>0</v>
      </c>
      <c r="AR421" s="144" t="s">
        <v>229</v>
      </c>
      <c r="AT421" s="144" t="s">
        <v>215</v>
      </c>
      <c r="AU421" s="144" t="s">
        <v>229</v>
      </c>
      <c r="AY421" s="19" t="s">
        <v>212</v>
      </c>
      <c r="BE421" s="145">
        <f t="shared" si="154"/>
        <v>0</v>
      </c>
      <c r="BF421" s="145">
        <f t="shared" si="155"/>
        <v>0</v>
      </c>
      <c r="BG421" s="145">
        <f t="shared" si="156"/>
        <v>0</v>
      </c>
      <c r="BH421" s="145">
        <f t="shared" si="157"/>
        <v>0</v>
      </c>
      <c r="BI421" s="145">
        <f t="shared" si="158"/>
        <v>0</v>
      </c>
      <c r="BJ421" s="19" t="s">
        <v>77</v>
      </c>
      <c r="BK421" s="145">
        <f t="shared" si="159"/>
        <v>0</v>
      </c>
      <c r="BL421" s="19" t="s">
        <v>229</v>
      </c>
      <c r="BM421" s="144" t="s">
        <v>16337</v>
      </c>
    </row>
    <row r="422" spans="2:65" s="1" customFormat="1" ht="16.5" customHeight="1">
      <c r="B422" s="34"/>
      <c r="C422" s="133" t="s">
        <v>4796</v>
      </c>
      <c r="D422" s="133" t="s">
        <v>215</v>
      </c>
      <c r="E422" s="134" t="s">
        <v>16338</v>
      </c>
      <c r="F422" s="135" t="s">
        <v>16096</v>
      </c>
      <c r="G422" s="136" t="s">
        <v>15108</v>
      </c>
      <c r="H422" s="137">
        <v>27</v>
      </c>
      <c r="I422" s="138"/>
      <c r="J422" s="139">
        <f t="shared" si="150"/>
        <v>0</v>
      </c>
      <c r="K422" s="135" t="s">
        <v>245</v>
      </c>
      <c r="L422" s="34"/>
      <c r="M422" s="140" t="s">
        <v>19</v>
      </c>
      <c r="N422" s="141" t="s">
        <v>40</v>
      </c>
      <c r="P422" s="142">
        <f t="shared" si="151"/>
        <v>0</v>
      </c>
      <c r="Q422" s="142">
        <v>0</v>
      </c>
      <c r="R422" s="142">
        <f t="shared" si="152"/>
        <v>0</v>
      </c>
      <c r="S422" s="142">
        <v>0</v>
      </c>
      <c r="T422" s="143">
        <f t="shared" si="153"/>
        <v>0</v>
      </c>
      <c r="AR422" s="144" t="s">
        <v>229</v>
      </c>
      <c r="AT422" s="144" t="s">
        <v>215</v>
      </c>
      <c r="AU422" s="144" t="s">
        <v>229</v>
      </c>
      <c r="AY422" s="19" t="s">
        <v>212</v>
      </c>
      <c r="BE422" s="145">
        <f t="shared" si="154"/>
        <v>0</v>
      </c>
      <c r="BF422" s="145">
        <f t="shared" si="155"/>
        <v>0</v>
      </c>
      <c r="BG422" s="145">
        <f t="shared" si="156"/>
        <v>0</v>
      </c>
      <c r="BH422" s="145">
        <f t="shared" si="157"/>
        <v>0</v>
      </c>
      <c r="BI422" s="145">
        <f t="shared" si="158"/>
        <v>0</v>
      </c>
      <c r="BJ422" s="19" t="s">
        <v>77</v>
      </c>
      <c r="BK422" s="145">
        <f t="shared" si="159"/>
        <v>0</v>
      </c>
      <c r="BL422" s="19" t="s">
        <v>229</v>
      </c>
      <c r="BM422" s="144" t="s">
        <v>16339</v>
      </c>
    </row>
    <row r="423" spans="2:65" s="1" customFormat="1" ht="16.5" customHeight="1">
      <c r="B423" s="34"/>
      <c r="C423" s="133" t="s">
        <v>4810</v>
      </c>
      <c r="D423" s="133" t="s">
        <v>215</v>
      </c>
      <c r="E423" s="134" t="s">
        <v>16340</v>
      </c>
      <c r="F423" s="135" t="s">
        <v>16098</v>
      </c>
      <c r="G423" s="136" t="s">
        <v>15108</v>
      </c>
      <c r="H423" s="137">
        <v>4</v>
      </c>
      <c r="I423" s="138"/>
      <c r="J423" s="139">
        <f t="shared" si="150"/>
        <v>0</v>
      </c>
      <c r="K423" s="135" t="s">
        <v>245</v>
      </c>
      <c r="L423" s="34"/>
      <c r="M423" s="140" t="s">
        <v>19</v>
      </c>
      <c r="N423" s="141" t="s">
        <v>40</v>
      </c>
      <c r="P423" s="142">
        <f t="shared" si="151"/>
        <v>0</v>
      </c>
      <c r="Q423" s="142">
        <v>0</v>
      </c>
      <c r="R423" s="142">
        <f t="shared" si="152"/>
        <v>0</v>
      </c>
      <c r="S423" s="142">
        <v>0</v>
      </c>
      <c r="T423" s="143">
        <f t="shared" si="153"/>
        <v>0</v>
      </c>
      <c r="AR423" s="144" t="s">
        <v>229</v>
      </c>
      <c r="AT423" s="144" t="s">
        <v>215</v>
      </c>
      <c r="AU423" s="144" t="s">
        <v>229</v>
      </c>
      <c r="AY423" s="19" t="s">
        <v>212</v>
      </c>
      <c r="BE423" s="145">
        <f t="shared" si="154"/>
        <v>0</v>
      </c>
      <c r="BF423" s="145">
        <f t="shared" si="155"/>
        <v>0</v>
      </c>
      <c r="BG423" s="145">
        <f t="shared" si="156"/>
        <v>0</v>
      </c>
      <c r="BH423" s="145">
        <f t="shared" si="157"/>
        <v>0</v>
      </c>
      <c r="BI423" s="145">
        <f t="shared" si="158"/>
        <v>0</v>
      </c>
      <c r="BJ423" s="19" t="s">
        <v>77</v>
      </c>
      <c r="BK423" s="145">
        <f t="shared" si="159"/>
        <v>0</v>
      </c>
      <c r="BL423" s="19" t="s">
        <v>229</v>
      </c>
      <c r="BM423" s="144" t="s">
        <v>16341</v>
      </c>
    </row>
    <row r="424" spans="2:65" s="1" customFormat="1" ht="24.2" customHeight="1">
      <c r="B424" s="34"/>
      <c r="C424" s="133" t="s">
        <v>4817</v>
      </c>
      <c r="D424" s="133" t="s">
        <v>215</v>
      </c>
      <c r="E424" s="134" t="s">
        <v>16342</v>
      </c>
      <c r="F424" s="135" t="s">
        <v>16100</v>
      </c>
      <c r="G424" s="136" t="s">
        <v>15108</v>
      </c>
      <c r="H424" s="137">
        <v>6</v>
      </c>
      <c r="I424" s="138"/>
      <c r="J424" s="139">
        <f t="shared" si="150"/>
        <v>0</v>
      </c>
      <c r="K424" s="135" t="s">
        <v>245</v>
      </c>
      <c r="L424" s="34"/>
      <c r="M424" s="140" t="s">
        <v>19</v>
      </c>
      <c r="N424" s="141" t="s">
        <v>40</v>
      </c>
      <c r="P424" s="142">
        <f t="shared" si="151"/>
        <v>0</v>
      </c>
      <c r="Q424" s="142">
        <v>0</v>
      </c>
      <c r="R424" s="142">
        <f t="shared" si="152"/>
        <v>0</v>
      </c>
      <c r="S424" s="142">
        <v>0</v>
      </c>
      <c r="T424" s="143">
        <f t="shared" si="153"/>
        <v>0</v>
      </c>
      <c r="AR424" s="144" t="s">
        <v>229</v>
      </c>
      <c r="AT424" s="144" t="s">
        <v>215</v>
      </c>
      <c r="AU424" s="144" t="s">
        <v>229</v>
      </c>
      <c r="AY424" s="19" t="s">
        <v>212</v>
      </c>
      <c r="BE424" s="145">
        <f t="shared" si="154"/>
        <v>0</v>
      </c>
      <c r="BF424" s="145">
        <f t="shared" si="155"/>
        <v>0</v>
      </c>
      <c r="BG424" s="145">
        <f t="shared" si="156"/>
        <v>0</v>
      </c>
      <c r="BH424" s="145">
        <f t="shared" si="157"/>
        <v>0</v>
      </c>
      <c r="BI424" s="145">
        <f t="shared" si="158"/>
        <v>0</v>
      </c>
      <c r="BJ424" s="19" t="s">
        <v>77</v>
      </c>
      <c r="BK424" s="145">
        <f t="shared" si="159"/>
        <v>0</v>
      </c>
      <c r="BL424" s="19" t="s">
        <v>229</v>
      </c>
      <c r="BM424" s="144" t="s">
        <v>16343</v>
      </c>
    </row>
    <row r="425" spans="2:65" s="1" customFormat="1" ht="16.5" customHeight="1">
      <c r="B425" s="34"/>
      <c r="C425" s="133" t="s">
        <v>4831</v>
      </c>
      <c r="D425" s="133" t="s">
        <v>215</v>
      </c>
      <c r="E425" s="134" t="s">
        <v>16344</v>
      </c>
      <c r="F425" s="135" t="s">
        <v>16102</v>
      </c>
      <c r="G425" s="136" t="s">
        <v>15108</v>
      </c>
      <c r="H425" s="137">
        <v>6</v>
      </c>
      <c r="I425" s="138"/>
      <c r="J425" s="139">
        <f t="shared" si="150"/>
        <v>0</v>
      </c>
      <c r="K425" s="135" t="s">
        <v>245</v>
      </c>
      <c r="L425" s="34"/>
      <c r="M425" s="140" t="s">
        <v>19</v>
      </c>
      <c r="N425" s="141" t="s">
        <v>40</v>
      </c>
      <c r="P425" s="142">
        <f t="shared" si="151"/>
        <v>0</v>
      </c>
      <c r="Q425" s="142">
        <v>0</v>
      </c>
      <c r="R425" s="142">
        <f t="shared" si="152"/>
        <v>0</v>
      </c>
      <c r="S425" s="142">
        <v>0</v>
      </c>
      <c r="T425" s="143">
        <f t="shared" si="153"/>
        <v>0</v>
      </c>
      <c r="AR425" s="144" t="s">
        <v>229</v>
      </c>
      <c r="AT425" s="144" t="s">
        <v>215</v>
      </c>
      <c r="AU425" s="144" t="s">
        <v>229</v>
      </c>
      <c r="AY425" s="19" t="s">
        <v>212</v>
      </c>
      <c r="BE425" s="145">
        <f t="shared" si="154"/>
        <v>0</v>
      </c>
      <c r="BF425" s="145">
        <f t="shared" si="155"/>
        <v>0</v>
      </c>
      <c r="BG425" s="145">
        <f t="shared" si="156"/>
        <v>0</v>
      </c>
      <c r="BH425" s="145">
        <f t="shared" si="157"/>
        <v>0</v>
      </c>
      <c r="BI425" s="145">
        <f t="shared" si="158"/>
        <v>0</v>
      </c>
      <c r="BJ425" s="19" t="s">
        <v>77</v>
      </c>
      <c r="BK425" s="145">
        <f t="shared" si="159"/>
        <v>0</v>
      </c>
      <c r="BL425" s="19" t="s">
        <v>229</v>
      </c>
      <c r="BM425" s="144" t="s">
        <v>16345</v>
      </c>
    </row>
    <row r="426" spans="2:65" s="1" customFormat="1" ht="16.5" customHeight="1">
      <c r="B426" s="34"/>
      <c r="C426" s="133" t="s">
        <v>4839</v>
      </c>
      <c r="D426" s="133" t="s">
        <v>215</v>
      </c>
      <c r="E426" s="134" t="s">
        <v>16346</v>
      </c>
      <c r="F426" s="135" t="s">
        <v>16107</v>
      </c>
      <c r="G426" s="136" t="s">
        <v>8579</v>
      </c>
      <c r="H426" s="137">
        <v>299</v>
      </c>
      <c r="I426" s="138"/>
      <c r="J426" s="139">
        <f t="shared" si="150"/>
        <v>0</v>
      </c>
      <c r="K426" s="135" t="s">
        <v>245</v>
      </c>
      <c r="L426" s="34"/>
      <c r="M426" s="140" t="s">
        <v>19</v>
      </c>
      <c r="N426" s="141" t="s">
        <v>40</v>
      </c>
      <c r="P426" s="142">
        <f t="shared" si="151"/>
        <v>0</v>
      </c>
      <c r="Q426" s="142">
        <v>0</v>
      </c>
      <c r="R426" s="142">
        <f t="shared" si="152"/>
        <v>0</v>
      </c>
      <c r="S426" s="142">
        <v>0</v>
      </c>
      <c r="T426" s="143">
        <f t="shared" si="153"/>
        <v>0</v>
      </c>
      <c r="AR426" s="144" t="s">
        <v>229</v>
      </c>
      <c r="AT426" s="144" t="s">
        <v>215</v>
      </c>
      <c r="AU426" s="144" t="s">
        <v>229</v>
      </c>
      <c r="AY426" s="19" t="s">
        <v>212</v>
      </c>
      <c r="BE426" s="145">
        <f t="shared" si="154"/>
        <v>0</v>
      </c>
      <c r="BF426" s="145">
        <f t="shared" si="155"/>
        <v>0</v>
      </c>
      <c r="BG426" s="145">
        <f t="shared" si="156"/>
        <v>0</v>
      </c>
      <c r="BH426" s="145">
        <f t="shared" si="157"/>
        <v>0</v>
      </c>
      <c r="BI426" s="145">
        <f t="shared" si="158"/>
        <v>0</v>
      </c>
      <c r="BJ426" s="19" t="s">
        <v>77</v>
      </c>
      <c r="BK426" s="145">
        <f t="shared" si="159"/>
        <v>0</v>
      </c>
      <c r="BL426" s="19" t="s">
        <v>229</v>
      </c>
      <c r="BM426" s="144" t="s">
        <v>16347</v>
      </c>
    </row>
    <row r="427" spans="2:65" s="1" customFormat="1" ht="24.2" customHeight="1">
      <c r="B427" s="34"/>
      <c r="C427" s="133" t="s">
        <v>4847</v>
      </c>
      <c r="D427" s="133" t="s">
        <v>215</v>
      </c>
      <c r="E427" s="134" t="s">
        <v>16348</v>
      </c>
      <c r="F427" s="135" t="s">
        <v>16109</v>
      </c>
      <c r="G427" s="136" t="s">
        <v>15108</v>
      </c>
      <c r="H427" s="137">
        <v>13</v>
      </c>
      <c r="I427" s="138"/>
      <c r="J427" s="139">
        <f t="shared" si="150"/>
        <v>0</v>
      </c>
      <c r="K427" s="135" t="s">
        <v>245</v>
      </c>
      <c r="L427" s="34"/>
      <c r="M427" s="140" t="s">
        <v>19</v>
      </c>
      <c r="N427" s="141" t="s">
        <v>40</v>
      </c>
      <c r="P427" s="142">
        <f t="shared" si="151"/>
        <v>0</v>
      </c>
      <c r="Q427" s="142">
        <v>0</v>
      </c>
      <c r="R427" s="142">
        <f t="shared" si="152"/>
        <v>0</v>
      </c>
      <c r="S427" s="142">
        <v>0</v>
      </c>
      <c r="T427" s="143">
        <f t="shared" si="153"/>
        <v>0</v>
      </c>
      <c r="AR427" s="144" t="s">
        <v>229</v>
      </c>
      <c r="AT427" s="144" t="s">
        <v>215</v>
      </c>
      <c r="AU427" s="144" t="s">
        <v>229</v>
      </c>
      <c r="AY427" s="19" t="s">
        <v>212</v>
      </c>
      <c r="BE427" s="145">
        <f t="shared" si="154"/>
        <v>0</v>
      </c>
      <c r="BF427" s="145">
        <f t="shared" si="155"/>
        <v>0</v>
      </c>
      <c r="BG427" s="145">
        <f t="shared" si="156"/>
        <v>0</v>
      </c>
      <c r="BH427" s="145">
        <f t="shared" si="157"/>
        <v>0</v>
      </c>
      <c r="BI427" s="145">
        <f t="shared" si="158"/>
        <v>0</v>
      </c>
      <c r="BJ427" s="19" t="s">
        <v>77</v>
      </c>
      <c r="BK427" s="145">
        <f t="shared" si="159"/>
        <v>0</v>
      </c>
      <c r="BL427" s="19" t="s">
        <v>229</v>
      </c>
      <c r="BM427" s="144" t="s">
        <v>16349</v>
      </c>
    </row>
    <row r="428" spans="2:65" s="1" customFormat="1" ht="24.2" customHeight="1">
      <c r="B428" s="34"/>
      <c r="C428" s="133" t="s">
        <v>4852</v>
      </c>
      <c r="D428" s="133" t="s">
        <v>215</v>
      </c>
      <c r="E428" s="134" t="s">
        <v>16350</v>
      </c>
      <c r="F428" s="135" t="s">
        <v>16111</v>
      </c>
      <c r="G428" s="136" t="s">
        <v>15108</v>
      </c>
      <c r="H428" s="137">
        <v>4</v>
      </c>
      <c r="I428" s="138"/>
      <c r="J428" s="139">
        <f t="shared" si="150"/>
        <v>0</v>
      </c>
      <c r="K428" s="135" t="s">
        <v>245</v>
      </c>
      <c r="L428" s="34"/>
      <c r="M428" s="140" t="s">
        <v>19</v>
      </c>
      <c r="N428" s="141" t="s">
        <v>40</v>
      </c>
      <c r="P428" s="142">
        <f t="shared" si="151"/>
        <v>0</v>
      </c>
      <c r="Q428" s="142">
        <v>0</v>
      </c>
      <c r="R428" s="142">
        <f t="shared" si="152"/>
        <v>0</v>
      </c>
      <c r="S428" s="142">
        <v>0</v>
      </c>
      <c r="T428" s="143">
        <f t="shared" si="153"/>
        <v>0</v>
      </c>
      <c r="AR428" s="144" t="s">
        <v>229</v>
      </c>
      <c r="AT428" s="144" t="s">
        <v>215</v>
      </c>
      <c r="AU428" s="144" t="s">
        <v>229</v>
      </c>
      <c r="AY428" s="19" t="s">
        <v>212</v>
      </c>
      <c r="BE428" s="145">
        <f t="shared" si="154"/>
        <v>0</v>
      </c>
      <c r="BF428" s="145">
        <f t="shared" si="155"/>
        <v>0</v>
      </c>
      <c r="BG428" s="145">
        <f t="shared" si="156"/>
        <v>0</v>
      </c>
      <c r="BH428" s="145">
        <f t="shared" si="157"/>
        <v>0</v>
      </c>
      <c r="BI428" s="145">
        <f t="shared" si="158"/>
        <v>0</v>
      </c>
      <c r="BJ428" s="19" t="s">
        <v>77</v>
      </c>
      <c r="BK428" s="145">
        <f t="shared" si="159"/>
        <v>0</v>
      </c>
      <c r="BL428" s="19" t="s">
        <v>229</v>
      </c>
      <c r="BM428" s="144" t="s">
        <v>16351</v>
      </c>
    </row>
    <row r="429" spans="2:65" s="1" customFormat="1" ht="16.5" customHeight="1">
      <c r="B429" s="34"/>
      <c r="C429" s="133" t="s">
        <v>4858</v>
      </c>
      <c r="D429" s="133" t="s">
        <v>215</v>
      </c>
      <c r="E429" s="134" t="s">
        <v>16352</v>
      </c>
      <c r="F429" s="135" t="s">
        <v>16113</v>
      </c>
      <c r="G429" s="136" t="s">
        <v>8579</v>
      </c>
      <c r="H429" s="137">
        <v>18</v>
      </c>
      <c r="I429" s="138"/>
      <c r="J429" s="139">
        <f t="shared" si="150"/>
        <v>0</v>
      </c>
      <c r="K429" s="135" t="s">
        <v>245</v>
      </c>
      <c r="L429" s="34"/>
      <c r="M429" s="140" t="s">
        <v>19</v>
      </c>
      <c r="N429" s="141" t="s">
        <v>40</v>
      </c>
      <c r="P429" s="142">
        <f t="shared" si="151"/>
        <v>0</v>
      </c>
      <c r="Q429" s="142">
        <v>0</v>
      </c>
      <c r="R429" s="142">
        <f t="shared" si="152"/>
        <v>0</v>
      </c>
      <c r="S429" s="142">
        <v>0</v>
      </c>
      <c r="T429" s="143">
        <f t="shared" si="153"/>
        <v>0</v>
      </c>
      <c r="AR429" s="144" t="s">
        <v>229</v>
      </c>
      <c r="AT429" s="144" t="s">
        <v>215</v>
      </c>
      <c r="AU429" s="144" t="s">
        <v>229</v>
      </c>
      <c r="AY429" s="19" t="s">
        <v>212</v>
      </c>
      <c r="BE429" s="145">
        <f t="shared" si="154"/>
        <v>0</v>
      </c>
      <c r="BF429" s="145">
        <f t="shared" si="155"/>
        <v>0</v>
      </c>
      <c r="BG429" s="145">
        <f t="shared" si="156"/>
        <v>0</v>
      </c>
      <c r="BH429" s="145">
        <f t="shared" si="157"/>
        <v>0</v>
      </c>
      <c r="BI429" s="145">
        <f t="shared" si="158"/>
        <v>0</v>
      </c>
      <c r="BJ429" s="19" t="s">
        <v>77</v>
      </c>
      <c r="BK429" s="145">
        <f t="shared" si="159"/>
        <v>0</v>
      </c>
      <c r="BL429" s="19" t="s">
        <v>229</v>
      </c>
      <c r="BM429" s="144" t="s">
        <v>16353</v>
      </c>
    </row>
    <row r="430" spans="2:65" s="1" customFormat="1" ht="21.75" customHeight="1">
      <c r="B430" s="34"/>
      <c r="C430" s="133" t="s">
        <v>4866</v>
      </c>
      <c r="D430" s="133" t="s">
        <v>215</v>
      </c>
      <c r="E430" s="134" t="s">
        <v>16354</v>
      </c>
      <c r="F430" s="135" t="s">
        <v>16115</v>
      </c>
      <c r="G430" s="136" t="s">
        <v>8579</v>
      </c>
      <c r="H430" s="137">
        <v>228</v>
      </c>
      <c r="I430" s="138"/>
      <c r="J430" s="139">
        <f t="shared" si="150"/>
        <v>0</v>
      </c>
      <c r="K430" s="135" t="s">
        <v>245</v>
      </c>
      <c r="L430" s="34"/>
      <c r="M430" s="140" t="s">
        <v>19</v>
      </c>
      <c r="N430" s="141" t="s">
        <v>40</v>
      </c>
      <c r="P430" s="142">
        <f t="shared" si="151"/>
        <v>0</v>
      </c>
      <c r="Q430" s="142">
        <v>0</v>
      </c>
      <c r="R430" s="142">
        <f t="shared" si="152"/>
        <v>0</v>
      </c>
      <c r="S430" s="142">
        <v>0</v>
      </c>
      <c r="T430" s="143">
        <f t="shared" si="153"/>
        <v>0</v>
      </c>
      <c r="AR430" s="144" t="s">
        <v>229</v>
      </c>
      <c r="AT430" s="144" t="s">
        <v>215</v>
      </c>
      <c r="AU430" s="144" t="s">
        <v>229</v>
      </c>
      <c r="AY430" s="19" t="s">
        <v>212</v>
      </c>
      <c r="BE430" s="145">
        <f t="shared" si="154"/>
        <v>0</v>
      </c>
      <c r="BF430" s="145">
        <f t="shared" si="155"/>
        <v>0</v>
      </c>
      <c r="BG430" s="145">
        <f t="shared" si="156"/>
        <v>0</v>
      </c>
      <c r="BH430" s="145">
        <f t="shared" si="157"/>
        <v>0</v>
      </c>
      <c r="BI430" s="145">
        <f t="shared" si="158"/>
        <v>0</v>
      </c>
      <c r="BJ430" s="19" t="s">
        <v>77</v>
      </c>
      <c r="BK430" s="145">
        <f t="shared" si="159"/>
        <v>0</v>
      </c>
      <c r="BL430" s="19" t="s">
        <v>229</v>
      </c>
      <c r="BM430" s="144" t="s">
        <v>16355</v>
      </c>
    </row>
    <row r="431" spans="2:65" s="1" customFormat="1" ht="16.5" customHeight="1">
      <c r="B431" s="34"/>
      <c r="C431" s="133" t="s">
        <v>4880</v>
      </c>
      <c r="D431" s="133" t="s">
        <v>215</v>
      </c>
      <c r="E431" s="134" t="s">
        <v>16356</v>
      </c>
      <c r="F431" s="135" t="s">
        <v>16117</v>
      </c>
      <c r="G431" s="136" t="s">
        <v>8579</v>
      </c>
      <c r="H431" s="137">
        <v>20</v>
      </c>
      <c r="I431" s="138"/>
      <c r="J431" s="139">
        <f t="shared" si="150"/>
        <v>0</v>
      </c>
      <c r="K431" s="135" t="s">
        <v>245</v>
      </c>
      <c r="L431" s="34"/>
      <c r="M431" s="140" t="s">
        <v>19</v>
      </c>
      <c r="N431" s="141" t="s">
        <v>40</v>
      </c>
      <c r="P431" s="142">
        <f t="shared" si="151"/>
        <v>0</v>
      </c>
      <c r="Q431" s="142">
        <v>0</v>
      </c>
      <c r="R431" s="142">
        <f t="shared" si="152"/>
        <v>0</v>
      </c>
      <c r="S431" s="142">
        <v>0</v>
      </c>
      <c r="T431" s="143">
        <f t="shared" si="153"/>
        <v>0</v>
      </c>
      <c r="AR431" s="144" t="s">
        <v>229</v>
      </c>
      <c r="AT431" s="144" t="s">
        <v>215</v>
      </c>
      <c r="AU431" s="144" t="s">
        <v>229</v>
      </c>
      <c r="AY431" s="19" t="s">
        <v>212</v>
      </c>
      <c r="BE431" s="145">
        <f t="shared" si="154"/>
        <v>0</v>
      </c>
      <c r="BF431" s="145">
        <f t="shared" si="155"/>
        <v>0</v>
      </c>
      <c r="BG431" s="145">
        <f t="shared" si="156"/>
        <v>0</v>
      </c>
      <c r="BH431" s="145">
        <f t="shared" si="157"/>
        <v>0</v>
      </c>
      <c r="BI431" s="145">
        <f t="shared" si="158"/>
        <v>0</v>
      </c>
      <c r="BJ431" s="19" t="s">
        <v>77</v>
      </c>
      <c r="BK431" s="145">
        <f t="shared" si="159"/>
        <v>0</v>
      </c>
      <c r="BL431" s="19" t="s">
        <v>229</v>
      </c>
      <c r="BM431" s="144" t="s">
        <v>16357</v>
      </c>
    </row>
    <row r="432" spans="2:65" s="16" customFormat="1" ht="20.85" customHeight="1">
      <c r="B432" s="205"/>
      <c r="D432" s="206" t="s">
        <v>68</v>
      </c>
      <c r="E432" s="206" t="s">
        <v>16358</v>
      </c>
      <c r="F432" s="206" t="s">
        <v>16359</v>
      </c>
      <c r="I432" s="207"/>
      <c r="J432" s="208">
        <f>BK432</f>
        <v>0</v>
      </c>
      <c r="L432" s="205"/>
      <c r="M432" s="209"/>
      <c r="P432" s="210">
        <f>SUM(P433:P469)</f>
        <v>0</v>
      </c>
      <c r="R432" s="210">
        <f>SUM(R433:R469)</f>
        <v>0</v>
      </c>
      <c r="T432" s="211">
        <f>SUM(T433:T469)</f>
        <v>0</v>
      </c>
      <c r="AR432" s="206" t="s">
        <v>77</v>
      </c>
      <c r="AT432" s="212" t="s">
        <v>68</v>
      </c>
      <c r="AU432" s="212" t="s">
        <v>236</v>
      </c>
      <c r="AY432" s="206" t="s">
        <v>212</v>
      </c>
      <c r="BK432" s="213">
        <f>SUM(BK433:BK469)</f>
        <v>0</v>
      </c>
    </row>
    <row r="433" spans="2:65" s="1" customFormat="1" ht="16.5" customHeight="1">
      <c r="B433" s="34"/>
      <c r="C433" s="133" t="s">
        <v>4893</v>
      </c>
      <c r="D433" s="133" t="s">
        <v>215</v>
      </c>
      <c r="E433" s="134" t="s">
        <v>16360</v>
      </c>
      <c r="F433" s="135" t="s">
        <v>16064</v>
      </c>
      <c r="G433" s="136" t="s">
        <v>15108</v>
      </c>
      <c r="H433" s="137">
        <v>11</v>
      </c>
      <c r="I433" s="138"/>
      <c r="J433" s="139">
        <f t="shared" ref="J433:J469" si="160">ROUND(I433*H433,2)</f>
        <v>0</v>
      </c>
      <c r="K433" s="135" t="s">
        <v>245</v>
      </c>
      <c r="L433" s="34"/>
      <c r="M433" s="140" t="s">
        <v>19</v>
      </c>
      <c r="N433" s="141" t="s">
        <v>40</v>
      </c>
      <c r="P433" s="142">
        <f t="shared" ref="P433:P469" si="161">O433*H433</f>
        <v>0</v>
      </c>
      <c r="Q433" s="142">
        <v>0</v>
      </c>
      <c r="R433" s="142">
        <f t="shared" ref="R433:R469" si="162">Q433*H433</f>
        <v>0</v>
      </c>
      <c r="S433" s="142">
        <v>0</v>
      </c>
      <c r="T433" s="143">
        <f t="shared" ref="T433:T469" si="163">S433*H433</f>
        <v>0</v>
      </c>
      <c r="AR433" s="144" t="s">
        <v>229</v>
      </c>
      <c r="AT433" s="144" t="s">
        <v>215</v>
      </c>
      <c r="AU433" s="144" t="s">
        <v>229</v>
      </c>
      <c r="AY433" s="19" t="s">
        <v>212</v>
      </c>
      <c r="BE433" s="145">
        <f t="shared" ref="BE433:BE469" si="164">IF(N433="základní",J433,0)</f>
        <v>0</v>
      </c>
      <c r="BF433" s="145">
        <f t="shared" ref="BF433:BF469" si="165">IF(N433="snížená",J433,0)</f>
        <v>0</v>
      </c>
      <c r="BG433" s="145">
        <f t="shared" ref="BG433:BG469" si="166">IF(N433="zákl. přenesená",J433,0)</f>
        <v>0</v>
      </c>
      <c r="BH433" s="145">
        <f t="shared" ref="BH433:BH469" si="167">IF(N433="sníž. přenesená",J433,0)</f>
        <v>0</v>
      </c>
      <c r="BI433" s="145">
        <f t="shared" ref="BI433:BI469" si="168">IF(N433="nulová",J433,0)</f>
        <v>0</v>
      </c>
      <c r="BJ433" s="19" t="s">
        <v>77</v>
      </c>
      <c r="BK433" s="145">
        <f t="shared" ref="BK433:BK469" si="169">ROUND(I433*H433,2)</f>
        <v>0</v>
      </c>
      <c r="BL433" s="19" t="s">
        <v>229</v>
      </c>
      <c r="BM433" s="144" t="s">
        <v>16361</v>
      </c>
    </row>
    <row r="434" spans="2:65" s="1" customFormat="1" ht="16.5" customHeight="1">
      <c r="B434" s="34"/>
      <c r="C434" s="133" t="s">
        <v>4912</v>
      </c>
      <c r="D434" s="133" t="s">
        <v>215</v>
      </c>
      <c r="E434" s="134" t="s">
        <v>16362</v>
      </c>
      <c r="F434" s="135" t="s">
        <v>16066</v>
      </c>
      <c r="G434" s="136" t="s">
        <v>15108</v>
      </c>
      <c r="H434" s="137">
        <v>11</v>
      </c>
      <c r="I434" s="138"/>
      <c r="J434" s="139">
        <f t="shared" si="160"/>
        <v>0</v>
      </c>
      <c r="K434" s="135" t="s">
        <v>245</v>
      </c>
      <c r="L434" s="34"/>
      <c r="M434" s="140" t="s">
        <v>19</v>
      </c>
      <c r="N434" s="141" t="s">
        <v>40</v>
      </c>
      <c r="P434" s="142">
        <f t="shared" si="161"/>
        <v>0</v>
      </c>
      <c r="Q434" s="142">
        <v>0</v>
      </c>
      <c r="R434" s="142">
        <f t="shared" si="162"/>
        <v>0</v>
      </c>
      <c r="S434" s="142">
        <v>0</v>
      </c>
      <c r="T434" s="143">
        <f t="shared" si="163"/>
        <v>0</v>
      </c>
      <c r="AR434" s="144" t="s">
        <v>229</v>
      </c>
      <c r="AT434" s="144" t="s">
        <v>215</v>
      </c>
      <c r="AU434" s="144" t="s">
        <v>229</v>
      </c>
      <c r="AY434" s="19" t="s">
        <v>212</v>
      </c>
      <c r="BE434" s="145">
        <f t="shared" si="164"/>
        <v>0</v>
      </c>
      <c r="BF434" s="145">
        <f t="shared" si="165"/>
        <v>0</v>
      </c>
      <c r="BG434" s="145">
        <f t="shared" si="166"/>
        <v>0</v>
      </c>
      <c r="BH434" s="145">
        <f t="shared" si="167"/>
        <v>0</v>
      </c>
      <c r="BI434" s="145">
        <f t="shared" si="168"/>
        <v>0</v>
      </c>
      <c r="BJ434" s="19" t="s">
        <v>77</v>
      </c>
      <c r="BK434" s="145">
        <f t="shared" si="169"/>
        <v>0</v>
      </c>
      <c r="BL434" s="19" t="s">
        <v>229</v>
      </c>
      <c r="BM434" s="144" t="s">
        <v>16363</v>
      </c>
    </row>
    <row r="435" spans="2:65" s="1" customFormat="1" ht="16.5" customHeight="1">
      <c r="B435" s="34"/>
      <c r="C435" s="133" t="s">
        <v>4925</v>
      </c>
      <c r="D435" s="133" t="s">
        <v>215</v>
      </c>
      <c r="E435" s="134" t="s">
        <v>16364</v>
      </c>
      <c r="F435" s="135" t="s">
        <v>16068</v>
      </c>
      <c r="G435" s="136" t="s">
        <v>15108</v>
      </c>
      <c r="H435" s="137">
        <v>7</v>
      </c>
      <c r="I435" s="138"/>
      <c r="J435" s="139">
        <f t="shared" si="160"/>
        <v>0</v>
      </c>
      <c r="K435" s="135" t="s">
        <v>245</v>
      </c>
      <c r="L435" s="34"/>
      <c r="M435" s="140" t="s">
        <v>19</v>
      </c>
      <c r="N435" s="141" t="s">
        <v>40</v>
      </c>
      <c r="P435" s="142">
        <f t="shared" si="161"/>
        <v>0</v>
      </c>
      <c r="Q435" s="142">
        <v>0</v>
      </c>
      <c r="R435" s="142">
        <f t="shared" si="162"/>
        <v>0</v>
      </c>
      <c r="S435" s="142">
        <v>0</v>
      </c>
      <c r="T435" s="143">
        <f t="shared" si="163"/>
        <v>0</v>
      </c>
      <c r="AR435" s="144" t="s">
        <v>229</v>
      </c>
      <c r="AT435" s="144" t="s">
        <v>215</v>
      </c>
      <c r="AU435" s="144" t="s">
        <v>229</v>
      </c>
      <c r="AY435" s="19" t="s">
        <v>212</v>
      </c>
      <c r="BE435" s="145">
        <f t="shared" si="164"/>
        <v>0</v>
      </c>
      <c r="BF435" s="145">
        <f t="shared" si="165"/>
        <v>0</v>
      </c>
      <c r="BG435" s="145">
        <f t="shared" si="166"/>
        <v>0</v>
      </c>
      <c r="BH435" s="145">
        <f t="shared" si="167"/>
        <v>0</v>
      </c>
      <c r="BI435" s="145">
        <f t="shared" si="168"/>
        <v>0</v>
      </c>
      <c r="BJ435" s="19" t="s">
        <v>77</v>
      </c>
      <c r="BK435" s="145">
        <f t="shared" si="169"/>
        <v>0</v>
      </c>
      <c r="BL435" s="19" t="s">
        <v>229</v>
      </c>
      <c r="BM435" s="144" t="s">
        <v>16365</v>
      </c>
    </row>
    <row r="436" spans="2:65" s="1" customFormat="1" ht="16.5" customHeight="1">
      <c r="B436" s="34"/>
      <c r="C436" s="133" t="s">
        <v>4936</v>
      </c>
      <c r="D436" s="133" t="s">
        <v>215</v>
      </c>
      <c r="E436" s="134" t="s">
        <v>16366</v>
      </c>
      <c r="F436" s="135" t="s">
        <v>15879</v>
      </c>
      <c r="G436" s="136" t="s">
        <v>15108</v>
      </c>
      <c r="H436" s="137">
        <v>7</v>
      </c>
      <c r="I436" s="138"/>
      <c r="J436" s="139">
        <f t="shared" si="160"/>
        <v>0</v>
      </c>
      <c r="K436" s="135" t="s">
        <v>245</v>
      </c>
      <c r="L436" s="34"/>
      <c r="M436" s="140" t="s">
        <v>19</v>
      </c>
      <c r="N436" s="141" t="s">
        <v>40</v>
      </c>
      <c r="P436" s="142">
        <f t="shared" si="161"/>
        <v>0</v>
      </c>
      <c r="Q436" s="142">
        <v>0</v>
      </c>
      <c r="R436" s="142">
        <f t="shared" si="162"/>
        <v>0</v>
      </c>
      <c r="S436" s="142">
        <v>0</v>
      </c>
      <c r="T436" s="143">
        <f t="shared" si="163"/>
        <v>0</v>
      </c>
      <c r="AR436" s="144" t="s">
        <v>229</v>
      </c>
      <c r="AT436" s="144" t="s">
        <v>215</v>
      </c>
      <c r="AU436" s="144" t="s">
        <v>229</v>
      </c>
      <c r="AY436" s="19" t="s">
        <v>212</v>
      </c>
      <c r="BE436" s="145">
        <f t="shared" si="164"/>
        <v>0</v>
      </c>
      <c r="BF436" s="145">
        <f t="shared" si="165"/>
        <v>0</v>
      </c>
      <c r="BG436" s="145">
        <f t="shared" si="166"/>
        <v>0</v>
      </c>
      <c r="BH436" s="145">
        <f t="shared" si="167"/>
        <v>0</v>
      </c>
      <c r="BI436" s="145">
        <f t="shared" si="168"/>
        <v>0</v>
      </c>
      <c r="BJ436" s="19" t="s">
        <v>77</v>
      </c>
      <c r="BK436" s="145">
        <f t="shared" si="169"/>
        <v>0</v>
      </c>
      <c r="BL436" s="19" t="s">
        <v>229</v>
      </c>
      <c r="BM436" s="144" t="s">
        <v>16367</v>
      </c>
    </row>
    <row r="437" spans="2:65" s="1" customFormat="1" ht="16.5" customHeight="1">
      <c r="B437" s="34"/>
      <c r="C437" s="133" t="s">
        <v>4947</v>
      </c>
      <c r="D437" s="133" t="s">
        <v>215</v>
      </c>
      <c r="E437" s="134" t="s">
        <v>16368</v>
      </c>
      <c r="F437" s="135" t="s">
        <v>16071</v>
      </c>
      <c r="G437" s="136" t="s">
        <v>15108</v>
      </c>
      <c r="H437" s="137">
        <v>7</v>
      </c>
      <c r="I437" s="138"/>
      <c r="J437" s="139">
        <f t="shared" si="160"/>
        <v>0</v>
      </c>
      <c r="K437" s="135" t="s">
        <v>245</v>
      </c>
      <c r="L437" s="34"/>
      <c r="M437" s="140" t="s">
        <v>19</v>
      </c>
      <c r="N437" s="141" t="s">
        <v>40</v>
      </c>
      <c r="P437" s="142">
        <f t="shared" si="161"/>
        <v>0</v>
      </c>
      <c r="Q437" s="142">
        <v>0</v>
      </c>
      <c r="R437" s="142">
        <f t="shared" si="162"/>
        <v>0</v>
      </c>
      <c r="S437" s="142">
        <v>0</v>
      </c>
      <c r="T437" s="143">
        <f t="shared" si="163"/>
        <v>0</v>
      </c>
      <c r="AR437" s="144" t="s">
        <v>229</v>
      </c>
      <c r="AT437" s="144" t="s">
        <v>215</v>
      </c>
      <c r="AU437" s="144" t="s">
        <v>229</v>
      </c>
      <c r="AY437" s="19" t="s">
        <v>212</v>
      </c>
      <c r="BE437" s="145">
        <f t="shared" si="164"/>
        <v>0</v>
      </c>
      <c r="BF437" s="145">
        <f t="shared" si="165"/>
        <v>0</v>
      </c>
      <c r="BG437" s="145">
        <f t="shared" si="166"/>
        <v>0</v>
      </c>
      <c r="BH437" s="145">
        <f t="shared" si="167"/>
        <v>0</v>
      </c>
      <c r="BI437" s="145">
        <f t="shared" si="168"/>
        <v>0</v>
      </c>
      <c r="BJ437" s="19" t="s">
        <v>77</v>
      </c>
      <c r="BK437" s="145">
        <f t="shared" si="169"/>
        <v>0</v>
      </c>
      <c r="BL437" s="19" t="s">
        <v>229</v>
      </c>
      <c r="BM437" s="144" t="s">
        <v>16369</v>
      </c>
    </row>
    <row r="438" spans="2:65" s="1" customFormat="1" ht="16.5" customHeight="1">
      <c r="B438" s="34"/>
      <c r="C438" s="133" t="s">
        <v>4956</v>
      </c>
      <c r="D438" s="133" t="s">
        <v>215</v>
      </c>
      <c r="E438" s="134" t="s">
        <v>16370</v>
      </c>
      <c r="F438" s="135" t="s">
        <v>15849</v>
      </c>
      <c r="G438" s="136" t="s">
        <v>15108</v>
      </c>
      <c r="H438" s="137">
        <v>3</v>
      </c>
      <c r="I438" s="138"/>
      <c r="J438" s="139">
        <f t="shared" si="160"/>
        <v>0</v>
      </c>
      <c r="K438" s="135" t="s">
        <v>245</v>
      </c>
      <c r="L438" s="34"/>
      <c r="M438" s="140" t="s">
        <v>19</v>
      </c>
      <c r="N438" s="141" t="s">
        <v>40</v>
      </c>
      <c r="P438" s="142">
        <f t="shared" si="161"/>
        <v>0</v>
      </c>
      <c r="Q438" s="142">
        <v>0</v>
      </c>
      <c r="R438" s="142">
        <f t="shared" si="162"/>
        <v>0</v>
      </c>
      <c r="S438" s="142">
        <v>0</v>
      </c>
      <c r="T438" s="143">
        <f t="shared" si="163"/>
        <v>0</v>
      </c>
      <c r="AR438" s="144" t="s">
        <v>229</v>
      </c>
      <c r="AT438" s="144" t="s">
        <v>215</v>
      </c>
      <c r="AU438" s="144" t="s">
        <v>229</v>
      </c>
      <c r="AY438" s="19" t="s">
        <v>212</v>
      </c>
      <c r="BE438" s="145">
        <f t="shared" si="164"/>
        <v>0</v>
      </c>
      <c r="BF438" s="145">
        <f t="shared" si="165"/>
        <v>0</v>
      </c>
      <c r="BG438" s="145">
        <f t="shared" si="166"/>
        <v>0</v>
      </c>
      <c r="BH438" s="145">
        <f t="shared" si="167"/>
        <v>0</v>
      </c>
      <c r="BI438" s="145">
        <f t="shared" si="168"/>
        <v>0</v>
      </c>
      <c r="BJ438" s="19" t="s">
        <v>77</v>
      </c>
      <c r="BK438" s="145">
        <f t="shared" si="169"/>
        <v>0</v>
      </c>
      <c r="BL438" s="19" t="s">
        <v>229</v>
      </c>
      <c r="BM438" s="144" t="s">
        <v>16371</v>
      </c>
    </row>
    <row r="439" spans="2:65" s="1" customFormat="1" ht="16.5" customHeight="1">
      <c r="B439" s="34"/>
      <c r="C439" s="133" t="s">
        <v>4967</v>
      </c>
      <c r="D439" s="133" t="s">
        <v>215</v>
      </c>
      <c r="E439" s="134" t="s">
        <v>16372</v>
      </c>
      <c r="F439" s="135" t="s">
        <v>15851</v>
      </c>
      <c r="G439" s="136" t="s">
        <v>15108</v>
      </c>
      <c r="H439" s="137">
        <v>12</v>
      </c>
      <c r="I439" s="138"/>
      <c r="J439" s="139">
        <f t="shared" si="160"/>
        <v>0</v>
      </c>
      <c r="K439" s="135" t="s">
        <v>245</v>
      </c>
      <c r="L439" s="34"/>
      <c r="M439" s="140" t="s">
        <v>19</v>
      </c>
      <c r="N439" s="141" t="s">
        <v>40</v>
      </c>
      <c r="P439" s="142">
        <f t="shared" si="161"/>
        <v>0</v>
      </c>
      <c r="Q439" s="142">
        <v>0</v>
      </c>
      <c r="R439" s="142">
        <f t="shared" si="162"/>
        <v>0</v>
      </c>
      <c r="S439" s="142">
        <v>0</v>
      </c>
      <c r="T439" s="143">
        <f t="shared" si="163"/>
        <v>0</v>
      </c>
      <c r="AR439" s="144" t="s">
        <v>229</v>
      </c>
      <c r="AT439" s="144" t="s">
        <v>215</v>
      </c>
      <c r="AU439" s="144" t="s">
        <v>229</v>
      </c>
      <c r="AY439" s="19" t="s">
        <v>212</v>
      </c>
      <c r="BE439" s="145">
        <f t="shared" si="164"/>
        <v>0</v>
      </c>
      <c r="BF439" s="145">
        <f t="shared" si="165"/>
        <v>0</v>
      </c>
      <c r="BG439" s="145">
        <f t="shared" si="166"/>
        <v>0</v>
      </c>
      <c r="BH439" s="145">
        <f t="shared" si="167"/>
        <v>0</v>
      </c>
      <c r="BI439" s="145">
        <f t="shared" si="168"/>
        <v>0</v>
      </c>
      <c r="BJ439" s="19" t="s">
        <v>77</v>
      </c>
      <c r="BK439" s="145">
        <f t="shared" si="169"/>
        <v>0</v>
      </c>
      <c r="BL439" s="19" t="s">
        <v>229</v>
      </c>
      <c r="BM439" s="144" t="s">
        <v>16373</v>
      </c>
    </row>
    <row r="440" spans="2:65" s="1" customFormat="1" ht="16.5" customHeight="1">
      <c r="B440" s="34"/>
      <c r="C440" s="133" t="s">
        <v>4977</v>
      </c>
      <c r="D440" s="133" t="s">
        <v>215</v>
      </c>
      <c r="E440" s="134" t="s">
        <v>16374</v>
      </c>
      <c r="F440" s="135" t="s">
        <v>16075</v>
      </c>
      <c r="G440" s="136" t="s">
        <v>15108</v>
      </c>
      <c r="H440" s="137">
        <v>1</v>
      </c>
      <c r="I440" s="138"/>
      <c r="J440" s="139">
        <f t="shared" si="160"/>
        <v>0</v>
      </c>
      <c r="K440" s="135" t="s">
        <v>245</v>
      </c>
      <c r="L440" s="34"/>
      <c r="M440" s="140" t="s">
        <v>19</v>
      </c>
      <c r="N440" s="141" t="s">
        <v>40</v>
      </c>
      <c r="P440" s="142">
        <f t="shared" si="161"/>
        <v>0</v>
      </c>
      <c r="Q440" s="142">
        <v>0</v>
      </c>
      <c r="R440" s="142">
        <f t="shared" si="162"/>
        <v>0</v>
      </c>
      <c r="S440" s="142">
        <v>0</v>
      </c>
      <c r="T440" s="143">
        <f t="shared" si="163"/>
        <v>0</v>
      </c>
      <c r="AR440" s="144" t="s">
        <v>229</v>
      </c>
      <c r="AT440" s="144" t="s">
        <v>215</v>
      </c>
      <c r="AU440" s="144" t="s">
        <v>229</v>
      </c>
      <c r="AY440" s="19" t="s">
        <v>212</v>
      </c>
      <c r="BE440" s="145">
        <f t="shared" si="164"/>
        <v>0</v>
      </c>
      <c r="BF440" s="145">
        <f t="shared" si="165"/>
        <v>0</v>
      </c>
      <c r="BG440" s="145">
        <f t="shared" si="166"/>
        <v>0</v>
      </c>
      <c r="BH440" s="145">
        <f t="shared" si="167"/>
        <v>0</v>
      </c>
      <c r="BI440" s="145">
        <f t="shared" si="168"/>
        <v>0</v>
      </c>
      <c r="BJ440" s="19" t="s">
        <v>77</v>
      </c>
      <c r="BK440" s="145">
        <f t="shared" si="169"/>
        <v>0</v>
      </c>
      <c r="BL440" s="19" t="s">
        <v>229</v>
      </c>
      <c r="BM440" s="144" t="s">
        <v>16375</v>
      </c>
    </row>
    <row r="441" spans="2:65" s="1" customFormat="1" ht="16.5" customHeight="1">
      <c r="B441" s="34"/>
      <c r="C441" s="133" t="s">
        <v>5013</v>
      </c>
      <c r="D441" s="133" t="s">
        <v>215</v>
      </c>
      <c r="E441" s="134" t="s">
        <v>16376</v>
      </c>
      <c r="F441" s="135" t="s">
        <v>15853</v>
      </c>
      <c r="G441" s="136" t="s">
        <v>15108</v>
      </c>
      <c r="H441" s="137">
        <v>16</v>
      </c>
      <c r="I441" s="138"/>
      <c r="J441" s="139">
        <f t="shared" si="160"/>
        <v>0</v>
      </c>
      <c r="K441" s="135" t="s">
        <v>245</v>
      </c>
      <c r="L441" s="34"/>
      <c r="M441" s="140" t="s">
        <v>19</v>
      </c>
      <c r="N441" s="141" t="s">
        <v>40</v>
      </c>
      <c r="P441" s="142">
        <f t="shared" si="161"/>
        <v>0</v>
      </c>
      <c r="Q441" s="142">
        <v>0</v>
      </c>
      <c r="R441" s="142">
        <f t="shared" si="162"/>
        <v>0</v>
      </c>
      <c r="S441" s="142">
        <v>0</v>
      </c>
      <c r="T441" s="143">
        <f t="shared" si="163"/>
        <v>0</v>
      </c>
      <c r="AR441" s="144" t="s">
        <v>229</v>
      </c>
      <c r="AT441" s="144" t="s">
        <v>215</v>
      </c>
      <c r="AU441" s="144" t="s">
        <v>229</v>
      </c>
      <c r="AY441" s="19" t="s">
        <v>212</v>
      </c>
      <c r="BE441" s="145">
        <f t="shared" si="164"/>
        <v>0</v>
      </c>
      <c r="BF441" s="145">
        <f t="shared" si="165"/>
        <v>0</v>
      </c>
      <c r="BG441" s="145">
        <f t="shared" si="166"/>
        <v>0</v>
      </c>
      <c r="BH441" s="145">
        <f t="shared" si="167"/>
        <v>0</v>
      </c>
      <c r="BI441" s="145">
        <f t="shared" si="168"/>
        <v>0</v>
      </c>
      <c r="BJ441" s="19" t="s">
        <v>77</v>
      </c>
      <c r="BK441" s="145">
        <f t="shared" si="169"/>
        <v>0</v>
      </c>
      <c r="BL441" s="19" t="s">
        <v>229</v>
      </c>
      <c r="BM441" s="144" t="s">
        <v>16377</v>
      </c>
    </row>
    <row r="442" spans="2:65" s="1" customFormat="1" ht="16.5" customHeight="1">
      <c r="B442" s="34"/>
      <c r="C442" s="133" t="s">
        <v>5018</v>
      </c>
      <c r="D442" s="133" t="s">
        <v>215</v>
      </c>
      <c r="E442" s="134" t="s">
        <v>16378</v>
      </c>
      <c r="F442" s="135" t="s">
        <v>15855</v>
      </c>
      <c r="G442" s="136" t="s">
        <v>15108</v>
      </c>
      <c r="H442" s="137">
        <v>6</v>
      </c>
      <c r="I442" s="138"/>
      <c r="J442" s="139">
        <f t="shared" si="160"/>
        <v>0</v>
      </c>
      <c r="K442" s="135" t="s">
        <v>245</v>
      </c>
      <c r="L442" s="34"/>
      <c r="M442" s="140" t="s">
        <v>19</v>
      </c>
      <c r="N442" s="141" t="s">
        <v>40</v>
      </c>
      <c r="P442" s="142">
        <f t="shared" si="161"/>
        <v>0</v>
      </c>
      <c r="Q442" s="142">
        <v>0</v>
      </c>
      <c r="R442" s="142">
        <f t="shared" si="162"/>
        <v>0</v>
      </c>
      <c r="S442" s="142">
        <v>0</v>
      </c>
      <c r="T442" s="143">
        <f t="shared" si="163"/>
        <v>0</v>
      </c>
      <c r="AR442" s="144" t="s">
        <v>229</v>
      </c>
      <c r="AT442" s="144" t="s">
        <v>215</v>
      </c>
      <c r="AU442" s="144" t="s">
        <v>229</v>
      </c>
      <c r="AY442" s="19" t="s">
        <v>212</v>
      </c>
      <c r="BE442" s="145">
        <f t="shared" si="164"/>
        <v>0</v>
      </c>
      <c r="BF442" s="145">
        <f t="shared" si="165"/>
        <v>0</v>
      </c>
      <c r="BG442" s="145">
        <f t="shared" si="166"/>
        <v>0</v>
      </c>
      <c r="BH442" s="145">
        <f t="shared" si="167"/>
        <v>0</v>
      </c>
      <c r="BI442" s="145">
        <f t="shared" si="168"/>
        <v>0</v>
      </c>
      <c r="BJ442" s="19" t="s">
        <v>77</v>
      </c>
      <c r="BK442" s="145">
        <f t="shared" si="169"/>
        <v>0</v>
      </c>
      <c r="BL442" s="19" t="s">
        <v>229</v>
      </c>
      <c r="BM442" s="144" t="s">
        <v>16379</v>
      </c>
    </row>
    <row r="443" spans="2:65" s="1" customFormat="1" ht="16.5" customHeight="1">
      <c r="B443" s="34"/>
      <c r="C443" s="133" t="s">
        <v>5037</v>
      </c>
      <c r="D443" s="133" t="s">
        <v>215</v>
      </c>
      <c r="E443" s="134" t="s">
        <v>16380</v>
      </c>
      <c r="F443" s="135" t="s">
        <v>15857</v>
      </c>
      <c r="G443" s="136" t="s">
        <v>15108</v>
      </c>
      <c r="H443" s="137">
        <v>6</v>
      </c>
      <c r="I443" s="138"/>
      <c r="J443" s="139">
        <f t="shared" si="160"/>
        <v>0</v>
      </c>
      <c r="K443" s="135" t="s">
        <v>245</v>
      </c>
      <c r="L443" s="34"/>
      <c r="M443" s="140" t="s">
        <v>19</v>
      </c>
      <c r="N443" s="141" t="s">
        <v>40</v>
      </c>
      <c r="P443" s="142">
        <f t="shared" si="161"/>
        <v>0</v>
      </c>
      <c r="Q443" s="142">
        <v>0</v>
      </c>
      <c r="R443" s="142">
        <f t="shared" si="162"/>
        <v>0</v>
      </c>
      <c r="S443" s="142">
        <v>0</v>
      </c>
      <c r="T443" s="143">
        <f t="shared" si="163"/>
        <v>0</v>
      </c>
      <c r="AR443" s="144" t="s">
        <v>229</v>
      </c>
      <c r="AT443" s="144" t="s">
        <v>215</v>
      </c>
      <c r="AU443" s="144" t="s">
        <v>229</v>
      </c>
      <c r="AY443" s="19" t="s">
        <v>212</v>
      </c>
      <c r="BE443" s="145">
        <f t="shared" si="164"/>
        <v>0</v>
      </c>
      <c r="BF443" s="145">
        <f t="shared" si="165"/>
        <v>0</v>
      </c>
      <c r="BG443" s="145">
        <f t="shared" si="166"/>
        <v>0</v>
      </c>
      <c r="BH443" s="145">
        <f t="shared" si="167"/>
        <v>0</v>
      </c>
      <c r="BI443" s="145">
        <f t="shared" si="168"/>
        <v>0</v>
      </c>
      <c r="BJ443" s="19" t="s">
        <v>77</v>
      </c>
      <c r="BK443" s="145">
        <f t="shared" si="169"/>
        <v>0</v>
      </c>
      <c r="BL443" s="19" t="s">
        <v>229</v>
      </c>
      <c r="BM443" s="144" t="s">
        <v>16381</v>
      </c>
    </row>
    <row r="444" spans="2:65" s="1" customFormat="1" ht="16.5" customHeight="1">
      <c r="B444" s="34"/>
      <c r="C444" s="133" t="s">
        <v>5049</v>
      </c>
      <c r="D444" s="133" t="s">
        <v>215</v>
      </c>
      <c r="E444" s="134" t="s">
        <v>16382</v>
      </c>
      <c r="F444" s="135" t="s">
        <v>16080</v>
      </c>
      <c r="G444" s="136" t="s">
        <v>15108</v>
      </c>
      <c r="H444" s="137">
        <v>6</v>
      </c>
      <c r="I444" s="138"/>
      <c r="J444" s="139">
        <f t="shared" si="160"/>
        <v>0</v>
      </c>
      <c r="K444" s="135" t="s">
        <v>245</v>
      </c>
      <c r="L444" s="34"/>
      <c r="M444" s="140" t="s">
        <v>19</v>
      </c>
      <c r="N444" s="141" t="s">
        <v>40</v>
      </c>
      <c r="P444" s="142">
        <f t="shared" si="161"/>
        <v>0</v>
      </c>
      <c r="Q444" s="142">
        <v>0</v>
      </c>
      <c r="R444" s="142">
        <f t="shared" si="162"/>
        <v>0</v>
      </c>
      <c r="S444" s="142">
        <v>0</v>
      </c>
      <c r="T444" s="143">
        <f t="shared" si="163"/>
        <v>0</v>
      </c>
      <c r="AR444" s="144" t="s">
        <v>229</v>
      </c>
      <c r="AT444" s="144" t="s">
        <v>215</v>
      </c>
      <c r="AU444" s="144" t="s">
        <v>229</v>
      </c>
      <c r="AY444" s="19" t="s">
        <v>212</v>
      </c>
      <c r="BE444" s="145">
        <f t="shared" si="164"/>
        <v>0</v>
      </c>
      <c r="BF444" s="145">
        <f t="shared" si="165"/>
        <v>0</v>
      </c>
      <c r="BG444" s="145">
        <f t="shared" si="166"/>
        <v>0</v>
      </c>
      <c r="BH444" s="145">
        <f t="shared" si="167"/>
        <v>0</v>
      </c>
      <c r="BI444" s="145">
        <f t="shared" si="168"/>
        <v>0</v>
      </c>
      <c r="BJ444" s="19" t="s">
        <v>77</v>
      </c>
      <c r="BK444" s="145">
        <f t="shared" si="169"/>
        <v>0</v>
      </c>
      <c r="BL444" s="19" t="s">
        <v>229</v>
      </c>
      <c r="BM444" s="144" t="s">
        <v>16383</v>
      </c>
    </row>
    <row r="445" spans="2:65" s="1" customFormat="1" ht="16.5" customHeight="1">
      <c r="B445" s="34"/>
      <c r="C445" s="133" t="s">
        <v>5056</v>
      </c>
      <c r="D445" s="133" t="s">
        <v>215</v>
      </c>
      <c r="E445" s="134" t="s">
        <v>16384</v>
      </c>
      <c r="F445" s="135" t="s">
        <v>16082</v>
      </c>
      <c r="G445" s="136" t="s">
        <v>15108</v>
      </c>
      <c r="H445" s="137">
        <v>36</v>
      </c>
      <c r="I445" s="138"/>
      <c r="J445" s="139">
        <f t="shared" si="160"/>
        <v>0</v>
      </c>
      <c r="K445" s="135" t="s">
        <v>245</v>
      </c>
      <c r="L445" s="34"/>
      <c r="M445" s="140" t="s">
        <v>19</v>
      </c>
      <c r="N445" s="141" t="s">
        <v>40</v>
      </c>
      <c r="P445" s="142">
        <f t="shared" si="161"/>
        <v>0</v>
      </c>
      <c r="Q445" s="142">
        <v>0</v>
      </c>
      <c r="R445" s="142">
        <f t="shared" si="162"/>
        <v>0</v>
      </c>
      <c r="S445" s="142">
        <v>0</v>
      </c>
      <c r="T445" s="143">
        <f t="shared" si="163"/>
        <v>0</v>
      </c>
      <c r="AR445" s="144" t="s">
        <v>229</v>
      </c>
      <c r="AT445" s="144" t="s">
        <v>215</v>
      </c>
      <c r="AU445" s="144" t="s">
        <v>229</v>
      </c>
      <c r="AY445" s="19" t="s">
        <v>212</v>
      </c>
      <c r="BE445" s="145">
        <f t="shared" si="164"/>
        <v>0</v>
      </c>
      <c r="BF445" s="145">
        <f t="shared" si="165"/>
        <v>0</v>
      </c>
      <c r="BG445" s="145">
        <f t="shared" si="166"/>
        <v>0</v>
      </c>
      <c r="BH445" s="145">
        <f t="shared" si="167"/>
        <v>0</v>
      </c>
      <c r="BI445" s="145">
        <f t="shared" si="168"/>
        <v>0</v>
      </c>
      <c r="BJ445" s="19" t="s">
        <v>77</v>
      </c>
      <c r="BK445" s="145">
        <f t="shared" si="169"/>
        <v>0</v>
      </c>
      <c r="BL445" s="19" t="s">
        <v>229</v>
      </c>
      <c r="BM445" s="144" t="s">
        <v>16385</v>
      </c>
    </row>
    <row r="446" spans="2:65" s="1" customFormat="1" ht="16.5" customHeight="1">
      <c r="B446" s="34"/>
      <c r="C446" s="133" t="s">
        <v>5062</v>
      </c>
      <c r="D446" s="133" t="s">
        <v>215</v>
      </c>
      <c r="E446" s="134" t="s">
        <v>16386</v>
      </c>
      <c r="F446" s="135" t="s">
        <v>16084</v>
      </c>
      <c r="G446" s="136" t="s">
        <v>15108</v>
      </c>
      <c r="H446" s="137">
        <v>23</v>
      </c>
      <c r="I446" s="138"/>
      <c r="J446" s="139">
        <f t="shared" si="160"/>
        <v>0</v>
      </c>
      <c r="K446" s="135" t="s">
        <v>245</v>
      </c>
      <c r="L446" s="34"/>
      <c r="M446" s="140" t="s">
        <v>19</v>
      </c>
      <c r="N446" s="141" t="s">
        <v>40</v>
      </c>
      <c r="P446" s="142">
        <f t="shared" si="161"/>
        <v>0</v>
      </c>
      <c r="Q446" s="142">
        <v>0</v>
      </c>
      <c r="R446" s="142">
        <f t="shared" si="162"/>
        <v>0</v>
      </c>
      <c r="S446" s="142">
        <v>0</v>
      </c>
      <c r="T446" s="143">
        <f t="shared" si="163"/>
        <v>0</v>
      </c>
      <c r="AR446" s="144" t="s">
        <v>229</v>
      </c>
      <c r="AT446" s="144" t="s">
        <v>215</v>
      </c>
      <c r="AU446" s="144" t="s">
        <v>229</v>
      </c>
      <c r="AY446" s="19" t="s">
        <v>212</v>
      </c>
      <c r="BE446" s="145">
        <f t="shared" si="164"/>
        <v>0</v>
      </c>
      <c r="BF446" s="145">
        <f t="shared" si="165"/>
        <v>0</v>
      </c>
      <c r="BG446" s="145">
        <f t="shared" si="166"/>
        <v>0</v>
      </c>
      <c r="BH446" s="145">
        <f t="shared" si="167"/>
        <v>0</v>
      </c>
      <c r="BI446" s="145">
        <f t="shared" si="168"/>
        <v>0</v>
      </c>
      <c r="BJ446" s="19" t="s">
        <v>77</v>
      </c>
      <c r="BK446" s="145">
        <f t="shared" si="169"/>
        <v>0</v>
      </c>
      <c r="BL446" s="19" t="s">
        <v>229</v>
      </c>
      <c r="BM446" s="144" t="s">
        <v>16387</v>
      </c>
    </row>
    <row r="447" spans="2:65" s="1" customFormat="1" ht="16.5" customHeight="1">
      <c r="B447" s="34"/>
      <c r="C447" s="133" t="s">
        <v>5067</v>
      </c>
      <c r="D447" s="133" t="s">
        <v>215</v>
      </c>
      <c r="E447" s="134" t="s">
        <v>16388</v>
      </c>
      <c r="F447" s="135" t="s">
        <v>16086</v>
      </c>
      <c r="G447" s="136" t="s">
        <v>15108</v>
      </c>
      <c r="H447" s="137">
        <v>11</v>
      </c>
      <c r="I447" s="138"/>
      <c r="J447" s="139">
        <f t="shared" si="160"/>
        <v>0</v>
      </c>
      <c r="K447" s="135" t="s">
        <v>245</v>
      </c>
      <c r="L447" s="34"/>
      <c r="M447" s="140" t="s">
        <v>19</v>
      </c>
      <c r="N447" s="141" t="s">
        <v>40</v>
      </c>
      <c r="P447" s="142">
        <f t="shared" si="161"/>
        <v>0</v>
      </c>
      <c r="Q447" s="142">
        <v>0</v>
      </c>
      <c r="R447" s="142">
        <f t="shared" si="162"/>
        <v>0</v>
      </c>
      <c r="S447" s="142">
        <v>0</v>
      </c>
      <c r="T447" s="143">
        <f t="shared" si="163"/>
        <v>0</v>
      </c>
      <c r="AR447" s="144" t="s">
        <v>229</v>
      </c>
      <c r="AT447" s="144" t="s">
        <v>215</v>
      </c>
      <c r="AU447" s="144" t="s">
        <v>229</v>
      </c>
      <c r="AY447" s="19" t="s">
        <v>212</v>
      </c>
      <c r="BE447" s="145">
        <f t="shared" si="164"/>
        <v>0</v>
      </c>
      <c r="BF447" s="145">
        <f t="shared" si="165"/>
        <v>0</v>
      </c>
      <c r="BG447" s="145">
        <f t="shared" si="166"/>
        <v>0</v>
      </c>
      <c r="BH447" s="145">
        <f t="shared" si="167"/>
        <v>0</v>
      </c>
      <c r="BI447" s="145">
        <f t="shared" si="168"/>
        <v>0</v>
      </c>
      <c r="BJ447" s="19" t="s">
        <v>77</v>
      </c>
      <c r="BK447" s="145">
        <f t="shared" si="169"/>
        <v>0</v>
      </c>
      <c r="BL447" s="19" t="s">
        <v>229</v>
      </c>
      <c r="BM447" s="144" t="s">
        <v>16389</v>
      </c>
    </row>
    <row r="448" spans="2:65" s="1" customFormat="1" ht="16.5" customHeight="1">
      <c r="B448" s="34"/>
      <c r="C448" s="133" t="s">
        <v>5080</v>
      </c>
      <c r="D448" s="133" t="s">
        <v>215</v>
      </c>
      <c r="E448" s="134" t="s">
        <v>16390</v>
      </c>
      <c r="F448" s="135" t="s">
        <v>16088</v>
      </c>
      <c r="G448" s="136" t="s">
        <v>15108</v>
      </c>
      <c r="H448" s="137">
        <v>7</v>
      </c>
      <c r="I448" s="138"/>
      <c r="J448" s="139">
        <f t="shared" si="160"/>
        <v>0</v>
      </c>
      <c r="K448" s="135" t="s">
        <v>245</v>
      </c>
      <c r="L448" s="34"/>
      <c r="M448" s="140" t="s">
        <v>19</v>
      </c>
      <c r="N448" s="141" t="s">
        <v>40</v>
      </c>
      <c r="P448" s="142">
        <f t="shared" si="161"/>
        <v>0</v>
      </c>
      <c r="Q448" s="142">
        <v>0</v>
      </c>
      <c r="R448" s="142">
        <f t="shared" si="162"/>
        <v>0</v>
      </c>
      <c r="S448" s="142">
        <v>0</v>
      </c>
      <c r="T448" s="143">
        <f t="shared" si="163"/>
        <v>0</v>
      </c>
      <c r="AR448" s="144" t="s">
        <v>229</v>
      </c>
      <c r="AT448" s="144" t="s">
        <v>215</v>
      </c>
      <c r="AU448" s="144" t="s">
        <v>229</v>
      </c>
      <c r="AY448" s="19" t="s">
        <v>212</v>
      </c>
      <c r="BE448" s="145">
        <f t="shared" si="164"/>
        <v>0</v>
      </c>
      <c r="BF448" s="145">
        <f t="shared" si="165"/>
        <v>0</v>
      </c>
      <c r="BG448" s="145">
        <f t="shared" si="166"/>
        <v>0</v>
      </c>
      <c r="BH448" s="145">
        <f t="shared" si="167"/>
        <v>0</v>
      </c>
      <c r="BI448" s="145">
        <f t="shared" si="168"/>
        <v>0</v>
      </c>
      <c r="BJ448" s="19" t="s">
        <v>77</v>
      </c>
      <c r="BK448" s="145">
        <f t="shared" si="169"/>
        <v>0</v>
      </c>
      <c r="BL448" s="19" t="s">
        <v>229</v>
      </c>
      <c r="BM448" s="144" t="s">
        <v>16391</v>
      </c>
    </row>
    <row r="449" spans="2:65" s="1" customFormat="1" ht="16.5" customHeight="1">
      <c r="B449" s="34"/>
      <c r="C449" s="133" t="s">
        <v>5087</v>
      </c>
      <c r="D449" s="133" t="s">
        <v>215</v>
      </c>
      <c r="E449" s="134" t="s">
        <v>16392</v>
      </c>
      <c r="F449" s="135" t="s">
        <v>16090</v>
      </c>
      <c r="G449" s="136" t="s">
        <v>15108</v>
      </c>
      <c r="H449" s="137">
        <v>5</v>
      </c>
      <c r="I449" s="138"/>
      <c r="J449" s="139">
        <f t="shared" si="160"/>
        <v>0</v>
      </c>
      <c r="K449" s="135" t="s">
        <v>245</v>
      </c>
      <c r="L449" s="34"/>
      <c r="M449" s="140" t="s">
        <v>19</v>
      </c>
      <c r="N449" s="141" t="s">
        <v>40</v>
      </c>
      <c r="P449" s="142">
        <f t="shared" si="161"/>
        <v>0</v>
      </c>
      <c r="Q449" s="142">
        <v>0</v>
      </c>
      <c r="R449" s="142">
        <f t="shared" si="162"/>
        <v>0</v>
      </c>
      <c r="S449" s="142">
        <v>0</v>
      </c>
      <c r="T449" s="143">
        <f t="shared" si="163"/>
        <v>0</v>
      </c>
      <c r="AR449" s="144" t="s">
        <v>229</v>
      </c>
      <c r="AT449" s="144" t="s">
        <v>215</v>
      </c>
      <c r="AU449" s="144" t="s">
        <v>229</v>
      </c>
      <c r="AY449" s="19" t="s">
        <v>212</v>
      </c>
      <c r="BE449" s="145">
        <f t="shared" si="164"/>
        <v>0</v>
      </c>
      <c r="BF449" s="145">
        <f t="shared" si="165"/>
        <v>0</v>
      </c>
      <c r="BG449" s="145">
        <f t="shared" si="166"/>
        <v>0</v>
      </c>
      <c r="BH449" s="145">
        <f t="shared" si="167"/>
        <v>0</v>
      </c>
      <c r="BI449" s="145">
        <f t="shared" si="168"/>
        <v>0</v>
      </c>
      <c r="BJ449" s="19" t="s">
        <v>77</v>
      </c>
      <c r="BK449" s="145">
        <f t="shared" si="169"/>
        <v>0</v>
      </c>
      <c r="BL449" s="19" t="s">
        <v>229</v>
      </c>
      <c r="BM449" s="144" t="s">
        <v>16393</v>
      </c>
    </row>
    <row r="450" spans="2:65" s="1" customFormat="1" ht="16.5" customHeight="1">
      <c r="B450" s="34"/>
      <c r="C450" s="133" t="s">
        <v>5100</v>
      </c>
      <c r="D450" s="133" t="s">
        <v>215</v>
      </c>
      <c r="E450" s="134" t="s">
        <v>16394</v>
      </c>
      <c r="F450" s="135" t="s">
        <v>16092</v>
      </c>
      <c r="G450" s="136" t="s">
        <v>15108</v>
      </c>
      <c r="H450" s="137">
        <v>5</v>
      </c>
      <c r="I450" s="138"/>
      <c r="J450" s="139">
        <f t="shared" si="160"/>
        <v>0</v>
      </c>
      <c r="K450" s="135" t="s">
        <v>245</v>
      </c>
      <c r="L450" s="34"/>
      <c r="M450" s="140" t="s">
        <v>19</v>
      </c>
      <c r="N450" s="141" t="s">
        <v>40</v>
      </c>
      <c r="P450" s="142">
        <f t="shared" si="161"/>
        <v>0</v>
      </c>
      <c r="Q450" s="142">
        <v>0</v>
      </c>
      <c r="R450" s="142">
        <f t="shared" si="162"/>
        <v>0</v>
      </c>
      <c r="S450" s="142">
        <v>0</v>
      </c>
      <c r="T450" s="143">
        <f t="shared" si="163"/>
        <v>0</v>
      </c>
      <c r="AR450" s="144" t="s">
        <v>229</v>
      </c>
      <c r="AT450" s="144" t="s">
        <v>215</v>
      </c>
      <c r="AU450" s="144" t="s">
        <v>229</v>
      </c>
      <c r="AY450" s="19" t="s">
        <v>212</v>
      </c>
      <c r="BE450" s="145">
        <f t="shared" si="164"/>
        <v>0</v>
      </c>
      <c r="BF450" s="145">
        <f t="shared" si="165"/>
        <v>0</v>
      </c>
      <c r="BG450" s="145">
        <f t="shared" si="166"/>
        <v>0</v>
      </c>
      <c r="BH450" s="145">
        <f t="shared" si="167"/>
        <v>0</v>
      </c>
      <c r="BI450" s="145">
        <f t="shared" si="168"/>
        <v>0</v>
      </c>
      <c r="BJ450" s="19" t="s">
        <v>77</v>
      </c>
      <c r="BK450" s="145">
        <f t="shared" si="169"/>
        <v>0</v>
      </c>
      <c r="BL450" s="19" t="s">
        <v>229</v>
      </c>
      <c r="BM450" s="144" t="s">
        <v>16395</v>
      </c>
    </row>
    <row r="451" spans="2:65" s="1" customFormat="1" ht="16.5" customHeight="1">
      <c r="B451" s="34"/>
      <c r="C451" s="133" t="s">
        <v>5113</v>
      </c>
      <c r="D451" s="133" t="s">
        <v>215</v>
      </c>
      <c r="E451" s="134" t="s">
        <v>16396</v>
      </c>
      <c r="F451" s="135" t="s">
        <v>16094</v>
      </c>
      <c r="G451" s="136" t="s">
        <v>15108</v>
      </c>
      <c r="H451" s="137">
        <v>23</v>
      </c>
      <c r="I451" s="138"/>
      <c r="J451" s="139">
        <f t="shared" si="160"/>
        <v>0</v>
      </c>
      <c r="K451" s="135" t="s">
        <v>245</v>
      </c>
      <c r="L451" s="34"/>
      <c r="M451" s="140" t="s">
        <v>19</v>
      </c>
      <c r="N451" s="141" t="s">
        <v>40</v>
      </c>
      <c r="P451" s="142">
        <f t="shared" si="161"/>
        <v>0</v>
      </c>
      <c r="Q451" s="142">
        <v>0</v>
      </c>
      <c r="R451" s="142">
        <f t="shared" si="162"/>
        <v>0</v>
      </c>
      <c r="S451" s="142">
        <v>0</v>
      </c>
      <c r="T451" s="143">
        <f t="shared" si="163"/>
        <v>0</v>
      </c>
      <c r="AR451" s="144" t="s">
        <v>229</v>
      </c>
      <c r="AT451" s="144" t="s">
        <v>215</v>
      </c>
      <c r="AU451" s="144" t="s">
        <v>229</v>
      </c>
      <c r="AY451" s="19" t="s">
        <v>212</v>
      </c>
      <c r="BE451" s="145">
        <f t="shared" si="164"/>
        <v>0</v>
      </c>
      <c r="BF451" s="145">
        <f t="shared" si="165"/>
        <v>0</v>
      </c>
      <c r="BG451" s="145">
        <f t="shared" si="166"/>
        <v>0</v>
      </c>
      <c r="BH451" s="145">
        <f t="shared" si="167"/>
        <v>0</v>
      </c>
      <c r="BI451" s="145">
        <f t="shared" si="168"/>
        <v>0</v>
      </c>
      <c r="BJ451" s="19" t="s">
        <v>77</v>
      </c>
      <c r="BK451" s="145">
        <f t="shared" si="169"/>
        <v>0</v>
      </c>
      <c r="BL451" s="19" t="s">
        <v>229</v>
      </c>
      <c r="BM451" s="144" t="s">
        <v>16397</v>
      </c>
    </row>
    <row r="452" spans="2:65" s="1" customFormat="1" ht="16.5" customHeight="1">
      <c r="B452" s="34"/>
      <c r="C452" s="133" t="s">
        <v>5119</v>
      </c>
      <c r="D452" s="133" t="s">
        <v>215</v>
      </c>
      <c r="E452" s="134" t="s">
        <v>16398</v>
      </c>
      <c r="F452" s="135" t="s">
        <v>16096</v>
      </c>
      <c r="G452" s="136" t="s">
        <v>15108</v>
      </c>
      <c r="H452" s="137">
        <v>23</v>
      </c>
      <c r="I452" s="138"/>
      <c r="J452" s="139">
        <f t="shared" si="160"/>
        <v>0</v>
      </c>
      <c r="K452" s="135" t="s">
        <v>245</v>
      </c>
      <c r="L452" s="34"/>
      <c r="M452" s="140" t="s">
        <v>19</v>
      </c>
      <c r="N452" s="141" t="s">
        <v>40</v>
      </c>
      <c r="P452" s="142">
        <f t="shared" si="161"/>
        <v>0</v>
      </c>
      <c r="Q452" s="142">
        <v>0</v>
      </c>
      <c r="R452" s="142">
        <f t="shared" si="162"/>
        <v>0</v>
      </c>
      <c r="S452" s="142">
        <v>0</v>
      </c>
      <c r="T452" s="143">
        <f t="shared" si="163"/>
        <v>0</v>
      </c>
      <c r="AR452" s="144" t="s">
        <v>229</v>
      </c>
      <c r="AT452" s="144" t="s">
        <v>215</v>
      </c>
      <c r="AU452" s="144" t="s">
        <v>229</v>
      </c>
      <c r="AY452" s="19" t="s">
        <v>212</v>
      </c>
      <c r="BE452" s="145">
        <f t="shared" si="164"/>
        <v>0</v>
      </c>
      <c r="BF452" s="145">
        <f t="shared" si="165"/>
        <v>0</v>
      </c>
      <c r="BG452" s="145">
        <f t="shared" si="166"/>
        <v>0</v>
      </c>
      <c r="BH452" s="145">
        <f t="shared" si="167"/>
        <v>0</v>
      </c>
      <c r="BI452" s="145">
        <f t="shared" si="168"/>
        <v>0</v>
      </c>
      <c r="BJ452" s="19" t="s">
        <v>77</v>
      </c>
      <c r="BK452" s="145">
        <f t="shared" si="169"/>
        <v>0</v>
      </c>
      <c r="BL452" s="19" t="s">
        <v>229</v>
      </c>
      <c r="BM452" s="144" t="s">
        <v>16399</v>
      </c>
    </row>
    <row r="453" spans="2:65" s="1" customFormat="1" ht="16.5" customHeight="1">
      <c r="B453" s="34"/>
      <c r="C453" s="133" t="s">
        <v>5132</v>
      </c>
      <c r="D453" s="133" t="s">
        <v>215</v>
      </c>
      <c r="E453" s="134" t="s">
        <v>16400</v>
      </c>
      <c r="F453" s="135" t="s">
        <v>16098</v>
      </c>
      <c r="G453" s="136" t="s">
        <v>15108</v>
      </c>
      <c r="H453" s="137">
        <v>5</v>
      </c>
      <c r="I453" s="138"/>
      <c r="J453" s="139">
        <f t="shared" si="160"/>
        <v>0</v>
      </c>
      <c r="K453" s="135" t="s">
        <v>245</v>
      </c>
      <c r="L453" s="34"/>
      <c r="M453" s="140" t="s">
        <v>19</v>
      </c>
      <c r="N453" s="141" t="s">
        <v>40</v>
      </c>
      <c r="P453" s="142">
        <f t="shared" si="161"/>
        <v>0</v>
      </c>
      <c r="Q453" s="142">
        <v>0</v>
      </c>
      <c r="R453" s="142">
        <f t="shared" si="162"/>
        <v>0</v>
      </c>
      <c r="S453" s="142">
        <v>0</v>
      </c>
      <c r="T453" s="143">
        <f t="shared" si="163"/>
        <v>0</v>
      </c>
      <c r="AR453" s="144" t="s">
        <v>229</v>
      </c>
      <c r="AT453" s="144" t="s">
        <v>215</v>
      </c>
      <c r="AU453" s="144" t="s">
        <v>229</v>
      </c>
      <c r="AY453" s="19" t="s">
        <v>212</v>
      </c>
      <c r="BE453" s="145">
        <f t="shared" si="164"/>
        <v>0</v>
      </c>
      <c r="BF453" s="145">
        <f t="shared" si="165"/>
        <v>0</v>
      </c>
      <c r="BG453" s="145">
        <f t="shared" si="166"/>
        <v>0</v>
      </c>
      <c r="BH453" s="145">
        <f t="shared" si="167"/>
        <v>0</v>
      </c>
      <c r="BI453" s="145">
        <f t="shared" si="168"/>
        <v>0</v>
      </c>
      <c r="BJ453" s="19" t="s">
        <v>77</v>
      </c>
      <c r="BK453" s="145">
        <f t="shared" si="169"/>
        <v>0</v>
      </c>
      <c r="BL453" s="19" t="s">
        <v>229</v>
      </c>
      <c r="BM453" s="144" t="s">
        <v>16401</v>
      </c>
    </row>
    <row r="454" spans="2:65" s="1" customFormat="1" ht="24.2" customHeight="1">
      <c r="B454" s="34"/>
      <c r="C454" s="133" t="s">
        <v>5139</v>
      </c>
      <c r="D454" s="133" t="s">
        <v>215</v>
      </c>
      <c r="E454" s="134" t="s">
        <v>16402</v>
      </c>
      <c r="F454" s="135" t="s">
        <v>16100</v>
      </c>
      <c r="G454" s="136" t="s">
        <v>15108</v>
      </c>
      <c r="H454" s="137">
        <v>12</v>
      </c>
      <c r="I454" s="138"/>
      <c r="J454" s="139">
        <f t="shared" si="160"/>
        <v>0</v>
      </c>
      <c r="K454" s="135" t="s">
        <v>245</v>
      </c>
      <c r="L454" s="34"/>
      <c r="M454" s="140" t="s">
        <v>19</v>
      </c>
      <c r="N454" s="141" t="s">
        <v>40</v>
      </c>
      <c r="P454" s="142">
        <f t="shared" si="161"/>
        <v>0</v>
      </c>
      <c r="Q454" s="142">
        <v>0</v>
      </c>
      <c r="R454" s="142">
        <f t="shared" si="162"/>
        <v>0</v>
      </c>
      <c r="S454" s="142">
        <v>0</v>
      </c>
      <c r="T454" s="143">
        <f t="shared" si="163"/>
        <v>0</v>
      </c>
      <c r="AR454" s="144" t="s">
        <v>229</v>
      </c>
      <c r="AT454" s="144" t="s">
        <v>215</v>
      </c>
      <c r="AU454" s="144" t="s">
        <v>229</v>
      </c>
      <c r="AY454" s="19" t="s">
        <v>212</v>
      </c>
      <c r="BE454" s="145">
        <f t="shared" si="164"/>
        <v>0</v>
      </c>
      <c r="BF454" s="145">
        <f t="shared" si="165"/>
        <v>0</v>
      </c>
      <c r="BG454" s="145">
        <f t="shared" si="166"/>
        <v>0</v>
      </c>
      <c r="BH454" s="145">
        <f t="shared" si="167"/>
        <v>0</v>
      </c>
      <c r="BI454" s="145">
        <f t="shared" si="168"/>
        <v>0</v>
      </c>
      <c r="BJ454" s="19" t="s">
        <v>77</v>
      </c>
      <c r="BK454" s="145">
        <f t="shared" si="169"/>
        <v>0</v>
      </c>
      <c r="BL454" s="19" t="s">
        <v>229</v>
      </c>
      <c r="BM454" s="144" t="s">
        <v>16403</v>
      </c>
    </row>
    <row r="455" spans="2:65" s="1" customFormat="1" ht="16.5" customHeight="1">
      <c r="B455" s="34"/>
      <c r="C455" s="133" t="s">
        <v>5147</v>
      </c>
      <c r="D455" s="133" t="s">
        <v>215</v>
      </c>
      <c r="E455" s="134" t="s">
        <v>16404</v>
      </c>
      <c r="F455" s="135" t="s">
        <v>16102</v>
      </c>
      <c r="G455" s="136" t="s">
        <v>15108</v>
      </c>
      <c r="H455" s="137">
        <v>12</v>
      </c>
      <c r="I455" s="138"/>
      <c r="J455" s="139">
        <f t="shared" si="160"/>
        <v>0</v>
      </c>
      <c r="K455" s="135" t="s">
        <v>245</v>
      </c>
      <c r="L455" s="34"/>
      <c r="M455" s="140" t="s">
        <v>19</v>
      </c>
      <c r="N455" s="141" t="s">
        <v>40</v>
      </c>
      <c r="P455" s="142">
        <f t="shared" si="161"/>
        <v>0</v>
      </c>
      <c r="Q455" s="142">
        <v>0</v>
      </c>
      <c r="R455" s="142">
        <f t="shared" si="162"/>
        <v>0</v>
      </c>
      <c r="S455" s="142">
        <v>0</v>
      </c>
      <c r="T455" s="143">
        <f t="shared" si="163"/>
        <v>0</v>
      </c>
      <c r="AR455" s="144" t="s">
        <v>229</v>
      </c>
      <c r="AT455" s="144" t="s">
        <v>215</v>
      </c>
      <c r="AU455" s="144" t="s">
        <v>229</v>
      </c>
      <c r="AY455" s="19" t="s">
        <v>212</v>
      </c>
      <c r="BE455" s="145">
        <f t="shared" si="164"/>
        <v>0</v>
      </c>
      <c r="BF455" s="145">
        <f t="shared" si="165"/>
        <v>0</v>
      </c>
      <c r="BG455" s="145">
        <f t="shared" si="166"/>
        <v>0</v>
      </c>
      <c r="BH455" s="145">
        <f t="shared" si="167"/>
        <v>0</v>
      </c>
      <c r="BI455" s="145">
        <f t="shared" si="168"/>
        <v>0</v>
      </c>
      <c r="BJ455" s="19" t="s">
        <v>77</v>
      </c>
      <c r="BK455" s="145">
        <f t="shared" si="169"/>
        <v>0</v>
      </c>
      <c r="BL455" s="19" t="s">
        <v>229</v>
      </c>
      <c r="BM455" s="144" t="s">
        <v>16405</v>
      </c>
    </row>
    <row r="456" spans="2:65" s="1" customFormat="1" ht="24.2" customHeight="1">
      <c r="B456" s="34"/>
      <c r="C456" s="133" t="s">
        <v>5156</v>
      </c>
      <c r="D456" s="133" t="s">
        <v>215</v>
      </c>
      <c r="E456" s="134" t="s">
        <v>16406</v>
      </c>
      <c r="F456" s="135" t="s">
        <v>16104</v>
      </c>
      <c r="G456" s="136" t="s">
        <v>15108</v>
      </c>
      <c r="H456" s="137">
        <v>3</v>
      </c>
      <c r="I456" s="138"/>
      <c r="J456" s="139">
        <f t="shared" si="160"/>
        <v>0</v>
      </c>
      <c r="K456" s="135" t="s">
        <v>245</v>
      </c>
      <c r="L456" s="34"/>
      <c r="M456" s="140" t="s">
        <v>19</v>
      </c>
      <c r="N456" s="141" t="s">
        <v>40</v>
      </c>
      <c r="P456" s="142">
        <f t="shared" si="161"/>
        <v>0</v>
      </c>
      <c r="Q456" s="142">
        <v>0</v>
      </c>
      <c r="R456" s="142">
        <f t="shared" si="162"/>
        <v>0</v>
      </c>
      <c r="S456" s="142">
        <v>0</v>
      </c>
      <c r="T456" s="143">
        <f t="shared" si="163"/>
        <v>0</v>
      </c>
      <c r="AR456" s="144" t="s">
        <v>229</v>
      </c>
      <c r="AT456" s="144" t="s">
        <v>215</v>
      </c>
      <c r="AU456" s="144" t="s">
        <v>229</v>
      </c>
      <c r="AY456" s="19" t="s">
        <v>212</v>
      </c>
      <c r="BE456" s="145">
        <f t="shared" si="164"/>
        <v>0</v>
      </c>
      <c r="BF456" s="145">
        <f t="shared" si="165"/>
        <v>0</v>
      </c>
      <c r="BG456" s="145">
        <f t="shared" si="166"/>
        <v>0</v>
      </c>
      <c r="BH456" s="145">
        <f t="shared" si="167"/>
        <v>0</v>
      </c>
      <c r="BI456" s="145">
        <f t="shared" si="168"/>
        <v>0</v>
      </c>
      <c r="BJ456" s="19" t="s">
        <v>77</v>
      </c>
      <c r="BK456" s="145">
        <f t="shared" si="169"/>
        <v>0</v>
      </c>
      <c r="BL456" s="19" t="s">
        <v>229</v>
      </c>
      <c r="BM456" s="144" t="s">
        <v>16407</v>
      </c>
    </row>
    <row r="457" spans="2:65" s="1" customFormat="1" ht="16.5" customHeight="1">
      <c r="B457" s="34"/>
      <c r="C457" s="133" t="s">
        <v>5165</v>
      </c>
      <c r="D457" s="133" t="s">
        <v>215</v>
      </c>
      <c r="E457" s="134" t="s">
        <v>16408</v>
      </c>
      <c r="F457" s="135" t="s">
        <v>16102</v>
      </c>
      <c r="G457" s="136" t="s">
        <v>15108</v>
      </c>
      <c r="H457" s="137">
        <v>3</v>
      </c>
      <c r="I457" s="138"/>
      <c r="J457" s="139">
        <f t="shared" si="160"/>
        <v>0</v>
      </c>
      <c r="K457" s="135" t="s">
        <v>245</v>
      </c>
      <c r="L457" s="34"/>
      <c r="M457" s="140" t="s">
        <v>19</v>
      </c>
      <c r="N457" s="141" t="s">
        <v>40</v>
      </c>
      <c r="P457" s="142">
        <f t="shared" si="161"/>
        <v>0</v>
      </c>
      <c r="Q457" s="142">
        <v>0</v>
      </c>
      <c r="R457" s="142">
        <f t="shared" si="162"/>
        <v>0</v>
      </c>
      <c r="S457" s="142">
        <v>0</v>
      </c>
      <c r="T457" s="143">
        <f t="shared" si="163"/>
        <v>0</v>
      </c>
      <c r="AR457" s="144" t="s">
        <v>229</v>
      </c>
      <c r="AT457" s="144" t="s">
        <v>215</v>
      </c>
      <c r="AU457" s="144" t="s">
        <v>229</v>
      </c>
      <c r="AY457" s="19" t="s">
        <v>212</v>
      </c>
      <c r="BE457" s="145">
        <f t="shared" si="164"/>
        <v>0</v>
      </c>
      <c r="BF457" s="145">
        <f t="shared" si="165"/>
        <v>0</v>
      </c>
      <c r="BG457" s="145">
        <f t="shared" si="166"/>
        <v>0</v>
      </c>
      <c r="BH457" s="145">
        <f t="shared" si="167"/>
        <v>0</v>
      </c>
      <c r="BI457" s="145">
        <f t="shared" si="168"/>
        <v>0</v>
      </c>
      <c r="BJ457" s="19" t="s">
        <v>77</v>
      </c>
      <c r="BK457" s="145">
        <f t="shared" si="169"/>
        <v>0</v>
      </c>
      <c r="BL457" s="19" t="s">
        <v>229</v>
      </c>
      <c r="BM457" s="144" t="s">
        <v>16409</v>
      </c>
    </row>
    <row r="458" spans="2:65" s="1" customFormat="1" ht="16.5" customHeight="1">
      <c r="B458" s="34"/>
      <c r="C458" s="133" t="s">
        <v>5180</v>
      </c>
      <c r="D458" s="133" t="s">
        <v>215</v>
      </c>
      <c r="E458" s="134" t="s">
        <v>16410</v>
      </c>
      <c r="F458" s="135" t="s">
        <v>16411</v>
      </c>
      <c r="G458" s="136" t="s">
        <v>15108</v>
      </c>
      <c r="H458" s="137">
        <v>2</v>
      </c>
      <c r="I458" s="138"/>
      <c r="J458" s="139">
        <f t="shared" si="160"/>
        <v>0</v>
      </c>
      <c r="K458" s="135" t="s">
        <v>245</v>
      </c>
      <c r="L458" s="34"/>
      <c r="M458" s="140" t="s">
        <v>19</v>
      </c>
      <c r="N458" s="141" t="s">
        <v>40</v>
      </c>
      <c r="P458" s="142">
        <f t="shared" si="161"/>
        <v>0</v>
      </c>
      <c r="Q458" s="142">
        <v>0</v>
      </c>
      <c r="R458" s="142">
        <f t="shared" si="162"/>
        <v>0</v>
      </c>
      <c r="S458" s="142">
        <v>0</v>
      </c>
      <c r="T458" s="143">
        <f t="shared" si="163"/>
        <v>0</v>
      </c>
      <c r="AR458" s="144" t="s">
        <v>229</v>
      </c>
      <c r="AT458" s="144" t="s">
        <v>215</v>
      </c>
      <c r="AU458" s="144" t="s">
        <v>229</v>
      </c>
      <c r="AY458" s="19" t="s">
        <v>212</v>
      </c>
      <c r="BE458" s="145">
        <f t="shared" si="164"/>
        <v>0</v>
      </c>
      <c r="BF458" s="145">
        <f t="shared" si="165"/>
        <v>0</v>
      </c>
      <c r="BG458" s="145">
        <f t="shared" si="166"/>
        <v>0</v>
      </c>
      <c r="BH458" s="145">
        <f t="shared" si="167"/>
        <v>0</v>
      </c>
      <c r="BI458" s="145">
        <f t="shared" si="168"/>
        <v>0</v>
      </c>
      <c r="BJ458" s="19" t="s">
        <v>77</v>
      </c>
      <c r="BK458" s="145">
        <f t="shared" si="169"/>
        <v>0</v>
      </c>
      <c r="BL458" s="19" t="s">
        <v>229</v>
      </c>
      <c r="BM458" s="144" t="s">
        <v>16412</v>
      </c>
    </row>
    <row r="459" spans="2:65" s="1" customFormat="1" ht="16.5" customHeight="1">
      <c r="B459" s="34"/>
      <c r="C459" s="133" t="s">
        <v>5208</v>
      </c>
      <c r="D459" s="133" t="s">
        <v>215</v>
      </c>
      <c r="E459" s="134" t="s">
        <v>16413</v>
      </c>
      <c r="F459" s="135" t="s">
        <v>16102</v>
      </c>
      <c r="G459" s="136" t="s">
        <v>15108</v>
      </c>
      <c r="H459" s="137">
        <v>2</v>
      </c>
      <c r="I459" s="138"/>
      <c r="J459" s="139">
        <f t="shared" si="160"/>
        <v>0</v>
      </c>
      <c r="K459" s="135" t="s">
        <v>245</v>
      </c>
      <c r="L459" s="34"/>
      <c r="M459" s="140" t="s">
        <v>19</v>
      </c>
      <c r="N459" s="141" t="s">
        <v>40</v>
      </c>
      <c r="P459" s="142">
        <f t="shared" si="161"/>
        <v>0</v>
      </c>
      <c r="Q459" s="142">
        <v>0</v>
      </c>
      <c r="R459" s="142">
        <f t="shared" si="162"/>
        <v>0</v>
      </c>
      <c r="S459" s="142">
        <v>0</v>
      </c>
      <c r="T459" s="143">
        <f t="shared" si="163"/>
        <v>0</v>
      </c>
      <c r="AR459" s="144" t="s">
        <v>229</v>
      </c>
      <c r="AT459" s="144" t="s">
        <v>215</v>
      </c>
      <c r="AU459" s="144" t="s">
        <v>229</v>
      </c>
      <c r="AY459" s="19" t="s">
        <v>212</v>
      </c>
      <c r="BE459" s="145">
        <f t="shared" si="164"/>
        <v>0</v>
      </c>
      <c r="BF459" s="145">
        <f t="shared" si="165"/>
        <v>0</v>
      </c>
      <c r="BG459" s="145">
        <f t="shared" si="166"/>
        <v>0</v>
      </c>
      <c r="BH459" s="145">
        <f t="shared" si="167"/>
        <v>0</v>
      </c>
      <c r="BI459" s="145">
        <f t="shared" si="168"/>
        <v>0</v>
      </c>
      <c r="BJ459" s="19" t="s">
        <v>77</v>
      </c>
      <c r="BK459" s="145">
        <f t="shared" si="169"/>
        <v>0</v>
      </c>
      <c r="BL459" s="19" t="s">
        <v>229</v>
      </c>
      <c r="BM459" s="144" t="s">
        <v>16414</v>
      </c>
    </row>
    <row r="460" spans="2:65" s="1" customFormat="1" ht="24.2" customHeight="1">
      <c r="B460" s="34"/>
      <c r="C460" s="133" t="s">
        <v>5215</v>
      </c>
      <c r="D460" s="133" t="s">
        <v>215</v>
      </c>
      <c r="E460" s="134" t="s">
        <v>16415</v>
      </c>
      <c r="F460" s="135" t="s">
        <v>16416</v>
      </c>
      <c r="G460" s="136" t="s">
        <v>15108</v>
      </c>
      <c r="H460" s="137">
        <v>2</v>
      </c>
      <c r="I460" s="138"/>
      <c r="J460" s="139">
        <f t="shared" si="160"/>
        <v>0</v>
      </c>
      <c r="K460" s="135" t="s">
        <v>245</v>
      </c>
      <c r="L460" s="34"/>
      <c r="M460" s="140" t="s">
        <v>19</v>
      </c>
      <c r="N460" s="141" t="s">
        <v>40</v>
      </c>
      <c r="P460" s="142">
        <f t="shared" si="161"/>
        <v>0</v>
      </c>
      <c r="Q460" s="142">
        <v>0</v>
      </c>
      <c r="R460" s="142">
        <f t="shared" si="162"/>
        <v>0</v>
      </c>
      <c r="S460" s="142">
        <v>0</v>
      </c>
      <c r="T460" s="143">
        <f t="shared" si="163"/>
        <v>0</v>
      </c>
      <c r="AR460" s="144" t="s">
        <v>229</v>
      </c>
      <c r="AT460" s="144" t="s">
        <v>215</v>
      </c>
      <c r="AU460" s="144" t="s">
        <v>229</v>
      </c>
      <c r="AY460" s="19" t="s">
        <v>212</v>
      </c>
      <c r="BE460" s="145">
        <f t="shared" si="164"/>
        <v>0</v>
      </c>
      <c r="BF460" s="145">
        <f t="shared" si="165"/>
        <v>0</v>
      </c>
      <c r="BG460" s="145">
        <f t="shared" si="166"/>
        <v>0</v>
      </c>
      <c r="BH460" s="145">
        <f t="shared" si="167"/>
        <v>0</v>
      </c>
      <c r="BI460" s="145">
        <f t="shared" si="168"/>
        <v>0</v>
      </c>
      <c r="BJ460" s="19" t="s">
        <v>77</v>
      </c>
      <c r="BK460" s="145">
        <f t="shared" si="169"/>
        <v>0</v>
      </c>
      <c r="BL460" s="19" t="s">
        <v>229</v>
      </c>
      <c r="BM460" s="144" t="s">
        <v>16417</v>
      </c>
    </row>
    <row r="461" spans="2:65" s="1" customFormat="1" ht="16.5" customHeight="1">
      <c r="B461" s="34"/>
      <c r="C461" s="133" t="s">
        <v>5224</v>
      </c>
      <c r="D461" s="133" t="s">
        <v>215</v>
      </c>
      <c r="E461" s="134" t="s">
        <v>16418</v>
      </c>
      <c r="F461" s="135" t="s">
        <v>16102</v>
      </c>
      <c r="G461" s="136" t="s">
        <v>15108</v>
      </c>
      <c r="H461" s="137">
        <v>2</v>
      </c>
      <c r="I461" s="138"/>
      <c r="J461" s="139">
        <f t="shared" si="160"/>
        <v>0</v>
      </c>
      <c r="K461" s="135" t="s">
        <v>245</v>
      </c>
      <c r="L461" s="34"/>
      <c r="M461" s="140" t="s">
        <v>19</v>
      </c>
      <c r="N461" s="141" t="s">
        <v>40</v>
      </c>
      <c r="P461" s="142">
        <f t="shared" si="161"/>
        <v>0</v>
      </c>
      <c r="Q461" s="142">
        <v>0</v>
      </c>
      <c r="R461" s="142">
        <f t="shared" si="162"/>
        <v>0</v>
      </c>
      <c r="S461" s="142">
        <v>0</v>
      </c>
      <c r="T461" s="143">
        <f t="shared" si="163"/>
        <v>0</v>
      </c>
      <c r="AR461" s="144" t="s">
        <v>229</v>
      </c>
      <c r="AT461" s="144" t="s">
        <v>215</v>
      </c>
      <c r="AU461" s="144" t="s">
        <v>229</v>
      </c>
      <c r="AY461" s="19" t="s">
        <v>212</v>
      </c>
      <c r="BE461" s="145">
        <f t="shared" si="164"/>
        <v>0</v>
      </c>
      <c r="BF461" s="145">
        <f t="shared" si="165"/>
        <v>0</v>
      </c>
      <c r="BG461" s="145">
        <f t="shared" si="166"/>
        <v>0</v>
      </c>
      <c r="BH461" s="145">
        <f t="shared" si="167"/>
        <v>0</v>
      </c>
      <c r="BI461" s="145">
        <f t="shared" si="168"/>
        <v>0</v>
      </c>
      <c r="BJ461" s="19" t="s">
        <v>77</v>
      </c>
      <c r="BK461" s="145">
        <f t="shared" si="169"/>
        <v>0</v>
      </c>
      <c r="BL461" s="19" t="s">
        <v>229</v>
      </c>
      <c r="BM461" s="144" t="s">
        <v>16419</v>
      </c>
    </row>
    <row r="462" spans="2:65" s="1" customFormat="1" ht="24.2" customHeight="1">
      <c r="B462" s="34"/>
      <c r="C462" s="133" t="s">
        <v>5231</v>
      </c>
      <c r="D462" s="133" t="s">
        <v>215</v>
      </c>
      <c r="E462" s="134" t="s">
        <v>16420</v>
      </c>
      <c r="F462" s="135" t="s">
        <v>16421</v>
      </c>
      <c r="G462" s="136" t="s">
        <v>15108</v>
      </c>
      <c r="H462" s="137">
        <v>1</v>
      </c>
      <c r="I462" s="138"/>
      <c r="J462" s="139">
        <f t="shared" si="160"/>
        <v>0</v>
      </c>
      <c r="K462" s="135" t="s">
        <v>245</v>
      </c>
      <c r="L462" s="34"/>
      <c r="M462" s="140" t="s">
        <v>19</v>
      </c>
      <c r="N462" s="141" t="s">
        <v>40</v>
      </c>
      <c r="P462" s="142">
        <f t="shared" si="161"/>
        <v>0</v>
      </c>
      <c r="Q462" s="142">
        <v>0</v>
      </c>
      <c r="R462" s="142">
        <f t="shared" si="162"/>
        <v>0</v>
      </c>
      <c r="S462" s="142">
        <v>0</v>
      </c>
      <c r="T462" s="143">
        <f t="shared" si="163"/>
        <v>0</v>
      </c>
      <c r="AR462" s="144" t="s">
        <v>229</v>
      </c>
      <c r="AT462" s="144" t="s">
        <v>215</v>
      </c>
      <c r="AU462" s="144" t="s">
        <v>229</v>
      </c>
      <c r="AY462" s="19" t="s">
        <v>212</v>
      </c>
      <c r="BE462" s="145">
        <f t="shared" si="164"/>
        <v>0</v>
      </c>
      <c r="BF462" s="145">
        <f t="shared" si="165"/>
        <v>0</v>
      </c>
      <c r="BG462" s="145">
        <f t="shared" si="166"/>
        <v>0</v>
      </c>
      <c r="BH462" s="145">
        <f t="shared" si="167"/>
        <v>0</v>
      </c>
      <c r="BI462" s="145">
        <f t="shared" si="168"/>
        <v>0</v>
      </c>
      <c r="BJ462" s="19" t="s">
        <v>77</v>
      </c>
      <c r="BK462" s="145">
        <f t="shared" si="169"/>
        <v>0</v>
      </c>
      <c r="BL462" s="19" t="s">
        <v>229</v>
      </c>
      <c r="BM462" s="144" t="s">
        <v>16422</v>
      </c>
    </row>
    <row r="463" spans="2:65" s="1" customFormat="1" ht="16.5" customHeight="1">
      <c r="B463" s="34"/>
      <c r="C463" s="133" t="s">
        <v>5238</v>
      </c>
      <c r="D463" s="133" t="s">
        <v>215</v>
      </c>
      <c r="E463" s="134" t="s">
        <v>16423</v>
      </c>
      <c r="F463" s="135" t="s">
        <v>16102</v>
      </c>
      <c r="G463" s="136" t="s">
        <v>15108</v>
      </c>
      <c r="H463" s="137">
        <v>1</v>
      </c>
      <c r="I463" s="138"/>
      <c r="J463" s="139">
        <f t="shared" si="160"/>
        <v>0</v>
      </c>
      <c r="K463" s="135" t="s">
        <v>245</v>
      </c>
      <c r="L463" s="34"/>
      <c r="M463" s="140" t="s">
        <v>19</v>
      </c>
      <c r="N463" s="141" t="s">
        <v>40</v>
      </c>
      <c r="P463" s="142">
        <f t="shared" si="161"/>
        <v>0</v>
      </c>
      <c r="Q463" s="142">
        <v>0</v>
      </c>
      <c r="R463" s="142">
        <f t="shared" si="162"/>
        <v>0</v>
      </c>
      <c r="S463" s="142">
        <v>0</v>
      </c>
      <c r="T463" s="143">
        <f t="shared" si="163"/>
        <v>0</v>
      </c>
      <c r="AR463" s="144" t="s">
        <v>229</v>
      </c>
      <c r="AT463" s="144" t="s">
        <v>215</v>
      </c>
      <c r="AU463" s="144" t="s">
        <v>229</v>
      </c>
      <c r="AY463" s="19" t="s">
        <v>212</v>
      </c>
      <c r="BE463" s="145">
        <f t="shared" si="164"/>
        <v>0</v>
      </c>
      <c r="BF463" s="145">
        <f t="shared" si="165"/>
        <v>0</v>
      </c>
      <c r="BG463" s="145">
        <f t="shared" si="166"/>
        <v>0</v>
      </c>
      <c r="BH463" s="145">
        <f t="shared" si="167"/>
        <v>0</v>
      </c>
      <c r="BI463" s="145">
        <f t="shared" si="168"/>
        <v>0</v>
      </c>
      <c r="BJ463" s="19" t="s">
        <v>77</v>
      </c>
      <c r="BK463" s="145">
        <f t="shared" si="169"/>
        <v>0</v>
      </c>
      <c r="BL463" s="19" t="s">
        <v>229</v>
      </c>
      <c r="BM463" s="144" t="s">
        <v>16424</v>
      </c>
    </row>
    <row r="464" spans="2:65" s="1" customFormat="1" ht="16.5" customHeight="1">
      <c r="B464" s="34"/>
      <c r="C464" s="133" t="s">
        <v>5245</v>
      </c>
      <c r="D464" s="133" t="s">
        <v>215</v>
      </c>
      <c r="E464" s="134" t="s">
        <v>16425</v>
      </c>
      <c r="F464" s="135" t="s">
        <v>16107</v>
      </c>
      <c r="G464" s="136" t="s">
        <v>8579</v>
      </c>
      <c r="H464" s="137">
        <v>378</v>
      </c>
      <c r="I464" s="138"/>
      <c r="J464" s="139">
        <f t="shared" si="160"/>
        <v>0</v>
      </c>
      <c r="K464" s="135" t="s">
        <v>245</v>
      </c>
      <c r="L464" s="34"/>
      <c r="M464" s="140" t="s">
        <v>19</v>
      </c>
      <c r="N464" s="141" t="s">
        <v>40</v>
      </c>
      <c r="P464" s="142">
        <f t="shared" si="161"/>
        <v>0</v>
      </c>
      <c r="Q464" s="142">
        <v>0</v>
      </c>
      <c r="R464" s="142">
        <f t="shared" si="162"/>
        <v>0</v>
      </c>
      <c r="S464" s="142">
        <v>0</v>
      </c>
      <c r="T464" s="143">
        <f t="shared" si="163"/>
        <v>0</v>
      </c>
      <c r="AR464" s="144" t="s">
        <v>229</v>
      </c>
      <c r="AT464" s="144" t="s">
        <v>215</v>
      </c>
      <c r="AU464" s="144" t="s">
        <v>229</v>
      </c>
      <c r="AY464" s="19" t="s">
        <v>212</v>
      </c>
      <c r="BE464" s="145">
        <f t="shared" si="164"/>
        <v>0</v>
      </c>
      <c r="BF464" s="145">
        <f t="shared" si="165"/>
        <v>0</v>
      </c>
      <c r="BG464" s="145">
        <f t="shared" si="166"/>
        <v>0</v>
      </c>
      <c r="BH464" s="145">
        <f t="shared" si="167"/>
        <v>0</v>
      </c>
      <c r="BI464" s="145">
        <f t="shared" si="168"/>
        <v>0</v>
      </c>
      <c r="BJ464" s="19" t="s">
        <v>77</v>
      </c>
      <c r="BK464" s="145">
        <f t="shared" si="169"/>
        <v>0</v>
      </c>
      <c r="BL464" s="19" t="s">
        <v>229</v>
      </c>
      <c r="BM464" s="144" t="s">
        <v>16426</v>
      </c>
    </row>
    <row r="465" spans="2:65" s="1" customFormat="1" ht="24.2" customHeight="1">
      <c r="B465" s="34"/>
      <c r="C465" s="133" t="s">
        <v>5253</v>
      </c>
      <c r="D465" s="133" t="s">
        <v>215</v>
      </c>
      <c r="E465" s="134" t="s">
        <v>16427</v>
      </c>
      <c r="F465" s="135" t="s">
        <v>16109</v>
      </c>
      <c r="G465" s="136" t="s">
        <v>15108</v>
      </c>
      <c r="H465" s="137">
        <v>11</v>
      </c>
      <c r="I465" s="138"/>
      <c r="J465" s="139">
        <f t="shared" si="160"/>
        <v>0</v>
      </c>
      <c r="K465" s="135" t="s">
        <v>245</v>
      </c>
      <c r="L465" s="34"/>
      <c r="M465" s="140" t="s">
        <v>19</v>
      </c>
      <c r="N465" s="141" t="s">
        <v>40</v>
      </c>
      <c r="P465" s="142">
        <f t="shared" si="161"/>
        <v>0</v>
      </c>
      <c r="Q465" s="142">
        <v>0</v>
      </c>
      <c r="R465" s="142">
        <f t="shared" si="162"/>
        <v>0</v>
      </c>
      <c r="S465" s="142">
        <v>0</v>
      </c>
      <c r="T465" s="143">
        <f t="shared" si="163"/>
        <v>0</v>
      </c>
      <c r="AR465" s="144" t="s">
        <v>229</v>
      </c>
      <c r="AT465" s="144" t="s">
        <v>215</v>
      </c>
      <c r="AU465" s="144" t="s">
        <v>229</v>
      </c>
      <c r="AY465" s="19" t="s">
        <v>212</v>
      </c>
      <c r="BE465" s="145">
        <f t="shared" si="164"/>
        <v>0</v>
      </c>
      <c r="BF465" s="145">
        <f t="shared" si="165"/>
        <v>0</v>
      </c>
      <c r="BG465" s="145">
        <f t="shared" si="166"/>
        <v>0</v>
      </c>
      <c r="BH465" s="145">
        <f t="shared" si="167"/>
        <v>0</v>
      </c>
      <c r="BI465" s="145">
        <f t="shared" si="168"/>
        <v>0</v>
      </c>
      <c r="BJ465" s="19" t="s">
        <v>77</v>
      </c>
      <c r="BK465" s="145">
        <f t="shared" si="169"/>
        <v>0</v>
      </c>
      <c r="BL465" s="19" t="s">
        <v>229</v>
      </c>
      <c r="BM465" s="144" t="s">
        <v>16428</v>
      </c>
    </row>
    <row r="466" spans="2:65" s="1" customFormat="1" ht="24.2" customHeight="1">
      <c r="B466" s="34"/>
      <c r="C466" s="133" t="s">
        <v>5276</v>
      </c>
      <c r="D466" s="133" t="s">
        <v>215</v>
      </c>
      <c r="E466" s="134" t="s">
        <v>16429</v>
      </c>
      <c r="F466" s="135" t="s">
        <v>16111</v>
      </c>
      <c r="G466" s="136" t="s">
        <v>15108</v>
      </c>
      <c r="H466" s="137">
        <v>7</v>
      </c>
      <c r="I466" s="138"/>
      <c r="J466" s="139">
        <f t="shared" si="160"/>
        <v>0</v>
      </c>
      <c r="K466" s="135" t="s">
        <v>245</v>
      </c>
      <c r="L466" s="34"/>
      <c r="M466" s="140" t="s">
        <v>19</v>
      </c>
      <c r="N466" s="141" t="s">
        <v>40</v>
      </c>
      <c r="P466" s="142">
        <f t="shared" si="161"/>
        <v>0</v>
      </c>
      <c r="Q466" s="142">
        <v>0</v>
      </c>
      <c r="R466" s="142">
        <f t="shared" si="162"/>
        <v>0</v>
      </c>
      <c r="S466" s="142">
        <v>0</v>
      </c>
      <c r="T466" s="143">
        <f t="shared" si="163"/>
        <v>0</v>
      </c>
      <c r="AR466" s="144" t="s">
        <v>229</v>
      </c>
      <c r="AT466" s="144" t="s">
        <v>215</v>
      </c>
      <c r="AU466" s="144" t="s">
        <v>229</v>
      </c>
      <c r="AY466" s="19" t="s">
        <v>212</v>
      </c>
      <c r="BE466" s="145">
        <f t="shared" si="164"/>
        <v>0</v>
      </c>
      <c r="BF466" s="145">
        <f t="shared" si="165"/>
        <v>0</v>
      </c>
      <c r="BG466" s="145">
        <f t="shared" si="166"/>
        <v>0</v>
      </c>
      <c r="BH466" s="145">
        <f t="shared" si="167"/>
        <v>0</v>
      </c>
      <c r="BI466" s="145">
        <f t="shared" si="168"/>
        <v>0</v>
      </c>
      <c r="BJ466" s="19" t="s">
        <v>77</v>
      </c>
      <c r="BK466" s="145">
        <f t="shared" si="169"/>
        <v>0</v>
      </c>
      <c r="BL466" s="19" t="s">
        <v>229</v>
      </c>
      <c r="BM466" s="144" t="s">
        <v>16430</v>
      </c>
    </row>
    <row r="467" spans="2:65" s="1" customFormat="1" ht="16.5" customHeight="1">
      <c r="B467" s="34"/>
      <c r="C467" s="133" t="s">
        <v>5283</v>
      </c>
      <c r="D467" s="133" t="s">
        <v>215</v>
      </c>
      <c r="E467" s="134" t="s">
        <v>16431</v>
      </c>
      <c r="F467" s="135" t="s">
        <v>16113</v>
      </c>
      <c r="G467" s="136" t="s">
        <v>8579</v>
      </c>
      <c r="H467" s="137">
        <v>18</v>
      </c>
      <c r="I467" s="138"/>
      <c r="J467" s="139">
        <f t="shared" si="160"/>
        <v>0</v>
      </c>
      <c r="K467" s="135" t="s">
        <v>245</v>
      </c>
      <c r="L467" s="34"/>
      <c r="M467" s="140" t="s">
        <v>19</v>
      </c>
      <c r="N467" s="141" t="s">
        <v>40</v>
      </c>
      <c r="P467" s="142">
        <f t="shared" si="161"/>
        <v>0</v>
      </c>
      <c r="Q467" s="142">
        <v>0</v>
      </c>
      <c r="R467" s="142">
        <f t="shared" si="162"/>
        <v>0</v>
      </c>
      <c r="S467" s="142">
        <v>0</v>
      </c>
      <c r="T467" s="143">
        <f t="shared" si="163"/>
        <v>0</v>
      </c>
      <c r="AR467" s="144" t="s">
        <v>229</v>
      </c>
      <c r="AT467" s="144" t="s">
        <v>215</v>
      </c>
      <c r="AU467" s="144" t="s">
        <v>229</v>
      </c>
      <c r="AY467" s="19" t="s">
        <v>212</v>
      </c>
      <c r="BE467" s="145">
        <f t="shared" si="164"/>
        <v>0</v>
      </c>
      <c r="BF467" s="145">
        <f t="shared" si="165"/>
        <v>0</v>
      </c>
      <c r="BG467" s="145">
        <f t="shared" si="166"/>
        <v>0</v>
      </c>
      <c r="BH467" s="145">
        <f t="shared" si="167"/>
        <v>0</v>
      </c>
      <c r="BI467" s="145">
        <f t="shared" si="168"/>
        <v>0</v>
      </c>
      <c r="BJ467" s="19" t="s">
        <v>77</v>
      </c>
      <c r="BK467" s="145">
        <f t="shared" si="169"/>
        <v>0</v>
      </c>
      <c r="BL467" s="19" t="s">
        <v>229</v>
      </c>
      <c r="BM467" s="144" t="s">
        <v>16432</v>
      </c>
    </row>
    <row r="468" spans="2:65" s="1" customFormat="1" ht="21.75" customHeight="1">
      <c r="B468" s="34"/>
      <c r="C468" s="133" t="s">
        <v>5306</v>
      </c>
      <c r="D468" s="133" t="s">
        <v>215</v>
      </c>
      <c r="E468" s="134" t="s">
        <v>16433</v>
      </c>
      <c r="F468" s="135" t="s">
        <v>16115</v>
      </c>
      <c r="G468" s="136" t="s">
        <v>8579</v>
      </c>
      <c r="H468" s="137">
        <v>265</v>
      </c>
      <c r="I468" s="138"/>
      <c r="J468" s="139">
        <f t="shared" si="160"/>
        <v>0</v>
      </c>
      <c r="K468" s="135" t="s">
        <v>245</v>
      </c>
      <c r="L468" s="34"/>
      <c r="M468" s="140" t="s">
        <v>19</v>
      </c>
      <c r="N468" s="141" t="s">
        <v>40</v>
      </c>
      <c r="P468" s="142">
        <f t="shared" si="161"/>
        <v>0</v>
      </c>
      <c r="Q468" s="142">
        <v>0</v>
      </c>
      <c r="R468" s="142">
        <f t="shared" si="162"/>
        <v>0</v>
      </c>
      <c r="S468" s="142">
        <v>0</v>
      </c>
      <c r="T468" s="143">
        <f t="shared" si="163"/>
        <v>0</v>
      </c>
      <c r="AR468" s="144" t="s">
        <v>229</v>
      </c>
      <c r="AT468" s="144" t="s">
        <v>215</v>
      </c>
      <c r="AU468" s="144" t="s">
        <v>229</v>
      </c>
      <c r="AY468" s="19" t="s">
        <v>212</v>
      </c>
      <c r="BE468" s="145">
        <f t="shared" si="164"/>
        <v>0</v>
      </c>
      <c r="BF468" s="145">
        <f t="shared" si="165"/>
        <v>0</v>
      </c>
      <c r="BG468" s="145">
        <f t="shared" si="166"/>
        <v>0</v>
      </c>
      <c r="BH468" s="145">
        <f t="shared" si="167"/>
        <v>0</v>
      </c>
      <c r="BI468" s="145">
        <f t="shared" si="168"/>
        <v>0</v>
      </c>
      <c r="BJ468" s="19" t="s">
        <v>77</v>
      </c>
      <c r="BK468" s="145">
        <f t="shared" si="169"/>
        <v>0</v>
      </c>
      <c r="BL468" s="19" t="s">
        <v>229</v>
      </c>
      <c r="BM468" s="144" t="s">
        <v>16434</v>
      </c>
    </row>
    <row r="469" spans="2:65" s="1" customFormat="1" ht="16.5" customHeight="1">
      <c r="B469" s="34"/>
      <c r="C469" s="133" t="s">
        <v>5313</v>
      </c>
      <c r="D469" s="133" t="s">
        <v>215</v>
      </c>
      <c r="E469" s="134" t="s">
        <v>16435</v>
      </c>
      <c r="F469" s="135" t="s">
        <v>16117</v>
      </c>
      <c r="G469" s="136" t="s">
        <v>8579</v>
      </c>
      <c r="H469" s="137">
        <v>25</v>
      </c>
      <c r="I469" s="138"/>
      <c r="J469" s="139">
        <f t="shared" si="160"/>
        <v>0</v>
      </c>
      <c r="K469" s="135" t="s">
        <v>245</v>
      </c>
      <c r="L469" s="34"/>
      <c r="M469" s="140" t="s">
        <v>19</v>
      </c>
      <c r="N469" s="141" t="s">
        <v>40</v>
      </c>
      <c r="P469" s="142">
        <f t="shared" si="161"/>
        <v>0</v>
      </c>
      <c r="Q469" s="142">
        <v>0</v>
      </c>
      <c r="R469" s="142">
        <f t="shared" si="162"/>
        <v>0</v>
      </c>
      <c r="S469" s="142">
        <v>0</v>
      </c>
      <c r="T469" s="143">
        <f t="shared" si="163"/>
        <v>0</v>
      </c>
      <c r="AR469" s="144" t="s">
        <v>229</v>
      </c>
      <c r="AT469" s="144" t="s">
        <v>215</v>
      </c>
      <c r="AU469" s="144" t="s">
        <v>229</v>
      </c>
      <c r="AY469" s="19" t="s">
        <v>212</v>
      </c>
      <c r="BE469" s="145">
        <f t="shared" si="164"/>
        <v>0</v>
      </c>
      <c r="BF469" s="145">
        <f t="shared" si="165"/>
        <v>0</v>
      </c>
      <c r="BG469" s="145">
        <f t="shared" si="166"/>
        <v>0</v>
      </c>
      <c r="BH469" s="145">
        <f t="shared" si="167"/>
        <v>0</v>
      </c>
      <c r="BI469" s="145">
        <f t="shared" si="168"/>
        <v>0</v>
      </c>
      <c r="BJ469" s="19" t="s">
        <v>77</v>
      </c>
      <c r="BK469" s="145">
        <f t="shared" si="169"/>
        <v>0</v>
      </c>
      <c r="BL469" s="19" t="s">
        <v>229</v>
      </c>
      <c r="BM469" s="144" t="s">
        <v>16436</v>
      </c>
    </row>
    <row r="470" spans="2:65" s="16" customFormat="1" ht="20.85" customHeight="1">
      <c r="B470" s="205"/>
      <c r="D470" s="206" t="s">
        <v>68</v>
      </c>
      <c r="E470" s="206" t="s">
        <v>16437</v>
      </c>
      <c r="F470" s="206" t="s">
        <v>16438</v>
      </c>
      <c r="I470" s="207"/>
      <c r="J470" s="208">
        <f>BK470</f>
        <v>0</v>
      </c>
      <c r="L470" s="205"/>
      <c r="M470" s="209"/>
      <c r="P470" s="210">
        <f>SUM(P471:P511)</f>
        <v>0</v>
      </c>
      <c r="R470" s="210">
        <f>SUM(R471:R511)</f>
        <v>0</v>
      </c>
      <c r="T470" s="211">
        <f>SUM(T471:T511)</f>
        <v>0</v>
      </c>
      <c r="AR470" s="206" t="s">
        <v>77</v>
      </c>
      <c r="AT470" s="212" t="s">
        <v>68</v>
      </c>
      <c r="AU470" s="212" t="s">
        <v>236</v>
      </c>
      <c r="AY470" s="206" t="s">
        <v>212</v>
      </c>
      <c r="BK470" s="213">
        <f>SUM(BK471:BK511)</f>
        <v>0</v>
      </c>
    </row>
    <row r="471" spans="2:65" s="1" customFormat="1" ht="16.5" customHeight="1">
      <c r="B471" s="34"/>
      <c r="C471" s="133" t="s">
        <v>5321</v>
      </c>
      <c r="D471" s="133" t="s">
        <v>215</v>
      </c>
      <c r="E471" s="134" t="s">
        <v>16439</v>
      </c>
      <c r="F471" s="135" t="s">
        <v>16064</v>
      </c>
      <c r="G471" s="136" t="s">
        <v>15108</v>
      </c>
      <c r="H471" s="137">
        <v>14</v>
      </c>
      <c r="I471" s="138"/>
      <c r="J471" s="139">
        <f t="shared" ref="J471:J511" si="170">ROUND(I471*H471,2)</f>
        <v>0</v>
      </c>
      <c r="K471" s="135" t="s">
        <v>245</v>
      </c>
      <c r="L471" s="34"/>
      <c r="M471" s="140" t="s">
        <v>19</v>
      </c>
      <c r="N471" s="141" t="s">
        <v>40</v>
      </c>
      <c r="P471" s="142">
        <f t="shared" ref="P471:P511" si="171">O471*H471</f>
        <v>0</v>
      </c>
      <c r="Q471" s="142">
        <v>0</v>
      </c>
      <c r="R471" s="142">
        <f t="shared" ref="R471:R511" si="172">Q471*H471</f>
        <v>0</v>
      </c>
      <c r="S471" s="142">
        <v>0</v>
      </c>
      <c r="T471" s="143">
        <f t="shared" ref="T471:T511" si="173">S471*H471</f>
        <v>0</v>
      </c>
      <c r="AR471" s="144" t="s">
        <v>229</v>
      </c>
      <c r="AT471" s="144" t="s">
        <v>215</v>
      </c>
      <c r="AU471" s="144" t="s">
        <v>229</v>
      </c>
      <c r="AY471" s="19" t="s">
        <v>212</v>
      </c>
      <c r="BE471" s="145">
        <f t="shared" ref="BE471:BE511" si="174">IF(N471="základní",J471,0)</f>
        <v>0</v>
      </c>
      <c r="BF471" s="145">
        <f t="shared" ref="BF471:BF511" si="175">IF(N471="snížená",J471,0)</f>
        <v>0</v>
      </c>
      <c r="BG471" s="145">
        <f t="shared" ref="BG471:BG511" si="176">IF(N471="zákl. přenesená",J471,0)</f>
        <v>0</v>
      </c>
      <c r="BH471" s="145">
        <f t="shared" ref="BH471:BH511" si="177">IF(N471="sníž. přenesená",J471,0)</f>
        <v>0</v>
      </c>
      <c r="BI471" s="145">
        <f t="shared" ref="BI471:BI511" si="178">IF(N471="nulová",J471,0)</f>
        <v>0</v>
      </c>
      <c r="BJ471" s="19" t="s">
        <v>77</v>
      </c>
      <c r="BK471" s="145">
        <f t="shared" ref="BK471:BK511" si="179">ROUND(I471*H471,2)</f>
        <v>0</v>
      </c>
      <c r="BL471" s="19" t="s">
        <v>229</v>
      </c>
      <c r="BM471" s="144" t="s">
        <v>16440</v>
      </c>
    </row>
    <row r="472" spans="2:65" s="1" customFormat="1" ht="16.5" customHeight="1">
      <c r="B472" s="34"/>
      <c r="C472" s="133" t="s">
        <v>5328</v>
      </c>
      <c r="D472" s="133" t="s">
        <v>215</v>
      </c>
      <c r="E472" s="134" t="s">
        <v>16441</v>
      </c>
      <c r="F472" s="135" t="s">
        <v>16066</v>
      </c>
      <c r="G472" s="136" t="s">
        <v>15108</v>
      </c>
      <c r="H472" s="137">
        <v>14</v>
      </c>
      <c r="I472" s="138"/>
      <c r="J472" s="139">
        <f t="shared" si="170"/>
        <v>0</v>
      </c>
      <c r="K472" s="135" t="s">
        <v>245</v>
      </c>
      <c r="L472" s="34"/>
      <c r="M472" s="140" t="s">
        <v>19</v>
      </c>
      <c r="N472" s="141" t="s">
        <v>40</v>
      </c>
      <c r="P472" s="142">
        <f t="shared" si="171"/>
        <v>0</v>
      </c>
      <c r="Q472" s="142">
        <v>0</v>
      </c>
      <c r="R472" s="142">
        <f t="shared" si="172"/>
        <v>0</v>
      </c>
      <c r="S472" s="142">
        <v>0</v>
      </c>
      <c r="T472" s="143">
        <f t="shared" si="173"/>
        <v>0</v>
      </c>
      <c r="AR472" s="144" t="s">
        <v>229</v>
      </c>
      <c r="AT472" s="144" t="s">
        <v>215</v>
      </c>
      <c r="AU472" s="144" t="s">
        <v>229</v>
      </c>
      <c r="AY472" s="19" t="s">
        <v>212</v>
      </c>
      <c r="BE472" s="145">
        <f t="shared" si="174"/>
        <v>0</v>
      </c>
      <c r="BF472" s="145">
        <f t="shared" si="175"/>
        <v>0</v>
      </c>
      <c r="BG472" s="145">
        <f t="shared" si="176"/>
        <v>0</v>
      </c>
      <c r="BH472" s="145">
        <f t="shared" si="177"/>
        <v>0</v>
      </c>
      <c r="BI472" s="145">
        <f t="shared" si="178"/>
        <v>0</v>
      </c>
      <c r="BJ472" s="19" t="s">
        <v>77</v>
      </c>
      <c r="BK472" s="145">
        <f t="shared" si="179"/>
        <v>0</v>
      </c>
      <c r="BL472" s="19" t="s">
        <v>229</v>
      </c>
      <c r="BM472" s="144" t="s">
        <v>16442</v>
      </c>
    </row>
    <row r="473" spans="2:65" s="1" customFormat="1" ht="16.5" customHeight="1">
      <c r="B473" s="34"/>
      <c r="C473" s="133" t="s">
        <v>5342</v>
      </c>
      <c r="D473" s="133" t="s">
        <v>215</v>
      </c>
      <c r="E473" s="134" t="s">
        <v>16443</v>
      </c>
      <c r="F473" s="135" t="s">
        <v>16068</v>
      </c>
      <c r="G473" s="136" t="s">
        <v>15108</v>
      </c>
      <c r="H473" s="137">
        <v>4</v>
      </c>
      <c r="I473" s="138"/>
      <c r="J473" s="139">
        <f t="shared" si="170"/>
        <v>0</v>
      </c>
      <c r="K473" s="135" t="s">
        <v>245</v>
      </c>
      <c r="L473" s="34"/>
      <c r="M473" s="140" t="s">
        <v>19</v>
      </c>
      <c r="N473" s="141" t="s">
        <v>40</v>
      </c>
      <c r="P473" s="142">
        <f t="shared" si="171"/>
        <v>0</v>
      </c>
      <c r="Q473" s="142">
        <v>0</v>
      </c>
      <c r="R473" s="142">
        <f t="shared" si="172"/>
        <v>0</v>
      </c>
      <c r="S473" s="142">
        <v>0</v>
      </c>
      <c r="T473" s="143">
        <f t="shared" si="173"/>
        <v>0</v>
      </c>
      <c r="AR473" s="144" t="s">
        <v>229</v>
      </c>
      <c r="AT473" s="144" t="s">
        <v>215</v>
      </c>
      <c r="AU473" s="144" t="s">
        <v>229</v>
      </c>
      <c r="AY473" s="19" t="s">
        <v>212</v>
      </c>
      <c r="BE473" s="145">
        <f t="shared" si="174"/>
        <v>0</v>
      </c>
      <c r="BF473" s="145">
        <f t="shared" si="175"/>
        <v>0</v>
      </c>
      <c r="BG473" s="145">
        <f t="shared" si="176"/>
        <v>0</v>
      </c>
      <c r="BH473" s="145">
        <f t="shared" si="177"/>
        <v>0</v>
      </c>
      <c r="BI473" s="145">
        <f t="shared" si="178"/>
        <v>0</v>
      </c>
      <c r="BJ473" s="19" t="s">
        <v>77</v>
      </c>
      <c r="BK473" s="145">
        <f t="shared" si="179"/>
        <v>0</v>
      </c>
      <c r="BL473" s="19" t="s">
        <v>229</v>
      </c>
      <c r="BM473" s="144" t="s">
        <v>16444</v>
      </c>
    </row>
    <row r="474" spans="2:65" s="1" customFormat="1" ht="16.5" customHeight="1">
      <c r="B474" s="34"/>
      <c r="C474" s="133" t="s">
        <v>5359</v>
      </c>
      <c r="D474" s="133" t="s">
        <v>215</v>
      </c>
      <c r="E474" s="134" t="s">
        <v>16445</v>
      </c>
      <c r="F474" s="135" t="s">
        <v>15879</v>
      </c>
      <c r="G474" s="136" t="s">
        <v>15108</v>
      </c>
      <c r="H474" s="137">
        <v>4</v>
      </c>
      <c r="I474" s="138"/>
      <c r="J474" s="139">
        <f t="shared" si="170"/>
        <v>0</v>
      </c>
      <c r="K474" s="135" t="s">
        <v>245</v>
      </c>
      <c r="L474" s="34"/>
      <c r="M474" s="140" t="s">
        <v>19</v>
      </c>
      <c r="N474" s="141" t="s">
        <v>40</v>
      </c>
      <c r="P474" s="142">
        <f t="shared" si="171"/>
        <v>0</v>
      </c>
      <c r="Q474" s="142">
        <v>0</v>
      </c>
      <c r="R474" s="142">
        <f t="shared" si="172"/>
        <v>0</v>
      </c>
      <c r="S474" s="142">
        <v>0</v>
      </c>
      <c r="T474" s="143">
        <f t="shared" si="173"/>
        <v>0</v>
      </c>
      <c r="AR474" s="144" t="s">
        <v>229</v>
      </c>
      <c r="AT474" s="144" t="s">
        <v>215</v>
      </c>
      <c r="AU474" s="144" t="s">
        <v>229</v>
      </c>
      <c r="AY474" s="19" t="s">
        <v>212</v>
      </c>
      <c r="BE474" s="145">
        <f t="shared" si="174"/>
        <v>0</v>
      </c>
      <c r="BF474" s="145">
        <f t="shared" si="175"/>
        <v>0</v>
      </c>
      <c r="BG474" s="145">
        <f t="shared" si="176"/>
        <v>0</v>
      </c>
      <c r="BH474" s="145">
        <f t="shared" si="177"/>
        <v>0</v>
      </c>
      <c r="BI474" s="145">
        <f t="shared" si="178"/>
        <v>0</v>
      </c>
      <c r="BJ474" s="19" t="s">
        <v>77</v>
      </c>
      <c r="BK474" s="145">
        <f t="shared" si="179"/>
        <v>0</v>
      </c>
      <c r="BL474" s="19" t="s">
        <v>229</v>
      </c>
      <c r="BM474" s="144" t="s">
        <v>16446</v>
      </c>
    </row>
    <row r="475" spans="2:65" s="1" customFormat="1" ht="16.5" customHeight="1">
      <c r="B475" s="34"/>
      <c r="C475" s="133" t="s">
        <v>5371</v>
      </c>
      <c r="D475" s="133" t="s">
        <v>215</v>
      </c>
      <c r="E475" s="134" t="s">
        <v>16447</v>
      </c>
      <c r="F475" s="135" t="s">
        <v>16071</v>
      </c>
      <c r="G475" s="136" t="s">
        <v>15108</v>
      </c>
      <c r="H475" s="137">
        <v>5</v>
      </c>
      <c r="I475" s="138"/>
      <c r="J475" s="139">
        <f t="shared" si="170"/>
        <v>0</v>
      </c>
      <c r="K475" s="135" t="s">
        <v>245</v>
      </c>
      <c r="L475" s="34"/>
      <c r="M475" s="140" t="s">
        <v>19</v>
      </c>
      <c r="N475" s="141" t="s">
        <v>40</v>
      </c>
      <c r="P475" s="142">
        <f t="shared" si="171"/>
        <v>0</v>
      </c>
      <c r="Q475" s="142">
        <v>0</v>
      </c>
      <c r="R475" s="142">
        <f t="shared" si="172"/>
        <v>0</v>
      </c>
      <c r="S475" s="142">
        <v>0</v>
      </c>
      <c r="T475" s="143">
        <f t="shared" si="173"/>
        <v>0</v>
      </c>
      <c r="AR475" s="144" t="s">
        <v>229</v>
      </c>
      <c r="AT475" s="144" t="s">
        <v>215</v>
      </c>
      <c r="AU475" s="144" t="s">
        <v>229</v>
      </c>
      <c r="AY475" s="19" t="s">
        <v>212</v>
      </c>
      <c r="BE475" s="145">
        <f t="shared" si="174"/>
        <v>0</v>
      </c>
      <c r="BF475" s="145">
        <f t="shared" si="175"/>
        <v>0</v>
      </c>
      <c r="BG475" s="145">
        <f t="shared" si="176"/>
        <v>0</v>
      </c>
      <c r="BH475" s="145">
        <f t="shared" si="177"/>
        <v>0</v>
      </c>
      <c r="BI475" s="145">
        <f t="shared" si="178"/>
        <v>0</v>
      </c>
      <c r="BJ475" s="19" t="s">
        <v>77</v>
      </c>
      <c r="BK475" s="145">
        <f t="shared" si="179"/>
        <v>0</v>
      </c>
      <c r="BL475" s="19" t="s">
        <v>229</v>
      </c>
      <c r="BM475" s="144" t="s">
        <v>16448</v>
      </c>
    </row>
    <row r="476" spans="2:65" s="1" customFormat="1" ht="16.5" customHeight="1">
      <c r="B476" s="34"/>
      <c r="C476" s="133" t="s">
        <v>5381</v>
      </c>
      <c r="D476" s="133" t="s">
        <v>215</v>
      </c>
      <c r="E476" s="134" t="s">
        <v>16449</v>
      </c>
      <c r="F476" s="135" t="s">
        <v>15849</v>
      </c>
      <c r="G476" s="136" t="s">
        <v>15108</v>
      </c>
      <c r="H476" s="137">
        <v>2</v>
      </c>
      <c r="I476" s="138"/>
      <c r="J476" s="139">
        <f t="shared" si="170"/>
        <v>0</v>
      </c>
      <c r="K476" s="135" t="s">
        <v>245</v>
      </c>
      <c r="L476" s="34"/>
      <c r="M476" s="140" t="s">
        <v>19</v>
      </c>
      <c r="N476" s="141" t="s">
        <v>40</v>
      </c>
      <c r="P476" s="142">
        <f t="shared" si="171"/>
        <v>0</v>
      </c>
      <c r="Q476" s="142">
        <v>0</v>
      </c>
      <c r="R476" s="142">
        <f t="shared" si="172"/>
        <v>0</v>
      </c>
      <c r="S476" s="142">
        <v>0</v>
      </c>
      <c r="T476" s="143">
        <f t="shared" si="173"/>
        <v>0</v>
      </c>
      <c r="AR476" s="144" t="s">
        <v>229</v>
      </c>
      <c r="AT476" s="144" t="s">
        <v>215</v>
      </c>
      <c r="AU476" s="144" t="s">
        <v>229</v>
      </c>
      <c r="AY476" s="19" t="s">
        <v>212</v>
      </c>
      <c r="BE476" s="145">
        <f t="shared" si="174"/>
        <v>0</v>
      </c>
      <c r="BF476" s="145">
        <f t="shared" si="175"/>
        <v>0</v>
      </c>
      <c r="BG476" s="145">
        <f t="shared" si="176"/>
        <v>0</v>
      </c>
      <c r="BH476" s="145">
        <f t="shared" si="177"/>
        <v>0</v>
      </c>
      <c r="BI476" s="145">
        <f t="shared" si="178"/>
        <v>0</v>
      </c>
      <c r="BJ476" s="19" t="s">
        <v>77</v>
      </c>
      <c r="BK476" s="145">
        <f t="shared" si="179"/>
        <v>0</v>
      </c>
      <c r="BL476" s="19" t="s">
        <v>229</v>
      </c>
      <c r="BM476" s="144" t="s">
        <v>16450</v>
      </c>
    </row>
    <row r="477" spans="2:65" s="1" customFormat="1" ht="16.5" customHeight="1">
      <c r="B477" s="34"/>
      <c r="C477" s="133" t="s">
        <v>5396</v>
      </c>
      <c r="D477" s="133" t="s">
        <v>215</v>
      </c>
      <c r="E477" s="134" t="s">
        <v>16451</v>
      </c>
      <c r="F477" s="135" t="s">
        <v>15851</v>
      </c>
      <c r="G477" s="136" t="s">
        <v>15108</v>
      </c>
      <c r="H477" s="137">
        <v>5</v>
      </c>
      <c r="I477" s="138"/>
      <c r="J477" s="139">
        <f t="shared" si="170"/>
        <v>0</v>
      </c>
      <c r="K477" s="135" t="s">
        <v>245</v>
      </c>
      <c r="L477" s="34"/>
      <c r="M477" s="140" t="s">
        <v>19</v>
      </c>
      <c r="N477" s="141" t="s">
        <v>40</v>
      </c>
      <c r="P477" s="142">
        <f t="shared" si="171"/>
        <v>0</v>
      </c>
      <c r="Q477" s="142">
        <v>0</v>
      </c>
      <c r="R477" s="142">
        <f t="shared" si="172"/>
        <v>0</v>
      </c>
      <c r="S477" s="142">
        <v>0</v>
      </c>
      <c r="T477" s="143">
        <f t="shared" si="173"/>
        <v>0</v>
      </c>
      <c r="AR477" s="144" t="s">
        <v>229</v>
      </c>
      <c r="AT477" s="144" t="s">
        <v>215</v>
      </c>
      <c r="AU477" s="144" t="s">
        <v>229</v>
      </c>
      <c r="AY477" s="19" t="s">
        <v>212</v>
      </c>
      <c r="BE477" s="145">
        <f t="shared" si="174"/>
        <v>0</v>
      </c>
      <c r="BF477" s="145">
        <f t="shared" si="175"/>
        <v>0</v>
      </c>
      <c r="BG477" s="145">
        <f t="shared" si="176"/>
        <v>0</v>
      </c>
      <c r="BH477" s="145">
        <f t="shared" si="177"/>
        <v>0</v>
      </c>
      <c r="BI477" s="145">
        <f t="shared" si="178"/>
        <v>0</v>
      </c>
      <c r="BJ477" s="19" t="s">
        <v>77</v>
      </c>
      <c r="BK477" s="145">
        <f t="shared" si="179"/>
        <v>0</v>
      </c>
      <c r="BL477" s="19" t="s">
        <v>229</v>
      </c>
      <c r="BM477" s="144" t="s">
        <v>16452</v>
      </c>
    </row>
    <row r="478" spans="2:65" s="1" customFormat="1" ht="16.5" customHeight="1">
      <c r="B478" s="34"/>
      <c r="C478" s="133" t="s">
        <v>5413</v>
      </c>
      <c r="D478" s="133" t="s">
        <v>215</v>
      </c>
      <c r="E478" s="134" t="s">
        <v>16453</v>
      </c>
      <c r="F478" s="135" t="s">
        <v>16075</v>
      </c>
      <c r="G478" s="136" t="s">
        <v>15108</v>
      </c>
      <c r="H478" s="137">
        <v>1</v>
      </c>
      <c r="I478" s="138"/>
      <c r="J478" s="139">
        <f t="shared" si="170"/>
        <v>0</v>
      </c>
      <c r="K478" s="135" t="s">
        <v>245</v>
      </c>
      <c r="L478" s="34"/>
      <c r="M478" s="140" t="s">
        <v>19</v>
      </c>
      <c r="N478" s="141" t="s">
        <v>40</v>
      </c>
      <c r="P478" s="142">
        <f t="shared" si="171"/>
        <v>0</v>
      </c>
      <c r="Q478" s="142">
        <v>0</v>
      </c>
      <c r="R478" s="142">
        <f t="shared" si="172"/>
        <v>0</v>
      </c>
      <c r="S478" s="142">
        <v>0</v>
      </c>
      <c r="T478" s="143">
        <f t="shared" si="173"/>
        <v>0</v>
      </c>
      <c r="AR478" s="144" t="s">
        <v>229</v>
      </c>
      <c r="AT478" s="144" t="s">
        <v>215</v>
      </c>
      <c r="AU478" s="144" t="s">
        <v>229</v>
      </c>
      <c r="AY478" s="19" t="s">
        <v>212</v>
      </c>
      <c r="BE478" s="145">
        <f t="shared" si="174"/>
        <v>0</v>
      </c>
      <c r="BF478" s="145">
        <f t="shared" si="175"/>
        <v>0</v>
      </c>
      <c r="BG478" s="145">
        <f t="shared" si="176"/>
        <v>0</v>
      </c>
      <c r="BH478" s="145">
        <f t="shared" si="177"/>
        <v>0</v>
      </c>
      <c r="BI478" s="145">
        <f t="shared" si="178"/>
        <v>0</v>
      </c>
      <c r="BJ478" s="19" t="s">
        <v>77</v>
      </c>
      <c r="BK478" s="145">
        <f t="shared" si="179"/>
        <v>0</v>
      </c>
      <c r="BL478" s="19" t="s">
        <v>229</v>
      </c>
      <c r="BM478" s="144" t="s">
        <v>16454</v>
      </c>
    </row>
    <row r="479" spans="2:65" s="1" customFormat="1" ht="16.5" customHeight="1">
      <c r="B479" s="34"/>
      <c r="C479" s="133" t="s">
        <v>5419</v>
      </c>
      <c r="D479" s="133" t="s">
        <v>215</v>
      </c>
      <c r="E479" s="134" t="s">
        <v>16455</v>
      </c>
      <c r="F479" s="135" t="s">
        <v>15853</v>
      </c>
      <c r="G479" s="136" t="s">
        <v>15108</v>
      </c>
      <c r="H479" s="137">
        <v>10</v>
      </c>
      <c r="I479" s="138"/>
      <c r="J479" s="139">
        <f t="shared" si="170"/>
        <v>0</v>
      </c>
      <c r="K479" s="135" t="s">
        <v>245</v>
      </c>
      <c r="L479" s="34"/>
      <c r="M479" s="140" t="s">
        <v>19</v>
      </c>
      <c r="N479" s="141" t="s">
        <v>40</v>
      </c>
      <c r="P479" s="142">
        <f t="shared" si="171"/>
        <v>0</v>
      </c>
      <c r="Q479" s="142">
        <v>0</v>
      </c>
      <c r="R479" s="142">
        <f t="shared" si="172"/>
        <v>0</v>
      </c>
      <c r="S479" s="142">
        <v>0</v>
      </c>
      <c r="T479" s="143">
        <f t="shared" si="173"/>
        <v>0</v>
      </c>
      <c r="AR479" s="144" t="s">
        <v>229</v>
      </c>
      <c r="AT479" s="144" t="s">
        <v>215</v>
      </c>
      <c r="AU479" s="144" t="s">
        <v>229</v>
      </c>
      <c r="AY479" s="19" t="s">
        <v>212</v>
      </c>
      <c r="BE479" s="145">
        <f t="shared" si="174"/>
        <v>0</v>
      </c>
      <c r="BF479" s="145">
        <f t="shared" si="175"/>
        <v>0</v>
      </c>
      <c r="BG479" s="145">
        <f t="shared" si="176"/>
        <v>0</v>
      </c>
      <c r="BH479" s="145">
        <f t="shared" si="177"/>
        <v>0</v>
      </c>
      <c r="BI479" s="145">
        <f t="shared" si="178"/>
        <v>0</v>
      </c>
      <c r="BJ479" s="19" t="s">
        <v>77</v>
      </c>
      <c r="BK479" s="145">
        <f t="shared" si="179"/>
        <v>0</v>
      </c>
      <c r="BL479" s="19" t="s">
        <v>229</v>
      </c>
      <c r="BM479" s="144" t="s">
        <v>16456</v>
      </c>
    </row>
    <row r="480" spans="2:65" s="1" customFormat="1" ht="16.5" customHeight="1">
      <c r="B480" s="34"/>
      <c r="C480" s="133" t="s">
        <v>5425</v>
      </c>
      <c r="D480" s="133" t="s">
        <v>215</v>
      </c>
      <c r="E480" s="134" t="s">
        <v>16457</v>
      </c>
      <c r="F480" s="135" t="s">
        <v>15855</v>
      </c>
      <c r="G480" s="136" t="s">
        <v>15108</v>
      </c>
      <c r="H480" s="137">
        <v>4</v>
      </c>
      <c r="I480" s="138"/>
      <c r="J480" s="139">
        <f t="shared" si="170"/>
        <v>0</v>
      </c>
      <c r="K480" s="135" t="s">
        <v>245</v>
      </c>
      <c r="L480" s="34"/>
      <c r="M480" s="140" t="s">
        <v>19</v>
      </c>
      <c r="N480" s="141" t="s">
        <v>40</v>
      </c>
      <c r="P480" s="142">
        <f t="shared" si="171"/>
        <v>0</v>
      </c>
      <c r="Q480" s="142">
        <v>0</v>
      </c>
      <c r="R480" s="142">
        <f t="shared" si="172"/>
        <v>0</v>
      </c>
      <c r="S480" s="142">
        <v>0</v>
      </c>
      <c r="T480" s="143">
        <f t="shared" si="173"/>
        <v>0</v>
      </c>
      <c r="AR480" s="144" t="s">
        <v>229</v>
      </c>
      <c r="AT480" s="144" t="s">
        <v>215</v>
      </c>
      <c r="AU480" s="144" t="s">
        <v>229</v>
      </c>
      <c r="AY480" s="19" t="s">
        <v>212</v>
      </c>
      <c r="BE480" s="145">
        <f t="shared" si="174"/>
        <v>0</v>
      </c>
      <c r="BF480" s="145">
        <f t="shared" si="175"/>
        <v>0</v>
      </c>
      <c r="BG480" s="145">
        <f t="shared" si="176"/>
        <v>0</v>
      </c>
      <c r="BH480" s="145">
        <f t="shared" si="177"/>
        <v>0</v>
      </c>
      <c r="BI480" s="145">
        <f t="shared" si="178"/>
        <v>0</v>
      </c>
      <c r="BJ480" s="19" t="s">
        <v>77</v>
      </c>
      <c r="BK480" s="145">
        <f t="shared" si="179"/>
        <v>0</v>
      </c>
      <c r="BL480" s="19" t="s">
        <v>229</v>
      </c>
      <c r="BM480" s="144" t="s">
        <v>16458</v>
      </c>
    </row>
    <row r="481" spans="2:65" s="1" customFormat="1" ht="16.5" customHeight="1">
      <c r="B481" s="34"/>
      <c r="C481" s="133" t="s">
        <v>5430</v>
      </c>
      <c r="D481" s="133" t="s">
        <v>215</v>
      </c>
      <c r="E481" s="134" t="s">
        <v>16459</v>
      </c>
      <c r="F481" s="135" t="s">
        <v>15857</v>
      </c>
      <c r="G481" s="136" t="s">
        <v>15108</v>
      </c>
      <c r="H481" s="137">
        <v>4</v>
      </c>
      <c r="I481" s="138"/>
      <c r="J481" s="139">
        <f t="shared" si="170"/>
        <v>0</v>
      </c>
      <c r="K481" s="135" t="s">
        <v>245</v>
      </c>
      <c r="L481" s="34"/>
      <c r="M481" s="140" t="s">
        <v>19</v>
      </c>
      <c r="N481" s="141" t="s">
        <v>40</v>
      </c>
      <c r="P481" s="142">
        <f t="shared" si="171"/>
        <v>0</v>
      </c>
      <c r="Q481" s="142">
        <v>0</v>
      </c>
      <c r="R481" s="142">
        <f t="shared" si="172"/>
        <v>0</v>
      </c>
      <c r="S481" s="142">
        <v>0</v>
      </c>
      <c r="T481" s="143">
        <f t="shared" si="173"/>
        <v>0</v>
      </c>
      <c r="AR481" s="144" t="s">
        <v>229</v>
      </c>
      <c r="AT481" s="144" t="s">
        <v>215</v>
      </c>
      <c r="AU481" s="144" t="s">
        <v>229</v>
      </c>
      <c r="AY481" s="19" t="s">
        <v>212</v>
      </c>
      <c r="BE481" s="145">
        <f t="shared" si="174"/>
        <v>0</v>
      </c>
      <c r="BF481" s="145">
        <f t="shared" si="175"/>
        <v>0</v>
      </c>
      <c r="BG481" s="145">
        <f t="shared" si="176"/>
        <v>0</v>
      </c>
      <c r="BH481" s="145">
        <f t="shared" si="177"/>
        <v>0</v>
      </c>
      <c r="BI481" s="145">
        <f t="shared" si="178"/>
        <v>0</v>
      </c>
      <c r="BJ481" s="19" t="s">
        <v>77</v>
      </c>
      <c r="BK481" s="145">
        <f t="shared" si="179"/>
        <v>0</v>
      </c>
      <c r="BL481" s="19" t="s">
        <v>229</v>
      </c>
      <c r="BM481" s="144" t="s">
        <v>16460</v>
      </c>
    </row>
    <row r="482" spans="2:65" s="1" customFormat="1" ht="16.5" customHeight="1">
      <c r="B482" s="34"/>
      <c r="C482" s="133" t="s">
        <v>5432</v>
      </c>
      <c r="D482" s="133" t="s">
        <v>215</v>
      </c>
      <c r="E482" s="134" t="s">
        <v>16461</v>
      </c>
      <c r="F482" s="135" t="s">
        <v>16080</v>
      </c>
      <c r="G482" s="136" t="s">
        <v>15108</v>
      </c>
      <c r="H482" s="137">
        <v>4</v>
      </c>
      <c r="I482" s="138"/>
      <c r="J482" s="139">
        <f t="shared" si="170"/>
        <v>0</v>
      </c>
      <c r="K482" s="135" t="s">
        <v>245</v>
      </c>
      <c r="L482" s="34"/>
      <c r="M482" s="140" t="s">
        <v>19</v>
      </c>
      <c r="N482" s="141" t="s">
        <v>40</v>
      </c>
      <c r="P482" s="142">
        <f t="shared" si="171"/>
        <v>0</v>
      </c>
      <c r="Q482" s="142">
        <v>0</v>
      </c>
      <c r="R482" s="142">
        <f t="shared" si="172"/>
        <v>0</v>
      </c>
      <c r="S482" s="142">
        <v>0</v>
      </c>
      <c r="T482" s="143">
        <f t="shared" si="173"/>
        <v>0</v>
      </c>
      <c r="AR482" s="144" t="s">
        <v>229</v>
      </c>
      <c r="AT482" s="144" t="s">
        <v>215</v>
      </c>
      <c r="AU482" s="144" t="s">
        <v>229</v>
      </c>
      <c r="AY482" s="19" t="s">
        <v>212</v>
      </c>
      <c r="BE482" s="145">
        <f t="shared" si="174"/>
        <v>0</v>
      </c>
      <c r="BF482" s="145">
        <f t="shared" si="175"/>
        <v>0</v>
      </c>
      <c r="BG482" s="145">
        <f t="shared" si="176"/>
        <v>0</v>
      </c>
      <c r="BH482" s="145">
        <f t="shared" si="177"/>
        <v>0</v>
      </c>
      <c r="BI482" s="145">
        <f t="shared" si="178"/>
        <v>0</v>
      </c>
      <c r="BJ482" s="19" t="s">
        <v>77</v>
      </c>
      <c r="BK482" s="145">
        <f t="shared" si="179"/>
        <v>0</v>
      </c>
      <c r="BL482" s="19" t="s">
        <v>229</v>
      </c>
      <c r="BM482" s="144" t="s">
        <v>16462</v>
      </c>
    </row>
    <row r="483" spans="2:65" s="1" customFormat="1" ht="16.5" customHeight="1">
      <c r="B483" s="34"/>
      <c r="C483" s="133" t="s">
        <v>5439</v>
      </c>
      <c r="D483" s="133" t="s">
        <v>215</v>
      </c>
      <c r="E483" s="134" t="s">
        <v>16463</v>
      </c>
      <c r="F483" s="135" t="s">
        <v>16082</v>
      </c>
      <c r="G483" s="136" t="s">
        <v>15108</v>
      </c>
      <c r="H483" s="137">
        <v>38</v>
      </c>
      <c r="I483" s="138"/>
      <c r="J483" s="139">
        <f t="shared" si="170"/>
        <v>0</v>
      </c>
      <c r="K483" s="135" t="s">
        <v>245</v>
      </c>
      <c r="L483" s="34"/>
      <c r="M483" s="140" t="s">
        <v>19</v>
      </c>
      <c r="N483" s="141" t="s">
        <v>40</v>
      </c>
      <c r="P483" s="142">
        <f t="shared" si="171"/>
        <v>0</v>
      </c>
      <c r="Q483" s="142">
        <v>0</v>
      </c>
      <c r="R483" s="142">
        <f t="shared" si="172"/>
        <v>0</v>
      </c>
      <c r="S483" s="142">
        <v>0</v>
      </c>
      <c r="T483" s="143">
        <f t="shared" si="173"/>
        <v>0</v>
      </c>
      <c r="AR483" s="144" t="s">
        <v>229</v>
      </c>
      <c r="AT483" s="144" t="s">
        <v>215</v>
      </c>
      <c r="AU483" s="144" t="s">
        <v>229</v>
      </c>
      <c r="AY483" s="19" t="s">
        <v>212</v>
      </c>
      <c r="BE483" s="145">
        <f t="shared" si="174"/>
        <v>0</v>
      </c>
      <c r="BF483" s="145">
        <f t="shared" si="175"/>
        <v>0</v>
      </c>
      <c r="BG483" s="145">
        <f t="shared" si="176"/>
        <v>0</v>
      </c>
      <c r="BH483" s="145">
        <f t="shared" si="177"/>
        <v>0</v>
      </c>
      <c r="BI483" s="145">
        <f t="shared" si="178"/>
        <v>0</v>
      </c>
      <c r="BJ483" s="19" t="s">
        <v>77</v>
      </c>
      <c r="BK483" s="145">
        <f t="shared" si="179"/>
        <v>0</v>
      </c>
      <c r="BL483" s="19" t="s">
        <v>229</v>
      </c>
      <c r="BM483" s="144" t="s">
        <v>16464</v>
      </c>
    </row>
    <row r="484" spans="2:65" s="1" customFormat="1" ht="16.5" customHeight="1">
      <c r="B484" s="34"/>
      <c r="C484" s="133" t="s">
        <v>5446</v>
      </c>
      <c r="D484" s="133" t="s">
        <v>215</v>
      </c>
      <c r="E484" s="134" t="s">
        <v>16465</v>
      </c>
      <c r="F484" s="135" t="s">
        <v>16084</v>
      </c>
      <c r="G484" s="136" t="s">
        <v>15108</v>
      </c>
      <c r="H484" s="137">
        <v>25</v>
      </c>
      <c r="I484" s="138"/>
      <c r="J484" s="139">
        <f t="shared" si="170"/>
        <v>0</v>
      </c>
      <c r="K484" s="135" t="s">
        <v>245</v>
      </c>
      <c r="L484" s="34"/>
      <c r="M484" s="140" t="s">
        <v>19</v>
      </c>
      <c r="N484" s="141" t="s">
        <v>40</v>
      </c>
      <c r="P484" s="142">
        <f t="shared" si="171"/>
        <v>0</v>
      </c>
      <c r="Q484" s="142">
        <v>0</v>
      </c>
      <c r="R484" s="142">
        <f t="shared" si="172"/>
        <v>0</v>
      </c>
      <c r="S484" s="142">
        <v>0</v>
      </c>
      <c r="T484" s="143">
        <f t="shared" si="173"/>
        <v>0</v>
      </c>
      <c r="AR484" s="144" t="s">
        <v>229</v>
      </c>
      <c r="AT484" s="144" t="s">
        <v>215</v>
      </c>
      <c r="AU484" s="144" t="s">
        <v>229</v>
      </c>
      <c r="AY484" s="19" t="s">
        <v>212</v>
      </c>
      <c r="BE484" s="145">
        <f t="shared" si="174"/>
        <v>0</v>
      </c>
      <c r="BF484" s="145">
        <f t="shared" si="175"/>
        <v>0</v>
      </c>
      <c r="BG484" s="145">
        <f t="shared" si="176"/>
        <v>0</v>
      </c>
      <c r="BH484" s="145">
        <f t="shared" si="177"/>
        <v>0</v>
      </c>
      <c r="BI484" s="145">
        <f t="shared" si="178"/>
        <v>0</v>
      </c>
      <c r="BJ484" s="19" t="s">
        <v>77</v>
      </c>
      <c r="BK484" s="145">
        <f t="shared" si="179"/>
        <v>0</v>
      </c>
      <c r="BL484" s="19" t="s">
        <v>229</v>
      </c>
      <c r="BM484" s="144" t="s">
        <v>16466</v>
      </c>
    </row>
    <row r="485" spans="2:65" s="1" customFormat="1" ht="16.5" customHeight="1">
      <c r="B485" s="34"/>
      <c r="C485" s="133" t="s">
        <v>5452</v>
      </c>
      <c r="D485" s="133" t="s">
        <v>215</v>
      </c>
      <c r="E485" s="134" t="s">
        <v>16467</v>
      </c>
      <c r="F485" s="135" t="s">
        <v>16086</v>
      </c>
      <c r="G485" s="136" t="s">
        <v>15108</v>
      </c>
      <c r="H485" s="137">
        <v>14</v>
      </c>
      <c r="I485" s="138"/>
      <c r="J485" s="139">
        <f t="shared" si="170"/>
        <v>0</v>
      </c>
      <c r="K485" s="135" t="s">
        <v>245</v>
      </c>
      <c r="L485" s="34"/>
      <c r="M485" s="140" t="s">
        <v>19</v>
      </c>
      <c r="N485" s="141" t="s">
        <v>40</v>
      </c>
      <c r="P485" s="142">
        <f t="shared" si="171"/>
        <v>0</v>
      </c>
      <c r="Q485" s="142">
        <v>0</v>
      </c>
      <c r="R485" s="142">
        <f t="shared" si="172"/>
        <v>0</v>
      </c>
      <c r="S485" s="142">
        <v>0</v>
      </c>
      <c r="T485" s="143">
        <f t="shared" si="173"/>
        <v>0</v>
      </c>
      <c r="AR485" s="144" t="s">
        <v>229</v>
      </c>
      <c r="AT485" s="144" t="s">
        <v>215</v>
      </c>
      <c r="AU485" s="144" t="s">
        <v>229</v>
      </c>
      <c r="AY485" s="19" t="s">
        <v>212</v>
      </c>
      <c r="BE485" s="145">
        <f t="shared" si="174"/>
        <v>0</v>
      </c>
      <c r="BF485" s="145">
        <f t="shared" si="175"/>
        <v>0</v>
      </c>
      <c r="BG485" s="145">
        <f t="shared" si="176"/>
        <v>0</v>
      </c>
      <c r="BH485" s="145">
        <f t="shared" si="177"/>
        <v>0</v>
      </c>
      <c r="BI485" s="145">
        <f t="shared" si="178"/>
        <v>0</v>
      </c>
      <c r="BJ485" s="19" t="s">
        <v>77</v>
      </c>
      <c r="BK485" s="145">
        <f t="shared" si="179"/>
        <v>0</v>
      </c>
      <c r="BL485" s="19" t="s">
        <v>229</v>
      </c>
      <c r="BM485" s="144" t="s">
        <v>16468</v>
      </c>
    </row>
    <row r="486" spans="2:65" s="1" customFormat="1" ht="16.5" customHeight="1">
      <c r="B486" s="34"/>
      <c r="C486" s="133" t="s">
        <v>5458</v>
      </c>
      <c r="D486" s="133" t="s">
        <v>215</v>
      </c>
      <c r="E486" s="134" t="s">
        <v>16469</v>
      </c>
      <c r="F486" s="135" t="s">
        <v>16088</v>
      </c>
      <c r="G486" s="136" t="s">
        <v>15108</v>
      </c>
      <c r="H486" s="137">
        <v>5</v>
      </c>
      <c r="I486" s="138"/>
      <c r="J486" s="139">
        <f t="shared" si="170"/>
        <v>0</v>
      </c>
      <c r="K486" s="135" t="s">
        <v>245</v>
      </c>
      <c r="L486" s="34"/>
      <c r="M486" s="140" t="s">
        <v>19</v>
      </c>
      <c r="N486" s="141" t="s">
        <v>40</v>
      </c>
      <c r="P486" s="142">
        <f t="shared" si="171"/>
        <v>0</v>
      </c>
      <c r="Q486" s="142">
        <v>0</v>
      </c>
      <c r="R486" s="142">
        <f t="shared" si="172"/>
        <v>0</v>
      </c>
      <c r="S486" s="142">
        <v>0</v>
      </c>
      <c r="T486" s="143">
        <f t="shared" si="173"/>
        <v>0</v>
      </c>
      <c r="AR486" s="144" t="s">
        <v>229</v>
      </c>
      <c r="AT486" s="144" t="s">
        <v>215</v>
      </c>
      <c r="AU486" s="144" t="s">
        <v>229</v>
      </c>
      <c r="AY486" s="19" t="s">
        <v>212</v>
      </c>
      <c r="BE486" s="145">
        <f t="shared" si="174"/>
        <v>0</v>
      </c>
      <c r="BF486" s="145">
        <f t="shared" si="175"/>
        <v>0</v>
      </c>
      <c r="BG486" s="145">
        <f t="shared" si="176"/>
        <v>0</v>
      </c>
      <c r="BH486" s="145">
        <f t="shared" si="177"/>
        <v>0</v>
      </c>
      <c r="BI486" s="145">
        <f t="shared" si="178"/>
        <v>0</v>
      </c>
      <c r="BJ486" s="19" t="s">
        <v>77</v>
      </c>
      <c r="BK486" s="145">
        <f t="shared" si="179"/>
        <v>0</v>
      </c>
      <c r="BL486" s="19" t="s">
        <v>229</v>
      </c>
      <c r="BM486" s="144" t="s">
        <v>16470</v>
      </c>
    </row>
    <row r="487" spans="2:65" s="1" customFormat="1" ht="16.5" customHeight="1">
      <c r="B487" s="34"/>
      <c r="C487" s="133" t="s">
        <v>5464</v>
      </c>
      <c r="D487" s="133" t="s">
        <v>215</v>
      </c>
      <c r="E487" s="134" t="s">
        <v>16471</v>
      </c>
      <c r="F487" s="135" t="s">
        <v>16090</v>
      </c>
      <c r="G487" s="136" t="s">
        <v>15108</v>
      </c>
      <c r="H487" s="137">
        <v>3</v>
      </c>
      <c r="I487" s="138"/>
      <c r="J487" s="139">
        <f t="shared" si="170"/>
        <v>0</v>
      </c>
      <c r="K487" s="135" t="s">
        <v>245</v>
      </c>
      <c r="L487" s="34"/>
      <c r="M487" s="140" t="s">
        <v>19</v>
      </c>
      <c r="N487" s="141" t="s">
        <v>40</v>
      </c>
      <c r="P487" s="142">
        <f t="shared" si="171"/>
        <v>0</v>
      </c>
      <c r="Q487" s="142">
        <v>0</v>
      </c>
      <c r="R487" s="142">
        <f t="shared" si="172"/>
        <v>0</v>
      </c>
      <c r="S487" s="142">
        <v>0</v>
      </c>
      <c r="T487" s="143">
        <f t="shared" si="173"/>
        <v>0</v>
      </c>
      <c r="AR487" s="144" t="s">
        <v>229</v>
      </c>
      <c r="AT487" s="144" t="s">
        <v>215</v>
      </c>
      <c r="AU487" s="144" t="s">
        <v>229</v>
      </c>
      <c r="AY487" s="19" t="s">
        <v>212</v>
      </c>
      <c r="BE487" s="145">
        <f t="shared" si="174"/>
        <v>0</v>
      </c>
      <c r="BF487" s="145">
        <f t="shared" si="175"/>
        <v>0</v>
      </c>
      <c r="BG487" s="145">
        <f t="shared" si="176"/>
        <v>0</v>
      </c>
      <c r="BH487" s="145">
        <f t="shared" si="177"/>
        <v>0</v>
      </c>
      <c r="BI487" s="145">
        <f t="shared" si="178"/>
        <v>0</v>
      </c>
      <c r="BJ487" s="19" t="s">
        <v>77</v>
      </c>
      <c r="BK487" s="145">
        <f t="shared" si="179"/>
        <v>0</v>
      </c>
      <c r="BL487" s="19" t="s">
        <v>229</v>
      </c>
      <c r="BM487" s="144" t="s">
        <v>16472</v>
      </c>
    </row>
    <row r="488" spans="2:65" s="1" customFormat="1" ht="16.5" customHeight="1">
      <c r="B488" s="34"/>
      <c r="C488" s="133" t="s">
        <v>5470</v>
      </c>
      <c r="D488" s="133" t="s">
        <v>215</v>
      </c>
      <c r="E488" s="134" t="s">
        <v>16473</v>
      </c>
      <c r="F488" s="135" t="s">
        <v>16092</v>
      </c>
      <c r="G488" s="136" t="s">
        <v>15108</v>
      </c>
      <c r="H488" s="137">
        <v>3</v>
      </c>
      <c r="I488" s="138"/>
      <c r="J488" s="139">
        <f t="shared" si="170"/>
        <v>0</v>
      </c>
      <c r="K488" s="135" t="s">
        <v>245</v>
      </c>
      <c r="L488" s="34"/>
      <c r="M488" s="140" t="s">
        <v>19</v>
      </c>
      <c r="N488" s="141" t="s">
        <v>40</v>
      </c>
      <c r="P488" s="142">
        <f t="shared" si="171"/>
        <v>0</v>
      </c>
      <c r="Q488" s="142">
        <v>0</v>
      </c>
      <c r="R488" s="142">
        <f t="shared" si="172"/>
        <v>0</v>
      </c>
      <c r="S488" s="142">
        <v>0</v>
      </c>
      <c r="T488" s="143">
        <f t="shared" si="173"/>
        <v>0</v>
      </c>
      <c r="AR488" s="144" t="s">
        <v>229</v>
      </c>
      <c r="AT488" s="144" t="s">
        <v>215</v>
      </c>
      <c r="AU488" s="144" t="s">
        <v>229</v>
      </c>
      <c r="AY488" s="19" t="s">
        <v>212</v>
      </c>
      <c r="BE488" s="145">
        <f t="shared" si="174"/>
        <v>0</v>
      </c>
      <c r="BF488" s="145">
        <f t="shared" si="175"/>
        <v>0</v>
      </c>
      <c r="BG488" s="145">
        <f t="shared" si="176"/>
        <v>0</v>
      </c>
      <c r="BH488" s="145">
        <f t="shared" si="177"/>
        <v>0</v>
      </c>
      <c r="BI488" s="145">
        <f t="shared" si="178"/>
        <v>0</v>
      </c>
      <c r="BJ488" s="19" t="s">
        <v>77</v>
      </c>
      <c r="BK488" s="145">
        <f t="shared" si="179"/>
        <v>0</v>
      </c>
      <c r="BL488" s="19" t="s">
        <v>229</v>
      </c>
      <c r="BM488" s="144" t="s">
        <v>16474</v>
      </c>
    </row>
    <row r="489" spans="2:65" s="1" customFormat="1" ht="16.5" customHeight="1">
      <c r="B489" s="34"/>
      <c r="C489" s="133" t="s">
        <v>5473</v>
      </c>
      <c r="D489" s="133" t="s">
        <v>215</v>
      </c>
      <c r="E489" s="134" t="s">
        <v>16475</v>
      </c>
      <c r="F489" s="135" t="s">
        <v>16094</v>
      </c>
      <c r="G489" s="136" t="s">
        <v>15108</v>
      </c>
      <c r="H489" s="137">
        <v>25</v>
      </c>
      <c r="I489" s="138"/>
      <c r="J489" s="139">
        <f t="shared" si="170"/>
        <v>0</v>
      </c>
      <c r="K489" s="135" t="s">
        <v>245</v>
      </c>
      <c r="L489" s="34"/>
      <c r="M489" s="140" t="s">
        <v>19</v>
      </c>
      <c r="N489" s="141" t="s">
        <v>40</v>
      </c>
      <c r="P489" s="142">
        <f t="shared" si="171"/>
        <v>0</v>
      </c>
      <c r="Q489" s="142">
        <v>0</v>
      </c>
      <c r="R489" s="142">
        <f t="shared" si="172"/>
        <v>0</v>
      </c>
      <c r="S489" s="142">
        <v>0</v>
      </c>
      <c r="T489" s="143">
        <f t="shared" si="173"/>
        <v>0</v>
      </c>
      <c r="AR489" s="144" t="s">
        <v>229</v>
      </c>
      <c r="AT489" s="144" t="s">
        <v>215</v>
      </c>
      <c r="AU489" s="144" t="s">
        <v>229</v>
      </c>
      <c r="AY489" s="19" t="s">
        <v>212</v>
      </c>
      <c r="BE489" s="145">
        <f t="shared" si="174"/>
        <v>0</v>
      </c>
      <c r="BF489" s="145">
        <f t="shared" si="175"/>
        <v>0</v>
      </c>
      <c r="BG489" s="145">
        <f t="shared" si="176"/>
        <v>0</v>
      </c>
      <c r="BH489" s="145">
        <f t="shared" si="177"/>
        <v>0</v>
      </c>
      <c r="BI489" s="145">
        <f t="shared" si="178"/>
        <v>0</v>
      </c>
      <c r="BJ489" s="19" t="s">
        <v>77</v>
      </c>
      <c r="BK489" s="145">
        <f t="shared" si="179"/>
        <v>0</v>
      </c>
      <c r="BL489" s="19" t="s">
        <v>229</v>
      </c>
      <c r="BM489" s="144" t="s">
        <v>16476</v>
      </c>
    </row>
    <row r="490" spans="2:65" s="1" customFormat="1" ht="16.5" customHeight="1">
      <c r="B490" s="34"/>
      <c r="C490" s="133" t="s">
        <v>5479</v>
      </c>
      <c r="D490" s="133" t="s">
        <v>215</v>
      </c>
      <c r="E490" s="134" t="s">
        <v>16477</v>
      </c>
      <c r="F490" s="135" t="s">
        <v>16096</v>
      </c>
      <c r="G490" s="136" t="s">
        <v>15108</v>
      </c>
      <c r="H490" s="137">
        <v>25</v>
      </c>
      <c r="I490" s="138"/>
      <c r="J490" s="139">
        <f t="shared" si="170"/>
        <v>0</v>
      </c>
      <c r="K490" s="135" t="s">
        <v>245</v>
      </c>
      <c r="L490" s="34"/>
      <c r="M490" s="140" t="s">
        <v>19</v>
      </c>
      <c r="N490" s="141" t="s">
        <v>40</v>
      </c>
      <c r="P490" s="142">
        <f t="shared" si="171"/>
        <v>0</v>
      </c>
      <c r="Q490" s="142">
        <v>0</v>
      </c>
      <c r="R490" s="142">
        <f t="shared" si="172"/>
        <v>0</v>
      </c>
      <c r="S490" s="142">
        <v>0</v>
      </c>
      <c r="T490" s="143">
        <f t="shared" si="173"/>
        <v>0</v>
      </c>
      <c r="AR490" s="144" t="s">
        <v>229</v>
      </c>
      <c r="AT490" s="144" t="s">
        <v>215</v>
      </c>
      <c r="AU490" s="144" t="s">
        <v>229</v>
      </c>
      <c r="AY490" s="19" t="s">
        <v>212</v>
      </c>
      <c r="BE490" s="145">
        <f t="shared" si="174"/>
        <v>0</v>
      </c>
      <c r="BF490" s="145">
        <f t="shared" si="175"/>
        <v>0</v>
      </c>
      <c r="BG490" s="145">
        <f t="shared" si="176"/>
        <v>0</v>
      </c>
      <c r="BH490" s="145">
        <f t="shared" si="177"/>
        <v>0</v>
      </c>
      <c r="BI490" s="145">
        <f t="shared" si="178"/>
        <v>0</v>
      </c>
      <c r="BJ490" s="19" t="s">
        <v>77</v>
      </c>
      <c r="BK490" s="145">
        <f t="shared" si="179"/>
        <v>0</v>
      </c>
      <c r="BL490" s="19" t="s">
        <v>229</v>
      </c>
      <c r="BM490" s="144" t="s">
        <v>16478</v>
      </c>
    </row>
    <row r="491" spans="2:65" s="1" customFormat="1" ht="16.5" customHeight="1">
      <c r="B491" s="34"/>
      <c r="C491" s="133" t="s">
        <v>8401</v>
      </c>
      <c r="D491" s="133" t="s">
        <v>215</v>
      </c>
      <c r="E491" s="134" t="s">
        <v>16479</v>
      </c>
      <c r="F491" s="135" t="s">
        <v>16098</v>
      </c>
      <c r="G491" s="136" t="s">
        <v>15108</v>
      </c>
      <c r="H491" s="137">
        <v>3</v>
      </c>
      <c r="I491" s="138"/>
      <c r="J491" s="139">
        <f t="shared" si="170"/>
        <v>0</v>
      </c>
      <c r="K491" s="135" t="s">
        <v>245</v>
      </c>
      <c r="L491" s="34"/>
      <c r="M491" s="140" t="s">
        <v>19</v>
      </c>
      <c r="N491" s="141" t="s">
        <v>40</v>
      </c>
      <c r="P491" s="142">
        <f t="shared" si="171"/>
        <v>0</v>
      </c>
      <c r="Q491" s="142">
        <v>0</v>
      </c>
      <c r="R491" s="142">
        <f t="shared" si="172"/>
        <v>0</v>
      </c>
      <c r="S491" s="142">
        <v>0</v>
      </c>
      <c r="T491" s="143">
        <f t="shared" si="173"/>
        <v>0</v>
      </c>
      <c r="AR491" s="144" t="s">
        <v>229</v>
      </c>
      <c r="AT491" s="144" t="s">
        <v>215</v>
      </c>
      <c r="AU491" s="144" t="s">
        <v>229</v>
      </c>
      <c r="AY491" s="19" t="s">
        <v>212</v>
      </c>
      <c r="BE491" s="145">
        <f t="shared" si="174"/>
        <v>0</v>
      </c>
      <c r="BF491" s="145">
        <f t="shared" si="175"/>
        <v>0</v>
      </c>
      <c r="BG491" s="145">
        <f t="shared" si="176"/>
        <v>0</v>
      </c>
      <c r="BH491" s="145">
        <f t="shared" si="177"/>
        <v>0</v>
      </c>
      <c r="BI491" s="145">
        <f t="shared" si="178"/>
        <v>0</v>
      </c>
      <c r="BJ491" s="19" t="s">
        <v>77</v>
      </c>
      <c r="BK491" s="145">
        <f t="shared" si="179"/>
        <v>0</v>
      </c>
      <c r="BL491" s="19" t="s">
        <v>229</v>
      </c>
      <c r="BM491" s="144" t="s">
        <v>16480</v>
      </c>
    </row>
    <row r="492" spans="2:65" s="1" customFormat="1" ht="24.2" customHeight="1">
      <c r="B492" s="34"/>
      <c r="C492" s="133" t="s">
        <v>8407</v>
      </c>
      <c r="D492" s="133" t="s">
        <v>215</v>
      </c>
      <c r="E492" s="134" t="s">
        <v>16481</v>
      </c>
      <c r="F492" s="135" t="s">
        <v>16421</v>
      </c>
      <c r="G492" s="136" t="s">
        <v>15108</v>
      </c>
      <c r="H492" s="137">
        <v>1</v>
      </c>
      <c r="I492" s="138"/>
      <c r="J492" s="139">
        <f t="shared" si="170"/>
        <v>0</v>
      </c>
      <c r="K492" s="135" t="s">
        <v>245</v>
      </c>
      <c r="L492" s="34"/>
      <c r="M492" s="140" t="s">
        <v>19</v>
      </c>
      <c r="N492" s="141" t="s">
        <v>40</v>
      </c>
      <c r="P492" s="142">
        <f t="shared" si="171"/>
        <v>0</v>
      </c>
      <c r="Q492" s="142">
        <v>0</v>
      </c>
      <c r="R492" s="142">
        <f t="shared" si="172"/>
        <v>0</v>
      </c>
      <c r="S492" s="142">
        <v>0</v>
      </c>
      <c r="T492" s="143">
        <f t="shared" si="173"/>
        <v>0</v>
      </c>
      <c r="AR492" s="144" t="s">
        <v>229</v>
      </c>
      <c r="AT492" s="144" t="s">
        <v>215</v>
      </c>
      <c r="AU492" s="144" t="s">
        <v>229</v>
      </c>
      <c r="AY492" s="19" t="s">
        <v>212</v>
      </c>
      <c r="BE492" s="145">
        <f t="shared" si="174"/>
        <v>0</v>
      </c>
      <c r="BF492" s="145">
        <f t="shared" si="175"/>
        <v>0</v>
      </c>
      <c r="BG492" s="145">
        <f t="shared" si="176"/>
        <v>0</v>
      </c>
      <c r="BH492" s="145">
        <f t="shared" si="177"/>
        <v>0</v>
      </c>
      <c r="BI492" s="145">
        <f t="shared" si="178"/>
        <v>0</v>
      </c>
      <c r="BJ492" s="19" t="s">
        <v>77</v>
      </c>
      <c r="BK492" s="145">
        <f t="shared" si="179"/>
        <v>0</v>
      </c>
      <c r="BL492" s="19" t="s">
        <v>229</v>
      </c>
      <c r="BM492" s="144" t="s">
        <v>16482</v>
      </c>
    </row>
    <row r="493" spans="2:65" s="1" customFormat="1" ht="16.5" customHeight="1">
      <c r="B493" s="34"/>
      <c r="C493" s="133" t="s">
        <v>8411</v>
      </c>
      <c r="D493" s="133" t="s">
        <v>215</v>
      </c>
      <c r="E493" s="134" t="s">
        <v>16483</v>
      </c>
      <c r="F493" s="135" t="s">
        <v>16102</v>
      </c>
      <c r="G493" s="136" t="s">
        <v>15108</v>
      </c>
      <c r="H493" s="137">
        <v>1</v>
      </c>
      <c r="I493" s="138"/>
      <c r="J493" s="139">
        <f t="shared" si="170"/>
        <v>0</v>
      </c>
      <c r="K493" s="135" t="s">
        <v>245</v>
      </c>
      <c r="L493" s="34"/>
      <c r="M493" s="140" t="s">
        <v>19</v>
      </c>
      <c r="N493" s="141" t="s">
        <v>40</v>
      </c>
      <c r="P493" s="142">
        <f t="shared" si="171"/>
        <v>0</v>
      </c>
      <c r="Q493" s="142">
        <v>0</v>
      </c>
      <c r="R493" s="142">
        <f t="shared" si="172"/>
        <v>0</v>
      </c>
      <c r="S493" s="142">
        <v>0</v>
      </c>
      <c r="T493" s="143">
        <f t="shared" si="173"/>
        <v>0</v>
      </c>
      <c r="AR493" s="144" t="s">
        <v>229</v>
      </c>
      <c r="AT493" s="144" t="s">
        <v>215</v>
      </c>
      <c r="AU493" s="144" t="s">
        <v>229</v>
      </c>
      <c r="AY493" s="19" t="s">
        <v>212</v>
      </c>
      <c r="BE493" s="145">
        <f t="shared" si="174"/>
        <v>0</v>
      </c>
      <c r="BF493" s="145">
        <f t="shared" si="175"/>
        <v>0</v>
      </c>
      <c r="BG493" s="145">
        <f t="shared" si="176"/>
        <v>0</v>
      </c>
      <c r="BH493" s="145">
        <f t="shared" si="177"/>
        <v>0</v>
      </c>
      <c r="BI493" s="145">
        <f t="shared" si="178"/>
        <v>0</v>
      </c>
      <c r="BJ493" s="19" t="s">
        <v>77</v>
      </c>
      <c r="BK493" s="145">
        <f t="shared" si="179"/>
        <v>0</v>
      </c>
      <c r="BL493" s="19" t="s">
        <v>229</v>
      </c>
      <c r="BM493" s="144" t="s">
        <v>16484</v>
      </c>
    </row>
    <row r="494" spans="2:65" s="1" customFormat="1" ht="24.2" customHeight="1">
      <c r="B494" s="34"/>
      <c r="C494" s="133" t="s">
        <v>8414</v>
      </c>
      <c r="D494" s="133" t="s">
        <v>215</v>
      </c>
      <c r="E494" s="134" t="s">
        <v>16485</v>
      </c>
      <c r="F494" s="135" t="s">
        <v>16486</v>
      </c>
      <c r="G494" s="136" t="s">
        <v>15108</v>
      </c>
      <c r="H494" s="137">
        <v>1</v>
      </c>
      <c r="I494" s="138"/>
      <c r="J494" s="139">
        <f t="shared" si="170"/>
        <v>0</v>
      </c>
      <c r="K494" s="135" t="s">
        <v>245</v>
      </c>
      <c r="L494" s="34"/>
      <c r="M494" s="140" t="s">
        <v>19</v>
      </c>
      <c r="N494" s="141" t="s">
        <v>40</v>
      </c>
      <c r="P494" s="142">
        <f t="shared" si="171"/>
        <v>0</v>
      </c>
      <c r="Q494" s="142">
        <v>0</v>
      </c>
      <c r="R494" s="142">
        <f t="shared" si="172"/>
        <v>0</v>
      </c>
      <c r="S494" s="142">
        <v>0</v>
      </c>
      <c r="T494" s="143">
        <f t="shared" si="173"/>
        <v>0</v>
      </c>
      <c r="AR494" s="144" t="s">
        <v>229</v>
      </c>
      <c r="AT494" s="144" t="s">
        <v>215</v>
      </c>
      <c r="AU494" s="144" t="s">
        <v>229</v>
      </c>
      <c r="AY494" s="19" t="s">
        <v>212</v>
      </c>
      <c r="BE494" s="145">
        <f t="shared" si="174"/>
        <v>0</v>
      </c>
      <c r="BF494" s="145">
        <f t="shared" si="175"/>
        <v>0</v>
      </c>
      <c r="BG494" s="145">
        <f t="shared" si="176"/>
        <v>0</v>
      </c>
      <c r="BH494" s="145">
        <f t="shared" si="177"/>
        <v>0</v>
      </c>
      <c r="BI494" s="145">
        <f t="shared" si="178"/>
        <v>0</v>
      </c>
      <c r="BJ494" s="19" t="s">
        <v>77</v>
      </c>
      <c r="BK494" s="145">
        <f t="shared" si="179"/>
        <v>0</v>
      </c>
      <c r="BL494" s="19" t="s">
        <v>229</v>
      </c>
      <c r="BM494" s="144" t="s">
        <v>16487</v>
      </c>
    </row>
    <row r="495" spans="2:65" s="1" customFormat="1" ht="16.5" customHeight="1">
      <c r="B495" s="34"/>
      <c r="C495" s="133" t="s">
        <v>16488</v>
      </c>
      <c r="D495" s="133" t="s">
        <v>215</v>
      </c>
      <c r="E495" s="134" t="s">
        <v>16489</v>
      </c>
      <c r="F495" s="135" t="s">
        <v>16102</v>
      </c>
      <c r="G495" s="136" t="s">
        <v>15108</v>
      </c>
      <c r="H495" s="137">
        <v>1</v>
      </c>
      <c r="I495" s="138"/>
      <c r="J495" s="139">
        <f t="shared" si="170"/>
        <v>0</v>
      </c>
      <c r="K495" s="135" t="s">
        <v>245</v>
      </c>
      <c r="L495" s="34"/>
      <c r="M495" s="140" t="s">
        <v>19</v>
      </c>
      <c r="N495" s="141" t="s">
        <v>40</v>
      </c>
      <c r="P495" s="142">
        <f t="shared" si="171"/>
        <v>0</v>
      </c>
      <c r="Q495" s="142">
        <v>0</v>
      </c>
      <c r="R495" s="142">
        <f t="shared" si="172"/>
        <v>0</v>
      </c>
      <c r="S495" s="142">
        <v>0</v>
      </c>
      <c r="T495" s="143">
        <f t="shared" si="173"/>
        <v>0</v>
      </c>
      <c r="AR495" s="144" t="s">
        <v>229</v>
      </c>
      <c r="AT495" s="144" t="s">
        <v>215</v>
      </c>
      <c r="AU495" s="144" t="s">
        <v>229</v>
      </c>
      <c r="AY495" s="19" t="s">
        <v>212</v>
      </c>
      <c r="BE495" s="145">
        <f t="shared" si="174"/>
        <v>0</v>
      </c>
      <c r="BF495" s="145">
        <f t="shared" si="175"/>
        <v>0</v>
      </c>
      <c r="BG495" s="145">
        <f t="shared" si="176"/>
        <v>0</v>
      </c>
      <c r="BH495" s="145">
        <f t="shared" si="177"/>
        <v>0</v>
      </c>
      <c r="BI495" s="145">
        <f t="shared" si="178"/>
        <v>0</v>
      </c>
      <c r="BJ495" s="19" t="s">
        <v>77</v>
      </c>
      <c r="BK495" s="145">
        <f t="shared" si="179"/>
        <v>0</v>
      </c>
      <c r="BL495" s="19" t="s">
        <v>229</v>
      </c>
      <c r="BM495" s="144" t="s">
        <v>16490</v>
      </c>
    </row>
    <row r="496" spans="2:65" s="1" customFormat="1" ht="24.2" customHeight="1">
      <c r="B496" s="34"/>
      <c r="C496" s="133" t="s">
        <v>16121</v>
      </c>
      <c r="D496" s="133" t="s">
        <v>215</v>
      </c>
      <c r="E496" s="134" t="s">
        <v>16491</v>
      </c>
      <c r="F496" s="135" t="s">
        <v>16100</v>
      </c>
      <c r="G496" s="136" t="s">
        <v>15108</v>
      </c>
      <c r="H496" s="137">
        <v>3</v>
      </c>
      <c r="I496" s="138"/>
      <c r="J496" s="139">
        <f t="shared" si="170"/>
        <v>0</v>
      </c>
      <c r="K496" s="135" t="s">
        <v>245</v>
      </c>
      <c r="L496" s="34"/>
      <c r="M496" s="140" t="s">
        <v>19</v>
      </c>
      <c r="N496" s="141" t="s">
        <v>40</v>
      </c>
      <c r="P496" s="142">
        <f t="shared" si="171"/>
        <v>0</v>
      </c>
      <c r="Q496" s="142">
        <v>0</v>
      </c>
      <c r="R496" s="142">
        <f t="shared" si="172"/>
        <v>0</v>
      </c>
      <c r="S496" s="142">
        <v>0</v>
      </c>
      <c r="T496" s="143">
        <f t="shared" si="173"/>
        <v>0</v>
      </c>
      <c r="AR496" s="144" t="s">
        <v>229</v>
      </c>
      <c r="AT496" s="144" t="s">
        <v>215</v>
      </c>
      <c r="AU496" s="144" t="s">
        <v>229</v>
      </c>
      <c r="AY496" s="19" t="s">
        <v>212</v>
      </c>
      <c r="BE496" s="145">
        <f t="shared" si="174"/>
        <v>0</v>
      </c>
      <c r="BF496" s="145">
        <f t="shared" si="175"/>
        <v>0</v>
      </c>
      <c r="BG496" s="145">
        <f t="shared" si="176"/>
        <v>0</v>
      </c>
      <c r="BH496" s="145">
        <f t="shared" si="177"/>
        <v>0</v>
      </c>
      <c r="BI496" s="145">
        <f t="shared" si="178"/>
        <v>0</v>
      </c>
      <c r="BJ496" s="19" t="s">
        <v>77</v>
      </c>
      <c r="BK496" s="145">
        <f t="shared" si="179"/>
        <v>0</v>
      </c>
      <c r="BL496" s="19" t="s">
        <v>229</v>
      </c>
      <c r="BM496" s="144" t="s">
        <v>16492</v>
      </c>
    </row>
    <row r="497" spans="2:65" s="1" customFormat="1" ht="16.5" customHeight="1">
      <c r="B497" s="34"/>
      <c r="C497" s="133" t="s">
        <v>16493</v>
      </c>
      <c r="D497" s="133" t="s">
        <v>215</v>
      </c>
      <c r="E497" s="134" t="s">
        <v>16494</v>
      </c>
      <c r="F497" s="135" t="s">
        <v>16102</v>
      </c>
      <c r="G497" s="136" t="s">
        <v>15108</v>
      </c>
      <c r="H497" s="137">
        <v>3</v>
      </c>
      <c r="I497" s="138"/>
      <c r="J497" s="139">
        <f t="shared" si="170"/>
        <v>0</v>
      </c>
      <c r="K497" s="135" t="s">
        <v>245</v>
      </c>
      <c r="L497" s="34"/>
      <c r="M497" s="140" t="s">
        <v>19</v>
      </c>
      <c r="N497" s="141" t="s">
        <v>40</v>
      </c>
      <c r="P497" s="142">
        <f t="shared" si="171"/>
        <v>0</v>
      </c>
      <c r="Q497" s="142">
        <v>0</v>
      </c>
      <c r="R497" s="142">
        <f t="shared" si="172"/>
        <v>0</v>
      </c>
      <c r="S497" s="142">
        <v>0</v>
      </c>
      <c r="T497" s="143">
        <f t="shared" si="173"/>
        <v>0</v>
      </c>
      <c r="AR497" s="144" t="s">
        <v>229</v>
      </c>
      <c r="AT497" s="144" t="s">
        <v>215</v>
      </c>
      <c r="AU497" s="144" t="s">
        <v>229</v>
      </c>
      <c r="AY497" s="19" t="s">
        <v>212</v>
      </c>
      <c r="BE497" s="145">
        <f t="shared" si="174"/>
        <v>0</v>
      </c>
      <c r="BF497" s="145">
        <f t="shared" si="175"/>
        <v>0</v>
      </c>
      <c r="BG497" s="145">
        <f t="shared" si="176"/>
        <v>0</v>
      </c>
      <c r="BH497" s="145">
        <f t="shared" si="177"/>
        <v>0</v>
      </c>
      <c r="BI497" s="145">
        <f t="shared" si="178"/>
        <v>0</v>
      </c>
      <c r="BJ497" s="19" t="s">
        <v>77</v>
      </c>
      <c r="BK497" s="145">
        <f t="shared" si="179"/>
        <v>0</v>
      </c>
      <c r="BL497" s="19" t="s">
        <v>229</v>
      </c>
      <c r="BM497" s="144" t="s">
        <v>16495</v>
      </c>
    </row>
    <row r="498" spans="2:65" s="1" customFormat="1" ht="24.2" customHeight="1">
      <c r="B498" s="34"/>
      <c r="C498" s="133" t="s">
        <v>16123</v>
      </c>
      <c r="D498" s="133" t="s">
        <v>215</v>
      </c>
      <c r="E498" s="134" t="s">
        <v>16496</v>
      </c>
      <c r="F498" s="135" t="s">
        <v>16104</v>
      </c>
      <c r="G498" s="136" t="s">
        <v>15108</v>
      </c>
      <c r="H498" s="137">
        <v>3</v>
      </c>
      <c r="I498" s="138"/>
      <c r="J498" s="139">
        <f t="shared" si="170"/>
        <v>0</v>
      </c>
      <c r="K498" s="135" t="s">
        <v>245</v>
      </c>
      <c r="L498" s="34"/>
      <c r="M498" s="140" t="s">
        <v>19</v>
      </c>
      <c r="N498" s="141" t="s">
        <v>40</v>
      </c>
      <c r="P498" s="142">
        <f t="shared" si="171"/>
        <v>0</v>
      </c>
      <c r="Q498" s="142">
        <v>0</v>
      </c>
      <c r="R498" s="142">
        <f t="shared" si="172"/>
        <v>0</v>
      </c>
      <c r="S498" s="142">
        <v>0</v>
      </c>
      <c r="T498" s="143">
        <f t="shared" si="173"/>
        <v>0</v>
      </c>
      <c r="AR498" s="144" t="s">
        <v>229</v>
      </c>
      <c r="AT498" s="144" t="s">
        <v>215</v>
      </c>
      <c r="AU498" s="144" t="s">
        <v>229</v>
      </c>
      <c r="AY498" s="19" t="s">
        <v>212</v>
      </c>
      <c r="BE498" s="145">
        <f t="shared" si="174"/>
        <v>0</v>
      </c>
      <c r="BF498" s="145">
        <f t="shared" si="175"/>
        <v>0</v>
      </c>
      <c r="BG498" s="145">
        <f t="shared" si="176"/>
        <v>0</v>
      </c>
      <c r="BH498" s="145">
        <f t="shared" si="177"/>
        <v>0</v>
      </c>
      <c r="BI498" s="145">
        <f t="shared" si="178"/>
        <v>0</v>
      </c>
      <c r="BJ498" s="19" t="s">
        <v>77</v>
      </c>
      <c r="BK498" s="145">
        <f t="shared" si="179"/>
        <v>0</v>
      </c>
      <c r="BL498" s="19" t="s">
        <v>229</v>
      </c>
      <c r="BM498" s="144" t="s">
        <v>1399</v>
      </c>
    </row>
    <row r="499" spans="2:65" s="1" customFormat="1" ht="16.5" customHeight="1">
      <c r="B499" s="34"/>
      <c r="C499" s="133" t="s">
        <v>16497</v>
      </c>
      <c r="D499" s="133" t="s">
        <v>215</v>
      </c>
      <c r="E499" s="134" t="s">
        <v>16498</v>
      </c>
      <c r="F499" s="135" t="s">
        <v>16102</v>
      </c>
      <c r="G499" s="136" t="s">
        <v>15108</v>
      </c>
      <c r="H499" s="137">
        <v>3</v>
      </c>
      <c r="I499" s="138"/>
      <c r="J499" s="139">
        <f t="shared" si="170"/>
        <v>0</v>
      </c>
      <c r="K499" s="135" t="s">
        <v>245</v>
      </c>
      <c r="L499" s="34"/>
      <c r="M499" s="140" t="s">
        <v>19</v>
      </c>
      <c r="N499" s="141" t="s">
        <v>40</v>
      </c>
      <c r="P499" s="142">
        <f t="shared" si="171"/>
        <v>0</v>
      </c>
      <c r="Q499" s="142">
        <v>0</v>
      </c>
      <c r="R499" s="142">
        <f t="shared" si="172"/>
        <v>0</v>
      </c>
      <c r="S499" s="142">
        <v>0</v>
      </c>
      <c r="T499" s="143">
        <f t="shared" si="173"/>
        <v>0</v>
      </c>
      <c r="AR499" s="144" t="s">
        <v>229</v>
      </c>
      <c r="AT499" s="144" t="s">
        <v>215</v>
      </c>
      <c r="AU499" s="144" t="s">
        <v>229</v>
      </c>
      <c r="AY499" s="19" t="s">
        <v>212</v>
      </c>
      <c r="BE499" s="145">
        <f t="shared" si="174"/>
        <v>0</v>
      </c>
      <c r="BF499" s="145">
        <f t="shared" si="175"/>
        <v>0</v>
      </c>
      <c r="BG499" s="145">
        <f t="shared" si="176"/>
        <v>0</v>
      </c>
      <c r="BH499" s="145">
        <f t="shared" si="177"/>
        <v>0</v>
      </c>
      <c r="BI499" s="145">
        <f t="shared" si="178"/>
        <v>0</v>
      </c>
      <c r="BJ499" s="19" t="s">
        <v>77</v>
      </c>
      <c r="BK499" s="145">
        <f t="shared" si="179"/>
        <v>0</v>
      </c>
      <c r="BL499" s="19" t="s">
        <v>229</v>
      </c>
      <c r="BM499" s="144" t="s">
        <v>1600</v>
      </c>
    </row>
    <row r="500" spans="2:65" s="1" customFormat="1" ht="24.2" customHeight="1">
      <c r="B500" s="34"/>
      <c r="C500" s="133" t="s">
        <v>16125</v>
      </c>
      <c r="D500" s="133" t="s">
        <v>215</v>
      </c>
      <c r="E500" s="134" t="s">
        <v>16499</v>
      </c>
      <c r="F500" s="135" t="s">
        <v>16421</v>
      </c>
      <c r="G500" s="136" t="s">
        <v>15108</v>
      </c>
      <c r="H500" s="137">
        <v>3</v>
      </c>
      <c r="I500" s="138"/>
      <c r="J500" s="139">
        <f t="shared" si="170"/>
        <v>0</v>
      </c>
      <c r="K500" s="135" t="s">
        <v>245</v>
      </c>
      <c r="L500" s="34"/>
      <c r="M500" s="140" t="s">
        <v>19</v>
      </c>
      <c r="N500" s="141" t="s">
        <v>40</v>
      </c>
      <c r="P500" s="142">
        <f t="shared" si="171"/>
        <v>0</v>
      </c>
      <c r="Q500" s="142">
        <v>0</v>
      </c>
      <c r="R500" s="142">
        <f t="shared" si="172"/>
        <v>0</v>
      </c>
      <c r="S500" s="142">
        <v>0</v>
      </c>
      <c r="T500" s="143">
        <f t="shared" si="173"/>
        <v>0</v>
      </c>
      <c r="AR500" s="144" t="s">
        <v>229</v>
      </c>
      <c r="AT500" s="144" t="s">
        <v>215</v>
      </c>
      <c r="AU500" s="144" t="s">
        <v>229</v>
      </c>
      <c r="AY500" s="19" t="s">
        <v>212</v>
      </c>
      <c r="BE500" s="145">
        <f t="shared" si="174"/>
        <v>0</v>
      </c>
      <c r="BF500" s="145">
        <f t="shared" si="175"/>
        <v>0</v>
      </c>
      <c r="BG500" s="145">
        <f t="shared" si="176"/>
        <v>0</v>
      </c>
      <c r="BH500" s="145">
        <f t="shared" si="177"/>
        <v>0</v>
      </c>
      <c r="BI500" s="145">
        <f t="shared" si="178"/>
        <v>0</v>
      </c>
      <c r="BJ500" s="19" t="s">
        <v>77</v>
      </c>
      <c r="BK500" s="145">
        <f t="shared" si="179"/>
        <v>0</v>
      </c>
      <c r="BL500" s="19" t="s">
        <v>229</v>
      </c>
      <c r="BM500" s="144" t="s">
        <v>16500</v>
      </c>
    </row>
    <row r="501" spans="2:65" s="1" customFormat="1" ht="16.5" customHeight="1">
      <c r="B501" s="34"/>
      <c r="C501" s="133" t="s">
        <v>16501</v>
      </c>
      <c r="D501" s="133" t="s">
        <v>215</v>
      </c>
      <c r="E501" s="134" t="s">
        <v>16502</v>
      </c>
      <c r="F501" s="135" t="s">
        <v>16102</v>
      </c>
      <c r="G501" s="136" t="s">
        <v>15108</v>
      </c>
      <c r="H501" s="137">
        <v>3</v>
      </c>
      <c r="I501" s="138"/>
      <c r="J501" s="139">
        <f t="shared" si="170"/>
        <v>0</v>
      </c>
      <c r="K501" s="135" t="s">
        <v>245</v>
      </c>
      <c r="L501" s="34"/>
      <c r="M501" s="140" t="s">
        <v>19</v>
      </c>
      <c r="N501" s="141" t="s">
        <v>40</v>
      </c>
      <c r="P501" s="142">
        <f t="shared" si="171"/>
        <v>0</v>
      </c>
      <c r="Q501" s="142">
        <v>0</v>
      </c>
      <c r="R501" s="142">
        <f t="shared" si="172"/>
        <v>0</v>
      </c>
      <c r="S501" s="142">
        <v>0</v>
      </c>
      <c r="T501" s="143">
        <f t="shared" si="173"/>
        <v>0</v>
      </c>
      <c r="AR501" s="144" t="s">
        <v>229</v>
      </c>
      <c r="AT501" s="144" t="s">
        <v>215</v>
      </c>
      <c r="AU501" s="144" t="s">
        <v>229</v>
      </c>
      <c r="AY501" s="19" t="s">
        <v>212</v>
      </c>
      <c r="BE501" s="145">
        <f t="shared" si="174"/>
        <v>0</v>
      </c>
      <c r="BF501" s="145">
        <f t="shared" si="175"/>
        <v>0</v>
      </c>
      <c r="BG501" s="145">
        <f t="shared" si="176"/>
        <v>0</v>
      </c>
      <c r="BH501" s="145">
        <f t="shared" si="177"/>
        <v>0</v>
      </c>
      <c r="BI501" s="145">
        <f t="shared" si="178"/>
        <v>0</v>
      </c>
      <c r="BJ501" s="19" t="s">
        <v>77</v>
      </c>
      <c r="BK501" s="145">
        <f t="shared" si="179"/>
        <v>0</v>
      </c>
      <c r="BL501" s="19" t="s">
        <v>229</v>
      </c>
      <c r="BM501" s="144" t="s">
        <v>16503</v>
      </c>
    </row>
    <row r="502" spans="2:65" s="1" customFormat="1" ht="24.2" customHeight="1">
      <c r="B502" s="34"/>
      <c r="C502" s="133" t="s">
        <v>16127</v>
      </c>
      <c r="D502" s="133" t="s">
        <v>215</v>
      </c>
      <c r="E502" s="134" t="s">
        <v>16504</v>
      </c>
      <c r="F502" s="135" t="s">
        <v>16100</v>
      </c>
      <c r="G502" s="136" t="s">
        <v>15108</v>
      </c>
      <c r="H502" s="137">
        <v>1</v>
      </c>
      <c r="I502" s="138"/>
      <c r="J502" s="139">
        <f t="shared" si="170"/>
        <v>0</v>
      </c>
      <c r="K502" s="135" t="s">
        <v>245</v>
      </c>
      <c r="L502" s="34"/>
      <c r="M502" s="140" t="s">
        <v>19</v>
      </c>
      <c r="N502" s="141" t="s">
        <v>40</v>
      </c>
      <c r="P502" s="142">
        <f t="shared" si="171"/>
        <v>0</v>
      </c>
      <c r="Q502" s="142">
        <v>0</v>
      </c>
      <c r="R502" s="142">
        <f t="shared" si="172"/>
        <v>0</v>
      </c>
      <c r="S502" s="142">
        <v>0</v>
      </c>
      <c r="T502" s="143">
        <f t="shared" si="173"/>
        <v>0</v>
      </c>
      <c r="AR502" s="144" t="s">
        <v>229</v>
      </c>
      <c r="AT502" s="144" t="s">
        <v>215</v>
      </c>
      <c r="AU502" s="144" t="s">
        <v>229</v>
      </c>
      <c r="AY502" s="19" t="s">
        <v>212</v>
      </c>
      <c r="BE502" s="145">
        <f t="shared" si="174"/>
        <v>0</v>
      </c>
      <c r="BF502" s="145">
        <f t="shared" si="175"/>
        <v>0</v>
      </c>
      <c r="BG502" s="145">
        <f t="shared" si="176"/>
        <v>0</v>
      </c>
      <c r="BH502" s="145">
        <f t="shared" si="177"/>
        <v>0</v>
      </c>
      <c r="BI502" s="145">
        <f t="shared" si="178"/>
        <v>0</v>
      </c>
      <c r="BJ502" s="19" t="s">
        <v>77</v>
      </c>
      <c r="BK502" s="145">
        <f t="shared" si="179"/>
        <v>0</v>
      </c>
      <c r="BL502" s="19" t="s">
        <v>229</v>
      </c>
      <c r="BM502" s="144" t="s">
        <v>16505</v>
      </c>
    </row>
    <row r="503" spans="2:65" s="1" customFormat="1" ht="16.5" customHeight="1">
      <c r="B503" s="34"/>
      <c r="C503" s="133" t="s">
        <v>16506</v>
      </c>
      <c r="D503" s="133" t="s">
        <v>215</v>
      </c>
      <c r="E503" s="134" t="s">
        <v>16507</v>
      </c>
      <c r="F503" s="135" t="s">
        <v>16102</v>
      </c>
      <c r="G503" s="136" t="s">
        <v>15108</v>
      </c>
      <c r="H503" s="137">
        <v>1</v>
      </c>
      <c r="I503" s="138"/>
      <c r="J503" s="139">
        <f t="shared" si="170"/>
        <v>0</v>
      </c>
      <c r="K503" s="135" t="s">
        <v>245</v>
      </c>
      <c r="L503" s="34"/>
      <c r="M503" s="140" t="s">
        <v>19</v>
      </c>
      <c r="N503" s="141" t="s">
        <v>40</v>
      </c>
      <c r="P503" s="142">
        <f t="shared" si="171"/>
        <v>0</v>
      </c>
      <c r="Q503" s="142">
        <v>0</v>
      </c>
      <c r="R503" s="142">
        <f t="shared" si="172"/>
        <v>0</v>
      </c>
      <c r="S503" s="142">
        <v>0</v>
      </c>
      <c r="T503" s="143">
        <f t="shared" si="173"/>
        <v>0</v>
      </c>
      <c r="AR503" s="144" t="s">
        <v>229</v>
      </c>
      <c r="AT503" s="144" t="s">
        <v>215</v>
      </c>
      <c r="AU503" s="144" t="s">
        <v>229</v>
      </c>
      <c r="AY503" s="19" t="s">
        <v>212</v>
      </c>
      <c r="BE503" s="145">
        <f t="shared" si="174"/>
        <v>0</v>
      </c>
      <c r="BF503" s="145">
        <f t="shared" si="175"/>
        <v>0</v>
      </c>
      <c r="BG503" s="145">
        <f t="shared" si="176"/>
        <v>0</v>
      </c>
      <c r="BH503" s="145">
        <f t="shared" si="177"/>
        <v>0</v>
      </c>
      <c r="BI503" s="145">
        <f t="shared" si="178"/>
        <v>0</v>
      </c>
      <c r="BJ503" s="19" t="s">
        <v>77</v>
      </c>
      <c r="BK503" s="145">
        <f t="shared" si="179"/>
        <v>0</v>
      </c>
      <c r="BL503" s="19" t="s">
        <v>229</v>
      </c>
      <c r="BM503" s="144" t="s">
        <v>1660</v>
      </c>
    </row>
    <row r="504" spans="2:65" s="1" customFormat="1" ht="24.2" customHeight="1">
      <c r="B504" s="34"/>
      <c r="C504" s="133" t="s">
        <v>16129</v>
      </c>
      <c r="D504" s="133" t="s">
        <v>215</v>
      </c>
      <c r="E504" s="134" t="s">
        <v>16508</v>
      </c>
      <c r="F504" s="135" t="s">
        <v>16509</v>
      </c>
      <c r="G504" s="136" t="s">
        <v>15108</v>
      </c>
      <c r="H504" s="137">
        <v>1</v>
      </c>
      <c r="I504" s="138"/>
      <c r="J504" s="139">
        <f t="shared" si="170"/>
        <v>0</v>
      </c>
      <c r="K504" s="135" t="s">
        <v>245</v>
      </c>
      <c r="L504" s="34"/>
      <c r="M504" s="140" t="s">
        <v>19</v>
      </c>
      <c r="N504" s="141" t="s">
        <v>40</v>
      </c>
      <c r="P504" s="142">
        <f t="shared" si="171"/>
        <v>0</v>
      </c>
      <c r="Q504" s="142">
        <v>0</v>
      </c>
      <c r="R504" s="142">
        <f t="shared" si="172"/>
        <v>0</v>
      </c>
      <c r="S504" s="142">
        <v>0</v>
      </c>
      <c r="T504" s="143">
        <f t="shared" si="173"/>
        <v>0</v>
      </c>
      <c r="AR504" s="144" t="s">
        <v>229</v>
      </c>
      <c r="AT504" s="144" t="s">
        <v>215</v>
      </c>
      <c r="AU504" s="144" t="s">
        <v>229</v>
      </c>
      <c r="AY504" s="19" t="s">
        <v>212</v>
      </c>
      <c r="BE504" s="145">
        <f t="shared" si="174"/>
        <v>0</v>
      </c>
      <c r="BF504" s="145">
        <f t="shared" si="175"/>
        <v>0</v>
      </c>
      <c r="BG504" s="145">
        <f t="shared" si="176"/>
        <v>0</v>
      </c>
      <c r="BH504" s="145">
        <f t="shared" si="177"/>
        <v>0</v>
      </c>
      <c r="BI504" s="145">
        <f t="shared" si="178"/>
        <v>0</v>
      </c>
      <c r="BJ504" s="19" t="s">
        <v>77</v>
      </c>
      <c r="BK504" s="145">
        <f t="shared" si="179"/>
        <v>0</v>
      </c>
      <c r="BL504" s="19" t="s">
        <v>229</v>
      </c>
      <c r="BM504" s="144" t="s">
        <v>16510</v>
      </c>
    </row>
    <row r="505" spans="2:65" s="1" customFormat="1" ht="16.5" customHeight="1">
      <c r="B505" s="34"/>
      <c r="C505" s="133" t="s">
        <v>16511</v>
      </c>
      <c r="D505" s="133" t="s">
        <v>215</v>
      </c>
      <c r="E505" s="134" t="s">
        <v>16512</v>
      </c>
      <c r="F505" s="135" t="s">
        <v>16102</v>
      </c>
      <c r="G505" s="136" t="s">
        <v>15108</v>
      </c>
      <c r="H505" s="137">
        <v>1</v>
      </c>
      <c r="I505" s="138"/>
      <c r="J505" s="139">
        <f t="shared" si="170"/>
        <v>0</v>
      </c>
      <c r="K505" s="135" t="s">
        <v>245</v>
      </c>
      <c r="L505" s="34"/>
      <c r="M505" s="140" t="s">
        <v>19</v>
      </c>
      <c r="N505" s="141" t="s">
        <v>40</v>
      </c>
      <c r="P505" s="142">
        <f t="shared" si="171"/>
        <v>0</v>
      </c>
      <c r="Q505" s="142">
        <v>0</v>
      </c>
      <c r="R505" s="142">
        <f t="shared" si="172"/>
        <v>0</v>
      </c>
      <c r="S505" s="142">
        <v>0</v>
      </c>
      <c r="T505" s="143">
        <f t="shared" si="173"/>
        <v>0</v>
      </c>
      <c r="AR505" s="144" t="s">
        <v>229</v>
      </c>
      <c r="AT505" s="144" t="s">
        <v>215</v>
      </c>
      <c r="AU505" s="144" t="s">
        <v>229</v>
      </c>
      <c r="AY505" s="19" t="s">
        <v>212</v>
      </c>
      <c r="BE505" s="145">
        <f t="shared" si="174"/>
        <v>0</v>
      </c>
      <c r="BF505" s="145">
        <f t="shared" si="175"/>
        <v>0</v>
      </c>
      <c r="BG505" s="145">
        <f t="shared" si="176"/>
        <v>0</v>
      </c>
      <c r="BH505" s="145">
        <f t="shared" si="177"/>
        <v>0</v>
      </c>
      <c r="BI505" s="145">
        <f t="shared" si="178"/>
        <v>0</v>
      </c>
      <c r="BJ505" s="19" t="s">
        <v>77</v>
      </c>
      <c r="BK505" s="145">
        <f t="shared" si="179"/>
        <v>0</v>
      </c>
      <c r="BL505" s="19" t="s">
        <v>229</v>
      </c>
      <c r="BM505" s="144" t="s">
        <v>16513</v>
      </c>
    </row>
    <row r="506" spans="2:65" s="1" customFormat="1" ht="16.5" customHeight="1">
      <c r="B506" s="34"/>
      <c r="C506" s="133" t="s">
        <v>16131</v>
      </c>
      <c r="D506" s="133" t="s">
        <v>215</v>
      </c>
      <c r="E506" s="134" t="s">
        <v>16514</v>
      </c>
      <c r="F506" s="135" t="s">
        <v>16107</v>
      </c>
      <c r="G506" s="136" t="s">
        <v>8579</v>
      </c>
      <c r="H506" s="137">
        <v>213</v>
      </c>
      <c r="I506" s="138"/>
      <c r="J506" s="139">
        <f t="shared" si="170"/>
        <v>0</v>
      </c>
      <c r="K506" s="135" t="s">
        <v>245</v>
      </c>
      <c r="L506" s="34"/>
      <c r="M506" s="140" t="s">
        <v>19</v>
      </c>
      <c r="N506" s="141" t="s">
        <v>40</v>
      </c>
      <c r="P506" s="142">
        <f t="shared" si="171"/>
        <v>0</v>
      </c>
      <c r="Q506" s="142">
        <v>0</v>
      </c>
      <c r="R506" s="142">
        <f t="shared" si="172"/>
        <v>0</v>
      </c>
      <c r="S506" s="142">
        <v>0</v>
      </c>
      <c r="T506" s="143">
        <f t="shared" si="173"/>
        <v>0</v>
      </c>
      <c r="AR506" s="144" t="s">
        <v>229</v>
      </c>
      <c r="AT506" s="144" t="s">
        <v>215</v>
      </c>
      <c r="AU506" s="144" t="s">
        <v>229</v>
      </c>
      <c r="AY506" s="19" t="s">
        <v>212</v>
      </c>
      <c r="BE506" s="145">
        <f t="shared" si="174"/>
        <v>0</v>
      </c>
      <c r="BF506" s="145">
        <f t="shared" si="175"/>
        <v>0</v>
      </c>
      <c r="BG506" s="145">
        <f t="shared" si="176"/>
        <v>0</v>
      </c>
      <c r="BH506" s="145">
        <f t="shared" si="177"/>
        <v>0</v>
      </c>
      <c r="BI506" s="145">
        <f t="shared" si="178"/>
        <v>0</v>
      </c>
      <c r="BJ506" s="19" t="s">
        <v>77</v>
      </c>
      <c r="BK506" s="145">
        <f t="shared" si="179"/>
        <v>0</v>
      </c>
      <c r="BL506" s="19" t="s">
        <v>229</v>
      </c>
      <c r="BM506" s="144" t="s">
        <v>16515</v>
      </c>
    </row>
    <row r="507" spans="2:65" s="1" customFormat="1" ht="24.2" customHeight="1">
      <c r="B507" s="34"/>
      <c r="C507" s="133" t="s">
        <v>16516</v>
      </c>
      <c r="D507" s="133" t="s">
        <v>215</v>
      </c>
      <c r="E507" s="134" t="s">
        <v>16517</v>
      </c>
      <c r="F507" s="135" t="s">
        <v>16109</v>
      </c>
      <c r="G507" s="136" t="s">
        <v>15108</v>
      </c>
      <c r="H507" s="137">
        <v>14</v>
      </c>
      <c r="I507" s="138"/>
      <c r="J507" s="139">
        <f t="shared" si="170"/>
        <v>0</v>
      </c>
      <c r="K507" s="135" t="s">
        <v>245</v>
      </c>
      <c r="L507" s="34"/>
      <c r="M507" s="140" t="s">
        <v>19</v>
      </c>
      <c r="N507" s="141" t="s">
        <v>40</v>
      </c>
      <c r="P507" s="142">
        <f t="shared" si="171"/>
        <v>0</v>
      </c>
      <c r="Q507" s="142">
        <v>0</v>
      </c>
      <c r="R507" s="142">
        <f t="shared" si="172"/>
        <v>0</v>
      </c>
      <c r="S507" s="142">
        <v>0</v>
      </c>
      <c r="T507" s="143">
        <f t="shared" si="173"/>
        <v>0</v>
      </c>
      <c r="AR507" s="144" t="s">
        <v>229</v>
      </c>
      <c r="AT507" s="144" t="s">
        <v>215</v>
      </c>
      <c r="AU507" s="144" t="s">
        <v>229</v>
      </c>
      <c r="AY507" s="19" t="s">
        <v>212</v>
      </c>
      <c r="BE507" s="145">
        <f t="shared" si="174"/>
        <v>0</v>
      </c>
      <c r="BF507" s="145">
        <f t="shared" si="175"/>
        <v>0</v>
      </c>
      <c r="BG507" s="145">
        <f t="shared" si="176"/>
        <v>0</v>
      </c>
      <c r="BH507" s="145">
        <f t="shared" si="177"/>
        <v>0</v>
      </c>
      <c r="BI507" s="145">
        <f t="shared" si="178"/>
        <v>0</v>
      </c>
      <c r="BJ507" s="19" t="s">
        <v>77</v>
      </c>
      <c r="BK507" s="145">
        <f t="shared" si="179"/>
        <v>0</v>
      </c>
      <c r="BL507" s="19" t="s">
        <v>229</v>
      </c>
      <c r="BM507" s="144" t="s">
        <v>16518</v>
      </c>
    </row>
    <row r="508" spans="2:65" s="1" customFormat="1" ht="24.2" customHeight="1">
      <c r="B508" s="34"/>
      <c r="C508" s="133" t="s">
        <v>16133</v>
      </c>
      <c r="D508" s="133" t="s">
        <v>215</v>
      </c>
      <c r="E508" s="134" t="s">
        <v>16519</v>
      </c>
      <c r="F508" s="135" t="s">
        <v>16111</v>
      </c>
      <c r="G508" s="136" t="s">
        <v>15108</v>
      </c>
      <c r="H508" s="137">
        <v>4</v>
      </c>
      <c r="I508" s="138"/>
      <c r="J508" s="139">
        <f t="shared" si="170"/>
        <v>0</v>
      </c>
      <c r="K508" s="135" t="s">
        <v>245</v>
      </c>
      <c r="L508" s="34"/>
      <c r="M508" s="140" t="s">
        <v>19</v>
      </c>
      <c r="N508" s="141" t="s">
        <v>40</v>
      </c>
      <c r="P508" s="142">
        <f t="shared" si="171"/>
        <v>0</v>
      </c>
      <c r="Q508" s="142">
        <v>0</v>
      </c>
      <c r="R508" s="142">
        <f t="shared" si="172"/>
        <v>0</v>
      </c>
      <c r="S508" s="142">
        <v>0</v>
      </c>
      <c r="T508" s="143">
        <f t="shared" si="173"/>
        <v>0</v>
      </c>
      <c r="AR508" s="144" t="s">
        <v>229</v>
      </c>
      <c r="AT508" s="144" t="s">
        <v>215</v>
      </c>
      <c r="AU508" s="144" t="s">
        <v>229</v>
      </c>
      <c r="AY508" s="19" t="s">
        <v>212</v>
      </c>
      <c r="BE508" s="145">
        <f t="shared" si="174"/>
        <v>0</v>
      </c>
      <c r="BF508" s="145">
        <f t="shared" si="175"/>
        <v>0</v>
      </c>
      <c r="BG508" s="145">
        <f t="shared" si="176"/>
        <v>0</v>
      </c>
      <c r="BH508" s="145">
        <f t="shared" si="177"/>
        <v>0</v>
      </c>
      <c r="BI508" s="145">
        <f t="shared" si="178"/>
        <v>0</v>
      </c>
      <c r="BJ508" s="19" t="s">
        <v>77</v>
      </c>
      <c r="BK508" s="145">
        <f t="shared" si="179"/>
        <v>0</v>
      </c>
      <c r="BL508" s="19" t="s">
        <v>229</v>
      </c>
      <c r="BM508" s="144" t="s">
        <v>16520</v>
      </c>
    </row>
    <row r="509" spans="2:65" s="1" customFormat="1" ht="16.5" customHeight="1">
      <c r="B509" s="34"/>
      <c r="C509" s="133" t="s">
        <v>16521</v>
      </c>
      <c r="D509" s="133" t="s">
        <v>215</v>
      </c>
      <c r="E509" s="134" t="s">
        <v>16522</v>
      </c>
      <c r="F509" s="135" t="s">
        <v>16113</v>
      </c>
      <c r="G509" s="136" t="s">
        <v>8579</v>
      </c>
      <c r="H509" s="137">
        <v>19</v>
      </c>
      <c r="I509" s="138"/>
      <c r="J509" s="139">
        <f t="shared" si="170"/>
        <v>0</v>
      </c>
      <c r="K509" s="135" t="s">
        <v>245</v>
      </c>
      <c r="L509" s="34"/>
      <c r="M509" s="140" t="s">
        <v>19</v>
      </c>
      <c r="N509" s="141" t="s">
        <v>40</v>
      </c>
      <c r="P509" s="142">
        <f t="shared" si="171"/>
        <v>0</v>
      </c>
      <c r="Q509" s="142">
        <v>0</v>
      </c>
      <c r="R509" s="142">
        <f t="shared" si="172"/>
        <v>0</v>
      </c>
      <c r="S509" s="142">
        <v>0</v>
      </c>
      <c r="T509" s="143">
        <f t="shared" si="173"/>
        <v>0</v>
      </c>
      <c r="AR509" s="144" t="s">
        <v>229</v>
      </c>
      <c r="AT509" s="144" t="s">
        <v>215</v>
      </c>
      <c r="AU509" s="144" t="s">
        <v>229</v>
      </c>
      <c r="AY509" s="19" t="s">
        <v>212</v>
      </c>
      <c r="BE509" s="145">
        <f t="shared" si="174"/>
        <v>0</v>
      </c>
      <c r="BF509" s="145">
        <f t="shared" si="175"/>
        <v>0</v>
      </c>
      <c r="BG509" s="145">
        <f t="shared" si="176"/>
        <v>0</v>
      </c>
      <c r="BH509" s="145">
        <f t="shared" si="177"/>
        <v>0</v>
      </c>
      <c r="BI509" s="145">
        <f t="shared" si="178"/>
        <v>0</v>
      </c>
      <c r="BJ509" s="19" t="s">
        <v>77</v>
      </c>
      <c r="BK509" s="145">
        <f t="shared" si="179"/>
        <v>0</v>
      </c>
      <c r="BL509" s="19" t="s">
        <v>229</v>
      </c>
      <c r="BM509" s="144" t="s">
        <v>10429</v>
      </c>
    </row>
    <row r="510" spans="2:65" s="1" customFormat="1" ht="21.75" customHeight="1">
      <c r="B510" s="34"/>
      <c r="C510" s="133" t="s">
        <v>16135</v>
      </c>
      <c r="D510" s="133" t="s">
        <v>215</v>
      </c>
      <c r="E510" s="134" t="s">
        <v>16523</v>
      </c>
      <c r="F510" s="135" t="s">
        <v>16115</v>
      </c>
      <c r="G510" s="136" t="s">
        <v>8579</v>
      </c>
      <c r="H510" s="137">
        <v>143</v>
      </c>
      <c r="I510" s="138"/>
      <c r="J510" s="139">
        <f t="shared" si="170"/>
        <v>0</v>
      </c>
      <c r="K510" s="135" t="s">
        <v>245</v>
      </c>
      <c r="L510" s="34"/>
      <c r="M510" s="140" t="s">
        <v>19</v>
      </c>
      <c r="N510" s="141" t="s">
        <v>40</v>
      </c>
      <c r="P510" s="142">
        <f t="shared" si="171"/>
        <v>0</v>
      </c>
      <c r="Q510" s="142">
        <v>0</v>
      </c>
      <c r="R510" s="142">
        <f t="shared" si="172"/>
        <v>0</v>
      </c>
      <c r="S510" s="142">
        <v>0</v>
      </c>
      <c r="T510" s="143">
        <f t="shared" si="173"/>
        <v>0</v>
      </c>
      <c r="AR510" s="144" t="s">
        <v>229</v>
      </c>
      <c r="AT510" s="144" t="s">
        <v>215</v>
      </c>
      <c r="AU510" s="144" t="s">
        <v>229</v>
      </c>
      <c r="AY510" s="19" t="s">
        <v>212</v>
      </c>
      <c r="BE510" s="145">
        <f t="shared" si="174"/>
        <v>0</v>
      </c>
      <c r="BF510" s="145">
        <f t="shared" si="175"/>
        <v>0</v>
      </c>
      <c r="BG510" s="145">
        <f t="shared" si="176"/>
        <v>0</v>
      </c>
      <c r="BH510" s="145">
        <f t="shared" si="177"/>
        <v>0</v>
      </c>
      <c r="BI510" s="145">
        <f t="shared" si="178"/>
        <v>0</v>
      </c>
      <c r="BJ510" s="19" t="s">
        <v>77</v>
      </c>
      <c r="BK510" s="145">
        <f t="shared" si="179"/>
        <v>0</v>
      </c>
      <c r="BL510" s="19" t="s">
        <v>229</v>
      </c>
      <c r="BM510" s="144" t="s">
        <v>16524</v>
      </c>
    </row>
    <row r="511" spans="2:65" s="1" customFormat="1" ht="16.5" customHeight="1">
      <c r="B511" s="34"/>
      <c r="C511" s="133" t="s">
        <v>16525</v>
      </c>
      <c r="D511" s="133" t="s">
        <v>215</v>
      </c>
      <c r="E511" s="134" t="s">
        <v>16526</v>
      </c>
      <c r="F511" s="135" t="s">
        <v>16117</v>
      </c>
      <c r="G511" s="136" t="s">
        <v>8579</v>
      </c>
      <c r="H511" s="137">
        <v>25</v>
      </c>
      <c r="I511" s="138"/>
      <c r="J511" s="139">
        <f t="shared" si="170"/>
        <v>0</v>
      </c>
      <c r="K511" s="135" t="s">
        <v>245</v>
      </c>
      <c r="L511" s="34"/>
      <c r="M511" s="140" t="s">
        <v>19</v>
      </c>
      <c r="N511" s="141" t="s">
        <v>40</v>
      </c>
      <c r="P511" s="142">
        <f t="shared" si="171"/>
        <v>0</v>
      </c>
      <c r="Q511" s="142">
        <v>0</v>
      </c>
      <c r="R511" s="142">
        <f t="shared" si="172"/>
        <v>0</v>
      </c>
      <c r="S511" s="142">
        <v>0</v>
      </c>
      <c r="T511" s="143">
        <f t="shared" si="173"/>
        <v>0</v>
      </c>
      <c r="AR511" s="144" t="s">
        <v>229</v>
      </c>
      <c r="AT511" s="144" t="s">
        <v>215</v>
      </c>
      <c r="AU511" s="144" t="s">
        <v>229</v>
      </c>
      <c r="AY511" s="19" t="s">
        <v>212</v>
      </c>
      <c r="BE511" s="145">
        <f t="shared" si="174"/>
        <v>0</v>
      </c>
      <c r="BF511" s="145">
        <f t="shared" si="175"/>
        <v>0</v>
      </c>
      <c r="BG511" s="145">
        <f t="shared" si="176"/>
        <v>0</v>
      </c>
      <c r="BH511" s="145">
        <f t="shared" si="177"/>
        <v>0</v>
      </c>
      <c r="BI511" s="145">
        <f t="shared" si="178"/>
        <v>0</v>
      </c>
      <c r="BJ511" s="19" t="s">
        <v>77</v>
      </c>
      <c r="BK511" s="145">
        <f t="shared" si="179"/>
        <v>0</v>
      </c>
      <c r="BL511" s="19" t="s">
        <v>229</v>
      </c>
      <c r="BM511" s="144" t="s">
        <v>16527</v>
      </c>
    </row>
    <row r="512" spans="2:65" s="16" customFormat="1" ht="20.85" customHeight="1">
      <c r="B512" s="205"/>
      <c r="D512" s="206" t="s">
        <v>68</v>
      </c>
      <c r="E512" s="206" t="s">
        <v>16528</v>
      </c>
      <c r="F512" s="206" t="s">
        <v>16529</v>
      </c>
      <c r="I512" s="207"/>
      <c r="J512" s="208">
        <f>BK512</f>
        <v>0</v>
      </c>
      <c r="L512" s="205"/>
      <c r="M512" s="209"/>
      <c r="P512" s="210">
        <f>SUM(P513:P524)</f>
        <v>0</v>
      </c>
      <c r="R512" s="210">
        <f>SUM(R513:R524)</f>
        <v>0</v>
      </c>
      <c r="T512" s="211">
        <f>SUM(T513:T524)</f>
        <v>0</v>
      </c>
      <c r="AR512" s="206" t="s">
        <v>77</v>
      </c>
      <c r="AT512" s="212" t="s">
        <v>68</v>
      </c>
      <c r="AU512" s="212" t="s">
        <v>236</v>
      </c>
      <c r="AY512" s="206" t="s">
        <v>212</v>
      </c>
      <c r="BK512" s="213">
        <f>SUM(BK513:BK524)</f>
        <v>0</v>
      </c>
    </row>
    <row r="513" spans="2:65" s="1" customFormat="1" ht="16.5" customHeight="1">
      <c r="B513" s="34"/>
      <c r="C513" s="133" t="s">
        <v>16137</v>
      </c>
      <c r="D513" s="133" t="s">
        <v>215</v>
      </c>
      <c r="E513" s="134" t="s">
        <v>16530</v>
      </c>
      <c r="F513" s="135" t="s">
        <v>16090</v>
      </c>
      <c r="G513" s="136" t="s">
        <v>15108</v>
      </c>
      <c r="H513" s="137">
        <v>4</v>
      </c>
      <c r="I513" s="138"/>
      <c r="J513" s="139">
        <f t="shared" ref="J513:J524" si="180">ROUND(I513*H513,2)</f>
        <v>0</v>
      </c>
      <c r="K513" s="135" t="s">
        <v>245</v>
      </c>
      <c r="L513" s="34"/>
      <c r="M513" s="140" t="s">
        <v>19</v>
      </c>
      <c r="N513" s="141" t="s">
        <v>40</v>
      </c>
      <c r="P513" s="142">
        <f t="shared" ref="P513:P524" si="181">O513*H513</f>
        <v>0</v>
      </c>
      <c r="Q513" s="142">
        <v>0</v>
      </c>
      <c r="R513" s="142">
        <f t="shared" ref="R513:R524" si="182">Q513*H513</f>
        <v>0</v>
      </c>
      <c r="S513" s="142">
        <v>0</v>
      </c>
      <c r="T513" s="143">
        <f t="shared" ref="T513:T524" si="183">S513*H513</f>
        <v>0</v>
      </c>
      <c r="AR513" s="144" t="s">
        <v>229</v>
      </c>
      <c r="AT513" s="144" t="s">
        <v>215</v>
      </c>
      <c r="AU513" s="144" t="s">
        <v>229</v>
      </c>
      <c r="AY513" s="19" t="s">
        <v>212</v>
      </c>
      <c r="BE513" s="145">
        <f t="shared" ref="BE513:BE524" si="184">IF(N513="základní",J513,0)</f>
        <v>0</v>
      </c>
      <c r="BF513" s="145">
        <f t="shared" ref="BF513:BF524" si="185">IF(N513="snížená",J513,0)</f>
        <v>0</v>
      </c>
      <c r="BG513" s="145">
        <f t="shared" ref="BG513:BG524" si="186">IF(N513="zákl. přenesená",J513,0)</f>
        <v>0</v>
      </c>
      <c r="BH513" s="145">
        <f t="shared" ref="BH513:BH524" si="187">IF(N513="sníž. přenesená",J513,0)</f>
        <v>0</v>
      </c>
      <c r="BI513" s="145">
        <f t="shared" ref="BI513:BI524" si="188">IF(N513="nulová",J513,0)</f>
        <v>0</v>
      </c>
      <c r="BJ513" s="19" t="s">
        <v>77</v>
      </c>
      <c r="BK513" s="145">
        <f t="shared" ref="BK513:BK524" si="189">ROUND(I513*H513,2)</f>
        <v>0</v>
      </c>
      <c r="BL513" s="19" t="s">
        <v>229</v>
      </c>
      <c r="BM513" s="144" t="s">
        <v>16531</v>
      </c>
    </row>
    <row r="514" spans="2:65" s="1" customFormat="1" ht="16.5" customHeight="1">
      <c r="B514" s="34"/>
      <c r="C514" s="133" t="s">
        <v>16532</v>
      </c>
      <c r="D514" s="133" t="s">
        <v>215</v>
      </c>
      <c r="E514" s="134" t="s">
        <v>16533</v>
      </c>
      <c r="F514" s="135" t="s">
        <v>16092</v>
      </c>
      <c r="G514" s="136" t="s">
        <v>15108</v>
      </c>
      <c r="H514" s="137">
        <v>1</v>
      </c>
      <c r="I514" s="138"/>
      <c r="J514" s="139">
        <f t="shared" si="180"/>
        <v>0</v>
      </c>
      <c r="K514" s="135" t="s">
        <v>245</v>
      </c>
      <c r="L514" s="34"/>
      <c r="M514" s="140" t="s">
        <v>19</v>
      </c>
      <c r="N514" s="141" t="s">
        <v>40</v>
      </c>
      <c r="P514" s="142">
        <f t="shared" si="181"/>
        <v>0</v>
      </c>
      <c r="Q514" s="142">
        <v>0</v>
      </c>
      <c r="R514" s="142">
        <f t="shared" si="182"/>
        <v>0</v>
      </c>
      <c r="S514" s="142">
        <v>0</v>
      </c>
      <c r="T514" s="143">
        <f t="shared" si="183"/>
        <v>0</v>
      </c>
      <c r="AR514" s="144" t="s">
        <v>229</v>
      </c>
      <c r="AT514" s="144" t="s">
        <v>215</v>
      </c>
      <c r="AU514" s="144" t="s">
        <v>229</v>
      </c>
      <c r="AY514" s="19" t="s">
        <v>212</v>
      </c>
      <c r="BE514" s="145">
        <f t="shared" si="184"/>
        <v>0</v>
      </c>
      <c r="BF514" s="145">
        <f t="shared" si="185"/>
        <v>0</v>
      </c>
      <c r="BG514" s="145">
        <f t="shared" si="186"/>
        <v>0</v>
      </c>
      <c r="BH514" s="145">
        <f t="shared" si="187"/>
        <v>0</v>
      </c>
      <c r="BI514" s="145">
        <f t="shared" si="188"/>
        <v>0</v>
      </c>
      <c r="BJ514" s="19" t="s">
        <v>77</v>
      </c>
      <c r="BK514" s="145">
        <f t="shared" si="189"/>
        <v>0</v>
      </c>
      <c r="BL514" s="19" t="s">
        <v>229</v>
      </c>
      <c r="BM514" s="144" t="s">
        <v>1901</v>
      </c>
    </row>
    <row r="515" spans="2:65" s="1" customFormat="1" ht="16.5" customHeight="1">
      <c r="B515" s="34"/>
      <c r="C515" s="133" t="s">
        <v>16139</v>
      </c>
      <c r="D515" s="133" t="s">
        <v>215</v>
      </c>
      <c r="E515" s="134" t="s">
        <v>16534</v>
      </c>
      <c r="F515" s="135" t="s">
        <v>16535</v>
      </c>
      <c r="G515" s="136" t="s">
        <v>15108</v>
      </c>
      <c r="H515" s="137">
        <v>21</v>
      </c>
      <c r="I515" s="138"/>
      <c r="J515" s="139">
        <f t="shared" si="180"/>
        <v>0</v>
      </c>
      <c r="K515" s="135" t="s">
        <v>245</v>
      </c>
      <c r="L515" s="34"/>
      <c r="M515" s="140" t="s">
        <v>19</v>
      </c>
      <c r="N515" s="141" t="s">
        <v>40</v>
      </c>
      <c r="P515" s="142">
        <f t="shared" si="181"/>
        <v>0</v>
      </c>
      <c r="Q515" s="142">
        <v>0</v>
      </c>
      <c r="R515" s="142">
        <f t="shared" si="182"/>
        <v>0</v>
      </c>
      <c r="S515" s="142">
        <v>0</v>
      </c>
      <c r="T515" s="143">
        <f t="shared" si="183"/>
        <v>0</v>
      </c>
      <c r="AR515" s="144" t="s">
        <v>229</v>
      </c>
      <c r="AT515" s="144" t="s">
        <v>215</v>
      </c>
      <c r="AU515" s="144" t="s">
        <v>229</v>
      </c>
      <c r="AY515" s="19" t="s">
        <v>212</v>
      </c>
      <c r="BE515" s="145">
        <f t="shared" si="184"/>
        <v>0</v>
      </c>
      <c r="BF515" s="145">
        <f t="shared" si="185"/>
        <v>0</v>
      </c>
      <c r="BG515" s="145">
        <f t="shared" si="186"/>
        <v>0</v>
      </c>
      <c r="BH515" s="145">
        <f t="shared" si="187"/>
        <v>0</v>
      </c>
      <c r="BI515" s="145">
        <f t="shared" si="188"/>
        <v>0</v>
      </c>
      <c r="BJ515" s="19" t="s">
        <v>77</v>
      </c>
      <c r="BK515" s="145">
        <f t="shared" si="189"/>
        <v>0</v>
      </c>
      <c r="BL515" s="19" t="s">
        <v>229</v>
      </c>
      <c r="BM515" s="144" t="s">
        <v>16536</v>
      </c>
    </row>
    <row r="516" spans="2:65" s="1" customFormat="1" ht="16.5" customHeight="1">
      <c r="B516" s="34"/>
      <c r="C516" s="133" t="s">
        <v>16537</v>
      </c>
      <c r="D516" s="133" t="s">
        <v>215</v>
      </c>
      <c r="E516" s="134" t="s">
        <v>16538</v>
      </c>
      <c r="F516" s="135" t="s">
        <v>16098</v>
      </c>
      <c r="G516" s="136" t="s">
        <v>15108</v>
      </c>
      <c r="H516" s="137">
        <v>43</v>
      </c>
      <c r="I516" s="138"/>
      <c r="J516" s="139">
        <f t="shared" si="180"/>
        <v>0</v>
      </c>
      <c r="K516" s="135" t="s">
        <v>245</v>
      </c>
      <c r="L516" s="34"/>
      <c r="M516" s="140" t="s">
        <v>19</v>
      </c>
      <c r="N516" s="141" t="s">
        <v>40</v>
      </c>
      <c r="P516" s="142">
        <f t="shared" si="181"/>
        <v>0</v>
      </c>
      <c r="Q516" s="142">
        <v>0</v>
      </c>
      <c r="R516" s="142">
        <f t="shared" si="182"/>
        <v>0</v>
      </c>
      <c r="S516" s="142">
        <v>0</v>
      </c>
      <c r="T516" s="143">
        <f t="shared" si="183"/>
        <v>0</v>
      </c>
      <c r="AR516" s="144" t="s">
        <v>229</v>
      </c>
      <c r="AT516" s="144" t="s">
        <v>215</v>
      </c>
      <c r="AU516" s="144" t="s">
        <v>229</v>
      </c>
      <c r="AY516" s="19" t="s">
        <v>212</v>
      </c>
      <c r="BE516" s="145">
        <f t="shared" si="184"/>
        <v>0</v>
      </c>
      <c r="BF516" s="145">
        <f t="shared" si="185"/>
        <v>0</v>
      </c>
      <c r="BG516" s="145">
        <f t="shared" si="186"/>
        <v>0</v>
      </c>
      <c r="BH516" s="145">
        <f t="shared" si="187"/>
        <v>0</v>
      </c>
      <c r="BI516" s="145">
        <f t="shared" si="188"/>
        <v>0</v>
      </c>
      <c r="BJ516" s="19" t="s">
        <v>77</v>
      </c>
      <c r="BK516" s="145">
        <f t="shared" si="189"/>
        <v>0</v>
      </c>
      <c r="BL516" s="19" t="s">
        <v>229</v>
      </c>
      <c r="BM516" s="144" t="s">
        <v>16539</v>
      </c>
    </row>
    <row r="517" spans="2:65" s="1" customFormat="1" ht="16.5" customHeight="1">
      <c r="B517" s="34"/>
      <c r="C517" s="133" t="s">
        <v>16141</v>
      </c>
      <c r="D517" s="133" t="s">
        <v>215</v>
      </c>
      <c r="E517" s="134" t="s">
        <v>16540</v>
      </c>
      <c r="F517" s="135" t="s">
        <v>16541</v>
      </c>
      <c r="G517" s="136" t="s">
        <v>15108</v>
      </c>
      <c r="H517" s="137">
        <v>4</v>
      </c>
      <c r="I517" s="138"/>
      <c r="J517" s="139">
        <f t="shared" si="180"/>
        <v>0</v>
      </c>
      <c r="K517" s="135" t="s">
        <v>245</v>
      </c>
      <c r="L517" s="34"/>
      <c r="M517" s="140" t="s">
        <v>19</v>
      </c>
      <c r="N517" s="141" t="s">
        <v>40</v>
      </c>
      <c r="P517" s="142">
        <f t="shared" si="181"/>
        <v>0</v>
      </c>
      <c r="Q517" s="142">
        <v>0</v>
      </c>
      <c r="R517" s="142">
        <f t="shared" si="182"/>
        <v>0</v>
      </c>
      <c r="S517" s="142">
        <v>0</v>
      </c>
      <c r="T517" s="143">
        <f t="shared" si="183"/>
        <v>0</v>
      </c>
      <c r="AR517" s="144" t="s">
        <v>229</v>
      </c>
      <c r="AT517" s="144" t="s">
        <v>215</v>
      </c>
      <c r="AU517" s="144" t="s">
        <v>229</v>
      </c>
      <c r="AY517" s="19" t="s">
        <v>212</v>
      </c>
      <c r="BE517" s="145">
        <f t="shared" si="184"/>
        <v>0</v>
      </c>
      <c r="BF517" s="145">
        <f t="shared" si="185"/>
        <v>0</v>
      </c>
      <c r="BG517" s="145">
        <f t="shared" si="186"/>
        <v>0</v>
      </c>
      <c r="BH517" s="145">
        <f t="shared" si="187"/>
        <v>0</v>
      </c>
      <c r="BI517" s="145">
        <f t="shared" si="188"/>
        <v>0</v>
      </c>
      <c r="BJ517" s="19" t="s">
        <v>77</v>
      </c>
      <c r="BK517" s="145">
        <f t="shared" si="189"/>
        <v>0</v>
      </c>
      <c r="BL517" s="19" t="s">
        <v>229</v>
      </c>
      <c r="BM517" s="144" t="s">
        <v>16542</v>
      </c>
    </row>
    <row r="518" spans="2:65" s="1" customFormat="1" ht="16.5" customHeight="1">
      <c r="B518" s="34"/>
      <c r="C518" s="133" t="s">
        <v>16543</v>
      </c>
      <c r="D518" s="133" t="s">
        <v>215</v>
      </c>
      <c r="E518" s="134" t="s">
        <v>16544</v>
      </c>
      <c r="F518" s="135" t="s">
        <v>16545</v>
      </c>
      <c r="G518" s="136" t="s">
        <v>15108</v>
      </c>
      <c r="H518" s="137">
        <v>2</v>
      </c>
      <c r="I518" s="138"/>
      <c r="J518" s="139">
        <f t="shared" si="180"/>
        <v>0</v>
      </c>
      <c r="K518" s="135" t="s">
        <v>245</v>
      </c>
      <c r="L518" s="34"/>
      <c r="M518" s="140" t="s">
        <v>19</v>
      </c>
      <c r="N518" s="141" t="s">
        <v>40</v>
      </c>
      <c r="P518" s="142">
        <f t="shared" si="181"/>
        <v>0</v>
      </c>
      <c r="Q518" s="142">
        <v>0</v>
      </c>
      <c r="R518" s="142">
        <f t="shared" si="182"/>
        <v>0</v>
      </c>
      <c r="S518" s="142">
        <v>0</v>
      </c>
      <c r="T518" s="143">
        <f t="shared" si="183"/>
        <v>0</v>
      </c>
      <c r="AR518" s="144" t="s">
        <v>229</v>
      </c>
      <c r="AT518" s="144" t="s">
        <v>215</v>
      </c>
      <c r="AU518" s="144" t="s">
        <v>229</v>
      </c>
      <c r="AY518" s="19" t="s">
        <v>212</v>
      </c>
      <c r="BE518" s="145">
        <f t="shared" si="184"/>
        <v>0</v>
      </c>
      <c r="BF518" s="145">
        <f t="shared" si="185"/>
        <v>0</v>
      </c>
      <c r="BG518" s="145">
        <f t="shared" si="186"/>
        <v>0</v>
      </c>
      <c r="BH518" s="145">
        <f t="shared" si="187"/>
        <v>0</v>
      </c>
      <c r="BI518" s="145">
        <f t="shared" si="188"/>
        <v>0</v>
      </c>
      <c r="BJ518" s="19" t="s">
        <v>77</v>
      </c>
      <c r="BK518" s="145">
        <f t="shared" si="189"/>
        <v>0</v>
      </c>
      <c r="BL518" s="19" t="s">
        <v>229</v>
      </c>
      <c r="BM518" s="144" t="s">
        <v>16546</v>
      </c>
    </row>
    <row r="519" spans="2:65" s="1" customFormat="1" ht="16.5" customHeight="1">
      <c r="B519" s="34"/>
      <c r="C519" s="133" t="s">
        <v>16143</v>
      </c>
      <c r="D519" s="133" t="s">
        <v>215</v>
      </c>
      <c r="E519" s="134" t="s">
        <v>16547</v>
      </c>
      <c r="F519" s="135" t="s">
        <v>16548</v>
      </c>
      <c r="G519" s="136" t="s">
        <v>15108</v>
      </c>
      <c r="H519" s="137">
        <v>2</v>
      </c>
      <c r="I519" s="138"/>
      <c r="J519" s="139">
        <f t="shared" si="180"/>
        <v>0</v>
      </c>
      <c r="K519" s="135" t="s">
        <v>245</v>
      </c>
      <c r="L519" s="34"/>
      <c r="M519" s="140" t="s">
        <v>19</v>
      </c>
      <c r="N519" s="141" t="s">
        <v>40</v>
      </c>
      <c r="P519" s="142">
        <f t="shared" si="181"/>
        <v>0</v>
      </c>
      <c r="Q519" s="142">
        <v>0</v>
      </c>
      <c r="R519" s="142">
        <f t="shared" si="182"/>
        <v>0</v>
      </c>
      <c r="S519" s="142">
        <v>0</v>
      </c>
      <c r="T519" s="143">
        <f t="shared" si="183"/>
        <v>0</v>
      </c>
      <c r="AR519" s="144" t="s">
        <v>229</v>
      </c>
      <c r="AT519" s="144" t="s">
        <v>215</v>
      </c>
      <c r="AU519" s="144" t="s">
        <v>229</v>
      </c>
      <c r="AY519" s="19" t="s">
        <v>212</v>
      </c>
      <c r="BE519" s="145">
        <f t="shared" si="184"/>
        <v>0</v>
      </c>
      <c r="BF519" s="145">
        <f t="shared" si="185"/>
        <v>0</v>
      </c>
      <c r="BG519" s="145">
        <f t="shared" si="186"/>
        <v>0</v>
      </c>
      <c r="BH519" s="145">
        <f t="shared" si="187"/>
        <v>0</v>
      </c>
      <c r="BI519" s="145">
        <f t="shared" si="188"/>
        <v>0</v>
      </c>
      <c r="BJ519" s="19" t="s">
        <v>77</v>
      </c>
      <c r="BK519" s="145">
        <f t="shared" si="189"/>
        <v>0</v>
      </c>
      <c r="BL519" s="19" t="s">
        <v>229</v>
      </c>
      <c r="BM519" s="144" t="s">
        <v>16549</v>
      </c>
    </row>
    <row r="520" spans="2:65" s="1" customFormat="1" ht="16.5" customHeight="1">
      <c r="B520" s="34"/>
      <c r="C520" s="133" t="s">
        <v>16550</v>
      </c>
      <c r="D520" s="133" t="s">
        <v>215</v>
      </c>
      <c r="E520" s="134" t="s">
        <v>16551</v>
      </c>
      <c r="F520" s="135" t="s">
        <v>16552</v>
      </c>
      <c r="G520" s="136" t="s">
        <v>15108</v>
      </c>
      <c r="H520" s="137">
        <v>4</v>
      </c>
      <c r="I520" s="138"/>
      <c r="J520" s="139">
        <f t="shared" si="180"/>
        <v>0</v>
      </c>
      <c r="K520" s="135" t="s">
        <v>245</v>
      </c>
      <c r="L520" s="34"/>
      <c r="M520" s="140" t="s">
        <v>19</v>
      </c>
      <c r="N520" s="141" t="s">
        <v>40</v>
      </c>
      <c r="P520" s="142">
        <f t="shared" si="181"/>
        <v>0</v>
      </c>
      <c r="Q520" s="142">
        <v>0</v>
      </c>
      <c r="R520" s="142">
        <f t="shared" si="182"/>
        <v>0</v>
      </c>
      <c r="S520" s="142">
        <v>0</v>
      </c>
      <c r="T520" s="143">
        <f t="shared" si="183"/>
        <v>0</v>
      </c>
      <c r="AR520" s="144" t="s">
        <v>229</v>
      </c>
      <c r="AT520" s="144" t="s">
        <v>215</v>
      </c>
      <c r="AU520" s="144" t="s">
        <v>229</v>
      </c>
      <c r="AY520" s="19" t="s">
        <v>212</v>
      </c>
      <c r="BE520" s="145">
        <f t="shared" si="184"/>
        <v>0</v>
      </c>
      <c r="BF520" s="145">
        <f t="shared" si="185"/>
        <v>0</v>
      </c>
      <c r="BG520" s="145">
        <f t="shared" si="186"/>
        <v>0</v>
      </c>
      <c r="BH520" s="145">
        <f t="shared" si="187"/>
        <v>0</v>
      </c>
      <c r="BI520" s="145">
        <f t="shared" si="188"/>
        <v>0</v>
      </c>
      <c r="BJ520" s="19" t="s">
        <v>77</v>
      </c>
      <c r="BK520" s="145">
        <f t="shared" si="189"/>
        <v>0</v>
      </c>
      <c r="BL520" s="19" t="s">
        <v>229</v>
      </c>
      <c r="BM520" s="144" t="s">
        <v>16553</v>
      </c>
    </row>
    <row r="521" spans="2:65" s="1" customFormat="1" ht="16.5" customHeight="1">
      <c r="B521" s="34"/>
      <c r="C521" s="133" t="s">
        <v>16145</v>
      </c>
      <c r="D521" s="133" t="s">
        <v>215</v>
      </c>
      <c r="E521" s="134" t="s">
        <v>16554</v>
      </c>
      <c r="F521" s="135" t="s">
        <v>16555</v>
      </c>
      <c r="G521" s="136" t="s">
        <v>15108</v>
      </c>
      <c r="H521" s="137">
        <v>6</v>
      </c>
      <c r="I521" s="138"/>
      <c r="J521" s="139">
        <f t="shared" si="180"/>
        <v>0</v>
      </c>
      <c r="K521" s="135" t="s">
        <v>245</v>
      </c>
      <c r="L521" s="34"/>
      <c r="M521" s="140" t="s">
        <v>19</v>
      </c>
      <c r="N521" s="141" t="s">
        <v>40</v>
      </c>
      <c r="P521" s="142">
        <f t="shared" si="181"/>
        <v>0</v>
      </c>
      <c r="Q521" s="142">
        <v>0</v>
      </c>
      <c r="R521" s="142">
        <f t="shared" si="182"/>
        <v>0</v>
      </c>
      <c r="S521" s="142">
        <v>0</v>
      </c>
      <c r="T521" s="143">
        <f t="shared" si="183"/>
        <v>0</v>
      </c>
      <c r="AR521" s="144" t="s">
        <v>229</v>
      </c>
      <c r="AT521" s="144" t="s">
        <v>215</v>
      </c>
      <c r="AU521" s="144" t="s">
        <v>229</v>
      </c>
      <c r="AY521" s="19" t="s">
        <v>212</v>
      </c>
      <c r="BE521" s="145">
        <f t="shared" si="184"/>
        <v>0</v>
      </c>
      <c r="BF521" s="145">
        <f t="shared" si="185"/>
        <v>0</v>
      </c>
      <c r="BG521" s="145">
        <f t="shared" si="186"/>
        <v>0</v>
      </c>
      <c r="BH521" s="145">
        <f t="shared" si="187"/>
        <v>0</v>
      </c>
      <c r="BI521" s="145">
        <f t="shared" si="188"/>
        <v>0</v>
      </c>
      <c r="BJ521" s="19" t="s">
        <v>77</v>
      </c>
      <c r="BK521" s="145">
        <f t="shared" si="189"/>
        <v>0</v>
      </c>
      <c r="BL521" s="19" t="s">
        <v>229</v>
      </c>
      <c r="BM521" s="144" t="s">
        <v>16556</v>
      </c>
    </row>
    <row r="522" spans="2:65" s="1" customFormat="1" ht="16.5" customHeight="1">
      <c r="B522" s="34"/>
      <c r="C522" s="133" t="s">
        <v>16557</v>
      </c>
      <c r="D522" s="133" t="s">
        <v>215</v>
      </c>
      <c r="E522" s="134" t="s">
        <v>16558</v>
      </c>
      <c r="F522" s="135" t="s">
        <v>16559</v>
      </c>
      <c r="G522" s="136" t="s">
        <v>15108</v>
      </c>
      <c r="H522" s="137">
        <v>1</v>
      </c>
      <c r="I522" s="138"/>
      <c r="J522" s="139">
        <f t="shared" si="180"/>
        <v>0</v>
      </c>
      <c r="K522" s="135" t="s">
        <v>245</v>
      </c>
      <c r="L522" s="34"/>
      <c r="M522" s="140" t="s">
        <v>19</v>
      </c>
      <c r="N522" s="141" t="s">
        <v>40</v>
      </c>
      <c r="P522" s="142">
        <f t="shared" si="181"/>
        <v>0</v>
      </c>
      <c r="Q522" s="142">
        <v>0</v>
      </c>
      <c r="R522" s="142">
        <f t="shared" si="182"/>
        <v>0</v>
      </c>
      <c r="S522" s="142">
        <v>0</v>
      </c>
      <c r="T522" s="143">
        <f t="shared" si="183"/>
        <v>0</v>
      </c>
      <c r="AR522" s="144" t="s">
        <v>229</v>
      </c>
      <c r="AT522" s="144" t="s">
        <v>215</v>
      </c>
      <c r="AU522" s="144" t="s">
        <v>229</v>
      </c>
      <c r="AY522" s="19" t="s">
        <v>212</v>
      </c>
      <c r="BE522" s="145">
        <f t="shared" si="184"/>
        <v>0</v>
      </c>
      <c r="BF522" s="145">
        <f t="shared" si="185"/>
        <v>0</v>
      </c>
      <c r="BG522" s="145">
        <f t="shared" si="186"/>
        <v>0</v>
      </c>
      <c r="BH522" s="145">
        <f t="shared" si="187"/>
        <v>0</v>
      </c>
      <c r="BI522" s="145">
        <f t="shared" si="188"/>
        <v>0</v>
      </c>
      <c r="BJ522" s="19" t="s">
        <v>77</v>
      </c>
      <c r="BK522" s="145">
        <f t="shared" si="189"/>
        <v>0</v>
      </c>
      <c r="BL522" s="19" t="s">
        <v>229</v>
      </c>
      <c r="BM522" s="144" t="s">
        <v>16560</v>
      </c>
    </row>
    <row r="523" spans="2:65" s="1" customFormat="1" ht="16.5" customHeight="1">
      <c r="B523" s="34"/>
      <c r="C523" s="133" t="s">
        <v>16147</v>
      </c>
      <c r="D523" s="133" t="s">
        <v>215</v>
      </c>
      <c r="E523" s="134" t="s">
        <v>16561</v>
      </c>
      <c r="F523" s="135" t="s">
        <v>16562</v>
      </c>
      <c r="G523" s="136" t="s">
        <v>15108</v>
      </c>
      <c r="H523" s="137">
        <v>1</v>
      </c>
      <c r="I523" s="138"/>
      <c r="J523" s="139">
        <f t="shared" si="180"/>
        <v>0</v>
      </c>
      <c r="K523" s="135" t="s">
        <v>245</v>
      </c>
      <c r="L523" s="34"/>
      <c r="M523" s="140" t="s">
        <v>19</v>
      </c>
      <c r="N523" s="141" t="s">
        <v>40</v>
      </c>
      <c r="P523" s="142">
        <f t="shared" si="181"/>
        <v>0</v>
      </c>
      <c r="Q523" s="142">
        <v>0</v>
      </c>
      <c r="R523" s="142">
        <f t="shared" si="182"/>
        <v>0</v>
      </c>
      <c r="S523" s="142">
        <v>0</v>
      </c>
      <c r="T523" s="143">
        <f t="shared" si="183"/>
        <v>0</v>
      </c>
      <c r="AR523" s="144" t="s">
        <v>229</v>
      </c>
      <c r="AT523" s="144" t="s">
        <v>215</v>
      </c>
      <c r="AU523" s="144" t="s">
        <v>229</v>
      </c>
      <c r="AY523" s="19" t="s">
        <v>212</v>
      </c>
      <c r="BE523" s="145">
        <f t="shared" si="184"/>
        <v>0</v>
      </c>
      <c r="BF523" s="145">
        <f t="shared" si="185"/>
        <v>0</v>
      </c>
      <c r="BG523" s="145">
        <f t="shared" si="186"/>
        <v>0</v>
      </c>
      <c r="BH523" s="145">
        <f t="shared" si="187"/>
        <v>0</v>
      </c>
      <c r="BI523" s="145">
        <f t="shared" si="188"/>
        <v>0</v>
      </c>
      <c r="BJ523" s="19" t="s">
        <v>77</v>
      </c>
      <c r="BK523" s="145">
        <f t="shared" si="189"/>
        <v>0</v>
      </c>
      <c r="BL523" s="19" t="s">
        <v>229</v>
      </c>
      <c r="BM523" s="144" t="s">
        <v>16563</v>
      </c>
    </row>
    <row r="524" spans="2:65" s="1" customFormat="1" ht="16.5" customHeight="1">
      <c r="B524" s="34"/>
      <c r="C524" s="133" t="s">
        <v>16564</v>
      </c>
      <c r="D524" s="133" t="s">
        <v>215</v>
      </c>
      <c r="E524" s="134" t="s">
        <v>16565</v>
      </c>
      <c r="F524" s="135" t="s">
        <v>16566</v>
      </c>
      <c r="G524" s="136" t="s">
        <v>15108</v>
      </c>
      <c r="H524" s="137">
        <v>1</v>
      </c>
      <c r="I524" s="138"/>
      <c r="J524" s="139">
        <f t="shared" si="180"/>
        <v>0</v>
      </c>
      <c r="K524" s="135" t="s">
        <v>245</v>
      </c>
      <c r="L524" s="34"/>
      <c r="M524" s="140" t="s">
        <v>19</v>
      </c>
      <c r="N524" s="141" t="s">
        <v>40</v>
      </c>
      <c r="P524" s="142">
        <f t="shared" si="181"/>
        <v>0</v>
      </c>
      <c r="Q524" s="142">
        <v>0</v>
      </c>
      <c r="R524" s="142">
        <f t="shared" si="182"/>
        <v>0</v>
      </c>
      <c r="S524" s="142">
        <v>0</v>
      </c>
      <c r="T524" s="143">
        <f t="shared" si="183"/>
        <v>0</v>
      </c>
      <c r="AR524" s="144" t="s">
        <v>229</v>
      </c>
      <c r="AT524" s="144" t="s">
        <v>215</v>
      </c>
      <c r="AU524" s="144" t="s">
        <v>229</v>
      </c>
      <c r="AY524" s="19" t="s">
        <v>212</v>
      </c>
      <c r="BE524" s="145">
        <f t="shared" si="184"/>
        <v>0</v>
      </c>
      <c r="BF524" s="145">
        <f t="shared" si="185"/>
        <v>0</v>
      </c>
      <c r="BG524" s="145">
        <f t="shared" si="186"/>
        <v>0</v>
      </c>
      <c r="BH524" s="145">
        <f t="shared" si="187"/>
        <v>0</v>
      </c>
      <c r="BI524" s="145">
        <f t="shared" si="188"/>
        <v>0</v>
      </c>
      <c r="BJ524" s="19" t="s">
        <v>77</v>
      </c>
      <c r="BK524" s="145">
        <f t="shared" si="189"/>
        <v>0</v>
      </c>
      <c r="BL524" s="19" t="s">
        <v>229</v>
      </c>
      <c r="BM524" s="144" t="s">
        <v>1991</v>
      </c>
    </row>
    <row r="525" spans="2:65" s="16" customFormat="1" ht="20.85" customHeight="1">
      <c r="B525" s="205"/>
      <c r="D525" s="206" t="s">
        <v>68</v>
      </c>
      <c r="E525" s="206" t="s">
        <v>16567</v>
      </c>
      <c r="F525" s="206" t="s">
        <v>16568</v>
      </c>
      <c r="I525" s="207"/>
      <c r="J525" s="208">
        <f>BK525</f>
        <v>0</v>
      </c>
      <c r="L525" s="205"/>
      <c r="M525" s="209"/>
      <c r="P525" s="210">
        <f>SUM(P526:P535)</f>
        <v>0</v>
      </c>
      <c r="R525" s="210">
        <f>SUM(R526:R535)</f>
        <v>0</v>
      </c>
      <c r="T525" s="211">
        <f>SUM(T526:T535)</f>
        <v>0</v>
      </c>
      <c r="AR525" s="206" t="s">
        <v>77</v>
      </c>
      <c r="AT525" s="212" t="s">
        <v>68</v>
      </c>
      <c r="AU525" s="212" t="s">
        <v>236</v>
      </c>
      <c r="AY525" s="206" t="s">
        <v>212</v>
      </c>
      <c r="BK525" s="213">
        <f>SUM(BK526:BK535)</f>
        <v>0</v>
      </c>
    </row>
    <row r="526" spans="2:65" s="1" customFormat="1" ht="16.5" customHeight="1">
      <c r="B526" s="34"/>
      <c r="C526" s="133" t="s">
        <v>16149</v>
      </c>
      <c r="D526" s="133" t="s">
        <v>215</v>
      </c>
      <c r="E526" s="134" t="s">
        <v>16569</v>
      </c>
      <c r="F526" s="135" t="s">
        <v>16092</v>
      </c>
      <c r="G526" s="136" t="s">
        <v>15108</v>
      </c>
      <c r="H526" s="137">
        <v>15</v>
      </c>
      <c r="I526" s="138"/>
      <c r="J526" s="139">
        <f t="shared" ref="J526:J535" si="190">ROUND(I526*H526,2)</f>
        <v>0</v>
      </c>
      <c r="K526" s="135" t="s">
        <v>245</v>
      </c>
      <c r="L526" s="34"/>
      <c r="M526" s="140" t="s">
        <v>19</v>
      </c>
      <c r="N526" s="141" t="s">
        <v>40</v>
      </c>
      <c r="P526" s="142">
        <f t="shared" ref="P526:P535" si="191">O526*H526</f>
        <v>0</v>
      </c>
      <c r="Q526" s="142">
        <v>0</v>
      </c>
      <c r="R526" s="142">
        <f t="shared" ref="R526:R535" si="192">Q526*H526</f>
        <v>0</v>
      </c>
      <c r="S526" s="142">
        <v>0</v>
      </c>
      <c r="T526" s="143">
        <f t="shared" ref="T526:T535" si="193">S526*H526</f>
        <v>0</v>
      </c>
      <c r="AR526" s="144" t="s">
        <v>229</v>
      </c>
      <c r="AT526" s="144" t="s">
        <v>215</v>
      </c>
      <c r="AU526" s="144" t="s">
        <v>229</v>
      </c>
      <c r="AY526" s="19" t="s">
        <v>212</v>
      </c>
      <c r="BE526" s="145">
        <f t="shared" ref="BE526:BE535" si="194">IF(N526="základní",J526,0)</f>
        <v>0</v>
      </c>
      <c r="BF526" s="145">
        <f t="shared" ref="BF526:BF535" si="195">IF(N526="snížená",J526,0)</f>
        <v>0</v>
      </c>
      <c r="BG526" s="145">
        <f t="shared" ref="BG526:BG535" si="196">IF(N526="zákl. přenesená",J526,0)</f>
        <v>0</v>
      </c>
      <c r="BH526" s="145">
        <f t="shared" ref="BH526:BH535" si="197">IF(N526="sníž. přenesená",J526,0)</f>
        <v>0</v>
      </c>
      <c r="BI526" s="145">
        <f t="shared" ref="BI526:BI535" si="198">IF(N526="nulová",J526,0)</f>
        <v>0</v>
      </c>
      <c r="BJ526" s="19" t="s">
        <v>77</v>
      </c>
      <c r="BK526" s="145">
        <f t="shared" ref="BK526:BK535" si="199">ROUND(I526*H526,2)</f>
        <v>0</v>
      </c>
      <c r="BL526" s="19" t="s">
        <v>229</v>
      </c>
      <c r="BM526" s="144" t="s">
        <v>2023</v>
      </c>
    </row>
    <row r="527" spans="2:65" s="1" customFormat="1" ht="16.5" customHeight="1">
      <c r="B527" s="34"/>
      <c r="C527" s="133" t="s">
        <v>16570</v>
      </c>
      <c r="D527" s="133" t="s">
        <v>215</v>
      </c>
      <c r="E527" s="134" t="s">
        <v>16571</v>
      </c>
      <c r="F527" s="135" t="s">
        <v>16572</v>
      </c>
      <c r="G527" s="136" t="s">
        <v>15108</v>
      </c>
      <c r="H527" s="137">
        <v>6</v>
      </c>
      <c r="I527" s="138"/>
      <c r="J527" s="139">
        <f t="shared" si="190"/>
        <v>0</v>
      </c>
      <c r="K527" s="135" t="s">
        <v>245</v>
      </c>
      <c r="L527" s="34"/>
      <c r="M527" s="140" t="s">
        <v>19</v>
      </c>
      <c r="N527" s="141" t="s">
        <v>40</v>
      </c>
      <c r="P527" s="142">
        <f t="shared" si="191"/>
        <v>0</v>
      </c>
      <c r="Q527" s="142">
        <v>0</v>
      </c>
      <c r="R527" s="142">
        <f t="shared" si="192"/>
        <v>0</v>
      </c>
      <c r="S527" s="142">
        <v>0</v>
      </c>
      <c r="T527" s="143">
        <f t="shared" si="193"/>
        <v>0</v>
      </c>
      <c r="AR527" s="144" t="s">
        <v>229</v>
      </c>
      <c r="AT527" s="144" t="s">
        <v>215</v>
      </c>
      <c r="AU527" s="144" t="s">
        <v>229</v>
      </c>
      <c r="AY527" s="19" t="s">
        <v>212</v>
      </c>
      <c r="BE527" s="145">
        <f t="shared" si="194"/>
        <v>0</v>
      </c>
      <c r="BF527" s="145">
        <f t="shared" si="195"/>
        <v>0</v>
      </c>
      <c r="BG527" s="145">
        <f t="shared" si="196"/>
        <v>0</v>
      </c>
      <c r="BH527" s="145">
        <f t="shared" si="197"/>
        <v>0</v>
      </c>
      <c r="BI527" s="145">
        <f t="shared" si="198"/>
        <v>0</v>
      </c>
      <c r="BJ527" s="19" t="s">
        <v>77</v>
      </c>
      <c r="BK527" s="145">
        <f t="shared" si="199"/>
        <v>0</v>
      </c>
      <c r="BL527" s="19" t="s">
        <v>229</v>
      </c>
      <c r="BM527" s="144" t="s">
        <v>2127</v>
      </c>
    </row>
    <row r="528" spans="2:65" s="1" customFormat="1" ht="16.5" customHeight="1">
      <c r="B528" s="34"/>
      <c r="C528" s="133" t="s">
        <v>16151</v>
      </c>
      <c r="D528" s="133" t="s">
        <v>215</v>
      </c>
      <c r="E528" s="134" t="s">
        <v>16573</v>
      </c>
      <c r="F528" s="135" t="s">
        <v>16224</v>
      </c>
      <c r="G528" s="136" t="s">
        <v>15108</v>
      </c>
      <c r="H528" s="137">
        <v>14</v>
      </c>
      <c r="I528" s="138"/>
      <c r="J528" s="139">
        <f t="shared" si="190"/>
        <v>0</v>
      </c>
      <c r="K528" s="135" t="s">
        <v>245</v>
      </c>
      <c r="L528" s="34"/>
      <c r="M528" s="140" t="s">
        <v>19</v>
      </c>
      <c r="N528" s="141" t="s">
        <v>40</v>
      </c>
      <c r="P528" s="142">
        <f t="shared" si="191"/>
        <v>0</v>
      </c>
      <c r="Q528" s="142">
        <v>0</v>
      </c>
      <c r="R528" s="142">
        <f t="shared" si="192"/>
        <v>0</v>
      </c>
      <c r="S528" s="142">
        <v>0</v>
      </c>
      <c r="T528" s="143">
        <f t="shared" si="193"/>
        <v>0</v>
      </c>
      <c r="AR528" s="144" t="s">
        <v>229</v>
      </c>
      <c r="AT528" s="144" t="s">
        <v>215</v>
      </c>
      <c r="AU528" s="144" t="s">
        <v>229</v>
      </c>
      <c r="AY528" s="19" t="s">
        <v>212</v>
      </c>
      <c r="BE528" s="145">
        <f t="shared" si="194"/>
        <v>0</v>
      </c>
      <c r="BF528" s="145">
        <f t="shared" si="195"/>
        <v>0</v>
      </c>
      <c r="BG528" s="145">
        <f t="shared" si="196"/>
        <v>0</v>
      </c>
      <c r="BH528" s="145">
        <f t="shared" si="197"/>
        <v>0</v>
      </c>
      <c r="BI528" s="145">
        <f t="shared" si="198"/>
        <v>0</v>
      </c>
      <c r="BJ528" s="19" t="s">
        <v>77</v>
      </c>
      <c r="BK528" s="145">
        <f t="shared" si="199"/>
        <v>0</v>
      </c>
      <c r="BL528" s="19" t="s">
        <v>229</v>
      </c>
      <c r="BM528" s="144" t="s">
        <v>16574</v>
      </c>
    </row>
    <row r="529" spans="2:65" s="1" customFormat="1" ht="16.5" customHeight="1">
      <c r="B529" s="34"/>
      <c r="C529" s="133" t="s">
        <v>16575</v>
      </c>
      <c r="D529" s="133" t="s">
        <v>215</v>
      </c>
      <c r="E529" s="134" t="s">
        <v>16576</v>
      </c>
      <c r="F529" s="135" t="s">
        <v>16555</v>
      </c>
      <c r="G529" s="136" t="s">
        <v>15108</v>
      </c>
      <c r="H529" s="137">
        <v>17</v>
      </c>
      <c r="I529" s="138"/>
      <c r="J529" s="139">
        <f t="shared" si="190"/>
        <v>0</v>
      </c>
      <c r="K529" s="135" t="s">
        <v>245</v>
      </c>
      <c r="L529" s="34"/>
      <c r="M529" s="140" t="s">
        <v>19</v>
      </c>
      <c r="N529" s="141" t="s">
        <v>40</v>
      </c>
      <c r="P529" s="142">
        <f t="shared" si="191"/>
        <v>0</v>
      </c>
      <c r="Q529" s="142">
        <v>0</v>
      </c>
      <c r="R529" s="142">
        <f t="shared" si="192"/>
        <v>0</v>
      </c>
      <c r="S529" s="142">
        <v>0</v>
      </c>
      <c r="T529" s="143">
        <f t="shared" si="193"/>
        <v>0</v>
      </c>
      <c r="AR529" s="144" t="s">
        <v>229</v>
      </c>
      <c r="AT529" s="144" t="s">
        <v>215</v>
      </c>
      <c r="AU529" s="144" t="s">
        <v>229</v>
      </c>
      <c r="AY529" s="19" t="s">
        <v>212</v>
      </c>
      <c r="BE529" s="145">
        <f t="shared" si="194"/>
        <v>0</v>
      </c>
      <c r="BF529" s="145">
        <f t="shared" si="195"/>
        <v>0</v>
      </c>
      <c r="BG529" s="145">
        <f t="shared" si="196"/>
        <v>0</v>
      </c>
      <c r="BH529" s="145">
        <f t="shared" si="197"/>
        <v>0</v>
      </c>
      <c r="BI529" s="145">
        <f t="shared" si="198"/>
        <v>0</v>
      </c>
      <c r="BJ529" s="19" t="s">
        <v>77</v>
      </c>
      <c r="BK529" s="145">
        <f t="shared" si="199"/>
        <v>0</v>
      </c>
      <c r="BL529" s="19" t="s">
        <v>229</v>
      </c>
      <c r="BM529" s="144" t="s">
        <v>16577</v>
      </c>
    </row>
    <row r="530" spans="2:65" s="1" customFormat="1" ht="16.5" customHeight="1">
      <c r="B530" s="34"/>
      <c r="C530" s="133" t="s">
        <v>16153</v>
      </c>
      <c r="D530" s="133" t="s">
        <v>215</v>
      </c>
      <c r="E530" s="134" t="s">
        <v>16578</v>
      </c>
      <c r="F530" s="135" t="s">
        <v>16579</v>
      </c>
      <c r="G530" s="136" t="s">
        <v>15108</v>
      </c>
      <c r="H530" s="137">
        <v>4</v>
      </c>
      <c r="I530" s="138"/>
      <c r="J530" s="139">
        <f t="shared" si="190"/>
        <v>0</v>
      </c>
      <c r="K530" s="135" t="s">
        <v>245</v>
      </c>
      <c r="L530" s="34"/>
      <c r="M530" s="140" t="s">
        <v>19</v>
      </c>
      <c r="N530" s="141" t="s">
        <v>40</v>
      </c>
      <c r="P530" s="142">
        <f t="shared" si="191"/>
        <v>0</v>
      </c>
      <c r="Q530" s="142">
        <v>0</v>
      </c>
      <c r="R530" s="142">
        <f t="shared" si="192"/>
        <v>0</v>
      </c>
      <c r="S530" s="142">
        <v>0</v>
      </c>
      <c r="T530" s="143">
        <f t="shared" si="193"/>
        <v>0</v>
      </c>
      <c r="AR530" s="144" t="s">
        <v>229</v>
      </c>
      <c r="AT530" s="144" t="s">
        <v>215</v>
      </c>
      <c r="AU530" s="144" t="s">
        <v>229</v>
      </c>
      <c r="AY530" s="19" t="s">
        <v>212</v>
      </c>
      <c r="BE530" s="145">
        <f t="shared" si="194"/>
        <v>0</v>
      </c>
      <c r="BF530" s="145">
        <f t="shared" si="195"/>
        <v>0</v>
      </c>
      <c r="BG530" s="145">
        <f t="shared" si="196"/>
        <v>0</v>
      </c>
      <c r="BH530" s="145">
        <f t="shared" si="197"/>
        <v>0</v>
      </c>
      <c r="BI530" s="145">
        <f t="shared" si="198"/>
        <v>0</v>
      </c>
      <c r="BJ530" s="19" t="s">
        <v>77</v>
      </c>
      <c r="BK530" s="145">
        <f t="shared" si="199"/>
        <v>0</v>
      </c>
      <c r="BL530" s="19" t="s">
        <v>229</v>
      </c>
      <c r="BM530" s="144" t="s">
        <v>2422</v>
      </c>
    </row>
    <row r="531" spans="2:65" s="1" customFormat="1" ht="16.5" customHeight="1">
      <c r="B531" s="34"/>
      <c r="C531" s="133" t="s">
        <v>16580</v>
      </c>
      <c r="D531" s="133" t="s">
        <v>215</v>
      </c>
      <c r="E531" s="134" t="s">
        <v>16581</v>
      </c>
      <c r="F531" s="135" t="s">
        <v>16541</v>
      </c>
      <c r="G531" s="136" t="s">
        <v>15108</v>
      </c>
      <c r="H531" s="137">
        <v>3</v>
      </c>
      <c r="I531" s="138"/>
      <c r="J531" s="139">
        <f t="shared" si="190"/>
        <v>0</v>
      </c>
      <c r="K531" s="135" t="s">
        <v>245</v>
      </c>
      <c r="L531" s="34"/>
      <c r="M531" s="140" t="s">
        <v>19</v>
      </c>
      <c r="N531" s="141" t="s">
        <v>40</v>
      </c>
      <c r="P531" s="142">
        <f t="shared" si="191"/>
        <v>0</v>
      </c>
      <c r="Q531" s="142">
        <v>0</v>
      </c>
      <c r="R531" s="142">
        <f t="shared" si="192"/>
        <v>0</v>
      </c>
      <c r="S531" s="142">
        <v>0</v>
      </c>
      <c r="T531" s="143">
        <f t="shared" si="193"/>
        <v>0</v>
      </c>
      <c r="AR531" s="144" t="s">
        <v>229</v>
      </c>
      <c r="AT531" s="144" t="s">
        <v>215</v>
      </c>
      <c r="AU531" s="144" t="s">
        <v>229</v>
      </c>
      <c r="AY531" s="19" t="s">
        <v>212</v>
      </c>
      <c r="BE531" s="145">
        <f t="shared" si="194"/>
        <v>0</v>
      </c>
      <c r="BF531" s="145">
        <f t="shared" si="195"/>
        <v>0</v>
      </c>
      <c r="BG531" s="145">
        <f t="shared" si="196"/>
        <v>0</v>
      </c>
      <c r="BH531" s="145">
        <f t="shared" si="197"/>
        <v>0</v>
      </c>
      <c r="BI531" s="145">
        <f t="shared" si="198"/>
        <v>0</v>
      </c>
      <c r="BJ531" s="19" t="s">
        <v>77</v>
      </c>
      <c r="BK531" s="145">
        <f t="shared" si="199"/>
        <v>0</v>
      </c>
      <c r="BL531" s="19" t="s">
        <v>229</v>
      </c>
      <c r="BM531" s="144" t="s">
        <v>16582</v>
      </c>
    </row>
    <row r="532" spans="2:65" s="1" customFormat="1" ht="16.5" customHeight="1">
      <c r="B532" s="34"/>
      <c r="C532" s="133" t="s">
        <v>16155</v>
      </c>
      <c r="D532" s="133" t="s">
        <v>215</v>
      </c>
      <c r="E532" s="134" t="s">
        <v>16583</v>
      </c>
      <c r="F532" s="135" t="s">
        <v>16090</v>
      </c>
      <c r="G532" s="136" t="s">
        <v>15108</v>
      </c>
      <c r="H532" s="137">
        <v>4</v>
      </c>
      <c r="I532" s="138"/>
      <c r="J532" s="139">
        <f t="shared" si="190"/>
        <v>0</v>
      </c>
      <c r="K532" s="135" t="s">
        <v>245</v>
      </c>
      <c r="L532" s="34"/>
      <c r="M532" s="140" t="s">
        <v>19</v>
      </c>
      <c r="N532" s="141" t="s">
        <v>40</v>
      </c>
      <c r="P532" s="142">
        <f t="shared" si="191"/>
        <v>0</v>
      </c>
      <c r="Q532" s="142">
        <v>0</v>
      </c>
      <c r="R532" s="142">
        <f t="shared" si="192"/>
        <v>0</v>
      </c>
      <c r="S532" s="142">
        <v>0</v>
      </c>
      <c r="T532" s="143">
        <f t="shared" si="193"/>
        <v>0</v>
      </c>
      <c r="AR532" s="144" t="s">
        <v>229</v>
      </c>
      <c r="AT532" s="144" t="s">
        <v>215</v>
      </c>
      <c r="AU532" s="144" t="s">
        <v>229</v>
      </c>
      <c r="AY532" s="19" t="s">
        <v>212</v>
      </c>
      <c r="BE532" s="145">
        <f t="shared" si="194"/>
        <v>0</v>
      </c>
      <c r="BF532" s="145">
        <f t="shared" si="195"/>
        <v>0</v>
      </c>
      <c r="BG532" s="145">
        <f t="shared" si="196"/>
        <v>0</v>
      </c>
      <c r="BH532" s="145">
        <f t="shared" si="197"/>
        <v>0</v>
      </c>
      <c r="BI532" s="145">
        <f t="shared" si="198"/>
        <v>0</v>
      </c>
      <c r="BJ532" s="19" t="s">
        <v>77</v>
      </c>
      <c r="BK532" s="145">
        <f t="shared" si="199"/>
        <v>0</v>
      </c>
      <c r="BL532" s="19" t="s">
        <v>229</v>
      </c>
      <c r="BM532" s="144" t="s">
        <v>2448</v>
      </c>
    </row>
    <row r="533" spans="2:65" s="1" customFormat="1" ht="16.5" customHeight="1">
      <c r="B533" s="34"/>
      <c r="C533" s="133" t="s">
        <v>16584</v>
      </c>
      <c r="D533" s="133" t="s">
        <v>215</v>
      </c>
      <c r="E533" s="134" t="s">
        <v>16585</v>
      </c>
      <c r="F533" s="135" t="s">
        <v>16562</v>
      </c>
      <c r="G533" s="136" t="s">
        <v>15108</v>
      </c>
      <c r="H533" s="137">
        <v>1</v>
      </c>
      <c r="I533" s="138"/>
      <c r="J533" s="139">
        <f t="shared" si="190"/>
        <v>0</v>
      </c>
      <c r="K533" s="135" t="s">
        <v>245</v>
      </c>
      <c r="L533" s="34"/>
      <c r="M533" s="140" t="s">
        <v>19</v>
      </c>
      <c r="N533" s="141" t="s">
        <v>40</v>
      </c>
      <c r="P533" s="142">
        <f t="shared" si="191"/>
        <v>0</v>
      </c>
      <c r="Q533" s="142">
        <v>0</v>
      </c>
      <c r="R533" s="142">
        <f t="shared" si="192"/>
        <v>0</v>
      </c>
      <c r="S533" s="142">
        <v>0</v>
      </c>
      <c r="T533" s="143">
        <f t="shared" si="193"/>
        <v>0</v>
      </c>
      <c r="AR533" s="144" t="s">
        <v>229</v>
      </c>
      <c r="AT533" s="144" t="s">
        <v>215</v>
      </c>
      <c r="AU533" s="144" t="s">
        <v>229</v>
      </c>
      <c r="AY533" s="19" t="s">
        <v>212</v>
      </c>
      <c r="BE533" s="145">
        <f t="shared" si="194"/>
        <v>0</v>
      </c>
      <c r="BF533" s="145">
        <f t="shared" si="195"/>
        <v>0</v>
      </c>
      <c r="BG533" s="145">
        <f t="shared" si="196"/>
        <v>0</v>
      </c>
      <c r="BH533" s="145">
        <f t="shared" si="197"/>
        <v>0</v>
      </c>
      <c r="BI533" s="145">
        <f t="shared" si="198"/>
        <v>0</v>
      </c>
      <c r="BJ533" s="19" t="s">
        <v>77</v>
      </c>
      <c r="BK533" s="145">
        <f t="shared" si="199"/>
        <v>0</v>
      </c>
      <c r="BL533" s="19" t="s">
        <v>229</v>
      </c>
      <c r="BM533" s="144" t="s">
        <v>16586</v>
      </c>
    </row>
    <row r="534" spans="2:65" s="1" customFormat="1" ht="16.5" customHeight="1">
      <c r="B534" s="34"/>
      <c r="C534" s="133" t="s">
        <v>16157</v>
      </c>
      <c r="D534" s="133" t="s">
        <v>215</v>
      </c>
      <c r="E534" s="134" t="s">
        <v>16587</v>
      </c>
      <c r="F534" s="135" t="s">
        <v>16092</v>
      </c>
      <c r="G534" s="136" t="s">
        <v>15108</v>
      </c>
      <c r="H534" s="137">
        <v>1</v>
      </c>
      <c r="I534" s="138"/>
      <c r="J534" s="139">
        <f t="shared" si="190"/>
        <v>0</v>
      </c>
      <c r="K534" s="135" t="s">
        <v>245</v>
      </c>
      <c r="L534" s="34"/>
      <c r="M534" s="140" t="s">
        <v>19</v>
      </c>
      <c r="N534" s="141" t="s">
        <v>40</v>
      </c>
      <c r="P534" s="142">
        <f t="shared" si="191"/>
        <v>0</v>
      </c>
      <c r="Q534" s="142">
        <v>0</v>
      </c>
      <c r="R534" s="142">
        <f t="shared" si="192"/>
        <v>0</v>
      </c>
      <c r="S534" s="142">
        <v>0</v>
      </c>
      <c r="T534" s="143">
        <f t="shared" si="193"/>
        <v>0</v>
      </c>
      <c r="AR534" s="144" t="s">
        <v>229</v>
      </c>
      <c r="AT534" s="144" t="s">
        <v>215</v>
      </c>
      <c r="AU534" s="144" t="s">
        <v>229</v>
      </c>
      <c r="AY534" s="19" t="s">
        <v>212</v>
      </c>
      <c r="BE534" s="145">
        <f t="shared" si="194"/>
        <v>0</v>
      </c>
      <c r="BF534" s="145">
        <f t="shared" si="195"/>
        <v>0</v>
      </c>
      <c r="BG534" s="145">
        <f t="shared" si="196"/>
        <v>0</v>
      </c>
      <c r="BH534" s="145">
        <f t="shared" si="197"/>
        <v>0</v>
      </c>
      <c r="BI534" s="145">
        <f t="shared" si="198"/>
        <v>0</v>
      </c>
      <c r="BJ534" s="19" t="s">
        <v>77</v>
      </c>
      <c r="BK534" s="145">
        <f t="shared" si="199"/>
        <v>0</v>
      </c>
      <c r="BL534" s="19" t="s">
        <v>229</v>
      </c>
      <c r="BM534" s="144" t="s">
        <v>16588</v>
      </c>
    </row>
    <row r="535" spans="2:65" s="1" customFormat="1" ht="16.5" customHeight="1">
      <c r="B535" s="34"/>
      <c r="C535" s="133" t="s">
        <v>16589</v>
      </c>
      <c r="D535" s="133" t="s">
        <v>215</v>
      </c>
      <c r="E535" s="134" t="s">
        <v>16590</v>
      </c>
      <c r="F535" s="135" t="s">
        <v>16566</v>
      </c>
      <c r="G535" s="136" t="s">
        <v>15108</v>
      </c>
      <c r="H535" s="137">
        <v>1</v>
      </c>
      <c r="I535" s="138"/>
      <c r="J535" s="139">
        <f t="shared" si="190"/>
        <v>0</v>
      </c>
      <c r="K535" s="135" t="s">
        <v>245</v>
      </c>
      <c r="L535" s="34"/>
      <c r="M535" s="140" t="s">
        <v>19</v>
      </c>
      <c r="N535" s="141" t="s">
        <v>40</v>
      </c>
      <c r="P535" s="142">
        <f t="shared" si="191"/>
        <v>0</v>
      </c>
      <c r="Q535" s="142">
        <v>0</v>
      </c>
      <c r="R535" s="142">
        <f t="shared" si="192"/>
        <v>0</v>
      </c>
      <c r="S535" s="142">
        <v>0</v>
      </c>
      <c r="T535" s="143">
        <f t="shared" si="193"/>
        <v>0</v>
      </c>
      <c r="AR535" s="144" t="s">
        <v>229</v>
      </c>
      <c r="AT535" s="144" t="s">
        <v>215</v>
      </c>
      <c r="AU535" s="144" t="s">
        <v>229</v>
      </c>
      <c r="AY535" s="19" t="s">
        <v>212</v>
      </c>
      <c r="BE535" s="145">
        <f t="shared" si="194"/>
        <v>0</v>
      </c>
      <c r="BF535" s="145">
        <f t="shared" si="195"/>
        <v>0</v>
      </c>
      <c r="BG535" s="145">
        <f t="shared" si="196"/>
        <v>0</v>
      </c>
      <c r="BH535" s="145">
        <f t="shared" si="197"/>
        <v>0</v>
      </c>
      <c r="BI535" s="145">
        <f t="shared" si="198"/>
        <v>0</v>
      </c>
      <c r="BJ535" s="19" t="s">
        <v>77</v>
      </c>
      <c r="BK535" s="145">
        <f t="shared" si="199"/>
        <v>0</v>
      </c>
      <c r="BL535" s="19" t="s">
        <v>229</v>
      </c>
      <c r="BM535" s="144" t="s">
        <v>16591</v>
      </c>
    </row>
    <row r="536" spans="2:65" s="16" customFormat="1" ht="20.85" customHeight="1">
      <c r="B536" s="205"/>
      <c r="D536" s="206" t="s">
        <v>68</v>
      </c>
      <c r="E536" s="206" t="s">
        <v>16592</v>
      </c>
      <c r="F536" s="206" t="s">
        <v>16593</v>
      </c>
      <c r="I536" s="207"/>
      <c r="J536" s="208">
        <f>BK536</f>
        <v>0</v>
      </c>
      <c r="L536" s="205"/>
      <c r="M536" s="209"/>
      <c r="P536" s="210">
        <f>SUM(P537:P540)</f>
        <v>0</v>
      </c>
      <c r="R536" s="210">
        <f>SUM(R537:R540)</f>
        <v>0</v>
      </c>
      <c r="T536" s="211">
        <f>SUM(T537:T540)</f>
        <v>0</v>
      </c>
      <c r="AR536" s="206" t="s">
        <v>77</v>
      </c>
      <c r="AT536" s="212" t="s">
        <v>68</v>
      </c>
      <c r="AU536" s="212" t="s">
        <v>236</v>
      </c>
      <c r="AY536" s="206" t="s">
        <v>212</v>
      </c>
      <c r="BK536" s="213">
        <f>SUM(BK537:BK540)</f>
        <v>0</v>
      </c>
    </row>
    <row r="537" spans="2:65" s="1" customFormat="1" ht="44.25" customHeight="1">
      <c r="B537" s="34"/>
      <c r="C537" s="133" t="s">
        <v>16159</v>
      </c>
      <c r="D537" s="133" t="s">
        <v>215</v>
      </c>
      <c r="E537" s="134" t="s">
        <v>16594</v>
      </c>
      <c r="F537" s="135" t="s">
        <v>16595</v>
      </c>
      <c r="G537" s="136" t="s">
        <v>15108</v>
      </c>
      <c r="H537" s="137">
        <v>1</v>
      </c>
      <c r="I537" s="138"/>
      <c r="J537" s="139">
        <f>ROUND(I537*H537,2)</f>
        <v>0</v>
      </c>
      <c r="K537" s="135" t="s">
        <v>245</v>
      </c>
      <c r="L537" s="34"/>
      <c r="M537" s="140" t="s">
        <v>19</v>
      </c>
      <c r="N537" s="141" t="s">
        <v>40</v>
      </c>
      <c r="P537" s="142">
        <f>O537*H537</f>
        <v>0</v>
      </c>
      <c r="Q537" s="142">
        <v>0</v>
      </c>
      <c r="R537" s="142">
        <f>Q537*H537</f>
        <v>0</v>
      </c>
      <c r="S537" s="142">
        <v>0</v>
      </c>
      <c r="T537" s="143">
        <f>S537*H537</f>
        <v>0</v>
      </c>
      <c r="AR537" s="144" t="s">
        <v>229</v>
      </c>
      <c r="AT537" s="144" t="s">
        <v>215</v>
      </c>
      <c r="AU537" s="144" t="s">
        <v>229</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229</v>
      </c>
      <c r="BM537" s="144" t="s">
        <v>5178</v>
      </c>
    </row>
    <row r="538" spans="2:65" s="1" customFormat="1" ht="49.15" customHeight="1">
      <c r="B538" s="34"/>
      <c r="C538" s="133" t="s">
        <v>16596</v>
      </c>
      <c r="D538" s="133" t="s">
        <v>215</v>
      </c>
      <c r="E538" s="134" t="s">
        <v>16597</v>
      </c>
      <c r="F538" s="135" t="s">
        <v>16598</v>
      </c>
      <c r="G538" s="136" t="s">
        <v>15108</v>
      </c>
      <c r="H538" s="137">
        <v>131</v>
      </c>
      <c r="I538" s="138"/>
      <c r="J538" s="139">
        <f>ROUND(I538*H538,2)</f>
        <v>0</v>
      </c>
      <c r="K538" s="135" t="s">
        <v>245</v>
      </c>
      <c r="L538" s="34"/>
      <c r="M538" s="140" t="s">
        <v>19</v>
      </c>
      <c r="N538" s="141" t="s">
        <v>40</v>
      </c>
      <c r="P538" s="142">
        <f>O538*H538</f>
        <v>0</v>
      </c>
      <c r="Q538" s="142">
        <v>0</v>
      </c>
      <c r="R538" s="142">
        <f>Q538*H538</f>
        <v>0</v>
      </c>
      <c r="S538" s="142">
        <v>0</v>
      </c>
      <c r="T538" s="143">
        <f>S538*H538</f>
        <v>0</v>
      </c>
      <c r="AR538" s="144" t="s">
        <v>229</v>
      </c>
      <c r="AT538" s="144" t="s">
        <v>215</v>
      </c>
      <c r="AU538" s="144" t="s">
        <v>229</v>
      </c>
      <c r="AY538" s="19" t="s">
        <v>212</v>
      </c>
      <c r="BE538" s="145">
        <f>IF(N538="základní",J538,0)</f>
        <v>0</v>
      </c>
      <c r="BF538" s="145">
        <f>IF(N538="snížená",J538,0)</f>
        <v>0</v>
      </c>
      <c r="BG538" s="145">
        <f>IF(N538="zákl. přenesená",J538,0)</f>
        <v>0</v>
      </c>
      <c r="BH538" s="145">
        <f>IF(N538="sníž. přenesená",J538,0)</f>
        <v>0</v>
      </c>
      <c r="BI538" s="145">
        <f>IF(N538="nulová",J538,0)</f>
        <v>0</v>
      </c>
      <c r="BJ538" s="19" t="s">
        <v>77</v>
      </c>
      <c r="BK538" s="145">
        <f>ROUND(I538*H538,2)</f>
        <v>0</v>
      </c>
      <c r="BL538" s="19" t="s">
        <v>229</v>
      </c>
      <c r="BM538" s="144" t="s">
        <v>6436</v>
      </c>
    </row>
    <row r="539" spans="2:65" s="1" customFormat="1" ht="21.75" customHeight="1">
      <c r="B539" s="34"/>
      <c r="C539" s="133" t="s">
        <v>16161</v>
      </c>
      <c r="D539" s="133" t="s">
        <v>215</v>
      </c>
      <c r="E539" s="134" t="s">
        <v>16599</v>
      </c>
      <c r="F539" s="135" t="s">
        <v>16600</v>
      </c>
      <c r="G539" s="136" t="s">
        <v>15108</v>
      </c>
      <c r="H539" s="137">
        <v>396</v>
      </c>
      <c r="I539" s="138"/>
      <c r="J539" s="139">
        <f>ROUND(I539*H539,2)</f>
        <v>0</v>
      </c>
      <c r="K539" s="135" t="s">
        <v>245</v>
      </c>
      <c r="L539" s="34"/>
      <c r="M539" s="140" t="s">
        <v>19</v>
      </c>
      <c r="N539" s="141" t="s">
        <v>40</v>
      </c>
      <c r="P539" s="142">
        <f>O539*H539</f>
        <v>0</v>
      </c>
      <c r="Q539" s="142">
        <v>0</v>
      </c>
      <c r="R539" s="142">
        <f>Q539*H539</f>
        <v>0</v>
      </c>
      <c r="S539" s="142">
        <v>0</v>
      </c>
      <c r="T539" s="143">
        <f>S539*H539</f>
        <v>0</v>
      </c>
      <c r="AR539" s="144" t="s">
        <v>229</v>
      </c>
      <c r="AT539" s="144" t="s">
        <v>215</v>
      </c>
      <c r="AU539" s="144" t="s">
        <v>229</v>
      </c>
      <c r="AY539" s="19" t="s">
        <v>212</v>
      </c>
      <c r="BE539" s="145">
        <f>IF(N539="základní",J539,0)</f>
        <v>0</v>
      </c>
      <c r="BF539" s="145">
        <f>IF(N539="snížená",J539,0)</f>
        <v>0</v>
      </c>
      <c r="BG539" s="145">
        <f>IF(N539="zákl. přenesená",J539,0)</f>
        <v>0</v>
      </c>
      <c r="BH539" s="145">
        <f>IF(N539="sníž. přenesená",J539,0)</f>
        <v>0</v>
      </c>
      <c r="BI539" s="145">
        <f>IF(N539="nulová",J539,0)</f>
        <v>0</v>
      </c>
      <c r="BJ539" s="19" t="s">
        <v>77</v>
      </c>
      <c r="BK539" s="145">
        <f>ROUND(I539*H539,2)</f>
        <v>0</v>
      </c>
      <c r="BL539" s="19" t="s">
        <v>229</v>
      </c>
      <c r="BM539" s="144" t="s">
        <v>16601</v>
      </c>
    </row>
    <row r="540" spans="2:65" s="1" customFormat="1" ht="16.5" customHeight="1">
      <c r="B540" s="34"/>
      <c r="C540" s="133" t="s">
        <v>16602</v>
      </c>
      <c r="D540" s="133" t="s">
        <v>215</v>
      </c>
      <c r="E540" s="134" t="s">
        <v>16603</v>
      </c>
      <c r="F540" s="135" t="s">
        <v>16604</v>
      </c>
      <c r="G540" s="136" t="s">
        <v>15108</v>
      </c>
      <c r="H540" s="137">
        <v>132</v>
      </c>
      <c r="I540" s="138"/>
      <c r="J540" s="139">
        <f>ROUND(I540*H540,2)</f>
        <v>0</v>
      </c>
      <c r="K540" s="135" t="s">
        <v>245</v>
      </c>
      <c r="L540" s="34"/>
      <c r="M540" s="140" t="s">
        <v>19</v>
      </c>
      <c r="N540" s="141" t="s">
        <v>40</v>
      </c>
      <c r="P540" s="142">
        <f>O540*H540</f>
        <v>0</v>
      </c>
      <c r="Q540" s="142">
        <v>0</v>
      </c>
      <c r="R540" s="142">
        <f>Q540*H540</f>
        <v>0</v>
      </c>
      <c r="S540" s="142">
        <v>0</v>
      </c>
      <c r="T540" s="143">
        <f>S540*H540</f>
        <v>0</v>
      </c>
      <c r="AR540" s="144" t="s">
        <v>229</v>
      </c>
      <c r="AT540" s="144" t="s">
        <v>215</v>
      </c>
      <c r="AU540" s="144" t="s">
        <v>229</v>
      </c>
      <c r="AY540" s="19" t="s">
        <v>212</v>
      </c>
      <c r="BE540" s="145">
        <f>IF(N540="základní",J540,0)</f>
        <v>0</v>
      </c>
      <c r="BF540" s="145">
        <f>IF(N540="snížená",J540,0)</f>
        <v>0</v>
      </c>
      <c r="BG540" s="145">
        <f>IF(N540="zákl. přenesená",J540,0)</f>
        <v>0</v>
      </c>
      <c r="BH540" s="145">
        <f>IF(N540="sníž. přenesená",J540,0)</f>
        <v>0</v>
      </c>
      <c r="BI540" s="145">
        <f>IF(N540="nulová",J540,0)</f>
        <v>0</v>
      </c>
      <c r="BJ540" s="19" t="s">
        <v>77</v>
      </c>
      <c r="BK540" s="145">
        <f>ROUND(I540*H540,2)</f>
        <v>0</v>
      </c>
      <c r="BL540" s="19" t="s">
        <v>229</v>
      </c>
      <c r="BM540" s="144" t="s">
        <v>5326</v>
      </c>
    </row>
    <row r="541" spans="2:65" s="11" customFormat="1" ht="20.85" customHeight="1">
      <c r="B541" s="121"/>
      <c r="D541" s="122" t="s">
        <v>68</v>
      </c>
      <c r="E541" s="131" t="s">
        <v>16605</v>
      </c>
      <c r="F541" s="131" t="s">
        <v>16606</v>
      </c>
      <c r="I541" s="124"/>
      <c r="J541" s="132">
        <f>BK541</f>
        <v>0</v>
      </c>
      <c r="L541" s="121"/>
      <c r="M541" s="126"/>
      <c r="P541" s="127">
        <f>P542+P546+P555+P559+P563+P567+P571+P575+P579</f>
        <v>0</v>
      </c>
      <c r="R541" s="127">
        <f>R542+R546+R555+R559+R563+R567+R571+R575+R579</f>
        <v>0</v>
      </c>
      <c r="T541" s="128">
        <f>T542+T546+T555+T559+T563+T567+T571+T575+T579</f>
        <v>0</v>
      </c>
      <c r="AR541" s="122" t="s">
        <v>77</v>
      </c>
      <c r="AT541" s="129" t="s">
        <v>68</v>
      </c>
      <c r="AU541" s="129" t="s">
        <v>79</v>
      </c>
      <c r="AY541" s="122" t="s">
        <v>212</v>
      </c>
      <c r="BK541" s="130">
        <f>BK542+BK546+BK555+BK559+BK563+BK567+BK571+BK575+BK579</f>
        <v>0</v>
      </c>
    </row>
    <row r="542" spans="2:65" s="16" customFormat="1" ht="20.85" customHeight="1">
      <c r="B542" s="205"/>
      <c r="D542" s="206" t="s">
        <v>68</v>
      </c>
      <c r="E542" s="206" t="s">
        <v>16607</v>
      </c>
      <c r="F542" s="206" t="s">
        <v>16608</v>
      </c>
      <c r="I542" s="207"/>
      <c r="J542" s="208">
        <f>BK542</f>
        <v>0</v>
      </c>
      <c r="L542" s="205"/>
      <c r="M542" s="209"/>
      <c r="P542" s="210">
        <f>SUM(P543:P545)</f>
        <v>0</v>
      </c>
      <c r="R542" s="210">
        <f>SUM(R543:R545)</f>
        <v>0</v>
      </c>
      <c r="T542" s="211">
        <f>SUM(T543:T545)</f>
        <v>0</v>
      </c>
      <c r="AR542" s="206" t="s">
        <v>77</v>
      </c>
      <c r="AT542" s="212" t="s">
        <v>68</v>
      </c>
      <c r="AU542" s="212" t="s">
        <v>236</v>
      </c>
      <c r="AY542" s="206" t="s">
        <v>212</v>
      </c>
      <c r="BK542" s="213">
        <f>SUM(BK543:BK545)</f>
        <v>0</v>
      </c>
    </row>
    <row r="543" spans="2:65" s="1" customFormat="1" ht="16.5" customHeight="1">
      <c r="B543" s="34"/>
      <c r="C543" s="133" t="s">
        <v>16163</v>
      </c>
      <c r="D543" s="133" t="s">
        <v>215</v>
      </c>
      <c r="E543" s="134" t="s">
        <v>16609</v>
      </c>
      <c r="F543" s="135" t="s">
        <v>16107</v>
      </c>
      <c r="G543" s="136" t="s">
        <v>8579</v>
      </c>
      <c r="H543" s="137">
        <v>50</v>
      </c>
      <c r="I543" s="138"/>
      <c r="J543" s="139">
        <f>ROUND(I543*H543,2)</f>
        <v>0</v>
      </c>
      <c r="K543" s="135" t="s">
        <v>245</v>
      </c>
      <c r="L543" s="34"/>
      <c r="M543" s="140" t="s">
        <v>19</v>
      </c>
      <c r="N543" s="141" t="s">
        <v>40</v>
      </c>
      <c r="P543" s="142">
        <f>O543*H543</f>
        <v>0</v>
      </c>
      <c r="Q543" s="142">
        <v>0</v>
      </c>
      <c r="R543" s="142">
        <f>Q543*H543</f>
        <v>0</v>
      </c>
      <c r="S543" s="142">
        <v>0</v>
      </c>
      <c r="T543" s="143">
        <f>S543*H543</f>
        <v>0</v>
      </c>
      <c r="AR543" s="144" t="s">
        <v>229</v>
      </c>
      <c r="AT543" s="144" t="s">
        <v>215</v>
      </c>
      <c r="AU543" s="144" t="s">
        <v>229</v>
      </c>
      <c r="AY543" s="19" t="s">
        <v>212</v>
      </c>
      <c r="BE543" s="145">
        <f>IF(N543="základní",J543,0)</f>
        <v>0</v>
      </c>
      <c r="BF543" s="145">
        <f>IF(N543="snížená",J543,0)</f>
        <v>0</v>
      </c>
      <c r="BG543" s="145">
        <f>IF(N543="zákl. přenesená",J543,0)</f>
        <v>0</v>
      </c>
      <c r="BH543" s="145">
        <f>IF(N543="sníž. přenesená",J543,0)</f>
        <v>0</v>
      </c>
      <c r="BI543" s="145">
        <f>IF(N543="nulová",J543,0)</f>
        <v>0</v>
      </c>
      <c r="BJ543" s="19" t="s">
        <v>77</v>
      </c>
      <c r="BK543" s="145">
        <f>ROUND(I543*H543,2)</f>
        <v>0</v>
      </c>
      <c r="BL543" s="19" t="s">
        <v>229</v>
      </c>
      <c r="BM543" s="144" t="s">
        <v>16610</v>
      </c>
    </row>
    <row r="544" spans="2:65" s="1" customFormat="1" ht="24.2" customHeight="1">
      <c r="B544" s="34"/>
      <c r="C544" s="133" t="s">
        <v>16611</v>
      </c>
      <c r="D544" s="133" t="s">
        <v>215</v>
      </c>
      <c r="E544" s="134" t="s">
        <v>16612</v>
      </c>
      <c r="F544" s="135" t="s">
        <v>16613</v>
      </c>
      <c r="G544" s="136" t="s">
        <v>8579</v>
      </c>
      <c r="H544" s="137">
        <v>1</v>
      </c>
      <c r="I544" s="138"/>
      <c r="J544" s="139">
        <f>ROUND(I544*H544,2)</f>
        <v>0</v>
      </c>
      <c r="K544" s="135" t="s">
        <v>245</v>
      </c>
      <c r="L544" s="34"/>
      <c r="M544" s="140" t="s">
        <v>19</v>
      </c>
      <c r="N544" s="141" t="s">
        <v>40</v>
      </c>
      <c r="P544" s="142">
        <f>O544*H544</f>
        <v>0</v>
      </c>
      <c r="Q544" s="142">
        <v>0</v>
      </c>
      <c r="R544" s="142">
        <f>Q544*H544</f>
        <v>0</v>
      </c>
      <c r="S544" s="142">
        <v>0</v>
      </c>
      <c r="T544" s="143">
        <f>S544*H544</f>
        <v>0</v>
      </c>
      <c r="AR544" s="144" t="s">
        <v>229</v>
      </c>
      <c r="AT544" s="144" t="s">
        <v>215</v>
      </c>
      <c r="AU544" s="144" t="s">
        <v>229</v>
      </c>
      <c r="AY544" s="19" t="s">
        <v>212</v>
      </c>
      <c r="BE544" s="145">
        <f>IF(N544="základní",J544,0)</f>
        <v>0</v>
      </c>
      <c r="BF544" s="145">
        <f>IF(N544="snížená",J544,0)</f>
        <v>0</v>
      </c>
      <c r="BG544" s="145">
        <f>IF(N544="zákl. přenesená",J544,0)</f>
        <v>0</v>
      </c>
      <c r="BH544" s="145">
        <f>IF(N544="sníž. přenesená",J544,0)</f>
        <v>0</v>
      </c>
      <c r="BI544" s="145">
        <f>IF(N544="nulová",J544,0)</f>
        <v>0</v>
      </c>
      <c r="BJ544" s="19" t="s">
        <v>77</v>
      </c>
      <c r="BK544" s="145">
        <f>ROUND(I544*H544,2)</f>
        <v>0</v>
      </c>
      <c r="BL544" s="19" t="s">
        <v>229</v>
      </c>
      <c r="BM544" s="144" t="s">
        <v>16614</v>
      </c>
    </row>
    <row r="545" spans="2:65" s="1" customFormat="1" ht="16.5" customHeight="1">
      <c r="B545" s="34"/>
      <c r="C545" s="133" t="s">
        <v>16165</v>
      </c>
      <c r="D545" s="133" t="s">
        <v>215</v>
      </c>
      <c r="E545" s="134" t="s">
        <v>16615</v>
      </c>
      <c r="F545" s="135" t="s">
        <v>16616</v>
      </c>
      <c r="G545" s="136" t="s">
        <v>15108</v>
      </c>
      <c r="H545" s="137">
        <v>17</v>
      </c>
      <c r="I545" s="138"/>
      <c r="J545" s="139">
        <f>ROUND(I545*H545,2)</f>
        <v>0</v>
      </c>
      <c r="K545" s="135" t="s">
        <v>245</v>
      </c>
      <c r="L545" s="34"/>
      <c r="M545" s="140" t="s">
        <v>19</v>
      </c>
      <c r="N545" s="141" t="s">
        <v>40</v>
      </c>
      <c r="P545" s="142">
        <f>O545*H545</f>
        <v>0</v>
      </c>
      <c r="Q545" s="142">
        <v>0</v>
      </c>
      <c r="R545" s="142">
        <f>Q545*H545</f>
        <v>0</v>
      </c>
      <c r="S545" s="142">
        <v>0</v>
      </c>
      <c r="T545" s="143">
        <f>S545*H545</f>
        <v>0</v>
      </c>
      <c r="AR545" s="144" t="s">
        <v>229</v>
      </c>
      <c r="AT545" s="144" t="s">
        <v>215</v>
      </c>
      <c r="AU545" s="144" t="s">
        <v>229</v>
      </c>
      <c r="AY545" s="19" t="s">
        <v>212</v>
      </c>
      <c r="BE545" s="145">
        <f>IF(N545="základní",J545,0)</f>
        <v>0</v>
      </c>
      <c r="BF545" s="145">
        <f>IF(N545="snížená",J545,0)</f>
        <v>0</v>
      </c>
      <c r="BG545" s="145">
        <f>IF(N545="zákl. přenesená",J545,0)</f>
        <v>0</v>
      </c>
      <c r="BH545" s="145">
        <f>IF(N545="sníž. přenesená",J545,0)</f>
        <v>0</v>
      </c>
      <c r="BI545" s="145">
        <f>IF(N545="nulová",J545,0)</f>
        <v>0</v>
      </c>
      <c r="BJ545" s="19" t="s">
        <v>77</v>
      </c>
      <c r="BK545" s="145">
        <f>ROUND(I545*H545,2)</f>
        <v>0</v>
      </c>
      <c r="BL545" s="19" t="s">
        <v>229</v>
      </c>
      <c r="BM545" s="144" t="s">
        <v>16617</v>
      </c>
    </row>
    <row r="546" spans="2:65" s="16" customFormat="1" ht="20.85" customHeight="1">
      <c r="B546" s="205"/>
      <c r="D546" s="206" t="s">
        <v>68</v>
      </c>
      <c r="E546" s="206" t="s">
        <v>16618</v>
      </c>
      <c r="F546" s="206" t="s">
        <v>16619</v>
      </c>
      <c r="I546" s="207"/>
      <c r="J546" s="208">
        <f>BK546</f>
        <v>0</v>
      </c>
      <c r="L546" s="205"/>
      <c r="M546" s="209"/>
      <c r="P546" s="210">
        <f>SUM(P547:P554)</f>
        <v>0</v>
      </c>
      <c r="R546" s="210">
        <f>SUM(R547:R554)</f>
        <v>0</v>
      </c>
      <c r="T546" s="211">
        <f>SUM(T547:T554)</f>
        <v>0</v>
      </c>
      <c r="AR546" s="206" t="s">
        <v>77</v>
      </c>
      <c r="AT546" s="212" t="s">
        <v>68</v>
      </c>
      <c r="AU546" s="212" t="s">
        <v>236</v>
      </c>
      <c r="AY546" s="206" t="s">
        <v>212</v>
      </c>
      <c r="BK546" s="213">
        <f>SUM(BK547:BK554)</f>
        <v>0</v>
      </c>
    </row>
    <row r="547" spans="2:65" s="1" customFormat="1" ht="16.5" customHeight="1">
      <c r="B547" s="34"/>
      <c r="C547" s="133" t="s">
        <v>16620</v>
      </c>
      <c r="D547" s="133" t="s">
        <v>215</v>
      </c>
      <c r="E547" s="134" t="s">
        <v>16621</v>
      </c>
      <c r="F547" s="135" t="s">
        <v>16107</v>
      </c>
      <c r="G547" s="136" t="s">
        <v>8579</v>
      </c>
      <c r="H547" s="137">
        <v>96</v>
      </c>
      <c r="I547" s="138"/>
      <c r="J547" s="139">
        <f t="shared" ref="J547:J554" si="200">ROUND(I547*H547,2)</f>
        <v>0</v>
      </c>
      <c r="K547" s="135" t="s">
        <v>245</v>
      </c>
      <c r="L547" s="34"/>
      <c r="M547" s="140" t="s">
        <v>19</v>
      </c>
      <c r="N547" s="141" t="s">
        <v>40</v>
      </c>
      <c r="P547" s="142">
        <f t="shared" ref="P547:P554" si="201">O547*H547</f>
        <v>0</v>
      </c>
      <c r="Q547" s="142">
        <v>0</v>
      </c>
      <c r="R547" s="142">
        <f t="shared" ref="R547:R554" si="202">Q547*H547</f>
        <v>0</v>
      </c>
      <c r="S547" s="142">
        <v>0</v>
      </c>
      <c r="T547" s="143">
        <f t="shared" ref="T547:T554" si="203">S547*H547</f>
        <v>0</v>
      </c>
      <c r="AR547" s="144" t="s">
        <v>229</v>
      </c>
      <c r="AT547" s="144" t="s">
        <v>215</v>
      </c>
      <c r="AU547" s="144" t="s">
        <v>229</v>
      </c>
      <c r="AY547" s="19" t="s">
        <v>212</v>
      </c>
      <c r="BE547" s="145">
        <f t="shared" ref="BE547:BE554" si="204">IF(N547="základní",J547,0)</f>
        <v>0</v>
      </c>
      <c r="BF547" s="145">
        <f t="shared" ref="BF547:BF554" si="205">IF(N547="snížená",J547,0)</f>
        <v>0</v>
      </c>
      <c r="BG547" s="145">
        <f t="shared" ref="BG547:BG554" si="206">IF(N547="zákl. přenesená",J547,0)</f>
        <v>0</v>
      </c>
      <c r="BH547" s="145">
        <f t="shared" ref="BH547:BH554" si="207">IF(N547="sníž. přenesená",J547,0)</f>
        <v>0</v>
      </c>
      <c r="BI547" s="145">
        <f t="shared" ref="BI547:BI554" si="208">IF(N547="nulová",J547,0)</f>
        <v>0</v>
      </c>
      <c r="BJ547" s="19" t="s">
        <v>77</v>
      </c>
      <c r="BK547" s="145">
        <f t="shared" ref="BK547:BK554" si="209">ROUND(I547*H547,2)</f>
        <v>0</v>
      </c>
      <c r="BL547" s="19" t="s">
        <v>229</v>
      </c>
      <c r="BM547" s="144" t="s">
        <v>16622</v>
      </c>
    </row>
    <row r="548" spans="2:65" s="1" customFormat="1" ht="16.5" customHeight="1">
      <c r="B548" s="34"/>
      <c r="C548" s="133" t="s">
        <v>16167</v>
      </c>
      <c r="D548" s="133" t="s">
        <v>215</v>
      </c>
      <c r="E548" s="134" t="s">
        <v>16623</v>
      </c>
      <c r="F548" s="135" t="s">
        <v>16624</v>
      </c>
      <c r="G548" s="136" t="s">
        <v>8579</v>
      </c>
      <c r="H548" s="137">
        <v>96</v>
      </c>
      <c r="I548" s="138"/>
      <c r="J548" s="139">
        <f t="shared" si="200"/>
        <v>0</v>
      </c>
      <c r="K548" s="135" t="s">
        <v>245</v>
      </c>
      <c r="L548" s="34"/>
      <c r="M548" s="140" t="s">
        <v>19</v>
      </c>
      <c r="N548" s="141" t="s">
        <v>40</v>
      </c>
      <c r="P548" s="142">
        <f t="shared" si="201"/>
        <v>0</v>
      </c>
      <c r="Q548" s="142">
        <v>0</v>
      </c>
      <c r="R548" s="142">
        <f t="shared" si="202"/>
        <v>0</v>
      </c>
      <c r="S548" s="142">
        <v>0</v>
      </c>
      <c r="T548" s="143">
        <f t="shared" si="203"/>
        <v>0</v>
      </c>
      <c r="AR548" s="144" t="s">
        <v>229</v>
      </c>
      <c r="AT548" s="144" t="s">
        <v>215</v>
      </c>
      <c r="AU548" s="144" t="s">
        <v>229</v>
      </c>
      <c r="AY548" s="19" t="s">
        <v>212</v>
      </c>
      <c r="BE548" s="145">
        <f t="shared" si="204"/>
        <v>0</v>
      </c>
      <c r="BF548" s="145">
        <f t="shared" si="205"/>
        <v>0</v>
      </c>
      <c r="BG548" s="145">
        <f t="shared" si="206"/>
        <v>0</v>
      </c>
      <c r="BH548" s="145">
        <f t="shared" si="207"/>
        <v>0</v>
      </c>
      <c r="BI548" s="145">
        <f t="shared" si="208"/>
        <v>0</v>
      </c>
      <c r="BJ548" s="19" t="s">
        <v>77</v>
      </c>
      <c r="BK548" s="145">
        <f t="shared" si="209"/>
        <v>0</v>
      </c>
      <c r="BL548" s="19" t="s">
        <v>229</v>
      </c>
      <c r="BM548" s="144" t="s">
        <v>16625</v>
      </c>
    </row>
    <row r="549" spans="2:65" s="1" customFormat="1" ht="24.2" customHeight="1">
      <c r="B549" s="34"/>
      <c r="C549" s="133" t="s">
        <v>16626</v>
      </c>
      <c r="D549" s="133" t="s">
        <v>215</v>
      </c>
      <c r="E549" s="134" t="s">
        <v>16627</v>
      </c>
      <c r="F549" s="135" t="s">
        <v>16613</v>
      </c>
      <c r="G549" s="136" t="s">
        <v>8579</v>
      </c>
      <c r="H549" s="137">
        <v>1</v>
      </c>
      <c r="I549" s="138"/>
      <c r="J549" s="139">
        <f t="shared" si="200"/>
        <v>0</v>
      </c>
      <c r="K549" s="135" t="s">
        <v>245</v>
      </c>
      <c r="L549" s="34"/>
      <c r="M549" s="140" t="s">
        <v>19</v>
      </c>
      <c r="N549" s="141" t="s">
        <v>40</v>
      </c>
      <c r="P549" s="142">
        <f t="shared" si="201"/>
        <v>0</v>
      </c>
      <c r="Q549" s="142">
        <v>0</v>
      </c>
      <c r="R549" s="142">
        <f t="shared" si="202"/>
        <v>0</v>
      </c>
      <c r="S549" s="142">
        <v>0</v>
      </c>
      <c r="T549" s="143">
        <f t="shared" si="203"/>
        <v>0</v>
      </c>
      <c r="AR549" s="144" t="s">
        <v>229</v>
      </c>
      <c r="AT549" s="144" t="s">
        <v>215</v>
      </c>
      <c r="AU549" s="144" t="s">
        <v>229</v>
      </c>
      <c r="AY549" s="19" t="s">
        <v>212</v>
      </c>
      <c r="BE549" s="145">
        <f t="shared" si="204"/>
        <v>0</v>
      </c>
      <c r="BF549" s="145">
        <f t="shared" si="205"/>
        <v>0</v>
      </c>
      <c r="BG549" s="145">
        <f t="shared" si="206"/>
        <v>0</v>
      </c>
      <c r="BH549" s="145">
        <f t="shared" si="207"/>
        <v>0</v>
      </c>
      <c r="BI549" s="145">
        <f t="shared" si="208"/>
        <v>0</v>
      </c>
      <c r="BJ549" s="19" t="s">
        <v>77</v>
      </c>
      <c r="BK549" s="145">
        <f t="shared" si="209"/>
        <v>0</v>
      </c>
      <c r="BL549" s="19" t="s">
        <v>229</v>
      </c>
      <c r="BM549" s="144" t="s">
        <v>16628</v>
      </c>
    </row>
    <row r="550" spans="2:65" s="1" customFormat="1" ht="16.5" customHeight="1">
      <c r="B550" s="34"/>
      <c r="C550" s="133" t="s">
        <v>16169</v>
      </c>
      <c r="D550" s="133" t="s">
        <v>215</v>
      </c>
      <c r="E550" s="134" t="s">
        <v>16629</v>
      </c>
      <c r="F550" s="135" t="s">
        <v>16630</v>
      </c>
      <c r="G550" s="136" t="s">
        <v>15108</v>
      </c>
      <c r="H550" s="137">
        <v>8</v>
      </c>
      <c r="I550" s="138"/>
      <c r="J550" s="139">
        <f t="shared" si="200"/>
        <v>0</v>
      </c>
      <c r="K550" s="135" t="s">
        <v>245</v>
      </c>
      <c r="L550" s="34"/>
      <c r="M550" s="140" t="s">
        <v>19</v>
      </c>
      <c r="N550" s="141" t="s">
        <v>40</v>
      </c>
      <c r="P550" s="142">
        <f t="shared" si="201"/>
        <v>0</v>
      </c>
      <c r="Q550" s="142">
        <v>0</v>
      </c>
      <c r="R550" s="142">
        <f t="shared" si="202"/>
        <v>0</v>
      </c>
      <c r="S550" s="142">
        <v>0</v>
      </c>
      <c r="T550" s="143">
        <f t="shared" si="203"/>
        <v>0</v>
      </c>
      <c r="AR550" s="144" t="s">
        <v>229</v>
      </c>
      <c r="AT550" s="144" t="s">
        <v>215</v>
      </c>
      <c r="AU550" s="144" t="s">
        <v>229</v>
      </c>
      <c r="AY550" s="19" t="s">
        <v>212</v>
      </c>
      <c r="BE550" s="145">
        <f t="shared" si="204"/>
        <v>0</v>
      </c>
      <c r="BF550" s="145">
        <f t="shared" si="205"/>
        <v>0</v>
      </c>
      <c r="BG550" s="145">
        <f t="shared" si="206"/>
        <v>0</v>
      </c>
      <c r="BH550" s="145">
        <f t="shared" si="207"/>
        <v>0</v>
      </c>
      <c r="BI550" s="145">
        <f t="shared" si="208"/>
        <v>0</v>
      </c>
      <c r="BJ550" s="19" t="s">
        <v>77</v>
      </c>
      <c r="BK550" s="145">
        <f t="shared" si="209"/>
        <v>0</v>
      </c>
      <c r="BL550" s="19" t="s">
        <v>229</v>
      </c>
      <c r="BM550" s="144" t="s">
        <v>16631</v>
      </c>
    </row>
    <row r="551" spans="2:65" s="1" customFormat="1" ht="16.5" customHeight="1">
      <c r="B551" s="34"/>
      <c r="C551" s="133" t="s">
        <v>16632</v>
      </c>
      <c r="D551" s="133" t="s">
        <v>215</v>
      </c>
      <c r="E551" s="134" t="s">
        <v>16633</v>
      </c>
      <c r="F551" s="135" t="s">
        <v>16616</v>
      </c>
      <c r="G551" s="136" t="s">
        <v>15108</v>
      </c>
      <c r="H551" s="137">
        <v>1</v>
      </c>
      <c r="I551" s="138"/>
      <c r="J551" s="139">
        <f t="shared" si="200"/>
        <v>0</v>
      </c>
      <c r="K551" s="135" t="s">
        <v>245</v>
      </c>
      <c r="L551" s="34"/>
      <c r="M551" s="140" t="s">
        <v>19</v>
      </c>
      <c r="N551" s="141" t="s">
        <v>40</v>
      </c>
      <c r="P551" s="142">
        <f t="shared" si="201"/>
        <v>0</v>
      </c>
      <c r="Q551" s="142">
        <v>0</v>
      </c>
      <c r="R551" s="142">
        <f t="shared" si="202"/>
        <v>0</v>
      </c>
      <c r="S551" s="142">
        <v>0</v>
      </c>
      <c r="T551" s="143">
        <f t="shared" si="203"/>
        <v>0</v>
      </c>
      <c r="AR551" s="144" t="s">
        <v>229</v>
      </c>
      <c r="AT551" s="144" t="s">
        <v>215</v>
      </c>
      <c r="AU551" s="144" t="s">
        <v>229</v>
      </c>
      <c r="AY551" s="19" t="s">
        <v>212</v>
      </c>
      <c r="BE551" s="145">
        <f t="shared" si="204"/>
        <v>0</v>
      </c>
      <c r="BF551" s="145">
        <f t="shared" si="205"/>
        <v>0</v>
      </c>
      <c r="BG551" s="145">
        <f t="shared" si="206"/>
        <v>0</v>
      </c>
      <c r="BH551" s="145">
        <f t="shared" si="207"/>
        <v>0</v>
      </c>
      <c r="BI551" s="145">
        <f t="shared" si="208"/>
        <v>0</v>
      </c>
      <c r="BJ551" s="19" t="s">
        <v>77</v>
      </c>
      <c r="BK551" s="145">
        <f t="shared" si="209"/>
        <v>0</v>
      </c>
      <c r="BL551" s="19" t="s">
        <v>229</v>
      </c>
      <c r="BM551" s="144" t="s">
        <v>16634</v>
      </c>
    </row>
    <row r="552" spans="2:65" s="1" customFormat="1" ht="16.5" customHeight="1">
      <c r="B552" s="34"/>
      <c r="C552" s="133" t="s">
        <v>16171</v>
      </c>
      <c r="D552" s="133" t="s">
        <v>215</v>
      </c>
      <c r="E552" s="134" t="s">
        <v>16635</v>
      </c>
      <c r="F552" s="135" t="s">
        <v>16636</v>
      </c>
      <c r="G552" s="136" t="s">
        <v>8579</v>
      </c>
      <c r="H552" s="137">
        <v>1</v>
      </c>
      <c r="I552" s="138"/>
      <c r="J552" s="139">
        <f t="shared" si="200"/>
        <v>0</v>
      </c>
      <c r="K552" s="135" t="s">
        <v>245</v>
      </c>
      <c r="L552" s="34"/>
      <c r="M552" s="140" t="s">
        <v>19</v>
      </c>
      <c r="N552" s="141" t="s">
        <v>40</v>
      </c>
      <c r="P552" s="142">
        <f t="shared" si="201"/>
        <v>0</v>
      </c>
      <c r="Q552" s="142">
        <v>0</v>
      </c>
      <c r="R552" s="142">
        <f t="shared" si="202"/>
        <v>0</v>
      </c>
      <c r="S552" s="142">
        <v>0</v>
      </c>
      <c r="T552" s="143">
        <f t="shared" si="203"/>
        <v>0</v>
      </c>
      <c r="AR552" s="144" t="s">
        <v>229</v>
      </c>
      <c r="AT552" s="144" t="s">
        <v>215</v>
      </c>
      <c r="AU552" s="144" t="s">
        <v>229</v>
      </c>
      <c r="AY552" s="19" t="s">
        <v>212</v>
      </c>
      <c r="BE552" s="145">
        <f t="shared" si="204"/>
        <v>0</v>
      </c>
      <c r="BF552" s="145">
        <f t="shared" si="205"/>
        <v>0</v>
      </c>
      <c r="BG552" s="145">
        <f t="shared" si="206"/>
        <v>0</v>
      </c>
      <c r="BH552" s="145">
        <f t="shared" si="207"/>
        <v>0</v>
      </c>
      <c r="BI552" s="145">
        <f t="shared" si="208"/>
        <v>0</v>
      </c>
      <c r="BJ552" s="19" t="s">
        <v>77</v>
      </c>
      <c r="BK552" s="145">
        <f t="shared" si="209"/>
        <v>0</v>
      </c>
      <c r="BL552" s="19" t="s">
        <v>229</v>
      </c>
      <c r="BM552" s="144" t="s">
        <v>16637</v>
      </c>
    </row>
    <row r="553" spans="2:65" s="1" customFormat="1" ht="16.5" customHeight="1">
      <c r="B553" s="34"/>
      <c r="C553" s="133" t="s">
        <v>16638</v>
      </c>
      <c r="D553" s="133" t="s">
        <v>215</v>
      </c>
      <c r="E553" s="134" t="s">
        <v>16639</v>
      </c>
      <c r="F553" s="135" t="s">
        <v>16640</v>
      </c>
      <c r="G553" s="136" t="s">
        <v>8579</v>
      </c>
      <c r="H553" s="137">
        <v>1</v>
      </c>
      <c r="I553" s="138"/>
      <c r="J553" s="139">
        <f t="shared" si="200"/>
        <v>0</v>
      </c>
      <c r="K553" s="135" t="s">
        <v>245</v>
      </c>
      <c r="L553" s="34"/>
      <c r="M553" s="140" t="s">
        <v>19</v>
      </c>
      <c r="N553" s="141" t="s">
        <v>40</v>
      </c>
      <c r="P553" s="142">
        <f t="shared" si="201"/>
        <v>0</v>
      </c>
      <c r="Q553" s="142">
        <v>0</v>
      </c>
      <c r="R553" s="142">
        <f t="shared" si="202"/>
        <v>0</v>
      </c>
      <c r="S553" s="142">
        <v>0</v>
      </c>
      <c r="T553" s="143">
        <f t="shared" si="203"/>
        <v>0</v>
      </c>
      <c r="AR553" s="144" t="s">
        <v>229</v>
      </c>
      <c r="AT553" s="144" t="s">
        <v>215</v>
      </c>
      <c r="AU553" s="144" t="s">
        <v>229</v>
      </c>
      <c r="AY553" s="19" t="s">
        <v>212</v>
      </c>
      <c r="BE553" s="145">
        <f t="shared" si="204"/>
        <v>0</v>
      </c>
      <c r="BF553" s="145">
        <f t="shared" si="205"/>
        <v>0</v>
      </c>
      <c r="BG553" s="145">
        <f t="shared" si="206"/>
        <v>0</v>
      </c>
      <c r="BH553" s="145">
        <f t="shared" si="207"/>
        <v>0</v>
      </c>
      <c r="BI553" s="145">
        <f t="shared" si="208"/>
        <v>0</v>
      </c>
      <c r="BJ553" s="19" t="s">
        <v>77</v>
      </c>
      <c r="BK553" s="145">
        <f t="shared" si="209"/>
        <v>0</v>
      </c>
      <c r="BL553" s="19" t="s">
        <v>229</v>
      </c>
      <c r="BM553" s="144" t="s">
        <v>16641</v>
      </c>
    </row>
    <row r="554" spans="2:65" s="1" customFormat="1" ht="16.5" customHeight="1">
      <c r="B554" s="34"/>
      <c r="C554" s="133" t="s">
        <v>16173</v>
      </c>
      <c r="D554" s="133" t="s">
        <v>215</v>
      </c>
      <c r="E554" s="134" t="s">
        <v>16642</v>
      </c>
      <c r="F554" s="135" t="s">
        <v>16643</v>
      </c>
      <c r="G554" s="136" t="s">
        <v>8579</v>
      </c>
      <c r="H554" s="137">
        <v>1</v>
      </c>
      <c r="I554" s="138"/>
      <c r="J554" s="139">
        <f t="shared" si="200"/>
        <v>0</v>
      </c>
      <c r="K554" s="135" t="s">
        <v>245</v>
      </c>
      <c r="L554" s="34"/>
      <c r="M554" s="140" t="s">
        <v>19</v>
      </c>
      <c r="N554" s="141" t="s">
        <v>40</v>
      </c>
      <c r="P554" s="142">
        <f t="shared" si="201"/>
        <v>0</v>
      </c>
      <c r="Q554" s="142">
        <v>0</v>
      </c>
      <c r="R554" s="142">
        <f t="shared" si="202"/>
        <v>0</v>
      </c>
      <c r="S554" s="142">
        <v>0</v>
      </c>
      <c r="T554" s="143">
        <f t="shared" si="203"/>
        <v>0</v>
      </c>
      <c r="AR554" s="144" t="s">
        <v>229</v>
      </c>
      <c r="AT554" s="144" t="s">
        <v>215</v>
      </c>
      <c r="AU554" s="144" t="s">
        <v>229</v>
      </c>
      <c r="AY554" s="19" t="s">
        <v>212</v>
      </c>
      <c r="BE554" s="145">
        <f t="shared" si="204"/>
        <v>0</v>
      </c>
      <c r="BF554" s="145">
        <f t="shared" si="205"/>
        <v>0</v>
      </c>
      <c r="BG554" s="145">
        <f t="shared" si="206"/>
        <v>0</v>
      </c>
      <c r="BH554" s="145">
        <f t="shared" si="207"/>
        <v>0</v>
      </c>
      <c r="BI554" s="145">
        <f t="shared" si="208"/>
        <v>0</v>
      </c>
      <c r="BJ554" s="19" t="s">
        <v>77</v>
      </c>
      <c r="BK554" s="145">
        <f t="shared" si="209"/>
        <v>0</v>
      </c>
      <c r="BL554" s="19" t="s">
        <v>229</v>
      </c>
      <c r="BM554" s="144" t="s">
        <v>16644</v>
      </c>
    </row>
    <row r="555" spans="2:65" s="16" customFormat="1" ht="20.85" customHeight="1">
      <c r="B555" s="205"/>
      <c r="D555" s="206" t="s">
        <v>68</v>
      </c>
      <c r="E555" s="206" t="s">
        <v>16645</v>
      </c>
      <c r="F555" s="206" t="s">
        <v>16646</v>
      </c>
      <c r="I555" s="207"/>
      <c r="J555" s="208">
        <f>BK555</f>
        <v>0</v>
      </c>
      <c r="L555" s="205"/>
      <c r="M555" s="209"/>
      <c r="P555" s="210">
        <f>SUM(P556:P558)</f>
        <v>0</v>
      </c>
      <c r="R555" s="210">
        <f>SUM(R556:R558)</f>
        <v>0</v>
      </c>
      <c r="T555" s="211">
        <f>SUM(T556:T558)</f>
        <v>0</v>
      </c>
      <c r="AR555" s="206" t="s">
        <v>77</v>
      </c>
      <c r="AT555" s="212" t="s">
        <v>68</v>
      </c>
      <c r="AU555" s="212" t="s">
        <v>236</v>
      </c>
      <c r="AY555" s="206" t="s">
        <v>212</v>
      </c>
      <c r="BK555" s="213">
        <f>SUM(BK556:BK558)</f>
        <v>0</v>
      </c>
    </row>
    <row r="556" spans="2:65" s="1" customFormat="1" ht="16.5" customHeight="1">
      <c r="B556" s="34"/>
      <c r="C556" s="133" t="s">
        <v>16647</v>
      </c>
      <c r="D556" s="133" t="s">
        <v>215</v>
      </c>
      <c r="E556" s="134" t="s">
        <v>16648</v>
      </c>
      <c r="F556" s="135" t="s">
        <v>16107</v>
      </c>
      <c r="G556" s="136" t="s">
        <v>8579</v>
      </c>
      <c r="H556" s="137">
        <v>50</v>
      </c>
      <c r="I556" s="138"/>
      <c r="J556" s="139">
        <f>ROUND(I556*H556,2)</f>
        <v>0</v>
      </c>
      <c r="K556" s="135" t="s">
        <v>245</v>
      </c>
      <c r="L556" s="34"/>
      <c r="M556" s="140" t="s">
        <v>19</v>
      </c>
      <c r="N556" s="141" t="s">
        <v>40</v>
      </c>
      <c r="P556" s="142">
        <f>O556*H556</f>
        <v>0</v>
      </c>
      <c r="Q556" s="142">
        <v>0</v>
      </c>
      <c r="R556" s="142">
        <f>Q556*H556</f>
        <v>0</v>
      </c>
      <c r="S556" s="142">
        <v>0</v>
      </c>
      <c r="T556" s="143">
        <f>S556*H556</f>
        <v>0</v>
      </c>
      <c r="AR556" s="144" t="s">
        <v>229</v>
      </c>
      <c r="AT556" s="144" t="s">
        <v>215</v>
      </c>
      <c r="AU556" s="144" t="s">
        <v>229</v>
      </c>
      <c r="AY556" s="19" t="s">
        <v>212</v>
      </c>
      <c r="BE556" s="145">
        <f>IF(N556="základní",J556,0)</f>
        <v>0</v>
      </c>
      <c r="BF556" s="145">
        <f>IF(N556="snížená",J556,0)</f>
        <v>0</v>
      </c>
      <c r="BG556" s="145">
        <f>IF(N556="zákl. přenesená",J556,0)</f>
        <v>0</v>
      </c>
      <c r="BH556" s="145">
        <f>IF(N556="sníž. přenesená",J556,0)</f>
        <v>0</v>
      </c>
      <c r="BI556" s="145">
        <f>IF(N556="nulová",J556,0)</f>
        <v>0</v>
      </c>
      <c r="BJ556" s="19" t="s">
        <v>77</v>
      </c>
      <c r="BK556" s="145">
        <f>ROUND(I556*H556,2)</f>
        <v>0</v>
      </c>
      <c r="BL556" s="19" t="s">
        <v>229</v>
      </c>
      <c r="BM556" s="144" t="s">
        <v>16649</v>
      </c>
    </row>
    <row r="557" spans="2:65" s="1" customFormat="1" ht="24.2" customHeight="1">
      <c r="B557" s="34"/>
      <c r="C557" s="133" t="s">
        <v>16177</v>
      </c>
      <c r="D557" s="133" t="s">
        <v>215</v>
      </c>
      <c r="E557" s="134" t="s">
        <v>16650</v>
      </c>
      <c r="F557" s="135" t="s">
        <v>16613</v>
      </c>
      <c r="G557" s="136" t="s">
        <v>8579</v>
      </c>
      <c r="H557" s="137">
        <v>1</v>
      </c>
      <c r="I557" s="138"/>
      <c r="J557" s="139">
        <f>ROUND(I557*H557,2)</f>
        <v>0</v>
      </c>
      <c r="K557" s="135" t="s">
        <v>245</v>
      </c>
      <c r="L557" s="34"/>
      <c r="M557" s="140" t="s">
        <v>19</v>
      </c>
      <c r="N557" s="141" t="s">
        <v>40</v>
      </c>
      <c r="P557" s="142">
        <f>O557*H557</f>
        <v>0</v>
      </c>
      <c r="Q557" s="142">
        <v>0</v>
      </c>
      <c r="R557" s="142">
        <f>Q557*H557</f>
        <v>0</v>
      </c>
      <c r="S557" s="142">
        <v>0</v>
      </c>
      <c r="T557" s="143">
        <f>S557*H557</f>
        <v>0</v>
      </c>
      <c r="AR557" s="144" t="s">
        <v>229</v>
      </c>
      <c r="AT557" s="144" t="s">
        <v>215</v>
      </c>
      <c r="AU557" s="144" t="s">
        <v>229</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229</v>
      </c>
      <c r="BM557" s="144" t="s">
        <v>16651</v>
      </c>
    </row>
    <row r="558" spans="2:65" s="1" customFormat="1" ht="16.5" customHeight="1">
      <c r="B558" s="34"/>
      <c r="C558" s="133" t="s">
        <v>16652</v>
      </c>
      <c r="D558" s="133" t="s">
        <v>215</v>
      </c>
      <c r="E558" s="134" t="s">
        <v>16653</v>
      </c>
      <c r="F558" s="135" t="s">
        <v>16616</v>
      </c>
      <c r="G558" s="136" t="s">
        <v>15108</v>
      </c>
      <c r="H558" s="137">
        <v>17</v>
      </c>
      <c r="I558" s="138"/>
      <c r="J558" s="139">
        <f>ROUND(I558*H558,2)</f>
        <v>0</v>
      </c>
      <c r="K558" s="135" t="s">
        <v>245</v>
      </c>
      <c r="L558" s="34"/>
      <c r="M558" s="140" t="s">
        <v>19</v>
      </c>
      <c r="N558" s="141" t="s">
        <v>40</v>
      </c>
      <c r="P558" s="142">
        <f>O558*H558</f>
        <v>0</v>
      </c>
      <c r="Q558" s="142">
        <v>0</v>
      </c>
      <c r="R558" s="142">
        <f>Q558*H558</f>
        <v>0</v>
      </c>
      <c r="S558" s="142">
        <v>0</v>
      </c>
      <c r="T558" s="143">
        <f>S558*H558</f>
        <v>0</v>
      </c>
      <c r="AR558" s="144" t="s">
        <v>229</v>
      </c>
      <c r="AT558" s="144" t="s">
        <v>215</v>
      </c>
      <c r="AU558" s="144" t="s">
        <v>229</v>
      </c>
      <c r="AY558" s="19" t="s">
        <v>212</v>
      </c>
      <c r="BE558" s="145">
        <f>IF(N558="základní",J558,0)</f>
        <v>0</v>
      </c>
      <c r="BF558" s="145">
        <f>IF(N558="snížená",J558,0)</f>
        <v>0</v>
      </c>
      <c r="BG558" s="145">
        <f>IF(N558="zákl. přenesená",J558,0)</f>
        <v>0</v>
      </c>
      <c r="BH558" s="145">
        <f>IF(N558="sníž. přenesená",J558,0)</f>
        <v>0</v>
      </c>
      <c r="BI558" s="145">
        <f>IF(N558="nulová",J558,0)</f>
        <v>0</v>
      </c>
      <c r="BJ558" s="19" t="s">
        <v>77</v>
      </c>
      <c r="BK558" s="145">
        <f>ROUND(I558*H558,2)</f>
        <v>0</v>
      </c>
      <c r="BL558" s="19" t="s">
        <v>229</v>
      </c>
      <c r="BM558" s="144" t="s">
        <v>16654</v>
      </c>
    </row>
    <row r="559" spans="2:65" s="16" customFormat="1" ht="20.85" customHeight="1">
      <c r="B559" s="205"/>
      <c r="D559" s="206" t="s">
        <v>68</v>
      </c>
      <c r="E559" s="206" t="s">
        <v>16655</v>
      </c>
      <c r="F559" s="206" t="s">
        <v>16656</v>
      </c>
      <c r="I559" s="207"/>
      <c r="J559" s="208">
        <f>BK559</f>
        <v>0</v>
      </c>
      <c r="L559" s="205"/>
      <c r="M559" s="209"/>
      <c r="P559" s="210">
        <f>SUM(P560:P562)</f>
        <v>0</v>
      </c>
      <c r="R559" s="210">
        <f>SUM(R560:R562)</f>
        <v>0</v>
      </c>
      <c r="T559" s="211">
        <f>SUM(T560:T562)</f>
        <v>0</v>
      </c>
      <c r="AR559" s="206" t="s">
        <v>77</v>
      </c>
      <c r="AT559" s="212" t="s">
        <v>68</v>
      </c>
      <c r="AU559" s="212" t="s">
        <v>236</v>
      </c>
      <c r="AY559" s="206" t="s">
        <v>212</v>
      </c>
      <c r="BK559" s="213">
        <f>SUM(BK560:BK562)</f>
        <v>0</v>
      </c>
    </row>
    <row r="560" spans="2:65" s="1" customFormat="1" ht="16.5" customHeight="1">
      <c r="B560" s="34"/>
      <c r="C560" s="133" t="s">
        <v>16179</v>
      </c>
      <c r="D560" s="133" t="s">
        <v>215</v>
      </c>
      <c r="E560" s="134" t="s">
        <v>16657</v>
      </c>
      <c r="F560" s="135" t="s">
        <v>16107</v>
      </c>
      <c r="G560" s="136" t="s">
        <v>8579</v>
      </c>
      <c r="H560" s="137">
        <v>50</v>
      </c>
      <c r="I560" s="138"/>
      <c r="J560" s="139">
        <f>ROUND(I560*H560,2)</f>
        <v>0</v>
      </c>
      <c r="K560" s="135" t="s">
        <v>245</v>
      </c>
      <c r="L560" s="34"/>
      <c r="M560" s="140" t="s">
        <v>19</v>
      </c>
      <c r="N560" s="141" t="s">
        <v>40</v>
      </c>
      <c r="P560" s="142">
        <f>O560*H560</f>
        <v>0</v>
      </c>
      <c r="Q560" s="142">
        <v>0</v>
      </c>
      <c r="R560" s="142">
        <f>Q560*H560</f>
        <v>0</v>
      </c>
      <c r="S560" s="142">
        <v>0</v>
      </c>
      <c r="T560" s="143">
        <f>S560*H560</f>
        <v>0</v>
      </c>
      <c r="AR560" s="144" t="s">
        <v>229</v>
      </c>
      <c r="AT560" s="144" t="s">
        <v>215</v>
      </c>
      <c r="AU560" s="144" t="s">
        <v>229</v>
      </c>
      <c r="AY560" s="19" t="s">
        <v>212</v>
      </c>
      <c r="BE560" s="145">
        <f>IF(N560="základní",J560,0)</f>
        <v>0</v>
      </c>
      <c r="BF560" s="145">
        <f>IF(N560="snížená",J560,0)</f>
        <v>0</v>
      </c>
      <c r="BG560" s="145">
        <f>IF(N560="zákl. přenesená",J560,0)</f>
        <v>0</v>
      </c>
      <c r="BH560" s="145">
        <f>IF(N560="sníž. přenesená",J560,0)</f>
        <v>0</v>
      </c>
      <c r="BI560" s="145">
        <f>IF(N560="nulová",J560,0)</f>
        <v>0</v>
      </c>
      <c r="BJ560" s="19" t="s">
        <v>77</v>
      </c>
      <c r="BK560" s="145">
        <f>ROUND(I560*H560,2)</f>
        <v>0</v>
      </c>
      <c r="BL560" s="19" t="s">
        <v>229</v>
      </c>
      <c r="BM560" s="144" t="s">
        <v>16658</v>
      </c>
    </row>
    <row r="561" spans="2:65" s="1" customFormat="1" ht="24.2" customHeight="1">
      <c r="B561" s="34"/>
      <c r="C561" s="133" t="s">
        <v>16659</v>
      </c>
      <c r="D561" s="133" t="s">
        <v>215</v>
      </c>
      <c r="E561" s="134" t="s">
        <v>16660</v>
      </c>
      <c r="F561" s="135" t="s">
        <v>16661</v>
      </c>
      <c r="G561" s="136" t="s">
        <v>8579</v>
      </c>
      <c r="H561" s="137">
        <v>1</v>
      </c>
      <c r="I561" s="138"/>
      <c r="J561" s="139">
        <f>ROUND(I561*H561,2)</f>
        <v>0</v>
      </c>
      <c r="K561" s="135" t="s">
        <v>245</v>
      </c>
      <c r="L561" s="34"/>
      <c r="M561" s="140" t="s">
        <v>19</v>
      </c>
      <c r="N561" s="141" t="s">
        <v>40</v>
      </c>
      <c r="P561" s="142">
        <f>O561*H561</f>
        <v>0</v>
      </c>
      <c r="Q561" s="142">
        <v>0</v>
      </c>
      <c r="R561" s="142">
        <f>Q561*H561</f>
        <v>0</v>
      </c>
      <c r="S561" s="142">
        <v>0</v>
      </c>
      <c r="T561" s="143">
        <f>S561*H561</f>
        <v>0</v>
      </c>
      <c r="AR561" s="144" t="s">
        <v>229</v>
      </c>
      <c r="AT561" s="144" t="s">
        <v>215</v>
      </c>
      <c r="AU561" s="144" t="s">
        <v>229</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229</v>
      </c>
      <c r="BM561" s="144" t="s">
        <v>16662</v>
      </c>
    </row>
    <row r="562" spans="2:65" s="1" customFormat="1" ht="16.5" customHeight="1">
      <c r="B562" s="34"/>
      <c r="C562" s="133" t="s">
        <v>16181</v>
      </c>
      <c r="D562" s="133" t="s">
        <v>215</v>
      </c>
      <c r="E562" s="134" t="s">
        <v>16663</v>
      </c>
      <c r="F562" s="135" t="s">
        <v>16616</v>
      </c>
      <c r="G562" s="136" t="s">
        <v>15108</v>
      </c>
      <c r="H562" s="137">
        <v>17</v>
      </c>
      <c r="I562" s="138"/>
      <c r="J562" s="139">
        <f>ROUND(I562*H562,2)</f>
        <v>0</v>
      </c>
      <c r="K562" s="135" t="s">
        <v>245</v>
      </c>
      <c r="L562" s="34"/>
      <c r="M562" s="140" t="s">
        <v>19</v>
      </c>
      <c r="N562" s="141" t="s">
        <v>40</v>
      </c>
      <c r="P562" s="142">
        <f>O562*H562</f>
        <v>0</v>
      </c>
      <c r="Q562" s="142">
        <v>0</v>
      </c>
      <c r="R562" s="142">
        <f>Q562*H562</f>
        <v>0</v>
      </c>
      <c r="S562" s="142">
        <v>0</v>
      </c>
      <c r="T562" s="143">
        <f>S562*H562</f>
        <v>0</v>
      </c>
      <c r="AR562" s="144" t="s">
        <v>229</v>
      </c>
      <c r="AT562" s="144" t="s">
        <v>215</v>
      </c>
      <c r="AU562" s="144" t="s">
        <v>229</v>
      </c>
      <c r="AY562" s="19" t="s">
        <v>212</v>
      </c>
      <c r="BE562" s="145">
        <f>IF(N562="základní",J562,0)</f>
        <v>0</v>
      </c>
      <c r="BF562" s="145">
        <f>IF(N562="snížená",J562,0)</f>
        <v>0</v>
      </c>
      <c r="BG562" s="145">
        <f>IF(N562="zákl. přenesená",J562,0)</f>
        <v>0</v>
      </c>
      <c r="BH562" s="145">
        <f>IF(N562="sníž. přenesená",J562,0)</f>
        <v>0</v>
      </c>
      <c r="BI562" s="145">
        <f>IF(N562="nulová",J562,0)</f>
        <v>0</v>
      </c>
      <c r="BJ562" s="19" t="s">
        <v>77</v>
      </c>
      <c r="BK562" s="145">
        <f>ROUND(I562*H562,2)</f>
        <v>0</v>
      </c>
      <c r="BL562" s="19" t="s">
        <v>229</v>
      </c>
      <c r="BM562" s="144" t="s">
        <v>16664</v>
      </c>
    </row>
    <row r="563" spans="2:65" s="16" customFormat="1" ht="20.85" customHeight="1">
      <c r="B563" s="205"/>
      <c r="D563" s="206" t="s">
        <v>68</v>
      </c>
      <c r="E563" s="206" t="s">
        <v>16665</v>
      </c>
      <c r="F563" s="206" t="s">
        <v>16666</v>
      </c>
      <c r="I563" s="207"/>
      <c r="J563" s="208">
        <f>BK563</f>
        <v>0</v>
      </c>
      <c r="L563" s="205"/>
      <c r="M563" s="209"/>
      <c r="P563" s="210">
        <f>SUM(P564:P566)</f>
        <v>0</v>
      </c>
      <c r="R563" s="210">
        <f>SUM(R564:R566)</f>
        <v>0</v>
      </c>
      <c r="T563" s="211">
        <f>SUM(T564:T566)</f>
        <v>0</v>
      </c>
      <c r="AR563" s="206" t="s">
        <v>77</v>
      </c>
      <c r="AT563" s="212" t="s">
        <v>68</v>
      </c>
      <c r="AU563" s="212" t="s">
        <v>236</v>
      </c>
      <c r="AY563" s="206" t="s">
        <v>212</v>
      </c>
      <c r="BK563" s="213">
        <f>SUM(BK564:BK566)</f>
        <v>0</v>
      </c>
    </row>
    <row r="564" spans="2:65" s="1" customFormat="1" ht="16.5" customHeight="1">
      <c r="B564" s="34"/>
      <c r="C564" s="133" t="s">
        <v>16667</v>
      </c>
      <c r="D564" s="133" t="s">
        <v>215</v>
      </c>
      <c r="E564" s="134" t="s">
        <v>16668</v>
      </c>
      <c r="F564" s="135" t="s">
        <v>16107</v>
      </c>
      <c r="G564" s="136" t="s">
        <v>8579</v>
      </c>
      <c r="H564" s="137">
        <v>50</v>
      </c>
      <c r="I564" s="138"/>
      <c r="J564" s="139">
        <f>ROUND(I564*H564,2)</f>
        <v>0</v>
      </c>
      <c r="K564" s="135" t="s">
        <v>245</v>
      </c>
      <c r="L564" s="34"/>
      <c r="M564" s="140" t="s">
        <v>19</v>
      </c>
      <c r="N564" s="141" t="s">
        <v>40</v>
      </c>
      <c r="P564" s="142">
        <f>O564*H564</f>
        <v>0</v>
      </c>
      <c r="Q564" s="142">
        <v>0</v>
      </c>
      <c r="R564" s="142">
        <f>Q564*H564</f>
        <v>0</v>
      </c>
      <c r="S564" s="142">
        <v>0</v>
      </c>
      <c r="T564" s="143">
        <f>S564*H564</f>
        <v>0</v>
      </c>
      <c r="AR564" s="144" t="s">
        <v>229</v>
      </c>
      <c r="AT564" s="144" t="s">
        <v>215</v>
      </c>
      <c r="AU564" s="144" t="s">
        <v>229</v>
      </c>
      <c r="AY564" s="19" t="s">
        <v>212</v>
      </c>
      <c r="BE564" s="145">
        <f>IF(N564="základní",J564,0)</f>
        <v>0</v>
      </c>
      <c r="BF564" s="145">
        <f>IF(N564="snížená",J564,0)</f>
        <v>0</v>
      </c>
      <c r="BG564" s="145">
        <f>IF(N564="zákl. přenesená",J564,0)</f>
        <v>0</v>
      </c>
      <c r="BH564" s="145">
        <f>IF(N564="sníž. přenesená",J564,0)</f>
        <v>0</v>
      </c>
      <c r="BI564" s="145">
        <f>IF(N564="nulová",J564,0)</f>
        <v>0</v>
      </c>
      <c r="BJ564" s="19" t="s">
        <v>77</v>
      </c>
      <c r="BK564" s="145">
        <f>ROUND(I564*H564,2)</f>
        <v>0</v>
      </c>
      <c r="BL564" s="19" t="s">
        <v>229</v>
      </c>
      <c r="BM564" s="144" t="s">
        <v>16669</v>
      </c>
    </row>
    <row r="565" spans="2:65" s="1" customFormat="1" ht="24.2" customHeight="1">
      <c r="B565" s="34"/>
      <c r="C565" s="133" t="s">
        <v>16183</v>
      </c>
      <c r="D565" s="133" t="s">
        <v>215</v>
      </c>
      <c r="E565" s="134" t="s">
        <v>16670</v>
      </c>
      <c r="F565" s="135" t="s">
        <v>16613</v>
      </c>
      <c r="G565" s="136" t="s">
        <v>8579</v>
      </c>
      <c r="H565" s="137">
        <v>1</v>
      </c>
      <c r="I565" s="138"/>
      <c r="J565" s="139">
        <f>ROUND(I565*H565,2)</f>
        <v>0</v>
      </c>
      <c r="K565" s="135" t="s">
        <v>245</v>
      </c>
      <c r="L565" s="34"/>
      <c r="M565" s="140" t="s">
        <v>19</v>
      </c>
      <c r="N565" s="141" t="s">
        <v>40</v>
      </c>
      <c r="P565" s="142">
        <f>O565*H565</f>
        <v>0</v>
      </c>
      <c r="Q565" s="142">
        <v>0</v>
      </c>
      <c r="R565" s="142">
        <f>Q565*H565</f>
        <v>0</v>
      </c>
      <c r="S565" s="142">
        <v>0</v>
      </c>
      <c r="T565" s="143">
        <f>S565*H565</f>
        <v>0</v>
      </c>
      <c r="AR565" s="144" t="s">
        <v>229</v>
      </c>
      <c r="AT565" s="144" t="s">
        <v>215</v>
      </c>
      <c r="AU565" s="144" t="s">
        <v>229</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229</v>
      </c>
      <c r="BM565" s="144" t="s">
        <v>16671</v>
      </c>
    </row>
    <row r="566" spans="2:65" s="1" customFormat="1" ht="16.5" customHeight="1">
      <c r="B566" s="34"/>
      <c r="C566" s="133" t="s">
        <v>16672</v>
      </c>
      <c r="D566" s="133" t="s">
        <v>215</v>
      </c>
      <c r="E566" s="134" t="s">
        <v>16673</v>
      </c>
      <c r="F566" s="135" t="s">
        <v>16616</v>
      </c>
      <c r="G566" s="136" t="s">
        <v>15108</v>
      </c>
      <c r="H566" s="137">
        <v>17</v>
      </c>
      <c r="I566" s="138"/>
      <c r="J566" s="139">
        <f>ROUND(I566*H566,2)</f>
        <v>0</v>
      </c>
      <c r="K566" s="135" t="s">
        <v>245</v>
      </c>
      <c r="L566" s="34"/>
      <c r="M566" s="140" t="s">
        <v>19</v>
      </c>
      <c r="N566" s="141" t="s">
        <v>40</v>
      </c>
      <c r="P566" s="142">
        <f>O566*H566</f>
        <v>0</v>
      </c>
      <c r="Q566" s="142">
        <v>0</v>
      </c>
      <c r="R566" s="142">
        <f>Q566*H566</f>
        <v>0</v>
      </c>
      <c r="S566" s="142">
        <v>0</v>
      </c>
      <c r="T566" s="143">
        <f>S566*H566</f>
        <v>0</v>
      </c>
      <c r="AR566" s="144" t="s">
        <v>229</v>
      </c>
      <c r="AT566" s="144" t="s">
        <v>215</v>
      </c>
      <c r="AU566" s="144" t="s">
        <v>229</v>
      </c>
      <c r="AY566" s="19" t="s">
        <v>212</v>
      </c>
      <c r="BE566" s="145">
        <f>IF(N566="základní",J566,0)</f>
        <v>0</v>
      </c>
      <c r="BF566" s="145">
        <f>IF(N566="snížená",J566,0)</f>
        <v>0</v>
      </c>
      <c r="BG566" s="145">
        <f>IF(N566="zákl. přenesená",J566,0)</f>
        <v>0</v>
      </c>
      <c r="BH566" s="145">
        <f>IF(N566="sníž. přenesená",J566,0)</f>
        <v>0</v>
      </c>
      <c r="BI566" s="145">
        <f>IF(N566="nulová",J566,0)</f>
        <v>0</v>
      </c>
      <c r="BJ566" s="19" t="s">
        <v>77</v>
      </c>
      <c r="BK566" s="145">
        <f>ROUND(I566*H566,2)</f>
        <v>0</v>
      </c>
      <c r="BL566" s="19" t="s">
        <v>229</v>
      </c>
      <c r="BM566" s="144" t="s">
        <v>16674</v>
      </c>
    </row>
    <row r="567" spans="2:65" s="16" customFormat="1" ht="20.85" customHeight="1">
      <c r="B567" s="205"/>
      <c r="D567" s="206" t="s">
        <v>68</v>
      </c>
      <c r="E567" s="206" t="s">
        <v>16675</v>
      </c>
      <c r="F567" s="206" t="s">
        <v>16676</v>
      </c>
      <c r="I567" s="207"/>
      <c r="J567" s="208">
        <f>BK567</f>
        <v>0</v>
      </c>
      <c r="L567" s="205"/>
      <c r="M567" s="209"/>
      <c r="P567" s="210">
        <f>SUM(P568:P570)</f>
        <v>0</v>
      </c>
      <c r="R567" s="210">
        <f>SUM(R568:R570)</f>
        <v>0</v>
      </c>
      <c r="T567" s="211">
        <f>SUM(T568:T570)</f>
        <v>0</v>
      </c>
      <c r="AR567" s="206" t="s">
        <v>77</v>
      </c>
      <c r="AT567" s="212" t="s">
        <v>68</v>
      </c>
      <c r="AU567" s="212" t="s">
        <v>236</v>
      </c>
      <c r="AY567" s="206" t="s">
        <v>212</v>
      </c>
      <c r="BK567" s="213">
        <f>SUM(BK568:BK570)</f>
        <v>0</v>
      </c>
    </row>
    <row r="568" spans="2:65" s="1" customFormat="1" ht="16.5" customHeight="1">
      <c r="B568" s="34"/>
      <c r="C568" s="133" t="s">
        <v>16185</v>
      </c>
      <c r="D568" s="133" t="s">
        <v>215</v>
      </c>
      <c r="E568" s="134" t="s">
        <v>16677</v>
      </c>
      <c r="F568" s="135" t="s">
        <v>16107</v>
      </c>
      <c r="G568" s="136" t="s">
        <v>8579</v>
      </c>
      <c r="H568" s="137">
        <v>50</v>
      </c>
      <c r="I568" s="138"/>
      <c r="J568" s="139">
        <f>ROUND(I568*H568,2)</f>
        <v>0</v>
      </c>
      <c r="K568" s="135" t="s">
        <v>245</v>
      </c>
      <c r="L568" s="34"/>
      <c r="M568" s="140" t="s">
        <v>19</v>
      </c>
      <c r="N568" s="141" t="s">
        <v>40</v>
      </c>
      <c r="P568" s="142">
        <f>O568*H568</f>
        <v>0</v>
      </c>
      <c r="Q568" s="142">
        <v>0</v>
      </c>
      <c r="R568" s="142">
        <f>Q568*H568</f>
        <v>0</v>
      </c>
      <c r="S568" s="142">
        <v>0</v>
      </c>
      <c r="T568" s="143">
        <f>S568*H568</f>
        <v>0</v>
      </c>
      <c r="AR568" s="144" t="s">
        <v>229</v>
      </c>
      <c r="AT568" s="144" t="s">
        <v>215</v>
      </c>
      <c r="AU568" s="144" t="s">
        <v>229</v>
      </c>
      <c r="AY568" s="19" t="s">
        <v>212</v>
      </c>
      <c r="BE568" s="145">
        <f>IF(N568="základní",J568,0)</f>
        <v>0</v>
      </c>
      <c r="BF568" s="145">
        <f>IF(N568="snížená",J568,0)</f>
        <v>0</v>
      </c>
      <c r="BG568" s="145">
        <f>IF(N568="zákl. přenesená",J568,0)</f>
        <v>0</v>
      </c>
      <c r="BH568" s="145">
        <f>IF(N568="sníž. přenesená",J568,0)</f>
        <v>0</v>
      </c>
      <c r="BI568" s="145">
        <f>IF(N568="nulová",J568,0)</f>
        <v>0</v>
      </c>
      <c r="BJ568" s="19" t="s">
        <v>77</v>
      </c>
      <c r="BK568" s="145">
        <f>ROUND(I568*H568,2)</f>
        <v>0</v>
      </c>
      <c r="BL568" s="19" t="s">
        <v>229</v>
      </c>
      <c r="BM568" s="144" t="s">
        <v>16678</v>
      </c>
    </row>
    <row r="569" spans="2:65" s="1" customFormat="1" ht="24.2" customHeight="1">
      <c r="B569" s="34"/>
      <c r="C569" s="133" t="s">
        <v>16679</v>
      </c>
      <c r="D569" s="133" t="s">
        <v>215</v>
      </c>
      <c r="E569" s="134" t="s">
        <v>16680</v>
      </c>
      <c r="F569" s="135" t="s">
        <v>16613</v>
      </c>
      <c r="G569" s="136" t="s">
        <v>8579</v>
      </c>
      <c r="H569" s="137">
        <v>1</v>
      </c>
      <c r="I569" s="138"/>
      <c r="J569" s="139">
        <f>ROUND(I569*H569,2)</f>
        <v>0</v>
      </c>
      <c r="K569" s="135" t="s">
        <v>245</v>
      </c>
      <c r="L569" s="34"/>
      <c r="M569" s="140" t="s">
        <v>19</v>
      </c>
      <c r="N569" s="141" t="s">
        <v>40</v>
      </c>
      <c r="P569" s="142">
        <f>O569*H569</f>
        <v>0</v>
      </c>
      <c r="Q569" s="142">
        <v>0</v>
      </c>
      <c r="R569" s="142">
        <f>Q569*H569</f>
        <v>0</v>
      </c>
      <c r="S569" s="142">
        <v>0</v>
      </c>
      <c r="T569" s="143">
        <f>S569*H569</f>
        <v>0</v>
      </c>
      <c r="AR569" s="144" t="s">
        <v>229</v>
      </c>
      <c r="AT569" s="144" t="s">
        <v>215</v>
      </c>
      <c r="AU569" s="144" t="s">
        <v>229</v>
      </c>
      <c r="AY569" s="19" t="s">
        <v>212</v>
      </c>
      <c r="BE569" s="145">
        <f>IF(N569="základní",J569,0)</f>
        <v>0</v>
      </c>
      <c r="BF569" s="145">
        <f>IF(N569="snížená",J569,0)</f>
        <v>0</v>
      </c>
      <c r="BG569" s="145">
        <f>IF(N569="zákl. přenesená",J569,0)</f>
        <v>0</v>
      </c>
      <c r="BH569" s="145">
        <f>IF(N569="sníž. přenesená",J569,0)</f>
        <v>0</v>
      </c>
      <c r="BI569" s="145">
        <f>IF(N569="nulová",J569,0)</f>
        <v>0</v>
      </c>
      <c r="BJ569" s="19" t="s">
        <v>77</v>
      </c>
      <c r="BK569" s="145">
        <f>ROUND(I569*H569,2)</f>
        <v>0</v>
      </c>
      <c r="BL569" s="19" t="s">
        <v>229</v>
      </c>
      <c r="BM569" s="144" t="s">
        <v>16681</v>
      </c>
    </row>
    <row r="570" spans="2:65" s="1" customFormat="1" ht="16.5" customHeight="1">
      <c r="B570" s="34"/>
      <c r="C570" s="133" t="s">
        <v>16187</v>
      </c>
      <c r="D570" s="133" t="s">
        <v>215</v>
      </c>
      <c r="E570" s="134" t="s">
        <v>16682</v>
      </c>
      <c r="F570" s="135" t="s">
        <v>16616</v>
      </c>
      <c r="G570" s="136" t="s">
        <v>15108</v>
      </c>
      <c r="H570" s="137">
        <v>17</v>
      </c>
      <c r="I570" s="138"/>
      <c r="J570" s="139">
        <f>ROUND(I570*H570,2)</f>
        <v>0</v>
      </c>
      <c r="K570" s="135" t="s">
        <v>245</v>
      </c>
      <c r="L570" s="34"/>
      <c r="M570" s="140" t="s">
        <v>19</v>
      </c>
      <c r="N570" s="141" t="s">
        <v>40</v>
      </c>
      <c r="P570" s="142">
        <f>O570*H570</f>
        <v>0</v>
      </c>
      <c r="Q570" s="142">
        <v>0</v>
      </c>
      <c r="R570" s="142">
        <f>Q570*H570</f>
        <v>0</v>
      </c>
      <c r="S570" s="142">
        <v>0</v>
      </c>
      <c r="T570" s="143">
        <f>S570*H570</f>
        <v>0</v>
      </c>
      <c r="AR570" s="144" t="s">
        <v>229</v>
      </c>
      <c r="AT570" s="144" t="s">
        <v>215</v>
      </c>
      <c r="AU570" s="144" t="s">
        <v>229</v>
      </c>
      <c r="AY570" s="19" t="s">
        <v>212</v>
      </c>
      <c r="BE570" s="145">
        <f>IF(N570="základní",J570,0)</f>
        <v>0</v>
      </c>
      <c r="BF570" s="145">
        <f>IF(N570="snížená",J570,0)</f>
        <v>0</v>
      </c>
      <c r="BG570" s="145">
        <f>IF(N570="zákl. přenesená",J570,0)</f>
        <v>0</v>
      </c>
      <c r="BH570" s="145">
        <f>IF(N570="sníž. přenesená",J570,0)</f>
        <v>0</v>
      </c>
      <c r="BI570" s="145">
        <f>IF(N570="nulová",J570,0)</f>
        <v>0</v>
      </c>
      <c r="BJ570" s="19" t="s">
        <v>77</v>
      </c>
      <c r="BK570" s="145">
        <f>ROUND(I570*H570,2)</f>
        <v>0</v>
      </c>
      <c r="BL570" s="19" t="s">
        <v>229</v>
      </c>
      <c r="BM570" s="144" t="s">
        <v>16683</v>
      </c>
    </row>
    <row r="571" spans="2:65" s="16" customFormat="1" ht="20.85" customHeight="1">
      <c r="B571" s="205"/>
      <c r="D571" s="206" t="s">
        <v>68</v>
      </c>
      <c r="E571" s="206" t="s">
        <v>16684</v>
      </c>
      <c r="F571" s="206" t="s">
        <v>16685</v>
      </c>
      <c r="I571" s="207"/>
      <c r="J571" s="208">
        <f>BK571</f>
        <v>0</v>
      </c>
      <c r="L571" s="205"/>
      <c r="M571" s="209"/>
      <c r="P571" s="210">
        <f>SUM(P572:P574)</f>
        <v>0</v>
      </c>
      <c r="R571" s="210">
        <f>SUM(R572:R574)</f>
        <v>0</v>
      </c>
      <c r="T571" s="211">
        <f>SUM(T572:T574)</f>
        <v>0</v>
      </c>
      <c r="AR571" s="206" t="s">
        <v>77</v>
      </c>
      <c r="AT571" s="212" t="s">
        <v>68</v>
      </c>
      <c r="AU571" s="212" t="s">
        <v>236</v>
      </c>
      <c r="AY571" s="206" t="s">
        <v>212</v>
      </c>
      <c r="BK571" s="213">
        <f>SUM(BK572:BK574)</f>
        <v>0</v>
      </c>
    </row>
    <row r="572" spans="2:65" s="1" customFormat="1" ht="16.5" customHeight="1">
      <c r="B572" s="34"/>
      <c r="C572" s="133" t="s">
        <v>16686</v>
      </c>
      <c r="D572" s="133" t="s">
        <v>215</v>
      </c>
      <c r="E572" s="134" t="s">
        <v>16687</v>
      </c>
      <c r="F572" s="135" t="s">
        <v>16107</v>
      </c>
      <c r="G572" s="136" t="s">
        <v>8579</v>
      </c>
      <c r="H572" s="137">
        <v>50</v>
      </c>
      <c r="I572" s="138"/>
      <c r="J572" s="139">
        <f>ROUND(I572*H572,2)</f>
        <v>0</v>
      </c>
      <c r="K572" s="135" t="s">
        <v>245</v>
      </c>
      <c r="L572" s="34"/>
      <c r="M572" s="140" t="s">
        <v>19</v>
      </c>
      <c r="N572" s="141" t="s">
        <v>40</v>
      </c>
      <c r="P572" s="142">
        <f>O572*H572</f>
        <v>0</v>
      </c>
      <c r="Q572" s="142">
        <v>0</v>
      </c>
      <c r="R572" s="142">
        <f>Q572*H572</f>
        <v>0</v>
      </c>
      <c r="S572" s="142">
        <v>0</v>
      </c>
      <c r="T572" s="143">
        <f>S572*H572</f>
        <v>0</v>
      </c>
      <c r="AR572" s="144" t="s">
        <v>229</v>
      </c>
      <c r="AT572" s="144" t="s">
        <v>215</v>
      </c>
      <c r="AU572" s="144" t="s">
        <v>229</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16688</v>
      </c>
    </row>
    <row r="573" spans="2:65" s="1" customFormat="1" ht="24.2" customHeight="1">
      <c r="B573" s="34"/>
      <c r="C573" s="133" t="s">
        <v>16189</v>
      </c>
      <c r="D573" s="133" t="s">
        <v>215</v>
      </c>
      <c r="E573" s="134" t="s">
        <v>16689</v>
      </c>
      <c r="F573" s="135" t="s">
        <v>16613</v>
      </c>
      <c r="G573" s="136" t="s">
        <v>8579</v>
      </c>
      <c r="H573" s="137">
        <v>1</v>
      </c>
      <c r="I573" s="138"/>
      <c r="J573" s="139">
        <f>ROUND(I573*H573,2)</f>
        <v>0</v>
      </c>
      <c r="K573" s="135" t="s">
        <v>245</v>
      </c>
      <c r="L573" s="34"/>
      <c r="M573" s="140" t="s">
        <v>19</v>
      </c>
      <c r="N573" s="141" t="s">
        <v>40</v>
      </c>
      <c r="P573" s="142">
        <f>O573*H573</f>
        <v>0</v>
      </c>
      <c r="Q573" s="142">
        <v>0</v>
      </c>
      <c r="R573" s="142">
        <f>Q573*H573</f>
        <v>0</v>
      </c>
      <c r="S573" s="142">
        <v>0</v>
      </c>
      <c r="T573" s="143">
        <f>S573*H573</f>
        <v>0</v>
      </c>
      <c r="AR573" s="144" t="s">
        <v>229</v>
      </c>
      <c r="AT573" s="144" t="s">
        <v>215</v>
      </c>
      <c r="AU573" s="144" t="s">
        <v>229</v>
      </c>
      <c r="AY573" s="19" t="s">
        <v>212</v>
      </c>
      <c r="BE573" s="145">
        <f>IF(N573="základní",J573,0)</f>
        <v>0</v>
      </c>
      <c r="BF573" s="145">
        <f>IF(N573="snížená",J573,0)</f>
        <v>0</v>
      </c>
      <c r="BG573" s="145">
        <f>IF(N573="zákl. přenesená",J573,0)</f>
        <v>0</v>
      </c>
      <c r="BH573" s="145">
        <f>IF(N573="sníž. přenesená",J573,0)</f>
        <v>0</v>
      </c>
      <c r="BI573" s="145">
        <f>IF(N573="nulová",J573,0)</f>
        <v>0</v>
      </c>
      <c r="BJ573" s="19" t="s">
        <v>77</v>
      </c>
      <c r="BK573" s="145">
        <f>ROUND(I573*H573,2)</f>
        <v>0</v>
      </c>
      <c r="BL573" s="19" t="s">
        <v>229</v>
      </c>
      <c r="BM573" s="144" t="s">
        <v>16690</v>
      </c>
    </row>
    <row r="574" spans="2:65" s="1" customFormat="1" ht="16.5" customHeight="1">
      <c r="B574" s="34"/>
      <c r="C574" s="133" t="s">
        <v>16691</v>
      </c>
      <c r="D574" s="133" t="s">
        <v>215</v>
      </c>
      <c r="E574" s="134" t="s">
        <v>16692</v>
      </c>
      <c r="F574" s="135" t="s">
        <v>16616</v>
      </c>
      <c r="G574" s="136" t="s">
        <v>15108</v>
      </c>
      <c r="H574" s="137">
        <v>17</v>
      </c>
      <c r="I574" s="138"/>
      <c r="J574" s="139">
        <f>ROUND(I574*H574,2)</f>
        <v>0</v>
      </c>
      <c r="K574" s="135" t="s">
        <v>245</v>
      </c>
      <c r="L574" s="34"/>
      <c r="M574" s="140" t="s">
        <v>19</v>
      </c>
      <c r="N574" s="141" t="s">
        <v>40</v>
      </c>
      <c r="P574" s="142">
        <f>O574*H574</f>
        <v>0</v>
      </c>
      <c r="Q574" s="142">
        <v>0</v>
      </c>
      <c r="R574" s="142">
        <f>Q574*H574</f>
        <v>0</v>
      </c>
      <c r="S574" s="142">
        <v>0</v>
      </c>
      <c r="T574" s="143">
        <f>S574*H574</f>
        <v>0</v>
      </c>
      <c r="AR574" s="144" t="s">
        <v>229</v>
      </c>
      <c r="AT574" s="144" t="s">
        <v>215</v>
      </c>
      <c r="AU574" s="144" t="s">
        <v>229</v>
      </c>
      <c r="AY574" s="19" t="s">
        <v>212</v>
      </c>
      <c r="BE574" s="145">
        <f>IF(N574="základní",J574,0)</f>
        <v>0</v>
      </c>
      <c r="BF574" s="145">
        <f>IF(N574="snížená",J574,0)</f>
        <v>0</v>
      </c>
      <c r="BG574" s="145">
        <f>IF(N574="zákl. přenesená",J574,0)</f>
        <v>0</v>
      </c>
      <c r="BH574" s="145">
        <f>IF(N574="sníž. přenesená",J574,0)</f>
        <v>0</v>
      </c>
      <c r="BI574" s="145">
        <f>IF(N574="nulová",J574,0)</f>
        <v>0</v>
      </c>
      <c r="BJ574" s="19" t="s">
        <v>77</v>
      </c>
      <c r="BK574" s="145">
        <f>ROUND(I574*H574,2)</f>
        <v>0</v>
      </c>
      <c r="BL574" s="19" t="s">
        <v>229</v>
      </c>
      <c r="BM574" s="144" t="s">
        <v>16693</v>
      </c>
    </row>
    <row r="575" spans="2:65" s="16" customFormat="1" ht="20.85" customHeight="1">
      <c r="B575" s="205"/>
      <c r="D575" s="206" t="s">
        <v>68</v>
      </c>
      <c r="E575" s="206" t="s">
        <v>16694</v>
      </c>
      <c r="F575" s="206" t="s">
        <v>16695</v>
      </c>
      <c r="I575" s="207"/>
      <c r="J575" s="208">
        <f>BK575</f>
        <v>0</v>
      </c>
      <c r="L575" s="205"/>
      <c r="M575" s="209"/>
      <c r="P575" s="210">
        <f>SUM(P576:P578)</f>
        <v>0</v>
      </c>
      <c r="R575" s="210">
        <f>SUM(R576:R578)</f>
        <v>0</v>
      </c>
      <c r="T575" s="211">
        <f>SUM(T576:T578)</f>
        <v>0</v>
      </c>
      <c r="AR575" s="206" t="s">
        <v>77</v>
      </c>
      <c r="AT575" s="212" t="s">
        <v>68</v>
      </c>
      <c r="AU575" s="212" t="s">
        <v>236</v>
      </c>
      <c r="AY575" s="206" t="s">
        <v>212</v>
      </c>
      <c r="BK575" s="213">
        <f>SUM(BK576:BK578)</f>
        <v>0</v>
      </c>
    </row>
    <row r="576" spans="2:65" s="1" customFormat="1" ht="16.5" customHeight="1">
      <c r="B576" s="34"/>
      <c r="C576" s="133" t="s">
        <v>16191</v>
      </c>
      <c r="D576" s="133" t="s">
        <v>215</v>
      </c>
      <c r="E576" s="134" t="s">
        <v>16696</v>
      </c>
      <c r="F576" s="135" t="s">
        <v>16107</v>
      </c>
      <c r="G576" s="136" t="s">
        <v>8579</v>
      </c>
      <c r="H576" s="137">
        <v>50</v>
      </c>
      <c r="I576" s="138"/>
      <c r="J576" s="139">
        <f>ROUND(I576*H576,2)</f>
        <v>0</v>
      </c>
      <c r="K576" s="135" t="s">
        <v>245</v>
      </c>
      <c r="L576" s="34"/>
      <c r="M576" s="140" t="s">
        <v>19</v>
      </c>
      <c r="N576" s="141" t="s">
        <v>40</v>
      </c>
      <c r="P576" s="142">
        <f>O576*H576</f>
        <v>0</v>
      </c>
      <c r="Q576" s="142">
        <v>0</v>
      </c>
      <c r="R576" s="142">
        <f>Q576*H576</f>
        <v>0</v>
      </c>
      <c r="S576" s="142">
        <v>0</v>
      </c>
      <c r="T576" s="143">
        <f>S576*H576</f>
        <v>0</v>
      </c>
      <c r="AR576" s="144" t="s">
        <v>229</v>
      </c>
      <c r="AT576" s="144" t="s">
        <v>215</v>
      </c>
      <c r="AU576" s="144" t="s">
        <v>229</v>
      </c>
      <c r="AY576" s="19" t="s">
        <v>212</v>
      </c>
      <c r="BE576" s="145">
        <f>IF(N576="základní",J576,0)</f>
        <v>0</v>
      </c>
      <c r="BF576" s="145">
        <f>IF(N576="snížená",J576,0)</f>
        <v>0</v>
      </c>
      <c r="BG576" s="145">
        <f>IF(N576="zákl. přenesená",J576,0)</f>
        <v>0</v>
      </c>
      <c r="BH576" s="145">
        <f>IF(N576="sníž. přenesená",J576,0)</f>
        <v>0</v>
      </c>
      <c r="BI576" s="145">
        <f>IF(N576="nulová",J576,0)</f>
        <v>0</v>
      </c>
      <c r="BJ576" s="19" t="s">
        <v>77</v>
      </c>
      <c r="BK576" s="145">
        <f>ROUND(I576*H576,2)</f>
        <v>0</v>
      </c>
      <c r="BL576" s="19" t="s">
        <v>229</v>
      </c>
      <c r="BM576" s="144" t="s">
        <v>16697</v>
      </c>
    </row>
    <row r="577" spans="2:65" s="1" customFormat="1" ht="24.2" customHeight="1">
      <c r="B577" s="34"/>
      <c r="C577" s="133" t="s">
        <v>16698</v>
      </c>
      <c r="D577" s="133" t="s">
        <v>215</v>
      </c>
      <c r="E577" s="134" t="s">
        <v>16699</v>
      </c>
      <c r="F577" s="135" t="s">
        <v>16613</v>
      </c>
      <c r="G577" s="136" t="s">
        <v>8579</v>
      </c>
      <c r="H577" s="137">
        <v>1</v>
      </c>
      <c r="I577" s="138"/>
      <c r="J577" s="139">
        <f>ROUND(I577*H577,2)</f>
        <v>0</v>
      </c>
      <c r="K577" s="135" t="s">
        <v>245</v>
      </c>
      <c r="L577" s="34"/>
      <c r="M577" s="140" t="s">
        <v>19</v>
      </c>
      <c r="N577" s="141" t="s">
        <v>40</v>
      </c>
      <c r="P577" s="142">
        <f>O577*H577</f>
        <v>0</v>
      </c>
      <c r="Q577" s="142">
        <v>0</v>
      </c>
      <c r="R577" s="142">
        <f>Q577*H577</f>
        <v>0</v>
      </c>
      <c r="S577" s="142">
        <v>0</v>
      </c>
      <c r="T577" s="143">
        <f>S577*H577</f>
        <v>0</v>
      </c>
      <c r="AR577" s="144" t="s">
        <v>229</v>
      </c>
      <c r="AT577" s="144" t="s">
        <v>215</v>
      </c>
      <c r="AU577" s="144" t="s">
        <v>229</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229</v>
      </c>
      <c r="BM577" s="144" t="s">
        <v>16700</v>
      </c>
    </row>
    <row r="578" spans="2:65" s="1" customFormat="1" ht="16.5" customHeight="1">
      <c r="B578" s="34"/>
      <c r="C578" s="133" t="s">
        <v>16193</v>
      </c>
      <c r="D578" s="133" t="s">
        <v>215</v>
      </c>
      <c r="E578" s="134" t="s">
        <v>16701</v>
      </c>
      <c r="F578" s="135" t="s">
        <v>16616</v>
      </c>
      <c r="G578" s="136" t="s">
        <v>15108</v>
      </c>
      <c r="H578" s="137">
        <v>17</v>
      </c>
      <c r="I578" s="138"/>
      <c r="J578" s="139">
        <f>ROUND(I578*H578,2)</f>
        <v>0</v>
      </c>
      <c r="K578" s="135" t="s">
        <v>245</v>
      </c>
      <c r="L578" s="34"/>
      <c r="M578" s="140" t="s">
        <v>19</v>
      </c>
      <c r="N578" s="141" t="s">
        <v>40</v>
      </c>
      <c r="P578" s="142">
        <f>O578*H578</f>
        <v>0</v>
      </c>
      <c r="Q578" s="142">
        <v>0</v>
      </c>
      <c r="R578" s="142">
        <f>Q578*H578</f>
        <v>0</v>
      </c>
      <c r="S578" s="142">
        <v>0</v>
      </c>
      <c r="T578" s="143">
        <f>S578*H578</f>
        <v>0</v>
      </c>
      <c r="AR578" s="144" t="s">
        <v>229</v>
      </c>
      <c r="AT578" s="144" t="s">
        <v>215</v>
      </c>
      <c r="AU578" s="144" t="s">
        <v>229</v>
      </c>
      <c r="AY578" s="19" t="s">
        <v>212</v>
      </c>
      <c r="BE578" s="145">
        <f>IF(N578="základní",J578,0)</f>
        <v>0</v>
      </c>
      <c r="BF578" s="145">
        <f>IF(N578="snížená",J578,0)</f>
        <v>0</v>
      </c>
      <c r="BG578" s="145">
        <f>IF(N578="zákl. přenesená",J578,0)</f>
        <v>0</v>
      </c>
      <c r="BH578" s="145">
        <f>IF(N578="sníž. přenesená",J578,0)</f>
        <v>0</v>
      </c>
      <c r="BI578" s="145">
        <f>IF(N578="nulová",J578,0)</f>
        <v>0</v>
      </c>
      <c r="BJ578" s="19" t="s">
        <v>77</v>
      </c>
      <c r="BK578" s="145">
        <f>ROUND(I578*H578,2)</f>
        <v>0</v>
      </c>
      <c r="BL578" s="19" t="s">
        <v>229</v>
      </c>
      <c r="BM578" s="144" t="s">
        <v>16702</v>
      </c>
    </row>
    <row r="579" spans="2:65" s="16" customFormat="1" ht="20.85" customHeight="1">
      <c r="B579" s="205"/>
      <c r="D579" s="206" t="s">
        <v>68</v>
      </c>
      <c r="E579" s="206" t="s">
        <v>16703</v>
      </c>
      <c r="F579" s="206" t="s">
        <v>16704</v>
      </c>
      <c r="I579" s="207"/>
      <c r="J579" s="208">
        <f>BK579</f>
        <v>0</v>
      </c>
      <c r="L579" s="205"/>
      <c r="M579" s="209"/>
      <c r="P579" s="210">
        <f>SUM(P580:P593)</f>
        <v>0</v>
      </c>
      <c r="R579" s="210">
        <f>SUM(R580:R593)</f>
        <v>0</v>
      </c>
      <c r="T579" s="211">
        <f>SUM(T580:T593)</f>
        <v>0</v>
      </c>
      <c r="AR579" s="206" t="s">
        <v>77</v>
      </c>
      <c r="AT579" s="212" t="s">
        <v>68</v>
      </c>
      <c r="AU579" s="212" t="s">
        <v>236</v>
      </c>
      <c r="AY579" s="206" t="s">
        <v>212</v>
      </c>
      <c r="BK579" s="213">
        <f>SUM(BK580:BK593)</f>
        <v>0</v>
      </c>
    </row>
    <row r="580" spans="2:65" s="1" customFormat="1" ht="16.5" customHeight="1">
      <c r="B580" s="34"/>
      <c r="C580" s="133" t="s">
        <v>16705</v>
      </c>
      <c r="D580" s="133" t="s">
        <v>215</v>
      </c>
      <c r="E580" s="134" t="s">
        <v>16706</v>
      </c>
      <c r="F580" s="135" t="s">
        <v>16107</v>
      </c>
      <c r="G580" s="136" t="s">
        <v>8579</v>
      </c>
      <c r="H580" s="137">
        <v>304</v>
      </c>
      <c r="I580" s="138"/>
      <c r="J580" s="139">
        <f t="shared" ref="J580:J593" si="210">ROUND(I580*H580,2)</f>
        <v>0</v>
      </c>
      <c r="K580" s="135" t="s">
        <v>245</v>
      </c>
      <c r="L580" s="34"/>
      <c r="M580" s="140" t="s">
        <v>19</v>
      </c>
      <c r="N580" s="141" t="s">
        <v>40</v>
      </c>
      <c r="P580" s="142">
        <f t="shared" ref="P580:P593" si="211">O580*H580</f>
        <v>0</v>
      </c>
      <c r="Q580" s="142">
        <v>0</v>
      </c>
      <c r="R580" s="142">
        <f t="shared" ref="R580:R593" si="212">Q580*H580</f>
        <v>0</v>
      </c>
      <c r="S580" s="142">
        <v>0</v>
      </c>
      <c r="T580" s="143">
        <f t="shared" ref="T580:T593" si="213">S580*H580</f>
        <v>0</v>
      </c>
      <c r="AR580" s="144" t="s">
        <v>229</v>
      </c>
      <c r="AT580" s="144" t="s">
        <v>215</v>
      </c>
      <c r="AU580" s="144" t="s">
        <v>229</v>
      </c>
      <c r="AY580" s="19" t="s">
        <v>212</v>
      </c>
      <c r="BE580" s="145">
        <f t="shared" ref="BE580:BE593" si="214">IF(N580="základní",J580,0)</f>
        <v>0</v>
      </c>
      <c r="BF580" s="145">
        <f t="shared" ref="BF580:BF593" si="215">IF(N580="snížená",J580,0)</f>
        <v>0</v>
      </c>
      <c r="BG580" s="145">
        <f t="shared" ref="BG580:BG593" si="216">IF(N580="zákl. přenesená",J580,0)</f>
        <v>0</v>
      </c>
      <c r="BH580" s="145">
        <f t="shared" ref="BH580:BH593" si="217">IF(N580="sníž. přenesená",J580,0)</f>
        <v>0</v>
      </c>
      <c r="BI580" s="145">
        <f t="shared" ref="BI580:BI593" si="218">IF(N580="nulová",J580,0)</f>
        <v>0</v>
      </c>
      <c r="BJ580" s="19" t="s">
        <v>77</v>
      </c>
      <c r="BK580" s="145">
        <f t="shared" ref="BK580:BK593" si="219">ROUND(I580*H580,2)</f>
        <v>0</v>
      </c>
      <c r="BL580" s="19" t="s">
        <v>229</v>
      </c>
      <c r="BM580" s="144" t="s">
        <v>16707</v>
      </c>
    </row>
    <row r="581" spans="2:65" s="1" customFormat="1" ht="16.5" customHeight="1">
      <c r="B581" s="34"/>
      <c r="C581" s="133" t="s">
        <v>16195</v>
      </c>
      <c r="D581" s="133" t="s">
        <v>215</v>
      </c>
      <c r="E581" s="134" t="s">
        <v>16708</v>
      </c>
      <c r="F581" s="135" t="s">
        <v>16624</v>
      </c>
      <c r="G581" s="136" t="s">
        <v>8579</v>
      </c>
      <c r="H581" s="137">
        <v>304</v>
      </c>
      <c r="I581" s="138"/>
      <c r="J581" s="139">
        <f t="shared" si="210"/>
        <v>0</v>
      </c>
      <c r="K581" s="135" t="s">
        <v>245</v>
      </c>
      <c r="L581" s="34"/>
      <c r="M581" s="140" t="s">
        <v>19</v>
      </c>
      <c r="N581" s="141" t="s">
        <v>40</v>
      </c>
      <c r="P581" s="142">
        <f t="shared" si="211"/>
        <v>0</v>
      </c>
      <c r="Q581" s="142">
        <v>0</v>
      </c>
      <c r="R581" s="142">
        <f t="shared" si="212"/>
        <v>0</v>
      </c>
      <c r="S581" s="142">
        <v>0</v>
      </c>
      <c r="T581" s="143">
        <f t="shared" si="213"/>
        <v>0</v>
      </c>
      <c r="AR581" s="144" t="s">
        <v>229</v>
      </c>
      <c r="AT581" s="144" t="s">
        <v>215</v>
      </c>
      <c r="AU581" s="144" t="s">
        <v>229</v>
      </c>
      <c r="AY581" s="19" t="s">
        <v>212</v>
      </c>
      <c r="BE581" s="145">
        <f t="shared" si="214"/>
        <v>0</v>
      </c>
      <c r="BF581" s="145">
        <f t="shared" si="215"/>
        <v>0</v>
      </c>
      <c r="BG581" s="145">
        <f t="shared" si="216"/>
        <v>0</v>
      </c>
      <c r="BH581" s="145">
        <f t="shared" si="217"/>
        <v>0</v>
      </c>
      <c r="BI581" s="145">
        <f t="shared" si="218"/>
        <v>0</v>
      </c>
      <c r="BJ581" s="19" t="s">
        <v>77</v>
      </c>
      <c r="BK581" s="145">
        <f t="shared" si="219"/>
        <v>0</v>
      </c>
      <c r="BL581" s="19" t="s">
        <v>229</v>
      </c>
      <c r="BM581" s="144" t="s">
        <v>16709</v>
      </c>
    </row>
    <row r="582" spans="2:65" s="1" customFormat="1" ht="24.2" customHeight="1">
      <c r="B582" s="34"/>
      <c r="C582" s="133" t="s">
        <v>16710</v>
      </c>
      <c r="D582" s="133" t="s">
        <v>215</v>
      </c>
      <c r="E582" s="134" t="s">
        <v>16711</v>
      </c>
      <c r="F582" s="135" t="s">
        <v>16661</v>
      </c>
      <c r="G582" s="136" t="s">
        <v>8579</v>
      </c>
      <c r="H582" s="137">
        <v>1</v>
      </c>
      <c r="I582" s="138"/>
      <c r="J582" s="139">
        <f t="shared" si="210"/>
        <v>0</v>
      </c>
      <c r="K582" s="135" t="s">
        <v>245</v>
      </c>
      <c r="L582" s="34"/>
      <c r="M582" s="140" t="s">
        <v>19</v>
      </c>
      <c r="N582" s="141" t="s">
        <v>40</v>
      </c>
      <c r="P582" s="142">
        <f t="shared" si="211"/>
        <v>0</v>
      </c>
      <c r="Q582" s="142">
        <v>0</v>
      </c>
      <c r="R582" s="142">
        <f t="shared" si="212"/>
        <v>0</v>
      </c>
      <c r="S582" s="142">
        <v>0</v>
      </c>
      <c r="T582" s="143">
        <f t="shared" si="213"/>
        <v>0</v>
      </c>
      <c r="AR582" s="144" t="s">
        <v>229</v>
      </c>
      <c r="AT582" s="144" t="s">
        <v>215</v>
      </c>
      <c r="AU582" s="144" t="s">
        <v>229</v>
      </c>
      <c r="AY582" s="19" t="s">
        <v>212</v>
      </c>
      <c r="BE582" s="145">
        <f t="shared" si="214"/>
        <v>0</v>
      </c>
      <c r="BF582" s="145">
        <f t="shared" si="215"/>
        <v>0</v>
      </c>
      <c r="BG582" s="145">
        <f t="shared" si="216"/>
        <v>0</v>
      </c>
      <c r="BH582" s="145">
        <f t="shared" si="217"/>
        <v>0</v>
      </c>
      <c r="BI582" s="145">
        <f t="shared" si="218"/>
        <v>0</v>
      </c>
      <c r="BJ582" s="19" t="s">
        <v>77</v>
      </c>
      <c r="BK582" s="145">
        <f t="shared" si="219"/>
        <v>0</v>
      </c>
      <c r="BL582" s="19" t="s">
        <v>229</v>
      </c>
      <c r="BM582" s="144" t="s">
        <v>16712</v>
      </c>
    </row>
    <row r="583" spans="2:65" s="1" customFormat="1" ht="24.2" customHeight="1">
      <c r="B583" s="34"/>
      <c r="C583" s="133" t="s">
        <v>16197</v>
      </c>
      <c r="D583" s="133" t="s">
        <v>215</v>
      </c>
      <c r="E583" s="134" t="s">
        <v>16713</v>
      </c>
      <c r="F583" s="135" t="s">
        <v>16714</v>
      </c>
      <c r="G583" s="136" t="s">
        <v>8579</v>
      </c>
      <c r="H583" s="137">
        <v>1</v>
      </c>
      <c r="I583" s="138"/>
      <c r="J583" s="139">
        <f t="shared" si="210"/>
        <v>0</v>
      </c>
      <c r="K583" s="135" t="s">
        <v>245</v>
      </c>
      <c r="L583" s="34"/>
      <c r="M583" s="140" t="s">
        <v>19</v>
      </c>
      <c r="N583" s="141" t="s">
        <v>40</v>
      </c>
      <c r="P583" s="142">
        <f t="shared" si="211"/>
        <v>0</v>
      </c>
      <c r="Q583" s="142">
        <v>0</v>
      </c>
      <c r="R583" s="142">
        <f t="shared" si="212"/>
        <v>0</v>
      </c>
      <c r="S583" s="142">
        <v>0</v>
      </c>
      <c r="T583" s="143">
        <f t="shared" si="213"/>
        <v>0</v>
      </c>
      <c r="AR583" s="144" t="s">
        <v>229</v>
      </c>
      <c r="AT583" s="144" t="s">
        <v>215</v>
      </c>
      <c r="AU583" s="144" t="s">
        <v>229</v>
      </c>
      <c r="AY583" s="19" t="s">
        <v>212</v>
      </c>
      <c r="BE583" s="145">
        <f t="shared" si="214"/>
        <v>0</v>
      </c>
      <c r="BF583" s="145">
        <f t="shared" si="215"/>
        <v>0</v>
      </c>
      <c r="BG583" s="145">
        <f t="shared" si="216"/>
        <v>0</v>
      </c>
      <c r="BH583" s="145">
        <f t="shared" si="217"/>
        <v>0</v>
      </c>
      <c r="BI583" s="145">
        <f t="shared" si="218"/>
        <v>0</v>
      </c>
      <c r="BJ583" s="19" t="s">
        <v>77</v>
      </c>
      <c r="BK583" s="145">
        <f t="shared" si="219"/>
        <v>0</v>
      </c>
      <c r="BL583" s="19" t="s">
        <v>229</v>
      </c>
      <c r="BM583" s="144" t="s">
        <v>16715</v>
      </c>
    </row>
    <row r="584" spans="2:65" s="1" customFormat="1" ht="16.5" customHeight="1">
      <c r="B584" s="34"/>
      <c r="C584" s="133" t="s">
        <v>16716</v>
      </c>
      <c r="D584" s="133" t="s">
        <v>215</v>
      </c>
      <c r="E584" s="134" t="s">
        <v>16717</v>
      </c>
      <c r="F584" s="135" t="s">
        <v>16630</v>
      </c>
      <c r="G584" s="136" t="s">
        <v>15108</v>
      </c>
      <c r="H584" s="137">
        <v>2</v>
      </c>
      <c r="I584" s="138"/>
      <c r="J584" s="139">
        <f t="shared" si="210"/>
        <v>0</v>
      </c>
      <c r="K584" s="135" t="s">
        <v>245</v>
      </c>
      <c r="L584" s="34"/>
      <c r="M584" s="140" t="s">
        <v>19</v>
      </c>
      <c r="N584" s="141" t="s">
        <v>40</v>
      </c>
      <c r="P584" s="142">
        <f t="shared" si="211"/>
        <v>0</v>
      </c>
      <c r="Q584" s="142">
        <v>0</v>
      </c>
      <c r="R584" s="142">
        <f t="shared" si="212"/>
        <v>0</v>
      </c>
      <c r="S584" s="142">
        <v>0</v>
      </c>
      <c r="T584" s="143">
        <f t="shared" si="213"/>
        <v>0</v>
      </c>
      <c r="AR584" s="144" t="s">
        <v>229</v>
      </c>
      <c r="AT584" s="144" t="s">
        <v>215</v>
      </c>
      <c r="AU584" s="144" t="s">
        <v>229</v>
      </c>
      <c r="AY584" s="19" t="s">
        <v>212</v>
      </c>
      <c r="BE584" s="145">
        <f t="shared" si="214"/>
        <v>0</v>
      </c>
      <c r="BF584" s="145">
        <f t="shared" si="215"/>
        <v>0</v>
      </c>
      <c r="BG584" s="145">
        <f t="shared" si="216"/>
        <v>0</v>
      </c>
      <c r="BH584" s="145">
        <f t="shared" si="217"/>
        <v>0</v>
      </c>
      <c r="BI584" s="145">
        <f t="shared" si="218"/>
        <v>0</v>
      </c>
      <c r="BJ584" s="19" t="s">
        <v>77</v>
      </c>
      <c r="BK584" s="145">
        <f t="shared" si="219"/>
        <v>0</v>
      </c>
      <c r="BL584" s="19" t="s">
        <v>229</v>
      </c>
      <c r="BM584" s="144" t="s">
        <v>16718</v>
      </c>
    </row>
    <row r="585" spans="2:65" s="1" customFormat="1" ht="16.5" customHeight="1">
      <c r="B585" s="34"/>
      <c r="C585" s="133" t="s">
        <v>16199</v>
      </c>
      <c r="D585" s="133" t="s">
        <v>215</v>
      </c>
      <c r="E585" s="134" t="s">
        <v>16719</v>
      </c>
      <c r="F585" s="135" t="s">
        <v>16720</v>
      </c>
      <c r="G585" s="136" t="s">
        <v>15108</v>
      </c>
      <c r="H585" s="137">
        <v>3</v>
      </c>
      <c r="I585" s="138"/>
      <c r="J585" s="139">
        <f t="shared" si="210"/>
        <v>0</v>
      </c>
      <c r="K585" s="135" t="s">
        <v>245</v>
      </c>
      <c r="L585" s="34"/>
      <c r="M585" s="140" t="s">
        <v>19</v>
      </c>
      <c r="N585" s="141" t="s">
        <v>40</v>
      </c>
      <c r="P585" s="142">
        <f t="shared" si="211"/>
        <v>0</v>
      </c>
      <c r="Q585" s="142">
        <v>0</v>
      </c>
      <c r="R585" s="142">
        <f t="shared" si="212"/>
        <v>0</v>
      </c>
      <c r="S585" s="142">
        <v>0</v>
      </c>
      <c r="T585" s="143">
        <f t="shared" si="213"/>
        <v>0</v>
      </c>
      <c r="AR585" s="144" t="s">
        <v>229</v>
      </c>
      <c r="AT585" s="144" t="s">
        <v>215</v>
      </c>
      <c r="AU585" s="144" t="s">
        <v>229</v>
      </c>
      <c r="AY585" s="19" t="s">
        <v>212</v>
      </c>
      <c r="BE585" s="145">
        <f t="shared" si="214"/>
        <v>0</v>
      </c>
      <c r="BF585" s="145">
        <f t="shared" si="215"/>
        <v>0</v>
      </c>
      <c r="BG585" s="145">
        <f t="shared" si="216"/>
        <v>0</v>
      </c>
      <c r="BH585" s="145">
        <f t="shared" si="217"/>
        <v>0</v>
      </c>
      <c r="BI585" s="145">
        <f t="shared" si="218"/>
        <v>0</v>
      </c>
      <c r="BJ585" s="19" t="s">
        <v>77</v>
      </c>
      <c r="BK585" s="145">
        <f t="shared" si="219"/>
        <v>0</v>
      </c>
      <c r="BL585" s="19" t="s">
        <v>229</v>
      </c>
      <c r="BM585" s="144" t="s">
        <v>16721</v>
      </c>
    </row>
    <row r="586" spans="2:65" s="1" customFormat="1" ht="16.5" customHeight="1">
      <c r="B586" s="34"/>
      <c r="C586" s="133" t="s">
        <v>16722</v>
      </c>
      <c r="D586" s="133" t="s">
        <v>215</v>
      </c>
      <c r="E586" s="134" t="s">
        <v>16723</v>
      </c>
      <c r="F586" s="135" t="s">
        <v>16616</v>
      </c>
      <c r="G586" s="136" t="s">
        <v>15108</v>
      </c>
      <c r="H586" s="137">
        <v>6</v>
      </c>
      <c r="I586" s="138"/>
      <c r="J586" s="139">
        <f t="shared" si="210"/>
        <v>0</v>
      </c>
      <c r="K586" s="135" t="s">
        <v>245</v>
      </c>
      <c r="L586" s="34"/>
      <c r="M586" s="140" t="s">
        <v>19</v>
      </c>
      <c r="N586" s="141" t="s">
        <v>40</v>
      </c>
      <c r="P586" s="142">
        <f t="shared" si="211"/>
        <v>0</v>
      </c>
      <c r="Q586" s="142">
        <v>0</v>
      </c>
      <c r="R586" s="142">
        <f t="shared" si="212"/>
        <v>0</v>
      </c>
      <c r="S586" s="142">
        <v>0</v>
      </c>
      <c r="T586" s="143">
        <f t="shared" si="213"/>
        <v>0</v>
      </c>
      <c r="AR586" s="144" t="s">
        <v>229</v>
      </c>
      <c r="AT586" s="144" t="s">
        <v>215</v>
      </c>
      <c r="AU586" s="144" t="s">
        <v>229</v>
      </c>
      <c r="AY586" s="19" t="s">
        <v>212</v>
      </c>
      <c r="BE586" s="145">
        <f t="shared" si="214"/>
        <v>0</v>
      </c>
      <c r="BF586" s="145">
        <f t="shared" si="215"/>
        <v>0</v>
      </c>
      <c r="BG586" s="145">
        <f t="shared" si="216"/>
        <v>0</v>
      </c>
      <c r="BH586" s="145">
        <f t="shared" si="217"/>
        <v>0</v>
      </c>
      <c r="BI586" s="145">
        <f t="shared" si="218"/>
        <v>0</v>
      </c>
      <c r="BJ586" s="19" t="s">
        <v>77</v>
      </c>
      <c r="BK586" s="145">
        <f t="shared" si="219"/>
        <v>0</v>
      </c>
      <c r="BL586" s="19" t="s">
        <v>229</v>
      </c>
      <c r="BM586" s="144" t="s">
        <v>16724</v>
      </c>
    </row>
    <row r="587" spans="2:65" s="1" customFormat="1" ht="16.5" customHeight="1">
      <c r="B587" s="34"/>
      <c r="C587" s="133" t="s">
        <v>16201</v>
      </c>
      <c r="D587" s="133" t="s">
        <v>215</v>
      </c>
      <c r="E587" s="134" t="s">
        <v>16725</v>
      </c>
      <c r="F587" s="135" t="s">
        <v>16726</v>
      </c>
      <c r="G587" s="136" t="s">
        <v>15108</v>
      </c>
      <c r="H587" s="137">
        <v>1</v>
      </c>
      <c r="I587" s="138"/>
      <c r="J587" s="139">
        <f t="shared" si="210"/>
        <v>0</v>
      </c>
      <c r="K587" s="135" t="s">
        <v>245</v>
      </c>
      <c r="L587" s="34"/>
      <c r="M587" s="140" t="s">
        <v>19</v>
      </c>
      <c r="N587" s="141" t="s">
        <v>40</v>
      </c>
      <c r="P587" s="142">
        <f t="shared" si="211"/>
        <v>0</v>
      </c>
      <c r="Q587" s="142">
        <v>0</v>
      </c>
      <c r="R587" s="142">
        <f t="shared" si="212"/>
        <v>0</v>
      </c>
      <c r="S587" s="142">
        <v>0</v>
      </c>
      <c r="T587" s="143">
        <f t="shared" si="213"/>
        <v>0</v>
      </c>
      <c r="AR587" s="144" t="s">
        <v>229</v>
      </c>
      <c r="AT587" s="144" t="s">
        <v>215</v>
      </c>
      <c r="AU587" s="144" t="s">
        <v>229</v>
      </c>
      <c r="AY587" s="19" t="s">
        <v>212</v>
      </c>
      <c r="BE587" s="145">
        <f t="shared" si="214"/>
        <v>0</v>
      </c>
      <c r="BF587" s="145">
        <f t="shared" si="215"/>
        <v>0</v>
      </c>
      <c r="BG587" s="145">
        <f t="shared" si="216"/>
        <v>0</v>
      </c>
      <c r="BH587" s="145">
        <f t="shared" si="217"/>
        <v>0</v>
      </c>
      <c r="BI587" s="145">
        <f t="shared" si="218"/>
        <v>0</v>
      </c>
      <c r="BJ587" s="19" t="s">
        <v>77</v>
      </c>
      <c r="BK587" s="145">
        <f t="shared" si="219"/>
        <v>0</v>
      </c>
      <c r="BL587" s="19" t="s">
        <v>229</v>
      </c>
      <c r="BM587" s="144" t="s">
        <v>16727</v>
      </c>
    </row>
    <row r="588" spans="2:65" s="1" customFormat="1" ht="16.5" customHeight="1">
      <c r="B588" s="34"/>
      <c r="C588" s="133" t="s">
        <v>16728</v>
      </c>
      <c r="D588" s="133" t="s">
        <v>215</v>
      </c>
      <c r="E588" s="134" t="s">
        <v>16729</v>
      </c>
      <c r="F588" s="135" t="s">
        <v>16730</v>
      </c>
      <c r="G588" s="136" t="s">
        <v>15108</v>
      </c>
      <c r="H588" s="137">
        <v>1</v>
      </c>
      <c r="I588" s="138"/>
      <c r="J588" s="139">
        <f t="shared" si="210"/>
        <v>0</v>
      </c>
      <c r="K588" s="135" t="s">
        <v>245</v>
      </c>
      <c r="L588" s="34"/>
      <c r="M588" s="140" t="s">
        <v>19</v>
      </c>
      <c r="N588" s="141" t="s">
        <v>40</v>
      </c>
      <c r="P588" s="142">
        <f t="shared" si="211"/>
        <v>0</v>
      </c>
      <c r="Q588" s="142">
        <v>0</v>
      </c>
      <c r="R588" s="142">
        <f t="shared" si="212"/>
        <v>0</v>
      </c>
      <c r="S588" s="142">
        <v>0</v>
      </c>
      <c r="T588" s="143">
        <f t="shared" si="213"/>
        <v>0</v>
      </c>
      <c r="AR588" s="144" t="s">
        <v>229</v>
      </c>
      <c r="AT588" s="144" t="s">
        <v>215</v>
      </c>
      <c r="AU588" s="144" t="s">
        <v>229</v>
      </c>
      <c r="AY588" s="19" t="s">
        <v>212</v>
      </c>
      <c r="BE588" s="145">
        <f t="shared" si="214"/>
        <v>0</v>
      </c>
      <c r="BF588" s="145">
        <f t="shared" si="215"/>
        <v>0</v>
      </c>
      <c r="BG588" s="145">
        <f t="shared" si="216"/>
        <v>0</v>
      </c>
      <c r="BH588" s="145">
        <f t="shared" si="217"/>
        <v>0</v>
      </c>
      <c r="BI588" s="145">
        <f t="shared" si="218"/>
        <v>0</v>
      </c>
      <c r="BJ588" s="19" t="s">
        <v>77</v>
      </c>
      <c r="BK588" s="145">
        <f t="shared" si="219"/>
        <v>0</v>
      </c>
      <c r="BL588" s="19" t="s">
        <v>229</v>
      </c>
      <c r="BM588" s="144" t="s">
        <v>16731</v>
      </c>
    </row>
    <row r="589" spans="2:65" s="1" customFormat="1" ht="16.5" customHeight="1">
      <c r="B589" s="34"/>
      <c r="C589" s="133" t="s">
        <v>16203</v>
      </c>
      <c r="D589" s="133" t="s">
        <v>215</v>
      </c>
      <c r="E589" s="134" t="s">
        <v>16732</v>
      </c>
      <c r="F589" s="135" t="s">
        <v>16733</v>
      </c>
      <c r="G589" s="136" t="s">
        <v>15108</v>
      </c>
      <c r="H589" s="137">
        <v>1</v>
      </c>
      <c r="I589" s="138"/>
      <c r="J589" s="139">
        <f t="shared" si="210"/>
        <v>0</v>
      </c>
      <c r="K589" s="135" t="s">
        <v>245</v>
      </c>
      <c r="L589" s="34"/>
      <c r="M589" s="140" t="s">
        <v>19</v>
      </c>
      <c r="N589" s="141" t="s">
        <v>40</v>
      </c>
      <c r="P589" s="142">
        <f t="shared" si="211"/>
        <v>0</v>
      </c>
      <c r="Q589" s="142">
        <v>0</v>
      </c>
      <c r="R589" s="142">
        <f t="shared" si="212"/>
        <v>0</v>
      </c>
      <c r="S589" s="142">
        <v>0</v>
      </c>
      <c r="T589" s="143">
        <f t="shared" si="213"/>
        <v>0</v>
      </c>
      <c r="AR589" s="144" t="s">
        <v>229</v>
      </c>
      <c r="AT589" s="144" t="s">
        <v>215</v>
      </c>
      <c r="AU589" s="144" t="s">
        <v>229</v>
      </c>
      <c r="AY589" s="19" t="s">
        <v>212</v>
      </c>
      <c r="BE589" s="145">
        <f t="shared" si="214"/>
        <v>0</v>
      </c>
      <c r="BF589" s="145">
        <f t="shared" si="215"/>
        <v>0</v>
      </c>
      <c r="BG589" s="145">
        <f t="shared" si="216"/>
        <v>0</v>
      </c>
      <c r="BH589" s="145">
        <f t="shared" si="217"/>
        <v>0</v>
      </c>
      <c r="BI589" s="145">
        <f t="shared" si="218"/>
        <v>0</v>
      </c>
      <c r="BJ589" s="19" t="s">
        <v>77</v>
      </c>
      <c r="BK589" s="145">
        <f t="shared" si="219"/>
        <v>0</v>
      </c>
      <c r="BL589" s="19" t="s">
        <v>229</v>
      </c>
      <c r="BM589" s="144" t="s">
        <v>16734</v>
      </c>
    </row>
    <row r="590" spans="2:65" s="1" customFormat="1" ht="16.5" customHeight="1">
      <c r="B590" s="34"/>
      <c r="C590" s="133" t="s">
        <v>16735</v>
      </c>
      <c r="D590" s="133" t="s">
        <v>215</v>
      </c>
      <c r="E590" s="134" t="s">
        <v>16736</v>
      </c>
      <c r="F590" s="135" t="s">
        <v>16737</v>
      </c>
      <c r="G590" s="136" t="s">
        <v>15108</v>
      </c>
      <c r="H590" s="137">
        <v>1</v>
      </c>
      <c r="I590" s="138"/>
      <c r="J590" s="139">
        <f t="shared" si="210"/>
        <v>0</v>
      </c>
      <c r="K590" s="135" t="s">
        <v>245</v>
      </c>
      <c r="L590" s="34"/>
      <c r="M590" s="140" t="s">
        <v>19</v>
      </c>
      <c r="N590" s="141" t="s">
        <v>40</v>
      </c>
      <c r="P590" s="142">
        <f t="shared" si="211"/>
        <v>0</v>
      </c>
      <c r="Q590" s="142">
        <v>0</v>
      </c>
      <c r="R590" s="142">
        <f t="shared" si="212"/>
        <v>0</v>
      </c>
      <c r="S590" s="142">
        <v>0</v>
      </c>
      <c r="T590" s="143">
        <f t="shared" si="213"/>
        <v>0</v>
      </c>
      <c r="AR590" s="144" t="s">
        <v>229</v>
      </c>
      <c r="AT590" s="144" t="s">
        <v>215</v>
      </c>
      <c r="AU590" s="144" t="s">
        <v>229</v>
      </c>
      <c r="AY590" s="19" t="s">
        <v>212</v>
      </c>
      <c r="BE590" s="145">
        <f t="shared" si="214"/>
        <v>0</v>
      </c>
      <c r="BF590" s="145">
        <f t="shared" si="215"/>
        <v>0</v>
      </c>
      <c r="BG590" s="145">
        <f t="shared" si="216"/>
        <v>0</v>
      </c>
      <c r="BH590" s="145">
        <f t="shared" si="217"/>
        <v>0</v>
      </c>
      <c r="BI590" s="145">
        <f t="shared" si="218"/>
        <v>0</v>
      </c>
      <c r="BJ590" s="19" t="s">
        <v>77</v>
      </c>
      <c r="BK590" s="145">
        <f t="shared" si="219"/>
        <v>0</v>
      </c>
      <c r="BL590" s="19" t="s">
        <v>229</v>
      </c>
      <c r="BM590" s="144" t="s">
        <v>16738</v>
      </c>
    </row>
    <row r="591" spans="2:65" s="1" customFormat="1" ht="16.5" customHeight="1">
      <c r="B591" s="34"/>
      <c r="C591" s="133" t="s">
        <v>16205</v>
      </c>
      <c r="D591" s="133" t="s">
        <v>215</v>
      </c>
      <c r="E591" s="134" t="s">
        <v>16739</v>
      </c>
      <c r="F591" s="135" t="s">
        <v>16740</v>
      </c>
      <c r="G591" s="136" t="s">
        <v>15108</v>
      </c>
      <c r="H591" s="137">
        <v>1</v>
      </c>
      <c r="I591" s="138"/>
      <c r="J591" s="139">
        <f t="shared" si="210"/>
        <v>0</v>
      </c>
      <c r="K591" s="135" t="s">
        <v>245</v>
      </c>
      <c r="L591" s="34"/>
      <c r="M591" s="140" t="s">
        <v>19</v>
      </c>
      <c r="N591" s="141" t="s">
        <v>40</v>
      </c>
      <c r="P591" s="142">
        <f t="shared" si="211"/>
        <v>0</v>
      </c>
      <c r="Q591" s="142">
        <v>0</v>
      </c>
      <c r="R591" s="142">
        <f t="shared" si="212"/>
        <v>0</v>
      </c>
      <c r="S591" s="142">
        <v>0</v>
      </c>
      <c r="T591" s="143">
        <f t="shared" si="213"/>
        <v>0</v>
      </c>
      <c r="AR591" s="144" t="s">
        <v>229</v>
      </c>
      <c r="AT591" s="144" t="s">
        <v>215</v>
      </c>
      <c r="AU591" s="144" t="s">
        <v>229</v>
      </c>
      <c r="AY591" s="19" t="s">
        <v>212</v>
      </c>
      <c r="BE591" s="145">
        <f t="shared" si="214"/>
        <v>0</v>
      </c>
      <c r="BF591" s="145">
        <f t="shared" si="215"/>
        <v>0</v>
      </c>
      <c r="BG591" s="145">
        <f t="shared" si="216"/>
        <v>0</v>
      </c>
      <c r="BH591" s="145">
        <f t="shared" si="217"/>
        <v>0</v>
      </c>
      <c r="BI591" s="145">
        <f t="shared" si="218"/>
        <v>0</v>
      </c>
      <c r="BJ591" s="19" t="s">
        <v>77</v>
      </c>
      <c r="BK591" s="145">
        <f t="shared" si="219"/>
        <v>0</v>
      </c>
      <c r="BL591" s="19" t="s">
        <v>229</v>
      </c>
      <c r="BM591" s="144" t="s">
        <v>16741</v>
      </c>
    </row>
    <row r="592" spans="2:65" s="1" customFormat="1" ht="16.5" customHeight="1">
      <c r="B592" s="34"/>
      <c r="C592" s="133" t="s">
        <v>16742</v>
      </c>
      <c r="D592" s="133" t="s">
        <v>215</v>
      </c>
      <c r="E592" s="134" t="s">
        <v>16743</v>
      </c>
      <c r="F592" s="135" t="s">
        <v>16744</v>
      </c>
      <c r="G592" s="136" t="s">
        <v>15108</v>
      </c>
      <c r="H592" s="137">
        <v>1</v>
      </c>
      <c r="I592" s="138"/>
      <c r="J592" s="139">
        <f t="shared" si="210"/>
        <v>0</v>
      </c>
      <c r="K592" s="135" t="s">
        <v>245</v>
      </c>
      <c r="L592" s="34"/>
      <c r="M592" s="140" t="s">
        <v>19</v>
      </c>
      <c r="N592" s="141" t="s">
        <v>40</v>
      </c>
      <c r="P592" s="142">
        <f t="shared" si="211"/>
        <v>0</v>
      </c>
      <c r="Q592" s="142">
        <v>0</v>
      </c>
      <c r="R592" s="142">
        <f t="shared" si="212"/>
        <v>0</v>
      </c>
      <c r="S592" s="142">
        <v>0</v>
      </c>
      <c r="T592" s="143">
        <f t="shared" si="213"/>
        <v>0</v>
      </c>
      <c r="AR592" s="144" t="s">
        <v>229</v>
      </c>
      <c r="AT592" s="144" t="s">
        <v>215</v>
      </c>
      <c r="AU592" s="144" t="s">
        <v>229</v>
      </c>
      <c r="AY592" s="19" t="s">
        <v>212</v>
      </c>
      <c r="BE592" s="145">
        <f t="shared" si="214"/>
        <v>0</v>
      </c>
      <c r="BF592" s="145">
        <f t="shared" si="215"/>
        <v>0</v>
      </c>
      <c r="BG592" s="145">
        <f t="shared" si="216"/>
        <v>0</v>
      </c>
      <c r="BH592" s="145">
        <f t="shared" si="217"/>
        <v>0</v>
      </c>
      <c r="BI592" s="145">
        <f t="shared" si="218"/>
        <v>0</v>
      </c>
      <c r="BJ592" s="19" t="s">
        <v>77</v>
      </c>
      <c r="BK592" s="145">
        <f t="shared" si="219"/>
        <v>0</v>
      </c>
      <c r="BL592" s="19" t="s">
        <v>229</v>
      </c>
      <c r="BM592" s="144" t="s">
        <v>16745</v>
      </c>
    </row>
    <row r="593" spans="2:65" s="1" customFormat="1" ht="16.5" customHeight="1">
      <c r="B593" s="34"/>
      <c r="C593" s="133" t="s">
        <v>16207</v>
      </c>
      <c r="D593" s="133" t="s">
        <v>215</v>
      </c>
      <c r="E593" s="134" t="s">
        <v>16746</v>
      </c>
      <c r="F593" s="135" t="s">
        <v>16747</v>
      </c>
      <c r="G593" s="136" t="s">
        <v>15108</v>
      </c>
      <c r="H593" s="137">
        <v>1</v>
      </c>
      <c r="I593" s="138"/>
      <c r="J593" s="139">
        <f t="shared" si="210"/>
        <v>0</v>
      </c>
      <c r="K593" s="135" t="s">
        <v>245</v>
      </c>
      <c r="L593" s="34"/>
      <c r="M593" s="140" t="s">
        <v>19</v>
      </c>
      <c r="N593" s="141" t="s">
        <v>40</v>
      </c>
      <c r="P593" s="142">
        <f t="shared" si="211"/>
        <v>0</v>
      </c>
      <c r="Q593" s="142">
        <v>0</v>
      </c>
      <c r="R593" s="142">
        <f t="shared" si="212"/>
        <v>0</v>
      </c>
      <c r="S593" s="142">
        <v>0</v>
      </c>
      <c r="T593" s="143">
        <f t="shared" si="213"/>
        <v>0</v>
      </c>
      <c r="AR593" s="144" t="s">
        <v>229</v>
      </c>
      <c r="AT593" s="144" t="s">
        <v>215</v>
      </c>
      <c r="AU593" s="144" t="s">
        <v>229</v>
      </c>
      <c r="AY593" s="19" t="s">
        <v>212</v>
      </c>
      <c r="BE593" s="145">
        <f t="shared" si="214"/>
        <v>0</v>
      </c>
      <c r="BF593" s="145">
        <f t="shared" si="215"/>
        <v>0</v>
      </c>
      <c r="BG593" s="145">
        <f t="shared" si="216"/>
        <v>0</v>
      </c>
      <c r="BH593" s="145">
        <f t="shared" si="217"/>
        <v>0</v>
      </c>
      <c r="BI593" s="145">
        <f t="shared" si="218"/>
        <v>0</v>
      </c>
      <c r="BJ593" s="19" t="s">
        <v>77</v>
      </c>
      <c r="BK593" s="145">
        <f t="shared" si="219"/>
        <v>0</v>
      </c>
      <c r="BL593" s="19" t="s">
        <v>229</v>
      </c>
      <c r="BM593" s="144" t="s">
        <v>16748</v>
      </c>
    </row>
    <row r="594" spans="2:65" s="11" customFormat="1" ht="20.85" customHeight="1">
      <c r="B594" s="121"/>
      <c r="D594" s="122" t="s">
        <v>68</v>
      </c>
      <c r="E594" s="131" t="s">
        <v>16749</v>
      </c>
      <c r="F594" s="131" t="s">
        <v>16750</v>
      </c>
      <c r="I594" s="124"/>
      <c r="J594" s="132">
        <f>BK594</f>
        <v>0</v>
      </c>
      <c r="L594" s="121"/>
      <c r="M594" s="126"/>
      <c r="P594" s="127">
        <f>SUM(P595:P624)</f>
        <v>0</v>
      </c>
      <c r="R594" s="127">
        <f>SUM(R595:R624)</f>
        <v>0</v>
      </c>
      <c r="T594" s="128">
        <f>SUM(T595:T624)</f>
        <v>0</v>
      </c>
      <c r="AR594" s="122" t="s">
        <v>77</v>
      </c>
      <c r="AT594" s="129" t="s">
        <v>68</v>
      </c>
      <c r="AU594" s="129" t="s">
        <v>79</v>
      </c>
      <c r="AY594" s="122" t="s">
        <v>212</v>
      </c>
      <c r="BK594" s="130">
        <f>SUM(BK595:BK624)</f>
        <v>0</v>
      </c>
    </row>
    <row r="595" spans="2:65" s="1" customFormat="1" ht="16.5" customHeight="1">
      <c r="B595" s="34"/>
      <c r="C595" s="133" t="s">
        <v>16751</v>
      </c>
      <c r="D595" s="133" t="s">
        <v>215</v>
      </c>
      <c r="E595" s="134" t="s">
        <v>16752</v>
      </c>
      <c r="F595" s="135" t="s">
        <v>16753</v>
      </c>
      <c r="G595" s="136" t="s">
        <v>8579</v>
      </c>
      <c r="H595" s="137">
        <v>27</v>
      </c>
      <c r="I595" s="138"/>
      <c r="J595" s="139">
        <f t="shared" ref="J595:J624" si="220">ROUND(I595*H595,2)</f>
        <v>0</v>
      </c>
      <c r="K595" s="135" t="s">
        <v>245</v>
      </c>
      <c r="L595" s="34"/>
      <c r="M595" s="140" t="s">
        <v>19</v>
      </c>
      <c r="N595" s="141" t="s">
        <v>40</v>
      </c>
      <c r="P595" s="142">
        <f t="shared" ref="P595:P624" si="221">O595*H595</f>
        <v>0</v>
      </c>
      <c r="Q595" s="142">
        <v>0</v>
      </c>
      <c r="R595" s="142">
        <f t="shared" ref="R595:R624" si="222">Q595*H595</f>
        <v>0</v>
      </c>
      <c r="S595" s="142">
        <v>0</v>
      </c>
      <c r="T595" s="143">
        <f t="shared" ref="T595:T624" si="223">S595*H595</f>
        <v>0</v>
      </c>
      <c r="AR595" s="144" t="s">
        <v>229</v>
      </c>
      <c r="AT595" s="144" t="s">
        <v>215</v>
      </c>
      <c r="AU595" s="144" t="s">
        <v>236</v>
      </c>
      <c r="AY595" s="19" t="s">
        <v>212</v>
      </c>
      <c r="BE595" s="145">
        <f t="shared" ref="BE595:BE624" si="224">IF(N595="základní",J595,0)</f>
        <v>0</v>
      </c>
      <c r="BF595" s="145">
        <f t="shared" ref="BF595:BF624" si="225">IF(N595="snížená",J595,0)</f>
        <v>0</v>
      </c>
      <c r="BG595" s="145">
        <f t="shared" ref="BG595:BG624" si="226">IF(N595="zákl. přenesená",J595,0)</f>
        <v>0</v>
      </c>
      <c r="BH595" s="145">
        <f t="shared" ref="BH595:BH624" si="227">IF(N595="sníž. přenesená",J595,0)</f>
        <v>0</v>
      </c>
      <c r="BI595" s="145">
        <f t="shared" ref="BI595:BI624" si="228">IF(N595="nulová",J595,0)</f>
        <v>0</v>
      </c>
      <c r="BJ595" s="19" t="s">
        <v>77</v>
      </c>
      <c r="BK595" s="145">
        <f t="shared" ref="BK595:BK624" si="229">ROUND(I595*H595,2)</f>
        <v>0</v>
      </c>
      <c r="BL595" s="19" t="s">
        <v>229</v>
      </c>
      <c r="BM595" s="144" t="s">
        <v>16754</v>
      </c>
    </row>
    <row r="596" spans="2:65" s="1" customFormat="1" ht="16.5" customHeight="1">
      <c r="B596" s="34"/>
      <c r="C596" s="133" t="s">
        <v>16209</v>
      </c>
      <c r="D596" s="133" t="s">
        <v>215</v>
      </c>
      <c r="E596" s="134" t="s">
        <v>16755</v>
      </c>
      <c r="F596" s="135" t="s">
        <v>16756</v>
      </c>
      <c r="G596" s="136" t="s">
        <v>8579</v>
      </c>
      <c r="H596" s="137">
        <v>62</v>
      </c>
      <c r="I596" s="138"/>
      <c r="J596" s="139">
        <f t="shared" si="220"/>
        <v>0</v>
      </c>
      <c r="K596" s="135" t="s">
        <v>245</v>
      </c>
      <c r="L596" s="34"/>
      <c r="M596" s="140" t="s">
        <v>19</v>
      </c>
      <c r="N596" s="141" t="s">
        <v>40</v>
      </c>
      <c r="P596" s="142">
        <f t="shared" si="221"/>
        <v>0</v>
      </c>
      <c r="Q596" s="142">
        <v>0</v>
      </c>
      <c r="R596" s="142">
        <f t="shared" si="222"/>
        <v>0</v>
      </c>
      <c r="S596" s="142">
        <v>0</v>
      </c>
      <c r="T596" s="143">
        <f t="shared" si="223"/>
        <v>0</v>
      </c>
      <c r="AR596" s="144" t="s">
        <v>229</v>
      </c>
      <c r="AT596" s="144" t="s">
        <v>215</v>
      </c>
      <c r="AU596" s="144" t="s">
        <v>236</v>
      </c>
      <c r="AY596" s="19" t="s">
        <v>212</v>
      </c>
      <c r="BE596" s="145">
        <f t="shared" si="224"/>
        <v>0</v>
      </c>
      <c r="BF596" s="145">
        <f t="shared" si="225"/>
        <v>0</v>
      </c>
      <c r="BG596" s="145">
        <f t="shared" si="226"/>
        <v>0</v>
      </c>
      <c r="BH596" s="145">
        <f t="shared" si="227"/>
        <v>0</v>
      </c>
      <c r="BI596" s="145">
        <f t="shared" si="228"/>
        <v>0</v>
      </c>
      <c r="BJ596" s="19" t="s">
        <v>77</v>
      </c>
      <c r="BK596" s="145">
        <f t="shared" si="229"/>
        <v>0</v>
      </c>
      <c r="BL596" s="19" t="s">
        <v>229</v>
      </c>
      <c r="BM596" s="144" t="s">
        <v>16757</v>
      </c>
    </row>
    <row r="597" spans="2:65" s="1" customFormat="1" ht="16.5" customHeight="1">
      <c r="B597" s="34"/>
      <c r="C597" s="133" t="s">
        <v>16758</v>
      </c>
      <c r="D597" s="133" t="s">
        <v>215</v>
      </c>
      <c r="E597" s="134" t="s">
        <v>16759</v>
      </c>
      <c r="F597" s="135" t="s">
        <v>16760</v>
      </c>
      <c r="G597" s="136" t="s">
        <v>8579</v>
      </c>
      <c r="H597" s="137">
        <v>82</v>
      </c>
      <c r="I597" s="138"/>
      <c r="J597" s="139">
        <f t="shared" si="220"/>
        <v>0</v>
      </c>
      <c r="K597" s="135" t="s">
        <v>245</v>
      </c>
      <c r="L597" s="34"/>
      <c r="M597" s="140" t="s">
        <v>19</v>
      </c>
      <c r="N597" s="141" t="s">
        <v>40</v>
      </c>
      <c r="P597" s="142">
        <f t="shared" si="221"/>
        <v>0</v>
      </c>
      <c r="Q597" s="142">
        <v>0</v>
      </c>
      <c r="R597" s="142">
        <f t="shared" si="222"/>
        <v>0</v>
      </c>
      <c r="S597" s="142">
        <v>0</v>
      </c>
      <c r="T597" s="143">
        <f t="shared" si="223"/>
        <v>0</v>
      </c>
      <c r="AR597" s="144" t="s">
        <v>229</v>
      </c>
      <c r="AT597" s="144" t="s">
        <v>215</v>
      </c>
      <c r="AU597" s="144" t="s">
        <v>236</v>
      </c>
      <c r="AY597" s="19" t="s">
        <v>212</v>
      </c>
      <c r="BE597" s="145">
        <f t="shared" si="224"/>
        <v>0</v>
      </c>
      <c r="BF597" s="145">
        <f t="shared" si="225"/>
        <v>0</v>
      </c>
      <c r="BG597" s="145">
        <f t="shared" si="226"/>
        <v>0</v>
      </c>
      <c r="BH597" s="145">
        <f t="shared" si="227"/>
        <v>0</v>
      </c>
      <c r="BI597" s="145">
        <f t="shared" si="228"/>
        <v>0</v>
      </c>
      <c r="BJ597" s="19" t="s">
        <v>77</v>
      </c>
      <c r="BK597" s="145">
        <f t="shared" si="229"/>
        <v>0</v>
      </c>
      <c r="BL597" s="19" t="s">
        <v>229</v>
      </c>
      <c r="BM597" s="144" t="s">
        <v>16761</v>
      </c>
    </row>
    <row r="598" spans="2:65" s="1" customFormat="1" ht="16.5" customHeight="1">
      <c r="B598" s="34"/>
      <c r="C598" s="133" t="s">
        <v>16211</v>
      </c>
      <c r="D598" s="133" t="s">
        <v>215</v>
      </c>
      <c r="E598" s="134" t="s">
        <v>16762</v>
      </c>
      <c r="F598" s="135" t="s">
        <v>16763</v>
      </c>
      <c r="G598" s="136" t="s">
        <v>8579</v>
      </c>
      <c r="H598" s="137">
        <v>21</v>
      </c>
      <c r="I598" s="138"/>
      <c r="J598" s="139">
        <f t="shared" si="220"/>
        <v>0</v>
      </c>
      <c r="K598" s="135" t="s">
        <v>245</v>
      </c>
      <c r="L598" s="34"/>
      <c r="M598" s="140" t="s">
        <v>19</v>
      </c>
      <c r="N598" s="141" t="s">
        <v>40</v>
      </c>
      <c r="P598" s="142">
        <f t="shared" si="221"/>
        <v>0</v>
      </c>
      <c r="Q598" s="142">
        <v>0</v>
      </c>
      <c r="R598" s="142">
        <f t="shared" si="222"/>
        <v>0</v>
      </c>
      <c r="S598" s="142">
        <v>0</v>
      </c>
      <c r="T598" s="143">
        <f t="shared" si="223"/>
        <v>0</v>
      </c>
      <c r="AR598" s="144" t="s">
        <v>229</v>
      </c>
      <c r="AT598" s="144" t="s">
        <v>215</v>
      </c>
      <c r="AU598" s="144" t="s">
        <v>236</v>
      </c>
      <c r="AY598" s="19" t="s">
        <v>212</v>
      </c>
      <c r="BE598" s="145">
        <f t="shared" si="224"/>
        <v>0</v>
      </c>
      <c r="BF598" s="145">
        <f t="shared" si="225"/>
        <v>0</v>
      </c>
      <c r="BG598" s="145">
        <f t="shared" si="226"/>
        <v>0</v>
      </c>
      <c r="BH598" s="145">
        <f t="shared" si="227"/>
        <v>0</v>
      </c>
      <c r="BI598" s="145">
        <f t="shared" si="228"/>
        <v>0</v>
      </c>
      <c r="BJ598" s="19" t="s">
        <v>77</v>
      </c>
      <c r="BK598" s="145">
        <f t="shared" si="229"/>
        <v>0</v>
      </c>
      <c r="BL598" s="19" t="s">
        <v>229</v>
      </c>
      <c r="BM598" s="144" t="s">
        <v>16764</v>
      </c>
    </row>
    <row r="599" spans="2:65" s="1" customFormat="1" ht="16.5" customHeight="1">
      <c r="B599" s="34"/>
      <c r="C599" s="133" t="s">
        <v>16765</v>
      </c>
      <c r="D599" s="133" t="s">
        <v>215</v>
      </c>
      <c r="E599" s="134" t="s">
        <v>16766</v>
      </c>
      <c r="F599" s="135" t="s">
        <v>16767</v>
      </c>
      <c r="G599" s="136" t="s">
        <v>8579</v>
      </c>
      <c r="H599" s="137">
        <v>9</v>
      </c>
      <c r="I599" s="138"/>
      <c r="J599" s="139">
        <f t="shared" si="220"/>
        <v>0</v>
      </c>
      <c r="K599" s="135" t="s">
        <v>245</v>
      </c>
      <c r="L599" s="34"/>
      <c r="M599" s="140" t="s">
        <v>19</v>
      </c>
      <c r="N599" s="141" t="s">
        <v>40</v>
      </c>
      <c r="P599" s="142">
        <f t="shared" si="221"/>
        <v>0</v>
      </c>
      <c r="Q599" s="142">
        <v>0</v>
      </c>
      <c r="R599" s="142">
        <f t="shared" si="222"/>
        <v>0</v>
      </c>
      <c r="S599" s="142">
        <v>0</v>
      </c>
      <c r="T599" s="143">
        <f t="shared" si="223"/>
        <v>0</v>
      </c>
      <c r="AR599" s="144" t="s">
        <v>229</v>
      </c>
      <c r="AT599" s="144" t="s">
        <v>215</v>
      </c>
      <c r="AU599" s="144" t="s">
        <v>236</v>
      </c>
      <c r="AY599" s="19" t="s">
        <v>212</v>
      </c>
      <c r="BE599" s="145">
        <f t="shared" si="224"/>
        <v>0</v>
      </c>
      <c r="BF599" s="145">
        <f t="shared" si="225"/>
        <v>0</v>
      </c>
      <c r="BG599" s="145">
        <f t="shared" si="226"/>
        <v>0</v>
      </c>
      <c r="BH599" s="145">
        <f t="shared" si="227"/>
        <v>0</v>
      </c>
      <c r="BI599" s="145">
        <f t="shared" si="228"/>
        <v>0</v>
      </c>
      <c r="BJ599" s="19" t="s">
        <v>77</v>
      </c>
      <c r="BK599" s="145">
        <f t="shared" si="229"/>
        <v>0</v>
      </c>
      <c r="BL599" s="19" t="s">
        <v>229</v>
      </c>
      <c r="BM599" s="144" t="s">
        <v>16768</v>
      </c>
    </row>
    <row r="600" spans="2:65" s="1" customFormat="1" ht="16.5" customHeight="1">
      <c r="B600" s="34"/>
      <c r="C600" s="133" t="s">
        <v>16213</v>
      </c>
      <c r="D600" s="133" t="s">
        <v>215</v>
      </c>
      <c r="E600" s="134" t="s">
        <v>16769</v>
      </c>
      <c r="F600" s="135" t="s">
        <v>16770</v>
      </c>
      <c r="G600" s="136" t="s">
        <v>8579</v>
      </c>
      <c r="H600" s="137">
        <v>1</v>
      </c>
      <c r="I600" s="138"/>
      <c r="J600" s="139">
        <f t="shared" si="220"/>
        <v>0</v>
      </c>
      <c r="K600" s="135" t="s">
        <v>245</v>
      </c>
      <c r="L600" s="34"/>
      <c r="M600" s="140" t="s">
        <v>19</v>
      </c>
      <c r="N600" s="141" t="s">
        <v>40</v>
      </c>
      <c r="P600" s="142">
        <f t="shared" si="221"/>
        <v>0</v>
      </c>
      <c r="Q600" s="142">
        <v>0</v>
      </c>
      <c r="R600" s="142">
        <f t="shared" si="222"/>
        <v>0</v>
      </c>
      <c r="S600" s="142">
        <v>0</v>
      </c>
      <c r="T600" s="143">
        <f t="shared" si="223"/>
        <v>0</v>
      </c>
      <c r="AR600" s="144" t="s">
        <v>229</v>
      </c>
      <c r="AT600" s="144" t="s">
        <v>215</v>
      </c>
      <c r="AU600" s="144" t="s">
        <v>236</v>
      </c>
      <c r="AY600" s="19" t="s">
        <v>212</v>
      </c>
      <c r="BE600" s="145">
        <f t="shared" si="224"/>
        <v>0</v>
      </c>
      <c r="BF600" s="145">
        <f t="shared" si="225"/>
        <v>0</v>
      </c>
      <c r="BG600" s="145">
        <f t="shared" si="226"/>
        <v>0</v>
      </c>
      <c r="BH600" s="145">
        <f t="shared" si="227"/>
        <v>0</v>
      </c>
      <c r="BI600" s="145">
        <f t="shared" si="228"/>
        <v>0</v>
      </c>
      <c r="BJ600" s="19" t="s">
        <v>77</v>
      </c>
      <c r="BK600" s="145">
        <f t="shared" si="229"/>
        <v>0</v>
      </c>
      <c r="BL600" s="19" t="s">
        <v>229</v>
      </c>
      <c r="BM600" s="144" t="s">
        <v>16771</v>
      </c>
    </row>
    <row r="601" spans="2:65" s="1" customFormat="1" ht="16.5" customHeight="1">
      <c r="B601" s="34"/>
      <c r="C601" s="133" t="s">
        <v>16772</v>
      </c>
      <c r="D601" s="133" t="s">
        <v>215</v>
      </c>
      <c r="E601" s="134" t="s">
        <v>16773</v>
      </c>
      <c r="F601" s="135" t="s">
        <v>16774</v>
      </c>
      <c r="G601" s="136" t="s">
        <v>8579</v>
      </c>
      <c r="H601" s="137">
        <v>46</v>
      </c>
      <c r="I601" s="138"/>
      <c r="J601" s="139">
        <f t="shared" si="220"/>
        <v>0</v>
      </c>
      <c r="K601" s="135" t="s">
        <v>245</v>
      </c>
      <c r="L601" s="34"/>
      <c r="M601" s="140" t="s">
        <v>19</v>
      </c>
      <c r="N601" s="141" t="s">
        <v>40</v>
      </c>
      <c r="P601" s="142">
        <f t="shared" si="221"/>
        <v>0</v>
      </c>
      <c r="Q601" s="142">
        <v>0</v>
      </c>
      <c r="R601" s="142">
        <f t="shared" si="222"/>
        <v>0</v>
      </c>
      <c r="S601" s="142">
        <v>0</v>
      </c>
      <c r="T601" s="143">
        <f t="shared" si="223"/>
        <v>0</v>
      </c>
      <c r="AR601" s="144" t="s">
        <v>229</v>
      </c>
      <c r="AT601" s="144" t="s">
        <v>215</v>
      </c>
      <c r="AU601" s="144" t="s">
        <v>236</v>
      </c>
      <c r="AY601" s="19" t="s">
        <v>212</v>
      </c>
      <c r="BE601" s="145">
        <f t="shared" si="224"/>
        <v>0</v>
      </c>
      <c r="BF601" s="145">
        <f t="shared" si="225"/>
        <v>0</v>
      </c>
      <c r="BG601" s="145">
        <f t="shared" si="226"/>
        <v>0</v>
      </c>
      <c r="BH601" s="145">
        <f t="shared" si="227"/>
        <v>0</v>
      </c>
      <c r="BI601" s="145">
        <f t="shared" si="228"/>
        <v>0</v>
      </c>
      <c r="BJ601" s="19" t="s">
        <v>77</v>
      </c>
      <c r="BK601" s="145">
        <f t="shared" si="229"/>
        <v>0</v>
      </c>
      <c r="BL601" s="19" t="s">
        <v>229</v>
      </c>
      <c r="BM601" s="144" t="s">
        <v>16775</v>
      </c>
    </row>
    <row r="602" spans="2:65" s="1" customFormat="1" ht="16.5" customHeight="1">
      <c r="B602" s="34"/>
      <c r="C602" s="133" t="s">
        <v>16215</v>
      </c>
      <c r="D602" s="133" t="s">
        <v>215</v>
      </c>
      <c r="E602" s="134" t="s">
        <v>16776</v>
      </c>
      <c r="F602" s="135" t="s">
        <v>16777</v>
      </c>
      <c r="G602" s="136" t="s">
        <v>8579</v>
      </c>
      <c r="H602" s="137">
        <v>29</v>
      </c>
      <c r="I602" s="138"/>
      <c r="J602" s="139">
        <f t="shared" si="220"/>
        <v>0</v>
      </c>
      <c r="K602" s="135" t="s">
        <v>245</v>
      </c>
      <c r="L602" s="34"/>
      <c r="M602" s="140" t="s">
        <v>19</v>
      </c>
      <c r="N602" s="141" t="s">
        <v>40</v>
      </c>
      <c r="P602" s="142">
        <f t="shared" si="221"/>
        <v>0</v>
      </c>
      <c r="Q602" s="142">
        <v>0</v>
      </c>
      <c r="R602" s="142">
        <f t="shared" si="222"/>
        <v>0</v>
      </c>
      <c r="S602" s="142">
        <v>0</v>
      </c>
      <c r="T602" s="143">
        <f t="shared" si="223"/>
        <v>0</v>
      </c>
      <c r="AR602" s="144" t="s">
        <v>229</v>
      </c>
      <c r="AT602" s="144" t="s">
        <v>215</v>
      </c>
      <c r="AU602" s="144" t="s">
        <v>236</v>
      </c>
      <c r="AY602" s="19" t="s">
        <v>212</v>
      </c>
      <c r="BE602" s="145">
        <f t="shared" si="224"/>
        <v>0</v>
      </c>
      <c r="BF602" s="145">
        <f t="shared" si="225"/>
        <v>0</v>
      </c>
      <c r="BG602" s="145">
        <f t="shared" si="226"/>
        <v>0</v>
      </c>
      <c r="BH602" s="145">
        <f t="shared" si="227"/>
        <v>0</v>
      </c>
      <c r="BI602" s="145">
        <f t="shared" si="228"/>
        <v>0</v>
      </c>
      <c r="BJ602" s="19" t="s">
        <v>77</v>
      </c>
      <c r="BK602" s="145">
        <f t="shared" si="229"/>
        <v>0</v>
      </c>
      <c r="BL602" s="19" t="s">
        <v>229</v>
      </c>
      <c r="BM602" s="144" t="s">
        <v>16778</v>
      </c>
    </row>
    <row r="603" spans="2:65" s="1" customFormat="1" ht="16.5" customHeight="1">
      <c r="B603" s="34"/>
      <c r="C603" s="133" t="s">
        <v>16779</v>
      </c>
      <c r="D603" s="133" t="s">
        <v>215</v>
      </c>
      <c r="E603" s="134" t="s">
        <v>16780</v>
      </c>
      <c r="F603" s="135" t="s">
        <v>16781</v>
      </c>
      <c r="G603" s="136" t="s">
        <v>8579</v>
      </c>
      <c r="H603" s="137">
        <v>114</v>
      </c>
      <c r="I603" s="138"/>
      <c r="J603" s="139">
        <f t="shared" si="220"/>
        <v>0</v>
      </c>
      <c r="K603" s="135" t="s">
        <v>245</v>
      </c>
      <c r="L603" s="34"/>
      <c r="M603" s="140" t="s">
        <v>19</v>
      </c>
      <c r="N603" s="141" t="s">
        <v>40</v>
      </c>
      <c r="P603" s="142">
        <f t="shared" si="221"/>
        <v>0</v>
      </c>
      <c r="Q603" s="142">
        <v>0</v>
      </c>
      <c r="R603" s="142">
        <f t="shared" si="222"/>
        <v>0</v>
      </c>
      <c r="S603" s="142">
        <v>0</v>
      </c>
      <c r="T603" s="143">
        <f t="shared" si="223"/>
        <v>0</v>
      </c>
      <c r="AR603" s="144" t="s">
        <v>229</v>
      </c>
      <c r="AT603" s="144" t="s">
        <v>215</v>
      </c>
      <c r="AU603" s="144" t="s">
        <v>236</v>
      </c>
      <c r="AY603" s="19" t="s">
        <v>212</v>
      </c>
      <c r="BE603" s="145">
        <f t="shared" si="224"/>
        <v>0</v>
      </c>
      <c r="BF603" s="145">
        <f t="shared" si="225"/>
        <v>0</v>
      </c>
      <c r="BG603" s="145">
        <f t="shared" si="226"/>
        <v>0</v>
      </c>
      <c r="BH603" s="145">
        <f t="shared" si="227"/>
        <v>0</v>
      </c>
      <c r="BI603" s="145">
        <f t="shared" si="228"/>
        <v>0</v>
      </c>
      <c r="BJ603" s="19" t="s">
        <v>77</v>
      </c>
      <c r="BK603" s="145">
        <f t="shared" si="229"/>
        <v>0</v>
      </c>
      <c r="BL603" s="19" t="s">
        <v>229</v>
      </c>
      <c r="BM603" s="144" t="s">
        <v>16782</v>
      </c>
    </row>
    <row r="604" spans="2:65" s="1" customFormat="1" ht="16.5" customHeight="1">
      <c r="B604" s="34"/>
      <c r="C604" s="133" t="s">
        <v>16217</v>
      </c>
      <c r="D604" s="133" t="s">
        <v>215</v>
      </c>
      <c r="E604" s="134" t="s">
        <v>16783</v>
      </c>
      <c r="F604" s="135" t="s">
        <v>16784</v>
      </c>
      <c r="G604" s="136" t="s">
        <v>8579</v>
      </c>
      <c r="H604" s="137">
        <v>162</v>
      </c>
      <c r="I604" s="138"/>
      <c r="J604" s="139">
        <f t="shared" si="220"/>
        <v>0</v>
      </c>
      <c r="K604" s="135" t="s">
        <v>245</v>
      </c>
      <c r="L604" s="34"/>
      <c r="M604" s="140" t="s">
        <v>19</v>
      </c>
      <c r="N604" s="141" t="s">
        <v>40</v>
      </c>
      <c r="P604" s="142">
        <f t="shared" si="221"/>
        <v>0</v>
      </c>
      <c r="Q604" s="142">
        <v>0</v>
      </c>
      <c r="R604" s="142">
        <f t="shared" si="222"/>
        <v>0</v>
      </c>
      <c r="S604" s="142">
        <v>0</v>
      </c>
      <c r="T604" s="143">
        <f t="shared" si="223"/>
        <v>0</v>
      </c>
      <c r="AR604" s="144" t="s">
        <v>229</v>
      </c>
      <c r="AT604" s="144" t="s">
        <v>215</v>
      </c>
      <c r="AU604" s="144" t="s">
        <v>236</v>
      </c>
      <c r="AY604" s="19" t="s">
        <v>212</v>
      </c>
      <c r="BE604" s="145">
        <f t="shared" si="224"/>
        <v>0</v>
      </c>
      <c r="BF604" s="145">
        <f t="shared" si="225"/>
        <v>0</v>
      </c>
      <c r="BG604" s="145">
        <f t="shared" si="226"/>
        <v>0</v>
      </c>
      <c r="BH604" s="145">
        <f t="shared" si="227"/>
        <v>0</v>
      </c>
      <c r="BI604" s="145">
        <f t="shared" si="228"/>
        <v>0</v>
      </c>
      <c r="BJ604" s="19" t="s">
        <v>77</v>
      </c>
      <c r="BK604" s="145">
        <f t="shared" si="229"/>
        <v>0</v>
      </c>
      <c r="BL604" s="19" t="s">
        <v>229</v>
      </c>
      <c r="BM604" s="144" t="s">
        <v>16785</v>
      </c>
    </row>
    <row r="605" spans="2:65" s="1" customFormat="1" ht="16.5" customHeight="1">
      <c r="B605" s="34"/>
      <c r="C605" s="133" t="s">
        <v>16786</v>
      </c>
      <c r="D605" s="133" t="s">
        <v>215</v>
      </c>
      <c r="E605" s="134" t="s">
        <v>16787</v>
      </c>
      <c r="F605" s="135" t="s">
        <v>16788</v>
      </c>
      <c r="G605" s="136" t="s">
        <v>8579</v>
      </c>
      <c r="H605" s="137">
        <v>162</v>
      </c>
      <c r="I605" s="138"/>
      <c r="J605" s="139">
        <f t="shared" si="220"/>
        <v>0</v>
      </c>
      <c r="K605" s="135" t="s">
        <v>245</v>
      </c>
      <c r="L605" s="34"/>
      <c r="M605" s="140" t="s">
        <v>19</v>
      </c>
      <c r="N605" s="141" t="s">
        <v>40</v>
      </c>
      <c r="P605" s="142">
        <f t="shared" si="221"/>
        <v>0</v>
      </c>
      <c r="Q605" s="142">
        <v>0</v>
      </c>
      <c r="R605" s="142">
        <f t="shared" si="222"/>
        <v>0</v>
      </c>
      <c r="S605" s="142">
        <v>0</v>
      </c>
      <c r="T605" s="143">
        <f t="shared" si="223"/>
        <v>0</v>
      </c>
      <c r="AR605" s="144" t="s">
        <v>229</v>
      </c>
      <c r="AT605" s="144" t="s">
        <v>215</v>
      </c>
      <c r="AU605" s="144" t="s">
        <v>236</v>
      </c>
      <c r="AY605" s="19" t="s">
        <v>212</v>
      </c>
      <c r="BE605" s="145">
        <f t="shared" si="224"/>
        <v>0</v>
      </c>
      <c r="BF605" s="145">
        <f t="shared" si="225"/>
        <v>0</v>
      </c>
      <c r="BG605" s="145">
        <f t="shared" si="226"/>
        <v>0</v>
      </c>
      <c r="BH605" s="145">
        <f t="shared" si="227"/>
        <v>0</v>
      </c>
      <c r="BI605" s="145">
        <f t="shared" si="228"/>
        <v>0</v>
      </c>
      <c r="BJ605" s="19" t="s">
        <v>77</v>
      </c>
      <c r="BK605" s="145">
        <f t="shared" si="229"/>
        <v>0</v>
      </c>
      <c r="BL605" s="19" t="s">
        <v>229</v>
      </c>
      <c r="BM605" s="144" t="s">
        <v>16789</v>
      </c>
    </row>
    <row r="606" spans="2:65" s="1" customFormat="1" ht="16.5" customHeight="1">
      <c r="B606" s="34"/>
      <c r="C606" s="133" t="s">
        <v>16219</v>
      </c>
      <c r="D606" s="133" t="s">
        <v>215</v>
      </c>
      <c r="E606" s="134" t="s">
        <v>16790</v>
      </c>
      <c r="F606" s="135" t="s">
        <v>16791</v>
      </c>
      <c r="G606" s="136" t="s">
        <v>8579</v>
      </c>
      <c r="H606" s="137">
        <v>162</v>
      </c>
      <c r="I606" s="138"/>
      <c r="J606" s="139">
        <f t="shared" si="220"/>
        <v>0</v>
      </c>
      <c r="K606" s="135" t="s">
        <v>245</v>
      </c>
      <c r="L606" s="34"/>
      <c r="M606" s="140" t="s">
        <v>19</v>
      </c>
      <c r="N606" s="141" t="s">
        <v>40</v>
      </c>
      <c r="P606" s="142">
        <f t="shared" si="221"/>
        <v>0</v>
      </c>
      <c r="Q606" s="142">
        <v>0</v>
      </c>
      <c r="R606" s="142">
        <f t="shared" si="222"/>
        <v>0</v>
      </c>
      <c r="S606" s="142">
        <v>0</v>
      </c>
      <c r="T606" s="143">
        <f t="shared" si="223"/>
        <v>0</v>
      </c>
      <c r="AR606" s="144" t="s">
        <v>229</v>
      </c>
      <c r="AT606" s="144" t="s">
        <v>215</v>
      </c>
      <c r="AU606" s="144" t="s">
        <v>236</v>
      </c>
      <c r="AY606" s="19" t="s">
        <v>212</v>
      </c>
      <c r="BE606" s="145">
        <f t="shared" si="224"/>
        <v>0</v>
      </c>
      <c r="BF606" s="145">
        <f t="shared" si="225"/>
        <v>0</v>
      </c>
      <c r="BG606" s="145">
        <f t="shared" si="226"/>
        <v>0</v>
      </c>
      <c r="BH606" s="145">
        <f t="shared" si="227"/>
        <v>0</v>
      </c>
      <c r="BI606" s="145">
        <f t="shared" si="228"/>
        <v>0</v>
      </c>
      <c r="BJ606" s="19" t="s">
        <v>77</v>
      </c>
      <c r="BK606" s="145">
        <f t="shared" si="229"/>
        <v>0</v>
      </c>
      <c r="BL606" s="19" t="s">
        <v>229</v>
      </c>
      <c r="BM606" s="144" t="s">
        <v>16792</v>
      </c>
    </row>
    <row r="607" spans="2:65" s="1" customFormat="1" ht="16.5" customHeight="1">
      <c r="B607" s="34"/>
      <c r="C607" s="133" t="s">
        <v>16793</v>
      </c>
      <c r="D607" s="133" t="s">
        <v>215</v>
      </c>
      <c r="E607" s="134" t="s">
        <v>16794</v>
      </c>
      <c r="F607" s="135" t="s">
        <v>16795</v>
      </c>
      <c r="G607" s="136" t="s">
        <v>8579</v>
      </c>
      <c r="H607" s="137">
        <v>131</v>
      </c>
      <c r="I607" s="138"/>
      <c r="J607" s="139">
        <f t="shared" si="220"/>
        <v>0</v>
      </c>
      <c r="K607" s="135" t="s">
        <v>245</v>
      </c>
      <c r="L607" s="34"/>
      <c r="M607" s="140" t="s">
        <v>19</v>
      </c>
      <c r="N607" s="141" t="s">
        <v>40</v>
      </c>
      <c r="P607" s="142">
        <f t="shared" si="221"/>
        <v>0</v>
      </c>
      <c r="Q607" s="142">
        <v>0</v>
      </c>
      <c r="R607" s="142">
        <f t="shared" si="222"/>
        <v>0</v>
      </c>
      <c r="S607" s="142">
        <v>0</v>
      </c>
      <c r="T607" s="143">
        <f t="shared" si="223"/>
        <v>0</v>
      </c>
      <c r="AR607" s="144" t="s">
        <v>229</v>
      </c>
      <c r="AT607" s="144" t="s">
        <v>215</v>
      </c>
      <c r="AU607" s="144" t="s">
        <v>236</v>
      </c>
      <c r="AY607" s="19" t="s">
        <v>212</v>
      </c>
      <c r="BE607" s="145">
        <f t="shared" si="224"/>
        <v>0</v>
      </c>
      <c r="BF607" s="145">
        <f t="shared" si="225"/>
        <v>0</v>
      </c>
      <c r="BG607" s="145">
        <f t="shared" si="226"/>
        <v>0</v>
      </c>
      <c r="BH607" s="145">
        <f t="shared" si="227"/>
        <v>0</v>
      </c>
      <c r="BI607" s="145">
        <f t="shared" si="228"/>
        <v>0</v>
      </c>
      <c r="BJ607" s="19" t="s">
        <v>77</v>
      </c>
      <c r="BK607" s="145">
        <f t="shared" si="229"/>
        <v>0</v>
      </c>
      <c r="BL607" s="19" t="s">
        <v>229</v>
      </c>
      <c r="BM607" s="144" t="s">
        <v>16796</v>
      </c>
    </row>
    <row r="608" spans="2:65" s="1" customFormat="1" ht="16.5" customHeight="1">
      <c r="B608" s="34"/>
      <c r="C608" s="133" t="s">
        <v>16222</v>
      </c>
      <c r="D608" s="133" t="s">
        <v>215</v>
      </c>
      <c r="E608" s="134" t="s">
        <v>16797</v>
      </c>
      <c r="F608" s="135" t="s">
        <v>16798</v>
      </c>
      <c r="G608" s="136" t="s">
        <v>8579</v>
      </c>
      <c r="H608" s="137">
        <v>232</v>
      </c>
      <c r="I608" s="138"/>
      <c r="J608" s="139">
        <f t="shared" si="220"/>
        <v>0</v>
      </c>
      <c r="K608" s="135" t="s">
        <v>245</v>
      </c>
      <c r="L608" s="34"/>
      <c r="M608" s="140" t="s">
        <v>19</v>
      </c>
      <c r="N608" s="141" t="s">
        <v>40</v>
      </c>
      <c r="P608" s="142">
        <f t="shared" si="221"/>
        <v>0</v>
      </c>
      <c r="Q608" s="142">
        <v>0</v>
      </c>
      <c r="R608" s="142">
        <f t="shared" si="222"/>
        <v>0</v>
      </c>
      <c r="S608" s="142">
        <v>0</v>
      </c>
      <c r="T608" s="143">
        <f t="shared" si="223"/>
        <v>0</v>
      </c>
      <c r="AR608" s="144" t="s">
        <v>229</v>
      </c>
      <c r="AT608" s="144" t="s">
        <v>215</v>
      </c>
      <c r="AU608" s="144" t="s">
        <v>236</v>
      </c>
      <c r="AY608" s="19" t="s">
        <v>212</v>
      </c>
      <c r="BE608" s="145">
        <f t="shared" si="224"/>
        <v>0</v>
      </c>
      <c r="BF608" s="145">
        <f t="shared" si="225"/>
        <v>0</v>
      </c>
      <c r="BG608" s="145">
        <f t="shared" si="226"/>
        <v>0</v>
      </c>
      <c r="BH608" s="145">
        <f t="shared" si="227"/>
        <v>0</v>
      </c>
      <c r="BI608" s="145">
        <f t="shared" si="228"/>
        <v>0</v>
      </c>
      <c r="BJ608" s="19" t="s">
        <v>77</v>
      </c>
      <c r="BK608" s="145">
        <f t="shared" si="229"/>
        <v>0</v>
      </c>
      <c r="BL608" s="19" t="s">
        <v>229</v>
      </c>
      <c r="BM608" s="144" t="s">
        <v>16799</v>
      </c>
    </row>
    <row r="609" spans="2:65" s="1" customFormat="1" ht="16.5" customHeight="1">
      <c r="B609" s="34"/>
      <c r="C609" s="133" t="s">
        <v>16800</v>
      </c>
      <c r="D609" s="133" t="s">
        <v>215</v>
      </c>
      <c r="E609" s="134" t="s">
        <v>16801</v>
      </c>
      <c r="F609" s="135" t="s">
        <v>16802</v>
      </c>
      <c r="G609" s="136" t="s">
        <v>8579</v>
      </c>
      <c r="H609" s="137">
        <v>26</v>
      </c>
      <c r="I609" s="138"/>
      <c r="J609" s="139">
        <f t="shared" si="220"/>
        <v>0</v>
      </c>
      <c r="K609" s="135" t="s">
        <v>245</v>
      </c>
      <c r="L609" s="34"/>
      <c r="M609" s="140" t="s">
        <v>19</v>
      </c>
      <c r="N609" s="141" t="s">
        <v>40</v>
      </c>
      <c r="P609" s="142">
        <f t="shared" si="221"/>
        <v>0</v>
      </c>
      <c r="Q609" s="142">
        <v>0</v>
      </c>
      <c r="R609" s="142">
        <f t="shared" si="222"/>
        <v>0</v>
      </c>
      <c r="S609" s="142">
        <v>0</v>
      </c>
      <c r="T609" s="143">
        <f t="shared" si="223"/>
        <v>0</v>
      </c>
      <c r="AR609" s="144" t="s">
        <v>229</v>
      </c>
      <c r="AT609" s="144" t="s">
        <v>215</v>
      </c>
      <c r="AU609" s="144" t="s">
        <v>236</v>
      </c>
      <c r="AY609" s="19" t="s">
        <v>212</v>
      </c>
      <c r="BE609" s="145">
        <f t="shared" si="224"/>
        <v>0</v>
      </c>
      <c r="BF609" s="145">
        <f t="shared" si="225"/>
        <v>0</v>
      </c>
      <c r="BG609" s="145">
        <f t="shared" si="226"/>
        <v>0</v>
      </c>
      <c r="BH609" s="145">
        <f t="shared" si="227"/>
        <v>0</v>
      </c>
      <c r="BI609" s="145">
        <f t="shared" si="228"/>
        <v>0</v>
      </c>
      <c r="BJ609" s="19" t="s">
        <v>77</v>
      </c>
      <c r="BK609" s="145">
        <f t="shared" si="229"/>
        <v>0</v>
      </c>
      <c r="BL609" s="19" t="s">
        <v>229</v>
      </c>
      <c r="BM609" s="144" t="s">
        <v>16803</v>
      </c>
    </row>
    <row r="610" spans="2:65" s="1" customFormat="1" ht="16.5" customHeight="1">
      <c r="B610" s="34"/>
      <c r="C610" s="133" t="s">
        <v>16225</v>
      </c>
      <c r="D610" s="133" t="s">
        <v>215</v>
      </c>
      <c r="E610" s="134" t="s">
        <v>16804</v>
      </c>
      <c r="F610" s="135" t="s">
        <v>16805</v>
      </c>
      <c r="G610" s="136" t="s">
        <v>8579</v>
      </c>
      <c r="H610" s="137">
        <v>35</v>
      </c>
      <c r="I610" s="138"/>
      <c r="J610" s="139">
        <f t="shared" si="220"/>
        <v>0</v>
      </c>
      <c r="K610" s="135" t="s">
        <v>245</v>
      </c>
      <c r="L610" s="34"/>
      <c r="M610" s="140" t="s">
        <v>19</v>
      </c>
      <c r="N610" s="141" t="s">
        <v>40</v>
      </c>
      <c r="P610" s="142">
        <f t="shared" si="221"/>
        <v>0</v>
      </c>
      <c r="Q610" s="142">
        <v>0</v>
      </c>
      <c r="R610" s="142">
        <f t="shared" si="222"/>
        <v>0</v>
      </c>
      <c r="S610" s="142">
        <v>0</v>
      </c>
      <c r="T610" s="143">
        <f t="shared" si="223"/>
        <v>0</v>
      </c>
      <c r="AR610" s="144" t="s">
        <v>229</v>
      </c>
      <c r="AT610" s="144" t="s">
        <v>215</v>
      </c>
      <c r="AU610" s="144" t="s">
        <v>236</v>
      </c>
      <c r="AY610" s="19" t="s">
        <v>212</v>
      </c>
      <c r="BE610" s="145">
        <f t="shared" si="224"/>
        <v>0</v>
      </c>
      <c r="BF610" s="145">
        <f t="shared" si="225"/>
        <v>0</v>
      </c>
      <c r="BG610" s="145">
        <f t="shared" si="226"/>
        <v>0</v>
      </c>
      <c r="BH610" s="145">
        <f t="shared" si="227"/>
        <v>0</v>
      </c>
      <c r="BI610" s="145">
        <f t="shared" si="228"/>
        <v>0</v>
      </c>
      <c r="BJ610" s="19" t="s">
        <v>77</v>
      </c>
      <c r="BK610" s="145">
        <f t="shared" si="229"/>
        <v>0</v>
      </c>
      <c r="BL610" s="19" t="s">
        <v>229</v>
      </c>
      <c r="BM610" s="144" t="s">
        <v>16806</v>
      </c>
    </row>
    <row r="611" spans="2:65" s="1" customFormat="1" ht="16.5" customHeight="1">
      <c r="B611" s="34"/>
      <c r="C611" s="133" t="s">
        <v>16807</v>
      </c>
      <c r="D611" s="133" t="s">
        <v>215</v>
      </c>
      <c r="E611" s="134" t="s">
        <v>16808</v>
      </c>
      <c r="F611" s="135" t="s">
        <v>16809</v>
      </c>
      <c r="G611" s="136" t="s">
        <v>8579</v>
      </c>
      <c r="H611" s="137">
        <v>88</v>
      </c>
      <c r="I611" s="138"/>
      <c r="J611" s="139">
        <f t="shared" si="220"/>
        <v>0</v>
      </c>
      <c r="K611" s="135" t="s">
        <v>245</v>
      </c>
      <c r="L611" s="34"/>
      <c r="M611" s="140" t="s">
        <v>19</v>
      </c>
      <c r="N611" s="141" t="s">
        <v>40</v>
      </c>
      <c r="P611" s="142">
        <f t="shared" si="221"/>
        <v>0</v>
      </c>
      <c r="Q611" s="142">
        <v>0</v>
      </c>
      <c r="R611" s="142">
        <f t="shared" si="222"/>
        <v>0</v>
      </c>
      <c r="S611" s="142">
        <v>0</v>
      </c>
      <c r="T611" s="143">
        <f t="shared" si="223"/>
        <v>0</v>
      </c>
      <c r="AR611" s="144" t="s">
        <v>229</v>
      </c>
      <c r="AT611" s="144" t="s">
        <v>215</v>
      </c>
      <c r="AU611" s="144" t="s">
        <v>236</v>
      </c>
      <c r="AY611" s="19" t="s">
        <v>212</v>
      </c>
      <c r="BE611" s="145">
        <f t="shared" si="224"/>
        <v>0</v>
      </c>
      <c r="BF611" s="145">
        <f t="shared" si="225"/>
        <v>0</v>
      </c>
      <c r="BG611" s="145">
        <f t="shared" si="226"/>
        <v>0</v>
      </c>
      <c r="BH611" s="145">
        <f t="shared" si="227"/>
        <v>0</v>
      </c>
      <c r="BI611" s="145">
        <f t="shared" si="228"/>
        <v>0</v>
      </c>
      <c r="BJ611" s="19" t="s">
        <v>77</v>
      </c>
      <c r="BK611" s="145">
        <f t="shared" si="229"/>
        <v>0</v>
      </c>
      <c r="BL611" s="19" t="s">
        <v>229</v>
      </c>
      <c r="BM611" s="144" t="s">
        <v>16810</v>
      </c>
    </row>
    <row r="612" spans="2:65" s="1" customFormat="1" ht="16.5" customHeight="1">
      <c r="B612" s="34"/>
      <c r="C612" s="133" t="s">
        <v>16228</v>
      </c>
      <c r="D612" s="133" t="s">
        <v>215</v>
      </c>
      <c r="E612" s="134" t="s">
        <v>16811</v>
      </c>
      <c r="F612" s="135" t="s">
        <v>16812</v>
      </c>
      <c r="G612" s="136" t="s">
        <v>8579</v>
      </c>
      <c r="H612" s="137">
        <v>28</v>
      </c>
      <c r="I612" s="138"/>
      <c r="J612" s="139">
        <f t="shared" si="220"/>
        <v>0</v>
      </c>
      <c r="K612" s="135" t="s">
        <v>245</v>
      </c>
      <c r="L612" s="34"/>
      <c r="M612" s="140" t="s">
        <v>19</v>
      </c>
      <c r="N612" s="141" t="s">
        <v>40</v>
      </c>
      <c r="P612" s="142">
        <f t="shared" si="221"/>
        <v>0</v>
      </c>
      <c r="Q612" s="142">
        <v>0</v>
      </c>
      <c r="R612" s="142">
        <f t="shared" si="222"/>
        <v>0</v>
      </c>
      <c r="S612" s="142">
        <v>0</v>
      </c>
      <c r="T612" s="143">
        <f t="shared" si="223"/>
        <v>0</v>
      </c>
      <c r="AR612" s="144" t="s">
        <v>229</v>
      </c>
      <c r="AT612" s="144" t="s">
        <v>215</v>
      </c>
      <c r="AU612" s="144" t="s">
        <v>236</v>
      </c>
      <c r="AY612" s="19" t="s">
        <v>212</v>
      </c>
      <c r="BE612" s="145">
        <f t="shared" si="224"/>
        <v>0</v>
      </c>
      <c r="BF612" s="145">
        <f t="shared" si="225"/>
        <v>0</v>
      </c>
      <c r="BG612" s="145">
        <f t="shared" si="226"/>
        <v>0</v>
      </c>
      <c r="BH612" s="145">
        <f t="shared" si="227"/>
        <v>0</v>
      </c>
      <c r="BI612" s="145">
        <f t="shared" si="228"/>
        <v>0</v>
      </c>
      <c r="BJ612" s="19" t="s">
        <v>77</v>
      </c>
      <c r="BK612" s="145">
        <f t="shared" si="229"/>
        <v>0</v>
      </c>
      <c r="BL612" s="19" t="s">
        <v>229</v>
      </c>
      <c r="BM612" s="144" t="s">
        <v>16813</v>
      </c>
    </row>
    <row r="613" spans="2:65" s="1" customFormat="1" ht="16.5" customHeight="1">
      <c r="B613" s="34"/>
      <c r="C613" s="133" t="s">
        <v>16814</v>
      </c>
      <c r="D613" s="133" t="s">
        <v>215</v>
      </c>
      <c r="E613" s="134" t="s">
        <v>16815</v>
      </c>
      <c r="F613" s="135" t="s">
        <v>16816</v>
      </c>
      <c r="G613" s="136" t="s">
        <v>8579</v>
      </c>
      <c r="H613" s="137">
        <v>129</v>
      </c>
      <c r="I613" s="138"/>
      <c r="J613" s="139">
        <f t="shared" si="220"/>
        <v>0</v>
      </c>
      <c r="K613" s="135" t="s">
        <v>245</v>
      </c>
      <c r="L613" s="34"/>
      <c r="M613" s="140" t="s">
        <v>19</v>
      </c>
      <c r="N613" s="141" t="s">
        <v>40</v>
      </c>
      <c r="P613" s="142">
        <f t="shared" si="221"/>
        <v>0</v>
      </c>
      <c r="Q613" s="142">
        <v>0</v>
      </c>
      <c r="R613" s="142">
        <f t="shared" si="222"/>
        <v>0</v>
      </c>
      <c r="S613" s="142">
        <v>0</v>
      </c>
      <c r="T613" s="143">
        <f t="shared" si="223"/>
        <v>0</v>
      </c>
      <c r="AR613" s="144" t="s">
        <v>229</v>
      </c>
      <c r="AT613" s="144" t="s">
        <v>215</v>
      </c>
      <c r="AU613" s="144" t="s">
        <v>236</v>
      </c>
      <c r="AY613" s="19" t="s">
        <v>212</v>
      </c>
      <c r="BE613" s="145">
        <f t="shared" si="224"/>
        <v>0</v>
      </c>
      <c r="BF613" s="145">
        <f t="shared" si="225"/>
        <v>0</v>
      </c>
      <c r="BG613" s="145">
        <f t="shared" si="226"/>
        <v>0</v>
      </c>
      <c r="BH613" s="145">
        <f t="shared" si="227"/>
        <v>0</v>
      </c>
      <c r="BI613" s="145">
        <f t="shared" si="228"/>
        <v>0</v>
      </c>
      <c r="BJ613" s="19" t="s">
        <v>77</v>
      </c>
      <c r="BK613" s="145">
        <f t="shared" si="229"/>
        <v>0</v>
      </c>
      <c r="BL613" s="19" t="s">
        <v>229</v>
      </c>
      <c r="BM613" s="144" t="s">
        <v>16817</v>
      </c>
    </row>
    <row r="614" spans="2:65" s="1" customFormat="1" ht="16.5" customHeight="1">
      <c r="B614" s="34"/>
      <c r="C614" s="133" t="s">
        <v>16230</v>
      </c>
      <c r="D614" s="133" t="s">
        <v>215</v>
      </c>
      <c r="E614" s="134" t="s">
        <v>16818</v>
      </c>
      <c r="F614" s="135" t="s">
        <v>16819</v>
      </c>
      <c r="G614" s="136" t="s">
        <v>8579</v>
      </c>
      <c r="H614" s="137">
        <v>113</v>
      </c>
      <c r="I614" s="138"/>
      <c r="J614" s="139">
        <f t="shared" si="220"/>
        <v>0</v>
      </c>
      <c r="K614" s="135" t="s">
        <v>245</v>
      </c>
      <c r="L614" s="34"/>
      <c r="M614" s="140" t="s">
        <v>19</v>
      </c>
      <c r="N614" s="141" t="s">
        <v>40</v>
      </c>
      <c r="P614" s="142">
        <f t="shared" si="221"/>
        <v>0</v>
      </c>
      <c r="Q614" s="142">
        <v>0</v>
      </c>
      <c r="R614" s="142">
        <f t="shared" si="222"/>
        <v>0</v>
      </c>
      <c r="S614" s="142">
        <v>0</v>
      </c>
      <c r="T614" s="143">
        <f t="shared" si="223"/>
        <v>0</v>
      </c>
      <c r="AR614" s="144" t="s">
        <v>229</v>
      </c>
      <c r="AT614" s="144" t="s">
        <v>215</v>
      </c>
      <c r="AU614" s="144" t="s">
        <v>236</v>
      </c>
      <c r="AY614" s="19" t="s">
        <v>212</v>
      </c>
      <c r="BE614" s="145">
        <f t="shared" si="224"/>
        <v>0</v>
      </c>
      <c r="BF614" s="145">
        <f t="shared" si="225"/>
        <v>0</v>
      </c>
      <c r="BG614" s="145">
        <f t="shared" si="226"/>
        <v>0</v>
      </c>
      <c r="BH614" s="145">
        <f t="shared" si="227"/>
        <v>0</v>
      </c>
      <c r="BI614" s="145">
        <f t="shared" si="228"/>
        <v>0</v>
      </c>
      <c r="BJ614" s="19" t="s">
        <v>77</v>
      </c>
      <c r="BK614" s="145">
        <f t="shared" si="229"/>
        <v>0</v>
      </c>
      <c r="BL614" s="19" t="s">
        <v>229</v>
      </c>
      <c r="BM614" s="144" t="s">
        <v>16820</v>
      </c>
    </row>
    <row r="615" spans="2:65" s="1" customFormat="1" ht="16.5" customHeight="1">
      <c r="B615" s="34"/>
      <c r="C615" s="133" t="s">
        <v>16821</v>
      </c>
      <c r="D615" s="133" t="s">
        <v>215</v>
      </c>
      <c r="E615" s="134" t="s">
        <v>16822</v>
      </c>
      <c r="F615" s="135" t="s">
        <v>16823</v>
      </c>
      <c r="G615" s="136" t="s">
        <v>8579</v>
      </c>
      <c r="H615" s="137">
        <v>27</v>
      </c>
      <c r="I615" s="138"/>
      <c r="J615" s="139">
        <f t="shared" si="220"/>
        <v>0</v>
      </c>
      <c r="K615" s="135" t="s">
        <v>245</v>
      </c>
      <c r="L615" s="34"/>
      <c r="M615" s="140" t="s">
        <v>19</v>
      </c>
      <c r="N615" s="141" t="s">
        <v>40</v>
      </c>
      <c r="P615" s="142">
        <f t="shared" si="221"/>
        <v>0</v>
      </c>
      <c r="Q615" s="142">
        <v>0</v>
      </c>
      <c r="R615" s="142">
        <f t="shared" si="222"/>
        <v>0</v>
      </c>
      <c r="S615" s="142">
        <v>0</v>
      </c>
      <c r="T615" s="143">
        <f t="shared" si="223"/>
        <v>0</v>
      </c>
      <c r="AR615" s="144" t="s">
        <v>229</v>
      </c>
      <c r="AT615" s="144" t="s">
        <v>215</v>
      </c>
      <c r="AU615" s="144" t="s">
        <v>236</v>
      </c>
      <c r="AY615" s="19" t="s">
        <v>212</v>
      </c>
      <c r="BE615" s="145">
        <f t="shared" si="224"/>
        <v>0</v>
      </c>
      <c r="BF615" s="145">
        <f t="shared" si="225"/>
        <v>0</v>
      </c>
      <c r="BG615" s="145">
        <f t="shared" si="226"/>
        <v>0</v>
      </c>
      <c r="BH615" s="145">
        <f t="shared" si="227"/>
        <v>0</v>
      </c>
      <c r="BI615" s="145">
        <f t="shared" si="228"/>
        <v>0</v>
      </c>
      <c r="BJ615" s="19" t="s">
        <v>77</v>
      </c>
      <c r="BK615" s="145">
        <f t="shared" si="229"/>
        <v>0</v>
      </c>
      <c r="BL615" s="19" t="s">
        <v>229</v>
      </c>
      <c r="BM615" s="144" t="s">
        <v>16824</v>
      </c>
    </row>
    <row r="616" spans="2:65" s="1" customFormat="1" ht="16.5" customHeight="1">
      <c r="B616" s="34"/>
      <c r="C616" s="133" t="s">
        <v>16232</v>
      </c>
      <c r="D616" s="133" t="s">
        <v>215</v>
      </c>
      <c r="E616" s="134" t="s">
        <v>16825</v>
      </c>
      <c r="F616" s="135" t="s">
        <v>16826</v>
      </c>
      <c r="G616" s="136" t="s">
        <v>8579</v>
      </c>
      <c r="H616" s="137">
        <v>26</v>
      </c>
      <c r="I616" s="138"/>
      <c r="J616" s="139">
        <f t="shared" si="220"/>
        <v>0</v>
      </c>
      <c r="K616" s="135" t="s">
        <v>245</v>
      </c>
      <c r="L616" s="34"/>
      <c r="M616" s="140" t="s">
        <v>19</v>
      </c>
      <c r="N616" s="141" t="s">
        <v>40</v>
      </c>
      <c r="P616" s="142">
        <f t="shared" si="221"/>
        <v>0</v>
      </c>
      <c r="Q616" s="142">
        <v>0</v>
      </c>
      <c r="R616" s="142">
        <f t="shared" si="222"/>
        <v>0</v>
      </c>
      <c r="S616" s="142">
        <v>0</v>
      </c>
      <c r="T616" s="143">
        <f t="shared" si="223"/>
        <v>0</v>
      </c>
      <c r="AR616" s="144" t="s">
        <v>229</v>
      </c>
      <c r="AT616" s="144" t="s">
        <v>215</v>
      </c>
      <c r="AU616" s="144" t="s">
        <v>236</v>
      </c>
      <c r="AY616" s="19" t="s">
        <v>212</v>
      </c>
      <c r="BE616" s="145">
        <f t="shared" si="224"/>
        <v>0</v>
      </c>
      <c r="BF616" s="145">
        <f t="shared" si="225"/>
        <v>0</v>
      </c>
      <c r="BG616" s="145">
        <f t="shared" si="226"/>
        <v>0</v>
      </c>
      <c r="BH616" s="145">
        <f t="shared" si="227"/>
        <v>0</v>
      </c>
      <c r="BI616" s="145">
        <f t="shared" si="228"/>
        <v>0</v>
      </c>
      <c r="BJ616" s="19" t="s">
        <v>77</v>
      </c>
      <c r="BK616" s="145">
        <f t="shared" si="229"/>
        <v>0</v>
      </c>
      <c r="BL616" s="19" t="s">
        <v>229</v>
      </c>
      <c r="BM616" s="144" t="s">
        <v>16827</v>
      </c>
    </row>
    <row r="617" spans="2:65" s="1" customFormat="1" ht="16.5" customHeight="1">
      <c r="B617" s="34"/>
      <c r="C617" s="133" t="s">
        <v>16828</v>
      </c>
      <c r="D617" s="133" t="s">
        <v>215</v>
      </c>
      <c r="E617" s="134" t="s">
        <v>16829</v>
      </c>
      <c r="F617" s="135" t="s">
        <v>16830</v>
      </c>
      <c r="G617" s="136" t="s">
        <v>8579</v>
      </c>
      <c r="H617" s="137">
        <v>8</v>
      </c>
      <c r="I617" s="138"/>
      <c r="J617" s="139">
        <f t="shared" si="220"/>
        <v>0</v>
      </c>
      <c r="K617" s="135" t="s">
        <v>245</v>
      </c>
      <c r="L617" s="34"/>
      <c r="M617" s="140" t="s">
        <v>19</v>
      </c>
      <c r="N617" s="141" t="s">
        <v>40</v>
      </c>
      <c r="P617" s="142">
        <f t="shared" si="221"/>
        <v>0</v>
      </c>
      <c r="Q617" s="142">
        <v>0</v>
      </c>
      <c r="R617" s="142">
        <f t="shared" si="222"/>
        <v>0</v>
      </c>
      <c r="S617" s="142">
        <v>0</v>
      </c>
      <c r="T617" s="143">
        <f t="shared" si="223"/>
        <v>0</v>
      </c>
      <c r="AR617" s="144" t="s">
        <v>229</v>
      </c>
      <c r="AT617" s="144" t="s">
        <v>215</v>
      </c>
      <c r="AU617" s="144" t="s">
        <v>236</v>
      </c>
      <c r="AY617" s="19" t="s">
        <v>212</v>
      </c>
      <c r="BE617" s="145">
        <f t="shared" si="224"/>
        <v>0</v>
      </c>
      <c r="BF617" s="145">
        <f t="shared" si="225"/>
        <v>0</v>
      </c>
      <c r="BG617" s="145">
        <f t="shared" si="226"/>
        <v>0</v>
      </c>
      <c r="BH617" s="145">
        <f t="shared" si="227"/>
        <v>0</v>
      </c>
      <c r="BI617" s="145">
        <f t="shared" si="228"/>
        <v>0</v>
      </c>
      <c r="BJ617" s="19" t="s">
        <v>77</v>
      </c>
      <c r="BK617" s="145">
        <f t="shared" si="229"/>
        <v>0</v>
      </c>
      <c r="BL617" s="19" t="s">
        <v>229</v>
      </c>
      <c r="BM617" s="144" t="s">
        <v>16831</v>
      </c>
    </row>
    <row r="618" spans="2:65" s="1" customFormat="1" ht="16.5" customHeight="1">
      <c r="B618" s="34"/>
      <c r="C618" s="133" t="s">
        <v>16234</v>
      </c>
      <c r="D618" s="133" t="s">
        <v>215</v>
      </c>
      <c r="E618" s="134" t="s">
        <v>16832</v>
      </c>
      <c r="F618" s="135" t="s">
        <v>16833</v>
      </c>
      <c r="G618" s="136" t="s">
        <v>8579</v>
      </c>
      <c r="H618" s="137">
        <v>5</v>
      </c>
      <c r="I618" s="138"/>
      <c r="J618" s="139">
        <f t="shared" si="220"/>
        <v>0</v>
      </c>
      <c r="K618" s="135" t="s">
        <v>245</v>
      </c>
      <c r="L618" s="34"/>
      <c r="M618" s="140" t="s">
        <v>19</v>
      </c>
      <c r="N618" s="141" t="s">
        <v>40</v>
      </c>
      <c r="P618" s="142">
        <f t="shared" si="221"/>
        <v>0</v>
      </c>
      <c r="Q618" s="142">
        <v>0</v>
      </c>
      <c r="R618" s="142">
        <f t="shared" si="222"/>
        <v>0</v>
      </c>
      <c r="S618" s="142">
        <v>0</v>
      </c>
      <c r="T618" s="143">
        <f t="shared" si="223"/>
        <v>0</v>
      </c>
      <c r="AR618" s="144" t="s">
        <v>229</v>
      </c>
      <c r="AT618" s="144" t="s">
        <v>215</v>
      </c>
      <c r="AU618" s="144" t="s">
        <v>236</v>
      </c>
      <c r="AY618" s="19" t="s">
        <v>212</v>
      </c>
      <c r="BE618" s="145">
        <f t="shared" si="224"/>
        <v>0</v>
      </c>
      <c r="BF618" s="145">
        <f t="shared" si="225"/>
        <v>0</v>
      </c>
      <c r="BG618" s="145">
        <f t="shared" si="226"/>
        <v>0</v>
      </c>
      <c r="BH618" s="145">
        <f t="shared" si="227"/>
        <v>0</v>
      </c>
      <c r="BI618" s="145">
        <f t="shared" si="228"/>
        <v>0</v>
      </c>
      <c r="BJ618" s="19" t="s">
        <v>77</v>
      </c>
      <c r="BK618" s="145">
        <f t="shared" si="229"/>
        <v>0</v>
      </c>
      <c r="BL618" s="19" t="s">
        <v>229</v>
      </c>
      <c r="BM618" s="144" t="s">
        <v>16834</v>
      </c>
    </row>
    <row r="619" spans="2:65" s="1" customFormat="1" ht="16.5" customHeight="1">
      <c r="B619" s="34"/>
      <c r="C619" s="133" t="s">
        <v>16835</v>
      </c>
      <c r="D619" s="133" t="s">
        <v>215</v>
      </c>
      <c r="E619" s="134" t="s">
        <v>16836</v>
      </c>
      <c r="F619" s="135" t="s">
        <v>16837</v>
      </c>
      <c r="G619" s="136" t="s">
        <v>8579</v>
      </c>
      <c r="H619" s="137">
        <v>1</v>
      </c>
      <c r="I619" s="138"/>
      <c r="J619" s="139">
        <f t="shared" si="220"/>
        <v>0</v>
      </c>
      <c r="K619" s="135" t="s">
        <v>245</v>
      </c>
      <c r="L619" s="34"/>
      <c r="M619" s="140" t="s">
        <v>19</v>
      </c>
      <c r="N619" s="141" t="s">
        <v>40</v>
      </c>
      <c r="P619" s="142">
        <f t="shared" si="221"/>
        <v>0</v>
      </c>
      <c r="Q619" s="142">
        <v>0</v>
      </c>
      <c r="R619" s="142">
        <f t="shared" si="222"/>
        <v>0</v>
      </c>
      <c r="S619" s="142">
        <v>0</v>
      </c>
      <c r="T619" s="143">
        <f t="shared" si="223"/>
        <v>0</v>
      </c>
      <c r="AR619" s="144" t="s">
        <v>229</v>
      </c>
      <c r="AT619" s="144" t="s">
        <v>215</v>
      </c>
      <c r="AU619" s="144" t="s">
        <v>236</v>
      </c>
      <c r="AY619" s="19" t="s">
        <v>212</v>
      </c>
      <c r="BE619" s="145">
        <f t="shared" si="224"/>
        <v>0</v>
      </c>
      <c r="BF619" s="145">
        <f t="shared" si="225"/>
        <v>0</v>
      </c>
      <c r="BG619" s="145">
        <f t="shared" si="226"/>
        <v>0</v>
      </c>
      <c r="BH619" s="145">
        <f t="shared" si="227"/>
        <v>0</v>
      </c>
      <c r="BI619" s="145">
        <f t="shared" si="228"/>
        <v>0</v>
      </c>
      <c r="BJ619" s="19" t="s">
        <v>77</v>
      </c>
      <c r="BK619" s="145">
        <f t="shared" si="229"/>
        <v>0</v>
      </c>
      <c r="BL619" s="19" t="s">
        <v>229</v>
      </c>
      <c r="BM619" s="144" t="s">
        <v>16838</v>
      </c>
    </row>
    <row r="620" spans="2:65" s="1" customFormat="1" ht="24.2" customHeight="1">
      <c r="B620" s="34"/>
      <c r="C620" s="133" t="s">
        <v>16236</v>
      </c>
      <c r="D620" s="133" t="s">
        <v>215</v>
      </c>
      <c r="E620" s="134" t="s">
        <v>16839</v>
      </c>
      <c r="F620" s="135" t="s">
        <v>16840</v>
      </c>
      <c r="G620" s="136" t="s">
        <v>8579</v>
      </c>
      <c r="H620" s="137">
        <v>12</v>
      </c>
      <c r="I620" s="138"/>
      <c r="J620" s="139">
        <f t="shared" si="220"/>
        <v>0</v>
      </c>
      <c r="K620" s="135" t="s">
        <v>245</v>
      </c>
      <c r="L620" s="34"/>
      <c r="M620" s="140" t="s">
        <v>19</v>
      </c>
      <c r="N620" s="141" t="s">
        <v>40</v>
      </c>
      <c r="P620" s="142">
        <f t="shared" si="221"/>
        <v>0</v>
      </c>
      <c r="Q620" s="142">
        <v>0</v>
      </c>
      <c r="R620" s="142">
        <f t="shared" si="222"/>
        <v>0</v>
      </c>
      <c r="S620" s="142">
        <v>0</v>
      </c>
      <c r="T620" s="143">
        <f t="shared" si="223"/>
        <v>0</v>
      </c>
      <c r="AR620" s="144" t="s">
        <v>229</v>
      </c>
      <c r="AT620" s="144" t="s">
        <v>215</v>
      </c>
      <c r="AU620" s="144" t="s">
        <v>236</v>
      </c>
      <c r="AY620" s="19" t="s">
        <v>212</v>
      </c>
      <c r="BE620" s="145">
        <f t="shared" si="224"/>
        <v>0</v>
      </c>
      <c r="BF620" s="145">
        <f t="shared" si="225"/>
        <v>0</v>
      </c>
      <c r="BG620" s="145">
        <f t="shared" si="226"/>
        <v>0</v>
      </c>
      <c r="BH620" s="145">
        <f t="shared" si="227"/>
        <v>0</v>
      </c>
      <c r="BI620" s="145">
        <f t="shared" si="228"/>
        <v>0</v>
      </c>
      <c r="BJ620" s="19" t="s">
        <v>77</v>
      </c>
      <c r="BK620" s="145">
        <f t="shared" si="229"/>
        <v>0</v>
      </c>
      <c r="BL620" s="19" t="s">
        <v>229</v>
      </c>
      <c r="BM620" s="144" t="s">
        <v>16841</v>
      </c>
    </row>
    <row r="621" spans="2:65" s="1" customFormat="1" ht="16.5" customHeight="1">
      <c r="B621" s="34"/>
      <c r="C621" s="133" t="s">
        <v>16842</v>
      </c>
      <c r="D621" s="133" t="s">
        <v>215</v>
      </c>
      <c r="E621" s="134" t="s">
        <v>16843</v>
      </c>
      <c r="F621" s="135" t="s">
        <v>16844</v>
      </c>
      <c r="G621" s="136" t="s">
        <v>8579</v>
      </c>
      <c r="H621" s="137">
        <v>5</v>
      </c>
      <c r="I621" s="138"/>
      <c r="J621" s="139">
        <f t="shared" si="220"/>
        <v>0</v>
      </c>
      <c r="K621" s="135" t="s">
        <v>245</v>
      </c>
      <c r="L621" s="34"/>
      <c r="M621" s="140" t="s">
        <v>19</v>
      </c>
      <c r="N621" s="141" t="s">
        <v>40</v>
      </c>
      <c r="P621" s="142">
        <f t="shared" si="221"/>
        <v>0</v>
      </c>
      <c r="Q621" s="142">
        <v>0</v>
      </c>
      <c r="R621" s="142">
        <f t="shared" si="222"/>
        <v>0</v>
      </c>
      <c r="S621" s="142">
        <v>0</v>
      </c>
      <c r="T621" s="143">
        <f t="shared" si="223"/>
        <v>0</v>
      </c>
      <c r="AR621" s="144" t="s">
        <v>229</v>
      </c>
      <c r="AT621" s="144" t="s">
        <v>215</v>
      </c>
      <c r="AU621" s="144" t="s">
        <v>236</v>
      </c>
      <c r="AY621" s="19" t="s">
        <v>212</v>
      </c>
      <c r="BE621" s="145">
        <f t="shared" si="224"/>
        <v>0</v>
      </c>
      <c r="BF621" s="145">
        <f t="shared" si="225"/>
        <v>0</v>
      </c>
      <c r="BG621" s="145">
        <f t="shared" si="226"/>
        <v>0</v>
      </c>
      <c r="BH621" s="145">
        <f t="shared" si="227"/>
        <v>0</v>
      </c>
      <c r="BI621" s="145">
        <f t="shared" si="228"/>
        <v>0</v>
      </c>
      <c r="BJ621" s="19" t="s">
        <v>77</v>
      </c>
      <c r="BK621" s="145">
        <f t="shared" si="229"/>
        <v>0</v>
      </c>
      <c r="BL621" s="19" t="s">
        <v>229</v>
      </c>
      <c r="BM621" s="144" t="s">
        <v>16845</v>
      </c>
    </row>
    <row r="622" spans="2:65" s="1" customFormat="1" ht="16.5" customHeight="1">
      <c r="B622" s="34"/>
      <c r="C622" s="133" t="s">
        <v>16238</v>
      </c>
      <c r="D622" s="133" t="s">
        <v>215</v>
      </c>
      <c r="E622" s="134" t="s">
        <v>16846</v>
      </c>
      <c r="F622" s="135" t="s">
        <v>16847</v>
      </c>
      <c r="G622" s="136" t="s">
        <v>8579</v>
      </c>
      <c r="H622" s="137">
        <v>4</v>
      </c>
      <c r="I622" s="138"/>
      <c r="J622" s="139">
        <f t="shared" si="220"/>
        <v>0</v>
      </c>
      <c r="K622" s="135" t="s">
        <v>245</v>
      </c>
      <c r="L622" s="34"/>
      <c r="M622" s="140" t="s">
        <v>19</v>
      </c>
      <c r="N622" s="141" t="s">
        <v>40</v>
      </c>
      <c r="P622" s="142">
        <f t="shared" si="221"/>
        <v>0</v>
      </c>
      <c r="Q622" s="142">
        <v>0</v>
      </c>
      <c r="R622" s="142">
        <f t="shared" si="222"/>
        <v>0</v>
      </c>
      <c r="S622" s="142">
        <v>0</v>
      </c>
      <c r="T622" s="143">
        <f t="shared" si="223"/>
        <v>0</v>
      </c>
      <c r="AR622" s="144" t="s">
        <v>229</v>
      </c>
      <c r="AT622" s="144" t="s">
        <v>215</v>
      </c>
      <c r="AU622" s="144" t="s">
        <v>236</v>
      </c>
      <c r="AY622" s="19" t="s">
        <v>212</v>
      </c>
      <c r="BE622" s="145">
        <f t="shared" si="224"/>
        <v>0</v>
      </c>
      <c r="BF622" s="145">
        <f t="shared" si="225"/>
        <v>0</v>
      </c>
      <c r="BG622" s="145">
        <f t="shared" si="226"/>
        <v>0</v>
      </c>
      <c r="BH622" s="145">
        <f t="shared" si="227"/>
        <v>0</v>
      </c>
      <c r="BI622" s="145">
        <f t="shared" si="228"/>
        <v>0</v>
      </c>
      <c r="BJ622" s="19" t="s">
        <v>77</v>
      </c>
      <c r="BK622" s="145">
        <f t="shared" si="229"/>
        <v>0</v>
      </c>
      <c r="BL622" s="19" t="s">
        <v>229</v>
      </c>
      <c r="BM622" s="144" t="s">
        <v>16848</v>
      </c>
    </row>
    <row r="623" spans="2:65" s="1" customFormat="1" ht="16.5" customHeight="1">
      <c r="B623" s="34"/>
      <c r="C623" s="133" t="s">
        <v>16849</v>
      </c>
      <c r="D623" s="133" t="s">
        <v>215</v>
      </c>
      <c r="E623" s="134" t="s">
        <v>16850</v>
      </c>
      <c r="F623" s="135" t="s">
        <v>16851</v>
      </c>
      <c r="G623" s="136" t="s">
        <v>8579</v>
      </c>
      <c r="H623" s="137">
        <v>8</v>
      </c>
      <c r="I623" s="138"/>
      <c r="J623" s="139">
        <f t="shared" si="220"/>
        <v>0</v>
      </c>
      <c r="K623" s="135" t="s">
        <v>245</v>
      </c>
      <c r="L623" s="34"/>
      <c r="M623" s="140" t="s">
        <v>19</v>
      </c>
      <c r="N623" s="141" t="s">
        <v>40</v>
      </c>
      <c r="P623" s="142">
        <f t="shared" si="221"/>
        <v>0</v>
      </c>
      <c r="Q623" s="142">
        <v>0</v>
      </c>
      <c r="R623" s="142">
        <f t="shared" si="222"/>
        <v>0</v>
      </c>
      <c r="S623" s="142">
        <v>0</v>
      </c>
      <c r="T623" s="143">
        <f t="shared" si="223"/>
        <v>0</v>
      </c>
      <c r="AR623" s="144" t="s">
        <v>229</v>
      </c>
      <c r="AT623" s="144" t="s">
        <v>215</v>
      </c>
      <c r="AU623" s="144" t="s">
        <v>236</v>
      </c>
      <c r="AY623" s="19" t="s">
        <v>212</v>
      </c>
      <c r="BE623" s="145">
        <f t="shared" si="224"/>
        <v>0</v>
      </c>
      <c r="BF623" s="145">
        <f t="shared" si="225"/>
        <v>0</v>
      </c>
      <c r="BG623" s="145">
        <f t="shared" si="226"/>
        <v>0</v>
      </c>
      <c r="BH623" s="145">
        <f t="shared" si="227"/>
        <v>0</v>
      </c>
      <c r="BI623" s="145">
        <f t="shared" si="228"/>
        <v>0</v>
      </c>
      <c r="BJ623" s="19" t="s">
        <v>77</v>
      </c>
      <c r="BK623" s="145">
        <f t="shared" si="229"/>
        <v>0</v>
      </c>
      <c r="BL623" s="19" t="s">
        <v>229</v>
      </c>
      <c r="BM623" s="144" t="s">
        <v>16852</v>
      </c>
    </row>
    <row r="624" spans="2:65" s="1" customFormat="1" ht="16.5" customHeight="1">
      <c r="B624" s="34"/>
      <c r="C624" s="133" t="s">
        <v>16242</v>
      </c>
      <c r="D624" s="133" t="s">
        <v>215</v>
      </c>
      <c r="E624" s="134" t="s">
        <v>16853</v>
      </c>
      <c r="F624" s="135" t="s">
        <v>16854</v>
      </c>
      <c r="G624" s="136" t="s">
        <v>8579</v>
      </c>
      <c r="H624" s="137">
        <v>8</v>
      </c>
      <c r="I624" s="138"/>
      <c r="J624" s="139">
        <f t="shared" si="220"/>
        <v>0</v>
      </c>
      <c r="K624" s="135" t="s">
        <v>245</v>
      </c>
      <c r="L624" s="34"/>
      <c r="M624" s="140" t="s">
        <v>19</v>
      </c>
      <c r="N624" s="141" t="s">
        <v>40</v>
      </c>
      <c r="P624" s="142">
        <f t="shared" si="221"/>
        <v>0</v>
      </c>
      <c r="Q624" s="142">
        <v>0</v>
      </c>
      <c r="R624" s="142">
        <f t="shared" si="222"/>
        <v>0</v>
      </c>
      <c r="S624" s="142">
        <v>0</v>
      </c>
      <c r="T624" s="143">
        <f t="shared" si="223"/>
        <v>0</v>
      </c>
      <c r="AR624" s="144" t="s">
        <v>229</v>
      </c>
      <c r="AT624" s="144" t="s">
        <v>215</v>
      </c>
      <c r="AU624" s="144" t="s">
        <v>236</v>
      </c>
      <c r="AY624" s="19" t="s">
        <v>212</v>
      </c>
      <c r="BE624" s="145">
        <f t="shared" si="224"/>
        <v>0</v>
      </c>
      <c r="BF624" s="145">
        <f t="shared" si="225"/>
        <v>0</v>
      </c>
      <c r="BG624" s="145">
        <f t="shared" si="226"/>
        <v>0</v>
      </c>
      <c r="BH624" s="145">
        <f t="shared" si="227"/>
        <v>0</v>
      </c>
      <c r="BI624" s="145">
        <f t="shared" si="228"/>
        <v>0</v>
      </c>
      <c r="BJ624" s="19" t="s">
        <v>77</v>
      </c>
      <c r="BK624" s="145">
        <f t="shared" si="229"/>
        <v>0</v>
      </c>
      <c r="BL624" s="19" t="s">
        <v>229</v>
      </c>
      <c r="BM624" s="144" t="s">
        <v>16855</v>
      </c>
    </row>
    <row r="625" spans="2:65" s="11" customFormat="1" ht="20.85" customHeight="1">
      <c r="B625" s="121"/>
      <c r="D625" s="122" t="s">
        <v>68</v>
      </c>
      <c r="E625" s="131" t="s">
        <v>16856</v>
      </c>
      <c r="F625" s="131" t="s">
        <v>16857</v>
      </c>
      <c r="I625" s="124"/>
      <c r="J625" s="132">
        <f>BK625</f>
        <v>0</v>
      </c>
      <c r="L625" s="121"/>
      <c r="M625" s="126"/>
      <c r="P625" s="127">
        <f>SUM(P626:P631)</f>
        <v>0</v>
      </c>
      <c r="R625" s="127">
        <f>SUM(R626:R631)</f>
        <v>0</v>
      </c>
      <c r="T625" s="128">
        <f>SUM(T626:T631)</f>
        <v>0</v>
      </c>
      <c r="AR625" s="122" t="s">
        <v>77</v>
      </c>
      <c r="AT625" s="129" t="s">
        <v>68</v>
      </c>
      <c r="AU625" s="129" t="s">
        <v>79</v>
      </c>
      <c r="AY625" s="122" t="s">
        <v>212</v>
      </c>
      <c r="BK625" s="130">
        <f>SUM(BK626:BK631)</f>
        <v>0</v>
      </c>
    </row>
    <row r="626" spans="2:65" s="1" customFormat="1" ht="24.2" customHeight="1">
      <c r="B626" s="34"/>
      <c r="C626" s="133" t="s">
        <v>16858</v>
      </c>
      <c r="D626" s="133" t="s">
        <v>215</v>
      </c>
      <c r="E626" s="134" t="s">
        <v>16859</v>
      </c>
      <c r="F626" s="135" t="s">
        <v>16860</v>
      </c>
      <c r="G626" s="136" t="s">
        <v>15108</v>
      </c>
      <c r="H626" s="137">
        <v>27</v>
      </c>
      <c r="I626" s="138"/>
      <c r="J626" s="139">
        <f t="shared" ref="J626:J631" si="230">ROUND(I626*H626,2)</f>
        <v>0</v>
      </c>
      <c r="K626" s="135" t="s">
        <v>245</v>
      </c>
      <c r="L626" s="34"/>
      <c r="M626" s="140" t="s">
        <v>19</v>
      </c>
      <c r="N626" s="141" t="s">
        <v>40</v>
      </c>
      <c r="P626" s="142">
        <f t="shared" ref="P626:P631" si="231">O626*H626</f>
        <v>0</v>
      </c>
      <c r="Q626" s="142">
        <v>0</v>
      </c>
      <c r="R626" s="142">
        <f t="shared" ref="R626:R631" si="232">Q626*H626</f>
        <v>0</v>
      </c>
      <c r="S626" s="142">
        <v>0</v>
      </c>
      <c r="T626" s="143">
        <f t="shared" ref="T626:T631" si="233">S626*H626</f>
        <v>0</v>
      </c>
      <c r="AR626" s="144" t="s">
        <v>229</v>
      </c>
      <c r="AT626" s="144" t="s">
        <v>215</v>
      </c>
      <c r="AU626" s="144" t="s">
        <v>236</v>
      </c>
      <c r="AY626" s="19" t="s">
        <v>212</v>
      </c>
      <c r="BE626" s="145">
        <f t="shared" ref="BE626:BE631" si="234">IF(N626="základní",J626,0)</f>
        <v>0</v>
      </c>
      <c r="BF626" s="145">
        <f t="shared" ref="BF626:BF631" si="235">IF(N626="snížená",J626,0)</f>
        <v>0</v>
      </c>
      <c r="BG626" s="145">
        <f t="shared" ref="BG626:BG631" si="236">IF(N626="zákl. přenesená",J626,0)</f>
        <v>0</v>
      </c>
      <c r="BH626" s="145">
        <f t="shared" ref="BH626:BH631" si="237">IF(N626="sníž. přenesená",J626,0)</f>
        <v>0</v>
      </c>
      <c r="BI626" s="145">
        <f t="shared" ref="BI626:BI631" si="238">IF(N626="nulová",J626,0)</f>
        <v>0</v>
      </c>
      <c r="BJ626" s="19" t="s">
        <v>77</v>
      </c>
      <c r="BK626" s="145">
        <f t="shared" ref="BK626:BK631" si="239">ROUND(I626*H626,2)</f>
        <v>0</v>
      </c>
      <c r="BL626" s="19" t="s">
        <v>229</v>
      </c>
      <c r="BM626" s="144" t="s">
        <v>16861</v>
      </c>
    </row>
    <row r="627" spans="2:65" s="1" customFormat="1" ht="16.5" customHeight="1">
      <c r="B627" s="34"/>
      <c r="C627" s="133" t="s">
        <v>16244</v>
      </c>
      <c r="D627" s="133" t="s">
        <v>215</v>
      </c>
      <c r="E627" s="134" t="s">
        <v>16862</v>
      </c>
      <c r="F627" s="135" t="s">
        <v>16863</v>
      </c>
      <c r="G627" s="136" t="s">
        <v>15108</v>
      </c>
      <c r="H627" s="137">
        <v>27</v>
      </c>
      <c r="I627" s="138"/>
      <c r="J627" s="139">
        <f t="shared" si="230"/>
        <v>0</v>
      </c>
      <c r="K627" s="135" t="s">
        <v>245</v>
      </c>
      <c r="L627" s="34"/>
      <c r="M627" s="140" t="s">
        <v>19</v>
      </c>
      <c r="N627" s="141" t="s">
        <v>40</v>
      </c>
      <c r="P627" s="142">
        <f t="shared" si="231"/>
        <v>0</v>
      </c>
      <c r="Q627" s="142">
        <v>0</v>
      </c>
      <c r="R627" s="142">
        <f t="shared" si="232"/>
        <v>0</v>
      </c>
      <c r="S627" s="142">
        <v>0</v>
      </c>
      <c r="T627" s="143">
        <f t="shared" si="233"/>
        <v>0</v>
      </c>
      <c r="AR627" s="144" t="s">
        <v>229</v>
      </c>
      <c r="AT627" s="144" t="s">
        <v>215</v>
      </c>
      <c r="AU627" s="144" t="s">
        <v>236</v>
      </c>
      <c r="AY627" s="19" t="s">
        <v>212</v>
      </c>
      <c r="BE627" s="145">
        <f t="shared" si="234"/>
        <v>0</v>
      </c>
      <c r="BF627" s="145">
        <f t="shared" si="235"/>
        <v>0</v>
      </c>
      <c r="BG627" s="145">
        <f t="shared" si="236"/>
        <v>0</v>
      </c>
      <c r="BH627" s="145">
        <f t="shared" si="237"/>
        <v>0</v>
      </c>
      <c r="BI627" s="145">
        <f t="shared" si="238"/>
        <v>0</v>
      </c>
      <c r="BJ627" s="19" t="s">
        <v>77</v>
      </c>
      <c r="BK627" s="145">
        <f t="shared" si="239"/>
        <v>0</v>
      </c>
      <c r="BL627" s="19" t="s">
        <v>229</v>
      </c>
      <c r="BM627" s="144" t="s">
        <v>16864</v>
      </c>
    </row>
    <row r="628" spans="2:65" s="1" customFormat="1" ht="16.5" customHeight="1">
      <c r="B628" s="34"/>
      <c r="C628" s="133" t="s">
        <v>16865</v>
      </c>
      <c r="D628" s="133" t="s">
        <v>215</v>
      </c>
      <c r="E628" s="134" t="s">
        <v>16866</v>
      </c>
      <c r="F628" s="135" t="s">
        <v>16867</v>
      </c>
      <c r="G628" s="136" t="s">
        <v>15108</v>
      </c>
      <c r="H628" s="137">
        <v>1</v>
      </c>
      <c r="I628" s="138"/>
      <c r="J628" s="139">
        <f t="shared" si="230"/>
        <v>0</v>
      </c>
      <c r="K628" s="135" t="s">
        <v>245</v>
      </c>
      <c r="L628" s="34"/>
      <c r="M628" s="140" t="s">
        <v>19</v>
      </c>
      <c r="N628" s="141" t="s">
        <v>40</v>
      </c>
      <c r="P628" s="142">
        <f t="shared" si="231"/>
        <v>0</v>
      </c>
      <c r="Q628" s="142">
        <v>0</v>
      </c>
      <c r="R628" s="142">
        <f t="shared" si="232"/>
        <v>0</v>
      </c>
      <c r="S628" s="142">
        <v>0</v>
      </c>
      <c r="T628" s="143">
        <f t="shared" si="233"/>
        <v>0</v>
      </c>
      <c r="AR628" s="144" t="s">
        <v>229</v>
      </c>
      <c r="AT628" s="144" t="s">
        <v>215</v>
      </c>
      <c r="AU628" s="144" t="s">
        <v>236</v>
      </c>
      <c r="AY628" s="19" t="s">
        <v>212</v>
      </c>
      <c r="BE628" s="145">
        <f t="shared" si="234"/>
        <v>0</v>
      </c>
      <c r="BF628" s="145">
        <f t="shared" si="235"/>
        <v>0</v>
      </c>
      <c r="BG628" s="145">
        <f t="shared" si="236"/>
        <v>0</v>
      </c>
      <c r="BH628" s="145">
        <f t="shared" si="237"/>
        <v>0</v>
      </c>
      <c r="BI628" s="145">
        <f t="shared" si="238"/>
        <v>0</v>
      </c>
      <c r="BJ628" s="19" t="s">
        <v>77</v>
      </c>
      <c r="BK628" s="145">
        <f t="shared" si="239"/>
        <v>0</v>
      </c>
      <c r="BL628" s="19" t="s">
        <v>229</v>
      </c>
      <c r="BM628" s="144" t="s">
        <v>16868</v>
      </c>
    </row>
    <row r="629" spans="2:65" s="1" customFormat="1" ht="16.5" customHeight="1">
      <c r="B629" s="34"/>
      <c r="C629" s="133" t="s">
        <v>16246</v>
      </c>
      <c r="D629" s="133" t="s">
        <v>215</v>
      </c>
      <c r="E629" s="134" t="s">
        <v>16869</v>
      </c>
      <c r="F629" s="135" t="s">
        <v>16090</v>
      </c>
      <c r="G629" s="136" t="s">
        <v>15108</v>
      </c>
      <c r="H629" s="137">
        <v>2</v>
      </c>
      <c r="I629" s="138"/>
      <c r="J629" s="139">
        <f t="shared" si="230"/>
        <v>0</v>
      </c>
      <c r="K629" s="135" t="s">
        <v>245</v>
      </c>
      <c r="L629" s="34"/>
      <c r="M629" s="140" t="s">
        <v>19</v>
      </c>
      <c r="N629" s="141" t="s">
        <v>40</v>
      </c>
      <c r="P629" s="142">
        <f t="shared" si="231"/>
        <v>0</v>
      </c>
      <c r="Q629" s="142">
        <v>0</v>
      </c>
      <c r="R629" s="142">
        <f t="shared" si="232"/>
        <v>0</v>
      </c>
      <c r="S629" s="142">
        <v>0</v>
      </c>
      <c r="T629" s="143">
        <f t="shared" si="233"/>
        <v>0</v>
      </c>
      <c r="AR629" s="144" t="s">
        <v>229</v>
      </c>
      <c r="AT629" s="144" t="s">
        <v>215</v>
      </c>
      <c r="AU629" s="144" t="s">
        <v>236</v>
      </c>
      <c r="AY629" s="19" t="s">
        <v>212</v>
      </c>
      <c r="BE629" s="145">
        <f t="shared" si="234"/>
        <v>0</v>
      </c>
      <c r="BF629" s="145">
        <f t="shared" si="235"/>
        <v>0</v>
      </c>
      <c r="BG629" s="145">
        <f t="shared" si="236"/>
        <v>0</v>
      </c>
      <c r="BH629" s="145">
        <f t="shared" si="237"/>
        <v>0</v>
      </c>
      <c r="BI629" s="145">
        <f t="shared" si="238"/>
        <v>0</v>
      </c>
      <c r="BJ629" s="19" t="s">
        <v>77</v>
      </c>
      <c r="BK629" s="145">
        <f t="shared" si="239"/>
        <v>0</v>
      </c>
      <c r="BL629" s="19" t="s">
        <v>229</v>
      </c>
      <c r="BM629" s="144" t="s">
        <v>16870</v>
      </c>
    </row>
    <row r="630" spans="2:65" s="1" customFormat="1" ht="16.5" customHeight="1">
      <c r="B630" s="34"/>
      <c r="C630" s="133" t="s">
        <v>16871</v>
      </c>
      <c r="D630" s="133" t="s">
        <v>215</v>
      </c>
      <c r="E630" s="134" t="s">
        <v>16872</v>
      </c>
      <c r="F630" s="135" t="s">
        <v>16562</v>
      </c>
      <c r="G630" s="136" t="s">
        <v>15108</v>
      </c>
      <c r="H630" s="137">
        <v>2</v>
      </c>
      <c r="I630" s="138"/>
      <c r="J630" s="139">
        <f t="shared" si="230"/>
        <v>0</v>
      </c>
      <c r="K630" s="135" t="s">
        <v>245</v>
      </c>
      <c r="L630" s="34"/>
      <c r="M630" s="140" t="s">
        <v>19</v>
      </c>
      <c r="N630" s="141" t="s">
        <v>40</v>
      </c>
      <c r="P630" s="142">
        <f t="shared" si="231"/>
        <v>0</v>
      </c>
      <c r="Q630" s="142">
        <v>0</v>
      </c>
      <c r="R630" s="142">
        <f t="shared" si="232"/>
        <v>0</v>
      </c>
      <c r="S630" s="142">
        <v>0</v>
      </c>
      <c r="T630" s="143">
        <f t="shared" si="233"/>
        <v>0</v>
      </c>
      <c r="AR630" s="144" t="s">
        <v>229</v>
      </c>
      <c r="AT630" s="144" t="s">
        <v>215</v>
      </c>
      <c r="AU630" s="144" t="s">
        <v>236</v>
      </c>
      <c r="AY630" s="19" t="s">
        <v>212</v>
      </c>
      <c r="BE630" s="145">
        <f t="shared" si="234"/>
        <v>0</v>
      </c>
      <c r="BF630" s="145">
        <f t="shared" si="235"/>
        <v>0</v>
      </c>
      <c r="BG630" s="145">
        <f t="shared" si="236"/>
        <v>0</v>
      </c>
      <c r="BH630" s="145">
        <f t="shared" si="237"/>
        <v>0</v>
      </c>
      <c r="BI630" s="145">
        <f t="shared" si="238"/>
        <v>0</v>
      </c>
      <c r="BJ630" s="19" t="s">
        <v>77</v>
      </c>
      <c r="BK630" s="145">
        <f t="shared" si="239"/>
        <v>0</v>
      </c>
      <c r="BL630" s="19" t="s">
        <v>229</v>
      </c>
      <c r="BM630" s="144" t="s">
        <v>16873</v>
      </c>
    </row>
    <row r="631" spans="2:65" s="1" customFormat="1" ht="90" customHeight="1">
      <c r="B631" s="34"/>
      <c r="C631" s="133" t="s">
        <v>16248</v>
      </c>
      <c r="D631" s="133" t="s">
        <v>215</v>
      </c>
      <c r="E631" s="134" t="s">
        <v>16874</v>
      </c>
      <c r="F631" s="135" t="s">
        <v>16875</v>
      </c>
      <c r="G631" s="136" t="s">
        <v>15108</v>
      </c>
      <c r="H631" s="137">
        <v>9</v>
      </c>
      <c r="I631" s="138"/>
      <c r="J631" s="139">
        <f t="shared" si="230"/>
        <v>0</v>
      </c>
      <c r="K631" s="135" t="s">
        <v>245</v>
      </c>
      <c r="L631" s="34"/>
      <c r="M631" s="140" t="s">
        <v>19</v>
      </c>
      <c r="N631" s="141" t="s">
        <v>40</v>
      </c>
      <c r="P631" s="142">
        <f t="shared" si="231"/>
        <v>0</v>
      </c>
      <c r="Q631" s="142">
        <v>0</v>
      </c>
      <c r="R631" s="142">
        <f t="shared" si="232"/>
        <v>0</v>
      </c>
      <c r="S631" s="142">
        <v>0</v>
      </c>
      <c r="T631" s="143">
        <f t="shared" si="233"/>
        <v>0</v>
      </c>
      <c r="AR631" s="144" t="s">
        <v>229</v>
      </c>
      <c r="AT631" s="144" t="s">
        <v>215</v>
      </c>
      <c r="AU631" s="144" t="s">
        <v>236</v>
      </c>
      <c r="AY631" s="19" t="s">
        <v>212</v>
      </c>
      <c r="BE631" s="145">
        <f t="shared" si="234"/>
        <v>0</v>
      </c>
      <c r="BF631" s="145">
        <f t="shared" si="235"/>
        <v>0</v>
      </c>
      <c r="BG631" s="145">
        <f t="shared" si="236"/>
        <v>0</v>
      </c>
      <c r="BH631" s="145">
        <f t="shared" si="237"/>
        <v>0</v>
      </c>
      <c r="BI631" s="145">
        <f t="shared" si="238"/>
        <v>0</v>
      </c>
      <c r="BJ631" s="19" t="s">
        <v>77</v>
      </c>
      <c r="BK631" s="145">
        <f t="shared" si="239"/>
        <v>0</v>
      </c>
      <c r="BL631" s="19" t="s">
        <v>229</v>
      </c>
      <c r="BM631" s="144" t="s">
        <v>16876</v>
      </c>
    </row>
    <row r="632" spans="2:65" s="11" customFormat="1" ht="20.85" customHeight="1">
      <c r="B632" s="121"/>
      <c r="D632" s="122" t="s">
        <v>68</v>
      </c>
      <c r="E632" s="131" t="s">
        <v>16877</v>
      </c>
      <c r="F632" s="131" t="s">
        <v>16878</v>
      </c>
      <c r="I632" s="124"/>
      <c r="J632" s="132">
        <f>BK632</f>
        <v>0</v>
      </c>
      <c r="L632" s="121"/>
      <c r="M632" s="126"/>
      <c r="P632" s="127">
        <f>SUM(P633:P652)</f>
        <v>0</v>
      </c>
      <c r="R632" s="127">
        <f>SUM(R633:R652)</f>
        <v>0</v>
      </c>
      <c r="T632" s="128">
        <f>SUM(T633:T652)</f>
        <v>0</v>
      </c>
      <c r="AR632" s="122" t="s">
        <v>77</v>
      </c>
      <c r="AT632" s="129" t="s">
        <v>68</v>
      </c>
      <c r="AU632" s="129" t="s">
        <v>79</v>
      </c>
      <c r="AY632" s="122" t="s">
        <v>212</v>
      </c>
      <c r="BK632" s="130">
        <f>SUM(BK633:BK652)</f>
        <v>0</v>
      </c>
    </row>
    <row r="633" spans="2:65" s="1" customFormat="1" ht="16.5" customHeight="1">
      <c r="B633" s="34"/>
      <c r="C633" s="133" t="s">
        <v>16879</v>
      </c>
      <c r="D633" s="133" t="s">
        <v>215</v>
      </c>
      <c r="E633" s="134" t="s">
        <v>16880</v>
      </c>
      <c r="F633" s="135" t="s">
        <v>16881</v>
      </c>
      <c r="G633" s="136" t="s">
        <v>536</v>
      </c>
      <c r="H633" s="137">
        <v>11450</v>
      </c>
      <c r="I633" s="138"/>
      <c r="J633" s="139">
        <f t="shared" ref="J633:J652" si="240">ROUND(I633*H633,2)</f>
        <v>0</v>
      </c>
      <c r="K633" s="135" t="s">
        <v>245</v>
      </c>
      <c r="L633" s="34"/>
      <c r="M633" s="140" t="s">
        <v>19</v>
      </c>
      <c r="N633" s="141" t="s">
        <v>40</v>
      </c>
      <c r="P633" s="142">
        <f t="shared" ref="P633:P652" si="241">O633*H633</f>
        <v>0</v>
      </c>
      <c r="Q633" s="142">
        <v>0</v>
      </c>
      <c r="R633" s="142">
        <f t="shared" ref="R633:R652" si="242">Q633*H633</f>
        <v>0</v>
      </c>
      <c r="S633" s="142">
        <v>0</v>
      </c>
      <c r="T633" s="143">
        <f t="shared" ref="T633:T652" si="243">S633*H633</f>
        <v>0</v>
      </c>
      <c r="AR633" s="144" t="s">
        <v>229</v>
      </c>
      <c r="AT633" s="144" t="s">
        <v>215</v>
      </c>
      <c r="AU633" s="144" t="s">
        <v>236</v>
      </c>
      <c r="AY633" s="19" t="s">
        <v>212</v>
      </c>
      <c r="BE633" s="145">
        <f t="shared" ref="BE633:BE652" si="244">IF(N633="základní",J633,0)</f>
        <v>0</v>
      </c>
      <c r="BF633" s="145">
        <f t="shared" ref="BF633:BF652" si="245">IF(N633="snížená",J633,0)</f>
        <v>0</v>
      </c>
      <c r="BG633" s="145">
        <f t="shared" ref="BG633:BG652" si="246">IF(N633="zákl. přenesená",J633,0)</f>
        <v>0</v>
      </c>
      <c r="BH633" s="145">
        <f t="shared" ref="BH633:BH652" si="247">IF(N633="sníž. přenesená",J633,0)</f>
        <v>0</v>
      </c>
      <c r="BI633" s="145">
        <f t="shared" ref="BI633:BI652" si="248">IF(N633="nulová",J633,0)</f>
        <v>0</v>
      </c>
      <c r="BJ633" s="19" t="s">
        <v>77</v>
      </c>
      <c r="BK633" s="145">
        <f t="shared" ref="BK633:BK652" si="249">ROUND(I633*H633,2)</f>
        <v>0</v>
      </c>
      <c r="BL633" s="19" t="s">
        <v>229</v>
      </c>
      <c r="BM633" s="144" t="s">
        <v>16882</v>
      </c>
    </row>
    <row r="634" spans="2:65" s="1" customFormat="1" ht="16.5" customHeight="1">
      <c r="B634" s="34"/>
      <c r="C634" s="133" t="s">
        <v>16250</v>
      </c>
      <c r="D634" s="133" t="s">
        <v>215</v>
      </c>
      <c r="E634" s="134" t="s">
        <v>16883</v>
      </c>
      <c r="F634" s="135" t="s">
        <v>16884</v>
      </c>
      <c r="G634" s="136" t="s">
        <v>536</v>
      </c>
      <c r="H634" s="137">
        <v>4725</v>
      </c>
      <c r="I634" s="138"/>
      <c r="J634" s="139">
        <f t="shared" si="240"/>
        <v>0</v>
      </c>
      <c r="K634" s="135" t="s">
        <v>245</v>
      </c>
      <c r="L634" s="34"/>
      <c r="M634" s="140" t="s">
        <v>19</v>
      </c>
      <c r="N634" s="141" t="s">
        <v>40</v>
      </c>
      <c r="P634" s="142">
        <f t="shared" si="241"/>
        <v>0</v>
      </c>
      <c r="Q634" s="142">
        <v>0</v>
      </c>
      <c r="R634" s="142">
        <f t="shared" si="242"/>
        <v>0</v>
      </c>
      <c r="S634" s="142">
        <v>0</v>
      </c>
      <c r="T634" s="143">
        <f t="shared" si="243"/>
        <v>0</v>
      </c>
      <c r="AR634" s="144" t="s">
        <v>229</v>
      </c>
      <c r="AT634" s="144" t="s">
        <v>215</v>
      </c>
      <c r="AU634" s="144" t="s">
        <v>236</v>
      </c>
      <c r="AY634" s="19" t="s">
        <v>212</v>
      </c>
      <c r="BE634" s="145">
        <f t="shared" si="244"/>
        <v>0</v>
      </c>
      <c r="BF634" s="145">
        <f t="shared" si="245"/>
        <v>0</v>
      </c>
      <c r="BG634" s="145">
        <f t="shared" si="246"/>
        <v>0</v>
      </c>
      <c r="BH634" s="145">
        <f t="shared" si="247"/>
        <v>0</v>
      </c>
      <c r="BI634" s="145">
        <f t="shared" si="248"/>
        <v>0</v>
      </c>
      <c r="BJ634" s="19" t="s">
        <v>77</v>
      </c>
      <c r="BK634" s="145">
        <f t="shared" si="249"/>
        <v>0</v>
      </c>
      <c r="BL634" s="19" t="s">
        <v>229</v>
      </c>
      <c r="BM634" s="144" t="s">
        <v>16885</v>
      </c>
    </row>
    <row r="635" spans="2:65" s="1" customFormat="1" ht="16.5" customHeight="1">
      <c r="B635" s="34"/>
      <c r="C635" s="133" t="s">
        <v>16886</v>
      </c>
      <c r="D635" s="133" t="s">
        <v>215</v>
      </c>
      <c r="E635" s="134" t="s">
        <v>16887</v>
      </c>
      <c r="F635" s="135" t="s">
        <v>16888</v>
      </c>
      <c r="G635" s="136" t="s">
        <v>536</v>
      </c>
      <c r="H635" s="137">
        <v>15710</v>
      </c>
      <c r="I635" s="138"/>
      <c r="J635" s="139">
        <f t="shared" si="240"/>
        <v>0</v>
      </c>
      <c r="K635" s="135" t="s">
        <v>245</v>
      </c>
      <c r="L635" s="34"/>
      <c r="M635" s="140" t="s">
        <v>19</v>
      </c>
      <c r="N635" s="141" t="s">
        <v>40</v>
      </c>
      <c r="P635" s="142">
        <f t="shared" si="241"/>
        <v>0</v>
      </c>
      <c r="Q635" s="142">
        <v>0</v>
      </c>
      <c r="R635" s="142">
        <f t="shared" si="242"/>
        <v>0</v>
      </c>
      <c r="S635" s="142">
        <v>0</v>
      </c>
      <c r="T635" s="143">
        <f t="shared" si="243"/>
        <v>0</v>
      </c>
      <c r="AR635" s="144" t="s">
        <v>229</v>
      </c>
      <c r="AT635" s="144" t="s">
        <v>215</v>
      </c>
      <c r="AU635" s="144" t="s">
        <v>236</v>
      </c>
      <c r="AY635" s="19" t="s">
        <v>212</v>
      </c>
      <c r="BE635" s="145">
        <f t="shared" si="244"/>
        <v>0</v>
      </c>
      <c r="BF635" s="145">
        <f t="shared" si="245"/>
        <v>0</v>
      </c>
      <c r="BG635" s="145">
        <f t="shared" si="246"/>
        <v>0</v>
      </c>
      <c r="BH635" s="145">
        <f t="shared" si="247"/>
        <v>0</v>
      </c>
      <c r="BI635" s="145">
        <f t="shared" si="248"/>
        <v>0</v>
      </c>
      <c r="BJ635" s="19" t="s">
        <v>77</v>
      </c>
      <c r="BK635" s="145">
        <f t="shared" si="249"/>
        <v>0</v>
      </c>
      <c r="BL635" s="19" t="s">
        <v>229</v>
      </c>
      <c r="BM635" s="144" t="s">
        <v>16889</v>
      </c>
    </row>
    <row r="636" spans="2:65" s="1" customFormat="1" ht="16.5" customHeight="1">
      <c r="B636" s="34"/>
      <c r="C636" s="133" t="s">
        <v>16252</v>
      </c>
      <c r="D636" s="133" t="s">
        <v>215</v>
      </c>
      <c r="E636" s="134" t="s">
        <v>16890</v>
      </c>
      <c r="F636" s="135" t="s">
        <v>16891</v>
      </c>
      <c r="G636" s="136" t="s">
        <v>536</v>
      </c>
      <c r="H636" s="137">
        <v>5135</v>
      </c>
      <c r="I636" s="138"/>
      <c r="J636" s="139">
        <f t="shared" si="240"/>
        <v>0</v>
      </c>
      <c r="K636" s="135" t="s">
        <v>245</v>
      </c>
      <c r="L636" s="34"/>
      <c r="M636" s="140" t="s">
        <v>19</v>
      </c>
      <c r="N636" s="141" t="s">
        <v>40</v>
      </c>
      <c r="P636" s="142">
        <f t="shared" si="241"/>
        <v>0</v>
      </c>
      <c r="Q636" s="142">
        <v>0</v>
      </c>
      <c r="R636" s="142">
        <f t="shared" si="242"/>
        <v>0</v>
      </c>
      <c r="S636" s="142">
        <v>0</v>
      </c>
      <c r="T636" s="143">
        <f t="shared" si="243"/>
        <v>0</v>
      </c>
      <c r="AR636" s="144" t="s">
        <v>229</v>
      </c>
      <c r="AT636" s="144" t="s">
        <v>215</v>
      </c>
      <c r="AU636" s="144" t="s">
        <v>236</v>
      </c>
      <c r="AY636" s="19" t="s">
        <v>212</v>
      </c>
      <c r="BE636" s="145">
        <f t="shared" si="244"/>
        <v>0</v>
      </c>
      <c r="BF636" s="145">
        <f t="shared" si="245"/>
        <v>0</v>
      </c>
      <c r="BG636" s="145">
        <f t="shared" si="246"/>
        <v>0</v>
      </c>
      <c r="BH636" s="145">
        <f t="shared" si="247"/>
        <v>0</v>
      </c>
      <c r="BI636" s="145">
        <f t="shared" si="248"/>
        <v>0</v>
      </c>
      <c r="BJ636" s="19" t="s">
        <v>77</v>
      </c>
      <c r="BK636" s="145">
        <f t="shared" si="249"/>
        <v>0</v>
      </c>
      <c r="BL636" s="19" t="s">
        <v>229</v>
      </c>
      <c r="BM636" s="144" t="s">
        <v>16892</v>
      </c>
    </row>
    <row r="637" spans="2:65" s="1" customFormat="1" ht="16.5" customHeight="1">
      <c r="B637" s="34"/>
      <c r="C637" s="133" t="s">
        <v>16893</v>
      </c>
      <c r="D637" s="133" t="s">
        <v>215</v>
      </c>
      <c r="E637" s="134" t="s">
        <v>16894</v>
      </c>
      <c r="F637" s="135" t="s">
        <v>16895</v>
      </c>
      <c r="G637" s="136" t="s">
        <v>536</v>
      </c>
      <c r="H637" s="137">
        <v>18510</v>
      </c>
      <c r="I637" s="138"/>
      <c r="J637" s="139">
        <f t="shared" si="240"/>
        <v>0</v>
      </c>
      <c r="K637" s="135" t="s">
        <v>245</v>
      </c>
      <c r="L637" s="34"/>
      <c r="M637" s="140" t="s">
        <v>19</v>
      </c>
      <c r="N637" s="141" t="s">
        <v>40</v>
      </c>
      <c r="P637" s="142">
        <f t="shared" si="241"/>
        <v>0</v>
      </c>
      <c r="Q637" s="142">
        <v>0</v>
      </c>
      <c r="R637" s="142">
        <f t="shared" si="242"/>
        <v>0</v>
      </c>
      <c r="S637" s="142">
        <v>0</v>
      </c>
      <c r="T637" s="143">
        <f t="shared" si="243"/>
        <v>0</v>
      </c>
      <c r="AR637" s="144" t="s">
        <v>229</v>
      </c>
      <c r="AT637" s="144" t="s">
        <v>215</v>
      </c>
      <c r="AU637" s="144" t="s">
        <v>236</v>
      </c>
      <c r="AY637" s="19" t="s">
        <v>212</v>
      </c>
      <c r="BE637" s="145">
        <f t="shared" si="244"/>
        <v>0</v>
      </c>
      <c r="BF637" s="145">
        <f t="shared" si="245"/>
        <v>0</v>
      </c>
      <c r="BG637" s="145">
        <f t="shared" si="246"/>
        <v>0</v>
      </c>
      <c r="BH637" s="145">
        <f t="shared" si="247"/>
        <v>0</v>
      </c>
      <c r="BI637" s="145">
        <f t="shared" si="248"/>
        <v>0</v>
      </c>
      <c r="BJ637" s="19" t="s">
        <v>77</v>
      </c>
      <c r="BK637" s="145">
        <f t="shared" si="249"/>
        <v>0</v>
      </c>
      <c r="BL637" s="19" t="s">
        <v>229</v>
      </c>
      <c r="BM637" s="144" t="s">
        <v>16896</v>
      </c>
    </row>
    <row r="638" spans="2:65" s="1" customFormat="1" ht="21.75" customHeight="1">
      <c r="B638" s="34"/>
      <c r="C638" s="133" t="s">
        <v>16254</v>
      </c>
      <c r="D638" s="133" t="s">
        <v>215</v>
      </c>
      <c r="E638" s="134" t="s">
        <v>16897</v>
      </c>
      <c r="F638" s="135" t="s">
        <v>16898</v>
      </c>
      <c r="G638" s="136" t="s">
        <v>536</v>
      </c>
      <c r="H638" s="137">
        <v>540</v>
      </c>
      <c r="I638" s="138"/>
      <c r="J638" s="139">
        <f t="shared" si="240"/>
        <v>0</v>
      </c>
      <c r="K638" s="135" t="s">
        <v>245</v>
      </c>
      <c r="L638" s="34"/>
      <c r="M638" s="140" t="s">
        <v>19</v>
      </c>
      <c r="N638" s="141" t="s">
        <v>40</v>
      </c>
      <c r="P638" s="142">
        <f t="shared" si="241"/>
        <v>0</v>
      </c>
      <c r="Q638" s="142">
        <v>0</v>
      </c>
      <c r="R638" s="142">
        <f t="shared" si="242"/>
        <v>0</v>
      </c>
      <c r="S638" s="142">
        <v>0</v>
      </c>
      <c r="T638" s="143">
        <f t="shared" si="243"/>
        <v>0</v>
      </c>
      <c r="AR638" s="144" t="s">
        <v>229</v>
      </c>
      <c r="AT638" s="144" t="s">
        <v>215</v>
      </c>
      <c r="AU638" s="144" t="s">
        <v>236</v>
      </c>
      <c r="AY638" s="19" t="s">
        <v>212</v>
      </c>
      <c r="BE638" s="145">
        <f t="shared" si="244"/>
        <v>0</v>
      </c>
      <c r="BF638" s="145">
        <f t="shared" si="245"/>
        <v>0</v>
      </c>
      <c r="BG638" s="145">
        <f t="shared" si="246"/>
        <v>0</v>
      </c>
      <c r="BH638" s="145">
        <f t="shared" si="247"/>
        <v>0</v>
      </c>
      <c r="BI638" s="145">
        <f t="shared" si="248"/>
        <v>0</v>
      </c>
      <c r="BJ638" s="19" t="s">
        <v>77</v>
      </c>
      <c r="BK638" s="145">
        <f t="shared" si="249"/>
        <v>0</v>
      </c>
      <c r="BL638" s="19" t="s">
        <v>229</v>
      </c>
      <c r="BM638" s="144" t="s">
        <v>16899</v>
      </c>
    </row>
    <row r="639" spans="2:65" s="1" customFormat="1" ht="21.75" customHeight="1">
      <c r="B639" s="34"/>
      <c r="C639" s="133" t="s">
        <v>16900</v>
      </c>
      <c r="D639" s="133" t="s">
        <v>215</v>
      </c>
      <c r="E639" s="134" t="s">
        <v>16901</v>
      </c>
      <c r="F639" s="135" t="s">
        <v>16902</v>
      </c>
      <c r="G639" s="136" t="s">
        <v>536</v>
      </c>
      <c r="H639" s="137">
        <v>760</v>
      </c>
      <c r="I639" s="138"/>
      <c r="J639" s="139">
        <f t="shared" si="240"/>
        <v>0</v>
      </c>
      <c r="K639" s="135" t="s">
        <v>245</v>
      </c>
      <c r="L639" s="34"/>
      <c r="M639" s="140" t="s">
        <v>19</v>
      </c>
      <c r="N639" s="141" t="s">
        <v>40</v>
      </c>
      <c r="P639" s="142">
        <f t="shared" si="241"/>
        <v>0</v>
      </c>
      <c r="Q639" s="142">
        <v>0</v>
      </c>
      <c r="R639" s="142">
        <f t="shared" si="242"/>
        <v>0</v>
      </c>
      <c r="S639" s="142">
        <v>0</v>
      </c>
      <c r="T639" s="143">
        <f t="shared" si="243"/>
        <v>0</v>
      </c>
      <c r="AR639" s="144" t="s">
        <v>229</v>
      </c>
      <c r="AT639" s="144" t="s">
        <v>215</v>
      </c>
      <c r="AU639" s="144" t="s">
        <v>236</v>
      </c>
      <c r="AY639" s="19" t="s">
        <v>212</v>
      </c>
      <c r="BE639" s="145">
        <f t="shared" si="244"/>
        <v>0</v>
      </c>
      <c r="BF639" s="145">
        <f t="shared" si="245"/>
        <v>0</v>
      </c>
      <c r="BG639" s="145">
        <f t="shared" si="246"/>
        <v>0</v>
      </c>
      <c r="BH639" s="145">
        <f t="shared" si="247"/>
        <v>0</v>
      </c>
      <c r="BI639" s="145">
        <f t="shared" si="248"/>
        <v>0</v>
      </c>
      <c r="BJ639" s="19" t="s">
        <v>77</v>
      </c>
      <c r="BK639" s="145">
        <f t="shared" si="249"/>
        <v>0</v>
      </c>
      <c r="BL639" s="19" t="s">
        <v>229</v>
      </c>
      <c r="BM639" s="144" t="s">
        <v>16903</v>
      </c>
    </row>
    <row r="640" spans="2:65" s="1" customFormat="1" ht="16.5" customHeight="1">
      <c r="B640" s="34"/>
      <c r="C640" s="133" t="s">
        <v>16256</v>
      </c>
      <c r="D640" s="133" t="s">
        <v>215</v>
      </c>
      <c r="E640" s="134" t="s">
        <v>16904</v>
      </c>
      <c r="F640" s="135" t="s">
        <v>16905</v>
      </c>
      <c r="G640" s="136" t="s">
        <v>536</v>
      </c>
      <c r="H640" s="137">
        <v>3625</v>
      </c>
      <c r="I640" s="138"/>
      <c r="J640" s="139">
        <f t="shared" si="240"/>
        <v>0</v>
      </c>
      <c r="K640" s="135" t="s">
        <v>245</v>
      </c>
      <c r="L640" s="34"/>
      <c r="M640" s="140" t="s">
        <v>19</v>
      </c>
      <c r="N640" s="141" t="s">
        <v>40</v>
      </c>
      <c r="P640" s="142">
        <f t="shared" si="241"/>
        <v>0</v>
      </c>
      <c r="Q640" s="142">
        <v>0</v>
      </c>
      <c r="R640" s="142">
        <f t="shared" si="242"/>
        <v>0</v>
      </c>
      <c r="S640" s="142">
        <v>0</v>
      </c>
      <c r="T640" s="143">
        <f t="shared" si="243"/>
        <v>0</v>
      </c>
      <c r="AR640" s="144" t="s">
        <v>229</v>
      </c>
      <c r="AT640" s="144" t="s">
        <v>215</v>
      </c>
      <c r="AU640" s="144" t="s">
        <v>236</v>
      </c>
      <c r="AY640" s="19" t="s">
        <v>212</v>
      </c>
      <c r="BE640" s="145">
        <f t="shared" si="244"/>
        <v>0</v>
      </c>
      <c r="BF640" s="145">
        <f t="shared" si="245"/>
        <v>0</v>
      </c>
      <c r="BG640" s="145">
        <f t="shared" si="246"/>
        <v>0</v>
      </c>
      <c r="BH640" s="145">
        <f t="shared" si="247"/>
        <v>0</v>
      </c>
      <c r="BI640" s="145">
        <f t="shared" si="248"/>
        <v>0</v>
      </c>
      <c r="BJ640" s="19" t="s">
        <v>77</v>
      </c>
      <c r="BK640" s="145">
        <f t="shared" si="249"/>
        <v>0</v>
      </c>
      <c r="BL640" s="19" t="s">
        <v>229</v>
      </c>
      <c r="BM640" s="144" t="s">
        <v>16906</v>
      </c>
    </row>
    <row r="641" spans="2:65" s="1" customFormat="1" ht="16.5" customHeight="1">
      <c r="B641" s="34"/>
      <c r="C641" s="133" t="s">
        <v>16907</v>
      </c>
      <c r="D641" s="133" t="s">
        <v>215</v>
      </c>
      <c r="E641" s="134" t="s">
        <v>16908</v>
      </c>
      <c r="F641" s="135" t="s">
        <v>16909</v>
      </c>
      <c r="G641" s="136" t="s">
        <v>536</v>
      </c>
      <c r="H641" s="137">
        <v>175</v>
      </c>
      <c r="I641" s="138"/>
      <c r="J641" s="139">
        <f t="shared" si="240"/>
        <v>0</v>
      </c>
      <c r="K641" s="135" t="s">
        <v>245</v>
      </c>
      <c r="L641" s="34"/>
      <c r="M641" s="140" t="s">
        <v>19</v>
      </c>
      <c r="N641" s="141" t="s">
        <v>40</v>
      </c>
      <c r="P641" s="142">
        <f t="shared" si="241"/>
        <v>0</v>
      </c>
      <c r="Q641" s="142">
        <v>0</v>
      </c>
      <c r="R641" s="142">
        <f t="shared" si="242"/>
        <v>0</v>
      </c>
      <c r="S641" s="142">
        <v>0</v>
      </c>
      <c r="T641" s="143">
        <f t="shared" si="243"/>
        <v>0</v>
      </c>
      <c r="AR641" s="144" t="s">
        <v>229</v>
      </c>
      <c r="AT641" s="144" t="s">
        <v>215</v>
      </c>
      <c r="AU641" s="144" t="s">
        <v>236</v>
      </c>
      <c r="AY641" s="19" t="s">
        <v>212</v>
      </c>
      <c r="BE641" s="145">
        <f t="shared" si="244"/>
        <v>0</v>
      </c>
      <c r="BF641" s="145">
        <f t="shared" si="245"/>
        <v>0</v>
      </c>
      <c r="BG641" s="145">
        <f t="shared" si="246"/>
        <v>0</v>
      </c>
      <c r="BH641" s="145">
        <f t="shared" si="247"/>
        <v>0</v>
      </c>
      <c r="BI641" s="145">
        <f t="shared" si="248"/>
        <v>0</v>
      </c>
      <c r="BJ641" s="19" t="s">
        <v>77</v>
      </c>
      <c r="BK641" s="145">
        <f t="shared" si="249"/>
        <v>0</v>
      </c>
      <c r="BL641" s="19" t="s">
        <v>229</v>
      </c>
      <c r="BM641" s="144" t="s">
        <v>16910</v>
      </c>
    </row>
    <row r="642" spans="2:65" s="1" customFormat="1" ht="16.5" customHeight="1">
      <c r="B642" s="34"/>
      <c r="C642" s="133" t="s">
        <v>16258</v>
      </c>
      <c r="D642" s="133" t="s">
        <v>215</v>
      </c>
      <c r="E642" s="134" t="s">
        <v>16911</v>
      </c>
      <c r="F642" s="135" t="s">
        <v>16912</v>
      </c>
      <c r="G642" s="136" t="s">
        <v>536</v>
      </c>
      <c r="H642" s="137">
        <v>70</v>
      </c>
      <c r="I642" s="138"/>
      <c r="J642" s="139">
        <f t="shared" si="240"/>
        <v>0</v>
      </c>
      <c r="K642" s="135" t="s">
        <v>245</v>
      </c>
      <c r="L642" s="34"/>
      <c r="M642" s="140" t="s">
        <v>19</v>
      </c>
      <c r="N642" s="141" t="s">
        <v>40</v>
      </c>
      <c r="P642" s="142">
        <f t="shared" si="241"/>
        <v>0</v>
      </c>
      <c r="Q642" s="142">
        <v>0</v>
      </c>
      <c r="R642" s="142">
        <f t="shared" si="242"/>
        <v>0</v>
      </c>
      <c r="S642" s="142">
        <v>0</v>
      </c>
      <c r="T642" s="143">
        <f t="shared" si="243"/>
        <v>0</v>
      </c>
      <c r="AR642" s="144" t="s">
        <v>229</v>
      </c>
      <c r="AT642" s="144" t="s">
        <v>215</v>
      </c>
      <c r="AU642" s="144" t="s">
        <v>236</v>
      </c>
      <c r="AY642" s="19" t="s">
        <v>212</v>
      </c>
      <c r="BE642" s="145">
        <f t="shared" si="244"/>
        <v>0</v>
      </c>
      <c r="BF642" s="145">
        <f t="shared" si="245"/>
        <v>0</v>
      </c>
      <c r="BG642" s="145">
        <f t="shared" si="246"/>
        <v>0</v>
      </c>
      <c r="BH642" s="145">
        <f t="shared" si="247"/>
        <v>0</v>
      </c>
      <c r="BI642" s="145">
        <f t="shared" si="248"/>
        <v>0</v>
      </c>
      <c r="BJ642" s="19" t="s">
        <v>77</v>
      </c>
      <c r="BK642" s="145">
        <f t="shared" si="249"/>
        <v>0</v>
      </c>
      <c r="BL642" s="19" t="s">
        <v>229</v>
      </c>
      <c r="BM642" s="144" t="s">
        <v>16913</v>
      </c>
    </row>
    <row r="643" spans="2:65" s="1" customFormat="1" ht="16.5" customHeight="1">
      <c r="B643" s="34"/>
      <c r="C643" s="133" t="s">
        <v>16914</v>
      </c>
      <c r="D643" s="133" t="s">
        <v>215</v>
      </c>
      <c r="E643" s="134" t="s">
        <v>16915</v>
      </c>
      <c r="F643" s="135" t="s">
        <v>16916</v>
      </c>
      <c r="G643" s="136" t="s">
        <v>536</v>
      </c>
      <c r="H643" s="137">
        <v>1505</v>
      </c>
      <c r="I643" s="138"/>
      <c r="J643" s="139">
        <f t="shared" si="240"/>
        <v>0</v>
      </c>
      <c r="K643" s="135" t="s">
        <v>245</v>
      </c>
      <c r="L643" s="34"/>
      <c r="M643" s="140" t="s">
        <v>19</v>
      </c>
      <c r="N643" s="141" t="s">
        <v>40</v>
      </c>
      <c r="P643" s="142">
        <f t="shared" si="241"/>
        <v>0</v>
      </c>
      <c r="Q643" s="142">
        <v>0</v>
      </c>
      <c r="R643" s="142">
        <f t="shared" si="242"/>
        <v>0</v>
      </c>
      <c r="S643" s="142">
        <v>0</v>
      </c>
      <c r="T643" s="143">
        <f t="shared" si="243"/>
        <v>0</v>
      </c>
      <c r="AR643" s="144" t="s">
        <v>229</v>
      </c>
      <c r="AT643" s="144" t="s">
        <v>215</v>
      </c>
      <c r="AU643" s="144" t="s">
        <v>236</v>
      </c>
      <c r="AY643" s="19" t="s">
        <v>212</v>
      </c>
      <c r="BE643" s="145">
        <f t="shared" si="244"/>
        <v>0</v>
      </c>
      <c r="BF643" s="145">
        <f t="shared" si="245"/>
        <v>0</v>
      </c>
      <c r="BG643" s="145">
        <f t="shared" si="246"/>
        <v>0</v>
      </c>
      <c r="BH643" s="145">
        <f t="shared" si="247"/>
        <v>0</v>
      </c>
      <c r="BI643" s="145">
        <f t="shared" si="248"/>
        <v>0</v>
      </c>
      <c r="BJ643" s="19" t="s">
        <v>77</v>
      </c>
      <c r="BK643" s="145">
        <f t="shared" si="249"/>
        <v>0</v>
      </c>
      <c r="BL643" s="19" t="s">
        <v>229</v>
      </c>
      <c r="BM643" s="144" t="s">
        <v>16917</v>
      </c>
    </row>
    <row r="644" spans="2:65" s="1" customFormat="1" ht="16.5" customHeight="1">
      <c r="B644" s="34"/>
      <c r="C644" s="133" t="s">
        <v>16260</v>
      </c>
      <c r="D644" s="133" t="s">
        <v>215</v>
      </c>
      <c r="E644" s="134" t="s">
        <v>16918</v>
      </c>
      <c r="F644" s="135" t="s">
        <v>16919</v>
      </c>
      <c r="G644" s="136" t="s">
        <v>536</v>
      </c>
      <c r="H644" s="137">
        <v>30</v>
      </c>
      <c r="I644" s="138"/>
      <c r="J644" s="139">
        <f t="shared" si="240"/>
        <v>0</v>
      </c>
      <c r="K644" s="135" t="s">
        <v>245</v>
      </c>
      <c r="L644" s="34"/>
      <c r="M644" s="140" t="s">
        <v>19</v>
      </c>
      <c r="N644" s="141" t="s">
        <v>40</v>
      </c>
      <c r="P644" s="142">
        <f t="shared" si="241"/>
        <v>0</v>
      </c>
      <c r="Q644" s="142">
        <v>0</v>
      </c>
      <c r="R644" s="142">
        <f t="shared" si="242"/>
        <v>0</v>
      </c>
      <c r="S644" s="142">
        <v>0</v>
      </c>
      <c r="T644" s="143">
        <f t="shared" si="243"/>
        <v>0</v>
      </c>
      <c r="AR644" s="144" t="s">
        <v>229</v>
      </c>
      <c r="AT644" s="144" t="s">
        <v>215</v>
      </c>
      <c r="AU644" s="144" t="s">
        <v>236</v>
      </c>
      <c r="AY644" s="19" t="s">
        <v>212</v>
      </c>
      <c r="BE644" s="145">
        <f t="shared" si="244"/>
        <v>0</v>
      </c>
      <c r="BF644" s="145">
        <f t="shared" si="245"/>
        <v>0</v>
      </c>
      <c r="BG644" s="145">
        <f t="shared" si="246"/>
        <v>0</v>
      </c>
      <c r="BH644" s="145">
        <f t="shared" si="247"/>
        <v>0</v>
      </c>
      <c r="BI644" s="145">
        <f t="shared" si="248"/>
        <v>0</v>
      </c>
      <c r="BJ644" s="19" t="s">
        <v>77</v>
      </c>
      <c r="BK644" s="145">
        <f t="shared" si="249"/>
        <v>0</v>
      </c>
      <c r="BL644" s="19" t="s">
        <v>229</v>
      </c>
      <c r="BM644" s="144" t="s">
        <v>16920</v>
      </c>
    </row>
    <row r="645" spans="2:65" s="1" customFormat="1" ht="16.5" customHeight="1">
      <c r="B645" s="34"/>
      <c r="C645" s="133" t="s">
        <v>16921</v>
      </c>
      <c r="D645" s="133" t="s">
        <v>215</v>
      </c>
      <c r="E645" s="134" t="s">
        <v>16922</v>
      </c>
      <c r="F645" s="135" t="s">
        <v>16923</v>
      </c>
      <c r="G645" s="136" t="s">
        <v>536</v>
      </c>
      <c r="H645" s="137">
        <v>30</v>
      </c>
      <c r="I645" s="138"/>
      <c r="J645" s="139">
        <f t="shared" si="240"/>
        <v>0</v>
      </c>
      <c r="K645" s="135" t="s">
        <v>245</v>
      </c>
      <c r="L645" s="34"/>
      <c r="M645" s="140" t="s">
        <v>19</v>
      </c>
      <c r="N645" s="141" t="s">
        <v>40</v>
      </c>
      <c r="P645" s="142">
        <f t="shared" si="241"/>
        <v>0</v>
      </c>
      <c r="Q645" s="142">
        <v>0</v>
      </c>
      <c r="R645" s="142">
        <f t="shared" si="242"/>
        <v>0</v>
      </c>
      <c r="S645" s="142">
        <v>0</v>
      </c>
      <c r="T645" s="143">
        <f t="shared" si="243"/>
        <v>0</v>
      </c>
      <c r="AR645" s="144" t="s">
        <v>229</v>
      </c>
      <c r="AT645" s="144" t="s">
        <v>215</v>
      </c>
      <c r="AU645" s="144" t="s">
        <v>236</v>
      </c>
      <c r="AY645" s="19" t="s">
        <v>212</v>
      </c>
      <c r="BE645" s="145">
        <f t="shared" si="244"/>
        <v>0</v>
      </c>
      <c r="BF645" s="145">
        <f t="shared" si="245"/>
        <v>0</v>
      </c>
      <c r="BG645" s="145">
        <f t="shared" si="246"/>
        <v>0</v>
      </c>
      <c r="BH645" s="145">
        <f t="shared" si="247"/>
        <v>0</v>
      </c>
      <c r="BI645" s="145">
        <f t="shared" si="248"/>
        <v>0</v>
      </c>
      <c r="BJ645" s="19" t="s">
        <v>77</v>
      </c>
      <c r="BK645" s="145">
        <f t="shared" si="249"/>
        <v>0</v>
      </c>
      <c r="BL645" s="19" t="s">
        <v>229</v>
      </c>
      <c r="BM645" s="144" t="s">
        <v>16924</v>
      </c>
    </row>
    <row r="646" spans="2:65" s="1" customFormat="1" ht="16.5" customHeight="1">
      <c r="B646" s="34"/>
      <c r="C646" s="133" t="s">
        <v>16262</v>
      </c>
      <c r="D646" s="133" t="s">
        <v>215</v>
      </c>
      <c r="E646" s="134" t="s">
        <v>16925</v>
      </c>
      <c r="F646" s="135" t="s">
        <v>16926</v>
      </c>
      <c r="G646" s="136" t="s">
        <v>536</v>
      </c>
      <c r="H646" s="137">
        <v>120</v>
      </c>
      <c r="I646" s="138"/>
      <c r="J646" s="139">
        <f t="shared" si="240"/>
        <v>0</v>
      </c>
      <c r="K646" s="135" t="s">
        <v>245</v>
      </c>
      <c r="L646" s="34"/>
      <c r="M646" s="140" t="s">
        <v>19</v>
      </c>
      <c r="N646" s="141" t="s">
        <v>40</v>
      </c>
      <c r="P646" s="142">
        <f t="shared" si="241"/>
        <v>0</v>
      </c>
      <c r="Q646" s="142">
        <v>0</v>
      </c>
      <c r="R646" s="142">
        <f t="shared" si="242"/>
        <v>0</v>
      </c>
      <c r="S646" s="142">
        <v>0</v>
      </c>
      <c r="T646" s="143">
        <f t="shared" si="243"/>
        <v>0</v>
      </c>
      <c r="AR646" s="144" t="s">
        <v>229</v>
      </c>
      <c r="AT646" s="144" t="s">
        <v>215</v>
      </c>
      <c r="AU646" s="144" t="s">
        <v>236</v>
      </c>
      <c r="AY646" s="19" t="s">
        <v>212</v>
      </c>
      <c r="BE646" s="145">
        <f t="shared" si="244"/>
        <v>0</v>
      </c>
      <c r="BF646" s="145">
        <f t="shared" si="245"/>
        <v>0</v>
      </c>
      <c r="BG646" s="145">
        <f t="shared" si="246"/>
        <v>0</v>
      </c>
      <c r="BH646" s="145">
        <f t="shared" si="247"/>
        <v>0</v>
      </c>
      <c r="BI646" s="145">
        <f t="shared" si="248"/>
        <v>0</v>
      </c>
      <c r="BJ646" s="19" t="s">
        <v>77</v>
      </c>
      <c r="BK646" s="145">
        <f t="shared" si="249"/>
        <v>0</v>
      </c>
      <c r="BL646" s="19" t="s">
        <v>229</v>
      </c>
      <c r="BM646" s="144" t="s">
        <v>16927</v>
      </c>
    </row>
    <row r="647" spans="2:65" s="1" customFormat="1" ht="16.5" customHeight="1">
      <c r="B647" s="34"/>
      <c r="C647" s="133" t="s">
        <v>16928</v>
      </c>
      <c r="D647" s="133" t="s">
        <v>215</v>
      </c>
      <c r="E647" s="134" t="s">
        <v>16929</v>
      </c>
      <c r="F647" s="135" t="s">
        <v>16930</v>
      </c>
      <c r="G647" s="136" t="s">
        <v>536</v>
      </c>
      <c r="H647" s="137">
        <v>570</v>
      </c>
      <c r="I647" s="138"/>
      <c r="J647" s="139">
        <f t="shared" si="240"/>
        <v>0</v>
      </c>
      <c r="K647" s="135" t="s">
        <v>245</v>
      </c>
      <c r="L647" s="34"/>
      <c r="M647" s="140" t="s">
        <v>19</v>
      </c>
      <c r="N647" s="141" t="s">
        <v>40</v>
      </c>
      <c r="P647" s="142">
        <f t="shared" si="241"/>
        <v>0</v>
      </c>
      <c r="Q647" s="142">
        <v>0</v>
      </c>
      <c r="R647" s="142">
        <f t="shared" si="242"/>
        <v>0</v>
      </c>
      <c r="S647" s="142">
        <v>0</v>
      </c>
      <c r="T647" s="143">
        <f t="shared" si="243"/>
        <v>0</v>
      </c>
      <c r="AR647" s="144" t="s">
        <v>229</v>
      </c>
      <c r="AT647" s="144" t="s">
        <v>215</v>
      </c>
      <c r="AU647" s="144" t="s">
        <v>236</v>
      </c>
      <c r="AY647" s="19" t="s">
        <v>212</v>
      </c>
      <c r="BE647" s="145">
        <f t="shared" si="244"/>
        <v>0</v>
      </c>
      <c r="BF647" s="145">
        <f t="shared" si="245"/>
        <v>0</v>
      </c>
      <c r="BG647" s="145">
        <f t="shared" si="246"/>
        <v>0</v>
      </c>
      <c r="BH647" s="145">
        <f t="shared" si="247"/>
        <v>0</v>
      </c>
      <c r="BI647" s="145">
        <f t="shared" si="248"/>
        <v>0</v>
      </c>
      <c r="BJ647" s="19" t="s">
        <v>77</v>
      </c>
      <c r="BK647" s="145">
        <f t="shared" si="249"/>
        <v>0</v>
      </c>
      <c r="BL647" s="19" t="s">
        <v>229</v>
      </c>
      <c r="BM647" s="144" t="s">
        <v>16931</v>
      </c>
    </row>
    <row r="648" spans="2:65" s="1" customFormat="1" ht="16.5" customHeight="1">
      <c r="B648" s="34"/>
      <c r="C648" s="133" t="s">
        <v>16264</v>
      </c>
      <c r="D648" s="133" t="s">
        <v>215</v>
      </c>
      <c r="E648" s="134" t="s">
        <v>16932</v>
      </c>
      <c r="F648" s="135" t="s">
        <v>16933</v>
      </c>
      <c r="G648" s="136" t="s">
        <v>536</v>
      </c>
      <c r="H648" s="137">
        <v>1500</v>
      </c>
      <c r="I648" s="138"/>
      <c r="J648" s="139">
        <f t="shared" si="240"/>
        <v>0</v>
      </c>
      <c r="K648" s="135" t="s">
        <v>245</v>
      </c>
      <c r="L648" s="34"/>
      <c r="M648" s="140" t="s">
        <v>19</v>
      </c>
      <c r="N648" s="141" t="s">
        <v>40</v>
      </c>
      <c r="P648" s="142">
        <f t="shared" si="241"/>
        <v>0</v>
      </c>
      <c r="Q648" s="142">
        <v>0</v>
      </c>
      <c r="R648" s="142">
        <f t="shared" si="242"/>
        <v>0</v>
      </c>
      <c r="S648" s="142">
        <v>0</v>
      </c>
      <c r="T648" s="143">
        <f t="shared" si="243"/>
        <v>0</v>
      </c>
      <c r="AR648" s="144" t="s">
        <v>229</v>
      </c>
      <c r="AT648" s="144" t="s">
        <v>215</v>
      </c>
      <c r="AU648" s="144" t="s">
        <v>236</v>
      </c>
      <c r="AY648" s="19" t="s">
        <v>212</v>
      </c>
      <c r="BE648" s="145">
        <f t="shared" si="244"/>
        <v>0</v>
      </c>
      <c r="BF648" s="145">
        <f t="shared" si="245"/>
        <v>0</v>
      </c>
      <c r="BG648" s="145">
        <f t="shared" si="246"/>
        <v>0</v>
      </c>
      <c r="BH648" s="145">
        <f t="shared" si="247"/>
        <v>0</v>
      </c>
      <c r="BI648" s="145">
        <f t="shared" si="248"/>
        <v>0</v>
      </c>
      <c r="BJ648" s="19" t="s">
        <v>77</v>
      </c>
      <c r="BK648" s="145">
        <f t="shared" si="249"/>
        <v>0</v>
      </c>
      <c r="BL648" s="19" t="s">
        <v>229</v>
      </c>
      <c r="BM648" s="144" t="s">
        <v>16934</v>
      </c>
    </row>
    <row r="649" spans="2:65" s="1" customFormat="1" ht="16.5" customHeight="1">
      <c r="B649" s="34"/>
      <c r="C649" s="133" t="s">
        <v>16935</v>
      </c>
      <c r="D649" s="133" t="s">
        <v>215</v>
      </c>
      <c r="E649" s="134" t="s">
        <v>16936</v>
      </c>
      <c r="F649" s="135" t="s">
        <v>16937</v>
      </c>
      <c r="G649" s="136" t="s">
        <v>536</v>
      </c>
      <c r="H649" s="137">
        <v>2200</v>
      </c>
      <c r="I649" s="138"/>
      <c r="J649" s="139">
        <f t="shared" si="240"/>
        <v>0</v>
      </c>
      <c r="K649" s="135" t="s">
        <v>245</v>
      </c>
      <c r="L649" s="34"/>
      <c r="M649" s="140" t="s">
        <v>19</v>
      </c>
      <c r="N649" s="141" t="s">
        <v>40</v>
      </c>
      <c r="P649" s="142">
        <f t="shared" si="241"/>
        <v>0</v>
      </c>
      <c r="Q649" s="142">
        <v>0</v>
      </c>
      <c r="R649" s="142">
        <f t="shared" si="242"/>
        <v>0</v>
      </c>
      <c r="S649" s="142">
        <v>0</v>
      </c>
      <c r="T649" s="143">
        <f t="shared" si="243"/>
        <v>0</v>
      </c>
      <c r="AR649" s="144" t="s">
        <v>229</v>
      </c>
      <c r="AT649" s="144" t="s">
        <v>215</v>
      </c>
      <c r="AU649" s="144" t="s">
        <v>236</v>
      </c>
      <c r="AY649" s="19" t="s">
        <v>212</v>
      </c>
      <c r="BE649" s="145">
        <f t="shared" si="244"/>
        <v>0</v>
      </c>
      <c r="BF649" s="145">
        <f t="shared" si="245"/>
        <v>0</v>
      </c>
      <c r="BG649" s="145">
        <f t="shared" si="246"/>
        <v>0</v>
      </c>
      <c r="BH649" s="145">
        <f t="shared" si="247"/>
        <v>0</v>
      </c>
      <c r="BI649" s="145">
        <f t="shared" si="248"/>
        <v>0</v>
      </c>
      <c r="BJ649" s="19" t="s">
        <v>77</v>
      </c>
      <c r="BK649" s="145">
        <f t="shared" si="249"/>
        <v>0</v>
      </c>
      <c r="BL649" s="19" t="s">
        <v>229</v>
      </c>
      <c r="BM649" s="144" t="s">
        <v>16938</v>
      </c>
    </row>
    <row r="650" spans="2:65" s="1" customFormat="1" ht="16.5" customHeight="1">
      <c r="B650" s="34"/>
      <c r="C650" s="133" t="s">
        <v>16266</v>
      </c>
      <c r="D650" s="133" t="s">
        <v>215</v>
      </c>
      <c r="E650" s="134" t="s">
        <v>16939</v>
      </c>
      <c r="F650" s="135" t="s">
        <v>16940</v>
      </c>
      <c r="G650" s="136" t="s">
        <v>8579</v>
      </c>
      <c r="H650" s="137">
        <v>1</v>
      </c>
      <c r="I650" s="138"/>
      <c r="J650" s="139">
        <f t="shared" si="240"/>
        <v>0</v>
      </c>
      <c r="K650" s="135" t="s">
        <v>245</v>
      </c>
      <c r="L650" s="34"/>
      <c r="M650" s="140" t="s">
        <v>19</v>
      </c>
      <c r="N650" s="141" t="s">
        <v>40</v>
      </c>
      <c r="P650" s="142">
        <f t="shared" si="241"/>
        <v>0</v>
      </c>
      <c r="Q650" s="142">
        <v>0</v>
      </c>
      <c r="R650" s="142">
        <f t="shared" si="242"/>
        <v>0</v>
      </c>
      <c r="S650" s="142">
        <v>0</v>
      </c>
      <c r="T650" s="143">
        <f t="shared" si="243"/>
        <v>0</v>
      </c>
      <c r="AR650" s="144" t="s">
        <v>229</v>
      </c>
      <c r="AT650" s="144" t="s">
        <v>215</v>
      </c>
      <c r="AU650" s="144" t="s">
        <v>236</v>
      </c>
      <c r="AY650" s="19" t="s">
        <v>212</v>
      </c>
      <c r="BE650" s="145">
        <f t="shared" si="244"/>
        <v>0</v>
      </c>
      <c r="BF650" s="145">
        <f t="shared" si="245"/>
        <v>0</v>
      </c>
      <c r="BG650" s="145">
        <f t="shared" si="246"/>
        <v>0</v>
      </c>
      <c r="BH650" s="145">
        <f t="shared" si="247"/>
        <v>0</v>
      </c>
      <c r="BI650" s="145">
        <f t="shared" si="248"/>
        <v>0</v>
      </c>
      <c r="BJ650" s="19" t="s">
        <v>77</v>
      </c>
      <c r="BK650" s="145">
        <f t="shared" si="249"/>
        <v>0</v>
      </c>
      <c r="BL650" s="19" t="s">
        <v>229</v>
      </c>
      <c r="BM650" s="144" t="s">
        <v>16941</v>
      </c>
    </row>
    <row r="651" spans="2:65" s="1" customFormat="1" ht="16.5" customHeight="1">
      <c r="B651" s="34"/>
      <c r="C651" s="133" t="s">
        <v>16942</v>
      </c>
      <c r="D651" s="133" t="s">
        <v>215</v>
      </c>
      <c r="E651" s="134" t="s">
        <v>16943</v>
      </c>
      <c r="F651" s="135" t="s">
        <v>16944</v>
      </c>
      <c r="G651" s="136" t="s">
        <v>15108</v>
      </c>
      <c r="H651" s="137">
        <v>580</v>
      </c>
      <c r="I651" s="138"/>
      <c r="J651" s="139">
        <f t="shared" si="240"/>
        <v>0</v>
      </c>
      <c r="K651" s="135" t="s">
        <v>245</v>
      </c>
      <c r="L651" s="34"/>
      <c r="M651" s="140" t="s">
        <v>19</v>
      </c>
      <c r="N651" s="141" t="s">
        <v>40</v>
      </c>
      <c r="P651" s="142">
        <f t="shared" si="241"/>
        <v>0</v>
      </c>
      <c r="Q651" s="142">
        <v>0</v>
      </c>
      <c r="R651" s="142">
        <f t="shared" si="242"/>
        <v>0</v>
      </c>
      <c r="S651" s="142">
        <v>0</v>
      </c>
      <c r="T651" s="143">
        <f t="shared" si="243"/>
        <v>0</v>
      </c>
      <c r="AR651" s="144" t="s">
        <v>229</v>
      </c>
      <c r="AT651" s="144" t="s">
        <v>215</v>
      </c>
      <c r="AU651" s="144" t="s">
        <v>236</v>
      </c>
      <c r="AY651" s="19" t="s">
        <v>212</v>
      </c>
      <c r="BE651" s="145">
        <f t="shared" si="244"/>
        <v>0</v>
      </c>
      <c r="BF651" s="145">
        <f t="shared" si="245"/>
        <v>0</v>
      </c>
      <c r="BG651" s="145">
        <f t="shared" si="246"/>
        <v>0</v>
      </c>
      <c r="BH651" s="145">
        <f t="shared" si="247"/>
        <v>0</v>
      </c>
      <c r="BI651" s="145">
        <f t="shared" si="248"/>
        <v>0</v>
      </c>
      <c r="BJ651" s="19" t="s">
        <v>77</v>
      </c>
      <c r="BK651" s="145">
        <f t="shared" si="249"/>
        <v>0</v>
      </c>
      <c r="BL651" s="19" t="s">
        <v>229</v>
      </c>
      <c r="BM651" s="144" t="s">
        <v>16945</v>
      </c>
    </row>
    <row r="652" spans="2:65" s="1" customFormat="1" ht="16.5" customHeight="1">
      <c r="B652" s="34"/>
      <c r="C652" s="133" t="s">
        <v>16268</v>
      </c>
      <c r="D652" s="133" t="s">
        <v>215</v>
      </c>
      <c r="E652" s="134" t="s">
        <v>16946</v>
      </c>
      <c r="F652" s="135" t="s">
        <v>16947</v>
      </c>
      <c r="G652" s="136" t="s">
        <v>15108</v>
      </c>
      <c r="H652" s="137">
        <v>640</v>
      </c>
      <c r="I652" s="138"/>
      <c r="J652" s="139">
        <f t="shared" si="240"/>
        <v>0</v>
      </c>
      <c r="K652" s="135" t="s">
        <v>245</v>
      </c>
      <c r="L652" s="34"/>
      <c r="M652" s="140" t="s">
        <v>19</v>
      </c>
      <c r="N652" s="141" t="s">
        <v>40</v>
      </c>
      <c r="P652" s="142">
        <f t="shared" si="241"/>
        <v>0</v>
      </c>
      <c r="Q652" s="142">
        <v>0</v>
      </c>
      <c r="R652" s="142">
        <f t="shared" si="242"/>
        <v>0</v>
      </c>
      <c r="S652" s="142">
        <v>0</v>
      </c>
      <c r="T652" s="143">
        <f t="shared" si="243"/>
        <v>0</v>
      </c>
      <c r="AR652" s="144" t="s">
        <v>229</v>
      </c>
      <c r="AT652" s="144" t="s">
        <v>215</v>
      </c>
      <c r="AU652" s="144" t="s">
        <v>236</v>
      </c>
      <c r="AY652" s="19" t="s">
        <v>212</v>
      </c>
      <c r="BE652" s="145">
        <f t="shared" si="244"/>
        <v>0</v>
      </c>
      <c r="BF652" s="145">
        <f t="shared" si="245"/>
        <v>0</v>
      </c>
      <c r="BG652" s="145">
        <f t="shared" si="246"/>
        <v>0</v>
      </c>
      <c r="BH652" s="145">
        <f t="shared" si="247"/>
        <v>0</v>
      </c>
      <c r="BI652" s="145">
        <f t="shared" si="248"/>
        <v>0</v>
      </c>
      <c r="BJ652" s="19" t="s">
        <v>77</v>
      </c>
      <c r="BK652" s="145">
        <f t="shared" si="249"/>
        <v>0</v>
      </c>
      <c r="BL652" s="19" t="s">
        <v>229</v>
      </c>
      <c r="BM652" s="144" t="s">
        <v>16948</v>
      </c>
    </row>
    <row r="653" spans="2:65" s="11" customFormat="1" ht="20.85" customHeight="1">
      <c r="B653" s="121"/>
      <c r="D653" s="122" t="s">
        <v>68</v>
      </c>
      <c r="E653" s="131" t="s">
        <v>16949</v>
      </c>
      <c r="F653" s="131" t="s">
        <v>16950</v>
      </c>
      <c r="I653" s="124"/>
      <c r="J653" s="132">
        <f>BK653</f>
        <v>0</v>
      </c>
      <c r="L653" s="121"/>
      <c r="M653" s="126"/>
      <c r="P653" s="127">
        <f>SUM(P654:P658)</f>
        <v>0</v>
      </c>
      <c r="R653" s="127">
        <f>SUM(R654:R658)</f>
        <v>0</v>
      </c>
      <c r="T653" s="128">
        <f>SUM(T654:T658)</f>
        <v>0</v>
      </c>
      <c r="AR653" s="122" t="s">
        <v>77</v>
      </c>
      <c r="AT653" s="129" t="s">
        <v>68</v>
      </c>
      <c r="AU653" s="129" t="s">
        <v>79</v>
      </c>
      <c r="AY653" s="122" t="s">
        <v>212</v>
      </c>
      <c r="BK653" s="130">
        <f>SUM(BK654:BK658)</f>
        <v>0</v>
      </c>
    </row>
    <row r="654" spans="2:65" s="1" customFormat="1" ht="16.5" customHeight="1">
      <c r="B654" s="34"/>
      <c r="C654" s="133" t="s">
        <v>16951</v>
      </c>
      <c r="D654" s="133" t="s">
        <v>215</v>
      </c>
      <c r="E654" s="134" t="s">
        <v>16952</v>
      </c>
      <c r="F654" s="135" t="s">
        <v>16953</v>
      </c>
      <c r="G654" s="136" t="s">
        <v>536</v>
      </c>
      <c r="H654" s="137">
        <v>7775</v>
      </c>
      <c r="I654" s="138"/>
      <c r="J654" s="139">
        <f>ROUND(I654*H654,2)</f>
        <v>0</v>
      </c>
      <c r="K654" s="135" t="s">
        <v>245</v>
      </c>
      <c r="L654" s="34"/>
      <c r="M654" s="140" t="s">
        <v>19</v>
      </c>
      <c r="N654" s="141" t="s">
        <v>40</v>
      </c>
      <c r="P654" s="142">
        <f>O654*H654</f>
        <v>0</v>
      </c>
      <c r="Q654" s="142">
        <v>0</v>
      </c>
      <c r="R654" s="142">
        <f>Q654*H654</f>
        <v>0</v>
      </c>
      <c r="S654" s="142">
        <v>0</v>
      </c>
      <c r="T654" s="143">
        <f>S654*H654</f>
        <v>0</v>
      </c>
      <c r="AR654" s="144" t="s">
        <v>229</v>
      </c>
      <c r="AT654" s="144" t="s">
        <v>215</v>
      </c>
      <c r="AU654" s="144" t="s">
        <v>236</v>
      </c>
      <c r="AY654" s="19" t="s">
        <v>212</v>
      </c>
      <c r="BE654" s="145">
        <f>IF(N654="základní",J654,0)</f>
        <v>0</v>
      </c>
      <c r="BF654" s="145">
        <f>IF(N654="snížená",J654,0)</f>
        <v>0</v>
      </c>
      <c r="BG654" s="145">
        <f>IF(N654="zákl. přenesená",J654,0)</f>
        <v>0</v>
      </c>
      <c r="BH654" s="145">
        <f>IF(N654="sníž. přenesená",J654,0)</f>
        <v>0</v>
      </c>
      <c r="BI654" s="145">
        <f>IF(N654="nulová",J654,0)</f>
        <v>0</v>
      </c>
      <c r="BJ654" s="19" t="s">
        <v>77</v>
      </c>
      <c r="BK654" s="145">
        <f>ROUND(I654*H654,2)</f>
        <v>0</v>
      </c>
      <c r="BL654" s="19" t="s">
        <v>229</v>
      </c>
      <c r="BM654" s="144" t="s">
        <v>16954</v>
      </c>
    </row>
    <row r="655" spans="2:65" s="1" customFormat="1" ht="16.5" customHeight="1">
      <c r="B655" s="34"/>
      <c r="C655" s="133" t="s">
        <v>16270</v>
      </c>
      <c r="D655" s="133" t="s">
        <v>215</v>
      </c>
      <c r="E655" s="134" t="s">
        <v>16955</v>
      </c>
      <c r="F655" s="135" t="s">
        <v>16956</v>
      </c>
      <c r="G655" s="136" t="s">
        <v>536</v>
      </c>
      <c r="H655" s="137">
        <v>60</v>
      </c>
      <c r="I655" s="138"/>
      <c r="J655" s="139">
        <f>ROUND(I655*H655,2)</f>
        <v>0</v>
      </c>
      <c r="K655" s="135" t="s">
        <v>245</v>
      </c>
      <c r="L655" s="34"/>
      <c r="M655" s="140" t="s">
        <v>19</v>
      </c>
      <c r="N655" s="141" t="s">
        <v>40</v>
      </c>
      <c r="P655" s="142">
        <f>O655*H655</f>
        <v>0</v>
      </c>
      <c r="Q655" s="142">
        <v>0</v>
      </c>
      <c r="R655" s="142">
        <f>Q655*H655</f>
        <v>0</v>
      </c>
      <c r="S655" s="142">
        <v>0</v>
      </c>
      <c r="T655" s="143">
        <f>S655*H655</f>
        <v>0</v>
      </c>
      <c r="AR655" s="144" t="s">
        <v>229</v>
      </c>
      <c r="AT655" s="144" t="s">
        <v>215</v>
      </c>
      <c r="AU655" s="144" t="s">
        <v>236</v>
      </c>
      <c r="AY655" s="19" t="s">
        <v>212</v>
      </c>
      <c r="BE655" s="145">
        <f>IF(N655="základní",J655,0)</f>
        <v>0</v>
      </c>
      <c r="BF655" s="145">
        <f>IF(N655="snížená",J655,0)</f>
        <v>0</v>
      </c>
      <c r="BG655" s="145">
        <f>IF(N655="zákl. přenesená",J655,0)</f>
        <v>0</v>
      </c>
      <c r="BH655" s="145">
        <f>IF(N655="sníž. přenesená",J655,0)</f>
        <v>0</v>
      </c>
      <c r="BI655" s="145">
        <f>IF(N655="nulová",J655,0)</f>
        <v>0</v>
      </c>
      <c r="BJ655" s="19" t="s">
        <v>77</v>
      </c>
      <c r="BK655" s="145">
        <f>ROUND(I655*H655,2)</f>
        <v>0</v>
      </c>
      <c r="BL655" s="19" t="s">
        <v>229</v>
      </c>
      <c r="BM655" s="144" t="s">
        <v>16957</v>
      </c>
    </row>
    <row r="656" spans="2:65" s="1" customFormat="1" ht="16.5" customHeight="1">
      <c r="B656" s="34"/>
      <c r="C656" s="133" t="s">
        <v>16958</v>
      </c>
      <c r="D656" s="133" t="s">
        <v>215</v>
      </c>
      <c r="E656" s="134" t="s">
        <v>16959</v>
      </c>
      <c r="F656" s="135" t="s">
        <v>16960</v>
      </c>
      <c r="G656" s="136" t="s">
        <v>536</v>
      </c>
      <c r="H656" s="137">
        <v>54430</v>
      </c>
      <c r="I656" s="138"/>
      <c r="J656" s="139">
        <f>ROUND(I656*H656,2)</f>
        <v>0</v>
      </c>
      <c r="K656" s="135" t="s">
        <v>245</v>
      </c>
      <c r="L656" s="34"/>
      <c r="M656" s="140" t="s">
        <v>19</v>
      </c>
      <c r="N656" s="141" t="s">
        <v>40</v>
      </c>
      <c r="P656" s="142">
        <f>O656*H656</f>
        <v>0</v>
      </c>
      <c r="Q656" s="142">
        <v>0</v>
      </c>
      <c r="R656" s="142">
        <f>Q656*H656</f>
        <v>0</v>
      </c>
      <c r="S656" s="142">
        <v>0</v>
      </c>
      <c r="T656" s="143">
        <f>S656*H656</f>
        <v>0</v>
      </c>
      <c r="AR656" s="144" t="s">
        <v>229</v>
      </c>
      <c r="AT656" s="144" t="s">
        <v>215</v>
      </c>
      <c r="AU656" s="144" t="s">
        <v>236</v>
      </c>
      <c r="AY656" s="19" t="s">
        <v>212</v>
      </c>
      <c r="BE656" s="145">
        <f>IF(N656="základní",J656,0)</f>
        <v>0</v>
      </c>
      <c r="BF656" s="145">
        <f>IF(N656="snížená",J656,0)</f>
        <v>0</v>
      </c>
      <c r="BG656" s="145">
        <f>IF(N656="zákl. přenesená",J656,0)</f>
        <v>0</v>
      </c>
      <c r="BH656" s="145">
        <f>IF(N656="sníž. přenesená",J656,0)</f>
        <v>0</v>
      </c>
      <c r="BI656" s="145">
        <f>IF(N656="nulová",J656,0)</f>
        <v>0</v>
      </c>
      <c r="BJ656" s="19" t="s">
        <v>77</v>
      </c>
      <c r="BK656" s="145">
        <f>ROUND(I656*H656,2)</f>
        <v>0</v>
      </c>
      <c r="BL656" s="19" t="s">
        <v>229</v>
      </c>
      <c r="BM656" s="144" t="s">
        <v>16961</v>
      </c>
    </row>
    <row r="657" spans="2:65" s="1" customFormat="1" ht="16.5" customHeight="1">
      <c r="B657" s="34"/>
      <c r="C657" s="133" t="s">
        <v>16272</v>
      </c>
      <c r="D657" s="133" t="s">
        <v>215</v>
      </c>
      <c r="E657" s="134" t="s">
        <v>16962</v>
      </c>
      <c r="F657" s="135" t="s">
        <v>16963</v>
      </c>
      <c r="G657" s="136" t="s">
        <v>536</v>
      </c>
      <c r="H657" s="137">
        <v>4390</v>
      </c>
      <c r="I657" s="138"/>
      <c r="J657" s="139">
        <f>ROUND(I657*H657,2)</f>
        <v>0</v>
      </c>
      <c r="K657" s="135" t="s">
        <v>245</v>
      </c>
      <c r="L657" s="34"/>
      <c r="M657" s="140" t="s">
        <v>19</v>
      </c>
      <c r="N657" s="141" t="s">
        <v>40</v>
      </c>
      <c r="P657" s="142">
        <f>O657*H657</f>
        <v>0</v>
      </c>
      <c r="Q657" s="142">
        <v>0</v>
      </c>
      <c r="R657" s="142">
        <f>Q657*H657</f>
        <v>0</v>
      </c>
      <c r="S657" s="142">
        <v>0</v>
      </c>
      <c r="T657" s="143">
        <f>S657*H657</f>
        <v>0</v>
      </c>
      <c r="AR657" s="144" t="s">
        <v>229</v>
      </c>
      <c r="AT657" s="144" t="s">
        <v>215</v>
      </c>
      <c r="AU657" s="144" t="s">
        <v>236</v>
      </c>
      <c r="AY657" s="19" t="s">
        <v>212</v>
      </c>
      <c r="BE657" s="145">
        <f>IF(N657="základní",J657,0)</f>
        <v>0</v>
      </c>
      <c r="BF657" s="145">
        <f>IF(N657="snížená",J657,0)</f>
        <v>0</v>
      </c>
      <c r="BG657" s="145">
        <f>IF(N657="zákl. přenesená",J657,0)</f>
        <v>0</v>
      </c>
      <c r="BH657" s="145">
        <f>IF(N657="sníž. přenesená",J657,0)</f>
        <v>0</v>
      </c>
      <c r="BI657" s="145">
        <f>IF(N657="nulová",J657,0)</f>
        <v>0</v>
      </c>
      <c r="BJ657" s="19" t="s">
        <v>77</v>
      </c>
      <c r="BK657" s="145">
        <f>ROUND(I657*H657,2)</f>
        <v>0</v>
      </c>
      <c r="BL657" s="19" t="s">
        <v>229</v>
      </c>
      <c r="BM657" s="144" t="s">
        <v>16964</v>
      </c>
    </row>
    <row r="658" spans="2:65" s="1" customFormat="1" ht="16.5" customHeight="1">
      <c r="B658" s="34"/>
      <c r="C658" s="133" t="s">
        <v>16965</v>
      </c>
      <c r="D658" s="133" t="s">
        <v>215</v>
      </c>
      <c r="E658" s="134" t="s">
        <v>16966</v>
      </c>
      <c r="F658" s="135" t="s">
        <v>16967</v>
      </c>
      <c r="G658" s="136" t="s">
        <v>8579</v>
      </c>
      <c r="H658" s="137">
        <v>1</v>
      </c>
      <c r="I658" s="138"/>
      <c r="J658" s="139">
        <f>ROUND(I658*H658,2)</f>
        <v>0</v>
      </c>
      <c r="K658" s="135" t="s">
        <v>245</v>
      </c>
      <c r="L658" s="34"/>
      <c r="M658" s="140" t="s">
        <v>19</v>
      </c>
      <c r="N658" s="141" t="s">
        <v>40</v>
      </c>
      <c r="P658" s="142">
        <f>O658*H658</f>
        <v>0</v>
      </c>
      <c r="Q658" s="142">
        <v>0</v>
      </c>
      <c r="R658" s="142">
        <f>Q658*H658</f>
        <v>0</v>
      </c>
      <c r="S658" s="142">
        <v>0</v>
      </c>
      <c r="T658" s="143">
        <f>S658*H658</f>
        <v>0</v>
      </c>
      <c r="AR658" s="144" t="s">
        <v>229</v>
      </c>
      <c r="AT658" s="144" t="s">
        <v>215</v>
      </c>
      <c r="AU658" s="144" t="s">
        <v>236</v>
      </c>
      <c r="AY658" s="19" t="s">
        <v>212</v>
      </c>
      <c r="BE658" s="145">
        <f>IF(N658="základní",J658,0)</f>
        <v>0</v>
      </c>
      <c r="BF658" s="145">
        <f>IF(N658="snížená",J658,0)</f>
        <v>0</v>
      </c>
      <c r="BG658" s="145">
        <f>IF(N658="zákl. přenesená",J658,0)</f>
        <v>0</v>
      </c>
      <c r="BH658" s="145">
        <f>IF(N658="sníž. přenesená",J658,0)</f>
        <v>0</v>
      </c>
      <c r="BI658" s="145">
        <f>IF(N658="nulová",J658,0)</f>
        <v>0</v>
      </c>
      <c r="BJ658" s="19" t="s">
        <v>77</v>
      </c>
      <c r="BK658" s="145">
        <f>ROUND(I658*H658,2)</f>
        <v>0</v>
      </c>
      <c r="BL658" s="19" t="s">
        <v>229</v>
      </c>
      <c r="BM658" s="144" t="s">
        <v>1371</v>
      </c>
    </row>
    <row r="659" spans="2:65" s="11" customFormat="1" ht="20.85" customHeight="1">
      <c r="B659" s="121"/>
      <c r="D659" s="122" t="s">
        <v>68</v>
      </c>
      <c r="E659" s="131" t="s">
        <v>16968</v>
      </c>
      <c r="F659" s="131" t="s">
        <v>16969</v>
      </c>
      <c r="I659" s="124"/>
      <c r="J659" s="132">
        <f>BK659</f>
        <v>0</v>
      </c>
      <c r="L659" s="121"/>
      <c r="M659" s="126"/>
      <c r="P659" s="127">
        <f>P660</f>
        <v>0</v>
      </c>
      <c r="R659" s="127">
        <f>R660</f>
        <v>0</v>
      </c>
      <c r="T659" s="128">
        <f>T660</f>
        <v>0</v>
      </c>
      <c r="AR659" s="122" t="s">
        <v>77</v>
      </c>
      <c r="AT659" s="129" t="s">
        <v>68</v>
      </c>
      <c r="AU659" s="129" t="s">
        <v>79</v>
      </c>
      <c r="AY659" s="122" t="s">
        <v>212</v>
      </c>
      <c r="BK659" s="130">
        <f>BK660</f>
        <v>0</v>
      </c>
    </row>
    <row r="660" spans="2:65" s="1" customFormat="1" ht="24.2" customHeight="1">
      <c r="B660" s="34"/>
      <c r="C660" s="133" t="s">
        <v>16274</v>
      </c>
      <c r="D660" s="133" t="s">
        <v>215</v>
      </c>
      <c r="E660" s="134" t="s">
        <v>16970</v>
      </c>
      <c r="F660" s="135" t="s">
        <v>16971</v>
      </c>
      <c r="G660" s="136" t="s">
        <v>8579</v>
      </c>
      <c r="H660" s="137">
        <v>1</v>
      </c>
      <c r="I660" s="138"/>
      <c r="J660" s="139">
        <f>ROUND(I660*H660,2)</f>
        <v>0</v>
      </c>
      <c r="K660" s="135" t="s">
        <v>245</v>
      </c>
      <c r="L660" s="34"/>
      <c r="M660" s="140" t="s">
        <v>19</v>
      </c>
      <c r="N660" s="141" t="s">
        <v>40</v>
      </c>
      <c r="P660" s="142">
        <f>O660*H660</f>
        <v>0</v>
      </c>
      <c r="Q660" s="142">
        <v>0</v>
      </c>
      <c r="R660" s="142">
        <f>Q660*H660</f>
        <v>0</v>
      </c>
      <c r="S660" s="142">
        <v>0</v>
      </c>
      <c r="T660" s="143">
        <f>S660*H660</f>
        <v>0</v>
      </c>
      <c r="AR660" s="144" t="s">
        <v>229</v>
      </c>
      <c r="AT660" s="144" t="s">
        <v>215</v>
      </c>
      <c r="AU660" s="144" t="s">
        <v>236</v>
      </c>
      <c r="AY660" s="19" t="s">
        <v>212</v>
      </c>
      <c r="BE660" s="145">
        <f>IF(N660="základní",J660,0)</f>
        <v>0</v>
      </c>
      <c r="BF660" s="145">
        <f>IF(N660="snížená",J660,0)</f>
        <v>0</v>
      </c>
      <c r="BG660" s="145">
        <f>IF(N660="zákl. přenesená",J660,0)</f>
        <v>0</v>
      </c>
      <c r="BH660" s="145">
        <f>IF(N660="sníž. přenesená",J660,0)</f>
        <v>0</v>
      </c>
      <c r="BI660" s="145">
        <f>IF(N660="nulová",J660,0)</f>
        <v>0</v>
      </c>
      <c r="BJ660" s="19" t="s">
        <v>77</v>
      </c>
      <c r="BK660" s="145">
        <f>ROUND(I660*H660,2)</f>
        <v>0</v>
      </c>
      <c r="BL660" s="19" t="s">
        <v>229</v>
      </c>
      <c r="BM660" s="144" t="s">
        <v>16972</v>
      </c>
    </row>
    <row r="661" spans="2:65" s="11" customFormat="1" ht="20.85" customHeight="1">
      <c r="B661" s="121"/>
      <c r="D661" s="122" t="s">
        <v>68</v>
      </c>
      <c r="E661" s="131" t="s">
        <v>16973</v>
      </c>
      <c r="F661" s="131" t="s">
        <v>16974</v>
      </c>
      <c r="I661" s="124"/>
      <c r="J661" s="132">
        <f>BK661</f>
        <v>0</v>
      </c>
      <c r="L661" s="121"/>
      <c r="M661" s="126"/>
      <c r="P661" s="127">
        <f>SUM(P662:P667)</f>
        <v>0</v>
      </c>
      <c r="R661" s="127">
        <f>SUM(R662:R667)</f>
        <v>0</v>
      </c>
      <c r="T661" s="128">
        <f>SUM(T662:T667)</f>
        <v>0</v>
      </c>
      <c r="AR661" s="122" t="s">
        <v>77</v>
      </c>
      <c r="AT661" s="129" t="s">
        <v>68</v>
      </c>
      <c r="AU661" s="129" t="s">
        <v>79</v>
      </c>
      <c r="AY661" s="122" t="s">
        <v>212</v>
      </c>
      <c r="BK661" s="130">
        <f>SUM(BK662:BK667)</f>
        <v>0</v>
      </c>
    </row>
    <row r="662" spans="2:65" s="1" customFormat="1" ht="24.2" customHeight="1">
      <c r="B662" s="34"/>
      <c r="C662" s="133" t="s">
        <v>16975</v>
      </c>
      <c r="D662" s="133" t="s">
        <v>215</v>
      </c>
      <c r="E662" s="134" t="s">
        <v>16976</v>
      </c>
      <c r="F662" s="135" t="s">
        <v>16977</v>
      </c>
      <c r="G662" s="136" t="s">
        <v>15108</v>
      </c>
      <c r="H662" s="137">
        <v>1</v>
      </c>
      <c r="I662" s="138"/>
      <c r="J662" s="139">
        <f t="shared" ref="J662:J667" si="250">ROUND(I662*H662,2)</f>
        <v>0</v>
      </c>
      <c r="K662" s="135" t="s">
        <v>245</v>
      </c>
      <c r="L662" s="34"/>
      <c r="M662" s="140" t="s">
        <v>19</v>
      </c>
      <c r="N662" s="141" t="s">
        <v>40</v>
      </c>
      <c r="P662" s="142">
        <f t="shared" ref="P662:P667" si="251">O662*H662</f>
        <v>0</v>
      </c>
      <c r="Q662" s="142">
        <v>0</v>
      </c>
      <c r="R662" s="142">
        <f t="shared" ref="R662:R667" si="252">Q662*H662</f>
        <v>0</v>
      </c>
      <c r="S662" s="142">
        <v>0</v>
      </c>
      <c r="T662" s="143">
        <f t="shared" ref="T662:T667" si="253">S662*H662</f>
        <v>0</v>
      </c>
      <c r="AR662" s="144" t="s">
        <v>229</v>
      </c>
      <c r="AT662" s="144" t="s">
        <v>215</v>
      </c>
      <c r="AU662" s="144" t="s">
        <v>236</v>
      </c>
      <c r="AY662" s="19" t="s">
        <v>212</v>
      </c>
      <c r="BE662" s="145">
        <f t="shared" ref="BE662:BE667" si="254">IF(N662="základní",J662,0)</f>
        <v>0</v>
      </c>
      <c r="BF662" s="145">
        <f t="shared" ref="BF662:BF667" si="255">IF(N662="snížená",J662,0)</f>
        <v>0</v>
      </c>
      <c r="BG662" s="145">
        <f t="shared" ref="BG662:BG667" si="256">IF(N662="zákl. přenesená",J662,0)</f>
        <v>0</v>
      </c>
      <c r="BH662" s="145">
        <f t="shared" ref="BH662:BH667" si="257">IF(N662="sníž. přenesená",J662,0)</f>
        <v>0</v>
      </c>
      <c r="BI662" s="145">
        <f t="shared" ref="BI662:BI667" si="258">IF(N662="nulová",J662,0)</f>
        <v>0</v>
      </c>
      <c r="BJ662" s="19" t="s">
        <v>77</v>
      </c>
      <c r="BK662" s="145">
        <f t="shared" ref="BK662:BK667" si="259">ROUND(I662*H662,2)</f>
        <v>0</v>
      </c>
      <c r="BL662" s="19" t="s">
        <v>229</v>
      </c>
      <c r="BM662" s="144" t="s">
        <v>9048</v>
      </c>
    </row>
    <row r="663" spans="2:65" s="1" customFormat="1" ht="24.2" customHeight="1">
      <c r="B663" s="34"/>
      <c r="C663" s="133" t="s">
        <v>16276</v>
      </c>
      <c r="D663" s="133" t="s">
        <v>215</v>
      </c>
      <c r="E663" s="134" t="s">
        <v>16978</v>
      </c>
      <c r="F663" s="135" t="s">
        <v>16979</v>
      </c>
      <c r="G663" s="136" t="s">
        <v>8579</v>
      </c>
      <c r="H663" s="137">
        <v>1</v>
      </c>
      <c r="I663" s="138"/>
      <c r="J663" s="139">
        <f t="shared" si="250"/>
        <v>0</v>
      </c>
      <c r="K663" s="135" t="s">
        <v>245</v>
      </c>
      <c r="L663" s="34"/>
      <c r="M663" s="140" t="s">
        <v>19</v>
      </c>
      <c r="N663" s="141" t="s">
        <v>40</v>
      </c>
      <c r="P663" s="142">
        <f t="shared" si="251"/>
        <v>0</v>
      </c>
      <c r="Q663" s="142">
        <v>0</v>
      </c>
      <c r="R663" s="142">
        <f t="shared" si="252"/>
        <v>0</v>
      </c>
      <c r="S663" s="142">
        <v>0</v>
      </c>
      <c r="T663" s="143">
        <f t="shared" si="253"/>
        <v>0</v>
      </c>
      <c r="AR663" s="144" t="s">
        <v>229</v>
      </c>
      <c r="AT663" s="144" t="s">
        <v>215</v>
      </c>
      <c r="AU663" s="144" t="s">
        <v>236</v>
      </c>
      <c r="AY663" s="19" t="s">
        <v>212</v>
      </c>
      <c r="BE663" s="145">
        <f t="shared" si="254"/>
        <v>0</v>
      </c>
      <c r="BF663" s="145">
        <f t="shared" si="255"/>
        <v>0</v>
      </c>
      <c r="BG663" s="145">
        <f t="shared" si="256"/>
        <v>0</v>
      </c>
      <c r="BH663" s="145">
        <f t="shared" si="257"/>
        <v>0</v>
      </c>
      <c r="BI663" s="145">
        <f t="shared" si="258"/>
        <v>0</v>
      </c>
      <c r="BJ663" s="19" t="s">
        <v>77</v>
      </c>
      <c r="BK663" s="145">
        <f t="shared" si="259"/>
        <v>0</v>
      </c>
      <c r="BL663" s="19" t="s">
        <v>229</v>
      </c>
      <c r="BM663" s="144" t="s">
        <v>12087</v>
      </c>
    </row>
    <row r="664" spans="2:65" s="1" customFormat="1" ht="16.5" customHeight="1">
      <c r="B664" s="34"/>
      <c r="C664" s="133" t="s">
        <v>16980</v>
      </c>
      <c r="D664" s="133" t="s">
        <v>215</v>
      </c>
      <c r="E664" s="134" t="s">
        <v>16981</v>
      </c>
      <c r="F664" s="135" t="s">
        <v>16982</v>
      </c>
      <c r="G664" s="136" t="s">
        <v>408</v>
      </c>
      <c r="H664" s="137">
        <v>48</v>
      </c>
      <c r="I664" s="138"/>
      <c r="J664" s="139">
        <f t="shared" si="250"/>
        <v>0</v>
      </c>
      <c r="K664" s="135" t="s">
        <v>245</v>
      </c>
      <c r="L664" s="34"/>
      <c r="M664" s="140" t="s">
        <v>19</v>
      </c>
      <c r="N664" s="141" t="s">
        <v>40</v>
      </c>
      <c r="P664" s="142">
        <f t="shared" si="251"/>
        <v>0</v>
      </c>
      <c r="Q664" s="142">
        <v>0</v>
      </c>
      <c r="R664" s="142">
        <f t="shared" si="252"/>
        <v>0</v>
      </c>
      <c r="S664" s="142">
        <v>0</v>
      </c>
      <c r="T664" s="143">
        <f t="shared" si="253"/>
        <v>0</v>
      </c>
      <c r="AR664" s="144" t="s">
        <v>229</v>
      </c>
      <c r="AT664" s="144" t="s">
        <v>215</v>
      </c>
      <c r="AU664" s="144" t="s">
        <v>236</v>
      </c>
      <c r="AY664" s="19" t="s">
        <v>212</v>
      </c>
      <c r="BE664" s="145">
        <f t="shared" si="254"/>
        <v>0</v>
      </c>
      <c r="BF664" s="145">
        <f t="shared" si="255"/>
        <v>0</v>
      </c>
      <c r="BG664" s="145">
        <f t="shared" si="256"/>
        <v>0</v>
      </c>
      <c r="BH664" s="145">
        <f t="shared" si="257"/>
        <v>0</v>
      </c>
      <c r="BI664" s="145">
        <f t="shared" si="258"/>
        <v>0</v>
      </c>
      <c r="BJ664" s="19" t="s">
        <v>77</v>
      </c>
      <c r="BK664" s="145">
        <f t="shared" si="259"/>
        <v>0</v>
      </c>
      <c r="BL664" s="19" t="s">
        <v>229</v>
      </c>
      <c r="BM664" s="144" t="s">
        <v>12104</v>
      </c>
    </row>
    <row r="665" spans="2:65" s="1" customFormat="1" ht="16.5" customHeight="1">
      <c r="B665" s="34"/>
      <c r="C665" s="133" t="s">
        <v>16278</v>
      </c>
      <c r="D665" s="133" t="s">
        <v>215</v>
      </c>
      <c r="E665" s="134" t="s">
        <v>16983</v>
      </c>
      <c r="F665" s="135" t="s">
        <v>16984</v>
      </c>
      <c r="G665" s="136" t="s">
        <v>408</v>
      </c>
      <c r="H665" s="137">
        <v>160</v>
      </c>
      <c r="I665" s="138"/>
      <c r="J665" s="139">
        <f t="shared" si="250"/>
        <v>0</v>
      </c>
      <c r="K665" s="135" t="s">
        <v>245</v>
      </c>
      <c r="L665" s="34"/>
      <c r="M665" s="140" t="s">
        <v>19</v>
      </c>
      <c r="N665" s="141" t="s">
        <v>40</v>
      </c>
      <c r="P665" s="142">
        <f t="shared" si="251"/>
        <v>0</v>
      </c>
      <c r="Q665" s="142">
        <v>0</v>
      </c>
      <c r="R665" s="142">
        <f t="shared" si="252"/>
        <v>0</v>
      </c>
      <c r="S665" s="142">
        <v>0</v>
      </c>
      <c r="T665" s="143">
        <f t="shared" si="253"/>
        <v>0</v>
      </c>
      <c r="AR665" s="144" t="s">
        <v>229</v>
      </c>
      <c r="AT665" s="144" t="s">
        <v>215</v>
      </c>
      <c r="AU665" s="144" t="s">
        <v>236</v>
      </c>
      <c r="AY665" s="19" t="s">
        <v>212</v>
      </c>
      <c r="BE665" s="145">
        <f t="shared" si="254"/>
        <v>0</v>
      </c>
      <c r="BF665" s="145">
        <f t="shared" si="255"/>
        <v>0</v>
      </c>
      <c r="BG665" s="145">
        <f t="shared" si="256"/>
        <v>0</v>
      </c>
      <c r="BH665" s="145">
        <f t="shared" si="257"/>
        <v>0</v>
      </c>
      <c r="BI665" s="145">
        <f t="shared" si="258"/>
        <v>0</v>
      </c>
      <c r="BJ665" s="19" t="s">
        <v>77</v>
      </c>
      <c r="BK665" s="145">
        <f t="shared" si="259"/>
        <v>0</v>
      </c>
      <c r="BL665" s="19" t="s">
        <v>229</v>
      </c>
      <c r="BM665" s="144" t="s">
        <v>12114</v>
      </c>
    </row>
    <row r="666" spans="2:65" s="1" customFormat="1" ht="16.5" customHeight="1">
      <c r="B666" s="34"/>
      <c r="C666" s="133" t="s">
        <v>16985</v>
      </c>
      <c r="D666" s="133" t="s">
        <v>215</v>
      </c>
      <c r="E666" s="134" t="s">
        <v>16986</v>
      </c>
      <c r="F666" s="135" t="s">
        <v>16987</v>
      </c>
      <c r="G666" s="136" t="s">
        <v>624</v>
      </c>
      <c r="H666" s="137">
        <v>9</v>
      </c>
      <c r="I666" s="138"/>
      <c r="J666" s="139">
        <f t="shared" si="250"/>
        <v>0</v>
      </c>
      <c r="K666" s="135" t="s">
        <v>245</v>
      </c>
      <c r="L666" s="34"/>
      <c r="M666" s="140" t="s">
        <v>19</v>
      </c>
      <c r="N666" s="141" t="s">
        <v>40</v>
      </c>
      <c r="P666" s="142">
        <f t="shared" si="251"/>
        <v>0</v>
      </c>
      <c r="Q666" s="142">
        <v>0</v>
      </c>
      <c r="R666" s="142">
        <f t="shared" si="252"/>
        <v>0</v>
      </c>
      <c r="S666" s="142">
        <v>0</v>
      </c>
      <c r="T666" s="143">
        <f t="shared" si="253"/>
        <v>0</v>
      </c>
      <c r="AR666" s="144" t="s">
        <v>229</v>
      </c>
      <c r="AT666" s="144" t="s">
        <v>215</v>
      </c>
      <c r="AU666" s="144" t="s">
        <v>236</v>
      </c>
      <c r="AY666" s="19" t="s">
        <v>212</v>
      </c>
      <c r="BE666" s="145">
        <f t="shared" si="254"/>
        <v>0</v>
      </c>
      <c r="BF666" s="145">
        <f t="shared" si="255"/>
        <v>0</v>
      </c>
      <c r="BG666" s="145">
        <f t="shared" si="256"/>
        <v>0</v>
      </c>
      <c r="BH666" s="145">
        <f t="shared" si="257"/>
        <v>0</v>
      </c>
      <c r="BI666" s="145">
        <f t="shared" si="258"/>
        <v>0</v>
      </c>
      <c r="BJ666" s="19" t="s">
        <v>77</v>
      </c>
      <c r="BK666" s="145">
        <f t="shared" si="259"/>
        <v>0</v>
      </c>
      <c r="BL666" s="19" t="s">
        <v>229</v>
      </c>
      <c r="BM666" s="144" t="s">
        <v>12702</v>
      </c>
    </row>
    <row r="667" spans="2:65" s="1" customFormat="1" ht="16.5" customHeight="1">
      <c r="B667" s="34"/>
      <c r="C667" s="133" t="s">
        <v>16280</v>
      </c>
      <c r="D667" s="133" t="s">
        <v>215</v>
      </c>
      <c r="E667" s="134" t="s">
        <v>16988</v>
      </c>
      <c r="F667" s="135" t="s">
        <v>16989</v>
      </c>
      <c r="G667" s="136" t="s">
        <v>8579</v>
      </c>
      <c r="H667" s="137">
        <v>1</v>
      </c>
      <c r="I667" s="138"/>
      <c r="J667" s="139">
        <f t="shared" si="250"/>
        <v>0</v>
      </c>
      <c r="K667" s="135" t="s">
        <v>245</v>
      </c>
      <c r="L667" s="34"/>
      <c r="M667" s="201" t="s">
        <v>19</v>
      </c>
      <c r="N667" s="202" t="s">
        <v>40</v>
      </c>
      <c r="O667" s="198"/>
      <c r="P667" s="203">
        <f t="shared" si="251"/>
        <v>0</v>
      </c>
      <c r="Q667" s="203">
        <v>0</v>
      </c>
      <c r="R667" s="203">
        <f t="shared" si="252"/>
        <v>0</v>
      </c>
      <c r="S667" s="203">
        <v>0</v>
      </c>
      <c r="T667" s="204">
        <f t="shared" si="253"/>
        <v>0</v>
      </c>
      <c r="AR667" s="144" t="s">
        <v>229</v>
      </c>
      <c r="AT667" s="144" t="s">
        <v>215</v>
      </c>
      <c r="AU667" s="144" t="s">
        <v>236</v>
      </c>
      <c r="AY667" s="19" t="s">
        <v>212</v>
      </c>
      <c r="BE667" s="145">
        <f t="shared" si="254"/>
        <v>0</v>
      </c>
      <c r="BF667" s="145">
        <f t="shared" si="255"/>
        <v>0</v>
      </c>
      <c r="BG667" s="145">
        <f t="shared" si="256"/>
        <v>0</v>
      </c>
      <c r="BH667" s="145">
        <f t="shared" si="257"/>
        <v>0</v>
      </c>
      <c r="BI667" s="145">
        <f t="shared" si="258"/>
        <v>0</v>
      </c>
      <c r="BJ667" s="19" t="s">
        <v>77</v>
      </c>
      <c r="BK667" s="145">
        <f t="shared" si="259"/>
        <v>0</v>
      </c>
      <c r="BL667" s="19" t="s">
        <v>229</v>
      </c>
      <c r="BM667" s="144" t="s">
        <v>12712</v>
      </c>
    </row>
    <row r="668" spans="2:65" s="1" customFormat="1" ht="6.95" customHeight="1">
      <c r="B668" s="43"/>
      <c r="C668" s="44"/>
      <c r="D668" s="44"/>
      <c r="E668" s="44"/>
      <c r="F668" s="44"/>
      <c r="G668" s="44"/>
      <c r="H668" s="44"/>
      <c r="I668" s="44"/>
      <c r="J668" s="44"/>
      <c r="K668" s="44"/>
      <c r="L668" s="34"/>
    </row>
  </sheetData>
  <sheetProtection algorithmName="SHA-512" hashValue="f88v3an9AcQh1uQmXMGI1VE2Ik+DNbWSPXjzmJoyNrhYV7LAw73jknjxGK7m24gy3oh0VjPOlaqA5S5pfKmwJQ==" saltValue="Tf4SjNLGH8c2eYnSD769Q/CVIA4LjalrHwEtuB3fws421zsXvLqJF82+ft2uw81dMVzPFqiRaM08Nf/QQcWOfQ==" spinCount="100000" sheet="1" objects="1" scenarios="1" formatColumns="0" formatRows="0" autoFilter="0"/>
  <autoFilter ref="C119:K667" xr:uid="{00000000-0009-0000-0000-00001B000000}"/>
  <mergeCells count="9">
    <mergeCell ref="E50:H50"/>
    <mergeCell ref="E110:H110"/>
    <mergeCell ref="E112:H112"/>
    <mergeCell ref="L2:V2"/>
    <mergeCell ref="E7:H7"/>
    <mergeCell ref="E9:H9"/>
    <mergeCell ref="E18:H18"/>
    <mergeCell ref="E27:H27"/>
    <mergeCell ref="E48:H48"/>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236"/>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164</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16990</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ROUND(J84,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ROUND((SUM(BE84:BE235)),  2)</f>
        <v>0</v>
      </c>
      <c r="I33" s="95">
        <v>0.21</v>
      </c>
      <c r="J33" s="85">
        <f>ROUND(((SUM(BE84:BE235))*I33),  2)</f>
        <v>0</v>
      </c>
      <c r="L33" s="34"/>
    </row>
    <row r="34" spans="2:12" s="1" customFormat="1" ht="14.45" customHeight="1">
      <c r="B34" s="34"/>
      <c r="E34" s="29" t="s">
        <v>41</v>
      </c>
      <c r="F34" s="85">
        <f>ROUND((SUM(BF84:BF235)),  2)</f>
        <v>0</v>
      </c>
      <c r="I34" s="95">
        <v>0.12</v>
      </c>
      <c r="J34" s="85">
        <f>ROUND(((SUM(BF84:BF235))*I34),  2)</f>
        <v>0</v>
      </c>
      <c r="L34" s="34"/>
    </row>
    <row r="35" spans="2:12" s="1" customFormat="1" ht="14.45" hidden="1" customHeight="1">
      <c r="B35" s="34"/>
      <c r="E35" s="29" t="s">
        <v>42</v>
      </c>
      <c r="F35" s="85">
        <f>ROUND((SUM(BG84:BG235)),  2)</f>
        <v>0</v>
      </c>
      <c r="I35" s="95">
        <v>0.21</v>
      </c>
      <c r="J35" s="85">
        <f>0</f>
        <v>0</v>
      </c>
      <c r="L35" s="34"/>
    </row>
    <row r="36" spans="2:12" s="1" customFormat="1" ht="14.45" hidden="1" customHeight="1">
      <c r="B36" s="34"/>
      <c r="E36" s="29" t="s">
        <v>43</v>
      </c>
      <c r="F36" s="85">
        <f>ROUND((SUM(BH84:BH235)),  2)</f>
        <v>0</v>
      </c>
      <c r="I36" s="95">
        <v>0.12</v>
      </c>
      <c r="J36" s="85">
        <f>0</f>
        <v>0</v>
      </c>
      <c r="L36" s="34"/>
    </row>
    <row r="37" spans="2:12" s="1" customFormat="1" ht="14.45" hidden="1" customHeight="1">
      <c r="B37" s="34"/>
      <c r="E37" s="29" t="s">
        <v>44</v>
      </c>
      <c r="F37" s="85">
        <f>ROUND((SUM(BI84:BI235)),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D.1.2.9. - ROZVOD STLAČENÉHO VZDUCHU</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J84</f>
        <v>0</v>
      </c>
      <c r="L59" s="34"/>
      <c r="AU59" s="19" t="s">
        <v>189</v>
      </c>
    </row>
    <row r="60" spans="2:47" s="8" customFormat="1" ht="24.95" customHeight="1">
      <c r="B60" s="105"/>
      <c r="D60" s="106" t="s">
        <v>2659</v>
      </c>
      <c r="E60" s="107"/>
      <c r="F60" s="107"/>
      <c r="G60" s="107"/>
      <c r="H60" s="107"/>
      <c r="I60" s="107"/>
      <c r="J60" s="108">
        <f>J85</f>
        <v>0</v>
      </c>
      <c r="L60" s="105"/>
    </row>
    <row r="61" spans="2:47" s="9" customFormat="1" ht="19.899999999999999" customHeight="1">
      <c r="B61" s="109"/>
      <c r="D61" s="110" t="s">
        <v>15796</v>
      </c>
      <c r="E61" s="111"/>
      <c r="F61" s="111"/>
      <c r="G61" s="111"/>
      <c r="H61" s="111"/>
      <c r="I61" s="111"/>
      <c r="J61" s="112">
        <f>J86</f>
        <v>0</v>
      </c>
      <c r="L61" s="109"/>
    </row>
    <row r="62" spans="2:47" s="9" customFormat="1" ht="14.85" customHeight="1">
      <c r="B62" s="109"/>
      <c r="D62" s="110" t="s">
        <v>16991</v>
      </c>
      <c r="E62" s="111"/>
      <c r="F62" s="111"/>
      <c r="G62" s="111"/>
      <c r="H62" s="111"/>
      <c r="I62" s="111"/>
      <c r="J62" s="112">
        <f>J87</f>
        <v>0</v>
      </c>
      <c r="L62" s="109"/>
    </row>
    <row r="63" spans="2:47" s="9" customFormat="1" ht="14.85" customHeight="1">
      <c r="B63" s="109"/>
      <c r="D63" s="110" t="s">
        <v>16992</v>
      </c>
      <c r="E63" s="111"/>
      <c r="F63" s="111"/>
      <c r="G63" s="111"/>
      <c r="H63" s="111"/>
      <c r="I63" s="111"/>
      <c r="J63" s="112">
        <f>J183</f>
        <v>0</v>
      </c>
      <c r="L63" s="109"/>
    </row>
    <row r="64" spans="2:47" s="9" customFormat="1" ht="14.85" customHeight="1">
      <c r="B64" s="109"/>
      <c r="D64" s="110" t="s">
        <v>16993</v>
      </c>
      <c r="E64" s="111"/>
      <c r="F64" s="111"/>
      <c r="G64" s="111"/>
      <c r="H64" s="111"/>
      <c r="I64" s="111"/>
      <c r="J64" s="112">
        <f>J218</f>
        <v>0</v>
      </c>
      <c r="L64" s="109"/>
    </row>
    <row r="65" spans="2:12" s="1" customFormat="1" ht="21.75" customHeight="1">
      <c r="B65" s="34"/>
      <c r="L65" s="34"/>
    </row>
    <row r="66" spans="2:12" s="1" customFormat="1" ht="6.95" customHeight="1">
      <c r="B66" s="43"/>
      <c r="C66" s="44"/>
      <c r="D66" s="44"/>
      <c r="E66" s="44"/>
      <c r="F66" s="44"/>
      <c r="G66" s="44"/>
      <c r="H66" s="44"/>
      <c r="I66" s="44"/>
      <c r="J66" s="44"/>
      <c r="K66" s="44"/>
      <c r="L66" s="34"/>
    </row>
    <row r="70" spans="2:12" s="1" customFormat="1" ht="6.95" customHeight="1">
      <c r="B70" s="45"/>
      <c r="C70" s="46"/>
      <c r="D70" s="46"/>
      <c r="E70" s="46"/>
      <c r="F70" s="46"/>
      <c r="G70" s="46"/>
      <c r="H70" s="46"/>
      <c r="I70" s="46"/>
      <c r="J70" s="46"/>
      <c r="K70" s="46"/>
      <c r="L70" s="34"/>
    </row>
    <row r="71" spans="2:12" s="1" customFormat="1" ht="24.95" customHeight="1">
      <c r="B71" s="34"/>
      <c r="C71" s="23" t="s">
        <v>197</v>
      </c>
      <c r="L71" s="34"/>
    </row>
    <row r="72" spans="2:12" s="1" customFormat="1" ht="6.95" customHeight="1">
      <c r="B72" s="34"/>
      <c r="L72" s="34"/>
    </row>
    <row r="73" spans="2:12" s="1" customFormat="1" ht="12" customHeight="1">
      <c r="B73" s="34"/>
      <c r="C73" s="29" t="s">
        <v>16</v>
      </c>
      <c r="L73" s="34"/>
    </row>
    <row r="74" spans="2:12" s="1" customFormat="1" ht="16.5" customHeight="1">
      <c r="B74" s="34"/>
      <c r="E74" s="365" t="str">
        <f>E7</f>
        <v>Stavební úpravy budovy N (CEETe II) v areálu VŠB-TUO - Úpravy po DI - rev_a</v>
      </c>
      <c r="F74" s="366"/>
      <c r="G74" s="366"/>
      <c r="H74" s="366"/>
      <c r="L74" s="34"/>
    </row>
    <row r="75" spans="2:12" s="1" customFormat="1" ht="12" customHeight="1">
      <c r="B75" s="34"/>
      <c r="C75" s="29" t="s">
        <v>181</v>
      </c>
      <c r="L75" s="34"/>
    </row>
    <row r="76" spans="2:12" s="1" customFormat="1" ht="16.5" customHeight="1">
      <c r="B76" s="34"/>
      <c r="E76" s="356" t="str">
        <f>E9</f>
        <v>D.1.2.9. - ROZVOD STLAČENÉHO VZDUCHU</v>
      </c>
      <c r="F76" s="364"/>
      <c r="G76" s="364"/>
      <c r="H76" s="364"/>
      <c r="L76" s="34"/>
    </row>
    <row r="77" spans="2:12" s="1" customFormat="1" ht="6.95" customHeight="1">
      <c r="B77" s="34"/>
      <c r="L77" s="34"/>
    </row>
    <row r="78" spans="2:12" s="1" customFormat="1" ht="12" customHeight="1">
      <c r="B78" s="34"/>
      <c r="C78" s="29" t="s">
        <v>21</v>
      </c>
      <c r="F78" s="27" t="str">
        <f>F12</f>
        <v xml:space="preserve"> </v>
      </c>
      <c r="I78" s="29" t="s">
        <v>23</v>
      </c>
      <c r="J78" s="51" t="str">
        <f>IF(J12="","",J12)</f>
        <v>1. 10. 2025</v>
      </c>
      <c r="L78" s="34"/>
    </row>
    <row r="79" spans="2:12" s="1" customFormat="1" ht="6.95" customHeight="1">
      <c r="B79" s="34"/>
      <c r="L79" s="34"/>
    </row>
    <row r="80" spans="2:12" s="1" customFormat="1" ht="25.7" customHeight="1">
      <c r="B80" s="34"/>
      <c r="C80" s="29" t="s">
        <v>25</v>
      </c>
      <c r="F80" s="27" t="str">
        <f>E15</f>
        <v xml:space="preserve"> </v>
      </c>
      <c r="I80" s="29" t="s">
        <v>30</v>
      </c>
      <c r="J80" s="32" t="str">
        <f>E21</f>
        <v xml:space="preserve">TECHNICO Opava s.r.o., </v>
      </c>
      <c r="L80" s="34"/>
    </row>
    <row r="81" spans="2:65" s="1" customFormat="1" ht="15.2" customHeight="1">
      <c r="B81" s="34"/>
      <c r="C81" s="29" t="s">
        <v>28</v>
      </c>
      <c r="F81" s="27" t="str">
        <f>IF(E18="","",E18)</f>
        <v>Vyplň údaj</v>
      </c>
      <c r="I81" s="29" t="s">
        <v>32</v>
      </c>
      <c r="J81" s="32" t="str">
        <f>E24</f>
        <v xml:space="preserve"> </v>
      </c>
      <c r="L81" s="34"/>
    </row>
    <row r="82" spans="2:65" s="1" customFormat="1" ht="10.35" customHeight="1">
      <c r="B82" s="34"/>
      <c r="L82" s="34"/>
    </row>
    <row r="83" spans="2:65" s="10" customFormat="1" ht="29.25" customHeight="1">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c r="B84" s="34"/>
      <c r="C84" s="63" t="s">
        <v>209</v>
      </c>
      <c r="J84" s="117">
        <f>BK84</f>
        <v>0</v>
      </c>
      <c r="L84" s="34"/>
      <c r="M84" s="61"/>
      <c r="N84" s="52"/>
      <c r="O84" s="52"/>
      <c r="P84" s="118">
        <f>P85</f>
        <v>0</v>
      </c>
      <c r="Q84" s="52"/>
      <c r="R84" s="118">
        <f>R85</f>
        <v>0</v>
      </c>
      <c r="S84" s="52"/>
      <c r="T84" s="119">
        <f>T85</f>
        <v>0</v>
      </c>
      <c r="AT84" s="19" t="s">
        <v>68</v>
      </c>
      <c r="AU84" s="19" t="s">
        <v>189</v>
      </c>
      <c r="BK84" s="120">
        <f>BK85</f>
        <v>0</v>
      </c>
    </row>
    <row r="85" spans="2:65" s="11" customFormat="1" ht="25.9" customHeight="1">
      <c r="B85" s="121"/>
      <c r="D85" s="122" t="s">
        <v>68</v>
      </c>
      <c r="E85" s="123" t="s">
        <v>3107</v>
      </c>
      <c r="F85" s="123" t="s">
        <v>5356</v>
      </c>
      <c r="I85" s="124"/>
      <c r="J85" s="125">
        <f>BK85</f>
        <v>0</v>
      </c>
      <c r="L85" s="121"/>
      <c r="M85" s="126"/>
      <c r="P85" s="127">
        <f>P86</f>
        <v>0</v>
      </c>
      <c r="R85" s="127">
        <f>R86</f>
        <v>0</v>
      </c>
      <c r="T85" s="128">
        <f>T86</f>
        <v>0</v>
      </c>
      <c r="AR85" s="122" t="s">
        <v>236</v>
      </c>
      <c r="AT85" s="129" t="s">
        <v>68</v>
      </c>
      <c r="AU85" s="129" t="s">
        <v>69</v>
      </c>
      <c r="AY85" s="122" t="s">
        <v>212</v>
      </c>
      <c r="BK85" s="130">
        <f>BK86</f>
        <v>0</v>
      </c>
    </row>
    <row r="86" spans="2:65" s="11" customFormat="1" ht="22.9" customHeight="1">
      <c r="B86" s="121"/>
      <c r="D86" s="122" t="s">
        <v>68</v>
      </c>
      <c r="E86" s="131" t="s">
        <v>15836</v>
      </c>
      <c r="F86" s="131" t="s">
        <v>15837</v>
      </c>
      <c r="I86" s="124"/>
      <c r="J86" s="132">
        <f>BK86</f>
        <v>0</v>
      </c>
      <c r="L86" s="121"/>
      <c r="M86" s="126"/>
      <c r="P86" s="127">
        <f>P87+P183+P218</f>
        <v>0</v>
      </c>
      <c r="R86" s="127">
        <f>R87+R183+R218</f>
        <v>0</v>
      </c>
      <c r="T86" s="128">
        <f>T87+T183+T218</f>
        <v>0</v>
      </c>
      <c r="AR86" s="122" t="s">
        <v>236</v>
      </c>
      <c r="AT86" s="129" t="s">
        <v>68</v>
      </c>
      <c r="AU86" s="129" t="s">
        <v>77</v>
      </c>
      <c r="AY86" s="122" t="s">
        <v>212</v>
      </c>
      <c r="BK86" s="130">
        <f>BK87+BK183+BK218</f>
        <v>0</v>
      </c>
    </row>
    <row r="87" spans="2:65" s="11" customFormat="1" ht="20.85" customHeight="1">
      <c r="B87" s="121"/>
      <c r="D87" s="122" t="s">
        <v>68</v>
      </c>
      <c r="E87" s="131" t="s">
        <v>15838</v>
      </c>
      <c r="F87" s="131" t="s">
        <v>16994</v>
      </c>
      <c r="I87" s="124"/>
      <c r="J87" s="132">
        <f>BK87</f>
        <v>0</v>
      </c>
      <c r="L87" s="121"/>
      <c r="M87" s="126"/>
      <c r="P87" s="127">
        <f>SUM(P88:P182)</f>
        <v>0</v>
      </c>
      <c r="R87" s="127">
        <f>SUM(R88:R182)</f>
        <v>0</v>
      </c>
      <c r="T87" s="128">
        <f>SUM(T88:T182)</f>
        <v>0</v>
      </c>
      <c r="AR87" s="122" t="s">
        <v>236</v>
      </c>
      <c r="AT87" s="129" t="s">
        <v>68</v>
      </c>
      <c r="AU87" s="129" t="s">
        <v>79</v>
      </c>
      <c r="AY87" s="122" t="s">
        <v>212</v>
      </c>
      <c r="BK87" s="130">
        <f>SUM(BK88:BK182)</f>
        <v>0</v>
      </c>
    </row>
    <row r="88" spans="2:65" s="1" customFormat="1" ht="16.5" customHeight="1">
      <c r="B88" s="34"/>
      <c r="C88" s="133" t="s">
        <v>77</v>
      </c>
      <c r="D88" s="133" t="s">
        <v>215</v>
      </c>
      <c r="E88" s="134" t="s">
        <v>16995</v>
      </c>
      <c r="F88" s="135" t="s">
        <v>16996</v>
      </c>
      <c r="G88" s="136" t="s">
        <v>536</v>
      </c>
      <c r="H88" s="137">
        <v>534</v>
      </c>
      <c r="I88" s="138"/>
      <c r="J88" s="139">
        <f>ROUND(I88*H88,2)</f>
        <v>0</v>
      </c>
      <c r="K88" s="135" t="s">
        <v>245</v>
      </c>
      <c r="L88" s="34"/>
      <c r="M88" s="140" t="s">
        <v>19</v>
      </c>
      <c r="N88" s="141" t="s">
        <v>40</v>
      </c>
      <c r="P88" s="142">
        <f>O88*H88</f>
        <v>0</v>
      </c>
      <c r="Q88" s="142">
        <v>0</v>
      </c>
      <c r="R88" s="142">
        <f>Q88*H88</f>
        <v>0</v>
      </c>
      <c r="S88" s="142">
        <v>0</v>
      </c>
      <c r="T88" s="143">
        <f>S88*H88</f>
        <v>0</v>
      </c>
      <c r="AR88" s="144" t="s">
        <v>938</v>
      </c>
      <c r="AT88" s="144" t="s">
        <v>215</v>
      </c>
      <c r="AU88" s="144" t="s">
        <v>236</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938</v>
      </c>
      <c r="BM88" s="144" t="s">
        <v>16997</v>
      </c>
    </row>
    <row r="89" spans="2:65" s="1" customFormat="1" ht="19.5">
      <c r="B89" s="34"/>
      <c r="D89" s="150" t="s">
        <v>224</v>
      </c>
      <c r="F89" s="151" t="s">
        <v>16998</v>
      </c>
      <c r="I89" s="148"/>
      <c r="L89" s="34"/>
      <c r="M89" s="149"/>
      <c r="T89" s="55"/>
      <c r="AT89" s="19" t="s">
        <v>224</v>
      </c>
      <c r="AU89" s="19" t="s">
        <v>236</v>
      </c>
    </row>
    <row r="90" spans="2:65" s="12" customFormat="1">
      <c r="B90" s="152"/>
      <c r="D90" s="150" t="s">
        <v>226</v>
      </c>
      <c r="E90" s="153" t="s">
        <v>19</v>
      </c>
      <c r="F90" s="154" t="s">
        <v>16999</v>
      </c>
      <c r="H90" s="155">
        <v>534</v>
      </c>
      <c r="I90" s="156"/>
      <c r="L90" s="152"/>
      <c r="M90" s="157"/>
      <c r="T90" s="158"/>
      <c r="AT90" s="153" t="s">
        <v>226</v>
      </c>
      <c r="AU90" s="153" t="s">
        <v>236</v>
      </c>
      <c r="AV90" s="12" t="s">
        <v>79</v>
      </c>
      <c r="AW90" s="12" t="s">
        <v>31</v>
      </c>
      <c r="AX90" s="12" t="s">
        <v>69</v>
      </c>
      <c r="AY90" s="153" t="s">
        <v>212</v>
      </c>
    </row>
    <row r="91" spans="2:65" s="13" customFormat="1">
      <c r="B91" s="159"/>
      <c r="D91" s="150" t="s">
        <v>226</v>
      </c>
      <c r="E91" s="160" t="s">
        <v>19</v>
      </c>
      <c r="F91" s="161" t="s">
        <v>228</v>
      </c>
      <c r="H91" s="162">
        <v>534</v>
      </c>
      <c r="I91" s="163"/>
      <c r="L91" s="159"/>
      <c r="M91" s="164"/>
      <c r="T91" s="165"/>
      <c r="AT91" s="160" t="s">
        <v>226</v>
      </c>
      <c r="AU91" s="160" t="s">
        <v>236</v>
      </c>
      <c r="AV91" s="13" t="s">
        <v>229</v>
      </c>
      <c r="AW91" s="13" t="s">
        <v>31</v>
      </c>
      <c r="AX91" s="13" t="s">
        <v>77</v>
      </c>
      <c r="AY91" s="160" t="s">
        <v>212</v>
      </c>
    </row>
    <row r="92" spans="2:65" s="1" customFormat="1" ht="16.5" customHeight="1">
      <c r="B92" s="34"/>
      <c r="C92" s="133" t="s">
        <v>79</v>
      </c>
      <c r="D92" s="133" t="s">
        <v>215</v>
      </c>
      <c r="E92" s="134" t="s">
        <v>17000</v>
      </c>
      <c r="F92" s="135" t="s">
        <v>17001</v>
      </c>
      <c r="G92" s="136" t="s">
        <v>536</v>
      </c>
      <c r="H92" s="137">
        <v>280</v>
      </c>
      <c r="I92" s="138"/>
      <c r="J92" s="139">
        <f>ROUND(I92*H92,2)</f>
        <v>0</v>
      </c>
      <c r="K92" s="135" t="s">
        <v>245</v>
      </c>
      <c r="L92" s="34"/>
      <c r="M92" s="140" t="s">
        <v>19</v>
      </c>
      <c r="N92" s="141" t="s">
        <v>40</v>
      </c>
      <c r="P92" s="142">
        <f>O92*H92</f>
        <v>0</v>
      </c>
      <c r="Q92" s="142">
        <v>0</v>
      </c>
      <c r="R92" s="142">
        <f>Q92*H92</f>
        <v>0</v>
      </c>
      <c r="S92" s="142">
        <v>0</v>
      </c>
      <c r="T92" s="143">
        <f>S92*H92</f>
        <v>0</v>
      </c>
      <c r="AR92" s="144" t="s">
        <v>938</v>
      </c>
      <c r="AT92" s="144" t="s">
        <v>215</v>
      </c>
      <c r="AU92" s="144" t="s">
        <v>236</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938</v>
      </c>
      <c r="BM92" s="144" t="s">
        <v>17002</v>
      </c>
    </row>
    <row r="93" spans="2:65" s="1" customFormat="1" ht="19.5">
      <c r="B93" s="34"/>
      <c r="D93" s="150" t="s">
        <v>224</v>
      </c>
      <c r="F93" s="151" t="s">
        <v>16998</v>
      </c>
      <c r="I93" s="148"/>
      <c r="L93" s="34"/>
      <c r="M93" s="149"/>
      <c r="T93" s="55"/>
      <c r="AT93" s="19" t="s">
        <v>224</v>
      </c>
      <c r="AU93" s="19" t="s">
        <v>236</v>
      </c>
    </row>
    <row r="94" spans="2:65" s="12" customFormat="1">
      <c r="B94" s="152"/>
      <c r="D94" s="150" t="s">
        <v>226</v>
      </c>
      <c r="E94" s="153" t="s">
        <v>19</v>
      </c>
      <c r="F94" s="154" t="s">
        <v>17003</v>
      </c>
      <c r="H94" s="155">
        <v>280</v>
      </c>
      <c r="I94" s="156"/>
      <c r="L94" s="152"/>
      <c r="M94" s="157"/>
      <c r="T94" s="158"/>
      <c r="AT94" s="153" t="s">
        <v>226</v>
      </c>
      <c r="AU94" s="153" t="s">
        <v>236</v>
      </c>
      <c r="AV94" s="12" t="s">
        <v>79</v>
      </c>
      <c r="AW94" s="12" t="s">
        <v>31</v>
      </c>
      <c r="AX94" s="12" t="s">
        <v>69</v>
      </c>
      <c r="AY94" s="153" t="s">
        <v>212</v>
      </c>
    </row>
    <row r="95" spans="2:65" s="13" customFormat="1">
      <c r="B95" s="159"/>
      <c r="D95" s="150" t="s">
        <v>226</v>
      </c>
      <c r="E95" s="160" t="s">
        <v>19</v>
      </c>
      <c r="F95" s="161" t="s">
        <v>228</v>
      </c>
      <c r="H95" s="162">
        <v>280</v>
      </c>
      <c r="I95" s="163"/>
      <c r="L95" s="159"/>
      <c r="M95" s="164"/>
      <c r="T95" s="165"/>
      <c r="AT95" s="160" t="s">
        <v>226</v>
      </c>
      <c r="AU95" s="160" t="s">
        <v>236</v>
      </c>
      <c r="AV95" s="13" t="s">
        <v>229</v>
      </c>
      <c r="AW95" s="13" t="s">
        <v>31</v>
      </c>
      <c r="AX95" s="13" t="s">
        <v>77</v>
      </c>
      <c r="AY95" s="160" t="s">
        <v>212</v>
      </c>
    </row>
    <row r="96" spans="2:65" s="1" customFormat="1" ht="16.5" customHeight="1">
      <c r="B96" s="34"/>
      <c r="C96" s="133" t="s">
        <v>236</v>
      </c>
      <c r="D96" s="133" t="s">
        <v>215</v>
      </c>
      <c r="E96" s="134" t="s">
        <v>17004</v>
      </c>
      <c r="F96" s="135" t="s">
        <v>17005</v>
      </c>
      <c r="G96" s="136" t="s">
        <v>536</v>
      </c>
      <c r="H96" s="137">
        <v>43</v>
      </c>
      <c r="I96" s="138"/>
      <c r="J96" s="139">
        <f>ROUND(I96*H96,2)</f>
        <v>0</v>
      </c>
      <c r="K96" s="135" t="s">
        <v>245</v>
      </c>
      <c r="L96" s="34"/>
      <c r="M96" s="140" t="s">
        <v>19</v>
      </c>
      <c r="N96" s="141" t="s">
        <v>40</v>
      </c>
      <c r="P96" s="142">
        <f>O96*H96</f>
        <v>0</v>
      </c>
      <c r="Q96" s="142">
        <v>0</v>
      </c>
      <c r="R96" s="142">
        <f>Q96*H96</f>
        <v>0</v>
      </c>
      <c r="S96" s="142">
        <v>0</v>
      </c>
      <c r="T96" s="143">
        <f>S96*H96</f>
        <v>0</v>
      </c>
      <c r="AR96" s="144" t="s">
        <v>938</v>
      </c>
      <c r="AT96" s="144" t="s">
        <v>215</v>
      </c>
      <c r="AU96" s="144" t="s">
        <v>236</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938</v>
      </c>
      <c r="BM96" s="144" t="s">
        <v>17006</v>
      </c>
    </row>
    <row r="97" spans="2:65" s="1" customFormat="1" ht="19.5">
      <c r="B97" s="34"/>
      <c r="D97" s="150" t="s">
        <v>224</v>
      </c>
      <c r="F97" s="151" t="s">
        <v>16998</v>
      </c>
      <c r="I97" s="148"/>
      <c r="L97" s="34"/>
      <c r="M97" s="149"/>
      <c r="T97" s="55"/>
      <c r="AT97" s="19" t="s">
        <v>224</v>
      </c>
      <c r="AU97" s="19" t="s">
        <v>236</v>
      </c>
    </row>
    <row r="98" spans="2:65" s="12" customFormat="1">
      <c r="B98" s="152"/>
      <c r="D98" s="150" t="s">
        <v>226</v>
      </c>
      <c r="E98" s="153" t="s">
        <v>19</v>
      </c>
      <c r="F98" s="154" t="s">
        <v>17007</v>
      </c>
      <c r="H98" s="155">
        <v>43</v>
      </c>
      <c r="I98" s="156"/>
      <c r="L98" s="152"/>
      <c r="M98" s="157"/>
      <c r="T98" s="158"/>
      <c r="AT98" s="153" t="s">
        <v>226</v>
      </c>
      <c r="AU98" s="153" t="s">
        <v>236</v>
      </c>
      <c r="AV98" s="12" t="s">
        <v>79</v>
      </c>
      <c r="AW98" s="12" t="s">
        <v>31</v>
      </c>
      <c r="AX98" s="12" t="s">
        <v>69</v>
      </c>
      <c r="AY98" s="153" t="s">
        <v>212</v>
      </c>
    </row>
    <row r="99" spans="2:65" s="13" customFormat="1">
      <c r="B99" s="159"/>
      <c r="D99" s="150" t="s">
        <v>226</v>
      </c>
      <c r="E99" s="160" t="s">
        <v>19</v>
      </c>
      <c r="F99" s="161" t="s">
        <v>228</v>
      </c>
      <c r="H99" s="162">
        <v>43</v>
      </c>
      <c r="I99" s="163"/>
      <c r="L99" s="159"/>
      <c r="M99" s="164"/>
      <c r="T99" s="165"/>
      <c r="AT99" s="160" t="s">
        <v>226</v>
      </c>
      <c r="AU99" s="160" t="s">
        <v>236</v>
      </c>
      <c r="AV99" s="13" t="s">
        <v>229</v>
      </c>
      <c r="AW99" s="13" t="s">
        <v>31</v>
      </c>
      <c r="AX99" s="13" t="s">
        <v>77</v>
      </c>
      <c r="AY99" s="160" t="s">
        <v>212</v>
      </c>
    </row>
    <row r="100" spans="2:65" s="1" customFormat="1" ht="16.5" customHeight="1">
      <c r="B100" s="34"/>
      <c r="C100" s="133" t="s">
        <v>229</v>
      </c>
      <c r="D100" s="133" t="s">
        <v>215</v>
      </c>
      <c r="E100" s="134" t="s">
        <v>17008</v>
      </c>
      <c r="F100" s="135" t="s">
        <v>17009</v>
      </c>
      <c r="G100" s="136" t="s">
        <v>624</v>
      </c>
      <c r="H100" s="137">
        <v>4</v>
      </c>
      <c r="I100" s="138"/>
      <c r="J100" s="139">
        <f>ROUND(I100*H100,2)</f>
        <v>0</v>
      </c>
      <c r="K100" s="135" t="s">
        <v>245</v>
      </c>
      <c r="L100" s="34"/>
      <c r="M100" s="140" t="s">
        <v>19</v>
      </c>
      <c r="N100" s="141" t="s">
        <v>40</v>
      </c>
      <c r="P100" s="142">
        <f>O100*H100</f>
        <v>0</v>
      </c>
      <c r="Q100" s="142">
        <v>0</v>
      </c>
      <c r="R100" s="142">
        <f>Q100*H100</f>
        <v>0</v>
      </c>
      <c r="S100" s="142">
        <v>0</v>
      </c>
      <c r="T100" s="143">
        <f>S100*H100</f>
        <v>0</v>
      </c>
      <c r="AR100" s="144" t="s">
        <v>938</v>
      </c>
      <c r="AT100" s="144" t="s">
        <v>215</v>
      </c>
      <c r="AU100" s="144" t="s">
        <v>236</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938</v>
      </c>
      <c r="BM100" s="144" t="s">
        <v>17010</v>
      </c>
    </row>
    <row r="101" spans="2:65" s="1" customFormat="1" ht="19.5">
      <c r="B101" s="34"/>
      <c r="D101" s="150" t="s">
        <v>224</v>
      </c>
      <c r="F101" s="151" t="s">
        <v>16998</v>
      </c>
      <c r="I101" s="148"/>
      <c r="L101" s="34"/>
      <c r="M101" s="149"/>
      <c r="T101" s="55"/>
      <c r="AT101" s="19" t="s">
        <v>224</v>
      </c>
      <c r="AU101" s="19" t="s">
        <v>236</v>
      </c>
    </row>
    <row r="102" spans="2:65" s="12" customFormat="1">
      <c r="B102" s="152"/>
      <c r="D102" s="150" t="s">
        <v>226</v>
      </c>
      <c r="E102" s="153" t="s">
        <v>19</v>
      </c>
      <c r="F102" s="154" t="s">
        <v>17011</v>
      </c>
      <c r="H102" s="155">
        <v>4</v>
      </c>
      <c r="I102" s="156"/>
      <c r="L102" s="152"/>
      <c r="M102" s="157"/>
      <c r="T102" s="158"/>
      <c r="AT102" s="153" t="s">
        <v>226</v>
      </c>
      <c r="AU102" s="153" t="s">
        <v>236</v>
      </c>
      <c r="AV102" s="12" t="s">
        <v>79</v>
      </c>
      <c r="AW102" s="12" t="s">
        <v>31</v>
      </c>
      <c r="AX102" s="12" t="s">
        <v>69</v>
      </c>
      <c r="AY102" s="153" t="s">
        <v>212</v>
      </c>
    </row>
    <row r="103" spans="2:65" s="13" customFormat="1">
      <c r="B103" s="159"/>
      <c r="D103" s="150" t="s">
        <v>226</v>
      </c>
      <c r="E103" s="160" t="s">
        <v>19</v>
      </c>
      <c r="F103" s="161" t="s">
        <v>228</v>
      </c>
      <c r="H103" s="162">
        <v>4</v>
      </c>
      <c r="I103" s="163"/>
      <c r="L103" s="159"/>
      <c r="M103" s="164"/>
      <c r="T103" s="165"/>
      <c r="AT103" s="160" t="s">
        <v>226</v>
      </c>
      <c r="AU103" s="160" t="s">
        <v>236</v>
      </c>
      <c r="AV103" s="13" t="s">
        <v>229</v>
      </c>
      <c r="AW103" s="13" t="s">
        <v>31</v>
      </c>
      <c r="AX103" s="13" t="s">
        <v>77</v>
      </c>
      <c r="AY103" s="160" t="s">
        <v>212</v>
      </c>
    </row>
    <row r="104" spans="2:65" s="1" customFormat="1" ht="16.5" customHeight="1">
      <c r="B104" s="34"/>
      <c r="C104" s="133" t="s">
        <v>211</v>
      </c>
      <c r="D104" s="133" t="s">
        <v>215</v>
      </c>
      <c r="E104" s="134" t="s">
        <v>17012</v>
      </c>
      <c r="F104" s="135" t="s">
        <v>17013</v>
      </c>
      <c r="G104" s="136" t="s">
        <v>624</v>
      </c>
      <c r="H104" s="137">
        <v>15</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938</v>
      </c>
      <c r="AT104" s="144" t="s">
        <v>215</v>
      </c>
      <c r="AU104" s="144" t="s">
        <v>236</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938</v>
      </c>
      <c r="BM104" s="144" t="s">
        <v>17014</v>
      </c>
    </row>
    <row r="105" spans="2:65" s="1" customFormat="1" ht="19.5">
      <c r="B105" s="34"/>
      <c r="D105" s="150" t="s">
        <v>224</v>
      </c>
      <c r="F105" s="151" t="s">
        <v>16998</v>
      </c>
      <c r="I105" s="148"/>
      <c r="L105" s="34"/>
      <c r="M105" s="149"/>
      <c r="T105" s="55"/>
      <c r="AT105" s="19" t="s">
        <v>224</v>
      </c>
      <c r="AU105" s="19" t="s">
        <v>236</v>
      </c>
    </row>
    <row r="106" spans="2:65" s="12" customFormat="1">
      <c r="B106" s="152"/>
      <c r="D106" s="150" t="s">
        <v>226</v>
      </c>
      <c r="E106" s="153" t="s">
        <v>19</v>
      </c>
      <c r="F106" s="154" t="s">
        <v>17015</v>
      </c>
      <c r="H106" s="155">
        <v>15</v>
      </c>
      <c r="I106" s="156"/>
      <c r="L106" s="152"/>
      <c r="M106" s="157"/>
      <c r="T106" s="158"/>
      <c r="AT106" s="153" t="s">
        <v>226</v>
      </c>
      <c r="AU106" s="153" t="s">
        <v>236</v>
      </c>
      <c r="AV106" s="12" t="s">
        <v>79</v>
      </c>
      <c r="AW106" s="12" t="s">
        <v>31</v>
      </c>
      <c r="AX106" s="12" t="s">
        <v>69</v>
      </c>
      <c r="AY106" s="153" t="s">
        <v>212</v>
      </c>
    </row>
    <row r="107" spans="2:65" s="13" customFormat="1">
      <c r="B107" s="159"/>
      <c r="D107" s="150" t="s">
        <v>226</v>
      </c>
      <c r="E107" s="160" t="s">
        <v>19</v>
      </c>
      <c r="F107" s="161" t="s">
        <v>228</v>
      </c>
      <c r="H107" s="162">
        <v>15</v>
      </c>
      <c r="I107" s="163"/>
      <c r="L107" s="159"/>
      <c r="M107" s="164"/>
      <c r="T107" s="165"/>
      <c r="AT107" s="160" t="s">
        <v>226</v>
      </c>
      <c r="AU107" s="160" t="s">
        <v>236</v>
      </c>
      <c r="AV107" s="13" t="s">
        <v>229</v>
      </c>
      <c r="AW107" s="13" t="s">
        <v>31</v>
      </c>
      <c r="AX107" s="13" t="s">
        <v>77</v>
      </c>
      <c r="AY107" s="160" t="s">
        <v>212</v>
      </c>
    </row>
    <row r="108" spans="2:65" s="1" customFormat="1" ht="16.5" customHeight="1">
      <c r="B108" s="34"/>
      <c r="C108" s="133" t="s">
        <v>253</v>
      </c>
      <c r="D108" s="133" t="s">
        <v>215</v>
      </c>
      <c r="E108" s="134" t="s">
        <v>17016</v>
      </c>
      <c r="F108" s="135" t="s">
        <v>17017</v>
      </c>
      <c r="G108" s="136" t="s">
        <v>624</v>
      </c>
      <c r="H108" s="137">
        <v>2</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938</v>
      </c>
      <c r="AT108" s="144" t="s">
        <v>215</v>
      </c>
      <c r="AU108" s="144" t="s">
        <v>236</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938</v>
      </c>
      <c r="BM108" s="144" t="s">
        <v>17018</v>
      </c>
    </row>
    <row r="109" spans="2:65" s="1" customFormat="1" ht="19.5">
      <c r="B109" s="34"/>
      <c r="D109" s="150" t="s">
        <v>224</v>
      </c>
      <c r="F109" s="151" t="s">
        <v>16998</v>
      </c>
      <c r="I109" s="148"/>
      <c r="L109" s="34"/>
      <c r="M109" s="149"/>
      <c r="T109" s="55"/>
      <c r="AT109" s="19" t="s">
        <v>224</v>
      </c>
      <c r="AU109" s="19" t="s">
        <v>236</v>
      </c>
    </row>
    <row r="110" spans="2:65" s="12" customFormat="1">
      <c r="B110" s="152"/>
      <c r="D110" s="150" t="s">
        <v>226</v>
      </c>
      <c r="E110" s="153" t="s">
        <v>19</v>
      </c>
      <c r="F110" s="154" t="s">
        <v>17019</v>
      </c>
      <c r="H110" s="155">
        <v>2</v>
      </c>
      <c r="I110" s="156"/>
      <c r="L110" s="152"/>
      <c r="M110" s="157"/>
      <c r="T110" s="158"/>
      <c r="AT110" s="153" t="s">
        <v>226</v>
      </c>
      <c r="AU110" s="153" t="s">
        <v>236</v>
      </c>
      <c r="AV110" s="12" t="s">
        <v>79</v>
      </c>
      <c r="AW110" s="12" t="s">
        <v>31</v>
      </c>
      <c r="AX110" s="12" t="s">
        <v>69</v>
      </c>
      <c r="AY110" s="153" t="s">
        <v>212</v>
      </c>
    </row>
    <row r="111" spans="2:65" s="13" customFormat="1">
      <c r="B111" s="159"/>
      <c r="D111" s="150" t="s">
        <v>226</v>
      </c>
      <c r="E111" s="160" t="s">
        <v>19</v>
      </c>
      <c r="F111" s="161" t="s">
        <v>228</v>
      </c>
      <c r="H111" s="162">
        <v>2</v>
      </c>
      <c r="I111" s="163"/>
      <c r="L111" s="159"/>
      <c r="M111" s="164"/>
      <c r="T111" s="165"/>
      <c r="AT111" s="160" t="s">
        <v>226</v>
      </c>
      <c r="AU111" s="160" t="s">
        <v>236</v>
      </c>
      <c r="AV111" s="13" t="s">
        <v>229</v>
      </c>
      <c r="AW111" s="13" t="s">
        <v>31</v>
      </c>
      <c r="AX111" s="13" t="s">
        <v>77</v>
      </c>
      <c r="AY111" s="160" t="s">
        <v>212</v>
      </c>
    </row>
    <row r="112" spans="2:65" s="1" customFormat="1" ht="16.5" customHeight="1">
      <c r="B112" s="34"/>
      <c r="C112" s="133" t="s">
        <v>259</v>
      </c>
      <c r="D112" s="133" t="s">
        <v>215</v>
      </c>
      <c r="E112" s="134" t="s">
        <v>17020</v>
      </c>
      <c r="F112" s="135" t="s">
        <v>17021</v>
      </c>
      <c r="G112" s="136" t="s">
        <v>624</v>
      </c>
      <c r="H112" s="137">
        <v>220</v>
      </c>
      <c r="I112" s="138"/>
      <c r="J112" s="139">
        <f>ROUND(I112*H112,2)</f>
        <v>0</v>
      </c>
      <c r="K112" s="135" t="s">
        <v>245</v>
      </c>
      <c r="L112" s="34"/>
      <c r="M112" s="140" t="s">
        <v>19</v>
      </c>
      <c r="N112" s="141" t="s">
        <v>40</v>
      </c>
      <c r="P112" s="142">
        <f>O112*H112</f>
        <v>0</v>
      </c>
      <c r="Q112" s="142">
        <v>0</v>
      </c>
      <c r="R112" s="142">
        <f>Q112*H112</f>
        <v>0</v>
      </c>
      <c r="S112" s="142">
        <v>0</v>
      </c>
      <c r="T112" s="143">
        <f>S112*H112</f>
        <v>0</v>
      </c>
      <c r="AR112" s="144" t="s">
        <v>938</v>
      </c>
      <c r="AT112" s="144" t="s">
        <v>215</v>
      </c>
      <c r="AU112" s="144" t="s">
        <v>236</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938</v>
      </c>
      <c r="BM112" s="144" t="s">
        <v>17022</v>
      </c>
    </row>
    <row r="113" spans="2:65" s="1" customFormat="1" ht="19.5">
      <c r="B113" s="34"/>
      <c r="D113" s="150" t="s">
        <v>224</v>
      </c>
      <c r="F113" s="151" t="s">
        <v>16998</v>
      </c>
      <c r="I113" s="148"/>
      <c r="L113" s="34"/>
      <c r="M113" s="149"/>
      <c r="T113" s="55"/>
      <c r="AT113" s="19" t="s">
        <v>224</v>
      </c>
      <c r="AU113" s="19" t="s">
        <v>236</v>
      </c>
    </row>
    <row r="114" spans="2:65" s="12" customFormat="1">
      <c r="B114" s="152"/>
      <c r="D114" s="150" t="s">
        <v>226</v>
      </c>
      <c r="E114" s="153" t="s">
        <v>19</v>
      </c>
      <c r="F114" s="154" t="s">
        <v>17023</v>
      </c>
      <c r="H114" s="155">
        <v>220</v>
      </c>
      <c r="I114" s="156"/>
      <c r="L114" s="152"/>
      <c r="M114" s="157"/>
      <c r="T114" s="158"/>
      <c r="AT114" s="153" t="s">
        <v>226</v>
      </c>
      <c r="AU114" s="153" t="s">
        <v>236</v>
      </c>
      <c r="AV114" s="12" t="s">
        <v>79</v>
      </c>
      <c r="AW114" s="12" t="s">
        <v>31</v>
      </c>
      <c r="AX114" s="12" t="s">
        <v>69</v>
      </c>
      <c r="AY114" s="153" t="s">
        <v>212</v>
      </c>
    </row>
    <row r="115" spans="2:65" s="13" customFormat="1">
      <c r="B115" s="159"/>
      <c r="D115" s="150" t="s">
        <v>226</v>
      </c>
      <c r="E115" s="160" t="s">
        <v>19</v>
      </c>
      <c r="F115" s="161" t="s">
        <v>228</v>
      </c>
      <c r="H115" s="162">
        <v>220</v>
      </c>
      <c r="I115" s="163"/>
      <c r="L115" s="159"/>
      <c r="M115" s="164"/>
      <c r="T115" s="165"/>
      <c r="AT115" s="160" t="s">
        <v>226</v>
      </c>
      <c r="AU115" s="160" t="s">
        <v>236</v>
      </c>
      <c r="AV115" s="13" t="s">
        <v>229</v>
      </c>
      <c r="AW115" s="13" t="s">
        <v>31</v>
      </c>
      <c r="AX115" s="13" t="s">
        <v>77</v>
      </c>
      <c r="AY115" s="160" t="s">
        <v>212</v>
      </c>
    </row>
    <row r="116" spans="2:65" s="1" customFormat="1" ht="16.5" customHeight="1">
      <c r="B116" s="34"/>
      <c r="C116" s="133" t="s">
        <v>267</v>
      </c>
      <c r="D116" s="133" t="s">
        <v>215</v>
      </c>
      <c r="E116" s="134" t="s">
        <v>17024</v>
      </c>
      <c r="F116" s="135" t="s">
        <v>17025</v>
      </c>
      <c r="G116" s="136" t="s">
        <v>624</v>
      </c>
      <c r="H116" s="137">
        <v>30</v>
      </c>
      <c r="I116" s="138"/>
      <c r="J116" s="139">
        <f>ROUND(I116*H116,2)</f>
        <v>0</v>
      </c>
      <c r="K116" s="135" t="s">
        <v>245</v>
      </c>
      <c r="L116" s="34"/>
      <c r="M116" s="140" t="s">
        <v>19</v>
      </c>
      <c r="N116" s="141" t="s">
        <v>40</v>
      </c>
      <c r="P116" s="142">
        <f>O116*H116</f>
        <v>0</v>
      </c>
      <c r="Q116" s="142">
        <v>0</v>
      </c>
      <c r="R116" s="142">
        <f>Q116*H116</f>
        <v>0</v>
      </c>
      <c r="S116" s="142">
        <v>0</v>
      </c>
      <c r="T116" s="143">
        <f>S116*H116</f>
        <v>0</v>
      </c>
      <c r="AR116" s="144" t="s">
        <v>938</v>
      </c>
      <c r="AT116" s="144" t="s">
        <v>215</v>
      </c>
      <c r="AU116" s="144" t="s">
        <v>236</v>
      </c>
      <c r="AY116" s="19" t="s">
        <v>212</v>
      </c>
      <c r="BE116" s="145">
        <f>IF(N116="základní",J116,0)</f>
        <v>0</v>
      </c>
      <c r="BF116" s="145">
        <f>IF(N116="snížená",J116,0)</f>
        <v>0</v>
      </c>
      <c r="BG116" s="145">
        <f>IF(N116="zákl. přenesená",J116,0)</f>
        <v>0</v>
      </c>
      <c r="BH116" s="145">
        <f>IF(N116="sníž. přenesená",J116,0)</f>
        <v>0</v>
      </c>
      <c r="BI116" s="145">
        <f>IF(N116="nulová",J116,0)</f>
        <v>0</v>
      </c>
      <c r="BJ116" s="19" t="s">
        <v>77</v>
      </c>
      <c r="BK116" s="145">
        <f>ROUND(I116*H116,2)</f>
        <v>0</v>
      </c>
      <c r="BL116" s="19" t="s">
        <v>938</v>
      </c>
      <c r="BM116" s="144" t="s">
        <v>17026</v>
      </c>
    </row>
    <row r="117" spans="2:65" s="1" customFormat="1" ht="19.5">
      <c r="B117" s="34"/>
      <c r="D117" s="150" t="s">
        <v>224</v>
      </c>
      <c r="F117" s="151" t="s">
        <v>16998</v>
      </c>
      <c r="I117" s="148"/>
      <c r="L117" s="34"/>
      <c r="M117" s="149"/>
      <c r="T117" s="55"/>
      <c r="AT117" s="19" t="s">
        <v>224</v>
      </c>
      <c r="AU117" s="19" t="s">
        <v>236</v>
      </c>
    </row>
    <row r="118" spans="2:65" s="12" customFormat="1">
      <c r="B118" s="152"/>
      <c r="D118" s="150" t="s">
        <v>226</v>
      </c>
      <c r="E118" s="153" t="s">
        <v>19</v>
      </c>
      <c r="F118" s="154" t="s">
        <v>17027</v>
      </c>
      <c r="H118" s="155">
        <v>30</v>
      </c>
      <c r="I118" s="156"/>
      <c r="L118" s="152"/>
      <c r="M118" s="157"/>
      <c r="T118" s="158"/>
      <c r="AT118" s="153" t="s">
        <v>226</v>
      </c>
      <c r="AU118" s="153" t="s">
        <v>236</v>
      </c>
      <c r="AV118" s="12" t="s">
        <v>79</v>
      </c>
      <c r="AW118" s="12" t="s">
        <v>31</v>
      </c>
      <c r="AX118" s="12" t="s">
        <v>69</v>
      </c>
      <c r="AY118" s="153" t="s">
        <v>212</v>
      </c>
    </row>
    <row r="119" spans="2:65" s="13" customFormat="1">
      <c r="B119" s="159"/>
      <c r="D119" s="150" t="s">
        <v>226</v>
      </c>
      <c r="E119" s="160" t="s">
        <v>19</v>
      </c>
      <c r="F119" s="161" t="s">
        <v>228</v>
      </c>
      <c r="H119" s="162">
        <v>30</v>
      </c>
      <c r="I119" s="163"/>
      <c r="L119" s="159"/>
      <c r="M119" s="164"/>
      <c r="T119" s="165"/>
      <c r="AT119" s="160" t="s">
        <v>226</v>
      </c>
      <c r="AU119" s="160" t="s">
        <v>236</v>
      </c>
      <c r="AV119" s="13" t="s">
        <v>229</v>
      </c>
      <c r="AW119" s="13" t="s">
        <v>31</v>
      </c>
      <c r="AX119" s="13" t="s">
        <v>77</v>
      </c>
      <c r="AY119" s="160" t="s">
        <v>212</v>
      </c>
    </row>
    <row r="120" spans="2:65" s="1" customFormat="1" ht="16.5" customHeight="1">
      <c r="B120" s="34"/>
      <c r="C120" s="133" t="s">
        <v>275</v>
      </c>
      <c r="D120" s="133" t="s">
        <v>215</v>
      </c>
      <c r="E120" s="134" t="s">
        <v>17028</v>
      </c>
      <c r="F120" s="135" t="s">
        <v>17029</v>
      </c>
      <c r="G120" s="136" t="s">
        <v>624</v>
      </c>
      <c r="H120" s="137">
        <v>15</v>
      </c>
      <c r="I120" s="138"/>
      <c r="J120" s="139">
        <f>ROUND(I120*H120,2)</f>
        <v>0</v>
      </c>
      <c r="K120" s="135" t="s">
        <v>245</v>
      </c>
      <c r="L120" s="34"/>
      <c r="M120" s="140" t="s">
        <v>19</v>
      </c>
      <c r="N120" s="141" t="s">
        <v>40</v>
      </c>
      <c r="P120" s="142">
        <f>O120*H120</f>
        <v>0</v>
      </c>
      <c r="Q120" s="142">
        <v>0</v>
      </c>
      <c r="R120" s="142">
        <f>Q120*H120</f>
        <v>0</v>
      </c>
      <c r="S120" s="142">
        <v>0</v>
      </c>
      <c r="T120" s="143">
        <f>S120*H120</f>
        <v>0</v>
      </c>
      <c r="AR120" s="144" t="s">
        <v>938</v>
      </c>
      <c r="AT120" s="144" t="s">
        <v>215</v>
      </c>
      <c r="AU120" s="144" t="s">
        <v>236</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938</v>
      </c>
      <c r="BM120" s="144" t="s">
        <v>17030</v>
      </c>
    </row>
    <row r="121" spans="2:65" s="1" customFormat="1" ht="19.5">
      <c r="B121" s="34"/>
      <c r="D121" s="150" t="s">
        <v>224</v>
      </c>
      <c r="F121" s="151" t="s">
        <v>16998</v>
      </c>
      <c r="I121" s="148"/>
      <c r="L121" s="34"/>
      <c r="M121" s="149"/>
      <c r="T121" s="55"/>
      <c r="AT121" s="19" t="s">
        <v>224</v>
      </c>
      <c r="AU121" s="19" t="s">
        <v>236</v>
      </c>
    </row>
    <row r="122" spans="2:65" s="12" customFormat="1">
      <c r="B122" s="152"/>
      <c r="D122" s="150" t="s">
        <v>226</v>
      </c>
      <c r="E122" s="153" t="s">
        <v>19</v>
      </c>
      <c r="F122" s="154" t="s">
        <v>17031</v>
      </c>
      <c r="H122" s="155">
        <v>15</v>
      </c>
      <c r="I122" s="156"/>
      <c r="L122" s="152"/>
      <c r="M122" s="157"/>
      <c r="T122" s="158"/>
      <c r="AT122" s="153" t="s">
        <v>226</v>
      </c>
      <c r="AU122" s="153" t="s">
        <v>236</v>
      </c>
      <c r="AV122" s="12" t="s">
        <v>79</v>
      </c>
      <c r="AW122" s="12" t="s">
        <v>31</v>
      </c>
      <c r="AX122" s="12" t="s">
        <v>69</v>
      </c>
      <c r="AY122" s="153" t="s">
        <v>212</v>
      </c>
    </row>
    <row r="123" spans="2:65" s="13" customFormat="1">
      <c r="B123" s="159"/>
      <c r="D123" s="150" t="s">
        <v>226</v>
      </c>
      <c r="E123" s="160" t="s">
        <v>19</v>
      </c>
      <c r="F123" s="161" t="s">
        <v>228</v>
      </c>
      <c r="H123" s="162">
        <v>15</v>
      </c>
      <c r="I123" s="163"/>
      <c r="L123" s="159"/>
      <c r="M123" s="164"/>
      <c r="T123" s="165"/>
      <c r="AT123" s="160" t="s">
        <v>226</v>
      </c>
      <c r="AU123" s="160" t="s">
        <v>236</v>
      </c>
      <c r="AV123" s="13" t="s">
        <v>229</v>
      </c>
      <c r="AW123" s="13" t="s">
        <v>31</v>
      </c>
      <c r="AX123" s="13" t="s">
        <v>77</v>
      </c>
      <c r="AY123" s="160" t="s">
        <v>212</v>
      </c>
    </row>
    <row r="124" spans="2:65" s="1" customFormat="1" ht="16.5" customHeight="1">
      <c r="B124" s="34"/>
      <c r="C124" s="133" t="s">
        <v>281</v>
      </c>
      <c r="D124" s="133" t="s">
        <v>215</v>
      </c>
      <c r="E124" s="134" t="s">
        <v>17032</v>
      </c>
      <c r="F124" s="135" t="s">
        <v>17033</v>
      </c>
      <c r="G124" s="136" t="s">
        <v>624</v>
      </c>
      <c r="H124" s="137">
        <v>59</v>
      </c>
      <c r="I124" s="138"/>
      <c r="J124" s="139">
        <f>ROUND(I124*H124,2)</f>
        <v>0</v>
      </c>
      <c r="K124" s="135" t="s">
        <v>245</v>
      </c>
      <c r="L124" s="34"/>
      <c r="M124" s="140" t="s">
        <v>19</v>
      </c>
      <c r="N124" s="141" t="s">
        <v>40</v>
      </c>
      <c r="P124" s="142">
        <f>O124*H124</f>
        <v>0</v>
      </c>
      <c r="Q124" s="142">
        <v>0</v>
      </c>
      <c r="R124" s="142">
        <f>Q124*H124</f>
        <v>0</v>
      </c>
      <c r="S124" s="142">
        <v>0</v>
      </c>
      <c r="T124" s="143">
        <f>S124*H124</f>
        <v>0</v>
      </c>
      <c r="AR124" s="144" t="s">
        <v>938</v>
      </c>
      <c r="AT124" s="144" t="s">
        <v>215</v>
      </c>
      <c r="AU124" s="144" t="s">
        <v>236</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938</v>
      </c>
      <c r="BM124" s="144" t="s">
        <v>17034</v>
      </c>
    </row>
    <row r="125" spans="2:65" s="1" customFormat="1" ht="19.5">
      <c r="B125" s="34"/>
      <c r="D125" s="150" t="s">
        <v>224</v>
      </c>
      <c r="F125" s="151" t="s">
        <v>16998</v>
      </c>
      <c r="I125" s="148"/>
      <c r="L125" s="34"/>
      <c r="M125" s="149"/>
      <c r="T125" s="55"/>
      <c r="AT125" s="19" t="s">
        <v>224</v>
      </c>
      <c r="AU125" s="19" t="s">
        <v>236</v>
      </c>
    </row>
    <row r="126" spans="2:65" s="12" customFormat="1">
      <c r="B126" s="152"/>
      <c r="D126" s="150" t="s">
        <v>226</v>
      </c>
      <c r="E126" s="153" t="s">
        <v>19</v>
      </c>
      <c r="F126" s="154" t="s">
        <v>17035</v>
      </c>
      <c r="H126" s="155">
        <v>59</v>
      </c>
      <c r="I126" s="156"/>
      <c r="L126" s="152"/>
      <c r="M126" s="157"/>
      <c r="T126" s="158"/>
      <c r="AT126" s="153" t="s">
        <v>226</v>
      </c>
      <c r="AU126" s="153" t="s">
        <v>236</v>
      </c>
      <c r="AV126" s="12" t="s">
        <v>79</v>
      </c>
      <c r="AW126" s="12" t="s">
        <v>31</v>
      </c>
      <c r="AX126" s="12" t="s">
        <v>69</v>
      </c>
      <c r="AY126" s="153" t="s">
        <v>212</v>
      </c>
    </row>
    <row r="127" spans="2:65" s="13" customFormat="1">
      <c r="B127" s="159"/>
      <c r="D127" s="150" t="s">
        <v>226</v>
      </c>
      <c r="E127" s="160" t="s">
        <v>19</v>
      </c>
      <c r="F127" s="161" t="s">
        <v>228</v>
      </c>
      <c r="H127" s="162">
        <v>59</v>
      </c>
      <c r="I127" s="163"/>
      <c r="L127" s="159"/>
      <c r="M127" s="164"/>
      <c r="T127" s="165"/>
      <c r="AT127" s="160" t="s">
        <v>226</v>
      </c>
      <c r="AU127" s="160" t="s">
        <v>236</v>
      </c>
      <c r="AV127" s="13" t="s">
        <v>229</v>
      </c>
      <c r="AW127" s="13" t="s">
        <v>31</v>
      </c>
      <c r="AX127" s="13" t="s">
        <v>77</v>
      </c>
      <c r="AY127" s="160" t="s">
        <v>212</v>
      </c>
    </row>
    <row r="128" spans="2:65" s="1" customFormat="1" ht="16.5" customHeight="1">
      <c r="B128" s="34"/>
      <c r="C128" s="133" t="s">
        <v>287</v>
      </c>
      <c r="D128" s="133" t="s">
        <v>215</v>
      </c>
      <c r="E128" s="134" t="s">
        <v>17036</v>
      </c>
      <c r="F128" s="135" t="s">
        <v>17037</v>
      </c>
      <c r="G128" s="136" t="s">
        <v>624</v>
      </c>
      <c r="H128" s="137">
        <v>31</v>
      </c>
      <c r="I128" s="138"/>
      <c r="J128" s="139">
        <f>ROUND(I128*H128,2)</f>
        <v>0</v>
      </c>
      <c r="K128" s="135" t="s">
        <v>245</v>
      </c>
      <c r="L128" s="34"/>
      <c r="M128" s="140" t="s">
        <v>19</v>
      </c>
      <c r="N128" s="141" t="s">
        <v>40</v>
      </c>
      <c r="P128" s="142">
        <f>O128*H128</f>
        <v>0</v>
      </c>
      <c r="Q128" s="142">
        <v>0</v>
      </c>
      <c r="R128" s="142">
        <f>Q128*H128</f>
        <v>0</v>
      </c>
      <c r="S128" s="142">
        <v>0</v>
      </c>
      <c r="T128" s="143">
        <f>S128*H128</f>
        <v>0</v>
      </c>
      <c r="AR128" s="144" t="s">
        <v>938</v>
      </c>
      <c r="AT128" s="144" t="s">
        <v>215</v>
      </c>
      <c r="AU128" s="144" t="s">
        <v>236</v>
      </c>
      <c r="AY128" s="19" t="s">
        <v>212</v>
      </c>
      <c r="BE128" s="145">
        <f>IF(N128="základní",J128,0)</f>
        <v>0</v>
      </c>
      <c r="BF128" s="145">
        <f>IF(N128="snížená",J128,0)</f>
        <v>0</v>
      </c>
      <c r="BG128" s="145">
        <f>IF(N128="zákl. přenesená",J128,0)</f>
        <v>0</v>
      </c>
      <c r="BH128" s="145">
        <f>IF(N128="sníž. přenesená",J128,0)</f>
        <v>0</v>
      </c>
      <c r="BI128" s="145">
        <f>IF(N128="nulová",J128,0)</f>
        <v>0</v>
      </c>
      <c r="BJ128" s="19" t="s">
        <v>77</v>
      </c>
      <c r="BK128" s="145">
        <f>ROUND(I128*H128,2)</f>
        <v>0</v>
      </c>
      <c r="BL128" s="19" t="s">
        <v>938</v>
      </c>
      <c r="BM128" s="144" t="s">
        <v>17038</v>
      </c>
    </row>
    <row r="129" spans="2:65" s="1" customFormat="1" ht="19.5">
      <c r="B129" s="34"/>
      <c r="D129" s="150" t="s">
        <v>224</v>
      </c>
      <c r="F129" s="151" t="s">
        <v>16998</v>
      </c>
      <c r="I129" s="148"/>
      <c r="L129" s="34"/>
      <c r="M129" s="149"/>
      <c r="T129" s="55"/>
      <c r="AT129" s="19" t="s">
        <v>224</v>
      </c>
      <c r="AU129" s="19" t="s">
        <v>236</v>
      </c>
    </row>
    <row r="130" spans="2:65" s="12" customFormat="1">
      <c r="B130" s="152"/>
      <c r="D130" s="150" t="s">
        <v>226</v>
      </c>
      <c r="E130" s="153" t="s">
        <v>19</v>
      </c>
      <c r="F130" s="154" t="s">
        <v>17039</v>
      </c>
      <c r="H130" s="155">
        <v>31</v>
      </c>
      <c r="I130" s="156"/>
      <c r="L130" s="152"/>
      <c r="M130" s="157"/>
      <c r="T130" s="158"/>
      <c r="AT130" s="153" t="s">
        <v>226</v>
      </c>
      <c r="AU130" s="153" t="s">
        <v>236</v>
      </c>
      <c r="AV130" s="12" t="s">
        <v>79</v>
      </c>
      <c r="AW130" s="12" t="s">
        <v>31</v>
      </c>
      <c r="AX130" s="12" t="s">
        <v>69</v>
      </c>
      <c r="AY130" s="153" t="s">
        <v>212</v>
      </c>
    </row>
    <row r="131" spans="2:65" s="13" customFormat="1">
      <c r="B131" s="159"/>
      <c r="D131" s="150" t="s">
        <v>226</v>
      </c>
      <c r="E131" s="160" t="s">
        <v>19</v>
      </c>
      <c r="F131" s="161" t="s">
        <v>228</v>
      </c>
      <c r="H131" s="162">
        <v>31</v>
      </c>
      <c r="I131" s="163"/>
      <c r="L131" s="159"/>
      <c r="M131" s="164"/>
      <c r="T131" s="165"/>
      <c r="AT131" s="160" t="s">
        <v>226</v>
      </c>
      <c r="AU131" s="160" t="s">
        <v>236</v>
      </c>
      <c r="AV131" s="13" t="s">
        <v>229</v>
      </c>
      <c r="AW131" s="13" t="s">
        <v>31</v>
      </c>
      <c r="AX131" s="13" t="s">
        <v>77</v>
      </c>
      <c r="AY131" s="160" t="s">
        <v>212</v>
      </c>
    </row>
    <row r="132" spans="2:65" s="1" customFormat="1" ht="16.5" customHeight="1">
      <c r="B132" s="34"/>
      <c r="C132" s="133" t="s">
        <v>8</v>
      </c>
      <c r="D132" s="133" t="s">
        <v>215</v>
      </c>
      <c r="E132" s="134" t="s">
        <v>17040</v>
      </c>
      <c r="F132" s="135" t="s">
        <v>17041</v>
      </c>
      <c r="G132" s="136" t="s">
        <v>624</v>
      </c>
      <c r="H132" s="137">
        <v>11</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938</v>
      </c>
      <c r="AT132" s="144" t="s">
        <v>215</v>
      </c>
      <c r="AU132" s="144" t="s">
        <v>236</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938</v>
      </c>
      <c r="BM132" s="144" t="s">
        <v>17042</v>
      </c>
    </row>
    <row r="133" spans="2:65" s="1" customFormat="1" ht="19.5">
      <c r="B133" s="34"/>
      <c r="D133" s="150" t="s">
        <v>224</v>
      </c>
      <c r="F133" s="151" t="s">
        <v>16998</v>
      </c>
      <c r="I133" s="148"/>
      <c r="L133" s="34"/>
      <c r="M133" s="149"/>
      <c r="T133" s="55"/>
      <c r="AT133" s="19" t="s">
        <v>224</v>
      </c>
      <c r="AU133" s="19" t="s">
        <v>236</v>
      </c>
    </row>
    <row r="134" spans="2:65" s="12" customFormat="1">
      <c r="B134" s="152"/>
      <c r="D134" s="150" t="s">
        <v>226</v>
      </c>
      <c r="E134" s="153" t="s">
        <v>19</v>
      </c>
      <c r="F134" s="154" t="s">
        <v>17043</v>
      </c>
      <c r="H134" s="155">
        <v>11</v>
      </c>
      <c r="I134" s="156"/>
      <c r="L134" s="152"/>
      <c r="M134" s="157"/>
      <c r="T134" s="158"/>
      <c r="AT134" s="153" t="s">
        <v>226</v>
      </c>
      <c r="AU134" s="153" t="s">
        <v>236</v>
      </c>
      <c r="AV134" s="12" t="s">
        <v>79</v>
      </c>
      <c r="AW134" s="12" t="s">
        <v>31</v>
      </c>
      <c r="AX134" s="12" t="s">
        <v>69</v>
      </c>
      <c r="AY134" s="153" t="s">
        <v>212</v>
      </c>
    </row>
    <row r="135" spans="2:65" s="13" customFormat="1">
      <c r="B135" s="159"/>
      <c r="D135" s="150" t="s">
        <v>226</v>
      </c>
      <c r="E135" s="160" t="s">
        <v>19</v>
      </c>
      <c r="F135" s="161" t="s">
        <v>228</v>
      </c>
      <c r="H135" s="162">
        <v>11</v>
      </c>
      <c r="I135" s="163"/>
      <c r="L135" s="159"/>
      <c r="M135" s="164"/>
      <c r="T135" s="165"/>
      <c r="AT135" s="160" t="s">
        <v>226</v>
      </c>
      <c r="AU135" s="160" t="s">
        <v>236</v>
      </c>
      <c r="AV135" s="13" t="s">
        <v>229</v>
      </c>
      <c r="AW135" s="13" t="s">
        <v>31</v>
      </c>
      <c r="AX135" s="13" t="s">
        <v>77</v>
      </c>
      <c r="AY135" s="160" t="s">
        <v>212</v>
      </c>
    </row>
    <row r="136" spans="2:65" s="1" customFormat="1" ht="16.5" customHeight="1">
      <c r="B136" s="34"/>
      <c r="C136" s="133" t="s">
        <v>301</v>
      </c>
      <c r="D136" s="133" t="s">
        <v>215</v>
      </c>
      <c r="E136" s="134" t="s">
        <v>17044</v>
      </c>
      <c r="F136" s="135" t="s">
        <v>17045</v>
      </c>
      <c r="G136" s="136" t="s">
        <v>624</v>
      </c>
      <c r="H136" s="137">
        <v>31</v>
      </c>
      <c r="I136" s="138"/>
      <c r="J136" s="139">
        <f>ROUND(I136*H136,2)</f>
        <v>0</v>
      </c>
      <c r="K136" s="135" t="s">
        <v>245</v>
      </c>
      <c r="L136" s="34"/>
      <c r="M136" s="140" t="s">
        <v>19</v>
      </c>
      <c r="N136" s="141" t="s">
        <v>40</v>
      </c>
      <c r="P136" s="142">
        <f>O136*H136</f>
        <v>0</v>
      </c>
      <c r="Q136" s="142">
        <v>0</v>
      </c>
      <c r="R136" s="142">
        <f>Q136*H136</f>
        <v>0</v>
      </c>
      <c r="S136" s="142">
        <v>0</v>
      </c>
      <c r="T136" s="143">
        <f>S136*H136</f>
        <v>0</v>
      </c>
      <c r="AR136" s="144" t="s">
        <v>938</v>
      </c>
      <c r="AT136" s="144" t="s">
        <v>215</v>
      </c>
      <c r="AU136" s="144" t="s">
        <v>236</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938</v>
      </c>
      <c r="BM136" s="144" t="s">
        <v>17046</v>
      </c>
    </row>
    <row r="137" spans="2:65" s="1" customFormat="1" ht="19.5">
      <c r="B137" s="34"/>
      <c r="D137" s="150" t="s">
        <v>224</v>
      </c>
      <c r="F137" s="151" t="s">
        <v>16998</v>
      </c>
      <c r="I137" s="148"/>
      <c r="L137" s="34"/>
      <c r="M137" s="149"/>
      <c r="T137" s="55"/>
      <c r="AT137" s="19" t="s">
        <v>224</v>
      </c>
      <c r="AU137" s="19" t="s">
        <v>236</v>
      </c>
    </row>
    <row r="138" spans="2:65" s="12" customFormat="1">
      <c r="B138" s="152"/>
      <c r="D138" s="150" t="s">
        <v>226</v>
      </c>
      <c r="E138" s="153" t="s">
        <v>19</v>
      </c>
      <c r="F138" s="154" t="s">
        <v>17047</v>
      </c>
      <c r="H138" s="155">
        <v>31</v>
      </c>
      <c r="I138" s="156"/>
      <c r="L138" s="152"/>
      <c r="M138" s="157"/>
      <c r="T138" s="158"/>
      <c r="AT138" s="153" t="s">
        <v>226</v>
      </c>
      <c r="AU138" s="153" t="s">
        <v>236</v>
      </c>
      <c r="AV138" s="12" t="s">
        <v>79</v>
      </c>
      <c r="AW138" s="12" t="s">
        <v>31</v>
      </c>
      <c r="AX138" s="12" t="s">
        <v>69</v>
      </c>
      <c r="AY138" s="153" t="s">
        <v>212</v>
      </c>
    </row>
    <row r="139" spans="2:65" s="13" customFormat="1">
      <c r="B139" s="159"/>
      <c r="D139" s="150" t="s">
        <v>226</v>
      </c>
      <c r="E139" s="160" t="s">
        <v>19</v>
      </c>
      <c r="F139" s="161" t="s">
        <v>228</v>
      </c>
      <c r="H139" s="162">
        <v>31</v>
      </c>
      <c r="I139" s="163"/>
      <c r="L139" s="159"/>
      <c r="M139" s="164"/>
      <c r="T139" s="165"/>
      <c r="AT139" s="160" t="s">
        <v>226</v>
      </c>
      <c r="AU139" s="160" t="s">
        <v>236</v>
      </c>
      <c r="AV139" s="13" t="s">
        <v>229</v>
      </c>
      <c r="AW139" s="13" t="s">
        <v>31</v>
      </c>
      <c r="AX139" s="13" t="s">
        <v>77</v>
      </c>
      <c r="AY139" s="160" t="s">
        <v>212</v>
      </c>
    </row>
    <row r="140" spans="2:65" s="1" customFormat="1" ht="16.5" customHeight="1">
      <c r="B140" s="34"/>
      <c r="C140" s="133" t="s">
        <v>306</v>
      </c>
      <c r="D140" s="133" t="s">
        <v>215</v>
      </c>
      <c r="E140" s="134" t="s">
        <v>17048</v>
      </c>
      <c r="F140" s="135" t="s">
        <v>17049</v>
      </c>
      <c r="G140" s="136" t="s">
        <v>624</v>
      </c>
      <c r="H140" s="137">
        <v>2</v>
      </c>
      <c r="I140" s="138"/>
      <c r="J140" s="139">
        <f>ROUND(I140*H140,2)</f>
        <v>0</v>
      </c>
      <c r="K140" s="135" t="s">
        <v>245</v>
      </c>
      <c r="L140" s="34"/>
      <c r="M140" s="140" t="s">
        <v>19</v>
      </c>
      <c r="N140" s="141" t="s">
        <v>40</v>
      </c>
      <c r="P140" s="142">
        <f>O140*H140</f>
        <v>0</v>
      </c>
      <c r="Q140" s="142">
        <v>0</v>
      </c>
      <c r="R140" s="142">
        <f>Q140*H140</f>
        <v>0</v>
      </c>
      <c r="S140" s="142">
        <v>0</v>
      </c>
      <c r="T140" s="143">
        <f>S140*H140</f>
        <v>0</v>
      </c>
      <c r="AR140" s="144" t="s">
        <v>938</v>
      </c>
      <c r="AT140" s="144" t="s">
        <v>215</v>
      </c>
      <c r="AU140" s="144" t="s">
        <v>236</v>
      </c>
      <c r="AY140" s="19" t="s">
        <v>212</v>
      </c>
      <c r="BE140" s="145">
        <f>IF(N140="základní",J140,0)</f>
        <v>0</v>
      </c>
      <c r="BF140" s="145">
        <f>IF(N140="snížená",J140,0)</f>
        <v>0</v>
      </c>
      <c r="BG140" s="145">
        <f>IF(N140="zákl. přenesená",J140,0)</f>
        <v>0</v>
      </c>
      <c r="BH140" s="145">
        <f>IF(N140="sníž. přenesená",J140,0)</f>
        <v>0</v>
      </c>
      <c r="BI140" s="145">
        <f>IF(N140="nulová",J140,0)</f>
        <v>0</v>
      </c>
      <c r="BJ140" s="19" t="s">
        <v>77</v>
      </c>
      <c r="BK140" s="145">
        <f>ROUND(I140*H140,2)</f>
        <v>0</v>
      </c>
      <c r="BL140" s="19" t="s">
        <v>938</v>
      </c>
      <c r="BM140" s="144" t="s">
        <v>17050</v>
      </c>
    </row>
    <row r="141" spans="2:65" s="1" customFormat="1" ht="19.5">
      <c r="B141" s="34"/>
      <c r="D141" s="150" t="s">
        <v>224</v>
      </c>
      <c r="F141" s="151" t="s">
        <v>16998</v>
      </c>
      <c r="I141" s="148"/>
      <c r="L141" s="34"/>
      <c r="M141" s="149"/>
      <c r="T141" s="55"/>
      <c r="AT141" s="19" t="s">
        <v>224</v>
      </c>
      <c r="AU141" s="19" t="s">
        <v>236</v>
      </c>
    </row>
    <row r="142" spans="2:65" s="12" customFormat="1">
      <c r="B142" s="152"/>
      <c r="D142" s="150" t="s">
        <v>226</v>
      </c>
      <c r="E142" s="153" t="s">
        <v>19</v>
      </c>
      <c r="F142" s="154" t="s">
        <v>17051</v>
      </c>
      <c r="H142" s="155">
        <v>2</v>
      </c>
      <c r="I142" s="156"/>
      <c r="L142" s="152"/>
      <c r="M142" s="157"/>
      <c r="T142" s="158"/>
      <c r="AT142" s="153" t="s">
        <v>226</v>
      </c>
      <c r="AU142" s="153" t="s">
        <v>236</v>
      </c>
      <c r="AV142" s="12" t="s">
        <v>79</v>
      </c>
      <c r="AW142" s="12" t="s">
        <v>31</v>
      </c>
      <c r="AX142" s="12" t="s">
        <v>69</v>
      </c>
      <c r="AY142" s="153" t="s">
        <v>212</v>
      </c>
    </row>
    <row r="143" spans="2:65" s="13" customFormat="1">
      <c r="B143" s="159"/>
      <c r="D143" s="150" t="s">
        <v>226</v>
      </c>
      <c r="E143" s="160" t="s">
        <v>19</v>
      </c>
      <c r="F143" s="161" t="s">
        <v>228</v>
      </c>
      <c r="H143" s="162">
        <v>2</v>
      </c>
      <c r="I143" s="163"/>
      <c r="L143" s="159"/>
      <c r="M143" s="164"/>
      <c r="T143" s="165"/>
      <c r="AT143" s="160" t="s">
        <v>226</v>
      </c>
      <c r="AU143" s="160" t="s">
        <v>236</v>
      </c>
      <c r="AV143" s="13" t="s">
        <v>229</v>
      </c>
      <c r="AW143" s="13" t="s">
        <v>31</v>
      </c>
      <c r="AX143" s="13" t="s">
        <v>77</v>
      </c>
      <c r="AY143" s="160" t="s">
        <v>212</v>
      </c>
    </row>
    <row r="144" spans="2:65" s="1" customFormat="1" ht="16.5" customHeight="1">
      <c r="B144" s="34"/>
      <c r="C144" s="133" t="s">
        <v>311</v>
      </c>
      <c r="D144" s="133" t="s">
        <v>215</v>
      </c>
      <c r="E144" s="134" t="s">
        <v>17052</v>
      </c>
      <c r="F144" s="135" t="s">
        <v>17053</v>
      </c>
      <c r="G144" s="136" t="s">
        <v>624</v>
      </c>
      <c r="H144" s="137">
        <v>9</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938</v>
      </c>
      <c r="AT144" s="144" t="s">
        <v>215</v>
      </c>
      <c r="AU144" s="144" t="s">
        <v>236</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938</v>
      </c>
      <c r="BM144" s="144" t="s">
        <v>17054</v>
      </c>
    </row>
    <row r="145" spans="2:65" s="1" customFormat="1" ht="19.5">
      <c r="B145" s="34"/>
      <c r="D145" s="150" t="s">
        <v>224</v>
      </c>
      <c r="F145" s="151" t="s">
        <v>16998</v>
      </c>
      <c r="I145" s="148"/>
      <c r="L145" s="34"/>
      <c r="M145" s="149"/>
      <c r="T145" s="55"/>
      <c r="AT145" s="19" t="s">
        <v>224</v>
      </c>
      <c r="AU145" s="19" t="s">
        <v>236</v>
      </c>
    </row>
    <row r="146" spans="2:65" s="12" customFormat="1">
      <c r="B146" s="152"/>
      <c r="D146" s="150" t="s">
        <v>226</v>
      </c>
      <c r="E146" s="153" t="s">
        <v>19</v>
      </c>
      <c r="F146" s="154" t="s">
        <v>17055</v>
      </c>
      <c r="H146" s="155">
        <v>9</v>
      </c>
      <c r="I146" s="156"/>
      <c r="L146" s="152"/>
      <c r="M146" s="157"/>
      <c r="T146" s="158"/>
      <c r="AT146" s="153" t="s">
        <v>226</v>
      </c>
      <c r="AU146" s="153" t="s">
        <v>236</v>
      </c>
      <c r="AV146" s="12" t="s">
        <v>79</v>
      </c>
      <c r="AW146" s="12" t="s">
        <v>31</v>
      </c>
      <c r="AX146" s="12" t="s">
        <v>69</v>
      </c>
      <c r="AY146" s="153" t="s">
        <v>212</v>
      </c>
    </row>
    <row r="147" spans="2:65" s="13" customFormat="1">
      <c r="B147" s="159"/>
      <c r="D147" s="150" t="s">
        <v>226</v>
      </c>
      <c r="E147" s="160" t="s">
        <v>19</v>
      </c>
      <c r="F147" s="161" t="s">
        <v>228</v>
      </c>
      <c r="H147" s="162">
        <v>9</v>
      </c>
      <c r="I147" s="163"/>
      <c r="L147" s="159"/>
      <c r="M147" s="164"/>
      <c r="T147" s="165"/>
      <c r="AT147" s="160" t="s">
        <v>226</v>
      </c>
      <c r="AU147" s="160" t="s">
        <v>236</v>
      </c>
      <c r="AV147" s="13" t="s">
        <v>229</v>
      </c>
      <c r="AW147" s="13" t="s">
        <v>31</v>
      </c>
      <c r="AX147" s="13" t="s">
        <v>77</v>
      </c>
      <c r="AY147" s="160" t="s">
        <v>212</v>
      </c>
    </row>
    <row r="148" spans="2:65" s="1" customFormat="1" ht="16.5" customHeight="1">
      <c r="B148" s="34"/>
      <c r="C148" s="133" t="s">
        <v>316</v>
      </c>
      <c r="D148" s="133" t="s">
        <v>215</v>
      </c>
      <c r="E148" s="134" t="s">
        <v>17056</v>
      </c>
      <c r="F148" s="135" t="s">
        <v>17057</v>
      </c>
      <c r="G148" s="136" t="s">
        <v>624</v>
      </c>
      <c r="H148" s="137">
        <v>40</v>
      </c>
      <c r="I148" s="138"/>
      <c r="J148" s="139">
        <f>ROUND(I148*H148,2)</f>
        <v>0</v>
      </c>
      <c r="K148" s="135" t="s">
        <v>245</v>
      </c>
      <c r="L148" s="34"/>
      <c r="M148" s="140" t="s">
        <v>19</v>
      </c>
      <c r="N148" s="141" t="s">
        <v>40</v>
      </c>
      <c r="P148" s="142">
        <f>O148*H148</f>
        <v>0</v>
      </c>
      <c r="Q148" s="142">
        <v>0</v>
      </c>
      <c r="R148" s="142">
        <f>Q148*H148</f>
        <v>0</v>
      </c>
      <c r="S148" s="142">
        <v>0</v>
      </c>
      <c r="T148" s="143">
        <f>S148*H148</f>
        <v>0</v>
      </c>
      <c r="AR148" s="144" t="s">
        <v>938</v>
      </c>
      <c r="AT148" s="144" t="s">
        <v>215</v>
      </c>
      <c r="AU148" s="144" t="s">
        <v>236</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938</v>
      </c>
      <c r="BM148" s="144" t="s">
        <v>17058</v>
      </c>
    </row>
    <row r="149" spans="2:65" s="1" customFormat="1" ht="19.5">
      <c r="B149" s="34"/>
      <c r="D149" s="150" t="s">
        <v>224</v>
      </c>
      <c r="F149" s="151" t="s">
        <v>16998</v>
      </c>
      <c r="I149" s="148"/>
      <c r="L149" s="34"/>
      <c r="M149" s="149"/>
      <c r="T149" s="55"/>
      <c r="AT149" s="19" t="s">
        <v>224</v>
      </c>
      <c r="AU149" s="19" t="s">
        <v>236</v>
      </c>
    </row>
    <row r="150" spans="2:65" s="12" customFormat="1">
      <c r="B150" s="152"/>
      <c r="D150" s="150" t="s">
        <v>226</v>
      </c>
      <c r="E150" s="153" t="s">
        <v>19</v>
      </c>
      <c r="F150" s="154" t="s">
        <v>17059</v>
      </c>
      <c r="H150" s="155">
        <v>40</v>
      </c>
      <c r="I150" s="156"/>
      <c r="L150" s="152"/>
      <c r="M150" s="157"/>
      <c r="T150" s="158"/>
      <c r="AT150" s="153" t="s">
        <v>226</v>
      </c>
      <c r="AU150" s="153" t="s">
        <v>236</v>
      </c>
      <c r="AV150" s="12" t="s">
        <v>79</v>
      </c>
      <c r="AW150" s="12" t="s">
        <v>31</v>
      </c>
      <c r="AX150" s="12" t="s">
        <v>69</v>
      </c>
      <c r="AY150" s="153" t="s">
        <v>212</v>
      </c>
    </row>
    <row r="151" spans="2:65" s="13" customFormat="1">
      <c r="B151" s="159"/>
      <c r="D151" s="150" t="s">
        <v>226</v>
      </c>
      <c r="E151" s="160" t="s">
        <v>19</v>
      </c>
      <c r="F151" s="161" t="s">
        <v>228</v>
      </c>
      <c r="H151" s="162">
        <v>40</v>
      </c>
      <c r="I151" s="163"/>
      <c r="L151" s="159"/>
      <c r="M151" s="164"/>
      <c r="T151" s="165"/>
      <c r="AT151" s="160" t="s">
        <v>226</v>
      </c>
      <c r="AU151" s="160" t="s">
        <v>236</v>
      </c>
      <c r="AV151" s="13" t="s">
        <v>229</v>
      </c>
      <c r="AW151" s="13" t="s">
        <v>31</v>
      </c>
      <c r="AX151" s="13" t="s">
        <v>77</v>
      </c>
      <c r="AY151" s="160" t="s">
        <v>212</v>
      </c>
    </row>
    <row r="152" spans="2:65" s="1" customFormat="1" ht="16.5" customHeight="1">
      <c r="B152" s="34"/>
      <c r="C152" s="133" t="s">
        <v>323</v>
      </c>
      <c r="D152" s="133" t="s">
        <v>215</v>
      </c>
      <c r="E152" s="134" t="s">
        <v>17060</v>
      </c>
      <c r="F152" s="135" t="s">
        <v>17061</v>
      </c>
      <c r="G152" s="136" t="s">
        <v>624</v>
      </c>
      <c r="H152" s="137">
        <v>16</v>
      </c>
      <c r="I152" s="138"/>
      <c r="J152" s="139">
        <f>ROUND(I152*H152,2)</f>
        <v>0</v>
      </c>
      <c r="K152" s="135" t="s">
        <v>245</v>
      </c>
      <c r="L152" s="34"/>
      <c r="M152" s="140" t="s">
        <v>19</v>
      </c>
      <c r="N152" s="141" t="s">
        <v>40</v>
      </c>
      <c r="P152" s="142">
        <f>O152*H152</f>
        <v>0</v>
      </c>
      <c r="Q152" s="142">
        <v>0</v>
      </c>
      <c r="R152" s="142">
        <f>Q152*H152</f>
        <v>0</v>
      </c>
      <c r="S152" s="142">
        <v>0</v>
      </c>
      <c r="T152" s="143">
        <f>S152*H152</f>
        <v>0</v>
      </c>
      <c r="AR152" s="144" t="s">
        <v>938</v>
      </c>
      <c r="AT152" s="144" t="s">
        <v>215</v>
      </c>
      <c r="AU152" s="144" t="s">
        <v>236</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938</v>
      </c>
      <c r="BM152" s="144" t="s">
        <v>17062</v>
      </c>
    </row>
    <row r="153" spans="2:65" s="1" customFormat="1" ht="19.5">
      <c r="B153" s="34"/>
      <c r="D153" s="150" t="s">
        <v>224</v>
      </c>
      <c r="F153" s="151" t="s">
        <v>16998</v>
      </c>
      <c r="I153" s="148"/>
      <c r="L153" s="34"/>
      <c r="M153" s="149"/>
      <c r="T153" s="55"/>
      <c r="AT153" s="19" t="s">
        <v>224</v>
      </c>
      <c r="AU153" s="19" t="s">
        <v>236</v>
      </c>
    </row>
    <row r="154" spans="2:65" s="12" customFormat="1">
      <c r="B154" s="152"/>
      <c r="D154" s="150" t="s">
        <v>226</v>
      </c>
      <c r="E154" s="153" t="s">
        <v>19</v>
      </c>
      <c r="F154" s="154" t="s">
        <v>17063</v>
      </c>
      <c r="H154" s="155">
        <v>16</v>
      </c>
      <c r="I154" s="156"/>
      <c r="L154" s="152"/>
      <c r="M154" s="157"/>
      <c r="T154" s="158"/>
      <c r="AT154" s="153" t="s">
        <v>226</v>
      </c>
      <c r="AU154" s="153" t="s">
        <v>236</v>
      </c>
      <c r="AV154" s="12" t="s">
        <v>79</v>
      </c>
      <c r="AW154" s="12" t="s">
        <v>31</v>
      </c>
      <c r="AX154" s="12" t="s">
        <v>69</v>
      </c>
      <c r="AY154" s="153" t="s">
        <v>212</v>
      </c>
    </row>
    <row r="155" spans="2:65" s="13" customFormat="1">
      <c r="B155" s="159"/>
      <c r="D155" s="150" t="s">
        <v>226</v>
      </c>
      <c r="E155" s="160" t="s">
        <v>19</v>
      </c>
      <c r="F155" s="161" t="s">
        <v>228</v>
      </c>
      <c r="H155" s="162">
        <v>16</v>
      </c>
      <c r="I155" s="163"/>
      <c r="L155" s="159"/>
      <c r="M155" s="164"/>
      <c r="T155" s="165"/>
      <c r="AT155" s="160" t="s">
        <v>226</v>
      </c>
      <c r="AU155" s="160" t="s">
        <v>236</v>
      </c>
      <c r="AV155" s="13" t="s">
        <v>229</v>
      </c>
      <c r="AW155" s="13" t="s">
        <v>31</v>
      </c>
      <c r="AX155" s="13" t="s">
        <v>77</v>
      </c>
      <c r="AY155" s="160" t="s">
        <v>212</v>
      </c>
    </row>
    <row r="156" spans="2:65" s="1" customFormat="1" ht="16.5" customHeight="1">
      <c r="B156" s="34"/>
      <c r="C156" s="133" t="s">
        <v>330</v>
      </c>
      <c r="D156" s="133" t="s">
        <v>215</v>
      </c>
      <c r="E156" s="134" t="s">
        <v>17064</v>
      </c>
      <c r="F156" s="135" t="s">
        <v>17065</v>
      </c>
      <c r="G156" s="136" t="s">
        <v>624</v>
      </c>
      <c r="H156" s="137">
        <v>6</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938</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938</v>
      </c>
      <c r="BM156" s="144" t="s">
        <v>17066</v>
      </c>
    </row>
    <row r="157" spans="2:65" s="1" customFormat="1" ht="19.5">
      <c r="B157" s="34"/>
      <c r="D157" s="150" t="s">
        <v>224</v>
      </c>
      <c r="F157" s="151" t="s">
        <v>16998</v>
      </c>
      <c r="I157" s="148"/>
      <c r="L157" s="34"/>
      <c r="M157" s="149"/>
      <c r="T157" s="55"/>
      <c r="AT157" s="19" t="s">
        <v>224</v>
      </c>
      <c r="AU157" s="19" t="s">
        <v>236</v>
      </c>
    </row>
    <row r="158" spans="2:65" s="12" customFormat="1">
      <c r="B158" s="152"/>
      <c r="D158" s="150" t="s">
        <v>226</v>
      </c>
      <c r="E158" s="153" t="s">
        <v>19</v>
      </c>
      <c r="F158" s="154" t="s">
        <v>17067</v>
      </c>
      <c r="H158" s="155">
        <v>6</v>
      </c>
      <c r="I158" s="156"/>
      <c r="L158" s="152"/>
      <c r="M158" s="157"/>
      <c r="T158" s="158"/>
      <c r="AT158" s="153" t="s">
        <v>226</v>
      </c>
      <c r="AU158" s="153" t="s">
        <v>236</v>
      </c>
      <c r="AV158" s="12" t="s">
        <v>79</v>
      </c>
      <c r="AW158" s="12" t="s">
        <v>31</v>
      </c>
      <c r="AX158" s="12" t="s">
        <v>69</v>
      </c>
      <c r="AY158" s="153" t="s">
        <v>212</v>
      </c>
    </row>
    <row r="159" spans="2:65" s="13" customFormat="1">
      <c r="B159" s="159"/>
      <c r="D159" s="150" t="s">
        <v>226</v>
      </c>
      <c r="E159" s="160" t="s">
        <v>19</v>
      </c>
      <c r="F159" s="161" t="s">
        <v>228</v>
      </c>
      <c r="H159" s="162">
        <v>6</v>
      </c>
      <c r="I159" s="163"/>
      <c r="L159" s="159"/>
      <c r="M159" s="164"/>
      <c r="T159" s="165"/>
      <c r="AT159" s="160" t="s">
        <v>226</v>
      </c>
      <c r="AU159" s="160" t="s">
        <v>236</v>
      </c>
      <c r="AV159" s="13" t="s">
        <v>229</v>
      </c>
      <c r="AW159" s="13" t="s">
        <v>31</v>
      </c>
      <c r="AX159" s="13" t="s">
        <v>77</v>
      </c>
      <c r="AY159" s="160" t="s">
        <v>212</v>
      </c>
    </row>
    <row r="160" spans="2:65" s="1" customFormat="1" ht="16.5" customHeight="1">
      <c r="B160" s="34"/>
      <c r="C160" s="133" t="s">
        <v>338</v>
      </c>
      <c r="D160" s="133" t="s">
        <v>215</v>
      </c>
      <c r="E160" s="134" t="s">
        <v>17068</v>
      </c>
      <c r="F160" s="135" t="s">
        <v>17069</v>
      </c>
      <c r="G160" s="136" t="s">
        <v>624</v>
      </c>
      <c r="H160" s="137">
        <v>50</v>
      </c>
      <c r="I160" s="138"/>
      <c r="J160" s="139">
        <f>ROUND(I160*H160,2)</f>
        <v>0</v>
      </c>
      <c r="K160" s="135" t="s">
        <v>245</v>
      </c>
      <c r="L160" s="34"/>
      <c r="M160" s="140" t="s">
        <v>19</v>
      </c>
      <c r="N160" s="141" t="s">
        <v>40</v>
      </c>
      <c r="P160" s="142">
        <f>O160*H160</f>
        <v>0</v>
      </c>
      <c r="Q160" s="142">
        <v>0</v>
      </c>
      <c r="R160" s="142">
        <f>Q160*H160</f>
        <v>0</v>
      </c>
      <c r="S160" s="142">
        <v>0</v>
      </c>
      <c r="T160" s="143">
        <f>S160*H160</f>
        <v>0</v>
      </c>
      <c r="AR160" s="144" t="s">
        <v>938</v>
      </c>
      <c r="AT160" s="144" t="s">
        <v>215</v>
      </c>
      <c r="AU160" s="144" t="s">
        <v>236</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938</v>
      </c>
      <c r="BM160" s="144" t="s">
        <v>17070</v>
      </c>
    </row>
    <row r="161" spans="2:65" s="1" customFormat="1" ht="68.25">
      <c r="B161" s="34"/>
      <c r="D161" s="150" t="s">
        <v>224</v>
      </c>
      <c r="F161" s="151" t="s">
        <v>17071</v>
      </c>
      <c r="I161" s="148"/>
      <c r="L161" s="34"/>
      <c r="M161" s="149"/>
      <c r="T161" s="55"/>
      <c r="AT161" s="19" t="s">
        <v>224</v>
      </c>
      <c r="AU161" s="19" t="s">
        <v>236</v>
      </c>
    </row>
    <row r="162" spans="2:65" s="12" customFormat="1" ht="22.5">
      <c r="B162" s="152"/>
      <c r="D162" s="150" t="s">
        <v>226</v>
      </c>
      <c r="E162" s="153" t="s">
        <v>19</v>
      </c>
      <c r="F162" s="154" t="s">
        <v>17072</v>
      </c>
      <c r="H162" s="155">
        <v>50</v>
      </c>
      <c r="I162" s="156"/>
      <c r="L162" s="152"/>
      <c r="M162" s="157"/>
      <c r="T162" s="158"/>
      <c r="AT162" s="153" t="s">
        <v>226</v>
      </c>
      <c r="AU162" s="153" t="s">
        <v>236</v>
      </c>
      <c r="AV162" s="12" t="s">
        <v>79</v>
      </c>
      <c r="AW162" s="12" t="s">
        <v>31</v>
      </c>
      <c r="AX162" s="12" t="s">
        <v>69</v>
      </c>
      <c r="AY162" s="153" t="s">
        <v>212</v>
      </c>
    </row>
    <row r="163" spans="2:65" s="13" customFormat="1">
      <c r="B163" s="159"/>
      <c r="D163" s="150" t="s">
        <v>226</v>
      </c>
      <c r="E163" s="160" t="s">
        <v>19</v>
      </c>
      <c r="F163" s="161" t="s">
        <v>228</v>
      </c>
      <c r="H163" s="162">
        <v>50</v>
      </c>
      <c r="I163" s="163"/>
      <c r="L163" s="159"/>
      <c r="M163" s="164"/>
      <c r="T163" s="165"/>
      <c r="AT163" s="160" t="s">
        <v>226</v>
      </c>
      <c r="AU163" s="160" t="s">
        <v>236</v>
      </c>
      <c r="AV163" s="13" t="s">
        <v>229</v>
      </c>
      <c r="AW163" s="13" t="s">
        <v>31</v>
      </c>
      <c r="AX163" s="13" t="s">
        <v>77</v>
      </c>
      <c r="AY163" s="160" t="s">
        <v>212</v>
      </c>
    </row>
    <row r="164" spans="2:65" s="1" customFormat="1" ht="16.5" customHeight="1">
      <c r="B164" s="34"/>
      <c r="C164" s="133" t="s">
        <v>343</v>
      </c>
      <c r="D164" s="133" t="s">
        <v>215</v>
      </c>
      <c r="E164" s="134" t="s">
        <v>17073</v>
      </c>
      <c r="F164" s="135" t="s">
        <v>17074</v>
      </c>
      <c r="G164" s="136" t="s">
        <v>624</v>
      </c>
      <c r="H164" s="137">
        <v>270</v>
      </c>
      <c r="I164" s="138"/>
      <c r="J164" s="139">
        <f>ROUND(I164*H164,2)</f>
        <v>0</v>
      </c>
      <c r="K164" s="135" t="s">
        <v>245</v>
      </c>
      <c r="L164" s="34"/>
      <c r="M164" s="140" t="s">
        <v>19</v>
      </c>
      <c r="N164" s="141" t="s">
        <v>40</v>
      </c>
      <c r="P164" s="142">
        <f>O164*H164</f>
        <v>0</v>
      </c>
      <c r="Q164" s="142">
        <v>0</v>
      </c>
      <c r="R164" s="142">
        <f>Q164*H164</f>
        <v>0</v>
      </c>
      <c r="S164" s="142">
        <v>0</v>
      </c>
      <c r="T164" s="143">
        <f>S164*H164</f>
        <v>0</v>
      </c>
      <c r="AR164" s="144" t="s">
        <v>938</v>
      </c>
      <c r="AT164" s="144" t="s">
        <v>215</v>
      </c>
      <c r="AU164" s="144" t="s">
        <v>236</v>
      </c>
      <c r="AY164" s="19" t="s">
        <v>212</v>
      </c>
      <c r="BE164" s="145">
        <f>IF(N164="základní",J164,0)</f>
        <v>0</v>
      </c>
      <c r="BF164" s="145">
        <f>IF(N164="snížená",J164,0)</f>
        <v>0</v>
      </c>
      <c r="BG164" s="145">
        <f>IF(N164="zákl. přenesená",J164,0)</f>
        <v>0</v>
      </c>
      <c r="BH164" s="145">
        <f>IF(N164="sníž. přenesená",J164,0)</f>
        <v>0</v>
      </c>
      <c r="BI164" s="145">
        <f>IF(N164="nulová",J164,0)</f>
        <v>0</v>
      </c>
      <c r="BJ164" s="19" t="s">
        <v>77</v>
      </c>
      <c r="BK164" s="145">
        <f>ROUND(I164*H164,2)</f>
        <v>0</v>
      </c>
      <c r="BL164" s="19" t="s">
        <v>938</v>
      </c>
      <c r="BM164" s="144" t="s">
        <v>17075</v>
      </c>
    </row>
    <row r="165" spans="2:65" s="1" customFormat="1" ht="19.5">
      <c r="B165" s="34"/>
      <c r="D165" s="150" t="s">
        <v>224</v>
      </c>
      <c r="F165" s="151" t="s">
        <v>16998</v>
      </c>
      <c r="I165" s="148"/>
      <c r="L165" s="34"/>
      <c r="M165" s="149"/>
      <c r="T165" s="55"/>
      <c r="AT165" s="19" t="s">
        <v>224</v>
      </c>
      <c r="AU165" s="19" t="s">
        <v>236</v>
      </c>
    </row>
    <row r="166" spans="2:65" s="12" customFormat="1">
      <c r="B166" s="152"/>
      <c r="D166" s="150" t="s">
        <v>226</v>
      </c>
      <c r="E166" s="153" t="s">
        <v>19</v>
      </c>
      <c r="F166" s="154" t="s">
        <v>17076</v>
      </c>
      <c r="H166" s="155">
        <v>270</v>
      </c>
      <c r="I166" s="156"/>
      <c r="L166" s="152"/>
      <c r="M166" s="157"/>
      <c r="T166" s="158"/>
      <c r="AT166" s="153" t="s">
        <v>226</v>
      </c>
      <c r="AU166" s="153" t="s">
        <v>236</v>
      </c>
      <c r="AV166" s="12" t="s">
        <v>79</v>
      </c>
      <c r="AW166" s="12" t="s">
        <v>31</v>
      </c>
      <c r="AX166" s="12" t="s">
        <v>69</v>
      </c>
      <c r="AY166" s="153" t="s">
        <v>212</v>
      </c>
    </row>
    <row r="167" spans="2:65" s="13" customFormat="1">
      <c r="B167" s="159"/>
      <c r="D167" s="150" t="s">
        <v>226</v>
      </c>
      <c r="E167" s="160" t="s">
        <v>19</v>
      </c>
      <c r="F167" s="161" t="s">
        <v>228</v>
      </c>
      <c r="H167" s="162">
        <v>270</v>
      </c>
      <c r="I167" s="163"/>
      <c r="L167" s="159"/>
      <c r="M167" s="164"/>
      <c r="T167" s="165"/>
      <c r="AT167" s="160" t="s">
        <v>226</v>
      </c>
      <c r="AU167" s="160" t="s">
        <v>236</v>
      </c>
      <c r="AV167" s="13" t="s">
        <v>229</v>
      </c>
      <c r="AW167" s="13" t="s">
        <v>31</v>
      </c>
      <c r="AX167" s="13" t="s">
        <v>77</v>
      </c>
      <c r="AY167" s="160" t="s">
        <v>212</v>
      </c>
    </row>
    <row r="168" spans="2:65" s="1" customFormat="1" ht="16.5" customHeight="1">
      <c r="B168" s="34"/>
      <c r="C168" s="133" t="s">
        <v>7</v>
      </c>
      <c r="D168" s="133" t="s">
        <v>215</v>
      </c>
      <c r="E168" s="134" t="s">
        <v>17077</v>
      </c>
      <c r="F168" s="135" t="s">
        <v>17078</v>
      </c>
      <c r="G168" s="136" t="s">
        <v>624</v>
      </c>
      <c r="H168" s="137">
        <v>150</v>
      </c>
      <c r="I168" s="138"/>
      <c r="J168" s="139">
        <f>ROUND(I168*H168,2)</f>
        <v>0</v>
      </c>
      <c r="K168" s="135" t="s">
        <v>245</v>
      </c>
      <c r="L168" s="34"/>
      <c r="M168" s="140" t="s">
        <v>19</v>
      </c>
      <c r="N168" s="141" t="s">
        <v>40</v>
      </c>
      <c r="P168" s="142">
        <f>O168*H168</f>
        <v>0</v>
      </c>
      <c r="Q168" s="142">
        <v>0</v>
      </c>
      <c r="R168" s="142">
        <f>Q168*H168</f>
        <v>0</v>
      </c>
      <c r="S168" s="142">
        <v>0</v>
      </c>
      <c r="T168" s="143">
        <f>S168*H168</f>
        <v>0</v>
      </c>
      <c r="AR168" s="144" t="s">
        <v>938</v>
      </c>
      <c r="AT168" s="144" t="s">
        <v>215</v>
      </c>
      <c r="AU168" s="144" t="s">
        <v>236</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938</v>
      </c>
      <c r="BM168" s="144" t="s">
        <v>17079</v>
      </c>
    </row>
    <row r="169" spans="2:65" s="1" customFormat="1" ht="19.5">
      <c r="B169" s="34"/>
      <c r="D169" s="150" t="s">
        <v>224</v>
      </c>
      <c r="F169" s="151" t="s">
        <v>16998</v>
      </c>
      <c r="I169" s="148"/>
      <c r="L169" s="34"/>
      <c r="M169" s="149"/>
      <c r="T169" s="55"/>
      <c r="AT169" s="19" t="s">
        <v>224</v>
      </c>
      <c r="AU169" s="19" t="s">
        <v>236</v>
      </c>
    </row>
    <row r="170" spans="2:65" s="12" customFormat="1">
      <c r="B170" s="152"/>
      <c r="D170" s="150" t="s">
        <v>226</v>
      </c>
      <c r="E170" s="153" t="s">
        <v>19</v>
      </c>
      <c r="F170" s="154" t="s">
        <v>17080</v>
      </c>
      <c r="H170" s="155">
        <v>150</v>
      </c>
      <c r="I170" s="156"/>
      <c r="L170" s="152"/>
      <c r="M170" s="157"/>
      <c r="T170" s="158"/>
      <c r="AT170" s="153" t="s">
        <v>226</v>
      </c>
      <c r="AU170" s="153" t="s">
        <v>236</v>
      </c>
      <c r="AV170" s="12" t="s">
        <v>79</v>
      </c>
      <c r="AW170" s="12" t="s">
        <v>31</v>
      </c>
      <c r="AX170" s="12" t="s">
        <v>69</v>
      </c>
      <c r="AY170" s="153" t="s">
        <v>212</v>
      </c>
    </row>
    <row r="171" spans="2:65" s="13" customFormat="1">
      <c r="B171" s="159"/>
      <c r="D171" s="150" t="s">
        <v>226</v>
      </c>
      <c r="E171" s="160" t="s">
        <v>19</v>
      </c>
      <c r="F171" s="161" t="s">
        <v>228</v>
      </c>
      <c r="H171" s="162">
        <v>150</v>
      </c>
      <c r="I171" s="163"/>
      <c r="L171" s="159"/>
      <c r="M171" s="164"/>
      <c r="T171" s="165"/>
      <c r="AT171" s="160" t="s">
        <v>226</v>
      </c>
      <c r="AU171" s="160" t="s">
        <v>236</v>
      </c>
      <c r="AV171" s="13" t="s">
        <v>229</v>
      </c>
      <c r="AW171" s="13" t="s">
        <v>31</v>
      </c>
      <c r="AX171" s="13" t="s">
        <v>77</v>
      </c>
      <c r="AY171" s="160" t="s">
        <v>212</v>
      </c>
    </row>
    <row r="172" spans="2:65" s="1" customFormat="1" ht="16.5" customHeight="1">
      <c r="B172" s="34"/>
      <c r="C172" s="133" t="s">
        <v>354</v>
      </c>
      <c r="D172" s="133" t="s">
        <v>215</v>
      </c>
      <c r="E172" s="134" t="s">
        <v>17081</v>
      </c>
      <c r="F172" s="135" t="s">
        <v>17082</v>
      </c>
      <c r="G172" s="136" t="s">
        <v>624</v>
      </c>
      <c r="H172" s="137">
        <v>25</v>
      </c>
      <c r="I172" s="138"/>
      <c r="J172" s="139">
        <f>ROUND(I172*H172,2)</f>
        <v>0</v>
      </c>
      <c r="K172" s="135" t="s">
        <v>245</v>
      </c>
      <c r="L172" s="34"/>
      <c r="M172" s="140" t="s">
        <v>19</v>
      </c>
      <c r="N172" s="141" t="s">
        <v>40</v>
      </c>
      <c r="P172" s="142">
        <f>O172*H172</f>
        <v>0</v>
      </c>
      <c r="Q172" s="142">
        <v>0</v>
      </c>
      <c r="R172" s="142">
        <f>Q172*H172</f>
        <v>0</v>
      </c>
      <c r="S172" s="142">
        <v>0</v>
      </c>
      <c r="T172" s="143">
        <f>S172*H172</f>
        <v>0</v>
      </c>
      <c r="AR172" s="144" t="s">
        <v>938</v>
      </c>
      <c r="AT172" s="144" t="s">
        <v>215</v>
      </c>
      <c r="AU172" s="144" t="s">
        <v>236</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938</v>
      </c>
      <c r="BM172" s="144" t="s">
        <v>17083</v>
      </c>
    </row>
    <row r="173" spans="2:65" s="1" customFormat="1" ht="19.5">
      <c r="B173" s="34"/>
      <c r="D173" s="150" t="s">
        <v>224</v>
      </c>
      <c r="F173" s="151" t="s">
        <v>16998</v>
      </c>
      <c r="I173" s="148"/>
      <c r="L173" s="34"/>
      <c r="M173" s="149"/>
      <c r="T173" s="55"/>
      <c r="AT173" s="19" t="s">
        <v>224</v>
      </c>
      <c r="AU173" s="19" t="s">
        <v>236</v>
      </c>
    </row>
    <row r="174" spans="2:65" s="12" customFormat="1">
      <c r="B174" s="152"/>
      <c r="D174" s="150" t="s">
        <v>226</v>
      </c>
      <c r="E174" s="153" t="s">
        <v>19</v>
      </c>
      <c r="F174" s="154" t="s">
        <v>17084</v>
      </c>
      <c r="H174" s="155">
        <v>25</v>
      </c>
      <c r="I174" s="156"/>
      <c r="L174" s="152"/>
      <c r="M174" s="157"/>
      <c r="T174" s="158"/>
      <c r="AT174" s="153" t="s">
        <v>226</v>
      </c>
      <c r="AU174" s="153" t="s">
        <v>236</v>
      </c>
      <c r="AV174" s="12" t="s">
        <v>79</v>
      </c>
      <c r="AW174" s="12" t="s">
        <v>31</v>
      </c>
      <c r="AX174" s="12" t="s">
        <v>69</v>
      </c>
      <c r="AY174" s="153" t="s">
        <v>212</v>
      </c>
    </row>
    <row r="175" spans="2:65" s="13" customFormat="1">
      <c r="B175" s="159"/>
      <c r="D175" s="150" t="s">
        <v>226</v>
      </c>
      <c r="E175" s="160" t="s">
        <v>19</v>
      </c>
      <c r="F175" s="161" t="s">
        <v>228</v>
      </c>
      <c r="H175" s="162">
        <v>25</v>
      </c>
      <c r="I175" s="163"/>
      <c r="L175" s="159"/>
      <c r="M175" s="164"/>
      <c r="T175" s="165"/>
      <c r="AT175" s="160" t="s">
        <v>226</v>
      </c>
      <c r="AU175" s="160" t="s">
        <v>236</v>
      </c>
      <c r="AV175" s="13" t="s">
        <v>229</v>
      </c>
      <c r="AW175" s="13" t="s">
        <v>31</v>
      </c>
      <c r="AX175" s="13" t="s">
        <v>77</v>
      </c>
      <c r="AY175" s="160" t="s">
        <v>212</v>
      </c>
    </row>
    <row r="176" spans="2:65" s="1" customFormat="1" ht="16.5" customHeight="1">
      <c r="B176" s="34"/>
      <c r="C176" s="133" t="s">
        <v>359</v>
      </c>
      <c r="D176" s="133" t="s">
        <v>215</v>
      </c>
      <c r="E176" s="134" t="s">
        <v>17085</v>
      </c>
      <c r="F176" s="135" t="s">
        <v>17086</v>
      </c>
      <c r="G176" s="136" t="s">
        <v>8579</v>
      </c>
      <c r="H176" s="137">
        <v>1</v>
      </c>
      <c r="I176" s="138"/>
      <c r="J176" s="139">
        <f>ROUND(I176*H176,2)</f>
        <v>0</v>
      </c>
      <c r="K176" s="135" t="s">
        <v>245</v>
      </c>
      <c r="L176" s="34"/>
      <c r="M176" s="140" t="s">
        <v>19</v>
      </c>
      <c r="N176" s="141" t="s">
        <v>40</v>
      </c>
      <c r="P176" s="142">
        <f>O176*H176</f>
        <v>0</v>
      </c>
      <c r="Q176" s="142">
        <v>0</v>
      </c>
      <c r="R176" s="142">
        <f>Q176*H176</f>
        <v>0</v>
      </c>
      <c r="S176" s="142">
        <v>0</v>
      </c>
      <c r="T176" s="143">
        <f>S176*H176</f>
        <v>0</v>
      </c>
      <c r="AR176" s="144" t="s">
        <v>938</v>
      </c>
      <c r="AT176" s="144" t="s">
        <v>215</v>
      </c>
      <c r="AU176" s="144" t="s">
        <v>236</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938</v>
      </c>
      <c r="BM176" s="144" t="s">
        <v>17087</v>
      </c>
    </row>
    <row r="177" spans="2:65" s="12" customFormat="1">
      <c r="B177" s="152"/>
      <c r="D177" s="150" t="s">
        <v>226</v>
      </c>
      <c r="E177" s="153" t="s">
        <v>19</v>
      </c>
      <c r="F177" s="154" t="s">
        <v>17088</v>
      </c>
      <c r="H177" s="155">
        <v>1</v>
      </c>
      <c r="I177" s="156"/>
      <c r="L177" s="152"/>
      <c r="M177" s="157"/>
      <c r="T177" s="158"/>
      <c r="AT177" s="153" t="s">
        <v>226</v>
      </c>
      <c r="AU177" s="153" t="s">
        <v>236</v>
      </c>
      <c r="AV177" s="12" t="s">
        <v>79</v>
      </c>
      <c r="AW177" s="12" t="s">
        <v>31</v>
      </c>
      <c r="AX177" s="12" t="s">
        <v>69</v>
      </c>
      <c r="AY177" s="153" t="s">
        <v>212</v>
      </c>
    </row>
    <row r="178" spans="2:65" s="13" customFormat="1">
      <c r="B178" s="159"/>
      <c r="D178" s="150" t="s">
        <v>226</v>
      </c>
      <c r="E178" s="160" t="s">
        <v>19</v>
      </c>
      <c r="F178" s="161" t="s">
        <v>228</v>
      </c>
      <c r="H178" s="162">
        <v>1</v>
      </c>
      <c r="I178" s="163"/>
      <c r="L178" s="159"/>
      <c r="M178" s="164"/>
      <c r="T178" s="165"/>
      <c r="AT178" s="160" t="s">
        <v>226</v>
      </c>
      <c r="AU178" s="160" t="s">
        <v>236</v>
      </c>
      <c r="AV178" s="13" t="s">
        <v>229</v>
      </c>
      <c r="AW178" s="13" t="s">
        <v>31</v>
      </c>
      <c r="AX178" s="13" t="s">
        <v>77</v>
      </c>
      <c r="AY178" s="160" t="s">
        <v>212</v>
      </c>
    </row>
    <row r="179" spans="2:65" s="1" customFormat="1" ht="16.5" customHeight="1">
      <c r="B179" s="34"/>
      <c r="C179" s="133" t="s">
        <v>364</v>
      </c>
      <c r="D179" s="133" t="s">
        <v>215</v>
      </c>
      <c r="E179" s="134" t="s">
        <v>17089</v>
      </c>
      <c r="F179" s="135" t="s">
        <v>17090</v>
      </c>
      <c r="G179" s="136" t="s">
        <v>624</v>
      </c>
      <c r="H179" s="137">
        <v>1</v>
      </c>
      <c r="I179" s="138"/>
      <c r="J179" s="139">
        <f>ROUND(I179*H179,2)</f>
        <v>0</v>
      </c>
      <c r="K179" s="135" t="s">
        <v>245</v>
      </c>
      <c r="L179" s="34"/>
      <c r="M179" s="140" t="s">
        <v>19</v>
      </c>
      <c r="N179" s="141" t="s">
        <v>40</v>
      </c>
      <c r="P179" s="142">
        <f>O179*H179</f>
        <v>0</v>
      </c>
      <c r="Q179" s="142">
        <v>0</v>
      </c>
      <c r="R179" s="142">
        <f>Q179*H179</f>
        <v>0</v>
      </c>
      <c r="S179" s="142">
        <v>0</v>
      </c>
      <c r="T179" s="143">
        <f>S179*H179</f>
        <v>0</v>
      </c>
      <c r="AR179" s="144" t="s">
        <v>938</v>
      </c>
      <c r="AT179" s="144" t="s">
        <v>215</v>
      </c>
      <c r="AU179" s="144" t="s">
        <v>236</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938</v>
      </c>
      <c r="BM179" s="144" t="s">
        <v>17091</v>
      </c>
    </row>
    <row r="180" spans="2:65" s="1" customFormat="1" ht="29.25">
      <c r="B180" s="34"/>
      <c r="D180" s="150" t="s">
        <v>224</v>
      </c>
      <c r="F180" s="151" t="s">
        <v>17092</v>
      </c>
      <c r="I180" s="148"/>
      <c r="L180" s="34"/>
      <c r="M180" s="149"/>
      <c r="T180" s="55"/>
      <c r="AT180" s="19" t="s">
        <v>224</v>
      </c>
      <c r="AU180" s="19" t="s">
        <v>236</v>
      </c>
    </row>
    <row r="181" spans="2:65" s="12" customFormat="1">
      <c r="B181" s="152"/>
      <c r="D181" s="150" t="s">
        <v>226</v>
      </c>
      <c r="E181" s="153" t="s">
        <v>19</v>
      </c>
      <c r="F181" s="154" t="s">
        <v>17093</v>
      </c>
      <c r="H181" s="155">
        <v>1</v>
      </c>
      <c r="I181" s="156"/>
      <c r="L181" s="152"/>
      <c r="M181" s="157"/>
      <c r="T181" s="158"/>
      <c r="AT181" s="153" t="s">
        <v>226</v>
      </c>
      <c r="AU181" s="153" t="s">
        <v>236</v>
      </c>
      <c r="AV181" s="12" t="s">
        <v>79</v>
      </c>
      <c r="AW181" s="12" t="s">
        <v>31</v>
      </c>
      <c r="AX181" s="12" t="s">
        <v>69</v>
      </c>
      <c r="AY181" s="153" t="s">
        <v>212</v>
      </c>
    </row>
    <row r="182" spans="2:65" s="13" customFormat="1">
      <c r="B182" s="159"/>
      <c r="D182" s="150" t="s">
        <v>226</v>
      </c>
      <c r="E182" s="160" t="s">
        <v>19</v>
      </c>
      <c r="F182" s="161" t="s">
        <v>228</v>
      </c>
      <c r="H182" s="162">
        <v>1</v>
      </c>
      <c r="I182" s="163"/>
      <c r="L182" s="159"/>
      <c r="M182" s="164"/>
      <c r="T182" s="165"/>
      <c r="AT182" s="160" t="s">
        <v>226</v>
      </c>
      <c r="AU182" s="160" t="s">
        <v>236</v>
      </c>
      <c r="AV182" s="13" t="s">
        <v>229</v>
      </c>
      <c r="AW182" s="13" t="s">
        <v>31</v>
      </c>
      <c r="AX182" s="13" t="s">
        <v>77</v>
      </c>
      <c r="AY182" s="160" t="s">
        <v>212</v>
      </c>
    </row>
    <row r="183" spans="2:65" s="11" customFormat="1" ht="20.85" customHeight="1">
      <c r="B183" s="121"/>
      <c r="D183" s="122" t="s">
        <v>68</v>
      </c>
      <c r="E183" s="131" t="s">
        <v>16027</v>
      </c>
      <c r="F183" s="131" t="s">
        <v>17094</v>
      </c>
      <c r="I183" s="124"/>
      <c r="J183" s="132">
        <f>BK183</f>
        <v>0</v>
      </c>
      <c r="L183" s="121"/>
      <c r="M183" s="126"/>
      <c r="P183" s="127">
        <f>SUM(P184:P217)</f>
        <v>0</v>
      </c>
      <c r="R183" s="127">
        <f>SUM(R184:R217)</f>
        <v>0</v>
      </c>
      <c r="T183" s="128">
        <f>SUM(T184:T217)</f>
        <v>0</v>
      </c>
      <c r="AR183" s="122" t="s">
        <v>236</v>
      </c>
      <c r="AT183" s="129" t="s">
        <v>68</v>
      </c>
      <c r="AU183" s="129" t="s">
        <v>79</v>
      </c>
      <c r="AY183" s="122" t="s">
        <v>212</v>
      </c>
      <c r="BK183" s="130">
        <f>SUM(BK184:BK217)</f>
        <v>0</v>
      </c>
    </row>
    <row r="184" spans="2:65" s="1" customFormat="1" ht="16.5" customHeight="1">
      <c r="B184" s="34"/>
      <c r="C184" s="133" t="s">
        <v>586</v>
      </c>
      <c r="D184" s="133" t="s">
        <v>215</v>
      </c>
      <c r="E184" s="134" t="s">
        <v>17095</v>
      </c>
      <c r="F184" s="135" t="s">
        <v>17096</v>
      </c>
      <c r="G184" s="136" t="s">
        <v>624</v>
      </c>
      <c r="H184" s="137">
        <v>1</v>
      </c>
      <c r="I184" s="138"/>
      <c r="J184" s="139">
        <f>ROUND(I184*H184,2)</f>
        <v>0</v>
      </c>
      <c r="K184" s="135" t="s">
        <v>245</v>
      </c>
      <c r="L184" s="34"/>
      <c r="M184" s="140" t="s">
        <v>19</v>
      </c>
      <c r="N184" s="141" t="s">
        <v>40</v>
      </c>
      <c r="P184" s="142">
        <f>O184*H184</f>
        <v>0</v>
      </c>
      <c r="Q184" s="142">
        <v>0</v>
      </c>
      <c r="R184" s="142">
        <f>Q184*H184</f>
        <v>0</v>
      </c>
      <c r="S184" s="142">
        <v>0</v>
      </c>
      <c r="T184" s="143">
        <f>S184*H184</f>
        <v>0</v>
      </c>
      <c r="AR184" s="144" t="s">
        <v>938</v>
      </c>
      <c r="AT184" s="144" t="s">
        <v>215</v>
      </c>
      <c r="AU184" s="144" t="s">
        <v>236</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938</v>
      </c>
      <c r="BM184" s="144" t="s">
        <v>17097</v>
      </c>
    </row>
    <row r="185" spans="2:65" s="1" customFormat="1" ht="78">
      <c r="B185" s="34"/>
      <c r="D185" s="150" t="s">
        <v>224</v>
      </c>
      <c r="F185" s="151" t="s">
        <v>17098</v>
      </c>
      <c r="I185" s="148"/>
      <c r="L185" s="34"/>
      <c r="M185" s="149"/>
      <c r="T185" s="55"/>
      <c r="AT185" s="19" t="s">
        <v>224</v>
      </c>
      <c r="AU185" s="19" t="s">
        <v>236</v>
      </c>
    </row>
    <row r="186" spans="2:65" s="12" customFormat="1">
      <c r="B186" s="152"/>
      <c r="D186" s="150" t="s">
        <v>226</v>
      </c>
      <c r="E186" s="153" t="s">
        <v>19</v>
      </c>
      <c r="F186" s="154" t="s">
        <v>17099</v>
      </c>
      <c r="H186" s="155">
        <v>1</v>
      </c>
      <c r="I186" s="156"/>
      <c r="L186" s="152"/>
      <c r="M186" s="157"/>
      <c r="T186" s="158"/>
      <c r="AT186" s="153" t="s">
        <v>226</v>
      </c>
      <c r="AU186" s="153" t="s">
        <v>236</v>
      </c>
      <c r="AV186" s="12" t="s">
        <v>79</v>
      </c>
      <c r="AW186" s="12" t="s">
        <v>31</v>
      </c>
      <c r="AX186" s="12" t="s">
        <v>69</v>
      </c>
      <c r="AY186" s="153" t="s">
        <v>212</v>
      </c>
    </row>
    <row r="187" spans="2:65" s="13" customFormat="1">
      <c r="B187" s="159"/>
      <c r="D187" s="150" t="s">
        <v>226</v>
      </c>
      <c r="E187" s="160" t="s">
        <v>19</v>
      </c>
      <c r="F187" s="161" t="s">
        <v>228</v>
      </c>
      <c r="H187" s="162">
        <v>1</v>
      </c>
      <c r="I187" s="163"/>
      <c r="L187" s="159"/>
      <c r="M187" s="164"/>
      <c r="T187" s="165"/>
      <c r="AT187" s="160" t="s">
        <v>226</v>
      </c>
      <c r="AU187" s="160" t="s">
        <v>236</v>
      </c>
      <c r="AV187" s="13" t="s">
        <v>229</v>
      </c>
      <c r="AW187" s="13" t="s">
        <v>31</v>
      </c>
      <c r="AX187" s="13" t="s">
        <v>77</v>
      </c>
      <c r="AY187" s="160" t="s">
        <v>212</v>
      </c>
    </row>
    <row r="188" spans="2:65" s="1" customFormat="1" ht="16.5" customHeight="1">
      <c r="B188" s="34"/>
      <c r="C188" s="133" t="s">
        <v>593</v>
      </c>
      <c r="D188" s="133" t="s">
        <v>215</v>
      </c>
      <c r="E188" s="134" t="s">
        <v>17100</v>
      </c>
      <c r="F188" s="135" t="s">
        <v>17101</v>
      </c>
      <c r="G188" s="136" t="s">
        <v>624</v>
      </c>
      <c r="H188" s="137">
        <v>1</v>
      </c>
      <c r="I188" s="138"/>
      <c r="J188" s="139">
        <f>ROUND(I188*H188,2)</f>
        <v>0</v>
      </c>
      <c r="K188" s="135" t="s">
        <v>245</v>
      </c>
      <c r="L188" s="34"/>
      <c r="M188" s="140" t="s">
        <v>19</v>
      </c>
      <c r="N188" s="141" t="s">
        <v>40</v>
      </c>
      <c r="P188" s="142">
        <f>O188*H188</f>
        <v>0</v>
      </c>
      <c r="Q188" s="142">
        <v>0</v>
      </c>
      <c r="R188" s="142">
        <f>Q188*H188</f>
        <v>0</v>
      </c>
      <c r="S188" s="142">
        <v>0</v>
      </c>
      <c r="T188" s="143">
        <f>S188*H188</f>
        <v>0</v>
      </c>
      <c r="AR188" s="144" t="s">
        <v>938</v>
      </c>
      <c r="AT188" s="144" t="s">
        <v>215</v>
      </c>
      <c r="AU188" s="144" t="s">
        <v>236</v>
      </c>
      <c r="AY188" s="19" t="s">
        <v>212</v>
      </c>
      <c r="BE188" s="145">
        <f>IF(N188="základní",J188,0)</f>
        <v>0</v>
      </c>
      <c r="BF188" s="145">
        <f>IF(N188="snížená",J188,0)</f>
        <v>0</v>
      </c>
      <c r="BG188" s="145">
        <f>IF(N188="zákl. přenesená",J188,0)</f>
        <v>0</v>
      </c>
      <c r="BH188" s="145">
        <f>IF(N188="sníž. přenesená",J188,0)</f>
        <v>0</v>
      </c>
      <c r="BI188" s="145">
        <f>IF(N188="nulová",J188,0)</f>
        <v>0</v>
      </c>
      <c r="BJ188" s="19" t="s">
        <v>77</v>
      </c>
      <c r="BK188" s="145">
        <f>ROUND(I188*H188,2)</f>
        <v>0</v>
      </c>
      <c r="BL188" s="19" t="s">
        <v>938</v>
      </c>
      <c r="BM188" s="144" t="s">
        <v>17102</v>
      </c>
    </row>
    <row r="189" spans="2:65" s="1" customFormat="1" ht="78">
      <c r="B189" s="34"/>
      <c r="D189" s="150" t="s">
        <v>224</v>
      </c>
      <c r="F189" s="151" t="s">
        <v>17103</v>
      </c>
      <c r="I189" s="148"/>
      <c r="L189" s="34"/>
      <c r="M189" s="149"/>
      <c r="T189" s="55"/>
      <c r="AT189" s="19" t="s">
        <v>224</v>
      </c>
      <c r="AU189" s="19" t="s">
        <v>236</v>
      </c>
    </row>
    <row r="190" spans="2:65" s="12" customFormat="1">
      <c r="B190" s="152"/>
      <c r="D190" s="150" t="s">
        <v>226</v>
      </c>
      <c r="E190" s="153" t="s">
        <v>19</v>
      </c>
      <c r="F190" s="154" t="s">
        <v>17104</v>
      </c>
      <c r="H190" s="155">
        <v>1</v>
      </c>
      <c r="I190" s="156"/>
      <c r="L190" s="152"/>
      <c r="M190" s="157"/>
      <c r="T190" s="158"/>
      <c r="AT190" s="153" t="s">
        <v>226</v>
      </c>
      <c r="AU190" s="153" t="s">
        <v>236</v>
      </c>
      <c r="AV190" s="12" t="s">
        <v>79</v>
      </c>
      <c r="AW190" s="12" t="s">
        <v>31</v>
      </c>
      <c r="AX190" s="12" t="s">
        <v>69</v>
      </c>
      <c r="AY190" s="153" t="s">
        <v>212</v>
      </c>
    </row>
    <row r="191" spans="2:65" s="13" customFormat="1">
      <c r="B191" s="159"/>
      <c r="D191" s="150" t="s">
        <v>226</v>
      </c>
      <c r="E191" s="160" t="s">
        <v>19</v>
      </c>
      <c r="F191" s="161" t="s">
        <v>228</v>
      </c>
      <c r="H191" s="162">
        <v>1</v>
      </c>
      <c r="I191" s="163"/>
      <c r="L191" s="159"/>
      <c r="M191" s="164"/>
      <c r="T191" s="165"/>
      <c r="AT191" s="160" t="s">
        <v>226</v>
      </c>
      <c r="AU191" s="160" t="s">
        <v>236</v>
      </c>
      <c r="AV191" s="13" t="s">
        <v>229</v>
      </c>
      <c r="AW191" s="13" t="s">
        <v>31</v>
      </c>
      <c r="AX191" s="13" t="s">
        <v>77</v>
      </c>
      <c r="AY191" s="160" t="s">
        <v>212</v>
      </c>
    </row>
    <row r="192" spans="2:65" s="1" customFormat="1" ht="16.5" customHeight="1">
      <c r="B192" s="34"/>
      <c r="C192" s="133" t="s">
        <v>598</v>
      </c>
      <c r="D192" s="133" t="s">
        <v>215</v>
      </c>
      <c r="E192" s="134" t="s">
        <v>17105</v>
      </c>
      <c r="F192" s="135" t="s">
        <v>17106</v>
      </c>
      <c r="G192" s="136" t="s">
        <v>624</v>
      </c>
      <c r="H192" s="137">
        <v>2</v>
      </c>
      <c r="I192" s="138"/>
      <c r="J192" s="139">
        <f>ROUND(I192*H192,2)</f>
        <v>0</v>
      </c>
      <c r="K192" s="135" t="s">
        <v>245</v>
      </c>
      <c r="L192" s="34"/>
      <c r="M192" s="140" t="s">
        <v>19</v>
      </c>
      <c r="N192" s="141" t="s">
        <v>40</v>
      </c>
      <c r="P192" s="142">
        <f>O192*H192</f>
        <v>0</v>
      </c>
      <c r="Q192" s="142">
        <v>0</v>
      </c>
      <c r="R192" s="142">
        <f>Q192*H192</f>
        <v>0</v>
      </c>
      <c r="S192" s="142">
        <v>0</v>
      </c>
      <c r="T192" s="143">
        <f>S192*H192</f>
        <v>0</v>
      </c>
      <c r="AR192" s="144" t="s">
        <v>938</v>
      </c>
      <c r="AT192" s="144" t="s">
        <v>215</v>
      </c>
      <c r="AU192" s="144" t="s">
        <v>236</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938</v>
      </c>
      <c r="BM192" s="144" t="s">
        <v>17107</v>
      </c>
    </row>
    <row r="193" spans="2:65" s="1" customFormat="1" ht="19.5">
      <c r="B193" s="34"/>
      <c r="D193" s="150" t="s">
        <v>224</v>
      </c>
      <c r="F193" s="151" t="s">
        <v>16998</v>
      </c>
      <c r="I193" s="148"/>
      <c r="L193" s="34"/>
      <c r="M193" s="149"/>
      <c r="T193" s="55"/>
      <c r="AT193" s="19" t="s">
        <v>224</v>
      </c>
      <c r="AU193" s="19" t="s">
        <v>236</v>
      </c>
    </row>
    <row r="194" spans="2:65" s="12" customFormat="1">
      <c r="B194" s="152"/>
      <c r="D194" s="150" t="s">
        <v>226</v>
      </c>
      <c r="E194" s="153" t="s">
        <v>19</v>
      </c>
      <c r="F194" s="154" t="s">
        <v>17108</v>
      </c>
      <c r="H194" s="155">
        <v>2</v>
      </c>
      <c r="I194" s="156"/>
      <c r="L194" s="152"/>
      <c r="M194" s="157"/>
      <c r="T194" s="158"/>
      <c r="AT194" s="153" t="s">
        <v>226</v>
      </c>
      <c r="AU194" s="153" t="s">
        <v>236</v>
      </c>
      <c r="AV194" s="12" t="s">
        <v>79</v>
      </c>
      <c r="AW194" s="12" t="s">
        <v>31</v>
      </c>
      <c r="AX194" s="12" t="s">
        <v>69</v>
      </c>
      <c r="AY194" s="153" t="s">
        <v>212</v>
      </c>
    </row>
    <row r="195" spans="2:65" s="13" customFormat="1">
      <c r="B195" s="159"/>
      <c r="D195" s="150" t="s">
        <v>226</v>
      </c>
      <c r="E195" s="160" t="s">
        <v>19</v>
      </c>
      <c r="F195" s="161" t="s">
        <v>228</v>
      </c>
      <c r="H195" s="162">
        <v>2</v>
      </c>
      <c r="I195" s="163"/>
      <c r="L195" s="159"/>
      <c r="M195" s="164"/>
      <c r="T195" s="165"/>
      <c r="AT195" s="160" t="s">
        <v>226</v>
      </c>
      <c r="AU195" s="160" t="s">
        <v>236</v>
      </c>
      <c r="AV195" s="13" t="s">
        <v>229</v>
      </c>
      <c r="AW195" s="13" t="s">
        <v>31</v>
      </c>
      <c r="AX195" s="13" t="s">
        <v>77</v>
      </c>
      <c r="AY195" s="160" t="s">
        <v>212</v>
      </c>
    </row>
    <row r="196" spans="2:65" s="1" customFormat="1" ht="16.5" customHeight="1">
      <c r="B196" s="34"/>
      <c r="C196" s="133" t="s">
        <v>605</v>
      </c>
      <c r="D196" s="133" t="s">
        <v>215</v>
      </c>
      <c r="E196" s="134" t="s">
        <v>17109</v>
      </c>
      <c r="F196" s="135" t="s">
        <v>17110</v>
      </c>
      <c r="G196" s="136" t="s">
        <v>624</v>
      </c>
      <c r="H196" s="137">
        <v>2</v>
      </c>
      <c r="I196" s="138"/>
      <c r="J196" s="139">
        <f>ROUND(I196*H196,2)</f>
        <v>0</v>
      </c>
      <c r="K196" s="135" t="s">
        <v>245</v>
      </c>
      <c r="L196" s="34"/>
      <c r="M196" s="140" t="s">
        <v>19</v>
      </c>
      <c r="N196" s="141" t="s">
        <v>40</v>
      </c>
      <c r="P196" s="142">
        <f>O196*H196</f>
        <v>0</v>
      </c>
      <c r="Q196" s="142">
        <v>0</v>
      </c>
      <c r="R196" s="142">
        <f>Q196*H196</f>
        <v>0</v>
      </c>
      <c r="S196" s="142">
        <v>0</v>
      </c>
      <c r="T196" s="143">
        <f>S196*H196</f>
        <v>0</v>
      </c>
      <c r="AR196" s="144" t="s">
        <v>938</v>
      </c>
      <c r="AT196" s="144" t="s">
        <v>215</v>
      </c>
      <c r="AU196" s="144" t="s">
        <v>236</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938</v>
      </c>
      <c r="BM196" s="144" t="s">
        <v>17111</v>
      </c>
    </row>
    <row r="197" spans="2:65" s="1" customFormat="1" ht="29.25">
      <c r="B197" s="34"/>
      <c r="D197" s="150" t="s">
        <v>224</v>
      </c>
      <c r="F197" s="151" t="s">
        <v>17112</v>
      </c>
      <c r="I197" s="148"/>
      <c r="L197" s="34"/>
      <c r="M197" s="149"/>
      <c r="T197" s="55"/>
      <c r="AT197" s="19" t="s">
        <v>224</v>
      </c>
      <c r="AU197" s="19" t="s">
        <v>236</v>
      </c>
    </row>
    <row r="198" spans="2:65" s="12" customFormat="1">
      <c r="B198" s="152"/>
      <c r="D198" s="150" t="s">
        <v>226</v>
      </c>
      <c r="E198" s="153" t="s">
        <v>19</v>
      </c>
      <c r="F198" s="154" t="s">
        <v>17113</v>
      </c>
      <c r="H198" s="155">
        <v>2</v>
      </c>
      <c r="I198" s="156"/>
      <c r="L198" s="152"/>
      <c r="M198" s="157"/>
      <c r="T198" s="158"/>
      <c r="AT198" s="153" t="s">
        <v>226</v>
      </c>
      <c r="AU198" s="153" t="s">
        <v>236</v>
      </c>
      <c r="AV198" s="12" t="s">
        <v>79</v>
      </c>
      <c r="AW198" s="12" t="s">
        <v>31</v>
      </c>
      <c r="AX198" s="12" t="s">
        <v>69</v>
      </c>
      <c r="AY198" s="153" t="s">
        <v>212</v>
      </c>
    </row>
    <row r="199" spans="2:65" s="13" customFormat="1">
      <c r="B199" s="159"/>
      <c r="D199" s="150" t="s">
        <v>226</v>
      </c>
      <c r="E199" s="160" t="s">
        <v>19</v>
      </c>
      <c r="F199" s="161" t="s">
        <v>228</v>
      </c>
      <c r="H199" s="162">
        <v>2</v>
      </c>
      <c r="I199" s="163"/>
      <c r="L199" s="159"/>
      <c r="M199" s="164"/>
      <c r="T199" s="165"/>
      <c r="AT199" s="160" t="s">
        <v>226</v>
      </c>
      <c r="AU199" s="160" t="s">
        <v>236</v>
      </c>
      <c r="AV199" s="13" t="s">
        <v>229</v>
      </c>
      <c r="AW199" s="13" t="s">
        <v>31</v>
      </c>
      <c r="AX199" s="13" t="s">
        <v>77</v>
      </c>
      <c r="AY199" s="160" t="s">
        <v>212</v>
      </c>
    </row>
    <row r="200" spans="2:65" s="1" customFormat="1" ht="16.5" customHeight="1">
      <c r="B200" s="34"/>
      <c r="C200" s="133" t="s">
        <v>610</v>
      </c>
      <c r="D200" s="133" t="s">
        <v>215</v>
      </c>
      <c r="E200" s="134" t="s">
        <v>17114</v>
      </c>
      <c r="F200" s="135" t="s">
        <v>17115</v>
      </c>
      <c r="G200" s="136" t="s">
        <v>624</v>
      </c>
      <c r="H200" s="137">
        <v>1</v>
      </c>
      <c r="I200" s="138"/>
      <c r="J200" s="139">
        <f>ROUND(I200*H200,2)</f>
        <v>0</v>
      </c>
      <c r="K200" s="135" t="s">
        <v>245</v>
      </c>
      <c r="L200" s="34"/>
      <c r="M200" s="140" t="s">
        <v>19</v>
      </c>
      <c r="N200" s="141" t="s">
        <v>40</v>
      </c>
      <c r="P200" s="142">
        <f>O200*H200</f>
        <v>0</v>
      </c>
      <c r="Q200" s="142">
        <v>0</v>
      </c>
      <c r="R200" s="142">
        <f>Q200*H200</f>
        <v>0</v>
      </c>
      <c r="S200" s="142">
        <v>0</v>
      </c>
      <c r="T200" s="143">
        <f>S200*H200</f>
        <v>0</v>
      </c>
      <c r="AR200" s="144" t="s">
        <v>938</v>
      </c>
      <c r="AT200" s="144" t="s">
        <v>215</v>
      </c>
      <c r="AU200" s="144" t="s">
        <v>236</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938</v>
      </c>
      <c r="BM200" s="144" t="s">
        <v>17116</v>
      </c>
    </row>
    <row r="201" spans="2:65" s="1" customFormat="1" ht="19.5">
      <c r="B201" s="34"/>
      <c r="D201" s="150" t="s">
        <v>224</v>
      </c>
      <c r="F201" s="151" t="s">
        <v>16998</v>
      </c>
      <c r="I201" s="148"/>
      <c r="L201" s="34"/>
      <c r="M201" s="149"/>
      <c r="T201" s="55"/>
      <c r="AT201" s="19" t="s">
        <v>224</v>
      </c>
      <c r="AU201" s="19" t="s">
        <v>236</v>
      </c>
    </row>
    <row r="202" spans="2:65" s="12" customFormat="1">
      <c r="B202" s="152"/>
      <c r="D202" s="150" t="s">
        <v>226</v>
      </c>
      <c r="E202" s="153" t="s">
        <v>19</v>
      </c>
      <c r="F202" s="154" t="s">
        <v>17117</v>
      </c>
      <c r="H202" s="155">
        <v>1</v>
      </c>
      <c r="I202" s="156"/>
      <c r="L202" s="152"/>
      <c r="M202" s="157"/>
      <c r="T202" s="158"/>
      <c r="AT202" s="153" t="s">
        <v>226</v>
      </c>
      <c r="AU202" s="153" t="s">
        <v>236</v>
      </c>
      <c r="AV202" s="12" t="s">
        <v>79</v>
      </c>
      <c r="AW202" s="12" t="s">
        <v>31</v>
      </c>
      <c r="AX202" s="12" t="s">
        <v>69</v>
      </c>
      <c r="AY202" s="153" t="s">
        <v>212</v>
      </c>
    </row>
    <row r="203" spans="2:65" s="13" customFormat="1">
      <c r="B203" s="159"/>
      <c r="D203" s="150" t="s">
        <v>226</v>
      </c>
      <c r="E203" s="160" t="s">
        <v>19</v>
      </c>
      <c r="F203" s="161" t="s">
        <v>228</v>
      </c>
      <c r="H203" s="162">
        <v>1</v>
      </c>
      <c r="I203" s="163"/>
      <c r="L203" s="159"/>
      <c r="M203" s="164"/>
      <c r="T203" s="165"/>
      <c r="AT203" s="160" t="s">
        <v>226</v>
      </c>
      <c r="AU203" s="160" t="s">
        <v>236</v>
      </c>
      <c r="AV203" s="13" t="s">
        <v>229</v>
      </c>
      <c r="AW203" s="13" t="s">
        <v>31</v>
      </c>
      <c r="AX203" s="13" t="s">
        <v>77</v>
      </c>
      <c r="AY203" s="160" t="s">
        <v>212</v>
      </c>
    </row>
    <row r="204" spans="2:65" s="1" customFormat="1" ht="16.5" customHeight="1">
      <c r="B204" s="34"/>
      <c r="C204" s="133" t="s">
        <v>616</v>
      </c>
      <c r="D204" s="133" t="s">
        <v>215</v>
      </c>
      <c r="E204" s="134" t="s">
        <v>17118</v>
      </c>
      <c r="F204" s="135" t="s">
        <v>17119</v>
      </c>
      <c r="G204" s="136" t="s">
        <v>624</v>
      </c>
      <c r="H204" s="137">
        <v>1</v>
      </c>
      <c r="I204" s="138"/>
      <c r="J204" s="139">
        <f>ROUND(I204*H204,2)</f>
        <v>0</v>
      </c>
      <c r="K204" s="135" t="s">
        <v>245</v>
      </c>
      <c r="L204" s="34"/>
      <c r="M204" s="140" t="s">
        <v>19</v>
      </c>
      <c r="N204" s="141" t="s">
        <v>40</v>
      </c>
      <c r="P204" s="142">
        <f>O204*H204</f>
        <v>0</v>
      </c>
      <c r="Q204" s="142">
        <v>0</v>
      </c>
      <c r="R204" s="142">
        <f>Q204*H204</f>
        <v>0</v>
      </c>
      <c r="S204" s="142">
        <v>0</v>
      </c>
      <c r="T204" s="143">
        <f>S204*H204</f>
        <v>0</v>
      </c>
      <c r="AR204" s="144" t="s">
        <v>938</v>
      </c>
      <c r="AT204" s="144" t="s">
        <v>215</v>
      </c>
      <c r="AU204" s="144" t="s">
        <v>236</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938</v>
      </c>
      <c r="BM204" s="144" t="s">
        <v>17120</v>
      </c>
    </row>
    <row r="205" spans="2:65" s="1" customFormat="1" ht="87.75">
      <c r="B205" s="34"/>
      <c r="D205" s="150" t="s">
        <v>224</v>
      </c>
      <c r="F205" s="151" t="s">
        <v>17121</v>
      </c>
      <c r="I205" s="148"/>
      <c r="L205" s="34"/>
      <c r="M205" s="149"/>
      <c r="T205" s="55"/>
      <c r="AT205" s="19" t="s">
        <v>224</v>
      </c>
      <c r="AU205" s="19" t="s">
        <v>236</v>
      </c>
    </row>
    <row r="206" spans="2:65" s="12" customFormat="1">
      <c r="B206" s="152"/>
      <c r="D206" s="150" t="s">
        <v>226</v>
      </c>
      <c r="E206" s="153" t="s">
        <v>19</v>
      </c>
      <c r="F206" s="154" t="s">
        <v>17122</v>
      </c>
      <c r="H206" s="155">
        <v>1</v>
      </c>
      <c r="I206" s="156"/>
      <c r="L206" s="152"/>
      <c r="M206" s="157"/>
      <c r="T206" s="158"/>
      <c r="AT206" s="153" t="s">
        <v>226</v>
      </c>
      <c r="AU206" s="153" t="s">
        <v>236</v>
      </c>
      <c r="AV206" s="12" t="s">
        <v>79</v>
      </c>
      <c r="AW206" s="12" t="s">
        <v>31</v>
      </c>
      <c r="AX206" s="12" t="s">
        <v>69</v>
      </c>
      <c r="AY206" s="153" t="s">
        <v>212</v>
      </c>
    </row>
    <row r="207" spans="2:65" s="13" customFormat="1">
      <c r="B207" s="159"/>
      <c r="D207" s="150" t="s">
        <v>226</v>
      </c>
      <c r="E207" s="160" t="s">
        <v>19</v>
      </c>
      <c r="F207" s="161" t="s">
        <v>228</v>
      </c>
      <c r="H207" s="162">
        <v>1</v>
      </c>
      <c r="I207" s="163"/>
      <c r="L207" s="159"/>
      <c r="M207" s="164"/>
      <c r="T207" s="165"/>
      <c r="AT207" s="160" t="s">
        <v>226</v>
      </c>
      <c r="AU207" s="160" t="s">
        <v>236</v>
      </c>
      <c r="AV207" s="13" t="s">
        <v>229</v>
      </c>
      <c r="AW207" s="13" t="s">
        <v>31</v>
      </c>
      <c r="AX207" s="13" t="s">
        <v>77</v>
      </c>
      <c r="AY207" s="160" t="s">
        <v>212</v>
      </c>
    </row>
    <row r="208" spans="2:65" s="1" customFormat="1" ht="16.5" customHeight="1">
      <c r="B208" s="34"/>
      <c r="C208" s="133" t="s">
        <v>621</v>
      </c>
      <c r="D208" s="133" t="s">
        <v>215</v>
      </c>
      <c r="E208" s="134" t="s">
        <v>17123</v>
      </c>
      <c r="F208" s="135" t="s">
        <v>17124</v>
      </c>
      <c r="G208" s="136" t="s">
        <v>624</v>
      </c>
      <c r="H208" s="137">
        <v>1</v>
      </c>
      <c r="I208" s="138"/>
      <c r="J208" s="139">
        <f>ROUND(I208*H208,2)</f>
        <v>0</v>
      </c>
      <c r="K208" s="135" t="s">
        <v>245</v>
      </c>
      <c r="L208" s="34"/>
      <c r="M208" s="140" t="s">
        <v>19</v>
      </c>
      <c r="N208" s="141" t="s">
        <v>40</v>
      </c>
      <c r="P208" s="142">
        <f>O208*H208</f>
        <v>0</v>
      </c>
      <c r="Q208" s="142">
        <v>0</v>
      </c>
      <c r="R208" s="142">
        <f>Q208*H208</f>
        <v>0</v>
      </c>
      <c r="S208" s="142">
        <v>0</v>
      </c>
      <c r="T208" s="143">
        <f>S208*H208</f>
        <v>0</v>
      </c>
      <c r="AR208" s="144" t="s">
        <v>938</v>
      </c>
      <c r="AT208" s="144" t="s">
        <v>215</v>
      </c>
      <c r="AU208" s="144" t="s">
        <v>236</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938</v>
      </c>
      <c r="BM208" s="144" t="s">
        <v>17125</v>
      </c>
    </row>
    <row r="209" spans="2:65" s="1" customFormat="1" ht="78">
      <c r="B209" s="34"/>
      <c r="D209" s="150" t="s">
        <v>224</v>
      </c>
      <c r="F209" s="151" t="s">
        <v>17126</v>
      </c>
      <c r="I209" s="148"/>
      <c r="L209" s="34"/>
      <c r="M209" s="149"/>
      <c r="T209" s="55"/>
      <c r="AT209" s="19" t="s">
        <v>224</v>
      </c>
      <c r="AU209" s="19" t="s">
        <v>236</v>
      </c>
    </row>
    <row r="210" spans="2:65" s="12" customFormat="1">
      <c r="B210" s="152"/>
      <c r="D210" s="150" t="s">
        <v>226</v>
      </c>
      <c r="E210" s="153" t="s">
        <v>19</v>
      </c>
      <c r="F210" s="154" t="s">
        <v>17127</v>
      </c>
      <c r="H210" s="155">
        <v>1</v>
      </c>
      <c r="I210" s="156"/>
      <c r="L210" s="152"/>
      <c r="M210" s="157"/>
      <c r="T210" s="158"/>
      <c r="AT210" s="153" t="s">
        <v>226</v>
      </c>
      <c r="AU210" s="153" t="s">
        <v>236</v>
      </c>
      <c r="AV210" s="12" t="s">
        <v>79</v>
      </c>
      <c r="AW210" s="12" t="s">
        <v>31</v>
      </c>
      <c r="AX210" s="12" t="s">
        <v>69</v>
      </c>
      <c r="AY210" s="153" t="s">
        <v>212</v>
      </c>
    </row>
    <row r="211" spans="2:65" s="13" customFormat="1">
      <c r="B211" s="159"/>
      <c r="D211" s="150" t="s">
        <v>226</v>
      </c>
      <c r="E211" s="160" t="s">
        <v>19</v>
      </c>
      <c r="F211" s="161" t="s">
        <v>228</v>
      </c>
      <c r="H211" s="162">
        <v>1</v>
      </c>
      <c r="I211" s="163"/>
      <c r="L211" s="159"/>
      <c r="M211" s="164"/>
      <c r="T211" s="165"/>
      <c r="AT211" s="160" t="s">
        <v>226</v>
      </c>
      <c r="AU211" s="160" t="s">
        <v>236</v>
      </c>
      <c r="AV211" s="13" t="s">
        <v>229</v>
      </c>
      <c r="AW211" s="13" t="s">
        <v>31</v>
      </c>
      <c r="AX211" s="13" t="s">
        <v>77</v>
      </c>
      <c r="AY211" s="160" t="s">
        <v>212</v>
      </c>
    </row>
    <row r="212" spans="2:65" s="1" customFormat="1" ht="16.5" customHeight="1">
      <c r="B212" s="34"/>
      <c r="C212" s="133" t="s">
        <v>631</v>
      </c>
      <c r="D212" s="133" t="s">
        <v>215</v>
      </c>
      <c r="E212" s="134" t="s">
        <v>17128</v>
      </c>
      <c r="F212" s="135" t="s">
        <v>17129</v>
      </c>
      <c r="G212" s="136" t="s">
        <v>8579</v>
      </c>
      <c r="H212" s="137">
        <v>1</v>
      </c>
      <c r="I212" s="138"/>
      <c r="J212" s="139">
        <f>ROUND(I212*H212,2)</f>
        <v>0</v>
      </c>
      <c r="K212" s="135" t="s">
        <v>245</v>
      </c>
      <c r="L212" s="34"/>
      <c r="M212" s="140" t="s">
        <v>19</v>
      </c>
      <c r="N212" s="141" t="s">
        <v>40</v>
      </c>
      <c r="P212" s="142">
        <f>O212*H212</f>
        <v>0</v>
      </c>
      <c r="Q212" s="142">
        <v>0</v>
      </c>
      <c r="R212" s="142">
        <f>Q212*H212</f>
        <v>0</v>
      </c>
      <c r="S212" s="142">
        <v>0</v>
      </c>
      <c r="T212" s="143">
        <f>S212*H212</f>
        <v>0</v>
      </c>
      <c r="AR212" s="144" t="s">
        <v>938</v>
      </c>
      <c r="AT212" s="144" t="s">
        <v>215</v>
      </c>
      <c r="AU212" s="144" t="s">
        <v>236</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938</v>
      </c>
      <c r="BM212" s="144" t="s">
        <v>17130</v>
      </c>
    </row>
    <row r="213" spans="2:65" s="12" customFormat="1">
      <c r="B213" s="152"/>
      <c r="D213" s="150" t="s">
        <v>226</v>
      </c>
      <c r="E213" s="153" t="s">
        <v>19</v>
      </c>
      <c r="F213" s="154" t="s">
        <v>17131</v>
      </c>
      <c r="H213" s="155">
        <v>1</v>
      </c>
      <c r="I213" s="156"/>
      <c r="L213" s="152"/>
      <c r="M213" s="157"/>
      <c r="T213" s="158"/>
      <c r="AT213" s="153" t="s">
        <v>226</v>
      </c>
      <c r="AU213" s="153" t="s">
        <v>236</v>
      </c>
      <c r="AV213" s="12" t="s">
        <v>79</v>
      </c>
      <c r="AW213" s="12" t="s">
        <v>31</v>
      </c>
      <c r="AX213" s="12" t="s">
        <v>69</v>
      </c>
      <c r="AY213" s="153" t="s">
        <v>212</v>
      </c>
    </row>
    <row r="214" spans="2:65" s="13" customFormat="1">
      <c r="B214" s="159"/>
      <c r="D214" s="150" t="s">
        <v>226</v>
      </c>
      <c r="E214" s="160" t="s">
        <v>19</v>
      </c>
      <c r="F214" s="161" t="s">
        <v>228</v>
      </c>
      <c r="H214" s="162">
        <v>1</v>
      </c>
      <c r="I214" s="163"/>
      <c r="L214" s="159"/>
      <c r="M214" s="164"/>
      <c r="T214" s="165"/>
      <c r="AT214" s="160" t="s">
        <v>226</v>
      </c>
      <c r="AU214" s="160" t="s">
        <v>236</v>
      </c>
      <c r="AV214" s="13" t="s">
        <v>229</v>
      </c>
      <c r="AW214" s="13" t="s">
        <v>31</v>
      </c>
      <c r="AX214" s="13" t="s">
        <v>77</v>
      </c>
      <c r="AY214" s="160" t="s">
        <v>212</v>
      </c>
    </row>
    <row r="215" spans="2:65" s="1" customFormat="1" ht="16.5" customHeight="1">
      <c r="B215" s="34"/>
      <c r="C215" s="133" t="s">
        <v>643</v>
      </c>
      <c r="D215" s="133" t="s">
        <v>215</v>
      </c>
      <c r="E215" s="134" t="s">
        <v>17132</v>
      </c>
      <c r="F215" s="135" t="s">
        <v>17133</v>
      </c>
      <c r="G215" s="136" t="s">
        <v>8579</v>
      </c>
      <c r="H215" s="137">
        <v>1</v>
      </c>
      <c r="I215" s="138"/>
      <c r="J215" s="139">
        <f>ROUND(I215*H215,2)</f>
        <v>0</v>
      </c>
      <c r="K215" s="135" t="s">
        <v>245</v>
      </c>
      <c r="L215" s="34"/>
      <c r="M215" s="140" t="s">
        <v>19</v>
      </c>
      <c r="N215" s="141" t="s">
        <v>40</v>
      </c>
      <c r="P215" s="142">
        <f>O215*H215</f>
        <v>0</v>
      </c>
      <c r="Q215" s="142">
        <v>0</v>
      </c>
      <c r="R215" s="142">
        <f>Q215*H215</f>
        <v>0</v>
      </c>
      <c r="S215" s="142">
        <v>0</v>
      </c>
      <c r="T215" s="143">
        <f>S215*H215</f>
        <v>0</v>
      </c>
      <c r="AR215" s="144" t="s">
        <v>938</v>
      </c>
      <c r="AT215" s="144" t="s">
        <v>215</v>
      </c>
      <c r="AU215" s="144" t="s">
        <v>236</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938</v>
      </c>
      <c r="BM215" s="144" t="s">
        <v>17134</v>
      </c>
    </row>
    <row r="216" spans="2:65" s="12" customFormat="1">
      <c r="B216" s="152"/>
      <c r="D216" s="150" t="s">
        <v>226</v>
      </c>
      <c r="E216" s="153" t="s">
        <v>19</v>
      </c>
      <c r="F216" s="154" t="s">
        <v>17135</v>
      </c>
      <c r="H216" s="155">
        <v>1</v>
      </c>
      <c r="I216" s="156"/>
      <c r="L216" s="152"/>
      <c r="M216" s="157"/>
      <c r="T216" s="158"/>
      <c r="AT216" s="153" t="s">
        <v>226</v>
      </c>
      <c r="AU216" s="153" t="s">
        <v>236</v>
      </c>
      <c r="AV216" s="12" t="s">
        <v>79</v>
      </c>
      <c r="AW216" s="12" t="s">
        <v>31</v>
      </c>
      <c r="AX216" s="12" t="s">
        <v>69</v>
      </c>
      <c r="AY216" s="153" t="s">
        <v>212</v>
      </c>
    </row>
    <row r="217" spans="2:65" s="13" customFormat="1">
      <c r="B217" s="159"/>
      <c r="D217" s="150" t="s">
        <v>226</v>
      </c>
      <c r="E217" s="160" t="s">
        <v>19</v>
      </c>
      <c r="F217" s="161" t="s">
        <v>228</v>
      </c>
      <c r="H217" s="162">
        <v>1</v>
      </c>
      <c r="I217" s="163"/>
      <c r="L217" s="159"/>
      <c r="M217" s="164"/>
      <c r="T217" s="165"/>
      <c r="AT217" s="160" t="s">
        <v>226</v>
      </c>
      <c r="AU217" s="160" t="s">
        <v>236</v>
      </c>
      <c r="AV217" s="13" t="s">
        <v>229</v>
      </c>
      <c r="AW217" s="13" t="s">
        <v>31</v>
      </c>
      <c r="AX217" s="13" t="s">
        <v>77</v>
      </c>
      <c r="AY217" s="160" t="s">
        <v>212</v>
      </c>
    </row>
    <row r="218" spans="2:65" s="11" customFormat="1" ht="20.85" customHeight="1">
      <c r="B218" s="121"/>
      <c r="D218" s="122" t="s">
        <v>68</v>
      </c>
      <c r="E218" s="131" t="s">
        <v>16605</v>
      </c>
      <c r="F218" s="131" t="s">
        <v>17136</v>
      </c>
      <c r="I218" s="124"/>
      <c r="J218" s="132">
        <f>BK218</f>
        <v>0</v>
      </c>
      <c r="L218" s="121"/>
      <c r="M218" s="126"/>
      <c r="P218" s="127">
        <f>SUM(P219:P235)</f>
        <v>0</v>
      </c>
      <c r="R218" s="127">
        <f>SUM(R219:R235)</f>
        <v>0</v>
      </c>
      <c r="T218" s="128">
        <f>SUM(T219:T235)</f>
        <v>0</v>
      </c>
      <c r="AR218" s="122" t="s">
        <v>236</v>
      </c>
      <c r="AT218" s="129" t="s">
        <v>68</v>
      </c>
      <c r="AU218" s="129" t="s">
        <v>79</v>
      </c>
      <c r="AY218" s="122" t="s">
        <v>212</v>
      </c>
      <c r="BK218" s="130">
        <f>SUM(BK219:BK235)</f>
        <v>0</v>
      </c>
    </row>
    <row r="219" spans="2:65" s="1" customFormat="1" ht="16.5" customHeight="1">
      <c r="B219" s="34"/>
      <c r="C219" s="133" t="s">
        <v>651</v>
      </c>
      <c r="D219" s="133" t="s">
        <v>215</v>
      </c>
      <c r="E219" s="134" t="s">
        <v>17137</v>
      </c>
      <c r="F219" s="135" t="s">
        <v>17138</v>
      </c>
      <c r="G219" s="136" t="s">
        <v>8579</v>
      </c>
      <c r="H219" s="137">
        <v>1</v>
      </c>
      <c r="I219" s="138"/>
      <c r="J219" s="139">
        <f>ROUND(I219*H219,2)</f>
        <v>0</v>
      </c>
      <c r="K219" s="135" t="s">
        <v>245</v>
      </c>
      <c r="L219" s="34"/>
      <c r="M219" s="140" t="s">
        <v>19</v>
      </c>
      <c r="N219" s="141" t="s">
        <v>40</v>
      </c>
      <c r="P219" s="142">
        <f>O219*H219</f>
        <v>0</v>
      </c>
      <c r="Q219" s="142">
        <v>0</v>
      </c>
      <c r="R219" s="142">
        <f>Q219*H219</f>
        <v>0</v>
      </c>
      <c r="S219" s="142">
        <v>0</v>
      </c>
      <c r="T219" s="143">
        <f>S219*H219</f>
        <v>0</v>
      </c>
      <c r="AR219" s="144" t="s">
        <v>938</v>
      </c>
      <c r="AT219" s="144" t="s">
        <v>215</v>
      </c>
      <c r="AU219" s="144" t="s">
        <v>236</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938</v>
      </c>
      <c r="BM219" s="144" t="s">
        <v>17139</v>
      </c>
    </row>
    <row r="220" spans="2:65" s="1" customFormat="1" ht="87.75">
      <c r="B220" s="34"/>
      <c r="D220" s="150" t="s">
        <v>224</v>
      </c>
      <c r="F220" s="151" t="s">
        <v>17140</v>
      </c>
      <c r="I220" s="148"/>
      <c r="L220" s="34"/>
      <c r="M220" s="149"/>
      <c r="T220" s="55"/>
      <c r="AT220" s="19" t="s">
        <v>224</v>
      </c>
      <c r="AU220" s="19" t="s">
        <v>236</v>
      </c>
    </row>
    <row r="221" spans="2:65" s="12" customFormat="1">
      <c r="B221" s="152"/>
      <c r="D221" s="150" t="s">
        <v>226</v>
      </c>
      <c r="E221" s="153" t="s">
        <v>19</v>
      </c>
      <c r="F221" s="154" t="s">
        <v>14916</v>
      </c>
      <c r="H221" s="155">
        <v>1</v>
      </c>
      <c r="I221" s="156"/>
      <c r="L221" s="152"/>
      <c r="M221" s="157"/>
      <c r="T221" s="158"/>
      <c r="AT221" s="153" t="s">
        <v>226</v>
      </c>
      <c r="AU221" s="153" t="s">
        <v>236</v>
      </c>
      <c r="AV221" s="12" t="s">
        <v>79</v>
      </c>
      <c r="AW221" s="12" t="s">
        <v>31</v>
      </c>
      <c r="AX221" s="12" t="s">
        <v>69</v>
      </c>
      <c r="AY221" s="153" t="s">
        <v>212</v>
      </c>
    </row>
    <row r="222" spans="2:65" s="13" customFormat="1">
      <c r="B222" s="159"/>
      <c r="D222" s="150" t="s">
        <v>226</v>
      </c>
      <c r="E222" s="160" t="s">
        <v>19</v>
      </c>
      <c r="F222" s="161" t="s">
        <v>228</v>
      </c>
      <c r="H222" s="162">
        <v>1</v>
      </c>
      <c r="I222" s="163"/>
      <c r="L222" s="159"/>
      <c r="M222" s="164"/>
      <c r="T222" s="165"/>
      <c r="AT222" s="160" t="s">
        <v>226</v>
      </c>
      <c r="AU222" s="160" t="s">
        <v>236</v>
      </c>
      <c r="AV222" s="13" t="s">
        <v>229</v>
      </c>
      <c r="AW222" s="13" t="s">
        <v>31</v>
      </c>
      <c r="AX222" s="13" t="s">
        <v>77</v>
      </c>
      <c r="AY222" s="160" t="s">
        <v>212</v>
      </c>
    </row>
    <row r="223" spans="2:65" s="1" customFormat="1" ht="16.5" customHeight="1">
      <c r="B223" s="34"/>
      <c r="C223" s="133" t="s">
        <v>670</v>
      </c>
      <c r="D223" s="133" t="s">
        <v>215</v>
      </c>
      <c r="E223" s="134" t="s">
        <v>17141</v>
      </c>
      <c r="F223" s="135" t="s">
        <v>17142</v>
      </c>
      <c r="G223" s="136" t="s">
        <v>8579</v>
      </c>
      <c r="H223" s="137">
        <v>1</v>
      </c>
      <c r="I223" s="138"/>
      <c r="J223" s="139">
        <f>ROUND(I223*H223,2)</f>
        <v>0</v>
      </c>
      <c r="K223" s="135" t="s">
        <v>245</v>
      </c>
      <c r="L223" s="34"/>
      <c r="M223" s="140" t="s">
        <v>19</v>
      </c>
      <c r="N223" s="141" t="s">
        <v>40</v>
      </c>
      <c r="P223" s="142">
        <f>O223*H223</f>
        <v>0</v>
      </c>
      <c r="Q223" s="142">
        <v>0</v>
      </c>
      <c r="R223" s="142">
        <f>Q223*H223</f>
        <v>0</v>
      </c>
      <c r="S223" s="142">
        <v>0</v>
      </c>
      <c r="T223" s="143">
        <f>S223*H223</f>
        <v>0</v>
      </c>
      <c r="AR223" s="144" t="s">
        <v>938</v>
      </c>
      <c r="AT223" s="144" t="s">
        <v>215</v>
      </c>
      <c r="AU223" s="144" t="s">
        <v>236</v>
      </c>
      <c r="AY223" s="19" t="s">
        <v>212</v>
      </c>
      <c r="BE223" s="145">
        <f>IF(N223="základní",J223,0)</f>
        <v>0</v>
      </c>
      <c r="BF223" s="145">
        <f>IF(N223="snížená",J223,0)</f>
        <v>0</v>
      </c>
      <c r="BG223" s="145">
        <f>IF(N223="zákl. přenesená",J223,0)</f>
        <v>0</v>
      </c>
      <c r="BH223" s="145">
        <f>IF(N223="sníž. přenesená",J223,0)</f>
        <v>0</v>
      </c>
      <c r="BI223" s="145">
        <f>IF(N223="nulová",J223,0)</f>
        <v>0</v>
      </c>
      <c r="BJ223" s="19" t="s">
        <v>77</v>
      </c>
      <c r="BK223" s="145">
        <f>ROUND(I223*H223,2)</f>
        <v>0</v>
      </c>
      <c r="BL223" s="19" t="s">
        <v>938</v>
      </c>
      <c r="BM223" s="144" t="s">
        <v>17143</v>
      </c>
    </row>
    <row r="224" spans="2:65" s="12" customFormat="1">
      <c r="B224" s="152"/>
      <c r="D224" s="150" t="s">
        <v>226</v>
      </c>
      <c r="E224" s="153" t="s">
        <v>19</v>
      </c>
      <c r="F224" s="154" t="s">
        <v>17144</v>
      </c>
      <c r="H224" s="155">
        <v>1</v>
      </c>
      <c r="I224" s="156"/>
      <c r="L224" s="152"/>
      <c r="M224" s="157"/>
      <c r="T224" s="158"/>
      <c r="AT224" s="153" t="s">
        <v>226</v>
      </c>
      <c r="AU224" s="153" t="s">
        <v>236</v>
      </c>
      <c r="AV224" s="12" t="s">
        <v>79</v>
      </c>
      <c r="AW224" s="12" t="s">
        <v>31</v>
      </c>
      <c r="AX224" s="12" t="s">
        <v>69</v>
      </c>
      <c r="AY224" s="153" t="s">
        <v>212</v>
      </c>
    </row>
    <row r="225" spans="2:65" s="13" customFormat="1">
      <c r="B225" s="159"/>
      <c r="D225" s="150" t="s">
        <v>226</v>
      </c>
      <c r="E225" s="160" t="s">
        <v>19</v>
      </c>
      <c r="F225" s="161" t="s">
        <v>228</v>
      </c>
      <c r="H225" s="162">
        <v>1</v>
      </c>
      <c r="I225" s="163"/>
      <c r="L225" s="159"/>
      <c r="M225" s="164"/>
      <c r="T225" s="165"/>
      <c r="AT225" s="160" t="s">
        <v>226</v>
      </c>
      <c r="AU225" s="160" t="s">
        <v>236</v>
      </c>
      <c r="AV225" s="13" t="s">
        <v>229</v>
      </c>
      <c r="AW225" s="13" t="s">
        <v>31</v>
      </c>
      <c r="AX225" s="13" t="s">
        <v>77</v>
      </c>
      <c r="AY225" s="160" t="s">
        <v>212</v>
      </c>
    </row>
    <row r="226" spans="2:65" s="1" customFormat="1" ht="16.5" customHeight="1">
      <c r="B226" s="34"/>
      <c r="C226" s="133" t="s">
        <v>693</v>
      </c>
      <c r="D226" s="133" t="s">
        <v>215</v>
      </c>
      <c r="E226" s="134" t="s">
        <v>17145</v>
      </c>
      <c r="F226" s="135" t="s">
        <v>17146</v>
      </c>
      <c r="G226" s="136" t="s">
        <v>8579</v>
      </c>
      <c r="H226" s="137">
        <v>1</v>
      </c>
      <c r="I226" s="138"/>
      <c r="J226" s="139">
        <f>ROUND(I226*H226,2)</f>
        <v>0</v>
      </c>
      <c r="K226" s="135" t="s">
        <v>245</v>
      </c>
      <c r="L226" s="34"/>
      <c r="M226" s="140" t="s">
        <v>19</v>
      </c>
      <c r="N226" s="141" t="s">
        <v>40</v>
      </c>
      <c r="P226" s="142">
        <f>O226*H226</f>
        <v>0</v>
      </c>
      <c r="Q226" s="142">
        <v>0</v>
      </c>
      <c r="R226" s="142">
        <f>Q226*H226</f>
        <v>0</v>
      </c>
      <c r="S226" s="142">
        <v>0</v>
      </c>
      <c r="T226" s="143">
        <f>S226*H226</f>
        <v>0</v>
      </c>
      <c r="AR226" s="144" t="s">
        <v>938</v>
      </c>
      <c r="AT226" s="144" t="s">
        <v>215</v>
      </c>
      <c r="AU226" s="144" t="s">
        <v>236</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938</v>
      </c>
      <c r="BM226" s="144" t="s">
        <v>17147</v>
      </c>
    </row>
    <row r="227" spans="2:65" s="1" customFormat="1" ht="19.5">
      <c r="B227" s="34"/>
      <c r="D227" s="150" t="s">
        <v>224</v>
      </c>
      <c r="F227" s="151" t="s">
        <v>17148</v>
      </c>
      <c r="I227" s="148"/>
      <c r="L227" s="34"/>
      <c r="M227" s="149"/>
      <c r="T227" s="55"/>
      <c r="AT227" s="19" t="s">
        <v>224</v>
      </c>
      <c r="AU227" s="19" t="s">
        <v>236</v>
      </c>
    </row>
    <row r="228" spans="2:65" s="12" customFormat="1">
      <c r="B228" s="152"/>
      <c r="D228" s="150" t="s">
        <v>226</v>
      </c>
      <c r="E228" s="153" t="s">
        <v>19</v>
      </c>
      <c r="F228" s="154" t="s">
        <v>17149</v>
      </c>
      <c r="H228" s="155">
        <v>1</v>
      </c>
      <c r="I228" s="156"/>
      <c r="L228" s="152"/>
      <c r="M228" s="157"/>
      <c r="T228" s="158"/>
      <c r="AT228" s="153" t="s">
        <v>226</v>
      </c>
      <c r="AU228" s="153" t="s">
        <v>236</v>
      </c>
      <c r="AV228" s="12" t="s">
        <v>79</v>
      </c>
      <c r="AW228" s="12" t="s">
        <v>31</v>
      </c>
      <c r="AX228" s="12" t="s">
        <v>69</v>
      </c>
      <c r="AY228" s="153" t="s">
        <v>212</v>
      </c>
    </row>
    <row r="229" spans="2:65" s="13" customFormat="1">
      <c r="B229" s="159"/>
      <c r="D229" s="150" t="s">
        <v>226</v>
      </c>
      <c r="E229" s="160" t="s">
        <v>19</v>
      </c>
      <c r="F229" s="161" t="s">
        <v>228</v>
      </c>
      <c r="H229" s="162">
        <v>1</v>
      </c>
      <c r="I229" s="163"/>
      <c r="L229" s="159"/>
      <c r="M229" s="164"/>
      <c r="T229" s="165"/>
      <c r="AT229" s="160" t="s">
        <v>226</v>
      </c>
      <c r="AU229" s="160" t="s">
        <v>236</v>
      </c>
      <c r="AV229" s="13" t="s">
        <v>229</v>
      </c>
      <c r="AW229" s="13" t="s">
        <v>31</v>
      </c>
      <c r="AX229" s="13" t="s">
        <v>77</v>
      </c>
      <c r="AY229" s="160" t="s">
        <v>212</v>
      </c>
    </row>
    <row r="230" spans="2:65" s="1" customFormat="1" ht="16.5" customHeight="1">
      <c r="B230" s="34"/>
      <c r="C230" s="133" t="s">
        <v>699</v>
      </c>
      <c r="D230" s="133" t="s">
        <v>215</v>
      </c>
      <c r="E230" s="134" t="s">
        <v>17150</v>
      </c>
      <c r="F230" s="135" t="s">
        <v>17151</v>
      </c>
      <c r="G230" s="136" t="s">
        <v>8579</v>
      </c>
      <c r="H230" s="137">
        <v>1</v>
      </c>
      <c r="I230" s="138"/>
      <c r="J230" s="139">
        <f>ROUND(I230*H230,2)</f>
        <v>0</v>
      </c>
      <c r="K230" s="135" t="s">
        <v>245</v>
      </c>
      <c r="L230" s="34"/>
      <c r="M230" s="140" t="s">
        <v>19</v>
      </c>
      <c r="N230" s="141" t="s">
        <v>40</v>
      </c>
      <c r="P230" s="142">
        <f>O230*H230</f>
        <v>0</v>
      </c>
      <c r="Q230" s="142">
        <v>0</v>
      </c>
      <c r="R230" s="142">
        <f>Q230*H230</f>
        <v>0</v>
      </c>
      <c r="S230" s="142">
        <v>0</v>
      </c>
      <c r="T230" s="143">
        <f>S230*H230</f>
        <v>0</v>
      </c>
      <c r="AR230" s="144" t="s">
        <v>938</v>
      </c>
      <c r="AT230" s="144" t="s">
        <v>215</v>
      </c>
      <c r="AU230" s="144" t="s">
        <v>236</v>
      </c>
      <c r="AY230" s="19" t="s">
        <v>212</v>
      </c>
      <c r="BE230" s="145">
        <f>IF(N230="základní",J230,0)</f>
        <v>0</v>
      </c>
      <c r="BF230" s="145">
        <f>IF(N230="snížená",J230,0)</f>
        <v>0</v>
      </c>
      <c r="BG230" s="145">
        <f>IF(N230="zákl. přenesená",J230,0)</f>
        <v>0</v>
      </c>
      <c r="BH230" s="145">
        <f>IF(N230="sníž. přenesená",J230,0)</f>
        <v>0</v>
      </c>
      <c r="BI230" s="145">
        <f>IF(N230="nulová",J230,0)</f>
        <v>0</v>
      </c>
      <c r="BJ230" s="19" t="s">
        <v>77</v>
      </c>
      <c r="BK230" s="145">
        <f>ROUND(I230*H230,2)</f>
        <v>0</v>
      </c>
      <c r="BL230" s="19" t="s">
        <v>938</v>
      </c>
      <c r="BM230" s="144" t="s">
        <v>17152</v>
      </c>
    </row>
    <row r="231" spans="2:65" s="12" customFormat="1">
      <c r="B231" s="152"/>
      <c r="D231" s="150" t="s">
        <v>226</v>
      </c>
      <c r="E231" s="153" t="s">
        <v>19</v>
      </c>
      <c r="F231" s="154" t="s">
        <v>17153</v>
      </c>
      <c r="H231" s="155">
        <v>1</v>
      </c>
      <c r="I231" s="156"/>
      <c r="L231" s="152"/>
      <c r="M231" s="157"/>
      <c r="T231" s="158"/>
      <c r="AT231" s="153" t="s">
        <v>226</v>
      </c>
      <c r="AU231" s="153" t="s">
        <v>236</v>
      </c>
      <c r="AV231" s="12" t="s">
        <v>79</v>
      </c>
      <c r="AW231" s="12" t="s">
        <v>31</v>
      </c>
      <c r="AX231" s="12" t="s">
        <v>69</v>
      </c>
      <c r="AY231" s="153" t="s">
        <v>212</v>
      </c>
    </row>
    <row r="232" spans="2:65" s="13" customFormat="1">
      <c r="B232" s="159"/>
      <c r="D232" s="150" t="s">
        <v>226</v>
      </c>
      <c r="E232" s="160" t="s">
        <v>19</v>
      </c>
      <c r="F232" s="161" t="s">
        <v>228</v>
      </c>
      <c r="H232" s="162">
        <v>1</v>
      </c>
      <c r="I232" s="163"/>
      <c r="L232" s="159"/>
      <c r="M232" s="164"/>
      <c r="T232" s="165"/>
      <c r="AT232" s="160" t="s">
        <v>226</v>
      </c>
      <c r="AU232" s="160" t="s">
        <v>236</v>
      </c>
      <c r="AV232" s="13" t="s">
        <v>229</v>
      </c>
      <c r="AW232" s="13" t="s">
        <v>31</v>
      </c>
      <c r="AX232" s="13" t="s">
        <v>77</v>
      </c>
      <c r="AY232" s="160" t="s">
        <v>212</v>
      </c>
    </row>
    <row r="233" spans="2:65" s="1" customFormat="1" ht="16.5" customHeight="1">
      <c r="B233" s="34"/>
      <c r="C233" s="133" t="s">
        <v>704</v>
      </c>
      <c r="D233" s="133" t="s">
        <v>215</v>
      </c>
      <c r="E233" s="134" t="s">
        <v>17154</v>
      </c>
      <c r="F233" s="135" t="s">
        <v>17155</v>
      </c>
      <c r="G233" s="136" t="s">
        <v>8579</v>
      </c>
      <c r="H233" s="137">
        <v>1</v>
      </c>
      <c r="I233" s="138"/>
      <c r="J233" s="139">
        <f>ROUND(I233*H233,2)</f>
        <v>0</v>
      </c>
      <c r="K233" s="135" t="s">
        <v>245</v>
      </c>
      <c r="L233" s="34"/>
      <c r="M233" s="140" t="s">
        <v>19</v>
      </c>
      <c r="N233" s="141" t="s">
        <v>40</v>
      </c>
      <c r="P233" s="142">
        <f>O233*H233</f>
        <v>0</v>
      </c>
      <c r="Q233" s="142">
        <v>0</v>
      </c>
      <c r="R233" s="142">
        <f>Q233*H233</f>
        <v>0</v>
      </c>
      <c r="S233" s="142">
        <v>0</v>
      </c>
      <c r="T233" s="143">
        <f>S233*H233</f>
        <v>0</v>
      </c>
      <c r="AR233" s="144" t="s">
        <v>938</v>
      </c>
      <c r="AT233" s="144" t="s">
        <v>215</v>
      </c>
      <c r="AU233" s="144" t="s">
        <v>236</v>
      </c>
      <c r="AY233" s="19" t="s">
        <v>212</v>
      </c>
      <c r="BE233" s="145">
        <f>IF(N233="základní",J233,0)</f>
        <v>0</v>
      </c>
      <c r="BF233" s="145">
        <f>IF(N233="snížená",J233,0)</f>
        <v>0</v>
      </c>
      <c r="BG233" s="145">
        <f>IF(N233="zákl. přenesená",J233,0)</f>
        <v>0</v>
      </c>
      <c r="BH233" s="145">
        <f>IF(N233="sníž. přenesená",J233,0)</f>
        <v>0</v>
      </c>
      <c r="BI233" s="145">
        <f>IF(N233="nulová",J233,0)</f>
        <v>0</v>
      </c>
      <c r="BJ233" s="19" t="s">
        <v>77</v>
      </c>
      <c r="BK233" s="145">
        <f>ROUND(I233*H233,2)</f>
        <v>0</v>
      </c>
      <c r="BL233" s="19" t="s">
        <v>938</v>
      </c>
      <c r="BM233" s="144" t="s">
        <v>17156</v>
      </c>
    </row>
    <row r="234" spans="2:65" s="12" customFormat="1">
      <c r="B234" s="152"/>
      <c r="D234" s="150" t="s">
        <v>226</v>
      </c>
      <c r="E234" s="153" t="s">
        <v>19</v>
      </c>
      <c r="F234" s="154" t="s">
        <v>17157</v>
      </c>
      <c r="H234" s="155">
        <v>1</v>
      </c>
      <c r="I234" s="156"/>
      <c r="L234" s="152"/>
      <c r="M234" s="157"/>
      <c r="T234" s="158"/>
      <c r="AT234" s="153" t="s">
        <v>226</v>
      </c>
      <c r="AU234" s="153" t="s">
        <v>236</v>
      </c>
      <c r="AV234" s="12" t="s">
        <v>79</v>
      </c>
      <c r="AW234" s="12" t="s">
        <v>31</v>
      </c>
      <c r="AX234" s="12" t="s">
        <v>69</v>
      </c>
      <c r="AY234" s="153" t="s">
        <v>212</v>
      </c>
    </row>
    <row r="235" spans="2:65" s="13" customFormat="1">
      <c r="B235" s="159"/>
      <c r="D235" s="150" t="s">
        <v>226</v>
      </c>
      <c r="E235" s="160" t="s">
        <v>19</v>
      </c>
      <c r="F235" s="161" t="s">
        <v>228</v>
      </c>
      <c r="H235" s="162">
        <v>1</v>
      </c>
      <c r="I235" s="163"/>
      <c r="L235" s="159"/>
      <c r="M235" s="167"/>
      <c r="N235" s="168"/>
      <c r="O235" s="168"/>
      <c r="P235" s="168"/>
      <c r="Q235" s="168"/>
      <c r="R235" s="168"/>
      <c r="S235" s="168"/>
      <c r="T235" s="169"/>
      <c r="AT235" s="160" t="s">
        <v>226</v>
      </c>
      <c r="AU235" s="160" t="s">
        <v>236</v>
      </c>
      <c r="AV235" s="13" t="s">
        <v>229</v>
      </c>
      <c r="AW235" s="13" t="s">
        <v>31</v>
      </c>
      <c r="AX235" s="13" t="s">
        <v>77</v>
      </c>
      <c r="AY235" s="160" t="s">
        <v>212</v>
      </c>
    </row>
    <row r="236" spans="2:65" s="1" customFormat="1" ht="6.95" customHeight="1">
      <c r="B236" s="43"/>
      <c r="C236" s="44"/>
      <c r="D236" s="44"/>
      <c r="E236" s="44"/>
      <c r="F236" s="44"/>
      <c r="G236" s="44"/>
      <c r="H236" s="44"/>
      <c r="I236" s="44"/>
      <c r="J236" s="44"/>
      <c r="K236" s="44"/>
      <c r="L236" s="34"/>
    </row>
  </sheetData>
  <sheetProtection algorithmName="SHA-512" hashValue="eRO9Me0NTIPPAPZ/zUiGKfe5P4YkwRZ9AkfkJQLRP2M8vj++cWODZvLXTduRGsqt7BcwQa6WjNheovN26TKJrQ==" saltValue="9DlELMmuR3P/7POybn4LzPi3NBiAzuWIVd+PJGXCIGyaCdvwi65RbKf79BmWk7qKXHYGFaDH9jq7Mu5evXCVRw==" spinCount="100000" sheet="1" objects="1" scenarios="1" formatColumns="0" formatRows="0" autoFilter="0"/>
  <autoFilter ref="C83:K235" xr:uid="{00000000-0009-0000-0000-00001C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scale="84" fitToHeight="100" orientation="landscape" blackAndWhite="1" r:id="rId1"/>
  <headerFooter>
    <oddFooter>&amp;CStrana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215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82</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370</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371</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ROUND(J110,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ROUND((SUM(BE110:BE2154)),  2)</f>
        <v>0</v>
      </c>
      <c r="I33" s="95">
        <v>0.21</v>
      </c>
      <c r="J33" s="85">
        <f>ROUND(((SUM(BE110:BE2154))*I33),  2)</f>
        <v>0</v>
      </c>
      <c r="L33" s="34"/>
    </row>
    <row r="34" spans="2:12" s="1" customFormat="1" ht="14.45" customHeight="1">
      <c r="B34" s="34"/>
      <c r="E34" s="29" t="s">
        <v>41</v>
      </c>
      <c r="F34" s="85">
        <f>ROUND((SUM(BF110:BF2154)),  2)</f>
        <v>0</v>
      </c>
      <c r="I34" s="95">
        <v>0.12</v>
      </c>
      <c r="J34" s="85">
        <f>ROUND(((SUM(BF110:BF2154))*I34),  2)</f>
        <v>0</v>
      </c>
      <c r="L34" s="34"/>
    </row>
    <row r="35" spans="2:12" s="1" customFormat="1" ht="14.45" hidden="1" customHeight="1">
      <c r="B35" s="34"/>
      <c r="E35" s="29" t="s">
        <v>42</v>
      </c>
      <c r="F35" s="85">
        <f>ROUND((SUM(BG110:BG2154)),  2)</f>
        <v>0</v>
      </c>
      <c r="I35" s="95">
        <v>0.21</v>
      </c>
      <c r="J35" s="85">
        <f>0</f>
        <v>0</v>
      </c>
      <c r="L35" s="34"/>
    </row>
    <row r="36" spans="2:12" s="1" customFormat="1" ht="14.45" hidden="1" customHeight="1">
      <c r="B36" s="34"/>
      <c r="E36" s="29" t="s">
        <v>43</v>
      </c>
      <c r="F36" s="85">
        <f>ROUND((SUM(BH110:BH2154)),  2)</f>
        <v>0</v>
      </c>
      <c r="I36" s="95">
        <v>0.12</v>
      </c>
      <c r="J36" s="85">
        <f>0</f>
        <v>0</v>
      </c>
      <c r="L36" s="34"/>
    </row>
    <row r="37" spans="2:12" s="1" customFormat="1" ht="14.45" hidden="1" customHeight="1">
      <c r="B37" s="34"/>
      <c r="E37" s="29" t="s">
        <v>44</v>
      </c>
      <c r="F37" s="85">
        <f>ROUND((SUM(BI110:BI2154)),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D.1.1.3.1.a - ASŘ - BOURACÍ PRÁCE</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J110</f>
        <v>0</v>
      </c>
      <c r="L59" s="34"/>
      <c r="AU59" s="19" t="s">
        <v>189</v>
      </c>
    </row>
    <row r="60" spans="2:47" s="8" customFormat="1" ht="24.95" customHeight="1">
      <c r="B60" s="105"/>
      <c r="D60" s="106" t="s">
        <v>372</v>
      </c>
      <c r="E60" s="107"/>
      <c r="F60" s="107"/>
      <c r="G60" s="107"/>
      <c r="H60" s="107"/>
      <c r="I60" s="107"/>
      <c r="J60" s="108">
        <f>J111</f>
        <v>0</v>
      </c>
      <c r="L60" s="105"/>
    </row>
    <row r="61" spans="2:47" s="9" customFormat="1" ht="19.899999999999999" customHeight="1">
      <c r="B61" s="109"/>
      <c r="D61" s="110" t="s">
        <v>373</v>
      </c>
      <c r="E61" s="111"/>
      <c r="F61" s="111"/>
      <c r="G61" s="111"/>
      <c r="H61" s="111"/>
      <c r="I61" s="111"/>
      <c r="J61" s="112">
        <f>J112</f>
        <v>0</v>
      </c>
      <c r="L61" s="109"/>
    </row>
    <row r="62" spans="2:47" s="9" customFormat="1" ht="19.899999999999999" customHeight="1">
      <c r="B62" s="109"/>
      <c r="D62" s="110" t="s">
        <v>374</v>
      </c>
      <c r="E62" s="111"/>
      <c r="F62" s="111"/>
      <c r="G62" s="111"/>
      <c r="H62" s="111"/>
      <c r="I62" s="111"/>
      <c r="J62" s="112">
        <f>J185</f>
        <v>0</v>
      </c>
      <c r="L62" s="109"/>
    </row>
    <row r="63" spans="2:47" s="9" customFormat="1" ht="19.899999999999999" customHeight="1">
      <c r="B63" s="109"/>
      <c r="D63" s="110" t="s">
        <v>375</v>
      </c>
      <c r="E63" s="111"/>
      <c r="F63" s="111"/>
      <c r="G63" s="111"/>
      <c r="H63" s="111"/>
      <c r="I63" s="111"/>
      <c r="J63" s="112">
        <f>J930</f>
        <v>0</v>
      </c>
      <c r="L63" s="109"/>
    </row>
    <row r="64" spans="2:47" s="9" customFormat="1" ht="19.899999999999999" customHeight="1">
      <c r="B64" s="109"/>
      <c r="D64" s="110" t="s">
        <v>376</v>
      </c>
      <c r="E64" s="111"/>
      <c r="F64" s="111"/>
      <c r="G64" s="111"/>
      <c r="H64" s="111"/>
      <c r="I64" s="111"/>
      <c r="J64" s="112">
        <f>J1044</f>
        <v>0</v>
      </c>
      <c r="L64" s="109"/>
    </row>
    <row r="65" spans="2:12" s="8" customFormat="1" ht="24.95" customHeight="1">
      <c r="B65" s="105"/>
      <c r="D65" s="106" t="s">
        <v>377</v>
      </c>
      <c r="E65" s="107"/>
      <c r="F65" s="107"/>
      <c r="G65" s="107"/>
      <c r="H65" s="107"/>
      <c r="I65" s="107"/>
      <c r="J65" s="108">
        <f>J1049</f>
        <v>0</v>
      </c>
      <c r="L65" s="105"/>
    </row>
    <row r="66" spans="2:12" s="9" customFormat="1" ht="19.899999999999999" customHeight="1">
      <c r="B66" s="109"/>
      <c r="D66" s="110" t="s">
        <v>378</v>
      </c>
      <c r="E66" s="111"/>
      <c r="F66" s="111"/>
      <c r="G66" s="111"/>
      <c r="H66" s="111"/>
      <c r="I66" s="111"/>
      <c r="J66" s="112">
        <f>J1050</f>
        <v>0</v>
      </c>
      <c r="L66" s="109"/>
    </row>
    <row r="67" spans="2:12" s="9" customFormat="1" ht="19.899999999999999" customHeight="1">
      <c r="B67" s="109"/>
      <c r="D67" s="110" t="s">
        <v>379</v>
      </c>
      <c r="E67" s="111"/>
      <c r="F67" s="111"/>
      <c r="G67" s="111"/>
      <c r="H67" s="111"/>
      <c r="I67" s="111"/>
      <c r="J67" s="112">
        <f>J1063</f>
        <v>0</v>
      </c>
      <c r="L67" s="109"/>
    </row>
    <row r="68" spans="2:12" s="9" customFormat="1" ht="19.899999999999999" customHeight="1">
      <c r="B68" s="109"/>
      <c r="D68" s="110" t="s">
        <v>380</v>
      </c>
      <c r="E68" s="111"/>
      <c r="F68" s="111"/>
      <c r="G68" s="111"/>
      <c r="H68" s="111"/>
      <c r="I68" s="111"/>
      <c r="J68" s="112">
        <f>J1138</f>
        <v>0</v>
      </c>
      <c r="L68" s="109"/>
    </row>
    <row r="69" spans="2:12" s="9" customFormat="1" ht="19.899999999999999" customHeight="1">
      <c r="B69" s="109"/>
      <c r="D69" s="110" t="s">
        <v>381</v>
      </c>
      <c r="E69" s="111"/>
      <c r="F69" s="111"/>
      <c r="G69" s="111"/>
      <c r="H69" s="111"/>
      <c r="I69" s="111"/>
      <c r="J69" s="112">
        <f>J1243</f>
        <v>0</v>
      </c>
      <c r="L69" s="109"/>
    </row>
    <row r="70" spans="2:12" s="9" customFormat="1" ht="19.899999999999999" customHeight="1">
      <c r="B70" s="109"/>
      <c r="D70" s="110" t="s">
        <v>382</v>
      </c>
      <c r="E70" s="111"/>
      <c r="F70" s="111"/>
      <c r="G70" s="111"/>
      <c r="H70" s="111"/>
      <c r="I70" s="111"/>
      <c r="J70" s="112">
        <f>J1266</f>
        <v>0</v>
      </c>
      <c r="L70" s="109"/>
    </row>
    <row r="71" spans="2:12" s="9" customFormat="1" ht="19.899999999999999" customHeight="1">
      <c r="B71" s="109"/>
      <c r="D71" s="110" t="s">
        <v>383</v>
      </c>
      <c r="E71" s="111"/>
      <c r="F71" s="111"/>
      <c r="G71" s="111"/>
      <c r="H71" s="111"/>
      <c r="I71" s="111"/>
      <c r="J71" s="112">
        <f>J1287</f>
        <v>0</v>
      </c>
      <c r="L71" s="109"/>
    </row>
    <row r="72" spans="2:12" s="9" customFormat="1" ht="19.899999999999999" customHeight="1">
      <c r="B72" s="109"/>
      <c r="D72" s="110" t="s">
        <v>384</v>
      </c>
      <c r="E72" s="111"/>
      <c r="F72" s="111"/>
      <c r="G72" s="111"/>
      <c r="H72" s="111"/>
      <c r="I72" s="111"/>
      <c r="J72" s="112">
        <f>J1308</f>
        <v>0</v>
      </c>
      <c r="L72" s="109"/>
    </row>
    <row r="73" spans="2:12" s="9" customFormat="1" ht="19.899999999999999" customHeight="1">
      <c r="B73" s="109"/>
      <c r="D73" s="110" t="s">
        <v>385</v>
      </c>
      <c r="E73" s="111"/>
      <c r="F73" s="111"/>
      <c r="G73" s="111"/>
      <c r="H73" s="111"/>
      <c r="I73" s="111"/>
      <c r="J73" s="112">
        <f>J1319</f>
        <v>0</v>
      </c>
      <c r="L73" s="109"/>
    </row>
    <row r="74" spans="2:12" s="9" customFormat="1" ht="19.899999999999999" customHeight="1">
      <c r="B74" s="109"/>
      <c r="D74" s="110" t="s">
        <v>386</v>
      </c>
      <c r="E74" s="111"/>
      <c r="F74" s="111"/>
      <c r="G74" s="111"/>
      <c r="H74" s="111"/>
      <c r="I74" s="111"/>
      <c r="J74" s="112">
        <f>J1470</f>
        <v>0</v>
      </c>
      <c r="L74" s="109"/>
    </row>
    <row r="75" spans="2:12" s="9" customFormat="1" ht="19.899999999999999" customHeight="1">
      <c r="B75" s="109"/>
      <c r="D75" s="110" t="s">
        <v>387</v>
      </c>
      <c r="E75" s="111"/>
      <c r="F75" s="111"/>
      <c r="G75" s="111"/>
      <c r="H75" s="111"/>
      <c r="I75" s="111"/>
      <c r="J75" s="112">
        <f>J1491</f>
        <v>0</v>
      </c>
      <c r="L75" s="109"/>
    </row>
    <row r="76" spans="2:12" s="9" customFormat="1" ht="19.899999999999999" customHeight="1">
      <c r="B76" s="109"/>
      <c r="D76" s="110" t="s">
        <v>388</v>
      </c>
      <c r="E76" s="111"/>
      <c r="F76" s="111"/>
      <c r="G76" s="111"/>
      <c r="H76" s="111"/>
      <c r="I76" s="111"/>
      <c r="J76" s="112">
        <f>J1512</f>
        <v>0</v>
      </c>
      <c r="L76" s="109"/>
    </row>
    <row r="77" spans="2:12" s="9" customFormat="1" ht="19.899999999999999" customHeight="1">
      <c r="B77" s="109"/>
      <c r="D77" s="110" t="s">
        <v>389</v>
      </c>
      <c r="E77" s="111"/>
      <c r="F77" s="111"/>
      <c r="G77" s="111"/>
      <c r="H77" s="111"/>
      <c r="I77" s="111"/>
      <c r="J77" s="112">
        <f>J1523</f>
        <v>0</v>
      </c>
      <c r="L77" s="109"/>
    </row>
    <row r="78" spans="2:12" s="9" customFormat="1" ht="19.899999999999999" customHeight="1">
      <c r="B78" s="109"/>
      <c r="D78" s="110" t="s">
        <v>390</v>
      </c>
      <c r="E78" s="111"/>
      <c r="F78" s="111"/>
      <c r="G78" s="111"/>
      <c r="H78" s="111"/>
      <c r="I78" s="111"/>
      <c r="J78" s="112">
        <f>J1569</f>
        <v>0</v>
      </c>
      <c r="L78" s="109"/>
    </row>
    <row r="79" spans="2:12" s="9" customFormat="1" ht="19.899999999999999" customHeight="1">
      <c r="B79" s="109"/>
      <c r="D79" s="110" t="s">
        <v>391</v>
      </c>
      <c r="E79" s="111"/>
      <c r="F79" s="111"/>
      <c r="G79" s="111"/>
      <c r="H79" s="111"/>
      <c r="I79" s="111"/>
      <c r="J79" s="112">
        <f>J1578</f>
        <v>0</v>
      </c>
      <c r="L79" s="109"/>
    </row>
    <row r="80" spans="2:12" s="9" customFormat="1" ht="19.899999999999999" customHeight="1">
      <c r="B80" s="109"/>
      <c r="D80" s="110" t="s">
        <v>392</v>
      </c>
      <c r="E80" s="111"/>
      <c r="F80" s="111"/>
      <c r="G80" s="111"/>
      <c r="H80" s="111"/>
      <c r="I80" s="111"/>
      <c r="J80" s="112">
        <f>J1595</f>
        <v>0</v>
      </c>
      <c r="L80" s="109"/>
    </row>
    <row r="81" spans="2:12" s="9" customFormat="1" ht="19.899999999999999" customHeight="1">
      <c r="B81" s="109"/>
      <c r="D81" s="110" t="s">
        <v>393</v>
      </c>
      <c r="E81" s="111"/>
      <c r="F81" s="111"/>
      <c r="G81" s="111"/>
      <c r="H81" s="111"/>
      <c r="I81" s="111"/>
      <c r="J81" s="112">
        <f>J1602</f>
        <v>0</v>
      </c>
      <c r="L81" s="109"/>
    </row>
    <row r="82" spans="2:12" s="9" customFormat="1" ht="19.899999999999999" customHeight="1">
      <c r="B82" s="109"/>
      <c r="D82" s="110" t="s">
        <v>394</v>
      </c>
      <c r="E82" s="111"/>
      <c r="F82" s="111"/>
      <c r="G82" s="111"/>
      <c r="H82" s="111"/>
      <c r="I82" s="111"/>
      <c r="J82" s="112">
        <f>J1679</f>
        <v>0</v>
      </c>
      <c r="L82" s="109"/>
    </row>
    <row r="83" spans="2:12" s="9" customFormat="1" ht="19.899999999999999" customHeight="1">
      <c r="B83" s="109"/>
      <c r="D83" s="110" t="s">
        <v>395</v>
      </c>
      <c r="E83" s="111"/>
      <c r="F83" s="111"/>
      <c r="G83" s="111"/>
      <c r="H83" s="111"/>
      <c r="I83" s="111"/>
      <c r="J83" s="112">
        <f>J1714</f>
        <v>0</v>
      </c>
      <c r="L83" s="109"/>
    </row>
    <row r="84" spans="2:12" s="9" customFormat="1" ht="19.899999999999999" customHeight="1">
      <c r="B84" s="109"/>
      <c r="D84" s="110" t="s">
        <v>396</v>
      </c>
      <c r="E84" s="111"/>
      <c r="F84" s="111"/>
      <c r="G84" s="111"/>
      <c r="H84" s="111"/>
      <c r="I84" s="111"/>
      <c r="J84" s="112">
        <f>J1888</f>
        <v>0</v>
      </c>
      <c r="L84" s="109"/>
    </row>
    <row r="85" spans="2:12" s="9" customFormat="1" ht="19.899999999999999" customHeight="1">
      <c r="B85" s="109"/>
      <c r="D85" s="110" t="s">
        <v>397</v>
      </c>
      <c r="E85" s="111"/>
      <c r="F85" s="111"/>
      <c r="G85" s="111"/>
      <c r="H85" s="111"/>
      <c r="I85" s="111"/>
      <c r="J85" s="112">
        <f>J1931</f>
        <v>0</v>
      </c>
      <c r="L85" s="109"/>
    </row>
    <row r="86" spans="2:12" s="9" customFormat="1" ht="19.899999999999999" customHeight="1">
      <c r="B86" s="109"/>
      <c r="D86" s="110" t="s">
        <v>398</v>
      </c>
      <c r="E86" s="111"/>
      <c r="F86" s="111"/>
      <c r="G86" s="111"/>
      <c r="H86" s="111"/>
      <c r="I86" s="111"/>
      <c r="J86" s="112">
        <f>J1943</f>
        <v>0</v>
      </c>
      <c r="L86" s="109"/>
    </row>
    <row r="87" spans="2:12" s="9" customFormat="1" ht="19.899999999999999" customHeight="1">
      <c r="B87" s="109"/>
      <c r="D87" s="110" t="s">
        <v>399</v>
      </c>
      <c r="E87" s="111"/>
      <c r="F87" s="111"/>
      <c r="G87" s="111"/>
      <c r="H87" s="111"/>
      <c r="I87" s="111"/>
      <c r="J87" s="112">
        <f>J1949</f>
        <v>0</v>
      </c>
      <c r="L87" s="109"/>
    </row>
    <row r="88" spans="2:12" s="9" customFormat="1" ht="19.899999999999999" customHeight="1">
      <c r="B88" s="109"/>
      <c r="D88" s="110" t="s">
        <v>400</v>
      </c>
      <c r="E88" s="111"/>
      <c r="F88" s="111"/>
      <c r="G88" s="111"/>
      <c r="H88" s="111"/>
      <c r="I88" s="111"/>
      <c r="J88" s="112">
        <f>J2070</f>
        <v>0</v>
      </c>
      <c r="L88" s="109"/>
    </row>
    <row r="89" spans="2:12" s="9" customFormat="1" ht="19.899999999999999" customHeight="1">
      <c r="B89" s="109"/>
      <c r="D89" s="110" t="s">
        <v>401</v>
      </c>
      <c r="E89" s="111"/>
      <c r="F89" s="111"/>
      <c r="G89" s="111"/>
      <c r="H89" s="111"/>
      <c r="I89" s="111"/>
      <c r="J89" s="112">
        <f>J2077</f>
        <v>0</v>
      </c>
      <c r="L89" s="109"/>
    </row>
    <row r="90" spans="2:12" s="8" customFormat="1" ht="24.95" customHeight="1">
      <c r="B90" s="105"/>
      <c r="D90" s="106" t="s">
        <v>402</v>
      </c>
      <c r="E90" s="107"/>
      <c r="F90" s="107"/>
      <c r="G90" s="107"/>
      <c r="H90" s="107"/>
      <c r="I90" s="107"/>
      <c r="J90" s="108">
        <f>J2144</f>
        <v>0</v>
      </c>
      <c r="L90" s="105"/>
    </row>
    <row r="91" spans="2:12" s="1" customFormat="1" ht="21.75" customHeight="1">
      <c r="B91" s="34"/>
      <c r="L91" s="34"/>
    </row>
    <row r="92" spans="2:12" s="1" customFormat="1" ht="6.95" customHeight="1">
      <c r="B92" s="43"/>
      <c r="C92" s="44"/>
      <c r="D92" s="44"/>
      <c r="E92" s="44"/>
      <c r="F92" s="44"/>
      <c r="G92" s="44"/>
      <c r="H92" s="44"/>
      <c r="I92" s="44"/>
      <c r="J92" s="44"/>
      <c r="K92" s="44"/>
      <c r="L92" s="34"/>
    </row>
    <row r="96" spans="2:12" s="1" customFormat="1" ht="6.95" customHeight="1">
      <c r="B96" s="45"/>
      <c r="C96" s="46"/>
      <c r="D96" s="46"/>
      <c r="E96" s="46"/>
      <c r="F96" s="46"/>
      <c r="G96" s="46"/>
      <c r="H96" s="46"/>
      <c r="I96" s="46"/>
      <c r="J96" s="46"/>
      <c r="K96" s="46"/>
      <c r="L96" s="34"/>
    </row>
    <row r="97" spans="2:63" s="1" customFormat="1" ht="24.95" customHeight="1">
      <c r="B97" s="34"/>
      <c r="C97" s="23" t="s">
        <v>197</v>
      </c>
      <c r="L97" s="34"/>
    </row>
    <row r="98" spans="2:63" s="1" customFormat="1" ht="6.95" customHeight="1">
      <c r="B98" s="34"/>
      <c r="L98" s="34"/>
    </row>
    <row r="99" spans="2:63" s="1" customFormat="1" ht="12" customHeight="1">
      <c r="B99" s="34"/>
      <c r="C99" s="29" t="s">
        <v>16</v>
      </c>
      <c r="L99" s="34"/>
    </row>
    <row r="100" spans="2:63" s="1" customFormat="1" ht="16.5" customHeight="1">
      <c r="B100" s="34"/>
      <c r="E100" s="365" t="str">
        <f>E7</f>
        <v>Stavební úpravy budovy N (CEETe II) v areálu VŠB-TUO - Úpravy po DI - rev_a</v>
      </c>
      <c r="F100" s="366"/>
      <c r="G100" s="366"/>
      <c r="H100" s="366"/>
      <c r="L100" s="34"/>
    </row>
    <row r="101" spans="2:63" s="1" customFormat="1" ht="12" customHeight="1">
      <c r="B101" s="34"/>
      <c r="C101" s="29" t="s">
        <v>181</v>
      </c>
      <c r="L101" s="34"/>
    </row>
    <row r="102" spans="2:63" s="1" customFormat="1" ht="16.5" customHeight="1">
      <c r="B102" s="34"/>
      <c r="E102" s="356" t="str">
        <f>E9</f>
        <v>D.1.1.3.1.a - ASŘ - BOURACÍ PRÁCE</v>
      </c>
      <c r="F102" s="364"/>
      <c r="G102" s="364"/>
      <c r="H102" s="364"/>
      <c r="L102" s="34"/>
    </row>
    <row r="103" spans="2:63" s="1" customFormat="1" ht="6.95" customHeight="1">
      <c r="B103" s="34"/>
      <c r="L103" s="34"/>
    </row>
    <row r="104" spans="2:63" s="1" customFormat="1" ht="12" customHeight="1">
      <c r="B104" s="34"/>
      <c r="C104" s="29" t="s">
        <v>21</v>
      </c>
      <c r="F104" s="27" t="str">
        <f>F12</f>
        <v xml:space="preserve"> </v>
      </c>
      <c r="I104" s="29" t="s">
        <v>23</v>
      </c>
      <c r="J104" s="51" t="str">
        <f>IF(J12="","",J12)</f>
        <v>1. 10. 2025</v>
      </c>
      <c r="L104" s="34"/>
    </row>
    <row r="105" spans="2:63" s="1" customFormat="1" ht="6.95" customHeight="1">
      <c r="B105" s="34"/>
      <c r="L105" s="34"/>
    </row>
    <row r="106" spans="2:63" s="1" customFormat="1" ht="25.7" customHeight="1">
      <c r="B106" s="34"/>
      <c r="C106" s="29" t="s">
        <v>25</v>
      </c>
      <c r="F106" s="27" t="str">
        <f>E15</f>
        <v xml:space="preserve"> </v>
      </c>
      <c r="I106" s="29" t="s">
        <v>30</v>
      </c>
      <c r="J106" s="32" t="str">
        <f>E21</f>
        <v xml:space="preserve">TECHNICO Opava s.r.o., </v>
      </c>
      <c r="L106" s="34"/>
    </row>
    <row r="107" spans="2:63" s="1" customFormat="1" ht="15.2" customHeight="1">
      <c r="B107" s="34"/>
      <c r="C107" s="29" t="s">
        <v>28</v>
      </c>
      <c r="F107" s="27" t="str">
        <f>IF(E18="","",E18)</f>
        <v>Vyplň údaj</v>
      </c>
      <c r="I107" s="29" t="s">
        <v>32</v>
      </c>
      <c r="J107" s="32" t="str">
        <f>E24</f>
        <v xml:space="preserve"> </v>
      </c>
      <c r="L107" s="34"/>
    </row>
    <row r="108" spans="2:63" s="1" customFormat="1" ht="10.35" customHeight="1">
      <c r="B108" s="34"/>
      <c r="L108" s="34"/>
    </row>
    <row r="109" spans="2:63" s="10" customFormat="1" ht="29.25" customHeight="1">
      <c r="B109" s="113"/>
      <c r="C109" s="114" t="s">
        <v>198</v>
      </c>
      <c r="D109" s="115" t="s">
        <v>54</v>
      </c>
      <c r="E109" s="115" t="s">
        <v>50</v>
      </c>
      <c r="F109" s="115" t="s">
        <v>51</v>
      </c>
      <c r="G109" s="115" t="s">
        <v>199</v>
      </c>
      <c r="H109" s="115" t="s">
        <v>200</v>
      </c>
      <c r="I109" s="115" t="s">
        <v>201</v>
      </c>
      <c r="J109" s="115" t="s">
        <v>188</v>
      </c>
      <c r="K109" s="116" t="s">
        <v>202</v>
      </c>
      <c r="L109" s="113"/>
      <c r="M109" s="58" t="s">
        <v>19</v>
      </c>
      <c r="N109" s="59" t="s">
        <v>39</v>
      </c>
      <c r="O109" s="59" t="s">
        <v>203</v>
      </c>
      <c r="P109" s="59" t="s">
        <v>204</v>
      </c>
      <c r="Q109" s="59" t="s">
        <v>205</v>
      </c>
      <c r="R109" s="59" t="s">
        <v>206</v>
      </c>
      <c r="S109" s="59" t="s">
        <v>207</v>
      </c>
      <c r="T109" s="60" t="s">
        <v>208</v>
      </c>
    </row>
    <row r="110" spans="2:63" s="1" customFormat="1" ht="22.9" customHeight="1">
      <c r="B110" s="34"/>
      <c r="C110" s="63" t="s">
        <v>209</v>
      </c>
      <c r="J110" s="117">
        <f>BK110</f>
        <v>0</v>
      </c>
      <c r="L110" s="34"/>
      <c r="M110" s="61"/>
      <c r="N110" s="52"/>
      <c r="O110" s="52"/>
      <c r="P110" s="118">
        <f>P111+P1049+P2144</f>
        <v>0</v>
      </c>
      <c r="Q110" s="52"/>
      <c r="R110" s="118">
        <f>R111+R1049+R2144</f>
        <v>6.0751199999999998E-2</v>
      </c>
      <c r="S110" s="52"/>
      <c r="T110" s="119">
        <f>T111+T1049+T2144</f>
        <v>7071.0983696199983</v>
      </c>
      <c r="AT110" s="19" t="s">
        <v>68</v>
      </c>
      <c r="AU110" s="19" t="s">
        <v>189</v>
      </c>
      <c r="BK110" s="120">
        <f>BK111+BK1049+BK2144</f>
        <v>0</v>
      </c>
    </row>
    <row r="111" spans="2:63" s="11" customFormat="1" ht="25.9" customHeight="1">
      <c r="B111" s="121"/>
      <c r="D111" s="122" t="s">
        <v>68</v>
      </c>
      <c r="E111" s="123" t="s">
        <v>403</v>
      </c>
      <c r="F111" s="123" t="s">
        <v>404</v>
      </c>
      <c r="I111" s="124"/>
      <c r="J111" s="125">
        <f>BK111</f>
        <v>0</v>
      </c>
      <c r="L111" s="121"/>
      <c r="M111" s="126"/>
      <c r="P111" s="127">
        <f>P112+P185+P930+P1044</f>
        <v>0</v>
      </c>
      <c r="R111" s="127">
        <f>R112+R185+R930+R1044</f>
        <v>6.0751199999999998E-2</v>
      </c>
      <c r="T111" s="128">
        <f>T112+T185+T930+T1044</f>
        <v>6424.1504889999987</v>
      </c>
      <c r="AR111" s="122" t="s">
        <v>77</v>
      </c>
      <c r="AT111" s="129" t="s">
        <v>68</v>
      </c>
      <c r="AU111" s="129" t="s">
        <v>69</v>
      </c>
      <c r="AY111" s="122" t="s">
        <v>212</v>
      </c>
      <c r="BK111" s="130">
        <f>BK112+BK185+BK930+BK1044</f>
        <v>0</v>
      </c>
    </row>
    <row r="112" spans="2:63" s="11" customFormat="1" ht="22.9" customHeight="1">
      <c r="B112" s="121"/>
      <c r="D112" s="122" t="s">
        <v>68</v>
      </c>
      <c r="E112" s="131" t="s">
        <v>77</v>
      </c>
      <c r="F112" s="131" t="s">
        <v>405</v>
      </c>
      <c r="I112" s="124"/>
      <c r="J112" s="132">
        <f>BK112</f>
        <v>0</v>
      </c>
      <c r="L112" s="121"/>
      <c r="M112" s="126"/>
      <c r="P112" s="127">
        <f>SUM(P113:P184)</f>
        <v>0</v>
      </c>
      <c r="R112" s="127">
        <f>SUM(R113:R184)</f>
        <v>3.5999999999999999E-3</v>
      </c>
      <c r="T112" s="128">
        <f>SUM(T113:T184)</f>
        <v>0</v>
      </c>
      <c r="AR112" s="122" t="s">
        <v>77</v>
      </c>
      <c r="AT112" s="129" t="s">
        <v>68</v>
      </c>
      <c r="AU112" s="129" t="s">
        <v>77</v>
      </c>
      <c r="AY112" s="122" t="s">
        <v>212</v>
      </c>
      <c r="BK112" s="130">
        <f>SUM(BK113:BK184)</f>
        <v>0</v>
      </c>
    </row>
    <row r="113" spans="2:65" s="1" customFormat="1" ht="16.5" customHeight="1">
      <c r="B113" s="34"/>
      <c r="C113" s="133" t="s">
        <v>77</v>
      </c>
      <c r="D113" s="133" t="s">
        <v>215</v>
      </c>
      <c r="E113" s="134" t="s">
        <v>406</v>
      </c>
      <c r="F113" s="135" t="s">
        <v>407</v>
      </c>
      <c r="G113" s="136" t="s">
        <v>408</v>
      </c>
      <c r="H113" s="137">
        <v>120</v>
      </c>
      <c r="I113" s="138"/>
      <c r="J113" s="139">
        <f>ROUND(I113*H113,2)</f>
        <v>0</v>
      </c>
      <c r="K113" s="135" t="s">
        <v>219</v>
      </c>
      <c r="L113" s="34"/>
      <c r="M113" s="140" t="s">
        <v>19</v>
      </c>
      <c r="N113" s="141" t="s">
        <v>40</v>
      </c>
      <c r="P113" s="142">
        <f>O113*H113</f>
        <v>0</v>
      </c>
      <c r="Q113" s="142">
        <v>3.0000000000000001E-5</v>
      </c>
      <c r="R113" s="142">
        <f>Q113*H113</f>
        <v>3.5999999999999999E-3</v>
      </c>
      <c r="S113" s="142">
        <v>0</v>
      </c>
      <c r="T113" s="143">
        <f>S113*H113</f>
        <v>0</v>
      </c>
      <c r="AR113" s="144" t="s">
        <v>229</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229</v>
      </c>
      <c r="BM113" s="144" t="s">
        <v>409</v>
      </c>
    </row>
    <row r="114" spans="2:65" s="1" customFormat="1">
      <c r="B114" s="34"/>
      <c r="D114" s="146" t="s">
        <v>222</v>
      </c>
      <c r="F114" s="147" t="s">
        <v>410</v>
      </c>
      <c r="I114" s="148"/>
      <c r="L114" s="34"/>
      <c r="M114" s="149"/>
      <c r="T114" s="55"/>
      <c r="AT114" s="19" t="s">
        <v>222</v>
      </c>
      <c r="AU114" s="19" t="s">
        <v>79</v>
      </c>
    </row>
    <row r="115" spans="2:65" s="12" customFormat="1">
      <c r="B115" s="152"/>
      <c r="D115" s="150" t="s">
        <v>226</v>
      </c>
      <c r="E115" s="153" t="s">
        <v>19</v>
      </c>
      <c r="F115" s="154" t="s">
        <v>411</v>
      </c>
      <c r="H115" s="155">
        <v>120</v>
      </c>
      <c r="I115" s="156"/>
      <c r="L115" s="152"/>
      <c r="M115" s="157"/>
      <c r="T115" s="158"/>
      <c r="AT115" s="153" t="s">
        <v>226</v>
      </c>
      <c r="AU115" s="153" t="s">
        <v>79</v>
      </c>
      <c r="AV115" s="12" t="s">
        <v>79</v>
      </c>
      <c r="AW115" s="12" t="s">
        <v>31</v>
      </c>
      <c r="AX115" s="12" t="s">
        <v>69</v>
      </c>
      <c r="AY115" s="153" t="s">
        <v>212</v>
      </c>
    </row>
    <row r="116" spans="2:65" s="13" customFormat="1">
      <c r="B116" s="159"/>
      <c r="D116" s="150" t="s">
        <v>226</v>
      </c>
      <c r="E116" s="160" t="s">
        <v>19</v>
      </c>
      <c r="F116" s="161" t="s">
        <v>228</v>
      </c>
      <c r="H116" s="162">
        <v>120</v>
      </c>
      <c r="I116" s="163"/>
      <c r="L116" s="159"/>
      <c r="M116" s="164"/>
      <c r="T116" s="165"/>
      <c r="AT116" s="160" t="s">
        <v>226</v>
      </c>
      <c r="AU116" s="160" t="s">
        <v>79</v>
      </c>
      <c r="AV116" s="13" t="s">
        <v>229</v>
      </c>
      <c r="AW116" s="13" t="s">
        <v>31</v>
      </c>
      <c r="AX116" s="13" t="s">
        <v>77</v>
      </c>
      <c r="AY116" s="160" t="s">
        <v>212</v>
      </c>
    </row>
    <row r="117" spans="2:65" s="1" customFormat="1" ht="24.2" customHeight="1">
      <c r="B117" s="34"/>
      <c r="C117" s="133" t="s">
        <v>79</v>
      </c>
      <c r="D117" s="133" t="s">
        <v>215</v>
      </c>
      <c r="E117" s="134" t="s">
        <v>412</v>
      </c>
      <c r="F117" s="135" t="s">
        <v>413</v>
      </c>
      <c r="G117" s="136" t="s">
        <v>414</v>
      </c>
      <c r="H117" s="137">
        <v>15</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415</v>
      </c>
    </row>
    <row r="118" spans="2:65" s="1" customFormat="1">
      <c r="B118" s="34"/>
      <c r="D118" s="146" t="s">
        <v>222</v>
      </c>
      <c r="F118" s="147" t="s">
        <v>416</v>
      </c>
      <c r="I118" s="148"/>
      <c r="L118" s="34"/>
      <c r="M118" s="149"/>
      <c r="T118" s="55"/>
      <c r="AT118" s="19" t="s">
        <v>222</v>
      </c>
      <c r="AU118" s="19" t="s">
        <v>79</v>
      </c>
    </row>
    <row r="119" spans="2:65" s="12" customFormat="1">
      <c r="B119" s="152"/>
      <c r="D119" s="150" t="s">
        <v>226</v>
      </c>
      <c r="E119" s="153" t="s">
        <v>19</v>
      </c>
      <c r="F119" s="154" t="s">
        <v>417</v>
      </c>
      <c r="H119" s="155">
        <v>15</v>
      </c>
      <c r="I119" s="156"/>
      <c r="L119" s="152"/>
      <c r="M119" s="157"/>
      <c r="T119" s="158"/>
      <c r="AT119" s="153" t="s">
        <v>226</v>
      </c>
      <c r="AU119" s="153" t="s">
        <v>79</v>
      </c>
      <c r="AV119" s="12" t="s">
        <v>79</v>
      </c>
      <c r="AW119" s="12" t="s">
        <v>31</v>
      </c>
      <c r="AX119" s="12" t="s">
        <v>69</v>
      </c>
      <c r="AY119" s="153" t="s">
        <v>212</v>
      </c>
    </row>
    <row r="120" spans="2:65" s="13" customFormat="1">
      <c r="B120" s="159"/>
      <c r="D120" s="150" t="s">
        <v>226</v>
      </c>
      <c r="E120" s="160" t="s">
        <v>19</v>
      </c>
      <c r="F120" s="161" t="s">
        <v>228</v>
      </c>
      <c r="H120" s="162">
        <v>15</v>
      </c>
      <c r="I120" s="163"/>
      <c r="L120" s="159"/>
      <c r="M120" s="164"/>
      <c r="T120" s="165"/>
      <c r="AT120" s="160" t="s">
        <v>226</v>
      </c>
      <c r="AU120" s="160" t="s">
        <v>79</v>
      </c>
      <c r="AV120" s="13" t="s">
        <v>229</v>
      </c>
      <c r="AW120" s="13" t="s">
        <v>31</v>
      </c>
      <c r="AX120" s="13" t="s">
        <v>77</v>
      </c>
      <c r="AY120" s="160" t="s">
        <v>212</v>
      </c>
    </row>
    <row r="121" spans="2:65" s="1" customFormat="1" ht="24.2" customHeight="1">
      <c r="B121" s="34"/>
      <c r="C121" s="133" t="s">
        <v>236</v>
      </c>
      <c r="D121" s="133" t="s">
        <v>215</v>
      </c>
      <c r="E121" s="134" t="s">
        <v>418</v>
      </c>
      <c r="F121" s="135" t="s">
        <v>419</v>
      </c>
      <c r="G121" s="136" t="s">
        <v>420</v>
      </c>
      <c r="H121" s="137">
        <v>370.6</v>
      </c>
      <c r="I121" s="138"/>
      <c r="J121" s="139">
        <f>ROUND(I121*H121,2)</f>
        <v>0</v>
      </c>
      <c r="K121" s="135" t="s">
        <v>219</v>
      </c>
      <c r="L121" s="34"/>
      <c r="M121" s="140" t="s">
        <v>19</v>
      </c>
      <c r="N121" s="141" t="s">
        <v>40</v>
      </c>
      <c r="P121" s="142">
        <f>O121*H121</f>
        <v>0</v>
      </c>
      <c r="Q121" s="142">
        <v>0</v>
      </c>
      <c r="R121" s="142">
        <f>Q121*H121</f>
        <v>0</v>
      </c>
      <c r="S121" s="142">
        <v>0</v>
      </c>
      <c r="T121" s="143">
        <f>S121*H121</f>
        <v>0</v>
      </c>
      <c r="AR121" s="144" t="s">
        <v>229</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229</v>
      </c>
      <c r="BM121" s="144" t="s">
        <v>421</v>
      </c>
    </row>
    <row r="122" spans="2:65" s="1" customFormat="1">
      <c r="B122" s="34"/>
      <c r="D122" s="146" t="s">
        <v>222</v>
      </c>
      <c r="F122" s="147" t="s">
        <v>422</v>
      </c>
      <c r="I122" s="148"/>
      <c r="L122" s="34"/>
      <c r="M122" s="149"/>
      <c r="T122" s="55"/>
      <c r="AT122" s="19" t="s">
        <v>222</v>
      </c>
      <c r="AU122" s="19" t="s">
        <v>79</v>
      </c>
    </row>
    <row r="123" spans="2:65" s="14" customFormat="1">
      <c r="B123" s="170"/>
      <c r="D123" s="150" t="s">
        <v>226</v>
      </c>
      <c r="E123" s="171" t="s">
        <v>19</v>
      </c>
      <c r="F123" s="172" t="s">
        <v>423</v>
      </c>
      <c r="H123" s="171" t="s">
        <v>19</v>
      </c>
      <c r="I123" s="173"/>
      <c r="L123" s="170"/>
      <c r="M123" s="174"/>
      <c r="T123" s="175"/>
      <c r="AT123" s="171" t="s">
        <v>226</v>
      </c>
      <c r="AU123" s="171" t="s">
        <v>79</v>
      </c>
      <c r="AV123" s="14" t="s">
        <v>77</v>
      </c>
      <c r="AW123" s="14" t="s">
        <v>31</v>
      </c>
      <c r="AX123" s="14" t="s">
        <v>69</v>
      </c>
      <c r="AY123" s="171" t="s">
        <v>212</v>
      </c>
    </row>
    <row r="124" spans="2:65" s="12" customFormat="1">
      <c r="B124" s="152"/>
      <c r="D124" s="150" t="s">
        <v>226</v>
      </c>
      <c r="E124" s="153" t="s">
        <v>19</v>
      </c>
      <c r="F124" s="154" t="s">
        <v>424</v>
      </c>
      <c r="H124" s="155">
        <v>370.6</v>
      </c>
      <c r="I124" s="156"/>
      <c r="L124" s="152"/>
      <c r="M124" s="157"/>
      <c r="T124" s="158"/>
      <c r="AT124" s="153" t="s">
        <v>226</v>
      </c>
      <c r="AU124" s="153" t="s">
        <v>79</v>
      </c>
      <c r="AV124" s="12" t="s">
        <v>79</v>
      </c>
      <c r="AW124" s="12" t="s">
        <v>31</v>
      </c>
      <c r="AX124" s="12" t="s">
        <v>69</v>
      </c>
      <c r="AY124" s="153" t="s">
        <v>212</v>
      </c>
    </row>
    <row r="125" spans="2:65" s="13" customFormat="1">
      <c r="B125" s="159"/>
      <c r="D125" s="150" t="s">
        <v>226</v>
      </c>
      <c r="E125" s="160" t="s">
        <v>19</v>
      </c>
      <c r="F125" s="161" t="s">
        <v>228</v>
      </c>
      <c r="H125" s="162">
        <v>370.6</v>
      </c>
      <c r="I125" s="163"/>
      <c r="L125" s="159"/>
      <c r="M125" s="164"/>
      <c r="T125" s="165"/>
      <c r="AT125" s="160" t="s">
        <v>226</v>
      </c>
      <c r="AU125" s="160" t="s">
        <v>79</v>
      </c>
      <c r="AV125" s="13" t="s">
        <v>229</v>
      </c>
      <c r="AW125" s="13" t="s">
        <v>31</v>
      </c>
      <c r="AX125" s="13" t="s">
        <v>77</v>
      </c>
      <c r="AY125" s="160" t="s">
        <v>212</v>
      </c>
    </row>
    <row r="126" spans="2:65" s="14" customFormat="1">
      <c r="B126" s="170"/>
      <c r="D126" s="150" t="s">
        <v>226</v>
      </c>
      <c r="E126" s="171" t="s">
        <v>19</v>
      </c>
      <c r="F126" s="172" t="s">
        <v>425</v>
      </c>
      <c r="H126" s="171" t="s">
        <v>19</v>
      </c>
      <c r="I126" s="173"/>
      <c r="L126" s="170"/>
      <c r="M126" s="174"/>
      <c r="T126" s="175"/>
      <c r="AT126" s="171" t="s">
        <v>226</v>
      </c>
      <c r="AU126" s="171" t="s">
        <v>79</v>
      </c>
      <c r="AV126" s="14" t="s">
        <v>77</v>
      </c>
      <c r="AW126" s="14" t="s">
        <v>31</v>
      </c>
      <c r="AX126" s="14" t="s">
        <v>69</v>
      </c>
      <c r="AY126" s="171" t="s">
        <v>212</v>
      </c>
    </row>
    <row r="127" spans="2:65" s="1" customFormat="1" ht="24.2" customHeight="1">
      <c r="B127" s="34"/>
      <c r="C127" s="133" t="s">
        <v>229</v>
      </c>
      <c r="D127" s="133" t="s">
        <v>215</v>
      </c>
      <c r="E127" s="134" t="s">
        <v>426</v>
      </c>
      <c r="F127" s="135" t="s">
        <v>427</v>
      </c>
      <c r="G127" s="136" t="s">
        <v>420</v>
      </c>
      <c r="H127" s="137">
        <v>86.18</v>
      </c>
      <c r="I127" s="138"/>
      <c r="J127" s="139">
        <f>ROUND(I127*H127,2)</f>
        <v>0</v>
      </c>
      <c r="K127" s="135" t="s">
        <v>219</v>
      </c>
      <c r="L127" s="34"/>
      <c r="M127" s="140" t="s">
        <v>19</v>
      </c>
      <c r="N127" s="141" t="s">
        <v>40</v>
      </c>
      <c r="P127" s="142">
        <f>O127*H127</f>
        <v>0</v>
      </c>
      <c r="Q127" s="142">
        <v>0</v>
      </c>
      <c r="R127" s="142">
        <f>Q127*H127</f>
        <v>0</v>
      </c>
      <c r="S127" s="142">
        <v>0</v>
      </c>
      <c r="T127" s="143">
        <f>S127*H127</f>
        <v>0</v>
      </c>
      <c r="AR127" s="144" t="s">
        <v>229</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229</v>
      </c>
      <c r="BM127" s="144" t="s">
        <v>428</v>
      </c>
    </row>
    <row r="128" spans="2:65" s="1" customFormat="1">
      <c r="B128" s="34"/>
      <c r="D128" s="146" t="s">
        <v>222</v>
      </c>
      <c r="F128" s="147" t="s">
        <v>429</v>
      </c>
      <c r="I128" s="148"/>
      <c r="L128" s="34"/>
      <c r="M128" s="149"/>
      <c r="T128" s="55"/>
      <c r="AT128" s="19" t="s">
        <v>222</v>
      </c>
      <c r="AU128" s="19" t="s">
        <v>79</v>
      </c>
    </row>
    <row r="129" spans="2:65" s="12" customFormat="1">
      <c r="B129" s="152"/>
      <c r="D129" s="150" t="s">
        <v>226</v>
      </c>
      <c r="E129" s="153" t="s">
        <v>19</v>
      </c>
      <c r="F129" s="154" t="s">
        <v>430</v>
      </c>
      <c r="H129" s="155">
        <v>86.18</v>
      </c>
      <c r="I129" s="156"/>
      <c r="L129" s="152"/>
      <c r="M129" s="157"/>
      <c r="T129" s="158"/>
      <c r="AT129" s="153" t="s">
        <v>226</v>
      </c>
      <c r="AU129" s="153" t="s">
        <v>79</v>
      </c>
      <c r="AV129" s="12" t="s">
        <v>79</v>
      </c>
      <c r="AW129" s="12" t="s">
        <v>31</v>
      </c>
      <c r="AX129" s="12" t="s">
        <v>69</v>
      </c>
      <c r="AY129" s="153" t="s">
        <v>212</v>
      </c>
    </row>
    <row r="130" spans="2:65" s="13" customFormat="1">
      <c r="B130" s="159"/>
      <c r="D130" s="150" t="s">
        <v>226</v>
      </c>
      <c r="E130" s="160" t="s">
        <v>19</v>
      </c>
      <c r="F130" s="161" t="s">
        <v>228</v>
      </c>
      <c r="H130" s="162">
        <v>86.18</v>
      </c>
      <c r="I130" s="163"/>
      <c r="L130" s="159"/>
      <c r="M130" s="164"/>
      <c r="T130" s="165"/>
      <c r="AT130" s="160" t="s">
        <v>226</v>
      </c>
      <c r="AU130" s="160" t="s">
        <v>79</v>
      </c>
      <c r="AV130" s="13" t="s">
        <v>229</v>
      </c>
      <c r="AW130" s="13" t="s">
        <v>31</v>
      </c>
      <c r="AX130" s="13" t="s">
        <v>77</v>
      </c>
      <c r="AY130" s="160" t="s">
        <v>212</v>
      </c>
    </row>
    <row r="131" spans="2:65" s="1" customFormat="1" ht="16.5" customHeight="1">
      <c r="B131" s="34"/>
      <c r="C131" s="133" t="s">
        <v>211</v>
      </c>
      <c r="D131" s="133" t="s">
        <v>215</v>
      </c>
      <c r="E131" s="134" t="s">
        <v>431</v>
      </c>
      <c r="F131" s="135" t="s">
        <v>432</v>
      </c>
      <c r="G131" s="136" t="s">
        <v>420</v>
      </c>
      <c r="H131" s="137">
        <v>60.3</v>
      </c>
      <c r="I131" s="138"/>
      <c r="J131" s="139">
        <f>ROUND(I131*H131,2)</f>
        <v>0</v>
      </c>
      <c r="K131" s="135" t="s">
        <v>219</v>
      </c>
      <c r="L131" s="34"/>
      <c r="M131" s="140" t="s">
        <v>19</v>
      </c>
      <c r="N131" s="141" t="s">
        <v>40</v>
      </c>
      <c r="P131" s="142">
        <f>O131*H131</f>
        <v>0</v>
      </c>
      <c r="Q131" s="142">
        <v>0</v>
      </c>
      <c r="R131" s="142">
        <f>Q131*H131</f>
        <v>0</v>
      </c>
      <c r="S131" s="142">
        <v>0</v>
      </c>
      <c r="T131" s="143">
        <f>S131*H131</f>
        <v>0</v>
      </c>
      <c r="AR131" s="144" t="s">
        <v>229</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229</v>
      </c>
      <c r="BM131" s="144" t="s">
        <v>433</v>
      </c>
    </row>
    <row r="132" spans="2:65" s="1" customFormat="1">
      <c r="B132" s="34"/>
      <c r="D132" s="146" t="s">
        <v>222</v>
      </c>
      <c r="F132" s="147" t="s">
        <v>434</v>
      </c>
      <c r="I132" s="148"/>
      <c r="L132" s="34"/>
      <c r="M132" s="149"/>
      <c r="T132" s="55"/>
      <c r="AT132" s="19" t="s">
        <v>222</v>
      </c>
      <c r="AU132" s="19" t="s">
        <v>79</v>
      </c>
    </row>
    <row r="133" spans="2:65" s="14" customFormat="1">
      <c r="B133" s="170"/>
      <c r="D133" s="150" t="s">
        <v>226</v>
      </c>
      <c r="E133" s="171" t="s">
        <v>19</v>
      </c>
      <c r="F133" s="172" t="s">
        <v>423</v>
      </c>
      <c r="H133" s="171" t="s">
        <v>19</v>
      </c>
      <c r="I133" s="173"/>
      <c r="L133" s="170"/>
      <c r="M133" s="174"/>
      <c r="T133" s="175"/>
      <c r="AT133" s="171" t="s">
        <v>226</v>
      </c>
      <c r="AU133" s="171" t="s">
        <v>79</v>
      </c>
      <c r="AV133" s="14" t="s">
        <v>77</v>
      </c>
      <c r="AW133" s="14" t="s">
        <v>31</v>
      </c>
      <c r="AX133" s="14" t="s">
        <v>69</v>
      </c>
      <c r="AY133" s="171" t="s">
        <v>212</v>
      </c>
    </row>
    <row r="134" spans="2:65" s="12" customFormat="1">
      <c r="B134" s="152"/>
      <c r="D134" s="150" t="s">
        <v>226</v>
      </c>
      <c r="E134" s="153" t="s">
        <v>19</v>
      </c>
      <c r="F134" s="154" t="s">
        <v>435</v>
      </c>
      <c r="H134" s="155">
        <v>60.3</v>
      </c>
      <c r="I134" s="156"/>
      <c r="L134" s="152"/>
      <c r="M134" s="157"/>
      <c r="T134" s="158"/>
      <c r="AT134" s="153" t="s">
        <v>226</v>
      </c>
      <c r="AU134" s="153" t="s">
        <v>79</v>
      </c>
      <c r="AV134" s="12" t="s">
        <v>79</v>
      </c>
      <c r="AW134" s="12" t="s">
        <v>31</v>
      </c>
      <c r="AX134" s="12" t="s">
        <v>69</v>
      </c>
      <c r="AY134" s="153" t="s">
        <v>212</v>
      </c>
    </row>
    <row r="135" spans="2:65" s="13" customFormat="1">
      <c r="B135" s="159"/>
      <c r="D135" s="150" t="s">
        <v>226</v>
      </c>
      <c r="E135" s="160" t="s">
        <v>19</v>
      </c>
      <c r="F135" s="161" t="s">
        <v>228</v>
      </c>
      <c r="H135" s="162">
        <v>60.3</v>
      </c>
      <c r="I135" s="163"/>
      <c r="L135" s="159"/>
      <c r="M135" s="164"/>
      <c r="T135" s="165"/>
      <c r="AT135" s="160" t="s">
        <v>226</v>
      </c>
      <c r="AU135" s="160" t="s">
        <v>79</v>
      </c>
      <c r="AV135" s="13" t="s">
        <v>229</v>
      </c>
      <c r="AW135" s="13" t="s">
        <v>31</v>
      </c>
      <c r="AX135" s="13" t="s">
        <v>77</v>
      </c>
      <c r="AY135" s="160" t="s">
        <v>212</v>
      </c>
    </row>
    <row r="136" spans="2:65" s="1" customFormat="1" ht="24.2" customHeight="1">
      <c r="B136" s="34"/>
      <c r="C136" s="133" t="s">
        <v>253</v>
      </c>
      <c r="D136" s="133" t="s">
        <v>215</v>
      </c>
      <c r="E136" s="134" t="s">
        <v>436</v>
      </c>
      <c r="F136" s="135" t="s">
        <v>437</v>
      </c>
      <c r="G136" s="136" t="s">
        <v>420</v>
      </c>
      <c r="H136" s="137">
        <v>60.3</v>
      </c>
      <c r="I136" s="138"/>
      <c r="J136" s="139">
        <f>ROUND(I136*H136,2)</f>
        <v>0</v>
      </c>
      <c r="K136" s="135" t="s">
        <v>219</v>
      </c>
      <c r="L136" s="34"/>
      <c r="M136" s="140" t="s">
        <v>19</v>
      </c>
      <c r="N136" s="141" t="s">
        <v>40</v>
      </c>
      <c r="P136" s="142">
        <f>O136*H136</f>
        <v>0</v>
      </c>
      <c r="Q136" s="142">
        <v>0</v>
      </c>
      <c r="R136" s="142">
        <f>Q136*H136</f>
        <v>0</v>
      </c>
      <c r="S136" s="142">
        <v>0</v>
      </c>
      <c r="T136" s="143">
        <f>S136*H136</f>
        <v>0</v>
      </c>
      <c r="AR136" s="144" t="s">
        <v>229</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229</v>
      </c>
      <c r="BM136" s="144" t="s">
        <v>438</v>
      </c>
    </row>
    <row r="137" spans="2:65" s="1" customFormat="1">
      <c r="B137" s="34"/>
      <c r="D137" s="146" t="s">
        <v>222</v>
      </c>
      <c r="F137" s="147" t="s">
        <v>439</v>
      </c>
      <c r="I137" s="148"/>
      <c r="L137" s="34"/>
      <c r="M137" s="149"/>
      <c r="T137" s="55"/>
      <c r="AT137" s="19" t="s">
        <v>222</v>
      </c>
      <c r="AU137" s="19" t="s">
        <v>79</v>
      </c>
    </row>
    <row r="138" spans="2:65" s="14" customFormat="1">
      <c r="B138" s="170"/>
      <c r="D138" s="150" t="s">
        <v>226</v>
      </c>
      <c r="E138" s="171" t="s">
        <v>19</v>
      </c>
      <c r="F138" s="172" t="s">
        <v>440</v>
      </c>
      <c r="H138" s="171" t="s">
        <v>19</v>
      </c>
      <c r="I138" s="173"/>
      <c r="L138" s="170"/>
      <c r="M138" s="174"/>
      <c r="T138" s="175"/>
      <c r="AT138" s="171" t="s">
        <v>226</v>
      </c>
      <c r="AU138" s="171" t="s">
        <v>79</v>
      </c>
      <c r="AV138" s="14" t="s">
        <v>77</v>
      </c>
      <c r="AW138" s="14" t="s">
        <v>31</v>
      </c>
      <c r="AX138" s="14" t="s">
        <v>69</v>
      </c>
      <c r="AY138" s="171" t="s">
        <v>212</v>
      </c>
    </row>
    <row r="139" spans="2:65" s="12" customFormat="1">
      <c r="B139" s="152"/>
      <c r="D139" s="150" t="s">
        <v>226</v>
      </c>
      <c r="E139" s="153" t="s">
        <v>19</v>
      </c>
      <c r="F139" s="154" t="s">
        <v>441</v>
      </c>
      <c r="H139" s="155">
        <v>60.3</v>
      </c>
      <c r="I139" s="156"/>
      <c r="L139" s="152"/>
      <c r="M139" s="157"/>
      <c r="T139" s="158"/>
      <c r="AT139" s="153" t="s">
        <v>226</v>
      </c>
      <c r="AU139" s="153" t="s">
        <v>79</v>
      </c>
      <c r="AV139" s="12" t="s">
        <v>79</v>
      </c>
      <c r="AW139" s="12" t="s">
        <v>31</v>
      </c>
      <c r="AX139" s="12" t="s">
        <v>69</v>
      </c>
      <c r="AY139" s="153" t="s">
        <v>212</v>
      </c>
    </row>
    <row r="140" spans="2:65" s="13" customFormat="1">
      <c r="B140" s="159"/>
      <c r="D140" s="150" t="s">
        <v>226</v>
      </c>
      <c r="E140" s="160" t="s">
        <v>19</v>
      </c>
      <c r="F140" s="161" t="s">
        <v>228</v>
      </c>
      <c r="H140" s="162">
        <v>60.3</v>
      </c>
      <c r="I140" s="163"/>
      <c r="L140" s="159"/>
      <c r="M140" s="164"/>
      <c r="T140" s="165"/>
      <c r="AT140" s="160" t="s">
        <v>226</v>
      </c>
      <c r="AU140" s="160" t="s">
        <v>79</v>
      </c>
      <c r="AV140" s="13" t="s">
        <v>229</v>
      </c>
      <c r="AW140" s="13" t="s">
        <v>31</v>
      </c>
      <c r="AX140" s="13" t="s">
        <v>77</v>
      </c>
      <c r="AY140" s="160" t="s">
        <v>212</v>
      </c>
    </row>
    <row r="141" spans="2:65" s="1" customFormat="1" ht="33" customHeight="1">
      <c r="B141" s="34"/>
      <c r="C141" s="133" t="s">
        <v>259</v>
      </c>
      <c r="D141" s="133" t="s">
        <v>215</v>
      </c>
      <c r="E141" s="134" t="s">
        <v>442</v>
      </c>
      <c r="F141" s="135" t="s">
        <v>443</v>
      </c>
      <c r="G141" s="136" t="s">
        <v>420</v>
      </c>
      <c r="H141" s="137">
        <v>422.1</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229</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229</v>
      </c>
      <c r="BM141" s="144" t="s">
        <v>444</v>
      </c>
    </row>
    <row r="142" spans="2:65" s="1" customFormat="1">
      <c r="B142" s="34"/>
      <c r="D142" s="146" t="s">
        <v>222</v>
      </c>
      <c r="F142" s="147" t="s">
        <v>445</v>
      </c>
      <c r="I142" s="148"/>
      <c r="L142" s="34"/>
      <c r="M142" s="149"/>
      <c r="T142" s="55"/>
      <c r="AT142" s="19" t="s">
        <v>222</v>
      </c>
      <c r="AU142" s="19" t="s">
        <v>79</v>
      </c>
    </row>
    <row r="143" spans="2:65" s="14" customFormat="1">
      <c r="B143" s="170"/>
      <c r="D143" s="150" t="s">
        <v>226</v>
      </c>
      <c r="E143" s="171" t="s">
        <v>19</v>
      </c>
      <c r="F143" s="172" t="s">
        <v>446</v>
      </c>
      <c r="H143" s="171" t="s">
        <v>19</v>
      </c>
      <c r="I143" s="173"/>
      <c r="L143" s="170"/>
      <c r="M143" s="174"/>
      <c r="T143" s="175"/>
      <c r="AT143" s="171" t="s">
        <v>226</v>
      </c>
      <c r="AU143" s="171" t="s">
        <v>79</v>
      </c>
      <c r="AV143" s="14" t="s">
        <v>77</v>
      </c>
      <c r="AW143" s="14" t="s">
        <v>31</v>
      </c>
      <c r="AX143" s="14" t="s">
        <v>69</v>
      </c>
      <c r="AY143" s="171" t="s">
        <v>212</v>
      </c>
    </row>
    <row r="144" spans="2:65" s="12" customFormat="1">
      <c r="B144" s="152"/>
      <c r="D144" s="150" t="s">
        <v>226</v>
      </c>
      <c r="E144" s="153" t="s">
        <v>19</v>
      </c>
      <c r="F144" s="154" t="s">
        <v>447</v>
      </c>
      <c r="H144" s="155">
        <v>422.1</v>
      </c>
      <c r="I144" s="156"/>
      <c r="L144" s="152"/>
      <c r="M144" s="157"/>
      <c r="T144" s="158"/>
      <c r="AT144" s="153" t="s">
        <v>226</v>
      </c>
      <c r="AU144" s="153" t="s">
        <v>79</v>
      </c>
      <c r="AV144" s="12" t="s">
        <v>79</v>
      </c>
      <c r="AW144" s="12" t="s">
        <v>31</v>
      </c>
      <c r="AX144" s="12" t="s">
        <v>69</v>
      </c>
      <c r="AY144" s="153" t="s">
        <v>212</v>
      </c>
    </row>
    <row r="145" spans="2:65" s="13" customFormat="1">
      <c r="B145" s="159"/>
      <c r="D145" s="150" t="s">
        <v>226</v>
      </c>
      <c r="E145" s="160" t="s">
        <v>19</v>
      </c>
      <c r="F145" s="161" t="s">
        <v>228</v>
      </c>
      <c r="H145" s="162">
        <v>422.1</v>
      </c>
      <c r="I145" s="163"/>
      <c r="L145" s="159"/>
      <c r="M145" s="164"/>
      <c r="T145" s="165"/>
      <c r="AT145" s="160" t="s">
        <v>226</v>
      </c>
      <c r="AU145" s="160" t="s">
        <v>79</v>
      </c>
      <c r="AV145" s="13" t="s">
        <v>229</v>
      </c>
      <c r="AW145" s="13" t="s">
        <v>31</v>
      </c>
      <c r="AX145" s="13" t="s">
        <v>77</v>
      </c>
      <c r="AY145" s="160" t="s">
        <v>212</v>
      </c>
    </row>
    <row r="146" spans="2:65" s="14" customFormat="1">
      <c r="B146" s="170"/>
      <c r="D146" s="150" t="s">
        <v>226</v>
      </c>
      <c r="E146" s="171" t="s">
        <v>19</v>
      </c>
      <c r="F146" s="172" t="s">
        <v>448</v>
      </c>
      <c r="H146" s="171" t="s">
        <v>19</v>
      </c>
      <c r="I146" s="173"/>
      <c r="L146" s="170"/>
      <c r="M146" s="174"/>
      <c r="T146" s="175"/>
      <c r="AT146" s="171" t="s">
        <v>226</v>
      </c>
      <c r="AU146" s="171" t="s">
        <v>79</v>
      </c>
      <c r="AV146" s="14" t="s">
        <v>77</v>
      </c>
      <c r="AW146" s="14" t="s">
        <v>31</v>
      </c>
      <c r="AX146" s="14" t="s">
        <v>69</v>
      </c>
      <c r="AY146" s="171" t="s">
        <v>212</v>
      </c>
    </row>
    <row r="147" spans="2:65" s="1" customFormat="1" ht="24.2" customHeight="1">
      <c r="B147" s="34"/>
      <c r="C147" s="133" t="s">
        <v>267</v>
      </c>
      <c r="D147" s="133" t="s">
        <v>215</v>
      </c>
      <c r="E147" s="134" t="s">
        <v>449</v>
      </c>
      <c r="F147" s="135" t="s">
        <v>450</v>
      </c>
      <c r="G147" s="136" t="s">
        <v>420</v>
      </c>
      <c r="H147" s="137">
        <v>801.5</v>
      </c>
      <c r="I147" s="138"/>
      <c r="J147" s="139">
        <f>ROUND(I147*H147,2)</f>
        <v>0</v>
      </c>
      <c r="K147" s="135" t="s">
        <v>219</v>
      </c>
      <c r="L147" s="34"/>
      <c r="M147" s="140" t="s">
        <v>19</v>
      </c>
      <c r="N147" s="141" t="s">
        <v>40</v>
      </c>
      <c r="P147" s="142">
        <f>O147*H147</f>
        <v>0</v>
      </c>
      <c r="Q147" s="142">
        <v>0</v>
      </c>
      <c r="R147" s="142">
        <f>Q147*H147</f>
        <v>0</v>
      </c>
      <c r="S147" s="142">
        <v>0</v>
      </c>
      <c r="T147" s="143">
        <f>S147*H147</f>
        <v>0</v>
      </c>
      <c r="AR147" s="144" t="s">
        <v>229</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229</v>
      </c>
      <c r="BM147" s="144" t="s">
        <v>451</v>
      </c>
    </row>
    <row r="148" spans="2:65" s="1" customFormat="1">
      <c r="B148" s="34"/>
      <c r="D148" s="146" t="s">
        <v>222</v>
      </c>
      <c r="F148" s="147" t="s">
        <v>452</v>
      </c>
      <c r="I148" s="148"/>
      <c r="L148" s="34"/>
      <c r="M148" s="149"/>
      <c r="T148" s="55"/>
      <c r="AT148" s="19" t="s">
        <v>222</v>
      </c>
      <c r="AU148" s="19" t="s">
        <v>79</v>
      </c>
    </row>
    <row r="149" spans="2:65" s="14" customFormat="1">
      <c r="B149" s="170"/>
      <c r="D149" s="150" t="s">
        <v>226</v>
      </c>
      <c r="E149" s="171" t="s">
        <v>19</v>
      </c>
      <c r="F149" s="172" t="s">
        <v>453</v>
      </c>
      <c r="H149" s="171" t="s">
        <v>19</v>
      </c>
      <c r="I149" s="173"/>
      <c r="L149" s="170"/>
      <c r="M149" s="174"/>
      <c r="T149" s="175"/>
      <c r="AT149" s="171" t="s">
        <v>226</v>
      </c>
      <c r="AU149" s="171" t="s">
        <v>79</v>
      </c>
      <c r="AV149" s="14" t="s">
        <v>77</v>
      </c>
      <c r="AW149" s="14" t="s">
        <v>31</v>
      </c>
      <c r="AX149" s="14" t="s">
        <v>69</v>
      </c>
      <c r="AY149" s="171" t="s">
        <v>212</v>
      </c>
    </row>
    <row r="150" spans="2:65" s="12" customFormat="1">
      <c r="B150" s="152"/>
      <c r="D150" s="150" t="s">
        <v>226</v>
      </c>
      <c r="E150" s="153" t="s">
        <v>19</v>
      </c>
      <c r="F150" s="154" t="s">
        <v>454</v>
      </c>
      <c r="H150" s="155">
        <v>370.6</v>
      </c>
      <c r="I150" s="156"/>
      <c r="L150" s="152"/>
      <c r="M150" s="157"/>
      <c r="T150" s="158"/>
      <c r="AT150" s="153" t="s">
        <v>226</v>
      </c>
      <c r="AU150" s="153" t="s">
        <v>79</v>
      </c>
      <c r="AV150" s="12" t="s">
        <v>79</v>
      </c>
      <c r="AW150" s="12" t="s">
        <v>31</v>
      </c>
      <c r="AX150" s="12" t="s">
        <v>69</v>
      </c>
      <c r="AY150" s="153" t="s">
        <v>212</v>
      </c>
    </row>
    <row r="151" spans="2:65" s="15" customFormat="1">
      <c r="B151" s="176"/>
      <c r="D151" s="150" t="s">
        <v>226</v>
      </c>
      <c r="E151" s="177" t="s">
        <v>19</v>
      </c>
      <c r="F151" s="178" t="s">
        <v>455</v>
      </c>
      <c r="H151" s="179">
        <v>370.6</v>
      </c>
      <c r="I151" s="180"/>
      <c r="L151" s="176"/>
      <c r="M151" s="181"/>
      <c r="T151" s="182"/>
      <c r="AT151" s="177" t="s">
        <v>226</v>
      </c>
      <c r="AU151" s="177" t="s">
        <v>79</v>
      </c>
      <c r="AV151" s="15" t="s">
        <v>236</v>
      </c>
      <c r="AW151" s="15" t="s">
        <v>31</v>
      </c>
      <c r="AX151" s="15" t="s">
        <v>69</v>
      </c>
      <c r="AY151" s="177" t="s">
        <v>212</v>
      </c>
    </row>
    <row r="152" spans="2:65" s="14" customFormat="1">
      <c r="B152" s="170"/>
      <c r="D152" s="150" t="s">
        <v>226</v>
      </c>
      <c r="E152" s="171" t="s">
        <v>19</v>
      </c>
      <c r="F152" s="172" t="s">
        <v>456</v>
      </c>
      <c r="H152" s="171" t="s">
        <v>19</v>
      </c>
      <c r="I152" s="173"/>
      <c r="L152" s="170"/>
      <c r="M152" s="174"/>
      <c r="T152" s="175"/>
      <c r="AT152" s="171" t="s">
        <v>226</v>
      </c>
      <c r="AU152" s="171" t="s">
        <v>79</v>
      </c>
      <c r="AV152" s="14" t="s">
        <v>77</v>
      </c>
      <c r="AW152" s="14" t="s">
        <v>31</v>
      </c>
      <c r="AX152" s="14" t="s">
        <v>69</v>
      </c>
      <c r="AY152" s="171" t="s">
        <v>212</v>
      </c>
    </row>
    <row r="153" spans="2:65" s="12" customFormat="1">
      <c r="B153" s="152"/>
      <c r="D153" s="150" t="s">
        <v>226</v>
      </c>
      <c r="E153" s="153" t="s">
        <v>19</v>
      </c>
      <c r="F153" s="154" t="s">
        <v>457</v>
      </c>
      <c r="H153" s="155">
        <v>60.3</v>
      </c>
      <c r="I153" s="156"/>
      <c r="L153" s="152"/>
      <c r="M153" s="157"/>
      <c r="T153" s="158"/>
      <c r="AT153" s="153" t="s">
        <v>226</v>
      </c>
      <c r="AU153" s="153" t="s">
        <v>79</v>
      </c>
      <c r="AV153" s="12" t="s">
        <v>79</v>
      </c>
      <c r="AW153" s="12" t="s">
        <v>31</v>
      </c>
      <c r="AX153" s="12" t="s">
        <v>69</v>
      </c>
      <c r="AY153" s="153" t="s">
        <v>212</v>
      </c>
    </row>
    <row r="154" spans="2:65" s="12" customFormat="1">
      <c r="B154" s="152"/>
      <c r="D154" s="150" t="s">
        <v>226</v>
      </c>
      <c r="E154" s="153" t="s">
        <v>19</v>
      </c>
      <c r="F154" s="154" t="s">
        <v>454</v>
      </c>
      <c r="H154" s="155">
        <v>370.6</v>
      </c>
      <c r="I154" s="156"/>
      <c r="L154" s="152"/>
      <c r="M154" s="157"/>
      <c r="T154" s="158"/>
      <c r="AT154" s="153" t="s">
        <v>226</v>
      </c>
      <c r="AU154" s="153" t="s">
        <v>79</v>
      </c>
      <c r="AV154" s="12" t="s">
        <v>79</v>
      </c>
      <c r="AW154" s="12" t="s">
        <v>31</v>
      </c>
      <c r="AX154" s="12" t="s">
        <v>69</v>
      </c>
      <c r="AY154" s="153" t="s">
        <v>212</v>
      </c>
    </row>
    <row r="155" spans="2:65" s="15" customFormat="1">
      <c r="B155" s="176"/>
      <c r="D155" s="150" t="s">
        <v>226</v>
      </c>
      <c r="E155" s="177" t="s">
        <v>19</v>
      </c>
      <c r="F155" s="178" t="s">
        <v>455</v>
      </c>
      <c r="H155" s="179">
        <v>430.9</v>
      </c>
      <c r="I155" s="180"/>
      <c r="L155" s="176"/>
      <c r="M155" s="181"/>
      <c r="T155" s="182"/>
      <c r="AT155" s="177" t="s">
        <v>226</v>
      </c>
      <c r="AU155" s="177" t="s">
        <v>79</v>
      </c>
      <c r="AV155" s="15" t="s">
        <v>236</v>
      </c>
      <c r="AW155" s="15" t="s">
        <v>31</v>
      </c>
      <c r="AX155" s="15" t="s">
        <v>69</v>
      </c>
      <c r="AY155" s="177" t="s">
        <v>212</v>
      </c>
    </row>
    <row r="156" spans="2:65" s="13" customFormat="1">
      <c r="B156" s="159"/>
      <c r="D156" s="150" t="s">
        <v>226</v>
      </c>
      <c r="E156" s="160" t="s">
        <v>19</v>
      </c>
      <c r="F156" s="161" t="s">
        <v>228</v>
      </c>
      <c r="H156" s="162">
        <v>801.5</v>
      </c>
      <c r="I156" s="163"/>
      <c r="L156" s="159"/>
      <c r="M156" s="164"/>
      <c r="T156" s="165"/>
      <c r="AT156" s="160" t="s">
        <v>226</v>
      </c>
      <c r="AU156" s="160" t="s">
        <v>79</v>
      </c>
      <c r="AV156" s="13" t="s">
        <v>229</v>
      </c>
      <c r="AW156" s="13" t="s">
        <v>31</v>
      </c>
      <c r="AX156" s="13" t="s">
        <v>77</v>
      </c>
      <c r="AY156" s="160" t="s">
        <v>212</v>
      </c>
    </row>
    <row r="157" spans="2:65" s="1" customFormat="1" ht="37.9" customHeight="1">
      <c r="B157" s="34"/>
      <c r="C157" s="133" t="s">
        <v>275</v>
      </c>
      <c r="D157" s="133" t="s">
        <v>215</v>
      </c>
      <c r="E157" s="134" t="s">
        <v>458</v>
      </c>
      <c r="F157" s="135" t="s">
        <v>459</v>
      </c>
      <c r="G157" s="136" t="s">
        <v>420</v>
      </c>
      <c r="H157" s="137">
        <v>370.6</v>
      </c>
      <c r="I157" s="138"/>
      <c r="J157" s="139">
        <f>ROUND(I157*H157,2)</f>
        <v>0</v>
      </c>
      <c r="K157" s="135" t="s">
        <v>219</v>
      </c>
      <c r="L157" s="34"/>
      <c r="M157" s="140" t="s">
        <v>19</v>
      </c>
      <c r="N157" s="141" t="s">
        <v>40</v>
      </c>
      <c r="P157" s="142">
        <f>O157*H157</f>
        <v>0</v>
      </c>
      <c r="Q157" s="142">
        <v>0</v>
      </c>
      <c r="R157" s="142">
        <f>Q157*H157</f>
        <v>0</v>
      </c>
      <c r="S157" s="142">
        <v>0</v>
      </c>
      <c r="T157" s="143">
        <f>S157*H157</f>
        <v>0</v>
      </c>
      <c r="AR157" s="144" t="s">
        <v>229</v>
      </c>
      <c r="AT157" s="144" t="s">
        <v>215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229</v>
      </c>
      <c r="BM157" s="144" t="s">
        <v>460</v>
      </c>
    </row>
    <row r="158" spans="2:65" s="1" customFormat="1">
      <c r="B158" s="34"/>
      <c r="D158" s="146" t="s">
        <v>222</v>
      </c>
      <c r="F158" s="147" t="s">
        <v>461</v>
      </c>
      <c r="I158" s="148"/>
      <c r="L158" s="34"/>
      <c r="M158" s="149"/>
      <c r="T158" s="55"/>
      <c r="AT158" s="19" t="s">
        <v>222</v>
      </c>
      <c r="AU158" s="19" t="s">
        <v>79</v>
      </c>
    </row>
    <row r="159" spans="2:65" s="14" customFormat="1">
      <c r="B159" s="170"/>
      <c r="D159" s="150" t="s">
        <v>226</v>
      </c>
      <c r="E159" s="171" t="s">
        <v>19</v>
      </c>
      <c r="F159" s="172" t="s">
        <v>462</v>
      </c>
      <c r="H159" s="171" t="s">
        <v>19</v>
      </c>
      <c r="I159" s="173"/>
      <c r="L159" s="170"/>
      <c r="M159" s="174"/>
      <c r="T159" s="175"/>
      <c r="AT159" s="171" t="s">
        <v>226</v>
      </c>
      <c r="AU159" s="171" t="s">
        <v>79</v>
      </c>
      <c r="AV159" s="14" t="s">
        <v>77</v>
      </c>
      <c r="AW159" s="14" t="s">
        <v>31</v>
      </c>
      <c r="AX159" s="14" t="s">
        <v>69</v>
      </c>
      <c r="AY159" s="171" t="s">
        <v>212</v>
      </c>
    </row>
    <row r="160" spans="2:65" s="14" customFormat="1">
      <c r="B160" s="170"/>
      <c r="D160" s="150" t="s">
        <v>226</v>
      </c>
      <c r="E160" s="171" t="s">
        <v>19</v>
      </c>
      <c r="F160" s="172" t="s">
        <v>463</v>
      </c>
      <c r="H160" s="171" t="s">
        <v>19</v>
      </c>
      <c r="I160" s="173"/>
      <c r="L160" s="170"/>
      <c r="M160" s="174"/>
      <c r="T160" s="175"/>
      <c r="AT160" s="171" t="s">
        <v>226</v>
      </c>
      <c r="AU160" s="171" t="s">
        <v>79</v>
      </c>
      <c r="AV160" s="14" t="s">
        <v>77</v>
      </c>
      <c r="AW160" s="14" t="s">
        <v>31</v>
      </c>
      <c r="AX160" s="14" t="s">
        <v>69</v>
      </c>
      <c r="AY160" s="171" t="s">
        <v>212</v>
      </c>
    </row>
    <row r="161" spans="2:65" s="12" customFormat="1">
      <c r="B161" s="152"/>
      <c r="D161" s="150" t="s">
        <v>226</v>
      </c>
      <c r="E161" s="153" t="s">
        <v>19</v>
      </c>
      <c r="F161" s="154" t="s">
        <v>464</v>
      </c>
      <c r="H161" s="155">
        <v>370.6</v>
      </c>
      <c r="I161" s="156"/>
      <c r="L161" s="152"/>
      <c r="M161" s="157"/>
      <c r="T161" s="158"/>
      <c r="AT161" s="153" t="s">
        <v>226</v>
      </c>
      <c r="AU161" s="153" t="s">
        <v>79</v>
      </c>
      <c r="AV161" s="12" t="s">
        <v>79</v>
      </c>
      <c r="AW161" s="12" t="s">
        <v>31</v>
      </c>
      <c r="AX161" s="12" t="s">
        <v>69</v>
      </c>
      <c r="AY161" s="153" t="s">
        <v>212</v>
      </c>
    </row>
    <row r="162" spans="2:65" s="13" customFormat="1">
      <c r="B162" s="159"/>
      <c r="D162" s="150" t="s">
        <v>226</v>
      </c>
      <c r="E162" s="160" t="s">
        <v>19</v>
      </c>
      <c r="F162" s="161" t="s">
        <v>228</v>
      </c>
      <c r="H162" s="162">
        <v>370.6</v>
      </c>
      <c r="I162" s="163"/>
      <c r="L162" s="159"/>
      <c r="M162" s="164"/>
      <c r="T162" s="165"/>
      <c r="AT162" s="160" t="s">
        <v>226</v>
      </c>
      <c r="AU162" s="160" t="s">
        <v>79</v>
      </c>
      <c r="AV162" s="13" t="s">
        <v>229</v>
      </c>
      <c r="AW162" s="13" t="s">
        <v>31</v>
      </c>
      <c r="AX162" s="13" t="s">
        <v>77</v>
      </c>
      <c r="AY162" s="160" t="s">
        <v>212</v>
      </c>
    </row>
    <row r="163" spans="2:65" s="1" customFormat="1" ht="24.2" customHeight="1">
      <c r="B163" s="34"/>
      <c r="C163" s="133" t="s">
        <v>281</v>
      </c>
      <c r="D163" s="133" t="s">
        <v>215</v>
      </c>
      <c r="E163" s="134" t="s">
        <v>465</v>
      </c>
      <c r="F163" s="135" t="s">
        <v>466</v>
      </c>
      <c r="G163" s="136" t="s">
        <v>420</v>
      </c>
      <c r="H163" s="137">
        <v>430.9</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467</v>
      </c>
    </row>
    <row r="164" spans="2:65" s="1" customFormat="1">
      <c r="B164" s="34"/>
      <c r="D164" s="146" t="s">
        <v>222</v>
      </c>
      <c r="F164" s="147" t="s">
        <v>468</v>
      </c>
      <c r="I164" s="148"/>
      <c r="L164" s="34"/>
      <c r="M164" s="149"/>
      <c r="T164" s="55"/>
      <c r="AT164" s="19" t="s">
        <v>222</v>
      </c>
      <c r="AU164" s="19" t="s">
        <v>79</v>
      </c>
    </row>
    <row r="165" spans="2:65" s="14" customFormat="1">
      <c r="B165" s="170"/>
      <c r="D165" s="150" t="s">
        <v>226</v>
      </c>
      <c r="E165" s="171" t="s">
        <v>19</v>
      </c>
      <c r="F165" s="172" t="s">
        <v>469</v>
      </c>
      <c r="H165" s="171" t="s">
        <v>19</v>
      </c>
      <c r="I165" s="173"/>
      <c r="L165" s="170"/>
      <c r="M165" s="174"/>
      <c r="T165" s="175"/>
      <c r="AT165" s="171" t="s">
        <v>226</v>
      </c>
      <c r="AU165" s="171" t="s">
        <v>79</v>
      </c>
      <c r="AV165" s="14" t="s">
        <v>77</v>
      </c>
      <c r="AW165" s="14" t="s">
        <v>31</v>
      </c>
      <c r="AX165" s="14" t="s">
        <v>69</v>
      </c>
      <c r="AY165" s="171" t="s">
        <v>212</v>
      </c>
    </row>
    <row r="166" spans="2:65" s="12" customFormat="1">
      <c r="B166" s="152"/>
      <c r="D166" s="150" t="s">
        <v>226</v>
      </c>
      <c r="E166" s="153" t="s">
        <v>19</v>
      </c>
      <c r="F166" s="154" t="s">
        <v>470</v>
      </c>
      <c r="H166" s="155">
        <v>60.3</v>
      </c>
      <c r="I166" s="156"/>
      <c r="L166" s="152"/>
      <c r="M166" s="157"/>
      <c r="T166" s="158"/>
      <c r="AT166" s="153" t="s">
        <v>226</v>
      </c>
      <c r="AU166" s="153" t="s">
        <v>79</v>
      </c>
      <c r="AV166" s="12" t="s">
        <v>79</v>
      </c>
      <c r="AW166" s="12" t="s">
        <v>31</v>
      </c>
      <c r="AX166" s="12" t="s">
        <v>69</v>
      </c>
      <c r="AY166" s="153" t="s">
        <v>212</v>
      </c>
    </row>
    <row r="167" spans="2:65" s="12" customFormat="1">
      <c r="B167" s="152"/>
      <c r="D167" s="150" t="s">
        <v>226</v>
      </c>
      <c r="E167" s="153" t="s">
        <v>19</v>
      </c>
      <c r="F167" s="154" t="s">
        <v>471</v>
      </c>
      <c r="H167" s="155">
        <v>370.6</v>
      </c>
      <c r="I167" s="156"/>
      <c r="L167" s="152"/>
      <c r="M167" s="157"/>
      <c r="T167" s="158"/>
      <c r="AT167" s="153" t="s">
        <v>226</v>
      </c>
      <c r="AU167" s="153" t="s">
        <v>79</v>
      </c>
      <c r="AV167" s="12" t="s">
        <v>79</v>
      </c>
      <c r="AW167" s="12" t="s">
        <v>31</v>
      </c>
      <c r="AX167" s="12" t="s">
        <v>69</v>
      </c>
      <c r="AY167" s="153" t="s">
        <v>212</v>
      </c>
    </row>
    <row r="168" spans="2:65" s="13" customFormat="1">
      <c r="B168" s="159"/>
      <c r="D168" s="150" t="s">
        <v>226</v>
      </c>
      <c r="E168" s="160" t="s">
        <v>19</v>
      </c>
      <c r="F168" s="161" t="s">
        <v>228</v>
      </c>
      <c r="H168" s="162">
        <v>430.9</v>
      </c>
      <c r="I168" s="163"/>
      <c r="L168" s="159"/>
      <c r="M168" s="164"/>
      <c r="T168" s="165"/>
      <c r="AT168" s="160" t="s">
        <v>226</v>
      </c>
      <c r="AU168" s="160" t="s">
        <v>79</v>
      </c>
      <c r="AV168" s="13" t="s">
        <v>229</v>
      </c>
      <c r="AW168" s="13" t="s">
        <v>31</v>
      </c>
      <c r="AX168" s="13" t="s">
        <v>77</v>
      </c>
      <c r="AY168" s="160" t="s">
        <v>212</v>
      </c>
    </row>
    <row r="169" spans="2:65" s="1" customFormat="1" ht="37.9" customHeight="1">
      <c r="B169" s="34"/>
      <c r="C169" s="133" t="s">
        <v>287</v>
      </c>
      <c r="D169" s="133" t="s">
        <v>215</v>
      </c>
      <c r="E169" s="134" t="s">
        <v>472</v>
      </c>
      <c r="F169" s="135" t="s">
        <v>473</v>
      </c>
      <c r="G169" s="136" t="s">
        <v>420</v>
      </c>
      <c r="H169" s="137">
        <v>430.9</v>
      </c>
      <c r="I169" s="138"/>
      <c r="J169" s="139">
        <f>ROUND(I169*H169,2)</f>
        <v>0</v>
      </c>
      <c r="K169" s="135" t="s">
        <v>219</v>
      </c>
      <c r="L169" s="34"/>
      <c r="M169" s="140" t="s">
        <v>19</v>
      </c>
      <c r="N169" s="141" t="s">
        <v>40</v>
      </c>
      <c r="P169" s="142">
        <f>O169*H169</f>
        <v>0</v>
      </c>
      <c r="Q169" s="142">
        <v>0</v>
      </c>
      <c r="R169" s="142">
        <f>Q169*H169</f>
        <v>0</v>
      </c>
      <c r="S169" s="142">
        <v>0</v>
      </c>
      <c r="T169" s="143">
        <f>S169*H169</f>
        <v>0</v>
      </c>
      <c r="AR169" s="144" t="s">
        <v>229</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229</v>
      </c>
      <c r="BM169" s="144" t="s">
        <v>474</v>
      </c>
    </row>
    <row r="170" spans="2:65" s="1" customFormat="1">
      <c r="B170" s="34"/>
      <c r="D170" s="146" t="s">
        <v>222</v>
      </c>
      <c r="F170" s="147" t="s">
        <v>475</v>
      </c>
      <c r="I170" s="148"/>
      <c r="L170" s="34"/>
      <c r="M170" s="149"/>
      <c r="T170" s="55"/>
      <c r="AT170" s="19" t="s">
        <v>222</v>
      </c>
      <c r="AU170" s="19" t="s">
        <v>79</v>
      </c>
    </row>
    <row r="171" spans="2:65" s="14" customFormat="1">
      <c r="B171" s="170"/>
      <c r="D171" s="150" t="s">
        <v>226</v>
      </c>
      <c r="E171" s="171" t="s">
        <v>19</v>
      </c>
      <c r="F171" s="172" t="s">
        <v>476</v>
      </c>
      <c r="H171" s="171" t="s">
        <v>19</v>
      </c>
      <c r="I171" s="173"/>
      <c r="L171" s="170"/>
      <c r="M171" s="174"/>
      <c r="T171" s="175"/>
      <c r="AT171" s="171" t="s">
        <v>226</v>
      </c>
      <c r="AU171" s="171" t="s">
        <v>79</v>
      </c>
      <c r="AV171" s="14" t="s">
        <v>77</v>
      </c>
      <c r="AW171" s="14" t="s">
        <v>31</v>
      </c>
      <c r="AX171" s="14" t="s">
        <v>69</v>
      </c>
      <c r="AY171" s="171" t="s">
        <v>212</v>
      </c>
    </row>
    <row r="172" spans="2:65" s="12" customFormat="1">
      <c r="B172" s="152"/>
      <c r="D172" s="150" t="s">
        <v>226</v>
      </c>
      <c r="E172" s="153" t="s">
        <v>19</v>
      </c>
      <c r="F172" s="154" t="s">
        <v>477</v>
      </c>
      <c r="H172" s="155">
        <v>430.9</v>
      </c>
      <c r="I172" s="156"/>
      <c r="L172" s="152"/>
      <c r="M172" s="157"/>
      <c r="T172" s="158"/>
      <c r="AT172" s="153" t="s">
        <v>226</v>
      </c>
      <c r="AU172" s="153" t="s">
        <v>79</v>
      </c>
      <c r="AV172" s="12" t="s">
        <v>79</v>
      </c>
      <c r="AW172" s="12" t="s">
        <v>31</v>
      </c>
      <c r="AX172" s="12" t="s">
        <v>69</v>
      </c>
      <c r="AY172" s="153" t="s">
        <v>212</v>
      </c>
    </row>
    <row r="173" spans="2:65" s="13" customFormat="1">
      <c r="B173" s="159"/>
      <c r="D173" s="150" t="s">
        <v>226</v>
      </c>
      <c r="E173" s="160" t="s">
        <v>19</v>
      </c>
      <c r="F173" s="161" t="s">
        <v>228</v>
      </c>
      <c r="H173" s="162">
        <v>430.9</v>
      </c>
      <c r="I173" s="163"/>
      <c r="L173" s="159"/>
      <c r="M173" s="164"/>
      <c r="T173" s="165"/>
      <c r="AT173" s="160" t="s">
        <v>226</v>
      </c>
      <c r="AU173" s="160" t="s">
        <v>79</v>
      </c>
      <c r="AV173" s="13" t="s">
        <v>229</v>
      </c>
      <c r="AW173" s="13" t="s">
        <v>31</v>
      </c>
      <c r="AX173" s="13" t="s">
        <v>77</v>
      </c>
      <c r="AY173" s="160" t="s">
        <v>212</v>
      </c>
    </row>
    <row r="174" spans="2:65" s="1" customFormat="1" ht="37.9" customHeight="1">
      <c r="B174" s="34"/>
      <c r="C174" s="133" t="s">
        <v>8</v>
      </c>
      <c r="D174" s="133" t="s">
        <v>215</v>
      </c>
      <c r="E174" s="134" t="s">
        <v>478</v>
      </c>
      <c r="F174" s="135" t="s">
        <v>479</v>
      </c>
      <c r="G174" s="136" t="s">
        <v>420</v>
      </c>
      <c r="H174" s="137">
        <v>4309</v>
      </c>
      <c r="I174" s="138"/>
      <c r="J174" s="139">
        <f>ROUND(I174*H174,2)</f>
        <v>0</v>
      </c>
      <c r="K174" s="135" t="s">
        <v>219</v>
      </c>
      <c r="L174" s="34"/>
      <c r="M174" s="140" t="s">
        <v>19</v>
      </c>
      <c r="N174" s="141" t="s">
        <v>40</v>
      </c>
      <c r="P174" s="142">
        <f>O174*H174</f>
        <v>0</v>
      </c>
      <c r="Q174" s="142">
        <v>0</v>
      </c>
      <c r="R174" s="142">
        <f>Q174*H174</f>
        <v>0</v>
      </c>
      <c r="S174" s="142">
        <v>0</v>
      </c>
      <c r="T174" s="143">
        <f>S174*H174</f>
        <v>0</v>
      </c>
      <c r="AR174" s="144" t="s">
        <v>229</v>
      </c>
      <c r="AT174" s="144" t="s">
        <v>215</v>
      </c>
      <c r="AU174" s="144" t="s">
        <v>79</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229</v>
      </c>
      <c r="BM174" s="144" t="s">
        <v>480</v>
      </c>
    </row>
    <row r="175" spans="2:65" s="1" customFormat="1">
      <c r="B175" s="34"/>
      <c r="D175" s="146" t="s">
        <v>222</v>
      </c>
      <c r="F175" s="147" t="s">
        <v>481</v>
      </c>
      <c r="I175" s="148"/>
      <c r="L175" s="34"/>
      <c r="M175" s="149"/>
      <c r="T175" s="55"/>
      <c r="AT175" s="19" t="s">
        <v>222</v>
      </c>
      <c r="AU175" s="19" t="s">
        <v>79</v>
      </c>
    </row>
    <row r="176" spans="2:65" s="14" customFormat="1">
      <c r="B176" s="170"/>
      <c r="D176" s="150" t="s">
        <v>226</v>
      </c>
      <c r="E176" s="171" t="s">
        <v>19</v>
      </c>
      <c r="F176" s="172" t="s">
        <v>482</v>
      </c>
      <c r="H176" s="171" t="s">
        <v>19</v>
      </c>
      <c r="I176" s="173"/>
      <c r="L176" s="170"/>
      <c r="M176" s="174"/>
      <c r="T176" s="175"/>
      <c r="AT176" s="171" t="s">
        <v>226</v>
      </c>
      <c r="AU176" s="171" t="s">
        <v>79</v>
      </c>
      <c r="AV176" s="14" t="s">
        <v>77</v>
      </c>
      <c r="AW176" s="14" t="s">
        <v>31</v>
      </c>
      <c r="AX176" s="14" t="s">
        <v>69</v>
      </c>
      <c r="AY176" s="171" t="s">
        <v>212</v>
      </c>
    </row>
    <row r="177" spans="2:65" s="12" customFormat="1">
      <c r="B177" s="152"/>
      <c r="D177" s="150" t="s">
        <v>226</v>
      </c>
      <c r="E177" s="153" t="s">
        <v>19</v>
      </c>
      <c r="F177" s="154" t="s">
        <v>483</v>
      </c>
      <c r="H177" s="155">
        <v>4309</v>
      </c>
      <c r="I177" s="156"/>
      <c r="L177" s="152"/>
      <c r="M177" s="157"/>
      <c r="T177" s="158"/>
      <c r="AT177" s="153" t="s">
        <v>226</v>
      </c>
      <c r="AU177" s="153" t="s">
        <v>79</v>
      </c>
      <c r="AV177" s="12" t="s">
        <v>79</v>
      </c>
      <c r="AW177" s="12" t="s">
        <v>31</v>
      </c>
      <c r="AX177" s="12" t="s">
        <v>69</v>
      </c>
      <c r="AY177" s="153" t="s">
        <v>212</v>
      </c>
    </row>
    <row r="178" spans="2:65" s="13" customFormat="1">
      <c r="B178" s="159"/>
      <c r="D178" s="150" t="s">
        <v>226</v>
      </c>
      <c r="E178" s="160" t="s">
        <v>19</v>
      </c>
      <c r="F178" s="161" t="s">
        <v>228</v>
      </c>
      <c r="H178" s="162">
        <v>4309</v>
      </c>
      <c r="I178" s="163"/>
      <c r="L178" s="159"/>
      <c r="M178" s="164"/>
      <c r="T178" s="165"/>
      <c r="AT178" s="160" t="s">
        <v>226</v>
      </c>
      <c r="AU178" s="160" t="s">
        <v>79</v>
      </c>
      <c r="AV178" s="13" t="s">
        <v>229</v>
      </c>
      <c r="AW178" s="13" t="s">
        <v>31</v>
      </c>
      <c r="AX178" s="13" t="s">
        <v>77</v>
      </c>
      <c r="AY178" s="160" t="s">
        <v>212</v>
      </c>
    </row>
    <row r="179" spans="2:65" s="1" customFormat="1" ht="24.2" customHeight="1">
      <c r="B179" s="34"/>
      <c r="C179" s="133" t="s">
        <v>301</v>
      </c>
      <c r="D179" s="133" t="s">
        <v>215</v>
      </c>
      <c r="E179" s="134" t="s">
        <v>484</v>
      </c>
      <c r="F179" s="135" t="s">
        <v>485</v>
      </c>
      <c r="G179" s="136" t="s">
        <v>486</v>
      </c>
      <c r="H179" s="137">
        <v>861.8</v>
      </c>
      <c r="I179" s="138"/>
      <c r="J179" s="139">
        <f>ROUND(I179*H179,2)</f>
        <v>0</v>
      </c>
      <c r="K179" s="135" t="s">
        <v>219</v>
      </c>
      <c r="L179" s="34"/>
      <c r="M179" s="140" t="s">
        <v>19</v>
      </c>
      <c r="N179" s="141" t="s">
        <v>40</v>
      </c>
      <c r="P179" s="142">
        <f>O179*H179</f>
        <v>0</v>
      </c>
      <c r="Q179" s="142">
        <v>0</v>
      </c>
      <c r="R179" s="142">
        <f>Q179*H179</f>
        <v>0</v>
      </c>
      <c r="S179" s="142">
        <v>0</v>
      </c>
      <c r="T179" s="143">
        <f>S179*H179</f>
        <v>0</v>
      </c>
      <c r="AR179" s="144" t="s">
        <v>229</v>
      </c>
      <c r="AT179" s="144" t="s">
        <v>215</v>
      </c>
      <c r="AU179" s="144" t="s">
        <v>79</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229</v>
      </c>
      <c r="BM179" s="144" t="s">
        <v>487</v>
      </c>
    </row>
    <row r="180" spans="2:65" s="1" customFormat="1">
      <c r="B180" s="34"/>
      <c r="D180" s="146" t="s">
        <v>222</v>
      </c>
      <c r="F180" s="147" t="s">
        <v>488</v>
      </c>
      <c r="I180" s="148"/>
      <c r="L180" s="34"/>
      <c r="M180" s="149"/>
      <c r="T180" s="55"/>
      <c r="AT180" s="19" t="s">
        <v>222</v>
      </c>
      <c r="AU180" s="19" t="s">
        <v>79</v>
      </c>
    </row>
    <row r="181" spans="2:65" s="1" customFormat="1" ht="48.75">
      <c r="B181" s="34"/>
      <c r="D181" s="150" t="s">
        <v>224</v>
      </c>
      <c r="F181" s="151" t="s">
        <v>489</v>
      </c>
      <c r="I181" s="148"/>
      <c r="L181" s="34"/>
      <c r="M181" s="149"/>
      <c r="T181" s="55"/>
      <c r="AT181" s="19" t="s">
        <v>224</v>
      </c>
      <c r="AU181" s="19" t="s">
        <v>79</v>
      </c>
    </row>
    <row r="182" spans="2:65" s="12" customFormat="1">
      <c r="B182" s="152"/>
      <c r="D182" s="150" t="s">
        <v>226</v>
      </c>
      <c r="E182" s="153" t="s">
        <v>19</v>
      </c>
      <c r="F182" s="154" t="s">
        <v>490</v>
      </c>
      <c r="H182" s="155">
        <v>861.8</v>
      </c>
      <c r="I182" s="156"/>
      <c r="L182" s="152"/>
      <c r="M182" s="157"/>
      <c r="T182" s="158"/>
      <c r="AT182" s="153" t="s">
        <v>226</v>
      </c>
      <c r="AU182" s="153" t="s">
        <v>79</v>
      </c>
      <c r="AV182" s="12" t="s">
        <v>79</v>
      </c>
      <c r="AW182" s="12" t="s">
        <v>31</v>
      </c>
      <c r="AX182" s="12" t="s">
        <v>69</v>
      </c>
      <c r="AY182" s="153" t="s">
        <v>212</v>
      </c>
    </row>
    <row r="183" spans="2:65" s="13" customFormat="1">
      <c r="B183" s="159"/>
      <c r="D183" s="150" t="s">
        <v>226</v>
      </c>
      <c r="E183" s="160" t="s">
        <v>19</v>
      </c>
      <c r="F183" s="161" t="s">
        <v>228</v>
      </c>
      <c r="H183" s="162">
        <v>861.8</v>
      </c>
      <c r="I183" s="163"/>
      <c r="L183" s="159"/>
      <c r="M183" s="164"/>
      <c r="T183" s="165"/>
      <c r="AT183" s="160" t="s">
        <v>226</v>
      </c>
      <c r="AU183" s="160" t="s">
        <v>79</v>
      </c>
      <c r="AV183" s="13" t="s">
        <v>229</v>
      </c>
      <c r="AW183" s="13" t="s">
        <v>31</v>
      </c>
      <c r="AX183" s="13" t="s">
        <v>77</v>
      </c>
      <c r="AY183" s="160" t="s">
        <v>212</v>
      </c>
    </row>
    <row r="184" spans="2:65" s="14" customFormat="1">
      <c r="B184" s="170"/>
      <c r="D184" s="150" t="s">
        <v>226</v>
      </c>
      <c r="E184" s="171" t="s">
        <v>19</v>
      </c>
      <c r="F184" s="172" t="s">
        <v>491</v>
      </c>
      <c r="H184" s="171" t="s">
        <v>19</v>
      </c>
      <c r="I184" s="173"/>
      <c r="L184" s="170"/>
      <c r="M184" s="174"/>
      <c r="T184" s="175"/>
      <c r="AT184" s="171" t="s">
        <v>226</v>
      </c>
      <c r="AU184" s="171" t="s">
        <v>79</v>
      </c>
      <c r="AV184" s="14" t="s">
        <v>77</v>
      </c>
      <c r="AW184" s="14" t="s">
        <v>31</v>
      </c>
      <c r="AX184" s="14" t="s">
        <v>69</v>
      </c>
      <c r="AY184" s="171" t="s">
        <v>212</v>
      </c>
    </row>
    <row r="185" spans="2:65" s="11" customFormat="1" ht="22.9" customHeight="1">
      <c r="B185" s="121"/>
      <c r="D185" s="122" t="s">
        <v>68</v>
      </c>
      <c r="E185" s="131" t="s">
        <v>275</v>
      </c>
      <c r="F185" s="131" t="s">
        <v>492</v>
      </c>
      <c r="I185" s="124"/>
      <c r="J185" s="132">
        <f>BK185</f>
        <v>0</v>
      </c>
      <c r="L185" s="121"/>
      <c r="M185" s="126"/>
      <c r="P185" s="127">
        <f>SUM(P186:P929)</f>
        <v>0</v>
      </c>
      <c r="R185" s="127">
        <f>SUM(R186:R929)</f>
        <v>5.7151199999999999E-2</v>
      </c>
      <c r="T185" s="128">
        <f>SUM(T186:T929)</f>
        <v>6424.1504889999987</v>
      </c>
      <c r="AR185" s="122" t="s">
        <v>77</v>
      </c>
      <c r="AT185" s="129" t="s">
        <v>68</v>
      </c>
      <c r="AU185" s="129" t="s">
        <v>77</v>
      </c>
      <c r="AY185" s="122" t="s">
        <v>212</v>
      </c>
      <c r="BK185" s="130">
        <f>SUM(BK186:BK929)</f>
        <v>0</v>
      </c>
    </row>
    <row r="186" spans="2:65" s="1" customFormat="1" ht="24.2" customHeight="1">
      <c r="B186" s="34"/>
      <c r="C186" s="133" t="s">
        <v>306</v>
      </c>
      <c r="D186" s="133" t="s">
        <v>215</v>
      </c>
      <c r="E186" s="134" t="s">
        <v>493</v>
      </c>
      <c r="F186" s="135" t="s">
        <v>494</v>
      </c>
      <c r="G186" s="136" t="s">
        <v>495</v>
      </c>
      <c r="H186" s="137">
        <v>4259.18</v>
      </c>
      <c r="I186" s="138"/>
      <c r="J186" s="139">
        <f>ROUND(I186*H186,2)</f>
        <v>0</v>
      </c>
      <c r="K186" s="135" t="s">
        <v>219</v>
      </c>
      <c r="L186" s="34"/>
      <c r="M186" s="140" t="s">
        <v>19</v>
      </c>
      <c r="N186" s="141" t="s">
        <v>40</v>
      </c>
      <c r="P186" s="142">
        <f>O186*H186</f>
        <v>0</v>
      </c>
      <c r="Q186" s="142">
        <v>0</v>
      </c>
      <c r="R186" s="142">
        <f>Q186*H186</f>
        <v>0</v>
      </c>
      <c r="S186" s="142">
        <v>0</v>
      </c>
      <c r="T186" s="143">
        <f>S186*H186</f>
        <v>0</v>
      </c>
      <c r="AR186" s="144" t="s">
        <v>229</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229</v>
      </c>
      <c r="BM186" s="144" t="s">
        <v>496</v>
      </c>
    </row>
    <row r="187" spans="2:65" s="1" customFormat="1">
      <c r="B187" s="34"/>
      <c r="D187" s="146" t="s">
        <v>222</v>
      </c>
      <c r="F187" s="147" t="s">
        <v>497</v>
      </c>
      <c r="I187" s="148"/>
      <c r="L187" s="34"/>
      <c r="M187" s="149"/>
      <c r="T187" s="55"/>
      <c r="AT187" s="19" t="s">
        <v>222</v>
      </c>
      <c r="AU187" s="19" t="s">
        <v>79</v>
      </c>
    </row>
    <row r="188" spans="2:65" s="1" customFormat="1" ht="39">
      <c r="B188" s="34"/>
      <c r="D188" s="150" t="s">
        <v>224</v>
      </c>
      <c r="F188" s="151" t="s">
        <v>498</v>
      </c>
      <c r="I188" s="148"/>
      <c r="L188" s="34"/>
      <c r="M188" s="149"/>
      <c r="T188" s="55"/>
      <c r="AT188" s="19" t="s">
        <v>224</v>
      </c>
      <c r="AU188" s="19" t="s">
        <v>79</v>
      </c>
    </row>
    <row r="189" spans="2:65" s="14" customFormat="1">
      <c r="B189" s="170"/>
      <c r="D189" s="150" t="s">
        <v>226</v>
      </c>
      <c r="E189" s="171" t="s">
        <v>19</v>
      </c>
      <c r="F189" s="172" t="s">
        <v>499</v>
      </c>
      <c r="H189" s="171" t="s">
        <v>19</v>
      </c>
      <c r="I189" s="173"/>
      <c r="L189" s="170"/>
      <c r="M189" s="174"/>
      <c r="T189" s="175"/>
      <c r="AT189" s="171" t="s">
        <v>226</v>
      </c>
      <c r="AU189" s="171" t="s">
        <v>79</v>
      </c>
      <c r="AV189" s="14" t="s">
        <v>77</v>
      </c>
      <c r="AW189" s="14" t="s">
        <v>31</v>
      </c>
      <c r="AX189" s="14" t="s">
        <v>69</v>
      </c>
      <c r="AY189" s="171" t="s">
        <v>212</v>
      </c>
    </row>
    <row r="190" spans="2:65" s="12" customFormat="1">
      <c r="B190" s="152"/>
      <c r="D190" s="150" t="s">
        <v>226</v>
      </c>
      <c r="E190" s="153" t="s">
        <v>19</v>
      </c>
      <c r="F190" s="154" t="s">
        <v>500</v>
      </c>
      <c r="H190" s="155">
        <v>2352.2600000000002</v>
      </c>
      <c r="I190" s="156"/>
      <c r="L190" s="152"/>
      <c r="M190" s="157"/>
      <c r="T190" s="158"/>
      <c r="AT190" s="153" t="s">
        <v>226</v>
      </c>
      <c r="AU190" s="153" t="s">
        <v>79</v>
      </c>
      <c r="AV190" s="12" t="s">
        <v>79</v>
      </c>
      <c r="AW190" s="12" t="s">
        <v>31</v>
      </c>
      <c r="AX190" s="12" t="s">
        <v>69</v>
      </c>
      <c r="AY190" s="153" t="s">
        <v>212</v>
      </c>
    </row>
    <row r="191" spans="2:65" s="12" customFormat="1">
      <c r="B191" s="152"/>
      <c r="D191" s="150" t="s">
        <v>226</v>
      </c>
      <c r="E191" s="153" t="s">
        <v>19</v>
      </c>
      <c r="F191" s="154" t="s">
        <v>501</v>
      </c>
      <c r="H191" s="155">
        <v>1451.84</v>
      </c>
      <c r="I191" s="156"/>
      <c r="L191" s="152"/>
      <c r="M191" s="157"/>
      <c r="T191" s="158"/>
      <c r="AT191" s="153" t="s">
        <v>226</v>
      </c>
      <c r="AU191" s="153" t="s">
        <v>79</v>
      </c>
      <c r="AV191" s="12" t="s">
        <v>79</v>
      </c>
      <c r="AW191" s="12" t="s">
        <v>31</v>
      </c>
      <c r="AX191" s="12" t="s">
        <v>69</v>
      </c>
      <c r="AY191" s="153" t="s">
        <v>212</v>
      </c>
    </row>
    <row r="192" spans="2:65" s="12" customFormat="1">
      <c r="B192" s="152"/>
      <c r="D192" s="150" t="s">
        <v>226</v>
      </c>
      <c r="E192" s="153" t="s">
        <v>19</v>
      </c>
      <c r="F192" s="154" t="s">
        <v>502</v>
      </c>
      <c r="H192" s="155">
        <v>455.08</v>
      </c>
      <c r="I192" s="156"/>
      <c r="L192" s="152"/>
      <c r="M192" s="157"/>
      <c r="T192" s="158"/>
      <c r="AT192" s="153" t="s">
        <v>226</v>
      </c>
      <c r="AU192" s="153" t="s">
        <v>79</v>
      </c>
      <c r="AV192" s="12" t="s">
        <v>79</v>
      </c>
      <c r="AW192" s="12" t="s">
        <v>31</v>
      </c>
      <c r="AX192" s="12" t="s">
        <v>69</v>
      </c>
      <c r="AY192" s="153" t="s">
        <v>212</v>
      </c>
    </row>
    <row r="193" spans="2:65" s="13" customFormat="1">
      <c r="B193" s="159"/>
      <c r="D193" s="150" t="s">
        <v>226</v>
      </c>
      <c r="E193" s="160" t="s">
        <v>19</v>
      </c>
      <c r="F193" s="161" t="s">
        <v>228</v>
      </c>
      <c r="H193" s="162">
        <v>4259.18</v>
      </c>
      <c r="I193" s="163"/>
      <c r="L193" s="159"/>
      <c r="M193" s="164"/>
      <c r="T193" s="165"/>
      <c r="AT193" s="160" t="s">
        <v>226</v>
      </c>
      <c r="AU193" s="160" t="s">
        <v>79</v>
      </c>
      <c r="AV193" s="13" t="s">
        <v>229</v>
      </c>
      <c r="AW193" s="13" t="s">
        <v>31</v>
      </c>
      <c r="AX193" s="13" t="s">
        <v>77</v>
      </c>
      <c r="AY193" s="160" t="s">
        <v>212</v>
      </c>
    </row>
    <row r="194" spans="2:65" s="14" customFormat="1" ht="22.5">
      <c r="B194" s="170"/>
      <c r="D194" s="150" t="s">
        <v>226</v>
      </c>
      <c r="E194" s="171" t="s">
        <v>19</v>
      </c>
      <c r="F194" s="172" t="s">
        <v>503</v>
      </c>
      <c r="H194" s="171" t="s">
        <v>19</v>
      </c>
      <c r="I194" s="173"/>
      <c r="L194" s="170"/>
      <c r="M194" s="174"/>
      <c r="T194" s="175"/>
      <c r="AT194" s="171" t="s">
        <v>226</v>
      </c>
      <c r="AU194" s="171" t="s">
        <v>79</v>
      </c>
      <c r="AV194" s="14" t="s">
        <v>77</v>
      </c>
      <c r="AW194" s="14" t="s">
        <v>31</v>
      </c>
      <c r="AX194" s="14" t="s">
        <v>69</v>
      </c>
      <c r="AY194" s="171" t="s">
        <v>212</v>
      </c>
    </row>
    <row r="195" spans="2:65" s="1" customFormat="1" ht="33" customHeight="1">
      <c r="B195" s="34"/>
      <c r="C195" s="133" t="s">
        <v>311</v>
      </c>
      <c r="D195" s="133" t="s">
        <v>215</v>
      </c>
      <c r="E195" s="134" t="s">
        <v>504</v>
      </c>
      <c r="F195" s="135" t="s">
        <v>505</v>
      </c>
      <c r="G195" s="136" t="s">
        <v>495</v>
      </c>
      <c r="H195" s="137">
        <v>255550.8</v>
      </c>
      <c r="I195" s="138"/>
      <c r="J195" s="139">
        <f>ROUND(I195*H195,2)</f>
        <v>0</v>
      </c>
      <c r="K195" s="135" t="s">
        <v>219</v>
      </c>
      <c r="L195" s="34"/>
      <c r="M195" s="140" t="s">
        <v>19</v>
      </c>
      <c r="N195" s="141" t="s">
        <v>40</v>
      </c>
      <c r="P195" s="142">
        <f>O195*H195</f>
        <v>0</v>
      </c>
      <c r="Q195" s="142">
        <v>0</v>
      </c>
      <c r="R195" s="142">
        <f>Q195*H195</f>
        <v>0</v>
      </c>
      <c r="S195" s="142">
        <v>0</v>
      </c>
      <c r="T195" s="143">
        <f>S195*H195</f>
        <v>0</v>
      </c>
      <c r="AR195" s="144" t="s">
        <v>229</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229</v>
      </c>
      <c r="BM195" s="144" t="s">
        <v>506</v>
      </c>
    </row>
    <row r="196" spans="2:65" s="1" customFormat="1">
      <c r="B196" s="34"/>
      <c r="D196" s="146" t="s">
        <v>222</v>
      </c>
      <c r="F196" s="147" t="s">
        <v>507</v>
      </c>
      <c r="I196" s="148"/>
      <c r="L196" s="34"/>
      <c r="M196" s="149"/>
      <c r="T196" s="55"/>
      <c r="AT196" s="19" t="s">
        <v>222</v>
      </c>
      <c r="AU196" s="19" t="s">
        <v>79</v>
      </c>
    </row>
    <row r="197" spans="2:65" s="12" customFormat="1">
      <c r="B197" s="152"/>
      <c r="D197" s="150" t="s">
        <v>226</v>
      </c>
      <c r="E197" s="153" t="s">
        <v>19</v>
      </c>
      <c r="F197" s="154" t="s">
        <v>508</v>
      </c>
      <c r="H197" s="155">
        <v>255550.8</v>
      </c>
      <c r="I197" s="156"/>
      <c r="L197" s="152"/>
      <c r="M197" s="157"/>
      <c r="T197" s="158"/>
      <c r="AT197" s="153" t="s">
        <v>226</v>
      </c>
      <c r="AU197" s="153" t="s">
        <v>79</v>
      </c>
      <c r="AV197" s="12" t="s">
        <v>79</v>
      </c>
      <c r="AW197" s="12" t="s">
        <v>31</v>
      </c>
      <c r="AX197" s="12" t="s">
        <v>69</v>
      </c>
      <c r="AY197" s="153" t="s">
        <v>212</v>
      </c>
    </row>
    <row r="198" spans="2:65" s="13" customFormat="1">
      <c r="B198" s="159"/>
      <c r="D198" s="150" t="s">
        <v>226</v>
      </c>
      <c r="E198" s="160" t="s">
        <v>19</v>
      </c>
      <c r="F198" s="161" t="s">
        <v>228</v>
      </c>
      <c r="H198" s="162">
        <v>255550.8</v>
      </c>
      <c r="I198" s="163"/>
      <c r="L198" s="159"/>
      <c r="M198" s="164"/>
      <c r="T198" s="165"/>
      <c r="AT198" s="160" t="s">
        <v>226</v>
      </c>
      <c r="AU198" s="160" t="s">
        <v>79</v>
      </c>
      <c r="AV198" s="13" t="s">
        <v>229</v>
      </c>
      <c r="AW198" s="13" t="s">
        <v>31</v>
      </c>
      <c r="AX198" s="13" t="s">
        <v>77</v>
      </c>
      <c r="AY198" s="160" t="s">
        <v>212</v>
      </c>
    </row>
    <row r="199" spans="2:65" s="1" customFormat="1" ht="24.2" customHeight="1">
      <c r="B199" s="34"/>
      <c r="C199" s="133" t="s">
        <v>316</v>
      </c>
      <c r="D199" s="133" t="s">
        <v>215</v>
      </c>
      <c r="E199" s="134" t="s">
        <v>509</v>
      </c>
      <c r="F199" s="135" t="s">
        <v>510</v>
      </c>
      <c r="G199" s="136" t="s">
        <v>495</v>
      </c>
      <c r="H199" s="137">
        <v>4259.18</v>
      </c>
      <c r="I199" s="138"/>
      <c r="J199" s="139">
        <f>ROUND(I199*H199,2)</f>
        <v>0</v>
      </c>
      <c r="K199" s="135" t="s">
        <v>219</v>
      </c>
      <c r="L199" s="34"/>
      <c r="M199" s="140" t="s">
        <v>19</v>
      </c>
      <c r="N199" s="141" t="s">
        <v>40</v>
      </c>
      <c r="P199" s="142">
        <f>O199*H199</f>
        <v>0</v>
      </c>
      <c r="Q199" s="142">
        <v>0</v>
      </c>
      <c r="R199" s="142">
        <f>Q199*H199</f>
        <v>0</v>
      </c>
      <c r="S199" s="142">
        <v>0</v>
      </c>
      <c r="T199" s="143">
        <f>S199*H199</f>
        <v>0</v>
      </c>
      <c r="AR199" s="144" t="s">
        <v>229</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229</v>
      </c>
      <c r="BM199" s="144" t="s">
        <v>511</v>
      </c>
    </row>
    <row r="200" spans="2:65" s="1" customFormat="1">
      <c r="B200" s="34"/>
      <c r="D200" s="146" t="s">
        <v>222</v>
      </c>
      <c r="F200" s="147" t="s">
        <v>512</v>
      </c>
      <c r="I200" s="148"/>
      <c r="L200" s="34"/>
      <c r="M200" s="149"/>
      <c r="T200" s="55"/>
      <c r="AT200" s="19" t="s">
        <v>222</v>
      </c>
      <c r="AU200" s="19" t="s">
        <v>79</v>
      </c>
    </row>
    <row r="201" spans="2:65" s="1" customFormat="1" ht="29.25">
      <c r="B201" s="34"/>
      <c r="D201" s="150" t="s">
        <v>224</v>
      </c>
      <c r="F201" s="151" t="s">
        <v>513</v>
      </c>
      <c r="I201" s="148"/>
      <c r="L201" s="34"/>
      <c r="M201" s="149"/>
      <c r="T201" s="55"/>
      <c r="AT201" s="19" t="s">
        <v>224</v>
      </c>
      <c r="AU201" s="19" t="s">
        <v>79</v>
      </c>
    </row>
    <row r="202" spans="2:65" s="12" customFormat="1">
      <c r="B202" s="152"/>
      <c r="D202" s="150" t="s">
        <v>226</v>
      </c>
      <c r="E202" s="153" t="s">
        <v>19</v>
      </c>
      <c r="F202" s="154" t="s">
        <v>514</v>
      </c>
      <c r="H202" s="155">
        <v>4259.18</v>
      </c>
      <c r="I202" s="156"/>
      <c r="L202" s="152"/>
      <c r="M202" s="157"/>
      <c r="T202" s="158"/>
      <c r="AT202" s="153" t="s">
        <v>226</v>
      </c>
      <c r="AU202" s="153" t="s">
        <v>79</v>
      </c>
      <c r="AV202" s="12" t="s">
        <v>79</v>
      </c>
      <c r="AW202" s="12" t="s">
        <v>31</v>
      </c>
      <c r="AX202" s="12" t="s">
        <v>69</v>
      </c>
      <c r="AY202" s="153" t="s">
        <v>212</v>
      </c>
    </row>
    <row r="203" spans="2:65" s="13" customFormat="1">
      <c r="B203" s="159"/>
      <c r="D203" s="150" t="s">
        <v>226</v>
      </c>
      <c r="E203" s="160" t="s">
        <v>19</v>
      </c>
      <c r="F203" s="161" t="s">
        <v>228</v>
      </c>
      <c r="H203" s="162">
        <v>4259.18</v>
      </c>
      <c r="I203" s="163"/>
      <c r="L203" s="159"/>
      <c r="M203" s="164"/>
      <c r="T203" s="165"/>
      <c r="AT203" s="160" t="s">
        <v>226</v>
      </c>
      <c r="AU203" s="160" t="s">
        <v>79</v>
      </c>
      <c r="AV203" s="13" t="s">
        <v>229</v>
      </c>
      <c r="AW203" s="13" t="s">
        <v>31</v>
      </c>
      <c r="AX203" s="13" t="s">
        <v>77</v>
      </c>
      <c r="AY203" s="160" t="s">
        <v>212</v>
      </c>
    </row>
    <row r="204" spans="2:65" s="1" customFormat="1" ht="16.5" customHeight="1">
      <c r="B204" s="34"/>
      <c r="C204" s="133" t="s">
        <v>323</v>
      </c>
      <c r="D204" s="133" t="s">
        <v>215</v>
      </c>
      <c r="E204" s="134" t="s">
        <v>515</v>
      </c>
      <c r="F204" s="135" t="s">
        <v>516</v>
      </c>
      <c r="G204" s="136" t="s">
        <v>495</v>
      </c>
      <c r="H204" s="137">
        <v>4259.18</v>
      </c>
      <c r="I204" s="138"/>
      <c r="J204" s="139">
        <f>ROUND(I204*H204,2)</f>
        <v>0</v>
      </c>
      <c r="K204" s="135" t="s">
        <v>219</v>
      </c>
      <c r="L204" s="34"/>
      <c r="M204" s="140" t="s">
        <v>19</v>
      </c>
      <c r="N204" s="141" t="s">
        <v>40</v>
      </c>
      <c r="P204" s="142">
        <f>O204*H204</f>
        <v>0</v>
      </c>
      <c r="Q204" s="142">
        <v>0</v>
      </c>
      <c r="R204" s="142">
        <f>Q204*H204</f>
        <v>0</v>
      </c>
      <c r="S204" s="142">
        <v>0</v>
      </c>
      <c r="T204" s="143">
        <f>S204*H204</f>
        <v>0</v>
      </c>
      <c r="AR204" s="144" t="s">
        <v>229</v>
      </c>
      <c r="AT204" s="144" t="s">
        <v>215</v>
      </c>
      <c r="AU204" s="144" t="s">
        <v>79</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229</v>
      </c>
      <c r="BM204" s="144" t="s">
        <v>517</v>
      </c>
    </row>
    <row r="205" spans="2:65" s="1" customFormat="1">
      <c r="B205" s="34"/>
      <c r="D205" s="146" t="s">
        <v>222</v>
      </c>
      <c r="F205" s="147" t="s">
        <v>518</v>
      </c>
      <c r="I205" s="148"/>
      <c r="L205" s="34"/>
      <c r="M205" s="149"/>
      <c r="T205" s="55"/>
      <c r="AT205" s="19" t="s">
        <v>222</v>
      </c>
      <c r="AU205" s="19" t="s">
        <v>79</v>
      </c>
    </row>
    <row r="206" spans="2:65" s="14" customFormat="1">
      <c r="B206" s="170"/>
      <c r="D206" s="150" t="s">
        <v>226</v>
      </c>
      <c r="E206" s="171" t="s">
        <v>19</v>
      </c>
      <c r="F206" s="172" t="s">
        <v>519</v>
      </c>
      <c r="H206" s="171" t="s">
        <v>19</v>
      </c>
      <c r="I206" s="173"/>
      <c r="L206" s="170"/>
      <c r="M206" s="174"/>
      <c r="T206" s="175"/>
      <c r="AT206" s="171" t="s">
        <v>226</v>
      </c>
      <c r="AU206" s="171" t="s">
        <v>79</v>
      </c>
      <c r="AV206" s="14" t="s">
        <v>77</v>
      </c>
      <c r="AW206" s="14" t="s">
        <v>31</v>
      </c>
      <c r="AX206" s="14" t="s">
        <v>69</v>
      </c>
      <c r="AY206" s="171" t="s">
        <v>212</v>
      </c>
    </row>
    <row r="207" spans="2:65" s="12" customFormat="1">
      <c r="B207" s="152"/>
      <c r="D207" s="150" t="s">
        <v>226</v>
      </c>
      <c r="E207" s="153" t="s">
        <v>19</v>
      </c>
      <c r="F207" s="154" t="s">
        <v>520</v>
      </c>
      <c r="H207" s="155">
        <v>2352.2600000000002</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521</v>
      </c>
      <c r="H208" s="155">
        <v>1451.84</v>
      </c>
      <c r="I208" s="156"/>
      <c r="L208" s="152"/>
      <c r="M208" s="157"/>
      <c r="T208" s="158"/>
      <c r="AT208" s="153" t="s">
        <v>226</v>
      </c>
      <c r="AU208" s="153" t="s">
        <v>79</v>
      </c>
      <c r="AV208" s="12" t="s">
        <v>79</v>
      </c>
      <c r="AW208" s="12" t="s">
        <v>31</v>
      </c>
      <c r="AX208" s="12" t="s">
        <v>69</v>
      </c>
      <c r="AY208" s="153" t="s">
        <v>212</v>
      </c>
    </row>
    <row r="209" spans="2:65" s="12" customFormat="1">
      <c r="B209" s="152"/>
      <c r="D209" s="150" t="s">
        <v>226</v>
      </c>
      <c r="E209" s="153" t="s">
        <v>19</v>
      </c>
      <c r="F209" s="154" t="s">
        <v>522</v>
      </c>
      <c r="H209" s="155">
        <v>455.08</v>
      </c>
      <c r="I209" s="156"/>
      <c r="L209" s="152"/>
      <c r="M209" s="157"/>
      <c r="T209" s="158"/>
      <c r="AT209" s="153" t="s">
        <v>226</v>
      </c>
      <c r="AU209" s="153" t="s">
        <v>79</v>
      </c>
      <c r="AV209" s="12" t="s">
        <v>79</v>
      </c>
      <c r="AW209" s="12" t="s">
        <v>31</v>
      </c>
      <c r="AX209" s="12" t="s">
        <v>69</v>
      </c>
      <c r="AY209" s="153" t="s">
        <v>212</v>
      </c>
    </row>
    <row r="210" spans="2:65" s="13" customFormat="1">
      <c r="B210" s="159"/>
      <c r="D210" s="150" t="s">
        <v>226</v>
      </c>
      <c r="E210" s="160" t="s">
        <v>19</v>
      </c>
      <c r="F210" s="161" t="s">
        <v>228</v>
      </c>
      <c r="H210" s="162">
        <v>4259.18</v>
      </c>
      <c r="I210" s="163"/>
      <c r="L210" s="159"/>
      <c r="M210" s="164"/>
      <c r="T210" s="165"/>
      <c r="AT210" s="160" t="s">
        <v>226</v>
      </c>
      <c r="AU210" s="160" t="s">
        <v>79</v>
      </c>
      <c r="AV210" s="13" t="s">
        <v>229</v>
      </c>
      <c r="AW210" s="13" t="s">
        <v>31</v>
      </c>
      <c r="AX210" s="13" t="s">
        <v>77</v>
      </c>
      <c r="AY210" s="160" t="s">
        <v>212</v>
      </c>
    </row>
    <row r="211" spans="2:65" s="14" customFormat="1" ht="22.5">
      <c r="B211" s="170"/>
      <c r="D211" s="150" t="s">
        <v>226</v>
      </c>
      <c r="E211" s="171" t="s">
        <v>19</v>
      </c>
      <c r="F211" s="172" t="s">
        <v>523</v>
      </c>
      <c r="H211" s="171" t="s">
        <v>19</v>
      </c>
      <c r="I211" s="173"/>
      <c r="L211" s="170"/>
      <c r="M211" s="174"/>
      <c r="T211" s="175"/>
      <c r="AT211" s="171" t="s">
        <v>226</v>
      </c>
      <c r="AU211" s="171" t="s">
        <v>79</v>
      </c>
      <c r="AV211" s="14" t="s">
        <v>77</v>
      </c>
      <c r="AW211" s="14" t="s">
        <v>31</v>
      </c>
      <c r="AX211" s="14" t="s">
        <v>69</v>
      </c>
      <c r="AY211" s="171" t="s">
        <v>212</v>
      </c>
    </row>
    <row r="212" spans="2:65" s="1" customFormat="1" ht="21.75" customHeight="1">
      <c r="B212" s="34"/>
      <c r="C212" s="133" t="s">
        <v>330</v>
      </c>
      <c r="D212" s="133" t="s">
        <v>215</v>
      </c>
      <c r="E212" s="134" t="s">
        <v>524</v>
      </c>
      <c r="F212" s="135" t="s">
        <v>525</v>
      </c>
      <c r="G212" s="136" t="s">
        <v>495</v>
      </c>
      <c r="H212" s="137">
        <v>255550.8</v>
      </c>
      <c r="I212" s="138"/>
      <c r="J212" s="139">
        <f>ROUND(I212*H212,2)</f>
        <v>0</v>
      </c>
      <c r="K212" s="135" t="s">
        <v>219</v>
      </c>
      <c r="L212" s="34"/>
      <c r="M212" s="140" t="s">
        <v>19</v>
      </c>
      <c r="N212" s="141" t="s">
        <v>40</v>
      </c>
      <c r="P212" s="142">
        <f>O212*H212</f>
        <v>0</v>
      </c>
      <c r="Q212" s="142">
        <v>0</v>
      </c>
      <c r="R212" s="142">
        <f>Q212*H212</f>
        <v>0</v>
      </c>
      <c r="S212" s="142">
        <v>0</v>
      </c>
      <c r="T212" s="143">
        <f>S212*H212</f>
        <v>0</v>
      </c>
      <c r="AR212" s="144" t="s">
        <v>229</v>
      </c>
      <c r="AT212" s="144" t="s">
        <v>215</v>
      </c>
      <c r="AU212" s="144" t="s">
        <v>79</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229</v>
      </c>
      <c r="BM212" s="144" t="s">
        <v>526</v>
      </c>
    </row>
    <row r="213" spans="2:65" s="1" customFormat="1">
      <c r="B213" s="34"/>
      <c r="D213" s="146" t="s">
        <v>222</v>
      </c>
      <c r="F213" s="147" t="s">
        <v>527</v>
      </c>
      <c r="I213" s="148"/>
      <c r="L213" s="34"/>
      <c r="M213" s="149"/>
      <c r="T213" s="55"/>
      <c r="AT213" s="19" t="s">
        <v>222</v>
      </c>
      <c r="AU213" s="19" t="s">
        <v>79</v>
      </c>
    </row>
    <row r="214" spans="2:65" s="12" customFormat="1">
      <c r="B214" s="152"/>
      <c r="D214" s="150" t="s">
        <v>226</v>
      </c>
      <c r="E214" s="153" t="s">
        <v>19</v>
      </c>
      <c r="F214" s="154" t="s">
        <v>528</v>
      </c>
      <c r="H214" s="155">
        <v>255550.8</v>
      </c>
      <c r="I214" s="156"/>
      <c r="L214" s="152"/>
      <c r="M214" s="157"/>
      <c r="T214" s="158"/>
      <c r="AT214" s="153" t="s">
        <v>226</v>
      </c>
      <c r="AU214" s="153" t="s">
        <v>79</v>
      </c>
      <c r="AV214" s="12" t="s">
        <v>79</v>
      </c>
      <c r="AW214" s="12" t="s">
        <v>31</v>
      </c>
      <c r="AX214" s="12" t="s">
        <v>69</v>
      </c>
      <c r="AY214" s="153" t="s">
        <v>212</v>
      </c>
    </row>
    <row r="215" spans="2:65" s="13" customFormat="1">
      <c r="B215" s="159"/>
      <c r="D215" s="150" t="s">
        <v>226</v>
      </c>
      <c r="E215" s="160" t="s">
        <v>19</v>
      </c>
      <c r="F215" s="161" t="s">
        <v>228</v>
      </c>
      <c r="H215" s="162">
        <v>255550.8</v>
      </c>
      <c r="I215" s="163"/>
      <c r="L215" s="159"/>
      <c r="M215" s="164"/>
      <c r="T215" s="165"/>
      <c r="AT215" s="160" t="s">
        <v>226</v>
      </c>
      <c r="AU215" s="160" t="s">
        <v>79</v>
      </c>
      <c r="AV215" s="13" t="s">
        <v>229</v>
      </c>
      <c r="AW215" s="13" t="s">
        <v>31</v>
      </c>
      <c r="AX215" s="13" t="s">
        <v>77</v>
      </c>
      <c r="AY215" s="160" t="s">
        <v>212</v>
      </c>
    </row>
    <row r="216" spans="2:65" s="1" customFormat="1" ht="16.5" customHeight="1">
      <c r="B216" s="34"/>
      <c r="C216" s="133" t="s">
        <v>338</v>
      </c>
      <c r="D216" s="133" t="s">
        <v>215</v>
      </c>
      <c r="E216" s="134" t="s">
        <v>529</v>
      </c>
      <c r="F216" s="135" t="s">
        <v>530</v>
      </c>
      <c r="G216" s="136" t="s">
        <v>495</v>
      </c>
      <c r="H216" s="137">
        <v>4259.18</v>
      </c>
      <c r="I216" s="138"/>
      <c r="J216" s="139">
        <f>ROUND(I216*H216,2)</f>
        <v>0</v>
      </c>
      <c r="K216" s="135" t="s">
        <v>219</v>
      </c>
      <c r="L216" s="34"/>
      <c r="M216" s="140" t="s">
        <v>19</v>
      </c>
      <c r="N216" s="141" t="s">
        <v>40</v>
      </c>
      <c r="P216" s="142">
        <f>O216*H216</f>
        <v>0</v>
      </c>
      <c r="Q216" s="142">
        <v>0</v>
      </c>
      <c r="R216" s="142">
        <f>Q216*H216</f>
        <v>0</v>
      </c>
      <c r="S216" s="142">
        <v>0</v>
      </c>
      <c r="T216" s="143">
        <f>S216*H216</f>
        <v>0</v>
      </c>
      <c r="AR216" s="144" t="s">
        <v>229</v>
      </c>
      <c r="AT216" s="144" t="s">
        <v>215</v>
      </c>
      <c r="AU216" s="144" t="s">
        <v>79</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229</v>
      </c>
      <c r="BM216" s="144" t="s">
        <v>531</v>
      </c>
    </row>
    <row r="217" spans="2:65" s="1" customFormat="1">
      <c r="B217" s="34"/>
      <c r="D217" s="146" t="s">
        <v>222</v>
      </c>
      <c r="F217" s="147" t="s">
        <v>532</v>
      </c>
      <c r="I217" s="148"/>
      <c r="L217" s="34"/>
      <c r="M217" s="149"/>
      <c r="T217" s="55"/>
      <c r="AT217" s="19" t="s">
        <v>222</v>
      </c>
      <c r="AU217" s="19" t="s">
        <v>79</v>
      </c>
    </row>
    <row r="218" spans="2:65" s="12" customFormat="1">
      <c r="B218" s="152"/>
      <c r="D218" s="150" t="s">
        <v>226</v>
      </c>
      <c r="E218" s="153" t="s">
        <v>19</v>
      </c>
      <c r="F218" s="154" t="s">
        <v>533</v>
      </c>
      <c r="H218" s="155">
        <v>4259.18</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4259.18</v>
      </c>
      <c r="I219" s="163"/>
      <c r="L219" s="159"/>
      <c r="M219" s="164"/>
      <c r="T219" s="165"/>
      <c r="AT219" s="160" t="s">
        <v>226</v>
      </c>
      <c r="AU219" s="160" t="s">
        <v>79</v>
      </c>
      <c r="AV219" s="13" t="s">
        <v>229</v>
      </c>
      <c r="AW219" s="13" t="s">
        <v>31</v>
      </c>
      <c r="AX219" s="13" t="s">
        <v>77</v>
      </c>
      <c r="AY219" s="160" t="s">
        <v>212</v>
      </c>
    </row>
    <row r="220" spans="2:65" s="1" customFormat="1" ht="21.75" customHeight="1">
      <c r="B220" s="34"/>
      <c r="C220" s="133" t="s">
        <v>343</v>
      </c>
      <c r="D220" s="133" t="s">
        <v>215</v>
      </c>
      <c r="E220" s="134" t="s">
        <v>534</v>
      </c>
      <c r="F220" s="135" t="s">
        <v>535</v>
      </c>
      <c r="G220" s="136" t="s">
        <v>536</v>
      </c>
      <c r="H220" s="137">
        <v>25.2</v>
      </c>
      <c r="I220" s="138"/>
      <c r="J220" s="139">
        <f>ROUND(I220*H220,2)</f>
        <v>0</v>
      </c>
      <c r="K220" s="135" t="s">
        <v>219</v>
      </c>
      <c r="L220" s="34"/>
      <c r="M220" s="140" t="s">
        <v>19</v>
      </c>
      <c r="N220" s="141" t="s">
        <v>40</v>
      </c>
      <c r="P220" s="142">
        <f>O220*H220</f>
        <v>0</v>
      </c>
      <c r="Q220" s="142">
        <v>0</v>
      </c>
      <c r="R220" s="142">
        <f>Q220*H220</f>
        <v>0</v>
      </c>
      <c r="S220" s="142">
        <v>0</v>
      </c>
      <c r="T220" s="143">
        <f>S220*H220</f>
        <v>0</v>
      </c>
      <c r="AR220" s="144" t="s">
        <v>229</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537</v>
      </c>
    </row>
    <row r="221" spans="2:65" s="1" customFormat="1">
      <c r="B221" s="34"/>
      <c r="D221" s="146" t="s">
        <v>222</v>
      </c>
      <c r="F221" s="147" t="s">
        <v>538</v>
      </c>
      <c r="I221" s="148"/>
      <c r="L221" s="34"/>
      <c r="M221" s="149"/>
      <c r="T221" s="55"/>
      <c r="AT221" s="19" t="s">
        <v>222</v>
      </c>
      <c r="AU221" s="19" t="s">
        <v>79</v>
      </c>
    </row>
    <row r="222" spans="2:65" s="12" customFormat="1">
      <c r="B222" s="152"/>
      <c r="D222" s="150" t="s">
        <v>226</v>
      </c>
      <c r="E222" s="153" t="s">
        <v>19</v>
      </c>
      <c r="F222" s="154" t="s">
        <v>539</v>
      </c>
      <c r="H222" s="155">
        <v>25.2</v>
      </c>
      <c r="I222" s="156"/>
      <c r="L222" s="152"/>
      <c r="M222" s="157"/>
      <c r="T222" s="158"/>
      <c r="AT222" s="153" t="s">
        <v>226</v>
      </c>
      <c r="AU222" s="153" t="s">
        <v>79</v>
      </c>
      <c r="AV222" s="12" t="s">
        <v>79</v>
      </c>
      <c r="AW222" s="12" t="s">
        <v>31</v>
      </c>
      <c r="AX222" s="12" t="s">
        <v>69</v>
      </c>
      <c r="AY222" s="153" t="s">
        <v>212</v>
      </c>
    </row>
    <row r="223" spans="2:65" s="13" customFormat="1">
      <c r="B223" s="159"/>
      <c r="D223" s="150" t="s">
        <v>226</v>
      </c>
      <c r="E223" s="160" t="s">
        <v>19</v>
      </c>
      <c r="F223" s="161" t="s">
        <v>228</v>
      </c>
      <c r="H223" s="162">
        <v>25.2</v>
      </c>
      <c r="I223" s="163"/>
      <c r="L223" s="159"/>
      <c r="M223" s="164"/>
      <c r="T223" s="165"/>
      <c r="AT223" s="160" t="s">
        <v>226</v>
      </c>
      <c r="AU223" s="160" t="s">
        <v>79</v>
      </c>
      <c r="AV223" s="13" t="s">
        <v>229</v>
      </c>
      <c r="AW223" s="13" t="s">
        <v>31</v>
      </c>
      <c r="AX223" s="13" t="s">
        <v>77</v>
      </c>
      <c r="AY223" s="160" t="s">
        <v>212</v>
      </c>
    </row>
    <row r="224" spans="2:65" s="1" customFormat="1" ht="24.2" customHeight="1">
      <c r="B224" s="34"/>
      <c r="C224" s="133" t="s">
        <v>7</v>
      </c>
      <c r="D224" s="133" t="s">
        <v>215</v>
      </c>
      <c r="E224" s="134" t="s">
        <v>540</v>
      </c>
      <c r="F224" s="135" t="s">
        <v>541</v>
      </c>
      <c r="G224" s="136" t="s">
        <v>536</v>
      </c>
      <c r="H224" s="137">
        <v>1512</v>
      </c>
      <c r="I224" s="138"/>
      <c r="J224" s="139">
        <f>ROUND(I224*H224,2)</f>
        <v>0</v>
      </c>
      <c r="K224" s="135" t="s">
        <v>219</v>
      </c>
      <c r="L224" s="34"/>
      <c r="M224" s="140" t="s">
        <v>19</v>
      </c>
      <c r="N224" s="141" t="s">
        <v>40</v>
      </c>
      <c r="P224" s="142">
        <f>O224*H224</f>
        <v>0</v>
      </c>
      <c r="Q224" s="142">
        <v>0</v>
      </c>
      <c r="R224" s="142">
        <f>Q224*H224</f>
        <v>0</v>
      </c>
      <c r="S224" s="142">
        <v>0</v>
      </c>
      <c r="T224" s="143">
        <f>S224*H224</f>
        <v>0</v>
      </c>
      <c r="AR224" s="144" t="s">
        <v>229</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229</v>
      </c>
      <c r="BM224" s="144" t="s">
        <v>542</v>
      </c>
    </row>
    <row r="225" spans="2:65" s="1" customFormat="1">
      <c r="B225" s="34"/>
      <c r="D225" s="146" t="s">
        <v>222</v>
      </c>
      <c r="F225" s="147" t="s">
        <v>543</v>
      </c>
      <c r="I225" s="148"/>
      <c r="L225" s="34"/>
      <c r="M225" s="149"/>
      <c r="T225" s="55"/>
      <c r="AT225" s="19" t="s">
        <v>222</v>
      </c>
      <c r="AU225" s="19" t="s">
        <v>79</v>
      </c>
    </row>
    <row r="226" spans="2:65" s="12" customFormat="1">
      <c r="B226" s="152"/>
      <c r="D226" s="150" t="s">
        <v>226</v>
      </c>
      <c r="E226" s="153" t="s">
        <v>19</v>
      </c>
      <c r="F226" s="154" t="s">
        <v>544</v>
      </c>
      <c r="H226" s="155">
        <v>1512</v>
      </c>
      <c r="I226" s="156"/>
      <c r="L226" s="152"/>
      <c r="M226" s="157"/>
      <c r="T226" s="158"/>
      <c r="AT226" s="153" t="s">
        <v>226</v>
      </c>
      <c r="AU226" s="153" t="s">
        <v>79</v>
      </c>
      <c r="AV226" s="12" t="s">
        <v>79</v>
      </c>
      <c r="AW226" s="12" t="s">
        <v>31</v>
      </c>
      <c r="AX226" s="12" t="s">
        <v>69</v>
      </c>
      <c r="AY226" s="153" t="s">
        <v>212</v>
      </c>
    </row>
    <row r="227" spans="2:65" s="13" customFormat="1">
      <c r="B227" s="159"/>
      <c r="D227" s="150" t="s">
        <v>226</v>
      </c>
      <c r="E227" s="160" t="s">
        <v>19</v>
      </c>
      <c r="F227" s="161" t="s">
        <v>228</v>
      </c>
      <c r="H227" s="162">
        <v>1512</v>
      </c>
      <c r="I227" s="163"/>
      <c r="L227" s="159"/>
      <c r="M227" s="164"/>
      <c r="T227" s="165"/>
      <c r="AT227" s="160" t="s">
        <v>226</v>
      </c>
      <c r="AU227" s="160" t="s">
        <v>79</v>
      </c>
      <c r="AV227" s="13" t="s">
        <v>229</v>
      </c>
      <c r="AW227" s="13" t="s">
        <v>31</v>
      </c>
      <c r="AX227" s="13" t="s">
        <v>77</v>
      </c>
      <c r="AY227" s="160" t="s">
        <v>212</v>
      </c>
    </row>
    <row r="228" spans="2:65" s="1" customFormat="1" ht="21.75" customHeight="1">
      <c r="B228" s="34"/>
      <c r="C228" s="133" t="s">
        <v>354</v>
      </c>
      <c r="D228" s="133" t="s">
        <v>215</v>
      </c>
      <c r="E228" s="134" t="s">
        <v>545</v>
      </c>
      <c r="F228" s="135" t="s">
        <v>546</v>
      </c>
      <c r="G228" s="136" t="s">
        <v>536</v>
      </c>
      <c r="H228" s="137">
        <v>25.2</v>
      </c>
      <c r="I228" s="138"/>
      <c r="J228" s="139">
        <f>ROUND(I228*H228,2)</f>
        <v>0</v>
      </c>
      <c r="K228" s="135" t="s">
        <v>219</v>
      </c>
      <c r="L228" s="34"/>
      <c r="M228" s="140" t="s">
        <v>19</v>
      </c>
      <c r="N228" s="141" t="s">
        <v>40</v>
      </c>
      <c r="P228" s="142">
        <f>O228*H228</f>
        <v>0</v>
      </c>
      <c r="Q228" s="142">
        <v>0</v>
      </c>
      <c r="R228" s="142">
        <f>Q228*H228</f>
        <v>0</v>
      </c>
      <c r="S228" s="142">
        <v>0</v>
      </c>
      <c r="T228" s="143">
        <f>S228*H228</f>
        <v>0</v>
      </c>
      <c r="AR228" s="144" t="s">
        <v>229</v>
      </c>
      <c r="AT228" s="144" t="s">
        <v>215</v>
      </c>
      <c r="AU228" s="144" t="s">
        <v>79</v>
      </c>
      <c r="AY228" s="19" t="s">
        <v>212</v>
      </c>
      <c r="BE228" s="145">
        <f>IF(N228="základní",J228,0)</f>
        <v>0</v>
      </c>
      <c r="BF228" s="145">
        <f>IF(N228="snížená",J228,0)</f>
        <v>0</v>
      </c>
      <c r="BG228" s="145">
        <f>IF(N228="zákl. přenesená",J228,0)</f>
        <v>0</v>
      </c>
      <c r="BH228" s="145">
        <f>IF(N228="sníž. přenesená",J228,0)</f>
        <v>0</v>
      </c>
      <c r="BI228" s="145">
        <f>IF(N228="nulová",J228,0)</f>
        <v>0</v>
      </c>
      <c r="BJ228" s="19" t="s">
        <v>77</v>
      </c>
      <c r="BK228" s="145">
        <f>ROUND(I228*H228,2)</f>
        <v>0</v>
      </c>
      <c r="BL228" s="19" t="s">
        <v>229</v>
      </c>
      <c r="BM228" s="144" t="s">
        <v>547</v>
      </c>
    </row>
    <row r="229" spans="2:65" s="1" customFormat="1">
      <c r="B229" s="34"/>
      <c r="D229" s="146" t="s">
        <v>222</v>
      </c>
      <c r="F229" s="147" t="s">
        <v>548</v>
      </c>
      <c r="I229" s="148"/>
      <c r="L229" s="34"/>
      <c r="M229" s="149"/>
      <c r="T229" s="55"/>
      <c r="AT229" s="19" t="s">
        <v>222</v>
      </c>
      <c r="AU229" s="19" t="s">
        <v>79</v>
      </c>
    </row>
    <row r="230" spans="2:65" s="12" customFormat="1">
      <c r="B230" s="152"/>
      <c r="D230" s="150" t="s">
        <v>226</v>
      </c>
      <c r="E230" s="153" t="s">
        <v>19</v>
      </c>
      <c r="F230" s="154" t="s">
        <v>549</v>
      </c>
      <c r="H230" s="155">
        <v>25.2</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25.2</v>
      </c>
      <c r="I231" s="163"/>
      <c r="L231" s="159"/>
      <c r="M231" s="164"/>
      <c r="T231" s="165"/>
      <c r="AT231" s="160" t="s">
        <v>226</v>
      </c>
      <c r="AU231" s="160" t="s">
        <v>79</v>
      </c>
      <c r="AV231" s="13" t="s">
        <v>229</v>
      </c>
      <c r="AW231" s="13" t="s">
        <v>31</v>
      </c>
      <c r="AX231" s="13" t="s">
        <v>77</v>
      </c>
      <c r="AY231" s="160" t="s">
        <v>212</v>
      </c>
    </row>
    <row r="232" spans="2:65" s="1" customFormat="1" ht="21.75" customHeight="1">
      <c r="B232" s="34"/>
      <c r="C232" s="133" t="s">
        <v>359</v>
      </c>
      <c r="D232" s="133" t="s">
        <v>215</v>
      </c>
      <c r="E232" s="134" t="s">
        <v>550</v>
      </c>
      <c r="F232" s="135" t="s">
        <v>551</v>
      </c>
      <c r="G232" s="136" t="s">
        <v>414</v>
      </c>
      <c r="H232" s="137">
        <v>20</v>
      </c>
      <c r="I232" s="138"/>
      <c r="J232" s="139">
        <f>ROUND(I232*H232,2)</f>
        <v>0</v>
      </c>
      <c r="K232" s="135" t="s">
        <v>219</v>
      </c>
      <c r="L232" s="34"/>
      <c r="M232" s="140" t="s">
        <v>19</v>
      </c>
      <c r="N232" s="141" t="s">
        <v>40</v>
      </c>
      <c r="P232" s="142">
        <f>O232*H232</f>
        <v>0</v>
      </c>
      <c r="Q232" s="142">
        <v>0</v>
      </c>
      <c r="R232" s="142">
        <f>Q232*H232</f>
        <v>0</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552</v>
      </c>
    </row>
    <row r="233" spans="2:65" s="1" customFormat="1">
      <c r="B233" s="34"/>
      <c r="D233" s="146" t="s">
        <v>222</v>
      </c>
      <c r="F233" s="147" t="s">
        <v>553</v>
      </c>
      <c r="I233" s="148"/>
      <c r="L233" s="34"/>
      <c r="M233" s="149"/>
      <c r="T233" s="55"/>
      <c r="AT233" s="19" t="s">
        <v>222</v>
      </c>
      <c r="AU233" s="19" t="s">
        <v>79</v>
      </c>
    </row>
    <row r="234" spans="2:65" s="14" customFormat="1">
      <c r="B234" s="170"/>
      <c r="D234" s="150" t="s">
        <v>226</v>
      </c>
      <c r="E234" s="171" t="s">
        <v>19</v>
      </c>
      <c r="F234" s="172" t="s">
        <v>554</v>
      </c>
      <c r="H234" s="171" t="s">
        <v>19</v>
      </c>
      <c r="I234" s="173"/>
      <c r="L234" s="170"/>
      <c r="M234" s="174"/>
      <c r="T234" s="175"/>
      <c r="AT234" s="171" t="s">
        <v>226</v>
      </c>
      <c r="AU234" s="171" t="s">
        <v>79</v>
      </c>
      <c r="AV234" s="14" t="s">
        <v>77</v>
      </c>
      <c r="AW234" s="14" t="s">
        <v>31</v>
      </c>
      <c r="AX234" s="14" t="s">
        <v>69</v>
      </c>
      <c r="AY234" s="171" t="s">
        <v>212</v>
      </c>
    </row>
    <row r="235" spans="2:65" s="12" customFormat="1">
      <c r="B235" s="152"/>
      <c r="D235" s="150" t="s">
        <v>226</v>
      </c>
      <c r="E235" s="153" t="s">
        <v>19</v>
      </c>
      <c r="F235" s="154" t="s">
        <v>555</v>
      </c>
      <c r="H235" s="155">
        <v>20</v>
      </c>
      <c r="I235" s="156"/>
      <c r="L235" s="152"/>
      <c r="M235" s="157"/>
      <c r="T235" s="158"/>
      <c r="AT235" s="153" t="s">
        <v>226</v>
      </c>
      <c r="AU235" s="153" t="s">
        <v>79</v>
      </c>
      <c r="AV235" s="12" t="s">
        <v>79</v>
      </c>
      <c r="AW235" s="12" t="s">
        <v>31</v>
      </c>
      <c r="AX235" s="12" t="s">
        <v>69</v>
      </c>
      <c r="AY235" s="153" t="s">
        <v>212</v>
      </c>
    </row>
    <row r="236" spans="2:65" s="13" customFormat="1">
      <c r="B236" s="159"/>
      <c r="D236" s="150" t="s">
        <v>226</v>
      </c>
      <c r="E236" s="160" t="s">
        <v>19</v>
      </c>
      <c r="F236" s="161" t="s">
        <v>228</v>
      </c>
      <c r="H236" s="162">
        <v>20</v>
      </c>
      <c r="I236" s="163"/>
      <c r="L236" s="159"/>
      <c r="M236" s="164"/>
      <c r="T236" s="165"/>
      <c r="AT236" s="160" t="s">
        <v>226</v>
      </c>
      <c r="AU236" s="160" t="s">
        <v>79</v>
      </c>
      <c r="AV236" s="13" t="s">
        <v>229</v>
      </c>
      <c r="AW236" s="13" t="s">
        <v>31</v>
      </c>
      <c r="AX236" s="13" t="s">
        <v>77</v>
      </c>
      <c r="AY236" s="160" t="s">
        <v>212</v>
      </c>
    </row>
    <row r="237" spans="2:65" s="1" customFormat="1" ht="24.2" customHeight="1">
      <c r="B237" s="34"/>
      <c r="C237" s="133" t="s">
        <v>364</v>
      </c>
      <c r="D237" s="133" t="s">
        <v>215</v>
      </c>
      <c r="E237" s="134" t="s">
        <v>556</v>
      </c>
      <c r="F237" s="135" t="s">
        <v>557</v>
      </c>
      <c r="G237" s="136" t="s">
        <v>495</v>
      </c>
      <c r="H237" s="137">
        <v>5381.33</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229</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229</v>
      </c>
      <c r="BM237" s="144" t="s">
        <v>558</v>
      </c>
    </row>
    <row r="238" spans="2:65" s="1" customFormat="1">
      <c r="B238" s="34"/>
      <c r="D238" s="146" t="s">
        <v>222</v>
      </c>
      <c r="F238" s="147" t="s">
        <v>559</v>
      </c>
      <c r="I238" s="148"/>
      <c r="L238" s="34"/>
      <c r="M238" s="149"/>
      <c r="T238" s="55"/>
      <c r="AT238" s="19" t="s">
        <v>222</v>
      </c>
      <c r="AU238" s="19" t="s">
        <v>79</v>
      </c>
    </row>
    <row r="239" spans="2:65" s="1" customFormat="1" ht="19.5">
      <c r="B239" s="34"/>
      <c r="D239" s="150" t="s">
        <v>224</v>
      </c>
      <c r="F239" s="151" t="s">
        <v>560</v>
      </c>
      <c r="I239" s="148"/>
      <c r="L239" s="34"/>
      <c r="M239" s="149"/>
      <c r="T239" s="55"/>
      <c r="AT239" s="19" t="s">
        <v>224</v>
      </c>
      <c r="AU239" s="19" t="s">
        <v>79</v>
      </c>
    </row>
    <row r="240" spans="2:65" s="14" customFormat="1">
      <c r="B240" s="170"/>
      <c r="D240" s="150" t="s">
        <v>226</v>
      </c>
      <c r="E240" s="171" t="s">
        <v>19</v>
      </c>
      <c r="F240" s="172" t="s">
        <v>561</v>
      </c>
      <c r="H240" s="171" t="s">
        <v>19</v>
      </c>
      <c r="I240" s="173"/>
      <c r="L240" s="170"/>
      <c r="M240" s="174"/>
      <c r="T240" s="175"/>
      <c r="AT240" s="171" t="s">
        <v>226</v>
      </c>
      <c r="AU240" s="171" t="s">
        <v>79</v>
      </c>
      <c r="AV240" s="14" t="s">
        <v>77</v>
      </c>
      <c r="AW240" s="14" t="s">
        <v>31</v>
      </c>
      <c r="AX240" s="14" t="s">
        <v>69</v>
      </c>
      <c r="AY240" s="171" t="s">
        <v>212</v>
      </c>
    </row>
    <row r="241" spans="2:51" s="14" customFormat="1">
      <c r="B241" s="170"/>
      <c r="D241" s="150" t="s">
        <v>226</v>
      </c>
      <c r="E241" s="171" t="s">
        <v>19</v>
      </c>
      <c r="F241" s="172" t="s">
        <v>562</v>
      </c>
      <c r="H241" s="171" t="s">
        <v>19</v>
      </c>
      <c r="I241" s="173"/>
      <c r="L241" s="170"/>
      <c r="M241" s="174"/>
      <c r="T241" s="175"/>
      <c r="AT241" s="171" t="s">
        <v>226</v>
      </c>
      <c r="AU241" s="171" t="s">
        <v>79</v>
      </c>
      <c r="AV241" s="14" t="s">
        <v>77</v>
      </c>
      <c r="AW241" s="14" t="s">
        <v>31</v>
      </c>
      <c r="AX241" s="14" t="s">
        <v>69</v>
      </c>
      <c r="AY241" s="171" t="s">
        <v>212</v>
      </c>
    </row>
    <row r="242" spans="2:51" s="12" customFormat="1" ht="22.5">
      <c r="B242" s="152"/>
      <c r="D242" s="150" t="s">
        <v>226</v>
      </c>
      <c r="E242" s="153" t="s">
        <v>19</v>
      </c>
      <c r="F242" s="154" t="s">
        <v>563</v>
      </c>
      <c r="H242" s="155">
        <v>679.67</v>
      </c>
      <c r="I242" s="156"/>
      <c r="L242" s="152"/>
      <c r="M242" s="157"/>
      <c r="T242" s="158"/>
      <c r="AT242" s="153" t="s">
        <v>226</v>
      </c>
      <c r="AU242" s="153" t="s">
        <v>79</v>
      </c>
      <c r="AV242" s="12" t="s">
        <v>79</v>
      </c>
      <c r="AW242" s="12" t="s">
        <v>31</v>
      </c>
      <c r="AX242" s="12" t="s">
        <v>69</v>
      </c>
      <c r="AY242" s="153" t="s">
        <v>212</v>
      </c>
    </row>
    <row r="243" spans="2:51" s="12" customFormat="1">
      <c r="B243" s="152"/>
      <c r="D243" s="150" t="s">
        <v>226</v>
      </c>
      <c r="E243" s="153" t="s">
        <v>19</v>
      </c>
      <c r="F243" s="154" t="s">
        <v>564</v>
      </c>
      <c r="H243" s="155">
        <v>62.85</v>
      </c>
      <c r="I243" s="156"/>
      <c r="L243" s="152"/>
      <c r="M243" s="157"/>
      <c r="T243" s="158"/>
      <c r="AT243" s="153" t="s">
        <v>226</v>
      </c>
      <c r="AU243" s="153" t="s">
        <v>79</v>
      </c>
      <c r="AV243" s="12" t="s">
        <v>79</v>
      </c>
      <c r="AW243" s="12" t="s">
        <v>31</v>
      </c>
      <c r="AX243" s="12" t="s">
        <v>69</v>
      </c>
      <c r="AY243" s="153" t="s">
        <v>212</v>
      </c>
    </row>
    <row r="244" spans="2:51" s="15" customFormat="1">
      <c r="B244" s="176"/>
      <c r="D244" s="150" t="s">
        <v>226</v>
      </c>
      <c r="E244" s="177" t="s">
        <v>19</v>
      </c>
      <c r="F244" s="178" t="s">
        <v>455</v>
      </c>
      <c r="H244" s="179">
        <v>742.52</v>
      </c>
      <c r="I244" s="180"/>
      <c r="L244" s="176"/>
      <c r="M244" s="181"/>
      <c r="T244" s="182"/>
      <c r="AT244" s="177" t="s">
        <v>226</v>
      </c>
      <c r="AU244" s="177" t="s">
        <v>79</v>
      </c>
      <c r="AV244" s="15" t="s">
        <v>236</v>
      </c>
      <c r="AW244" s="15" t="s">
        <v>31</v>
      </c>
      <c r="AX244" s="15" t="s">
        <v>69</v>
      </c>
      <c r="AY244" s="177" t="s">
        <v>212</v>
      </c>
    </row>
    <row r="245" spans="2:51" s="14" customFormat="1">
      <c r="B245" s="170"/>
      <c r="D245" s="150" t="s">
        <v>226</v>
      </c>
      <c r="E245" s="171" t="s">
        <v>19</v>
      </c>
      <c r="F245" s="172" t="s">
        <v>565</v>
      </c>
      <c r="H245" s="171" t="s">
        <v>19</v>
      </c>
      <c r="I245" s="173"/>
      <c r="L245" s="170"/>
      <c r="M245" s="174"/>
      <c r="T245" s="175"/>
      <c r="AT245" s="171" t="s">
        <v>226</v>
      </c>
      <c r="AU245" s="171" t="s">
        <v>79</v>
      </c>
      <c r="AV245" s="14" t="s">
        <v>77</v>
      </c>
      <c r="AW245" s="14" t="s">
        <v>31</v>
      </c>
      <c r="AX245" s="14" t="s">
        <v>69</v>
      </c>
      <c r="AY245" s="171" t="s">
        <v>212</v>
      </c>
    </row>
    <row r="246" spans="2:51" s="12" customFormat="1" ht="22.5">
      <c r="B246" s="152"/>
      <c r="D246" s="150" t="s">
        <v>226</v>
      </c>
      <c r="E246" s="153" t="s">
        <v>19</v>
      </c>
      <c r="F246" s="154" t="s">
        <v>566</v>
      </c>
      <c r="H246" s="155">
        <v>475.66</v>
      </c>
      <c r="I246" s="156"/>
      <c r="L246" s="152"/>
      <c r="M246" s="157"/>
      <c r="T246" s="158"/>
      <c r="AT246" s="153" t="s">
        <v>226</v>
      </c>
      <c r="AU246" s="153" t="s">
        <v>79</v>
      </c>
      <c r="AV246" s="12" t="s">
        <v>79</v>
      </c>
      <c r="AW246" s="12" t="s">
        <v>31</v>
      </c>
      <c r="AX246" s="12" t="s">
        <v>69</v>
      </c>
      <c r="AY246" s="153" t="s">
        <v>212</v>
      </c>
    </row>
    <row r="247" spans="2:51" s="12" customFormat="1">
      <c r="B247" s="152"/>
      <c r="D247" s="150" t="s">
        <v>226</v>
      </c>
      <c r="E247" s="153" t="s">
        <v>19</v>
      </c>
      <c r="F247" s="154" t="s">
        <v>567</v>
      </c>
      <c r="H247" s="155">
        <v>252.05</v>
      </c>
      <c r="I247" s="156"/>
      <c r="L247" s="152"/>
      <c r="M247" s="157"/>
      <c r="T247" s="158"/>
      <c r="AT247" s="153" t="s">
        <v>226</v>
      </c>
      <c r="AU247" s="153" t="s">
        <v>79</v>
      </c>
      <c r="AV247" s="12" t="s">
        <v>79</v>
      </c>
      <c r="AW247" s="12" t="s">
        <v>31</v>
      </c>
      <c r="AX247" s="12" t="s">
        <v>69</v>
      </c>
      <c r="AY247" s="153" t="s">
        <v>212</v>
      </c>
    </row>
    <row r="248" spans="2:51" s="15" customFormat="1">
      <c r="B248" s="176"/>
      <c r="D248" s="150" t="s">
        <v>226</v>
      </c>
      <c r="E248" s="177" t="s">
        <v>19</v>
      </c>
      <c r="F248" s="178" t="s">
        <v>455</v>
      </c>
      <c r="H248" s="179">
        <v>727.71</v>
      </c>
      <c r="I248" s="180"/>
      <c r="L248" s="176"/>
      <c r="M248" s="181"/>
      <c r="T248" s="182"/>
      <c r="AT248" s="177" t="s">
        <v>226</v>
      </c>
      <c r="AU248" s="177" t="s">
        <v>79</v>
      </c>
      <c r="AV248" s="15" t="s">
        <v>236</v>
      </c>
      <c r="AW248" s="15" t="s">
        <v>31</v>
      </c>
      <c r="AX248" s="15" t="s">
        <v>69</v>
      </c>
      <c r="AY248" s="177" t="s">
        <v>212</v>
      </c>
    </row>
    <row r="249" spans="2:51" s="14" customFormat="1">
      <c r="B249" s="170"/>
      <c r="D249" s="150" t="s">
        <v>226</v>
      </c>
      <c r="E249" s="171" t="s">
        <v>19</v>
      </c>
      <c r="F249" s="172" t="s">
        <v>568</v>
      </c>
      <c r="H249" s="171" t="s">
        <v>19</v>
      </c>
      <c r="I249" s="173"/>
      <c r="L249" s="170"/>
      <c r="M249" s="174"/>
      <c r="T249" s="175"/>
      <c r="AT249" s="171" t="s">
        <v>226</v>
      </c>
      <c r="AU249" s="171" t="s">
        <v>79</v>
      </c>
      <c r="AV249" s="14" t="s">
        <v>77</v>
      </c>
      <c r="AW249" s="14" t="s">
        <v>31</v>
      </c>
      <c r="AX249" s="14" t="s">
        <v>69</v>
      </c>
      <c r="AY249" s="171" t="s">
        <v>212</v>
      </c>
    </row>
    <row r="250" spans="2:51" s="12" customFormat="1" ht="22.5">
      <c r="B250" s="152"/>
      <c r="D250" s="150" t="s">
        <v>226</v>
      </c>
      <c r="E250" s="153" t="s">
        <v>19</v>
      </c>
      <c r="F250" s="154" t="s">
        <v>569</v>
      </c>
      <c r="H250" s="155">
        <v>648.86</v>
      </c>
      <c r="I250" s="156"/>
      <c r="L250" s="152"/>
      <c r="M250" s="157"/>
      <c r="T250" s="158"/>
      <c r="AT250" s="153" t="s">
        <v>226</v>
      </c>
      <c r="AU250" s="153" t="s">
        <v>79</v>
      </c>
      <c r="AV250" s="12" t="s">
        <v>79</v>
      </c>
      <c r="AW250" s="12" t="s">
        <v>31</v>
      </c>
      <c r="AX250" s="12" t="s">
        <v>69</v>
      </c>
      <c r="AY250" s="153" t="s">
        <v>212</v>
      </c>
    </row>
    <row r="251" spans="2:51" s="12" customFormat="1">
      <c r="B251" s="152"/>
      <c r="D251" s="150" t="s">
        <v>226</v>
      </c>
      <c r="E251" s="153" t="s">
        <v>19</v>
      </c>
      <c r="F251" s="154" t="s">
        <v>570</v>
      </c>
      <c r="H251" s="155">
        <v>40.380000000000003</v>
      </c>
      <c r="I251" s="156"/>
      <c r="L251" s="152"/>
      <c r="M251" s="157"/>
      <c r="T251" s="158"/>
      <c r="AT251" s="153" t="s">
        <v>226</v>
      </c>
      <c r="AU251" s="153" t="s">
        <v>79</v>
      </c>
      <c r="AV251" s="12" t="s">
        <v>79</v>
      </c>
      <c r="AW251" s="12" t="s">
        <v>31</v>
      </c>
      <c r="AX251" s="12" t="s">
        <v>69</v>
      </c>
      <c r="AY251" s="153" t="s">
        <v>212</v>
      </c>
    </row>
    <row r="252" spans="2:51" s="15" customFormat="1">
      <c r="B252" s="176"/>
      <c r="D252" s="150" t="s">
        <v>226</v>
      </c>
      <c r="E252" s="177" t="s">
        <v>19</v>
      </c>
      <c r="F252" s="178" t="s">
        <v>455</v>
      </c>
      <c r="H252" s="179">
        <v>689.24</v>
      </c>
      <c r="I252" s="180"/>
      <c r="L252" s="176"/>
      <c r="M252" s="181"/>
      <c r="T252" s="182"/>
      <c r="AT252" s="177" t="s">
        <v>226</v>
      </c>
      <c r="AU252" s="177" t="s">
        <v>79</v>
      </c>
      <c r="AV252" s="15" t="s">
        <v>236</v>
      </c>
      <c r="AW252" s="15" t="s">
        <v>31</v>
      </c>
      <c r="AX252" s="15" t="s">
        <v>69</v>
      </c>
      <c r="AY252" s="177" t="s">
        <v>212</v>
      </c>
    </row>
    <row r="253" spans="2:51" s="14" customFormat="1">
      <c r="B253" s="170"/>
      <c r="D253" s="150" t="s">
        <v>226</v>
      </c>
      <c r="E253" s="171" t="s">
        <v>19</v>
      </c>
      <c r="F253" s="172" t="s">
        <v>571</v>
      </c>
      <c r="H253" s="171" t="s">
        <v>19</v>
      </c>
      <c r="I253" s="173"/>
      <c r="L253" s="170"/>
      <c r="M253" s="174"/>
      <c r="T253" s="175"/>
      <c r="AT253" s="171" t="s">
        <v>226</v>
      </c>
      <c r="AU253" s="171" t="s">
        <v>79</v>
      </c>
      <c r="AV253" s="14" t="s">
        <v>77</v>
      </c>
      <c r="AW253" s="14" t="s">
        <v>31</v>
      </c>
      <c r="AX253" s="14" t="s">
        <v>69</v>
      </c>
      <c r="AY253" s="171" t="s">
        <v>212</v>
      </c>
    </row>
    <row r="254" spans="2:51" s="12" customFormat="1" ht="22.5">
      <c r="B254" s="152"/>
      <c r="D254" s="150" t="s">
        <v>226</v>
      </c>
      <c r="E254" s="153" t="s">
        <v>19</v>
      </c>
      <c r="F254" s="154" t="s">
        <v>572</v>
      </c>
      <c r="H254" s="155">
        <v>459.55</v>
      </c>
      <c r="I254" s="156"/>
      <c r="L254" s="152"/>
      <c r="M254" s="157"/>
      <c r="T254" s="158"/>
      <c r="AT254" s="153" t="s">
        <v>226</v>
      </c>
      <c r="AU254" s="153" t="s">
        <v>79</v>
      </c>
      <c r="AV254" s="12" t="s">
        <v>79</v>
      </c>
      <c r="AW254" s="12" t="s">
        <v>31</v>
      </c>
      <c r="AX254" s="12" t="s">
        <v>69</v>
      </c>
      <c r="AY254" s="153" t="s">
        <v>212</v>
      </c>
    </row>
    <row r="255" spans="2:51" s="12" customFormat="1">
      <c r="B255" s="152"/>
      <c r="D255" s="150" t="s">
        <v>226</v>
      </c>
      <c r="E255" s="153" t="s">
        <v>19</v>
      </c>
      <c r="F255" s="154" t="s">
        <v>573</v>
      </c>
      <c r="H255" s="155">
        <v>287.61</v>
      </c>
      <c r="I255" s="156"/>
      <c r="L255" s="152"/>
      <c r="M255" s="157"/>
      <c r="T255" s="158"/>
      <c r="AT255" s="153" t="s">
        <v>226</v>
      </c>
      <c r="AU255" s="153" t="s">
        <v>79</v>
      </c>
      <c r="AV255" s="12" t="s">
        <v>79</v>
      </c>
      <c r="AW255" s="12" t="s">
        <v>31</v>
      </c>
      <c r="AX255" s="12" t="s">
        <v>69</v>
      </c>
      <c r="AY255" s="153" t="s">
        <v>212</v>
      </c>
    </row>
    <row r="256" spans="2:51" s="15" customFormat="1">
      <c r="B256" s="176"/>
      <c r="D256" s="150" t="s">
        <v>226</v>
      </c>
      <c r="E256" s="177" t="s">
        <v>19</v>
      </c>
      <c r="F256" s="178" t="s">
        <v>455</v>
      </c>
      <c r="H256" s="179">
        <v>747.16</v>
      </c>
      <c r="I256" s="180"/>
      <c r="L256" s="176"/>
      <c r="M256" s="181"/>
      <c r="T256" s="182"/>
      <c r="AT256" s="177" t="s">
        <v>226</v>
      </c>
      <c r="AU256" s="177" t="s">
        <v>79</v>
      </c>
      <c r="AV256" s="15" t="s">
        <v>236</v>
      </c>
      <c r="AW256" s="15" t="s">
        <v>31</v>
      </c>
      <c r="AX256" s="15" t="s">
        <v>69</v>
      </c>
      <c r="AY256" s="177" t="s">
        <v>212</v>
      </c>
    </row>
    <row r="257" spans="2:51" s="14" customFormat="1">
      <c r="B257" s="170"/>
      <c r="D257" s="150" t="s">
        <v>226</v>
      </c>
      <c r="E257" s="171" t="s">
        <v>19</v>
      </c>
      <c r="F257" s="172" t="s">
        <v>574</v>
      </c>
      <c r="H257" s="171" t="s">
        <v>19</v>
      </c>
      <c r="I257" s="173"/>
      <c r="L257" s="170"/>
      <c r="M257" s="174"/>
      <c r="T257" s="175"/>
      <c r="AT257" s="171" t="s">
        <v>226</v>
      </c>
      <c r="AU257" s="171" t="s">
        <v>79</v>
      </c>
      <c r="AV257" s="14" t="s">
        <v>77</v>
      </c>
      <c r="AW257" s="14" t="s">
        <v>31</v>
      </c>
      <c r="AX257" s="14" t="s">
        <v>69</v>
      </c>
      <c r="AY257" s="171" t="s">
        <v>212</v>
      </c>
    </row>
    <row r="258" spans="2:51" s="12" customFormat="1" ht="22.5">
      <c r="B258" s="152"/>
      <c r="D258" s="150" t="s">
        <v>226</v>
      </c>
      <c r="E258" s="153" t="s">
        <v>19</v>
      </c>
      <c r="F258" s="154" t="s">
        <v>575</v>
      </c>
      <c r="H258" s="155">
        <v>456.04</v>
      </c>
      <c r="I258" s="156"/>
      <c r="L258" s="152"/>
      <c r="M258" s="157"/>
      <c r="T258" s="158"/>
      <c r="AT258" s="153" t="s">
        <v>226</v>
      </c>
      <c r="AU258" s="153" t="s">
        <v>79</v>
      </c>
      <c r="AV258" s="12" t="s">
        <v>79</v>
      </c>
      <c r="AW258" s="12" t="s">
        <v>31</v>
      </c>
      <c r="AX258" s="12" t="s">
        <v>69</v>
      </c>
      <c r="AY258" s="153" t="s">
        <v>212</v>
      </c>
    </row>
    <row r="259" spans="2:51" s="12" customFormat="1">
      <c r="B259" s="152"/>
      <c r="D259" s="150" t="s">
        <v>226</v>
      </c>
      <c r="E259" s="153" t="s">
        <v>19</v>
      </c>
      <c r="F259" s="154" t="s">
        <v>576</v>
      </c>
      <c r="H259" s="155">
        <v>290.32</v>
      </c>
      <c r="I259" s="156"/>
      <c r="L259" s="152"/>
      <c r="M259" s="157"/>
      <c r="T259" s="158"/>
      <c r="AT259" s="153" t="s">
        <v>226</v>
      </c>
      <c r="AU259" s="153" t="s">
        <v>79</v>
      </c>
      <c r="AV259" s="12" t="s">
        <v>79</v>
      </c>
      <c r="AW259" s="12" t="s">
        <v>31</v>
      </c>
      <c r="AX259" s="12" t="s">
        <v>69</v>
      </c>
      <c r="AY259" s="153" t="s">
        <v>212</v>
      </c>
    </row>
    <row r="260" spans="2:51" s="15" customFormat="1">
      <c r="B260" s="176"/>
      <c r="D260" s="150" t="s">
        <v>226</v>
      </c>
      <c r="E260" s="177" t="s">
        <v>19</v>
      </c>
      <c r="F260" s="178" t="s">
        <v>455</v>
      </c>
      <c r="H260" s="179">
        <v>746.36</v>
      </c>
      <c r="I260" s="180"/>
      <c r="L260" s="176"/>
      <c r="M260" s="181"/>
      <c r="T260" s="182"/>
      <c r="AT260" s="177" t="s">
        <v>226</v>
      </c>
      <c r="AU260" s="177" t="s">
        <v>79</v>
      </c>
      <c r="AV260" s="15" t="s">
        <v>236</v>
      </c>
      <c r="AW260" s="15" t="s">
        <v>31</v>
      </c>
      <c r="AX260" s="15" t="s">
        <v>69</v>
      </c>
      <c r="AY260" s="177" t="s">
        <v>212</v>
      </c>
    </row>
    <row r="261" spans="2:51" s="14" customFormat="1">
      <c r="B261" s="170"/>
      <c r="D261" s="150" t="s">
        <v>226</v>
      </c>
      <c r="E261" s="171" t="s">
        <v>19</v>
      </c>
      <c r="F261" s="172" t="s">
        <v>577</v>
      </c>
      <c r="H261" s="171" t="s">
        <v>19</v>
      </c>
      <c r="I261" s="173"/>
      <c r="L261" s="170"/>
      <c r="M261" s="174"/>
      <c r="T261" s="175"/>
      <c r="AT261" s="171" t="s">
        <v>226</v>
      </c>
      <c r="AU261" s="171" t="s">
        <v>79</v>
      </c>
      <c r="AV261" s="14" t="s">
        <v>77</v>
      </c>
      <c r="AW261" s="14" t="s">
        <v>31</v>
      </c>
      <c r="AX261" s="14" t="s">
        <v>69</v>
      </c>
      <c r="AY261" s="171" t="s">
        <v>212</v>
      </c>
    </row>
    <row r="262" spans="2:51" s="12" customFormat="1" ht="22.5">
      <c r="B262" s="152"/>
      <c r="D262" s="150" t="s">
        <v>226</v>
      </c>
      <c r="E262" s="153" t="s">
        <v>19</v>
      </c>
      <c r="F262" s="154" t="s">
        <v>578</v>
      </c>
      <c r="H262" s="155">
        <v>587</v>
      </c>
      <c r="I262" s="156"/>
      <c r="L262" s="152"/>
      <c r="M262" s="157"/>
      <c r="T262" s="158"/>
      <c r="AT262" s="153" t="s">
        <v>226</v>
      </c>
      <c r="AU262" s="153" t="s">
        <v>79</v>
      </c>
      <c r="AV262" s="12" t="s">
        <v>79</v>
      </c>
      <c r="AW262" s="12" t="s">
        <v>31</v>
      </c>
      <c r="AX262" s="12" t="s">
        <v>69</v>
      </c>
      <c r="AY262" s="153" t="s">
        <v>212</v>
      </c>
    </row>
    <row r="263" spans="2:51" s="12" customFormat="1">
      <c r="B263" s="152"/>
      <c r="D263" s="150" t="s">
        <v>226</v>
      </c>
      <c r="E263" s="153" t="s">
        <v>19</v>
      </c>
      <c r="F263" s="154" t="s">
        <v>579</v>
      </c>
      <c r="H263" s="155">
        <v>213.35</v>
      </c>
      <c r="I263" s="156"/>
      <c r="L263" s="152"/>
      <c r="M263" s="157"/>
      <c r="T263" s="158"/>
      <c r="AT263" s="153" t="s">
        <v>226</v>
      </c>
      <c r="AU263" s="153" t="s">
        <v>79</v>
      </c>
      <c r="AV263" s="12" t="s">
        <v>79</v>
      </c>
      <c r="AW263" s="12" t="s">
        <v>31</v>
      </c>
      <c r="AX263" s="12" t="s">
        <v>69</v>
      </c>
      <c r="AY263" s="153" t="s">
        <v>212</v>
      </c>
    </row>
    <row r="264" spans="2:51" s="15" customFormat="1">
      <c r="B264" s="176"/>
      <c r="D264" s="150" t="s">
        <v>226</v>
      </c>
      <c r="E264" s="177" t="s">
        <v>19</v>
      </c>
      <c r="F264" s="178" t="s">
        <v>455</v>
      </c>
      <c r="H264" s="179">
        <v>800.35</v>
      </c>
      <c r="I264" s="180"/>
      <c r="L264" s="176"/>
      <c r="M264" s="181"/>
      <c r="T264" s="182"/>
      <c r="AT264" s="177" t="s">
        <v>226</v>
      </c>
      <c r="AU264" s="177" t="s">
        <v>79</v>
      </c>
      <c r="AV264" s="15" t="s">
        <v>236</v>
      </c>
      <c r="AW264" s="15" t="s">
        <v>31</v>
      </c>
      <c r="AX264" s="15" t="s">
        <v>69</v>
      </c>
      <c r="AY264" s="177" t="s">
        <v>212</v>
      </c>
    </row>
    <row r="265" spans="2:51" s="14" customFormat="1">
      <c r="B265" s="170"/>
      <c r="D265" s="150" t="s">
        <v>226</v>
      </c>
      <c r="E265" s="171" t="s">
        <v>19</v>
      </c>
      <c r="F265" s="172" t="s">
        <v>580</v>
      </c>
      <c r="H265" s="171" t="s">
        <v>19</v>
      </c>
      <c r="I265" s="173"/>
      <c r="L265" s="170"/>
      <c r="M265" s="174"/>
      <c r="T265" s="175"/>
      <c r="AT265" s="171" t="s">
        <v>226</v>
      </c>
      <c r="AU265" s="171" t="s">
        <v>79</v>
      </c>
      <c r="AV265" s="14" t="s">
        <v>77</v>
      </c>
      <c r="AW265" s="14" t="s">
        <v>31</v>
      </c>
      <c r="AX265" s="14" t="s">
        <v>69</v>
      </c>
      <c r="AY265" s="171" t="s">
        <v>212</v>
      </c>
    </row>
    <row r="266" spans="2:51" s="12" customFormat="1" ht="22.5">
      <c r="B266" s="152"/>
      <c r="D266" s="150" t="s">
        <v>226</v>
      </c>
      <c r="E266" s="153" t="s">
        <v>19</v>
      </c>
      <c r="F266" s="154" t="s">
        <v>581</v>
      </c>
      <c r="H266" s="155">
        <v>521.01</v>
      </c>
      <c r="I266" s="156"/>
      <c r="L266" s="152"/>
      <c r="M266" s="157"/>
      <c r="T266" s="158"/>
      <c r="AT266" s="153" t="s">
        <v>226</v>
      </c>
      <c r="AU266" s="153" t="s">
        <v>79</v>
      </c>
      <c r="AV266" s="12" t="s">
        <v>79</v>
      </c>
      <c r="AW266" s="12" t="s">
        <v>31</v>
      </c>
      <c r="AX266" s="12" t="s">
        <v>69</v>
      </c>
      <c r="AY266" s="153" t="s">
        <v>212</v>
      </c>
    </row>
    <row r="267" spans="2:51" s="12" customFormat="1">
      <c r="B267" s="152"/>
      <c r="D267" s="150" t="s">
        <v>226</v>
      </c>
      <c r="E267" s="153" t="s">
        <v>19</v>
      </c>
      <c r="F267" s="154" t="s">
        <v>582</v>
      </c>
      <c r="H267" s="155">
        <v>278.58</v>
      </c>
      <c r="I267" s="156"/>
      <c r="L267" s="152"/>
      <c r="M267" s="157"/>
      <c r="T267" s="158"/>
      <c r="AT267" s="153" t="s">
        <v>226</v>
      </c>
      <c r="AU267" s="153" t="s">
        <v>79</v>
      </c>
      <c r="AV267" s="12" t="s">
        <v>79</v>
      </c>
      <c r="AW267" s="12" t="s">
        <v>31</v>
      </c>
      <c r="AX267" s="12" t="s">
        <v>69</v>
      </c>
      <c r="AY267" s="153" t="s">
        <v>212</v>
      </c>
    </row>
    <row r="268" spans="2:51" s="15" customFormat="1">
      <c r="B268" s="176"/>
      <c r="D268" s="150" t="s">
        <v>226</v>
      </c>
      <c r="E268" s="177" t="s">
        <v>19</v>
      </c>
      <c r="F268" s="178" t="s">
        <v>455</v>
      </c>
      <c r="H268" s="179">
        <v>799.59</v>
      </c>
      <c r="I268" s="180"/>
      <c r="L268" s="176"/>
      <c r="M268" s="181"/>
      <c r="T268" s="182"/>
      <c r="AT268" s="177" t="s">
        <v>226</v>
      </c>
      <c r="AU268" s="177" t="s">
        <v>79</v>
      </c>
      <c r="AV268" s="15" t="s">
        <v>236</v>
      </c>
      <c r="AW268" s="15" t="s">
        <v>31</v>
      </c>
      <c r="AX268" s="15" t="s">
        <v>69</v>
      </c>
      <c r="AY268" s="177" t="s">
        <v>212</v>
      </c>
    </row>
    <row r="269" spans="2:51" s="14" customFormat="1">
      <c r="B269" s="170"/>
      <c r="D269" s="150" t="s">
        <v>226</v>
      </c>
      <c r="E269" s="171" t="s">
        <v>19</v>
      </c>
      <c r="F269" s="172" t="s">
        <v>583</v>
      </c>
      <c r="H269" s="171" t="s">
        <v>19</v>
      </c>
      <c r="I269" s="173"/>
      <c r="L269" s="170"/>
      <c r="M269" s="174"/>
      <c r="T269" s="175"/>
      <c r="AT269" s="171" t="s">
        <v>226</v>
      </c>
      <c r="AU269" s="171" t="s">
        <v>79</v>
      </c>
      <c r="AV269" s="14" t="s">
        <v>77</v>
      </c>
      <c r="AW269" s="14" t="s">
        <v>31</v>
      </c>
      <c r="AX269" s="14" t="s">
        <v>69</v>
      </c>
      <c r="AY269" s="171" t="s">
        <v>212</v>
      </c>
    </row>
    <row r="270" spans="2:51" s="12" customFormat="1">
      <c r="B270" s="152"/>
      <c r="D270" s="150" t="s">
        <v>226</v>
      </c>
      <c r="E270" s="153" t="s">
        <v>19</v>
      </c>
      <c r="F270" s="154" t="s">
        <v>584</v>
      </c>
      <c r="H270" s="155">
        <v>128.4</v>
      </c>
      <c r="I270" s="156"/>
      <c r="L270" s="152"/>
      <c r="M270" s="157"/>
      <c r="T270" s="158"/>
      <c r="AT270" s="153" t="s">
        <v>226</v>
      </c>
      <c r="AU270" s="153" t="s">
        <v>79</v>
      </c>
      <c r="AV270" s="12" t="s">
        <v>79</v>
      </c>
      <c r="AW270" s="12" t="s">
        <v>31</v>
      </c>
      <c r="AX270" s="12" t="s">
        <v>69</v>
      </c>
      <c r="AY270" s="153" t="s">
        <v>212</v>
      </c>
    </row>
    <row r="271" spans="2:51" s="15" customFormat="1">
      <c r="B271" s="176"/>
      <c r="D271" s="150" t="s">
        <v>226</v>
      </c>
      <c r="E271" s="177" t="s">
        <v>19</v>
      </c>
      <c r="F271" s="178" t="s">
        <v>455</v>
      </c>
      <c r="H271" s="179">
        <v>128.4</v>
      </c>
      <c r="I271" s="180"/>
      <c r="L271" s="176"/>
      <c r="M271" s="181"/>
      <c r="T271" s="182"/>
      <c r="AT271" s="177" t="s">
        <v>226</v>
      </c>
      <c r="AU271" s="177" t="s">
        <v>79</v>
      </c>
      <c r="AV271" s="15" t="s">
        <v>236</v>
      </c>
      <c r="AW271" s="15" t="s">
        <v>31</v>
      </c>
      <c r="AX271" s="15" t="s">
        <v>69</v>
      </c>
      <c r="AY271" s="177" t="s">
        <v>212</v>
      </c>
    </row>
    <row r="272" spans="2:51" s="13" customFormat="1">
      <c r="B272" s="159"/>
      <c r="D272" s="150" t="s">
        <v>226</v>
      </c>
      <c r="E272" s="160" t="s">
        <v>19</v>
      </c>
      <c r="F272" s="161" t="s">
        <v>228</v>
      </c>
      <c r="H272" s="162">
        <v>5381.33</v>
      </c>
      <c r="I272" s="163"/>
      <c r="L272" s="159"/>
      <c r="M272" s="164"/>
      <c r="T272" s="165"/>
      <c r="AT272" s="160" t="s">
        <v>226</v>
      </c>
      <c r="AU272" s="160" t="s">
        <v>79</v>
      </c>
      <c r="AV272" s="13" t="s">
        <v>229</v>
      </c>
      <c r="AW272" s="13" t="s">
        <v>31</v>
      </c>
      <c r="AX272" s="13" t="s">
        <v>77</v>
      </c>
      <c r="AY272" s="160" t="s">
        <v>212</v>
      </c>
    </row>
    <row r="273" spans="2:65" s="14" customFormat="1">
      <c r="B273" s="170"/>
      <c r="D273" s="150" t="s">
        <v>226</v>
      </c>
      <c r="E273" s="171" t="s">
        <v>19</v>
      </c>
      <c r="F273" s="172" t="s">
        <v>585</v>
      </c>
      <c r="H273" s="171" t="s">
        <v>19</v>
      </c>
      <c r="I273" s="173"/>
      <c r="L273" s="170"/>
      <c r="M273" s="174"/>
      <c r="T273" s="175"/>
      <c r="AT273" s="171" t="s">
        <v>226</v>
      </c>
      <c r="AU273" s="171" t="s">
        <v>79</v>
      </c>
      <c r="AV273" s="14" t="s">
        <v>77</v>
      </c>
      <c r="AW273" s="14" t="s">
        <v>31</v>
      </c>
      <c r="AX273" s="14" t="s">
        <v>69</v>
      </c>
      <c r="AY273" s="171" t="s">
        <v>212</v>
      </c>
    </row>
    <row r="274" spans="2:65" s="1" customFormat="1" ht="21.75" customHeight="1">
      <c r="B274" s="34"/>
      <c r="C274" s="133" t="s">
        <v>586</v>
      </c>
      <c r="D274" s="133" t="s">
        <v>215</v>
      </c>
      <c r="E274" s="134" t="s">
        <v>587</v>
      </c>
      <c r="F274" s="135" t="s">
        <v>588</v>
      </c>
      <c r="G274" s="136" t="s">
        <v>536</v>
      </c>
      <c r="H274" s="137">
        <v>30.7</v>
      </c>
      <c r="I274" s="138"/>
      <c r="J274" s="139">
        <f>ROUND(I274*H274,2)</f>
        <v>0</v>
      </c>
      <c r="K274" s="135" t="s">
        <v>219</v>
      </c>
      <c r="L274" s="34"/>
      <c r="M274" s="140" t="s">
        <v>19</v>
      </c>
      <c r="N274" s="141" t="s">
        <v>40</v>
      </c>
      <c r="P274" s="142">
        <f>O274*H274</f>
        <v>0</v>
      </c>
      <c r="Q274" s="142">
        <v>0</v>
      </c>
      <c r="R274" s="142">
        <f>Q274*H274</f>
        <v>0</v>
      </c>
      <c r="S274" s="142">
        <v>0</v>
      </c>
      <c r="T274" s="143">
        <f>S274*H274</f>
        <v>0</v>
      </c>
      <c r="AR274" s="144" t="s">
        <v>229</v>
      </c>
      <c r="AT274" s="144" t="s">
        <v>215</v>
      </c>
      <c r="AU274" s="144" t="s">
        <v>79</v>
      </c>
      <c r="AY274" s="19" t="s">
        <v>212</v>
      </c>
      <c r="BE274" s="145">
        <f>IF(N274="základní",J274,0)</f>
        <v>0</v>
      </c>
      <c r="BF274" s="145">
        <f>IF(N274="snížená",J274,0)</f>
        <v>0</v>
      </c>
      <c r="BG274" s="145">
        <f>IF(N274="zákl. přenesená",J274,0)</f>
        <v>0</v>
      </c>
      <c r="BH274" s="145">
        <f>IF(N274="sníž. přenesená",J274,0)</f>
        <v>0</v>
      </c>
      <c r="BI274" s="145">
        <f>IF(N274="nulová",J274,0)</f>
        <v>0</v>
      </c>
      <c r="BJ274" s="19" t="s">
        <v>77</v>
      </c>
      <c r="BK274" s="145">
        <f>ROUND(I274*H274,2)</f>
        <v>0</v>
      </c>
      <c r="BL274" s="19" t="s">
        <v>229</v>
      </c>
      <c r="BM274" s="144" t="s">
        <v>589</v>
      </c>
    </row>
    <row r="275" spans="2:65" s="1" customFormat="1">
      <c r="B275" s="34"/>
      <c r="D275" s="146" t="s">
        <v>222</v>
      </c>
      <c r="F275" s="147" t="s">
        <v>590</v>
      </c>
      <c r="I275" s="148"/>
      <c r="L275" s="34"/>
      <c r="M275" s="149"/>
      <c r="T275" s="55"/>
      <c r="AT275" s="19" t="s">
        <v>222</v>
      </c>
      <c r="AU275" s="19" t="s">
        <v>79</v>
      </c>
    </row>
    <row r="276" spans="2:65" s="14" customFormat="1">
      <c r="B276" s="170"/>
      <c r="D276" s="150" t="s">
        <v>226</v>
      </c>
      <c r="E276" s="171" t="s">
        <v>19</v>
      </c>
      <c r="F276" s="172" t="s">
        <v>591</v>
      </c>
      <c r="H276" s="171" t="s">
        <v>19</v>
      </c>
      <c r="I276" s="173"/>
      <c r="L276" s="170"/>
      <c r="M276" s="174"/>
      <c r="T276" s="175"/>
      <c r="AT276" s="171" t="s">
        <v>226</v>
      </c>
      <c r="AU276" s="171" t="s">
        <v>79</v>
      </c>
      <c r="AV276" s="14" t="s">
        <v>77</v>
      </c>
      <c r="AW276" s="14" t="s">
        <v>31</v>
      </c>
      <c r="AX276" s="14" t="s">
        <v>69</v>
      </c>
      <c r="AY276" s="171" t="s">
        <v>212</v>
      </c>
    </row>
    <row r="277" spans="2:65" s="12" customFormat="1">
      <c r="B277" s="152"/>
      <c r="D277" s="150" t="s">
        <v>226</v>
      </c>
      <c r="E277" s="153" t="s">
        <v>19</v>
      </c>
      <c r="F277" s="154" t="s">
        <v>592</v>
      </c>
      <c r="H277" s="155">
        <v>30.7</v>
      </c>
      <c r="I277" s="156"/>
      <c r="L277" s="152"/>
      <c r="M277" s="157"/>
      <c r="T277" s="158"/>
      <c r="AT277" s="153" t="s">
        <v>226</v>
      </c>
      <c r="AU277" s="153" t="s">
        <v>79</v>
      </c>
      <c r="AV277" s="12" t="s">
        <v>79</v>
      </c>
      <c r="AW277" s="12" t="s">
        <v>31</v>
      </c>
      <c r="AX277" s="12" t="s">
        <v>69</v>
      </c>
      <c r="AY277" s="153" t="s">
        <v>212</v>
      </c>
    </row>
    <row r="278" spans="2:65" s="13" customFormat="1">
      <c r="B278" s="159"/>
      <c r="D278" s="150" t="s">
        <v>226</v>
      </c>
      <c r="E278" s="160" t="s">
        <v>19</v>
      </c>
      <c r="F278" s="161" t="s">
        <v>228</v>
      </c>
      <c r="H278" s="162">
        <v>30.7</v>
      </c>
      <c r="I278" s="163"/>
      <c r="L278" s="159"/>
      <c r="M278" s="164"/>
      <c r="T278" s="165"/>
      <c r="AT278" s="160" t="s">
        <v>226</v>
      </c>
      <c r="AU278" s="160" t="s">
        <v>79</v>
      </c>
      <c r="AV278" s="13" t="s">
        <v>229</v>
      </c>
      <c r="AW278" s="13" t="s">
        <v>31</v>
      </c>
      <c r="AX278" s="13" t="s">
        <v>77</v>
      </c>
      <c r="AY278" s="160" t="s">
        <v>212</v>
      </c>
    </row>
    <row r="279" spans="2:65" s="1" customFormat="1" ht="24.2" customHeight="1">
      <c r="B279" s="34"/>
      <c r="C279" s="133" t="s">
        <v>593</v>
      </c>
      <c r="D279" s="133" t="s">
        <v>215</v>
      </c>
      <c r="E279" s="134" t="s">
        <v>594</v>
      </c>
      <c r="F279" s="135" t="s">
        <v>595</v>
      </c>
      <c r="G279" s="136" t="s">
        <v>536</v>
      </c>
      <c r="H279" s="137">
        <v>30.7</v>
      </c>
      <c r="I279" s="138"/>
      <c r="J279" s="139">
        <f>ROUND(I279*H279,2)</f>
        <v>0</v>
      </c>
      <c r="K279" s="135" t="s">
        <v>245</v>
      </c>
      <c r="L279" s="34"/>
      <c r="M279" s="140" t="s">
        <v>19</v>
      </c>
      <c r="N279" s="141" t="s">
        <v>40</v>
      </c>
      <c r="P279" s="142">
        <f>O279*H279</f>
        <v>0</v>
      </c>
      <c r="Q279" s="142">
        <v>0</v>
      </c>
      <c r="R279" s="142">
        <f>Q279*H279</f>
        <v>0</v>
      </c>
      <c r="S279" s="142">
        <v>0</v>
      </c>
      <c r="T279" s="143">
        <f>S279*H279</f>
        <v>0</v>
      </c>
      <c r="AR279" s="144" t="s">
        <v>229</v>
      </c>
      <c r="AT279" s="144" t="s">
        <v>215</v>
      </c>
      <c r="AU279" s="144" t="s">
        <v>79</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229</v>
      </c>
      <c r="BM279" s="144" t="s">
        <v>596</v>
      </c>
    </row>
    <row r="280" spans="2:65" s="14" customFormat="1">
      <c r="B280" s="170"/>
      <c r="D280" s="150" t="s">
        <v>226</v>
      </c>
      <c r="E280" s="171" t="s">
        <v>19</v>
      </c>
      <c r="F280" s="172" t="s">
        <v>591</v>
      </c>
      <c r="H280" s="171" t="s">
        <v>19</v>
      </c>
      <c r="I280" s="173"/>
      <c r="L280" s="170"/>
      <c r="M280" s="174"/>
      <c r="T280" s="175"/>
      <c r="AT280" s="171" t="s">
        <v>226</v>
      </c>
      <c r="AU280" s="171" t="s">
        <v>79</v>
      </c>
      <c r="AV280" s="14" t="s">
        <v>77</v>
      </c>
      <c r="AW280" s="14" t="s">
        <v>31</v>
      </c>
      <c r="AX280" s="14" t="s">
        <v>69</v>
      </c>
      <c r="AY280" s="171" t="s">
        <v>212</v>
      </c>
    </row>
    <row r="281" spans="2:65" s="12" customFormat="1">
      <c r="B281" s="152"/>
      <c r="D281" s="150" t="s">
        <v>226</v>
      </c>
      <c r="E281" s="153" t="s">
        <v>19</v>
      </c>
      <c r="F281" s="154" t="s">
        <v>597</v>
      </c>
      <c r="H281" s="155">
        <v>30.7</v>
      </c>
      <c r="I281" s="156"/>
      <c r="L281" s="152"/>
      <c r="M281" s="157"/>
      <c r="T281" s="158"/>
      <c r="AT281" s="153" t="s">
        <v>226</v>
      </c>
      <c r="AU281" s="153" t="s">
        <v>79</v>
      </c>
      <c r="AV281" s="12" t="s">
        <v>79</v>
      </c>
      <c r="AW281" s="12" t="s">
        <v>31</v>
      </c>
      <c r="AX281" s="12" t="s">
        <v>69</v>
      </c>
      <c r="AY281" s="153" t="s">
        <v>212</v>
      </c>
    </row>
    <row r="282" spans="2:65" s="13" customFormat="1">
      <c r="B282" s="159"/>
      <c r="D282" s="150" t="s">
        <v>226</v>
      </c>
      <c r="E282" s="160" t="s">
        <v>19</v>
      </c>
      <c r="F282" s="161" t="s">
        <v>228</v>
      </c>
      <c r="H282" s="162">
        <v>30.7</v>
      </c>
      <c r="I282" s="163"/>
      <c r="L282" s="159"/>
      <c r="M282" s="164"/>
      <c r="T282" s="165"/>
      <c r="AT282" s="160" t="s">
        <v>226</v>
      </c>
      <c r="AU282" s="160" t="s">
        <v>79</v>
      </c>
      <c r="AV282" s="13" t="s">
        <v>229</v>
      </c>
      <c r="AW282" s="13" t="s">
        <v>31</v>
      </c>
      <c r="AX282" s="13" t="s">
        <v>77</v>
      </c>
      <c r="AY282" s="160" t="s">
        <v>212</v>
      </c>
    </row>
    <row r="283" spans="2:65" s="1" customFormat="1" ht="24.2" customHeight="1">
      <c r="B283" s="34"/>
      <c r="C283" s="133" t="s">
        <v>598</v>
      </c>
      <c r="D283" s="133" t="s">
        <v>215</v>
      </c>
      <c r="E283" s="134" t="s">
        <v>599</v>
      </c>
      <c r="F283" s="135" t="s">
        <v>600</v>
      </c>
      <c r="G283" s="136" t="s">
        <v>536</v>
      </c>
      <c r="H283" s="137">
        <v>614</v>
      </c>
      <c r="I283" s="138"/>
      <c r="J283" s="139">
        <f>ROUND(I283*H283,2)</f>
        <v>0</v>
      </c>
      <c r="K283" s="135" t="s">
        <v>219</v>
      </c>
      <c r="L283" s="34"/>
      <c r="M283" s="140" t="s">
        <v>19</v>
      </c>
      <c r="N283" s="141" t="s">
        <v>40</v>
      </c>
      <c r="P283" s="142">
        <f>O283*H283</f>
        <v>0</v>
      </c>
      <c r="Q283" s="142">
        <v>0</v>
      </c>
      <c r="R283" s="142">
        <f>Q283*H283</f>
        <v>0</v>
      </c>
      <c r="S283" s="142">
        <v>0</v>
      </c>
      <c r="T283" s="143">
        <f>S283*H283</f>
        <v>0</v>
      </c>
      <c r="AR283" s="144" t="s">
        <v>229</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229</v>
      </c>
      <c r="BM283" s="144" t="s">
        <v>601</v>
      </c>
    </row>
    <row r="284" spans="2:65" s="1" customFormat="1">
      <c r="B284" s="34"/>
      <c r="D284" s="146" t="s">
        <v>222</v>
      </c>
      <c r="F284" s="147" t="s">
        <v>602</v>
      </c>
      <c r="I284" s="148"/>
      <c r="L284" s="34"/>
      <c r="M284" s="149"/>
      <c r="T284" s="55"/>
      <c r="AT284" s="19" t="s">
        <v>222</v>
      </c>
      <c r="AU284" s="19" t="s">
        <v>79</v>
      </c>
    </row>
    <row r="285" spans="2:65" s="14" customFormat="1">
      <c r="B285" s="170"/>
      <c r="D285" s="150" t="s">
        <v>226</v>
      </c>
      <c r="E285" s="171" t="s">
        <v>19</v>
      </c>
      <c r="F285" s="172" t="s">
        <v>603</v>
      </c>
      <c r="H285" s="171" t="s">
        <v>19</v>
      </c>
      <c r="I285" s="173"/>
      <c r="L285" s="170"/>
      <c r="M285" s="174"/>
      <c r="T285" s="175"/>
      <c r="AT285" s="171" t="s">
        <v>226</v>
      </c>
      <c r="AU285" s="171" t="s">
        <v>79</v>
      </c>
      <c r="AV285" s="14" t="s">
        <v>77</v>
      </c>
      <c r="AW285" s="14" t="s">
        <v>31</v>
      </c>
      <c r="AX285" s="14" t="s">
        <v>69</v>
      </c>
      <c r="AY285" s="171" t="s">
        <v>212</v>
      </c>
    </row>
    <row r="286" spans="2:65" s="12" customFormat="1">
      <c r="B286" s="152"/>
      <c r="D286" s="150" t="s">
        <v>226</v>
      </c>
      <c r="E286" s="153" t="s">
        <v>19</v>
      </c>
      <c r="F286" s="154" t="s">
        <v>604</v>
      </c>
      <c r="H286" s="155">
        <v>614</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614</v>
      </c>
      <c r="I287" s="163"/>
      <c r="L287" s="159"/>
      <c r="M287" s="164"/>
      <c r="T287" s="165"/>
      <c r="AT287" s="160" t="s">
        <v>226</v>
      </c>
      <c r="AU287" s="160" t="s">
        <v>79</v>
      </c>
      <c r="AV287" s="13" t="s">
        <v>229</v>
      </c>
      <c r="AW287" s="13" t="s">
        <v>31</v>
      </c>
      <c r="AX287" s="13" t="s">
        <v>77</v>
      </c>
      <c r="AY287" s="160" t="s">
        <v>212</v>
      </c>
    </row>
    <row r="288" spans="2:65" s="1" customFormat="1" ht="24.2" customHeight="1">
      <c r="B288" s="34"/>
      <c r="C288" s="133" t="s">
        <v>605</v>
      </c>
      <c r="D288" s="133" t="s">
        <v>215</v>
      </c>
      <c r="E288" s="134" t="s">
        <v>606</v>
      </c>
      <c r="F288" s="135" t="s">
        <v>607</v>
      </c>
      <c r="G288" s="136" t="s">
        <v>536</v>
      </c>
      <c r="H288" s="137">
        <v>614</v>
      </c>
      <c r="I288" s="138"/>
      <c r="J288" s="139">
        <f>ROUND(I288*H288,2)</f>
        <v>0</v>
      </c>
      <c r="K288" s="135" t="s">
        <v>245</v>
      </c>
      <c r="L288" s="34"/>
      <c r="M288" s="140" t="s">
        <v>19</v>
      </c>
      <c r="N288" s="141" t="s">
        <v>40</v>
      </c>
      <c r="P288" s="142">
        <f>O288*H288</f>
        <v>0</v>
      </c>
      <c r="Q288" s="142">
        <v>0</v>
      </c>
      <c r="R288" s="142">
        <f>Q288*H288</f>
        <v>0</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608</v>
      </c>
    </row>
    <row r="289" spans="2:65" s="14" customFormat="1">
      <c r="B289" s="170"/>
      <c r="D289" s="150" t="s">
        <v>226</v>
      </c>
      <c r="E289" s="171" t="s">
        <v>19</v>
      </c>
      <c r="F289" s="172" t="s">
        <v>603</v>
      </c>
      <c r="H289" s="171" t="s">
        <v>19</v>
      </c>
      <c r="I289" s="173"/>
      <c r="L289" s="170"/>
      <c r="M289" s="174"/>
      <c r="T289" s="175"/>
      <c r="AT289" s="171" t="s">
        <v>226</v>
      </c>
      <c r="AU289" s="171" t="s">
        <v>79</v>
      </c>
      <c r="AV289" s="14" t="s">
        <v>77</v>
      </c>
      <c r="AW289" s="14" t="s">
        <v>31</v>
      </c>
      <c r="AX289" s="14" t="s">
        <v>69</v>
      </c>
      <c r="AY289" s="171" t="s">
        <v>212</v>
      </c>
    </row>
    <row r="290" spans="2:65" s="12" customFormat="1">
      <c r="B290" s="152"/>
      <c r="D290" s="150" t="s">
        <v>226</v>
      </c>
      <c r="E290" s="153" t="s">
        <v>19</v>
      </c>
      <c r="F290" s="154" t="s">
        <v>609</v>
      </c>
      <c r="H290" s="155">
        <v>614</v>
      </c>
      <c r="I290" s="156"/>
      <c r="L290" s="152"/>
      <c r="M290" s="157"/>
      <c r="T290" s="158"/>
      <c r="AT290" s="153" t="s">
        <v>226</v>
      </c>
      <c r="AU290" s="153" t="s">
        <v>79</v>
      </c>
      <c r="AV290" s="12" t="s">
        <v>79</v>
      </c>
      <c r="AW290" s="12" t="s">
        <v>31</v>
      </c>
      <c r="AX290" s="12" t="s">
        <v>69</v>
      </c>
      <c r="AY290" s="153" t="s">
        <v>212</v>
      </c>
    </row>
    <row r="291" spans="2:65" s="13" customFormat="1">
      <c r="B291" s="159"/>
      <c r="D291" s="150" t="s">
        <v>226</v>
      </c>
      <c r="E291" s="160" t="s">
        <v>19</v>
      </c>
      <c r="F291" s="161" t="s">
        <v>228</v>
      </c>
      <c r="H291" s="162">
        <v>614</v>
      </c>
      <c r="I291" s="163"/>
      <c r="L291" s="159"/>
      <c r="M291" s="164"/>
      <c r="T291" s="165"/>
      <c r="AT291" s="160" t="s">
        <v>226</v>
      </c>
      <c r="AU291" s="160" t="s">
        <v>79</v>
      </c>
      <c r="AV291" s="13" t="s">
        <v>229</v>
      </c>
      <c r="AW291" s="13" t="s">
        <v>31</v>
      </c>
      <c r="AX291" s="13" t="s">
        <v>77</v>
      </c>
      <c r="AY291" s="160" t="s">
        <v>212</v>
      </c>
    </row>
    <row r="292" spans="2:65" s="1" customFormat="1" ht="24.2" customHeight="1">
      <c r="B292" s="34"/>
      <c r="C292" s="133" t="s">
        <v>610</v>
      </c>
      <c r="D292" s="133" t="s">
        <v>215</v>
      </c>
      <c r="E292" s="134" t="s">
        <v>611</v>
      </c>
      <c r="F292" s="135" t="s">
        <v>612</v>
      </c>
      <c r="G292" s="136" t="s">
        <v>536</v>
      </c>
      <c r="H292" s="137">
        <v>30.7</v>
      </c>
      <c r="I292" s="138"/>
      <c r="J292" s="139">
        <f>ROUND(I292*H292,2)</f>
        <v>0</v>
      </c>
      <c r="K292" s="135" t="s">
        <v>219</v>
      </c>
      <c r="L292" s="34"/>
      <c r="M292" s="140" t="s">
        <v>19</v>
      </c>
      <c r="N292" s="141" t="s">
        <v>40</v>
      </c>
      <c r="P292" s="142">
        <f>O292*H292</f>
        <v>0</v>
      </c>
      <c r="Q292" s="142">
        <v>0</v>
      </c>
      <c r="R292" s="142">
        <f>Q292*H292</f>
        <v>0</v>
      </c>
      <c r="S292" s="142">
        <v>0</v>
      </c>
      <c r="T292" s="143">
        <f>S292*H292</f>
        <v>0</v>
      </c>
      <c r="AR292" s="144" t="s">
        <v>229</v>
      </c>
      <c r="AT292" s="144" t="s">
        <v>215</v>
      </c>
      <c r="AU292" s="144" t="s">
        <v>79</v>
      </c>
      <c r="AY292" s="19" t="s">
        <v>212</v>
      </c>
      <c r="BE292" s="145">
        <f>IF(N292="základní",J292,0)</f>
        <v>0</v>
      </c>
      <c r="BF292" s="145">
        <f>IF(N292="snížená",J292,0)</f>
        <v>0</v>
      </c>
      <c r="BG292" s="145">
        <f>IF(N292="zákl. přenesená",J292,0)</f>
        <v>0</v>
      </c>
      <c r="BH292" s="145">
        <f>IF(N292="sníž. přenesená",J292,0)</f>
        <v>0</v>
      </c>
      <c r="BI292" s="145">
        <f>IF(N292="nulová",J292,0)</f>
        <v>0</v>
      </c>
      <c r="BJ292" s="19" t="s">
        <v>77</v>
      </c>
      <c r="BK292" s="145">
        <f>ROUND(I292*H292,2)</f>
        <v>0</v>
      </c>
      <c r="BL292" s="19" t="s">
        <v>229</v>
      </c>
      <c r="BM292" s="144" t="s">
        <v>613</v>
      </c>
    </row>
    <row r="293" spans="2:65" s="1" customFormat="1">
      <c r="B293" s="34"/>
      <c r="D293" s="146" t="s">
        <v>222</v>
      </c>
      <c r="F293" s="147" t="s">
        <v>614</v>
      </c>
      <c r="I293" s="148"/>
      <c r="L293" s="34"/>
      <c r="M293" s="149"/>
      <c r="T293" s="55"/>
      <c r="AT293" s="19" t="s">
        <v>222</v>
      </c>
      <c r="AU293" s="19" t="s">
        <v>79</v>
      </c>
    </row>
    <row r="294" spans="2:65" s="14" customFormat="1">
      <c r="B294" s="170"/>
      <c r="D294" s="150" t="s">
        <v>226</v>
      </c>
      <c r="E294" s="171" t="s">
        <v>19</v>
      </c>
      <c r="F294" s="172" t="s">
        <v>615</v>
      </c>
      <c r="H294" s="171" t="s">
        <v>19</v>
      </c>
      <c r="I294" s="173"/>
      <c r="L294" s="170"/>
      <c r="M294" s="174"/>
      <c r="T294" s="175"/>
      <c r="AT294" s="171" t="s">
        <v>226</v>
      </c>
      <c r="AU294" s="171" t="s">
        <v>79</v>
      </c>
      <c r="AV294" s="14" t="s">
        <v>77</v>
      </c>
      <c r="AW294" s="14" t="s">
        <v>31</v>
      </c>
      <c r="AX294" s="14" t="s">
        <v>69</v>
      </c>
      <c r="AY294" s="171" t="s">
        <v>212</v>
      </c>
    </row>
    <row r="295" spans="2:65" s="12" customFormat="1">
      <c r="B295" s="152"/>
      <c r="D295" s="150" t="s">
        <v>226</v>
      </c>
      <c r="E295" s="153" t="s">
        <v>19</v>
      </c>
      <c r="F295" s="154" t="s">
        <v>592</v>
      </c>
      <c r="H295" s="155">
        <v>30.7</v>
      </c>
      <c r="I295" s="156"/>
      <c r="L295" s="152"/>
      <c r="M295" s="157"/>
      <c r="T295" s="158"/>
      <c r="AT295" s="153" t="s">
        <v>226</v>
      </c>
      <c r="AU295" s="153" t="s">
        <v>79</v>
      </c>
      <c r="AV295" s="12" t="s">
        <v>79</v>
      </c>
      <c r="AW295" s="12" t="s">
        <v>31</v>
      </c>
      <c r="AX295" s="12" t="s">
        <v>69</v>
      </c>
      <c r="AY295" s="153" t="s">
        <v>212</v>
      </c>
    </row>
    <row r="296" spans="2:65" s="13" customFormat="1">
      <c r="B296" s="159"/>
      <c r="D296" s="150" t="s">
        <v>226</v>
      </c>
      <c r="E296" s="160" t="s">
        <v>19</v>
      </c>
      <c r="F296" s="161" t="s">
        <v>228</v>
      </c>
      <c r="H296" s="162">
        <v>30.7</v>
      </c>
      <c r="I296" s="163"/>
      <c r="L296" s="159"/>
      <c r="M296" s="164"/>
      <c r="T296" s="165"/>
      <c r="AT296" s="160" t="s">
        <v>226</v>
      </c>
      <c r="AU296" s="160" t="s">
        <v>79</v>
      </c>
      <c r="AV296" s="13" t="s">
        <v>229</v>
      </c>
      <c r="AW296" s="13" t="s">
        <v>31</v>
      </c>
      <c r="AX296" s="13" t="s">
        <v>77</v>
      </c>
      <c r="AY296" s="160" t="s">
        <v>212</v>
      </c>
    </row>
    <row r="297" spans="2:65" s="1" customFormat="1" ht="24.2" customHeight="1">
      <c r="B297" s="34"/>
      <c r="C297" s="133" t="s">
        <v>616</v>
      </c>
      <c r="D297" s="133" t="s">
        <v>215</v>
      </c>
      <c r="E297" s="134" t="s">
        <v>617</v>
      </c>
      <c r="F297" s="135" t="s">
        <v>618</v>
      </c>
      <c r="G297" s="136" t="s">
        <v>536</v>
      </c>
      <c r="H297" s="137">
        <v>30.7</v>
      </c>
      <c r="I297" s="138"/>
      <c r="J297" s="139">
        <f>ROUND(I297*H297,2)</f>
        <v>0</v>
      </c>
      <c r="K297" s="135" t="s">
        <v>245</v>
      </c>
      <c r="L297" s="34"/>
      <c r="M297" s="140" t="s">
        <v>19</v>
      </c>
      <c r="N297" s="141" t="s">
        <v>40</v>
      </c>
      <c r="P297" s="142">
        <f>O297*H297</f>
        <v>0</v>
      </c>
      <c r="Q297" s="142">
        <v>0</v>
      </c>
      <c r="R297" s="142">
        <f>Q297*H297</f>
        <v>0</v>
      </c>
      <c r="S297" s="142">
        <v>0</v>
      </c>
      <c r="T297" s="143">
        <f>S297*H297</f>
        <v>0</v>
      </c>
      <c r="AR297" s="144" t="s">
        <v>229</v>
      </c>
      <c r="AT297" s="144" t="s">
        <v>215</v>
      </c>
      <c r="AU297" s="144" t="s">
        <v>79</v>
      </c>
      <c r="AY297" s="19" t="s">
        <v>212</v>
      </c>
      <c r="BE297" s="145">
        <f>IF(N297="základní",J297,0)</f>
        <v>0</v>
      </c>
      <c r="BF297" s="145">
        <f>IF(N297="snížená",J297,0)</f>
        <v>0</v>
      </c>
      <c r="BG297" s="145">
        <f>IF(N297="zákl. přenesená",J297,0)</f>
        <v>0</v>
      </c>
      <c r="BH297" s="145">
        <f>IF(N297="sníž. přenesená",J297,0)</f>
        <v>0</v>
      </c>
      <c r="BI297" s="145">
        <f>IF(N297="nulová",J297,0)</f>
        <v>0</v>
      </c>
      <c r="BJ297" s="19" t="s">
        <v>77</v>
      </c>
      <c r="BK297" s="145">
        <f>ROUND(I297*H297,2)</f>
        <v>0</v>
      </c>
      <c r="BL297" s="19" t="s">
        <v>229</v>
      </c>
      <c r="BM297" s="144" t="s">
        <v>619</v>
      </c>
    </row>
    <row r="298" spans="2:65" s="14" customFormat="1">
      <c r="B298" s="170"/>
      <c r="D298" s="150" t="s">
        <v>226</v>
      </c>
      <c r="E298" s="171" t="s">
        <v>19</v>
      </c>
      <c r="F298" s="172" t="s">
        <v>615</v>
      </c>
      <c r="H298" s="171" t="s">
        <v>19</v>
      </c>
      <c r="I298" s="173"/>
      <c r="L298" s="170"/>
      <c r="M298" s="174"/>
      <c r="T298" s="175"/>
      <c r="AT298" s="171" t="s">
        <v>226</v>
      </c>
      <c r="AU298" s="171" t="s">
        <v>79</v>
      </c>
      <c r="AV298" s="14" t="s">
        <v>77</v>
      </c>
      <c r="AW298" s="14" t="s">
        <v>31</v>
      </c>
      <c r="AX298" s="14" t="s">
        <v>69</v>
      </c>
      <c r="AY298" s="171" t="s">
        <v>212</v>
      </c>
    </row>
    <row r="299" spans="2:65" s="12" customFormat="1">
      <c r="B299" s="152"/>
      <c r="D299" s="150" t="s">
        <v>226</v>
      </c>
      <c r="E299" s="153" t="s">
        <v>19</v>
      </c>
      <c r="F299" s="154" t="s">
        <v>620</v>
      </c>
      <c r="H299" s="155">
        <v>30.7</v>
      </c>
      <c r="I299" s="156"/>
      <c r="L299" s="152"/>
      <c r="M299" s="157"/>
      <c r="T299" s="158"/>
      <c r="AT299" s="153" t="s">
        <v>226</v>
      </c>
      <c r="AU299" s="153" t="s">
        <v>79</v>
      </c>
      <c r="AV299" s="12" t="s">
        <v>79</v>
      </c>
      <c r="AW299" s="12" t="s">
        <v>31</v>
      </c>
      <c r="AX299" s="12" t="s">
        <v>69</v>
      </c>
      <c r="AY299" s="153" t="s">
        <v>212</v>
      </c>
    </row>
    <row r="300" spans="2:65" s="13" customFormat="1">
      <c r="B300" s="159"/>
      <c r="D300" s="150" t="s">
        <v>226</v>
      </c>
      <c r="E300" s="160" t="s">
        <v>19</v>
      </c>
      <c r="F300" s="161" t="s">
        <v>228</v>
      </c>
      <c r="H300" s="162">
        <v>30.7</v>
      </c>
      <c r="I300" s="163"/>
      <c r="L300" s="159"/>
      <c r="M300" s="164"/>
      <c r="T300" s="165"/>
      <c r="AT300" s="160" t="s">
        <v>226</v>
      </c>
      <c r="AU300" s="160" t="s">
        <v>79</v>
      </c>
      <c r="AV300" s="13" t="s">
        <v>229</v>
      </c>
      <c r="AW300" s="13" t="s">
        <v>31</v>
      </c>
      <c r="AX300" s="13" t="s">
        <v>77</v>
      </c>
      <c r="AY300" s="160" t="s">
        <v>212</v>
      </c>
    </row>
    <row r="301" spans="2:65" s="1" customFormat="1" ht="21.75" customHeight="1">
      <c r="B301" s="34"/>
      <c r="C301" s="133" t="s">
        <v>621</v>
      </c>
      <c r="D301" s="133" t="s">
        <v>215</v>
      </c>
      <c r="E301" s="134" t="s">
        <v>622</v>
      </c>
      <c r="F301" s="135" t="s">
        <v>623</v>
      </c>
      <c r="G301" s="136" t="s">
        <v>624</v>
      </c>
      <c r="H301" s="137">
        <v>26</v>
      </c>
      <c r="I301" s="138"/>
      <c r="J301" s="139">
        <f>ROUND(I301*H301,2)</f>
        <v>0</v>
      </c>
      <c r="K301" s="135" t="s">
        <v>245</v>
      </c>
      <c r="L301" s="34"/>
      <c r="M301" s="140" t="s">
        <v>19</v>
      </c>
      <c r="N301" s="141" t="s">
        <v>40</v>
      </c>
      <c r="P301" s="142">
        <f>O301*H301</f>
        <v>0</v>
      </c>
      <c r="Q301" s="142">
        <v>0</v>
      </c>
      <c r="R301" s="142">
        <f>Q301*H301</f>
        <v>0</v>
      </c>
      <c r="S301" s="142">
        <v>0</v>
      </c>
      <c r="T301" s="143">
        <f>S301*H301</f>
        <v>0</v>
      </c>
      <c r="AR301" s="144" t="s">
        <v>229</v>
      </c>
      <c r="AT301" s="144" t="s">
        <v>215</v>
      </c>
      <c r="AU301" s="144" t="s">
        <v>79</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229</v>
      </c>
      <c r="BM301" s="144" t="s">
        <v>625</v>
      </c>
    </row>
    <row r="302" spans="2:65" s="1" customFormat="1" ht="146.25">
      <c r="B302" s="34"/>
      <c r="D302" s="150" t="s">
        <v>224</v>
      </c>
      <c r="F302" s="151" t="s">
        <v>626</v>
      </c>
      <c r="I302" s="148"/>
      <c r="L302" s="34"/>
      <c r="M302" s="149"/>
      <c r="T302" s="55"/>
      <c r="AT302" s="19" t="s">
        <v>224</v>
      </c>
      <c r="AU302" s="19" t="s">
        <v>79</v>
      </c>
    </row>
    <row r="303" spans="2:65" s="14" customFormat="1">
      <c r="B303" s="170"/>
      <c r="D303" s="150" t="s">
        <v>226</v>
      </c>
      <c r="E303" s="171" t="s">
        <v>19</v>
      </c>
      <c r="F303" s="172" t="s">
        <v>627</v>
      </c>
      <c r="H303" s="171" t="s">
        <v>19</v>
      </c>
      <c r="I303" s="173"/>
      <c r="L303" s="170"/>
      <c r="M303" s="174"/>
      <c r="T303" s="175"/>
      <c r="AT303" s="171" t="s">
        <v>226</v>
      </c>
      <c r="AU303" s="171" t="s">
        <v>79</v>
      </c>
      <c r="AV303" s="14" t="s">
        <v>77</v>
      </c>
      <c r="AW303" s="14" t="s">
        <v>31</v>
      </c>
      <c r="AX303" s="14" t="s">
        <v>69</v>
      </c>
      <c r="AY303" s="171" t="s">
        <v>212</v>
      </c>
    </row>
    <row r="304" spans="2:65" s="12" customFormat="1">
      <c r="B304" s="152"/>
      <c r="D304" s="150" t="s">
        <v>226</v>
      </c>
      <c r="E304" s="153" t="s">
        <v>19</v>
      </c>
      <c r="F304" s="154" t="s">
        <v>628</v>
      </c>
      <c r="H304" s="155">
        <v>5</v>
      </c>
      <c r="I304" s="156"/>
      <c r="L304" s="152"/>
      <c r="M304" s="157"/>
      <c r="T304" s="158"/>
      <c r="AT304" s="153" t="s">
        <v>226</v>
      </c>
      <c r="AU304" s="153" t="s">
        <v>79</v>
      </c>
      <c r="AV304" s="12" t="s">
        <v>79</v>
      </c>
      <c r="AW304" s="12" t="s">
        <v>31</v>
      </c>
      <c r="AX304" s="12" t="s">
        <v>69</v>
      </c>
      <c r="AY304" s="153" t="s">
        <v>212</v>
      </c>
    </row>
    <row r="305" spans="2:65" s="12" customFormat="1">
      <c r="B305" s="152"/>
      <c r="D305" s="150" t="s">
        <v>226</v>
      </c>
      <c r="E305" s="153" t="s">
        <v>19</v>
      </c>
      <c r="F305" s="154" t="s">
        <v>629</v>
      </c>
      <c r="H305" s="155">
        <v>1</v>
      </c>
      <c r="I305" s="156"/>
      <c r="L305" s="152"/>
      <c r="M305" s="157"/>
      <c r="T305" s="158"/>
      <c r="AT305" s="153" t="s">
        <v>226</v>
      </c>
      <c r="AU305" s="153" t="s">
        <v>79</v>
      </c>
      <c r="AV305" s="12" t="s">
        <v>79</v>
      </c>
      <c r="AW305" s="12" t="s">
        <v>31</v>
      </c>
      <c r="AX305" s="12" t="s">
        <v>69</v>
      </c>
      <c r="AY305" s="153" t="s">
        <v>212</v>
      </c>
    </row>
    <row r="306" spans="2:65" s="12" customFormat="1">
      <c r="B306" s="152"/>
      <c r="D306" s="150" t="s">
        <v>226</v>
      </c>
      <c r="E306" s="153" t="s">
        <v>19</v>
      </c>
      <c r="F306" s="154" t="s">
        <v>630</v>
      </c>
      <c r="H306" s="155">
        <v>20</v>
      </c>
      <c r="I306" s="156"/>
      <c r="L306" s="152"/>
      <c r="M306" s="157"/>
      <c r="T306" s="158"/>
      <c r="AT306" s="153" t="s">
        <v>226</v>
      </c>
      <c r="AU306" s="153" t="s">
        <v>79</v>
      </c>
      <c r="AV306" s="12" t="s">
        <v>79</v>
      </c>
      <c r="AW306" s="12" t="s">
        <v>31</v>
      </c>
      <c r="AX306" s="12" t="s">
        <v>69</v>
      </c>
      <c r="AY306" s="153" t="s">
        <v>212</v>
      </c>
    </row>
    <row r="307" spans="2:65" s="13" customFormat="1">
      <c r="B307" s="159"/>
      <c r="D307" s="150" t="s">
        <v>226</v>
      </c>
      <c r="E307" s="160" t="s">
        <v>19</v>
      </c>
      <c r="F307" s="161" t="s">
        <v>228</v>
      </c>
      <c r="H307" s="162">
        <v>26</v>
      </c>
      <c r="I307" s="163"/>
      <c r="L307" s="159"/>
      <c r="M307" s="164"/>
      <c r="T307" s="165"/>
      <c r="AT307" s="160" t="s">
        <v>226</v>
      </c>
      <c r="AU307" s="160" t="s">
        <v>79</v>
      </c>
      <c r="AV307" s="13" t="s">
        <v>229</v>
      </c>
      <c r="AW307" s="13" t="s">
        <v>31</v>
      </c>
      <c r="AX307" s="13" t="s">
        <v>77</v>
      </c>
      <c r="AY307" s="160" t="s">
        <v>212</v>
      </c>
    </row>
    <row r="308" spans="2:65" s="1" customFormat="1" ht="16.5" customHeight="1">
      <c r="B308" s="34"/>
      <c r="C308" s="133" t="s">
        <v>631</v>
      </c>
      <c r="D308" s="133" t="s">
        <v>215</v>
      </c>
      <c r="E308" s="134" t="s">
        <v>632</v>
      </c>
      <c r="F308" s="135" t="s">
        <v>633</v>
      </c>
      <c r="G308" s="136" t="s">
        <v>420</v>
      </c>
      <c r="H308" s="137">
        <v>5.5519999999999996</v>
      </c>
      <c r="I308" s="138"/>
      <c r="J308" s="139">
        <f>ROUND(I308*H308,2)</f>
        <v>0</v>
      </c>
      <c r="K308" s="135" t="s">
        <v>219</v>
      </c>
      <c r="L308" s="34"/>
      <c r="M308" s="140" t="s">
        <v>19</v>
      </c>
      <c r="N308" s="141" t="s">
        <v>40</v>
      </c>
      <c r="P308" s="142">
        <f>O308*H308</f>
        <v>0</v>
      </c>
      <c r="Q308" s="142">
        <v>0</v>
      </c>
      <c r="R308" s="142">
        <f>Q308*H308</f>
        <v>0</v>
      </c>
      <c r="S308" s="142">
        <v>2</v>
      </c>
      <c r="T308" s="143">
        <f>S308*H308</f>
        <v>11.103999999999999</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634</v>
      </c>
    </row>
    <row r="309" spans="2:65" s="1" customFormat="1">
      <c r="B309" s="34"/>
      <c r="D309" s="146" t="s">
        <v>222</v>
      </c>
      <c r="F309" s="147" t="s">
        <v>635</v>
      </c>
      <c r="I309" s="148"/>
      <c r="L309" s="34"/>
      <c r="M309" s="149"/>
      <c r="T309" s="55"/>
      <c r="AT309" s="19" t="s">
        <v>222</v>
      </c>
      <c r="AU309" s="19" t="s">
        <v>79</v>
      </c>
    </row>
    <row r="310" spans="2:65" s="14" customFormat="1">
      <c r="B310" s="170"/>
      <c r="D310" s="150" t="s">
        <v>226</v>
      </c>
      <c r="E310" s="171" t="s">
        <v>19</v>
      </c>
      <c r="F310" s="172" t="s">
        <v>636</v>
      </c>
      <c r="H310" s="171" t="s">
        <v>19</v>
      </c>
      <c r="I310" s="173"/>
      <c r="L310" s="170"/>
      <c r="M310" s="174"/>
      <c r="T310" s="175"/>
      <c r="AT310" s="171" t="s">
        <v>226</v>
      </c>
      <c r="AU310" s="171" t="s">
        <v>79</v>
      </c>
      <c r="AV310" s="14" t="s">
        <v>77</v>
      </c>
      <c r="AW310" s="14" t="s">
        <v>31</v>
      </c>
      <c r="AX310" s="14" t="s">
        <v>69</v>
      </c>
      <c r="AY310" s="171" t="s">
        <v>212</v>
      </c>
    </row>
    <row r="311" spans="2:65" s="12" customFormat="1">
      <c r="B311" s="152"/>
      <c r="D311" s="150" t="s">
        <v>226</v>
      </c>
      <c r="E311" s="153" t="s">
        <v>19</v>
      </c>
      <c r="F311" s="154" t="s">
        <v>637</v>
      </c>
      <c r="H311" s="155">
        <v>0.95399999999999996</v>
      </c>
      <c r="I311" s="156"/>
      <c r="L311" s="152"/>
      <c r="M311" s="157"/>
      <c r="T311" s="158"/>
      <c r="AT311" s="153" t="s">
        <v>226</v>
      </c>
      <c r="AU311" s="153" t="s">
        <v>79</v>
      </c>
      <c r="AV311" s="12" t="s">
        <v>79</v>
      </c>
      <c r="AW311" s="12" t="s">
        <v>31</v>
      </c>
      <c r="AX311" s="12" t="s">
        <v>69</v>
      </c>
      <c r="AY311" s="153" t="s">
        <v>212</v>
      </c>
    </row>
    <row r="312" spans="2:65" s="12" customFormat="1">
      <c r="B312" s="152"/>
      <c r="D312" s="150" t="s">
        <v>226</v>
      </c>
      <c r="E312" s="153" t="s">
        <v>19</v>
      </c>
      <c r="F312" s="154" t="s">
        <v>638</v>
      </c>
      <c r="H312" s="155">
        <v>1.01</v>
      </c>
      <c r="I312" s="156"/>
      <c r="L312" s="152"/>
      <c r="M312" s="157"/>
      <c r="T312" s="158"/>
      <c r="AT312" s="153" t="s">
        <v>226</v>
      </c>
      <c r="AU312" s="153" t="s">
        <v>79</v>
      </c>
      <c r="AV312" s="12" t="s">
        <v>79</v>
      </c>
      <c r="AW312" s="12" t="s">
        <v>31</v>
      </c>
      <c r="AX312" s="12" t="s">
        <v>69</v>
      </c>
      <c r="AY312" s="153" t="s">
        <v>212</v>
      </c>
    </row>
    <row r="313" spans="2:65" s="15" customFormat="1">
      <c r="B313" s="176"/>
      <c r="D313" s="150" t="s">
        <v>226</v>
      </c>
      <c r="E313" s="177" t="s">
        <v>19</v>
      </c>
      <c r="F313" s="178" t="s">
        <v>455</v>
      </c>
      <c r="H313" s="179">
        <v>1.964</v>
      </c>
      <c r="I313" s="180"/>
      <c r="L313" s="176"/>
      <c r="M313" s="181"/>
      <c r="T313" s="182"/>
      <c r="AT313" s="177" t="s">
        <v>226</v>
      </c>
      <c r="AU313" s="177" t="s">
        <v>79</v>
      </c>
      <c r="AV313" s="15" t="s">
        <v>236</v>
      </c>
      <c r="AW313" s="15" t="s">
        <v>31</v>
      </c>
      <c r="AX313" s="15" t="s">
        <v>69</v>
      </c>
      <c r="AY313" s="177" t="s">
        <v>212</v>
      </c>
    </row>
    <row r="314" spans="2:65" s="14" customFormat="1">
      <c r="B314" s="170"/>
      <c r="D314" s="150" t="s">
        <v>226</v>
      </c>
      <c r="E314" s="171" t="s">
        <v>19</v>
      </c>
      <c r="F314" s="172" t="s">
        <v>639</v>
      </c>
      <c r="H314" s="171" t="s">
        <v>19</v>
      </c>
      <c r="I314" s="173"/>
      <c r="L314" s="170"/>
      <c r="M314" s="174"/>
      <c r="T314" s="175"/>
      <c r="AT314" s="171" t="s">
        <v>226</v>
      </c>
      <c r="AU314" s="171" t="s">
        <v>79</v>
      </c>
      <c r="AV314" s="14" t="s">
        <v>77</v>
      </c>
      <c r="AW314" s="14" t="s">
        <v>31</v>
      </c>
      <c r="AX314" s="14" t="s">
        <v>69</v>
      </c>
      <c r="AY314" s="171" t="s">
        <v>212</v>
      </c>
    </row>
    <row r="315" spans="2:65" s="12" customFormat="1">
      <c r="B315" s="152"/>
      <c r="D315" s="150" t="s">
        <v>226</v>
      </c>
      <c r="E315" s="153" t="s">
        <v>19</v>
      </c>
      <c r="F315" s="154" t="s">
        <v>640</v>
      </c>
      <c r="H315" s="155">
        <v>2.117</v>
      </c>
      <c r="I315" s="156"/>
      <c r="L315" s="152"/>
      <c r="M315" s="157"/>
      <c r="T315" s="158"/>
      <c r="AT315" s="153" t="s">
        <v>226</v>
      </c>
      <c r="AU315" s="153" t="s">
        <v>79</v>
      </c>
      <c r="AV315" s="12" t="s">
        <v>79</v>
      </c>
      <c r="AW315" s="12" t="s">
        <v>31</v>
      </c>
      <c r="AX315" s="12" t="s">
        <v>69</v>
      </c>
      <c r="AY315" s="153" t="s">
        <v>212</v>
      </c>
    </row>
    <row r="316" spans="2:65" s="12" customFormat="1">
      <c r="B316" s="152"/>
      <c r="D316" s="150" t="s">
        <v>226</v>
      </c>
      <c r="E316" s="153" t="s">
        <v>19</v>
      </c>
      <c r="F316" s="154" t="s">
        <v>641</v>
      </c>
      <c r="H316" s="155">
        <v>1.4710000000000001</v>
      </c>
      <c r="I316" s="156"/>
      <c r="L316" s="152"/>
      <c r="M316" s="157"/>
      <c r="T316" s="158"/>
      <c r="AT316" s="153" t="s">
        <v>226</v>
      </c>
      <c r="AU316" s="153" t="s">
        <v>79</v>
      </c>
      <c r="AV316" s="12" t="s">
        <v>79</v>
      </c>
      <c r="AW316" s="12" t="s">
        <v>31</v>
      </c>
      <c r="AX316" s="12" t="s">
        <v>69</v>
      </c>
      <c r="AY316" s="153" t="s">
        <v>212</v>
      </c>
    </row>
    <row r="317" spans="2:65" s="15" customFormat="1">
      <c r="B317" s="176"/>
      <c r="D317" s="150" t="s">
        <v>226</v>
      </c>
      <c r="E317" s="177" t="s">
        <v>19</v>
      </c>
      <c r="F317" s="178" t="s">
        <v>455</v>
      </c>
      <c r="H317" s="179">
        <v>3.5880000000000001</v>
      </c>
      <c r="I317" s="180"/>
      <c r="L317" s="176"/>
      <c r="M317" s="181"/>
      <c r="T317" s="182"/>
      <c r="AT317" s="177" t="s">
        <v>226</v>
      </c>
      <c r="AU317" s="177" t="s">
        <v>79</v>
      </c>
      <c r="AV317" s="15" t="s">
        <v>236</v>
      </c>
      <c r="AW317" s="15" t="s">
        <v>31</v>
      </c>
      <c r="AX317" s="15" t="s">
        <v>69</v>
      </c>
      <c r="AY317" s="177" t="s">
        <v>212</v>
      </c>
    </row>
    <row r="318" spans="2:65" s="14" customFormat="1">
      <c r="B318" s="170"/>
      <c r="D318" s="150" t="s">
        <v>226</v>
      </c>
      <c r="E318" s="171" t="s">
        <v>19</v>
      </c>
      <c r="F318" s="172" t="s">
        <v>642</v>
      </c>
      <c r="H318" s="171" t="s">
        <v>19</v>
      </c>
      <c r="I318" s="173"/>
      <c r="L318" s="170"/>
      <c r="M318" s="174"/>
      <c r="T318" s="175"/>
      <c r="AT318" s="171" t="s">
        <v>226</v>
      </c>
      <c r="AU318" s="171" t="s">
        <v>79</v>
      </c>
      <c r="AV318" s="14" t="s">
        <v>77</v>
      </c>
      <c r="AW318" s="14" t="s">
        <v>31</v>
      </c>
      <c r="AX318" s="14" t="s">
        <v>69</v>
      </c>
      <c r="AY318" s="171" t="s">
        <v>212</v>
      </c>
    </row>
    <row r="319" spans="2:65" s="13" customFormat="1">
      <c r="B319" s="159"/>
      <c r="D319" s="150" t="s">
        <v>226</v>
      </c>
      <c r="E319" s="160" t="s">
        <v>19</v>
      </c>
      <c r="F319" s="161" t="s">
        <v>228</v>
      </c>
      <c r="H319" s="162">
        <v>5.5519999999999996</v>
      </c>
      <c r="I319" s="163"/>
      <c r="L319" s="159"/>
      <c r="M319" s="164"/>
      <c r="T319" s="165"/>
      <c r="AT319" s="160" t="s">
        <v>226</v>
      </c>
      <c r="AU319" s="160" t="s">
        <v>79</v>
      </c>
      <c r="AV319" s="13" t="s">
        <v>229</v>
      </c>
      <c r="AW319" s="13" t="s">
        <v>31</v>
      </c>
      <c r="AX319" s="13" t="s">
        <v>77</v>
      </c>
      <c r="AY319" s="160" t="s">
        <v>212</v>
      </c>
    </row>
    <row r="320" spans="2:65" s="1" customFormat="1" ht="16.5" customHeight="1">
      <c r="B320" s="34"/>
      <c r="C320" s="133" t="s">
        <v>643</v>
      </c>
      <c r="D320" s="133" t="s">
        <v>215</v>
      </c>
      <c r="E320" s="134" t="s">
        <v>644</v>
      </c>
      <c r="F320" s="135" t="s">
        <v>645</v>
      </c>
      <c r="G320" s="136" t="s">
        <v>420</v>
      </c>
      <c r="H320" s="137">
        <v>85.438000000000002</v>
      </c>
      <c r="I320" s="138"/>
      <c r="J320" s="139">
        <f>ROUND(I320*H320,2)</f>
        <v>0</v>
      </c>
      <c r="K320" s="135" t="s">
        <v>219</v>
      </c>
      <c r="L320" s="34"/>
      <c r="M320" s="140" t="s">
        <v>19</v>
      </c>
      <c r="N320" s="141" t="s">
        <v>40</v>
      </c>
      <c r="P320" s="142">
        <f>O320*H320</f>
        <v>0</v>
      </c>
      <c r="Q320" s="142">
        <v>0</v>
      </c>
      <c r="R320" s="142">
        <f>Q320*H320</f>
        <v>0</v>
      </c>
      <c r="S320" s="142">
        <v>2.4</v>
      </c>
      <c r="T320" s="143">
        <f>S320*H320</f>
        <v>205.05119999999999</v>
      </c>
      <c r="AR320" s="144" t="s">
        <v>229</v>
      </c>
      <c r="AT320" s="144" t="s">
        <v>215</v>
      </c>
      <c r="AU320" s="144" t="s">
        <v>79</v>
      </c>
      <c r="AY320" s="19" t="s">
        <v>212</v>
      </c>
      <c r="BE320" s="145">
        <f>IF(N320="základní",J320,0)</f>
        <v>0</v>
      </c>
      <c r="BF320" s="145">
        <f>IF(N320="snížená",J320,0)</f>
        <v>0</v>
      </c>
      <c r="BG320" s="145">
        <f>IF(N320="zákl. přenesená",J320,0)</f>
        <v>0</v>
      </c>
      <c r="BH320" s="145">
        <f>IF(N320="sníž. přenesená",J320,0)</f>
        <v>0</v>
      </c>
      <c r="BI320" s="145">
        <f>IF(N320="nulová",J320,0)</f>
        <v>0</v>
      </c>
      <c r="BJ320" s="19" t="s">
        <v>77</v>
      </c>
      <c r="BK320" s="145">
        <f>ROUND(I320*H320,2)</f>
        <v>0</v>
      </c>
      <c r="BL320" s="19" t="s">
        <v>229</v>
      </c>
      <c r="BM320" s="144" t="s">
        <v>646</v>
      </c>
    </row>
    <row r="321" spans="2:65" s="1" customFormat="1">
      <c r="B321" s="34"/>
      <c r="D321" s="146" t="s">
        <v>222</v>
      </c>
      <c r="F321" s="147" t="s">
        <v>647</v>
      </c>
      <c r="I321" s="148"/>
      <c r="L321" s="34"/>
      <c r="M321" s="149"/>
      <c r="T321" s="55"/>
      <c r="AT321" s="19" t="s">
        <v>222</v>
      </c>
      <c r="AU321" s="19" t="s">
        <v>79</v>
      </c>
    </row>
    <row r="322" spans="2:65" s="12" customFormat="1">
      <c r="B322" s="152"/>
      <c r="D322" s="150" t="s">
        <v>226</v>
      </c>
      <c r="E322" s="153" t="s">
        <v>19</v>
      </c>
      <c r="F322" s="154" t="s">
        <v>648</v>
      </c>
      <c r="H322" s="155">
        <v>83.07</v>
      </c>
      <c r="I322" s="156"/>
      <c r="L322" s="152"/>
      <c r="M322" s="157"/>
      <c r="T322" s="158"/>
      <c r="AT322" s="153" t="s">
        <v>226</v>
      </c>
      <c r="AU322" s="153" t="s">
        <v>79</v>
      </c>
      <c r="AV322" s="12" t="s">
        <v>79</v>
      </c>
      <c r="AW322" s="12" t="s">
        <v>31</v>
      </c>
      <c r="AX322" s="12" t="s">
        <v>69</v>
      </c>
      <c r="AY322" s="153" t="s">
        <v>212</v>
      </c>
    </row>
    <row r="323" spans="2:65" s="12" customFormat="1">
      <c r="B323" s="152"/>
      <c r="D323" s="150" t="s">
        <v>226</v>
      </c>
      <c r="E323" s="153" t="s">
        <v>19</v>
      </c>
      <c r="F323" s="154" t="s">
        <v>649</v>
      </c>
      <c r="H323" s="155">
        <v>1.5</v>
      </c>
      <c r="I323" s="156"/>
      <c r="L323" s="152"/>
      <c r="M323" s="157"/>
      <c r="T323" s="158"/>
      <c r="AT323" s="153" t="s">
        <v>226</v>
      </c>
      <c r="AU323" s="153" t="s">
        <v>79</v>
      </c>
      <c r="AV323" s="12" t="s">
        <v>79</v>
      </c>
      <c r="AW323" s="12" t="s">
        <v>31</v>
      </c>
      <c r="AX323" s="12" t="s">
        <v>69</v>
      </c>
      <c r="AY323" s="153" t="s">
        <v>212</v>
      </c>
    </row>
    <row r="324" spans="2:65" s="12" customFormat="1">
      <c r="B324" s="152"/>
      <c r="D324" s="150" t="s">
        <v>226</v>
      </c>
      <c r="E324" s="153" t="s">
        <v>19</v>
      </c>
      <c r="F324" s="154" t="s">
        <v>650</v>
      </c>
      <c r="H324" s="155">
        <v>0.86799999999999999</v>
      </c>
      <c r="I324" s="156"/>
      <c r="L324" s="152"/>
      <c r="M324" s="157"/>
      <c r="T324" s="158"/>
      <c r="AT324" s="153" t="s">
        <v>226</v>
      </c>
      <c r="AU324" s="153" t="s">
        <v>79</v>
      </c>
      <c r="AV324" s="12" t="s">
        <v>79</v>
      </c>
      <c r="AW324" s="12" t="s">
        <v>31</v>
      </c>
      <c r="AX324" s="12" t="s">
        <v>69</v>
      </c>
      <c r="AY324" s="153" t="s">
        <v>212</v>
      </c>
    </row>
    <row r="325" spans="2:65" s="13" customFormat="1">
      <c r="B325" s="159"/>
      <c r="D325" s="150" t="s">
        <v>226</v>
      </c>
      <c r="E325" s="160" t="s">
        <v>19</v>
      </c>
      <c r="F325" s="161" t="s">
        <v>228</v>
      </c>
      <c r="H325" s="162">
        <v>85.438000000000002</v>
      </c>
      <c r="I325" s="163"/>
      <c r="L325" s="159"/>
      <c r="M325" s="164"/>
      <c r="T325" s="165"/>
      <c r="AT325" s="160" t="s">
        <v>226</v>
      </c>
      <c r="AU325" s="160" t="s">
        <v>79</v>
      </c>
      <c r="AV325" s="13" t="s">
        <v>229</v>
      </c>
      <c r="AW325" s="13" t="s">
        <v>31</v>
      </c>
      <c r="AX325" s="13" t="s">
        <v>77</v>
      </c>
      <c r="AY325" s="160" t="s">
        <v>212</v>
      </c>
    </row>
    <row r="326" spans="2:65" s="1" customFormat="1" ht="16.5" customHeight="1">
      <c r="B326" s="34"/>
      <c r="C326" s="133" t="s">
        <v>651</v>
      </c>
      <c r="D326" s="133" t="s">
        <v>215</v>
      </c>
      <c r="E326" s="134" t="s">
        <v>652</v>
      </c>
      <c r="F326" s="135" t="s">
        <v>653</v>
      </c>
      <c r="G326" s="136" t="s">
        <v>495</v>
      </c>
      <c r="H326" s="137">
        <v>1817.7750000000001</v>
      </c>
      <c r="I326" s="138"/>
      <c r="J326" s="139">
        <f>ROUND(I326*H326,2)</f>
        <v>0</v>
      </c>
      <c r="K326" s="135" t="s">
        <v>219</v>
      </c>
      <c r="L326" s="34"/>
      <c r="M326" s="140" t="s">
        <v>19</v>
      </c>
      <c r="N326" s="141" t="s">
        <v>40</v>
      </c>
      <c r="P326" s="142">
        <f>O326*H326</f>
        <v>0</v>
      </c>
      <c r="Q326" s="142">
        <v>0</v>
      </c>
      <c r="R326" s="142">
        <f>Q326*H326</f>
        <v>0</v>
      </c>
      <c r="S326" s="142">
        <v>0.128</v>
      </c>
      <c r="T326" s="143">
        <f>S326*H326</f>
        <v>232.67520000000002</v>
      </c>
      <c r="AR326" s="144" t="s">
        <v>229</v>
      </c>
      <c r="AT326" s="144" t="s">
        <v>215</v>
      </c>
      <c r="AU326" s="144" t="s">
        <v>79</v>
      </c>
      <c r="AY326" s="19" t="s">
        <v>212</v>
      </c>
      <c r="BE326" s="145">
        <f>IF(N326="základní",J326,0)</f>
        <v>0</v>
      </c>
      <c r="BF326" s="145">
        <f>IF(N326="snížená",J326,0)</f>
        <v>0</v>
      </c>
      <c r="BG326" s="145">
        <f>IF(N326="zákl. přenesená",J326,0)</f>
        <v>0</v>
      </c>
      <c r="BH326" s="145">
        <f>IF(N326="sníž. přenesená",J326,0)</f>
        <v>0</v>
      </c>
      <c r="BI326" s="145">
        <f>IF(N326="nulová",J326,0)</f>
        <v>0</v>
      </c>
      <c r="BJ326" s="19" t="s">
        <v>77</v>
      </c>
      <c r="BK326" s="145">
        <f>ROUND(I326*H326,2)</f>
        <v>0</v>
      </c>
      <c r="BL326" s="19" t="s">
        <v>229</v>
      </c>
      <c r="BM326" s="144" t="s">
        <v>654</v>
      </c>
    </row>
    <row r="327" spans="2:65" s="1" customFormat="1">
      <c r="B327" s="34"/>
      <c r="D327" s="146" t="s">
        <v>222</v>
      </c>
      <c r="F327" s="147" t="s">
        <v>655</v>
      </c>
      <c r="I327" s="148"/>
      <c r="L327" s="34"/>
      <c r="M327" s="149"/>
      <c r="T327" s="55"/>
      <c r="AT327" s="19" t="s">
        <v>222</v>
      </c>
      <c r="AU327" s="19" t="s">
        <v>79</v>
      </c>
    </row>
    <row r="328" spans="2:65" s="14" customFormat="1">
      <c r="B328" s="170"/>
      <c r="D328" s="150" t="s">
        <v>226</v>
      </c>
      <c r="E328" s="171" t="s">
        <v>19</v>
      </c>
      <c r="F328" s="172" t="s">
        <v>656</v>
      </c>
      <c r="H328" s="171" t="s">
        <v>19</v>
      </c>
      <c r="I328" s="173"/>
      <c r="L328" s="170"/>
      <c r="M328" s="174"/>
      <c r="T328" s="175"/>
      <c r="AT328" s="171" t="s">
        <v>226</v>
      </c>
      <c r="AU328" s="171" t="s">
        <v>79</v>
      </c>
      <c r="AV328" s="14" t="s">
        <v>77</v>
      </c>
      <c r="AW328" s="14" t="s">
        <v>31</v>
      </c>
      <c r="AX328" s="14" t="s">
        <v>69</v>
      </c>
      <c r="AY328" s="171" t="s">
        <v>212</v>
      </c>
    </row>
    <row r="329" spans="2:65" s="14" customFormat="1">
      <c r="B329" s="170"/>
      <c r="D329" s="150" t="s">
        <v>226</v>
      </c>
      <c r="E329" s="171" t="s">
        <v>19</v>
      </c>
      <c r="F329" s="172" t="s">
        <v>657</v>
      </c>
      <c r="H329" s="171" t="s">
        <v>19</v>
      </c>
      <c r="I329" s="173"/>
      <c r="L329" s="170"/>
      <c r="M329" s="174"/>
      <c r="T329" s="175"/>
      <c r="AT329" s="171" t="s">
        <v>226</v>
      </c>
      <c r="AU329" s="171" t="s">
        <v>79</v>
      </c>
      <c r="AV329" s="14" t="s">
        <v>77</v>
      </c>
      <c r="AW329" s="14" t="s">
        <v>31</v>
      </c>
      <c r="AX329" s="14" t="s">
        <v>69</v>
      </c>
      <c r="AY329" s="171" t="s">
        <v>212</v>
      </c>
    </row>
    <row r="330" spans="2:65" s="12" customFormat="1">
      <c r="B330" s="152"/>
      <c r="D330" s="150" t="s">
        <v>226</v>
      </c>
      <c r="E330" s="153" t="s">
        <v>19</v>
      </c>
      <c r="F330" s="154" t="s">
        <v>658</v>
      </c>
      <c r="H330" s="155">
        <v>6.5110000000000001</v>
      </c>
      <c r="I330" s="156"/>
      <c r="L330" s="152"/>
      <c r="M330" s="157"/>
      <c r="T330" s="158"/>
      <c r="AT330" s="153" t="s">
        <v>226</v>
      </c>
      <c r="AU330" s="153" t="s">
        <v>79</v>
      </c>
      <c r="AV330" s="12" t="s">
        <v>79</v>
      </c>
      <c r="AW330" s="12" t="s">
        <v>31</v>
      </c>
      <c r="AX330" s="12" t="s">
        <v>69</v>
      </c>
      <c r="AY330" s="153" t="s">
        <v>212</v>
      </c>
    </row>
    <row r="331" spans="2:65" s="15" customFormat="1">
      <c r="B331" s="176"/>
      <c r="D331" s="150" t="s">
        <v>226</v>
      </c>
      <c r="E331" s="177" t="s">
        <v>19</v>
      </c>
      <c r="F331" s="178" t="s">
        <v>455</v>
      </c>
      <c r="H331" s="179">
        <v>6.5110000000000001</v>
      </c>
      <c r="I331" s="180"/>
      <c r="L331" s="176"/>
      <c r="M331" s="181"/>
      <c r="T331" s="182"/>
      <c r="AT331" s="177" t="s">
        <v>226</v>
      </c>
      <c r="AU331" s="177" t="s">
        <v>79</v>
      </c>
      <c r="AV331" s="15" t="s">
        <v>236</v>
      </c>
      <c r="AW331" s="15" t="s">
        <v>31</v>
      </c>
      <c r="AX331" s="15" t="s">
        <v>69</v>
      </c>
      <c r="AY331" s="177" t="s">
        <v>212</v>
      </c>
    </row>
    <row r="332" spans="2:65" s="14" customFormat="1">
      <c r="B332" s="170"/>
      <c r="D332" s="150" t="s">
        <v>226</v>
      </c>
      <c r="E332" s="171" t="s">
        <v>19</v>
      </c>
      <c r="F332" s="172" t="s">
        <v>659</v>
      </c>
      <c r="H332" s="171" t="s">
        <v>19</v>
      </c>
      <c r="I332" s="173"/>
      <c r="L332" s="170"/>
      <c r="M332" s="174"/>
      <c r="T332" s="175"/>
      <c r="AT332" s="171" t="s">
        <v>226</v>
      </c>
      <c r="AU332" s="171" t="s">
        <v>79</v>
      </c>
      <c r="AV332" s="14" t="s">
        <v>77</v>
      </c>
      <c r="AW332" s="14" t="s">
        <v>31</v>
      </c>
      <c r="AX332" s="14" t="s">
        <v>69</v>
      </c>
      <c r="AY332" s="171" t="s">
        <v>212</v>
      </c>
    </row>
    <row r="333" spans="2:65" s="12" customFormat="1">
      <c r="B333" s="152"/>
      <c r="D333" s="150" t="s">
        <v>226</v>
      </c>
      <c r="E333" s="153" t="s">
        <v>19</v>
      </c>
      <c r="F333" s="154" t="s">
        <v>660</v>
      </c>
      <c r="H333" s="155">
        <v>8.4909999999999997</v>
      </c>
      <c r="I333" s="156"/>
      <c r="L333" s="152"/>
      <c r="M333" s="157"/>
      <c r="T333" s="158"/>
      <c r="AT333" s="153" t="s">
        <v>226</v>
      </c>
      <c r="AU333" s="153" t="s">
        <v>79</v>
      </c>
      <c r="AV333" s="12" t="s">
        <v>79</v>
      </c>
      <c r="AW333" s="12" t="s">
        <v>31</v>
      </c>
      <c r="AX333" s="12" t="s">
        <v>69</v>
      </c>
      <c r="AY333" s="153" t="s">
        <v>212</v>
      </c>
    </row>
    <row r="334" spans="2:65" s="15" customFormat="1">
      <c r="B334" s="176"/>
      <c r="D334" s="150" t="s">
        <v>226</v>
      </c>
      <c r="E334" s="177" t="s">
        <v>19</v>
      </c>
      <c r="F334" s="178" t="s">
        <v>455</v>
      </c>
      <c r="H334" s="179">
        <v>8.4909999999999997</v>
      </c>
      <c r="I334" s="180"/>
      <c r="L334" s="176"/>
      <c r="M334" s="181"/>
      <c r="T334" s="182"/>
      <c r="AT334" s="177" t="s">
        <v>226</v>
      </c>
      <c r="AU334" s="177" t="s">
        <v>79</v>
      </c>
      <c r="AV334" s="15" t="s">
        <v>236</v>
      </c>
      <c r="AW334" s="15" t="s">
        <v>31</v>
      </c>
      <c r="AX334" s="15" t="s">
        <v>69</v>
      </c>
      <c r="AY334" s="177" t="s">
        <v>212</v>
      </c>
    </row>
    <row r="335" spans="2:65" s="14" customFormat="1">
      <c r="B335" s="170"/>
      <c r="D335" s="150" t="s">
        <v>226</v>
      </c>
      <c r="E335" s="171" t="s">
        <v>19</v>
      </c>
      <c r="F335" s="172" t="s">
        <v>661</v>
      </c>
      <c r="H335" s="171" t="s">
        <v>19</v>
      </c>
      <c r="I335" s="173"/>
      <c r="L335" s="170"/>
      <c r="M335" s="174"/>
      <c r="T335" s="175"/>
      <c r="AT335" s="171" t="s">
        <v>226</v>
      </c>
      <c r="AU335" s="171" t="s">
        <v>79</v>
      </c>
      <c r="AV335" s="14" t="s">
        <v>77</v>
      </c>
      <c r="AW335" s="14" t="s">
        <v>31</v>
      </c>
      <c r="AX335" s="14" t="s">
        <v>69</v>
      </c>
      <c r="AY335" s="171" t="s">
        <v>212</v>
      </c>
    </row>
    <row r="336" spans="2:65" s="12" customFormat="1">
      <c r="B336" s="152"/>
      <c r="D336" s="150" t="s">
        <v>226</v>
      </c>
      <c r="E336" s="153" t="s">
        <v>19</v>
      </c>
      <c r="F336" s="154" t="s">
        <v>662</v>
      </c>
      <c r="H336" s="155">
        <v>189.738</v>
      </c>
      <c r="I336" s="156"/>
      <c r="L336" s="152"/>
      <c r="M336" s="157"/>
      <c r="T336" s="158"/>
      <c r="AT336" s="153" t="s">
        <v>226</v>
      </c>
      <c r="AU336" s="153" t="s">
        <v>79</v>
      </c>
      <c r="AV336" s="12" t="s">
        <v>79</v>
      </c>
      <c r="AW336" s="12" t="s">
        <v>31</v>
      </c>
      <c r="AX336" s="12" t="s">
        <v>69</v>
      </c>
      <c r="AY336" s="153" t="s">
        <v>212</v>
      </c>
    </row>
    <row r="337" spans="2:65" s="12" customFormat="1">
      <c r="B337" s="152"/>
      <c r="D337" s="150" t="s">
        <v>226</v>
      </c>
      <c r="E337" s="153" t="s">
        <v>19</v>
      </c>
      <c r="F337" s="154" t="s">
        <v>663</v>
      </c>
      <c r="H337" s="155">
        <v>218.91499999999999</v>
      </c>
      <c r="I337" s="156"/>
      <c r="L337" s="152"/>
      <c r="M337" s="157"/>
      <c r="T337" s="158"/>
      <c r="AT337" s="153" t="s">
        <v>226</v>
      </c>
      <c r="AU337" s="153" t="s">
        <v>79</v>
      </c>
      <c r="AV337" s="12" t="s">
        <v>79</v>
      </c>
      <c r="AW337" s="12" t="s">
        <v>31</v>
      </c>
      <c r="AX337" s="12" t="s">
        <v>69</v>
      </c>
      <c r="AY337" s="153" t="s">
        <v>212</v>
      </c>
    </row>
    <row r="338" spans="2:65" s="12" customFormat="1">
      <c r="B338" s="152"/>
      <c r="D338" s="150" t="s">
        <v>226</v>
      </c>
      <c r="E338" s="153" t="s">
        <v>19</v>
      </c>
      <c r="F338" s="154" t="s">
        <v>664</v>
      </c>
      <c r="H338" s="155">
        <v>156.815</v>
      </c>
      <c r="I338" s="156"/>
      <c r="L338" s="152"/>
      <c r="M338" s="157"/>
      <c r="T338" s="158"/>
      <c r="AT338" s="153" t="s">
        <v>226</v>
      </c>
      <c r="AU338" s="153" t="s">
        <v>79</v>
      </c>
      <c r="AV338" s="12" t="s">
        <v>79</v>
      </c>
      <c r="AW338" s="12" t="s">
        <v>31</v>
      </c>
      <c r="AX338" s="12" t="s">
        <v>69</v>
      </c>
      <c r="AY338" s="153" t="s">
        <v>212</v>
      </c>
    </row>
    <row r="339" spans="2:65" s="12" customFormat="1">
      <c r="B339" s="152"/>
      <c r="D339" s="150" t="s">
        <v>226</v>
      </c>
      <c r="E339" s="153" t="s">
        <v>19</v>
      </c>
      <c r="F339" s="154" t="s">
        <v>665</v>
      </c>
      <c r="H339" s="155">
        <v>315.21600000000001</v>
      </c>
      <c r="I339" s="156"/>
      <c r="L339" s="152"/>
      <c r="M339" s="157"/>
      <c r="T339" s="158"/>
      <c r="AT339" s="153" t="s">
        <v>226</v>
      </c>
      <c r="AU339" s="153" t="s">
        <v>79</v>
      </c>
      <c r="AV339" s="12" t="s">
        <v>79</v>
      </c>
      <c r="AW339" s="12" t="s">
        <v>31</v>
      </c>
      <c r="AX339" s="12" t="s">
        <v>69</v>
      </c>
      <c r="AY339" s="153" t="s">
        <v>212</v>
      </c>
    </row>
    <row r="340" spans="2:65" s="12" customFormat="1">
      <c r="B340" s="152"/>
      <c r="D340" s="150" t="s">
        <v>226</v>
      </c>
      <c r="E340" s="153" t="s">
        <v>19</v>
      </c>
      <c r="F340" s="154" t="s">
        <v>666</v>
      </c>
      <c r="H340" s="155">
        <v>283.09300000000002</v>
      </c>
      <c r="I340" s="156"/>
      <c r="L340" s="152"/>
      <c r="M340" s="157"/>
      <c r="T340" s="158"/>
      <c r="AT340" s="153" t="s">
        <v>226</v>
      </c>
      <c r="AU340" s="153" t="s">
        <v>79</v>
      </c>
      <c r="AV340" s="12" t="s">
        <v>79</v>
      </c>
      <c r="AW340" s="12" t="s">
        <v>31</v>
      </c>
      <c r="AX340" s="12" t="s">
        <v>69</v>
      </c>
      <c r="AY340" s="153" t="s">
        <v>212</v>
      </c>
    </row>
    <row r="341" spans="2:65" s="12" customFormat="1">
      <c r="B341" s="152"/>
      <c r="D341" s="150" t="s">
        <v>226</v>
      </c>
      <c r="E341" s="153" t="s">
        <v>19</v>
      </c>
      <c r="F341" s="154" t="s">
        <v>667</v>
      </c>
      <c r="H341" s="155">
        <v>291.36399999999998</v>
      </c>
      <c r="I341" s="156"/>
      <c r="L341" s="152"/>
      <c r="M341" s="157"/>
      <c r="T341" s="158"/>
      <c r="AT341" s="153" t="s">
        <v>226</v>
      </c>
      <c r="AU341" s="153" t="s">
        <v>79</v>
      </c>
      <c r="AV341" s="12" t="s">
        <v>79</v>
      </c>
      <c r="AW341" s="12" t="s">
        <v>31</v>
      </c>
      <c r="AX341" s="12" t="s">
        <v>69</v>
      </c>
      <c r="AY341" s="153" t="s">
        <v>212</v>
      </c>
    </row>
    <row r="342" spans="2:65" s="12" customFormat="1">
      <c r="B342" s="152"/>
      <c r="D342" s="150" t="s">
        <v>226</v>
      </c>
      <c r="E342" s="153" t="s">
        <v>19</v>
      </c>
      <c r="F342" s="154" t="s">
        <v>668</v>
      </c>
      <c r="H342" s="155">
        <v>326.83600000000001</v>
      </c>
      <c r="I342" s="156"/>
      <c r="L342" s="152"/>
      <c r="M342" s="157"/>
      <c r="T342" s="158"/>
      <c r="AT342" s="153" t="s">
        <v>226</v>
      </c>
      <c r="AU342" s="153" t="s">
        <v>79</v>
      </c>
      <c r="AV342" s="12" t="s">
        <v>79</v>
      </c>
      <c r="AW342" s="12" t="s">
        <v>31</v>
      </c>
      <c r="AX342" s="12" t="s">
        <v>69</v>
      </c>
      <c r="AY342" s="153" t="s">
        <v>212</v>
      </c>
    </row>
    <row r="343" spans="2:65" s="12" customFormat="1">
      <c r="B343" s="152"/>
      <c r="D343" s="150" t="s">
        <v>226</v>
      </c>
      <c r="E343" s="153" t="s">
        <v>19</v>
      </c>
      <c r="F343" s="154" t="s">
        <v>669</v>
      </c>
      <c r="H343" s="155">
        <v>20.795999999999999</v>
      </c>
      <c r="I343" s="156"/>
      <c r="L343" s="152"/>
      <c r="M343" s="157"/>
      <c r="T343" s="158"/>
      <c r="AT343" s="153" t="s">
        <v>226</v>
      </c>
      <c r="AU343" s="153" t="s">
        <v>79</v>
      </c>
      <c r="AV343" s="12" t="s">
        <v>79</v>
      </c>
      <c r="AW343" s="12" t="s">
        <v>31</v>
      </c>
      <c r="AX343" s="12" t="s">
        <v>69</v>
      </c>
      <c r="AY343" s="153" t="s">
        <v>212</v>
      </c>
    </row>
    <row r="344" spans="2:65" s="15" customFormat="1">
      <c r="B344" s="176"/>
      <c r="D344" s="150" t="s">
        <v>226</v>
      </c>
      <c r="E344" s="177" t="s">
        <v>19</v>
      </c>
      <c r="F344" s="178" t="s">
        <v>455</v>
      </c>
      <c r="H344" s="179">
        <v>1802.7729999999999</v>
      </c>
      <c r="I344" s="180"/>
      <c r="L344" s="176"/>
      <c r="M344" s="181"/>
      <c r="T344" s="182"/>
      <c r="AT344" s="177" t="s">
        <v>226</v>
      </c>
      <c r="AU344" s="177" t="s">
        <v>79</v>
      </c>
      <c r="AV344" s="15" t="s">
        <v>236</v>
      </c>
      <c r="AW344" s="15" t="s">
        <v>31</v>
      </c>
      <c r="AX344" s="15" t="s">
        <v>69</v>
      </c>
      <c r="AY344" s="177" t="s">
        <v>212</v>
      </c>
    </row>
    <row r="345" spans="2:65" s="13" customFormat="1">
      <c r="B345" s="159"/>
      <c r="D345" s="150" t="s">
        <v>226</v>
      </c>
      <c r="E345" s="160" t="s">
        <v>19</v>
      </c>
      <c r="F345" s="161" t="s">
        <v>228</v>
      </c>
      <c r="H345" s="162">
        <v>1817.7750000000001</v>
      </c>
      <c r="I345" s="163"/>
      <c r="L345" s="159"/>
      <c r="M345" s="164"/>
      <c r="T345" s="165"/>
      <c r="AT345" s="160" t="s">
        <v>226</v>
      </c>
      <c r="AU345" s="160" t="s">
        <v>79</v>
      </c>
      <c r="AV345" s="13" t="s">
        <v>229</v>
      </c>
      <c r="AW345" s="13" t="s">
        <v>31</v>
      </c>
      <c r="AX345" s="13" t="s">
        <v>77</v>
      </c>
      <c r="AY345" s="160" t="s">
        <v>212</v>
      </c>
    </row>
    <row r="346" spans="2:65" s="1" customFormat="1" ht="16.5" customHeight="1">
      <c r="B346" s="34"/>
      <c r="C346" s="133" t="s">
        <v>670</v>
      </c>
      <c r="D346" s="133" t="s">
        <v>215</v>
      </c>
      <c r="E346" s="134" t="s">
        <v>671</v>
      </c>
      <c r="F346" s="135" t="s">
        <v>672</v>
      </c>
      <c r="G346" s="136" t="s">
        <v>495</v>
      </c>
      <c r="H346" s="137">
        <v>1801.0440000000001</v>
      </c>
      <c r="I346" s="138"/>
      <c r="J346" s="139">
        <f>ROUND(I346*H346,2)</f>
        <v>0</v>
      </c>
      <c r="K346" s="135" t="s">
        <v>219</v>
      </c>
      <c r="L346" s="34"/>
      <c r="M346" s="140" t="s">
        <v>19</v>
      </c>
      <c r="N346" s="141" t="s">
        <v>40</v>
      </c>
      <c r="P346" s="142">
        <f>O346*H346</f>
        <v>0</v>
      </c>
      <c r="Q346" s="142">
        <v>0</v>
      </c>
      <c r="R346" s="142">
        <f>Q346*H346</f>
        <v>0</v>
      </c>
      <c r="S346" s="142">
        <v>0.188</v>
      </c>
      <c r="T346" s="143">
        <f>S346*H346</f>
        <v>338.596272</v>
      </c>
      <c r="AR346" s="144" t="s">
        <v>229</v>
      </c>
      <c r="AT346" s="144" t="s">
        <v>215</v>
      </c>
      <c r="AU346" s="144" t="s">
        <v>79</v>
      </c>
      <c r="AY346" s="19" t="s">
        <v>212</v>
      </c>
      <c r="BE346" s="145">
        <f>IF(N346="základní",J346,0)</f>
        <v>0</v>
      </c>
      <c r="BF346" s="145">
        <f>IF(N346="snížená",J346,0)</f>
        <v>0</v>
      </c>
      <c r="BG346" s="145">
        <f>IF(N346="zákl. přenesená",J346,0)</f>
        <v>0</v>
      </c>
      <c r="BH346" s="145">
        <f>IF(N346="sníž. přenesená",J346,0)</f>
        <v>0</v>
      </c>
      <c r="BI346" s="145">
        <f>IF(N346="nulová",J346,0)</f>
        <v>0</v>
      </c>
      <c r="BJ346" s="19" t="s">
        <v>77</v>
      </c>
      <c r="BK346" s="145">
        <f>ROUND(I346*H346,2)</f>
        <v>0</v>
      </c>
      <c r="BL346" s="19" t="s">
        <v>229</v>
      </c>
      <c r="BM346" s="144" t="s">
        <v>673</v>
      </c>
    </row>
    <row r="347" spans="2:65" s="1" customFormat="1">
      <c r="B347" s="34"/>
      <c r="D347" s="146" t="s">
        <v>222</v>
      </c>
      <c r="F347" s="147" t="s">
        <v>674</v>
      </c>
      <c r="I347" s="148"/>
      <c r="L347" s="34"/>
      <c r="M347" s="149"/>
      <c r="T347" s="55"/>
      <c r="AT347" s="19" t="s">
        <v>222</v>
      </c>
      <c r="AU347" s="19" t="s">
        <v>79</v>
      </c>
    </row>
    <row r="348" spans="2:65" s="14" customFormat="1">
      <c r="B348" s="170"/>
      <c r="D348" s="150" t="s">
        <v>226</v>
      </c>
      <c r="E348" s="171" t="s">
        <v>19</v>
      </c>
      <c r="F348" s="172" t="s">
        <v>656</v>
      </c>
      <c r="H348" s="171" t="s">
        <v>19</v>
      </c>
      <c r="I348" s="173"/>
      <c r="L348" s="170"/>
      <c r="M348" s="174"/>
      <c r="T348" s="175"/>
      <c r="AT348" s="171" t="s">
        <v>226</v>
      </c>
      <c r="AU348" s="171" t="s">
        <v>79</v>
      </c>
      <c r="AV348" s="14" t="s">
        <v>77</v>
      </c>
      <c r="AW348" s="14" t="s">
        <v>31</v>
      </c>
      <c r="AX348" s="14" t="s">
        <v>69</v>
      </c>
      <c r="AY348" s="171" t="s">
        <v>212</v>
      </c>
    </row>
    <row r="349" spans="2:65" s="14" customFormat="1">
      <c r="B349" s="170"/>
      <c r="D349" s="150" t="s">
        <v>226</v>
      </c>
      <c r="E349" s="171" t="s">
        <v>19</v>
      </c>
      <c r="F349" s="172" t="s">
        <v>675</v>
      </c>
      <c r="H349" s="171" t="s">
        <v>19</v>
      </c>
      <c r="I349" s="173"/>
      <c r="L349" s="170"/>
      <c r="M349" s="174"/>
      <c r="T349" s="175"/>
      <c r="AT349" s="171" t="s">
        <v>226</v>
      </c>
      <c r="AU349" s="171" t="s">
        <v>79</v>
      </c>
      <c r="AV349" s="14" t="s">
        <v>77</v>
      </c>
      <c r="AW349" s="14" t="s">
        <v>31</v>
      </c>
      <c r="AX349" s="14" t="s">
        <v>69</v>
      </c>
      <c r="AY349" s="171" t="s">
        <v>212</v>
      </c>
    </row>
    <row r="350" spans="2:65" s="12" customFormat="1">
      <c r="B350" s="152"/>
      <c r="D350" s="150" t="s">
        <v>226</v>
      </c>
      <c r="E350" s="153" t="s">
        <v>19</v>
      </c>
      <c r="F350" s="154" t="s">
        <v>676</v>
      </c>
      <c r="H350" s="155">
        <v>104.55</v>
      </c>
      <c r="I350" s="156"/>
      <c r="L350" s="152"/>
      <c r="M350" s="157"/>
      <c r="T350" s="158"/>
      <c r="AT350" s="153" t="s">
        <v>226</v>
      </c>
      <c r="AU350" s="153" t="s">
        <v>79</v>
      </c>
      <c r="AV350" s="12" t="s">
        <v>79</v>
      </c>
      <c r="AW350" s="12" t="s">
        <v>31</v>
      </c>
      <c r="AX350" s="12" t="s">
        <v>69</v>
      </c>
      <c r="AY350" s="153" t="s">
        <v>212</v>
      </c>
    </row>
    <row r="351" spans="2:65" s="12" customFormat="1">
      <c r="B351" s="152"/>
      <c r="D351" s="150" t="s">
        <v>226</v>
      </c>
      <c r="E351" s="153" t="s">
        <v>19</v>
      </c>
      <c r="F351" s="154" t="s">
        <v>677</v>
      </c>
      <c r="H351" s="155">
        <v>35.517000000000003</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678</v>
      </c>
      <c r="H352" s="155">
        <v>41.183999999999997</v>
      </c>
      <c r="I352" s="156"/>
      <c r="L352" s="152"/>
      <c r="M352" s="157"/>
      <c r="T352" s="158"/>
      <c r="AT352" s="153" t="s">
        <v>226</v>
      </c>
      <c r="AU352" s="153" t="s">
        <v>79</v>
      </c>
      <c r="AV352" s="12" t="s">
        <v>79</v>
      </c>
      <c r="AW352" s="12" t="s">
        <v>31</v>
      </c>
      <c r="AX352" s="12" t="s">
        <v>69</v>
      </c>
      <c r="AY352" s="153" t="s">
        <v>212</v>
      </c>
    </row>
    <row r="353" spans="2:51" s="12" customFormat="1">
      <c r="B353" s="152"/>
      <c r="D353" s="150" t="s">
        <v>226</v>
      </c>
      <c r="E353" s="153" t="s">
        <v>19</v>
      </c>
      <c r="F353" s="154" t="s">
        <v>679</v>
      </c>
      <c r="H353" s="155">
        <v>91.152000000000001</v>
      </c>
      <c r="I353" s="156"/>
      <c r="L353" s="152"/>
      <c r="M353" s="157"/>
      <c r="T353" s="158"/>
      <c r="AT353" s="153" t="s">
        <v>226</v>
      </c>
      <c r="AU353" s="153" t="s">
        <v>79</v>
      </c>
      <c r="AV353" s="12" t="s">
        <v>79</v>
      </c>
      <c r="AW353" s="12" t="s">
        <v>31</v>
      </c>
      <c r="AX353" s="12" t="s">
        <v>69</v>
      </c>
      <c r="AY353" s="153" t="s">
        <v>212</v>
      </c>
    </row>
    <row r="354" spans="2:51" s="12" customFormat="1">
      <c r="B354" s="152"/>
      <c r="D354" s="150" t="s">
        <v>226</v>
      </c>
      <c r="E354" s="153" t="s">
        <v>19</v>
      </c>
      <c r="F354" s="154" t="s">
        <v>680</v>
      </c>
      <c r="H354" s="155">
        <v>91.152000000000001</v>
      </c>
      <c r="I354" s="156"/>
      <c r="L354" s="152"/>
      <c r="M354" s="157"/>
      <c r="T354" s="158"/>
      <c r="AT354" s="153" t="s">
        <v>226</v>
      </c>
      <c r="AU354" s="153" t="s">
        <v>79</v>
      </c>
      <c r="AV354" s="12" t="s">
        <v>79</v>
      </c>
      <c r="AW354" s="12" t="s">
        <v>31</v>
      </c>
      <c r="AX354" s="12" t="s">
        <v>69</v>
      </c>
      <c r="AY354" s="153" t="s">
        <v>212</v>
      </c>
    </row>
    <row r="355" spans="2:51" s="12" customFormat="1">
      <c r="B355" s="152"/>
      <c r="D355" s="150" t="s">
        <v>226</v>
      </c>
      <c r="E355" s="153" t="s">
        <v>19</v>
      </c>
      <c r="F355" s="154" t="s">
        <v>681</v>
      </c>
      <c r="H355" s="155">
        <v>95.471999999999994</v>
      </c>
      <c r="I355" s="156"/>
      <c r="L355" s="152"/>
      <c r="M355" s="157"/>
      <c r="T355" s="158"/>
      <c r="AT355" s="153" t="s">
        <v>226</v>
      </c>
      <c r="AU355" s="153" t="s">
        <v>79</v>
      </c>
      <c r="AV355" s="12" t="s">
        <v>79</v>
      </c>
      <c r="AW355" s="12" t="s">
        <v>31</v>
      </c>
      <c r="AX355" s="12" t="s">
        <v>69</v>
      </c>
      <c r="AY355" s="153" t="s">
        <v>212</v>
      </c>
    </row>
    <row r="356" spans="2:51" s="12" customFormat="1">
      <c r="B356" s="152"/>
      <c r="D356" s="150" t="s">
        <v>226</v>
      </c>
      <c r="E356" s="153" t="s">
        <v>19</v>
      </c>
      <c r="F356" s="154" t="s">
        <v>682</v>
      </c>
      <c r="H356" s="155">
        <v>95.471999999999994</v>
      </c>
      <c r="I356" s="156"/>
      <c r="L356" s="152"/>
      <c r="M356" s="157"/>
      <c r="T356" s="158"/>
      <c r="AT356" s="153" t="s">
        <v>226</v>
      </c>
      <c r="AU356" s="153" t="s">
        <v>79</v>
      </c>
      <c r="AV356" s="12" t="s">
        <v>79</v>
      </c>
      <c r="AW356" s="12" t="s">
        <v>31</v>
      </c>
      <c r="AX356" s="12" t="s">
        <v>69</v>
      </c>
      <c r="AY356" s="153" t="s">
        <v>212</v>
      </c>
    </row>
    <row r="357" spans="2:51" s="12" customFormat="1">
      <c r="B357" s="152"/>
      <c r="D357" s="150" t="s">
        <v>226</v>
      </c>
      <c r="E357" s="153" t="s">
        <v>19</v>
      </c>
      <c r="F357" s="154" t="s">
        <v>683</v>
      </c>
      <c r="H357" s="155">
        <v>75.891999999999996</v>
      </c>
      <c r="I357" s="156"/>
      <c r="L357" s="152"/>
      <c r="M357" s="157"/>
      <c r="T357" s="158"/>
      <c r="AT357" s="153" t="s">
        <v>226</v>
      </c>
      <c r="AU357" s="153" t="s">
        <v>79</v>
      </c>
      <c r="AV357" s="12" t="s">
        <v>79</v>
      </c>
      <c r="AW357" s="12" t="s">
        <v>31</v>
      </c>
      <c r="AX357" s="12" t="s">
        <v>69</v>
      </c>
      <c r="AY357" s="153" t="s">
        <v>212</v>
      </c>
    </row>
    <row r="358" spans="2:51" s="15" customFormat="1">
      <c r="B358" s="176"/>
      <c r="D358" s="150" t="s">
        <v>226</v>
      </c>
      <c r="E358" s="177" t="s">
        <v>19</v>
      </c>
      <c r="F358" s="178" t="s">
        <v>455</v>
      </c>
      <c r="H358" s="179">
        <v>630.39099999999996</v>
      </c>
      <c r="I358" s="180"/>
      <c r="L358" s="176"/>
      <c r="M358" s="181"/>
      <c r="T358" s="182"/>
      <c r="AT358" s="177" t="s">
        <v>226</v>
      </c>
      <c r="AU358" s="177" t="s">
        <v>79</v>
      </c>
      <c r="AV358" s="15" t="s">
        <v>236</v>
      </c>
      <c r="AW358" s="15" t="s">
        <v>31</v>
      </c>
      <c r="AX358" s="15" t="s">
        <v>69</v>
      </c>
      <c r="AY358" s="177" t="s">
        <v>212</v>
      </c>
    </row>
    <row r="359" spans="2:51" s="14" customFormat="1">
      <c r="B359" s="170"/>
      <c r="D359" s="150" t="s">
        <v>226</v>
      </c>
      <c r="E359" s="171" t="s">
        <v>19</v>
      </c>
      <c r="F359" s="172" t="s">
        <v>684</v>
      </c>
      <c r="H359" s="171" t="s">
        <v>19</v>
      </c>
      <c r="I359" s="173"/>
      <c r="L359" s="170"/>
      <c r="M359" s="174"/>
      <c r="T359" s="175"/>
      <c r="AT359" s="171" t="s">
        <v>226</v>
      </c>
      <c r="AU359" s="171" t="s">
        <v>79</v>
      </c>
      <c r="AV359" s="14" t="s">
        <v>77</v>
      </c>
      <c r="AW359" s="14" t="s">
        <v>31</v>
      </c>
      <c r="AX359" s="14" t="s">
        <v>69</v>
      </c>
      <c r="AY359" s="171" t="s">
        <v>212</v>
      </c>
    </row>
    <row r="360" spans="2:51" s="12" customFormat="1">
      <c r="B360" s="152"/>
      <c r="D360" s="150" t="s">
        <v>226</v>
      </c>
      <c r="E360" s="153" t="s">
        <v>19</v>
      </c>
      <c r="F360" s="154" t="s">
        <v>685</v>
      </c>
      <c r="H360" s="155">
        <v>172.57400000000001</v>
      </c>
      <c r="I360" s="156"/>
      <c r="L360" s="152"/>
      <c r="M360" s="157"/>
      <c r="T360" s="158"/>
      <c r="AT360" s="153" t="s">
        <v>226</v>
      </c>
      <c r="AU360" s="153" t="s">
        <v>79</v>
      </c>
      <c r="AV360" s="12" t="s">
        <v>79</v>
      </c>
      <c r="AW360" s="12" t="s">
        <v>31</v>
      </c>
      <c r="AX360" s="12" t="s">
        <v>69</v>
      </c>
      <c r="AY360" s="153" t="s">
        <v>212</v>
      </c>
    </row>
    <row r="361" spans="2:51" s="12" customFormat="1">
      <c r="B361" s="152"/>
      <c r="D361" s="150" t="s">
        <v>226</v>
      </c>
      <c r="E361" s="153" t="s">
        <v>19</v>
      </c>
      <c r="F361" s="154" t="s">
        <v>686</v>
      </c>
      <c r="H361" s="155">
        <v>149.363</v>
      </c>
      <c r="I361" s="156"/>
      <c r="L361" s="152"/>
      <c r="M361" s="157"/>
      <c r="T361" s="158"/>
      <c r="AT361" s="153" t="s">
        <v>226</v>
      </c>
      <c r="AU361" s="153" t="s">
        <v>79</v>
      </c>
      <c r="AV361" s="12" t="s">
        <v>79</v>
      </c>
      <c r="AW361" s="12" t="s">
        <v>31</v>
      </c>
      <c r="AX361" s="12" t="s">
        <v>69</v>
      </c>
      <c r="AY361" s="153" t="s">
        <v>212</v>
      </c>
    </row>
    <row r="362" spans="2:51" s="12" customFormat="1">
      <c r="B362" s="152"/>
      <c r="D362" s="150" t="s">
        <v>226</v>
      </c>
      <c r="E362" s="153" t="s">
        <v>19</v>
      </c>
      <c r="F362" s="154" t="s">
        <v>687</v>
      </c>
      <c r="H362" s="155">
        <v>177.072</v>
      </c>
      <c r="I362" s="156"/>
      <c r="L362" s="152"/>
      <c r="M362" s="157"/>
      <c r="T362" s="158"/>
      <c r="AT362" s="153" t="s">
        <v>226</v>
      </c>
      <c r="AU362" s="153" t="s">
        <v>79</v>
      </c>
      <c r="AV362" s="12" t="s">
        <v>79</v>
      </c>
      <c r="AW362" s="12" t="s">
        <v>31</v>
      </c>
      <c r="AX362" s="12" t="s">
        <v>69</v>
      </c>
      <c r="AY362" s="153" t="s">
        <v>212</v>
      </c>
    </row>
    <row r="363" spans="2:51" s="12" customFormat="1">
      <c r="B363" s="152"/>
      <c r="D363" s="150" t="s">
        <v>226</v>
      </c>
      <c r="E363" s="153" t="s">
        <v>19</v>
      </c>
      <c r="F363" s="154" t="s">
        <v>688</v>
      </c>
      <c r="H363" s="155">
        <v>146.58099999999999</v>
      </c>
      <c r="I363" s="156"/>
      <c r="L363" s="152"/>
      <c r="M363" s="157"/>
      <c r="T363" s="158"/>
      <c r="AT363" s="153" t="s">
        <v>226</v>
      </c>
      <c r="AU363" s="153" t="s">
        <v>79</v>
      </c>
      <c r="AV363" s="12" t="s">
        <v>79</v>
      </c>
      <c r="AW363" s="12" t="s">
        <v>31</v>
      </c>
      <c r="AX363" s="12" t="s">
        <v>69</v>
      </c>
      <c r="AY363" s="153" t="s">
        <v>212</v>
      </c>
    </row>
    <row r="364" spans="2:51" s="12" customFormat="1">
      <c r="B364" s="152"/>
      <c r="D364" s="150" t="s">
        <v>226</v>
      </c>
      <c r="E364" s="153" t="s">
        <v>19</v>
      </c>
      <c r="F364" s="154" t="s">
        <v>689</v>
      </c>
      <c r="H364" s="155">
        <v>161.22200000000001</v>
      </c>
      <c r="I364" s="156"/>
      <c r="L364" s="152"/>
      <c r="M364" s="157"/>
      <c r="T364" s="158"/>
      <c r="AT364" s="153" t="s">
        <v>226</v>
      </c>
      <c r="AU364" s="153" t="s">
        <v>79</v>
      </c>
      <c r="AV364" s="12" t="s">
        <v>79</v>
      </c>
      <c r="AW364" s="12" t="s">
        <v>31</v>
      </c>
      <c r="AX364" s="12" t="s">
        <v>69</v>
      </c>
      <c r="AY364" s="153" t="s">
        <v>212</v>
      </c>
    </row>
    <row r="365" spans="2:51" s="12" customFormat="1">
      <c r="B365" s="152"/>
      <c r="D365" s="150" t="s">
        <v>226</v>
      </c>
      <c r="E365" s="153" t="s">
        <v>19</v>
      </c>
      <c r="F365" s="154" t="s">
        <v>690</v>
      </c>
      <c r="H365" s="155">
        <v>156.69</v>
      </c>
      <c r="I365" s="156"/>
      <c r="L365" s="152"/>
      <c r="M365" s="157"/>
      <c r="T365" s="158"/>
      <c r="AT365" s="153" t="s">
        <v>226</v>
      </c>
      <c r="AU365" s="153" t="s">
        <v>79</v>
      </c>
      <c r="AV365" s="12" t="s">
        <v>79</v>
      </c>
      <c r="AW365" s="12" t="s">
        <v>31</v>
      </c>
      <c r="AX365" s="12" t="s">
        <v>69</v>
      </c>
      <c r="AY365" s="153" t="s">
        <v>212</v>
      </c>
    </row>
    <row r="366" spans="2:51" s="12" customFormat="1">
      <c r="B366" s="152"/>
      <c r="D366" s="150" t="s">
        <v>226</v>
      </c>
      <c r="E366" s="153" t="s">
        <v>19</v>
      </c>
      <c r="F366" s="154" t="s">
        <v>691</v>
      </c>
      <c r="H366" s="155">
        <v>149.446</v>
      </c>
      <c r="I366" s="156"/>
      <c r="L366" s="152"/>
      <c r="M366" s="157"/>
      <c r="T366" s="158"/>
      <c r="AT366" s="153" t="s">
        <v>226</v>
      </c>
      <c r="AU366" s="153" t="s">
        <v>79</v>
      </c>
      <c r="AV366" s="12" t="s">
        <v>79</v>
      </c>
      <c r="AW366" s="12" t="s">
        <v>31</v>
      </c>
      <c r="AX366" s="12" t="s">
        <v>69</v>
      </c>
      <c r="AY366" s="153" t="s">
        <v>212</v>
      </c>
    </row>
    <row r="367" spans="2:51" s="12" customFormat="1">
      <c r="B367" s="152"/>
      <c r="D367" s="150" t="s">
        <v>226</v>
      </c>
      <c r="E367" s="153" t="s">
        <v>19</v>
      </c>
      <c r="F367" s="154" t="s">
        <v>692</v>
      </c>
      <c r="H367" s="155">
        <v>57.704999999999998</v>
      </c>
      <c r="I367" s="156"/>
      <c r="L367" s="152"/>
      <c r="M367" s="157"/>
      <c r="T367" s="158"/>
      <c r="AT367" s="153" t="s">
        <v>226</v>
      </c>
      <c r="AU367" s="153" t="s">
        <v>79</v>
      </c>
      <c r="AV367" s="12" t="s">
        <v>79</v>
      </c>
      <c r="AW367" s="12" t="s">
        <v>31</v>
      </c>
      <c r="AX367" s="12" t="s">
        <v>69</v>
      </c>
      <c r="AY367" s="153" t="s">
        <v>212</v>
      </c>
    </row>
    <row r="368" spans="2:51" s="15" customFormat="1">
      <c r="B368" s="176"/>
      <c r="D368" s="150" t="s">
        <v>226</v>
      </c>
      <c r="E368" s="177" t="s">
        <v>19</v>
      </c>
      <c r="F368" s="178" t="s">
        <v>455</v>
      </c>
      <c r="H368" s="179">
        <v>1170.653</v>
      </c>
      <c r="I368" s="180"/>
      <c r="L368" s="176"/>
      <c r="M368" s="181"/>
      <c r="T368" s="182"/>
      <c r="AT368" s="177" t="s">
        <v>226</v>
      </c>
      <c r="AU368" s="177" t="s">
        <v>79</v>
      </c>
      <c r="AV368" s="15" t="s">
        <v>236</v>
      </c>
      <c r="AW368" s="15" t="s">
        <v>31</v>
      </c>
      <c r="AX368" s="15" t="s">
        <v>69</v>
      </c>
      <c r="AY368" s="177" t="s">
        <v>212</v>
      </c>
    </row>
    <row r="369" spans="2:65" s="13" customFormat="1">
      <c r="B369" s="159"/>
      <c r="D369" s="150" t="s">
        <v>226</v>
      </c>
      <c r="E369" s="160" t="s">
        <v>19</v>
      </c>
      <c r="F369" s="161" t="s">
        <v>228</v>
      </c>
      <c r="H369" s="162">
        <v>1801.0440000000001</v>
      </c>
      <c r="I369" s="163"/>
      <c r="L369" s="159"/>
      <c r="M369" s="164"/>
      <c r="T369" s="165"/>
      <c r="AT369" s="160" t="s">
        <v>226</v>
      </c>
      <c r="AU369" s="160" t="s">
        <v>79</v>
      </c>
      <c r="AV369" s="13" t="s">
        <v>229</v>
      </c>
      <c r="AW369" s="13" t="s">
        <v>31</v>
      </c>
      <c r="AX369" s="13" t="s">
        <v>77</v>
      </c>
      <c r="AY369" s="160" t="s">
        <v>212</v>
      </c>
    </row>
    <row r="370" spans="2:65" s="1" customFormat="1" ht="16.5" customHeight="1">
      <c r="B370" s="34"/>
      <c r="C370" s="133" t="s">
        <v>693</v>
      </c>
      <c r="D370" s="133" t="s">
        <v>215</v>
      </c>
      <c r="E370" s="134" t="s">
        <v>694</v>
      </c>
      <c r="F370" s="135" t="s">
        <v>695</v>
      </c>
      <c r="G370" s="136" t="s">
        <v>495</v>
      </c>
      <c r="H370" s="137">
        <v>1817.7750000000001</v>
      </c>
      <c r="I370" s="138"/>
      <c r="J370" s="139">
        <f>ROUND(I370*H370,2)</f>
        <v>0</v>
      </c>
      <c r="K370" s="135" t="s">
        <v>219</v>
      </c>
      <c r="L370" s="34"/>
      <c r="M370" s="140" t="s">
        <v>19</v>
      </c>
      <c r="N370" s="141" t="s">
        <v>40</v>
      </c>
      <c r="P370" s="142">
        <f>O370*H370</f>
        <v>0</v>
      </c>
      <c r="Q370" s="142">
        <v>0</v>
      </c>
      <c r="R370" s="142">
        <f>Q370*H370</f>
        <v>0</v>
      </c>
      <c r="S370" s="142">
        <v>0.20799999999999999</v>
      </c>
      <c r="T370" s="143">
        <f>S370*H370</f>
        <v>378.09719999999999</v>
      </c>
      <c r="AR370" s="144" t="s">
        <v>229</v>
      </c>
      <c r="AT370" s="144" t="s">
        <v>215</v>
      </c>
      <c r="AU370" s="144" t="s">
        <v>79</v>
      </c>
      <c r="AY370" s="19" t="s">
        <v>212</v>
      </c>
      <c r="BE370" s="145">
        <f>IF(N370="základní",J370,0)</f>
        <v>0</v>
      </c>
      <c r="BF370" s="145">
        <f>IF(N370="snížená",J370,0)</f>
        <v>0</v>
      </c>
      <c r="BG370" s="145">
        <f>IF(N370="zákl. přenesená",J370,0)</f>
        <v>0</v>
      </c>
      <c r="BH370" s="145">
        <f>IF(N370="sníž. přenesená",J370,0)</f>
        <v>0</v>
      </c>
      <c r="BI370" s="145">
        <f>IF(N370="nulová",J370,0)</f>
        <v>0</v>
      </c>
      <c r="BJ370" s="19" t="s">
        <v>77</v>
      </c>
      <c r="BK370" s="145">
        <f>ROUND(I370*H370,2)</f>
        <v>0</v>
      </c>
      <c r="BL370" s="19" t="s">
        <v>229</v>
      </c>
      <c r="BM370" s="144" t="s">
        <v>696</v>
      </c>
    </row>
    <row r="371" spans="2:65" s="1" customFormat="1">
      <c r="B371" s="34"/>
      <c r="D371" s="146" t="s">
        <v>222</v>
      </c>
      <c r="F371" s="147" t="s">
        <v>697</v>
      </c>
      <c r="I371" s="148"/>
      <c r="L371" s="34"/>
      <c r="M371" s="149"/>
      <c r="T371" s="55"/>
      <c r="AT371" s="19" t="s">
        <v>222</v>
      </c>
      <c r="AU371" s="19" t="s">
        <v>79</v>
      </c>
    </row>
    <row r="372" spans="2:65" s="14" customFormat="1">
      <c r="B372" s="170"/>
      <c r="D372" s="150" t="s">
        <v>226</v>
      </c>
      <c r="E372" s="171" t="s">
        <v>19</v>
      </c>
      <c r="F372" s="172" t="s">
        <v>698</v>
      </c>
      <c r="H372" s="171" t="s">
        <v>19</v>
      </c>
      <c r="I372" s="173"/>
      <c r="L372" s="170"/>
      <c r="M372" s="174"/>
      <c r="T372" s="175"/>
      <c r="AT372" s="171" t="s">
        <v>226</v>
      </c>
      <c r="AU372" s="171" t="s">
        <v>79</v>
      </c>
      <c r="AV372" s="14" t="s">
        <v>77</v>
      </c>
      <c r="AW372" s="14" t="s">
        <v>31</v>
      </c>
      <c r="AX372" s="14" t="s">
        <v>69</v>
      </c>
      <c r="AY372" s="171" t="s">
        <v>212</v>
      </c>
    </row>
    <row r="373" spans="2:65" s="14" customFormat="1">
      <c r="B373" s="170"/>
      <c r="D373" s="150" t="s">
        <v>226</v>
      </c>
      <c r="E373" s="171" t="s">
        <v>19</v>
      </c>
      <c r="F373" s="172" t="s">
        <v>657</v>
      </c>
      <c r="H373" s="171" t="s">
        <v>19</v>
      </c>
      <c r="I373" s="173"/>
      <c r="L373" s="170"/>
      <c r="M373" s="174"/>
      <c r="T373" s="175"/>
      <c r="AT373" s="171" t="s">
        <v>226</v>
      </c>
      <c r="AU373" s="171" t="s">
        <v>79</v>
      </c>
      <c r="AV373" s="14" t="s">
        <v>77</v>
      </c>
      <c r="AW373" s="14" t="s">
        <v>31</v>
      </c>
      <c r="AX373" s="14" t="s">
        <v>69</v>
      </c>
      <c r="AY373" s="171" t="s">
        <v>212</v>
      </c>
    </row>
    <row r="374" spans="2:65" s="12" customFormat="1">
      <c r="B374" s="152"/>
      <c r="D374" s="150" t="s">
        <v>226</v>
      </c>
      <c r="E374" s="153" t="s">
        <v>19</v>
      </c>
      <c r="F374" s="154" t="s">
        <v>658</v>
      </c>
      <c r="H374" s="155">
        <v>6.5110000000000001</v>
      </c>
      <c r="I374" s="156"/>
      <c r="L374" s="152"/>
      <c r="M374" s="157"/>
      <c r="T374" s="158"/>
      <c r="AT374" s="153" t="s">
        <v>226</v>
      </c>
      <c r="AU374" s="153" t="s">
        <v>79</v>
      </c>
      <c r="AV374" s="12" t="s">
        <v>79</v>
      </c>
      <c r="AW374" s="12" t="s">
        <v>31</v>
      </c>
      <c r="AX374" s="12" t="s">
        <v>69</v>
      </c>
      <c r="AY374" s="153" t="s">
        <v>212</v>
      </c>
    </row>
    <row r="375" spans="2:65" s="15" customFormat="1">
      <c r="B375" s="176"/>
      <c r="D375" s="150" t="s">
        <v>226</v>
      </c>
      <c r="E375" s="177" t="s">
        <v>19</v>
      </c>
      <c r="F375" s="178" t="s">
        <v>455</v>
      </c>
      <c r="H375" s="179">
        <v>6.5110000000000001</v>
      </c>
      <c r="I375" s="180"/>
      <c r="L375" s="176"/>
      <c r="M375" s="181"/>
      <c r="T375" s="182"/>
      <c r="AT375" s="177" t="s">
        <v>226</v>
      </c>
      <c r="AU375" s="177" t="s">
        <v>79</v>
      </c>
      <c r="AV375" s="15" t="s">
        <v>236</v>
      </c>
      <c r="AW375" s="15" t="s">
        <v>31</v>
      </c>
      <c r="AX375" s="15" t="s">
        <v>69</v>
      </c>
      <c r="AY375" s="177" t="s">
        <v>212</v>
      </c>
    </row>
    <row r="376" spans="2:65" s="14" customFormat="1">
      <c r="B376" s="170"/>
      <c r="D376" s="150" t="s">
        <v>226</v>
      </c>
      <c r="E376" s="171" t="s">
        <v>19</v>
      </c>
      <c r="F376" s="172" t="s">
        <v>659</v>
      </c>
      <c r="H376" s="171" t="s">
        <v>19</v>
      </c>
      <c r="I376" s="173"/>
      <c r="L376" s="170"/>
      <c r="M376" s="174"/>
      <c r="T376" s="175"/>
      <c r="AT376" s="171" t="s">
        <v>226</v>
      </c>
      <c r="AU376" s="171" t="s">
        <v>79</v>
      </c>
      <c r="AV376" s="14" t="s">
        <v>77</v>
      </c>
      <c r="AW376" s="14" t="s">
        <v>31</v>
      </c>
      <c r="AX376" s="14" t="s">
        <v>69</v>
      </c>
      <c r="AY376" s="171" t="s">
        <v>212</v>
      </c>
    </row>
    <row r="377" spans="2:65" s="12" customFormat="1">
      <c r="B377" s="152"/>
      <c r="D377" s="150" t="s">
        <v>226</v>
      </c>
      <c r="E377" s="153" t="s">
        <v>19</v>
      </c>
      <c r="F377" s="154" t="s">
        <v>660</v>
      </c>
      <c r="H377" s="155">
        <v>8.4909999999999997</v>
      </c>
      <c r="I377" s="156"/>
      <c r="L377" s="152"/>
      <c r="M377" s="157"/>
      <c r="T377" s="158"/>
      <c r="AT377" s="153" t="s">
        <v>226</v>
      </c>
      <c r="AU377" s="153" t="s">
        <v>79</v>
      </c>
      <c r="AV377" s="12" t="s">
        <v>79</v>
      </c>
      <c r="AW377" s="12" t="s">
        <v>31</v>
      </c>
      <c r="AX377" s="12" t="s">
        <v>69</v>
      </c>
      <c r="AY377" s="153" t="s">
        <v>212</v>
      </c>
    </row>
    <row r="378" spans="2:65" s="15" customFormat="1">
      <c r="B378" s="176"/>
      <c r="D378" s="150" t="s">
        <v>226</v>
      </c>
      <c r="E378" s="177" t="s">
        <v>19</v>
      </c>
      <c r="F378" s="178" t="s">
        <v>455</v>
      </c>
      <c r="H378" s="179">
        <v>8.4909999999999997</v>
      </c>
      <c r="I378" s="180"/>
      <c r="L378" s="176"/>
      <c r="M378" s="181"/>
      <c r="T378" s="182"/>
      <c r="AT378" s="177" t="s">
        <v>226</v>
      </c>
      <c r="AU378" s="177" t="s">
        <v>79</v>
      </c>
      <c r="AV378" s="15" t="s">
        <v>236</v>
      </c>
      <c r="AW378" s="15" t="s">
        <v>31</v>
      </c>
      <c r="AX378" s="15" t="s">
        <v>69</v>
      </c>
      <c r="AY378" s="177" t="s">
        <v>212</v>
      </c>
    </row>
    <row r="379" spans="2:65" s="14" customFormat="1">
      <c r="B379" s="170"/>
      <c r="D379" s="150" t="s">
        <v>226</v>
      </c>
      <c r="E379" s="171" t="s">
        <v>19</v>
      </c>
      <c r="F379" s="172" t="s">
        <v>661</v>
      </c>
      <c r="H379" s="171" t="s">
        <v>19</v>
      </c>
      <c r="I379" s="173"/>
      <c r="L379" s="170"/>
      <c r="M379" s="174"/>
      <c r="T379" s="175"/>
      <c r="AT379" s="171" t="s">
        <v>226</v>
      </c>
      <c r="AU379" s="171" t="s">
        <v>79</v>
      </c>
      <c r="AV379" s="14" t="s">
        <v>77</v>
      </c>
      <c r="AW379" s="14" t="s">
        <v>31</v>
      </c>
      <c r="AX379" s="14" t="s">
        <v>69</v>
      </c>
      <c r="AY379" s="171" t="s">
        <v>212</v>
      </c>
    </row>
    <row r="380" spans="2:65" s="12" customFormat="1">
      <c r="B380" s="152"/>
      <c r="D380" s="150" t="s">
        <v>226</v>
      </c>
      <c r="E380" s="153" t="s">
        <v>19</v>
      </c>
      <c r="F380" s="154" t="s">
        <v>662</v>
      </c>
      <c r="H380" s="155">
        <v>189.738</v>
      </c>
      <c r="I380" s="156"/>
      <c r="L380" s="152"/>
      <c r="M380" s="157"/>
      <c r="T380" s="158"/>
      <c r="AT380" s="153" t="s">
        <v>226</v>
      </c>
      <c r="AU380" s="153" t="s">
        <v>79</v>
      </c>
      <c r="AV380" s="12" t="s">
        <v>79</v>
      </c>
      <c r="AW380" s="12" t="s">
        <v>31</v>
      </c>
      <c r="AX380" s="12" t="s">
        <v>69</v>
      </c>
      <c r="AY380" s="153" t="s">
        <v>212</v>
      </c>
    </row>
    <row r="381" spans="2:65" s="12" customFormat="1">
      <c r="B381" s="152"/>
      <c r="D381" s="150" t="s">
        <v>226</v>
      </c>
      <c r="E381" s="153" t="s">
        <v>19</v>
      </c>
      <c r="F381" s="154" t="s">
        <v>663</v>
      </c>
      <c r="H381" s="155">
        <v>218.91499999999999</v>
      </c>
      <c r="I381" s="156"/>
      <c r="L381" s="152"/>
      <c r="M381" s="157"/>
      <c r="T381" s="158"/>
      <c r="AT381" s="153" t="s">
        <v>226</v>
      </c>
      <c r="AU381" s="153" t="s">
        <v>79</v>
      </c>
      <c r="AV381" s="12" t="s">
        <v>79</v>
      </c>
      <c r="AW381" s="12" t="s">
        <v>31</v>
      </c>
      <c r="AX381" s="12" t="s">
        <v>69</v>
      </c>
      <c r="AY381" s="153" t="s">
        <v>212</v>
      </c>
    </row>
    <row r="382" spans="2:65" s="12" customFormat="1">
      <c r="B382" s="152"/>
      <c r="D382" s="150" t="s">
        <v>226</v>
      </c>
      <c r="E382" s="153" t="s">
        <v>19</v>
      </c>
      <c r="F382" s="154" t="s">
        <v>664</v>
      </c>
      <c r="H382" s="155">
        <v>156.815</v>
      </c>
      <c r="I382" s="156"/>
      <c r="L382" s="152"/>
      <c r="M382" s="157"/>
      <c r="T382" s="158"/>
      <c r="AT382" s="153" t="s">
        <v>226</v>
      </c>
      <c r="AU382" s="153" t="s">
        <v>79</v>
      </c>
      <c r="AV382" s="12" t="s">
        <v>79</v>
      </c>
      <c r="AW382" s="12" t="s">
        <v>31</v>
      </c>
      <c r="AX382" s="12" t="s">
        <v>69</v>
      </c>
      <c r="AY382" s="153" t="s">
        <v>212</v>
      </c>
    </row>
    <row r="383" spans="2:65" s="12" customFormat="1">
      <c r="B383" s="152"/>
      <c r="D383" s="150" t="s">
        <v>226</v>
      </c>
      <c r="E383" s="153" t="s">
        <v>19</v>
      </c>
      <c r="F383" s="154" t="s">
        <v>665</v>
      </c>
      <c r="H383" s="155">
        <v>315.21600000000001</v>
      </c>
      <c r="I383" s="156"/>
      <c r="L383" s="152"/>
      <c r="M383" s="157"/>
      <c r="T383" s="158"/>
      <c r="AT383" s="153" t="s">
        <v>226</v>
      </c>
      <c r="AU383" s="153" t="s">
        <v>79</v>
      </c>
      <c r="AV383" s="12" t="s">
        <v>79</v>
      </c>
      <c r="AW383" s="12" t="s">
        <v>31</v>
      </c>
      <c r="AX383" s="12" t="s">
        <v>69</v>
      </c>
      <c r="AY383" s="153" t="s">
        <v>212</v>
      </c>
    </row>
    <row r="384" spans="2:65" s="12" customFormat="1">
      <c r="B384" s="152"/>
      <c r="D384" s="150" t="s">
        <v>226</v>
      </c>
      <c r="E384" s="153" t="s">
        <v>19</v>
      </c>
      <c r="F384" s="154" t="s">
        <v>666</v>
      </c>
      <c r="H384" s="155">
        <v>283.09300000000002</v>
      </c>
      <c r="I384" s="156"/>
      <c r="L384" s="152"/>
      <c r="M384" s="157"/>
      <c r="T384" s="158"/>
      <c r="AT384" s="153" t="s">
        <v>226</v>
      </c>
      <c r="AU384" s="153" t="s">
        <v>79</v>
      </c>
      <c r="AV384" s="12" t="s">
        <v>79</v>
      </c>
      <c r="AW384" s="12" t="s">
        <v>31</v>
      </c>
      <c r="AX384" s="12" t="s">
        <v>69</v>
      </c>
      <c r="AY384" s="153" t="s">
        <v>212</v>
      </c>
    </row>
    <row r="385" spans="2:65" s="12" customFormat="1">
      <c r="B385" s="152"/>
      <c r="D385" s="150" t="s">
        <v>226</v>
      </c>
      <c r="E385" s="153" t="s">
        <v>19</v>
      </c>
      <c r="F385" s="154" t="s">
        <v>667</v>
      </c>
      <c r="H385" s="155">
        <v>291.36399999999998</v>
      </c>
      <c r="I385" s="156"/>
      <c r="L385" s="152"/>
      <c r="M385" s="157"/>
      <c r="T385" s="158"/>
      <c r="AT385" s="153" t="s">
        <v>226</v>
      </c>
      <c r="AU385" s="153" t="s">
        <v>79</v>
      </c>
      <c r="AV385" s="12" t="s">
        <v>79</v>
      </c>
      <c r="AW385" s="12" t="s">
        <v>31</v>
      </c>
      <c r="AX385" s="12" t="s">
        <v>69</v>
      </c>
      <c r="AY385" s="153" t="s">
        <v>212</v>
      </c>
    </row>
    <row r="386" spans="2:65" s="12" customFormat="1">
      <c r="B386" s="152"/>
      <c r="D386" s="150" t="s">
        <v>226</v>
      </c>
      <c r="E386" s="153" t="s">
        <v>19</v>
      </c>
      <c r="F386" s="154" t="s">
        <v>668</v>
      </c>
      <c r="H386" s="155">
        <v>326.83600000000001</v>
      </c>
      <c r="I386" s="156"/>
      <c r="L386" s="152"/>
      <c r="M386" s="157"/>
      <c r="T386" s="158"/>
      <c r="AT386" s="153" t="s">
        <v>226</v>
      </c>
      <c r="AU386" s="153" t="s">
        <v>79</v>
      </c>
      <c r="AV386" s="12" t="s">
        <v>79</v>
      </c>
      <c r="AW386" s="12" t="s">
        <v>31</v>
      </c>
      <c r="AX386" s="12" t="s">
        <v>69</v>
      </c>
      <c r="AY386" s="153" t="s">
        <v>212</v>
      </c>
    </row>
    <row r="387" spans="2:65" s="12" customFormat="1">
      <c r="B387" s="152"/>
      <c r="D387" s="150" t="s">
        <v>226</v>
      </c>
      <c r="E387" s="153" t="s">
        <v>19</v>
      </c>
      <c r="F387" s="154" t="s">
        <v>669</v>
      </c>
      <c r="H387" s="155">
        <v>20.795999999999999</v>
      </c>
      <c r="I387" s="156"/>
      <c r="L387" s="152"/>
      <c r="M387" s="157"/>
      <c r="T387" s="158"/>
      <c r="AT387" s="153" t="s">
        <v>226</v>
      </c>
      <c r="AU387" s="153" t="s">
        <v>79</v>
      </c>
      <c r="AV387" s="12" t="s">
        <v>79</v>
      </c>
      <c r="AW387" s="12" t="s">
        <v>31</v>
      </c>
      <c r="AX387" s="12" t="s">
        <v>69</v>
      </c>
      <c r="AY387" s="153" t="s">
        <v>212</v>
      </c>
    </row>
    <row r="388" spans="2:65" s="15" customFormat="1">
      <c r="B388" s="176"/>
      <c r="D388" s="150" t="s">
        <v>226</v>
      </c>
      <c r="E388" s="177" t="s">
        <v>19</v>
      </c>
      <c r="F388" s="178" t="s">
        <v>455</v>
      </c>
      <c r="H388" s="179">
        <v>1802.7729999999999</v>
      </c>
      <c r="I388" s="180"/>
      <c r="L388" s="176"/>
      <c r="M388" s="181"/>
      <c r="T388" s="182"/>
      <c r="AT388" s="177" t="s">
        <v>226</v>
      </c>
      <c r="AU388" s="177" t="s">
        <v>79</v>
      </c>
      <c r="AV388" s="15" t="s">
        <v>236</v>
      </c>
      <c r="AW388" s="15" t="s">
        <v>31</v>
      </c>
      <c r="AX388" s="15" t="s">
        <v>69</v>
      </c>
      <c r="AY388" s="177" t="s">
        <v>212</v>
      </c>
    </row>
    <row r="389" spans="2:65" s="13" customFormat="1">
      <c r="B389" s="159"/>
      <c r="D389" s="150" t="s">
        <v>226</v>
      </c>
      <c r="E389" s="160" t="s">
        <v>19</v>
      </c>
      <c r="F389" s="161" t="s">
        <v>228</v>
      </c>
      <c r="H389" s="162">
        <v>1817.7750000000001</v>
      </c>
      <c r="I389" s="163"/>
      <c r="L389" s="159"/>
      <c r="M389" s="164"/>
      <c r="T389" s="165"/>
      <c r="AT389" s="160" t="s">
        <v>226</v>
      </c>
      <c r="AU389" s="160" t="s">
        <v>79</v>
      </c>
      <c r="AV389" s="13" t="s">
        <v>229</v>
      </c>
      <c r="AW389" s="13" t="s">
        <v>31</v>
      </c>
      <c r="AX389" s="13" t="s">
        <v>77</v>
      </c>
      <c r="AY389" s="160" t="s">
        <v>212</v>
      </c>
    </row>
    <row r="390" spans="2:65" s="1" customFormat="1" ht="16.5" customHeight="1">
      <c r="B390" s="34"/>
      <c r="C390" s="133" t="s">
        <v>699</v>
      </c>
      <c r="D390" s="133" t="s">
        <v>215</v>
      </c>
      <c r="E390" s="134" t="s">
        <v>700</v>
      </c>
      <c r="F390" s="135" t="s">
        <v>701</v>
      </c>
      <c r="G390" s="136" t="s">
        <v>495</v>
      </c>
      <c r="H390" s="137">
        <v>1801.0440000000001</v>
      </c>
      <c r="I390" s="138"/>
      <c r="J390" s="139">
        <f>ROUND(I390*H390,2)</f>
        <v>0</v>
      </c>
      <c r="K390" s="135" t="s">
        <v>219</v>
      </c>
      <c r="L390" s="34"/>
      <c r="M390" s="140" t="s">
        <v>19</v>
      </c>
      <c r="N390" s="141" t="s">
        <v>40</v>
      </c>
      <c r="P390" s="142">
        <f>O390*H390</f>
        <v>0</v>
      </c>
      <c r="Q390" s="142">
        <v>0</v>
      </c>
      <c r="R390" s="142">
        <f>Q390*H390</f>
        <v>0</v>
      </c>
      <c r="S390" s="142">
        <v>0.308</v>
      </c>
      <c r="T390" s="143">
        <f>S390*H390</f>
        <v>554.72155199999997</v>
      </c>
      <c r="AR390" s="144" t="s">
        <v>229</v>
      </c>
      <c r="AT390" s="144" t="s">
        <v>215</v>
      </c>
      <c r="AU390" s="144" t="s">
        <v>79</v>
      </c>
      <c r="AY390" s="19" t="s">
        <v>212</v>
      </c>
      <c r="BE390" s="145">
        <f>IF(N390="základní",J390,0)</f>
        <v>0</v>
      </c>
      <c r="BF390" s="145">
        <f>IF(N390="snížená",J390,0)</f>
        <v>0</v>
      </c>
      <c r="BG390" s="145">
        <f>IF(N390="zákl. přenesená",J390,0)</f>
        <v>0</v>
      </c>
      <c r="BH390" s="145">
        <f>IF(N390="sníž. přenesená",J390,0)</f>
        <v>0</v>
      </c>
      <c r="BI390" s="145">
        <f>IF(N390="nulová",J390,0)</f>
        <v>0</v>
      </c>
      <c r="BJ390" s="19" t="s">
        <v>77</v>
      </c>
      <c r="BK390" s="145">
        <f>ROUND(I390*H390,2)</f>
        <v>0</v>
      </c>
      <c r="BL390" s="19" t="s">
        <v>229</v>
      </c>
      <c r="BM390" s="144" t="s">
        <v>702</v>
      </c>
    </row>
    <row r="391" spans="2:65" s="1" customFormat="1">
      <c r="B391" s="34"/>
      <c r="D391" s="146" t="s">
        <v>222</v>
      </c>
      <c r="F391" s="147" t="s">
        <v>703</v>
      </c>
      <c r="I391" s="148"/>
      <c r="L391" s="34"/>
      <c r="M391" s="149"/>
      <c r="T391" s="55"/>
      <c r="AT391" s="19" t="s">
        <v>222</v>
      </c>
      <c r="AU391" s="19" t="s">
        <v>79</v>
      </c>
    </row>
    <row r="392" spans="2:65" s="14" customFormat="1">
      <c r="B392" s="170"/>
      <c r="D392" s="150" t="s">
        <v>226</v>
      </c>
      <c r="E392" s="171" t="s">
        <v>19</v>
      </c>
      <c r="F392" s="172" t="s">
        <v>698</v>
      </c>
      <c r="H392" s="171" t="s">
        <v>19</v>
      </c>
      <c r="I392" s="173"/>
      <c r="L392" s="170"/>
      <c r="M392" s="174"/>
      <c r="T392" s="175"/>
      <c r="AT392" s="171" t="s">
        <v>226</v>
      </c>
      <c r="AU392" s="171" t="s">
        <v>79</v>
      </c>
      <c r="AV392" s="14" t="s">
        <v>77</v>
      </c>
      <c r="AW392" s="14" t="s">
        <v>31</v>
      </c>
      <c r="AX392" s="14" t="s">
        <v>69</v>
      </c>
      <c r="AY392" s="171" t="s">
        <v>212</v>
      </c>
    </row>
    <row r="393" spans="2:65" s="14" customFormat="1">
      <c r="B393" s="170"/>
      <c r="D393" s="150" t="s">
        <v>226</v>
      </c>
      <c r="E393" s="171" t="s">
        <v>19</v>
      </c>
      <c r="F393" s="172" t="s">
        <v>675</v>
      </c>
      <c r="H393" s="171" t="s">
        <v>19</v>
      </c>
      <c r="I393" s="173"/>
      <c r="L393" s="170"/>
      <c r="M393" s="174"/>
      <c r="T393" s="175"/>
      <c r="AT393" s="171" t="s">
        <v>226</v>
      </c>
      <c r="AU393" s="171" t="s">
        <v>79</v>
      </c>
      <c r="AV393" s="14" t="s">
        <v>77</v>
      </c>
      <c r="AW393" s="14" t="s">
        <v>31</v>
      </c>
      <c r="AX393" s="14" t="s">
        <v>69</v>
      </c>
      <c r="AY393" s="171" t="s">
        <v>212</v>
      </c>
    </row>
    <row r="394" spans="2:65" s="12" customFormat="1">
      <c r="B394" s="152"/>
      <c r="D394" s="150" t="s">
        <v>226</v>
      </c>
      <c r="E394" s="153" t="s">
        <v>19</v>
      </c>
      <c r="F394" s="154" t="s">
        <v>676</v>
      </c>
      <c r="H394" s="155">
        <v>104.55</v>
      </c>
      <c r="I394" s="156"/>
      <c r="L394" s="152"/>
      <c r="M394" s="157"/>
      <c r="T394" s="158"/>
      <c r="AT394" s="153" t="s">
        <v>226</v>
      </c>
      <c r="AU394" s="153" t="s">
        <v>79</v>
      </c>
      <c r="AV394" s="12" t="s">
        <v>79</v>
      </c>
      <c r="AW394" s="12" t="s">
        <v>31</v>
      </c>
      <c r="AX394" s="12" t="s">
        <v>69</v>
      </c>
      <c r="AY394" s="153" t="s">
        <v>212</v>
      </c>
    </row>
    <row r="395" spans="2:65" s="12" customFormat="1">
      <c r="B395" s="152"/>
      <c r="D395" s="150" t="s">
        <v>226</v>
      </c>
      <c r="E395" s="153" t="s">
        <v>19</v>
      </c>
      <c r="F395" s="154" t="s">
        <v>677</v>
      </c>
      <c r="H395" s="155">
        <v>35.517000000000003</v>
      </c>
      <c r="I395" s="156"/>
      <c r="L395" s="152"/>
      <c r="M395" s="157"/>
      <c r="T395" s="158"/>
      <c r="AT395" s="153" t="s">
        <v>226</v>
      </c>
      <c r="AU395" s="153" t="s">
        <v>79</v>
      </c>
      <c r="AV395" s="12" t="s">
        <v>79</v>
      </c>
      <c r="AW395" s="12" t="s">
        <v>31</v>
      </c>
      <c r="AX395" s="12" t="s">
        <v>69</v>
      </c>
      <c r="AY395" s="153" t="s">
        <v>212</v>
      </c>
    </row>
    <row r="396" spans="2:65" s="12" customFormat="1">
      <c r="B396" s="152"/>
      <c r="D396" s="150" t="s">
        <v>226</v>
      </c>
      <c r="E396" s="153" t="s">
        <v>19</v>
      </c>
      <c r="F396" s="154" t="s">
        <v>678</v>
      </c>
      <c r="H396" s="155">
        <v>41.183999999999997</v>
      </c>
      <c r="I396" s="156"/>
      <c r="L396" s="152"/>
      <c r="M396" s="157"/>
      <c r="T396" s="158"/>
      <c r="AT396" s="153" t="s">
        <v>226</v>
      </c>
      <c r="AU396" s="153" t="s">
        <v>79</v>
      </c>
      <c r="AV396" s="12" t="s">
        <v>79</v>
      </c>
      <c r="AW396" s="12" t="s">
        <v>31</v>
      </c>
      <c r="AX396" s="12" t="s">
        <v>69</v>
      </c>
      <c r="AY396" s="153" t="s">
        <v>212</v>
      </c>
    </row>
    <row r="397" spans="2:65" s="12" customFormat="1">
      <c r="B397" s="152"/>
      <c r="D397" s="150" t="s">
        <v>226</v>
      </c>
      <c r="E397" s="153" t="s">
        <v>19</v>
      </c>
      <c r="F397" s="154" t="s">
        <v>679</v>
      </c>
      <c r="H397" s="155">
        <v>91.152000000000001</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680</v>
      </c>
      <c r="H398" s="155">
        <v>91.152000000000001</v>
      </c>
      <c r="I398" s="156"/>
      <c r="L398" s="152"/>
      <c r="M398" s="157"/>
      <c r="T398" s="158"/>
      <c r="AT398" s="153" t="s">
        <v>226</v>
      </c>
      <c r="AU398" s="153" t="s">
        <v>79</v>
      </c>
      <c r="AV398" s="12" t="s">
        <v>79</v>
      </c>
      <c r="AW398" s="12" t="s">
        <v>31</v>
      </c>
      <c r="AX398" s="12" t="s">
        <v>69</v>
      </c>
      <c r="AY398" s="153" t="s">
        <v>212</v>
      </c>
    </row>
    <row r="399" spans="2:65" s="12" customFormat="1">
      <c r="B399" s="152"/>
      <c r="D399" s="150" t="s">
        <v>226</v>
      </c>
      <c r="E399" s="153" t="s">
        <v>19</v>
      </c>
      <c r="F399" s="154" t="s">
        <v>681</v>
      </c>
      <c r="H399" s="155">
        <v>95.471999999999994</v>
      </c>
      <c r="I399" s="156"/>
      <c r="L399" s="152"/>
      <c r="M399" s="157"/>
      <c r="T399" s="158"/>
      <c r="AT399" s="153" t="s">
        <v>226</v>
      </c>
      <c r="AU399" s="153" t="s">
        <v>79</v>
      </c>
      <c r="AV399" s="12" t="s">
        <v>79</v>
      </c>
      <c r="AW399" s="12" t="s">
        <v>31</v>
      </c>
      <c r="AX399" s="12" t="s">
        <v>69</v>
      </c>
      <c r="AY399" s="153" t="s">
        <v>212</v>
      </c>
    </row>
    <row r="400" spans="2:65" s="12" customFormat="1">
      <c r="B400" s="152"/>
      <c r="D400" s="150" t="s">
        <v>226</v>
      </c>
      <c r="E400" s="153" t="s">
        <v>19</v>
      </c>
      <c r="F400" s="154" t="s">
        <v>682</v>
      </c>
      <c r="H400" s="155">
        <v>95.471999999999994</v>
      </c>
      <c r="I400" s="156"/>
      <c r="L400" s="152"/>
      <c r="M400" s="157"/>
      <c r="T400" s="158"/>
      <c r="AT400" s="153" t="s">
        <v>226</v>
      </c>
      <c r="AU400" s="153" t="s">
        <v>79</v>
      </c>
      <c r="AV400" s="12" t="s">
        <v>79</v>
      </c>
      <c r="AW400" s="12" t="s">
        <v>31</v>
      </c>
      <c r="AX400" s="12" t="s">
        <v>69</v>
      </c>
      <c r="AY400" s="153" t="s">
        <v>212</v>
      </c>
    </row>
    <row r="401" spans="2:65" s="12" customFormat="1">
      <c r="B401" s="152"/>
      <c r="D401" s="150" t="s">
        <v>226</v>
      </c>
      <c r="E401" s="153" t="s">
        <v>19</v>
      </c>
      <c r="F401" s="154" t="s">
        <v>683</v>
      </c>
      <c r="H401" s="155">
        <v>75.891999999999996</v>
      </c>
      <c r="I401" s="156"/>
      <c r="L401" s="152"/>
      <c r="M401" s="157"/>
      <c r="T401" s="158"/>
      <c r="AT401" s="153" t="s">
        <v>226</v>
      </c>
      <c r="AU401" s="153" t="s">
        <v>79</v>
      </c>
      <c r="AV401" s="12" t="s">
        <v>79</v>
      </c>
      <c r="AW401" s="12" t="s">
        <v>31</v>
      </c>
      <c r="AX401" s="12" t="s">
        <v>69</v>
      </c>
      <c r="AY401" s="153" t="s">
        <v>212</v>
      </c>
    </row>
    <row r="402" spans="2:65" s="15" customFormat="1">
      <c r="B402" s="176"/>
      <c r="D402" s="150" t="s">
        <v>226</v>
      </c>
      <c r="E402" s="177" t="s">
        <v>19</v>
      </c>
      <c r="F402" s="178" t="s">
        <v>455</v>
      </c>
      <c r="H402" s="179">
        <v>630.39099999999996</v>
      </c>
      <c r="I402" s="180"/>
      <c r="L402" s="176"/>
      <c r="M402" s="181"/>
      <c r="T402" s="182"/>
      <c r="AT402" s="177" t="s">
        <v>226</v>
      </c>
      <c r="AU402" s="177" t="s">
        <v>79</v>
      </c>
      <c r="AV402" s="15" t="s">
        <v>236</v>
      </c>
      <c r="AW402" s="15" t="s">
        <v>31</v>
      </c>
      <c r="AX402" s="15" t="s">
        <v>69</v>
      </c>
      <c r="AY402" s="177" t="s">
        <v>212</v>
      </c>
    </row>
    <row r="403" spans="2:65" s="14" customFormat="1">
      <c r="B403" s="170"/>
      <c r="D403" s="150" t="s">
        <v>226</v>
      </c>
      <c r="E403" s="171" t="s">
        <v>19</v>
      </c>
      <c r="F403" s="172" t="s">
        <v>684</v>
      </c>
      <c r="H403" s="171" t="s">
        <v>19</v>
      </c>
      <c r="I403" s="173"/>
      <c r="L403" s="170"/>
      <c r="M403" s="174"/>
      <c r="T403" s="175"/>
      <c r="AT403" s="171" t="s">
        <v>226</v>
      </c>
      <c r="AU403" s="171" t="s">
        <v>79</v>
      </c>
      <c r="AV403" s="14" t="s">
        <v>77</v>
      </c>
      <c r="AW403" s="14" t="s">
        <v>31</v>
      </c>
      <c r="AX403" s="14" t="s">
        <v>69</v>
      </c>
      <c r="AY403" s="171" t="s">
        <v>212</v>
      </c>
    </row>
    <row r="404" spans="2:65" s="12" customFormat="1">
      <c r="B404" s="152"/>
      <c r="D404" s="150" t="s">
        <v>226</v>
      </c>
      <c r="E404" s="153" t="s">
        <v>19</v>
      </c>
      <c r="F404" s="154" t="s">
        <v>685</v>
      </c>
      <c r="H404" s="155">
        <v>172.57400000000001</v>
      </c>
      <c r="I404" s="156"/>
      <c r="L404" s="152"/>
      <c r="M404" s="157"/>
      <c r="T404" s="158"/>
      <c r="AT404" s="153" t="s">
        <v>226</v>
      </c>
      <c r="AU404" s="153" t="s">
        <v>79</v>
      </c>
      <c r="AV404" s="12" t="s">
        <v>79</v>
      </c>
      <c r="AW404" s="12" t="s">
        <v>31</v>
      </c>
      <c r="AX404" s="12" t="s">
        <v>69</v>
      </c>
      <c r="AY404" s="153" t="s">
        <v>212</v>
      </c>
    </row>
    <row r="405" spans="2:65" s="12" customFormat="1">
      <c r="B405" s="152"/>
      <c r="D405" s="150" t="s">
        <v>226</v>
      </c>
      <c r="E405" s="153" t="s">
        <v>19</v>
      </c>
      <c r="F405" s="154" t="s">
        <v>686</v>
      </c>
      <c r="H405" s="155">
        <v>149.363</v>
      </c>
      <c r="I405" s="156"/>
      <c r="L405" s="152"/>
      <c r="M405" s="157"/>
      <c r="T405" s="158"/>
      <c r="AT405" s="153" t="s">
        <v>226</v>
      </c>
      <c r="AU405" s="153" t="s">
        <v>79</v>
      </c>
      <c r="AV405" s="12" t="s">
        <v>79</v>
      </c>
      <c r="AW405" s="12" t="s">
        <v>31</v>
      </c>
      <c r="AX405" s="12" t="s">
        <v>69</v>
      </c>
      <c r="AY405" s="153" t="s">
        <v>212</v>
      </c>
    </row>
    <row r="406" spans="2:65" s="12" customFormat="1">
      <c r="B406" s="152"/>
      <c r="D406" s="150" t="s">
        <v>226</v>
      </c>
      <c r="E406" s="153" t="s">
        <v>19</v>
      </c>
      <c r="F406" s="154" t="s">
        <v>687</v>
      </c>
      <c r="H406" s="155">
        <v>177.072</v>
      </c>
      <c r="I406" s="156"/>
      <c r="L406" s="152"/>
      <c r="M406" s="157"/>
      <c r="T406" s="158"/>
      <c r="AT406" s="153" t="s">
        <v>226</v>
      </c>
      <c r="AU406" s="153" t="s">
        <v>79</v>
      </c>
      <c r="AV406" s="12" t="s">
        <v>79</v>
      </c>
      <c r="AW406" s="12" t="s">
        <v>31</v>
      </c>
      <c r="AX406" s="12" t="s">
        <v>69</v>
      </c>
      <c r="AY406" s="153" t="s">
        <v>212</v>
      </c>
    </row>
    <row r="407" spans="2:65" s="12" customFormat="1">
      <c r="B407" s="152"/>
      <c r="D407" s="150" t="s">
        <v>226</v>
      </c>
      <c r="E407" s="153" t="s">
        <v>19</v>
      </c>
      <c r="F407" s="154" t="s">
        <v>688</v>
      </c>
      <c r="H407" s="155">
        <v>146.58099999999999</v>
      </c>
      <c r="I407" s="156"/>
      <c r="L407" s="152"/>
      <c r="M407" s="157"/>
      <c r="T407" s="158"/>
      <c r="AT407" s="153" t="s">
        <v>226</v>
      </c>
      <c r="AU407" s="153" t="s">
        <v>79</v>
      </c>
      <c r="AV407" s="12" t="s">
        <v>79</v>
      </c>
      <c r="AW407" s="12" t="s">
        <v>31</v>
      </c>
      <c r="AX407" s="12" t="s">
        <v>69</v>
      </c>
      <c r="AY407" s="153" t="s">
        <v>212</v>
      </c>
    </row>
    <row r="408" spans="2:65" s="12" customFormat="1">
      <c r="B408" s="152"/>
      <c r="D408" s="150" t="s">
        <v>226</v>
      </c>
      <c r="E408" s="153" t="s">
        <v>19</v>
      </c>
      <c r="F408" s="154" t="s">
        <v>689</v>
      </c>
      <c r="H408" s="155">
        <v>161.22200000000001</v>
      </c>
      <c r="I408" s="156"/>
      <c r="L408" s="152"/>
      <c r="M408" s="157"/>
      <c r="T408" s="158"/>
      <c r="AT408" s="153" t="s">
        <v>226</v>
      </c>
      <c r="AU408" s="153" t="s">
        <v>79</v>
      </c>
      <c r="AV408" s="12" t="s">
        <v>79</v>
      </c>
      <c r="AW408" s="12" t="s">
        <v>31</v>
      </c>
      <c r="AX408" s="12" t="s">
        <v>69</v>
      </c>
      <c r="AY408" s="153" t="s">
        <v>212</v>
      </c>
    </row>
    <row r="409" spans="2:65" s="12" customFormat="1">
      <c r="B409" s="152"/>
      <c r="D409" s="150" t="s">
        <v>226</v>
      </c>
      <c r="E409" s="153" t="s">
        <v>19</v>
      </c>
      <c r="F409" s="154" t="s">
        <v>690</v>
      </c>
      <c r="H409" s="155">
        <v>156.69</v>
      </c>
      <c r="I409" s="156"/>
      <c r="L409" s="152"/>
      <c r="M409" s="157"/>
      <c r="T409" s="158"/>
      <c r="AT409" s="153" t="s">
        <v>226</v>
      </c>
      <c r="AU409" s="153" t="s">
        <v>79</v>
      </c>
      <c r="AV409" s="12" t="s">
        <v>79</v>
      </c>
      <c r="AW409" s="12" t="s">
        <v>31</v>
      </c>
      <c r="AX409" s="12" t="s">
        <v>69</v>
      </c>
      <c r="AY409" s="153" t="s">
        <v>212</v>
      </c>
    </row>
    <row r="410" spans="2:65" s="12" customFormat="1">
      <c r="B410" s="152"/>
      <c r="D410" s="150" t="s">
        <v>226</v>
      </c>
      <c r="E410" s="153" t="s">
        <v>19</v>
      </c>
      <c r="F410" s="154" t="s">
        <v>691</v>
      </c>
      <c r="H410" s="155">
        <v>149.446</v>
      </c>
      <c r="I410" s="156"/>
      <c r="L410" s="152"/>
      <c r="M410" s="157"/>
      <c r="T410" s="158"/>
      <c r="AT410" s="153" t="s">
        <v>226</v>
      </c>
      <c r="AU410" s="153" t="s">
        <v>79</v>
      </c>
      <c r="AV410" s="12" t="s">
        <v>79</v>
      </c>
      <c r="AW410" s="12" t="s">
        <v>31</v>
      </c>
      <c r="AX410" s="12" t="s">
        <v>69</v>
      </c>
      <c r="AY410" s="153" t="s">
        <v>212</v>
      </c>
    </row>
    <row r="411" spans="2:65" s="12" customFormat="1">
      <c r="B411" s="152"/>
      <c r="D411" s="150" t="s">
        <v>226</v>
      </c>
      <c r="E411" s="153" t="s">
        <v>19</v>
      </c>
      <c r="F411" s="154" t="s">
        <v>692</v>
      </c>
      <c r="H411" s="155">
        <v>57.704999999999998</v>
      </c>
      <c r="I411" s="156"/>
      <c r="L411" s="152"/>
      <c r="M411" s="157"/>
      <c r="T411" s="158"/>
      <c r="AT411" s="153" t="s">
        <v>226</v>
      </c>
      <c r="AU411" s="153" t="s">
        <v>79</v>
      </c>
      <c r="AV411" s="12" t="s">
        <v>79</v>
      </c>
      <c r="AW411" s="12" t="s">
        <v>31</v>
      </c>
      <c r="AX411" s="12" t="s">
        <v>69</v>
      </c>
      <c r="AY411" s="153" t="s">
        <v>212</v>
      </c>
    </row>
    <row r="412" spans="2:65" s="15" customFormat="1">
      <c r="B412" s="176"/>
      <c r="D412" s="150" t="s">
        <v>226</v>
      </c>
      <c r="E412" s="177" t="s">
        <v>19</v>
      </c>
      <c r="F412" s="178" t="s">
        <v>455</v>
      </c>
      <c r="H412" s="179">
        <v>1170.653</v>
      </c>
      <c r="I412" s="180"/>
      <c r="L412" s="176"/>
      <c r="M412" s="181"/>
      <c r="T412" s="182"/>
      <c r="AT412" s="177" t="s">
        <v>226</v>
      </c>
      <c r="AU412" s="177" t="s">
        <v>79</v>
      </c>
      <c r="AV412" s="15" t="s">
        <v>236</v>
      </c>
      <c r="AW412" s="15" t="s">
        <v>31</v>
      </c>
      <c r="AX412" s="15" t="s">
        <v>69</v>
      </c>
      <c r="AY412" s="177" t="s">
        <v>212</v>
      </c>
    </row>
    <row r="413" spans="2:65" s="13" customFormat="1">
      <c r="B413" s="159"/>
      <c r="D413" s="150" t="s">
        <v>226</v>
      </c>
      <c r="E413" s="160" t="s">
        <v>19</v>
      </c>
      <c r="F413" s="161" t="s">
        <v>228</v>
      </c>
      <c r="H413" s="162">
        <v>1801.0440000000001</v>
      </c>
      <c r="I413" s="163"/>
      <c r="L413" s="159"/>
      <c r="M413" s="164"/>
      <c r="T413" s="165"/>
      <c r="AT413" s="160" t="s">
        <v>226</v>
      </c>
      <c r="AU413" s="160" t="s">
        <v>79</v>
      </c>
      <c r="AV413" s="13" t="s">
        <v>229</v>
      </c>
      <c r="AW413" s="13" t="s">
        <v>31</v>
      </c>
      <c r="AX413" s="13" t="s">
        <v>77</v>
      </c>
      <c r="AY413" s="160" t="s">
        <v>212</v>
      </c>
    </row>
    <row r="414" spans="2:65" s="1" customFormat="1" ht="21.75" customHeight="1">
      <c r="B414" s="34"/>
      <c r="C414" s="133" t="s">
        <v>704</v>
      </c>
      <c r="D414" s="133" t="s">
        <v>215</v>
      </c>
      <c r="E414" s="134" t="s">
        <v>705</v>
      </c>
      <c r="F414" s="135" t="s">
        <v>706</v>
      </c>
      <c r="G414" s="136" t="s">
        <v>420</v>
      </c>
      <c r="H414" s="137">
        <v>100.673</v>
      </c>
      <c r="I414" s="138"/>
      <c r="J414" s="139">
        <f>ROUND(I414*H414,2)</f>
        <v>0</v>
      </c>
      <c r="K414" s="135" t="s">
        <v>219</v>
      </c>
      <c r="L414" s="34"/>
      <c r="M414" s="140" t="s">
        <v>19</v>
      </c>
      <c r="N414" s="141" t="s">
        <v>40</v>
      </c>
      <c r="P414" s="142">
        <f>O414*H414</f>
        <v>0</v>
      </c>
      <c r="Q414" s="142">
        <v>0</v>
      </c>
      <c r="R414" s="142">
        <f>Q414*H414</f>
        <v>0</v>
      </c>
      <c r="S414" s="142">
        <v>0.7</v>
      </c>
      <c r="T414" s="143">
        <f>S414*H414</f>
        <v>70.471099999999993</v>
      </c>
      <c r="AR414" s="144" t="s">
        <v>229</v>
      </c>
      <c r="AT414" s="144" t="s">
        <v>215</v>
      </c>
      <c r="AU414" s="144" t="s">
        <v>79</v>
      </c>
      <c r="AY414" s="19" t="s">
        <v>212</v>
      </c>
      <c r="BE414" s="145">
        <f>IF(N414="základní",J414,0)</f>
        <v>0</v>
      </c>
      <c r="BF414" s="145">
        <f>IF(N414="snížená",J414,0)</f>
        <v>0</v>
      </c>
      <c r="BG414" s="145">
        <f>IF(N414="zákl. přenesená",J414,0)</f>
        <v>0</v>
      </c>
      <c r="BH414" s="145">
        <f>IF(N414="sníž. přenesená",J414,0)</f>
        <v>0</v>
      </c>
      <c r="BI414" s="145">
        <f>IF(N414="nulová",J414,0)</f>
        <v>0</v>
      </c>
      <c r="BJ414" s="19" t="s">
        <v>77</v>
      </c>
      <c r="BK414" s="145">
        <f>ROUND(I414*H414,2)</f>
        <v>0</v>
      </c>
      <c r="BL414" s="19" t="s">
        <v>229</v>
      </c>
      <c r="BM414" s="144" t="s">
        <v>707</v>
      </c>
    </row>
    <row r="415" spans="2:65" s="1" customFormat="1">
      <c r="B415" s="34"/>
      <c r="D415" s="146" t="s">
        <v>222</v>
      </c>
      <c r="F415" s="147" t="s">
        <v>708</v>
      </c>
      <c r="I415" s="148"/>
      <c r="L415" s="34"/>
      <c r="M415" s="149"/>
      <c r="T415" s="55"/>
      <c r="AT415" s="19" t="s">
        <v>222</v>
      </c>
      <c r="AU415" s="19" t="s">
        <v>79</v>
      </c>
    </row>
    <row r="416" spans="2:65" s="14" customFormat="1">
      <c r="B416" s="170"/>
      <c r="D416" s="150" t="s">
        <v>226</v>
      </c>
      <c r="E416" s="171" t="s">
        <v>19</v>
      </c>
      <c r="F416" s="172" t="s">
        <v>709</v>
      </c>
      <c r="H416" s="171" t="s">
        <v>19</v>
      </c>
      <c r="I416" s="173"/>
      <c r="L416" s="170"/>
      <c r="M416" s="174"/>
      <c r="T416" s="175"/>
      <c r="AT416" s="171" t="s">
        <v>226</v>
      </c>
      <c r="AU416" s="171" t="s">
        <v>79</v>
      </c>
      <c r="AV416" s="14" t="s">
        <v>77</v>
      </c>
      <c r="AW416" s="14" t="s">
        <v>31</v>
      </c>
      <c r="AX416" s="14" t="s">
        <v>69</v>
      </c>
      <c r="AY416" s="171" t="s">
        <v>212</v>
      </c>
    </row>
    <row r="417" spans="2:51" s="14" customFormat="1">
      <c r="B417" s="170"/>
      <c r="D417" s="150" t="s">
        <v>226</v>
      </c>
      <c r="E417" s="171" t="s">
        <v>19</v>
      </c>
      <c r="F417" s="172" t="s">
        <v>710</v>
      </c>
      <c r="H417" s="171" t="s">
        <v>19</v>
      </c>
      <c r="I417" s="173"/>
      <c r="L417" s="170"/>
      <c r="M417" s="174"/>
      <c r="T417" s="175"/>
      <c r="AT417" s="171" t="s">
        <v>226</v>
      </c>
      <c r="AU417" s="171" t="s">
        <v>79</v>
      </c>
      <c r="AV417" s="14" t="s">
        <v>77</v>
      </c>
      <c r="AW417" s="14" t="s">
        <v>31</v>
      </c>
      <c r="AX417" s="14" t="s">
        <v>69</v>
      </c>
      <c r="AY417" s="171" t="s">
        <v>212</v>
      </c>
    </row>
    <row r="418" spans="2:51" s="12" customFormat="1">
      <c r="B418" s="152"/>
      <c r="D418" s="150" t="s">
        <v>226</v>
      </c>
      <c r="E418" s="153" t="s">
        <v>19</v>
      </c>
      <c r="F418" s="154" t="s">
        <v>711</v>
      </c>
      <c r="H418" s="155">
        <v>56.65</v>
      </c>
      <c r="I418" s="156"/>
      <c r="L418" s="152"/>
      <c r="M418" s="157"/>
      <c r="T418" s="158"/>
      <c r="AT418" s="153" t="s">
        <v>226</v>
      </c>
      <c r="AU418" s="153" t="s">
        <v>79</v>
      </c>
      <c r="AV418" s="12" t="s">
        <v>79</v>
      </c>
      <c r="AW418" s="12" t="s">
        <v>31</v>
      </c>
      <c r="AX418" s="12" t="s">
        <v>69</v>
      </c>
      <c r="AY418" s="153" t="s">
        <v>212</v>
      </c>
    </row>
    <row r="419" spans="2:51" s="14" customFormat="1">
      <c r="B419" s="170"/>
      <c r="D419" s="150" t="s">
        <v>226</v>
      </c>
      <c r="E419" s="171" t="s">
        <v>19</v>
      </c>
      <c r="F419" s="172" t="s">
        <v>712</v>
      </c>
      <c r="H419" s="171" t="s">
        <v>19</v>
      </c>
      <c r="I419" s="173"/>
      <c r="L419" s="170"/>
      <c r="M419" s="174"/>
      <c r="T419" s="175"/>
      <c r="AT419" s="171" t="s">
        <v>226</v>
      </c>
      <c r="AU419" s="171" t="s">
        <v>79</v>
      </c>
      <c r="AV419" s="14" t="s">
        <v>77</v>
      </c>
      <c r="AW419" s="14" t="s">
        <v>31</v>
      </c>
      <c r="AX419" s="14" t="s">
        <v>69</v>
      </c>
      <c r="AY419" s="171" t="s">
        <v>212</v>
      </c>
    </row>
    <row r="420" spans="2:51" s="12" customFormat="1">
      <c r="B420" s="152"/>
      <c r="D420" s="150" t="s">
        <v>226</v>
      </c>
      <c r="E420" s="153" t="s">
        <v>19</v>
      </c>
      <c r="F420" s="154" t="s">
        <v>713</v>
      </c>
      <c r="H420" s="155">
        <v>1.3620000000000001</v>
      </c>
      <c r="I420" s="156"/>
      <c r="L420" s="152"/>
      <c r="M420" s="157"/>
      <c r="T420" s="158"/>
      <c r="AT420" s="153" t="s">
        <v>226</v>
      </c>
      <c r="AU420" s="153" t="s">
        <v>79</v>
      </c>
      <c r="AV420" s="12" t="s">
        <v>79</v>
      </c>
      <c r="AW420" s="12" t="s">
        <v>31</v>
      </c>
      <c r="AX420" s="12" t="s">
        <v>69</v>
      </c>
      <c r="AY420" s="153" t="s">
        <v>212</v>
      </c>
    </row>
    <row r="421" spans="2:51" s="15" customFormat="1">
      <c r="B421" s="176"/>
      <c r="D421" s="150" t="s">
        <v>226</v>
      </c>
      <c r="E421" s="177" t="s">
        <v>19</v>
      </c>
      <c r="F421" s="178" t="s">
        <v>455</v>
      </c>
      <c r="H421" s="179">
        <v>58.012</v>
      </c>
      <c r="I421" s="180"/>
      <c r="L421" s="176"/>
      <c r="M421" s="181"/>
      <c r="T421" s="182"/>
      <c r="AT421" s="177" t="s">
        <v>226</v>
      </c>
      <c r="AU421" s="177" t="s">
        <v>79</v>
      </c>
      <c r="AV421" s="15" t="s">
        <v>236</v>
      </c>
      <c r="AW421" s="15" t="s">
        <v>31</v>
      </c>
      <c r="AX421" s="15" t="s">
        <v>69</v>
      </c>
      <c r="AY421" s="177" t="s">
        <v>212</v>
      </c>
    </row>
    <row r="422" spans="2:51" s="14" customFormat="1">
      <c r="B422" s="170"/>
      <c r="D422" s="150" t="s">
        <v>226</v>
      </c>
      <c r="E422" s="171" t="s">
        <v>19</v>
      </c>
      <c r="F422" s="172" t="s">
        <v>714</v>
      </c>
      <c r="H422" s="171" t="s">
        <v>19</v>
      </c>
      <c r="I422" s="173"/>
      <c r="L422" s="170"/>
      <c r="M422" s="174"/>
      <c r="T422" s="175"/>
      <c r="AT422" s="171" t="s">
        <v>226</v>
      </c>
      <c r="AU422" s="171" t="s">
        <v>79</v>
      </c>
      <c r="AV422" s="14" t="s">
        <v>77</v>
      </c>
      <c r="AW422" s="14" t="s">
        <v>31</v>
      </c>
      <c r="AX422" s="14" t="s">
        <v>69</v>
      </c>
      <c r="AY422" s="171" t="s">
        <v>212</v>
      </c>
    </row>
    <row r="423" spans="2:51" s="14" customFormat="1">
      <c r="B423" s="170"/>
      <c r="D423" s="150" t="s">
        <v>226</v>
      </c>
      <c r="E423" s="171" t="s">
        <v>19</v>
      </c>
      <c r="F423" s="172" t="s">
        <v>715</v>
      </c>
      <c r="H423" s="171" t="s">
        <v>19</v>
      </c>
      <c r="I423" s="173"/>
      <c r="L423" s="170"/>
      <c r="M423" s="174"/>
      <c r="T423" s="175"/>
      <c r="AT423" s="171" t="s">
        <v>226</v>
      </c>
      <c r="AU423" s="171" t="s">
        <v>79</v>
      </c>
      <c r="AV423" s="14" t="s">
        <v>77</v>
      </c>
      <c r="AW423" s="14" t="s">
        <v>31</v>
      </c>
      <c r="AX423" s="14" t="s">
        <v>69</v>
      </c>
      <c r="AY423" s="171" t="s">
        <v>212</v>
      </c>
    </row>
    <row r="424" spans="2:51" s="12" customFormat="1">
      <c r="B424" s="152"/>
      <c r="D424" s="150" t="s">
        <v>226</v>
      </c>
      <c r="E424" s="153" t="s">
        <v>19</v>
      </c>
      <c r="F424" s="154" t="s">
        <v>716</v>
      </c>
      <c r="H424" s="155">
        <v>11.161</v>
      </c>
      <c r="I424" s="156"/>
      <c r="L424" s="152"/>
      <c r="M424" s="157"/>
      <c r="T424" s="158"/>
      <c r="AT424" s="153" t="s">
        <v>226</v>
      </c>
      <c r="AU424" s="153" t="s">
        <v>79</v>
      </c>
      <c r="AV424" s="12" t="s">
        <v>79</v>
      </c>
      <c r="AW424" s="12" t="s">
        <v>31</v>
      </c>
      <c r="AX424" s="12" t="s">
        <v>69</v>
      </c>
      <c r="AY424" s="153" t="s">
        <v>212</v>
      </c>
    </row>
    <row r="425" spans="2:51" s="12" customFormat="1">
      <c r="B425" s="152"/>
      <c r="D425" s="150" t="s">
        <v>226</v>
      </c>
      <c r="E425" s="153" t="s">
        <v>19</v>
      </c>
      <c r="F425" s="154" t="s">
        <v>717</v>
      </c>
      <c r="H425" s="155">
        <v>5.4119999999999999</v>
      </c>
      <c r="I425" s="156"/>
      <c r="L425" s="152"/>
      <c r="M425" s="157"/>
      <c r="T425" s="158"/>
      <c r="AT425" s="153" t="s">
        <v>226</v>
      </c>
      <c r="AU425" s="153" t="s">
        <v>79</v>
      </c>
      <c r="AV425" s="12" t="s">
        <v>79</v>
      </c>
      <c r="AW425" s="12" t="s">
        <v>31</v>
      </c>
      <c r="AX425" s="12" t="s">
        <v>69</v>
      </c>
      <c r="AY425" s="153" t="s">
        <v>212</v>
      </c>
    </row>
    <row r="426" spans="2:51" s="12" customFormat="1">
      <c r="B426" s="152"/>
      <c r="D426" s="150" t="s">
        <v>226</v>
      </c>
      <c r="E426" s="153" t="s">
        <v>19</v>
      </c>
      <c r="F426" s="154" t="s">
        <v>718</v>
      </c>
      <c r="H426" s="155">
        <v>4.32</v>
      </c>
      <c r="I426" s="156"/>
      <c r="L426" s="152"/>
      <c r="M426" s="157"/>
      <c r="T426" s="158"/>
      <c r="AT426" s="153" t="s">
        <v>226</v>
      </c>
      <c r="AU426" s="153" t="s">
        <v>79</v>
      </c>
      <c r="AV426" s="12" t="s">
        <v>79</v>
      </c>
      <c r="AW426" s="12" t="s">
        <v>31</v>
      </c>
      <c r="AX426" s="12" t="s">
        <v>69</v>
      </c>
      <c r="AY426" s="153" t="s">
        <v>212</v>
      </c>
    </row>
    <row r="427" spans="2:51" s="12" customFormat="1">
      <c r="B427" s="152"/>
      <c r="D427" s="150" t="s">
        <v>226</v>
      </c>
      <c r="E427" s="153" t="s">
        <v>19</v>
      </c>
      <c r="F427" s="154" t="s">
        <v>719</v>
      </c>
      <c r="H427" s="155">
        <v>4.32</v>
      </c>
      <c r="I427" s="156"/>
      <c r="L427" s="152"/>
      <c r="M427" s="157"/>
      <c r="T427" s="158"/>
      <c r="AT427" s="153" t="s">
        <v>226</v>
      </c>
      <c r="AU427" s="153" t="s">
        <v>79</v>
      </c>
      <c r="AV427" s="12" t="s">
        <v>79</v>
      </c>
      <c r="AW427" s="12" t="s">
        <v>31</v>
      </c>
      <c r="AX427" s="12" t="s">
        <v>69</v>
      </c>
      <c r="AY427" s="153" t="s">
        <v>212</v>
      </c>
    </row>
    <row r="428" spans="2:51" s="12" customFormat="1">
      <c r="B428" s="152"/>
      <c r="D428" s="150" t="s">
        <v>226</v>
      </c>
      <c r="E428" s="153" t="s">
        <v>19</v>
      </c>
      <c r="F428" s="154" t="s">
        <v>720</v>
      </c>
      <c r="H428" s="155">
        <v>4.32</v>
      </c>
      <c r="I428" s="156"/>
      <c r="L428" s="152"/>
      <c r="M428" s="157"/>
      <c r="T428" s="158"/>
      <c r="AT428" s="153" t="s">
        <v>226</v>
      </c>
      <c r="AU428" s="153" t="s">
        <v>79</v>
      </c>
      <c r="AV428" s="12" t="s">
        <v>79</v>
      </c>
      <c r="AW428" s="12" t="s">
        <v>31</v>
      </c>
      <c r="AX428" s="12" t="s">
        <v>69</v>
      </c>
      <c r="AY428" s="153" t="s">
        <v>212</v>
      </c>
    </row>
    <row r="429" spans="2:51" s="12" customFormat="1">
      <c r="B429" s="152"/>
      <c r="D429" s="150" t="s">
        <v>226</v>
      </c>
      <c r="E429" s="153" t="s">
        <v>19</v>
      </c>
      <c r="F429" s="154" t="s">
        <v>721</v>
      </c>
      <c r="H429" s="155">
        <v>4.32</v>
      </c>
      <c r="I429" s="156"/>
      <c r="L429" s="152"/>
      <c r="M429" s="157"/>
      <c r="T429" s="158"/>
      <c r="AT429" s="153" t="s">
        <v>226</v>
      </c>
      <c r="AU429" s="153" t="s">
        <v>79</v>
      </c>
      <c r="AV429" s="12" t="s">
        <v>79</v>
      </c>
      <c r="AW429" s="12" t="s">
        <v>31</v>
      </c>
      <c r="AX429" s="12" t="s">
        <v>69</v>
      </c>
      <c r="AY429" s="153" t="s">
        <v>212</v>
      </c>
    </row>
    <row r="430" spans="2:51" s="15" customFormat="1">
      <c r="B430" s="176"/>
      <c r="D430" s="150" t="s">
        <v>226</v>
      </c>
      <c r="E430" s="177" t="s">
        <v>19</v>
      </c>
      <c r="F430" s="178" t="s">
        <v>455</v>
      </c>
      <c r="H430" s="179">
        <v>33.853000000000002</v>
      </c>
      <c r="I430" s="180"/>
      <c r="L430" s="176"/>
      <c r="M430" s="181"/>
      <c r="T430" s="182"/>
      <c r="AT430" s="177" t="s">
        <v>226</v>
      </c>
      <c r="AU430" s="177" t="s">
        <v>79</v>
      </c>
      <c r="AV430" s="15" t="s">
        <v>236</v>
      </c>
      <c r="AW430" s="15" t="s">
        <v>31</v>
      </c>
      <c r="AX430" s="15" t="s">
        <v>69</v>
      </c>
      <c r="AY430" s="177" t="s">
        <v>212</v>
      </c>
    </row>
    <row r="431" spans="2:51" s="14" customFormat="1">
      <c r="B431" s="170"/>
      <c r="D431" s="150" t="s">
        <v>226</v>
      </c>
      <c r="E431" s="171" t="s">
        <v>19</v>
      </c>
      <c r="F431" s="172" t="s">
        <v>715</v>
      </c>
      <c r="H431" s="171" t="s">
        <v>19</v>
      </c>
      <c r="I431" s="173"/>
      <c r="L431" s="170"/>
      <c r="M431" s="174"/>
      <c r="T431" s="175"/>
      <c r="AT431" s="171" t="s">
        <v>226</v>
      </c>
      <c r="AU431" s="171" t="s">
        <v>79</v>
      </c>
      <c r="AV431" s="14" t="s">
        <v>77</v>
      </c>
      <c r="AW431" s="14" t="s">
        <v>31</v>
      </c>
      <c r="AX431" s="14" t="s">
        <v>69</v>
      </c>
      <c r="AY431" s="171" t="s">
        <v>212</v>
      </c>
    </row>
    <row r="432" spans="2:51" s="12" customFormat="1">
      <c r="B432" s="152"/>
      <c r="D432" s="150" t="s">
        <v>226</v>
      </c>
      <c r="E432" s="153" t="s">
        <v>19</v>
      </c>
      <c r="F432" s="154" t="s">
        <v>722</v>
      </c>
      <c r="H432" s="155">
        <v>4.4560000000000004</v>
      </c>
      <c r="I432" s="156"/>
      <c r="L432" s="152"/>
      <c r="M432" s="157"/>
      <c r="T432" s="158"/>
      <c r="AT432" s="153" t="s">
        <v>226</v>
      </c>
      <c r="AU432" s="153" t="s">
        <v>79</v>
      </c>
      <c r="AV432" s="12" t="s">
        <v>79</v>
      </c>
      <c r="AW432" s="12" t="s">
        <v>31</v>
      </c>
      <c r="AX432" s="12" t="s">
        <v>69</v>
      </c>
      <c r="AY432" s="153" t="s">
        <v>212</v>
      </c>
    </row>
    <row r="433" spans="2:65" s="15" customFormat="1">
      <c r="B433" s="176"/>
      <c r="D433" s="150" t="s">
        <v>226</v>
      </c>
      <c r="E433" s="177" t="s">
        <v>19</v>
      </c>
      <c r="F433" s="178" t="s">
        <v>455</v>
      </c>
      <c r="H433" s="179">
        <v>4.4560000000000004</v>
      </c>
      <c r="I433" s="180"/>
      <c r="L433" s="176"/>
      <c r="M433" s="181"/>
      <c r="T433" s="182"/>
      <c r="AT433" s="177" t="s">
        <v>226</v>
      </c>
      <c r="AU433" s="177" t="s">
        <v>79</v>
      </c>
      <c r="AV433" s="15" t="s">
        <v>236</v>
      </c>
      <c r="AW433" s="15" t="s">
        <v>31</v>
      </c>
      <c r="AX433" s="15" t="s">
        <v>69</v>
      </c>
      <c r="AY433" s="177" t="s">
        <v>212</v>
      </c>
    </row>
    <row r="434" spans="2:65" s="14" customFormat="1">
      <c r="B434" s="170"/>
      <c r="D434" s="150" t="s">
        <v>226</v>
      </c>
      <c r="E434" s="171" t="s">
        <v>19</v>
      </c>
      <c r="F434" s="172" t="s">
        <v>723</v>
      </c>
      <c r="H434" s="171" t="s">
        <v>19</v>
      </c>
      <c r="I434" s="173"/>
      <c r="L434" s="170"/>
      <c r="M434" s="174"/>
      <c r="T434" s="175"/>
      <c r="AT434" s="171" t="s">
        <v>226</v>
      </c>
      <c r="AU434" s="171" t="s">
        <v>79</v>
      </c>
      <c r="AV434" s="14" t="s">
        <v>77</v>
      </c>
      <c r="AW434" s="14" t="s">
        <v>31</v>
      </c>
      <c r="AX434" s="14" t="s">
        <v>69</v>
      </c>
      <c r="AY434" s="171" t="s">
        <v>212</v>
      </c>
    </row>
    <row r="435" spans="2:65" s="12" customFormat="1">
      <c r="B435" s="152"/>
      <c r="D435" s="150" t="s">
        <v>226</v>
      </c>
      <c r="E435" s="153" t="s">
        <v>19</v>
      </c>
      <c r="F435" s="154" t="s">
        <v>724</v>
      </c>
      <c r="H435" s="155">
        <v>4.3520000000000003</v>
      </c>
      <c r="I435" s="156"/>
      <c r="L435" s="152"/>
      <c r="M435" s="157"/>
      <c r="T435" s="158"/>
      <c r="AT435" s="153" t="s">
        <v>226</v>
      </c>
      <c r="AU435" s="153" t="s">
        <v>79</v>
      </c>
      <c r="AV435" s="12" t="s">
        <v>79</v>
      </c>
      <c r="AW435" s="12" t="s">
        <v>31</v>
      </c>
      <c r="AX435" s="12" t="s">
        <v>69</v>
      </c>
      <c r="AY435" s="153" t="s">
        <v>212</v>
      </c>
    </row>
    <row r="436" spans="2:65" s="15" customFormat="1">
      <c r="B436" s="176"/>
      <c r="D436" s="150" t="s">
        <v>226</v>
      </c>
      <c r="E436" s="177" t="s">
        <v>19</v>
      </c>
      <c r="F436" s="178" t="s">
        <v>455</v>
      </c>
      <c r="H436" s="179">
        <v>4.3520000000000003</v>
      </c>
      <c r="I436" s="180"/>
      <c r="L436" s="176"/>
      <c r="M436" s="181"/>
      <c r="T436" s="182"/>
      <c r="AT436" s="177" t="s">
        <v>226</v>
      </c>
      <c r="AU436" s="177" t="s">
        <v>79</v>
      </c>
      <c r="AV436" s="15" t="s">
        <v>236</v>
      </c>
      <c r="AW436" s="15" t="s">
        <v>31</v>
      </c>
      <c r="AX436" s="15" t="s">
        <v>69</v>
      </c>
      <c r="AY436" s="177" t="s">
        <v>212</v>
      </c>
    </row>
    <row r="437" spans="2:65" s="13" customFormat="1">
      <c r="B437" s="159"/>
      <c r="D437" s="150" t="s">
        <v>226</v>
      </c>
      <c r="E437" s="160" t="s">
        <v>19</v>
      </c>
      <c r="F437" s="161" t="s">
        <v>228</v>
      </c>
      <c r="H437" s="162">
        <v>100.673</v>
      </c>
      <c r="I437" s="163"/>
      <c r="L437" s="159"/>
      <c r="M437" s="164"/>
      <c r="T437" s="165"/>
      <c r="AT437" s="160" t="s">
        <v>226</v>
      </c>
      <c r="AU437" s="160" t="s">
        <v>79</v>
      </c>
      <c r="AV437" s="13" t="s">
        <v>229</v>
      </c>
      <c r="AW437" s="13" t="s">
        <v>31</v>
      </c>
      <c r="AX437" s="13" t="s">
        <v>77</v>
      </c>
      <c r="AY437" s="160" t="s">
        <v>212</v>
      </c>
    </row>
    <row r="438" spans="2:65" s="1" customFormat="1" ht="24.2" customHeight="1">
      <c r="B438" s="34"/>
      <c r="C438" s="133" t="s">
        <v>725</v>
      </c>
      <c r="D438" s="133" t="s">
        <v>215</v>
      </c>
      <c r="E438" s="134" t="s">
        <v>726</v>
      </c>
      <c r="F438" s="135" t="s">
        <v>727</v>
      </c>
      <c r="G438" s="136" t="s">
        <v>420</v>
      </c>
      <c r="H438" s="137">
        <v>151.208</v>
      </c>
      <c r="I438" s="138"/>
      <c r="J438" s="139">
        <f>ROUND(I438*H438,2)</f>
        <v>0</v>
      </c>
      <c r="K438" s="135" t="s">
        <v>219</v>
      </c>
      <c r="L438" s="34"/>
      <c r="M438" s="140" t="s">
        <v>19</v>
      </c>
      <c r="N438" s="141" t="s">
        <v>40</v>
      </c>
      <c r="P438" s="142">
        <f>O438*H438</f>
        <v>0</v>
      </c>
      <c r="Q438" s="142">
        <v>0</v>
      </c>
      <c r="R438" s="142">
        <f>Q438*H438</f>
        <v>0</v>
      </c>
      <c r="S438" s="142">
        <v>1.8</v>
      </c>
      <c r="T438" s="143">
        <f>S438*H438</f>
        <v>272.17439999999999</v>
      </c>
      <c r="AR438" s="144" t="s">
        <v>229</v>
      </c>
      <c r="AT438" s="144" t="s">
        <v>215</v>
      </c>
      <c r="AU438" s="144" t="s">
        <v>79</v>
      </c>
      <c r="AY438" s="19" t="s">
        <v>212</v>
      </c>
      <c r="BE438" s="145">
        <f>IF(N438="základní",J438,0)</f>
        <v>0</v>
      </c>
      <c r="BF438" s="145">
        <f>IF(N438="snížená",J438,0)</f>
        <v>0</v>
      </c>
      <c r="BG438" s="145">
        <f>IF(N438="zákl. přenesená",J438,0)</f>
        <v>0</v>
      </c>
      <c r="BH438" s="145">
        <f>IF(N438="sníž. přenesená",J438,0)</f>
        <v>0</v>
      </c>
      <c r="BI438" s="145">
        <f>IF(N438="nulová",J438,0)</f>
        <v>0</v>
      </c>
      <c r="BJ438" s="19" t="s">
        <v>77</v>
      </c>
      <c r="BK438" s="145">
        <f>ROUND(I438*H438,2)</f>
        <v>0</v>
      </c>
      <c r="BL438" s="19" t="s">
        <v>229</v>
      </c>
      <c r="BM438" s="144" t="s">
        <v>728</v>
      </c>
    </row>
    <row r="439" spans="2:65" s="1" customFormat="1">
      <c r="B439" s="34"/>
      <c r="D439" s="146" t="s">
        <v>222</v>
      </c>
      <c r="F439" s="147" t="s">
        <v>729</v>
      </c>
      <c r="I439" s="148"/>
      <c r="L439" s="34"/>
      <c r="M439" s="149"/>
      <c r="T439" s="55"/>
      <c r="AT439" s="19" t="s">
        <v>222</v>
      </c>
      <c r="AU439" s="19" t="s">
        <v>79</v>
      </c>
    </row>
    <row r="440" spans="2:65" s="14" customFormat="1">
      <c r="B440" s="170"/>
      <c r="D440" s="150" t="s">
        <v>226</v>
      </c>
      <c r="E440" s="171" t="s">
        <v>19</v>
      </c>
      <c r="F440" s="172" t="s">
        <v>730</v>
      </c>
      <c r="H440" s="171" t="s">
        <v>19</v>
      </c>
      <c r="I440" s="173"/>
      <c r="L440" s="170"/>
      <c r="M440" s="174"/>
      <c r="T440" s="175"/>
      <c r="AT440" s="171" t="s">
        <v>226</v>
      </c>
      <c r="AU440" s="171" t="s">
        <v>79</v>
      </c>
      <c r="AV440" s="14" t="s">
        <v>77</v>
      </c>
      <c r="AW440" s="14" t="s">
        <v>31</v>
      </c>
      <c r="AX440" s="14" t="s">
        <v>69</v>
      </c>
      <c r="AY440" s="171" t="s">
        <v>212</v>
      </c>
    </row>
    <row r="441" spans="2:65" s="14" customFormat="1">
      <c r="B441" s="170"/>
      <c r="D441" s="150" t="s">
        <v>226</v>
      </c>
      <c r="E441" s="171" t="s">
        <v>19</v>
      </c>
      <c r="F441" s="172" t="s">
        <v>731</v>
      </c>
      <c r="H441" s="171" t="s">
        <v>19</v>
      </c>
      <c r="I441" s="173"/>
      <c r="L441" s="170"/>
      <c r="M441" s="174"/>
      <c r="T441" s="175"/>
      <c r="AT441" s="171" t="s">
        <v>226</v>
      </c>
      <c r="AU441" s="171" t="s">
        <v>79</v>
      </c>
      <c r="AV441" s="14" t="s">
        <v>77</v>
      </c>
      <c r="AW441" s="14" t="s">
        <v>31</v>
      </c>
      <c r="AX441" s="14" t="s">
        <v>69</v>
      </c>
      <c r="AY441" s="171" t="s">
        <v>212</v>
      </c>
    </row>
    <row r="442" spans="2:65" s="12" customFormat="1">
      <c r="B442" s="152"/>
      <c r="D442" s="150" t="s">
        <v>226</v>
      </c>
      <c r="E442" s="153" t="s">
        <v>19</v>
      </c>
      <c r="F442" s="154" t="s">
        <v>732</v>
      </c>
      <c r="H442" s="155">
        <v>24.873000000000001</v>
      </c>
      <c r="I442" s="156"/>
      <c r="L442" s="152"/>
      <c r="M442" s="157"/>
      <c r="T442" s="158"/>
      <c r="AT442" s="153" t="s">
        <v>226</v>
      </c>
      <c r="AU442" s="153" t="s">
        <v>79</v>
      </c>
      <c r="AV442" s="12" t="s">
        <v>79</v>
      </c>
      <c r="AW442" s="12" t="s">
        <v>31</v>
      </c>
      <c r="AX442" s="12" t="s">
        <v>69</v>
      </c>
      <c r="AY442" s="153" t="s">
        <v>212</v>
      </c>
    </row>
    <row r="443" spans="2:65" s="12" customFormat="1">
      <c r="B443" s="152"/>
      <c r="D443" s="150" t="s">
        <v>226</v>
      </c>
      <c r="E443" s="153" t="s">
        <v>19</v>
      </c>
      <c r="F443" s="154" t="s">
        <v>733</v>
      </c>
      <c r="H443" s="155">
        <v>4.7640000000000002</v>
      </c>
      <c r="I443" s="156"/>
      <c r="L443" s="152"/>
      <c r="M443" s="157"/>
      <c r="T443" s="158"/>
      <c r="AT443" s="153" t="s">
        <v>226</v>
      </c>
      <c r="AU443" s="153" t="s">
        <v>79</v>
      </c>
      <c r="AV443" s="12" t="s">
        <v>79</v>
      </c>
      <c r="AW443" s="12" t="s">
        <v>31</v>
      </c>
      <c r="AX443" s="12" t="s">
        <v>69</v>
      </c>
      <c r="AY443" s="153" t="s">
        <v>212</v>
      </c>
    </row>
    <row r="444" spans="2:65" s="12" customFormat="1">
      <c r="B444" s="152"/>
      <c r="D444" s="150" t="s">
        <v>226</v>
      </c>
      <c r="E444" s="153" t="s">
        <v>19</v>
      </c>
      <c r="F444" s="154" t="s">
        <v>734</v>
      </c>
      <c r="H444" s="155">
        <v>6.2220000000000004</v>
      </c>
      <c r="I444" s="156"/>
      <c r="L444" s="152"/>
      <c r="M444" s="157"/>
      <c r="T444" s="158"/>
      <c r="AT444" s="153" t="s">
        <v>226</v>
      </c>
      <c r="AU444" s="153" t="s">
        <v>79</v>
      </c>
      <c r="AV444" s="12" t="s">
        <v>79</v>
      </c>
      <c r="AW444" s="12" t="s">
        <v>31</v>
      </c>
      <c r="AX444" s="12" t="s">
        <v>69</v>
      </c>
      <c r="AY444" s="153" t="s">
        <v>212</v>
      </c>
    </row>
    <row r="445" spans="2:65" s="12" customFormat="1">
      <c r="B445" s="152"/>
      <c r="D445" s="150" t="s">
        <v>226</v>
      </c>
      <c r="E445" s="153" t="s">
        <v>19</v>
      </c>
      <c r="F445" s="154" t="s">
        <v>735</v>
      </c>
      <c r="H445" s="155">
        <v>22.456</v>
      </c>
      <c r="I445" s="156"/>
      <c r="L445" s="152"/>
      <c r="M445" s="157"/>
      <c r="T445" s="158"/>
      <c r="AT445" s="153" t="s">
        <v>226</v>
      </c>
      <c r="AU445" s="153" t="s">
        <v>79</v>
      </c>
      <c r="AV445" s="12" t="s">
        <v>79</v>
      </c>
      <c r="AW445" s="12" t="s">
        <v>31</v>
      </c>
      <c r="AX445" s="12" t="s">
        <v>69</v>
      </c>
      <c r="AY445" s="153" t="s">
        <v>212</v>
      </c>
    </row>
    <row r="446" spans="2:65" s="12" customFormat="1">
      <c r="B446" s="152"/>
      <c r="D446" s="150" t="s">
        <v>226</v>
      </c>
      <c r="E446" s="153" t="s">
        <v>19</v>
      </c>
      <c r="F446" s="154" t="s">
        <v>736</v>
      </c>
      <c r="H446" s="155">
        <v>22.456</v>
      </c>
      <c r="I446" s="156"/>
      <c r="L446" s="152"/>
      <c r="M446" s="157"/>
      <c r="T446" s="158"/>
      <c r="AT446" s="153" t="s">
        <v>226</v>
      </c>
      <c r="AU446" s="153" t="s">
        <v>79</v>
      </c>
      <c r="AV446" s="12" t="s">
        <v>79</v>
      </c>
      <c r="AW446" s="12" t="s">
        <v>31</v>
      </c>
      <c r="AX446" s="12" t="s">
        <v>69</v>
      </c>
      <c r="AY446" s="153" t="s">
        <v>212</v>
      </c>
    </row>
    <row r="447" spans="2:65" s="12" customFormat="1">
      <c r="B447" s="152"/>
      <c r="D447" s="150" t="s">
        <v>226</v>
      </c>
      <c r="E447" s="153" t="s">
        <v>19</v>
      </c>
      <c r="F447" s="154" t="s">
        <v>737</v>
      </c>
      <c r="H447" s="155">
        <v>23.536000000000001</v>
      </c>
      <c r="I447" s="156"/>
      <c r="L447" s="152"/>
      <c r="M447" s="157"/>
      <c r="T447" s="158"/>
      <c r="AT447" s="153" t="s">
        <v>226</v>
      </c>
      <c r="AU447" s="153" t="s">
        <v>79</v>
      </c>
      <c r="AV447" s="12" t="s">
        <v>79</v>
      </c>
      <c r="AW447" s="12" t="s">
        <v>31</v>
      </c>
      <c r="AX447" s="12" t="s">
        <v>69</v>
      </c>
      <c r="AY447" s="153" t="s">
        <v>212</v>
      </c>
    </row>
    <row r="448" spans="2:65" s="12" customFormat="1">
      <c r="B448" s="152"/>
      <c r="D448" s="150" t="s">
        <v>226</v>
      </c>
      <c r="E448" s="153" t="s">
        <v>19</v>
      </c>
      <c r="F448" s="154" t="s">
        <v>738</v>
      </c>
      <c r="H448" s="155">
        <v>23.536000000000001</v>
      </c>
      <c r="I448" s="156"/>
      <c r="L448" s="152"/>
      <c r="M448" s="157"/>
      <c r="T448" s="158"/>
      <c r="AT448" s="153" t="s">
        <v>226</v>
      </c>
      <c r="AU448" s="153" t="s">
        <v>79</v>
      </c>
      <c r="AV448" s="12" t="s">
        <v>79</v>
      </c>
      <c r="AW448" s="12" t="s">
        <v>31</v>
      </c>
      <c r="AX448" s="12" t="s">
        <v>69</v>
      </c>
      <c r="AY448" s="153" t="s">
        <v>212</v>
      </c>
    </row>
    <row r="449" spans="2:65" s="12" customFormat="1">
      <c r="B449" s="152"/>
      <c r="D449" s="150" t="s">
        <v>226</v>
      </c>
      <c r="E449" s="153" t="s">
        <v>19</v>
      </c>
      <c r="F449" s="154" t="s">
        <v>739</v>
      </c>
      <c r="H449" s="155">
        <v>18.751000000000001</v>
      </c>
      <c r="I449" s="156"/>
      <c r="L449" s="152"/>
      <c r="M449" s="157"/>
      <c r="T449" s="158"/>
      <c r="AT449" s="153" t="s">
        <v>226</v>
      </c>
      <c r="AU449" s="153" t="s">
        <v>79</v>
      </c>
      <c r="AV449" s="12" t="s">
        <v>79</v>
      </c>
      <c r="AW449" s="12" t="s">
        <v>31</v>
      </c>
      <c r="AX449" s="12" t="s">
        <v>69</v>
      </c>
      <c r="AY449" s="153" t="s">
        <v>212</v>
      </c>
    </row>
    <row r="450" spans="2:65" s="15" customFormat="1">
      <c r="B450" s="176"/>
      <c r="D450" s="150" t="s">
        <v>226</v>
      </c>
      <c r="E450" s="177" t="s">
        <v>19</v>
      </c>
      <c r="F450" s="178" t="s">
        <v>455</v>
      </c>
      <c r="H450" s="179">
        <v>146.59399999999999</v>
      </c>
      <c r="I450" s="180"/>
      <c r="L450" s="176"/>
      <c r="M450" s="181"/>
      <c r="T450" s="182"/>
      <c r="AT450" s="177" t="s">
        <v>226</v>
      </c>
      <c r="AU450" s="177" t="s">
        <v>79</v>
      </c>
      <c r="AV450" s="15" t="s">
        <v>236</v>
      </c>
      <c r="AW450" s="15" t="s">
        <v>31</v>
      </c>
      <c r="AX450" s="15" t="s">
        <v>69</v>
      </c>
      <c r="AY450" s="177" t="s">
        <v>212</v>
      </c>
    </row>
    <row r="451" spans="2:65" s="14" customFormat="1">
      <c r="B451" s="170"/>
      <c r="D451" s="150" t="s">
        <v>226</v>
      </c>
      <c r="E451" s="171" t="s">
        <v>19</v>
      </c>
      <c r="F451" s="172" t="s">
        <v>710</v>
      </c>
      <c r="H451" s="171" t="s">
        <v>19</v>
      </c>
      <c r="I451" s="173"/>
      <c r="L451" s="170"/>
      <c r="M451" s="174"/>
      <c r="T451" s="175"/>
      <c r="AT451" s="171" t="s">
        <v>226</v>
      </c>
      <c r="AU451" s="171" t="s">
        <v>79</v>
      </c>
      <c r="AV451" s="14" t="s">
        <v>77</v>
      </c>
      <c r="AW451" s="14" t="s">
        <v>31</v>
      </c>
      <c r="AX451" s="14" t="s">
        <v>69</v>
      </c>
      <c r="AY451" s="171" t="s">
        <v>212</v>
      </c>
    </row>
    <row r="452" spans="2:65" s="12" customFormat="1">
      <c r="B452" s="152"/>
      <c r="D452" s="150" t="s">
        <v>226</v>
      </c>
      <c r="E452" s="153" t="s">
        <v>19</v>
      </c>
      <c r="F452" s="154" t="s">
        <v>740</v>
      </c>
      <c r="H452" s="155">
        <v>1.663</v>
      </c>
      <c r="I452" s="156"/>
      <c r="L452" s="152"/>
      <c r="M452" s="157"/>
      <c r="T452" s="158"/>
      <c r="AT452" s="153" t="s">
        <v>226</v>
      </c>
      <c r="AU452" s="153" t="s">
        <v>79</v>
      </c>
      <c r="AV452" s="12" t="s">
        <v>79</v>
      </c>
      <c r="AW452" s="12" t="s">
        <v>31</v>
      </c>
      <c r="AX452" s="12" t="s">
        <v>69</v>
      </c>
      <c r="AY452" s="153" t="s">
        <v>212</v>
      </c>
    </row>
    <row r="453" spans="2:65" s="15" customFormat="1">
      <c r="B453" s="176"/>
      <c r="D453" s="150" t="s">
        <v>226</v>
      </c>
      <c r="E453" s="177" t="s">
        <v>19</v>
      </c>
      <c r="F453" s="178" t="s">
        <v>455</v>
      </c>
      <c r="H453" s="179">
        <v>1.663</v>
      </c>
      <c r="I453" s="180"/>
      <c r="L453" s="176"/>
      <c r="M453" s="181"/>
      <c r="T453" s="182"/>
      <c r="AT453" s="177" t="s">
        <v>226</v>
      </c>
      <c r="AU453" s="177" t="s">
        <v>79</v>
      </c>
      <c r="AV453" s="15" t="s">
        <v>236</v>
      </c>
      <c r="AW453" s="15" t="s">
        <v>31</v>
      </c>
      <c r="AX453" s="15" t="s">
        <v>69</v>
      </c>
      <c r="AY453" s="177" t="s">
        <v>212</v>
      </c>
    </row>
    <row r="454" spans="2:65" s="14" customFormat="1">
      <c r="B454" s="170"/>
      <c r="D454" s="150" t="s">
        <v>226</v>
      </c>
      <c r="E454" s="171" t="s">
        <v>19</v>
      </c>
      <c r="F454" s="172" t="s">
        <v>741</v>
      </c>
      <c r="H454" s="171" t="s">
        <v>19</v>
      </c>
      <c r="I454" s="173"/>
      <c r="L454" s="170"/>
      <c r="M454" s="174"/>
      <c r="T454" s="175"/>
      <c r="AT454" s="171" t="s">
        <v>226</v>
      </c>
      <c r="AU454" s="171" t="s">
        <v>79</v>
      </c>
      <c r="AV454" s="14" t="s">
        <v>77</v>
      </c>
      <c r="AW454" s="14" t="s">
        <v>31</v>
      </c>
      <c r="AX454" s="14" t="s">
        <v>69</v>
      </c>
      <c r="AY454" s="171" t="s">
        <v>212</v>
      </c>
    </row>
    <row r="455" spans="2:65" s="12" customFormat="1">
      <c r="B455" s="152"/>
      <c r="D455" s="150" t="s">
        <v>226</v>
      </c>
      <c r="E455" s="153" t="s">
        <v>19</v>
      </c>
      <c r="F455" s="154" t="s">
        <v>742</v>
      </c>
      <c r="H455" s="155">
        <v>0.188</v>
      </c>
      <c r="I455" s="156"/>
      <c r="L455" s="152"/>
      <c r="M455" s="157"/>
      <c r="T455" s="158"/>
      <c r="AT455" s="153" t="s">
        <v>226</v>
      </c>
      <c r="AU455" s="153" t="s">
        <v>79</v>
      </c>
      <c r="AV455" s="12" t="s">
        <v>79</v>
      </c>
      <c r="AW455" s="12" t="s">
        <v>31</v>
      </c>
      <c r="AX455" s="12" t="s">
        <v>69</v>
      </c>
      <c r="AY455" s="153" t="s">
        <v>212</v>
      </c>
    </row>
    <row r="456" spans="2:65" s="15" customFormat="1">
      <c r="B456" s="176"/>
      <c r="D456" s="150" t="s">
        <v>226</v>
      </c>
      <c r="E456" s="177" t="s">
        <v>19</v>
      </c>
      <c r="F456" s="178" t="s">
        <v>455</v>
      </c>
      <c r="H456" s="179">
        <v>0.188</v>
      </c>
      <c r="I456" s="180"/>
      <c r="L456" s="176"/>
      <c r="M456" s="181"/>
      <c r="T456" s="182"/>
      <c r="AT456" s="177" t="s">
        <v>226</v>
      </c>
      <c r="AU456" s="177" t="s">
        <v>79</v>
      </c>
      <c r="AV456" s="15" t="s">
        <v>236</v>
      </c>
      <c r="AW456" s="15" t="s">
        <v>31</v>
      </c>
      <c r="AX456" s="15" t="s">
        <v>69</v>
      </c>
      <c r="AY456" s="177" t="s">
        <v>212</v>
      </c>
    </row>
    <row r="457" spans="2:65" s="14" customFormat="1">
      <c r="B457" s="170"/>
      <c r="D457" s="150" t="s">
        <v>226</v>
      </c>
      <c r="E457" s="171" t="s">
        <v>19</v>
      </c>
      <c r="F457" s="172" t="s">
        <v>712</v>
      </c>
      <c r="H457" s="171" t="s">
        <v>19</v>
      </c>
      <c r="I457" s="173"/>
      <c r="L457" s="170"/>
      <c r="M457" s="174"/>
      <c r="T457" s="175"/>
      <c r="AT457" s="171" t="s">
        <v>226</v>
      </c>
      <c r="AU457" s="171" t="s">
        <v>79</v>
      </c>
      <c r="AV457" s="14" t="s">
        <v>77</v>
      </c>
      <c r="AW457" s="14" t="s">
        <v>31</v>
      </c>
      <c r="AX457" s="14" t="s">
        <v>69</v>
      </c>
      <c r="AY457" s="171" t="s">
        <v>212</v>
      </c>
    </row>
    <row r="458" spans="2:65" s="12" customFormat="1">
      <c r="B458" s="152"/>
      <c r="D458" s="150" t="s">
        <v>226</v>
      </c>
      <c r="E458" s="153" t="s">
        <v>19</v>
      </c>
      <c r="F458" s="154" t="s">
        <v>743</v>
      </c>
      <c r="H458" s="155">
        <v>2.7629999999999999</v>
      </c>
      <c r="I458" s="156"/>
      <c r="L458" s="152"/>
      <c r="M458" s="157"/>
      <c r="T458" s="158"/>
      <c r="AT458" s="153" t="s">
        <v>226</v>
      </c>
      <c r="AU458" s="153" t="s">
        <v>79</v>
      </c>
      <c r="AV458" s="12" t="s">
        <v>79</v>
      </c>
      <c r="AW458" s="12" t="s">
        <v>31</v>
      </c>
      <c r="AX458" s="12" t="s">
        <v>69</v>
      </c>
      <c r="AY458" s="153" t="s">
        <v>212</v>
      </c>
    </row>
    <row r="459" spans="2:65" s="15" customFormat="1">
      <c r="B459" s="176"/>
      <c r="D459" s="150" t="s">
        <v>226</v>
      </c>
      <c r="E459" s="177" t="s">
        <v>19</v>
      </c>
      <c r="F459" s="178" t="s">
        <v>455</v>
      </c>
      <c r="H459" s="179">
        <v>2.7629999999999999</v>
      </c>
      <c r="I459" s="180"/>
      <c r="L459" s="176"/>
      <c r="M459" s="181"/>
      <c r="T459" s="182"/>
      <c r="AT459" s="177" t="s">
        <v>226</v>
      </c>
      <c r="AU459" s="177" t="s">
        <v>79</v>
      </c>
      <c r="AV459" s="15" t="s">
        <v>236</v>
      </c>
      <c r="AW459" s="15" t="s">
        <v>31</v>
      </c>
      <c r="AX459" s="15" t="s">
        <v>69</v>
      </c>
      <c r="AY459" s="177" t="s">
        <v>212</v>
      </c>
    </row>
    <row r="460" spans="2:65" s="13" customFormat="1">
      <c r="B460" s="159"/>
      <c r="D460" s="150" t="s">
        <v>226</v>
      </c>
      <c r="E460" s="160" t="s">
        <v>19</v>
      </c>
      <c r="F460" s="161" t="s">
        <v>228</v>
      </c>
      <c r="H460" s="162">
        <v>151.208</v>
      </c>
      <c r="I460" s="163"/>
      <c r="L460" s="159"/>
      <c r="M460" s="164"/>
      <c r="T460" s="165"/>
      <c r="AT460" s="160" t="s">
        <v>226</v>
      </c>
      <c r="AU460" s="160" t="s">
        <v>79</v>
      </c>
      <c r="AV460" s="13" t="s">
        <v>229</v>
      </c>
      <c r="AW460" s="13" t="s">
        <v>31</v>
      </c>
      <c r="AX460" s="13" t="s">
        <v>77</v>
      </c>
      <c r="AY460" s="160" t="s">
        <v>212</v>
      </c>
    </row>
    <row r="461" spans="2:65" s="1" customFormat="1" ht="24.2" customHeight="1">
      <c r="B461" s="34"/>
      <c r="C461" s="133" t="s">
        <v>744</v>
      </c>
      <c r="D461" s="133" t="s">
        <v>215</v>
      </c>
      <c r="E461" s="134" t="s">
        <v>745</v>
      </c>
      <c r="F461" s="135" t="s">
        <v>746</v>
      </c>
      <c r="G461" s="136" t="s">
        <v>420</v>
      </c>
      <c r="H461" s="137">
        <v>151.208</v>
      </c>
      <c r="I461" s="138"/>
      <c r="J461" s="139">
        <f>ROUND(I461*H461,2)</f>
        <v>0</v>
      </c>
      <c r="K461" s="135" t="s">
        <v>219</v>
      </c>
      <c r="L461" s="34"/>
      <c r="M461" s="140" t="s">
        <v>19</v>
      </c>
      <c r="N461" s="141" t="s">
        <v>40</v>
      </c>
      <c r="P461" s="142">
        <f>O461*H461</f>
        <v>0</v>
      </c>
      <c r="Q461" s="142">
        <v>0</v>
      </c>
      <c r="R461" s="142">
        <f>Q461*H461</f>
        <v>0</v>
      </c>
      <c r="S461" s="142">
        <v>1.175</v>
      </c>
      <c r="T461" s="143">
        <f>S461*H461</f>
        <v>177.6694</v>
      </c>
      <c r="AR461" s="144" t="s">
        <v>229</v>
      </c>
      <c r="AT461" s="144" t="s">
        <v>215</v>
      </c>
      <c r="AU461" s="144" t="s">
        <v>79</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229</v>
      </c>
      <c r="BM461" s="144" t="s">
        <v>747</v>
      </c>
    </row>
    <row r="462" spans="2:65" s="1" customFormat="1">
      <c r="B462" s="34"/>
      <c r="D462" s="146" t="s">
        <v>222</v>
      </c>
      <c r="F462" s="147" t="s">
        <v>748</v>
      </c>
      <c r="I462" s="148"/>
      <c r="L462" s="34"/>
      <c r="M462" s="149"/>
      <c r="T462" s="55"/>
      <c r="AT462" s="19" t="s">
        <v>222</v>
      </c>
      <c r="AU462" s="19" t="s">
        <v>79</v>
      </c>
    </row>
    <row r="463" spans="2:65" s="14" customFormat="1">
      <c r="B463" s="170"/>
      <c r="D463" s="150" t="s">
        <v>226</v>
      </c>
      <c r="E463" s="171" t="s">
        <v>19</v>
      </c>
      <c r="F463" s="172" t="s">
        <v>749</v>
      </c>
      <c r="H463" s="171" t="s">
        <v>19</v>
      </c>
      <c r="I463" s="173"/>
      <c r="L463" s="170"/>
      <c r="M463" s="174"/>
      <c r="T463" s="175"/>
      <c r="AT463" s="171" t="s">
        <v>226</v>
      </c>
      <c r="AU463" s="171" t="s">
        <v>79</v>
      </c>
      <c r="AV463" s="14" t="s">
        <v>77</v>
      </c>
      <c r="AW463" s="14" t="s">
        <v>31</v>
      </c>
      <c r="AX463" s="14" t="s">
        <v>69</v>
      </c>
      <c r="AY463" s="171" t="s">
        <v>212</v>
      </c>
    </row>
    <row r="464" spans="2:65" s="14" customFormat="1">
      <c r="B464" s="170"/>
      <c r="D464" s="150" t="s">
        <v>226</v>
      </c>
      <c r="E464" s="171" t="s">
        <v>19</v>
      </c>
      <c r="F464" s="172" t="s">
        <v>731</v>
      </c>
      <c r="H464" s="171" t="s">
        <v>19</v>
      </c>
      <c r="I464" s="173"/>
      <c r="L464" s="170"/>
      <c r="M464" s="174"/>
      <c r="T464" s="175"/>
      <c r="AT464" s="171" t="s">
        <v>226</v>
      </c>
      <c r="AU464" s="171" t="s">
        <v>79</v>
      </c>
      <c r="AV464" s="14" t="s">
        <v>77</v>
      </c>
      <c r="AW464" s="14" t="s">
        <v>31</v>
      </c>
      <c r="AX464" s="14" t="s">
        <v>69</v>
      </c>
      <c r="AY464" s="171" t="s">
        <v>212</v>
      </c>
    </row>
    <row r="465" spans="2:51" s="12" customFormat="1">
      <c r="B465" s="152"/>
      <c r="D465" s="150" t="s">
        <v>226</v>
      </c>
      <c r="E465" s="153" t="s">
        <v>19</v>
      </c>
      <c r="F465" s="154" t="s">
        <v>732</v>
      </c>
      <c r="H465" s="155">
        <v>24.873000000000001</v>
      </c>
      <c r="I465" s="156"/>
      <c r="L465" s="152"/>
      <c r="M465" s="157"/>
      <c r="T465" s="158"/>
      <c r="AT465" s="153" t="s">
        <v>226</v>
      </c>
      <c r="AU465" s="153" t="s">
        <v>79</v>
      </c>
      <c r="AV465" s="12" t="s">
        <v>79</v>
      </c>
      <c r="AW465" s="12" t="s">
        <v>31</v>
      </c>
      <c r="AX465" s="12" t="s">
        <v>69</v>
      </c>
      <c r="AY465" s="153" t="s">
        <v>212</v>
      </c>
    </row>
    <row r="466" spans="2:51" s="12" customFormat="1">
      <c r="B466" s="152"/>
      <c r="D466" s="150" t="s">
        <v>226</v>
      </c>
      <c r="E466" s="153" t="s">
        <v>19</v>
      </c>
      <c r="F466" s="154" t="s">
        <v>733</v>
      </c>
      <c r="H466" s="155">
        <v>4.7640000000000002</v>
      </c>
      <c r="I466" s="156"/>
      <c r="L466" s="152"/>
      <c r="M466" s="157"/>
      <c r="T466" s="158"/>
      <c r="AT466" s="153" t="s">
        <v>226</v>
      </c>
      <c r="AU466" s="153" t="s">
        <v>79</v>
      </c>
      <c r="AV466" s="12" t="s">
        <v>79</v>
      </c>
      <c r="AW466" s="12" t="s">
        <v>31</v>
      </c>
      <c r="AX466" s="12" t="s">
        <v>69</v>
      </c>
      <c r="AY466" s="153" t="s">
        <v>212</v>
      </c>
    </row>
    <row r="467" spans="2:51" s="12" customFormat="1">
      <c r="B467" s="152"/>
      <c r="D467" s="150" t="s">
        <v>226</v>
      </c>
      <c r="E467" s="153" t="s">
        <v>19</v>
      </c>
      <c r="F467" s="154" t="s">
        <v>734</v>
      </c>
      <c r="H467" s="155">
        <v>6.2220000000000004</v>
      </c>
      <c r="I467" s="156"/>
      <c r="L467" s="152"/>
      <c r="M467" s="157"/>
      <c r="T467" s="158"/>
      <c r="AT467" s="153" t="s">
        <v>226</v>
      </c>
      <c r="AU467" s="153" t="s">
        <v>79</v>
      </c>
      <c r="AV467" s="12" t="s">
        <v>79</v>
      </c>
      <c r="AW467" s="12" t="s">
        <v>31</v>
      </c>
      <c r="AX467" s="12" t="s">
        <v>69</v>
      </c>
      <c r="AY467" s="153" t="s">
        <v>212</v>
      </c>
    </row>
    <row r="468" spans="2:51" s="12" customFormat="1">
      <c r="B468" s="152"/>
      <c r="D468" s="150" t="s">
        <v>226</v>
      </c>
      <c r="E468" s="153" t="s">
        <v>19</v>
      </c>
      <c r="F468" s="154" t="s">
        <v>735</v>
      </c>
      <c r="H468" s="155">
        <v>22.456</v>
      </c>
      <c r="I468" s="156"/>
      <c r="L468" s="152"/>
      <c r="M468" s="157"/>
      <c r="T468" s="158"/>
      <c r="AT468" s="153" t="s">
        <v>226</v>
      </c>
      <c r="AU468" s="153" t="s">
        <v>79</v>
      </c>
      <c r="AV468" s="12" t="s">
        <v>79</v>
      </c>
      <c r="AW468" s="12" t="s">
        <v>31</v>
      </c>
      <c r="AX468" s="12" t="s">
        <v>69</v>
      </c>
      <c r="AY468" s="153" t="s">
        <v>212</v>
      </c>
    </row>
    <row r="469" spans="2:51" s="12" customFormat="1">
      <c r="B469" s="152"/>
      <c r="D469" s="150" t="s">
        <v>226</v>
      </c>
      <c r="E469" s="153" t="s">
        <v>19</v>
      </c>
      <c r="F469" s="154" t="s">
        <v>736</v>
      </c>
      <c r="H469" s="155">
        <v>22.456</v>
      </c>
      <c r="I469" s="156"/>
      <c r="L469" s="152"/>
      <c r="M469" s="157"/>
      <c r="T469" s="158"/>
      <c r="AT469" s="153" t="s">
        <v>226</v>
      </c>
      <c r="AU469" s="153" t="s">
        <v>79</v>
      </c>
      <c r="AV469" s="12" t="s">
        <v>79</v>
      </c>
      <c r="AW469" s="12" t="s">
        <v>31</v>
      </c>
      <c r="AX469" s="12" t="s">
        <v>69</v>
      </c>
      <c r="AY469" s="153" t="s">
        <v>212</v>
      </c>
    </row>
    <row r="470" spans="2:51" s="12" customFormat="1">
      <c r="B470" s="152"/>
      <c r="D470" s="150" t="s">
        <v>226</v>
      </c>
      <c r="E470" s="153" t="s">
        <v>19</v>
      </c>
      <c r="F470" s="154" t="s">
        <v>737</v>
      </c>
      <c r="H470" s="155">
        <v>23.536000000000001</v>
      </c>
      <c r="I470" s="156"/>
      <c r="L470" s="152"/>
      <c r="M470" s="157"/>
      <c r="T470" s="158"/>
      <c r="AT470" s="153" t="s">
        <v>226</v>
      </c>
      <c r="AU470" s="153" t="s">
        <v>79</v>
      </c>
      <c r="AV470" s="12" t="s">
        <v>79</v>
      </c>
      <c r="AW470" s="12" t="s">
        <v>31</v>
      </c>
      <c r="AX470" s="12" t="s">
        <v>69</v>
      </c>
      <c r="AY470" s="153" t="s">
        <v>212</v>
      </c>
    </row>
    <row r="471" spans="2:51" s="12" customFormat="1">
      <c r="B471" s="152"/>
      <c r="D471" s="150" t="s">
        <v>226</v>
      </c>
      <c r="E471" s="153" t="s">
        <v>19</v>
      </c>
      <c r="F471" s="154" t="s">
        <v>738</v>
      </c>
      <c r="H471" s="155">
        <v>23.536000000000001</v>
      </c>
      <c r="I471" s="156"/>
      <c r="L471" s="152"/>
      <c r="M471" s="157"/>
      <c r="T471" s="158"/>
      <c r="AT471" s="153" t="s">
        <v>226</v>
      </c>
      <c r="AU471" s="153" t="s">
        <v>79</v>
      </c>
      <c r="AV471" s="12" t="s">
        <v>79</v>
      </c>
      <c r="AW471" s="12" t="s">
        <v>31</v>
      </c>
      <c r="AX471" s="12" t="s">
        <v>69</v>
      </c>
      <c r="AY471" s="153" t="s">
        <v>212</v>
      </c>
    </row>
    <row r="472" spans="2:51" s="12" customFormat="1">
      <c r="B472" s="152"/>
      <c r="D472" s="150" t="s">
        <v>226</v>
      </c>
      <c r="E472" s="153" t="s">
        <v>19</v>
      </c>
      <c r="F472" s="154" t="s">
        <v>739</v>
      </c>
      <c r="H472" s="155">
        <v>18.751000000000001</v>
      </c>
      <c r="I472" s="156"/>
      <c r="L472" s="152"/>
      <c r="M472" s="157"/>
      <c r="T472" s="158"/>
      <c r="AT472" s="153" t="s">
        <v>226</v>
      </c>
      <c r="AU472" s="153" t="s">
        <v>79</v>
      </c>
      <c r="AV472" s="12" t="s">
        <v>79</v>
      </c>
      <c r="AW472" s="12" t="s">
        <v>31</v>
      </c>
      <c r="AX472" s="12" t="s">
        <v>69</v>
      </c>
      <c r="AY472" s="153" t="s">
        <v>212</v>
      </c>
    </row>
    <row r="473" spans="2:51" s="15" customFormat="1">
      <c r="B473" s="176"/>
      <c r="D473" s="150" t="s">
        <v>226</v>
      </c>
      <c r="E473" s="177" t="s">
        <v>19</v>
      </c>
      <c r="F473" s="178" t="s">
        <v>455</v>
      </c>
      <c r="H473" s="179">
        <v>146.59399999999999</v>
      </c>
      <c r="I473" s="180"/>
      <c r="L473" s="176"/>
      <c r="M473" s="181"/>
      <c r="T473" s="182"/>
      <c r="AT473" s="177" t="s">
        <v>226</v>
      </c>
      <c r="AU473" s="177" t="s">
        <v>79</v>
      </c>
      <c r="AV473" s="15" t="s">
        <v>236</v>
      </c>
      <c r="AW473" s="15" t="s">
        <v>31</v>
      </c>
      <c r="AX473" s="15" t="s">
        <v>69</v>
      </c>
      <c r="AY473" s="177" t="s">
        <v>212</v>
      </c>
    </row>
    <row r="474" spans="2:51" s="14" customFormat="1">
      <c r="B474" s="170"/>
      <c r="D474" s="150" t="s">
        <v>226</v>
      </c>
      <c r="E474" s="171" t="s">
        <v>19</v>
      </c>
      <c r="F474" s="172" t="s">
        <v>710</v>
      </c>
      <c r="H474" s="171" t="s">
        <v>19</v>
      </c>
      <c r="I474" s="173"/>
      <c r="L474" s="170"/>
      <c r="M474" s="174"/>
      <c r="T474" s="175"/>
      <c r="AT474" s="171" t="s">
        <v>226</v>
      </c>
      <c r="AU474" s="171" t="s">
        <v>79</v>
      </c>
      <c r="AV474" s="14" t="s">
        <v>77</v>
      </c>
      <c r="AW474" s="14" t="s">
        <v>31</v>
      </c>
      <c r="AX474" s="14" t="s">
        <v>69</v>
      </c>
      <c r="AY474" s="171" t="s">
        <v>212</v>
      </c>
    </row>
    <row r="475" spans="2:51" s="12" customFormat="1">
      <c r="B475" s="152"/>
      <c r="D475" s="150" t="s">
        <v>226</v>
      </c>
      <c r="E475" s="153" t="s">
        <v>19</v>
      </c>
      <c r="F475" s="154" t="s">
        <v>740</v>
      </c>
      <c r="H475" s="155">
        <v>1.663</v>
      </c>
      <c r="I475" s="156"/>
      <c r="L475" s="152"/>
      <c r="M475" s="157"/>
      <c r="T475" s="158"/>
      <c r="AT475" s="153" t="s">
        <v>226</v>
      </c>
      <c r="AU475" s="153" t="s">
        <v>79</v>
      </c>
      <c r="AV475" s="12" t="s">
        <v>79</v>
      </c>
      <c r="AW475" s="12" t="s">
        <v>31</v>
      </c>
      <c r="AX475" s="12" t="s">
        <v>69</v>
      </c>
      <c r="AY475" s="153" t="s">
        <v>212</v>
      </c>
    </row>
    <row r="476" spans="2:51" s="15" customFormat="1">
      <c r="B476" s="176"/>
      <c r="D476" s="150" t="s">
        <v>226</v>
      </c>
      <c r="E476" s="177" t="s">
        <v>19</v>
      </c>
      <c r="F476" s="178" t="s">
        <v>455</v>
      </c>
      <c r="H476" s="179">
        <v>1.663</v>
      </c>
      <c r="I476" s="180"/>
      <c r="L476" s="176"/>
      <c r="M476" s="181"/>
      <c r="T476" s="182"/>
      <c r="AT476" s="177" t="s">
        <v>226</v>
      </c>
      <c r="AU476" s="177" t="s">
        <v>79</v>
      </c>
      <c r="AV476" s="15" t="s">
        <v>236</v>
      </c>
      <c r="AW476" s="15" t="s">
        <v>31</v>
      </c>
      <c r="AX476" s="15" t="s">
        <v>69</v>
      </c>
      <c r="AY476" s="177" t="s">
        <v>212</v>
      </c>
    </row>
    <row r="477" spans="2:51" s="14" customFormat="1">
      <c r="B477" s="170"/>
      <c r="D477" s="150" t="s">
        <v>226</v>
      </c>
      <c r="E477" s="171" t="s">
        <v>19</v>
      </c>
      <c r="F477" s="172" t="s">
        <v>741</v>
      </c>
      <c r="H477" s="171" t="s">
        <v>19</v>
      </c>
      <c r="I477" s="173"/>
      <c r="L477" s="170"/>
      <c r="M477" s="174"/>
      <c r="T477" s="175"/>
      <c r="AT477" s="171" t="s">
        <v>226</v>
      </c>
      <c r="AU477" s="171" t="s">
        <v>79</v>
      </c>
      <c r="AV477" s="14" t="s">
        <v>77</v>
      </c>
      <c r="AW477" s="14" t="s">
        <v>31</v>
      </c>
      <c r="AX477" s="14" t="s">
        <v>69</v>
      </c>
      <c r="AY477" s="171" t="s">
        <v>212</v>
      </c>
    </row>
    <row r="478" spans="2:51" s="12" customFormat="1">
      <c r="B478" s="152"/>
      <c r="D478" s="150" t="s">
        <v>226</v>
      </c>
      <c r="E478" s="153" t="s">
        <v>19</v>
      </c>
      <c r="F478" s="154" t="s">
        <v>742</v>
      </c>
      <c r="H478" s="155">
        <v>0.188</v>
      </c>
      <c r="I478" s="156"/>
      <c r="L478" s="152"/>
      <c r="M478" s="157"/>
      <c r="T478" s="158"/>
      <c r="AT478" s="153" t="s">
        <v>226</v>
      </c>
      <c r="AU478" s="153" t="s">
        <v>79</v>
      </c>
      <c r="AV478" s="12" t="s">
        <v>79</v>
      </c>
      <c r="AW478" s="12" t="s">
        <v>31</v>
      </c>
      <c r="AX478" s="12" t="s">
        <v>69</v>
      </c>
      <c r="AY478" s="153" t="s">
        <v>212</v>
      </c>
    </row>
    <row r="479" spans="2:51" s="15" customFormat="1">
      <c r="B479" s="176"/>
      <c r="D479" s="150" t="s">
        <v>226</v>
      </c>
      <c r="E479" s="177" t="s">
        <v>19</v>
      </c>
      <c r="F479" s="178" t="s">
        <v>455</v>
      </c>
      <c r="H479" s="179">
        <v>0.188</v>
      </c>
      <c r="I479" s="180"/>
      <c r="L479" s="176"/>
      <c r="M479" s="181"/>
      <c r="T479" s="182"/>
      <c r="AT479" s="177" t="s">
        <v>226</v>
      </c>
      <c r="AU479" s="177" t="s">
        <v>79</v>
      </c>
      <c r="AV479" s="15" t="s">
        <v>236</v>
      </c>
      <c r="AW479" s="15" t="s">
        <v>31</v>
      </c>
      <c r="AX479" s="15" t="s">
        <v>69</v>
      </c>
      <c r="AY479" s="177" t="s">
        <v>212</v>
      </c>
    </row>
    <row r="480" spans="2:51" s="14" customFormat="1">
      <c r="B480" s="170"/>
      <c r="D480" s="150" t="s">
        <v>226</v>
      </c>
      <c r="E480" s="171" t="s">
        <v>19</v>
      </c>
      <c r="F480" s="172" t="s">
        <v>712</v>
      </c>
      <c r="H480" s="171" t="s">
        <v>19</v>
      </c>
      <c r="I480" s="173"/>
      <c r="L480" s="170"/>
      <c r="M480" s="174"/>
      <c r="T480" s="175"/>
      <c r="AT480" s="171" t="s">
        <v>226</v>
      </c>
      <c r="AU480" s="171" t="s">
        <v>79</v>
      </c>
      <c r="AV480" s="14" t="s">
        <v>77</v>
      </c>
      <c r="AW480" s="14" t="s">
        <v>31</v>
      </c>
      <c r="AX480" s="14" t="s">
        <v>69</v>
      </c>
      <c r="AY480" s="171" t="s">
        <v>212</v>
      </c>
    </row>
    <row r="481" spans="2:65" s="12" customFormat="1">
      <c r="B481" s="152"/>
      <c r="D481" s="150" t="s">
        <v>226</v>
      </c>
      <c r="E481" s="153" t="s">
        <v>19</v>
      </c>
      <c r="F481" s="154" t="s">
        <v>743</v>
      </c>
      <c r="H481" s="155">
        <v>2.7629999999999999</v>
      </c>
      <c r="I481" s="156"/>
      <c r="L481" s="152"/>
      <c r="M481" s="157"/>
      <c r="T481" s="158"/>
      <c r="AT481" s="153" t="s">
        <v>226</v>
      </c>
      <c r="AU481" s="153" t="s">
        <v>79</v>
      </c>
      <c r="AV481" s="12" t="s">
        <v>79</v>
      </c>
      <c r="AW481" s="12" t="s">
        <v>31</v>
      </c>
      <c r="AX481" s="12" t="s">
        <v>69</v>
      </c>
      <c r="AY481" s="153" t="s">
        <v>212</v>
      </c>
    </row>
    <row r="482" spans="2:65" s="15" customFormat="1">
      <c r="B482" s="176"/>
      <c r="D482" s="150" t="s">
        <v>226</v>
      </c>
      <c r="E482" s="177" t="s">
        <v>19</v>
      </c>
      <c r="F482" s="178" t="s">
        <v>455</v>
      </c>
      <c r="H482" s="179">
        <v>2.7629999999999999</v>
      </c>
      <c r="I482" s="180"/>
      <c r="L482" s="176"/>
      <c r="M482" s="181"/>
      <c r="T482" s="182"/>
      <c r="AT482" s="177" t="s">
        <v>226</v>
      </c>
      <c r="AU482" s="177" t="s">
        <v>79</v>
      </c>
      <c r="AV482" s="15" t="s">
        <v>236</v>
      </c>
      <c r="AW482" s="15" t="s">
        <v>31</v>
      </c>
      <c r="AX482" s="15" t="s">
        <v>69</v>
      </c>
      <c r="AY482" s="177" t="s">
        <v>212</v>
      </c>
    </row>
    <row r="483" spans="2:65" s="13" customFormat="1">
      <c r="B483" s="159"/>
      <c r="D483" s="150" t="s">
        <v>226</v>
      </c>
      <c r="E483" s="160" t="s">
        <v>19</v>
      </c>
      <c r="F483" s="161" t="s">
        <v>228</v>
      </c>
      <c r="H483" s="162">
        <v>151.208</v>
      </c>
      <c r="I483" s="163"/>
      <c r="L483" s="159"/>
      <c r="M483" s="164"/>
      <c r="T483" s="165"/>
      <c r="AT483" s="160" t="s">
        <v>226</v>
      </c>
      <c r="AU483" s="160" t="s">
        <v>79</v>
      </c>
      <c r="AV483" s="13" t="s">
        <v>229</v>
      </c>
      <c r="AW483" s="13" t="s">
        <v>31</v>
      </c>
      <c r="AX483" s="13" t="s">
        <v>77</v>
      </c>
      <c r="AY483" s="160" t="s">
        <v>212</v>
      </c>
    </row>
    <row r="484" spans="2:65" s="1" customFormat="1" ht="16.5" customHeight="1">
      <c r="B484" s="34"/>
      <c r="C484" s="133" t="s">
        <v>750</v>
      </c>
      <c r="D484" s="133" t="s">
        <v>215</v>
      </c>
      <c r="E484" s="134" t="s">
        <v>751</v>
      </c>
      <c r="F484" s="135" t="s">
        <v>752</v>
      </c>
      <c r="G484" s="136" t="s">
        <v>420</v>
      </c>
      <c r="H484" s="137">
        <v>19.564</v>
      </c>
      <c r="I484" s="138"/>
      <c r="J484" s="139">
        <f>ROUND(I484*H484,2)</f>
        <v>0</v>
      </c>
      <c r="K484" s="135" t="s">
        <v>219</v>
      </c>
      <c r="L484" s="34"/>
      <c r="M484" s="140" t="s">
        <v>19</v>
      </c>
      <c r="N484" s="141" t="s">
        <v>40</v>
      </c>
      <c r="P484" s="142">
        <f>O484*H484</f>
        <v>0</v>
      </c>
      <c r="Q484" s="142">
        <v>0</v>
      </c>
      <c r="R484" s="142">
        <f>Q484*H484</f>
        <v>0</v>
      </c>
      <c r="S484" s="142">
        <v>2.4</v>
      </c>
      <c r="T484" s="143">
        <f>S484*H484</f>
        <v>46.953600000000002</v>
      </c>
      <c r="AR484" s="144" t="s">
        <v>229</v>
      </c>
      <c r="AT484" s="144" t="s">
        <v>215</v>
      </c>
      <c r="AU484" s="144" t="s">
        <v>79</v>
      </c>
      <c r="AY484" s="19" t="s">
        <v>212</v>
      </c>
      <c r="BE484" s="145">
        <f>IF(N484="základní",J484,0)</f>
        <v>0</v>
      </c>
      <c r="BF484" s="145">
        <f>IF(N484="snížená",J484,0)</f>
        <v>0</v>
      </c>
      <c r="BG484" s="145">
        <f>IF(N484="zákl. přenesená",J484,0)</f>
        <v>0</v>
      </c>
      <c r="BH484" s="145">
        <f>IF(N484="sníž. přenesená",J484,0)</f>
        <v>0</v>
      </c>
      <c r="BI484" s="145">
        <f>IF(N484="nulová",J484,0)</f>
        <v>0</v>
      </c>
      <c r="BJ484" s="19" t="s">
        <v>77</v>
      </c>
      <c r="BK484" s="145">
        <f>ROUND(I484*H484,2)</f>
        <v>0</v>
      </c>
      <c r="BL484" s="19" t="s">
        <v>229</v>
      </c>
      <c r="BM484" s="144" t="s">
        <v>753</v>
      </c>
    </row>
    <row r="485" spans="2:65" s="1" customFormat="1">
      <c r="B485" s="34"/>
      <c r="D485" s="146" t="s">
        <v>222</v>
      </c>
      <c r="F485" s="147" t="s">
        <v>754</v>
      </c>
      <c r="I485" s="148"/>
      <c r="L485" s="34"/>
      <c r="M485" s="149"/>
      <c r="T485" s="55"/>
      <c r="AT485" s="19" t="s">
        <v>222</v>
      </c>
      <c r="AU485" s="19" t="s">
        <v>79</v>
      </c>
    </row>
    <row r="486" spans="2:65" s="14" customFormat="1">
      <c r="B486" s="170"/>
      <c r="D486" s="150" t="s">
        <v>226</v>
      </c>
      <c r="E486" s="171" t="s">
        <v>19</v>
      </c>
      <c r="F486" s="172" t="s">
        <v>755</v>
      </c>
      <c r="H486" s="171" t="s">
        <v>19</v>
      </c>
      <c r="I486" s="173"/>
      <c r="L486" s="170"/>
      <c r="M486" s="174"/>
      <c r="T486" s="175"/>
      <c r="AT486" s="171" t="s">
        <v>226</v>
      </c>
      <c r="AU486" s="171" t="s">
        <v>79</v>
      </c>
      <c r="AV486" s="14" t="s">
        <v>77</v>
      </c>
      <c r="AW486" s="14" t="s">
        <v>31</v>
      </c>
      <c r="AX486" s="14" t="s">
        <v>69</v>
      </c>
      <c r="AY486" s="171" t="s">
        <v>212</v>
      </c>
    </row>
    <row r="487" spans="2:65" s="12" customFormat="1">
      <c r="B487" s="152"/>
      <c r="D487" s="150" t="s">
        <v>226</v>
      </c>
      <c r="E487" s="153" t="s">
        <v>19</v>
      </c>
      <c r="F487" s="154" t="s">
        <v>756</v>
      </c>
      <c r="H487" s="155">
        <v>4.0110000000000001</v>
      </c>
      <c r="I487" s="156"/>
      <c r="L487" s="152"/>
      <c r="M487" s="157"/>
      <c r="T487" s="158"/>
      <c r="AT487" s="153" t="s">
        <v>226</v>
      </c>
      <c r="AU487" s="153" t="s">
        <v>79</v>
      </c>
      <c r="AV487" s="12" t="s">
        <v>79</v>
      </c>
      <c r="AW487" s="12" t="s">
        <v>31</v>
      </c>
      <c r="AX487" s="12" t="s">
        <v>69</v>
      </c>
      <c r="AY487" s="153" t="s">
        <v>212</v>
      </c>
    </row>
    <row r="488" spans="2:65" s="12" customFormat="1">
      <c r="B488" s="152"/>
      <c r="D488" s="150" t="s">
        <v>226</v>
      </c>
      <c r="E488" s="153" t="s">
        <v>19</v>
      </c>
      <c r="F488" s="154" t="s">
        <v>757</v>
      </c>
      <c r="H488" s="155">
        <v>8.5000000000000006E-2</v>
      </c>
      <c r="I488" s="156"/>
      <c r="L488" s="152"/>
      <c r="M488" s="157"/>
      <c r="T488" s="158"/>
      <c r="AT488" s="153" t="s">
        <v>226</v>
      </c>
      <c r="AU488" s="153" t="s">
        <v>79</v>
      </c>
      <c r="AV488" s="12" t="s">
        <v>79</v>
      </c>
      <c r="AW488" s="12" t="s">
        <v>31</v>
      </c>
      <c r="AX488" s="12" t="s">
        <v>69</v>
      </c>
      <c r="AY488" s="153" t="s">
        <v>212</v>
      </c>
    </row>
    <row r="489" spans="2:65" s="12" customFormat="1">
      <c r="B489" s="152"/>
      <c r="D489" s="150" t="s">
        <v>226</v>
      </c>
      <c r="E489" s="153" t="s">
        <v>19</v>
      </c>
      <c r="F489" s="154" t="s">
        <v>758</v>
      </c>
      <c r="H489" s="155">
        <v>11.34</v>
      </c>
      <c r="I489" s="156"/>
      <c r="L489" s="152"/>
      <c r="M489" s="157"/>
      <c r="T489" s="158"/>
      <c r="AT489" s="153" t="s">
        <v>226</v>
      </c>
      <c r="AU489" s="153" t="s">
        <v>79</v>
      </c>
      <c r="AV489" s="12" t="s">
        <v>79</v>
      </c>
      <c r="AW489" s="12" t="s">
        <v>31</v>
      </c>
      <c r="AX489" s="12" t="s">
        <v>69</v>
      </c>
      <c r="AY489" s="153" t="s">
        <v>212</v>
      </c>
    </row>
    <row r="490" spans="2:65" s="15" customFormat="1">
      <c r="B490" s="176"/>
      <c r="D490" s="150" t="s">
        <v>226</v>
      </c>
      <c r="E490" s="177" t="s">
        <v>19</v>
      </c>
      <c r="F490" s="178" t="s">
        <v>455</v>
      </c>
      <c r="H490" s="179">
        <v>15.436</v>
      </c>
      <c r="I490" s="180"/>
      <c r="L490" s="176"/>
      <c r="M490" s="181"/>
      <c r="T490" s="182"/>
      <c r="AT490" s="177" t="s">
        <v>226</v>
      </c>
      <c r="AU490" s="177" t="s">
        <v>79</v>
      </c>
      <c r="AV490" s="15" t="s">
        <v>236</v>
      </c>
      <c r="AW490" s="15" t="s">
        <v>31</v>
      </c>
      <c r="AX490" s="15" t="s">
        <v>69</v>
      </c>
      <c r="AY490" s="177" t="s">
        <v>212</v>
      </c>
    </row>
    <row r="491" spans="2:65" s="14" customFormat="1">
      <c r="B491" s="170"/>
      <c r="D491" s="150" t="s">
        <v>226</v>
      </c>
      <c r="E491" s="171" t="s">
        <v>19</v>
      </c>
      <c r="F491" s="172" t="s">
        <v>759</v>
      </c>
      <c r="H491" s="171" t="s">
        <v>19</v>
      </c>
      <c r="I491" s="173"/>
      <c r="L491" s="170"/>
      <c r="M491" s="174"/>
      <c r="T491" s="175"/>
      <c r="AT491" s="171" t="s">
        <v>226</v>
      </c>
      <c r="AU491" s="171" t="s">
        <v>79</v>
      </c>
      <c r="AV491" s="14" t="s">
        <v>77</v>
      </c>
      <c r="AW491" s="14" t="s">
        <v>31</v>
      </c>
      <c r="AX491" s="14" t="s">
        <v>69</v>
      </c>
      <c r="AY491" s="171" t="s">
        <v>212</v>
      </c>
    </row>
    <row r="492" spans="2:65" s="12" customFormat="1">
      <c r="B492" s="152"/>
      <c r="D492" s="150" t="s">
        <v>226</v>
      </c>
      <c r="E492" s="153" t="s">
        <v>19</v>
      </c>
      <c r="F492" s="154" t="s">
        <v>760</v>
      </c>
      <c r="H492" s="155">
        <v>1.3520000000000001</v>
      </c>
      <c r="I492" s="156"/>
      <c r="L492" s="152"/>
      <c r="M492" s="157"/>
      <c r="T492" s="158"/>
      <c r="AT492" s="153" t="s">
        <v>226</v>
      </c>
      <c r="AU492" s="153" t="s">
        <v>79</v>
      </c>
      <c r="AV492" s="12" t="s">
        <v>79</v>
      </c>
      <c r="AW492" s="12" t="s">
        <v>31</v>
      </c>
      <c r="AX492" s="12" t="s">
        <v>69</v>
      </c>
      <c r="AY492" s="153" t="s">
        <v>212</v>
      </c>
    </row>
    <row r="493" spans="2:65" s="12" customFormat="1">
      <c r="B493" s="152"/>
      <c r="D493" s="150" t="s">
        <v>226</v>
      </c>
      <c r="E493" s="153" t="s">
        <v>19</v>
      </c>
      <c r="F493" s="154" t="s">
        <v>761</v>
      </c>
      <c r="H493" s="155">
        <v>2.7759999999999998</v>
      </c>
      <c r="I493" s="156"/>
      <c r="L493" s="152"/>
      <c r="M493" s="157"/>
      <c r="T493" s="158"/>
      <c r="AT493" s="153" t="s">
        <v>226</v>
      </c>
      <c r="AU493" s="153" t="s">
        <v>79</v>
      </c>
      <c r="AV493" s="12" t="s">
        <v>79</v>
      </c>
      <c r="AW493" s="12" t="s">
        <v>31</v>
      </c>
      <c r="AX493" s="12" t="s">
        <v>69</v>
      </c>
      <c r="AY493" s="153" t="s">
        <v>212</v>
      </c>
    </row>
    <row r="494" spans="2:65" s="15" customFormat="1">
      <c r="B494" s="176"/>
      <c r="D494" s="150" t="s">
        <v>226</v>
      </c>
      <c r="E494" s="177" t="s">
        <v>19</v>
      </c>
      <c r="F494" s="178" t="s">
        <v>455</v>
      </c>
      <c r="H494" s="179">
        <v>4.1280000000000001</v>
      </c>
      <c r="I494" s="180"/>
      <c r="L494" s="176"/>
      <c r="M494" s="181"/>
      <c r="T494" s="182"/>
      <c r="AT494" s="177" t="s">
        <v>226</v>
      </c>
      <c r="AU494" s="177" t="s">
        <v>79</v>
      </c>
      <c r="AV494" s="15" t="s">
        <v>236</v>
      </c>
      <c r="AW494" s="15" t="s">
        <v>31</v>
      </c>
      <c r="AX494" s="15" t="s">
        <v>69</v>
      </c>
      <c r="AY494" s="177" t="s">
        <v>212</v>
      </c>
    </row>
    <row r="495" spans="2:65" s="13" customFormat="1">
      <c r="B495" s="159"/>
      <c r="D495" s="150" t="s">
        <v>226</v>
      </c>
      <c r="E495" s="160" t="s">
        <v>19</v>
      </c>
      <c r="F495" s="161" t="s">
        <v>228</v>
      </c>
      <c r="H495" s="162">
        <v>19.564</v>
      </c>
      <c r="I495" s="163"/>
      <c r="L495" s="159"/>
      <c r="M495" s="164"/>
      <c r="T495" s="165"/>
      <c r="AT495" s="160" t="s">
        <v>226</v>
      </c>
      <c r="AU495" s="160" t="s">
        <v>79</v>
      </c>
      <c r="AV495" s="13" t="s">
        <v>229</v>
      </c>
      <c r="AW495" s="13" t="s">
        <v>31</v>
      </c>
      <c r="AX495" s="13" t="s">
        <v>77</v>
      </c>
      <c r="AY495" s="160" t="s">
        <v>212</v>
      </c>
    </row>
    <row r="496" spans="2:65" s="1" customFormat="1" ht="16.5" customHeight="1">
      <c r="B496" s="34"/>
      <c r="C496" s="133" t="s">
        <v>762</v>
      </c>
      <c r="D496" s="133" t="s">
        <v>215</v>
      </c>
      <c r="E496" s="134" t="s">
        <v>763</v>
      </c>
      <c r="F496" s="135" t="s">
        <v>764</v>
      </c>
      <c r="G496" s="136" t="s">
        <v>495</v>
      </c>
      <c r="H496" s="137">
        <v>20</v>
      </c>
      <c r="I496" s="138"/>
      <c r="J496" s="139">
        <f>ROUND(I496*H496,2)</f>
        <v>0</v>
      </c>
      <c r="K496" s="135" t="s">
        <v>219</v>
      </c>
      <c r="L496" s="34"/>
      <c r="M496" s="140" t="s">
        <v>19</v>
      </c>
      <c r="N496" s="141" t="s">
        <v>40</v>
      </c>
      <c r="P496" s="142">
        <f>O496*H496</f>
        <v>0</v>
      </c>
      <c r="Q496" s="142">
        <v>0</v>
      </c>
      <c r="R496" s="142">
        <f>Q496*H496</f>
        <v>0</v>
      </c>
      <c r="S496" s="142">
        <v>0.1</v>
      </c>
      <c r="T496" s="143">
        <f>S496*H496</f>
        <v>2</v>
      </c>
      <c r="AR496" s="144" t="s">
        <v>229</v>
      </c>
      <c r="AT496" s="144" t="s">
        <v>215</v>
      </c>
      <c r="AU496" s="144" t="s">
        <v>79</v>
      </c>
      <c r="AY496" s="19" t="s">
        <v>212</v>
      </c>
      <c r="BE496" s="145">
        <f>IF(N496="základní",J496,0)</f>
        <v>0</v>
      </c>
      <c r="BF496" s="145">
        <f>IF(N496="snížená",J496,0)</f>
        <v>0</v>
      </c>
      <c r="BG496" s="145">
        <f>IF(N496="zákl. přenesená",J496,0)</f>
        <v>0</v>
      </c>
      <c r="BH496" s="145">
        <f>IF(N496="sníž. přenesená",J496,0)</f>
        <v>0</v>
      </c>
      <c r="BI496" s="145">
        <f>IF(N496="nulová",J496,0)</f>
        <v>0</v>
      </c>
      <c r="BJ496" s="19" t="s">
        <v>77</v>
      </c>
      <c r="BK496" s="145">
        <f>ROUND(I496*H496,2)</f>
        <v>0</v>
      </c>
      <c r="BL496" s="19" t="s">
        <v>229</v>
      </c>
      <c r="BM496" s="144" t="s">
        <v>765</v>
      </c>
    </row>
    <row r="497" spans="2:65" s="1" customFormat="1">
      <c r="B497" s="34"/>
      <c r="D497" s="146" t="s">
        <v>222</v>
      </c>
      <c r="F497" s="147" t="s">
        <v>766</v>
      </c>
      <c r="I497" s="148"/>
      <c r="L497" s="34"/>
      <c r="M497" s="149"/>
      <c r="T497" s="55"/>
      <c r="AT497" s="19" t="s">
        <v>222</v>
      </c>
      <c r="AU497" s="19" t="s">
        <v>79</v>
      </c>
    </row>
    <row r="498" spans="2:65" s="14" customFormat="1">
      <c r="B498" s="170"/>
      <c r="D498" s="150" t="s">
        <v>226</v>
      </c>
      <c r="E498" s="171" t="s">
        <v>19</v>
      </c>
      <c r="F498" s="172" t="s">
        <v>767</v>
      </c>
      <c r="H498" s="171" t="s">
        <v>19</v>
      </c>
      <c r="I498" s="173"/>
      <c r="L498" s="170"/>
      <c r="M498" s="174"/>
      <c r="T498" s="175"/>
      <c r="AT498" s="171" t="s">
        <v>226</v>
      </c>
      <c r="AU498" s="171" t="s">
        <v>79</v>
      </c>
      <c r="AV498" s="14" t="s">
        <v>77</v>
      </c>
      <c r="AW498" s="14" t="s">
        <v>31</v>
      </c>
      <c r="AX498" s="14" t="s">
        <v>69</v>
      </c>
      <c r="AY498" s="171" t="s">
        <v>212</v>
      </c>
    </row>
    <row r="499" spans="2:65" s="12" customFormat="1">
      <c r="B499" s="152"/>
      <c r="D499" s="150" t="s">
        <v>226</v>
      </c>
      <c r="E499" s="153" t="s">
        <v>19</v>
      </c>
      <c r="F499" s="154" t="s">
        <v>768</v>
      </c>
      <c r="H499" s="155">
        <v>20</v>
      </c>
      <c r="I499" s="156"/>
      <c r="L499" s="152"/>
      <c r="M499" s="157"/>
      <c r="T499" s="158"/>
      <c r="AT499" s="153" t="s">
        <v>226</v>
      </c>
      <c r="AU499" s="153" t="s">
        <v>79</v>
      </c>
      <c r="AV499" s="12" t="s">
        <v>79</v>
      </c>
      <c r="AW499" s="12" t="s">
        <v>31</v>
      </c>
      <c r="AX499" s="12" t="s">
        <v>69</v>
      </c>
      <c r="AY499" s="153" t="s">
        <v>212</v>
      </c>
    </row>
    <row r="500" spans="2:65" s="13" customFormat="1">
      <c r="B500" s="159"/>
      <c r="D500" s="150" t="s">
        <v>226</v>
      </c>
      <c r="E500" s="160" t="s">
        <v>19</v>
      </c>
      <c r="F500" s="161" t="s">
        <v>228</v>
      </c>
      <c r="H500" s="162">
        <v>20</v>
      </c>
      <c r="I500" s="163"/>
      <c r="L500" s="159"/>
      <c r="M500" s="164"/>
      <c r="T500" s="165"/>
      <c r="AT500" s="160" t="s">
        <v>226</v>
      </c>
      <c r="AU500" s="160" t="s">
        <v>79</v>
      </c>
      <c r="AV500" s="13" t="s">
        <v>229</v>
      </c>
      <c r="AW500" s="13" t="s">
        <v>31</v>
      </c>
      <c r="AX500" s="13" t="s">
        <v>77</v>
      </c>
      <c r="AY500" s="160" t="s">
        <v>212</v>
      </c>
    </row>
    <row r="501" spans="2:65" s="1" customFormat="1" ht="16.5" customHeight="1">
      <c r="B501" s="34"/>
      <c r="C501" s="133" t="s">
        <v>769</v>
      </c>
      <c r="D501" s="133" t="s">
        <v>215</v>
      </c>
      <c r="E501" s="134" t="s">
        <v>770</v>
      </c>
      <c r="F501" s="135" t="s">
        <v>771</v>
      </c>
      <c r="G501" s="136" t="s">
        <v>495</v>
      </c>
      <c r="H501" s="137">
        <v>25</v>
      </c>
      <c r="I501" s="138"/>
      <c r="J501" s="139">
        <f>ROUND(I501*H501,2)</f>
        <v>0</v>
      </c>
      <c r="K501" s="135" t="s">
        <v>219</v>
      </c>
      <c r="L501" s="34"/>
      <c r="M501" s="140" t="s">
        <v>19</v>
      </c>
      <c r="N501" s="141" t="s">
        <v>40</v>
      </c>
      <c r="P501" s="142">
        <f>O501*H501</f>
        <v>0</v>
      </c>
      <c r="Q501" s="142">
        <v>0</v>
      </c>
      <c r="R501" s="142">
        <f>Q501*H501</f>
        <v>0</v>
      </c>
      <c r="S501" s="142">
        <v>0.15</v>
      </c>
      <c r="T501" s="143">
        <f>S501*H501</f>
        <v>3.75</v>
      </c>
      <c r="AR501" s="144" t="s">
        <v>229</v>
      </c>
      <c r="AT501" s="144" t="s">
        <v>215</v>
      </c>
      <c r="AU501" s="144" t="s">
        <v>79</v>
      </c>
      <c r="AY501" s="19" t="s">
        <v>212</v>
      </c>
      <c r="BE501" s="145">
        <f>IF(N501="základní",J501,0)</f>
        <v>0</v>
      </c>
      <c r="BF501" s="145">
        <f>IF(N501="snížená",J501,0)</f>
        <v>0</v>
      </c>
      <c r="BG501" s="145">
        <f>IF(N501="zákl. přenesená",J501,0)</f>
        <v>0</v>
      </c>
      <c r="BH501" s="145">
        <f>IF(N501="sníž. přenesená",J501,0)</f>
        <v>0</v>
      </c>
      <c r="BI501" s="145">
        <f>IF(N501="nulová",J501,0)</f>
        <v>0</v>
      </c>
      <c r="BJ501" s="19" t="s">
        <v>77</v>
      </c>
      <c r="BK501" s="145">
        <f>ROUND(I501*H501,2)</f>
        <v>0</v>
      </c>
      <c r="BL501" s="19" t="s">
        <v>229</v>
      </c>
      <c r="BM501" s="144" t="s">
        <v>772</v>
      </c>
    </row>
    <row r="502" spans="2:65" s="1" customFormat="1">
      <c r="B502" s="34"/>
      <c r="D502" s="146" t="s">
        <v>222</v>
      </c>
      <c r="F502" s="147" t="s">
        <v>773</v>
      </c>
      <c r="I502" s="148"/>
      <c r="L502" s="34"/>
      <c r="M502" s="149"/>
      <c r="T502" s="55"/>
      <c r="AT502" s="19" t="s">
        <v>222</v>
      </c>
      <c r="AU502" s="19" t="s">
        <v>79</v>
      </c>
    </row>
    <row r="503" spans="2:65" s="14" customFormat="1">
      <c r="B503" s="170"/>
      <c r="D503" s="150" t="s">
        <v>226</v>
      </c>
      <c r="E503" s="171" t="s">
        <v>19</v>
      </c>
      <c r="F503" s="172" t="s">
        <v>767</v>
      </c>
      <c r="H503" s="171" t="s">
        <v>19</v>
      </c>
      <c r="I503" s="173"/>
      <c r="L503" s="170"/>
      <c r="M503" s="174"/>
      <c r="T503" s="175"/>
      <c r="AT503" s="171" t="s">
        <v>226</v>
      </c>
      <c r="AU503" s="171" t="s">
        <v>79</v>
      </c>
      <c r="AV503" s="14" t="s">
        <v>77</v>
      </c>
      <c r="AW503" s="14" t="s">
        <v>31</v>
      </c>
      <c r="AX503" s="14" t="s">
        <v>69</v>
      </c>
      <c r="AY503" s="171" t="s">
        <v>212</v>
      </c>
    </row>
    <row r="504" spans="2:65" s="12" customFormat="1">
      <c r="B504" s="152"/>
      <c r="D504" s="150" t="s">
        <v>226</v>
      </c>
      <c r="E504" s="153" t="s">
        <v>19</v>
      </c>
      <c r="F504" s="154" t="s">
        <v>774</v>
      </c>
      <c r="H504" s="155">
        <v>25</v>
      </c>
      <c r="I504" s="156"/>
      <c r="L504" s="152"/>
      <c r="M504" s="157"/>
      <c r="T504" s="158"/>
      <c r="AT504" s="153" t="s">
        <v>226</v>
      </c>
      <c r="AU504" s="153" t="s">
        <v>79</v>
      </c>
      <c r="AV504" s="12" t="s">
        <v>79</v>
      </c>
      <c r="AW504" s="12" t="s">
        <v>31</v>
      </c>
      <c r="AX504" s="12" t="s">
        <v>69</v>
      </c>
      <c r="AY504" s="153" t="s">
        <v>212</v>
      </c>
    </row>
    <row r="505" spans="2:65" s="13" customFormat="1">
      <c r="B505" s="159"/>
      <c r="D505" s="150" t="s">
        <v>226</v>
      </c>
      <c r="E505" s="160" t="s">
        <v>19</v>
      </c>
      <c r="F505" s="161" t="s">
        <v>228</v>
      </c>
      <c r="H505" s="162">
        <v>25</v>
      </c>
      <c r="I505" s="163"/>
      <c r="L505" s="159"/>
      <c r="M505" s="164"/>
      <c r="T505" s="165"/>
      <c r="AT505" s="160" t="s">
        <v>226</v>
      </c>
      <c r="AU505" s="160" t="s">
        <v>79</v>
      </c>
      <c r="AV505" s="13" t="s">
        <v>229</v>
      </c>
      <c r="AW505" s="13" t="s">
        <v>31</v>
      </c>
      <c r="AX505" s="13" t="s">
        <v>77</v>
      </c>
      <c r="AY505" s="160" t="s">
        <v>212</v>
      </c>
    </row>
    <row r="506" spans="2:65" s="1" customFormat="1" ht="16.5" customHeight="1">
      <c r="B506" s="34"/>
      <c r="C506" s="133" t="s">
        <v>775</v>
      </c>
      <c r="D506" s="133" t="s">
        <v>215</v>
      </c>
      <c r="E506" s="134" t="s">
        <v>776</v>
      </c>
      <c r="F506" s="135" t="s">
        <v>777</v>
      </c>
      <c r="G506" s="136" t="s">
        <v>495</v>
      </c>
      <c r="H506" s="137">
        <v>13.484999999999999</v>
      </c>
      <c r="I506" s="138"/>
      <c r="J506" s="139">
        <f>ROUND(I506*H506,2)</f>
        <v>0</v>
      </c>
      <c r="K506" s="135" t="s">
        <v>219</v>
      </c>
      <c r="L506" s="34"/>
      <c r="M506" s="140" t="s">
        <v>19</v>
      </c>
      <c r="N506" s="141" t="s">
        <v>40</v>
      </c>
      <c r="P506" s="142">
        <f>O506*H506</f>
        <v>0</v>
      </c>
      <c r="Q506" s="142">
        <v>0</v>
      </c>
      <c r="R506" s="142">
        <f>Q506*H506</f>
        <v>0</v>
      </c>
      <c r="S506" s="142">
        <v>0.108</v>
      </c>
      <c r="T506" s="143">
        <f>S506*H506</f>
        <v>1.45638</v>
      </c>
      <c r="AR506" s="144" t="s">
        <v>229</v>
      </c>
      <c r="AT506" s="144" t="s">
        <v>215</v>
      </c>
      <c r="AU506" s="144" t="s">
        <v>79</v>
      </c>
      <c r="AY506" s="19" t="s">
        <v>212</v>
      </c>
      <c r="BE506" s="145">
        <f>IF(N506="základní",J506,0)</f>
        <v>0</v>
      </c>
      <c r="BF506" s="145">
        <f>IF(N506="snížená",J506,0)</f>
        <v>0</v>
      </c>
      <c r="BG506" s="145">
        <f>IF(N506="zákl. přenesená",J506,0)</f>
        <v>0</v>
      </c>
      <c r="BH506" s="145">
        <f>IF(N506="sníž. přenesená",J506,0)</f>
        <v>0</v>
      </c>
      <c r="BI506" s="145">
        <f>IF(N506="nulová",J506,0)</f>
        <v>0</v>
      </c>
      <c r="BJ506" s="19" t="s">
        <v>77</v>
      </c>
      <c r="BK506" s="145">
        <f>ROUND(I506*H506,2)</f>
        <v>0</v>
      </c>
      <c r="BL506" s="19" t="s">
        <v>229</v>
      </c>
      <c r="BM506" s="144" t="s">
        <v>778</v>
      </c>
    </row>
    <row r="507" spans="2:65" s="1" customFormat="1">
      <c r="B507" s="34"/>
      <c r="D507" s="146" t="s">
        <v>222</v>
      </c>
      <c r="F507" s="147" t="s">
        <v>779</v>
      </c>
      <c r="I507" s="148"/>
      <c r="L507" s="34"/>
      <c r="M507" s="149"/>
      <c r="T507" s="55"/>
      <c r="AT507" s="19" t="s">
        <v>222</v>
      </c>
      <c r="AU507" s="19" t="s">
        <v>79</v>
      </c>
    </row>
    <row r="508" spans="2:65" s="14" customFormat="1">
      <c r="B508" s="170"/>
      <c r="D508" s="150" t="s">
        <v>226</v>
      </c>
      <c r="E508" s="171" t="s">
        <v>19</v>
      </c>
      <c r="F508" s="172" t="s">
        <v>780</v>
      </c>
      <c r="H508" s="171" t="s">
        <v>19</v>
      </c>
      <c r="I508" s="173"/>
      <c r="L508" s="170"/>
      <c r="M508" s="174"/>
      <c r="T508" s="175"/>
      <c r="AT508" s="171" t="s">
        <v>226</v>
      </c>
      <c r="AU508" s="171" t="s">
        <v>79</v>
      </c>
      <c r="AV508" s="14" t="s">
        <v>77</v>
      </c>
      <c r="AW508" s="14" t="s">
        <v>31</v>
      </c>
      <c r="AX508" s="14" t="s">
        <v>69</v>
      </c>
      <c r="AY508" s="171" t="s">
        <v>212</v>
      </c>
    </row>
    <row r="509" spans="2:65" s="12" customFormat="1">
      <c r="B509" s="152"/>
      <c r="D509" s="150" t="s">
        <v>226</v>
      </c>
      <c r="E509" s="153" t="s">
        <v>19</v>
      </c>
      <c r="F509" s="154" t="s">
        <v>781</v>
      </c>
      <c r="H509" s="155">
        <v>13.484999999999999</v>
      </c>
      <c r="I509" s="156"/>
      <c r="L509" s="152"/>
      <c r="M509" s="157"/>
      <c r="T509" s="158"/>
      <c r="AT509" s="153" t="s">
        <v>226</v>
      </c>
      <c r="AU509" s="153" t="s">
        <v>79</v>
      </c>
      <c r="AV509" s="12" t="s">
        <v>79</v>
      </c>
      <c r="AW509" s="12" t="s">
        <v>31</v>
      </c>
      <c r="AX509" s="12" t="s">
        <v>69</v>
      </c>
      <c r="AY509" s="153" t="s">
        <v>212</v>
      </c>
    </row>
    <row r="510" spans="2:65" s="13" customFormat="1">
      <c r="B510" s="159"/>
      <c r="D510" s="150" t="s">
        <v>226</v>
      </c>
      <c r="E510" s="160" t="s">
        <v>19</v>
      </c>
      <c r="F510" s="161" t="s">
        <v>228</v>
      </c>
      <c r="H510" s="162">
        <v>13.484999999999999</v>
      </c>
      <c r="I510" s="163"/>
      <c r="L510" s="159"/>
      <c r="M510" s="164"/>
      <c r="T510" s="165"/>
      <c r="AT510" s="160" t="s">
        <v>226</v>
      </c>
      <c r="AU510" s="160" t="s">
        <v>79</v>
      </c>
      <c r="AV510" s="13" t="s">
        <v>229</v>
      </c>
      <c r="AW510" s="13" t="s">
        <v>31</v>
      </c>
      <c r="AX510" s="13" t="s">
        <v>77</v>
      </c>
      <c r="AY510" s="160" t="s">
        <v>212</v>
      </c>
    </row>
    <row r="511" spans="2:65" s="1" customFormat="1" ht="24.2" customHeight="1">
      <c r="B511" s="34"/>
      <c r="C511" s="133" t="s">
        <v>782</v>
      </c>
      <c r="D511" s="133" t="s">
        <v>215</v>
      </c>
      <c r="E511" s="134" t="s">
        <v>783</v>
      </c>
      <c r="F511" s="135" t="s">
        <v>784</v>
      </c>
      <c r="G511" s="136" t="s">
        <v>420</v>
      </c>
      <c r="H511" s="137">
        <v>26.957999999999998</v>
      </c>
      <c r="I511" s="138"/>
      <c r="J511" s="139">
        <f>ROUND(I511*H511,2)</f>
        <v>0</v>
      </c>
      <c r="K511" s="135" t="s">
        <v>219</v>
      </c>
      <c r="L511" s="34"/>
      <c r="M511" s="140" t="s">
        <v>19</v>
      </c>
      <c r="N511" s="141" t="s">
        <v>40</v>
      </c>
      <c r="P511" s="142">
        <f>O511*H511</f>
        <v>0</v>
      </c>
      <c r="Q511" s="142">
        <v>0</v>
      </c>
      <c r="R511" s="142">
        <f>Q511*H511</f>
        <v>0</v>
      </c>
      <c r="S511" s="142">
        <v>1.6</v>
      </c>
      <c r="T511" s="143">
        <f>S511*H511</f>
        <v>43.132800000000003</v>
      </c>
      <c r="AR511" s="144" t="s">
        <v>229</v>
      </c>
      <c r="AT511" s="144" t="s">
        <v>215</v>
      </c>
      <c r="AU511" s="144" t="s">
        <v>79</v>
      </c>
      <c r="AY511" s="19" t="s">
        <v>212</v>
      </c>
      <c r="BE511" s="145">
        <f>IF(N511="základní",J511,0)</f>
        <v>0</v>
      </c>
      <c r="BF511" s="145">
        <f>IF(N511="snížená",J511,0)</f>
        <v>0</v>
      </c>
      <c r="BG511" s="145">
        <f>IF(N511="zákl. přenesená",J511,0)</f>
        <v>0</v>
      </c>
      <c r="BH511" s="145">
        <f>IF(N511="sníž. přenesená",J511,0)</f>
        <v>0</v>
      </c>
      <c r="BI511" s="145">
        <f>IF(N511="nulová",J511,0)</f>
        <v>0</v>
      </c>
      <c r="BJ511" s="19" t="s">
        <v>77</v>
      </c>
      <c r="BK511" s="145">
        <f>ROUND(I511*H511,2)</f>
        <v>0</v>
      </c>
      <c r="BL511" s="19" t="s">
        <v>229</v>
      </c>
      <c r="BM511" s="144" t="s">
        <v>785</v>
      </c>
    </row>
    <row r="512" spans="2:65" s="1" customFormat="1">
      <c r="B512" s="34"/>
      <c r="D512" s="146" t="s">
        <v>222</v>
      </c>
      <c r="F512" s="147" t="s">
        <v>786</v>
      </c>
      <c r="I512" s="148"/>
      <c r="L512" s="34"/>
      <c r="M512" s="149"/>
      <c r="T512" s="55"/>
      <c r="AT512" s="19" t="s">
        <v>222</v>
      </c>
      <c r="AU512" s="19" t="s">
        <v>79</v>
      </c>
    </row>
    <row r="513" spans="2:65" s="14" customFormat="1">
      <c r="B513" s="170"/>
      <c r="D513" s="150" t="s">
        <v>226</v>
      </c>
      <c r="E513" s="171" t="s">
        <v>19</v>
      </c>
      <c r="F513" s="172" t="s">
        <v>787</v>
      </c>
      <c r="H513" s="171" t="s">
        <v>19</v>
      </c>
      <c r="I513" s="173"/>
      <c r="L513" s="170"/>
      <c r="M513" s="174"/>
      <c r="T513" s="175"/>
      <c r="AT513" s="171" t="s">
        <v>226</v>
      </c>
      <c r="AU513" s="171" t="s">
        <v>79</v>
      </c>
      <c r="AV513" s="14" t="s">
        <v>77</v>
      </c>
      <c r="AW513" s="14" t="s">
        <v>31</v>
      </c>
      <c r="AX513" s="14" t="s">
        <v>69</v>
      </c>
      <c r="AY513" s="171" t="s">
        <v>212</v>
      </c>
    </row>
    <row r="514" spans="2:65" s="12" customFormat="1">
      <c r="B514" s="152"/>
      <c r="D514" s="150" t="s">
        <v>226</v>
      </c>
      <c r="E514" s="153" t="s">
        <v>19</v>
      </c>
      <c r="F514" s="154" t="s">
        <v>788</v>
      </c>
      <c r="H514" s="155">
        <v>3.5939999999999999</v>
      </c>
      <c r="I514" s="156"/>
      <c r="L514" s="152"/>
      <c r="M514" s="157"/>
      <c r="T514" s="158"/>
      <c r="AT514" s="153" t="s">
        <v>226</v>
      </c>
      <c r="AU514" s="153" t="s">
        <v>79</v>
      </c>
      <c r="AV514" s="12" t="s">
        <v>79</v>
      </c>
      <c r="AW514" s="12" t="s">
        <v>31</v>
      </c>
      <c r="AX514" s="12" t="s">
        <v>69</v>
      </c>
      <c r="AY514" s="153" t="s">
        <v>212</v>
      </c>
    </row>
    <row r="515" spans="2:65" s="12" customFormat="1">
      <c r="B515" s="152"/>
      <c r="D515" s="150" t="s">
        <v>226</v>
      </c>
      <c r="E515" s="153" t="s">
        <v>19</v>
      </c>
      <c r="F515" s="154" t="s">
        <v>789</v>
      </c>
      <c r="H515" s="155">
        <v>3.5939999999999999</v>
      </c>
      <c r="I515" s="156"/>
      <c r="L515" s="152"/>
      <c r="M515" s="157"/>
      <c r="T515" s="158"/>
      <c r="AT515" s="153" t="s">
        <v>226</v>
      </c>
      <c r="AU515" s="153" t="s">
        <v>79</v>
      </c>
      <c r="AV515" s="12" t="s">
        <v>79</v>
      </c>
      <c r="AW515" s="12" t="s">
        <v>31</v>
      </c>
      <c r="AX515" s="12" t="s">
        <v>69</v>
      </c>
      <c r="AY515" s="153" t="s">
        <v>212</v>
      </c>
    </row>
    <row r="516" spans="2:65" s="12" customFormat="1">
      <c r="B516" s="152"/>
      <c r="D516" s="150" t="s">
        <v>226</v>
      </c>
      <c r="E516" s="153" t="s">
        <v>19</v>
      </c>
      <c r="F516" s="154" t="s">
        <v>790</v>
      </c>
      <c r="H516" s="155">
        <v>3.5939999999999999</v>
      </c>
      <c r="I516" s="156"/>
      <c r="L516" s="152"/>
      <c r="M516" s="157"/>
      <c r="T516" s="158"/>
      <c r="AT516" s="153" t="s">
        <v>226</v>
      </c>
      <c r="AU516" s="153" t="s">
        <v>79</v>
      </c>
      <c r="AV516" s="12" t="s">
        <v>79</v>
      </c>
      <c r="AW516" s="12" t="s">
        <v>31</v>
      </c>
      <c r="AX516" s="12" t="s">
        <v>69</v>
      </c>
      <c r="AY516" s="153" t="s">
        <v>212</v>
      </c>
    </row>
    <row r="517" spans="2:65" s="12" customFormat="1">
      <c r="B517" s="152"/>
      <c r="D517" s="150" t="s">
        <v>226</v>
      </c>
      <c r="E517" s="153" t="s">
        <v>19</v>
      </c>
      <c r="F517" s="154" t="s">
        <v>791</v>
      </c>
      <c r="H517" s="155">
        <v>3.5939999999999999</v>
      </c>
      <c r="I517" s="156"/>
      <c r="L517" s="152"/>
      <c r="M517" s="157"/>
      <c r="T517" s="158"/>
      <c r="AT517" s="153" t="s">
        <v>226</v>
      </c>
      <c r="AU517" s="153" t="s">
        <v>79</v>
      </c>
      <c r="AV517" s="12" t="s">
        <v>79</v>
      </c>
      <c r="AW517" s="12" t="s">
        <v>31</v>
      </c>
      <c r="AX517" s="12" t="s">
        <v>69</v>
      </c>
      <c r="AY517" s="153" t="s">
        <v>212</v>
      </c>
    </row>
    <row r="518" spans="2:65" s="12" customFormat="1">
      <c r="B518" s="152"/>
      <c r="D518" s="150" t="s">
        <v>226</v>
      </c>
      <c r="E518" s="153" t="s">
        <v>19</v>
      </c>
      <c r="F518" s="154" t="s">
        <v>792</v>
      </c>
      <c r="H518" s="155">
        <v>3.5939999999999999</v>
      </c>
      <c r="I518" s="156"/>
      <c r="L518" s="152"/>
      <c r="M518" s="157"/>
      <c r="T518" s="158"/>
      <c r="AT518" s="153" t="s">
        <v>226</v>
      </c>
      <c r="AU518" s="153" t="s">
        <v>79</v>
      </c>
      <c r="AV518" s="12" t="s">
        <v>79</v>
      </c>
      <c r="AW518" s="12" t="s">
        <v>31</v>
      </c>
      <c r="AX518" s="12" t="s">
        <v>69</v>
      </c>
      <c r="AY518" s="153" t="s">
        <v>212</v>
      </c>
    </row>
    <row r="519" spans="2:65" s="12" customFormat="1">
      <c r="B519" s="152"/>
      <c r="D519" s="150" t="s">
        <v>226</v>
      </c>
      <c r="E519" s="153" t="s">
        <v>19</v>
      </c>
      <c r="F519" s="154" t="s">
        <v>793</v>
      </c>
      <c r="H519" s="155">
        <v>3.5939999999999999</v>
      </c>
      <c r="I519" s="156"/>
      <c r="L519" s="152"/>
      <c r="M519" s="157"/>
      <c r="T519" s="158"/>
      <c r="AT519" s="153" t="s">
        <v>226</v>
      </c>
      <c r="AU519" s="153" t="s">
        <v>79</v>
      </c>
      <c r="AV519" s="12" t="s">
        <v>79</v>
      </c>
      <c r="AW519" s="12" t="s">
        <v>31</v>
      </c>
      <c r="AX519" s="12" t="s">
        <v>69</v>
      </c>
      <c r="AY519" s="153" t="s">
        <v>212</v>
      </c>
    </row>
    <row r="520" spans="2:65" s="12" customFormat="1">
      <c r="B520" s="152"/>
      <c r="D520" s="150" t="s">
        <v>226</v>
      </c>
      <c r="E520" s="153" t="s">
        <v>19</v>
      </c>
      <c r="F520" s="154" t="s">
        <v>794</v>
      </c>
      <c r="H520" s="155">
        <v>5.3940000000000001</v>
      </c>
      <c r="I520" s="156"/>
      <c r="L520" s="152"/>
      <c r="M520" s="157"/>
      <c r="T520" s="158"/>
      <c r="AT520" s="153" t="s">
        <v>226</v>
      </c>
      <c r="AU520" s="153" t="s">
        <v>79</v>
      </c>
      <c r="AV520" s="12" t="s">
        <v>79</v>
      </c>
      <c r="AW520" s="12" t="s">
        <v>31</v>
      </c>
      <c r="AX520" s="12" t="s">
        <v>69</v>
      </c>
      <c r="AY520" s="153" t="s">
        <v>212</v>
      </c>
    </row>
    <row r="521" spans="2:65" s="13" customFormat="1">
      <c r="B521" s="159"/>
      <c r="D521" s="150" t="s">
        <v>226</v>
      </c>
      <c r="E521" s="160" t="s">
        <v>19</v>
      </c>
      <c r="F521" s="161" t="s">
        <v>228</v>
      </c>
      <c r="H521" s="162">
        <v>26.957999999999998</v>
      </c>
      <c r="I521" s="163"/>
      <c r="L521" s="159"/>
      <c r="M521" s="164"/>
      <c r="T521" s="165"/>
      <c r="AT521" s="160" t="s">
        <v>226</v>
      </c>
      <c r="AU521" s="160" t="s">
        <v>79</v>
      </c>
      <c r="AV521" s="13" t="s">
        <v>229</v>
      </c>
      <c r="AW521" s="13" t="s">
        <v>31</v>
      </c>
      <c r="AX521" s="13" t="s">
        <v>77</v>
      </c>
      <c r="AY521" s="160" t="s">
        <v>212</v>
      </c>
    </row>
    <row r="522" spans="2:65" s="1" customFormat="1" ht="16.5" customHeight="1">
      <c r="B522" s="34"/>
      <c r="C522" s="133" t="s">
        <v>795</v>
      </c>
      <c r="D522" s="133" t="s">
        <v>215</v>
      </c>
      <c r="E522" s="134" t="s">
        <v>796</v>
      </c>
      <c r="F522" s="135" t="s">
        <v>797</v>
      </c>
      <c r="G522" s="136" t="s">
        <v>420</v>
      </c>
      <c r="H522" s="137">
        <v>15.695</v>
      </c>
      <c r="I522" s="138"/>
      <c r="J522" s="139">
        <f>ROUND(I522*H522,2)</f>
        <v>0</v>
      </c>
      <c r="K522" s="135" t="s">
        <v>219</v>
      </c>
      <c r="L522" s="34"/>
      <c r="M522" s="140" t="s">
        <v>19</v>
      </c>
      <c r="N522" s="141" t="s">
        <v>40</v>
      </c>
      <c r="P522" s="142">
        <f>O522*H522</f>
        <v>0</v>
      </c>
      <c r="Q522" s="142">
        <v>0</v>
      </c>
      <c r="R522" s="142">
        <f>Q522*H522</f>
        <v>0</v>
      </c>
      <c r="S522" s="142">
        <v>2.4</v>
      </c>
      <c r="T522" s="143">
        <f>S522*H522</f>
        <v>37.667999999999999</v>
      </c>
      <c r="AR522" s="144" t="s">
        <v>316</v>
      </c>
      <c r="AT522" s="144" t="s">
        <v>215</v>
      </c>
      <c r="AU522" s="144" t="s">
        <v>79</v>
      </c>
      <c r="AY522" s="19" t="s">
        <v>212</v>
      </c>
      <c r="BE522" s="145">
        <f>IF(N522="základní",J522,0)</f>
        <v>0</v>
      </c>
      <c r="BF522" s="145">
        <f>IF(N522="snížená",J522,0)</f>
        <v>0</v>
      </c>
      <c r="BG522" s="145">
        <f>IF(N522="zákl. přenesená",J522,0)</f>
        <v>0</v>
      </c>
      <c r="BH522" s="145">
        <f>IF(N522="sníž. přenesená",J522,0)</f>
        <v>0</v>
      </c>
      <c r="BI522" s="145">
        <f>IF(N522="nulová",J522,0)</f>
        <v>0</v>
      </c>
      <c r="BJ522" s="19" t="s">
        <v>77</v>
      </c>
      <c r="BK522" s="145">
        <f>ROUND(I522*H522,2)</f>
        <v>0</v>
      </c>
      <c r="BL522" s="19" t="s">
        <v>316</v>
      </c>
      <c r="BM522" s="144" t="s">
        <v>798</v>
      </c>
    </row>
    <row r="523" spans="2:65" s="1" customFormat="1">
      <c r="B523" s="34"/>
      <c r="D523" s="146" t="s">
        <v>222</v>
      </c>
      <c r="F523" s="147" t="s">
        <v>799</v>
      </c>
      <c r="I523" s="148"/>
      <c r="L523" s="34"/>
      <c r="M523" s="149"/>
      <c r="T523" s="55"/>
      <c r="AT523" s="19" t="s">
        <v>222</v>
      </c>
      <c r="AU523" s="19" t="s">
        <v>79</v>
      </c>
    </row>
    <row r="524" spans="2:65" s="14" customFormat="1">
      <c r="B524" s="170"/>
      <c r="D524" s="150" t="s">
        <v>226</v>
      </c>
      <c r="E524" s="171" t="s">
        <v>19</v>
      </c>
      <c r="F524" s="172" t="s">
        <v>800</v>
      </c>
      <c r="H524" s="171" t="s">
        <v>19</v>
      </c>
      <c r="I524" s="173"/>
      <c r="L524" s="170"/>
      <c r="M524" s="174"/>
      <c r="T524" s="175"/>
      <c r="AT524" s="171" t="s">
        <v>226</v>
      </c>
      <c r="AU524" s="171" t="s">
        <v>79</v>
      </c>
      <c r="AV524" s="14" t="s">
        <v>77</v>
      </c>
      <c r="AW524" s="14" t="s">
        <v>31</v>
      </c>
      <c r="AX524" s="14" t="s">
        <v>69</v>
      </c>
      <c r="AY524" s="171" t="s">
        <v>212</v>
      </c>
    </row>
    <row r="525" spans="2:65" s="12" customFormat="1">
      <c r="B525" s="152"/>
      <c r="D525" s="150" t="s">
        <v>226</v>
      </c>
      <c r="E525" s="153" t="s">
        <v>19</v>
      </c>
      <c r="F525" s="154" t="s">
        <v>801</v>
      </c>
      <c r="H525" s="155">
        <v>11.28</v>
      </c>
      <c r="I525" s="156"/>
      <c r="L525" s="152"/>
      <c r="M525" s="157"/>
      <c r="T525" s="158"/>
      <c r="AT525" s="153" t="s">
        <v>226</v>
      </c>
      <c r="AU525" s="153" t="s">
        <v>79</v>
      </c>
      <c r="AV525" s="12" t="s">
        <v>79</v>
      </c>
      <c r="AW525" s="12" t="s">
        <v>31</v>
      </c>
      <c r="AX525" s="12" t="s">
        <v>69</v>
      </c>
      <c r="AY525" s="153" t="s">
        <v>212</v>
      </c>
    </row>
    <row r="526" spans="2:65" s="12" customFormat="1">
      <c r="B526" s="152"/>
      <c r="D526" s="150" t="s">
        <v>226</v>
      </c>
      <c r="E526" s="153" t="s">
        <v>19</v>
      </c>
      <c r="F526" s="154" t="s">
        <v>802</v>
      </c>
      <c r="H526" s="155">
        <v>0.46200000000000002</v>
      </c>
      <c r="I526" s="156"/>
      <c r="L526" s="152"/>
      <c r="M526" s="157"/>
      <c r="T526" s="158"/>
      <c r="AT526" s="153" t="s">
        <v>226</v>
      </c>
      <c r="AU526" s="153" t="s">
        <v>79</v>
      </c>
      <c r="AV526" s="12" t="s">
        <v>79</v>
      </c>
      <c r="AW526" s="12" t="s">
        <v>31</v>
      </c>
      <c r="AX526" s="12" t="s">
        <v>69</v>
      </c>
      <c r="AY526" s="153" t="s">
        <v>212</v>
      </c>
    </row>
    <row r="527" spans="2:65" s="15" customFormat="1">
      <c r="B527" s="176"/>
      <c r="D527" s="150" t="s">
        <v>226</v>
      </c>
      <c r="E527" s="177" t="s">
        <v>19</v>
      </c>
      <c r="F527" s="178" t="s">
        <v>455</v>
      </c>
      <c r="H527" s="179">
        <v>11.742000000000001</v>
      </c>
      <c r="I527" s="180"/>
      <c r="L527" s="176"/>
      <c r="M527" s="181"/>
      <c r="T527" s="182"/>
      <c r="AT527" s="177" t="s">
        <v>226</v>
      </c>
      <c r="AU527" s="177" t="s">
        <v>79</v>
      </c>
      <c r="AV527" s="15" t="s">
        <v>236</v>
      </c>
      <c r="AW527" s="15" t="s">
        <v>31</v>
      </c>
      <c r="AX527" s="15" t="s">
        <v>69</v>
      </c>
      <c r="AY527" s="177" t="s">
        <v>212</v>
      </c>
    </row>
    <row r="528" spans="2:65" s="12" customFormat="1">
      <c r="B528" s="152"/>
      <c r="D528" s="150" t="s">
        <v>226</v>
      </c>
      <c r="E528" s="153" t="s">
        <v>19</v>
      </c>
      <c r="F528" s="154" t="s">
        <v>803</v>
      </c>
      <c r="H528" s="155">
        <v>3.9529999999999998</v>
      </c>
      <c r="I528" s="156"/>
      <c r="L528" s="152"/>
      <c r="M528" s="157"/>
      <c r="T528" s="158"/>
      <c r="AT528" s="153" t="s">
        <v>226</v>
      </c>
      <c r="AU528" s="153" t="s">
        <v>79</v>
      </c>
      <c r="AV528" s="12" t="s">
        <v>79</v>
      </c>
      <c r="AW528" s="12" t="s">
        <v>31</v>
      </c>
      <c r="AX528" s="12" t="s">
        <v>69</v>
      </c>
      <c r="AY528" s="153" t="s">
        <v>212</v>
      </c>
    </row>
    <row r="529" spans="2:65" s="15" customFormat="1">
      <c r="B529" s="176"/>
      <c r="D529" s="150" t="s">
        <v>226</v>
      </c>
      <c r="E529" s="177" t="s">
        <v>19</v>
      </c>
      <c r="F529" s="178" t="s">
        <v>455</v>
      </c>
      <c r="H529" s="179">
        <v>3.9529999999999998</v>
      </c>
      <c r="I529" s="180"/>
      <c r="L529" s="176"/>
      <c r="M529" s="181"/>
      <c r="T529" s="182"/>
      <c r="AT529" s="177" t="s">
        <v>226</v>
      </c>
      <c r="AU529" s="177" t="s">
        <v>79</v>
      </c>
      <c r="AV529" s="15" t="s">
        <v>236</v>
      </c>
      <c r="AW529" s="15" t="s">
        <v>31</v>
      </c>
      <c r="AX529" s="15" t="s">
        <v>69</v>
      </c>
      <c r="AY529" s="177" t="s">
        <v>212</v>
      </c>
    </row>
    <row r="530" spans="2:65" s="13" customFormat="1">
      <c r="B530" s="159"/>
      <c r="D530" s="150" t="s">
        <v>226</v>
      </c>
      <c r="E530" s="160" t="s">
        <v>19</v>
      </c>
      <c r="F530" s="161" t="s">
        <v>228</v>
      </c>
      <c r="H530" s="162">
        <v>15.695</v>
      </c>
      <c r="I530" s="163"/>
      <c r="L530" s="159"/>
      <c r="M530" s="164"/>
      <c r="T530" s="165"/>
      <c r="AT530" s="160" t="s">
        <v>226</v>
      </c>
      <c r="AU530" s="160" t="s">
        <v>79</v>
      </c>
      <c r="AV530" s="13" t="s">
        <v>229</v>
      </c>
      <c r="AW530" s="13" t="s">
        <v>31</v>
      </c>
      <c r="AX530" s="13" t="s">
        <v>77</v>
      </c>
      <c r="AY530" s="160" t="s">
        <v>212</v>
      </c>
    </row>
    <row r="531" spans="2:65" s="1" customFormat="1" ht="16.5" customHeight="1">
      <c r="B531" s="34"/>
      <c r="C531" s="133" t="s">
        <v>804</v>
      </c>
      <c r="D531" s="133" t="s">
        <v>215</v>
      </c>
      <c r="E531" s="134" t="s">
        <v>805</v>
      </c>
      <c r="F531" s="135" t="s">
        <v>806</v>
      </c>
      <c r="G531" s="136" t="s">
        <v>495</v>
      </c>
      <c r="H531" s="137">
        <v>2.4300000000000002</v>
      </c>
      <c r="I531" s="138"/>
      <c r="J531" s="139">
        <f>ROUND(I531*H531,2)</f>
        <v>0</v>
      </c>
      <c r="K531" s="135" t="s">
        <v>245</v>
      </c>
      <c r="L531" s="34"/>
      <c r="M531" s="140" t="s">
        <v>19</v>
      </c>
      <c r="N531" s="141" t="s">
        <v>40</v>
      </c>
      <c r="P531" s="142">
        <f>O531*H531</f>
        <v>0</v>
      </c>
      <c r="Q531" s="142">
        <v>0</v>
      </c>
      <c r="R531" s="142">
        <f>Q531*H531</f>
        <v>0</v>
      </c>
      <c r="S531" s="142">
        <v>0</v>
      </c>
      <c r="T531" s="143">
        <f>S531*H531</f>
        <v>0</v>
      </c>
      <c r="AR531" s="144" t="s">
        <v>229</v>
      </c>
      <c r="AT531" s="144" t="s">
        <v>215</v>
      </c>
      <c r="AU531" s="144" t="s">
        <v>79</v>
      </c>
      <c r="AY531" s="19" t="s">
        <v>212</v>
      </c>
      <c r="BE531" s="145">
        <f>IF(N531="základní",J531,0)</f>
        <v>0</v>
      </c>
      <c r="BF531" s="145">
        <f>IF(N531="snížená",J531,0)</f>
        <v>0</v>
      </c>
      <c r="BG531" s="145">
        <f>IF(N531="zákl. přenesená",J531,0)</f>
        <v>0</v>
      </c>
      <c r="BH531" s="145">
        <f>IF(N531="sníž. přenesená",J531,0)</f>
        <v>0</v>
      </c>
      <c r="BI531" s="145">
        <f>IF(N531="nulová",J531,0)</f>
        <v>0</v>
      </c>
      <c r="BJ531" s="19" t="s">
        <v>77</v>
      </c>
      <c r="BK531" s="145">
        <f>ROUND(I531*H531,2)</f>
        <v>0</v>
      </c>
      <c r="BL531" s="19" t="s">
        <v>229</v>
      </c>
      <c r="BM531" s="144" t="s">
        <v>807</v>
      </c>
    </row>
    <row r="532" spans="2:65" s="1" customFormat="1" ht="156">
      <c r="B532" s="34"/>
      <c r="D532" s="150" t="s">
        <v>224</v>
      </c>
      <c r="F532" s="151" t="s">
        <v>808</v>
      </c>
      <c r="I532" s="148"/>
      <c r="L532" s="34"/>
      <c r="M532" s="149"/>
      <c r="T532" s="55"/>
      <c r="AT532" s="19" t="s">
        <v>224</v>
      </c>
      <c r="AU532" s="19" t="s">
        <v>79</v>
      </c>
    </row>
    <row r="533" spans="2:65" s="14" customFormat="1">
      <c r="B533" s="170"/>
      <c r="D533" s="150" t="s">
        <v>226</v>
      </c>
      <c r="E533" s="171" t="s">
        <v>19</v>
      </c>
      <c r="F533" s="172" t="s">
        <v>809</v>
      </c>
      <c r="H533" s="171" t="s">
        <v>19</v>
      </c>
      <c r="I533" s="173"/>
      <c r="L533" s="170"/>
      <c r="M533" s="174"/>
      <c r="T533" s="175"/>
      <c r="AT533" s="171" t="s">
        <v>226</v>
      </c>
      <c r="AU533" s="171" t="s">
        <v>79</v>
      </c>
      <c r="AV533" s="14" t="s">
        <v>77</v>
      </c>
      <c r="AW533" s="14" t="s">
        <v>31</v>
      </c>
      <c r="AX533" s="14" t="s">
        <v>69</v>
      </c>
      <c r="AY533" s="171" t="s">
        <v>212</v>
      </c>
    </row>
    <row r="534" spans="2:65" s="14" customFormat="1">
      <c r="B534" s="170"/>
      <c r="D534" s="150" t="s">
        <v>226</v>
      </c>
      <c r="E534" s="171" t="s">
        <v>19</v>
      </c>
      <c r="F534" s="172" t="s">
        <v>810</v>
      </c>
      <c r="H534" s="171" t="s">
        <v>19</v>
      </c>
      <c r="I534" s="173"/>
      <c r="L534" s="170"/>
      <c r="M534" s="174"/>
      <c r="T534" s="175"/>
      <c r="AT534" s="171" t="s">
        <v>226</v>
      </c>
      <c r="AU534" s="171" t="s">
        <v>79</v>
      </c>
      <c r="AV534" s="14" t="s">
        <v>77</v>
      </c>
      <c r="AW534" s="14" t="s">
        <v>31</v>
      </c>
      <c r="AX534" s="14" t="s">
        <v>69</v>
      </c>
      <c r="AY534" s="171" t="s">
        <v>212</v>
      </c>
    </row>
    <row r="535" spans="2:65" s="12" customFormat="1">
      <c r="B535" s="152"/>
      <c r="D535" s="150" t="s">
        <v>226</v>
      </c>
      <c r="E535" s="153" t="s">
        <v>19</v>
      </c>
      <c r="F535" s="154" t="s">
        <v>811</v>
      </c>
      <c r="H535" s="155">
        <v>0.9</v>
      </c>
      <c r="I535" s="156"/>
      <c r="L535" s="152"/>
      <c r="M535" s="157"/>
      <c r="T535" s="158"/>
      <c r="AT535" s="153" t="s">
        <v>226</v>
      </c>
      <c r="AU535" s="153" t="s">
        <v>79</v>
      </c>
      <c r="AV535" s="12" t="s">
        <v>79</v>
      </c>
      <c r="AW535" s="12" t="s">
        <v>31</v>
      </c>
      <c r="AX535" s="12" t="s">
        <v>69</v>
      </c>
      <c r="AY535" s="153" t="s">
        <v>212</v>
      </c>
    </row>
    <row r="536" spans="2:65" s="12" customFormat="1">
      <c r="B536" s="152"/>
      <c r="D536" s="150" t="s">
        <v>226</v>
      </c>
      <c r="E536" s="153" t="s">
        <v>19</v>
      </c>
      <c r="F536" s="154" t="s">
        <v>812</v>
      </c>
      <c r="H536" s="155">
        <v>0.63</v>
      </c>
      <c r="I536" s="156"/>
      <c r="L536" s="152"/>
      <c r="M536" s="157"/>
      <c r="T536" s="158"/>
      <c r="AT536" s="153" t="s">
        <v>226</v>
      </c>
      <c r="AU536" s="153" t="s">
        <v>79</v>
      </c>
      <c r="AV536" s="12" t="s">
        <v>79</v>
      </c>
      <c r="AW536" s="12" t="s">
        <v>31</v>
      </c>
      <c r="AX536" s="12" t="s">
        <v>69</v>
      </c>
      <c r="AY536" s="153" t="s">
        <v>212</v>
      </c>
    </row>
    <row r="537" spans="2:65" s="12" customFormat="1">
      <c r="B537" s="152"/>
      <c r="D537" s="150" t="s">
        <v>226</v>
      </c>
      <c r="E537" s="153" t="s">
        <v>19</v>
      </c>
      <c r="F537" s="154" t="s">
        <v>813</v>
      </c>
      <c r="H537" s="155">
        <v>0.9</v>
      </c>
      <c r="I537" s="156"/>
      <c r="L537" s="152"/>
      <c r="M537" s="157"/>
      <c r="T537" s="158"/>
      <c r="AT537" s="153" t="s">
        <v>226</v>
      </c>
      <c r="AU537" s="153" t="s">
        <v>79</v>
      </c>
      <c r="AV537" s="12" t="s">
        <v>79</v>
      </c>
      <c r="AW537" s="12" t="s">
        <v>31</v>
      </c>
      <c r="AX537" s="12" t="s">
        <v>69</v>
      </c>
      <c r="AY537" s="153" t="s">
        <v>212</v>
      </c>
    </row>
    <row r="538" spans="2:65" s="13" customFormat="1">
      <c r="B538" s="159"/>
      <c r="D538" s="150" t="s">
        <v>226</v>
      </c>
      <c r="E538" s="160" t="s">
        <v>19</v>
      </c>
      <c r="F538" s="161" t="s">
        <v>228</v>
      </c>
      <c r="H538" s="162">
        <v>2.4300000000000002</v>
      </c>
      <c r="I538" s="163"/>
      <c r="L538" s="159"/>
      <c r="M538" s="164"/>
      <c r="T538" s="165"/>
      <c r="AT538" s="160" t="s">
        <v>226</v>
      </c>
      <c r="AU538" s="160" t="s">
        <v>79</v>
      </c>
      <c r="AV538" s="13" t="s">
        <v>229</v>
      </c>
      <c r="AW538" s="13" t="s">
        <v>31</v>
      </c>
      <c r="AX538" s="13" t="s">
        <v>77</v>
      </c>
      <c r="AY538" s="160" t="s">
        <v>212</v>
      </c>
    </row>
    <row r="539" spans="2:65" s="14" customFormat="1">
      <c r="B539" s="170"/>
      <c r="D539" s="150" t="s">
        <v>226</v>
      </c>
      <c r="E539" s="171" t="s">
        <v>19</v>
      </c>
      <c r="F539" s="172" t="s">
        <v>814</v>
      </c>
      <c r="H539" s="171" t="s">
        <v>19</v>
      </c>
      <c r="I539" s="173"/>
      <c r="L539" s="170"/>
      <c r="M539" s="174"/>
      <c r="T539" s="175"/>
      <c r="AT539" s="171" t="s">
        <v>226</v>
      </c>
      <c r="AU539" s="171" t="s">
        <v>79</v>
      </c>
      <c r="AV539" s="14" t="s">
        <v>77</v>
      </c>
      <c r="AW539" s="14" t="s">
        <v>31</v>
      </c>
      <c r="AX539" s="14" t="s">
        <v>69</v>
      </c>
      <c r="AY539" s="171" t="s">
        <v>212</v>
      </c>
    </row>
    <row r="540" spans="2:65" s="1" customFormat="1" ht="21.75" customHeight="1">
      <c r="B540" s="34"/>
      <c r="C540" s="133" t="s">
        <v>815</v>
      </c>
      <c r="D540" s="133" t="s">
        <v>215</v>
      </c>
      <c r="E540" s="134" t="s">
        <v>816</v>
      </c>
      <c r="F540" s="135" t="s">
        <v>817</v>
      </c>
      <c r="G540" s="136" t="s">
        <v>495</v>
      </c>
      <c r="H540" s="137">
        <v>5.8579999999999997</v>
      </c>
      <c r="I540" s="138"/>
      <c r="J540" s="139">
        <f>ROUND(I540*H540,2)</f>
        <v>0</v>
      </c>
      <c r="K540" s="135" t="s">
        <v>245</v>
      </c>
      <c r="L540" s="34"/>
      <c r="M540" s="140" t="s">
        <v>19</v>
      </c>
      <c r="N540" s="141" t="s">
        <v>40</v>
      </c>
      <c r="P540" s="142">
        <f>O540*H540</f>
        <v>0</v>
      </c>
      <c r="Q540" s="142">
        <v>0</v>
      </c>
      <c r="R540" s="142">
        <f>Q540*H540</f>
        <v>0</v>
      </c>
      <c r="S540" s="142">
        <v>0</v>
      </c>
      <c r="T540" s="143">
        <f>S540*H540</f>
        <v>0</v>
      </c>
      <c r="AR540" s="144" t="s">
        <v>229</v>
      </c>
      <c r="AT540" s="144" t="s">
        <v>215</v>
      </c>
      <c r="AU540" s="144" t="s">
        <v>79</v>
      </c>
      <c r="AY540" s="19" t="s">
        <v>212</v>
      </c>
      <c r="BE540" s="145">
        <f>IF(N540="základní",J540,0)</f>
        <v>0</v>
      </c>
      <c r="BF540" s="145">
        <f>IF(N540="snížená",J540,0)</f>
        <v>0</v>
      </c>
      <c r="BG540" s="145">
        <f>IF(N540="zákl. přenesená",J540,0)</f>
        <v>0</v>
      </c>
      <c r="BH540" s="145">
        <f>IF(N540="sníž. přenesená",J540,0)</f>
        <v>0</v>
      </c>
      <c r="BI540" s="145">
        <f>IF(N540="nulová",J540,0)</f>
        <v>0</v>
      </c>
      <c r="BJ540" s="19" t="s">
        <v>77</v>
      </c>
      <c r="BK540" s="145">
        <f>ROUND(I540*H540,2)</f>
        <v>0</v>
      </c>
      <c r="BL540" s="19" t="s">
        <v>229</v>
      </c>
      <c r="BM540" s="144" t="s">
        <v>818</v>
      </c>
    </row>
    <row r="541" spans="2:65" s="1" customFormat="1" ht="156">
      <c r="B541" s="34"/>
      <c r="D541" s="150" t="s">
        <v>224</v>
      </c>
      <c r="F541" s="151" t="s">
        <v>808</v>
      </c>
      <c r="I541" s="148"/>
      <c r="L541" s="34"/>
      <c r="M541" s="149"/>
      <c r="T541" s="55"/>
      <c r="AT541" s="19" t="s">
        <v>224</v>
      </c>
      <c r="AU541" s="19" t="s">
        <v>79</v>
      </c>
    </row>
    <row r="542" spans="2:65" s="14" customFormat="1">
      <c r="B542" s="170"/>
      <c r="D542" s="150" t="s">
        <v>226</v>
      </c>
      <c r="E542" s="171" t="s">
        <v>19</v>
      </c>
      <c r="F542" s="172" t="s">
        <v>819</v>
      </c>
      <c r="H542" s="171" t="s">
        <v>19</v>
      </c>
      <c r="I542" s="173"/>
      <c r="L542" s="170"/>
      <c r="M542" s="174"/>
      <c r="T542" s="175"/>
      <c r="AT542" s="171" t="s">
        <v>226</v>
      </c>
      <c r="AU542" s="171" t="s">
        <v>79</v>
      </c>
      <c r="AV542" s="14" t="s">
        <v>77</v>
      </c>
      <c r="AW542" s="14" t="s">
        <v>31</v>
      </c>
      <c r="AX542" s="14" t="s">
        <v>69</v>
      </c>
      <c r="AY542" s="171" t="s">
        <v>212</v>
      </c>
    </row>
    <row r="543" spans="2:65" s="12" customFormat="1">
      <c r="B543" s="152"/>
      <c r="D543" s="150" t="s">
        <v>226</v>
      </c>
      <c r="E543" s="153" t="s">
        <v>19</v>
      </c>
      <c r="F543" s="154" t="s">
        <v>820</v>
      </c>
      <c r="H543" s="155">
        <v>2.16</v>
      </c>
      <c r="I543" s="156"/>
      <c r="L543" s="152"/>
      <c r="M543" s="157"/>
      <c r="T543" s="158"/>
      <c r="AT543" s="153" t="s">
        <v>226</v>
      </c>
      <c r="AU543" s="153" t="s">
        <v>79</v>
      </c>
      <c r="AV543" s="12" t="s">
        <v>79</v>
      </c>
      <c r="AW543" s="12" t="s">
        <v>31</v>
      </c>
      <c r="AX543" s="12" t="s">
        <v>69</v>
      </c>
      <c r="AY543" s="153" t="s">
        <v>212</v>
      </c>
    </row>
    <row r="544" spans="2:65" s="12" customFormat="1">
      <c r="B544" s="152"/>
      <c r="D544" s="150" t="s">
        <v>226</v>
      </c>
      <c r="E544" s="153" t="s">
        <v>19</v>
      </c>
      <c r="F544" s="154" t="s">
        <v>821</v>
      </c>
      <c r="H544" s="155">
        <v>0.99</v>
      </c>
      <c r="I544" s="156"/>
      <c r="L544" s="152"/>
      <c r="M544" s="157"/>
      <c r="T544" s="158"/>
      <c r="AT544" s="153" t="s">
        <v>226</v>
      </c>
      <c r="AU544" s="153" t="s">
        <v>79</v>
      </c>
      <c r="AV544" s="12" t="s">
        <v>79</v>
      </c>
      <c r="AW544" s="12" t="s">
        <v>31</v>
      </c>
      <c r="AX544" s="12" t="s">
        <v>69</v>
      </c>
      <c r="AY544" s="153" t="s">
        <v>212</v>
      </c>
    </row>
    <row r="545" spans="2:65" s="12" customFormat="1">
      <c r="B545" s="152"/>
      <c r="D545" s="150" t="s">
        <v>226</v>
      </c>
      <c r="E545" s="153" t="s">
        <v>19</v>
      </c>
      <c r="F545" s="154" t="s">
        <v>822</v>
      </c>
      <c r="H545" s="155">
        <v>1.5</v>
      </c>
      <c r="I545" s="156"/>
      <c r="L545" s="152"/>
      <c r="M545" s="157"/>
      <c r="T545" s="158"/>
      <c r="AT545" s="153" t="s">
        <v>226</v>
      </c>
      <c r="AU545" s="153" t="s">
        <v>79</v>
      </c>
      <c r="AV545" s="12" t="s">
        <v>79</v>
      </c>
      <c r="AW545" s="12" t="s">
        <v>31</v>
      </c>
      <c r="AX545" s="12" t="s">
        <v>69</v>
      </c>
      <c r="AY545" s="153" t="s">
        <v>212</v>
      </c>
    </row>
    <row r="546" spans="2:65" s="12" customFormat="1">
      <c r="B546" s="152"/>
      <c r="D546" s="150" t="s">
        <v>226</v>
      </c>
      <c r="E546" s="153" t="s">
        <v>19</v>
      </c>
      <c r="F546" s="154" t="s">
        <v>823</v>
      </c>
      <c r="H546" s="155">
        <v>1.208</v>
      </c>
      <c r="I546" s="156"/>
      <c r="L546" s="152"/>
      <c r="M546" s="157"/>
      <c r="T546" s="158"/>
      <c r="AT546" s="153" t="s">
        <v>226</v>
      </c>
      <c r="AU546" s="153" t="s">
        <v>79</v>
      </c>
      <c r="AV546" s="12" t="s">
        <v>79</v>
      </c>
      <c r="AW546" s="12" t="s">
        <v>31</v>
      </c>
      <c r="AX546" s="12" t="s">
        <v>69</v>
      </c>
      <c r="AY546" s="153" t="s">
        <v>212</v>
      </c>
    </row>
    <row r="547" spans="2:65" s="13" customFormat="1">
      <c r="B547" s="159"/>
      <c r="D547" s="150" t="s">
        <v>226</v>
      </c>
      <c r="E547" s="160" t="s">
        <v>19</v>
      </c>
      <c r="F547" s="161" t="s">
        <v>228</v>
      </c>
      <c r="H547" s="162">
        <v>5.8579999999999997</v>
      </c>
      <c r="I547" s="163"/>
      <c r="L547" s="159"/>
      <c r="M547" s="164"/>
      <c r="T547" s="165"/>
      <c r="AT547" s="160" t="s">
        <v>226</v>
      </c>
      <c r="AU547" s="160" t="s">
        <v>79</v>
      </c>
      <c r="AV547" s="13" t="s">
        <v>229</v>
      </c>
      <c r="AW547" s="13" t="s">
        <v>31</v>
      </c>
      <c r="AX547" s="13" t="s">
        <v>77</v>
      </c>
      <c r="AY547" s="160" t="s">
        <v>212</v>
      </c>
    </row>
    <row r="548" spans="2:65" s="14" customFormat="1">
      <c r="B548" s="170"/>
      <c r="D548" s="150" t="s">
        <v>226</v>
      </c>
      <c r="E548" s="171" t="s">
        <v>19</v>
      </c>
      <c r="F548" s="172" t="s">
        <v>814</v>
      </c>
      <c r="H548" s="171" t="s">
        <v>19</v>
      </c>
      <c r="I548" s="173"/>
      <c r="L548" s="170"/>
      <c r="M548" s="174"/>
      <c r="T548" s="175"/>
      <c r="AT548" s="171" t="s">
        <v>226</v>
      </c>
      <c r="AU548" s="171" t="s">
        <v>79</v>
      </c>
      <c r="AV548" s="14" t="s">
        <v>77</v>
      </c>
      <c r="AW548" s="14" t="s">
        <v>31</v>
      </c>
      <c r="AX548" s="14" t="s">
        <v>69</v>
      </c>
      <c r="AY548" s="171" t="s">
        <v>212</v>
      </c>
    </row>
    <row r="549" spans="2:65" s="1" customFormat="1" ht="21.75" customHeight="1">
      <c r="B549" s="34"/>
      <c r="C549" s="133" t="s">
        <v>824</v>
      </c>
      <c r="D549" s="133" t="s">
        <v>215</v>
      </c>
      <c r="E549" s="134" t="s">
        <v>825</v>
      </c>
      <c r="F549" s="135" t="s">
        <v>826</v>
      </c>
      <c r="G549" s="136" t="s">
        <v>420</v>
      </c>
      <c r="H549" s="137">
        <v>13.894</v>
      </c>
      <c r="I549" s="138"/>
      <c r="J549" s="139">
        <f>ROUND(I549*H549,2)</f>
        <v>0</v>
      </c>
      <c r="K549" s="135" t="s">
        <v>219</v>
      </c>
      <c r="L549" s="34"/>
      <c r="M549" s="140" t="s">
        <v>19</v>
      </c>
      <c r="N549" s="141" t="s">
        <v>40</v>
      </c>
      <c r="P549" s="142">
        <f>O549*H549</f>
        <v>0</v>
      </c>
      <c r="Q549" s="142">
        <v>0</v>
      </c>
      <c r="R549" s="142">
        <f>Q549*H549</f>
        <v>0</v>
      </c>
      <c r="S549" s="142">
        <v>2.4</v>
      </c>
      <c r="T549" s="143">
        <f>S549*H549</f>
        <v>33.345599999999997</v>
      </c>
      <c r="AR549" s="144" t="s">
        <v>229</v>
      </c>
      <c r="AT549" s="144" t="s">
        <v>215</v>
      </c>
      <c r="AU549" s="144" t="s">
        <v>79</v>
      </c>
      <c r="AY549" s="19" t="s">
        <v>212</v>
      </c>
      <c r="BE549" s="145">
        <f>IF(N549="základní",J549,0)</f>
        <v>0</v>
      </c>
      <c r="BF549" s="145">
        <f>IF(N549="snížená",J549,0)</f>
        <v>0</v>
      </c>
      <c r="BG549" s="145">
        <f>IF(N549="zákl. přenesená",J549,0)</f>
        <v>0</v>
      </c>
      <c r="BH549" s="145">
        <f>IF(N549="sníž. přenesená",J549,0)</f>
        <v>0</v>
      </c>
      <c r="BI549" s="145">
        <f>IF(N549="nulová",J549,0)</f>
        <v>0</v>
      </c>
      <c r="BJ549" s="19" t="s">
        <v>77</v>
      </c>
      <c r="BK549" s="145">
        <f>ROUND(I549*H549,2)</f>
        <v>0</v>
      </c>
      <c r="BL549" s="19" t="s">
        <v>229</v>
      </c>
      <c r="BM549" s="144" t="s">
        <v>827</v>
      </c>
    </row>
    <row r="550" spans="2:65" s="1" customFormat="1">
      <c r="B550" s="34"/>
      <c r="D550" s="146" t="s">
        <v>222</v>
      </c>
      <c r="F550" s="147" t="s">
        <v>828</v>
      </c>
      <c r="I550" s="148"/>
      <c r="L550" s="34"/>
      <c r="M550" s="149"/>
      <c r="T550" s="55"/>
      <c r="AT550" s="19" t="s">
        <v>222</v>
      </c>
      <c r="AU550" s="19" t="s">
        <v>79</v>
      </c>
    </row>
    <row r="551" spans="2:65" s="14" customFormat="1">
      <c r="B551" s="170"/>
      <c r="D551" s="150" t="s">
        <v>226</v>
      </c>
      <c r="E551" s="171" t="s">
        <v>19</v>
      </c>
      <c r="F551" s="172" t="s">
        <v>829</v>
      </c>
      <c r="H551" s="171" t="s">
        <v>19</v>
      </c>
      <c r="I551" s="173"/>
      <c r="L551" s="170"/>
      <c r="M551" s="174"/>
      <c r="T551" s="175"/>
      <c r="AT551" s="171" t="s">
        <v>226</v>
      </c>
      <c r="AU551" s="171" t="s">
        <v>79</v>
      </c>
      <c r="AV551" s="14" t="s">
        <v>77</v>
      </c>
      <c r="AW551" s="14" t="s">
        <v>31</v>
      </c>
      <c r="AX551" s="14" t="s">
        <v>69</v>
      </c>
      <c r="AY551" s="171" t="s">
        <v>212</v>
      </c>
    </row>
    <row r="552" spans="2:65" s="12" customFormat="1">
      <c r="B552" s="152"/>
      <c r="D552" s="150" t="s">
        <v>226</v>
      </c>
      <c r="E552" s="153" t="s">
        <v>19</v>
      </c>
      <c r="F552" s="154" t="s">
        <v>830</v>
      </c>
      <c r="H552" s="155">
        <v>4.7990000000000004</v>
      </c>
      <c r="I552" s="156"/>
      <c r="L552" s="152"/>
      <c r="M552" s="157"/>
      <c r="T552" s="158"/>
      <c r="AT552" s="153" t="s">
        <v>226</v>
      </c>
      <c r="AU552" s="153" t="s">
        <v>79</v>
      </c>
      <c r="AV552" s="12" t="s">
        <v>79</v>
      </c>
      <c r="AW552" s="12" t="s">
        <v>31</v>
      </c>
      <c r="AX552" s="12" t="s">
        <v>69</v>
      </c>
      <c r="AY552" s="153" t="s">
        <v>212</v>
      </c>
    </row>
    <row r="553" spans="2:65" s="12" customFormat="1">
      <c r="B553" s="152"/>
      <c r="D553" s="150" t="s">
        <v>226</v>
      </c>
      <c r="E553" s="153" t="s">
        <v>19</v>
      </c>
      <c r="F553" s="154" t="s">
        <v>831</v>
      </c>
      <c r="H553" s="155">
        <v>9.0950000000000006</v>
      </c>
      <c r="I553" s="156"/>
      <c r="L553" s="152"/>
      <c r="M553" s="157"/>
      <c r="T553" s="158"/>
      <c r="AT553" s="153" t="s">
        <v>226</v>
      </c>
      <c r="AU553" s="153" t="s">
        <v>79</v>
      </c>
      <c r="AV553" s="12" t="s">
        <v>79</v>
      </c>
      <c r="AW553" s="12" t="s">
        <v>31</v>
      </c>
      <c r="AX553" s="12" t="s">
        <v>69</v>
      </c>
      <c r="AY553" s="153" t="s">
        <v>212</v>
      </c>
    </row>
    <row r="554" spans="2:65" s="13" customFormat="1">
      <c r="B554" s="159"/>
      <c r="D554" s="150" t="s">
        <v>226</v>
      </c>
      <c r="E554" s="160" t="s">
        <v>19</v>
      </c>
      <c r="F554" s="161" t="s">
        <v>228</v>
      </c>
      <c r="H554" s="162">
        <v>13.894</v>
      </c>
      <c r="I554" s="163"/>
      <c r="L554" s="159"/>
      <c r="M554" s="164"/>
      <c r="T554" s="165"/>
      <c r="AT554" s="160" t="s">
        <v>226</v>
      </c>
      <c r="AU554" s="160" t="s">
        <v>79</v>
      </c>
      <c r="AV554" s="13" t="s">
        <v>229</v>
      </c>
      <c r="AW554" s="13" t="s">
        <v>31</v>
      </c>
      <c r="AX554" s="13" t="s">
        <v>77</v>
      </c>
      <c r="AY554" s="160" t="s">
        <v>212</v>
      </c>
    </row>
    <row r="555" spans="2:65" s="1" customFormat="1" ht="21.75" customHeight="1">
      <c r="B555" s="34"/>
      <c r="C555" s="133" t="s">
        <v>832</v>
      </c>
      <c r="D555" s="133" t="s">
        <v>215</v>
      </c>
      <c r="E555" s="134" t="s">
        <v>833</v>
      </c>
      <c r="F555" s="135" t="s">
        <v>834</v>
      </c>
      <c r="G555" s="136" t="s">
        <v>486</v>
      </c>
      <c r="H555" s="137">
        <v>4.343</v>
      </c>
      <c r="I555" s="138"/>
      <c r="J555" s="139">
        <f>ROUND(I555*H555,2)</f>
        <v>0</v>
      </c>
      <c r="K555" s="135" t="s">
        <v>219</v>
      </c>
      <c r="L555" s="34"/>
      <c r="M555" s="140" t="s">
        <v>19</v>
      </c>
      <c r="N555" s="141" t="s">
        <v>40</v>
      </c>
      <c r="P555" s="142">
        <f>O555*H555</f>
        <v>0</v>
      </c>
      <c r="Q555" s="142">
        <v>0</v>
      </c>
      <c r="R555" s="142">
        <f>Q555*H555</f>
        <v>0</v>
      </c>
      <c r="S555" s="142">
        <v>1.2529999999999999</v>
      </c>
      <c r="T555" s="143">
        <f>S555*H555</f>
        <v>5.4417789999999995</v>
      </c>
      <c r="AR555" s="144" t="s">
        <v>229</v>
      </c>
      <c r="AT555" s="144" t="s">
        <v>215</v>
      </c>
      <c r="AU555" s="144" t="s">
        <v>79</v>
      </c>
      <c r="AY555" s="19" t="s">
        <v>212</v>
      </c>
      <c r="BE555" s="145">
        <f>IF(N555="základní",J555,0)</f>
        <v>0</v>
      </c>
      <c r="BF555" s="145">
        <f>IF(N555="snížená",J555,0)</f>
        <v>0</v>
      </c>
      <c r="BG555" s="145">
        <f>IF(N555="zákl. přenesená",J555,0)</f>
        <v>0</v>
      </c>
      <c r="BH555" s="145">
        <f>IF(N555="sníž. přenesená",J555,0)</f>
        <v>0</v>
      </c>
      <c r="BI555" s="145">
        <f>IF(N555="nulová",J555,0)</f>
        <v>0</v>
      </c>
      <c r="BJ555" s="19" t="s">
        <v>77</v>
      </c>
      <c r="BK555" s="145">
        <f>ROUND(I555*H555,2)</f>
        <v>0</v>
      </c>
      <c r="BL555" s="19" t="s">
        <v>229</v>
      </c>
      <c r="BM555" s="144" t="s">
        <v>835</v>
      </c>
    </row>
    <row r="556" spans="2:65" s="1" customFormat="1">
      <c r="B556" s="34"/>
      <c r="D556" s="146" t="s">
        <v>222</v>
      </c>
      <c r="F556" s="147" t="s">
        <v>836</v>
      </c>
      <c r="I556" s="148"/>
      <c r="L556" s="34"/>
      <c r="M556" s="149"/>
      <c r="T556" s="55"/>
      <c r="AT556" s="19" t="s">
        <v>222</v>
      </c>
      <c r="AU556" s="19" t="s">
        <v>79</v>
      </c>
    </row>
    <row r="557" spans="2:65" s="14" customFormat="1">
      <c r="B557" s="170"/>
      <c r="D557" s="150" t="s">
        <v>226</v>
      </c>
      <c r="E557" s="171" t="s">
        <v>19</v>
      </c>
      <c r="F557" s="172" t="s">
        <v>837</v>
      </c>
      <c r="H557" s="171" t="s">
        <v>19</v>
      </c>
      <c r="I557" s="173"/>
      <c r="L557" s="170"/>
      <c r="M557" s="174"/>
      <c r="T557" s="175"/>
      <c r="AT557" s="171" t="s">
        <v>226</v>
      </c>
      <c r="AU557" s="171" t="s">
        <v>79</v>
      </c>
      <c r="AV557" s="14" t="s">
        <v>77</v>
      </c>
      <c r="AW557" s="14" t="s">
        <v>31</v>
      </c>
      <c r="AX557" s="14" t="s">
        <v>69</v>
      </c>
      <c r="AY557" s="171" t="s">
        <v>212</v>
      </c>
    </row>
    <row r="558" spans="2:65" s="12" customFormat="1">
      <c r="B558" s="152"/>
      <c r="D558" s="150" t="s">
        <v>226</v>
      </c>
      <c r="E558" s="153" t="s">
        <v>19</v>
      </c>
      <c r="F558" s="154" t="s">
        <v>838</v>
      </c>
      <c r="H558" s="155">
        <v>4.343</v>
      </c>
      <c r="I558" s="156"/>
      <c r="L558" s="152"/>
      <c r="M558" s="157"/>
      <c r="T558" s="158"/>
      <c r="AT558" s="153" t="s">
        <v>226</v>
      </c>
      <c r="AU558" s="153" t="s">
        <v>79</v>
      </c>
      <c r="AV558" s="12" t="s">
        <v>79</v>
      </c>
      <c r="AW558" s="12" t="s">
        <v>31</v>
      </c>
      <c r="AX558" s="12" t="s">
        <v>69</v>
      </c>
      <c r="AY558" s="153" t="s">
        <v>212</v>
      </c>
    </row>
    <row r="559" spans="2:65" s="13" customFormat="1">
      <c r="B559" s="159"/>
      <c r="D559" s="150" t="s">
        <v>226</v>
      </c>
      <c r="E559" s="160" t="s">
        <v>19</v>
      </c>
      <c r="F559" s="161" t="s">
        <v>228</v>
      </c>
      <c r="H559" s="162">
        <v>4.343</v>
      </c>
      <c r="I559" s="163"/>
      <c r="L559" s="159"/>
      <c r="M559" s="164"/>
      <c r="T559" s="165"/>
      <c r="AT559" s="160" t="s">
        <v>226</v>
      </c>
      <c r="AU559" s="160" t="s">
        <v>79</v>
      </c>
      <c r="AV559" s="13" t="s">
        <v>229</v>
      </c>
      <c r="AW559" s="13" t="s">
        <v>31</v>
      </c>
      <c r="AX559" s="13" t="s">
        <v>77</v>
      </c>
      <c r="AY559" s="160" t="s">
        <v>212</v>
      </c>
    </row>
    <row r="560" spans="2:65" s="1" customFormat="1" ht="24.2" customHeight="1">
      <c r="B560" s="34"/>
      <c r="C560" s="133" t="s">
        <v>839</v>
      </c>
      <c r="D560" s="133" t="s">
        <v>215</v>
      </c>
      <c r="E560" s="134" t="s">
        <v>840</v>
      </c>
      <c r="F560" s="135" t="s">
        <v>841</v>
      </c>
      <c r="G560" s="136" t="s">
        <v>624</v>
      </c>
      <c r="H560" s="137">
        <v>60</v>
      </c>
      <c r="I560" s="138"/>
      <c r="J560" s="139">
        <f>ROUND(I560*H560,2)</f>
        <v>0</v>
      </c>
      <c r="K560" s="135" t="s">
        <v>245</v>
      </c>
      <c r="L560" s="34"/>
      <c r="M560" s="140" t="s">
        <v>19</v>
      </c>
      <c r="N560" s="141" t="s">
        <v>40</v>
      </c>
      <c r="P560" s="142">
        <f>O560*H560</f>
        <v>0</v>
      </c>
      <c r="Q560" s="142">
        <v>0</v>
      </c>
      <c r="R560" s="142">
        <f>Q560*H560</f>
        <v>0</v>
      </c>
      <c r="S560" s="142">
        <v>0</v>
      </c>
      <c r="T560" s="143">
        <f>S560*H560</f>
        <v>0</v>
      </c>
      <c r="AR560" s="144" t="s">
        <v>229</v>
      </c>
      <c r="AT560" s="144" t="s">
        <v>215</v>
      </c>
      <c r="AU560" s="144" t="s">
        <v>79</v>
      </c>
      <c r="AY560" s="19" t="s">
        <v>212</v>
      </c>
      <c r="BE560" s="145">
        <f>IF(N560="základní",J560,0)</f>
        <v>0</v>
      </c>
      <c r="BF560" s="145">
        <f>IF(N560="snížená",J560,0)</f>
        <v>0</v>
      </c>
      <c r="BG560" s="145">
        <f>IF(N560="zákl. přenesená",J560,0)</f>
        <v>0</v>
      </c>
      <c r="BH560" s="145">
        <f>IF(N560="sníž. přenesená",J560,0)</f>
        <v>0</v>
      </c>
      <c r="BI560" s="145">
        <f>IF(N560="nulová",J560,0)</f>
        <v>0</v>
      </c>
      <c r="BJ560" s="19" t="s">
        <v>77</v>
      </c>
      <c r="BK560" s="145">
        <f>ROUND(I560*H560,2)</f>
        <v>0</v>
      </c>
      <c r="BL560" s="19" t="s">
        <v>229</v>
      </c>
      <c r="BM560" s="144" t="s">
        <v>842</v>
      </c>
    </row>
    <row r="561" spans="2:65" s="1" customFormat="1" ht="97.5">
      <c r="B561" s="34"/>
      <c r="D561" s="150" t="s">
        <v>224</v>
      </c>
      <c r="F561" s="151" t="s">
        <v>843</v>
      </c>
      <c r="I561" s="148"/>
      <c r="L561" s="34"/>
      <c r="M561" s="149"/>
      <c r="T561" s="55"/>
      <c r="AT561" s="19" t="s">
        <v>224</v>
      </c>
      <c r="AU561" s="19" t="s">
        <v>79</v>
      </c>
    </row>
    <row r="562" spans="2:65" s="14" customFormat="1" ht="22.5">
      <c r="B562" s="170"/>
      <c r="D562" s="150" t="s">
        <v>226</v>
      </c>
      <c r="E562" s="171" t="s">
        <v>19</v>
      </c>
      <c r="F562" s="172" t="s">
        <v>844</v>
      </c>
      <c r="H562" s="171" t="s">
        <v>19</v>
      </c>
      <c r="I562" s="173"/>
      <c r="L562" s="170"/>
      <c r="M562" s="174"/>
      <c r="T562" s="175"/>
      <c r="AT562" s="171" t="s">
        <v>226</v>
      </c>
      <c r="AU562" s="171" t="s">
        <v>79</v>
      </c>
      <c r="AV562" s="14" t="s">
        <v>77</v>
      </c>
      <c r="AW562" s="14" t="s">
        <v>31</v>
      </c>
      <c r="AX562" s="14" t="s">
        <v>69</v>
      </c>
      <c r="AY562" s="171" t="s">
        <v>212</v>
      </c>
    </row>
    <row r="563" spans="2:65" s="14" customFormat="1">
      <c r="B563" s="170"/>
      <c r="D563" s="150" t="s">
        <v>226</v>
      </c>
      <c r="E563" s="171" t="s">
        <v>19</v>
      </c>
      <c r="F563" s="172" t="s">
        <v>845</v>
      </c>
      <c r="H563" s="171" t="s">
        <v>19</v>
      </c>
      <c r="I563" s="173"/>
      <c r="L563" s="170"/>
      <c r="M563" s="174"/>
      <c r="T563" s="175"/>
      <c r="AT563" s="171" t="s">
        <v>226</v>
      </c>
      <c r="AU563" s="171" t="s">
        <v>79</v>
      </c>
      <c r="AV563" s="14" t="s">
        <v>77</v>
      </c>
      <c r="AW563" s="14" t="s">
        <v>31</v>
      </c>
      <c r="AX563" s="14" t="s">
        <v>69</v>
      </c>
      <c r="AY563" s="171" t="s">
        <v>212</v>
      </c>
    </row>
    <row r="564" spans="2:65" s="12" customFormat="1">
      <c r="B564" s="152"/>
      <c r="D564" s="150" t="s">
        <v>226</v>
      </c>
      <c r="E564" s="153" t="s">
        <v>19</v>
      </c>
      <c r="F564" s="154" t="s">
        <v>846</v>
      </c>
      <c r="H564" s="155">
        <v>60</v>
      </c>
      <c r="I564" s="156"/>
      <c r="L564" s="152"/>
      <c r="M564" s="157"/>
      <c r="T564" s="158"/>
      <c r="AT564" s="153" t="s">
        <v>226</v>
      </c>
      <c r="AU564" s="153" t="s">
        <v>79</v>
      </c>
      <c r="AV564" s="12" t="s">
        <v>79</v>
      </c>
      <c r="AW564" s="12" t="s">
        <v>31</v>
      </c>
      <c r="AX564" s="12" t="s">
        <v>69</v>
      </c>
      <c r="AY564" s="153" t="s">
        <v>212</v>
      </c>
    </row>
    <row r="565" spans="2:65" s="13" customFormat="1">
      <c r="B565" s="159"/>
      <c r="D565" s="150" t="s">
        <v>226</v>
      </c>
      <c r="E565" s="160" t="s">
        <v>19</v>
      </c>
      <c r="F565" s="161" t="s">
        <v>228</v>
      </c>
      <c r="H565" s="162">
        <v>60</v>
      </c>
      <c r="I565" s="163"/>
      <c r="L565" s="159"/>
      <c r="M565" s="164"/>
      <c r="T565" s="165"/>
      <c r="AT565" s="160" t="s">
        <v>226</v>
      </c>
      <c r="AU565" s="160" t="s">
        <v>79</v>
      </c>
      <c r="AV565" s="13" t="s">
        <v>229</v>
      </c>
      <c r="AW565" s="13" t="s">
        <v>31</v>
      </c>
      <c r="AX565" s="13" t="s">
        <v>77</v>
      </c>
      <c r="AY565" s="160" t="s">
        <v>212</v>
      </c>
    </row>
    <row r="566" spans="2:65" s="1" customFormat="1" ht="24.2" customHeight="1">
      <c r="B566" s="34"/>
      <c r="C566" s="133" t="s">
        <v>847</v>
      </c>
      <c r="D566" s="133" t="s">
        <v>215</v>
      </c>
      <c r="E566" s="134" t="s">
        <v>848</v>
      </c>
      <c r="F566" s="135" t="s">
        <v>849</v>
      </c>
      <c r="G566" s="136" t="s">
        <v>624</v>
      </c>
      <c r="H566" s="137">
        <v>200</v>
      </c>
      <c r="I566" s="138"/>
      <c r="J566" s="139">
        <f>ROUND(I566*H566,2)</f>
        <v>0</v>
      </c>
      <c r="K566" s="135" t="s">
        <v>245</v>
      </c>
      <c r="L566" s="34"/>
      <c r="M566" s="140" t="s">
        <v>19</v>
      </c>
      <c r="N566" s="141" t="s">
        <v>40</v>
      </c>
      <c r="P566" s="142">
        <f>O566*H566</f>
        <v>0</v>
      </c>
      <c r="Q566" s="142">
        <v>0</v>
      </c>
      <c r="R566" s="142">
        <f>Q566*H566</f>
        <v>0</v>
      </c>
      <c r="S566" s="142">
        <v>0</v>
      </c>
      <c r="T566" s="143">
        <f>S566*H566</f>
        <v>0</v>
      </c>
      <c r="AR566" s="144" t="s">
        <v>229</v>
      </c>
      <c r="AT566" s="144" t="s">
        <v>215</v>
      </c>
      <c r="AU566" s="144" t="s">
        <v>79</v>
      </c>
      <c r="AY566" s="19" t="s">
        <v>212</v>
      </c>
      <c r="BE566" s="145">
        <f>IF(N566="základní",J566,0)</f>
        <v>0</v>
      </c>
      <c r="BF566" s="145">
        <f>IF(N566="snížená",J566,0)</f>
        <v>0</v>
      </c>
      <c r="BG566" s="145">
        <f>IF(N566="zákl. přenesená",J566,0)</f>
        <v>0</v>
      </c>
      <c r="BH566" s="145">
        <f>IF(N566="sníž. přenesená",J566,0)</f>
        <v>0</v>
      </c>
      <c r="BI566" s="145">
        <f>IF(N566="nulová",J566,0)</f>
        <v>0</v>
      </c>
      <c r="BJ566" s="19" t="s">
        <v>77</v>
      </c>
      <c r="BK566" s="145">
        <f>ROUND(I566*H566,2)</f>
        <v>0</v>
      </c>
      <c r="BL566" s="19" t="s">
        <v>229</v>
      </c>
      <c r="BM566" s="144" t="s">
        <v>850</v>
      </c>
    </row>
    <row r="567" spans="2:65" s="1" customFormat="1" ht="97.5">
      <c r="B567" s="34"/>
      <c r="D567" s="150" t="s">
        <v>224</v>
      </c>
      <c r="F567" s="151" t="s">
        <v>843</v>
      </c>
      <c r="I567" s="148"/>
      <c r="L567" s="34"/>
      <c r="M567" s="149"/>
      <c r="T567" s="55"/>
      <c r="AT567" s="19" t="s">
        <v>224</v>
      </c>
      <c r="AU567" s="19" t="s">
        <v>79</v>
      </c>
    </row>
    <row r="568" spans="2:65" s="14" customFormat="1" ht="22.5">
      <c r="B568" s="170"/>
      <c r="D568" s="150" t="s">
        <v>226</v>
      </c>
      <c r="E568" s="171" t="s">
        <v>19</v>
      </c>
      <c r="F568" s="172" t="s">
        <v>844</v>
      </c>
      <c r="H568" s="171" t="s">
        <v>19</v>
      </c>
      <c r="I568" s="173"/>
      <c r="L568" s="170"/>
      <c r="M568" s="174"/>
      <c r="T568" s="175"/>
      <c r="AT568" s="171" t="s">
        <v>226</v>
      </c>
      <c r="AU568" s="171" t="s">
        <v>79</v>
      </c>
      <c r="AV568" s="14" t="s">
        <v>77</v>
      </c>
      <c r="AW568" s="14" t="s">
        <v>31</v>
      </c>
      <c r="AX568" s="14" t="s">
        <v>69</v>
      </c>
      <c r="AY568" s="171" t="s">
        <v>212</v>
      </c>
    </row>
    <row r="569" spans="2:65" s="14" customFormat="1">
      <c r="B569" s="170"/>
      <c r="D569" s="150" t="s">
        <v>226</v>
      </c>
      <c r="E569" s="171" t="s">
        <v>19</v>
      </c>
      <c r="F569" s="172" t="s">
        <v>851</v>
      </c>
      <c r="H569" s="171" t="s">
        <v>19</v>
      </c>
      <c r="I569" s="173"/>
      <c r="L569" s="170"/>
      <c r="M569" s="174"/>
      <c r="T569" s="175"/>
      <c r="AT569" s="171" t="s">
        <v>226</v>
      </c>
      <c r="AU569" s="171" t="s">
        <v>79</v>
      </c>
      <c r="AV569" s="14" t="s">
        <v>77</v>
      </c>
      <c r="AW569" s="14" t="s">
        <v>31</v>
      </c>
      <c r="AX569" s="14" t="s">
        <v>69</v>
      </c>
      <c r="AY569" s="171" t="s">
        <v>212</v>
      </c>
    </row>
    <row r="570" spans="2:65" s="12" customFormat="1">
      <c r="B570" s="152"/>
      <c r="D570" s="150" t="s">
        <v>226</v>
      </c>
      <c r="E570" s="153" t="s">
        <v>19</v>
      </c>
      <c r="F570" s="154" t="s">
        <v>852</v>
      </c>
      <c r="H570" s="155">
        <v>200</v>
      </c>
      <c r="I570" s="156"/>
      <c r="L570" s="152"/>
      <c r="M570" s="157"/>
      <c r="T570" s="158"/>
      <c r="AT570" s="153" t="s">
        <v>226</v>
      </c>
      <c r="AU570" s="153" t="s">
        <v>79</v>
      </c>
      <c r="AV570" s="12" t="s">
        <v>79</v>
      </c>
      <c r="AW570" s="12" t="s">
        <v>31</v>
      </c>
      <c r="AX570" s="12" t="s">
        <v>69</v>
      </c>
      <c r="AY570" s="153" t="s">
        <v>212</v>
      </c>
    </row>
    <row r="571" spans="2:65" s="13" customFormat="1">
      <c r="B571" s="159"/>
      <c r="D571" s="150" t="s">
        <v>226</v>
      </c>
      <c r="E571" s="160" t="s">
        <v>19</v>
      </c>
      <c r="F571" s="161" t="s">
        <v>228</v>
      </c>
      <c r="H571" s="162">
        <v>200</v>
      </c>
      <c r="I571" s="163"/>
      <c r="L571" s="159"/>
      <c r="M571" s="164"/>
      <c r="T571" s="165"/>
      <c r="AT571" s="160" t="s">
        <v>226</v>
      </c>
      <c r="AU571" s="160" t="s">
        <v>79</v>
      </c>
      <c r="AV571" s="13" t="s">
        <v>229</v>
      </c>
      <c r="AW571" s="13" t="s">
        <v>31</v>
      </c>
      <c r="AX571" s="13" t="s">
        <v>77</v>
      </c>
      <c r="AY571" s="160" t="s">
        <v>212</v>
      </c>
    </row>
    <row r="572" spans="2:65" s="1" customFormat="1" ht="24.2" customHeight="1">
      <c r="B572" s="34"/>
      <c r="C572" s="133" t="s">
        <v>853</v>
      </c>
      <c r="D572" s="133" t="s">
        <v>215</v>
      </c>
      <c r="E572" s="134" t="s">
        <v>854</v>
      </c>
      <c r="F572" s="135" t="s">
        <v>855</v>
      </c>
      <c r="G572" s="136" t="s">
        <v>624</v>
      </c>
      <c r="H572" s="137">
        <v>65</v>
      </c>
      <c r="I572" s="138"/>
      <c r="J572" s="139">
        <f>ROUND(I572*H572,2)</f>
        <v>0</v>
      </c>
      <c r="K572" s="135" t="s">
        <v>245</v>
      </c>
      <c r="L572" s="34"/>
      <c r="M572" s="140" t="s">
        <v>19</v>
      </c>
      <c r="N572" s="141" t="s">
        <v>40</v>
      </c>
      <c r="P572" s="142">
        <f>O572*H572</f>
        <v>0</v>
      </c>
      <c r="Q572" s="142">
        <v>0</v>
      </c>
      <c r="R572" s="142">
        <f>Q572*H572</f>
        <v>0</v>
      </c>
      <c r="S572" s="142">
        <v>0</v>
      </c>
      <c r="T572" s="143">
        <f>S572*H572</f>
        <v>0</v>
      </c>
      <c r="AR572" s="144" t="s">
        <v>229</v>
      </c>
      <c r="AT572" s="144" t="s">
        <v>215</v>
      </c>
      <c r="AU572" s="144" t="s">
        <v>79</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856</v>
      </c>
    </row>
    <row r="573" spans="2:65" s="1" customFormat="1" ht="97.5">
      <c r="B573" s="34"/>
      <c r="D573" s="150" t="s">
        <v>224</v>
      </c>
      <c r="F573" s="151" t="s">
        <v>843</v>
      </c>
      <c r="I573" s="148"/>
      <c r="L573" s="34"/>
      <c r="M573" s="149"/>
      <c r="T573" s="55"/>
      <c r="AT573" s="19" t="s">
        <v>224</v>
      </c>
      <c r="AU573" s="19" t="s">
        <v>79</v>
      </c>
    </row>
    <row r="574" spans="2:65" s="14" customFormat="1" ht="22.5">
      <c r="B574" s="170"/>
      <c r="D574" s="150" t="s">
        <v>226</v>
      </c>
      <c r="E574" s="171" t="s">
        <v>19</v>
      </c>
      <c r="F574" s="172" t="s">
        <v>844</v>
      </c>
      <c r="H574" s="171" t="s">
        <v>19</v>
      </c>
      <c r="I574" s="173"/>
      <c r="L574" s="170"/>
      <c r="M574" s="174"/>
      <c r="T574" s="175"/>
      <c r="AT574" s="171" t="s">
        <v>226</v>
      </c>
      <c r="AU574" s="171" t="s">
        <v>79</v>
      </c>
      <c r="AV574" s="14" t="s">
        <v>77</v>
      </c>
      <c r="AW574" s="14" t="s">
        <v>31</v>
      </c>
      <c r="AX574" s="14" t="s">
        <v>69</v>
      </c>
      <c r="AY574" s="171" t="s">
        <v>212</v>
      </c>
    </row>
    <row r="575" spans="2:65" s="14" customFormat="1">
      <c r="B575" s="170"/>
      <c r="D575" s="150" t="s">
        <v>226</v>
      </c>
      <c r="E575" s="171" t="s">
        <v>19</v>
      </c>
      <c r="F575" s="172" t="s">
        <v>851</v>
      </c>
      <c r="H575" s="171" t="s">
        <v>19</v>
      </c>
      <c r="I575" s="173"/>
      <c r="L575" s="170"/>
      <c r="M575" s="174"/>
      <c r="T575" s="175"/>
      <c r="AT575" s="171" t="s">
        <v>226</v>
      </c>
      <c r="AU575" s="171" t="s">
        <v>79</v>
      </c>
      <c r="AV575" s="14" t="s">
        <v>77</v>
      </c>
      <c r="AW575" s="14" t="s">
        <v>31</v>
      </c>
      <c r="AX575" s="14" t="s">
        <v>69</v>
      </c>
      <c r="AY575" s="171" t="s">
        <v>212</v>
      </c>
    </row>
    <row r="576" spans="2:65" s="12" customFormat="1">
      <c r="B576" s="152"/>
      <c r="D576" s="150" t="s">
        <v>226</v>
      </c>
      <c r="E576" s="153" t="s">
        <v>19</v>
      </c>
      <c r="F576" s="154" t="s">
        <v>857</v>
      </c>
      <c r="H576" s="155">
        <v>65</v>
      </c>
      <c r="I576" s="156"/>
      <c r="L576" s="152"/>
      <c r="M576" s="157"/>
      <c r="T576" s="158"/>
      <c r="AT576" s="153" t="s">
        <v>226</v>
      </c>
      <c r="AU576" s="153" t="s">
        <v>79</v>
      </c>
      <c r="AV576" s="12" t="s">
        <v>79</v>
      </c>
      <c r="AW576" s="12" t="s">
        <v>31</v>
      </c>
      <c r="AX576" s="12" t="s">
        <v>69</v>
      </c>
      <c r="AY576" s="153" t="s">
        <v>212</v>
      </c>
    </row>
    <row r="577" spans="2:65" s="13" customFormat="1">
      <c r="B577" s="159"/>
      <c r="D577" s="150" t="s">
        <v>226</v>
      </c>
      <c r="E577" s="160" t="s">
        <v>19</v>
      </c>
      <c r="F577" s="161" t="s">
        <v>228</v>
      </c>
      <c r="H577" s="162">
        <v>65</v>
      </c>
      <c r="I577" s="163"/>
      <c r="L577" s="159"/>
      <c r="M577" s="164"/>
      <c r="T577" s="165"/>
      <c r="AT577" s="160" t="s">
        <v>226</v>
      </c>
      <c r="AU577" s="160" t="s">
        <v>79</v>
      </c>
      <c r="AV577" s="13" t="s">
        <v>229</v>
      </c>
      <c r="AW577" s="13" t="s">
        <v>31</v>
      </c>
      <c r="AX577" s="13" t="s">
        <v>77</v>
      </c>
      <c r="AY577" s="160" t="s">
        <v>212</v>
      </c>
    </row>
    <row r="578" spans="2:65" s="1" customFormat="1" ht="24.2" customHeight="1">
      <c r="B578" s="34"/>
      <c r="C578" s="133" t="s">
        <v>858</v>
      </c>
      <c r="D578" s="133" t="s">
        <v>215</v>
      </c>
      <c r="E578" s="134" t="s">
        <v>859</v>
      </c>
      <c r="F578" s="135" t="s">
        <v>860</v>
      </c>
      <c r="G578" s="136" t="s">
        <v>624</v>
      </c>
      <c r="H578" s="137">
        <v>5</v>
      </c>
      <c r="I578" s="138"/>
      <c r="J578" s="139">
        <f>ROUND(I578*H578,2)</f>
        <v>0</v>
      </c>
      <c r="K578" s="135" t="s">
        <v>245</v>
      </c>
      <c r="L578" s="34"/>
      <c r="M578" s="140" t="s">
        <v>19</v>
      </c>
      <c r="N578" s="141" t="s">
        <v>40</v>
      </c>
      <c r="P578" s="142">
        <f>O578*H578</f>
        <v>0</v>
      </c>
      <c r="Q578" s="142">
        <v>0</v>
      </c>
      <c r="R578" s="142">
        <f>Q578*H578</f>
        <v>0</v>
      </c>
      <c r="S578" s="142">
        <v>0</v>
      </c>
      <c r="T578" s="143">
        <f>S578*H578</f>
        <v>0</v>
      </c>
      <c r="AR578" s="144" t="s">
        <v>229</v>
      </c>
      <c r="AT578" s="144" t="s">
        <v>215</v>
      </c>
      <c r="AU578" s="144" t="s">
        <v>79</v>
      </c>
      <c r="AY578" s="19" t="s">
        <v>212</v>
      </c>
      <c r="BE578" s="145">
        <f>IF(N578="základní",J578,0)</f>
        <v>0</v>
      </c>
      <c r="BF578" s="145">
        <f>IF(N578="snížená",J578,0)</f>
        <v>0</v>
      </c>
      <c r="BG578" s="145">
        <f>IF(N578="zákl. přenesená",J578,0)</f>
        <v>0</v>
      </c>
      <c r="BH578" s="145">
        <f>IF(N578="sníž. přenesená",J578,0)</f>
        <v>0</v>
      </c>
      <c r="BI578" s="145">
        <f>IF(N578="nulová",J578,0)</f>
        <v>0</v>
      </c>
      <c r="BJ578" s="19" t="s">
        <v>77</v>
      </c>
      <c r="BK578" s="145">
        <f>ROUND(I578*H578,2)</f>
        <v>0</v>
      </c>
      <c r="BL578" s="19" t="s">
        <v>229</v>
      </c>
      <c r="BM578" s="144" t="s">
        <v>861</v>
      </c>
    </row>
    <row r="579" spans="2:65" s="1" customFormat="1" ht="97.5">
      <c r="B579" s="34"/>
      <c r="D579" s="150" t="s">
        <v>224</v>
      </c>
      <c r="F579" s="151" t="s">
        <v>843</v>
      </c>
      <c r="I579" s="148"/>
      <c r="L579" s="34"/>
      <c r="M579" s="149"/>
      <c r="T579" s="55"/>
      <c r="AT579" s="19" t="s">
        <v>224</v>
      </c>
      <c r="AU579" s="19" t="s">
        <v>79</v>
      </c>
    </row>
    <row r="580" spans="2:65" s="14" customFormat="1" ht="22.5">
      <c r="B580" s="170"/>
      <c r="D580" s="150" t="s">
        <v>226</v>
      </c>
      <c r="E580" s="171" t="s">
        <v>19</v>
      </c>
      <c r="F580" s="172" t="s">
        <v>844</v>
      </c>
      <c r="H580" s="171" t="s">
        <v>19</v>
      </c>
      <c r="I580" s="173"/>
      <c r="L580" s="170"/>
      <c r="M580" s="174"/>
      <c r="T580" s="175"/>
      <c r="AT580" s="171" t="s">
        <v>226</v>
      </c>
      <c r="AU580" s="171" t="s">
        <v>79</v>
      </c>
      <c r="AV580" s="14" t="s">
        <v>77</v>
      </c>
      <c r="AW580" s="14" t="s">
        <v>31</v>
      </c>
      <c r="AX580" s="14" t="s">
        <v>69</v>
      </c>
      <c r="AY580" s="171" t="s">
        <v>212</v>
      </c>
    </row>
    <row r="581" spans="2:65" s="14" customFormat="1">
      <c r="B581" s="170"/>
      <c r="D581" s="150" t="s">
        <v>226</v>
      </c>
      <c r="E581" s="171" t="s">
        <v>19</v>
      </c>
      <c r="F581" s="172" t="s">
        <v>862</v>
      </c>
      <c r="H581" s="171" t="s">
        <v>19</v>
      </c>
      <c r="I581" s="173"/>
      <c r="L581" s="170"/>
      <c r="M581" s="174"/>
      <c r="T581" s="175"/>
      <c r="AT581" s="171" t="s">
        <v>226</v>
      </c>
      <c r="AU581" s="171" t="s">
        <v>79</v>
      </c>
      <c r="AV581" s="14" t="s">
        <v>77</v>
      </c>
      <c r="AW581" s="14" t="s">
        <v>31</v>
      </c>
      <c r="AX581" s="14" t="s">
        <v>69</v>
      </c>
      <c r="AY581" s="171" t="s">
        <v>212</v>
      </c>
    </row>
    <row r="582" spans="2:65" s="12" customFormat="1">
      <c r="B582" s="152"/>
      <c r="D582" s="150" t="s">
        <v>226</v>
      </c>
      <c r="E582" s="153" t="s">
        <v>19</v>
      </c>
      <c r="F582" s="154" t="s">
        <v>863</v>
      </c>
      <c r="H582" s="155">
        <v>5</v>
      </c>
      <c r="I582" s="156"/>
      <c r="L582" s="152"/>
      <c r="M582" s="157"/>
      <c r="T582" s="158"/>
      <c r="AT582" s="153" t="s">
        <v>226</v>
      </c>
      <c r="AU582" s="153" t="s">
        <v>79</v>
      </c>
      <c r="AV582" s="12" t="s">
        <v>79</v>
      </c>
      <c r="AW582" s="12" t="s">
        <v>31</v>
      </c>
      <c r="AX582" s="12" t="s">
        <v>69</v>
      </c>
      <c r="AY582" s="153" t="s">
        <v>212</v>
      </c>
    </row>
    <row r="583" spans="2:65" s="13" customFormat="1">
      <c r="B583" s="159"/>
      <c r="D583" s="150" t="s">
        <v>226</v>
      </c>
      <c r="E583" s="160" t="s">
        <v>19</v>
      </c>
      <c r="F583" s="161" t="s">
        <v>228</v>
      </c>
      <c r="H583" s="162">
        <v>5</v>
      </c>
      <c r="I583" s="163"/>
      <c r="L583" s="159"/>
      <c r="M583" s="164"/>
      <c r="T583" s="165"/>
      <c r="AT583" s="160" t="s">
        <v>226</v>
      </c>
      <c r="AU583" s="160" t="s">
        <v>79</v>
      </c>
      <c r="AV583" s="13" t="s">
        <v>229</v>
      </c>
      <c r="AW583" s="13" t="s">
        <v>31</v>
      </c>
      <c r="AX583" s="13" t="s">
        <v>77</v>
      </c>
      <c r="AY583" s="160" t="s">
        <v>212</v>
      </c>
    </row>
    <row r="584" spans="2:65" s="1" customFormat="1" ht="24.2" customHeight="1">
      <c r="B584" s="34"/>
      <c r="C584" s="133" t="s">
        <v>864</v>
      </c>
      <c r="D584" s="133" t="s">
        <v>215</v>
      </c>
      <c r="E584" s="134" t="s">
        <v>865</v>
      </c>
      <c r="F584" s="135" t="s">
        <v>866</v>
      </c>
      <c r="G584" s="136" t="s">
        <v>624</v>
      </c>
      <c r="H584" s="137">
        <v>10</v>
      </c>
      <c r="I584" s="138"/>
      <c r="J584" s="139">
        <f>ROUND(I584*H584,2)</f>
        <v>0</v>
      </c>
      <c r="K584" s="135" t="s">
        <v>245</v>
      </c>
      <c r="L584" s="34"/>
      <c r="M584" s="140" t="s">
        <v>19</v>
      </c>
      <c r="N584" s="141" t="s">
        <v>40</v>
      </c>
      <c r="P584" s="142">
        <f>O584*H584</f>
        <v>0</v>
      </c>
      <c r="Q584" s="142">
        <v>0</v>
      </c>
      <c r="R584" s="142">
        <f>Q584*H584</f>
        <v>0</v>
      </c>
      <c r="S584" s="142">
        <v>0</v>
      </c>
      <c r="T584" s="143">
        <f>S584*H584</f>
        <v>0</v>
      </c>
      <c r="AR584" s="144" t="s">
        <v>229</v>
      </c>
      <c r="AT584" s="144" t="s">
        <v>215</v>
      </c>
      <c r="AU584" s="144" t="s">
        <v>79</v>
      </c>
      <c r="AY584" s="19" t="s">
        <v>212</v>
      </c>
      <c r="BE584" s="145">
        <f>IF(N584="základní",J584,0)</f>
        <v>0</v>
      </c>
      <c r="BF584" s="145">
        <f>IF(N584="snížená",J584,0)</f>
        <v>0</v>
      </c>
      <c r="BG584" s="145">
        <f>IF(N584="zákl. přenesená",J584,0)</f>
        <v>0</v>
      </c>
      <c r="BH584" s="145">
        <f>IF(N584="sníž. přenesená",J584,0)</f>
        <v>0</v>
      </c>
      <c r="BI584" s="145">
        <f>IF(N584="nulová",J584,0)</f>
        <v>0</v>
      </c>
      <c r="BJ584" s="19" t="s">
        <v>77</v>
      </c>
      <c r="BK584" s="145">
        <f>ROUND(I584*H584,2)</f>
        <v>0</v>
      </c>
      <c r="BL584" s="19" t="s">
        <v>229</v>
      </c>
      <c r="BM584" s="144" t="s">
        <v>867</v>
      </c>
    </row>
    <row r="585" spans="2:65" s="1" customFormat="1" ht="97.5">
      <c r="B585" s="34"/>
      <c r="D585" s="150" t="s">
        <v>224</v>
      </c>
      <c r="F585" s="151" t="s">
        <v>843</v>
      </c>
      <c r="I585" s="148"/>
      <c r="L585" s="34"/>
      <c r="M585" s="149"/>
      <c r="T585" s="55"/>
      <c r="AT585" s="19" t="s">
        <v>224</v>
      </c>
      <c r="AU585" s="19" t="s">
        <v>79</v>
      </c>
    </row>
    <row r="586" spans="2:65" s="14" customFormat="1" ht="22.5">
      <c r="B586" s="170"/>
      <c r="D586" s="150" t="s">
        <v>226</v>
      </c>
      <c r="E586" s="171" t="s">
        <v>19</v>
      </c>
      <c r="F586" s="172" t="s">
        <v>844</v>
      </c>
      <c r="H586" s="171" t="s">
        <v>19</v>
      </c>
      <c r="I586" s="173"/>
      <c r="L586" s="170"/>
      <c r="M586" s="174"/>
      <c r="T586" s="175"/>
      <c r="AT586" s="171" t="s">
        <v>226</v>
      </c>
      <c r="AU586" s="171" t="s">
        <v>79</v>
      </c>
      <c r="AV586" s="14" t="s">
        <v>77</v>
      </c>
      <c r="AW586" s="14" t="s">
        <v>31</v>
      </c>
      <c r="AX586" s="14" t="s">
        <v>69</v>
      </c>
      <c r="AY586" s="171" t="s">
        <v>212</v>
      </c>
    </row>
    <row r="587" spans="2:65" s="14" customFormat="1">
      <c r="B587" s="170"/>
      <c r="D587" s="150" t="s">
        <v>226</v>
      </c>
      <c r="E587" s="171" t="s">
        <v>19</v>
      </c>
      <c r="F587" s="172" t="s">
        <v>868</v>
      </c>
      <c r="H587" s="171" t="s">
        <v>19</v>
      </c>
      <c r="I587" s="173"/>
      <c r="L587" s="170"/>
      <c r="M587" s="174"/>
      <c r="T587" s="175"/>
      <c r="AT587" s="171" t="s">
        <v>226</v>
      </c>
      <c r="AU587" s="171" t="s">
        <v>79</v>
      </c>
      <c r="AV587" s="14" t="s">
        <v>77</v>
      </c>
      <c r="AW587" s="14" t="s">
        <v>31</v>
      </c>
      <c r="AX587" s="14" t="s">
        <v>69</v>
      </c>
      <c r="AY587" s="171" t="s">
        <v>212</v>
      </c>
    </row>
    <row r="588" spans="2:65" s="12" customFormat="1">
      <c r="B588" s="152"/>
      <c r="D588" s="150" t="s">
        <v>226</v>
      </c>
      <c r="E588" s="153" t="s">
        <v>19</v>
      </c>
      <c r="F588" s="154" t="s">
        <v>869</v>
      </c>
      <c r="H588" s="155">
        <v>10</v>
      </c>
      <c r="I588" s="156"/>
      <c r="L588" s="152"/>
      <c r="M588" s="157"/>
      <c r="T588" s="158"/>
      <c r="AT588" s="153" t="s">
        <v>226</v>
      </c>
      <c r="AU588" s="153" t="s">
        <v>79</v>
      </c>
      <c r="AV588" s="12" t="s">
        <v>79</v>
      </c>
      <c r="AW588" s="12" t="s">
        <v>31</v>
      </c>
      <c r="AX588" s="12" t="s">
        <v>69</v>
      </c>
      <c r="AY588" s="153" t="s">
        <v>212</v>
      </c>
    </row>
    <row r="589" spans="2:65" s="13" customFormat="1">
      <c r="B589" s="159"/>
      <c r="D589" s="150" t="s">
        <v>226</v>
      </c>
      <c r="E589" s="160" t="s">
        <v>19</v>
      </c>
      <c r="F589" s="161" t="s">
        <v>228</v>
      </c>
      <c r="H589" s="162">
        <v>10</v>
      </c>
      <c r="I589" s="163"/>
      <c r="L589" s="159"/>
      <c r="M589" s="164"/>
      <c r="T589" s="165"/>
      <c r="AT589" s="160" t="s">
        <v>226</v>
      </c>
      <c r="AU589" s="160" t="s">
        <v>79</v>
      </c>
      <c r="AV589" s="13" t="s">
        <v>229</v>
      </c>
      <c r="AW589" s="13" t="s">
        <v>31</v>
      </c>
      <c r="AX589" s="13" t="s">
        <v>77</v>
      </c>
      <c r="AY589" s="160" t="s">
        <v>212</v>
      </c>
    </row>
    <row r="590" spans="2:65" s="1" customFormat="1" ht="24.2" customHeight="1">
      <c r="B590" s="34"/>
      <c r="C590" s="133" t="s">
        <v>870</v>
      </c>
      <c r="D590" s="133" t="s">
        <v>215</v>
      </c>
      <c r="E590" s="134" t="s">
        <v>871</v>
      </c>
      <c r="F590" s="135" t="s">
        <v>872</v>
      </c>
      <c r="G590" s="136" t="s">
        <v>624</v>
      </c>
      <c r="H590" s="137">
        <v>30</v>
      </c>
      <c r="I590" s="138"/>
      <c r="J590" s="139">
        <f>ROUND(I590*H590,2)</f>
        <v>0</v>
      </c>
      <c r="K590" s="135" t="s">
        <v>245</v>
      </c>
      <c r="L590" s="34"/>
      <c r="M590" s="140" t="s">
        <v>19</v>
      </c>
      <c r="N590" s="141" t="s">
        <v>40</v>
      </c>
      <c r="P590" s="142">
        <f>O590*H590</f>
        <v>0</v>
      </c>
      <c r="Q590" s="142">
        <v>0</v>
      </c>
      <c r="R590" s="142">
        <f>Q590*H590</f>
        <v>0</v>
      </c>
      <c r="S590" s="142">
        <v>0</v>
      </c>
      <c r="T590" s="143">
        <f>S590*H590</f>
        <v>0</v>
      </c>
      <c r="AR590" s="144" t="s">
        <v>229</v>
      </c>
      <c r="AT590" s="144" t="s">
        <v>215</v>
      </c>
      <c r="AU590" s="144" t="s">
        <v>79</v>
      </c>
      <c r="AY590" s="19" t="s">
        <v>212</v>
      </c>
      <c r="BE590" s="145">
        <f>IF(N590="základní",J590,0)</f>
        <v>0</v>
      </c>
      <c r="BF590" s="145">
        <f>IF(N590="snížená",J590,0)</f>
        <v>0</v>
      </c>
      <c r="BG590" s="145">
        <f>IF(N590="zákl. přenesená",J590,0)</f>
        <v>0</v>
      </c>
      <c r="BH590" s="145">
        <f>IF(N590="sníž. přenesená",J590,0)</f>
        <v>0</v>
      </c>
      <c r="BI590" s="145">
        <f>IF(N590="nulová",J590,0)</f>
        <v>0</v>
      </c>
      <c r="BJ590" s="19" t="s">
        <v>77</v>
      </c>
      <c r="BK590" s="145">
        <f>ROUND(I590*H590,2)</f>
        <v>0</v>
      </c>
      <c r="BL590" s="19" t="s">
        <v>229</v>
      </c>
      <c r="BM590" s="144" t="s">
        <v>873</v>
      </c>
    </row>
    <row r="591" spans="2:65" s="1" customFormat="1" ht="97.5">
      <c r="B591" s="34"/>
      <c r="D591" s="150" t="s">
        <v>224</v>
      </c>
      <c r="F591" s="151" t="s">
        <v>843</v>
      </c>
      <c r="I591" s="148"/>
      <c r="L591" s="34"/>
      <c r="M591" s="149"/>
      <c r="T591" s="55"/>
      <c r="AT591" s="19" t="s">
        <v>224</v>
      </c>
      <c r="AU591" s="19" t="s">
        <v>79</v>
      </c>
    </row>
    <row r="592" spans="2:65" s="14" customFormat="1" ht="22.5">
      <c r="B592" s="170"/>
      <c r="D592" s="150" t="s">
        <v>226</v>
      </c>
      <c r="E592" s="171" t="s">
        <v>19</v>
      </c>
      <c r="F592" s="172" t="s">
        <v>844</v>
      </c>
      <c r="H592" s="171" t="s">
        <v>19</v>
      </c>
      <c r="I592" s="173"/>
      <c r="L592" s="170"/>
      <c r="M592" s="174"/>
      <c r="T592" s="175"/>
      <c r="AT592" s="171" t="s">
        <v>226</v>
      </c>
      <c r="AU592" s="171" t="s">
        <v>79</v>
      </c>
      <c r="AV592" s="14" t="s">
        <v>77</v>
      </c>
      <c r="AW592" s="14" t="s">
        <v>31</v>
      </c>
      <c r="AX592" s="14" t="s">
        <v>69</v>
      </c>
      <c r="AY592" s="171" t="s">
        <v>212</v>
      </c>
    </row>
    <row r="593" spans="2:65" s="14" customFormat="1">
      <c r="B593" s="170"/>
      <c r="D593" s="150" t="s">
        <v>226</v>
      </c>
      <c r="E593" s="171" t="s">
        <v>19</v>
      </c>
      <c r="F593" s="172" t="s">
        <v>874</v>
      </c>
      <c r="H593" s="171" t="s">
        <v>19</v>
      </c>
      <c r="I593" s="173"/>
      <c r="L593" s="170"/>
      <c r="M593" s="174"/>
      <c r="T593" s="175"/>
      <c r="AT593" s="171" t="s">
        <v>226</v>
      </c>
      <c r="AU593" s="171" t="s">
        <v>79</v>
      </c>
      <c r="AV593" s="14" t="s">
        <v>77</v>
      </c>
      <c r="AW593" s="14" t="s">
        <v>31</v>
      </c>
      <c r="AX593" s="14" t="s">
        <v>69</v>
      </c>
      <c r="AY593" s="171" t="s">
        <v>212</v>
      </c>
    </row>
    <row r="594" spans="2:65" s="12" customFormat="1">
      <c r="B594" s="152"/>
      <c r="D594" s="150" t="s">
        <v>226</v>
      </c>
      <c r="E594" s="153" t="s">
        <v>19</v>
      </c>
      <c r="F594" s="154" t="s">
        <v>875</v>
      </c>
      <c r="H594" s="155">
        <v>30</v>
      </c>
      <c r="I594" s="156"/>
      <c r="L594" s="152"/>
      <c r="M594" s="157"/>
      <c r="T594" s="158"/>
      <c r="AT594" s="153" t="s">
        <v>226</v>
      </c>
      <c r="AU594" s="153" t="s">
        <v>79</v>
      </c>
      <c r="AV594" s="12" t="s">
        <v>79</v>
      </c>
      <c r="AW594" s="12" t="s">
        <v>31</v>
      </c>
      <c r="AX594" s="12" t="s">
        <v>69</v>
      </c>
      <c r="AY594" s="153" t="s">
        <v>212</v>
      </c>
    </row>
    <row r="595" spans="2:65" s="13" customFormat="1">
      <c r="B595" s="159"/>
      <c r="D595" s="150" t="s">
        <v>226</v>
      </c>
      <c r="E595" s="160" t="s">
        <v>19</v>
      </c>
      <c r="F595" s="161" t="s">
        <v>228</v>
      </c>
      <c r="H595" s="162">
        <v>30</v>
      </c>
      <c r="I595" s="163"/>
      <c r="L595" s="159"/>
      <c r="M595" s="164"/>
      <c r="T595" s="165"/>
      <c r="AT595" s="160" t="s">
        <v>226</v>
      </c>
      <c r="AU595" s="160" t="s">
        <v>79</v>
      </c>
      <c r="AV595" s="13" t="s">
        <v>229</v>
      </c>
      <c r="AW595" s="13" t="s">
        <v>31</v>
      </c>
      <c r="AX595" s="13" t="s">
        <v>77</v>
      </c>
      <c r="AY595" s="160" t="s">
        <v>212</v>
      </c>
    </row>
    <row r="596" spans="2:65" s="1" customFormat="1" ht="24.2" customHeight="1">
      <c r="B596" s="34"/>
      <c r="C596" s="133" t="s">
        <v>876</v>
      </c>
      <c r="D596" s="133" t="s">
        <v>215</v>
      </c>
      <c r="E596" s="134" t="s">
        <v>877</v>
      </c>
      <c r="F596" s="135" t="s">
        <v>878</v>
      </c>
      <c r="G596" s="136" t="s">
        <v>624</v>
      </c>
      <c r="H596" s="137">
        <v>15</v>
      </c>
      <c r="I596" s="138"/>
      <c r="J596" s="139">
        <f>ROUND(I596*H596,2)</f>
        <v>0</v>
      </c>
      <c r="K596" s="135" t="s">
        <v>245</v>
      </c>
      <c r="L596" s="34"/>
      <c r="M596" s="140" t="s">
        <v>19</v>
      </c>
      <c r="N596" s="141" t="s">
        <v>40</v>
      </c>
      <c r="P596" s="142">
        <f>O596*H596</f>
        <v>0</v>
      </c>
      <c r="Q596" s="142">
        <v>0</v>
      </c>
      <c r="R596" s="142">
        <f>Q596*H596</f>
        <v>0</v>
      </c>
      <c r="S596" s="142">
        <v>0</v>
      </c>
      <c r="T596" s="143">
        <f>S596*H596</f>
        <v>0</v>
      </c>
      <c r="AR596" s="144" t="s">
        <v>229</v>
      </c>
      <c r="AT596" s="144" t="s">
        <v>215</v>
      </c>
      <c r="AU596" s="144" t="s">
        <v>79</v>
      </c>
      <c r="AY596" s="19" t="s">
        <v>212</v>
      </c>
      <c r="BE596" s="145">
        <f>IF(N596="základní",J596,0)</f>
        <v>0</v>
      </c>
      <c r="BF596" s="145">
        <f>IF(N596="snížená",J596,0)</f>
        <v>0</v>
      </c>
      <c r="BG596" s="145">
        <f>IF(N596="zákl. přenesená",J596,0)</f>
        <v>0</v>
      </c>
      <c r="BH596" s="145">
        <f>IF(N596="sníž. přenesená",J596,0)</f>
        <v>0</v>
      </c>
      <c r="BI596" s="145">
        <f>IF(N596="nulová",J596,0)</f>
        <v>0</v>
      </c>
      <c r="BJ596" s="19" t="s">
        <v>77</v>
      </c>
      <c r="BK596" s="145">
        <f>ROUND(I596*H596,2)</f>
        <v>0</v>
      </c>
      <c r="BL596" s="19" t="s">
        <v>229</v>
      </c>
      <c r="BM596" s="144" t="s">
        <v>879</v>
      </c>
    </row>
    <row r="597" spans="2:65" s="1" customFormat="1" ht="97.5">
      <c r="B597" s="34"/>
      <c r="D597" s="150" t="s">
        <v>224</v>
      </c>
      <c r="F597" s="151" t="s">
        <v>843</v>
      </c>
      <c r="I597" s="148"/>
      <c r="L597" s="34"/>
      <c r="M597" s="149"/>
      <c r="T597" s="55"/>
      <c r="AT597" s="19" t="s">
        <v>224</v>
      </c>
      <c r="AU597" s="19" t="s">
        <v>79</v>
      </c>
    </row>
    <row r="598" spans="2:65" s="14" customFormat="1" ht="22.5">
      <c r="B598" s="170"/>
      <c r="D598" s="150" t="s">
        <v>226</v>
      </c>
      <c r="E598" s="171" t="s">
        <v>19</v>
      </c>
      <c r="F598" s="172" t="s">
        <v>844</v>
      </c>
      <c r="H598" s="171" t="s">
        <v>19</v>
      </c>
      <c r="I598" s="173"/>
      <c r="L598" s="170"/>
      <c r="M598" s="174"/>
      <c r="T598" s="175"/>
      <c r="AT598" s="171" t="s">
        <v>226</v>
      </c>
      <c r="AU598" s="171" t="s">
        <v>79</v>
      </c>
      <c r="AV598" s="14" t="s">
        <v>77</v>
      </c>
      <c r="AW598" s="14" t="s">
        <v>31</v>
      </c>
      <c r="AX598" s="14" t="s">
        <v>69</v>
      </c>
      <c r="AY598" s="171" t="s">
        <v>212</v>
      </c>
    </row>
    <row r="599" spans="2:65" s="14" customFormat="1">
      <c r="B599" s="170"/>
      <c r="D599" s="150" t="s">
        <v>226</v>
      </c>
      <c r="E599" s="171" t="s">
        <v>19</v>
      </c>
      <c r="F599" s="172" t="s">
        <v>880</v>
      </c>
      <c r="H599" s="171" t="s">
        <v>19</v>
      </c>
      <c r="I599" s="173"/>
      <c r="L599" s="170"/>
      <c r="M599" s="174"/>
      <c r="T599" s="175"/>
      <c r="AT599" s="171" t="s">
        <v>226</v>
      </c>
      <c r="AU599" s="171" t="s">
        <v>79</v>
      </c>
      <c r="AV599" s="14" t="s">
        <v>77</v>
      </c>
      <c r="AW599" s="14" t="s">
        <v>31</v>
      </c>
      <c r="AX599" s="14" t="s">
        <v>69</v>
      </c>
      <c r="AY599" s="171" t="s">
        <v>212</v>
      </c>
    </row>
    <row r="600" spans="2:65" s="12" customFormat="1">
      <c r="B600" s="152"/>
      <c r="D600" s="150" t="s">
        <v>226</v>
      </c>
      <c r="E600" s="153" t="s">
        <v>19</v>
      </c>
      <c r="F600" s="154" t="s">
        <v>881</v>
      </c>
      <c r="H600" s="155">
        <v>15</v>
      </c>
      <c r="I600" s="156"/>
      <c r="L600" s="152"/>
      <c r="M600" s="157"/>
      <c r="T600" s="158"/>
      <c r="AT600" s="153" t="s">
        <v>226</v>
      </c>
      <c r="AU600" s="153" t="s">
        <v>79</v>
      </c>
      <c r="AV600" s="12" t="s">
        <v>79</v>
      </c>
      <c r="AW600" s="12" t="s">
        <v>31</v>
      </c>
      <c r="AX600" s="12" t="s">
        <v>69</v>
      </c>
      <c r="AY600" s="153" t="s">
        <v>212</v>
      </c>
    </row>
    <row r="601" spans="2:65" s="13" customFormat="1">
      <c r="B601" s="159"/>
      <c r="D601" s="150" t="s">
        <v>226</v>
      </c>
      <c r="E601" s="160" t="s">
        <v>19</v>
      </c>
      <c r="F601" s="161" t="s">
        <v>228</v>
      </c>
      <c r="H601" s="162">
        <v>15</v>
      </c>
      <c r="I601" s="163"/>
      <c r="L601" s="159"/>
      <c r="M601" s="164"/>
      <c r="T601" s="165"/>
      <c r="AT601" s="160" t="s">
        <v>226</v>
      </c>
      <c r="AU601" s="160" t="s">
        <v>79</v>
      </c>
      <c r="AV601" s="13" t="s">
        <v>229</v>
      </c>
      <c r="AW601" s="13" t="s">
        <v>31</v>
      </c>
      <c r="AX601" s="13" t="s">
        <v>77</v>
      </c>
      <c r="AY601" s="160" t="s">
        <v>212</v>
      </c>
    </row>
    <row r="602" spans="2:65" s="1" customFormat="1" ht="24.2" customHeight="1">
      <c r="B602" s="34"/>
      <c r="C602" s="133" t="s">
        <v>882</v>
      </c>
      <c r="D602" s="133" t="s">
        <v>215</v>
      </c>
      <c r="E602" s="134" t="s">
        <v>883</v>
      </c>
      <c r="F602" s="135" t="s">
        <v>884</v>
      </c>
      <c r="G602" s="136" t="s">
        <v>624</v>
      </c>
      <c r="H602" s="137">
        <v>3</v>
      </c>
      <c r="I602" s="138"/>
      <c r="J602" s="139">
        <f>ROUND(I602*H602,2)</f>
        <v>0</v>
      </c>
      <c r="K602" s="135" t="s">
        <v>245</v>
      </c>
      <c r="L602" s="34"/>
      <c r="M602" s="140" t="s">
        <v>19</v>
      </c>
      <c r="N602" s="141" t="s">
        <v>40</v>
      </c>
      <c r="P602" s="142">
        <f>O602*H602</f>
        <v>0</v>
      </c>
      <c r="Q602" s="142">
        <v>0</v>
      </c>
      <c r="R602" s="142">
        <f>Q602*H602</f>
        <v>0</v>
      </c>
      <c r="S602" s="142">
        <v>0</v>
      </c>
      <c r="T602" s="143">
        <f>S602*H602</f>
        <v>0</v>
      </c>
      <c r="AR602" s="144" t="s">
        <v>229</v>
      </c>
      <c r="AT602" s="144" t="s">
        <v>215</v>
      </c>
      <c r="AU602" s="144" t="s">
        <v>79</v>
      </c>
      <c r="AY602" s="19" t="s">
        <v>212</v>
      </c>
      <c r="BE602" s="145">
        <f>IF(N602="základní",J602,0)</f>
        <v>0</v>
      </c>
      <c r="BF602" s="145">
        <f>IF(N602="snížená",J602,0)</f>
        <v>0</v>
      </c>
      <c r="BG602" s="145">
        <f>IF(N602="zákl. přenesená",J602,0)</f>
        <v>0</v>
      </c>
      <c r="BH602" s="145">
        <f>IF(N602="sníž. přenesená",J602,0)</f>
        <v>0</v>
      </c>
      <c r="BI602" s="145">
        <f>IF(N602="nulová",J602,0)</f>
        <v>0</v>
      </c>
      <c r="BJ602" s="19" t="s">
        <v>77</v>
      </c>
      <c r="BK602" s="145">
        <f>ROUND(I602*H602,2)</f>
        <v>0</v>
      </c>
      <c r="BL602" s="19" t="s">
        <v>229</v>
      </c>
      <c r="BM602" s="144" t="s">
        <v>885</v>
      </c>
    </row>
    <row r="603" spans="2:65" s="1" customFormat="1" ht="97.5">
      <c r="B603" s="34"/>
      <c r="D603" s="150" t="s">
        <v>224</v>
      </c>
      <c r="F603" s="151" t="s">
        <v>843</v>
      </c>
      <c r="I603" s="148"/>
      <c r="L603" s="34"/>
      <c r="M603" s="149"/>
      <c r="T603" s="55"/>
      <c r="AT603" s="19" t="s">
        <v>224</v>
      </c>
      <c r="AU603" s="19" t="s">
        <v>79</v>
      </c>
    </row>
    <row r="604" spans="2:65" s="14" customFormat="1" ht="22.5">
      <c r="B604" s="170"/>
      <c r="D604" s="150" t="s">
        <v>226</v>
      </c>
      <c r="E604" s="171" t="s">
        <v>19</v>
      </c>
      <c r="F604" s="172" t="s">
        <v>844</v>
      </c>
      <c r="H604" s="171" t="s">
        <v>19</v>
      </c>
      <c r="I604" s="173"/>
      <c r="L604" s="170"/>
      <c r="M604" s="174"/>
      <c r="T604" s="175"/>
      <c r="AT604" s="171" t="s">
        <v>226</v>
      </c>
      <c r="AU604" s="171" t="s">
        <v>79</v>
      </c>
      <c r="AV604" s="14" t="s">
        <v>77</v>
      </c>
      <c r="AW604" s="14" t="s">
        <v>31</v>
      </c>
      <c r="AX604" s="14" t="s">
        <v>69</v>
      </c>
      <c r="AY604" s="171" t="s">
        <v>212</v>
      </c>
    </row>
    <row r="605" spans="2:65" s="14" customFormat="1">
      <c r="B605" s="170"/>
      <c r="D605" s="150" t="s">
        <v>226</v>
      </c>
      <c r="E605" s="171" t="s">
        <v>19</v>
      </c>
      <c r="F605" s="172" t="s">
        <v>886</v>
      </c>
      <c r="H605" s="171" t="s">
        <v>19</v>
      </c>
      <c r="I605" s="173"/>
      <c r="L605" s="170"/>
      <c r="M605" s="174"/>
      <c r="T605" s="175"/>
      <c r="AT605" s="171" t="s">
        <v>226</v>
      </c>
      <c r="AU605" s="171" t="s">
        <v>79</v>
      </c>
      <c r="AV605" s="14" t="s">
        <v>77</v>
      </c>
      <c r="AW605" s="14" t="s">
        <v>31</v>
      </c>
      <c r="AX605" s="14" t="s">
        <v>69</v>
      </c>
      <c r="AY605" s="171" t="s">
        <v>212</v>
      </c>
    </row>
    <row r="606" spans="2:65" s="12" customFormat="1">
      <c r="B606" s="152"/>
      <c r="D606" s="150" t="s">
        <v>226</v>
      </c>
      <c r="E606" s="153" t="s">
        <v>19</v>
      </c>
      <c r="F606" s="154" t="s">
        <v>887</v>
      </c>
      <c r="H606" s="155">
        <v>3</v>
      </c>
      <c r="I606" s="156"/>
      <c r="L606" s="152"/>
      <c r="M606" s="157"/>
      <c r="T606" s="158"/>
      <c r="AT606" s="153" t="s">
        <v>226</v>
      </c>
      <c r="AU606" s="153" t="s">
        <v>79</v>
      </c>
      <c r="AV606" s="12" t="s">
        <v>79</v>
      </c>
      <c r="AW606" s="12" t="s">
        <v>31</v>
      </c>
      <c r="AX606" s="12" t="s">
        <v>69</v>
      </c>
      <c r="AY606" s="153" t="s">
        <v>212</v>
      </c>
    </row>
    <row r="607" spans="2:65" s="13" customFormat="1">
      <c r="B607" s="159"/>
      <c r="D607" s="150" t="s">
        <v>226</v>
      </c>
      <c r="E607" s="160" t="s">
        <v>19</v>
      </c>
      <c r="F607" s="161" t="s">
        <v>228</v>
      </c>
      <c r="H607" s="162">
        <v>3</v>
      </c>
      <c r="I607" s="163"/>
      <c r="L607" s="159"/>
      <c r="M607" s="164"/>
      <c r="T607" s="165"/>
      <c r="AT607" s="160" t="s">
        <v>226</v>
      </c>
      <c r="AU607" s="160" t="s">
        <v>79</v>
      </c>
      <c r="AV607" s="13" t="s">
        <v>229</v>
      </c>
      <c r="AW607" s="13" t="s">
        <v>31</v>
      </c>
      <c r="AX607" s="13" t="s">
        <v>77</v>
      </c>
      <c r="AY607" s="160" t="s">
        <v>212</v>
      </c>
    </row>
    <row r="608" spans="2:65" s="1" customFormat="1" ht="24.2" customHeight="1">
      <c r="B608" s="34"/>
      <c r="C608" s="133" t="s">
        <v>888</v>
      </c>
      <c r="D608" s="133" t="s">
        <v>215</v>
      </c>
      <c r="E608" s="134" t="s">
        <v>889</v>
      </c>
      <c r="F608" s="135" t="s">
        <v>890</v>
      </c>
      <c r="G608" s="136" t="s">
        <v>624</v>
      </c>
      <c r="H608" s="137">
        <v>5</v>
      </c>
      <c r="I608" s="138"/>
      <c r="J608" s="139">
        <f>ROUND(I608*H608,2)</f>
        <v>0</v>
      </c>
      <c r="K608" s="135" t="s">
        <v>245</v>
      </c>
      <c r="L608" s="34"/>
      <c r="M608" s="140" t="s">
        <v>19</v>
      </c>
      <c r="N608" s="141" t="s">
        <v>40</v>
      </c>
      <c r="P608" s="142">
        <f>O608*H608</f>
        <v>0</v>
      </c>
      <c r="Q608" s="142">
        <v>0</v>
      </c>
      <c r="R608" s="142">
        <f>Q608*H608</f>
        <v>0</v>
      </c>
      <c r="S608" s="142">
        <v>0</v>
      </c>
      <c r="T608" s="143">
        <f>S608*H608</f>
        <v>0</v>
      </c>
      <c r="AR608" s="144" t="s">
        <v>229</v>
      </c>
      <c r="AT608" s="144" t="s">
        <v>215</v>
      </c>
      <c r="AU608" s="144" t="s">
        <v>79</v>
      </c>
      <c r="AY608" s="19" t="s">
        <v>212</v>
      </c>
      <c r="BE608" s="145">
        <f>IF(N608="základní",J608,0)</f>
        <v>0</v>
      </c>
      <c r="BF608" s="145">
        <f>IF(N608="snížená",J608,0)</f>
        <v>0</v>
      </c>
      <c r="BG608" s="145">
        <f>IF(N608="zákl. přenesená",J608,0)</f>
        <v>0</v>
      </c>
      <c r="BH608" s="145">
        <f>IF(N608="sníž. přenesená",J608,0)</f>
        <v>0</v>
      </c>
      <c r="BI608" s="145">
        <f>IF(N608="nulová",J608,0)</f>
        <v>0</v>
      </c>
      <c r="BJ608" s="19" t="s">
        <v>77</v>
      </c>
      <c r="BK608" s="145">
        <f>ROUND(I608*H608,2)</f>
        <v>0</v>
      </c>
      <c r="BL608" s="19" t="s">
        <v>229</v>
      </c>
      <c r="BM608" s="144" t="s">
        <v>891</v>
      </c>
    </row>
    <row r="609" spans="2:65" s="1" customFormat="1" ht="97.5">
      <c r="B609" s="34"/>
      <c r="D609" s="150" t="s">
        <v>224</v>
      </c>
      <c r="F609" s="151" t="s">
        <v>843</v>
      </c>
      <c r="I609" s="148"/>
      <c r="L609" s="34"/>
      <c r="M609" s="149"/>
      <c r="T609" s="55"/>
      <c r="AT609" s="19" t="s">
        <v>224</v>
      </c>
      <c r="AU609" s="19" t="s">
        <v>79</v>
      </c>
    </row>
    <row r="610" spans="2:65" s="14" customFormat="1" ht="22.5">
      <c r="B610" s="170"/>
      <c r="D610" s="150" t="s">
        <v>226</v>
      </c>
      <c r="E610" s="171" t="s">
        <v>19</v>
      </c>
      <c r="F610" s="172" t="s">
        <v>844</v>
      </c>
      <c r="H610" s="171" t="s">
        <v>19</v>
      </c>
      <c r="I610" s="173"/>
      <c r="L610" s="170"/>
      <c r="M610" s="174"/>
      <c r="T610" s="175"/>
      <c r="AT610" s="171" t="s">
        <v>226</v>
      </c>
      <c r="AU610" s="171" t="s">
        <v>79</v>
      </c>
      <c r="AV610" s="14" t="s">
        <v>77</v>
      </c>
      <c r="AW610" s="14" t="s">
        <v>31</v>
      </c>
      <c r="AX610" s="14" t="s">
        <v>69</v>
      </c>
      <c r="AY610" s="171" t="s">
        <v>212</v>
      </c>
    </row>
    <row r="611" spans="2:65" s="14" customFormat="1">
      <c r="B611" s="170"/>
      <c r="D611" s="150" t="s">
        <v>226</v>
      </c>
      <c r="E611" s="171" t="s">
        <v>19</v>
      </c>
      <c r="F611" s="172" t="s">
        <v>892</v>
      </c>
      <c r="H611" s="171" t="s">
        <v>19</v>
      </c>
      <c r="I611" s="173"/>
      <c r="L611" s="170"/>
      <c r="M611" s="174"/>
      <c r="T611" s="175"/>
      <c r="AT611" s="171" t="s">
        <v>226</v>
      </c>
      <c r="AU611" s="171" t="s">
        <v>79</v>
      </c>
      <c r="AV611" s="14" t="s">
        <v>77</v>
      </c>
      <c r="AW611" s="14" t="s">
        <v>31</v>
      </c>
      <c r="AX611" s="14" t="s">
        <v>69</v>
      </c>
      <c r="AY611" s="171" t="s">
        <v>212</v>
      </c>
    </row>
    <row r="612" spans="2:65" s="12" customFormat="1">
      <c r="B612" s="152"/>
      <c r="D612" s="150" t="s">
        <v>226</v>
      </c>
      <c r="E612" s="153" t="s">
        <v>19</v>
      </c>
      <c r="F612" s="154" t="s">
        <v>863</v>
      </c>
      <c r="H612" s="155">
        <v>5</v>
      </c>
      <c r="I612" s="156"/>
      <c r="L612" s="152"/>
      <c r="M612" s="157"/>
      <c r="T612" s="158"/>
      <c r="AT612" s="153" t="s">
        <v>226</v>
      </c>
      <c r="AU612" s="153" t="s">
        <v>79</v>
      </c>
      <c r="AV612" s="12" t="s">
        <v>79</v>
      </c>
      <c r="AW612" s="12" t="s">
        <v>31</v>
      </c>
      <c r="AX612" s="12" t="s">
        <v>69</v>
      </c>
      <c r="AY612" s="153" t="s">
        <v>212</v>
      </c>
    </row>
    <row r="613" spans="2:65" s="13" customFormat="1">
      <c r="B613" s="159"/>
      <c r="D613" s="150" t="s">
        <v>226</v>
      </c>
      <c r="E613" s="160" t="s">
        <v>19</v>
      </c>
      <c r="F613" s="161" t="s">
        <v>228</v>
      </c>
      <c r="H613" s="162">
        <v>5</v>
      </c>
      <c r="I613" s="163"/>
      <c r="L613" s="159"/>
      <c r="M613" s="164"/>
      <c r="T613" s="165"/>
      <c r="AT613" s="160" t="s">
        <v>226</v>
      </c>
      <c r="AU613" s="160" t="s">
        <v>79</v>
      </c>
      <c r="AV613" s="13" t="s">
        <v>229</v>
      </c>
      <c r="AW613" s="13" t="s">
        <v>31</v>
      </c>
      <c r="AX613" s="13" t="s">
        <v>77</v>
      </c>
      <c r="AY613" s="160" t="s">
        <v>212</v>
      </c>
    </row>
    <row r="614" spans="2:65" s="1" customFormat="1" ht="24.2" customHeight="1">
      <c r="B614" s="34"/>
      <c r="C614" s="133" t="s">
        <v>893</v>
      </c>
      <c r="D614" s="133" t="s">
        <v>215</v>
      </c>
      <c r="E614" s="134" t="s">
        <v>894</v>
      </c>
      <c r="F614" s="135" t="s">
        <v>895</v>
      </c>
      <c r="G614" s="136" t="s">
        <v>624</v>
      </c>
      <c r="H614" s="137">
        <v>5</v>
      </c>
      <c r="I614" s="138"/>
      <c r="J614" s="139">
        <f>ROUND(I614*H614,2)</f>
        <v>0</v>
      </c>
      <c r="K614" s="135" t="s">
        <v>245</v>
      </c>
      <c r="L614" s="34"/>
      <c r="M614" s="140" t="s">
        <v>19</v>
      </c>
      <c r="N614" s="141" t="s">
        <v>40</v>
      </c>
      <c r="P614" s="142">
        <f>O614*H614</f>
        <v>0</v>
      </c>
      <c r="Q614" s="142">
        <v>0</v>
      </c>
      <c r="R614" s="142">
        <f>Q614*H614</f>
        <v>0</v>
      </c>
      <c r="S614" s="142">
        <v>0</v>
      </c>
      <c r="T614" s="143">
        <f>S614*H614</f>
        <v>0</v>
      </c>
      <c r="AR614" s="144" t="s">
        <v>229</v>
      </c>
      <c r="AT614" s="144" t="s">
        <v>215</v>
      </c>
      <c r="AU614" s="144" t="s">
        <v>79</v>
      </c>
      <c r="AY614" s="19" t="s">
        <v>212</v>
      </c>
      <c r="BE614" s="145">
        <f>IF(N614="základní",J614,0)</f>
        <v>0</v>
      </c>
      <c r="BF614" s="145">
        <f>IF(N614="snížená",J614,0)</f>
        <v>0</v>
      </c>
      <c r="BG614" s="145">
        <f>IF(N614="zákl. přenesená",J614,0)</f>
        <v>0</v>
      </c>
      <c r="BH614" s="145">
        <f>IF(N614="sníž. přenesená",J614,0)</f>
        <v>0</v>
      </c>
      <c r="BI614" s="145">
        <f>IF(N614="nulová",J614,0)</f>
        <v>0</v>
      </c>
      <c r="BJ614" s="19" t="s">
        <v>77</v>
      </c>
      <c r="BK614" s="145">
        <f>ROUND(I614*H614,2)</f>
        <v>0</v>
      </c>
      <c r="BL614" s="19" t="s">
        <v>229</v>
      </c>
      <c r="BM614" s="144" t="s">
        <v>896</v>
      </c>
    </row>
    <row r="615" spans="2:65" s="1" customFormat="1" ht="97.5">
      <c r="B615" s="34"/>
      <c r="D615" s="150" t="s">
        <v>224</v>
      </c>
      <c r="F615" s="151" t="s">
        <v>843</v>
      </c>
      <c r="I615" s="148"/>
      <c r="L615" s="34"/>
      <c r="M615" s="149"/>
      <c r="T615" s="55"/>
      <c r="AT615" s="19" t="s">
        <v>224</v>
      </c>
      <c r="AU615" s="19" t="s">
        <v>79</v>
      </c>
    </row>
    <row r="616" spans="2:65" s="14" customFormat="1" ht="22.5">
      <c r="B616" s="170"/>
      <c r="D616" s="150" t="s">
        <v>226</v>
      </c>
      <c r="E616" s="171" t="s">
        <v>19</v>
      </c>
      <c r="F616" s="172" t="s">
        <v>844</v>
      </c>
      <c r="H616" s="171" t="s">
        <v>19</v>
      </c>
      <c r="I616" s="173"/>
      <c r="L616" s="170"/>
      <c r="M616" s="174"/>
      <c r="T616" s="175"/>
      <c r="AT616" s="171" t="s">
        <v>226</v>
      </c>
      <c r="AU616" s="171" t="s">
        <v>79</v>
      </c>
      <c r="AV616" s="14" t="s">
        <v>77</v>
      </c>
      <c r="AW616" s="14" t="s">
        <v>31</v>
      </c>
      <c r="AX616" s="14" t="s">
        <v>69</v>
      </c>
      <c r="AY616" s="171" t="s">
        <v>212</v>
      </c>
    </row>
    <row r="617" spans="2:65" s="14" customFormat="1">
      <c r="B617" s="170"/>
      <c r="D617" s="150" t="s">
        <v>226</v>
      </c>
      <c r="E617" s="171" t="s">
        <v>19</v>
      </c>
      <c r="F617" s="172" t="s">
        <v>897</v>
      </c>
      <c r="H617" s="171" t="s">
        <v>19</v>
      </c>
      <c r="I617" s="173"/>
      <c r="L617" s="170"/>
      <c r="M617" s="174"/>
      <c r="T617" s="175"/>
      <c r="AT617" s="171" t="s">
        <v>226</v>
      </c>
      <c r="AU617" s="171" t="s">
        <v>79</v>
      </c>
      <c r="AV617" s="14" t="s">
        <v>77</v>
      </c>
      <c r="AW617" s="14" t="s">
        <v>31</v>
      </c>
      <c r="AX617" s="14" t="s">
        <v>69</v>
      </c>
      <c r="AY617" s="171" t="s">
        <v>212</v>
      </c>
    </row>
    <row r="618" spans="2:65" s="12" customFormat="1">
      <c r="B618" s="152"/>
      <c r="D618" s="150" t="s">
        <v>226</v>
      </c>
      <c r="E618" s="153" t="s">
        <v>19</v>
      </c>
      <c r="F618" s="154" t="s">
        <v>863</v>
      </c>
      <c r="H618" s="155">
        <v>5</v>
      </c>
      <c r="I618" s="156"/>
      <c r="L618" s="152"/>
      <c r="M618" s="157"/>
      <c r="T618" s="158"/>
      <c r="AT618" s="153" t="s">
        <v>226</v>
      </c>
      <c r="AU618" s="153" t="s">
        <v>79</v>
      </c>
      <c r="AV618" s="12" t="s">
        <v>79</v>
      </c>
      <c r="AW618" s="12" t="s">
        <v>31</v>
      </c>
      <c r="AX618" s="12" t="s">
        <v>69</v>
      </c>
      <c r="AY618" s="153" t="s">
        <v>212</v>
      </c>
    </row>
    <row r="619" spans="2:65" s="13" customFormat="1">
      <c r="B619" s="159"/>
      <c r="D619" s="150" t="s">
        <v>226</v>
      </c>
      <c r="E619" s="160" t="s">
        <v>19</v>
      </c>
      <c r="F619" s="161" t="s">
        <v>228</v>
      </c>
      <c r="H619" s="162">
        <v>5</v>
      </c>
      <c r="I619" s="163"/>
      <c r="L619" s="159"/>
      <c r="M619" s="164"/>
      <c r="T619" s="165"/>
      <c r="AT619" s="160" t="s">
        <v>226</v>
      </c>
      <c r="AU619" s="160" t="s">
        <v>79</v>
      </c>
      <c r="AV619" s="13" t="s">
        <v>229</v>
      </c>
      <c r="AW619" s="13" t="s">
        <v>31</v>
      </c>
      <c r="AX619" s="13" t="s">
        <v>77</v>
      </c>
      <c r="AY619" s="160" t="s">
        <v>212</v>
      </c>
    </row>
    <row r="620" spans="2:65" s="1" customFormat="1" ht="24.2" customHeight="1">
      <c r="B620" s="34"/>
      <c r="C620" s="133" t="s">
        <v>898</v>
      </c>
      <c r="D620" s="133" t="s">
        <v>215</v>
      </c>
      <c r="E620" s="134" t="s">
        <v>899</v>
      </c>
      <c r="F620" s="135" t="s">
        <v>900</v>
      </c>
      <c r="G620" s="136" t="s">
        <v>624</v>
      </c>
      <c r="H620" s="137">
        <v>5</v>
      </c>
      <c r="I620" s="138"/>
      <c r="J620" s="139">
        <f>ROUND(I620*H620,2)</f>
        <v>0</v>
      </c>
      <c r="K620" s="135" t="s">
        <v>245</v>
      </c>
      <c r="L620" s="34"/>
      <c r="M620" s="140" t="s">
        <v>19</v>
      </c>
      <c r="N620" s="141" t="s">
        <v>40</v>
      </c>
      <c r="P620" s="142">
        <f>O620*H620</f>
        <v>0</v>
      </c>
      <c r="Q620" s="142">
        <v>0</v>
      </c>
      <c r="R620" s="142">
        <f>Q620*H620</f>
        <v>0</v>
      </c>
      <c r="S620" s="142">
        <v>0</v>
      </c>
      <c r="T620" s="143">
        <f>S620*H620</f>
        <v>0</v>
      </c>
      <c r="AR620" s="144" t="s">
        <v>229</v>
      </c>
      <c r="AT620" s="144" t="s">
        <v>215</v>
      </c>
      <c r="AU620" s="144" t="s">
        <v>79</v>
      </c>
      <c r="AY620" s="19" t="s">
        <v>212</v>
      </c>
      <c r="BE620" s="145">
        <f>IF(N620="základní",J620,0)</f>
        <v>0</v>
      </c>
      <c r="BF620" s="145">
        <f>IF(N620="snížená",J620,0)</f>
        <v>0</v>
      </c>
      <c r="BG620" s="145">
        <f>IF(N620="zákl. přenesená",J620,0)</f>
        <v>0</v>
      </c>
      <c r="BH620" s="145">
        <f>IF(N620="sníž. přenesená",J620,0)</f>
        <v>0</v>
      </c>
      <c r="BI620" s="145">
        <f>IF(N620="nulová",J620,0)</f>
        <v>0</v>
      </c>
      <c r="BJ620" s="19" t="s">
        <v>77</v>
      </c>
      <c r="BK620" s="145">
        <f>ROUND(I620*H620,2)</f>
        <v>0</v>
      </c>
      <c r="BL620" s="19" t="s">
        <v>229</v>
      </c>
      <c r="BM620" s="144" t="s">
        <v>901</v>
      </c>
    </row>
    <row r="621" spans="2:65" s="1" customFormat="1" ht="97.5">
      <c r="B621" s="34"/>
      <c r="D621" s="150" t="s">
        <v>224</v>
      </c>
      <c r="F621" s="151" t="s">
        <v>843</v>
      </c>
      <c r="I621" s="148"/>
      <c r="L621" s="34"/>
      <c r="M621" s="149"/>
      <c r="T621" s="55"/>
      <c r="AT621" s="19" t="s">
        <v>224</v>
      </c>
      <c r="AU621" s="19" t="s">
        <v>79</v>
      </c>
    </row>
    <row r="622" spans="2:65" s="14" customFormat="1" ht="22.5">
      <c r="B622" s="170"/>
      <c r="D622" s="150" t="s">
        <v>226</v>
      </c>
      <c r="E622" s="171" t="s">
        <v>19</v>
      </c>
      <c r="F622" s="172" t="s">
        <v>844</v>
      </c>
      <c r="H622" s="171" t="s">
        <v>19</v>
      </c>
      <c r="I622" s="173"/>
      <c r="L622" s="170"/>
      <c r="M622" s="174"/>
      <c r="T622" s="175"/>
      <c r="AT622" s="171" t="s">
        <v>226</v>
      </c>
      <c r="AU622" s="171" t="s">
        <v>79</v>
      </c>
      <c r="AV622" s="14" t="s">
        <v>77</v>
      </c>
      <c r="AW622" s="14" t="s">
        <v>31</v>
      </c>
      <c r="AX622" s="14" t="s">
        <v>69</v>
      </c>
      <c r="AY622" s="171" t="s">
        <v>212</v>
      </c>
    </row>
    <row r="623" spans="2:65" s="14" customFormat="1">
      <c r="B623" s="170"/>
      <c r="D623" s="150" t="s">
        <v>226</v>
      </c>
      <c r="E623" s="171" t="s">
        <v>19</v>
      </c>
      <c r="F623" s="172" t="s">
        <v>902</v>
      </c>
      <c r="H623" s="171" t="s">
        <v>19</v>
      </c>
      <c r="I623" s="173"/>
      <c r="L623" s="170"/>
      <c r="M623" s="174"/>
      <c r="T623" s="175"/>
      <c r="AT623" s="171" t="s">
        <v>226</v>
      </c>
      <c r="AU623" s="171" t="s">
        <v>79</v>
      </c>
      <c r="AV623" s="14" t="s">
        <v>77</v>
      </c>
      <c r="AW623" s="14" t="s">
        <v>31</v>
      </c>
      <c r="AX623" s="14" t="s">
        <v>69</v>
      </c>
      <c r="AY623" s="171" t="s">
        <v>212</v>
      </c>
    </row>
    <row r="624" spans="2:65" s="12" customFormat="1">
      <c r="B624" s="152"/>
      <c r="D624" s="150" t="s">
        <v>226</v>
      </c>
      <c r="E624" s="153" t="s">
        <v>19</v>
      </c>
      <c r="F624" s="154" t="s">
        <v>863</v>
      </c>
      <c r="H624" s="155">
        <v>5</v>
      </c>
      <c r="I624" s="156"/>
      <c r="L624" s="152"/>
      <c r="M624" s="157"/>
      <c r="T624" s="158"/>
      <c r="AT624" s="153" t="s">
        <v>226</v>
      </c>
      <c r="AU624" s="153" t="s">
        <v>79</v>
      </c>
      <c r="AV624" s="12" t="s">
        <v>79</v>
      </c>
      <c r="AW624" s="12" t="s">
        <v>31</v>
      </c>
      <c r="AX624" s="12" t="s">
        <v>69</v>
      </c>
      <c r="AY624" s="153" t="s">
        <v>212</v>
      </c>
    </row>
    <row r="625" spans="2:65" s="13" customFormat="1">
      <c r="B625" s="159"/>
      <c r="D625" s="150" t="s">
        <v>226</v>
      </c>
      <c r="E625" s="160" t="s">
        <v>19</v>
      </c>
      <c r="F625" s="161" t="s">
        <v>228</v>
      </c>
      <c r="H625" s="162">
        <v>5</v>
      </c>
      <c r="I625" s="163"/>
      <c r="L625" s="159"/>
      <c r="M625" s="164"/>
      <c r="T625" s="165"/>
      <c r="AT625" s="160" t="s">
        <v>226</v>
      </c>
      <c r="AU625" s="160" t="s">
        <v>79</v>
      </c>
      <c r="AV625" s="13" t="s">
        <v>229</v>
      </c>
      <c r="AW625" s="13" t="s">
        <v>31</v>
      </c>
      <c r="AX625" s="13" t="s">
        <v>77</v>
      </c>
      <c r="AY625" s="160" t="s">
        <v>212</v>
      </c>
    </row>
    <row r="626" spans="2:65" s="1" customFormat="1" ht="16.5" customHeight="1">
      <c r="B626" s="34"/>
      <c r="C626" s="133" t="s">
        <v>903</v>
      </c>
      <c r="D626" s="133" t="s">
        <v>215</v>
      </c>
      <c r="E626" s="134" t="s">
        <v>904</v>
      </c>
      <c r="F626" s="135" t="s">
        <v>905</v>
      </c>
      <c r="G626" s="136" t="s">
        <v>420</v>
      </c>
      <c r="H626" s="137">
        <v>59.670999999999999</v>
      </c>
      <c r="I626" s="138"/>
      <c r="J626" s="139">
        <f>ROUND(I626*H626,2)</f>
        <v>0</v>
      </c>
      <c r="K626" s="135" t="s">
        <v>219</v>
      </c>
      <c r="L626" s="34"/>
      <c r="M626" s="140" t="s">
        <v>19</v>
      </c>
      <c r="N626" s="141" t="s">
        <v>40</v>
      </c>
      <c r="P626" s="142">
        <f>O626*H626</f>
        <v>0</v>
      </c>
      <c r="Q626" s="142">
        <v>0</v>
      </c>
      <c r="R626" s="142">
        <f>Q626*H626</f>
        <v>0</v>
      </c>
      <c r="S626" s="142">
        <v>2.2000000000000002</v>
      </c>
      <c r="T626" s="143">
        <f>S626*H626</f>
        <v>131.27620000000002</v>
      </c>
      <c r="AR626" s="144" t="s">
        <v>229</v>
      </c>
      <c r="AT626" s="144" t="s">
        <v>215</v>
      </c>
      <c r="AU626" s="144" t="s">
        <v>79</v>
      </c>
      <c r="AY626" s="19" t="s">
        <v>212</v>
      </c>
      <c r="BE626" s="145">
        <f>IF(N626="základní",J626,0)</f>
        <v>0</v>
      </c>
      <c r="BF626" s="145">
        <f>IF(N626="snížená",J626,0)</f>
        <v>0</v>
      </c>
      <c r="BG626" s="145">
        <f>IF(N626="zákl. přenesená",J626,0)</f>
        <v>0</v>
      </c>
      <c r="BH626" s="145">
        <f>IF(N626="sníž. přenesená",J626,0)</f>
        <v>0</v>
      </c>
      <c r="BI626" s="145">
        <f>IF(N626="nulová",J626,0)</f>
        <v>0</v>
      </c>
      <c r="BJ626" s="19" t="s">
        <v>77</v>
      </c>
      <c r="BK626" s="145">
        <f>ROUND(I626*H626,2)</f>
        <v>0</v>
      </c>
      <c r="BL626" s="19" t="s">
        <v>229</v>
      </c>
      <c r="BM626" s="144" t="s">
        <v>906</v>
      </c>
    </row>
    <row r="627" spans="2:65" s="1" customFormat="1">
      <c r="B627" s="34"/>
      <c r="D627" s="146" t="s">
        <v>222</v>
      </c>
      <c r="F627" s="147" t="s">
        <v>907</v>
      </c>
      <c r="I627" s="148"/>
      <c r="L627" s="34"/>
      <c r="M627" s="149"/>
      <c r="T627" s="55"/>
      <c r="AT627" s="19" t="s">
        <v>222</v>
      </c>
      <c r="AU627" s="19" t="s">
        <v>79</v>
      </c>
    </row>
    <row r="628" spans="2:65" s="14" customFormat="1">
      <c r="B628" s="170"/>
      <c r="D628" s="150" t="s">
        <v>226</v>
      </c>
      <c r="E628" s="171" t="s">
        <v>19</v>
      </c>
      <c r="F628" s="172" t="s">
        <v>908</v>
      </c>
      <c r="H628" s="171" t="s">
        <v>19</v>
      </c>
      <c r="I628" s="173"/>
      <c r="L628" s="170"/>
      <c r="M628" s="174"/>
      <c r="T628" s="175"/>
      <c r="AT628" s="171" t="s">
        <v>226</v>
      </c>
      <c r="AU628" s="171" t="s">
        <v>79</v>
      </c>
      <c r="AV628" s="14" t="s">
        <v>77</v>
      </c>
      <c r="AW628" s="14" t="s">
        <v>31</v>
      </c>
      <c r="AX628" s="14" t="s">
        <v>69</v>
      </c>
      <c r="AY628" s="171" t="s">
        <v>212</v>
      </c>
    </row>
    <row r="629" spans="2:65" s="12" customFormat="1">
      <c r="B629" s="152"/>
      <c r="D629" s="150" t="s">
        <v>226</v>
      </c>
      <c r="E629" s="153" t="s">
        <v>19</v>
      </c>
      <c r="F629" s="154" t="s">
        <v>909</v>
      </c>
      <c r="H629" s="155">
        <v>3.7989999999999999</v>
      </c>
      <c r="I629" s="156"/>
      <c r="L629" s="152"/>
      <c r="M629" s="157"/>
      <c r="T629" s="158"/>
      <c r="AT629" s="153" t="s">
        <v>226</v>
      </c>
      <c r="AU629" s="153" t="s">
        <v>79</v>
      </c>
      <c r="AV629" s="12" t="s">
        <v>79</v>
      </c>
      <c r="AW629" s="12" t="s">
        <v>31</v>
      </c>
      <c r="AX629" s="12" t="s">
        <v>69</v>
      </c>
      <c r="AY629" s="153" t="s">
        <v>212</v>
      </c>
    </row>
    <row r="630" spans="2:65" s="12" customFormat="1">
      <c r="B630" s="152"/>
      <c r="D630" s="150" t="s">
        <v>226</v>
      </c>
      <c r="E630" s="153" t="s">
        <v>19</v>
      </c>
      <c r="F630" s="154" t="s">
        <v>910</v>
      </c>
      <c r="H630" s="155">
        <v>11.053000000000001</v>
      </c>
      <c r="I630" s="156"/>
      <c r="L630" s="152"/>
      <c r="M630" s="157"/>
      <c r="T630" s="158"/>
      <c r="AT630" s="153" t="s">
        <v>226</v>
      </c>
      <c r="AU630" s="153" t="s">
        <v>79</v>
      </c>
      <c r="AV630" s="12" t="s">
        <v>79</v>
      </c>
      <c r="AW630" s="12" t="s">
        <v>31</v>
      </c>
      <c r="AX630" s="12" t="s">
        <v>69</v>
      </c>
      <c r="AY630" s="153" t="s">
        <v>212</v>
      </c>
    </row>
    <row r="631" spans="2:65" s="15" customFormat="1">
      <c r="B631" s="176"/>
      <c r="D631" s="150" t="s">
        <v>226</v>
      </c>
      <c r="E631" s="177" t="s">
        <v>19</v>
      </c>
      <c r="F631" s="178" t="s">
        <v>455</v>
      </c>
      <c r="H631" s="179">
        <v>14.852</v>
      </c>
      <c r="I631" s="180"/>
      <c r="L631" s="176"/>
      <c r="M631" s="181"/>
      <c r="T631" s="182"/>
      <c r="AT631" s="177" t="s">
        <v>226</v>
      </c>
      <c r="AU631" s="177" t="s">
        <v>79</v>
      </c>
      <c r="AV631" s="15" t="s">
        <v>236</v>
      </c>
      <c r="AW631" s="15" t="s">
        <v>31</v>
      </c>
      <c r="AX631" s="15" t="s">
        <v>69</v>
      </c>
      <c r="AY631" s="177" t="s">
        <v>212</v>
      </c>
    </row>
    <row r="632" spans="2:65" s="14" customFormat="1">
      <c r="B632" s="170"/>
      <c r="D632" s="150" t="s">
        <v>226</v>
      </c>
      <c r="E632" s="171" t="s">
        <v>19</v>
      </c>
      <c r="F632" s="172" t="s">
        <v>911</v>
      </c>
      <c r="H632" s="171" t="s">
        <v>19</v>
      </c>
      <c r="I632" s="173"/>
      <c r="L632" s="170"/>
      <c r="M632" s="174"/>
      <c r="T632" s="175"/>
      <c r="AT632" s="171" t="s">
        <v>226</v>
      </c>
      <c r="AU632" s="171" t="s">
        <v>79</v>
      </c>
      <c r="AV632" s="14" t="s">
        <v>77</v>
      </c>
      <c r="AW632" s="14" t="s">
        <v>31</v>
      </c>
      <c r="AX632" s="14" t="s">
        <v>69</v>
      </c>
      <c r="AY632" s="171" t="s">
        <v>212</v>
      </c>
    </row>
    <row r="633" spans="2:65" s="12" customFormat="1">
      <c r="B633" s="152"/>
      <c r="D633" s="150" t="s">
        <v>226</v>
      </c>
      <c r="E633" s="153" t="s">
        <v>19</v>
      </c>
      <c r="F633" s="154" t="s">
        <v>912</v>
      </c>
      <c r="H633" s="155">
        <v>6.1150000000000002</v>
      </c>
      <c r="I633" s="156"/>
      <c r="L633" s="152"/>
      <c r="M633" s="157"/>
      <c r="T633" s="158"/>
      <c r="AT633" s="153" t="s">
        <v>226</v>
      </c>
      <c r="AU633" s="153" t="s">
        <v>79</v>
      </c>
      <c r="AV633" s="12" t="s">
        <v>79</v>
      </c>
      <c r="AW633" s="12" t="s">
        <v>31</v>
      </c>
      <c r="AX633" s="12" t="s">
        <v>69</v>
      </c>
      <c r="AY633" s="153" t="s">
        <v>212</v>
      </c>
    </row>
    <row r="634" spans="2:65" s="12" customFormat="1">
      <c r="B634" s="152"/>
      <c r="D634" s="150" t="s">
        <v>226</v>
      </c>
      <c r="E634" s="153" t="s">
        <v>19</v>
      </c>
      <c r="F634" s="154" t="s">
        <v>913</v>
      </c>
      <c r="H634" s="155">
        <v>5.8220000000000001</v>
      </c>
      <c r="I634" s="156"/>
      <c r="L634" s="152"/>
      <c r="M634" s="157"/>
      <c r="T634" s="158"/>
      <c r="AT634" s="153" t="s">
        <v>226</v>
      </c>
      <c r="AU634" s="153" t="s">
        <v>79</v>
      </c>
      <c r="AV634" s="12" t="s">
        <v>79</v>
      </c>
      <c r="AW634" s="12" t="s">
        <v>31</v>
      </c>
      <c r="AX634" s="12" t="s">
        <v>69</v>
      </c>
      <c r="AY634" s="153" t="s">
        <v>212</v>
      </c>
    </row>
    <row r="635" spans="2:65" s="12" customFormat="1">
      <c r="B635" s="152"/>
      <c r="D635" s="150" t="s">
        <v>226</v>
      </c>
      <c r="E635" s="153" t="s">
        <v>19</v>
      </c>
      <c r="F635" s="154" t="s">
        <v>914</v>
      </c>
      <c r="H635" s="155">
        <v>5.5140000000000002</v>
      </c>
      <c r="I635" s="156"/>
      <c r="L635" s="152"/>
      <c r="M635" s="157"/>
      <c r="T635" s="158"/>
      <c r="AT635" s="153" t="s">
        <v>226</v>
      </c>
      <c r="AU635" s="153" t="s">
        <v>79</v>
      </c>
      <c r="AV635" s="12" t="s">
        <v>79</v>
      </c>
      <c r="AW635" s="12" t="s">
        <v>31</v>
      </c>
      <c r="AX635" s="12" t="s">
        <v>69</v>
      </c>
      <c r="AY635" s="153" t="s">
        <v>212</v>
      </c>
    </row>
    <row r="636" spans="2:65" s="12" customFormat="1">
      <c r="B636" s="152"/>
      <c r="D636" s="150" t="s">
        <v>226</v>
      </c>
      <c r="E636" s="153" t="s">
        <v>19</v>
      </c>
      <c r="F636" s="154" t="s">
        <v>915</v>
      </c>
      <c r="H636" s="155">
        <v>5.9770000000000003</v>
      </c>
      <c r="I636" s="156"/>
      <c r="L636" s="152"/>
      <c r="M636" s="157"/>
      <c r="T636" s="158"/>
      <c r="AT636" s="153" t="s">
        <v>226</v>
      </c>
      <c r="AU636" s="153" t="s">
        <v>79</v>
      </c>
      <c r="AV636" s="12" t="s">
        <v>79</v>
      </c>
      <c r="AW636" s="12" t="s">
        <v>31</v>
      </c>
      <c r="AX636" s="12" t="s">
        <v>69</v>
      </c>
      <c r="AY636" s="153" t="s">
        <v>212</v>
      </c>
    </row>
    <row r="637" spans="2:65" s="12" customFormat="1">
      <c r="B637" s="152"/>
      <c r="D637" s="150" t="s">
        <v>226</v>
      </c>
      <c r="E637" s="153" t="s">
        <v>19</v>
      </c>
      <c r="F637" s="154" t="s">
        <v>916</v>
      </c>
      <c r="H637" s="155">
        <v>5.9710000000000001</v>
      </c>
      <c r="I637" s="156"/>
      <c r="L637" s="152"/>
      <c r="M637" s="157"/>
      <c r="T637" s="158"/>
      <c r="AT637" s="153" t="s">
        <v>226</v>
      </c>
      <c r="AU637" s="153" t="s">
        <v>79</v>
      </c>
      <c r="AV637" s="12" t="s">
        <v>79</v>
      </c>
      <c r="AW637" s="12" t="s">
        <v>31</v>
      </c>
      <c r="AX637" s="12" t="s">
        <v>69</v>
      </c>
      <c r="AY637" s="153" t="s">
        <v>212</v>
      </c>
    </row>
    <row r="638" spans="2:65" s="12" customFormat="1">
      <c r="B638" s="152"/>
      <c r="D638" s="150" t="s">
        <v>226</v>
      </c>
      <c r="E638" s="153" t="s">
        <v>19</v>
      </c>
      <c r="F638" s="154" t="s">
        <v>917</v>
      </c>
      <c r="H638" s="155">
        <v>6.4029999999999996</v>
      </c>
      <c r="I638" s="156"/>
      <c r="L638" s="152"/>
      <c r="M638" s="157"/>
      <c r="T638" s="158"/>
      <c r="AT638" s="153" t="s">
        <v>226</v>
      </c>
      <c r="AU638" s="153" t="s">
        <v>79</v>
      </c>
      <c r="AV638" s="12" t="s">
        <v>79</v>
      </c>
      <c r="AW638" s="12" t="s">
        <v>31</v>
      </c>
      <c r="AX638" s="12" t="s">
        <v>69</v>
      </c>
      <c r="AY638" s="153" t="s">
        <v>212</v>
      </c>
    </row>
    <row r="639" spans="2:65" s="12" customFormat="1">
      <c r="B639" s="152"/>
      <c r="D639" s="150" t="s">
        <v>226</v>
      </c>
      <c r="E639" s="153" t="s">
        <v>19</v>
      </c>
      <c r="F639" s="154" t="s">
        <v>918</v>
      </c>
      <c r="H639" s="155">
        <v>6.3970000000000002</v>
      </c>
      <c r="I639" s="156"/>
      <c r="L639" s="152"/>
      <c r="M639" s="157"/>
      <c r="T639" s="158"/>
      <c r="AT639" s="153" t="s">
        <v>226</v>
      </c>
      <c r="AU639" s="153" t="s">
        <v>79</v>
      </c>
      <c r="AV639" s="12" t="s">
        <v>79</v>
      </c>
      <c r="AW639" s="12" t="s">
        <v>31</v>
      </c>
      <c r="AX639" s="12" t="s">
        <v>69</v>
      </c>
      <c r="AY639" s="153" t="s">
        <v>212</v>
      </c>
    </row>
    <row r="640" spans="2:65" s="12" customFormat="1">
      <c r="B640" s="152"/>
      <c r="D640" s="150" t="s">
        <v>226</v>
      </c>
      <c r="E640" s="153" t="s">
        <v>19</v>
      </c>
      <c r="F640" s="154" t="s">
        <v>919</v>
      </c>
      <c r="H640" s="155">
        <v>1.0269999999999999</v>
      </c>
      <c r="I640" s="156"/>
      <c r="L640" s="152"/>
      <c r="M640" s="157"/>
      <c r="T640" s="158"/>
      <c r="AT640" s="153" t="s">
        <v>226</v>
      </c>
      <c r="AU640" s="153" t="s">
        <v>79</v>
      </c>
      <c r="AV640" s="12" t="s">
        <v>79</v>
      </c>
      <c r="AW640" s="12" t="s">
        <v>31</v>
      </c>
      <c r="AX640" s="12" t="s">
        <v>69</v>
      </c>
      <c r="AY640" s="153" t="s">
        <v>212</v>
      </c>
    </row>
    <row r="641" spans="2:65" s="15" customFormat="1">
      <c r="B641" s="176"/>
      <c r="D641" s="150" t="s">
        <v>226</v>
      </c>
      <c r="E641" s="177" t="s">
        <v>19</v>
      </c>
      <c r="F641" s="178" t="s">
        <v>455</v>
      </c>
      <c r="H641" s="179">
        <v>43.225999999999999</v>
      </c>
      <c r="I641" s="180"/>
      <c r="L641" s="176"/>
      <c r="M641" s="181"/>
      <c r="T641" s="182"/>
      <c r="AT641" s="177" t="s">
        <v>226</v>
      </c>
      <c r="AU641" s="177" t="s">
        <v>79</v>
      </c>
      <c r="AV641" s="15" t="s">
        <v>236</v>
      </c>
      <c r="AW641" s="15" t="s">
        <v>31</v>
      </c>
      <c r="AX641" s="15" t="s">
        <v>69</v>
      </c>
      <c r="AY641" s="177" t="s">
        <v>212</v>
      </c>
    </row>
    <row r="642" spans="2:65" s="14" customFormat="1">
      <c r="B642" s="170"/>
      <c r="D642" s="150" t="s">
        <v>226</v>
      </c>
      <c r="E642" s="171" t="s">
        <v>19</v>
      </c>
      <c r="F642" s="172" t="s">
        <v>920</v>
      </c>
      <c r="H642" s="171" t="s">
        <v>19</v>
      </c>
      <c r="I642" s="173"/>
      <c r="L642" s="170"/>
      <c r="M642" s="174"/>
      <c r="T642" s="175"/>
      <c r="AT642" s="171" t="s">
        <v>226</v>
      </c>
      <c r="AU642" s="171" t="s">
        <v>79</v>
      </c>
      <c r="AV642" s="14" t="s">
        <v>77</v>
      </c>
      <c r="AW642" s="14" t="s">
        <v>31</v>
      </c>
      <c r="AX642" s="14" t="s">
        <v>69</v>
      </c>
      <c r="AY642" s="171" t="s">
        <v>212</v>
      </c>
    </row>
    <row r="643" spans="2:65" s="12" customFormat="1">
      <c r="B643" s="152"/>
      <c r="D643" s="150" t="s">
        <v>226</v>
      </c>
      <c r="E643" s="153" t="s">
        <v>19</v>
      </c>
      <c r="F643" s="154" t="s">
        <v>921</v>
      </c>
      <c r="H643" s="155">
        <v>0.69299999999999995</v>
      </c>
      <c r="I643" s="156"/>
      <c r="L643" s="152"/>
      <c r="M643" s="157"/>
      <c r="T643" s="158"/>
      <c r="AT643" s="153" t="s">
        <v>226</v>
      </c>
      <c r="AU643" s="153" t="s">
        <v>79</v>
      </c>
      <c r="AV643" s="12" t="s">
        <v>79</v>
      </c>
      <c r="AW643" s="12" t="s">
        <v>31</v>
      </c>
      <c r="AX643" s="12" t="s">
        <v>69</v>
      </c>
      <c r="AY643" s="153" t="s">
        <v>212</v>
      </c>
    </row>
    <row r="644" spans="2:65" s="15" customFormat="1">
      <c r="B644" s="176"/>
      <c r="D644" s="150" t="s">
        <v>226</v>
      </c>
      <c r="E644" s="177" t="s">
        <v>19</v>
      </c>
      <c r="F644" s="178" t="s">
        <v>455</v>
      </c>
      <c r="H644" s="179">
        <v>0.69299999999999995</v>
      </c>
      <c r="I644" s="180"/>
      <c r="L644" s="176"/>
      <c r="M644" s="181"/>
      <c r="T644" s="182"/>
      <c r="AT644" s="177" t="s">
        <v>226</v>
      </c>
      <c r="AU644" s="177" t="s">
        <v>79</v>
      </c>
      <c r="AV644" s="15" t="s">
        <v>236</v>
      </c>
      <c r="AW644" s="15" t="s">
        <v>31</v>
      </c>
      <c r="AX644" s="15" t="s">
        <v>69</v>
      </c>
      <c r="AY644" s="177" t="s">
        <v>212</v>
      </c>
    </row>
    <row r="645" spans="2:65" s="14" customFormat="1">
      <c r="B645" s="170"/>
      <c r="D645" s="150" t="s">
        <v>226</v>
      </c>
      <c r="E645" s="171" t="s">
        <v>19</v>
      </c>
      <c r="F645" s="172" t="s">
        <v>922</v>
      </c>
      <c r="H645" s="171" t="s">
        <v>19</v>
      </c>
      <c r="I645" s="173"/>
      <c r="L645" s="170"/>
      <c r="M645" s="174"/>
      <c r="T645" s="175"/>
      <c r="AT645" s="171" t="s">
        <v>226</v>
      </c>
      <c r="AU645" s="171" t="s">
        <v>79</v>
      </c>
      <c r="AV645" s="14" t="s">
        <v>77</v>
      </c>
      <c r="AW645" s="14" t="s">
        <v>31</v>
      </c>
      <c r="AX645" s="14" t="s">
        <v>69</v>
      </c>
      <c r="AY645" s="171" t="s">
        <v>212</v>
      </c>
    </row>
    <row r="646" spans="2:65" s="12" customFormat="1">
      <c r="B646" s="152"/>
      <c r="D646" s="150" t="s">
        <v>226</v>
      </c>
      <c r="E646" s="153" t="s">
        <v>19</v>
      </c>
      <c r="F646" s="154" t="s">
        <v>923</v>
      </c>
      <c r="H646" s="155">
        <v>0.9</v>
      </c>
      <c r="I646" s="156"/>
      <c r="L646" s="152"/>
      <c r="M646" s="157"/>
      <c r="T646" s="158"/>
      <c r="AT646" s="153" t="s">
        <v>226</v>
      </c>
      <c r="AU646" s="153" t="s">
        <v>79</v>
      </c>
      <c r="AV646" s="12" t="s">
        <v>79</v>
      </c>
      <c r="AW646" s="12" t="s">
        <v>31</v>
      </c>
      <c r="AX646" s="12" t="s">
        <v>69</v>
      </c>
      <c r="AY646" s="153" t="s">
        <v>212</v>
      </c>
    </row>
    <row r="647" spans="2:65" s="15" customFormat="1">
      <c r="B647" s="176"/>
      <c r="D647" s="150" t="s">
        <v>226</v>
      </c>
      <c r="E647" s="177" t="s">
        <v>19</v>
      </c>
      <c r="F647" s="178" t="s">
        <v>455</v>
      </c>
      <c r="H647" s="179">
        <v>0.9</v>
      </c>
      <c r="I647" s="180"/>
      <c r="L647" s="176"/>
      <c r="M647" s="181"/>
      <c r="T647" s="182"/>
      <c r="AT647" s="177" t="s">
        <v>226</v>
      </c>
      <c r="AU647" s="177" t="s">
        <v>79</v>
      </c>
      <c r="AV647" s="15" t="s">
        <v>236</v>
      </c>
      <c r="AW647" s="15" t="s">
        <v>31</v>
      </c>
      <c r="AX647" s="15" t="s">
        <v>69</v>
      </c>
      <c r="AY647" s="177" t="s">
        <v>212</v>
      </c>
    </row>
    <row r="648" spans="2:65" s="13" customFormat="1">
      <c r="B648" s="159"/>
      <c r="D648" s="150" t="s">
        <v>226</v>
      </c>
      <c r="E648" s="160" t="s">
        <v>19</v>
      </c>
      <c r="F648" s="161" t="s">
        <v>228</v>
      </c>
      <c r="H648" s="162">
        <v>59.670999999999999</v>
      </c>
      <c r="I648" s="163"/>
      <c r="L648" s="159"/>
      <c r="M648" s="164"/>
      <c r="T648" s="165"/>
      <c r="AT648" s="160" t="s">
        <v>226</v>
      </c>
      <c r="AU648" s="160" t="s">
        <v>79</v>
      </c>
      <c r="AV648" s="13" t="s">
        <v>229</v>
      </c>
      <c r="AW648" s="13" t="s">
        <v>31</v>
      </c>
      <c r="AX648" s="13" t="s">
        <v>77</v>
      </c>
      <c r="AY648" s="160" t="s">
        <v>212</v>
      </c>
    </row>
    <row r="649" spans="2:65" s="1" customFormat="1" ht="16.5" customHeight="1">
      <c r="B649" s="34"/>
      <c r="C649" s="133" t="s">
        <v>924</v>
      </c>
      <c r="D649" s="133" t="s">
        <v>215</v>
      </c>
      <c r="E649" s="134" t="s">
        <v>925</v>
      </c>
      <c r="F649" s="135" t="s">
        <v>926</v>
      </c>
      <c r="G649" s="136" t="s">
        <v>420</v>
      </c>
      <c r="H649" s="137">
        <v>259.35300000000001</v>
      </c>
      <c r="I649" s="138"/>
      <c r="J649" s="139">
        <f>ROUND(I649*H649,2)</f>
        <v>0</v>
      </c>
      <c r="K649" s="135" t="s">
        <v>219</v>
      </c>
      <c r="L649" s="34"/>
      <c r="M649" s="140" t="s">
        <v>19</v>
      </c>
      <c r="N649" s="141" t="s">
        <v>40</v>
      </c>
      <c r="P649" s="142">
        <f>O649*H649</f>
        <v>0</v>
      </c>
      <c r="Q649" s="142">
        <v>0</v>
      </c>
      <c r="R649" s="142">
        <f>Q649*H649</f>
        <v>0</v>
      </c>
      <c r="S649" s="142">
        <v>2.2000000000000002</v>
      </c>
      <c r="T649" s="143">
        <f>S649*H649</f>
        <v>570.5766000000001</v>
      </c>
      <c r="AR649" s="144" t="s">
        <v>229</v>
      </c>
      <c r="AT649" s="144" t="s">
        <v>215</v>
      </c>
      <c r="AU649" s="144" t="s">
        <v>79</v>
      </c>
      <c r="AY649" s="19" t="s">
        <v>212</v>
      </c>
      <c r="BE649" s="145">
        <f>IF(N649="základní",J649,0)</f>
        <v>0</v>
      </c>
      <c r="BF649" s="145">
        <f>IF(N649="snížená",J649,0)</f>
        <v>0</v>
      </c>
      <c r="BG649" s="145">
        <f>IF(N649="zákl. přenesená",J649,0)</f>
        <v>0</v>
      </c>
      <c r="BH649" s="145">
        <f>IF(N649="sníž. přenesená",J649,0)</f>
        <v>0</v>
      </c>
      <c r="BI649" s="145">
        <f>IF(N649="nulová",J649,0)</f>
        <v>0</v>
      </c>
      <c r="BJ649" s="19" t="s">
        <v>77</v>
      </c>
      <c r="BK649" s="145">
        <f>ROUND(I649*H649,2)</f>
        <v>0</v>
      </c>
      <c r="BL649" s="19" t="s">
        <v>229</v>
      </c>
      <c r="BM649" s="144" t="s">
        <v>927</v>
      </c>
    </row>
    <row r="650" spans="2:65" s="1" customFormat="1">
      <c r="B650" s="34"/>
      <c r="D650" s="146" t="s">
        <v>222</v>
      </c>
      <c r="F650" s="147" t="s">
        <v>928</v>
      </c>
      <c r="I650" s="148"/>
      <c r="L650" s="34"/>
      <c r="M650" s="149"/>
      <c r="T650" s="55"/>
      <c r="AT650" s="19" t="s">
        <v>222</v>
      </c>
      <c r="AU650" s="19" t="s">
        <v>79</v>
      </c>
    </row>
    <row r="651" spans="2:65" s="14" customFormat="1">
      <c r="B651" s="170"/>
      <c r="D651" s="150" t="s">
        <v>226</v>
      </c>
      <c r="E651" s="171" t="s">
        <v>19</v>
      </c>
      <c r="F651" s="172" t="s">
        <v>929</v>
      </c>
      <c r="H651" s="171" t="s">
        <v>19</v>
      </c>
      <c r="I651" s="173"/>
      <c r="L651" s="170"/>
      <c r="M651" s="174"/>
      <c r="T651" s="175"/>
      <c r="AT651" s="171" t="s">
        <v>226</v>
      </c>
      <c r="AU651" s="171" t="s">
        <v>79</v>
      </c>
      <c r="AV651" s="14" t="s">
        <v>77</v>
      </c>
      <c r="AW651" s="14" t="s">
        <v>31</v>
      </c>
      <c r="AX651" s="14" t="s">
        <v>69</v>
      </c>
      <c r="AY651" s="171" t="s">
        <v>212</v>
      </c>
    </row>
    <row r="652" spans="2:65" s="12" customFormat="1">
      <c r="B652" s="152"/>
      <c r="D652" s="150" t="s">
        <v>226</v>
      </c>
      <c r="E652" s="153" t="s">
        <v>19</v>
      </c>
      <c r="F652" s="154" t="s">
        <v>930</v>
      </c>
      <c r="H652" s="155">
        <v>36.69</v>
      </c>
      <c r="I652" s="156"/>
      <c r="L652" s="152"/>
      <c r="M652" s="157"/>
      <c r="T652" s="158"/>
      <c r="AT652" s="153" t="s">
        <v>226</v>
      </c>
      <c r="AU652" s="153" t="s">
        <v>79</v>
      </c>
      <c r="AV652" s="12" t="s">
        <v>79</v>
      </c>
      <c r="AW652" s="12" t="s">
        <v>31</v>
      </c>
      <c r="AX652" s="12" t="s">
        <v>69</v>
      </c>
      <c r="AY652" s="153" t="s">
        <v>212</v>
      </c>
    </row>
    <row r="653" spans="2:65" s="12" customFormat="1">
      <c r="B653" s="152"/>
      <c r="D653" s="150" t="s">
        <v>226</v>
      </c>
      <c r="E653" s="153" t="s">
        <v>19</v>
      </c>
      <c r="F653" s="154" t="s">
        <v>931</v>
      </c>
      <c r="H653" s="155">
        <v>34.93</v>
      </c>
      <c r="I653" s="156"/>
      <c r="L653" s="152"/>
      <c r="M653" s="157"/>
      <c r="T653" s="158"/>
      <c r="AT653" s="153" t="s">
        <v>226</v>
      </c>
      <c r="AU653" s="153" t="s">
        <v>79</v>
      </c>
      <c r="AV653" s="12" t="s">
        <v>79</v>
      </c>
      <c r="AW653" s="12" t="s">
        <v>31</v>
      </c>
      <c r="AX653" s="12" t="s">
        <v>69</v>
      </c>
      <c r="AY653" s="153" t="s">
        <v>212</v>
      </c>
    </row>
    <row r="654" spans="2:65" s="12" customFormat="1">
      <c r="B654" s="152"/>
      <c r="D654" s="150" t="s">
        <v>226</v>
      </c>
      <c r="E654" s="153" t="s">
        <v>19</v>
      </c>
      <c r="F654" s="154" t="s">
        <v>932</v>
      </c>
      <c r="H654" s="155">
        <v>33.084000000000003</v>
      </c>
      <c r="I654" s="156"/>
      <c r="L654" s="152"/>
      <c r="M654" s="157"/>
      <c r="T654" s="158"/>
      <c r="AT654" s="153" t="s">
        <v>226</v>
      </c>
      <c r="AU654" s="153" t="s">
        <v>79</v>
      </c>
      <c r="AV654" s="12" t="s">
        <v>79</v>
      </c>
      <c r="AW654" s="12" t="s">
        <v>31</v>
      </c>
      <c r="AX654" s="12" t="s">
        <v>69</v>
      </c>
      <c r="AY654" s="153" t="s">
        <v>212</v>
      </c>
    </row>
    <row r="655" spans="2:65" s="12" customFormat="1">
      <c r="B655" s="152"/>
      <c r="D655" s="150" t="s">
        <v>226</v>
      </c>
      <c r="E655" s="153" t="s">
        <v>19</v>
      </c>
      <c r="F655" s="154" t="s">
        <v>933</v>
      </c>
      <c r="H655" s="155">
        <v>35.863999999999997</v>
      </c>
      <c r="I655" s="156"/>
      <c r="L655" s="152"/>
      <c r="M655" s="157"/>
      <c r="T655" s="158"/>
      <c r="AT655" s="153" t="s">
        <v>226</v>
      </c>
      <c r="AU655" s="153" t="s">
        <v>79</v>
      </c>
      <c r="AV655" s="12" t="s">
        <v>79</v>
      </c>
      <c r="AW655" s="12" t="s">
        <v>31</v>
      </c>
      <c r="AX655" s="12" t="s">
        <v>69</v>
      </c>
      <c r="AY655" s="153" t="s">
        <v>212</v>
      </c>
    </row>
    <row r="656" spans="2:65" s="12" customFormat="1">
      <c r="B656" s="152"/>
      <c r="D656" s="150" t="s">
        <v>226</v>
      </c>
      <c r="E656" s="153" t="s">
        <v>19</v>
      </c>
      <c r="F656" s="154" t="s">
        <v>934</v>
      </c>
      <c r="H656" s="155">
        <v>35.825000000000003</v>
      </c>
      <c r="I656" s="156"/>
      <c r="L656" s="152"/>
      <c r="M656" s="157"/>
      <c r="T656" s="158"/>
      <c r="AT656" s="153" t="s">
        <v>226</v>
      </c>
      <c r="AU656" s="153" t="s">
        <v>79</v>
      </c>
      <c r="AV656" s="12" t="s">
        <v>79</v>
      </c>
      <c r="AW656" s="12" t="s">
        <v>31</v>
      </c>
      <c r="AX656" s="12" t="s">
        <v>69</v>
      </c>
      <c r="AY656" s="153" t="s">
        <v>212</v>
      </c>
    </row>
    <row r="657" spans="2:65" s="12" customFormat="1">
      <c r="B657" s="152"/>
      <c r="D657" s="150" t="s">
        <v>226</v>
      </c>
      <c r="E657" s="153" t="s">
        <v>19</v>
      </c>
      <c r="F657" s="154" t="s">
        <v>935</v>
      </c>
      <c r="H657" s="155">
        <v>38.417000000000002</v>
      </c>
      <c r="I657" s="156"/>
      <c r="L657" s="152"/>
      <c r="M657" s="157"/>
      <c r="T657" s="158"/>
      <c r="AT657" s="153" t="s">
        <v>226</v>
      </c>
      <c r="AU657" s="153" t="s">
        <v>79</v>
      </c>
      <c r="AV657" s="12" t="s">
        <v>79</v>
      </c>
      <c r="AW657" s="12" t="s">
        <v>31</v>
      </c>
      <c r="AX657" s="12" t="s">
        <v>69</v>
      </c>
      <c r="AY657" s="153" t="s">
        <v>212</v>
      </c>
    </row>
    <row r="658" spans="2:65" s="12" customFormat="1">
      <c r="B658" s="152"/>
      <c r="D658" s="150" t="s">
        <v>226</v>
      </c>
      <c r="E658" s="153" t="s">
        <v>19</v>
      </c>
      <c r="F658" s="154" t="s">
        <v>936</v>
      </c>
      <c r="H658" s="155">
        <v>38.380000000000003</v>
      </c>
      <c r="I658" s="156"/>
      <c r="L658" s="152"/>
      <c r="M658" s="157"/>
      <c r="T658" s="158"/>
      <c r="AT658" s="153" t="s">
        <v>226</v>
      </c>
      <c r="AU658" s="153" t="s">
        <v>79</v>
      </c>
      <c r="AV658" s="12" t="s">
        <v>79</v>
      </c>
      <c r="AW658" s="12" t="s">
        <v>31</v>
      </c>
      <c r="AX658" s="12" t="s">
        <v>69</v>
      </c>
      <c r="AY658" s="153" t="s">
        <v>212</v>
      </c>
    </row>
    <row r="659" spans="2:65" s="12" customFormat="1">
      <c r="B659" s="152"/>
      <c r="D659" s="150" t="s">
        <v>226</v>
      </c>
      <c r="E659" s="153" t="s">
        <v>19</v>
      </c>
      <c r="F659" s="154" t="s">
        <v>937</v>
      </c>
      <c r="H659" s="155">
        <v>6.1630000000000003</v>
      </c>
      <c r="I659" s="156"/>
      <c r="L659" s="152"/>
      <c r="M659" s="157"/>
      <c r="T659" s="158"/>
      <c r="AT659" s="153" t="s">
        <v>226</v>
      </c>
      <c r="AU659" s="153" t="s">
        <v>79</v>
      </c>
      <c r="AV659" s="12" t="s">
        <v>79</v>
      </c>
      <c r="AW659" s="12" t="s">
        <v>31</v>
      </c>
      <c r="AX659" s="12" t="s">
        <v>69</v>
      </c>
      <c r="AY659" s="153" t="s">
        <v>212</v>
      </c>
    </row>
    <row r="660" spans="2:65" s="13" customFormat="1">
      <c r="B660" s="159"/>
      <c r="D660" s="150" t="s">
        <v>226</v>
      </c>
      <c r="E660" s="160" t="s">
        <v>19</v>
      </c>
      <c r="F660" s="161" t="s">
        <v>228</v>
      </c>
      <c r="H660" s="162">
        <v>259.35300000000001</v>
      </c>
      <c r="I660" s="163"/>
      <c r="L660" s="159"/>
      <c r="M660" s="164"/>
      <c r="T660" s="165"/>
      <c r="AT660" s="160" t="s">
        <v>226</v>
      </c>
      <c r="AU660" s="160" t="s">
        <v>79</v>
      </c>
      <c r="AV660" s="13" t="s">
        <v>229</v>
      </c>
      <c r="AW660" s="13" t="s">
        <v>31</v>
      </c>
      <c r="AX660" s="13" t="s">
        <v>77</v>
      </c>
      <c r="AY660" s="160" t="s">
        <v>212</v>
      </c>
    </row>
    <row r="661" spans="2:65" s="1" customFormat="1" ht="21.75" customHeight="1">
      <c r="B661" s="34"/>
      <c r="C661" s="133" t="s">
        <v>938</v>
      </c>
      <c r="D661" s="133" t="s">
        <v>215</v>
      </c>
      <c r="E661" s="134" t="s">
        <v>939</v>
      </c>
      <c r="F661" s="135" t="s">
        <v>940</v>
      </c>
      <c r="G661" s="136" t="s">
        <v>420</v>
      </c>
      <c r="H661" s="137">
        <v>317.43099999999998</v>
      </c>
      <c r="I661" s="138"/>
      <c r="J661" s="139">
        <f>ROUND(I661*H661,2)</f>
        <v>0</v>
      </c>
      <c r="K661" s="135" t="s">
        <v>219</v>
      </c>
      <c r="L661" s="34"/>
      <c r="M661" s="140" t="s">
        <v>19</v>
      </c>
      <c r="N661" s="141" t="s">
        <v>40</v>
      </c>
      <c r="P661" s="142">
        <f>O661*H661</f>
        <v>0</v>
      </c>
      <c r="Q661" s="142">
        <v>0</v>
      </c>
      <c r="R661" s="142">
        <f>Q661*H661</f>
        <v>0</v>
      </c>
      <c r="S661" s="142">
        <v>4.3999999999999997E-2</v>
      </c>
      <c r="T661" s="143">
        <f>S661*H661</f>
        <v>13.966963999999999</v>
      </c>
      <c r="AR661" s="144" t="s">
        <v>229</v>
      </c>
      <c r="AT661" s="144" t="s">
        <v>215</v>
      </c>
      <c r="AU661" s="144" t="s">
        <v>79</v>
      </c>
      <c r="AY661" s="19" t="s">
        <v>212</v>
      </c>
      <c r="BE661" s="145">
        <f>IF(N661="základní",J661,0)</f>
        <v>0</v>
      </c>
      <c r="BF661" s="145">
        <f>IF(N661="snížená",J661,0)</f>
        <v>0</v>
      </c>
      <c r="BG661" s="145">
        <f>IF(N661="zákl. přenesená",J661,0)</f>
        <v>0</v>
      </c>
      <c r="BH661" s="145">
        <f>IF(N661="sníž. přenesená",J661,0)</f>
        <v>0</v>
      </c>
      <c r="BI661" s="145">
        <f>IF(N661="nulová",J661,0)</f>
        <v>0</v>
      </c>
      <c r="BJ661" s="19" t="s">
        <v>77</v>
      </c>
      <c r="BK661" s="145">
        <f>ROUND(I661*H661,2)</f>
        <v>0</v>
      </c>
      <c r="BL661" s="19" t="s">
        <v>229</v>
      </c>
      <c r="BM661" s="144" t="s">
        <v>941</v>
      </c>
    </row>
    <row r="662" spans="2:65" s="1" customFormat="1">
      <c r="B662" s="34"/>
      <c r="D662" s="146" t="s">
        <v>222</v>
      </c>
      <c r="F662" s="147" t="s">
        <v>942</v>
      </c>
      <c r="I662" s="148"/>
      <c r="L662" s="34"/>
      <c r="M662" s="149"/>
      <c r="T662" s="55"/>
      <c r="AT662" s="19" t="s">
        <v>222</v>
      </c>
      <c r="AU662" s="19" t="s">
        <v>79</v>
      </c>
    </row>
    <row r="663" spans="2:65" s="14" customFormat="1">
      <c r="B663" s="170"/>
      <c r="D663" s="150" t="s">
        <v>226</v>
      </c>
      <c r="E663" s="171" t="s">
        <v>19</v>
      </c>
      <c r="F663" s="172" t="s">
        <v>943</v>
      </c>
      <c r="H663" s="171" t="s">
        <v>19</v>
      </c>
      <c r="I663" s="173"/>
      <c r="L663" s="170"/>
      <c r="M663" s="174"/>
      <c r="T663" s="175"/>
      <c r="AT663" s="171" t="s">
        <v>226</v>
      </c>
      <c r="AU663" s="171" t="s">
        <v>79</v>
      </c>
      <c r="AV663" s="14" t="s">
        <v>77</v>
      </c>
      <c r="AW663" s="14" t="s">
        <v>31</v>
      </c>
      <c r="AX663" s="14" t="s">
        <v>69</v>
      </c>
      <c r="AY663" s="171" t="s">
        <v>212</v>
      </c>
    </row>
    <row r="664" spans="2:65" s="14" customFormat="1">
      <c r="B664" s="170"/>
      <c r="D664" s="150" t="s">
        <v>226</v>
      </c>
      <c r="E664" s="171" t="s">
        <v>19</v>
      </c>
      <c r="F664" s="172" t="s">
        <v>944</v>
      </c>
      <c r="H664" s="171" t="s">
        <v>19</v>
      </c>
      <c r="I664" s="173"/>
      <c r="L664" s="170"/>
      <c r="M664" s="174"/>
      <c r="T664" s="175"/>
      <c r="AT664" s="171" t="s">
        <v>226</v>
      </c>
      <c r="AU664" s="171" t="s">
        <v>79</v>
      </c>
      <c r="AV664" s="14" t="s">
        <v>77</v>
      </c>
      <c r="AW664" s="14" t="s">
        <v>31</v>
      </c>
      <c r="AX664" s="14" t="s">
        <v>69</v>
      </c>
      <c r="AY664" s="171" t="s">
        <v>212</v>
      </c>
    </row>
    <row r="665" spans="2:65" s="12" customFormat="1">
      <c r="B665" s="152"/>
      <c r="D665" s="150" t="s">
        <v>226</v>
      </c>
      <c r="E665" s="153" t="s">
        <v>19</v>
      </c>
      <c r="F665" s="154" t="s">
        <v>909</v>
      </c>
      <c r="H665" s="155">
        <v>3.7989999999999999</v>
      </c>
      <c r="I665" s="156"/>
      <c r="L665" s="152"/>
      <c r="M665" s="157"/>
      <c r="T665" s="158"/>
      <c r="AT665" s="153" t="s">
        <v>226</v>
      </c>
      <c r="AU665" s="153" t="s">
        <v>79</v>
      </c>
      <c r="AV665" s="12" t="s">
        <v>79</v>
      </c>
      <c r="AW665" s="12" t="s">
        <v>31</v>
      </c>
      <c r="AX665" s="12" t="s">
        <v>69</v>
      </c>
      <c r="AY665" s="153" t="s">
        <v>212</v>
      </c>
    </row>
    <row r="666" spans="2:65" s="12" customFormat="1">
      <c r="B666" s="152"/>
      <c r="D666" s="150" t="s">
        <v>226</v>
      </c>
      <c r="E666" s="153" t="s">
        <v>19</v>
      </c>
      <c r="F666" s="154" t="s">
        <v>910</v>
      </c>
      <c r="H666" s="155">
        <v>11.053000000000001</v>
      </c>
      <c r="I666" s="156"/>
      <c r="L666" s="152"/>
      <c r="M666" s="157"/>
      <c r="T666" s="158"/>
      <c r="AT666" s="153" t="s">
        <v>226</v>
      </c>
      <c r="AU666" s="153" t="s">
        <v>79</v>
      </c>
      <c r="AV666" s="12" t="s">
        <v>79</v>
      </c>
      <c r="AW666" s="12" t="s">
        <v>31</v>
      </c>
      <c r="AX666" s="12" t="s">
        <v>69</v>
      </c>
      <c r="AY666" s="153" t="s">
        <v>212</v>
      </c>
    </row>
    <row r="667" spans="2:65" s="15" customFormat="1">
      <c r="B667" s="176"/>
      <c r="D667" s="150" t="s">
        <v>226</v>
      </c>
      <c r="E667" s="177" t="s">
        <v>19</v>
      </c>
      <c r="F667" s="178" t="s">
        <v>455</v>
      </c>
      <c r="H667" s="179">
        <v>14.852</v>
      </c>
      <c r="I667" s="180"/>
      <c r="L667" s="176"/>
      <c r="M667" s="181"/>
      <c r="T667" s="182"/>
      <c r="AT667" s="177" t="s">
        <v>226</v>
      </c>
      <c r="AU667" s="177" t="s">
        <v>79</v>
      </c>
      <c r="AV667" s="15" t="s">
        <v>236</v>
      </c>
      <c r="AW667" s="15" t="s">
        <v>31</v>
      </c>
      <c r="AX667" s="15" t="s">
        <v>69</v>
      </c>
      <c r="AY667" s="177" t="s">
        <v>212</v>
      </c>
    </row>
    <row r="668" spans="2:65" s="14" customFormat="1">
      <c r="B668" s="170"/>
      <c r="D668" s="150" t="s">
        <v>226</v>
      </c>
      <c r="E668" s="171" t="s">
        <v>19</v>
      </c>
      <c r="F668" s="172" t="s">
        <v>945</v>
      </c>
      <c r="H668" s="171" t="s">
        <v>19</v>
      </c>
      <c r="I668" s="173"/>
      <c r="L668" s="170"/>
      <c r="M668" s="174"/>
      <c r="T668" s="175"/>
      <c r="AT668" s="171" t="s">
        <v>226</v>
      </c>
      <c r="AU668" s="171" t="s">
        <v>79</v>
      </c>
      <c r="AV668" s="14" t="s">
        <v>77</v>
      </c>
      <c r="AW668" s="14" t="s">
        <v>31</v>
      </c>
      <c r="AX668" s="14" t="s">
        <v>69</v>
      </c>
      <c r="AY668" s="171" t="s">
        <v>212</v>
      </c>
    </row>
    <row r="669" spans="2:65" s="12" customFormat="1">
      <c r="B669" s="152"/>
      <c r="D669" s="150" t="s">
        <v>226</v>
      </c>
      <c r="E669" s="153" t="s">
        <v>19</v>
      </c>
      <c r="F669" s="154" t="s">
        <v>912</v>
      </c>
      <c r="H669" s="155">
        <v>6.1150000000000002</v>
      </c>
      <c r="I669" s="156"/>
      <c r="L669" s="152"/>
      <c r="M669" s="157"/>
      <c r="T669" s="158"/>
      <c r="AT669" s="153" t="s">
        <v>226</v>
      </c>
      <c r="AU669" s="153" t="s">
        <v>79</v>
      </c>
      <c r="AV669" s="12" t="s">
        <v>79</v>
      </c>
      <c r="AW669" s="12" t="s">
        <v>31</v>
      </c>
      <c r="AX669" s="12" t="s">
        <v>69</v>
      </c>
      <c r="AY669" s="153" t="s">
        <v>212</v>
      </c>
    </row>
    <row r="670" spans="2:65" s="12" customFormat="1">
      <c r="B670" s="152"/>
      <c r="D670" s="150" t="s">
        <v>226</v>
      </c>
      <c r="E670" s="153" t="s">
        <v>19</v>
      </c>
      <c r="F670" s="154" t="s">
        <v>913</v>
      </c>
      <c r="H670" s="155">
        <v>5.8220000000000001</v>
      </c>
      <c r="I670" s="156"/>
      <c r="L670" s="152"/>
      <c r="M670" s="157"/>
      <c r="T670" s="158"/>
      <c r="AT670" s="153" t="s">
        <v>226</v>
      </c>
      <c r="AU670" s="153" t="s">
        <v>79</v>
      </c>
      <c r="AV670" s="12" t="s">
        <v>79</v>
      </c>
      <c r="AW670" s="12" t="s">
        <v>31</v>
      </c>
      <c r="AX670" s="12" t="s">
        <v>69</v>
      </c>
      <c r="AY670" s="153" t="s">
        <v>212</v>
      </c>
    </row>
    <row r="671" spans="2:65" s="12" customFormat="1">
      <c r="B671" s="152"/>
      <c r="D671" s="150" t="s">
        <v>226</v>
      </c>
      <c r="E671" s="153" t="s">
        <v>19</v>
      </c>
      <c r="F671" s="154" t="s">
        <v>914</v>
      </c>
      <c r="H671" s="155">
        <v>5.5140000000000002</v>
      </c>
      <c r="I671" s="156"/>
      <c r="L671" s="152"/>
      <c r="M671" s="157"/>
      <c r="T671" s="158"/>
      <c r="AT671" s="153" t="s">
        <v>226</v>
      </c>
      <c r="AU671" s="153" t="s">
        <v>79</v>
      </c>
      <c r="AV671" s="12" t="s">
        <v>79</v>
      </c>
      <c r="AW671" s="12" t="s">
        <v>31</v>
      </c>
      <c r="AX671" s="12" t="s">
        <v>69</v>
      </c>
      <c r="AY671" s="153" t="s">
        <v>212</v>
      </c>
    </row>
    <row r="672" spans="2:65" s="12" customFormat="1">
      <c r="B672" s="152"/>
      <c r="D672" s="150" t="s">
        <v>226</v>
      </c>
      <c r="E672" s="153" t="s">
        <v>19</v>
      </c>
      <c r="F672" s="154" t="s">
        <v>915</v>
      </c>
      <c r="H672" s="155">
        <v>5.9770000000000003</v>
      </c>
      <c r="I672" s="156"/>
      <c r="L672" s="152"/>
      <c r="M672" s="157"/>
      <c r="T672" s="158"/>
      <c r="AT672" s="153" t="s">
        <v>226</v>
      </c>
      <c r="AU672" s="153" t="s">
        <v>79</v>
      </c>
      <c r="AV672" s="12" t="s">
        <v>79</v>
      </c>
      <c r="AW672" s="12" t="s">
        <v>31</v>
      </c>
      <c r="AX672" s="12" t="s">
        <v>69</v>
      </c>
      <c r="AY672" s="153" t="s">
        <v>212</v>
      </c>
    </row>
    <row r="673" spans="2:51" s="12" customFormat="1">
      <c r="B673" s="152"/>
      <c r="D673" s="150" t="s">
        <v>226</v>
      </c>
      <c r="E673" s="153" t="s">
        <v>19</v>
      </c>
      <c r="F673" s="154" t="s">
        <v>916</v>
      </c>
      <c r="H673" s="155">
        <v>5.9710000000000001</v>
      </c>
      <c r="I673" s="156"/>
      <c r="L673" s="152"/>
      <c r="M673" s="157"/>
      <c r="T673" s="158"/>
      <c r="AT673" s="153" t="s">
        <v>226</v>
      </c>
      <c r="AU673" s="153" t="s">
        <v>79</v>
      </c>
      <c r="AV673" s="12" t="s">
        <v>79</v>
      </c>
      <c r="AW673" s="12" t="s">
        <v>31</v>
      </c>
      <c r="AX673" s="12" t="s">
        <v>69</v>
      </c>
      <c r="AY673" s="153" t="s">
        <v>212</v>
      </c>
    </row>
    <row r="674" spans="2:51" s="12" customFormat="1">
      <c r="B674" s="152"/>
      <c r="D674" s="150" t="s">
        <v>226</v>
      </c>
      <c r="E674" s="153" t="s">
        <v>19</v>
      </c>
      <c r="F674" s="154" t="s">
        <v>917</v>
      </c>
      <c r="H674" s="155">
        <v>6.4029999999999996</v>
      </c>
      <c r="I674" s="156"/>
      <c r="L674" s="152"/>
      <c r="M674" s="157"/>
      <c r="T674" s="158"/>
      <c r="AT674" s="153" t="s">
        <v>226</v>
      </c>
      <c r="AU674" s="153" t="s">
        <v>79</v>
      </c>
      <c r="AV674" s="12" t="s">
        <v>79</v>
      </c>
      <c r="AW674" s="12" t="s">
        <v>31</v>
      </c>
      <c r="AX674" s="12" t="s">
        <v>69</v>
      </c>
      <c r="AY674" s="153" t="s">
        <v>212</v>
      </c>
    </row>
    <row r="675" spans="2:51" s="12" customFormat="1">
      <c r="B675" s="152"/>
      <c r="D675" s="150" t="s">
        <v>226</v>
      </c>
      <c r="E675" s="153" t="s">
        <v>19</v>
      </c>
      <c r="F675" s="154" t="s">
        <v>918</v>
      </c>
      <c r="H675" s="155">
        <v>6.3970000000000002</v>
      </c>
      <c r="I675" s="156"/>
      <c r="L675" s="152"/>
      <c r="M675" s="157"/>
      <c r="T675" s="158"/>
      <c r="AT675" s="153" t="s">
        <v>226</v>
      </c>
      <c r="AU675" s="153" t="s">
        <v>79</v>
      </c>
      <c r="AV675" s="12" t="s">
        <v>79</v>
      </c>
      <c r="AW675" s="12" t="s">
        <v>31</v>
      </c>
      <c r="AX675" s="12" t="s">
        <v>69</v>
      </c>
      <c r="AY675" s="153" t="s">
        <v>212</v>
      </c>
    </row>
    <row r="676" spans="2:51" s="12" customFormat="1">
      <c r="B676" s="152"/>
      <c r="D676" s="150" t="s">
        <v>226</v>
      </c>
      <c r="E676" s="153" t="s">
        <v>19</v>
      </c>
      <c r="F676" s="154" t="s">
        <v>919</v>
      </c>
      <c r="H676" s="155">
        <v>1.0269999999999999</v>
      </c>
      <c r="I676" s="156"/>
      <c r="L676" s="152"/>
      <c r="M676" s="157"/>
      <c r="T676" s="158"/>
      <c r="AT676" s="153" t="s">
        <v>226</v>
      </c>
      <c r="AU676" s="153" t="s">
        <v>79</v>
      </c>
      <c r="AV676" s="12" t="s">
        <v>79</v>
      </c>
      <c r="AW676" s="12" t="s">
        <v>31</v>
      </c>
      <c r="AX676" s="12" t="s">
        <v>69</v>
      </c>
      <c r="AY676" s="153" t="s">
        <v>212</v>
      </c>
    </row>
    <row r="677" spans="2:51" s="15" customFormat="1">
      <c r="B677" s="176"/>
      <c r="D677" s="150" t="s">
        <v>226</v>
      </c>
      <c r="E677" s="177" t="s">
        <v>19</v>
      </c>
      <c r="F677" s="178" t="s">
        <v>455</v>
      </c>
      <c r="H677" s="179">
        <v>43.225999999999999</v>
      </c>
      <c r="I677" s="180"/>
      <c r="L677" s="176"/>
      <c r="M677" s="181"/>
      <c r="T677" s="182"/>
      <c r="AT677" s="177" t="s">
        <v>226</v>
      </c>
      <c r="AU677" s="177" t="s">
        <v>79</v>
      </c>
      <c r="AV677" s="15" t="s">
        <v>236</v>
      </c>
      <c r="AW677" s="15" t="s">
        <v>31</v>
      </c>
      <c r="AX677" s="15" t="s">
        <v>69</v>
      </c>
      <c r="AY677" s="177" t="s">
        <v>212</v>
      </c>
    </row>
    <row r="678" spans="2:51" s="14" customFormat="1" ht="22.5">
      <c r="B678" s="170"/>
      <c r="D678" s="150" t="s">
        <v>226</v>
      </c>
      <c r="E678" s="171" t="s">
        <v>19</v>
      </c>
      <c r="F678" s="172" t="s">
        <v>946</v>
      </c>
      <c r="H678" s="171" t="s">
        <v>19</v>
      </c>
      <c r="I678" s="173"/>
      <c r="L678" s="170"/>
      <c r="M678" s="174"/>
      <c r="T678" s="175"/>
      <c r="AT678" s="171" t="s">
        <v>226</v>
      </c>
      <c r="AU678" s="171" t="s">
        <v>79</v>
      </c>
      <c r="AV678" s="14" t="s">
        <v>77</v>
      </c>
      <c r="AW678" s="14" t="s">
        <v>31</v>
      </c>
      <c r="AX678" s="14" t="s">
        <v>69</v>
      </c>
      <c r="AY678" s="171" t="s">
        <v>212</v>
      </c>
    </row>
    <row r="679" spans="2:51" s="12" customFormat="1">
      <c r="B679" s="152"/>
      <c r="D679" s="150" t="s">
        <v>226</v>
      </c>
      <c r="E679" s="153" t="s">
        <v>19</v>
      </c>
      <c r="F679" s="154" t="s">
        <v>930</v>
      </c>
      <c r="H679" s="155">
        <v>36.69</v>
      </c>
      <c r="I679" s="156"/>
      <c r="L679" s="152"/>
      <c r="M679" s="157"/>
      <c r="T679" s="158"/>
      <c r="AT679" s="153" t="s">
        <v>226</v>
      </c>
      <c r="AU679" s="153" t="s">
        <v>79</v>
      </c>
      <c r="AV679" s="12" t="s">
        <v>79</v>
      </c>
      <c r="AW679" s="12" t="s">
        <v>31</v>
      </c>
      <c r="AX679" s="12" t="s">
        <v>69</v>
      </c>
      <c r="AY679" s="153" t="s">
        <v>212</v>
      </c>
    </row>
    <row r="680" spans="2:51" s="12" customFormat="1">
      <c r="B680" s="152"/>
      <c r="D680" s="150" t="s">
        <v>226</v>
      </c>
      <c r="E680" s="153" t="s">
        <v>19</v>
      </c>
      <c r="F680" s="154" t="s">
        <v>931</v>
      </c>
      <c r="H680" s="155">
        <v>34.93</v>
      </c>
      <c r="I680" s="156"/>
      <c r="L680" s="152"/>
      <c r="M680" s="157"/>
      <c r="T680" s="158"/>
      <c r="AT680" s="153" t="s">
        <v>226</v>
      </c>
      <c r="AU680" s="153" t="s">
        <v>79</v>
      </c>
      <c r="AV680" s="12" t="s">
        <v>79</v>
      </c>
      <c r="AW680" s="12" t="s">
        <v>31</v>
      </c>
      <c r="AX680" s="12" t="s">
        <v>69</v>
      </c>
      <c r="AY680" s="153" t="s">
        <v>212</v>
      </c>
    </row>
    <row r="681" spans="2:51" s="12" customFormat="1">
      <c r="B681" s="152"/>
      <c r="D681" s="150" t="s">
        <v>226</v>
      </c>
      <c r="E681" s="153" t="s">
        <v>19</v>
      </c>
      <c r="F681" s="154" t="s">
        <v>932</v>
      </c>
      <c r="H681" s="155">
        <v>33.084000000000003</v>
      </c>
      <c r="I681" s="156"/>
      <c r="L681" s="152"/>
      <c r="M681" s="157"/>
      <c r="T681" s="158"/>
      <c r="AT681" s="153" t="s">
        <v>226</v>
      </c>
      <c r="AU681" s="153" t="s">
        <v>79</v>
      </c>
      <c r="AV681" s="12" t="s">
        <v>79</v>
      </c>
      <c r="AW681" s="12" t="s">
        <v>31</v>
      </c>
      <c r="AX681" s="12" t="s">
        <v>69</v>
      </c>
      <c r="AY681" s="153" t="s">
        <v>212</v>
      </c>
    </row>
    <row r="682" spans="2:51" s="12" customFormat="1">
      <c r="B682" s="152"/>
      <c r="D682" s="150" t="s">
        <v>226</v>
      </c>
      <c r="E682" s="153" t="s">
        <v>19</v>
      </c>
      <c r="F682" s="154" t="s">
        <v>933</v>
      </c>
      <c r="H682" s="155">
        <v>35.863999999999997</v>
      </c>
      <c r="I682" s="156"/>
      <c r="L682" s="152"/>
      <c r="M682" s="157"/>
      <c r="T682" s="158"/>
      <c r="AT682" s="153" t="s">
        <v>226</v>
      </c>
      <c r="AU682" s="153" t="s">
        <v>79</v>
      </c>
      <c r="AV682" s="12" t="s">
        <v>79</v>
      </c>
      <c r="AW682" s="12" t="s">
        <v>31</v>
      </c>
      <c r="AX682" s="12" t="s">
        <v>69</v>
      </c>
      <c r="AY682" s="153" t="s">
        <v>212</v>
      </c>
    </row>
    <row r="683" spans="2:51" s="12" customFormat="1">
      <c r="B683" s="152"/>
      <c r="D683" s="150" t="s">
        <v>226</v>
      </c>
      <c r="E683" s="153" t="s">
        <v>19</v>
      </c>
      <c r="F683" s="154" t="s">
        <v>934</v>
      </c>
      <c r="H683" s="155">
        <v>35.825000000000003</v>
      </c>
      <c r="I683" s="156"/>
      <c r="L683" s="152"/>
      <c r="M683" s="157"/>
      <c r="T683" s="158"/>
      <c r="AT683" s="153" t="s">
        <v>226</v>
      </c>
      <c r="AU683" s="153" t="s">
        <v>79</v>
      </c>
      <c r="AV683" s="12" t="s">
        <v>79</v>
      </c>
      <c r="AW683" s="12" t="s">
        <v>31</v>
      </c>
      <c r="AX683" s="12" t="s">
        <v>69</v>
      </c>
      <c r="AY683" s="153" t="s">
        <v>212</v>
      </c>
    </row>
    <row r="684" spans="2:51" s="12" customFormat="1">
      <c r="B684" s="152"/>
      <c r="D684" s="150" t="s">
        <v>226</v>
      </c>
      <c r="E684" s="153" t="s">
        <v>19</v>
      </c>
      <c r="F684" s="154" t="s">
        <v>935</v>
      </c>
      <c r="H684" s="155">
        <v>38.417000000000002</v>
      </c>
      <c r="I684" s="156"/>
      <c r="L684" s="152"/>
      <c r="M684" s="157"/>
      <c r="T684" s="158"/>
      <c r="AT684" s="153" t="s">
        <v>226</v>
      </c>
      <c r="AU684" s="153" t="s">
        <v>79</v>
      </c>
      <c r="AV684" s="12" t="s">
        <v>79</v>
      </c>
      <c r="AW684" s="12" t="s">
        <v>31</v>
      </c>
      <c r="AX684" s="12" t="s">
        <v>69</v>
      </c>
      <c r="AY684" s="153" t="s">
        <v>212</v>
      </c>
    </row>
    <row r="685" spans="2:51" s="12" customFormat="1">
      <c r="B685" s="152"/>
      <c r="D685" s="150" t="s">
        <v>226</v>
      </c>
      <c r="E685" s="153" t="s">
        <v>19</v>
      </c>
      <c r="F685" s="154" t="s">
        <v>936</v>
      </c>
      <c r="H685" s="155">
        <v>38.380000000000003</v>
      </c>
      <c r="I685" s="156"/>
      <c r="L685" s="152"/>
      <c r="M685" s="157"/>
      <c r="T685" s="158"/>
      <c r="AT685" s="153" t="s">
        <v>226</v>
      </c>
      <c r="AU685" s="153" t="s">
        <v>79</v>
      </c>
      <c r="AV685" s="12" t="s">
        <v>79</v>
      </c>
      <c r="AW685" s="12" t="s">
        <v>31</v>
      </c>
      <c r="AX685" s="12" t="s">
        <v>69</v>
      </c>
      <c r="AY685" s="153" t="s">
        <v>212</v>
      </c>
    </row>
    <row r="686" spans="2:51" s="12" customFormat="1">
      <c r="B686" s="152"/>
      <c r="D686" s="150" t="s">
        <v>226</v>
      </c>
      <c r="E686" s="153" t="s">
        <v>19</v>
      </c>
      <c r="F686" s="154" t="s">
        <v>937</v>
      </c>
      <c r="H686" s="155">
        <v>6.1630000000000003</v>
      </c>
      <c r="I686" s="156"/>
      <c r="L686" s="152"/>
      <c r="M686" s="157"/>
      <c r="T686" s="158"/>
      <c r="AT686" s="153" t="s">
        <v>226</v>
      </c>
      <c r="AU686" s="153" t="s">
        <v>79</v>
      </c>
      <c r="AV686" s="12" t="s">
        <v>79</v>
      </c>
      <c r="AW686" s="12" t="s">
        <v>31</v>
      </c>
      <c r="AX686" s="12" t="s">
        <v>69</v>
      </c>
      <c r="AY686" s="153" t="s">
        <v>212</v>
      </c>
    </row>
    <row r="687" spans="2:51" s="15" customFormat="1">
      <c r="B687" s="176"/>
      <c r="D687" s="150" t="s">
        <v>226</v>
      </c>
      <c r="E687" s="177" t="s">
        <v>19</v>
      </c>
      <c r="F687" s="178" t="s">
        <v>455</v>
      </c>
      <c r="H687" s="179">
        <v>259.35300000000001</v>
      </c>
      <c r="I687" s="180"/>
      <c r="L687" s="176"/>
      <c r="M687" s="181"/>
      <c r="T687" s="182"/>
      <c r="AT687" s="177" t="s">
        <v>226</v>
      </c>
      <c r="AU687" s="177" t="s">
        <v>79</v>
      </c>
      <c r="AV687" s="15" t="s">
        <v>236</v>
      </c>
      <c r="AW687" s="15" t="s">
        <v>31</v>
      </c>
      <c r="AX687" s="15" t="s">
        <v>69</v>
      </c>
      <c r="AY687" s="177" t="s">
        <v>212</v>
      </c>
    </row>
    <row r="688" spans="2:51" s="13" customFormat="1">
      <c r="B688" s="159"/>
      <c r="D688" s="150" t="s">
        <v>226</v>
      </c>
      <c r="E688" s="160" t="s">
        <v>19</v>
      </c>
      <c r="F688" s="161" t="s">
        <v>228</v>
      </c>
      <c r="H688" s="162">
        <v>317.43099999999998</v>
      </c>
      <c r="I688" s="163"/>
      <c r="L688" s="159"/>
      <c r="M688" s="164"/>
      <c r="T688" s="165"/>
      <c r="AT688" s="160" t="s">
        <v>226</v>
      </c>
      <c r="AU688" s="160" t="s">
        <v>79</v>
      </c>
      <c r="AV688" s="13" t="s">
        <v>229</v>
      </c>
      <c r="AW688" s="13" t="s">
        <v>31</v>
      </c>
      <c r="AX688" s="13" t="s">
        <v>77</v>
      </c>
      <c r="AY688" s="160" t="s">
        <v>212</v>
      </c>
    </row>
    <row r="689" spans="2:65" s="1" customFormat="1" ht="24.2" customHeight="1">
      <c r="B689" s="34"/>
      <c r="C689" s="133" t="s">
        <v>947</v>
      </c>
      <c r="D689" s="133" t="s">
        <v>215</v>
      </c>
      <c r="E689" s="134" t="s">
        <v>948</v>
      </c>
      <c r="F689" s="135" t="s">
        <v>949</v>
      </c>
      <c r="G689" s="136" t="s">
        <v>495</v>
      </c>
      <c r="H689" s="137">
        <v>84.3</v>
      </c>
      <c r="I689" s="138"/>
      <c r="J689" s="139">
        <f>ROUND(I689*H689,2)</f>
        <v>0</v>
      </c>
      <c r="K689" s="135" t="s">
        <v>219</v>
      </c>
      <c r="L689" s="34"/>
      <c r="M689" s="140" t="s">
        <v>19</v>
      </c>
      <c r="N689" s="141" t="s">
        <v>40</v>
      </c>
      <c r="P689" s="142">
        <f>O689*H689</f>
        <v>0</v>
      </c>
      <c r="Q689" s="142">
        <v>0</v>
      </c>
      <c r="R689" s="142">
        <f>Q689*H689</f>
        <v>0</v>
      </c>
      <c r="S689" s="142">
        <v>0.09</v>
      </c>
      <c r="T689" s="143">
        <f>S689*H689</f>
        <v>7.5869999999999997</v>
      </c>
      <c r="AR689" s="144" t="s">
        <v>229</v>
      </c>
      <c r="AT689" s="144" t="s">
        <v>215</v>
      </c>
      <c r="AU689" s="144" t="s">
        <v>79</v>
      </c>
      <c r="AY689" s="19" t="s">
        <v>212</v>
      </c>
      <c r="BE689" s="145">
        <f>IF(N689="základní",J689,0)</f>
        <v>0</v>
      </c>
      <c r="BF689" s="145">
        <f>IF(N689="snížená",J689,0)</f>
        <v>0</v>
      </c>
      <c r="BG689" s="145">
        <f>IF(N689="zákl. přenesená",J689,0)</f>
        <v>0</v>
      </c>
      <c r="BH689" s="145">
        <f>IF(N689="sníž. přenesená",J689,0)</f>
        <v>0</v>
      </c>
      <c r="BI689" s="145">
        <f>IF(N689="nulová",J689,0)</f>
        <v>0</v>
      </c>
      <c r="BJ689" s="19" t="s">
        <v>77</v>
      </c>
      <c r="BK689" s="145">
        <f>ROUND(I689*H689,2)</f>
        <v>0</v>
      </c>
      <c r="BL689" s="19" t="s">
        <v>229</v>
      </c>
      <c r="BM689" s="144" t="s">
        <v>950</v>
      </c>
    </row>
    <row r="690" spans="2:65" s="1" customFormat="1">
      <c r="B690" s="34"/>
      <c r="D690" s="146" t="s">
        <v>222</v>
      </c>
      <c r="F690" s="147" t="s">
        <v>951</v>
      </c>
      <c r="I690" s="148"/>
      <c r="L690" s="34"/>
      <c r="M690" s="149"/>
      <c r="T690" s="55"/>
      <c r="AT690" s="19" t="s">
        <v>222</v>
      </c>
      <c r="AU690" s="19" t="s">
        <v>79</v>
      </c>
    </row>
    <row r="691" spans="2:65" s="14" customFormat="1">
      <c r="B691" s="170"/>
      <c r="D691" s="150" t="s">
        <v>226</v>
      </c>
      <c r="E691" s="171" t="s">
        <v>19</v>
      </c>
      <c r="F691" s="172" t="s">
        <v>952</v>
      </c>
      <c r="H691" s="171" t="s">
        <v>19</v>
      </c>
      <c r="I691" s="173"/>
      <c r="L691" s="170"/>
      <c r="M691" s="174"/>
      <c r="T691" s="175"/>
      <c r="AT691" s="171" t="s">
        <v>226</v>
      </c>
      <c r="AU691" s="171" t="s">
        <v>79</v>
      </c>
      <c r="AV691" s="14" t="s">
        <v>77</v>
      </c>
      <c r="AW691" s="14" t="s">
        <v>31</v>
      </c>
      <c r="AX691" s="14" t="s">
        <v>69</v>
      </c>
      <c r="AY691" s="171" t="s">
        <v>212</v>
      </c>
    </row>
    <row r="692" spans="2:65" s="12" customFormat="1">
      <c r="B692" s="152"/>
      <c r="D692" s="150" t="s">
        <v>226</v>
      </c>
      <c r="E692" s="153" t="s">
        <v>19</v>
      </c>
      <c r="F692" s="154" t="s">
        <v>953</v>
      </c>
      <c r="H692" s="155">
        <v>69.3</v>
      </c>
      <c r="I692" s="156"/>
      <c r="L692" s="152"/>
      <c r="M692" s="157"/>
      <c r="T692" s="158"/>
      <c r="AT692" s="153" t="s">
        <v>226</v>
      </c>
      <c r="AU692" s="153" t="s">
        <v>79</v>
      </c>
      <c r="AV692" s="12" t="s">
        <v>79</v>
      </c>
      <c r="AW692" s="12" t="s">
        <v>31</v>
      </c>
      <c r="AX692" s="12" t="s">
        <v>69</v>
      </c>
      <c r="AY692" s="153" t="s">
        <v>212</v>
      </c>
    </row>
    <row r="693" spans="2:65" s="15" customFormat="1">
      <c r="B693" s="176"/>
      <c r="D693" s="150" t="s">
        <v>226</v>
      </c>
      <c r="E693" s="177" t="s">
        <v>19</v>
      </c>
      <c r="F693" s="178" t="s">
        <v>455</v>
      </c>
      <c r="H693" s="179">
        <v>69.3</v>
      </c>
      <c r="I693" s="180"/>
      <c r="L693" s="176"/>
      <c r="M693" s="181"/>
      <c r="T693" s="182"/>
      <c r="AT693" s="177" t="s">
        <v>226</v>
      </c>
      <c r="AU693" s="177" t="s">
        <v>79</v>
      </c>
      <c r="AV693" s="15" t="s">
        <v>236</v>
      </c>
      <c r="AW693" s="15" t="s">
        <v>31</v>
      </c>
      <c r="AX693" s="15" t="s">
        <v>69</v>
      </c>
      <c r="AY693" s="177" t="s">
        <v>212</v>
      </c>
    </row>
    <row r="694" spans="2:65" s="14" customFormat="1">
      <c r="B694" s="170"/>
      <c r="D694" s="150" t="s">
        <v>226</v>
      </c>
      <c r="E694" s="171" t="s">
        <v>19</v>
      </c>
      <c r="F694" s="172" t="s">
        <v>954</v>
      </c>
      <c r="H694" s="171" t="s">
        <v>19</v>
      </c>
      <c r="I694" s="173"/>
      <c r="L694" s="170"/>
      <c r="M694" s="174"/>
      <c r="T694" s="175"/>
      <c r="AT694" s="171" t="s">
        <v>226</v>
      </c>
      <c r="AU694" s="171" t="s">
        <v>79</v>
      </c>
      <c r="AV694" s="14" t="s">
        <v>77</v>
      </c>
      <c r="AW694" s="14" t="s">
        <v>31</v>
      </c>
      <c r="AX694" s="14" t="s">
        <v>69</v>
      </c>
      <c r="AY694" s="171" t="s">
        <v>212</v>
      </c>
    </row>
    <row r="695" spans="2:65" s="12" customFormat="1">
      <c r="B695" s="152"/>
      <c r="D695" s="150" t="s">
        <v>226</v>
      </c>
      <c r="E695" s="153" t="s">
        <v>19</v>
      </c>
      <c r="F695" s="154" t="s">
        <v>955</v>
      </c>
      <c r="H695" s="155">
        <v>15</v>
      </c>
      <c r="I695" s="156"/>
      <c r="L695" s="152"/>
      <c r="M695" s="157"/>
      <c r="T695" s="158"/>
      <c r="AT695" s="153" t="s">
        <v>226</v>
      </c>
      <c r="AU695" s="153" t="s">
        <v>79</v>
      </c>
      <c r="AV695" s="12" t="s">
        <v>79</v>
      </c>
      <c r="AW695" s="12" t="s">
        <v>31</v>
      </c>
      <c r="AX695" s="12" t="s">
        <v>69</v>
      </c>
      <c r="AY695" s="153" t="s">
        <v>212</v>
      </c>
    </row>
    <row r="696" spans="2:65" s="15" customFormat="1">
      <c r="B696" s="176"/>
      <c r="D696" s="150" t="s">
        <v>226</v>
      </c>
      <c r="E696" s="177" t="s">
        <v>19</v>
      </c>
      <c r="F696" s="178" t="s">
        <v>455</v>
      </c>
      <c r="H696" s="179">
        <v>15</v>
      </c>
      <c r="I696" s="180"/>
      <c r="L696" s="176"/>
      <c r="M696" s="181"/>
      <c r="T696" s="182"/>
      <c r="AT696" s="177" t="s">
        <v>226</v>
      </c>
      <c r="AU696" s="177" t="s">
        <v>79</v>
      </c>
      <c r="AV696" s="15" t="s">
        <v>236</v>
      </c>
      <c r="AW696" s="15" t="s">
        <v>31</v>
      </c>
      <c r="AX696" s="15" t="s">
        <v>69</v>
      </c>
      <c r="AY696" s="177" t="s">
        <v>212</v>
      </c>
    </row>
    <row r="697" spans="2:65" s="13" customFormat="1">
      <c r="B697" s="159"/>
      <c r="D697" s="150" t="s">
        <v>226</v>
      </c>
      <c r="E697" s="160" t="s">
        <v>19</v>
      </c>
      <c r="F697" s="161" t="s">
        <v>228</v>
      </c>
      <c r="H697" s="162">
        <v>84.3</v>
      </c>
      <c r="I697" s="163"/>
      <c r="L697" s="159"/>
      <c r="M697" s="164"/>
      <c r="T697" s="165"/>
      <c r="AT697" s="160" t="s">
        <v>226</v>
      </c>
      <c r="AU697" s="160" t="s">
        <v>79</v>
      </c>
      <c r="AV697" s="13" t="s">
        <v>229</v>
      </c>
      <c r="AW697" s="13" t="s">
        <v>31</v>
      </c>
      <c r="AX697" s="13" t="s">
        <v>77</v>
      </c>
      <c r="AY697" s="160" t="s">
        <v>212</v>
      </c>
    </row>
    <row r="698" spans="2:65" s="1" customFormat="1" ht="21.75" customHeight="1">
      <c r="B698" s="34"/>
      <c r="C698" s="133" t="s">
        <v>956</v>
      </c>
      <c r="D698" s="133" t="s">
        <v>215</v>
      </c>
      <c r="E698" s="134" t="s">
        <v>957</v>
      </c>
      <c r="F698" s="135" t="s">
        <v>958</v>
      </c>
      <c r="G698" s="136" t="s">
        <v>420</v>
      </c>
      <c r="H698" s="137">
        <v>107.955</v>
      </c>
      <c r="I698" s="138"/>
      <c r="J698" s="139">
        <f>ROUND(I698*H698,2)</f>
        <v>0</v>
      </c>
      <c r="K698" s="135" t="s">
        <v>219</v>
      </c>
      <c r="L698" s="34"/>
      <c r="M698" s="140" t="s">
        <v>19</v>
      </c>
      <c r="N698" s="141" t="s">
        <v>40</v>
      </c>
      <c r="P698" s="142">
        <f>O698*H698</f>
        <v>0</v>
      </c>
      <c r="Q698" s="142">
        <v>0</v>
      </c>
      <c r="R698" s="142">
        <f>Q698*H698</f>
        <v>0</v>
      </c>
      <c r="S698" s="142">
        <v>1.4</v>
      </c>
      <c r="T698" s="143">
        <f>S698*H698</f>
        <v>151.137</v>
      </c>
      <c r="AR698" s="144" t="s">
        <v>229</v>
      </c>
      <c r="AT698" s="144" t="s">
        <v>215</v>
      </c>
      <c r="AU698" s="144" t="s">
        <v>79</v>
      </c>
      <c r="AY698" s="19" t="s">
        <v>212</v>
      </c>
      <c r="BE698" s="145">
        <f>IF(N698="základní",J698,0)</f>
        <v>0</v>
      </c>
      <c r="BF698" s="145">
        <f>IF(N698="snížená",J698,0)</f>
        <v>0</v>
      </c>
      <c r="BG698" s="145">
        <f>IF(N698="zákl. přenesená",J698,0)</f>
        <v>0</v>
      </c>
      <c r="BH698" s="145">
        <f>IF(N698="sníž. přenesená",J698,0)</f>
        <v>0</v>
      </c>
      <c r="BI698" s="145">
        <f>IF(N698="nulová",J698,0)</f>
        <v>0</v>
      </c>
      <c r="BJ698" s="19" t="s">
        <v>77</v>
      </c>
      <c r="BK698" s="145">
        <f>ROUND(I698*H698,2)</f>
        <v>0</v>
      </c>
      <c r="BL698" s="19" t="s">
        <v>229</v>
      </c>
      <c r="BM698" s="144" t="s">
        <v>959</v>
      </c>
    </row>
    <row r="699" spans="2:65" s="1" customFormat="1">
      <c r="B699" s="34"/>
      <c r="D699" s="146" t="s">
        <v>222</v>
      </c>
      <c r="F699" s="147" t="s">
        <v>960</v>
      </c>
      <c r="I699" s="148"/>
      <c r="L699" s="34"/>
      <c r="M699" s="149"/>
      <c r="T699" s="55"/>
      <c r="AT699" s="19" t="s">
        <v>222</v>
      </c>
      <c r="AU699" s="19" t="s">
        <v>79</v>
      </c>
    </row>
    <row r="700" spans="2:65" s="14" customFormat="1">
      <c r="B700" s="170"/>
      <c r="D700" s="150" t="s">
        <v>226</v>
      </c>
      <c r="E700" s="171" t="s">
        <v>19</v>
      </c>
      <c r="F700" s="172" t="s">
        <v>961</v>
      </c>
      <c r="H700" s="171" t="s">
        <v>19</v>
      </c>
      <c r="I700" s="173"/>
      <c r="L700" s="170"/>
      <c r="M700" s="174"/>
      <c r="T700" s="175"/>
      <c r="AT700" s="171" t="s">
        <v>226</v>
      </c>
      <c r="AU700" s="171" t="s">
        <v>79</v>
      </c>
      <c r="AV700" s="14" t="s">
        <v>77</v>
      </c>
      <c r="AW700" s="14" t="s">
        <v>31</v>
      </c>
      <c r="AX700" s="14" t="s">
        <v>69</v>
      </c>
      <c r="AY700" s="171" t="s">
        <v>212</v>
      </c>
    </row>
    <row r="701" spans="2:65" s="12" customFormat="1">
      <c r="B701" s="152"/>
      <c r="D701" s="150" t="s">
        <v>226</v>
      </c>
      <c r="E701" s="153" t="s">
        <v>19</v>
      </c>
      <c r="F701" s="154" t="s">
        <v>962</v>
      </c>
      <c r="H701" s="155">
        <v>107.955</v>
      </c>
      <c r="I701" s="156"/>
      <c r="L701" s="152"/>
      <c r="M701" s="157"/>
      <c r="T701" s="158"/>
      <c r="AT701" s="153" t="s">
        <v>226</v>
      </c>
      <c r="AU701" s="153" t="s">
        <v>79</v>
      </c>
      <c r="AV701" s="12" t="s">
        <v>79</v>
      </c>
      <c r="AW701" s="12" t="s">
        <v>31</v>
      </c>
      <c r="AX701" s="12" t="s">
        <v>69</v>
      </c>
      <c r="AY701" s="153" t="s">
        <v>212</v>
      </c>
    </row>
    <row r="702" spans="2:65" s="13" customFormat="1">
      <c r="B702" s="159"/>
      <c r="D702" s="150" t="s">
        <v>226</v>
      </c>
      <c r="E702" s="160" t="s">
        <v>19</v>
      </c>
      <c r="F702" s="161" t="s">
        <v>228</v>
      </c>
      <c r="H702" s="162">
        <v>107.955</v>
      </c>
      <c r="I702" s="163"/>
      <c r="L702" s="159"/>
      <c r="M702" s="164"/>
      <c r="T702" s="165"/>
      <c r="AT702" s="160" t="s">
        <v>226</v>
      </c>
      <c r="AU702" s="160" t="s">
        <v>79</v>
      </c>
      <c r="AV702" s="13" t="s">
        <v>229</v>
      </c>
      <c r="AW702" s="13" t="s">
        <v>31</v>
      </c>
      <c r="AX702" s="13" t="s">
        <v>77</v>
      </c>
      <c r="AY702" s="160" t="s">
        <v>212</v>
      </c>
    </row>
    <row r="703" spans="2:65" s="1" customFormat="1" ht="24.2" customHeight="1">
      <c r="B703" s="34"/>
      <c r="C703" s="133" t="s">
        <v>963</v>
      </c>
      <c r="D703" s="133" t="s">
        <v>215</v>
      </c>
      <c r="E703" s="134" t="s">
        <v>964</v>
      </c>
      <c r="F703" s="135" t="s">
        <v>965</v>
      </c>
      <c r="G703" s="136" t="s">
        <v>495</v>
      </c>
      <c r="H703" s="137">
        <v>222.74</v>
      </c>
      <c r="I703" s="138"/>
      <c r="J703" s="139">
        <f>ROUND(I703*H703,2)</f>
        <v>0</v>
      </c>
      <c r="K703" s="135" t="s">
        <v>219</v>
      </c>
      <c r="L703" s="34"/>
      <c r="M703" s="140" t="s">
        <v>19</v>
      </c>
      <c r="N703" s="141" t="s">
        <v>40</v>
      </c>
      <c r="P703" s="142">
        <f>O703*H703</f>
        <v>0</v>
      </c>
      <c r="Q703" s="142">
        <v>0</v>
      </c>
      <c r="R703" s="142">
        <f>Q703*H703</f>
        <v>0</v>
      </c>
      <c r="S703" s="142">
        <v>1.7999999999999999E-2</v>
      </c>
      <c r="T703" s="143">
        <f>S703*H703</f>
        <v>4.0093199999999998</v>
      </c>
      <c r="AR703" s="144" t="s">
        <v>229</v>
      </c>
      <c r="AT703" s="144" t="s">
        <v>215</v>
      </c>
      <c r="AU703" s="144" t="s">
        <v>79</v>
      </c>
      <c r="AY703" s="19" t="s">
        <v>212</v>
      </c>
      <c r="BE703" s="145">
        <f>IF(N703="základní",J703,0)</f>
        <v>0</v>
      </c>
      <c r="BF703" s="145">
        <f>IF(N703="snížená",J703,0)</f>
        <v>0</v>
      </c>
      <c r="BG703" s="145">
        <f>IF(N703="zákl. přenesená",J703,0)</f>
        <v>0</v>
      </c>
      <c r="BH703" s="145">
        <f>IF(N703="sníž. přenesená",J703,0)</f>
        <v>0</v>
      </c>
      <c r="BI703" s="145">
        <f>IF(N703="nulová",J703,0)</f>
        <v>0</v>
      </c>
      <c r="BJ703" s="19" t="s">
        <v>77</v>
      </c>
      <c r="BK703" s="145">
        <f>ROUND(I703*H703,2)</f>
        <v>0</v>
      </c>
      <c r="BL703" s="19" t="s">
        <v>229</v>
      </c>
      <c r="BM703" s="144" t="s">
        <v>966</v>
      </c>
    </row>
    <row r="704" spans="2:65" s="1" customFormat="1">
      <c r="B704" s="34"/>
      <c r="D704" s="146" t="s">
        <v>222</v>
      </c>
      <c r="F704" s="147" t="s">
        <v>967</v>
      </c>
      <c r="I704" s="148"/>
      <c r="L704" s="34"/>
      <c r="M704" s="149"/>
      <c r="T704" s="55"/>
      <c r="AT704" s="19" t="s">
        <v>222</v>
      </c>
      <c r="AU704" s="19" t="s">
        <v>79</v>
      </c>
    </row>
    <row r="705" spans="2:65" s="14" customFormat="1">
      <c r="B705" s="170"/>
      <c r="D705" s="150" t="s">
        <v>226</v>
      </c>
      <c r="E705" s="171" t="s">
        <v>19</v>
      </c>
      <c r="F705" s="172" t="s">
        <v>968</v>
      </c>
      <c r="H705" s="171" t="s">
        <v>19</v>
      </c>
      <c r="I705" s="173"/>
      <c r="L705" s="170"/>
      <c r="M705" s="174"/>
      <c r="T705" s="175"/>
      <c r="AT705" s="171" t="s">
        <v>226</v>
      </c>
      <c r="AU705" s="171" t="s">
        <v>79</v>
      </c>
      <c r="AV705" s="14" t="s">
        <v>77</v>
      </c>
      <c r="AW705" s="14" t="s">
        <v>31</v>
      </c>
      <c r="AX705" s="14" t="s">
        <v>69</v>
      </c>
      <c r="AY705" s="171" t="s">
        <v>212</v>
      </c>
    </row>
    <row r="706" spans="2:65" s="12" customFormat="1">
      <c r="B706" s="152"/>
      <c r="D706" s="150" t="s">
        <v>226</v>
      </c>
      <c r="E706" s="153" t="s">
        <v>19</v>
      </c>
      <c r="F706" s="154" t="s">
        <v>969</v>
      </c>
      <c r="H706" s="155">
        <v>222.74</v>
      </c>
      <c r="I706" s="156"/>
      <c r="L706" s="152"/>
      <c r="M706" s="157"/>
      <c r="T706" s="158"/>
      <c r="AT706" s="153" t="s">
        <v>226</v>
      </c>
      <c r="AU706" s="153" t="s">
        <v>79</v>
      </c>
      <c r="AV706" s="12" t="s">
        <v>79</v>
      </c>
      <c r="AW706" s="12" t="s">
        <v>31</v>
      </c>
      <c r="AX706" s="12" t="s">
        <v>69</v>
      </c>
      <c r="AY706" s="153" t="s">
        <v>212</v>
      </c>
    </row>
    <row r="707" spans="2:65" s="13" customFormat="1">
      <c r="B707" s="159"/>
      <c r="D707" s="150" t="s">
        <v>226</v>
      </c>
      <c r="E707" s="160" t="s">
        <v>19</v>
      </c>
      <c r="F707" s="161" t="s">
        <v>228</v>
      </c>
      <c r="H707" s="162">
        <v>222.74</v>
      </c>
      <c r="I707" s="163"/>
      <c r="L707" s="159"/>
      <c r="M707" s="164"/>
      <c r="T707" s="165"/>
      <c r="AT707" s="160" t="s">
        <v>226</v>
      </c>
      <c r="AU707" s="160" t="s">
        <v>79</v>
      </c>
      <c r="AV707" s="13" t="s">
        <v>229</v>
      </c>
      <c r="AW707" s="13" t="s">
        <v>31</v>
      </c>
      <c r="AX707" s="13" t="s">
        <v>77</v>
      </c>
      <c r="AY707" s="160" t="s">
        <v>212</v>
      </c>
    </row>
    <row r="708" spans="2:65" s="1" customFormat="1" ht="24.2" customHeight="1">
      <c r="B708" s="34"/>
      <c r="C708" s="133" t="s">
        <v>970</v>
      </c>
      <c r="D708" s="133" t="s">
        <v>215</v>
      </c>
      <c r="E708" s="134" t="s">
        <v>971</v>
      </c>
      <c r="F708" s="135" t="s">
        <v>972</v>
      </c>
      <c r="G708" s="136" t="s">
        <v>495</v>
      </c>
      <c r="H708" s="137">
        <v>1167.3699999999999</v>
      </c>
      <c r="I708" s="138"/>
      <c r="J708" s="139">
        <f>ROUND(I708*H708,2)</f>
        <v>0</v>
      </c>
      <c r="K708" s="135" t="s">
        <v>245</v>
      </c>
      <c r="L708" s="34"/>
      <c r="M708" s="140" t="s">
        <v>19</v>
      </c>
      <c r="N708" s="141" t="s">
        <v>40</v>
      </c>
      <c r="P708" s="142">
        <f>O708*H708</f>
        <v>0</v>
      </c>
      <c r="Q708" s="142">
        <v>0</v>
      </c>
      <c r="R708" s="142">
        <f>Q708*H708</f>
        <v>0</v>
      </c>
      <c r="S708" s="142">
        <v>0</v>
      </c>
      <c r="T708" s="143">
        <f>S708*H708</f>
        <v>0</v>
      </c>
      <c r="AR708" s="144" t="s">
        <v>229</v>
      </c>
      <c r="AT708" s="144" t="s">
        <v>215</v>
      </c>
      <c r="AU708" s="144" t="s">
        <v>79</v>
      </c>
      <c r="AY708" s="19" t="s">
        <v>212</v>
      </c>
      <c r="BE708" s="145">
        <f>IF(N708="základní",J708,0)</f>
        <v>0</v>
      </c>
      <c r="BF708" s="145">
        <f>IF(N708="snížená",J708,0)</f>
        <v>0</v>
      </c>
      <c r="BG708" s="145">
        <f>IF(N708="zákl. přenesená",J708,0)</f>
        <v>0</v>
      </c>
      <c r="BH708" s="145">
        <f>IF(N708="sníž. přenesená",J708,0)</f>
        <v>0</v>
      </c>
      <c r="BI708" s="145">
        <f>IF(N708="nulová",J708,0)</f>
        <v>0</v>
      </c>
      <c r="BJ708" s="19" t="s">
        <v>77</v>
      </c>
      <c r="BK708" s="145">
        <f>ROUND(I708*H708,2)</f>
        <v>0</v>
      </c>
      <c r="BL708" s="19" t="s">
        <v>229</v>
      </c>
      <c r="BM708" s="144" t="s">
        <v>973</v>
      </c>
    </row>
    <row r="709" spans="2:65" s="1" customFormat="1" ht="126.75">
      <c r="B709" s="34"/>
      <c r="D709" s="150" t="s">
        <v>224</v>
      </c>
      <c r="F709" s="151" t="s">
        <v>974</v>
      </c>
      <c r="I709" s="148"/>
      <c r="L709" s="34"/>
      <c r="M709" s="149"/>
      <c r="T709" s="55"/>
      <c r="AT709" s="19" t="s">
        <v>224</v>
      </c>
      <c r="AU709" s="19" t="s">
        <v>79</v>
      </c>
    </row>
    <row r="710" spans="2:65" s="14" customFormat="1">
      <c r="B710" s="170"/>
      <c r="D710" s="150" t="s">
        <v>226</v>
      </c>
      <c r="E710" s="171" t="s">
        <v>19</v>
      </c>
      <c r="F710" s="172" t="s">
        <v>975</v>
      </c>
      <c r="H710" s="171" t="s">
        <v>19</v>
      </c>
      <c r="I710" s="173"/>
      <c r="L710" s="170"/>
      <c r="M710" s="174"/>
      <c r="T710" s="175"/>
      <c r="AT710" s="171" t="s">
        <v>226</v>
      </c>
      <c r="AU710" s="171" t="s">
        <v>79</v>
      </c>
      <c r="AV710" s="14" t="s">
        <v>77</v>
      </c>
      <c r="AW710" s="14" t="s">
        <v>31</v>
      </c>
      <c r="AX710" s="14" t="s">
        <v>69</v>
      </c>
      <c r="AY710" s="171" t="s">
        <v>212</v>
      </c>
    </row>
    <row r="711" spans="2:65" s="12" customFormat="1">
      <c r="B711" s="152"/>
      <c r="D711" s="150" t="s">
        <v>226</v>
      </c>
      <c r="E711" s="153" t="s">
        <v>19</v>
      </c>
      <c r="F711" s="154" t="s">
        <v>976</v>
      </c>
      <c r="H711" s="155">
        <v>8.17</v>
      </c>
      <c r="I711" s="156"/>
      <c r="L711" s="152"/>
      <c r="M711" s="157"/>
      <c r="T711" s="158"/>
      <c r="AT711" s="153" t="s">
        <v>226</v>
      </c>
      <c r="AU711" s="153" t="s">
        <v>79</v>
      </c>
      <c r="AV711" s="12" t="s">
        <v>79</v>
      </c>
      <c r="AW711" s="12" t="s">
        <v>31</v>
      </c>
      <c r="AX711" s="12" t="s">
        <v>69</v>
      </c>
      <c r="AY711" s="153" t="s">
        <v>212</v>
      </c>
    </row>
    <row r="712" spans="2:65" s="12" customFormat="1">
      <c r="B712" s="152"/>
      <c r="D712" s="150" t="s">
        <v>226</v>
      </c>
      <c r="E712" s="153" t="s">
        <v>19</v>
      </c>
      <c r="F712" s="154" t="s">
        <v>977</v>
      </c>
      <c r="H712" s="155">
        <v>2.88</v>
      </c>
      <c r="I712" s="156"/>
      <c r="L712" s="152"/>
      <c r="M712" s="157"/>
      <c r="T712" s="158"/>
      <c r="AT712" s="153" t="s">
        <v>226</v>
      </c>
      <c r="AU712" s="153" t="s">
        <v>79</v>
      </c>
      <c r="AV712" s="12" t="s">
        <v>79</v>
      </c>
      <c r="AW712" s="12" t="s">
        <v>31</v>
      </c>
      <c r="AX712" s="12" t="s">
        <v>69</v>
      </c>
      <c r="AY712" s="153" t="s">
        <v>212</v>
      </c>
    </row>
    <row r="713" spans="2:65" s="12" customFormat="1">
      <c r="B713" s="152"/>
      <c r="D713" s="150" t="s">
        <v>226</v>
      </c>
      <c r="E713" s="153" t="s">
        <v>19</v>
      </c>
      <c r="F713" s="154" t="s">
        <v>978</v>
      </c>
      <c r="H713" s="155">
        <v>31.59</v>
      </c>
      <c r="I713" s="156"/>
      <c r="L713" s="152"/>
      <c r="M713" s="157"/>
      <c r="T713" s="158"/>
      <c r="AT713" s="153" t="s">
        <v>226</v>
      </c>
      <c r="AU713" s="153" t="s">
        <v>79</v>
      </c>
      <c r="AV713" s="12" t="s">
        <v>79</v>
      </c>
      <c r="AW713" s="12" t="s">
        <v>31</v>
      </c>
      <c r="AX713" s="12" t="s">
        <v>69</v>
      </c>
      <c r="AY713" s="153" t="s">
        <v>212</v>
      </c>
    </row>
    <row r="714" spans="2:65" s="12" customFormat="1">
      <c r="B714" s="152"/>
      <c r="D714" s="150" t="s">
        <v>226</v>
      </c>
      <c r="E714" s="153" t="s">
        <v>19</v>
      </c>
      <c r="F714" s="154" t="s">
        <v>979</v>
      </c>
      <c r="H714" s="155">
        <v>5.67</v>
      </c>
      <c r="I714" s="156"/>
      <c r="L714" s="152"/>
      <c r="M714" s="157"/>
      <c r="T714" s="158"/>
      <c r="AT714" s="153" t="s">
        <v>226</v>
      </c>
      <c r="AU714" s="153" t="s">
        <v>79</v>
      </c>
      <c r="AV714" s="12" t="s">
        <v>79</v>
      </c>
      <c r="AW714" s="12" t="s">
        <v>31</v>
      </c>
      <c r="AX714" s="12" t="s">
        <v>69</v>
      </c>
      <c r="AY714" s="153" t="s">
        <v>212</v>
      </c>
    </row>
    <row r="715" spans="2:65" s="12" customFormat="1">
      <c r="B715" s="152"/>
      <c r="D715" s="150" t="s">
        <v>226</v>
      </c>
      <c r="E715" s="153" t="s">
        <v>19</v>
      </c>
      <c r="F715" s="154" t="s">
        <v>980</v>
      </c>
      <c r="H715" s="155">
        <v>5.67</v>
      </c>
      <c r="I715" s="156"/>
      <c r="L715" s="152"/>
      <c r="M715" s="157"/>
      <c r="T715" s="158"/>
      <c r="AT715" s="153" t="s">
        <v>226</v>
      </c>
      <c r="AU715" s="153" t="s">
        <v>79</v>
      </c>
      <c r="AV715" s="12" t="s">
        <v>79</v>
      </c>
      <c r="AW715" s="12" t="s">
        <v>31</v>
      </c>
      <c r="AX715" s="12" t="s">
        <v>69</v>
      </c>
      <c r="AY715" s="153" t="s">
        <v>212</v>
      </c>
    </row>
    <row r="716" spans="2:65" s="12" customFormat="1">
      <c r="B716" s="152"/>
      <c r="D716" s="150" t="s">
        <v>226</v>
      </c>
      <c r="E716" s="153" t="s">
        <v>19</v>
      </c>
      <c r="F716" s="154" t="s">
        <v>981</v>
      </c>
      <c r="H716" s="155">
        <v>5.67</v>
      </c>
      <c r="I716" s="156"/>
      <c r="L716" s="152"/>
      <c r="M716" s="157"/>
      <c r="T716" s="158"/>
      <c r="AT716" s="153" t="s">
        <v>226</v>
      </c>
      <c r="AU716" s="153" t="s">
        <v>79</v>
      </c>
      <c r="AV716" s="12" t="s">
        <v>79</v>
      </c>
      <c r="AW716" s="12" t="s">
        <v>31</v>
      </c>
      <c r="AX716" s="12" t="s">
        <v>69</v>
      </c>
      <c r="AY716" s="153" t="s">
        <v>212</v>
      </c>
    </row>
    <row r="717" spans="2:65" s="12" customFormat="1">
      <c r="B717" s="152"/>
      <c r="D717" s="150" t="s">
        <v>226</v>
      </c>
      <c r="E717" s="153" t="s">
        <v>19</v>
      </c>
      <c r="F717" s="154" t="s">
        <v>982</v>
      </c>
      <c r="H717" s="155">
        <v>5.67</v>
      </c>
      <c r="I717" s="156"/>
      <c r="L717" s="152"/>
      <c r="M717" s="157"/>
      <c r="T717" s="158"/>
      <c r="AT717" s="153" t="s">
        <v>226</v>
      </c>
      <c r="AU717" s="153" t="s">
        <v>79</v>
      </c>
      <c r="AV717" s="12" t="s">
        <v>79</v>
      </c>
      <c r="AW717" s="12" t="s">
        <v>31</v>
      </c>
      <c r="AX717" s="12" t="s">
        <v>69</v>
      </c>
      <c r="AY717" s="153" t="s">
        <v>212</v>
      </c>
    </row>
    <row r="718" spans="2:65" s="15" customFormat="1">
      <c r="B718" s="176"/>
      <c r="D718" s="150" t="s">
        <v>226</v>
      </c>
      <c r="E718" s="177" t="s">
        <v>19</v>
      </c>
      <c r="F718" s="178" t="s">
        <v>455</v>
      </c>
      <c r="H718" s="179">
        <v>65.319999999999993</v>
      </c>
      <c r="I718" s="180"/>
      <c r="L718" s="176"/>
      <c r="M718" s="181"/>
      <c r="T718" s="182"/>
      <c r="AT718" s="177" t="s">
        <v>226</v>
      </c>
      <c r="AU718" s="177" t="s">
        <v>79</v>
      </c>
      <c r="AV718" s="15" t="s">
        <v>236</v>
      </c>
      <c r="AW718" s="15" t="s">
        <v>31</v>
      </c>
      <c r="AX718" s="15" t="s">
        <v>69</v>
      </c>
      <c r="AY718" s="177" t="s">
        <v>212</v>
      </c>
    </row>
    <row r="719" spans="2:65" s="14" customFormat="1">
      <c r="B719" s="170"/>
      <c r="D719" s="150" t="s">
        <v>226</v>
      </c>
      <c r="E719" s="171" t="s">
        <v>19</v>
      </c>
      <c r="F719" s="172" t="s">
        <v>983</v>
      </c>
      <c r="H719" s="171" t="s">
        <v>19</v>
      </c>
      <c r="I719" s="173"/>
      <c r="L719" s="170"/>
      <c r="M719" s="174"/>
      <c r="T719" s="175"/>
      <c r="AT719" s="171" t="s">
        <v>226</v>
      </c>
      <c r="AU719" s="171" t="s">
        <v>79</v>
      </c>
      <c r="AV719" s="14" t="s">
        <v>77</v>
      </c>
      <c r="AW719" s="14" t="s">
        <v>31</v>
      </c>
      <c r="AX719" s="14" t="s">
        <v>69</v>
      </c>
      <c r="AY719" s="171" t="s">
        <v>212</v>
      </c>
    </row>
    <row r="720" spans="2:65" s="12" customFormat="1">
      <c r="B720" s="152"/>
      <c r="D720" s="150" t="s">
        <v>226</v>
      </c>
      <c r="E720" s="153" t="s">
        <v>19</v>
      </c>
      <c r="F720" s="154" t="s">
        <v>984</v>
      </c>
      <c r="H720" s="155">
        <v>131.76</v>
      </c>
      <c r="I720" s="156"/>
      <c r="L720" s="152"/>
      <c r="M720" s="157"/>
      <c r="T720" s="158"/>
      <c r="AT720" s="153" t="s">
        <v>226</v>
      </c>
      <c r="AU720" s="153" t="s">
        <v>79</v>
      </c>
      <c r="AV720" s="12" t="s">
        <v>79</v>
      </c>
      <c r="AW720" s="12" t="s">
        <v>31</v>
      </c>
      <c r="AX720" s="12" t="s">
        <v>69</v>
      </c>
      <c r="AY720" s="153" t="s">
        <v>212</v>
      </c>
    </row>
    <row r="721" spans="2:65" s="12" customFormat="1">
      <c r="B721" s="152"/>
      <c r="D721" s="150" t="s">
        <v>226</v>
      </c>
      <c r="E721" s="153" t="s">
        <v>19</v>
      </c>
      <c r="F721" s="154" t="s">
        <v>985</v>
      </c>
      <c r="H721" s="155">
        <v>92.16</v>
      </c>
      <c r="I721" s="156"/>
      <c r="L721" s="152"/>
      <c r="M721" s="157"/>
      <c r="T721" s="158"/>
      <c r="AT721" s="153" t="s">
        <v>226</v>
      </c>
      <c r="AU721" s="153" t="s">
        <v>79</v>
      </c>
      <c r="AV721" s="12" t="s">
        <v>79</v>
      </c>
      <c r="AW721" s="12" t="s">
        <v>31</v>
      </c>
      <c r="AX721" s="12" t="s">
        <v>69</v>
      </c>
      <c r="AY721" s="153" t="s">
        <v>212</v>
      </c>
    </row>
    <row r="722" spans="2:65" s="12" customFormat="1">
      <c r="B722" s="152"/>
      <c r="D722" s="150" t="s">
        <v>226</v>
      </c>
      <c r="E722" s="153" t="s">
        <v>19</v>
      </c>
      <c r="F722" s="154" t="s">
        <v>986</v>
      </c>
      <c r="H722" s="155">
        <v>90.72</v>
      </c>
      <c r="I722" s="156"/>
      <c r="L722" s="152"/>
      <c r="M722" s="157"/>
      <c r="T722" s="158"/>
      <c r="AT722" s="153" t="s">
        <v>226</v>
      </c>
      <c r="AU722" s="153" t="s">
        <v>79</v>
      </c>
      <c r="AV722" s="12" t="s">
        <v>79</v>
      </c>
      <c r="AW722" s="12" t="s">
        <v>31</v>
      </c>
      <c r="AX722" s="12" t="s">
        <v>69</v>
      </c>
      <c r="AY722" s="153" t="s">
        <v>212</v>
      </c>
    </row>
    <row r="723" spans="2:65" s="12" customFormat="1">
      <c r="B723" s="152"/>
      <c r="D723" s="150" t="s">
        <v>226</v>
      </c>
      <c r="E723" s="153" t="s">
        <v>19</v>
      </c>
      <c r="F723" s="154" t="s">
        <v>987</v>
      </c>
      <c r="H723" s="155">
        <v>191.52</v>
      </c>
      <c r="I723" s="156"/>
      <c r="L723" s="152"/>
      <c r="M723" s="157"/>
      <c r="T723" s="158"/>
      <c r="AT723" s="153" t="s">
        <v>226</v>
      </c>
      <c r="AU723" s="153" t="s">
        <v>79</v>
      </c>
      <c r="AV723" s="12" t="s">
        <v>79</v>
      </c>
      <c r="AW723" s="12" t="s">
        <v>31</v>
      </c>
      <c r="AX723" s="12" t="s">
        <v>69</v>
      </c>
      <c r="AY723" s="153" t="s">
        <v>212</v>
      </c>
    </row>
    <row r="724" spans="2:65" s="12" customFormat="1">
      <c r="B724" s="152"/>
      <c r="D724" s="150" t="s">
        <v>226</v>
      </c>
      <c r="E724" s="153" t="s">
        <v>19</v>
      </c>
      <c r="F724" s="154" t="s">
        <v>988</v>
      </c>
      <c r="H724" s="155">
        <v>191.52</v>
      </c>
      <c r="I724" s="156"/>
      <c r="L724" s="152"/>
      <c r="M724" s="157"/>
      <c r="T724" s="158"/>
      <c r="AT724" s="153" t="s">
        <v>226</v>
      </c>
      <c r="AU724" s="153" t="s">
        <v>79</v>
      </c>
      <c r="AV724" s="12" t="s">
        <v>79</v>
      </c>
      <c r="AW724" s="12" t="s">
        <v>31</v>
      </c>
      <c r="AX724" s="12" t="s">
        <v>69</v>
      </c>
      <c r="AY724" s="153" t="s">
        <v>212</v>
      </c>
    </row>
    <row r="725" spans="2:65" s="12" customFormat="1">
      <c r="B725" s="152"/>
      <c r="D725" s="150" t="s">
        <v>226</v>
      </c>
      <c r="E725" s="153" t="s">
        <v>19</v>
      </c>
      <c r="F725" s="154" t="s">
        <v>989</v>
      </c>
      <c r="H725" s="155">
        <v>200.16</v>
      </c>
      <c r="I725" s="156"/>
      <c r="L725" s="152"/>
      <c r="M725" s="157"/>
      <c r="T725" s="158"/>
      <c r="AT725" s="153" t="s">
        <v>226</v>
      </c>
      <c r="AU725" s="153" t="s">
        <v>79</v>
      </c>
      <c r="AV725" s="12" t="s">
        <v>79</v>
      </c>
      <c r="AW725" s="12" t="s">
        <v>31</v>
      </c>
      <c r="AX725" s="12" t="s">
        <v>69</v>
      </c>
      <c r="AY725" s="153" t="s">
        <v>212</v>
      </c>
    </row>
    <row r="726" spans="2:65" s="12" customFormat="1">
      <c r="B726" s="152"/>
      <c r="D726" s="150" t="s">
        <v>226</v>
      </c>
      <c r="E726" s="153" t="s">
        <v>19</v>
      </c>
      <c r="F726" s="154" t="s">
        <v>990</v>
      </c>
      <c r="H726" s="155">
        <v>200.16</v>
      </c>
      <c r="I726" s="156"/>
      <c r="L726" s="152"/>
      <c r="M726" s="157"/>
      <c r="T726" s="158"/>
      <c r="AT726" s="153" t="s">
        <v>226</v>
      </c>
      <c r="AU726" s="153" t="s">
        <v>79</v>
      </c>
      <c r="AV726" s="12" t="s">
        <v>79</v>
      </c>
      <c r="AW726" s="12" t="s">
        <v>31</v>
      </c>
      <c r="AX726" s="12" t="s">
        <v>69</v>
      </c>
      <c r="AY726" s="153" t="s">
        <v>212</v>
      </c>
    </row>
    <row r="727" spans="2:65" s="12" customFormat="1">
      <c r="B727" s="152"/>
      <c r="D727" s="150" t="s">
        <v>226</v>
      </c>
      <c r="E727" s="153" t="s">
        <v>19</v>
      </c>
      <c r="F727" s="154" t="s">
        <v>991</v>
      </c>
      <c r="H727" s="155">
        <v>4.05</v>
      </c>
      <c r="I727" s="156"/>
      <c r="L727" s="152"/>
      <c r="M727" s="157"/>
      <c r="T727" s="158"/>
      <c r="AT727" s="153" t="s">
        <v>226</v>
      </c>
      <c r="AU727" s="153" t="s">
        <v>79</v>
      </c>
      <c r="AV727" s="12" t="s">
        <v>79</v>
      </c>
      <c r="AW727" s="12" t="s">
        <v>31</v>
      </c>
      <c r="AX727" s="12" t="s">
        <v>69</v>
      </c>
      <c r="AY727" s="153" t="s">
        <v>212</v>
      </c>
    </row>
    <row r="728" spans="2:65" s="15" customFormat="1">
      <c r="B728" s="176"/>
      <c r="D728" s="150" t="s">
        <v>226</v>
      </c>
      <c r="E728" s="177" t="s">
        <v>19</v>
      </c>
      <c r="F728" s="178" t="s">
        <v>455</v>
      </c>
      <c r="H728" s="179">
        <v>1102.05</v>
      </c>
      <c r="I728" s="180"/>
      <c r="L728" s="176"/>
      <c r="M728" s="181"/>
      <c r="T728" s="182"/>
      <c r="AT728" s="177" t="s">
        <v>226</v>
      </c>
      <c r="AU728" s="177" t="s">
        <v>79</v>
      </c>
      <c r="AV728" s="15" t="s">
        <v>236</v>
      </c>
      <c r="AW728" s="15" t="s">
        <v>31</v>
      </c>
      <c r="AX728" s="15" t="s">
        <v>69</v>
      </c>
      <c r="AY728" s="177" t="s">
        <v>212</v>
      </c>
    </row>
    <row r="729" spans="2:65" s="13" customFormat="1">
      <c r="B729" s="159"/>
      <c r="D729" s="150" t="s">
        <v>226</v>
      </c>
      <c r="E729" s="160" t="s">
        <v>19</v>
      </c>
      <c r="F729" s="161" t="s">
        <v>228</v>
      </c>
      <c r="H729" s="162">
        <v>1167.3699999999999</v>
      </c>
      <c r="I729" s="163"/>
      <c r="L729" s="159"/>
      <c r="M729" s="164"/>
      <c r="T729" s="165"/>
      <c r="AT729" s="160" t="s">
        <v>226</v>
      </c>
      <c r="AU729" s="160" t="s">
        <v>79</v>
      </c>
      <c r="AV729" s="13" t="s">
        <v>229</v>
      </c>
      <c r="AW729" s="13" t="s">
        <v>31</v>
      </c>
      <c r="AX729" s="13" t="s">
        <v>77</v>
      </c>
      <c r="AY729" s="160" t="s">
        <v>212</v>
      </c>
    </row>
    <row r="730" spans="2:65" s="1" customFormat="1" ht="24.2" customHeight="1">
      <c r="B730" s="34"/>
      <c r="C730" s="133" t="s">
        <v>992</v>
      </c>
      <c r="D730" s="133" t="s">
        <v>215</v>
      </c>
      <c r="E730" s="134" t="s">
        <v>993</v>
      </c>
      <c r="F730" s="135" t="s">
        <v>994</v>
      </c>
      <c r="G730" s="136" t="s">
        <v>495</v>
      </c>
      <c r="H730" s="137">
        <v>672.39800000000002</v>
      </c>
      <c r="I730" s="138"/>
      <c r="J730" s="139">
        <f>ROUND(I730*H730,2)</f>
        <v>0</v>
      </c>
      <c r="K730" s="135" t="s">
        <v>245</v>
      </c>
      <c r="L730" s="34"/>
      <c r="M730" s="140" t="s">
        <v>19</v>
      </c>
      <c r="N730" s="141" t="s">
        <v>40</v>
      </c>
      <c r="P730" s="142">
        <f>O730*H730</f>
        <v>0</v>
      </c>
      <c r="Q730" s="142">
        <v>0</v>
      </c>
      <c r="R730" s="142">
        <f>Q730*H730</f>
        <v>0</v>
      </c>
      <c r="S730" s="142">
        <v>0</v>
      </c>
      <c r="T730" s="143">
        <f>S730*H730</f>
        <v>0</v>
      </c>
      <c r="AR730" s="144" t="s">
        <v>229</v>
      </c>
      <c r="AT730" s="144" t="s">
        <v>215</v>
      </c>
      <c r="AU730" s="144" t="s">
        <v>79</v>
      </c>
      <c r="AY730" s="19" t="s">
        <v>212</v>
      </c>
      <c r="BE730" s="145">
        <f>IF(N730="základní",J730,0)</f>
        <v>0</v>
      </c>
      <c r="BF730" s="145">
        <f>IF(N730="snížená",J730,0)</f>
        <v>0</v>
      </c>
      <c r="BG730" s="145">
        <f>IF(N730="zákl. přenesená",J730,0)</f>
        <v>0</v>
      </c>
      <c r="BH730" s="145">
        <f>IF(N730="sníž. přenesená",J730,0)</f>
        <v>0</v>
      </c>
      <c r="BI730" s="145">
        <f>IF(N730="nulová",J730,0)</f>
        <v>0</v>
      </c>
      <c r="BJ730" s="19" t="s">
        <v>77</v>
      </c>
      <c r="BK730" s="145">
        <f>ROUND(I730*H730,2)</f>
        <v>0</v>
      </c>
      <c r="BL730" s="19" t="s">
        <v>229</v>
      </c>
      <c r="BM730" s="144" t="s">
        <v>995</v>
      </c>
    </row>
    <row r="731" spans="2:65" s="1" customFormat="1" ht="146.25">
      <c r="B731" s="34"/>
      <c r="D731" s="150" t="s">
        <v>224</v>
      </c>
      <c r="F731" s="151" t="s">
        <v>996</v>
      </c>
      <c r="I731" s="148"/>
      <c r="L731" s="34"/>
      <c r="M731" s="149"/>
      <c r="T731" s="55"/>
      <c r="AT731" s="19" t="s">
        <v>224</v>
      </c>
      <c r="AU731" s="19" t="s">
        <v>79</v>
      </c>
    </row>
    <row r="732" spans="2:65" s="14" customFormat="1">
      <c r="B732" s="170"/>
      <c r="D732" s="150" t="s">
        <v>226</v>
      </c>
      <c r="E732" s="171" t="s">
        <v>19</v>
      </c>
      <c r="F732" s="172" t="s">
        <v>997</v>
      </c>
      <c r="H732" s="171" t="s">
        <v>19</v>
      </c>
      <c r="I732" s="173"/>
      <c r="L732" s="170"/>
      <c r="M732" s="174"/>
      <c r="T732" s="175"/>
      <c r="AT732" s="171" t="s">
        <v>226</v>
      </c>
      <c r="AU732" s="171" t="s">
        <v>79</v>
      </c>
      <c r="AV732" s="14" t="s">
        <v>77</v>
      </c>
      <c r="AW732" s="14" t="s">
        <v>31</v>
      </c>
      <c r="AX732" s="14" t="s">
        <v>69</v>
      </c>
      <c r="AY732" s="171" t="s">
        <v>212</v>
      </c>
    </row>
    <row r="733" spans="2:65" s="14" customFormat="1">
      <c r="B733" s="170"/>
      <c r="D733" s="150" t="s">
        <v>226</v>
      </c>
      <c r="E733" s="171" t="s">
        <v>19</v>
      </c>
      <c r="F733" s="172" t="s">
        <v>998</v>
      </c>
      <c r="H733" s="171" t="s">
        <v>19</v>
      </c>
      <c r="I733" s="173"/>
      <c r="L733" s="170"/>
      <c r="M733" s="174"/>
      <c r="T733" s="175"/>
      <c r="AT733" s="171" t="s">
        <v>226</v>
      </c>
      <c r="AU733" s="171" t="s">
        <v>79</v>
      </c>
      <c r="AV733" s="14" t="s">
        <v>77</v>
      </c>
      <c r="AW733" s="14" t="s">
        <v>31</v>
      </c>
      <c r="AX733" s="14" t="s">
        <v>69</v>
      </c>
      <c r="AY733" s="171" t="s">
        <v>212</v>
      </c>
    </row>
    <row r="734" spans="2:65" s="12" customFormat="1">
      <c r="B734" s="152"/>
      <c r="D734" s="150" t="s">
        <v>226</v>
      </c>
      <c r="E734" s="153" t="s">
        <v>19</v>
      </c>
      <c r="F734" s="154" t="s">
        <v>999</v>
      </c>
      <c r="H734" s="155">
        <v>90.603999999999999</v>
      </c>
      <c r="I734" s="156"/>
      <c r="L734" s="152"/>
      <c r="M734" s="157"/>
      <c r="T734" s="158"/>
      <c r="AT734" s="153" t="s">
        <v>226</v>
      </c>
      <c r="AU734" s="153" t="s">
        <v>79</v>
      </c>
      <c r="AV734" s="12" t="s">
        <v>79</v>
      </c>
      <c r="AW734" s="12" t="s">
        <v>31</v>
      </c>
      <c r="AX734" s="12" t="s">
        <v>69</v>
      </c>
      <c r="AY734" s="153" t="s">
        <v>212</v>
      </c>
    </row>
    <row r="735" spans="2:65" s="14" customFormat="1">
      <c r="B735" s="170"/>
      <c r="D735" s="150" t="s">
        <v>226</v>
      </c>
      <c r="E735" s="171" t="s">
        <v>19</v>
      </c>
      <c r="F735" s="172" t="s">
        <v>1000</v>
      </c>
      <c r="H735" s="171" t="s">
        <v>19</v>
      </c>
      <c r="I735" s="173"/>
      <c r="L735" s="170"/>
      <c r="M735" s="174"/>
      <c r="T735" s="175"/>
      <c r="AT735" s="171" t="s">
        <v>226</v>
      </c>
      <c r="AU735" s="171" t="s">
        <v>79</v>
      </c>
      <c r="AV735" s="14" t="s">
        <v>77</v>
      </c>
      <c r="AW735" s="14" t="s">
        <v>31</v>
      </c>
      <c r="AX735" s="14" t="s">
        <v>69</v>
      </c>
      <c r="AY735" s="171" t="s">
        <v>212</v>
      </c>
    </row>
    <row r="736" spans="2:65" s="12" customFormat="1">
      <c r="B736" s="152"/>
      <c r="D736" s="150" t="s">
        <v>226</v>
      </c>
      <c r="E736" s="153" t="s">
        <v>19</v>
      </c>
      <c r="F736" s="154" t="s">
        <v>1001</v>
      </c>
      <c r="H736" s="155">
        <v>85.564999999999998</v>
      </c>
      <c r="I736" s="156"/>
      <c r="L736" s="152"/>
      <c r="M736" s="157"/>
      <c r="T736" s="158"/>
      <c r="AT736" s="153" t="s">
        <v>226</v>
      </c>
      <c r="AU736" s="153" t="s">
        <v>79</v>
      </c>
      <c r="AV736" s="12" t="s">
        <v>79</v>
      </c>
      <c r="AW736" s="12" t="s">
        <v>31</v>
      </c>
      <c r="AX736" s="12" t="s">
        <v>69</v>
      </c>
      <c r="AY736" s="153" t="s">
        <v>212</v>
      </c>
    </row>
    <row r="737" spans="2:51" s="14" customFormat="1">
      <c r="B737" s="170"/>
      <c r="D737" s="150" t="s">
        <v>226</v>
      </c>
      <c r="E737" s="171" t="s">
        <v>19</v>
      </c>
      <c r="F737" s="172" t="s">
        <v>1002</v>
      </c>
      <c r="H737" s="171" t="s">
        <v>19</v>
      </c>
      <c r="I737" s="173"/>
      <c r="L737" s="170"/>
      <c r="M737" s="174"/>
      <c r="T737" s="175"/>
      <c r="AT737" s="171" t="s">
        <v>226</v>
      </c>
      <c r="AU737" s="171" t="s">
        <v>79</v>
      </c>
      <c r="AV737" s="14" t="s">
        <v>77</v>
      </c>
      <c r="AW737" s="14" t="s">
        <v>31</v>
      </c>
      <c r="AX737" s="14" t="s">
        <v>69</v>
      </c>
      <c r="AY737" s="171" t="s">
        <v>212</v>
      </c>
    </row>
    <row r="738" spans="2:51" s="12" customFormat="1">
      <c r="B738" s="152"/>
      <c r="D738" s="150" t="s">
        <v>226</v>
      </c>
      <c r="E738" s="153" t="s">
        <v>19</v>
      </c>
      <c r="F738" s="154" t="s">
        <v>1003</v>
      </c>
      <c r="H738" s="155">
        <v>67.644000000000005</v>
      </c>
      <c r="I738" s="156"/>
      <c r="L738" s="152"/>
      <c r="M738" s="157"/>
      <c r="T738" s="158"/>
      <c r="AT738" s="153" t="s">
        <v>226</v>
      </c>
      <c r="AU738" s="153" t="s">
        <v>79</v>
      </c>
      <c r="AV738" s="12" t="s">
        <v>79</v>
      </c>
      <c r="AW738" s="12" t="s">
        <v>31</v>
      </c>
      <c r="AX738" s="12" t="s">
        <v>69</v>
      </c>
      <c r="AY738" s="153" t="s">
        <v>212</v>
      </c>
    </row>
    <row r="739" spans="2:51" s="14" customFormat="1">
      <c r="B739" s="170"/>
      <c r="D739" s="150" t="s">
        <v>226</v>
      </c>
      <c r="E739" s="171" t="s">
        <v>19</v>
      </c>
      <c r="F739" s="172" t="s">
        <v>1004</v>
      </c>
      <c r="H739" s="171" t="s">
        <v>19</v>
      </c>
      <c r="I739" s="173"/>
      <c r="L739" s="170"/>
      <c r="M739" s="174"/>
      <c r="T739" s="175"/>
      <c r="AT739" s="171" t="s">
        <v>226</v>
      </c>
      <c r="AU739" s="171" t="s">
        <v>79</v>
      </c>
      <c r="AV739" s="14" t="s">
        <v>77</v>
      </c>
      <c r="AW739" s="14" t="s">
        <v>31</v>
      </c>
      <c r="AX739" s="14" t="s">
        <v>69</v>
      </c>
      <c r="AY739" s="171" t="s">
        <v>212</v>
      </c>
    </row>
    <row r="740" spans="2:51" s="12" customFormat="1">
      <c r="B740" s="152"/>
      <c r="D740" s="150" t="s">
        <v>226</v>
      </c>
      <c r="E740" s="153" t="s">
        <v>19</v>
      </c>
      <c r="F740" s="154" t="s">
        <v>1005</v>
      </c>
      <c r="H740" s="155">
        <v>91.751000000000005</v>
      </c>
      <c r="I740" s="156"/>
      <c r="L740" s="152"/>
      <c r="M740" s="157"/>
      <c r="T740" s="158"/>
      <c r="AT740" s="153" t="s">
        <v>226</v>
      </c>
      <c r="AU740" s="153" t="s">
        <v>79</v>
      </c>
      <c r="AV740" s="12" t="s">
        <v>79</v>
      </c>
      <c r="AW740" s="12" t="s">
        <v>31</v>
      </c>
      <c r="AX740" s="12" t="s">
        <v>69</v>
      </c>
      <c r="AY740" s="153" t="s">
        <v>212</v>
      </c>
    </row>
    <row r="741" spans="2:51" s="14" customFormat="1">
      <c r="B741" s="170"/>
      <c r="D741" s="150" t="s">
        <v>226</v>
      </c>
      <c r="E741" s="171" t="s">
        <v>19</v>
      </c>
      <c r="F741" s="172" t="s">
        <v>1006</v>
      </c>
      <c r="H741" s="171" t="s">
        <v>19</v>
      </c>
      <c r="I741" s="173"/>
      <c r="L741" s="170"/>
      <c r="M741" s="174"/>
      <c r="T741" s="175"/>
      <c r="AT741" s="171" t="s">
        <v>226</v>
      </c>
      <c r="AU741" s="171" t="s">
        <v>79</v>
      </c>
      <c r="AV741" s="14" t="s">
        <v>77</v>
      </c>
      <c r="AW741" s="14" t="s">
        <v>31</v>
      </c>
      <c r="AX741" s="14" t="s">
        <v>69</v>
      </c>
      <c r="AY741" s="171" t="s">
        <v>212</v>
      </c>
    </row>
    <row r="742" spans="2:51" s="12" customFormat="1">
      <c r="B742" s="152"/>
      <c r="D742" s="150" t="s">
        <v>226</v>
      </c>
      <c r="E742" s="153" t="s">
        <v>19</v>
      </c>
      <c r="F742" s="154" t="s">
        <v>1007</v>
      </c>
      <c r="H742" s="155">
        <v>104.679</v>
      </c>
      <c r="I742" s="156"/>
      <c r="L742" s="152"/>
      <c r="M742" s="157"/>
      <c r="T742" s="158"/>
      <c r="AT742" s="153" t="s">
        <v>226</v>
      </c>
      <c r="AU742" s="153" t="s">
        <v>79</v>
      </c>
      <c r="AV742" s="12" t="s">
        <v>79</v>
      </c>
      <c r="AW742" s="12" t="s">
        <v>31</v>
      </c>
      <c r="AX742" s="12" t="s">
        <v>69</v>
      </c>
      <c r="AY742" s="153" t="s">
        <v>212</v>
      </c>
    </row>
    <row r="743" spans="2:51" s="14" customFormat="1">
      <c r="B743" s="170"/>
      <c r="D743" s="150" t="s">
        <v>226</v>
      </c>
      <c r="E743" s="171" t="s">
        <v>19</v>
      </c>
      <c r="F743" s="172" t="s">
        <v>1008</v>
      </c>
      <c r="H743" s="171" t="s">
        <v>19</v>
      </c>
      <c r="I743" s="173"/>
      <c r="L743" s="170"/>
      <c r="M743" s="174"/>
      <c r="T743" s="175"/>
      <c r="AT743" s="171" t="s">
        <v>226</v>
      </c>
      <c r="AU743" s="171" t="s">
        <v>79</v>
      </c>
      <c r="AV743" s="14" t="s">
        <v>77</v>
      </c>
      <c r="AW743" s="14" t="s">
        <v>31</v>
      </c>
      <c r="AX743" s="14" t="s">
        <v>69</v>
      </c>
      <c r="AY743" s="171" t="s">
        <v>212</v>
      </c>
    </row>
    <row r="744" spans="2:51" s="12" customFormat="1">
      <c r="B744" s="152"/>
      <c r="D744" s="150" t="s">
        <v>226</v>
      </c>
      <c r="E744" s="153" t="s">
        <v>19</v>
      </c>
      <c r="F744" s="154" t="s">
        <v>1009</v>
      </c>
      <c r="H744" s="155">
        <v>91.346999999999994</v>
      </c>
      <c r="I744" s="156"/>
      <c r="L744" s="152"/>
      <c r="M744" s="157"/>
      <c r="T744" s="158"/>
      <c r="AT744" s="153" t="s">
        <v>226</v>
      </c>
      <c r="AU744" s="153" t="s">
        <v>79</v>
      </c>
      <c r="AV744" s="12" t="s">
        <v>79</v>
      </c>
      <c r="AW744" s="12" t="s">
        <v>31</v>
      </c>
      <c r="AX744" s="12" t="s">
        <v>69</v>
      </c>
      <c r="AY744" s="153" t="s">
        <v>212</v>
      </c>
    </row>
    <row r="745" spans="2:51" s="14" customFormat="1">
      <c r="B745" s="170"/>
      <c r="D745" s="150" t="s">
        <v>226</v>
      </c>
      <c r="E745" s="171" t="s">
        <v>19</v>
      </c>
      <c r="F745" s="172" t="s">
        <v>1010</v>
      </c>
      <c r="H745" s="171" t="s">
        <v>19</v>
      </c>
      <c r="I745" s="173"/>
      <c r="L745" s="170"/>
      <c r="M745" s="174"/>
      <c r="T745" s="175"/>
      <c r="AT745" s="171" t="s">
        <v>226</v>
      </c>
      <c r="AU745" s="171" t="s">
        <v>79</v>
      </c>
      <c r="AV745" s="14" t="s">
        <v>77</v>
      </c>
      <c r="AW745" s="14" t="s">
        <v>31</v>
      </c>
      <c r="AX745" s="14" t="s">
        <v>69</v>
      </c>
      <c r="AY745" s="171" t="s">
        <v>212</v>
      </c>
    </row>
    <row r="746" spans="2:51" s="12" customFormat="1">
      <c r="B746" s="152"/>
      <c r="D746" s="150" t="s">
        <v>226</v>
      </c>
      <c r="E746" s="153" t="s">
        <v>19</v>
      </c>
      <c r="F746" s="154" t="s">
        <v>1011</v>
      </c>
      <c r="H746" s="155">
        <v>98.619</v>
      </c>
      <c r="I746" s="156"/>
      <c r="L746" s="152"/>
      <c r="M746" s="157"/>
      <c r="T746" s="158"/>
      <c r="AT746" s="153" t="s">
        <v>226</v>
      </c>
      <c r="AU746" s="153" t="s">
        <v>79</v>
      </c>
      <c r="AV746" s="12" t="s">
        <v>79</v>
      </c>
      <c r="AW746" s="12" t="s">
        <v>31</v>
      </c>
      <c r="AX746" s="12" t="s">
        <v>69</v>
      </c>
      <c r="AY746" s="153" t="s">
        <v>212</v>
      </c>
    </row>
    <row r="747" spans="2:51" s="14" customFormat="1">
      <c r="B747" s="170"/>
      <c r="D747" s="150" t="s">
        <v>226</v>
      </c>
      <c r="E747" s="171" t="s">
        <v>19</v>
      </c>
      <c r="F747" s="172" t="s">
        <v>1012</v>
      </c>
      <c r="H747" s="171" t="s">
        <v>19</v>
      </c>
      <c r="I747" s="173"/>
      <c r="L747" s="170"/>
      <c r="M747" s="174"/>
      <c r="T747" s="175"/>
      <c r="AT747" s="171" t="s">
        <v>226</v>
      </c>
      <c r="AU747" s="171" t="s">
        <v>79</v>
      </c>
      <c r="AV747" s="14" t="s">
        <v>77</v>
      </c>
      <c r="AW747" s="14" t="s">
        <v>31</v>
      </c>
      <c r="AX747" s="14" t="s">
        <v>69</v>
      </c>
      <c r="AY747" s="171" t="s">
        <v>212</v>
      </c>
    </row>
    <row r="748" spans="2:51" s="12" customFormat="1">
      <c r="B748" s="152"/>
      <c r="D748" s="150" t="s">
        <v>226</v>
      </c>
      <c r="E748" s="153" t="s">
        <v>19</v>
      </c>
      <c r="F748" s="154" t="s">
        <v>1013</v>
      </c>
      <c r="H748" s="155">
        <v>9.1910000000000007</v>
      </c>
      <c r="I748" s="156"/>
      <c r="L748" s="152"/>
      <c r="M748" s="157"/>
      <c r="T748" s="158"/>
      <c r="AT748" s="153" t="s">
        <v>226</v>
      </c>
      <c r="AU748" s="153" t="s">
        <v>79</v>
      </c>
      <c r="AV748" s="12" t="s">
        <v>79</v>
      </c>
      <c r="AW748" s="12" t="s">
        <v>31</v>
      </c>
      <c r="AX748" s="12" t="s">
        <v>69</v>
      </c>
      <c r="AY748" s="153" t="s">
        <v>212</v>
      </c>
    </row>
    <row r="749" spans="2:51" s="15" customFormat="1">
      <c r="B749" s="176"/>
      <c r="D749" s="150" t="s">
        <v>226</v>
      </c>
      <c r="E749" s="177" t="s">
        <v>19</v>
      </c>
      <c r="F749" s="178" t="s">
        <v>455</v>
      </c>
      <c r="H749" s="179">
        <v>639.4</v>
      </c>
      <c r="I749" s="180"/>
      <c r="L749" s="176"/>
      <c r="M749" s="181"/>
      <c r="T749" s="182"/>
      <c r="AT749" s="177" t="s">
        <v>226</v>
      </c>
      <c r="AU749" s="177" t="s">
        <v>79</v>
      </c>
      <c r="AV749" s="15" t="s">
        <v>236</v>
      </c>
      <c r="AW749" s="15" t="s">
        <v>31</v>
      </c>
      <c r="AX749" s="15" t="s">
        <v>69</v>
      </c>
      <c r="AY749" s="177" t="s">
        <v>212</v>
      </c>
    </row>
    <row r="750" spans="2:51" s="14" customFormat="1">
      <c r="B750" s="170"/>
      <c r="D750" s="150" t="s">
        <v>226</v>
      </c>
      <c r="E750" s="171" t="s">
        <v>19</v>
      </c>
      <c r="F750" s="172" t="s">
        <v>1014</v>
      </c>
      <c r="H750" s="171" t="s">
        <v>19</v>
      </c>
      <c r="I750" s="173"/>
      <c r="L750" s="170"/>
      <c r="M750" s="174"/>
      <c r="T750" s="175"/>
      <c r="AT750" s="171" t="s">
        <v>226</v>
      </c>
      <c r="AU750" s="171" t="s">
        <v>79</v>
      </c>
      <c r="AV750" s="14" t="s">
        <v>77</v>
      </c>
      <c r="AW750" s="14" t="s">
        <v>31</v>
      </c>
      <c r="AX750" s="14" t="s">
        <v>69</v>
      </c>
      <c r="AY750" s="171" t="s">
        <v>212</v>
      </c>
    </row>
    <row r="751" spans="2:51" s="14" customFormat="1">
      <c r="B751" s="170"/>
      <c r="D751" s="150" t="s">
        <v>226</v>
      </c>
      <c r="E751" s="171" t="s">
        <v>19</v>
      </c>
      <c r="F751" s="172" t="s">
        <v>998</v>
      </c>
      <c r="H751" s="171" t="s">
        <v>19</v>
      </c>
      <c r="I751" s="173"/>
      <c r="L751" s="170"/>
      <c r="M751" s="174"/>
      <c r="T751" s="175"/>
      <c r="AT751" s="171" t="s">
        <v>226</v>
      </c>
      <c r="AU751" s="171" t="s">
        <v>79</v>
      </c>
      <c r="AV751" s="14" t="s">
        <v>77</v>
      </c>
      <c r="AW751" s="14" t="s">
        <v>31</v>
      </c>
      <c r="AX751" s="14" t="s">
        <v>69</v>
      </c>
      <c r="AY751" s="171" t="s">
        <v>212</v>
      </c>
    </row>
    <row r="752" spans="2:51" s="12" customFormat="1">
      <c r="B752" s="152"/>
      <c r="D752" s="150" t="s">
        <v>226</v>
      </c>
      <c r="E752" s="153" t="s">
        <v>19</v>
      </c>
      <c r="F752" s="154" t="s">
        <v>1015</v>
      </c>
      <c r="H752" s="155">
        <v>8.3320000000000007</v>
      </c>
      <c r="I752" s="156"/>
      <c r="L752" s="152"/>
      <c r="M752" s="157"/>
      <c r="T752" s="158"/>
      <c r="AT752" s="153" t="s">
        <v>226</v>
      </c>
      <c r="AU752" s="153" t="s">
        <v>79</v>
      </c>
      <c r="AV752" s="12" t="s">
        <v>79</v>
      </c>
      <c r="AW752" s="12" t="s">
        <v>31</v>
      </c>
      <c r="AX752" s="12" t="s">
        <v>69</v>
      </c>
      <c r="AY752" s="153" t="s">
        <v>212</v>
      </c>
    </row>
    <row r="753" spans="2:65" s="15" customFormat="1">
      <c r="B753" s="176"/>
      <c r="D753" s="150" t="s">
        <v>226</v>
      </c>
      <c r="E753" s="177" t="s">
        <v>19</v>
      </c>
      <c r="F753" s="178" t="s">
        <v>455</v>
      </c>
      <c r="H753" s="179">
        <v>8.3320000000000007</v>
      </c>
      <c r="I753" s="180"/>
      <c r="L753" s="176"/>
      <c r="M753" s="181"/>
      <c r="T753" s="182"/>
      <c r="AT753" s="177" t="s">
        <v>226</v>
      </c>
      <c r="AU753" s="177" t="s">
        <v>79</v>
      </c>
      <c r="AV753" s="15" t="s">
        <v>236</v>
      </c>
      <c r="AW753" s="15" t="s">
        <v>31</v>
      </c>
      <c r="AX753" s="15" t="s">
        <v>69</v>
      </c>
      <c r="AY753" s="177" t="s">
        <v>212</v>
      </c>
    </row>
    <row r="754" spans="2:65" s="14" customFormat="1">
      <c r="B754" s="170"/>
      <c r="D754" s="150" t="s">
        <v>226</v>
      </c>
      <c r="E754" s="171" t="s">
        <v>19</v>
      </c>
      <c r="F754" s="172" t="s">
        <v>1016</v>
      </c>
      <c r="H754" s="171" t="s">
        <v>19</v>
      </c>
      <c r="I754" s="173"/>
      <c r="L754" s="170"/>
      <c r="M754" s="174"/>
      <c r="T754" s="175"/>
      <c r="AT754" s="171" t="s">
        <v>226</v>
      </c>
      <c r="AU754" s="171" t="s">
        <v>79</v>
      </c>
      <c r="AV754" s="14" t="s">
        <v>77</v>
      </c>
      <c r="AW754" s="14" t="s">
        <v>31</v>
      </c>
      <c r="AX754" s="14" t="s">
        <v>69</v>
      </c>
      <c r="AY754" s="171" t="s">
        <v>212</v>
      </c>
    </row>
    <row r="755" spans="2:65" s="14" customFormat="1">
      <c r="B755" s="170"/>
      <c r="D755" s="150" t="s">
        <v>226</v>
      </c>
      <c r="E755" s="171" t="s">
        <v>19</v>
      </c>
      <c r="F755" s="172" t="s">
        <v>1017</v>
      </c>
      <c r="H755" s="171" t="s">
        <v>19</v>
      </c>
      <c r="I755" s="173"/>
      <c r="L755" s="170"/>
      <c r="M755" s="174"/>
      <c r="T755" s="175"/>
      <c r="AT755" s="171" t="s">
        <v>226</v>
      </c>
      <c r="AU755" s="171" t="s">
        <v>79</v>
      </c>
      <c r="AV755" s="14" t="s">
        <v>77</v>
      </c>
      <c r="AW755" s="14" t="s">
        <v>31</v>
      </c>
      <c r="AX755" s="14" t="s">
        <v>69</v>
      </c>
      <c r="AY755" s="171" t="s">
        <v>212</v>
      </c>
    </row>
    <row r="756" spans="2:65" s="12" customFormat="1">
      <c r="B756" s="152"/>
      <c r="D756" s="150" t="s">
        <v>226</v>
      </c>
      <c r="E756" s="153" t="s">
        <v>19</v>
      </c>
      <c r="F756" s="154" t="s">
        <v>1018</v>
      </c>
      <c r="H756" s="155">
        <v>17.454999999999998</v>
      </c>
      <c r="I756" s="156"/>
      <c r="L756" s="152"/>
      <c r="M756" s="157"/>
      <c r="T756" s="158"/>
      <c r="AT756" s="153" t="s">
        <v>226</v>
      </c>
      <c r="AU756" s="153" t="s">
        <v>79</v>
      </c>
      <c r="AV756" s="12" t="s">
        <v>79</v>
      </c>
      <c r="AW756" s="12" t="s">
        <v>31</v>
      </c>
      <c r="AX756" s="12" t="s">
        <v>69</v>
      </c>
      <c r="AY756" s="153" t="s">
        <v>212</v>
      </c>
    </row>
    <row r="757" spans="2:65" s="14" customFormat="1">
      <c r="B757" s="170"/>
      <c r="D757" s="150" t="s">
        <v>226</v>
      </c>
      <c r="E757" s="171" t="s">
        <v>19</v>
      </c>
      <c r="F757" s="172" t="s">
        <v>1019</v>
      </c>
      <c r="H757" s="171" t="s">
        <v>19</v>
      </c>
      <c r="I757" s="173"/>
      <c r="L757" s="170"/>
      <c r="M757" s="174"/>
      <c r="T757" s="175"/>
      <c r="AT757" s="171" t="s">
        <v>226</v>
      </c>
      <c r="AU757" s="171" t="s">
        <v>79</v>
      </c>
      <c r="AV757" s="14" t="s">
        <v>77</v>
      </c>
      <c r="AW757" s="14" t="s">
        <v>31</v>
      </c>
      <c r="AX757" s="14" t="s">
        <v>69</v>
      </c>
      <c r="AY757" s="171" t="s">
        <v>212</v>
      </c>
    </row>
    <row r="758" spans="2:65" s="12" customFormat="1">
      <c r="B758" s="152"/>
      <c r="D758" s="150" t="s">
        <v>226</v>
      </c>
      <c r="E758" s="153" t="s">
        <v>19</v>
      </c>
      <c r="F758" s="154" t="s">
        <v>1020</v>
      </c>
      <c r="H758" s="155">
        <v>3.3410000000000002</v>
      </c>
      <c r="I758" s="156"/>
      <c r="L758" s="152"/>
      <c r="M758" s="157"/>
      <c r="T758" s="158"/>
      <c r="AT758" s="153" t="s">
        <v>226</v>
      </c>
      <c r="AU758" s="153" t="s">
        <v>79</v>
      </c>
      <c r="AV758" s="12" t="s">
        <v>79</v>
      </c>
      <c r="AW758" s="12" t="s">
        <v>31</v>
      </c>
      <c r="AX758" s="12" t="s">
        <v>69</v>
      </c>
      <c r="AY758" s="153" t="s">
        <v>212</v>
      </c>
    </row>
    <row r="759" spans="2:65" s="14" customFormat="1">
      <c r="B759" s="170"/>
      <c r="D759" s="150" t="s">
        <v>226</v>
      </c>
      <c r="E759" s="171" t="s">
        <v>19</v>
      </c>
      <c r="F759" s="172" t="s">
        <v>1021</v>
      </c>
      <c r="H759" s="171" t="s">
        <v>19</v>
      </c>
      <c r="I759" s="173"/>
      <c r="L759" s="170"/>
      <c r="M759" s="174"/>
      <c r="T759" s="175"/>
      <c r="AT759" s="171" t="s">
        <v>226</v>
      </c>
      <c r="AU759" s="171" t="s">
        <v>79</v>
      </c>
      <c r="AV759" s="14" t="s">
        <v>77</v>
      </c>
      <c r="AW759" s="14" t="s">
        <v>31</v>
      </c>
      <c r="AX759" s="14" t="s">
        <v>69</v>
      </c>
      <c r="AY759" s="171" t="s">
        <v>212</v>
      </c>
    </row>
    <row r="760" spans="2:65" s="12" customFormat="1">
      <c r="B760" s="152"/>
      <c r="D760" s="150" t="s">
        <v>226</v>
      </c>
      <c r="E760" s="153" t="s">
        <v>19</v>
      </c>
      <c r="F760" s="154" t="s">
        <v>1022</v>
      </c>
      <c r="H760" s="155">
        <v>3.87</v>
      </c>
      <c r="I760" s="156"/>
      <c r="L760" s="152"/>
      <c r="M760" s="157"/>
      <c r="T760" s="158"/>
      <c r="AT760" s="153" t="s">
        <v>226</v>
      </c>
      <c r="AU760" s="153" t="s">
        <v>79</v>
      </c>
      <c r="AV760" s="12" t="s">
        <v>79</v>
      </c>
      <c r="AW760" s="12" t="s">
        <v>31</v>
      </c>
      <c r="AX760" s="12" t="s">
        <v>69</v>
      </c>
      <c r="AY760" s="153" t="s">
        <v>212</v>
      </c>
    </row>
    <row r="761" spans="2:65" s="15" customFormat="1">
      <c r="B761" s="176"/>
      <c r="D761" s="150" t="s">
        <v>226</v>
      </c>
      <c r="E761" s="177" t="s">
        <v>19</v>
      </c>
      <c r="F761" s="178" t="s">
        <v>455</v>
      </c>
      <c r="H761" s="179">
        <v>24.666</v>
      </c>
      <c r="I761" s="180"/>
      <c r="L761" s="176"/>
      <c r="M761" s="181"/>
      <c r="T761" s="182"/>
      <c r="AT761" s="177" t="s">
        <v>226</v>
      </c>
      <c r="AU761" s="177" t="s">
        <v>79</v>
      </c>
      <c r="AV761" s="15" t="s">
        <v>236</v>
      </c>
      <c r="AW761" s="15" t="s">
        <v>31</v>
      </c>
      <c r="AX761" s="15" t="s">
        <v>69</v>
      </c>
      <c r="AY761" s="177" t="s">
        <v>212</v>
      </c>
    </row>
    <row r="762" spans="2:65" s="13" customFormat="1">
      <c r="B762" s="159"/>
      <c r="D762" s="150" t="s">
        <v>226</v>
      </c>
      <c r="E762" s="160" t="s">
        <v>19</v>
      </c>
      <c r="F762" s="161" t="s">
        <v>228</v>
      </c>
      <c r="H762" s="162">
        <v>672.39800000000002</v>
      </c>
      <c r="I762" s="163"/>
      <c r="L762" s="159"/>
      <c r="M762" s="164"/>
      <c r="T762" s="165"/>
      <c r="AT762" s="160" t="s">
        <v>226</v>
      </c>
      <c r="AU762" s="160" t="s">
        <v>79</v>
      </c>
      <c r="AV762" s="13" t="s">
        <v>229</v>
      </c>
      <c r="AW762" s="13" t="s">
        <v>31</v>
      </c>
      <c r="AX762" s="13" t="s">
        <v>77</v>
      </c>
      <c r="AY762" s="160" t="s">
        <v>212</v>
      </c>
    </row>
    <row r="763" spans="2:65" s="1" customFormat="1" ht="21.75" customHeight="1">
      <c r="B763" s="34"/>
      <c r="C763" s="133" t="s">
        <v>1023</v>
      </c>
      <c r="D763" s="133" t="s">
        <v>215</v>
      </c>
      <c r="E763" s="134" t="s">
        <v>1024</v>
      </c>
      <c r="F763" s="135" t="s">
        <v>1025</v>
      </c>
      <c r="G763" s="136" t="s">
        <v>420</v>
      </c>
      <c r="H763" s="137">
        <v>1.298</v>
      </c>
      <c r="I763" s="138"/>
      <c r="J763" s="139">
        <f>ROUND(I763*H763,2)</f>
        <v>0</v>
      </c>
      <c r="K763" s="135" t="s">
        <v>219</v>
      </c>
      <c r="L763" s="34"/>
      <c r="M763" s="140" t="s">
        <v>19</v>
      </c>
      <c r="N763" s="141" t="s">
        <v>40</v>
      </c>
      <c r="P763" s="142">
        <f>O763*H763</f>
        <v>0</v>
      </c>
      <c r="Q763" s="142">
        <v>0</v>
      </c>
      <c r="R763" s="142">
        <f>Q763*H763</f>
        <v>0</v>
      </c>
      <c r="S763" s="142">
        <v>2.2000000000000002</v>
      </c>
      <c r="T763" s="143">
        <f>S763*H763</f>
        <v>2.8556000000000004</v>
      </c>
      <c r="AR763" s="144" t="s">
        <v>229</v>
      </c>
      <c r="AT763" s="144" t="s">
        <v>215</v>
      </c>
      <c r="AU763" s="144" t="s">
        <v>79</v>
      </c>
      <c r="AY763" s="19" t="s">
        <v>212</v>
      </c>
      <c r="BE763" s="145">
        <f>IF(N763="základní",J763,0)</f>
        <v>0</v>
      </c>
      <c r="BF763" s="145">
        <f>IF(N763="snížená",J763,0)</f>
        <v>0</v>
      </c>
      <c r="BG763" s="145">
        <f>IF(N763="zákl. přenesená",J763,0)</f>
        <v>0</v>
      </c>
      <c r="BH763" s="145">
        <f>IF(N763="sníž. přenesená",J763,0)</f>
        <v>0</v>
      </c>
      <c r="BI763" s="145">
        <f>IF(N763="nulová",J763,0)</f>
        <v>0</v>
      </c>
      <c r="BJ763" s="19" t="s">
        <v>77</v>
      </c>
      <c r="BK763" s="145">
        <f>ROUND(I763*H763,2)</f>
        <v>0</v>
      </c>
      <c r="BL763" s="19" t="s">
        <v>229</v>
      </c>
      <c r="BM763" s="144" t="s">
        <v>1026</v>
      </c>
    </row>
    <row r="764" spans="2:65" s="1" customFormat="1">
      <c r="B764" s="34"/>
      <c r="D764" s="146" t="s">
        <v>222</v>
      </c>
      <c r="F764" s="147" t="s">
        <v>1027</v>
      </c>
      <c r="I764" s="148"/>
      <c r="L764" s="34"/>
      <c r="M764" s="149"/>
      <c r="T764" s="55"/>
      <c r="AT764" s="19" t="s">
        <v>222</v>
      </c>
      <c r="AU764" s="19" t="s">
        <v>79</v>
      </c>
    </row>
    <row r="765" spans="2:65" s="14" customFormat="1">
      <c r="B765" s="170"/>
      <c r="D765" s="150" t="s">
        <v>226</v>
      </c>
      <c r="E765" s="171" t="s">
        <v>19</v>
      </c>
      <c r="F765" s="172" t="s">
        <v>1028</v>
      </c>
      <c r="H765" s="171" t="s">
        <v>19</v>
      </c>
      <c r="I765" s="173"/>
      <c r="L765" s="170"/>
      <c r="M765" s="174"/>
      <c r="T765" s="175"/>
      <c r="AT765" s="171" t="s">
        <v>226</v>
      </c>
      <c r="AU765" s="171" t="s">
        <v>79</v>
      </c>
      <c r="AV765" s="14" t="s">
        <v>77</v>
      </c>
      <c r="AW765" s="14" t="s">
        <v>31</v>
      </c>
      <c r="AX765" s="14" t="s">
        <v>69</v>
      </c>
      <c r="AY765" s="171" t="s">
        <v>212</v>
      </c>
    </row>
    <row r="766" spans="2:65" s="12" customFormat="1">
      <c r="B766" s="152"/>
      <c r="D766" s="150" t="s">
        <v>226</v>
      </c>
      <c r="E766" s="153" t="s">
        <v>19</v>
      </c>
      <c r="F766" s="154" t="s">
        <v>1029</v>
      </c>
      <c r="H766" s="155">
        <v>0.375</v>
      </c>
      <c r="I766" s="156"/>
      <c r="L766" s="152"/>
      <c r="M766" s="157"/>
      <c r="T766" s="158"/>
      <c r="AT766" s="153" t="s">
        <v>226</v>
      </c>
      <c r="AU766" s="153" t="s">
        <v>79</v>
      </c>
      <c r="AV766" s="12" t="s">
        <v>79</v>
      </c>
      <c r="AW766" s="12" t="s">
        <v>31</v>
      </c>
      <c r="AX766" s="12" t="s">
        <v>69</v>
      </c>
      <c r="AY766" s="153" t="s">
        <v>212</v>
      </c>
    </row>
    <row r="767" spans="2:65" s="12" customFormat="1" ht="22.5">
      <c r="B767" s="152"/>
      <c r="D767" s="150" t="s">
        <v>226</v>
      </c>
      <c r="E767" s="153" t="s">
        <v>19</v>
      </c>
      <c r="F767" s="154" t="s">
        <v>1030</v>
      </c>
      <c r="H767" s="155">
        <v>0.92300000000000004</v>
      </c>
      <c r="I767" s="156"/>
      <c r="L767" s="152"/>
      <c r="M767" s="157"/>
      <c r="T767" s="158"/>
      <c r="AT767" s="153" t="s">
        <v>226</v>
      </c>
      <c r="AU767" s="153" t="s">
        <v>79</v>
      </c>
      <c r="AV767" s="12" t="s">
        <v>79</v>
      </c>
      <c r="AW767" s="12" t="s">
        <v>31</v>
      </c>
      <c r="AX767" s="12" t="s">
        <v>69</v>
      </c>
      <c r="AY767" s="153" t="s">
        <v>212</v>
      </c>
    </row>
    <row r="768" spans="2:65" s="13" customFormat="1">
      <c r="B768" s="159"/>
      <c r="D768" s="150" t="s">
        <v>226</v>
      </c>
      <c r="E768" s="160" t="s">
        <v>19</v>
      </c>
      <c r="F768" s="161" t="s">
        <v>228</v>
      </c>
      <c r="H768" s="162">
        <v>1.298</v>
      </c>
      <c r="I768" s="163"/>
      <c r="L768" s="159"/>
      <c r="M768" s="164"/>
      <c r="T768" s="165"/>
      <c r="AT768" s="160" t="s">
        <v>226</v>
      </c>
      <c r="AU768" s="160" t="s">
        <v>79</v>
      </c>
      <c r="AV768" s="13" t="s">
        <v>229</v>
      </c>
      <c r="AW768" s="13" t="s">
        <v>31</v>
      </c>
      <c r="AX768" s="13" t="s">
        <v>77</v>
      </c>
      <c r="AY768" s="160" t="s">
        <v>212</v>
      </c>
    </row>
    <row r="769" spans="2:65" s="1" customFormat="1" ht="24.2" customHeight="1">
      <c r="B769" s="34"/>
      <c r="C769" s="133" t="s">
        <v>1031</v>
      </c>
      <c r="D769" s="133" t="s">
        <v>215</v>
      </c>
      <c r="E769" s="134" t="s">
        <v>1032</v>
      </c>
      <c r="F769" s="135" t="s">
        <v>1033</v>
      </c>
      <c r="G769" s="136" t="s">
        <v>495</v>
      </c>
      <c r="H769" s="137">
        <v>2.2000000000000002</v>
      </c>
      <c r="I769" s="138"/>
      <c r="J769" s="139">
        <f>ROUND(I769*H769,2)</f>
        <v>0</v>
      </c>
      <c r="K769" s="135" t="s">
        <v>219</v>
      </c>
      <c r="L769" s="34"/>
      <c r="M769" s="140" t="s">
        <v>19</v>
      </c>
      <c r="N769" s="141" t="s">
        <v>40</v>
      </c>
      <c r="P769" s="142">
        <f>O769*H769</f>
        <v>0</v>
      </c>
      <c r="Q769" s="142">
        <v>2.2669999999999999E-2</v>
      </c>
      <c r="R769" s="142">
        <f>Q769*H769</f>
        <v>4.9874000000000002E-2</v>
      </c>
      <c r="S769" s="142">
        <v>0</v>
      </c>
      <c r="T769" s="143">
        <f>S769*H769</f>
        <v>0</v>
      </c>
      <c r="AR769" s="144" t="s">
        <v>229</v>
      </c>
      <c r="AT769" s="144" t="s">
        <v>215</v>
      </c>
      <c r="AU769" s="144" t="s">
        <v>79</v>
      </c>
      <c r="AY769" s="19" t="s">
        <v>212</v>
      </c>
      <c r="BE769" s="145">
        <f>IF(N769="základní",J769,0)</f>
        <v>0</v>
      </c>
      <c r="BF769" s="145">
        <f>IF(N769="snížená",J769,0)</f>
        <v>0</v>
      </c>
      <c r="BG769" s="145">
        <f>IF(N769="zákl. přenesená",J769,0)</f>
        <v>0</v>
      </c>
      <c r="BH769" s="145">
        <f>IF(N769="sníž. přenesená",J769,0)</f>
        <v>0</v>
      </c>
      <c r="BI769" s="145">
        <f>IF(N769="nulová",J769,0)</f>
        <v>0</v>
      </c>
      <c r="BJ769" s="19" t="s">
        <v>77</v>
      </c>
      <c r="BK769" s="145">
        <f>ROUND(I769*H769,2)</f>
        <v>0</v>
      </c>
      <c r="BL769" s="19" t="s">
        <v>229</v>
      </c>
      <c r="BM769" s="144" t="s">
        <v>1034</v>
      </c>
    </row>
    <row r="770" spans="2:65" s="1" customFormat="1">
      <c r="B770" s="34"/>
      <c r="D770" s="146" t="s">
        <v>222</v>
      </c>
      <c r="F770" s="147" t="s">
        <v>1035</v>
      </c>
      <c r="I770" s="148"/>
      <c r="L770" s="34"/>
      <c r="M770" s="149"/>
      <c r="T770" s="55"/>
      <c r="AT770" s="19" t="s">
        <v>222</v>
      </c>
      <c r="AU770" s="19" t="s">
        <v>79</v>
      </c>
    </row>
    <row r="771" spans="2:65" s="14" customFormat="1">
      <c r="B771" s="170"/>
      <c r="D771" s="150" t="s">
        <v>226</v>
      </c>
      <c r="E771" s="171" t="s">
        <v>19</v>
      </c>
      <c r="F771" s="172" t="s">
        <v>1036</v>
      </c>
      <c r="H771" s="171" t="s">
        <v>19</v>
      </c>
      <c r="I771" s="173"/>
      <c r="L771" s="170"/>
      <c r="M771" s="174"/>
      <c r="T771" s="175"/>
      <c r="AT771" s="171" t="s">
        <v>226</v>
      </c>
      <c r="AU771" s="171" t="s">
        <v>79</v>
      </c>
      <c r="AV771" s="14" t="s">
        <v>77</v>
      </c>
      <c r="AW771" s="14" t="s">
        <v>31</v>
      </c>
      <c r="AX771" s="14" t="s">
        <v>69</v>
      </c>
      <c r="AY771" s="171" t="s">
        <v>212</v>
      </c>
    </row>
    <row r="772" spans="2:65" s="12" customFormat="1">
      <c r="B772" s="152"/>
      <c r="D772" s="150" t="s">
        <v>226</v>
      </c>
      <c r="E772" s="153" t="s">
        <v>19</v>
      </c>
      <c r="F772" s="154" t="s">
        <v>1037</v>
      </c>
      <c r="H772" s="155">
        <v>2.2000000000000002</v>
      </c>
      <c r="I772" s="156"/>
      <c r="L772" s="152"/>
      <c r="M772" s="157"/>
      <c r="T772" s="158"/>
      <c r="AT772" s="153" t="s">
        <v>226</v>
      </c>
      <c r="AU772" s="153" t="s">
        <v>79</v>
      </c>
      <c r="AV772" s="12" t="s">
        <v>79</v>
      </c>
      <c r="AW772" s="12" t="s">
        <v>31</v>
      </c>
      <c r="AX772" s="12" t="s">
        <v>69</v>
      </c>
      <c r="AY772" s="153" t="s">
        <v>212</v>
      </c>
    </row>
    <row r="773" spans="2:65" s="13" customFormat="1">
      <c r="B773" s="159"/>
      <c r="D773" s="150" t="s">
        <v>226</v>
      </c>
      <c r="E773" s="160" t="s">
        <v>19</v>
      </c>
      <c r="F773" s="161" t="s">
        <v>228</v>
      </c>
      <c r="H773" s="162">
        <v>2.2000000000000002</v>
      </c>
      <c r="I773" s="163"/>
      <c r="L773" s="159"/>
      <c r="M773" s="164"/>
      <c r="T773" s="165"/>
      <c r="AT773" s="160" t="s">
        <v>226</v>
      </c>
      <c r="AU773" s="160" t="s">
        <v>79</v>
      </c>
      <c r="AV773" s="13" t="s">
        <v>229</v>
      </c>
      <c r="AW773" s="13" t="s">
        <v>31</v>
      </c>
      <c r="AX773" s="13" t="s">
        <v>77</v>
      </c>
      <c r="AY773" s="160" t="s">
        <v>212</v>
      </c>
    </row>
    <row r="774" spans="2:65" s="1" customFormat="1" ht="24.2" customHeight="1">
      <c r="B774" s="34"/>
      <c r="C774" s="133" t="s">
        <v>1038</v>
      </c>
      <c r="D774" s="133" t="s">
        <v>215</v>
      </c>
      <c r="E774" s="134" t="s">
        <v>1039</v>
      </c>
      <c r="F774" s="135" t="s">
        <v>1040</v>
      </c>
      <c r="G774" s="136" t="s">
        <v>495</v>
      </c>
      <c r="H774" s="137">
        <v>400</v>
      </c>
      <c r="I774" s="138"/>
      <c r="J774" s="139">
        <f>ROUND(I774*H774,2)</f>
        <v>0</v>
      </c>
      <c r="K774" s="135" t="s">
        <v>219</v>
      </c>
      <c r="L774" s="34"/>
      <c r="M774" s="140" t="s">
        <v>19</v>
      </c>
      <c r="N774" s="141" t="s">
        <v>40</v>
      </c>
      <c r="P774" s="142">
        <f>O774*H774</f>
        <v>0</v>
      </c>
      <c r="Q774" s="142">
        <v>0</v>
      </c>
      <c r="R774" s="142">
        <f>Q774*H774</f>
        <v>0</v>
      </c>
      <c r="S774" s="142">
        <v>0</v>
      </c>
      <c r="T774" s="143">
        <f>S774*H774</f>
        <v>0</v>
      </c>
      <c r="AR774" s="144" t="s">
        <v>229</v>
      </c>
      <c r="AT774" s="144" t="s">
        <v>215</v>
      </c>
      <c r="AU774" s="144" t="s">
        <v>79</v>
      </c>
      <c r="AY774" s="19" t="s">
        <v>212</v>
      </c>
      <c r="BE774" s="145">
        <f>IF(N774="základní",J774,0)</f>
        <v>0</v>
      </c>
      <c r="BF774" s="145">
        <f>IF(N774="snížená",J774,0)</f>
        <v>0</v>
      </c>
      <c r="BG774" s="145">
        <f>IF(N774="zákl. přenesená",J774,0)</f>
        <v>0</v>
      </c>
      <c r="BH774" s="145">
        <f>IF(N774="sníž. přenesená",J774,0)</f>
        <v>0</v>
      </c>
      <c r="BI774" s="145">
        <f>IF(N774="nulová",J774,0)</f>
        <v>0</v>
      </c>
      <c r="BJ774" s="19" t="s">
        <v>77</v>
      </c>
      <c r="BK774" s="145">
        <f>ROUND(I774*H774,2)</f>
        <v>0</v>
      </c>
      <c r="BL774" s="19" t="s">
        <v>229</v>
      </c>
      <c r="BM774" s="144" t="s">
        <v>1041</v>
      </c>
    </row>
    <row r="775" spans="2:65" s="1" customFormat="1">
      <c r="B775" s="34"/>
      <c r="D775" s="146" t="s">
        <v>222</v>
      </c>
      <c r="F775" s="147" t="s">
        <v>1042</v>
      </c>
      <c r="I775" s="148"/>
      <c r="L775" s="34"/>
      <c r="M775" s="149"/>
      <c r="T775" s="55"/>
      <c r="AT775" s="19" t="s">
        <v>222</v>
      </c>
      <c r="AU775" s="19" t="s">
        <v>79</v>
      </c>
    </row>
    <row r="776" spans="2:65" s="14" customFormat="1">
      <c r="B776" s="170"/>
      <c r="D776" s="150" t="s">
        <v>226</v>
      </c>
      <c r="E776" s="171" t="s">
        <v>19</v>
      </c>
      <c r="F776" s="172" t="s">
        <v>1043</v>
      </c>
      <c r="H776" s="171" t="s">
        <v>19</v>
      </c>
      <c r="I776" s="173"/>
      <c r="L776" s="170"/>
      <c r="M776" s="174"/>
      <c r="T776" s="175"/>
      <c r="AT776" s="171" t="s">
        <v>226</v>
      </c>
      <c r="AU776" s="171" t="s">
        <v>79</v>
      </c>
      <c r="AV776" s="14" t="s">
        <v>77</v>
      </c>
      <c r="AW776" s="14" t="s">
        <v>31</v>
      </c>
      <c r="AX776" s="14" t="s">
        <v>69</v>
      </c>
      <c r="AY776" s="171" t="s">
        <v>212</v>
      </c>
    </row>
    <row r="777" spans="2:65" s="12" customFormat="1">
      <c r="B777" s="152"/>
      <c r="D777" s="150" t="s">
        <v>226</v>
      </c>
      <c r="E777" s="153" t="s">
        <v>19</v>
      </c>
      <c r="F777" s="154" t="s">
        <v>1044</v>
      </c>
      <c r="H777" s="155">
        <v>400</v>
      </c>
      <c r="I777" s="156"/>
      <c r="L777" s="152"/>
      <c r="M777" s="157"/>
      <c r="T777" s="158"/>
      <c r="AT777" s="153" t="s">
        <v>226</v>
      </c>
      <c r="AU777" s="153" t="s">
        <v>79</v>
      </c>
      <c r="AV777" s="12" t="s">
        <v>79</v>
      </c>
      <c r="AW777" s="12" t="s">
        <v>31</v>
      </c>
      <c r="AX777" s="12" t="s">
        <v>69</v>
      </c>
      <c r="AY777" s="153" t="s">
        <v>212</v>
      </c>
    </row>
    <row r="778" spans="2:65" s="13" customFormat="1">
      <c r="B778" s="159"/>
      <c r="D778" s="150" t="s">
        <v>226</v>
      </c>
      <c r="E778" s="160" t="s">
        <v>19</v>
      </c>
      <c r="F778" s="161" t="s">
        <v>228</v>
      </c>
      <c r="H778" s="162">
        <v>400</v>
      </c>
      <c r="I778" s="163"/>
      <c r="L778" s="159"/>
      <c r="M778" s="164"/>
      <c r="T778" s="165"/>
      <c r="AT778" s="160" t="s">
        <v>226</v>
      </c>
      <c r="AU778" s="160" t="s">
        <v>79</v>
      </c>
      <c r="AV778" s="13" t="s">
        <v>229</v>
      </c>
      <c r="AW778" s="13" t="s">
        <v>31</v>
      </c>
      <c r="AX778" s="13" t="s">
        <v>77</v>
      </c>
      <c r="AY778" s="160" t="s">
        <v>212</v>
      </c>
    </row>
    <row r="779" spans="2:65" s="1" customFormat="1" ht="24.2" customHeight="1">
      <c r="B779" s="34"/>
      <c r="C779" s="133" t="s">
        <v>1045</v>
      </c>
      <c r="D779" s="133" t="s">
        <v>215</v>
      </c>
      <c r="E779" s="134" t="s">
        <v>1046</v>
      </c>
      <c r="F779" s="135" t="s">
        <v>1047</v>
      </c>
      <c r="G779" s="136" t="s">
        <v>495</v>
      </c>
      <c r="H779" s="137">
        <v>12000</v>
      </c>
      <c r="I779" s="138"/>
      <c r="J779" s="139">
        <f>ROUND(I779*H779,2)</f>
        <v>0</v>
      </c>
      <c r="K779" s="135" t="s">
        <v>219</v>
      </c>
      <c r="L779" s="34"/>
      <c r="M779" s="140" t="s">
        <v>19</v>
      </c>
      <c r="N779" s="141" t="s">
        <v>40</v>
      </c>
      <c r="P779" s="142">
        <f>O779*H779</f>
        <v>0</v>
      </c>
      <c r="Q779" s="142">
        <v>0</v>
      </c>
      <c r="R779" s="142">
        <f>Q779*H779</f>
        <v>0</v>
      </c>
      <c r="S779" s="142">
        <v>0</v>
      </c>
      <c r="T779" s="143">
        <f>S779*H779</f>
        <v>0</v>
      </c>
      <c r="AR779" s="144" t="s">
        <v>229</v>
      </c>
      <c r="AT779" s="144" t="s">
        <v>215</v>
      </c>
      <c r="AU779" s="144" t="s">
        <v>79</v>
      </c>
      <c r="AY779" s="19" t="s">
        <v>212</v>
      </c>
      <c r="BE779" s="145">
        <f>IF(N779="základní",J779,0)</f>
        <v>0</v>
      </c>
      <c r="BF779" s="145">
        <f>IF(N779="snížená",J779,0)</f>
        <v>0</v>
      </c>
      <c r="BG779" s="145">
        <f>IF(N779="zákl. přenesená",J779,0)</f>
        <v>0</v>
      </c>
      <c r="BH779" s="145">
        <f>IF(N779="sníž. přenesená",J779,0)</f>
        <v>0</v>
      </c>
      <c r="BI779" s="145">
        <f>IF(N779="nulová",J779,0)</f>
        <v>0</v>
      </c>
      <c r="BJ779" s="19" t="s">
        <v>77</v>
      </c>
      <c r="BK779" s="145">
        <f>ROUND(I779*H779,2)</f>
        <v>0</v>
      </c>
      <c r="BL779" s="19" t="s">
        <v>229</v>
      </c>
      <c r="BM779" s="144" t="s">
        <v>1048</v>
      </c>
    </row>
    <row r="780" spans="2:65" s="1" customFormat="1">
      <c r="B780" s="34"/>
      <c r="D780" s="146" t="s">
        <v>222</v>
      </c>
      <c r="F780" s="147" t="s">
        <v>1049</v>
      </c>
      <c r="I780" s="148"/>
      <c r="L780" s="34"/>
      <c r="M780" s="149"/>
      <c r="T780" s="55"/>
      <c r="AT780" s="19" t="s">
        <v>222</v>
      </c>
      <c r="AU780" s="19" t="s">
        <v>79</v>
      </c>
    </row>
    <row r="781" spans="2:65" s="14" customFormat="1">
      <c r="B781" s="170"/>
      <c r="D781" s="150" t="s">
        <v>226</v>
      </c>
      <c r="E781" s="171" t="s">
        <v>19</v>
      </c>
      <c r="F781" s="172" t="s">
        <v>1050</v>
      </c>
      <c r="H781" s="171" t="s">
        <v>19</v>
      </c>
      <c r="I781" s="173"/>
      <c r="L781" s="170"/>
      <c r="M781" s="174"/>
      <c r="T781" s="175"/>
      <c r="AT781" s="171" t="s">
        <v>226</v>
      </c>
      <c r="AU781" s="171" t="s">
        <v>79</v>
      </c>
      <c r="AV781" s="14" t="s">
        <v>77</v>
      </c>
      <c r="AW781" s="14" t="s">
        <v>31</v>
      </c>
      <c r="AX781" s="14" t="s">
        <v>69</v>
      </c>
      <c r="AY781" s="171" t="s">
        <v>212</v>
      </c>
    </row>
    <row r="782" spans="2:65" s="12" customFormat="1">
      <c r="B782" s="152"/>
      <c r="D782" s="150" t="s">
        <v>226</v>
      </c>
      <c r="E782" s="153" t="s">
        <v>19</v>
      </c>
      <c r="F782" s="154" t="s">
        <v>1051</v>
      </c>
      <c r="H782" s="155">
        <v>12000</v>
      </c>
      <c r="I782" s="156"/>
      <c r="L782" s="152"/>
      <c r="M782" s="157"/>
      <c r="T782" s="158"/>
      <c r="AT782" s="153" t="s">
        <v>226</v>
      </c>
      <c r="AU782" s="153" t="s">
        <v>79</v>
      </c>
      <c r="AV782" s="12" t="s">
        <v>79</v>
      </c>
      <c r="AW782" s="12" t="s">
        <v>31</v>
      </c>
      <c r="AX782" s="12" t="s">
        <v>69</v>
      </c>
      <c r="AY782" s="153" t="s">
        <v>212</v>
      </c>
    </row>
    <row r="783" spans="2:65" s="13" customFormat="1">
      <c r="B783" s="159"/>
      <c r="D783" s="150" t="s">
        <v>226</v>
      </c>
      <c r="E783" s="160" t="s">
        <v>19</v>
      </c>
      <c r="F783" s="161" t="s">
        <v>228</v>
      </c>
      <c r="H783" s="162">
        <v>12000</v>
      </c>
      <c r="I783" s="163"/>
      <c r="L783" s="159"/>
      <c r="M783" s="164"/>
      <c r="T783" s="165"/>
      <c r="AT783" s="160" t="s">
        <v>226</v>
      </c>
      <c r="AU783" s="160" t="s">
        <v>79</v>
      </c>
      <c r="AV783" s="13" t="s">
        <v>229</v>
      </c>
      <c r="AW783" s="13" t="s">
        <v>31</v>
      </c>
      <c r="AX783" s="13" t="s">
        <v>77</v>
      </c>
      <c r="AY783" s="160" t="s">
        <v>212</v>
      </c>
    </row>
    <row r="784" spans="2:65" s="1" customFormat="1" ht="24.2" customHeight="1">
      <c r="B784" s="34"/>
      <c r="C784" s="133" t="s">
        <v>1052</v>
      </c>
      <c r="D784" s="133" t="s">
        <v>215</v>
      </c>
      <c r="E784" s="134" t="s">
        <v>1053</v>
      </c>
      <c r="F784" s="135" t="s">
        <v>1054</v>
      </c>
      <c r="G784" s="136" t="s">
        <v>495</v>
      </c>
      <c r="H784" s="137">
        <v>400</v>
      </c>
      <c r="I784" s="138"/>
      <c r="J784" s="139">
        <f>ROUND(I784*H784,2)</f>
        <v>0</v>
      </c>
      <c r="K784" s="135" t="s">
        <v>219</v>
      </c>
      <c r="L784" s="34"/>
      <c r="M784" s="140" t="s">
        <v>19</v>
      </c>
      <c r="N784" s="141" t="s">
        <v>40</v>
      </c>
      <c r="P784" s="142">
        <f>O784*H784</f>
        <v>0</v>
      </c>
      <c r="Q784" s="142">
        <v>0</v>
      </c>
      <c r="R784" s="142">
        <f>Q784*H784</f>
        <v>0</v>
      </c>
      <c r="S784" s="142">
        <v>0</v>
      </c>
      <c r="T784" s="143">
        <f>S784*H784</f>
        <v>0</v>
      </c>
      <c r="AR784" s="144" t="s">
        <v>229</v>
      </c>
      <c r="AT784" s="144" t="s">
        <v>215</v>
      </c>
      <c r="AU784" s="144" t="s">
        <v>79</v>
      </c>
      <c r="AY784" s="19" t="s">
        <v>212</v>
      </c>
      <c r="BE784" s="145">
        <f>IF(N784="základní",J784,0)</f>
        <v>0</v>
      </c>
      <c r="BF784" s="145">
        <f>IF(N784="snížená",J784,0)</f>
        <v>0</v>
      </c>
      <c r="BG784" s="145">
        <f>IF(N784="zákl. přenesená",J784,0)</f>
        <v>0</v>
      </c>
      <c r="BH784" s="145">
        <f>IF(N784="sníž. přenesená",J784,0)</f>
        <v>0</v>
      </c>
      <c r="BI784" s="145">
        <f>IF(N784="nulová",J784,0)</f>
        <v>0</v>
      </c>
      <c r="BJ784" s="19" t="s">
        <v>77</v>
      </c>
      <c r="BK784" s="145">
        <f>ROUND(I784*H784,2)</f>
        <v>0</v>
      </c>
      <c r="BL784" s="19" t="s">
        <v>229</v>
      </c>
      <c r="BM784" s="144" t="s">
        <v>1055</v>
      </c>
    </row>
    <row r="785" spans="2:65" s="1" customFormat="1">
      <c r="B785" s="34"/>
      <c r="D785" s="146" t="s">
        <v>222</v>
      </c>
      <c r="F785" s="147" t="s">
        <v>1056</v>
      </c>
      <c r="I785" s="148"/>
      <c r="L785" s="34"/>
      <c r="M785" s="149"/>
      <c r="T785" s="55"/>
      <c r="AT785" s="19" t="s">
        <v>222</v>
      </c>
      <c r="AU785" s="19" t="s">
        <v>79</v>
      </c>
    </row>
    <row r="786" spans="2:65" s="12" customFormat="1">
      <c r="B786" s="152"/>
      <c r="D786" s="150" t="s">
        <v>226</v>
      </c>
      <c r="E786" s="153" t="s">
        <v>19</v>
      </c>
      <c r="F786" s="154" t="s">
        <v>1057</v>
      </c>
      <c r="H786" s="155">
        <v>400</v>
      </c>
      <c r="I786" s="156"/>
      <c r="L786" s="152"/>
      <c r="M786" s="157"/>
      <c r="T786" s="158"/>
      <c r="AT786" s="153" t="s">
        <v>226</v>
      </c>
      <c r="AU786" s="153" t="s">
        <v>79</v>
      </c>
      <c r="AV786" s="12" t="s">
        <v>79</v>
      </c>
      <c r="AW786" s="12" t="s">
        <v>31</v>
      </c>
      <c r="AX786" s="12" t="s">
        <v>69</v>
      </c>
      <c r="AY786" s="153" t="s">
        <v>212</v>
      </c>
    </row>
    <row r="787" spans="2:65" s="13" customFormat="1">
      <c r="B787" s="159"/>
      <c r="D787" s="150" t="s">
        <v>226</v>
      </c>
      <c r="E787" s="160" t="s">
        <v>19</v>
      </c>
      <c r="F787" s="161" t="s">
        <v>228</v>
      </c>
      <c r="H787" s="162">
        <v>400</v>
      </c>
      <c r="I787" s="163"/>
      <c r="L787" s="159"/>
      <c r="M787" s="164"/>
      <c r="T787" s="165"/>
      <c r="AT787" s="160" t="s">
        <v>226</v>
      </c>
      <c r="AU787" s="160" t="s">
        <v>79</v>
      </c>
      <c r="AV787" s="13" t="s">
        <v>229</v>
      </c>
      <c r="AW787" s="13" t="s">
        <v>31</v>
      </c>
      <c r="AX787" s="13" t="s">
        <v>77</v>
      </c>
      <c r="AY787" s="160" t="s">
        <v>212</v>
      </c>
    </row>
    <row r="788" spans="2:65" s="1" customFormat="1" ht="24.2" customHeight="1">
      <c r="B788" s="34"/>
      <c r="C788" s="133" t="s">
        <v>1058</v>
      </c>
      <c r="D788" s="133" t="s">
        <v>215</v>
      </c>
      <c r="E788" s="134" t="s">
        <v>1059</v>
      </c>
      <c r="F788" s="135" t="s">
        <v>1060</v>
      </c>
      <c r="G788" s="136" t="s">
        <v>536</v>
      </c>
      <c r="H788" s="137">
        <v>84.7</v>
      </c>
      <c r="I788" s="138"/>
      <c r="J788" s="139">
        <f>ROUND(I788*H788,2)</f>
        <v>0</v>
      </c>
      <c r="K788" s="135" t="s">
        <v>219</v>
      </c>
      <c r="L788" s="34"/>
      <c r="M788" s="140" t="s">
        <v>19</v>
      </c>
      <c r="N788" s="141" t="s">
        <v>40</v>
      </c>
      <c r="P788" s="142">
        <f>O788*H788</f>
        <v>0</v>
      </c>
      <c r="Q788" s="142">
        <v>0</v>
      </c>
      <c r="R788" s="142">
        <f>Q788*H788</f>
        <v>0</v>
      </c>
      <c r="S788" s="142">
        <v>0.33</v>
      </c>
      <c r="T788" s="143">
        <f>S788*H788</f>
        <v>27.951000000000001</v>
      </c>
      <c r="AR788" s="144" t="s">
        <v>229</v>
      </c>
      <c r="AT788" s="144" t="s">
        <v>215</v>
      </c>
      <c r="AU788" s="144" t="s">
        <v>79</v>
      </c>
      <c r="AY788" s="19" t="s">
        <v>212</v>
      </c>
      <c r="BE788" s="145">
        <f>IF(N788="základní",J788,0)</f>
        <v>0</v>
      </c>
      <c r="BF788" s="145">
        <f>IF(N788="snížená",J788,0)</f>
        <v>0</v>
      </c>
      <c r="BG788" s="145">
        <f>IF(N788="zákl. přenesená",J788,0)</f>
        <v>0</v>
      </c>
      <c r="BH788" s="145">
        <f>IF(N788="sníž. přenesená",J788,0)</f>
        <v>0</v>
      </c>
      <c r="BI788" s="145">
        <f>IF(N788="nulová",J788,0)</f>
        <v>0</v>
      </c>
      <c r="BJ788" s="19" t="s">
        <v>77</v>
      </c>
      <c r="BK788" s="145">
        <f>ROUND(I788*H788,2)</f>
        <v>0</v>
      </c>
      <c r="BL788" s="19" t="s">
        <v>229</v>
      </c>
      <c r="BM788" s="144" t="s">
        <v>1061</v>
      </c>
    </row>
    <row r="789" spans="2:65" s="1" customFormat="1">
      <c r="B789" s="34"/>
      <c r="D789" s="146" t="s">
        <v>222</v>
      </c>
      <c r="F789" s="147" t="s">
        <v>1062</v>
      </c>
      <c r="I789" s="148"/>
      <c r="L789" s="34"/>
      <c r="M789" s="149"/>
      <c r="T789" s="55"/>
      <c r="AT789" s="19" t="s">
        <v>222</v>
      </c>
      <c r="AU789" s="19" t="s">
        <v>79</v>
      </c>
    </row>
    <row r="790" spans="2:65" s="14" customFormat="1">
      <c r="B790" s="170"/>
      <c r="D790" s="150" t="s">
        <v>226</v>
      </c>
      <c r="E790" s="171" t="s">
        <v>19</v>
      </c>
      <c r="F790" s="172" t="s">
        <v>1063</v>
      </c>
      <c r="H790" s="171" t="s">
        <v>19</v>
      </c>
      <c r="I790" s="173"/>
      <c r="L790" s="170"/>
      <c r="M790" s="174"/>
      <c r="T790" s="175"/>
      <c r="AT790" s="171" t="s">
        <v>226</v>
      </c>
      <c r="AU790" s="171" t="s">
        <v>79</v>
      </c>
      <c r="AV790" s="14" t="s">
        <v>77</v>
      </c>
      <c r="AW790" s="14" t="s">
        <v>31</v>
      </c>
      <c r="AX790" s="14" t="s">
        <v>69</v>
      </c>
      <c r="AY790" s="171" t="s">
        <v>212</v>
      </c>
    </row>
    <row r="791" spans="2:65" s="12" customFormat="1">
      <c r="B791" s="152"/>
      <c r="D791" s="150" t="s">
        <v>226</v>
      </c>
      <c r="E791" s="153" t="s">
        <v>19</v>
      </c>
      <c r="F791" s="154" t="s">
        <v>1064</v>
      </c>
      <c r="H791" s="155">
        <v>84.7</v>
      </c>
      <c r="I791" s="156"/>
      <c r="L791" s="152"/>
      <c r="M791" s="157"/>
      <c r="T791" s="158"/>
      <c r="AT791" s="153" t="s">
        <v>226</v>
      </c>
      <c r="AU791" s="153" t="s">
        <v>79</v>
      </c>
      <c r="AV791" s="12" t="s">
        <v>79</v>
      </c>
      <c r="AW791" s="12" t="s">
        <v>31</v>
      </c>
      <c r="AX791" s="12" t="s">
        <v>69</v>
      </c>
      <c r="AY791" s="153" t="s">
        <v>212</v>
      </c>
    </row>
    <row r="792" spans="2:65" s="13" customFormat="1">
      <c r="B792" s="159"/>
      <c r="D792" s="150" t="s">
        <v>226</v>
      </c>
      <c r="E792" s="160" t="s">
        <v>19</v>
      </c>
      <c r="F792" s="161" t="s">
        <v>228</v>
      </c>
      <c r="H792" s="162">
        <v>84.7</v>
      </c>
      <c r="I792" s="163"/>
      <c r="L792" s="159"/>
      <c r="M792" s="164"/>
      <c r="T792" s="165"/>
      <c r="AT792" s="160" t="s">
        <v>226</v>
      </c>
      <c r="AU792" s="160" t="s">
        <v>79</v>
      </c>
      <c r="AV792" s="13" t="s">
        <v>229</v>
      </c>
      <c r="AW792" s="13" t="s">
        <v>31</v>
      </c>
      <c r="AX792" s="13" t="s">
        <v>77</v>
      </c>
      <c r="AY792" s="160" t="s">
        <v>212</v>
      </c>
    </row>
    <row r="793" spans="2:65" s="1" customFormat="1" ht="21.75" customHeight="1">
      <c r="B793" s="34"/>
      <c r="C793" s="133" t="s">
        <v>1065</v>
      </c>
      <c r="D793" s="133" t="s">
        <v>215</v>
      </c>
      <c r="E793" s="134" t="s">
        <v>1066</v>
      </c>
      <c r="F793" s="135" t="s">
        <v>1067</v>
      </c>
      <c r="G793" s="136" t="s">
        <v>486</v>
      </c>
      <c r="H793" s="137">
        <v>1.04</v>
      </c>
      <c r="I793" s="138"/>
      <c r="J793" s="139">
        <f>ROUND(I793*H793,2)</f>
        <v>0</v>
      </c>
      <c r="K793" s="135" t="s">
        <v>219</v>
      </c>
      <c r="L793" s="34"/>
      <c r="M793" s="140" t="s">
        <v>19</v>
      </c>
      <c r="N793" s="141" t="s">
        <v>40</v>
      </c>
      <c r="P793" s="142">
        <f>O793*H793</f>
        <v>0</v>
      </c>
      <c r="Q793" s="142">
        <v>0</v>
      </c>
      <c r="R793" s="142">
        <f>Q793*H793</f>
        <v>0</v>
      </c>
      <c r="S793" s="142">
        <v>1</v>
      </c>
      <c r="T793" s="143">
        <f>S793*H793</f>
        <v>1.04</v>
      </c>
      <c r="AR793" s="144" t="s">
        <v>229</v>
      </c>
      <c r="AT793" s="144" t="s">
        <v>215</v>
      </c>
      <c r="AU793" s="144" t="s">
        <v>79</v>
      </c>
      <c r="AY793" s="19" t="s">
        <v>212</v>
      </c>
      <c r="BE793" s="145">
        <f>IF(N793="základní",J793,0)</f>
        <v>0</v>
      </c>
      <c r="BF793" s="145">
        <f>IF(N793="snížená",J793,0)</f>
        <v>0</v>
      </c>
      <c r="BG793" s="145">
        <f>IF(N793="zákl. přenesená",J793,0)</f>
        <v>0</v>
      </c>
      <c r="BH793" s="145">
        <f>IF(N793="sníž. přenesená",J793,0)</f>
        <v>0</v>
      </c>
      <c r="BI793" s="145">
        <f>IF(N793="nulová",J793,0)</f>
        <v>0</v>
      </c>
      <c r="BJ793" s="19" t="s">
        <v>77</v>
      </c>
      <c r="BK793" s="145">
        <f>ROUND(I793*H793,2)</f>
        <v>0</v>
      </c>
      <c r="BL793" s="19" t="s">
        <v>229</v>
      </c>
      <c r="BM793" s="144" t="s">
        <v>1068</v>
      </c>
    </row>
    <row r="794" spans="2:65" s="1" customFormat="1">
      <c r="B794" s="34"/>
      <c r="D794" s="146" t="s">
        <v>222</v>
      </c>
      <c r="F794" s="147" t="s">
        <v>1069</v>
      </c>
      <c r="I794" s="148"/>
      <c r="L794" s="34"/>
      <c r="M794" s="149"/>
      <c r="T794" s="55"/>
      <c r="AT794" s="19" t="s">
        <v>222</v>
      </c>
      <c r="AU794" s="19" t="s">
        <v>79</v>
      </c>
    </row>
    <row r="795" spans="2:65" s="14" customFormat="1">
      <c r="B795" s="170"/>
      <c r="D795" s="150" t="s">
        <v>226</v>
      </c>
      <c r="E795" s="171" t="s">
        <v>19</v>
      </c>
      <c r="F795" s="172" t="s">
        <v>1070</v>
      </c>
      <c r="H795" s="171" t="s">
        <v>19</v>
      </c>
      <c r="I795" s="173"/>
      <c r="L795" s="170"/>
      <c r="M795" s="174"/>
      <c r="T795" s="175"/>
      <c r="AT795" s="171" t="s">
        <v>226</v>
      </c>
      <c r="AU795" s="171" t="s">
        <v>79</v>
      </c>
      <c r="AV795" s="14" t="s">
        <v>77</v>
      </c>
      <c r="AW795" s="14" t="s">
        <v>31</v>
      </c>
      <c r="AX795" s="14" t="s">
        <v>69</v>
      </c>
      <c r="AY795" s="171" t="s">
        <v>212</v>
      </c>
    </row>
    <row r="796" spans="2:65" s="12" customFormat="1">
      <c r="B796" s="152"/>
      <c r="D796" s="150" t="s">
        <v>226</v>
      </c>
      <c r="E796" s="153" t="s">
        <v>19</v>
      </c>
      <c r="F796" s="154" t="s">
        <v>1071</v>
      </c>
      <c r="H796" s="155">
        <v>1.04</v>
      </c>
      <c r="I796" s="156"/>
      <c r="L796" s="152"/>
      <c r="M796" s="157"/>
      <c r="T796" s="158"/>
      <c r="AT796" s="153" t="s">
        <v>226</v>
      </c>
      <c r="AU796" s="153" t="s">
        <v>79</v>
      </c>
      <c r="AV796" s="12" t="s">
        <v>79</v>
      </c>
      <c r="AW796" s="12" t="s">
        <v>31</v>
      </c>
      <c r="AX796" s="12" t="s">
        <v>69</v>
      </c>
      <c r="AY796" s="153" t="s">
        <v>212</v>
      </c>
    </row>
    <row r="797" spans="2:65" s="13" customFormat="1">
      <c r="B797" s="159"/>
      <c r="D797" s="150" t="s">
        <v>226</v>
      </c>
      <c r="E797" s="160" t="s">
        <v>19</v>
      </c>
      <c r="F797" s="161" t="s">
        <v>228</v>
      </c>
      <c r="H797" s="162">
        <v>1.04</v>
      </c>
      <c r="I797" s="163"/>
      <c r="L797" s="159"/>
      <c r="M797" s="164"/>
      <c r="T797" s="165"/>
      <c r="AT797" s="160" t="s">
        <v>226</v>
      </c>
      <c r="AU797" s="160" t="s">
        <v>79</v>
      </c>
      <c r="AV797" s="13" t="s">
        <v>229</v>
      </c>
      <c r="AW797" s="13" t="s">
        <v>31</v>
      </c>
      <c r="AX797" s="13" t="s">
        <v>77</v>
      </c>
      <c r="AY797" s="160" t="s">
        <v>212</v>
      </c>
    </row>
    <row r="798" spans="2:65" s="1" customFormat="1" ht="24.2" customHeight="1">
      <c r="B798" s="34"/>
      <c r="C798" s="133" t="s">
        <v>1072</v>
      </c>
      <c r="D798" s="133" t="s">
        <v>215</v>
      </c>
      <c r="E798" s="134" t="s">
        <v>1073</v>
      </c>
      <c r="F798" s="135" t="s">
        <v>1074</v>
      </c>
      <c r="G798" s="136" t="s">
        <v>624</v>
      </c>
      <c r="H798" s="137">
        <v>1000</v>
      </c>
      <c r="I798" s="138"/>
      <c r="J798" s="139">
        <f>ROUND(I798*H798,2)</f>
        <v>0</v>
      </c>
      <c r="K798" s="135" t="s">
        <v>219</v>
      </c>
      <c r="L798" s="34"/>
      <c r="M798" s="140" t="s">
        <v>19</v>
      </c>
      <c r="N798" s="141" t="s">
        <v>40</v>
      </c>
      <c r="P798" s="142">
        <f>O798*H798</f>
        <v>0</v>
      </c>
      <c r="Q798" s="142">
        <v>0</v>
      </c>
      <c r="R798" s="142">
        <f>Q798*H798</f>
        <v>0</v>
      </c>
      <c r="S798" s="142">
        <v>1E-3</v>
      </c>
      <c r="T798" s="143">
        <f>S798*H798</f>
        <v>1</v>
      </c>
      <c r="AR798" s="144" t="s">
        <v>229</v>
      </c>
      <c r="AT798" s="144" t="s">
        <v>215</v>
      </c>
      <c r="AU798" s="144" t="s">
        <v>79</v>
      </c>
      <c r="AY798" s="19" t="s">
        <v>212</v>
      </c>
      <c r="BE798" s="145">
        <f>IF(N798="základní",J798,0)</f>
        <v>0</v>
      </c>
      <c r="BF798" s="145">
        <f>IF(N798="snížená",J798,0)</f>
        <v>0</v>
      </c>
      <c r="BG798" s="145">
        <f>IF(N798="zákl. přenesená",J798,0)</f>
        <v>0</v>
      </c>
      <c r="BH798" s="145">
        <f>IF(N798="sníž. přenesená",J798,0)</f>
        <v>0</v>
      </c>
      <c r="BI798" s="145">
        <f>IF(N798="nulová",J798,0)</f>
        <v>0</v>
      </c>
      <c r="BJ798" s="19" t="s">
        <v>77</v>
      </c>
      <c r="BK798" s="145">
        <f>ROUND(I798*H798,2)</f>
        <v>0</v>
      </c>
      <c r="BL798" s="19" t="s">
        <v>229</v>
      </c>
      <c r="BM798" s="144" t="s">
        <v>1075</v>
      </c>
    </row>
    <row r="799" spans="2:65" s="1" customFormat="1">
      <c r="B799" s="34"/>
      <c r="D799" s="146" t="s">
        <v>222</v>
      </c>
      <c r="F799" s="147" t="s">
        <v>1076</v>
      </c>
      <c r="I799" s="148"/>
      <c r="L799" s="34"/>
      <c r="M799" s="149"/>
      <c r="T799" s="55"/>
      <c r="AT799" s="19" t="s">
        <v>222</v>
      </c>
      <c r="AU799" s="19" t="s">
        <v>79</v>
      </c>
    </row>
    <row r="800" spans="2:65" s="14" customFormat="1">
      <c r="B800" s="170"/>
      <c r="D800" s="150" t="s">
        <v>226</v>
      </c>
      <c r="E800" s="171" t="s">
        <v>19</v>
      </c>
      <c r="F800" s="172" t="s">
        <v>1077</v>
      </c>
      <c r="H800" s="171" t="s">
        <v>19</v>
      </c>
      <c r="I800" s="173"/>
      <c r="L800" s="170"/>
      <c r="M800" s="174"/>
      <c r="T800" s="175"/>
      <c r="AT800" s="171" t="s">
        <v>226</v>
      </c>
      <c r="AU800" s="171" t="s">
        <v>79</v>
      </c>
      <c r="AV800" s="14" t="s">
        <v>77</v>
      </c>
      <c r="AW800" s="14" t="s">
        <v>31</v>
      </c>
      <c r="AX800" s="14" t="s">
        <v>69</v>
      </c>
      <c r="AY800" s="171" t="s">
        <v>212</v>
      </c>
    </row>
    <row r="801" spans="2:65" s="12" customFormat="1">
      <c r="B801" s="152"/>
      <c r="D801" s="150" t="s">
        <v>226</v>
      </c>
      <c r="E801" s="153" t="s">
        <v>19</v>
      </c>
      <c r="F801" s="154" t="s">
        <v>1078</v>
      </c>
      <c r="H801" s="155">
        <v>1000</v>
      </c>
      <c r="I801" s="156"/>
      <c r="L801" s="152"/>
      <c r="M801" s="157"/>
      <c r="T801" s="158"/>
      <c r="AT801" s="153" t="s">
        <v>226</v>
      </c>
      <c r="AU801" s="153" t="s">
        <v>79</v>
      </c>
      <c r="AV801" s="12" t="s">
        <v>79</v>
      </c>
      <c r="AW801" s="12" t="s">
        <v>31</v>
      </c>
      <c r="AX801" s="12" t="s">
        <v>69</v>
      </c>
      <c r="AY801" s="153" t="s">
        <v>212</v>
      </c>
    </row>
    <row r="802" spans="2:65" s="13" customFormat="1">
      <c r="B802" s="159"/>
      <c r="D802" s="150" t="s">
        <v>226</v>
      </c>
      <c r="E802" s="160" t="s">
        <v>19</v>
      </c>
      <c r="F802" s="161" t="s">
        <v>228</v>
      </c>
      <c r="H802" s="162">
        <v>1000</v>
      </c>
      <c r="I802" s="163"/>
      <c r="L802" s="159"/>
      <c r="M802" s="164"/>
      <c r="T802" s="165"/>
      <c r="AT802" s="160" t="s">
        <v>226</v>
      </c>
      <c r="AU802" s="160" t="s">
        <v>79</v>
      </c>
      <c r="AV802" s="13" t="s">
        <v>229</v>
      </c>
      <c r="AW802" s="13" t="s">
        <v>31</v>
      </c>
      <c r="AX802" s="13" t="s">
        <v>77</v>
      </c>
      <c r="AY802" s="160" t="s">
        <v>212</v>
      </c>
    </row>
    <row r="803" spans="2:65" s="1" customFormat="1" ht="21.75" customHeight="1">
      <c r="B803" s="34"/>
      <c r="C803" s="133" t="s">
        <v>1079</v>
      </c>
      <c r="D803" s="133" t="s">
        <v>215</v>
      </c>
      <c r="E803" s="134" t="s">
        <v>1080</v>
      </c>
      <c r="F803" s="135" t="s">
        <v>1081</v>
      </c>
      <c r="G803" s="136" t="s">
        <v>536</v>
      </c>
      <c r="H803" s="137">
        <v>750</v>
      </c>
      <c r="I803" s="138"/>
      <c r="J803" s="139">
        <f>ROUND(I803*H803,2)</f>
        <v>0</v>
      </c>
      <c r="K803" s="135" t="s">
        <v>219</v>
      </c>
      <c r="L803" s="34"/>
      <c r="M803" s="140" t="s">
        <v>19</v>
      </c>
      <c r="N803" s="141" t="s">
        <v>40</v>
      </c>
      <c r="P803" s="142">
        <f>O803*H803</f>
        <v>0</v>
      </c>
      <c r="Q803" s="142">
        <v>0</v>
      </c>
      <c r="R803" s="142">
        <f>Q803*H803</f>
        <v>0</v>
      </c>
      <c r="S803" s="142">
        <v>0.01</v>
      </c>
      <c r="T803" s="143">
        <f>S803*H803</f>
        <v>7.5</v>
      </c>
      <c r="AR803" s="144" t="s">
        <v>229</v>
      </c>
      <c r="AT803" s="144" t="s">
        <v>215</v>
      </c>
      <c r="AU803" s="144" t="s">
        <v>79</v>
      </c>
      <c r="AY803" s="19" t="s">
        <v>212</v>
      </c>
      <c r="BE803" s="145">
        <f>IF(N803="základní",J803,0)</f>
        <v>0</v>
      </c>
      <c r="BF803" s="145">
        <f>IF(N803="snížená",J803,0)</f>
        <v>0</v>
      </c>
      <c r="BG803" s="145">
        <f>IF(N803="zákl. přenesená",J803,0)</f>
        <v>0</v>
      </c>
      <c r="BH803" s="145">
        <f>IF(N803="sníž. přenesená",J803,0)</f>
        <v>0</v>
      </c>
      <c r="BI803" s="145">
        <f>IF(N803="nulová",J803,0)</f>
        <v>0</v>
      </c>
      <c r="BJ803" s="19" t="s">
        <v>77</v>
      </c>
      <c r="BK803" s="145">
        <f>ROUND(I803*H803,2)</f>
        <v>0</v>
      </c>
      <c r="BL803" s="19" t="s">
        <v>229</v>
      </c>
      <c r="BM803" s="144" t="s">
        <v>1082</v>
      </c>
    </row>
    <row r="804" spans="2:65" s="1" customFormat="1">
      <c r="B804" s="34"/>
      <c r="D804" s="146" t="s">
        <v>222</v>
      </c>
      <c r="F804" s="147" t="s">
        <v>1083</v>
      </c>
      <c r="I804" s="148"/>
      <c r="L804" s="34"/>
      <c r="M804" s="149"/>
      <c r="T804" s="55"/>
      <c r="AT804" s="19" t="s">
        <v>222</v>
      </c>
      <c r="AU804" s="19" t="s">
        <v>79</v>
      </c>
    </row>
    <row r="805" spans="2:65" s="14" customFormat="1">
      <c r="B805" s="170"/>
      <c r="D805" s="150" t="s">
        <v>226</v>
      </c>
      <c r="E805" s="171" t="s">
        <v>19</v>
      </c>
      <c r="F805" s="172" t="s">
        <v>1084</v>
      </c>
      <c r="H805" s="171" t="s">
        <v>19</v>
      </c>
      <c r="I805" s="173"/>
      <c r="L805" s="170"/>
      <c r="M805" s="174"/>
      <c r="T805" s="175"/>
      <c r="AT805" s="171" t="s">
        <v>226</v>
      </c>
      <c r="AU805" s="171" t="s">
        <v>79</v>
      </c>
      <c r="AV805" s="14" t="s">
        <v>77</v>
      </c>
      <c r="AW805" s="14" t="s">
        <v>31</v>
      </c>
      <c r="AX805" s="14" t="s">
        <v>69</v>
      </c>
      <c r="AY805" s="171" t="s">
        <v>212</v>
      </c>
    </row>
    <row r="806" spans="2:65" s="12" customFormat="1">
      <c r="B806" s="152"/>
      <c r="D806" s="150" t="s">
        <v>226</v>
      </c>
      <c r="E806" s="153" t="s">
        <v>19</v>
      </c>
      <c r="F806" s="154" t="s">
        <v>1085</v>
      </c>
      <c r="H806" s="155">
        <v>750</v>
      </c>
      <c r="I806" s="156"/>
      <c r="L806" s="152"/>
      <c r="M806" s="157"/>
      <c r="T806" s="158"/>
      <c r="AT806" s="153" t="s">
        <v>226</v>
      </c>
      <c r="AU806" s="153" t="s">
        <v>79</v>
      </c>
      <c r="AV806" s="12" t="s">
        <v>79</v>
      </c>
      <c r="AW806" s="12" t="s">
        <v>31</v>
      </c>
      <c r="AX806" s="12" t="s">
        <v>69</v>
      </c>
      <c r="AY806" s="153" t="s">
        <v>212</v>
      </c>
    </row>
    <row r="807" spans="2:65" s="13" customFormat="1">
      <c r="B807" s="159"/>
      <c r="D807" s="150" t="s">
        <v>226</v>
      </c>
      <c r="E807" s="160" t="s">
        <v>19</v>
      </c>
      <c r="F807" s="161" t="s">
        <v>228</v>
      </c>
      <c r="H807" s="162">
        <v>750</v>
      </c>
      <c r="I807" s="163"/>
      <c r="L807" s="159"/>
      <c r="M807" s="164"/>
      <c r="T807" s="165"/>
      <c r="AT807" s="160" t="s">
        <v>226</v>
      </c>
      <c r="AU807" s="160" t="s">
        <v>79</v>
      </c>
      <c r="AV807" s="13" t="s">
        <v>229</v>
      </c>
      <c r="AW807" s="13" t="s">
        <v>31</v>
      </c>
      <c r="AX807" s="13" t="s">
        <v>77</v>
      </c>
      <c r="AY807" s="160" t="s">
        <v>212</v>
      </c>
    </row>
    <row r="808" spans="2:65" s="1" customFormat="1" ht="24.2" customHeight="1">
      <c r="B808" s="34"/>
      <c r="C808" s="133" t="s">
        <v>1086</v>
      </c>
      <c r="D808" s="133" t="s">
        <v>215</v>
      </c>
      <c r="E808" s="134" t="s">
        <v>1087</v>
      </c>
      <c r="F808" s="135" t="s">
        <v>1088</v>
      </c>
      <c r="G808" s="136" t="s">
        <v>624</v>
      </c>
      <c r="H808" s="137">
        <v>30</v>
      </c>
      <c r="I808" s="138"/>
      <c r="J808" s="139">
        <f>ROUND(I808*H808,2)</f>
        <v>0</v>
      </c>
      <c r="K808" s="135" t="s">
        <v>219</v>
      </c>
      <c r="L808" s="34"/>
      <c r="M808" s="140" t="s">
        <v>19</v>
      </c>
      <c r="N808" s="141" t="s">
        <v>40</v>
      </c>
      <c r="P808" s="142">
        <f>O808*H808</f>
        <v>0</v>
      </c>
      <c r="Q808" s="142">
        <v>0</v>
      </c>
      <c r="R808" s="142">
        <f>Q808*H808</f>
        <v>0</v>
      </c>
      <c r="S808" s="142">
        <v>2.4E-2</v>
      </c>
      <c r="T808" s="143">
        <f>S808*H808</f>
        <v>0.72</v>
      </c>
      <c r="AR808" s="144" t="s">
        <v>229</v>
      </c>
      <c r="AT808" s="144" t="s">
        <v>215</v>
      </c>
      <c r="AU808" s="144" t="s">
        <v>79</v>
      </c>
      <c r="AY808" s="19" t="s">
        <v>212</v>
      </c>
      <c r="BE808" s="145">
        <f>IF(N808="základní",J808,0)</f>
        <v>0</v>
      </c>
      <c r="BF808" s="145">
        <f>IF(N808="snížená",J808,0)</f>
        <v>0</v>
      </c>
      <c r="BG808" s="145">
        <f>IF(N808="zákl. přenesená",J808,0)</f>
        <v>0</v>
      </c>
      <c r="BH808" s="145">
        <f>IF(N808="sníž. přenesená",J808,0)</f>
        <v>0</v>
      </c>
      <c r="BI808" s="145">
        <f>IF(N808="nulová",J808,0)</f>
        <v>0</v>
      </c>
      <c r="BJ808" s="19" t="s">
        <v>77</v>
      </c>
      <c r="BK808" s="145">
        <f>ROUND(I808*H808,2)</f>
        <v>0</v>
      </c>
      <c r="BL808" s="19" t="s">
        <v>229</v>
      </c>
      <c r="BM808" s="144" t="s">
        <v>1089</v>
      </c>
    </row>
    <row r="809" spans="2:65" s="1" customFormat="1">
      <c r="B809" s="34"/>
      <c r="D809" s="146" t="s">
        <v>222</v>
      </c>
      <c r="F809" s="147" t="s">
        <v>1090</v>
      </c>
      <c r="I809" s="148"/>
      <c r="L809" s="34"/>
      <c r="M809" s="149"/>
      <c r="T809" s="55"/>
      <c r="AT809" s="19" t="s">
        <v>222</v>
      </c>
      <c r="AU809" s="19" t="s">
        <v>79</v>
      </c>
    </row>
    <row r="810" spans="2:65" s="12" customFormat="1">
      <c r="B810" s="152"/>
      <c r="D810" s="150" t="s">
        <v>226</v>
      </c>
      <c r="E810" s="153" t="s">
        <v>19</v>
      </c>
      <c r="F810" s="154" t="s">
        <v>1091</v>
      </c>
      <c r="H810" s="155">
        <v>30</v>
      </c>
      <c r="I810" s="156"/>
      <c r="L810" s="152"/>
      <c r="M810" s="157"/>
      <c r="T810" s="158"/>
      <c r="AT810" s="153" t="s">
        <v>226</v>
      </c>
      <c r="AU810" s="153" t="s">
        <v>79</v>
      </c>
      <c r="AV810" s="12" t="s">
        <v>79</v>
      </c>
      <c r="AW810" s="12" t="s">
        <v>31</v>
      </c>
      <c r="AX810" s="12" t="s">
        <v>69</v>
      </c>
      <c r="AY810" s="153" t="s">
        <v>212</v>
      </c>
    </row>
    <row r="811" spans="2:65" s="13" customFormat="1">
      <c r="B811" s="159"/>
      <c r="D811" s="150" t="s">
        <v>226</v>
      </c>
      <c r="E811" s="160" t="s">
        <v>19</v>
      </c>
      <c r="F811" s="161" t="s">
        <v>228</v>
      </c>
      <c r="H811" s="162">
        <v>30</v>
      </c>
      <c r="I811" s="163"/>
      <c r="L811" s="159"/>
      <c r="M811" s="164"/>
      <c r="T811" s="165"/>
      <c r="AT811" s="160" t="s">
        <v>226</v>
      </c>
      <c r="AU811" s="160" t="s">
        <v>79</v>
      </c>
      <c r="AV811" s="13" t="s">
        <v>229</v>
      </c>
      <c r="AW811" s="13" t="s">
        <v>31</v>
      </c>
      <c r="AX811" s="13" t="s">
        <v>77</v>
      </c>
      <c r="AY811" s="160" t="s">
        <v>212</v>
      </c>
    </row>
    <row r="812" spans="2:65" s="1" customFormat="1" ht="24.2" customHeight="1">
      <c r="B812" s="34"/>
      <c r="C812" s="133" t="s">
        <v>1092</v>
      </c>
      <c r="D812" s="133" t="s">
        <v>215</v>
      </c>
      <c r="E812" s="134" t="s">
        <v>1093</v>
      </c>
      <c r="F812" s="135" t="s">
        <v>1094</v>
      </c>
      <c r="G812" s="136" t="s">
        <v>624</v>
      </c>
      <c r="H812" s="137">
        <v>20</v>
      </c>
      <c r="I812" s="138"/>
      <c r="J812" s="139">
        <f>ROUND(I812*H812,2)</f>
        <v>0</v>
      </c>
      <c r="K812" s="135" t="s">
        <v>219</v>
      </c>
      <c r="L812" s="34"/>
      <c r="M812" s="140" t="s">
        <v>19</v>
      </c>
      <c r="N812" s="141" t="s">
        <v>40</v>
      </c>
      <c r="P812" s="142">
        <f>O812*H812</f>
        <v>0</v>
      </c>
      <c r="Q812" s="142">
        <v>0</v>
      </c>
      <c r="R812" s="142">
        <f>Q812*H812</f>
        <v>0</v>
      </c>
      <c r="S812" s="142">
        <v>4.4999999999999998E-2</v>
      </c>
      <c r="T812" s="143">
        <f>S812*H812</f>
        <v>0.89999999999999991</v>
      </c>
      <c r="AR812" s="144" t="s">
        <v>229</v>
      </c>
      <c r="AT812" s="144" t="s">
        <v>215</v>
      </c>
      <c r="AU812" s="144" t="s">
        <v>79</v>
      </c>
      <c r="AY812" s="19" t="s">
        <v>212</v>
      </c>
      <c r="BE812" s="145">
        <f>IF(N812="základní",J812,0)</f>
        <v>0</v>
      </c>
      <c r="BF812" s="145">
        <f>IF(N812="snížená",J812,0)</f>
        <v>0</v>
      </c>
      <c r="BG812" s="145">
        <f>IF(N812="zákl. přenesená",J812,0)</f>
        <v>0</v>
      </c>
      <c r="BH812" s="145">
        <f>IF(N812="sníž. přenesená",J812,0)</f>
        <v>0</v>
      </c>
      <c r="BI812" s="145">
        <f>IF(N812="nulová",J812,0)</f>
        <v>0</v>
      </c>
      <c r="BJ812" s="19" t="s">
        <v>77</v>
      </c>
      <c r="BK812" s="145">
        <f>ROUND(I812*H812,2)</f>
        <v>0</v>
      </c>
      <c r="BL812" s="19" t="s">
        <v>229</v>
      </c>
      <c r="BM812" s="144" t="s">
        <v>1095</v>
      </c>
    </row>
    <row r="813" spans="2:65" s="1" customFormat="1">
      <c r="B813" s="34"/>
      <c r="D813" s="146" t="s">
        <v>222</v>
      </c>
      <c r="F813" s="147" t="s">
        <v>1096</v>
      </c>
      <c r="I813" s="148"/>
      <c r="L813" s="34"/>
      <c r="M813" s="149"/>
      <c r="T813" s="55"/>
      <c r="AT813" s="19" t="s">
        <v>222</v>
      </c>
      <c r="AU813" s="19" t="s">
        <v>79</v>
      </c>
    </row>
    <row r="814" spans="2:65" s="12" customFormat="1">
      <c r="B814" s="152"/>
      <c r="D814" s="150" t="s">
        <v>226</v>
      </c>
      <c r="E814" s="153" t="s">
        <v>19</v>
      </c>
      <c r="F814" s="154" t="s">
        <v>1097</v>
      </c>
      <c r="H814" s="155">
        <v>20</v>
      </c>
      <c r="I814" s="156"/>
      <c r="L814" s="152"/>
      <c r="M814" s="157"/>
      <c r="T814" s="158"/>
      <c r="AT814" s="153" t="s">
        <v>226</v>
      </c>
      <c r="AU814" s="153" t="s">
        <v>79</v>
      </c>
      <c r="AV814" s="12" t="s">
        <v>79</v>
      </c>
      <c r="AW814" s="12" t="s">
        <v>31</v>
      </c>
      <c r="AX814" s="12" t="s">
        <v>69</v>
      </c>
      <c r="AY814" s="153" t="s">
        <v>212</v>
      </c>
    </row>
    <row r="815" spans="2:65" s="13" customFormat="1">
      <c r="B815" s="159"/>
      <c r="D815" s="150" t="s">
        <v>226</v>
      </c>
      <c r="E815" s="160" t="s">
        <v>19</v>
      </c>
      <c r="F815" s="161" t="s">
        <v>228</v>
      </c>
      <c r="H815" s="162">
        <v>20</v>
      </c>
      <c r="I815" s="163"/>
      <c r="L815" s="159"/>
      <c r="M815" s="164"/>
      <c r="T815" s="165"/>
      <c r="AT815" s="160" t="s">
        <v>226</v>
      </c>
      <c r="AU815" s="160" t="s">
        <v>79</v>
      </c>
      <c r="AV815" s="13" t="s">
        <v>229</v>
      </c>
      <c r="AW815" s="13" t="s">
        <v>31</v>
      </c>
      <c r="AX815" s="13" t="s">
        <v>77</v>
      </c>
      <c r="AY815" s="160" t="s">
        <v>212</v>
      </c>
    </row>
    <row r="816" spans="2:65" s="1" customFormat="1" ht="24.2" customHeight="1">
      <c r="B816" s="34"/>
      <c r="C816" s="133" t="s">
        <v>1098</v>
      </c>
      <c r="D816" s="133" t="s">
        <v>215</v>
      </c>
      <c r="E816" s="134" t="s">
        <v>1099</v>
      </c>
      <c r="F816" s="135" t="s">
        <v>1100</v>
      </c>
      <c r="G816" s="136" t="s">
        <v>624</v>
      </c>
      <c r="H816" s="137">
        <v>15</v>
      </c>
      <c r="I816" s="138"/>
      <c r="J816" s="139">
        <f>ROUND(I816*H816,2)</f>
        <v>0</v>
      </c>
      <c r="K816" s="135" t="s">
        <v>219</v>
      </c>
      <c r="L816" s="34"/>
      <c r="M816" s="140" t="s">
        <v>19</v>
      </c>
      <c r="N816" s="141" t="s">
        <v>40</v>
      </c>
      <c r="P816" s="142">
        <f>O816*H816</f>
        <v>0</v>
      </c>
      <c r="Q816" s="142">
        <v>0</v>
      </c>
      <c r="R816" s="142">
        <f>Q816*H816</f>
        <v>0</v>
      </c>
      <c r="S816" s="142">
        <v>5.3999999999999999E-2</v>
      </c>
      <c r="T816" s="143">
        <f>S816*H816</f>
        <v>0.80999999999999994</v>
      </c>
      <c r="AR816" s="144" t="s">
        <v>229</v>
      </c>
      <c r="AT816" s="144" t="s">
        <v>215</v>
      </c>
      <c r="AU816" s="144" t="s">
        <v>79</v>
      </c>
      <c r="AY816" s="19" t="s">
        <v>212</v>
      </c>
      <c r="BE816" s="145">
        <f>IF(N816="základní",J816,0)</f>
        <v>0</v>
      </c>
      <c r="BF816" s="145">
        <f>IF(N816="snížená",J816,0)</f>
        <v>0</v>
      </c>
      <c r="BG816" s="145">
        <f>IF(N816="zákl. přenesená",J816,0)</f>
        <v>0</v>
      </c>
      <c r="BH816" s="145">
        <f>IF(N816="sníž. přenesená",J816,0)</f>
        <v>0</v>
      </c>
      <c r="BI816" s="145">
        <f>IF(N816="nulová",J816,0)</f>
        <v>0</v>
      </c>
      <c r="BJ816" s="19" t="s">
        <v>77</v>
      </c>
      <c r="BK816" s="145">
        <f>ROUND(I816*H816,2)</f>
        <v>0</v>
      </c>
      <c r="BL816" s="19" t="s">
        <v>229</v>
      </c>
      <c r="BM816" s="144" t="s">
        <v>1101</v>
      </c>
    </row>
    <row r="817" spans="2:65" s="1" customFormat="1">
      <c r="B817" s="34"/>
      <c r="D817" s="146" t="s">
        <v>222</v>
      </c>
      <c r="F817" s="147" t="s">
        <v>1102</v>
      </c>
      <c r="I817" s="148"/>
      <c r="L817" s="34"/>
      <c r="M817" s="149"/>
      <c r="T817" s="55"/>
      <c r="AT817" s="19" t="s">
        <v>222</v>
      </c>
      <c r="AU817" s="19" t="s">
        <v>79</v>
      </c>
    </row>
    <row r="818" spans="2:65" s="12" customFormat="1">
      <c r="B818" s="152"/>
      <c r="D818" s="150" t="s">
        <v>226</v>
      </c>
      <c r="E818" s="153" t="s">
        <v>19</v>
      </c>
      <c r="F818" s="154" t="s">
        <v>1103</v>
      </c>
      <c r="H818" s="155">
        <v>15</v>
      </c>
      <c r="I818" s="156"/>
      <c r="L818" s="152"/>
      <c r="M818" s="157"/>
      <c r="T818" s="158"/>
      <c r="AT818" s="153" t="s">
        <v>226</v>
      </c>
      <c r="AU818" s="153" t="s">
        <v>79</v>
      </c>
      <c r="AV818" s="12" t="s">
        <v>79</v>
      </c>
      <c r="AW818" s="12" t="s">
        <v>31</v>
      </c>
      <c r="AX818" s="12" t="s">
        <v>69</v>
      </c>
      <c r="AY818" s="153" t="s">
        <v>212</v>
      </c>
    </row>
    <row r="819" spans="2:65" s="13" customFormat="1">
      <c r="B819" s="159"/>
      <c r="D819" s="150" t="s">
        <v>226</v>
      </c>
      <c r="E819" s="160" t="s">
        <v>19</v>
      </c>
      <c r="F819" s="161" t="s">
        <v>228</v>
      </c>
      <c r="H819" s="162">
        <v>15</v>
      </c>
      <c r="I819" s="163"/>
      <c r="L819" s="159"/>
      <c r="M819" s="164"/>
      <c r="T819" s="165"/>
      <c r="AT819" s="160" t="s">
        <v>226</v>
      </c>
      <c r="AU819" s="160" t="s">
        <v>79</v>
      </c>
      <c r="AV819" s="13" t="s">
        <v>229</v>
      </c>
      <c r="AW819" s="13" t="s">
        <v>31</v>
      </c>
      <c r="AX819" s="13" t="s">
        <v>77</v>
      </c>
      <c r="AY819" s="160" t="s">
        <v>212</v>
      </c>
    </row>
    <row r="820" spans="2:65" s="1" customFormat="1" ht="24.2" customHeight="1">
      <c r="B820" s="34"/>
      <c r="C820" s="133" t="s">
        <v>1104</v>
      </c>
      <c r="D820" s="133" t="s">
        <v>215</v>
      </c>
      <c r="E820" s="134" t="s">
        <v>1105</v>
      </c>
      <c r="F820" s="135" t="s">
        <v>1106</v>
      </c>
      <c r="G820" s="136" t="s">
        <v>536</v>
      </c>
      <c r="H820" s="137">
        <v>0.25</v>
      </c>
      <c r="I820" s="138"/>
      <c r="J820" s="139">
        <f>ROUND(I820*H820,2)</f>
        <v>0</v>
      </c>
      <c r="K820" s="135" t="s">
        <v>219</v>
      </c>
      <c r="L820" s="34"/>
      <c r="M820" s="140" t="s">
        <v>19</v>
      </c>
      <c r="N820" s="141" t="s">
        <v>40</v>
      </c>
      <c r="P820" s="142">
        <f>O820*H820</f>
        <v>0</v>
      </c>
      <c r="Q820" s="142">
        <v>3.8800000000000002E-3</v>
      </c>
      <c r="R820" s="142">
        <f>Q820*H820</f>
        <v>9.7000000000000005E-4</v>
      </c>
      <c r="S820" s="142">
        <v>0.21</v>
      </c>
      <c r="T820" s="143">
        <f>S820*H820</f>
        <v>5.2499999999999998E-2</v>
      </c>
      <c r="AR820" s="144" t="s">
        <v>229</v>
      </c>
      <c r="AT820" s="144" t="s">
        <v>215</v>
      </c>
      <c r="AU820" s="144" t="s">
        <v>79</v>
      </c>
      <c r="AY820" s="19" t="s">
        <v>212</v>
      </c>
      <c r="BE820" s="145">
        <f>IF(N820="základní",J820,0)</f>
        <v>0</v>
      </c>
      <c r="BF820" s="145">
        <f>IF(N820="snížená",J820,0)</f>
        <v>0</v>
      </c>
      <c r="BG820" s="145">
        <f>IF(N820="zákl. přenesená",J820,0)</f>
        <v>0</v>
      </c>
      <c r="BH820" s="145">
        <f>IF(N820="sníž. přenesená",J820,0)</f>
        <v>0</v>
      </c>
      <c r="BI820" s="145">
        <f>IF(N820="nulová",J820,0)</f>
        <v>0</v>
      </c>
      <c r="BJ820" s="19" t="s">
        <v>77</v>
      </c>
      <c r="BK820" s="145">
        <f>ROUND(I820*H820,2)</f>
        <v>0</v>
      </c>
      <c r="BL820" s="19" t="s">
        <v>229</v>
      </c>
      <c r="BM820" s="144" t="s">
        <v>1107</v>
      </c>
    </row>
    <row r="821" spans="2:65" s="1" customFormat="1">
      <c r="B821" s="34"/>
      <c r="D821" s="146" t="s">
        <v>222</v>
      </c>
      <c r="F821" s="147" t="s">
        <v>1108</v>
      </c>
      <c r="I821" s="148"/>
      <c r="L821" s="34"/>
      <c r="M821" s="149"/>
      <c r="T821" s="55"/>
      <c r="AT821" s="19" t="s">
        <v>222</v>
      </c>
      <c r="AU821" s="19" t="s">
        <v>79</v>
      </c>
    </row>
    <row r="822" spans="2:65" s="14" customFormat="1">
      <c r="B822" s="170"/>
      <c r="D822" s="150" t="s">
        <v>226</v>
      </c>
      <c r="E822" s="171" t="s">
        <v>19</v>
      </c>
      <c r="F822" s="172" t="s">
        <v>1109</v>
      </c>
      <c r="H822" s="171" t="s">
        <v>19</v>
      </c>
      <c r="I822" s="173"/>
      <c r="L822" s="170"/>
      <c r="M822" s="174"/>
      <c r="T822" s="175"/>
      <c r="AT822" s="171" t="s">
        <v>226</v>
      </c>
      <c r="AU822" s="171" t="s">
        <v>79</v>
      </c>
      <c r="AV822" s="14" t="s">
        <v>77</v>
      </c>
      <c r="AW822" s="14" t="s">
        <v>31</v>
      </c>
      <c r="AX822" s="14" t="s">
        <v>69</v>
      </c>
      <c r="AY822" s="171" t="s">
        <v>212</v>
      </c>
    </row>
    <row r="823" spans="2:65" s="12" customFormat="1">
      <c r="B823" s="152"/>
      <c r="D823" s="150" t="s">
        <v>226</v>
      </c>
      <c r="E823" s="153" t="s">
        <v>19</v>
      </c>
      <c r="F823" s="154" t="s">
        <v>1110</v>
      </c>
      <c r="H823" s="155">
        <v>0.25</v>
      </c>
      <c r="I823" s="156"/>
      <c r="L823" s="152"/>
      <c r="M823" s="157"/>
      <c r="T823" s="158"/>
      <c r="AT823" s="153" t="s">
        <v>226</v>
      </c>
      <c r="AU823" s="153" t="s">
        <v>79</v>
      </c>
      <c r="AV823" s="12" t="s">
        <v>79</v>
      </c>
      <c r="AW823" s="12" t="s">
        <v>31</v>
      </c>
      <c r="AX823" s="12" t="s">
        <v>69</v>
      </c>
      <c r="AY823" s="153" t="s">
        <v>212</v>
      </c>
    </row>
    <row r="824" spans="2:65" s="13" customFormat="1">
      <c r="B824" s="159"/>
      <c r="D824" s="150" t="s">
        <v>226</v>
      </c>
      <c r="E824" s="160" t="s">
        <v>19</v>
      </c>
      <c r="F824" s="161" t="s">
        <v>228</v>
      </c>
      <c r="H824" s="162">
        <v>0.25</v>
      </c>
      <c r="I824" s="163"/>
      <c r="L824" s="159"/>
      <c r="M824" s="164"/>
      <c r="T824" s="165"/>
      <c r="AT824" s="160" t="s">
        <v>226</v>
      </c>
      <c r="AU824" s="160" t="s">
        <v>79</v>
      </c>
      <c r="AV824" s="13" t="s">
        <v>229</v>
      </c>
      <c r="AW824" s="13" t="s">
        <v>31</v>
      </c>
      <c r="AX824" s="13" t="s">
        <v>77</v>
      </c>
      <c r="AY824" s="160" t="s">
        <v>212</v>
      </c>
    </row>
    <row r="825" spans="2:65" s="1" customFormat="1" ht="24.2" customHeight="1">
      <c r="B825" s="34"/>
      <c r="C825" s="133" t="s">
        <v>1111</v>
      </c>
      <c r="D825" s="133" t="s">
        <v>215</v>
      </c>
      <c r="E825" s="134" t="s">
        <v>1112</v>
      </c>
      <c r="F825" s="135" t="s">
        <v>1113</v>
      </c>
      <c r="G825" s="136" t="s">
        <v>536</v>
      </c>
      <c r="H825" s="137">
        <v>7.05</v>
      </c>
      <c r="I825" s="138"/>
      <c r="J825" s="139">
        <f>ROUND(I825*H825,2)</f>
        <v>0</v>
      </c>
      <c r="K825" s="135" t="s">
        <v>219</v>
      </c>
      <c r="L825" s="34"/>
      <c r="M825" s="140" t="s">
        <v>19</v>
      </c>
      <c r="N825" s="141" t="s">
        <v>40</v>
      </c>
      <c r="P825" s="142">
        <f>O825*H825</f>
        <v>0</v>
      </c>
      <c r="Q825" s="142">
        <v>2.0000000000000001E-4</v>
      </c>
      <c r="R825" s="142">
        <f>Q825*H825</f>
        <v>1.41E-3</v>
      </c>
      <c r="S825" s="142">
        <v>0</v>
      </c>
      <c r="T825" s="143">
        <f>S825*H825</f>
        <v>0</v>
      </c>
      <c r="AR825" s="144" t="s">
        <v>229</v>
      </c>
      <c r="AT825" s="144" t="s">
        <v>215</v>
      </c>
      <c r="AU825" s="144" t="s">
        <v>79</v>
      </c>
      <c r="AY825" s="19" t="s">
        <v>212</v>
      </c>
      <c r="BE825" s="145">
        <f>IF(N825="základní",J825,0)</f>
        <v>0</v>
      </c>
      <c r="BF825" s="145">
        <f>IF(N825="snížená",J825,0)</f>
        <v>0</v>
      </c>
      <c r="BG825" s="145">
        <f>IF(N825="zákl. přenesená",J825,0)</f>
        <v>0</v>
      </c>
      <c r="BH825" s="145">
        <f>IF(N825="sníž. přenesená",J825,0)</f>
        <v>0</v>
      </c>
      <c r="BI825" s="145">
        <f>IF(N825="nulová",J825,0)</f>
        <v>0</v>
      </c>
      <c r="BJ825" s="19" t="s">
        <v>77</v>
      </c>
      <c r="BK825" s="145">
        <f>ROUND(I825*H825,2)</f>
        <v>0</v>
      </c>
      <c r="BL825" s="19" t="s">
        <v>229</v>
      </c>
      <c r="BM825" s="144" t="s">
        <v>1114</v>
      </c>
    </row>
    <row r="826" spans="2:65" s="1" customFormat="1">
      <c r="B826" s="34"/>
      <c r="D826" s="146" t="s">
        <v>222</v>
      </c>
      <c r="F826" s="147" t="s">
        <v>1115</v>
      </c>
      <c r="I826" s="148"/>
      <c r="L826" s="34"/>
      <c r="M826" s="149"/>
      <c r="T826" s="55"/>
      <c r="AT826" s="19" t="s">
        <v>222</v>
      </c>
      <c r="AU826" s="19" t="s">
        <v>79</v>
      </c>
    </row>
    <row r="827" spans="2:65" s="14" customFormat="1">
      <c r="B827" s="170"/>
      <c r="D827" s="150" t="s">
        <v>226</v>
      </c>
      <c r="E827" s="171" t="s">
        <v>19</v>
      </c>
      <c r="F827" s="172" t="s">
        <v>1116</v>
      </c>
      <c r="H827" s="171" t="s">
        <v>19</v>
      </c>
      <c r="I827" s="173"/>
      <c r="L827" s="170"/>
      <c r="M827" s="174"/>
      <c r="T827" s="175"/>
      <c r="AT827" s="171" t="s">
        <v>226</v>
      </c>
      <c r="AU827" s="171" t="s">
        <v>79</v>
      </c>
      <c r="AV827" s="14" t="s">
        <v>77</v>
      </c>
      <c r="AW827" s="14" t="s">
        <v>31</v>
      </c>
      <c r="AX827" s="14" t="s">
        <v>69</v>
      </c>
      <c r="AY827" s="171" t="s">
        <v>212</v>
      </c>
    </row>
    <row r="828" spans="2:65" s="12" customFormat="1">
      <c r="B828" s="152"/>
      <c r="D828" s="150" t="s">
        <v>226</v>
      </c>
      <c r="E828" s="153" t="s">
        <v>19</v>
      </c>
      <c r="F828" s="154" t="s">
        <v>1117</v>
      </c>
      <c r="H828" s="155">
        <v>3.35</v>
      </c>
      <c r="I828" s="156"/>
      <c r="L828" s="152"/>
      <c r="M828" s="157"/>
      <c r="T828" s="158"/>
      <c r="AT828" s="153" t="s">
        <v>226</v>
      </c>
      <c r="AU828" s="153" t="s">
        <v>79</v>
      </c>
      <c r="AV828" s="12" t="s">
        <v>79</v>
      </c>
      <c r="AW828" s="12" t="s">
        <v>31</v>
      </c>
      <c r="AX828" s="12" t="s">
        <v>69</v>
      </c>
      <c r="AY828" s="153" t="s">
        <v>212</v>
      </c>
    </row>
    <row r="829" spans="2:65" s="12" customFormat="1">
      <c r="B829" s="152"/>
      <c r="D829" s="150" t="s">
        <v>226</v>
      </c>
      <c r="E829" s="153" t="s">
        <v>19</v>
      </c>
      <c r="F829" s="154" t="s">
        <v>1118</v>
      </c>
      <c r="H829" s="155">
        <v>3.7</v>
      </c>
      <c r="I829" s="156"/>
      <c r="L829" s="152"/>
      <c r="M829" s="157"/>
      <c r="T829" s="158"/>
      <c r="AT829" s="153" t="s">
        <v>226</v>
      </c>
      <c r="AU829" s="153" t="s">
        <v>79</v>
      </c>
      <c r="AV829" s="12" t="s">
        <v>79</v>
      </c>
      <c r="AW829" s="12" t="s">
        <v>31</v>
      </c>
      <c r="AX829" s="12" t="s">
        <v>69</v>
      </c>
      <c r="AY829" s="153" t="s">
        <v>212</v>
      </c>
    </row>
    <row r="830" spans="2:65" s="13" customFormat="1">
      <c r="B830" s="159"/>
      <c r="D830" s="150" t="s">
        <v>226</v>
      </c>
      <c r="E830" s="160" t="s">
        <v>19</v>
      </c>
      <c r="F830" s="161" t="s">
        <v>228</v>
      </c>
      <c r="H830" s="162">
        <v>7.05</v>
      </c>
      <c r="I830" s="163"/>
      <c r="L830" s="159"/>
      <c r="M830" s="164"/>
      <c r="T830" s="165"/>
      <c r="AT830" s="160" t="s">
        <v>226</v>
      </c>
      <c r="AU830" s="160" t="s">
        <v>79</v>
      </c>
      <c r="AV830" s="13" t="s">
        <v>229</v>
      </c>
      <c r="AW830" s="13" t="s">
        <v>31</v>
      </c>
      <c r="AX830" s="13" t="s">
        <v>77</v>
      </c>
      <c r="AY830" s="160" t="s">
        <v>212</v>
      </c>
    </row>
    <row r="831" spans="2:65" s="1" customFormat="1" ht="16.5" customHeight="1">
      <c r="B831" s="34"/>
      <c r="C831" s="133" t="s">
        <v>1119</v>
      </c>
      <c r="D831" s="133" t="s">
        <v>215</v>
      </c>
      <c r="E831" s="134" t="s">
        <v>1120</v>
      </c>
      <c r="F831" s="135" t="s">
        <v>1121</v>
      </c>
      <c r="G831" s="136" t="s">
        <v>495</v>
      </c>
      <c r="H831" s="137">
        <v>13.992000000000001</v>
      </c>
      <c r="I831" s="138"/>
      <c r="J831" s="139">
        <f>ROUND(I831*H831,2)</f>
        <v>0</v>
      </c>
      <c r="K831" s="135" t="s">
        <v>219</v>
      </c>
      <c r="L831" s="34"/>
      <c r="M831" s="140" t="s">
        <v>19</v>
      </c>
      <c r="N831" s="141" t="s">
        <v>40</v>
      </c>
      <c r="P831" s="142">
        <f>O831*H831</f>
        <v>0</v>
      </c>
      <c r="Q831" s="142">
        <v>3.5E-4</v>
      </c>
      <c r="R831" s="142">
        <f>Q831*H831</f>
        <v>4.8972E-3</v>
      </c>
      <c r="S831" s="142">
        <v>0</v>
      </c>
      <c r="T831" s="143">
        <f>S831*H831</f>
        <v>0</v>
      </c>
      <c r="AR831" s="144" t="s">
        <v>229</v>
      </c>
      <c r="AT831" s="144" t="s">
        <v>215</v>
      </c>
      <c r="AU831" s="144" t="s">
        <v>79</v>
      </c>
      <c r="AY831" s="19" t="s">
        <v>212</v>
      </c>
      <c r="BE831" s="145">
        <f>IF(N831="základní",J831,0)</f>
        <v>0</v>
      </c>
      <c r="BF831" s="145">
        <f>IF(N831="snížená",J831,0)</f>
        <v>0</v>
      </c>
      <c r="BG831" s="145">
        <f>IF(N831="zákl. přenesená",J831,0)</f>
        <v>0</v>
      </c>
      <c r="BH831" s="145">
        <f>IF(N831="sníž. přenesená",J831,0)</f>
        <v>0</v>
      </c>
      <c r="BI831" s="145">
        <f>IF(N831="nulová",J831,0)</f>
        <v>0</v>
      </c>
      <c r="BJ831" s="19" t="s">
        <v>77</v>
      </c>
      <c r="BK831" s="145">
        <f>ROUND(I831*H831,2)</f>
        <v>0</v>
      </c>
      <c r="BL831" s="19" t="s">
        <v>229</v>
      </c>
      <c r="BM831" s="144" t="s">
        <v>1122</v>
      </c>
    </row>
    <row r="832" spans="2:65" s="1" customFormat="1">
      <c r="B832" s="34"/>
      <c r="D832" s="146" t="s">
        <v>222</v>
      </c>
      <c r="F832" s="147" t="s">
        <v>1123</v>
      </c>
      <c r="I832" s="148"/>
      <c r="L832" s="34"/>
      <c r="M832" s="149"/>
      <c r="T832" s="55"/>
      <c r="AT832" s="19" t="s">
        <v>222</v>
      </c>
      <c r="AU832" s="19" t="s">
        <v>79</v>
      </c>
    </row>
    <row r="833" spans="2:65" s="14" customFormat="1">
      <c r="B833" s="170"/>
      <c r="D833" s="150" t="s">
        <v>226</v>
      </c>
      <c r="E833" s="171" t="s">
        <v>19</v>
      </c>
      <c r="F833" s="172" t="s">
        <v>1124</v>
      </c>
      <c r="H833" s="171" t="s">
        <v>19</v>
      </c>
      <c r="I833" s="173"/>
      <c r="L833" s="170"/>
      <c r="M833" s="174"/>
      <c r="T833" s="175"/>
      <c r="AT833" s="171" t="s">
        <v>226</v>
      </c>
      <c r="AU833" s="171" t="s">
        <v>79</v>
      </c>
      <c r="AV833" s="14" t="s">
        <v>77</v>
      </c>
      <c r="AW833" s="14" t="s">
        <v>31</v>
      </c>
      <c r="AX833" s="14" t="s">
        <v>69</v>
      </c>
      <c r="AY833" s="171" t="s">
        <v>212</v>
      </c>
    </row>
    <row r="834" spans="2:65" s="12" customFormat="1">
      <c r="B834" s="152"/>
      <c r="D834" s="150" t="s">
        <v>226</v>
      </c>
      <c r="E834" s="153" t="s">
        <v>19</v>
      </c>
      <c r="F834" s="154" t="s">
        <v>1125</v>
      </c>
      <c r="H834" s="155">
        <v>3.1520000000000001</v>
      </c>
      <c r="I834" s="156"/>
      <c r="L834" s="152"/>
      <c r="M834" s="157"/>
      <c r="T834" s="158"/>
      <c r="AT834" s="153" t="s">
        <v>226</v>
      </c>
      <c r="AU834" s="153" t="s">
        <v>79</v>
      </c>
      <c r="AV834" s="12" t="s">
        <v>79</v>
      </c>
      <c r="AW834" s="12" t="s">
        <v>31</v>
      </c>
      <c r="AX834" s="12" t="s">
        <v>69</v>
      </c>
      <c r="AY834" s="153" t="s">
        <v>212</v>
      </c>
    </row>
    <row r="835" spans="2:65" s="15" customFormat="1">
      <c r="B835" s="176"/>
      <c r="D835" s="150" t="s">
        <v>226</v>
      </c>
      <c r="E835" s="177" t="s">
        <v>19</v>
      </c>
      <c r="F835" s="178" t="s">
        <v>455</v>
      </c>
      <c r="H835" s="179">
        <v>3.1520000000000001</v>
      </c>
      <c r="I835" s="180"/>
      <c r="L835" s="176"/>
      <c r="M835" s="181"/>
      <c r="T835" s="182"/>
      <c r="AT835" s="177" t="s">
        <v>226</v>
      </c>
      <c r="AU835" s="177" t="s">
        <v>79</v>
      </c>
      <c r="AV835" s="15" t="s">
        <v>236</v>
      </c>
      <c r="AW835" s="15" t="s">
        <v>31</v>
      </c>
      <c r="AX835" s="15" t="s">
        <v>69</v>
      </c>
      <c r="AY835" s="177" t="s">
        <v>212</v>
      </c>
    </row>
    <row r="836" spans="2:65" s="14" customFormat="1">
      <c r="B836" s="170"/>
      <c r="D836" s="150" t="s">
        <v>226</v>
      </c>
      <c r="E836" s="171" t="s">
        <v>19</v>
      </c>
      <c r="F836" s="172" t="s">
        <v>1126</v>
      </c>
      <c r="H836" s="171" t="s">
        <v>19</v>
      </c>
      <c r="I836" s="173"/>
      <c r="L836" s="170"/>
      <c r="M836" s="174"/>
      <c r="T836" s="175"/>
      <c r="AT836" s="171" t="s">
        <v>226</v>
      </c>
      <c r="AU836" s="171" t="s">
        <v>79</v>
      </c>
      <c r="AV836" s="14" t="s">
        <v>77</v>
      </c>
      <c r="AW836" s="14" t="s">
        <v>31</v>
      </c>
      <c r="AX836" s="14" t="s">
        <v>69</v>
      </c>
      <c r="AY836" s="171" t="s">
        <v>212</v>
      </c>
    </row>
    <row r="837" spans="2:65" s="14" customFormat="1">
      <c r="B837" s="170"/>
      <c r="D837" s="150" t="s">
        <v>226</v>
      </c>
      <c r="E837" s="171" t="s">
        <v>19</v>
      </c>
      <c r="F837" s="172" t="s">
        <v>1127</v>
      </c>
      <c r="H837" s="171" t="s">
        <v>19</v>
      </c>
      <c r="I837" s="173"/>
      <c r="L837" s="170"/>
      <c r="M837" s="174"/>
      <c r="T837" s="175"/>
      <c r="AT837" s="171" t="s">
        <v>226</v>
      </c>
      <c r="AU837" s="171" t="s">
        <v>79</v>
      </c>
      <c r="AV837" s="14" t="s">
        <v>77</v>
      </c>
      <c r="AW837" s="14" t="s">
        <v>31</v>
      </c>
      <c r="AX837" s="14" t="s">
        <v>69</v>
      </c>
      <c r="AY837" s="171" t="s">
        <v>212</v>
      </c>
    </row>
    <row r="838" spans="2:65" s="12" customFormat="1">
      <c r="B838" s="152"/>
      <c r="D838" s="150" t="s">
        <v>226</v>
      </c>
      <c r="E838" s="153" t="s">
        <v>19</v>
      </c>
      <c r="F838" s="154" t="s">
        <v>1128</v>
      </c>
      <c r="H838" s="155">
        <v>0.36</v>
      </c>
      <c r="I838" s="156"/>
      <c r="L838" s="152"/>
      <c r="M838" s="157"/>
      <c r="T838" s="158"/>
      <c r="AT838" s="153" t="s">
        <v>226</v>
      </c>
      <c r="AU838" s="153" t="s">
        <v>79</v>
      </c>
      <c r="AV838" s="12" t="s">
        <v>79</v>
      </c>
      <c r="AW838" s="12" t="s">
        <v>31</v>
      </c>
      <c r="AX838" s="12" t="s">
        <v>69</v>
      </c>
      <c r="AY838" s="153" t="s">
        <v>212</v>
      </c>
    </row>
    <row r="839" spans="2:65" s="12" customFormat="1">
      <c r="B839" s="152"/>
      <c r="D839" s="150" t="s">
        <v>226</v>
      </c>
      <c r="E839" s="153" t="s">
        <v>19</v>
      </c>
      <c r="F839" s="154" t="s">
        <v>1129</v>
      </c>
      <c r="H839" s="155">
        <v>0.56000000000000005</v>
      </c>
      <c r="I839" s="156"/>
      <c r="L839" s="152"/>
      <c r="M839" s="157"/>
      <c r="T839" s="158"/>
      <c r="AT839" s="153" t="s">
        <v>226</v>
      </c>
      <c r="AU839" s="153" t="s">
        <v>79</v>
      </c>
      <c r="AV839" s="12" t="s">
        <v>79</v>
      </c>
      <c r="AW839" s="12" t="s">
        <v>31</v>
      </c>
      <c r="AX839" s="12" t="s">
        <v>69</v>
      </c>
      <c r="AY839" s="153" t="s">
        <v>212</v>
      </c>
    </row>
    <row r="840" spans="2:65" s="15" customFormat="1">
      <c r="B840" s="176"/>
      <c r="D840" s="150" t="s">
        <v>226</v>
      </c>
      <c r="E840" s="177" t="s">
        <v>19</v>
      </c>
      <c r="F840" s="178" t="s">
        <v>455</v>
      </c>
      <c r="H840" s="179">
        <v>0.92</v>
      </c>
      <c r="I840" s="180"/>
      <c r="L840" s="176"/>
      <c r="M840" s="181"/>
      <c r="T840" s="182"/>
      <c r="AT840" s="177" t="s">
        <v>226</v>
      </c>
      <c r="AU840" s="177" t="s">
        <v>79</v>
      </c>
      <c r="AV840" s="15" t="s">
        <v>236</v>
      </c>
      <c r="AW840" s="15" t="s">
        <v>31</v>
      </c>
      <c r="AX840" s="15" t="s">
        <v>69</v>
      </c>
      <c r="AY840" s="177" t="s">
        <v>212</v>
      </c>
    </row>
    <row r="841" spans="2:65" s="14" customFormat="1">
      <c r="B841" s="170"/>
      <c r="D841" s="150" t="s">
        <v>226</v>
      </c>
      <c r="E841" s="171" t="s">
        <v>19</v>
      </c>
      <c r="F841" s="172" t="s">
        <v>1130</v>
      </c>
      <c r="H841" s="171" t="s">
        <v>19</v>
      </c>
      <c r="I841" s="173"/>
      <c r="L841" s="170"/>
      <c r="M841" s="174"/>
      <c r="T841" s="175"/>
      <c r="AT841" s="171" t="s">
        <v>226</v>
      </c>
      <c r="AU841" s="171" t="s">
        <v>79</v>
      </c>
      <c r="AV841" s="14" t="s">
        <v>77</v>
      </c>
      <c r="AW841" s="14" t="s">
        <v>31</v>
      </c>
      <c r="AX841" s="14" t="s">
        <v>69</v>
      </c>
      <c r="AY841" s="171" t="s">
        <v>212</v>
      </c>
    </row>
    <row r="842" spans="2:65" s="12" customFormat="1">
      <c r="B842" s="152"/>
      <c r="D842" s="150" t="s">
        <v>226</v>
      </c>
      <c r="E842" s="153" t="s">
        <v>19</v>
      </c>
      <c r="F842" s="154" t="s">
        <v>1131</v>
      </c>
      <c r="H842" s="155">
        <v>5.8310000000000004</v>
      </c>
      <c r="I842" s="156"/>
      <c r="L842" s="152"/>
      <c r="M842" s="157"/>
      <c r="T842" s="158"/>
      <c r="AT842" s="153" t="s">
        <v>226</v>
      </c>
      <c r="AU842" s="153" t="s">
        <v>79</v>
      </c>
      <c r="AV842" s="12" t="s">
        <v>79</v>
      </c>
      <c r="AW842" s="12" t="s">
        <v>31</v>
      </c>
      <c r="AX842" s="12" t="s">
        <v>69</v>
      </c>
      <c r="AY842" s="153" t="s">
        <v>212</v>
      </c>
    </row>
    <row r="843" spans="2:65" s="12" customFormat="1">
      <c r="B843" s="152"/>
      <c r="D843" s="150" t="s">
        <v>226</v>
      </c>
      <c r="E843" s="153" t="s">
        <v>19</v>
      </c>
      <c r="F843" s="154" t="s">
        <v>1132</v>
      </c>
      <c r="H843" s="155">
        <v>4.0890000000000004</v>
      </c>
      <c r="I843" s="156"/>
      <c r="L843" s="152"/>
      <c r="M843" s="157"/>
      <c r="T843" s="158"/>
      <c r="AT843" s="153" t="s">
        <v>226</v>
      </c>
      <c r="AU843" s="153" t="s">
        <v>79</v>
      </c>
      <c r="AV843" s="12" t="s">
        <v>79</v>
      </c>
      <c r="AW843" s="12" t="s">
        <v>31</v>
      </c>
      <c r="AX843" s="12" t="s">
        <v>69</v>
      </c>
      <c r="AY843" s="153" t="s">
        <v>212</v>
      </c>
    </row>
    <row r="844" spans="2:65" s="15" customFormat="1">
      <c r="B844" s="176"/>
      <c r="D844" s="150" t="s">
        <v>226</v>
      </c>
      <c r="E844" s="177" t="s">
        <v>19</v>
      </c>
      <c r="F844" s="178" t="s">
        <v>455</v>
      </c>
      <c r="H844" s="179">
        <v>9.92</v>
      </c>
      <c r="I844" s="180"/>
      <c r="L844" s="176"/>
      <c r="M844" s="181"/>
      <c r="T844" s="182"/>
      <c r="AT844" s="177" t="s">
        <v>226</v>
      </c>
      <c r="AU844" s="177" t="s">
        <v>79</v>
      </c>
      <c r="AV844" s="15" t="s">
        <v>236</v>
      </c>
      <c r="AW844" s="15" t="s">
        <v>31</v>
      </c>
      <c r="AX844" s="15" t="s">
        <v>69</v>
      </c>
      <c r="AY844" s="177" t="s">
        <v>212</v>
      </c>
    </row>
    <row r="845" spans="2:65" s="13" customFormat="1">
      <c r="B845" s="159"/>
      <c r="D845" s="150" t="s">
        <v>226</v>
      </c>
      <c r="E845" s="160" t="s">
        <v>19</v>
      </c>
      <c r="F845" s="161" t="s">
        <v>228</v>
      </c>
      <c r="H845" s="162">
        <v>13.992000000000001</v>
      </c>
      <c r="I845" s="163"/>
      <c r="L845" s="159"/>
      <c r="M845" s="164"/>
      <c r="T845" s="165"/>
      <c r="AT845" s="160" t="s">
        <v>226</v>
      </c>
      <c r="AU845" s="160" t="s">
        <v>79</v>
      </c>
      <c r="AV845" s="13" t="s">
        <v>229</v>
      </c>
      <c r="AW845" s="13" t="s">
        <v>31</v>
      </c>
      <c r="AX845" s="13" t="s">
        <v>77</v>
      </c>
      <c r="AY845" s="160" t="s">
        <v>212</v>
      </c>
    </row>
    <row r="846" spans="2:65" s="1" customFormat="1" ht="21.75" customHeight="1">
      <c r="B846" s="34"/>
      <c r="C846" s="133" t="s">
        <v>1133</v>
      </c>
      <c r="D846" s="133" t="s">
        <v>215</v>
      </c>
      <c r="E846" s="134" t="s">
        <v>1134</v>
      </c>
      <c r="F846" s="135" t="s">
        <v>1135</v>
      </c>
      <c r="G846" s="136" t="s">
        <v>495</v>
      </c>
      <c r="H846" s="137">
        <v>9313.66</v>
      </c>
      <c r="I846" s="138"/>
      <c r="J846" s="139">
        <f>ROUND(I846*H846,2)</f>
        <v>0</v>
      </c>
      <c r="K846" s="135" t="s">
        <v>219</v>
      </c>
      <c r="L846" s="34"/>
      <c r="M846" s="140" t="s">
        <v>19</v>
      </c>
      <c r="N846" s="141" t="s">
        <v>40</v>
      </c>
      <c r="P846" s="142">
        <f>O846*H846</f>
        <v>0</v>
      </c>
      <c r="Q846" s="142">
        <v>0</v>
      </c>
      <c r="R846" s="142">
        <f>Q846*H846</f>
        <v>0</v>
      </c>
      <c r="S846" s="142">
        <v>0.05</v>
      </c>
      <c r="T846" s="143">
        <f>S846*H846</f>
        <v>465.68299999999999</v>
      </c>
      <c r="AR846" s="144" t="s">
        <v>229</v>
      </c>
      <c r="AT846" s="144" t="s">
        <v>215</v>
      </c>
      <c r="AU846" s="144" t="s">
        <v>79</v>
      </c>
      <c r="AY846" s="19" t="s">
        <v>212</v>
      </c>
      <c r="BE846" s="145">
        <f>IF(N846="základní",J846,0)</f>
        <v>0</v>
      </c>
      <c r="BF846" s="145">
        <f>IF(N846="snížená",J846,0)</f>
        <v>0</v>
      </c>
      <c r="BG846" s="145">
        <f>IF(N846="zákl. přenesená",J846,0)</f>
        <v>0</v>
      </c>
      <c r="BH846" s="145">
        <f>IF(N846="sníž. přenesená",J846,0)</f>
        <v>0</v>
      </c>
      <c r="BI846" s="145">
        <f>IF(N846="nulová",J846,0)</f>
        <v>0</v>
      </c>
      <c r="BJ846" s="19" t="s">
        <v>77</v>
      </c>
      <c r="BK846" s="145">
        <f>ROUND(I846*H846,2)</f>
        <v>0</v>
      </c>
      <c r="BL846" s="19" t="s">
        <v>229</v>
      </c>
      <c r="BM846" s="144" t="s">
        <v>1136</v>
      </c>
    </row>
    <row r="847" spans="2:65" s="1" customFormat="1">
      <c r="B847" s="34"/>
      <c r="D847" s="146" t="s">
        <v>222</v>
      </c>
      <c r="F847" s="147" t="s">
        <v>1137</v>
      </c>
      <c r="I847" s="148"/>
      <c r="L847" s="34"/>
      <c r="M847" s="149"/>
      <c r="T847" s="55"/>
      <c r="AT847" s="19" t="s">
        <v>222</v>
      </c>
      <c r="AU847" s="19" t="s">
        <v>79</v>
      </c>
    </row>
    <row r="848" spans="2:65" s="1" customFormat="1" ht="19.5">
      <c r="B848" s="34"/>
      <c r="D848" s="150" t="s">
        <v>224</v>
      </c>
      <c r="F848" s="151" t="s">
        <v>1138</v>
      </c>
      <c r="I848" s="148"/>
      <c r="L848" s="34"/>
      <c r="M848" s="149"/>
      <c r="T848" s="55"/>
      <c r="AT848" s="19" t="s">
        <v>224</v>
      </c>
      <c r="AU848" s="19" t="s">
        <v>79</v>
      </c>
    </row>
    <row r="849" spans="2:65" s="14" customFormat="1">
      <c r="B849" s="170"/>
      <c r="D849" s="150" t="s">
        <v>226</v>
      </c>
      <c r="E849" s="171" t="s">
        <v>19</v>
      </c>
      <c r="F849" s="172" t="s">
        <v>1139</v>
      </c>
      <c r="H849" s="171" t="s">
        <v>19</v>
      </c>
      <c r="I849" s="173"/>
      <c r="L849" s="170"/>
      <c r="M849" s="174"/>
      <c r="T849" s="175"/>
      <c r="AT849" s="171" t="s">
        <v>226</v>
      </c>
      <c r="AU849" s="171" t="s">
        <v>79</v>
      </c>
      <c r="AV849" s="14" t="s">
        <v>77</v>
      </c>
      <c r="AW849" s="14" t="s">
        <v>31</v>
      </c>
      <c r="AX849" s="14" t="s">
        <v>69</v>
      </c>
      <c r="AY849" s="171" t="s">
        <v>212</v>
      </c>
    </row>
    <row r="850" spans="2:65" s="12" customFormat="1">
      <c r="B850" s="152"/>
      <c r="D850" s="150" t="s">
        <v>226</v>
      </c>
      <c r="E850" s="153" t="s">
        <v>19</v>
      </c>
      <c r="F850" s="154" t="s">
        <v>1140</v>
      </c>
      <c r="H850" s="155">
        <v>1528.76</v>
      </c>
      <c r="I850" s="156"/>
      <c r="L850" s="152"/>
      <c r="M850" s="157"/>
      <c r="T850" s="158"/>
      <c r="AT850" s="153" t="s">
        <v>226</v>
      </c>
      <c r="AU850" s="153" t="s">
        <v>79</v>
      </c>
      <c r="AV850" s="12" t="s">
        <v>79</v>
      </c>
      <c r="AW850" s="12" t="s">
        <v>31</v>
      </c>
      <c r="AX850" s="12" t="s">
        <v>69</v>
      </c>
      <c r="AY850" s="153" t="s">
        <v>212</v>
      </c>
    </row>
    <row r="851" spans="2:65" s="12" customFormat="1">
      <c r="B851" s="152"/>
      <c r="D851" s="150" t="s">
        <v>226</v>
      </c>
      <c r="E851" s="153" t="s">
        <v>19</v>
      </c>
      <c r="F851" s="154" t="s">
        <v>1141</v>
      </c>
      <c r="H851" s="155">
        <v>1455.42</v>
      </c>
      <c r="I851" s="156"/>
      <c r="L851" s="152"/>
      <c r="M851" s="157"/>
      <c r="T851" s="158"/>
      <c r="AT851" s="153" t="s">
        <v>226</v>
      </c>
      <c r="AU851" s="153" t="s">
        <v>79</v>
      </c>
      <c r="AV851" s="12" t="s">
        <v>79</v>
      </c>
      <c r="AW851" s="12" t="s">
        <v>31</v>
      </c>
      <c r="AX851" s="12" t="s">
        <v>69</v>
      </c>
      <c r="AY851" s="153" t="s">
        <v>212</v>
      </c>
    </row>
    <row r="852" spans="2:65" s="12" customFormat="1">
      <c r="B852" s="152"/>
      <c r="D852" s="150" t="s">
        <v>226</v>
      </c>
      <c r="E852" s="153" t="s">
        <v>19</v>
      </c>
      <c r="F852" s="154" t="s">
        <v>1142</v>
      </c>
      <c r="H852" s="155">
        <v>1378.48</v>
      </c>
      <c r="I852" s="156"/>
      <c r="L852" s="152"/>
      <c r="M852" s="157"/>
      <c r="T852" s="158"/>
      <c r="AT852" s="153" t="s">
        <v>226</v>
      </c>
      <c r="AU852" s="153" t="s">
        <v>79</v>
      </c>
      <c r="AV852" s="12" t="s">
        <v>79</v>
      </c>
      <c r="AW852" s="12" t="s">
        <v>31</v>
      </c>
      <c r="AX852" s="12" t="s">
        <v>69</v>
      </c>
      <c r="AY852" s="153" t="s">
        <v>212</v>
      </c>
    </row>
    <row r="853" spans="2:65" s="12" customFormat="1">
      <c r="B853" s="152"/>
      <c r="D853" s="150" t="s">
        <v>226</v>
      </c>
      <c r="E853" s="153" t="s">
        <v>19</v>
      </c>
      <c r="F853" s="154" t="s">
        <v>1143</v>
      </c>
      <c r="H853" s="155">
        <v>1494.32</v>
      </c>
      <c r="I853" s="156"/>
      <c r="L853" s="152"/>
      <c r="M853" s="157"/>
      <c r="T853" s="158"/>
      <c r="AT853" s="153" t="s">
        <v>226</v>
      </c>
      <c r="AU853" s="153" t="s">
        <v>79</v>
      </c>
      <c r="AV853" s="12" t="s">
        <v>79</v>
      </c>
      <c r="AW853" s="12" t="s">
        <v>31</v>
      </c>
      <c r="AX853" s="12" t="s">
        <v>69</v>
      </c>
      <c r="AY853" s="153" t="s">
        <v>212</v>
      </c>
    </row>
    <row r="854" spans="2:65" s="12" customFormat="1">
      <c r="B854" s="152"/>
      <c r="D854" s="150" t="s">
        <v>226</v>
      </c>
      <c r="E854" s="153" t="s">
        <v>19</v>
      </c>
      <c r="F854" s="154" t="s">
        <v>1144</v>
      </c>
      <c r="H854" s="155">
        <v>1600.7</v>
      </c>
      <c r="I854" s="156"/>
      <c r="L854" s="152"/>
      <c r="M854" s="157"/>
      <c r="T854" s="158"/>
      <c r="AT854" s="153" t="s">
        <v>226</v>
      </c>
      <c r="AU854" s="153" t="s">
        <v>79</v>
      </c>
      <c r="AV854" s="12" t="s">
        <v>79</v>
      </c>
      <c r="AW854" s="12" t="s">
        <v>31</v>
      </c>
      <c r="AX854" s="12" t="s">
        <v>69</v>
      </c>
      <c r="AY854" s="153" t="s">
        <v>212</v>
      </c>
    </row>
    <row r="855" spans="2:65" s="12" customFormat="1">
      <c r="B855" s="152"/>
      <c r="D855" s="150" t="s">
        <v>226</v>
      </c>
      <c r="E855" s="153" t="s">
        <v>19</v>
      </c>
      <c r="F855" s="154" t="s">
        <v>1145</v>
      </c>
      <c r="H855" s="155">
        <v>1599.18</v>
      </c>
      <c r="I855" s="156"/>
      <c r="L855" s="152"/>
      <c r="M855" s="157"/>
      <c r="T855" s="158"/>
      <c r="AT855" s="153" t="s">
        <v>226</v>
      </c>
      <c r="AU855" s="153" t="s">
        <v>79</v>
      </c>
      <c r="AV855" s="12" t="s">
        <v>79</v>
      </c>
      <c r="AW855" s="12" t="s">
        <v>31</v>
      </c>
      <c r="AX855" s="12" t="s">
        <v>69</v>
      </c>
      <c r="AY855" s="153" t="s">
        <v>212</v>
      </c>
    </row>
    <row r="856" spans="2:65" s="12" customFormat="1">
      <c r="B856" s="152"/>
      <c r="D856" s="150" t="s">
        <v>226</v>
      </c>
      <c r="E856" s="153" t="s">
        <v>19</v>
      </c>
      <c r="F856" s="154" t="s">
        <v>1146</v>
      </c>
      <c r="H856" s="155">
        <v>256.8</v>
      </c>
      <c r="I856" s="156"/>
      <c r="L856" s="152"/>
      <c r="M856" s="157"/>
      <c r="T856" s="158"/>
      <c r="AT856" s="153" t="s">
        <v>226</v>
      </c>
      <c r="AU856" s="153" t="s">
        <v>79</v>
      </c>
      <c r="AV856" s="12" t="s">
        <v>79</v>
      </c>
      <c r="AW856" s="12" t="s">
        <v>31</v>
      </c>
      <c r="AX856" s="12" t="s">
        <v>69</v>
      </c>
      <c r="AY856" s="153" t="s">
        <v>212</v>
      </c>
    </row>
    <row r="857" spans="2:65" s="13" customFormat="1">
      <c r="B857" s="159"/>
      <c r="D857" s="150" t="s">
        <v>226</v>
      </c>
      <c r="E857" s="160" t="s">
        <v>19</v>
      </c>
      <c r="F857" s="161" t="s">
        <v>228</v>
      </c>
      <c r="H857" s="162">
        <v>9313.66</v>
      </c>
      <c r="I857" s="163"/>
      <c r="L857" s="159"/>
      <c r="M857" s="164"/>
      <c r="T857" s="165"/>
      <c r="AT857" s="160" t="s">
        <v>226</v>
      </c>
      <c r="AU857" s="160" t="s">
        <v>79</v>
      </c>
      <c r="AV857" s="13" t="s">
        <v>229</v>
      </c>
      <c r="AW857" s="13" t="s">
        <v>31</v>
      </c>
      <c r="AX857" s="13" t="s">
        <v>77</v>
      </c>
      <c r="AY857" s="160" t="s">
        <v>212</v>
      </c>
    </row>
    <row r="858" spans="2:65" s="14" customFormat="1" ht="22.5">
      <c r="B858" s="170"/>
      <c r="D858" s="150" t="s">
        <v>226</v>
      </c>
      <c r="E858" s="171" t="s">
        <v>19</v>
      </c>
      <c r="F858" s="172" t="s">
        <v>1147</v>
      </c>
      <c r="H858" s="171" t="s">
        <v>19</v>
      </c>
      <c r="I858" s="173"/>
      <c r="L858" s="170"/>
      <c r="M858" s="174"/>
      <c r="T858" s="175"/>
      <c r="AT858" s="171" t="s">
        <v>226</v>
      </c>
      <c r="AU858" s="171" t="s">
        <v>79</v>
      </c>
      <c r="AV858" s="14" t="s">
        <v>77</v>
      </c>
      <c r="AW858" s="14" t="s">
        <v>31</v>
      </c>
      <c r="AX858" s="14" t="s">
        <v>69</v>
      </c>
      <c r="AY858" s="171" t="s">
        <v>212</v>
      </c>
    </row>
    <row r="859" spans="2:65" s="1" customFormat="1" ht="24.2" customHeight="1">
      <c r="B859" s="34"/>
      <c r="C859" s="133" t="s">
        <v>1148</v>
      </c>
      <c r="D859" s="133" t="s">
        <v>215</v>
      </c>
      <c r="E859" s="134" t="s">
        <v>1149</v>
      </c>
      <c r="F859" s="135" t="s">
        <v>1150</v>
      </c>
      <c r="G859" s="136" t="s">
        <v>495</v>
      </c>
      <c r="H859" s="137">
        <v>45584.197999999997</v>
      </c>
      <c r="I859" s="138"/>
      <c r="J859" s="139">
        <f>ROUND(I859*H859,2)</f>
        <v>0</v>
      </c>
      <c r="K859" s="135" t="s">
        <v>219</v>
      </c>
      <c r="L859" s="34"/>
      <c r="M859" s="140" t="s">
        <v>19</v>
      </c>
      <c r="N859" s="141" t="s">
        <v>40</v>
      </c>
      <c r="P859" s="142">
        <f>O859*H859</f>
        <v>0</v>
      </c>
      <c r="Q859" s="142">
        <v>0</v>
      </c>
      <c r="R859" s="142">
        <f>Q859*H859</f>
        <v>0</v>
      </c>
      <c r="S859" s="142">
        <v>4.5999999999999999E-2</v>
      </c>
      <c r="T859" s="143">
        <f>S859*H859</f>
        <v>2096.8731079999998</v>
      </c>
      <c r="AR859" s="144" t="s">
        <v>229</v>
      </c>
      <c r="AT859" s="144" t="s">
        <v>215</v>
      </c>
      <c r="AU859" s="144" t="s">
        <v>79</v>
      </c>
      <c r="AY859" s="19" t="s">
        <v>212</v>
      </c>
      <c r="BE859" s="145">
        <f>IF(N859="základní",J859,0)</f>
        <v>0</v>
      </c>
      <c r="BF859" s="145">
        <f>IF(N859="snížená",J859,0)</f>
        <v>0</v>
      </c>
      <c r="BG859" s="145">
        <f>IF(N859="zákl. přenesená",J859,0)</f>
        <v>0</v>
      </c>
      <c r="BH859" s="145">
        <f>IF(N859="sníž. přenesená",J859,0)</f>
        <v>0</v>
      </c>
      <c r="BI859" s="145">
        <f>IF(N859="nulová",J859,0)</f>
        <v>0</v>
      </c>
      <c r="BJ859" s="19" t="s">
        <v>77</v>
      </c>
      <c r="BK859" s="145">
        <f>ROUND(I859*H859,2)</f>
        <v>0</v>
      </c>
      <c r="BL859" s="19" t="s">
        <v>229</v>
      </c>
      <c r="BM859" s="144" t="s">
        <v>1151</v>
      </c>
    </row>
    <row r="860" spans="2:65" s="1" customFormat="1">
      <c r="B860" s="34"/>
      <c r="D860" s="146" t="s">
        <v>222</v>
      </c>
      <c r="F860" s="147" t="s">
        <v>1152</v>
      </c>
      <c r="I860" s="148"/>
      <c r="L860" s="34"/>
      <c r="M860" s="149"/>
      <c r="T860" s="55"/>
      <c r="AT860" s="19" t="s">
        <v>222</v>
      </c>
      <c r="AU860" s="19" t="s">
        <v>79</v>
      </c>
    </row>
    <row r="861" spans="2:65" s="14" customFormat="1">
      <c r="B861" s="170"/>
      <c r="D861" s="150" t="s">
        <v>226</v>
      </c>
      <c r="E861" s="171" t="s">
        <v>19</v>
      </c>
      <c r="F861" s="172" t="s">
        <v>1153</v>
      </c>
      <c r="H861" s="171" t="s">
        <v>19</v>
      </c>
      <c r="I861" s="173"/>
      <c r="L861" s="170"/>
      <c r="M861" s="174"/>
      <c r="T861" s="175"/>
      <c r="AT861" s="171" t="s">
        <v>226</v>
      </c>
      <c r="AU861" s="171" t="s">
        <v>79</v>
      </c>
      <c r="AV861" s="14" t="s">
        <v>77</v>
      </c>
      <c r="AW861" s="14" t="s">
        <v>31</v>
      </c>
      <c r="AX861" s="14" t="s">
        <v>69</v>
      </c>
      <c r="AY861" s="171" t="s">
        <v>212</v>
      </c>
    </row>
    <row r="862" spans="2:65" s="12" customFormat="1">
      <c r="B862" s="152"/>
      <c r="D862" s="150" t="s">
        <v>226</v>
      </c>
      <c r="E862" s="153" t="s">
        <v>19</v>
      </c>
      <c r="F862" s="154" t="s">
        <v>1154</v>
      </c>
      <c r="H862" s="155">
        <v>6483.6760000000004</v>
      </c>
      <c r="I862" s="156"/>
      <c r="L862" s="152"/>
      <c r="M862" s="157"/>
      <c r="T862" s="158"/>
      <c r="AT862" s="153" t="s">
        <v>226</v>
      </c>
      <c r="AU862" s="153" t="s">
        <v>79</v>
      </c>
      <c r="AV862" s="12" t="s">
        <v>79</v>
      </c>
      <c r="AW862" s="12" t="s">
        <v>31</v>
      </c>
      <c r="AX862" s="12" t="s">
        <v>69</v>
      </c>
      <c r="AY862" s="153" t="s">
        <v>212</v>
      </c>
    </row>
    <row r="863" spans="2:65" s="12" customFormat="1">
      <c r="B863" s="152"/>
      <c r="D863" s="150" t="s">
        <v>226</v>
      </c>
      <c r="E863" s="153" t="s">
        <v>19</v>
      </c>
      <c r="F863" s="154" t="s">
        <v>1155</v>
      </c>
      <c r="H863" s="155">
        <v>5906.4769999999999</v>
      </c>
      <c r="I863" s="156"/>
      <c r="L863" s="152"/>
      <c r="M863" s="157"/>
      <c r="T863" s="158"/>
      <c r="AT863" s="153" t="s">
        <v>226</v>
      </c>
      <c r="AU863" s="153" t="s">
        <v>79</v>
      </c>
      <c r="AV863" s="12" t="s">
        <v>79</v>
      </c>
      <c r="AW863" s="12" t="s">
        <v>31</v>
      </c>
      <c r="AX863" s="12" t="s">
        <v>69</v>
      </c>
      <c r="AY863" s="153" t="s">
        <v>212</v>
      </c>
    </row>
    <row r="864" spans="2:65" s="12" customFormat="1">
      <c r="B864" s="152"/>
      <c r="D864" s="150" t="s">
        <v>226</v>
      </c>
      <c r="E864" s="153" t="s">
        <v>19</v>
      </c>
      <c r="F864" s="154" t="s">
        <v>1156</v>
      </c>
      <c r="H864" s="155">
        <v>4963.9790000000003</v>
      </c>
      <c r="I864" s="156"/>
      <c r="L864" s="152"/>
      <c r="M864" s="157"/>
      <c r="T864" s="158"/>
      <c r="AT864" s="153" t="s">
        <v>226</v>
      </c>
      <c r="AU864" s="153" t="s">
        <v>79</v>
      </c>
      <c r="AV864" s="12" t="s">
        <v>79</v>
      </c>
      <c r="AW864" s="12" t="s">
        <v>31</v>
      </c>
      <c r="AX864" s="12" t="s">
        <v>69</v>
      </c>
      <c r="AY864" s="153" t="s">
        <v>212</v>
      </c>
    </row>
    <row r="865" spans="2:65" s="12" customFormat="1">
      <c r="B865" s="152"/>
      <c r="D865" s="150" t="s">
        <v>226</v>
      </c>
      <c r="E865" s="153" t="s">
        <v>19</v>
      </c>
      <c r="F865" s="154" t="s">
        <v>1157</v>
      </c>
      <c r="H865" s="155">
        <v>6803.99</v>
      </c>
      <c r="I865" s="156"/>
      <c r="L865" s="152"/>
      <c r="M865" s="157"/>
      <c r="T865" s="158"/>
      <c r="AT865" s="153" t="s">
        <v>226</v>
      </c>
      <c r="AU865" s="153" t="s">
        <v>79</v>
      </c>
      <c r="AV865" s="12" t="s">
        <v>79</v>
      </c>
      <c r="AW865" s="12" t="s">
        <v>31</v>
      </c>
      <c r="AX865" s="12" t="s">
        <v>69</v>
      </c>
      <c r="AY865" s="153" t="s">
        <v>212</v>
      </c>
    </row>
    <row r="866" spans="2:65" s="12" customFormat="1">
      <c r="B866" s="152"/>
      <c r="D866" s="150" t="s">
        <v>226</v>
      </c>
      <c r="E866" s="153" t="s">
        <v>19</v>
      </c>
      <c r="F866" s="154" t="s">
        <v>1158</v>
      </c>
      <c r="H866" s="155">
        <v>6746.3680000000004</v>
      </c>
      <c r="I866" s="156"/>
      <c r="L866" s="152"/>
      <c r="M866" s="157"/>
      <c r="T866" s="158"/>
      <c r="AT866" s="153" t="s">
        <v>226</v>
      </c>
      <c r="AU866" s="153" t="s">
        <v>79</v>
      </c>
      <c r="AV866" s="12" t="s">
        <v>79</v>
      </c>
      <c r="AW866" s="12" t="s">
        <v>31</v>
      </c>
      <c r="AX866" s="12" t="s">
        <v>69</v>
      </c>
      <c r="AY866" s="153" t="s">
        <v>212</v>
      </c>
    </row>
    <row r="867" spans="2:65" s="12" customFormat="1">
      <c r="B867" s="152"/>
      <c r="D867" s="150" t="s">
        <v>226</v>
      </c>
      <c r="E867" s="153" t="s">
        <v>19</v>
      </c>
      <c r="F867" s="154" t="s">
        <v>1159</v>
      </c>
      <c r="H867" s="155">
        <v>6167.11</v>
      </c>
      <c r="I867" s="156"/>
      <c r="L867" s="152"/>
      <c r="M867" s="157"/>
      <c r="T867" s="158"/>
      <c r="AT867" s="153" t="s">
        <v>226</v>
      </c>
      <c r="AU867" s="153" t="s">
        <v>79</v>
      </c>
      <c r="AV867" s="12" t="s">
        <v>79</v>
      </c>
      <c r="AW867" s="12" t="s">
        <v>31</v>
      </c>
      <c r="AX867" s="12" t="s">
        <v>69</v>
      </c>
      <c r="AY867" s="153" t="s">
        <v>212</v>
      </c>
    </row>
    <row r="868" spans="2:65" s="12" customFormat="1">
      <c r="B868" s="152"/>
      <c r="D868" s="150" t="s">
        <v>226</v>
      </c>
      <c r="E868" s="153" t="s">
        <v>19</v>
      </c>
      <c r="F868" s="154" t="s">
        <v>1160</v>
      </c>
      <c r="H868" s="155">
        <v>7130.8459999999995</v>
      </c>
      <c r="I868" s="156"/>
      <c r="L868" s="152"/>
      <c r="M868" s="157"/>
      <c r="T868" s="158"/>
      <c r="AT868" s="153" t="s">
        <v>226</v>
      </c>
      <c r="AU868" s="153" t="s">
        <v>79</v>
      </c>
      <c r="AV868" s="12" t="s">
        <v>79</v>
      </c>
      <c r="AW868" s="12" t="s">
        <v>31</v>
      </c>
      <c r="AX868" s="12" t="s">
        <v>69</v>
      </c>
      <c r="AY868" s="153" t="s">
        <v>212</v>
      </c>
    </row>
    <row r="869" spans="2:65" s="12" customFormat="1">
      <c r="B869" s="152"/>
      <c r="D869" s="150" t="s">
        <v>226</v>
      </c>
      <c r="E869" s="153" t="s">
        <v>19</v>
      </c>
      <c r="F869" s="154" t="s">
        <v>1161</v>
      </c>
      <c r="H869" s="155">
        <v>1381.752</v>
      </c>
      <c r="I869" s="156"/>
      <c r="L869" s="152"/>
      <c r="M869" s="157"/>
      <c r="T869" s="158"/>
      <c r="AT869" s="153" t="s">
        <v>226</v>
      </c>
      <c r="AU869" s="153" t="s">
        <v>79</v>
      </c>
      <c r="AV869" s="12" t="s">
        <v>79</v>
      </c>
      <c r="AW869" s="12" t="s">
        <v>31</v>
      </c>
      <c r="AX869" s="12" t="s">
        <v>69</v>
      </c>
      <c r="AY869" s="153" t="s">
        <v>212</v>
      </c>
    </row>
    <row r="870" spans="2:65" s="13" customFormat="1">
      <c r="B870" s="159"/>
      <c r="D870" s="150" t="s">
        <v>226</v>
      </c>
      <c r="E870" s="160" t="s">
        <v>19</v>
      </c>
      <c r="F870" s="161" t="s">
        <v>228</v>
      </c>
      <c r="H870" s="162">
        <v>45584.197999999997</v>
      </c>
      <c r="I870" s="163"/>
      <c r="L870" s="159"/>
      <c r="M870" s="164"/>
      <c r="T870" s="165"/>
      <c r="AT870" s="160" t="s">
        <v>226</v>
      </c>
      <c r="AU870" s="160" t="s">
        <v>79</v>
      </c>
      <c r="AV870" s="13" t="s">
        <v>229</v>
      </c>
      <c r="AW870" s="13" t="s">
        <v>31</v>
      </c>
      <c r="AX870" s="13" t="s">
        <v>77</v>
      </c>
      <c r="AY870" s="160" t="s">
        <v>212</v>
      </c>
    </row>
    <row r="871" spans="2:65" s="14" customFormat="1" ht="22.5">
      <c r="B871" s="170"/>
      <c r="D871" s="150" t="s">
        <v>226</v>
      </c>
      <c r="E871" s="171" t="s">
        <v>19</v>
      </c>
      <c r="F871" s="172" t="s">
        <v>1147</v>
      </c>
      <c r="H871" s="171" t="s">
        <v>19</v>
      </c>
      <c r="I871" s="173"/>
      <c r="L871" s="170"/>
      <c r="M871" s="174"/>
      <c r="T871" s="175"/>
      <c r="AT871" s="171" t="s">
        <v>226</v>
      </c>
      <c r="AU871" s="171" t="s">
        <v>79</v>
      </c>
      <c r="AV871" s="14" t="s">
        <v>77</v>
      </c>
      <c r="AW871" s="14" t="s">
        <v>31</v>
      </c>
      <c r="AX871" s="14" t="s">
        <v>69</v>
      </c>
      <c r="AY871" s="171" t="s">
        <v>212</v>
      </c>
    </row>
    <row r="872" spans="2:65" s="1" customFormat="1" ht="24.2" customHeight="1">
      <c r="B872" s="34"/>
      <c r="C872" s="133" t="s">
        <v>1162</v>
      </c>
      <c r="D872" s="133" t="s">
        <v>215</v>
      </c>
      <c r="E872" s="134" t="s">
        <v>1163</v>
      </c>
      <c r="F872" s="135" t="s">
        <v>1164</v>
      </c>
      <c r="G872" s="136" t="s">
        <v>495</v>
      </c>
      <c r="H872" s="137">
        <v>24.57</v>
      </c>
      <c r="I872" s="138"/>
      <c r="J872" s="139">
        <f>ROUND(I872*H872,2)</f>
        <v>0</v>
      </c>
      <c r="K872" s="135" t="s">
        <v>219</v>
      </c>
      <c r="L872" s="34"/>
      <c r="M872" s="140" t="s">
        <v>19</v>
      </c>
      <c r="N872" s="141" t="s">
        <v>40</v>
      </c>
      <c r="P872" s="142">
        <f>O872*H872</f>
        <v>0</v>
      </c>
      <c r="Q872" s="142">
        <v>0</v>
      </c>
      <c r="R872" s="142">
        <f>Q872*H872</f>
        <v>0</v>
      </c>
      <c r="S872" s="142">
        <v>5.8999999999999997E-2</v>
      </c>
      <c r="T872" s="143">
        <f>S872*H872</f>
        <v>1.44963</v>
      </c>
      <c r="AR872" s="144" t="s">
        <v>229</v>
      </c>
      <c r="AT872" s="144" t="s">
        <v>215</v>
      </c>
      <c r="AU872" s="144" t="s">
        <v>79</v>
      </c>
      <c r="AY872" s="19" t="s">
        <v>212</v>
      </c>
      <c r="BE872" s="145">
        <f>IF(N872="základní",J872,0)</f>
        <v>0</v>
      </c>
      <c r="BF872" s="145">
        <f>IF(N872="snížená",J872,0)</f>
        <v>0</v>
      </c>
      <c r="BG872" s="145">
        <f>IF(N872="zákl. přenesená",J872,0)</f>
        <v>0</v>
      </c>
      <c r="BH872" s="145">
        <f>IF(N872="sníž. přenesená",J872,0)</f>
        <v>0</v>
      </c>
      <c r="BI872" s="145">
        <f>IF(N872="nulová",J872,0)</f>
        <v>0</v>
      </c>
      <c r="BJ872" s="19" t="s">
        <v>77</v>
      </c>
      <c r="BK872" s="145">
        <f>ROUND(I872*H872,2)</f>
        <v>0</v>
      </c>
      <c r="BL872" s="19" t="s">
        <v>229</v>
      </c>
      <c r="BM872" s="144" t="s">
        <v>1165</v>
      </c>
    </row>
    <row r="873" spans="2:65" s="1" customFormat="1">
      <c r="B873" s="34"/>
      <c r="D873" s="146" t="s">
        <v>222</v>
      </c>
      <c r="F873" s="147" t="s">
        <v>1166</v>
      </c>
      <c r="I873" s="148"/>
      <c r="L873" s="34"/>
      <c r="M873" s="149"/>
      <c r="T873" s="55"/>
      <c r="AT873" s="19" t="s">
        <v>222</v>
      </c>
      <c r="AU873" s="19" t="s">
        <v>79</v>
      </c>
    </row>
    <row r="874" spans="2:65" s="14" customFormat="1">
      <c r="B874" s="170"/>
      <c r="D874" s="150" t="s">
        <v>226</v>
      </c>
      <c r="E874" s="171" t="s">
        <v>19</v>
      </c>
      <c r="F874" s="172" t="s">
        <v>1167</v>
      </c>
      <c r="H874" s="171" t="s">
        <v>19</v>
      </c>
      <c r="I874" s="173"/>
      <c r="L874" s="170"/>
      <c r="M874" s="174"/>
      <c r="T874" s="175"/>
      <c r="AT874" s="171" t="s">
        <v>226</v>
      </c>
      <c r="AU874" s="171" t="s">
        <v>79</v>
      </c>
      <c r="AV874" s="14" t="s">
        <v>77</v>
      </c>
      <c r="AW874" s="14" t="s">
        <v>31</v>
      </c>
      <c r="AX874" s="14" t="s">
        <v>69</v>
      </c>
      <c r="AY874" s="171" t="s">
        <v>212</v>
      </c>
    </row>
    <row r="875" spans="2:65" s="12" customFormat="1">
      <c r="B875" s="152"/>
      <c r="D875" s="150" t="s">
        <v>226</v>
      </c>
      <c r="E875" s="153" t="s">
        <v>19</v>
      </c>
      <c r="F875" s="154" t="s">
        <v>1168</v>
      </c>
      <c r="H875" s="155">
        <v>3.3170000000000002</v>
      </c>
      <c r="I875" s="156"/>
      <c r="L875" s="152"/>
      <c r="M875" s="157"/>
      <c r="T875" s="158"/>
      <c r="AT875" s="153" t="s">
        <v>226</v>
      </c>
      <c r="AU875" s="153" t="s">
        <v>79</v>
      </c>
      <c r="AV875" s="12" t="s">
        <v>79</v>
      </c>
      <c r="AW875" s="12" t="s">
        <v>31</v>
      </c>
      <c r="AX875" s="12" t="s">
        <v>69</v>
      </c>
      <c r="AY875" s="153" t="s">
        <v>212</v>
      </c>
    </row>
    <row r="876" spans="2:65" s="12" customFormat="1">
      <c r="B876" s="152"/>
      <c r="D876" s="150" t="s">
        <v>226</v>
      </c>
      <c r="E876" s="153" t="s">
        <v>19</v>
      </c>
      <c r="F876" s="154" t="s">
        <v>1169</v>
      </c>
      <c r="H876" s="155">
        <v>2.2530000000000001</v>
      </c>
      <c r="I876" s="156"/>
      <c r="L876" s="152"/>
      <c r="M876" s="157"/>
      <c r="T876" s="158"/>
      <c r="AT876" s="153" t="s">
        <v>226</v>
      </c>
      <c r="AU876" s="153" t="s">
        <v>79</v>
      </c>
      <c r="AV876" s="12" t="s">
        <v>79</v>
      </c>
      <c r="AW876" s="12" t="s">
        <v>31</v>
      </c>
      <c r="AX876" s="12" t="s">
        <v>69</v>
      </c>
      <c r="AY876" s="153" t="s">
        <v>212</v>
      </c>
    </row>
    <row r="877" spans="2:65" s="12" customFormat="1">
      <c r="B877" s="152"/>
      <c r="D877" s="150" t="s">
        <v>226</v>
      </c>
      <c r="E877" s="153" t="s">
        <v>19</v>
      </c>
      <c r="F877" s="154" t="s">
        <v>1170</v>
      </c>
      <c r="H877" s="155">
        <v>6.49</v>
      </c>
      <c r="I877" s="156"/>
      <c r="L877" s="152"/>
      <c r="M877" s="157"/>
      <c r="T877" s="158"/>
      <c r="AT877" s="153" t="s">
        <v>226</v>
      </c>
      <c r="AU877" s="153" t="s">
        <v>79</v>
      </c>
      <c r="AV877" s="12" t="s">
        <v>79</v>
      </c>
      <c r="AW877" s="12" t="s">
        <v>31</v>
      </c>
      <c r="AX877" s="12" t="s">
        <v>69</v>
      </c>
      <c r="AY877" s="153" t="s">
        <v>212</v>
      </c>
    </row>
    <row r="878" spans="2:65" s="12" customFormat="1">
      <c r="B878" s="152"/>
      <c r="D878" s="150" t="s">
        <v>226</v>
      </c>
      <c r="E878" s="153" t="s">
        <v>19</v>
      </c>
      <c r="F878" s="154" t="s">
        <v>1171</v>
      </c>
      <c r="H878" s="155">
        <v>12.51</v>
      </c>
      <c r="I878" s="156"/>
      <c r="L878" s="152"/>
      <c r="M878" s="157"/>
      <c r="T878" s="158"/>
      <c r="AT878" s="153" t="s">
        <v>226</v>
      </c>
      <c r="AU878" s="153" t="s">
        <v>79</v>
      </c>
      <c r="AV878" s="12" t="s">
        <v>79</v>
      </c>
      <c r="AW878" s="12" t="s">
        <v>31</v>
      </c>
      <c r="AX878" s="12" t="s">
        <v>69</v>
      </c>
      <c r="AY878" s="153" t="s">
        <v>212</v>
      </c>
    </row>
    <row r="879" spans="2:65" s="13" customFormat="1">
      <c r="B879" s="159"/>
      <c r="D879" s="150" t="s">
        <v>226</v>
      </c>
      <c r="E879" s="160" t="s">
        <v>19</v>
      </c>
      <c r="F879" s="161" t="s">
        <v>228</v>
      </c>
      <c r="H879" s="162">
        <v>24.57</v>
      </c>
      <c r="I879" s="163"/>
      <c r="L879" s="159"/>
      <c r="M879" s="164"/>
      <c r="T879" s="165"/>
      <c r="AT879" s="160" t="s">
        <v>226</v>
      </c>
      <c r="AU879" s="160" t="s">
        <v>79</v>
      </c>
      <c r="AV879" s="13" t="s">
        <v>229</v>
      </c>
      <c r="AW879" s="13" t="s">
        <v>31</v>
      </c>
      <c r="AX879" s="13" t="s">
        <v>77</v>
      </c>
      <c r="AY879" s="160" t="s">
        <v>212</v>
      </c>
    </row>
    <row r="880" spans="2:65" s="1" customFormat="1" ht="24.2" customHeight="1">
      <c r="B880" s="34"/>
      <c r="C880" s="133" t="s">
        <v>1172</v>
      </c>
      <c r="D880" s="133" t="s">
        <v>215</v>
      </c>
      <c r="E880" s="134" t="s">
        <v>1173</v>
      </c>
      <c r="F880" s="135" t="s">
        <v>1174</v>
      </c>
      <c r="G880" s="136" t="s">
        <v>495</v>
      </c>
      <c r="H880" s="137">
        <v>790.32</v>
      </c>
      <c r="I880" s="138"/>
      <c r="J880" s="139">
        <f>ROUND(I880*H880,2)</f>
        <v>0</v>
      </c>
      <c r="K880" s="135" t="s">
        <v>219</v>
      </c>
      <c r="L880" s="34"/>
      <c r="M880" s="140" t="s">
        <v>19</v>
      </c>
      <c r="N880" s="141" t="s">
        <v>40</v>
      </c>
      <c r="P880" s="142">
        <f>O880*H880</f>
        <v>0</v>
      </c>
      <c r="Q880" s="142">
        <v>0</v>
      </c>
      <c r="R880" s="142">
        <f>Q880*H880</f>
        <v>0</v>
      </c>
      <c r="S880" s="142">
        <v>0.05</v>
      </c>
      <c r="T880" s="143">
        <f>S880*H880</f>
        <v>39.516000000000005</v>
      </c>
      <c r="AR880" s="144" t="s">
        <v>229</v>
      </c>
      <c r="AT880" s="144" t="s">
        <v>215</v>
      </c>
      <c r="AU880" s="144" t="s">
        <v>79</v>
      </c>
      <c r="AY880" s="19" t="s">
        <v>212</v>
      </c>
      <c r="BE880" s="145">
        <f>IF(N880="základní",J880,0)</f>
        <v>0</v>
      </c>
      <c r="BF880" s="145">
        <f>IF(N880="snížená",J880,0)</f>
        <v>0</v>
      </c>
      <c r="BG880" s="145">
        <f>IF(N880="zákl. přenesená",J880,0)</f>
        <v>0</v>
      </c>
      <c r="BH880" s="145">
        <f>IF(N880="sníž. přenesená",J880,0)</f>
        <v>0</v>
      </c>
      <c r="BI880" s="145">
        <f>IF(N880="nulová",J880,0)</f>
        <v>0</v>
      </c>
      <c r="BJ880" s="19" t="s">
        <v>77</v>
      </c>
      <c r="BK880" s="145">
        <f>ROUND(I880*H880,2)</f>
        <v>0</v>
      </c>
      <c r="BL880" s="19" t="s">
        <v>229</v>
      </c>
      <c r="BM880" s="144" t="s">
        <v>1175</v>
      </c>
    </row>
    <row r="881" spans="2:65" s="1" customFormat="1">
      <c r="B881" s="34"/>
      <c r="D881" s="146" t="s">
        <v>222</v>
      </c>
      <c r="F881" s="147" t="s">
        <v>1176</v>
      </c>
      <c r="I881" s="148"/>
      <c r="L881" s="34"/>
      <c r="M881" s="149"/>
      <c r="T881" s="55"/>
      <c r="AT881" s="19" t="s">
        <v>222</v>
      </c>
      <c r="AU881" s="19" t="s">
        <v>79</v>
      </c>
    </row>
    <row r="882" spans="2:65" s="14" customFormat="1">
      <c r="B882" s="170"/>
      <c r="D882" s="150" t="s">
        <v>226</v>
      </c>
      <c r="E882" s="171" t="s">
        <v>19</v>
      </c>
      <c r="F882" s="172" t="s">
        <v>1177</v>
      </c>
      <c r="H882" s="171" t="s">
        <v>19</v>
      </c>
      <c r="I882" s="173"/>
      <c r="L882" s="170"/>
      <c r="M882" s="174"/>
      <c r="T882" s="175"/>
      <c r="AT882" s="171" t="s">
        <v>226</v>
      </c>
      <c r="AU882" s="171" t="s">
        <v>79</v>
      </c>
      <c r="AV882" s="14" t="s">
        <v>77</v>
      </c>
      <c r="AW882" s="14" t="s">
        <v>31</v>
      </c>
      <c r="AX882" s="14" t="s">
        <v>69</v>
      </c>
      <c r="AY882" s="171" t="s">
        <v>212</v>
      </c>
    </row>
    <row r="883" spans="2:65" s="12" customFormat="1">
      <c r="B883" s="152"/>
      <c r="D883" s="150" t="s">
        <v>226</v>
      </c>
      <c r="E883" s="153" t="s">
        <v>19</v>
      </c>
      <c r="F883" s="154" t="s">
        <v>1178</v>
      </c>
      <c r="H883" s="155">
        <v>790.32</v>
      </c>
      <c r="I883" s="156"/>
      <c r="L883" s="152"/>
      <c r="M883" s="157"/>
      <c r="T883" s="158"/>
      <c r="AT883" s="153" t="s">
        <v>226</v>
      </c>
      <c r="AU883" s="153" t="s">
        <v>79</v>
      </c>
      <c r="AV883" s="12" t="s">
        <v>79</v>
      </c>
      <c r="AW883" s="12" t="s">
        <v>31</v>
      </c>
      <c r="AX883" s="12" t="s">
        <v>69</v>
      </c>
      <c r="AY883" s="153" t="s">
        <v>212</v>
      </c>
    </row>
    <row r="884" spans="2:65" s="13" customFormat="1">
      <c r="B884" s="159"/>
      <c r="D884" s="150" t="s">
        <v>226</v>
      </c>
      <c r="E884" s="160" t="s">
        <v>19</v>
      </c>
      <c r="F884" s="161" t="s">
        <v>228</v>
      </c>
      <c r="H884" s="162">
        <v>790.32</v>
      </c>
      <c r="I884" s="163"/>
      <c r="L884" s="159"/>
      <c r="M884" s="164"/>
      <c r="T884" s="165"/>
      <c r="AT884" s="160" t="s">
        <v>226</v>
      </c>
      <c r="AU884" s="160" t="s">
        <v>79</v>
      </c>
      <c r="AV884" s="13" t="s">
        <v>229</v>
      </c>
      <c r="AW884" s="13" t="s">
        <v>31</v>
      </c>
      <c r="AX884" s="13" t="s">
        <v>77</v>
      </c>
      <c r="AY884" s="160" t="s">
        <v>212</v>
      </c>
    </row>
    <row r="885" spans="2:65" s="14" customFormat="1" ht="22.5">
      <c r="B885" s="170"/>
      <c r="D885" s="150" t="s">
        <v>226</v>
      </c>
      <c r="E885" s="171" t="s">
        <v>19</v>
      </c>
      <c r="F885" s="172" t="s">
        <v>1179</v>
      </c>
      <c r="H885" s="171" t="s">
        <v>19</v>
      </c>
      <c r="I885" s="173"/>
      <c r="L885" s="170"/>
      <c r="M885" s="174"/>
      <c r="T885" s="175"/>
      <c r="AT885" s="171" t="s">
        <v>226</v>
      </c>
      <c r="AU885" s="171" t="s">
        <v>79</v>
      </c>
      <c r="AV885" s="14" t="s">
        <v>77</v>
      </c>
      <c r="AW885" s="14" t="s">
        <v>31</v>
      </c>
      <c r="AX885" s="14" t="s">
        <v>69</v>
      </c>
      <c r="AY885" s="171" t="s">
        <v>212</v>
      </c>
    </row>
    <row r="886" spans="2:65" s="1" customFormat="1" ht="16.5" customHeight="1">
      <c r="B886" s="34"/>
      <c r="C886" s="133" t="s">
        <v>1180</v>
      </c>
      <c r="D886" s="133" t="s">
        <v>215</v>
      </c>
      <c r="E886" s="134" t="s">
        <v>1181</v>
      </c>
      <c r="F886" s="135" t="s">
        <v>1182</v>
      </c>
      <c r="G886" s="136" t="s">
        <v>495</v>
      </c>
      <c r="H886" s="137">
        <v>287.11099999999999</v>
      </c>
      <c r="I886" s="138"/>
      <c r="J886" s="139">
        <f>ROUND(I886*H886,2)</f>
        <v>0</v>
      </c>
      <c r="K886" s="135" t="s">
        <v>219</v>
      </c>
      <c r="L886" s="34"/>
      <c r="M886" s="140" t="s">
        <v>19</v>
      </c>
      <c r="N886" s="141" t="s">
        <v>40</v>
      </c>
      <c r="P886" s="142">
        <f>O886*H886</f>
        <v>0</v>
      </c>
      <c r="Q886" s="142">
        <v>0</v>
      </c>
      <c r="R886" s="142">
        <f>Q886*H886</f>
        <v>0</v>
      </c>
      <c r="S886" s="142">
        <v>0.16900000000000001</v>
      </c>
      <c r="T886" s="143">
        <f>S886*H886</f>
        <v>48.521759000000003</v>
      </c>
      <c r="AR886" s="144" t="s">
        <v>229</v>
      </c>
      <c r="AT886" s="144" t="s">
        <v>215</v>
      </c>
      <c r="AU886" s="144" t="s">
        <v>79</v>
      </c>
      <c r="AY886" s="19" t="s">
        <v>212</v>
      </c>
      <c r="BE886" s="145">
        <f>IF(N886="základní",J886,0)</f>
        <v>0</v>
      </c>
      <c r="BF886" s="145">
        <f>IF(N886="snížená",J886,0)</f>
        <v>0</v>
      </c>
      <c r="BG886" s="145">
        <f>IF(N886="zákl. přenesená",J886,0)</f>
        <v>0</v>
      </c>
      <c r="BH886" s="145">
        <f>IF(N886="sníž. přenesená",J886,0)</f>
        <v>0</v>
      </c>
      <c r="BI886" s="145">
        <f>IF(N886="nulová",J886,0)</f>
        <v>0</v>
      </c>
      <c r="BJ886" s="19" t="s">
        <v>77</v>
      </c>
      <c r="BK886" s="145">
        <f>ROUND(I886*H886,2)</f>
        <v>0</v>
      </c>
      <c r="BL886" s="19" t="s">
        <v>229</v>
      </c>
      <c r="BM886" s="144" t="s">
        <v>1183</v>
      </c>
    </row>
    <row r="887" spans="2:65" s="1" customFormat="1">
      <c r="B887" s="34"/>
      <c r="D887" s="146" t="s">
        <v>222</v>
      </c>
      <c r="F887" s="147" t="s">
        <v>1184</v>
      </c>
      <c r="I887" s="148"/>
      <c r="L887" s="34"/>
      <c r="M887" s="149"/>
      <c r="T887" s="55"/>
      <c r="AT887" s="19" t="s">
        <v>222</v>
      </c>
      <c r="AU887" s="19" t="s">
        <v>79</v>
      </c>
    </row>
    <row r="888" spans="2:65" s="14" customFormat="1">
      <c r="B888" s="170"/>
      <c r="D888" s="150" t="s">
        <v>226</v>
      </c>
      <c r="E888" s="171" t="s">
        <v>19</v>
      </c>
      <c r="F888" s="172" t="s">
        <v>1185</v>
      </c>
      <c r="H888" s="171" t="s">
        <v>19</v>
      </c>
      <c r="I888" s="173"/>
      <c r="L888" s="170"/>
      <c r="M888" s="174"/>
      <c r="T888" s="175"/>
      <c r="AT888" s="171" t="s">
        <v>226</v>
      </c>
      <c r="AU888" s="171" t="s">
        <v>79</v>
      </c>
      <c r="AV888" s="14" t="s">
        <v>77</v>
      </c>
      <c r="AW888" s="14" t="s">
        <v>31</v>
      </c>
      <c r="AX888" s="14" t="s">
        <v>69</v>
      </c>
      <c r="AY888" s="171" t="s">
        <v>212</v>
      </c>
    </row>
    <row r="889" spans="2:65" s="12" customFormat="1">
      <c r="B889" s="152"/>
      <c r="D889" s="150" t="s">
        <v>226</v>
      </c>
      <c r="E889" s="153" t="s">
        <v>19</v>
      </c>
      <c r="F889" s="154" t="s">
        <v>1186</v>
      </c>
      <c r="H889" s="155">
        <v>187.864</v>
      </c>
      <c r="I889" s="156"/>
      <c r="L889" s="152"/>
      <c r="M889" s="157"/>
      <c r="T889" s="158"/>
      <c r="AT889" s="153" t="s">
        <v>226</v>
      </c>
      <c r="AU889" s="153" t="s">
        <v>79</v>
      </c>
      <c r="AV889" s="12" t="s">
        <v>79</v>
      </c>
      <c r="AW889" s="12" t="s">
        <v>31</v>
      </c>
      <c r="AX889" s="12" t="s">
        <v>69</v>
      </c>
      <c r="AY889" s="153" t="s">
        <v>212</v>
      </c>
    </row>
    <row r="890" spans="2:65" s="12" customFormat="1">
      <c r="B890" s="152"/>
      <c r="D890" s="150" t="s">
        <v>226</v>
      </c>
      <c r="E890" s="153" t="s">
        <v>19</v>
      </c>
      <c r="F890" s="154" t="s">
        <v>1187</v>
      </c>
      <c r="H890" s="155">
        <v>99.247</v>
      </c>
      <c r="I890" s="156"/>
      <c r="L890" s="152"/>
      <c r="M890" s="157"/>
      <c r="T890" s="158"/>
      <c r="AT890" s="153" t="s">
        <v>226</v>
      </c>
      <c r="AU890" s="153" t="s">
        <v>79</v>
      </c>
      <c r="AV890" s="12" t="s">
        <v>79</v>
      </c>
      <c r="AW890" s="12" t="s">
        <v>31</v>
      </c>
      <c r="AX890" s="12" t="s">
        <v>69</v>
      </c>
      <c r="AY890" s="153" t="s">
        <v>212</v>
      </c>
    </row>
    <row r="891" spans="2:65" s="13" customFormat="1">
      <c r="B891" s="159"/>
      <c r="D891" s="150" t="s">
        <v>226</v>
      </c>
      <c r="E891" s="160" t="s">
        <v>19</v>
      </c>
      <c r="F891" s="161" t="s">
        <v>228</v>
      </c>
      <c r="H891" s="162">
        <v>287.11099999999999</v>
      </c>
      <c r="I891" s="163"/>
      <c r="L891" s="159"/>
      <c r="M891" s="164"/>
      <c r="T891" s="165"/>
      <c r="AT891" s="160" t="s">
        <v>226</v>
      </c>
      <c r="AU891" s="160" t="s">
        <v>79</v>
      </c>
      <c r="AV891" s="13" t="s">
        <v>229</v>
      </c>
      <c r="AW891" s="13" t="s">
        <v>31</v>
      </c>
      <c r="AX891" s="13" t="s">
        <v>77</v>
      </c>
      <c r="AY891" s="160" t="s">
        <v>212</v>
      </c>
    </row>
    <row r="892" spans="2:65" s="1" customFormat="1" ht="24.2" customHeight="1">
      <c r="B892" s="34"/>
      <c r="C892" s="133" t="s">
        <v>1188</v>
      </c>
      <c r="D892" s="133" t="s">
        <v>215</v>
      </c>
      <c r="E892" s="134" t="s">
        <v>1189</v>
      </c>
      <c r="F892" s="135" t="s">
        <v>1190</v>
      </c>
      <c r="G892" s="136" t="s">
        <v>495</v>
      </c>
      <c r="H892" s="137">
        <v>184.22300000000001</v>
      </c>
      <c r="I892" s="138"/>
      <c r="J892" s="139">
        <f>ROUND(I892*H892,2)</f>
        <v>0</v>
      </c>
      <c r="K892" s="135" t="s">
        <v>219</v>
      </c>
      <c r="L892" s="34"/>
      <c r="M892" s="140" t="s">
        <v>19</v>
      </c>
      <c r="N892" s="141" t="s">
        <v>40</v>
      </c>
      <c r="P892" s="142">
        <f>O892*H892</f>
        <v>0</v>
      </c>
      <c r="Q892" s="142">
        <v>0</v>
      </c>
      <c r="R892" s="142">
        <f>Q892*H892</f>
        <v>0</v>
      </c>
      <c r="S892" s="142">
        <v>2.1000000000000001E-2</v>
      </c>
      <c r="T892" s="143">
        <f>S892*H892</f>
        <v>3.8686830000000003</v>
      </c>
      <c r="AR892" s="144" t="s">
        <v>229</v>
      </c>
      <c r="AT892" s="144" t="s">
        <v>215</v>
      </c>
      <c r="AU892" s="144" t="s">
        <v>79</v>
      </c>
      <c r="AY892" s="19" t="s">
        <v>212</v>
      </c>
      <c r="BE892" s="145">
        <f>IF(N892="základní",J892,0)</f>
        <v>0</v>
      </c>
      <c r="BF892" s="145">
        <f>IF(N892="snížená",J892,0)</f>
        <v>0</v>
      </c>
      <c r="BG892" s="145">
        <f>IF(N892="zákl. přenesená",J892,0)</f>
        <v>0</v>
      </c>
      <c r="BH892" s="145">
        <f>IF(N892="sníž. přenesená",J892,0)</f>
        <v>0</v>
      </c>
      <c r="BI892" s="145">
        <f>IF(N892="nulová",J892,0)</f>
        <v>0</v>
      </c>
      <c r="BJ892" s="19" t="s">
        <v>77</v>
      </c>
      <c r="BK892" s="145">
        <f>ROUND(I892*H892,2)</f>
        <v>0</v>
      </c>
      <c r="BL892" s="19" t="s">
        <v>229</v>
      </c>
      <c r="BM892" s="144" t="s">
        <v>1191</v>
      </c>
    </row>
    <row r="893" spans="2:65" s="1" customFormat="1">
      <c r="B893" s="34"/>
      <c r="D893" s="146" t="s">
        <v>222</v>
      </c>
      <c r="F893" s="147" t="s">
        <v>1192</v>
      </c>
      <c r="I893" s="148"/>
      <c r="L893" s="34"/>
      <c r="M893" s="149"/>
      <c r="T893" s="55"/>
      <c r="AT893" s="19" t="s">
        <v>222</v>
      </c>
      <c r="AU893" s="19" t="s">
        <v>79</v>
      </c>
    </row>
    <row r="894" spans="2:65" s="14" customFormat="1">
      <c r="B894" s="170"/>
      <c r="D894" s="150" t="s">
        <v>226</v>
      </c>
      <c r="E894" s="171" t="s">
        <v>19</v>
      </c>
      <c r="F894" s="172" t="s">
        <v>1193</v>
      </c>
      <c r="H894" s="171" t="s">
        <v>19</v>
      </c>
      <c r="I894" s="173"/>
      <c r="L894" s="170"/>
      <c r="M894" s="174"/>
      <c r="T894" s="175"/>
      <c r="AT894" s="171" t="s">
        <v>226</v>
      </c>
      <c r="AU894" s="171" t="s">
        <v>79</v>
      </c>
      <c r="AV894" s="14" t="s">
        <v>77</v>
      </c>
      <c r="AW894" s="14" t="s">
        <v>31</v>
      </c>
      <c r="AX894" s="14" t="s">
        <v>69</v>
      </c>
      <c r="AY894" s="171" t="s">
        <v>212</v>
      </c>
    </row>
    <row r="895" spans="2:65" s="12" customFormat="1">
      <c r="B895" s="152"/>
      <c r="D895" s="150" t="s">
        <v>226</v>
      </c>
      <c r="E895" s="153" t="s">
        <v>19</v>
      </c>
      <c r="F895" s="154" t="s">
        <v>1194</v>
      </c>
      <c r="H895" s="155">
        <v>184.22300000000001</v>
      </c>
      <c r="I895" s="156"/>
      <c r="L895" s="152"/>
      <c r="M895" s="157"/>
      <c r="T895" s="158"/>
      <c r="AT895" s="153" t="s">
        <v>226</v>
      </c>
      <c r="AU895" s="153" t="s">
        <v>79</v>
      </c>
      <c r="AV895" s="12" t="s">
        <v>79</v>
      </c>
      <c r="AW895" s="12" t="s">
        <v>31</v>
      </c>
      <c r="AX895" s="12" t="s">
        <v>69</v>
      </c>
      <c r="AY895" s="153" t="s">
        <v>212</v>
      </c>
    </row>
    <row r="896" spans="2:65" s="13" customFormat="1">
      <c r="B896" s="159"/>
      <c r="D896" s="150" t="s">
        <v>226</v>
      </c>
      <c r="E896" s="160" t="s">
        <v>19</v>
      </c>
      <c r="F896" s="161" t="s">
        <v>228</v>
      </c>
      <c r="H896" s="162">
        <v>184.22300000000001</v>
      </c>
      <c r="I896" s="163"/>
      <c r="L896" s="159"/>
      <c r="M896" s="164"/>
      <c r="T896" s="165"/>
      <c r="AT896" s="160" t="s">
        <v>226</v>
      </c>
      <c r="AU896" s="160" t="s">
        <v>79</v>
      </c>
      <c r="AV896" s="13" t="s">
        <v>229</v>
      </c>
      <c r="AW896" s="13" t="s">
        <v>31</v>
      </c>
      <c r="AX896" s="13" t="s">
        <v>77</v>
      </c>
      <c r="AY896" s="160" t="s">
        <v>212</v>
      </c>
    </row>
    <row r="897" spans="2:65" s="1" customFormat="1" ht="24.2" customHeight="1">
      <c r="B897" s="34"/>
      <c r="C897" s="133" t="s">
        <v>1195</v>
      </c>
      <c r="D897" s="133" t="s">
        <v>215</v>
      </c>
      <c r="E897" s="134" t="s">
        <v>1196</v>
      </c>
      <c r="F897" s="135" t="s">
        <v>1197</v>
      </c>
      <c r="G897" s="136" t="s">
        <v>495</v>
      </c>
      <c r="H897" s="137">
        <v>6140.759</v>
      </c>
      <c r="I897" s="138"/>
      <c r="J897" s="139">
        <f>ROUND(I897*H897,2)</f>
        <v>0</v>
      </c>
      <c r="K897" s="135" t="s">
        <v>219</v>
      </c>
      <c r="L897" s="34"/>
      <c r="M897" s="140" t="s">
        <v>19</v>
      </c>
      <c r="N897" s="141" t="s">
        <v>40</v>
      </c>
      <c r="P897" s="142">
        <f>O897*H897</f>
        <v>0</v>
      </c>
      <c r="Q897" s="142">
        <v>0</v>
      </c>
      <c r="R897" s="142">
        <f>Q897*H897</f>
        <v>0</v>
      </c>
      <c r="S897" s="142">
        <v>6.8000000000000005E-2</v>
      </c>
      <c r="T897" s="143">
        <f>S897*H897</f>
        <v>417.57161200000002</v>
      </c>
      <c r="AR897" s="144" t="s">
        <v>229</v>
      </c>
      <c r="AT897" s="144" t="s">
        <v>215</v>
      </c>
      <c r="AU897" s="144" t="s">
        <v>79</v>
      </c>
      <c r="AY897" s="19" t="s">
        <v>212</v>
      </c>
      <c r="BE897" s="145">
        <f>IF(N897="základní",J897,0)</f>
        <v>0</v>
      </c>
      <c r="BF897" s="145">
        <f>IF(N897="snížená",J897,0)</f>
        <v>0</v>
      </c>
      <c r="BG897" s="145">
        <f>IF(N897="zákl. přenesená",J897,0)</f>
        <v>0</v>
      </c>
      <c r="BH897" s="145">
        <f>IF(N897="sníž. přenesená",J897,0)</f>
        <v>0</v>
      </c>
      <c r="BI897" s="145">
        <f>IF(N897="nulová",J897,0)</f>
        <v>0</v>
      </c>
      <c r="BJ897" s="19" t="s">
        <v>77</v>
      </c>
      <c r="BK897" s="145">
        <f>ROUND(I897*H897,2)</f>
        <v>0</v>
      </c>
      <c r="BL897" s="19" t="s">
        <v>229</v>
      </c>
      <c r="BM897" s="144" t="s">
        <v>1198</v>
      </c>
    </row>
    <row r="898" spans="2:65" s="1" customFormat="1">
      <c r="B898" s="34"/>
      <c r="D898" s="146" t="s">
        <v>222</v>
      </c>
      <c r="F898" s="147" t="s">
        <v>1199</v>
      </c>
      <c r="I898" s="148"/>
      <c r="L898" s="34"/>
      <c r="M898" s="149"/>
      <c r="T898" s="55"/>
      <c r="AT898" s="19" t="s">
        <v>222</v>
      </c>
      <c r="AU898" s="19" t="s">
        <v>79</v>
      </c>
    </row>
    <row r="899" spans="2:65" s="14" customFormat="1">
      <c r="B899" s="170"/>
      <c r="D899" s="150" t="s">
        <v>226</v>
      </c>
      <c r="E899" s="171" t="s">
        <v>19</v>
      </c>
      <c r="F899" s="172" t="s">
        <v>1200</v>
      </c>
      <c r="H899" s="171" t="s">
        <v>19</v>
      </c>
      <c r="I899" s="173"/>
      <c r="L899" s="170"/>
      <c r="M899" s="174"/>
      <c r="T899" s="175"/>
      <c r="AT899" s="171" t="s">
        <v>226</v>
      </c>
      <c r="AU899" s="171" t="s">
        <v>79</v>
      </c>
      <c r="AV899" s="14" t="s">
        <v>77</v>
      </c>
      <c r="AW899" s="14" t="s">
        <v>31</v>
      </c>
      <c r="AX899" s="14" t="s">
        <v>69</v>
      </c>
      <c r="AY899" s="171" t="s">
        <v>212</v>
      </c>
    </row>
    <row r="900" spans="2:65" s="12" customFormat="1">
      <c r="B900" s="152"/>
      <c r="D900" s="150" t="s">
        <v>226</v>
      </c>
      <c r="E900" s="153" t="s">
        <v>19</v>
      </c>
      <c r="F900" s="154" t="s">
        <v>1201</v>
      </c>
      <c r="H900" s="155">
        <v>412.07900000000001</v>
      </c>
      <c r="I900" s="156"/>
      <c r="L900" s="152"/>
      <c r="M900" s="157"/>
      <c r="T900" s="158"/>
      <c r="AT900" s="153" t="s">
        <v>226</v>
      </c>
      <c r="AU900" s="153" t="s">
        <v>79</v>
      </c>
      <c r="AV900" s="12" t="s">
        <v>79</v>
      </c>
      <c r="AW900" s="12" t="s">
        <v>31</v>
      </c>
      <c r="AX900" s="12" t="s">
        <v>69</v>
      </c>
      <c r="AY900" s="153" t="s">
        <v>212</v>
      </c>
    </row>
    <row r="901" spans="2:65" s="12" customFormat="1">
      <c r="B901" s="152"/>
      <c r="D901" s="150" t="s">
        <v>226</v>
      </c>
      <c r="E901" s="153" t="s">
        <v>19</v>
      </c>
      <c r="F901" s="154" t="s">
        <v>1202</v>
      </c>
      <c r="H901" s="155">
        <v>556.39300000000003</v>
      </c>
      <c r="I901" s="156"/>
      <c r="L901" s="152"/>
      <c r="M901" s="157"/>
      <c r="T901" s="158"/>
      <c r="AT901" s="153" t="s">
        <v>226</v>
      </c>
      <c r="AU901" s="153" t="s">
        <v>79</v>
      </c>
      <c r="AV901" s="12" t="s">
        <v>79</v>
      </c>
      <c r="AW901" s="12" t="s">
        <v>31</v>
      </c>
      <c r="AX901" s="12" t="s">
        <v>69</v>
      </c>
      <c r="AY901" s="153" t="s">
        <v>212</v>
      </c>
    </row>
    <row r="902" spans="2:65" s="12" customFormat="1">
      <c r="B902" s="152"/>
      <c r="D902" s="150" t="s">
        <v>226</v>
      </c>
      <c r="E902" s="153" t="s">
        <v>19</v>
      </c>
      <c r="F902" s="154" t="s">
        <v>1203</v>
      </c>
      <c r="H902" s="155">
        <v>701.81200000000001</v>
      </c>
      <c r="I902" s="156"/>
      <c r="L902" s="152"/>
      <c r="M902" s="157"/>
      <c r="T902" s="158"/>
      <c r="AT902" s="153" t="s">
        <v>226</v>
      </c>
      <c r="AU902" s="153" t="s">
        <v>79</v>
      </c>
      <c r="AV902" s="12" t="s">
        <v>79</v>
      </c>
      <c r="AW902" s="12" t="s">
        <v>31</v>
      </c>
      <c r="AX902" s="12" t="s">
        <v>69</v>
      </c>
      <c r="AY902" s="153" t="s">
        <v>212</v>
      </c>
    </row>
    <row r="903" spans="2:65" s="12" customFormat="1">
      <c r="B903" s="152"/>
      <c r="D903" s="150" t="s">
        <v>226</v>
      </c>
      <c r="E903" s="153" t="s">
        <v>19</v>
      </c>
      <c r="F903" s="154" t="s">
        <v>1204</v>
      </c>
      <c r="H903" s="155">
        <v>1172.0440000000001</v>
      </c>
      <c r="I903" s="156"/>
      <c r="L903" s="152"/>
      <c r="M903" s="157"/>
      <c r="T903" s="158"/>
      <c r="AT903" s="153" t="s">
        <v>226</v>
      </c>
      <c r="AU903" s="153" t="s">
        <v>79</v>
      </c>
      <c r="AV903" s="12" t="s">
        <v>79</v>
      </c>
      <c r="AW903" s="12" t="s">
        <v>31</v>
      </c>
      <c r="AX903" s="12" t="s">
        <v>69</v>
      </c>
      <c r="AY903" s="153" t="s">
        <v>212</v>
      </c>
    </row>
    <row r="904" spans="2:65" s="12" customFormat="1">
      <c r="B904" s="152"/>
      <c r="D904" s="150" t="s">
        <v>226</v>
      </c>
      <c r="E904" s="153" t="s">
        <v>19</v>
      </c>
      <c r="F904" s="154" t="s">
        <v>1205</v>
      </c>
      <c r="H904" s="155">
        <v>1040.432</v>
      </c>
      <c r="I904" s="156"/>
      <c r="L904" s="152"/>
      <c r="M904" s="157"/>
      <c r="T904" s="158"/>
      <c r="AT904" s="153" t="s">
        <v>226</v>
      </c>
      <c r="AU904" s="153" t="s">
        <v>79</v>
      </c>
      <c r="AV904" s="12" t="s">
        <v>79</v>
      </c>
      <c r="AW904" s="12" t="s">
        <v>31</v>
      </c>
      <c r="AX904" s="12" t="s">
        <v>69</v>
      </c>
      <c r="AY904" s="153" t="s">
        <v>212</v>
      </c>
    </row>
    <row r="905" spans="2:65" s="12" customFormat="1">
      <c r="B905" s="152"/>
      <c r="D905" s="150" t="s">
        <v>226</v>
      </c>
      <c r="E905" s="153" t="s">
        <v>19</v>
      </c>
      <c r="F905" s="154" t="s">
        <v>1206</v>
      </c>
      <c r="H905" s="155">
        <v>1119.145</v>
      </c>
      <c r="I905" s="156"/>
      <c r="L905" s="152"/>
      <c r="M905" s="157"/>
      <c r="T905" s="158"/>
      <c r="AT905" s="153" t="s">
        <v>226</v>
      </c>
      <c r="AU905" s="153" t="s">
        <v>79</v>
      </c>
      <c r="AV905" s="12" t="s">
        <v>79</v>
      </c>
      <c r="AW905" s="12" t="s">
        <v>31</v>
      </c>
      <c r="AX905" s="12" t="s">
        <v>69</v>
      </c>
      <c r="AY905" s="153" t="s">
        <v>212</v>
      </c>
    </row>
    <row r="906" spans="2:65" s="12" customFormat="1">
      <c r="B906" s="152"/>
      <c r="D906" s="150" t="s">
        <v>226</v>
      </c>
      <c r="E906" s="153" t="s">
        <v>19</v>
      </c>
      <c r="F906" s="154" t="s">
        <v>1207</v>
      </c>
      <c r="H906" s="155">
        <v>1069.3040000000001</v>
      </c>
      <c r="I906" s="156"/>
      <c r="L906" s="152"/>
      <c r="M906" s="157"/>
      <c r="T906" s="158"/>
      <c r="AT906" s="153" t="s">
        <v>226</v>
      </c>
      <c r="AU906" s="153" t="s">
        <v>79</v>
      </c>
      <c r="AV906" s="12" t="s">
        <v>79</v>
      </c>
      <c r="AW906" s="12" t="s">
        <v>31</v>
      </c>
      <c r="AX906" s="12" t="s">
        <v>69</v>
      </c>
      <c r="AY906" s="153" t="s">
        <v>212</v>
      </c>
    </row>
    <row r="907" spans="2:65" s="12" customFormat="1">
      <c r="B907" s="152"/>
      <c r="D907" s="150" t="s">
        <v>226</v>
      </c>
      <c r="E907" s="153" t="s">
        <v>19</v>
      </c>
      <c r="F907" s="154" t="s">
        <v>1208</v>
      </c>
      <c r="H907" s="155">
        <v>69.55</v>
      </c>
      <c r="I907" s="156"/>
      <c r="L907" s="152"/>
      <c r="M907" s="157"/>
      <c r="T907" s="158"/>
      <c r="AT907" s="153" t="s">
        <v>226</v>
      </c>
      <c r="AU907" s="153" t="s">
        <v>79</v>
      </c>
      <c r="AV907" s="12" t="s">
        <v>79</v>
      </c>
      <c r="AW907" s="12" t="s">
        <v>31</v>
      </c>
      <c r="AX907" s="12" t="s">
        <v>69</v>
      </c>
      <c r="AY907" s="153" t="s">
        <v>212</v>
      </c>
    </row>
    <row r="908" spans="2:65" s="13" customFormat="1">
      <c r="B908" s="159"/>
      <c r="D908" s="150" t="s">
        <v>226</v>
      </c>
      <c r="E908" s="160" t="s">
        <v>19</v>
      </c>
      <c r="F908" s="161" t="s">
        <v>228</v>
      </c>
      <c r="H908" s="162">
        <v>6140.759</v>
      </c>
      <c r="I908" s="163"/>
      <c r="L908" s="159"/>
      <c r="M908" s="164"/>
      <c r="T908" s="165"/>
      <c r="AT908" s="160" t="s">
        <v>226</v>
      </c>
      <c r="AU908" s="160" t="s">
        <v>79</v>
      </c>
      <c r="AV908" s="13" t="s">
        <v>229</v>
      </c>
      <c r="AW908" s="13" t="s">
        <v>31</v>
      </c>
      <c r="AX908" s="13" t="s">
        <v>77</v>
      </c>
      <c r="AY908" s="160" t="s">
        <v>212</v>
      </c>
    </row>
    <row r="909" spans="2:65" s="1" customFormat="1" ht="24.2" customHeight="1">
      <c r="B909" s="34"/>
      <c r="C909" s="133" t="s">
        <v>1209</v>
      </c>
      <c r="D909" s="133" t="s">
        <v>215</v>
      </c>
      <c r="E909" s="134" t="s">
        <v>1210</v>
      </c>
      <c r="F909" s="135" t="s">
        <v>1211</v>
      </c>
      <c r="G909" s="136" t="s">
        <v>495</v>
      </c>
      <c r="H909" s="137">
        <v>168.27</v>
      </c>
      <c r="I909" s="138"/>
      <c r="J909" s="139">
        <f>ROUND(I909*H909,2)</f>
        <v>0</v>
      </c>
      <c r="K909" s="135" t="s">
        <v>219</v>
      </c>
      <c r="L909" s="34"/>
      <c r="M909" s="140" t="s">
        <v>19</v>
      </c>
      <c r="N909" s="141" t="s">
        <v>40</v>
      </c>
      <c r="P909" s="142">
        <f>O909*H909</f>
        <v>0</v>
      </c>
      <c r="Q909" s="142">
        <v>0</v>
      </c>
      <c r="R909" s="142">
        <f>Q909*H909</f>
        <v>0</v>
      </c>
      <c r="S909" s="142">
        <v>8.8999999999999996E-2</v>
      </c>
      <c r="T909" s="143">
        <f>S909*H909</f>
        <v>14.97603</v>
      </c>
      <c r="AR909" s="144" t="s">
        <v>229</v>
      </c>
      <c r="AT909" s="144" t="s">
        <v>215</v>
      </c>
      <c r="AU909" s="144" t="s">
        <v>79</v>
      </c>
      <c r="AY909" s="19" t="s">
        <v>212</v>
      </c>
      <c r="BE909" s="145">
        <f>IF(N909="základní",J909,0)</f>
        <v>0</v>
      </c>
      <c r="BF909" s="145">
        <f>IF(N909="snížená",J909,0)</f>
        <v>0</v>
      </c>
      <c r="BG909" s="145">
        <f>IF(N909="zákl. přenesená",J909,0)</f>
        <v>0</v>
      </c>
      <c r="BH909" s="145">
        <f>IF(N909="sníž. přenesená",J909,0)</f>
        <v>0</v>
      </c>
      <c r="BI909" s="145">
        <f>IF(N909="nulová",J909,0)</f>
        <v>0</v>
      </c>
      <c r="BJ909" s="19" t="s">
        <v>77</v>
      </c>
      <c r="BK909" s="145">
        <f>ROUND(I909*H909,2)</f>
        <v>0</v>
      </c>
      <c r="BL909" s="19" t="s">
        <v>229</v>
      </c>
      <c r="BM909" s="144" t="s">
        <v>1212</v>
      </c>
    </row>
    <row r="910" spans="2:65" s="1" customFormat="1">
      <c r="B910" s="34"/>
      <c r="D910" s="146" t="s">
        <v>222</v>
      </c>
      <c r="F910" s="147" t="s">
        <v>1213</v>
      </c>
      <c r="I910" s="148"/>
      <c r="L910" s="34"/>
      <c r="M910" s="149"/>
      <c r="T910" s="55"/>
      <c r="AT910" s="19" t="s">
        <v>222</v>
      </c>
      <c r="AU910" s="19" t="s">
        <v>79</v>
      </c>
    </row>
    <row r="911" spans="2:65" s="14" customFormat="1">
      <c r="B911" s="170"/>
      <c r="D911" s="150" t="s">
        <v>226</v>
      </c>
      <c r="E911" s="171" t="s">
        <v>19</v>
      </c>
      <c r="F911" s="172" t="s">
        <v>1214</v>
      </c>
      <c r="H911" s="171" t="s">
        <v>19</v>
      </c>
      <c r="I911" s="173"/>
      <c r="L911" s="170"/>
      <c r="M911" s="174"/>
      <c r="T911" s="175"/>
      <c r="AT911" s="171" t="s">
        <v>226</v>
      </c>
      <c r="AU911" s="171" t="s">
        <v>79</v>
      </c>
      <c r="AV911" s="14" t="s">
        <v>77</v>
      </c>
      <c r="AW911" s="14" t="s">
        <v>31</v>
      </c>
      <c r="AX911" s="14" t="s">
        <v>69</v>
      </c>
      <c r="AY911" s="171" t="s">
        <v>212</v>
      </c>
    </row>
    <row r="912" spans="2:65" s="12" customFormat="1">
      <c r="B912" s="152"/>
      <c r="D912" s="150" t="s">
        <v>226</v>
      </c>
      <c r="E912" s="153" t="s">
        <v>19</v>
      </c>
      <c r="F912" s="154" t="s">
        <v>1215</v>
      </c>
      <c r="H912" s="155">
        <v>96.32</v>
      </c>
      <c r="I912" s="156"/>
      <c r="L912" s="152"/>
      <c r="M912" s="157"/>
      <c r="T912" s="158"/>
      <c r="AT912" s="153" t="s">
        <v>226</v>
      </c>
      <c r="AU912" s="153" t="s">
        <v>79</v>
      </c>
      <c r="AV912" s="12" t="s">
        <v>79</v>
      </c>
      <c r="AW912" s="12" t="s">
        <v>31</v>
      </c>
      <c r="AX912" s="12" t="s">
        <v>69</v>
      </c>
      <c r="AY912" s="153" t="s">
        <v>212</v>
      </c>
    </row>
    <row r="913" spans="2:65" s="12" customFormat="1">
      <c r="B913" s="152"/>
      <c r="D913" s="150" t="s">
        <v>226</v>
      </c>
      <c r="E913" s="153" t="s">
        <v>19</v>
      </c>
      <c r="F913" s="154" t="s">
        <v>1216</v>
      </c>
      <c r="H913" s="155">
        <v>52.91</v>
      </c>
      <c r="I913" s="156"/>
      <c r="L913" s="152"/>
      <c r="M913" s="157"/>
      <c r="T913" s="158"/>
      <c r="AT913" s="153" t="s">
        <v>226</v>
      </c>
      <c r="AU913" s="153" t="s">
        <v>79</v>
      </c>
      <c r="AV913" s="12" t="s">
        <v>79</v>
      </c>
      <c r="AW913" s="12" t="s">
        <v>31</v>
      </c>
      <c r="AX913" s="12" t="s">
        <v>69</v>
      </c>
      <c r="AY913" s="153" t="s">
        <v>212</v>
      </c>
    </row>
    <row r="914" spans="2:65" s="12" customFormat="1">
      <c r="B914" s="152"/>
      <c r="D914" s="150" t="s">
        <v>226</v>
      </c>
      <c r="E914" s="153" t="s">
        <v>19</v>
      </c>
      <c r="F914" s="154" t="s">
        <v>1217</v>
      </c>
      <c r="H914" s="155">
        <v>19.04</v>
      </c>
      <c r="I914" s="156"/>
      <c r="L914" s="152"/>
      <c r="M914" s="157"/>
      <c r="T914" s="158"/>
      <c r="AT914" s="153" t="s">
        <v>226</v>
      </c>
      <c r="AU914" s="153" t="s">
        <v>79</v>
      </c>
      <c r="AV914" s="12" t="s">
        <v>79</v>
      </c>
      <c r="AW914" s="12" t="s">
        <v>31</v>
      </c>
      <c r="AX914" s="12" t="s">
        <v>69</v>
      </c>
      <c r="AY914" s="153" t="s">
        <v>212</v>
      </c>
    </row>
    <row r="915" spans="2:65" s="13" customFormat="1">
      <c r="B915" s="159"/>
      <c r="D915" s="150" t="s">
        <v>226</v>
      </c>
      <c r="E915" s="160" t="s">
        <v>19</v>
      </c>
      <c r="F915" s="161" t="s">
        <v>228</v>
      </c>
      <c r="H915" s="162">
        <v>168.27</v>
      </c>
      <c r="I915" s="163"/>
      <c r="L915" s="159"/>
      <c r="M915" s="164"/>
      <c r="T915" s="165"/>
      <c r="AT915" s="160" t="s">
        <v>226</v>
      </c>
      <c r="AU915" s="160" t="s">
        <v>79</v>
      </c>
      <c r="AV915" s="13" t="s">
        <v>229</v>
      </c>
      <c r="AW915" s="13" t="s">
        <v>31</v>
      </c>
      <c r="AX915" s="13" t="s">
        <v>77</v>
      </c>
      <c r="AY915" s="160" t="s">
        <v>212</v>
      </c>
    </row>
    <row r="916" spans="2:65" s="1" customFormat="1" ht="21.75" customHeight="1">
      <c r="B916" s="34"/>
      <c r="C916" s="133" t="s">
        <v>1218</v>
      </c>
      <c r="D916" s="133" t="s">
        <v>215</v>
      </c>
      <c r="E916" s="134" t="s">
        <v>1219</v>
      </c>
      <c r="F916" s="135" t="s">
        <v>1220</v>
      </c>
      <c r="G916" s="136" t="s">
        <v>624</v>
      </c>
      <c r="H916" s="137">
        <v>60</v>
      </c>
      <c r="I916" s="138"/>
      <c r="J916" s="139">
        <f>ROUND(I916*H916,2)</f>
        <v>0</v>
      </c>
      <c r="K916" s="135" t="s">
        <v>245</v>
      </c>
      <c r="L916" s="34"/>
      <c r="M916" s="140" t="s">
        <v>19</v>
      </c>
      <c r="N916" s="141" t="s">
        <v>40</v>
      </c>
      <c r="P916" s="142">
        <f>O916*H916</f>
        <v>0</v>
      </c>
      <c r="Q916" s="142">
        <v>0</v>
      </c>
      <c r="R916" s="142">
        <f>Q916*H916</f>
        <v>0</v>
      </c>
      <c r="S916" s="142">
        <v>0</v>
      </c>
      <c r="T916" s="143">
        <f>S916*H916</f>
        <v>0</v>
      </c>
      <c r="AR916" s="144" t="s">
        <v>229</v>
      </c>
      <c r="AT916" s="144" t="s">
        <v>215</v>
      </c>
      <c r="AU916" s="144" t="s">
        <v>79</v>
      </c>
      <c r="AY916" s="19" t="s">
        <v>212</v>
      </c>
      <c r="BE916" s="145">
        <f>IF(N916="základní",J916,0)</f>
        <v>0</v>
      </c>
      <c r="BF916" s="145">
        <f>IF(N916="snížená",J916,0)</f>
        <v>0</v>
      </c>
      <c r="BG916" s="145">
        <f>IF(N916="zákl. přenesená",J916,0)</f>
        <v>0</v>
      </c>
      <c r="BH916" s="145">
        <f>IF(N916="sníž. přenesená",J916,0)</f>
        <v>0</v>
      </c>
      <c r="BI916" s="145">
        <f>IF(N916="nulová",J916,0)</f>
        <v>0</v>
      </c>
      <c r="BJ916" s="19" t="s">
        <v>77</v>
      </c>
      <c r="BK916" s="145">
        <f>ROUND(I916*H916,2)</f>
        <v>0</v>
      </c>
      <c r="BL916" s="19" t="s">
        <v>229</v>
      </c>
      <c r="BM916" s="144" t="s">
        <v>1221</v>
      </c>
    </row>
    <row r="917" spans="2:65" s="1" customFormat="1" ht="185.25">
      <c r="B917" s="34"/>
      <c r="D917" s="150" t="s">
        <v>224</v>
      </c>
      <c r="F917" s="151" t="s">
        <v>1222</v>
      </c>
      <c r="I917" s="148"/>
      <c r="L917" s="34"/>
      <c r="M917" s="149"/>
      <c r="T917" s="55"/>
      <c r="AT917" s="19" t="s">
        <v>224</v>
      </c>
      <c r="AU917" s="19" t="s">
        <v>79</v>
      </c>
    </row>
    <row r="918" spans="2:65" s="14" customFormat="1">
      <c r="B918" s="170"/>
      <c r="D918" s="150" t="s">
        <v>226</v>
      </c>
      <c r="E918" s="171" t="s">
        <v>19</v>
      </c>
      <c r="F918" s="172" t="s">
        <v>1223</v>
      </c>
      <c r="H918" s="171" t="s">
        <v>19</v>
      </c>
      <c r="I918" s="173"/>
      <c r="L918" s="170"/>
      <c r="M918" s="174"/>
      <c r="T918" s="175"/>
      <c r="AT918" s="171" t="s">
        <v>226</v>
      </c>
      <c r="AU918" s="171" t="s">
        <v>79</v>
      </c>
      <c r="AV918" s="14" t="s">
        <v>77</v>
      </c>
      <c r="AW918" s="14" t="s">
        <v>31</v>
      </c>
      <c r="AX918" s="14" t="s">
        <v>69</v>
      </c>
      <c r="AY918" s="171" t="s">
        <v>212</v>
      </c>
    </row>
    <row r="919" spans="2:65" s="12" customFormat="1">
      <c r="B919" s="152"/>
      <c r="D919" s="150" t="s">
        <v>226</v>
      </c>
      <c r="E919" s="153" t="s">
        <v>19</v>
      </c>
      <c r="F919" s="154" t="s">
        <v>1224</v>
      </c>
      <c r="H919" s="155">
        <v>60</v>
      </c>
      <c r="I919" s="156"/>
      <c r="L919" s="152"/>
      <c r="M919" s="157"/>
      <c r="T919" s="158"/>
      <c r="AT919" s="153" t="s">
        <v>226</v>
      </c>
      <c r="AU919" s="153" t="s">
        <v>79</v>
      </c>
      <c r="AV919" s="12" t="s">
        <v>79</v>
      </c>
      <c r="AW919" s="12" t="s">
        <v>31</v>
      </c>
      <c r="AX919" s="12" t="s">
        <v>69</v>
      </c>
      <c r="AY919" s="153" t="s">
        <v>212</v>
      </c>
    </row>
    <row r="920" spans="2:65" s="13" customFormat="1">
      <c r="B920" s="159"/>
      <c r="D920" s="150" t="s">
        <v>226</v>
      </c>
      <c r="E920" s="160" t="s">
        <v>19</v>
      </c>
      <c r="F920" s="161" t="s">
        <v>228</v>
      </c>
      <c r="H920" s="162">
        <v>60</v>
      </c>
      <c r="I920" s="163"/>
      <c r="L920" s="159"/>
      <c r="M920" s="164"/>
      <c r="T920" s="165"/>
      <c r="AT920" s="160" t="s">
        <v>226</v>
      </c>
      <c r="AU920" s="160" t="s">
        <v>79</v>
      </c>
      <c r="AV920" s="13" t="s">
        <v>229</v>
      </c>
      <c r="AW920" s="13" t="s">
        <v>31</v>
      </c>
      <c r="AX920" s="13" t="s">
        <v>77</v>
      </c>
      <c r="AY920" s="160" t="s">
        <v>212</v>
      </c>
    </row>
    <row r="921" spans="2:65" s="14" customFormat="1">
      <c r="B921" s="170"/>
      <c r="D921" s="150" t="s">
        <v>226</v>
      </c>
      <c r="E921" s="171" t="s">
        <v>19</v>
      </c>
      <c r="F921" s="172" t="s">
        <v>1225</v>
      </c>
      <c r="H921" s="171" t="s">
        <v>19</v>
      </c>
      <c r="I921" s="173"/>
      <c r="L921" s="170"/>
      <c r="M921" s="174"/>
      <c r="T921" s="175"/>
      <c r="AT921" s="171" t="s">
        <v>226</v>
      </c>
      <c r="AU921" s="171" t="s">
        <v>79</v>
      </c>
      <c r="AV921" s="14" t="s">
        <v>77</v>
      </c>
      <c r="AW921" s="14" t="s">
        <v>31</v>
      </c>
      <c r="AX921" s="14" t="s">
        <v>69</v>
      </c>
      <c r="AY921" s="171" t="s">
        <v>212</v>
      </c>
    </row>
    <row r="922" spans="2:65" s="1" customFormat="1" ht="24.2" customHeight="1">
      <c r="B922" s="34"/>
      <c r="C922" s="133" t="s">
        <v>1226</v>
      </c>
      <c r="D922" s="133" t="s">
        <v>215</v>
      </c>
      <c r="E922" s="134" t="s">
        <v>1227</v>
      </c>
      <c r="F922" s="135" t="s">
        <v>1228</v>
      </c>
      <c r="G922" s="136" t="s">
        <v>495</v>
      </c>
      <c r="H922" s="137">
        <v>400</v>
      </c>
      <c r="I922" s="138"/>
      <c r="J922" s="139">
        <f>ROUND(I922*H922,2)</f>
        <v>0</v>
      </c>
      <c r="K922" s="135" t="s">
        <v>219</v>
      </c>
      <c r="L922" s="34"/>
      <c r="M922" s="140" t="s">
        <v>19</v>
      </c>
      <c r="N922" s="141" t="s">
        <v>40</v>
      </c>
      <c r="P922" s="142">
        <f>O922*H922</f>
        <v>0</v>
      </c>
      <c r="Q922" s="142">
        <v>0</v>
      </c>
      <c r="R922" s="142">
        <f>Q922*H922</f>
        <v>0</v>
      </c>
      <c r="S922" s="142">
        <v>0</v>
      </c>
      <c r="T922" s="143">
        <f>S922*H922</f>
        <v>0</v>
      </c>
      <c r="AR922" s="144" t="s">
        <v>229</v>
      </c>
      <c r="AT922" s="144" t="s">
        <v>215</v>
      </c>
      <c r="AU922" s="144" t="s">
        <v>79</v>
      </c>
      <c r="AY922" s="19" t="s">
        <v>212</v>
      </c>
      <c r="BE922" s="145">
        <f>IF(N922="základní",J922,0)</f>
        <v>0</v>
      </c>
      <c r="BF922" s="145">
        <f>IF(N922="snížená",J922,0)</f>
        <v>0</v>
      </c>
      <c r="BG922" s="145">
        <f>IF(N922="zákl. přenesená",J922,0)</f>
        <v>0</v>
      </c>
      <c r="BH922" s="145">
        <f>IF(N922="sníž. přenesená",J922,0)</f>
        <v>0</v>
      </c>
      <c r="BI922" s="145">
        <f>IF(N922="nulová",J922,0)</f>
        <v>0</v>
      </c>
      <c r="BJ922" s="19" t="s">
        <v>77</v>
      </c>
      <c r="BK922" s="145">
        <f>ROUND(I922*H922,2)</f>
        <v>0</v>
      </c>
      <c r="BL922" s="19" t="s">
        <v>229</v>
      </c>
      <c r="BM922" s="144" t="s">
        <v>1229</v>
      </c>
    </row>
    <row r="923" spans="2:65" s="1" customFormat="1">
      <c r="B923" s="34"/>
      <c r="D923" s="146" t="s">
        <v>222</v>
      </c>
      <c r="F923" s="147" t="s">
        <v>1230</v>
      </c>
      <c r="I923" s="148"/>
      <c r="L923" s="34"/>
      <c r="M923" s="149"/>
      <c r="T923" s="55"/>
      <c r="AT923" s="19" t="s">
        <v>222</v>
      </c>
      <c r="AU923" s="19" t="s">
        <v>79</v>
      </c>
    </row>
    <row r="924" spans="2:65" s="12" customFormat="1">
      <c r="B924" s="152"/>
      <c r="D924" s="150" t="s">
        <v>226</v>
      </c>
      <c r="E924" s="153" t="s">
        <v>19</v>
      </c>
      <c r="F924" s="154" t="s">
        <v>1231</v>
      </c>
      <c r="H924" s="155">
        <v>400</v>
      </c>
      <c r="I924" s="156"/>
      <c r="L924" s="152"/>
      <c r="M924" s="157"/>
      <c r="T924" s="158"/>
      <c r="AT924" s="153" t="s">
        <v>226</v>
      </c>
      <c r="AU924" s="153" t="s">
        <v>79</v>
      </c>
      <c r="AV924" s="12" t="s">
        <v>79</v>
      </c>
      <c r="AW924" s="12" t="s">
        <v>31</v>
      </c>
      <c r="AX924" s="12" t="s">
        <v>69</v>
      </c>
      <c r="AY924" s="153" t="s">
        <v>212</v>
      </c>
    </row>
    <row r="925" spans="2:65" s="13" customFormat="1">
      <c r="B925" s="159"/>
      <c r="D925" s="150" t="s">
        <v>226</v>
      </c>
      <c r="E925" s="160" t="s">
        <v>19</v>
      </c>
      <c r="F925" s="161" t="s">
        <v>228</v>
      </c>
      <c r="H925" s="162">
        <v>400</v>
      </c>
      <c r="I925" s="163"/>
      <c r="L925" s="159"/>
      <c r="M925" s="164"/>
      <c r="T925" s="165"/>
      <c r="AT925" s="160" t="s">
        <v>226</v>
      </c>
      <c r="AU925" s="160" t="s">
        <v>79</v>
      </c>
      <c r="AV925" s="13" t="s">
        <v>229</v>
      </c>
      <c r="AW925" s="13" t="s">
        <v>31</v>
      </c>
      <c r="AX925" s="13" t="s">
        <v>77</v>
      </c>
      <c r="AY925" s="160" t="s">
        <v>212</v>
      </c>
    </row>
    <row r="926" spans="2:65" s="1" customFormat="1" ht="33" customHeight="1">
      <c r="B926" s="34"/>
      <c r="C926" s="133" t="s">
        <v>1232</v>
      </c>
      <c r="D926" s="133" t="s">
        <v>215</v>
      </c>
      <c r="E926" s="134" t="s">
        <v>1233</v>
      </c>
      <c r="F926" s="135" t="s">
        <v>1234</v>
      </c>
      <c r="G926" s="136" t="s">
        <v>495</v>
      </c>
      <c r="H926" s="137">
        <v>2000</v>
      </c>
      <c r="I926" s="138"/>
      <c r="J926" s="139">
        <f>ROUND(I926*H926,2)</f>
        <v>0</v>
      </c>
      <c r="K926" s="135" t="s">
        <v>219</v>
      </c>
      <c r="L926" s="34"/>
      <c r="M926" s="140" t="s">
        <v>19</v>
      </c>
      <c r="N926" s="141" t="s">
        <v>40</v>
      </c>
      <c r="P926" s="142">
        <f>O926*H926</f>
        <v>0</v>
      </c>
      <c r="Q926" s="142">
        <v>0</v>
      </c>
      <c r="R926" s="142">
        <f>Q926*H926</f>
        <v>0</v>
      </c>
      <c r="S926" s="142">
        <v>0</v>
      </c>
      <c r="T926" s="143">
        <f>S926*H926</f>
        <v>0</v>
      </c>
      <c r="AR926" s="144" t="s">
        <v>229</v>
      </c>
      <c r="AT926" s="144" t="s">
        <v>215</v>
      </c>
      <c r="AU926" s="144" t="s">
        <v>79</v>
      </c>
      <c r="AY926" s="19" t="s">
        <v>212</v>
      </c>
      <c r="BE926" s="145">
        <f>IF(N926="základní",J926,0)</f>
        <v>0</v>
      </c>
      <c r="BF926" s="145">
        <f>IF(N926="snížená",J926,0)</f>
        <v>0</v>
      </c>
      <c r="BG926" s="145">
        <f>IF(N926="zákl. přenesená",J926,0)</f>
        <v>0</v>
      </c>
      <c r="BH926" s="145">
        <f>IF(N926="sníž. přenesená",J926,0)</f>
        <v>0</v>
      </c>
      <c r="BI926" s="145">
        <f>IF(N926="nulová",J926,0)</f>
        <v>0</v>
      </c>
      <c r="BJ926" s="19" t="s">
        <v>77</v>
      </c>
      <c r="BK926" s="145">
        <f>ROUND(I926*H926,2)</f>
        <v>0</v>
      </c>
      <c r="BL926" s="19" t="s">
        <v>229</v>
      </c>
      <c r="BM926" s="144" t="s">
        <v>1235</v>
      </c>
    </row>
    <row r="927" spans="2:65" s="1" customFormat="1">
      <c r="B927" s="34"/>
      <c r="D927" s="146" t="s">
        <v>222</v>
      </c>
      <c r="F927" s="147" t="s">
        <v>1236</v>
      </c>
      <c r="I927" s="148"/>
      <c r="L927" s="34"/>
      <c r="M927" s="149"/>
      <c r="T927" s="55"/>
      <c r="AT927" s="19" t="s">
        <v>222</v>
      </c>
      <c r="AU927" s="19" t="s">
        <v>79</v>
      </c>
    </row>
    <row r="928" spans="2:65" s="12" customFormat="1" ht="22.5">
      <c r="B928" s="152"/>
      <c r="D928" s="150" t="s">
        <v>226</v>
      </c>
      <c r="E928" s="153" t="s">
        <v>19</v>
      </c>
      <c r="F928" s="154" t="s">
        <v>1237</v>
      </c>
      <c r="H928" s="155">
        <v>2000</v>
      </c>
      <c r="I928" s="156"/>
      <c r="L928" s="152"/>
      <c r="M928" s="157"/>
      <c r="T928" s="158"/>
      <c r="AT928" s="153" t="s">
        <v>226</v>
      </c>
      <c r="AU928" s="153" t="s">
        <v>79</v>
      </c>
      <c r="AV928" s="12" t="s">
        <v>79</v>
      </c>
      <c r="AW928" s="12" t="s">
        <v>31</v>
      </c>
      <c r="AX928" s="12" t="s">
        <v>69</v>
      </c>
      <c r="AY928" s="153" t="s">
        <v>212</v>
      </c>
    </row>
    <row r="929" spans="2:65" s="13" customFormat="1">
      <c r="B929" s="159"/>
      <c r="D929" s="150" t="s">
        <v>226</v>
      </c>
      <c r="E929" s="160" t="s">
        <v>19</v>
      </c>
      <c r="F929" s="161" t="s">
        <v>228</v>
      </c>
      <c r="H929" s="162">
        <v>2000</v>
      </c>
      <c r="I929" s="163"/>
      <c r="L929" s="159"/>
      <c r="M929" s="164"/>
      <c r="T929" s="165"/>
      <c r="AT929" s="160" t="s">
        <v>226</v>
      </c>
      <c r="AU929" s="160" t="s">
        <v>79</v>
      </c>
      <c r="AV929" s="13" t="s">
        <v>229</v>
      </c>
      <c r="AW929" s="13" t="s">
        <v>31</v>
      </c>
      <c r="AX929" s="13" t="s">
        <v>77</v>
      </c>
      <c r="AY929" s="160" t="s">
        <v>212</v>
      </c>
    </row>
    <row r="930" spans="2:65" s="11" customFormat="1" ht="22.9" customHeight="1">
      <c r="B930" s="121"/>
      <c r="D930" s="122" t="s">
        <v>68</v>
      </c>
      <c r="E930" s="131" t="s">
        <v>1238</v>
      </c>
      <c r="F930" s="131" t="s">
        <v>1239</v>
      </c>
      <c r="I930" s="124"/>
      <c r="J930" s="132">
        <f>BK930</f>
        <v>0</v>
      </c>
      <c r="L930" s="121"/>
      <c r="M930" s="126"/>
      <c r="P930" s="127">
        <f>SUM(P931:P1043)</f>
        <v>0</v>
      </c>
      <c r="R930" s="127">
        <f>SUM(R931:R1043)</f>
        <v>0</v>
      </c>
      <c r="T930" s="128">
        <f>SUM(T931:T1043)</f>
        <v>0</v>
      </c>
      <c r="AR930" s="122" t="s">
        <v>77</v>
      </c>
      <c r="AT930" s="129" t="s">
        <v>68</v>
      </c>
      <c r="AU930" s="129" t="s">
        <v>77</v>
      </c>
      <c r="AY930" s="122" t="s">
        <v>212</v>
      </c>
      <c r="BK930" s="130">
        <f>SUM(BK931:BK1043)</f>
        <v>0</v>
      </c>
    </row>
    <row r="931" spans="2:65" s="1" customFormat="1" ht="24.2" customHeight="1">
      <c r="B931" s="34"/>
      <c r="C931" s="133" t="s">
        <v>1240</v>
      </c>
      <c r="D931" s="133" t="s">
        <v>215</v>
      </c>
      <c r="E931" s="134" t="s">
        <v>1241</v>
      </c>
      <c r="F931" s="135" t="s">
        <v>1242</v>
      </c>
      <c r="G931" s="136" t="s">
        <v>486</v>
      </c>
      <c r="H931" s="137">
        <v>6370.2870000000003</v>
      </c>
      <c r="I931" s="138"/>
      <c r="J931" s="139">
        <f>ROUND(I931*H931,2)</f>
        <v>0</v>
      </c>
      <c r="K931" s="135" t="s">
        <v>219</v>
      </c>
      <c r="L931" s="34"/>
      <c r="M931" s="140" t="s">
        <v>19</v>
      </c>
      <c r="N931" s="141" t="s">
        <v>40</v>
      </c>
      <c r="P931" s="142">
        <f>O931*H931</f>
        <v>0</v>
      </c>
      <c r="Q931" s="142">
        <v>0</v>
      </c>
      <c r="R931" s="142">
        <f>Q931*H931</f>
        <v>0</v>
      </c>
      <c r="S931" s="142">
        <v>0</v>
      </c>
      <c r="T931" s="143">
        <f>S931*H931</f>
        <v>0</v>
      </c>
      <c r="AR931" s="144" t="s">
        <v>229</v>
      </c>
      <c r="AT931" s="144" t="s">
        <v>215</v>
      </c>
      <c r="AU931" s="144" t="s">
        <v>79</v>
      </c>
      <c r="AY931" s="19" t="s">
        <v>212</v>
      </c>
      <c r="BE931" s="145">
        <f>IF(N931="základní",J931,0)</f>
        <v>0</v>
      </c>
      <c r="BF931" s="145">
        <f>IF(N931="snížená",J931,0)</f>
        <v>0</v>
      </c>
      <c r="BG931" s="145">
        <f>IF(N931="zákl. přenesená",J931,0)</f>
        <v>0</v>
      </c>
      <c r="BH931" s="145">
        <f>IF(N931="sníž. přenesená",J931,0)</f>
        <v>0</v>
      </c>
      <c r="BI931" s="145">
        <f>IF(N931="nulová",J931,0)</f>
        <v>0</v>
      </c>
      <c r="BJ931" s="19" t="s">
        <v>77</v>
      </c>
      <c r="BK931" s="145">
        <f>ROUND(I931*H931,2)</f>
        <v>0</v>
      </c>
      <c r="BL931" s="19" t="s">
        <v>229</v>
      </c>
      <c r="BM931" s="144" t="s">
        <v>1243</v>
      </c>
    </row>
    <row r="932" spans="2:65" s="1" customFormat="1">
      <c r="B932" s="34"/>
      <c r="D932" s="146" t="s">
        <v>222</v>
      </c>
      <c r="F932" s="147" t="s">
        <v>1244</v>
      </c>
      <c r="I932" s="148"/>
      <c r="L932" s="34"/>
      <c r="M932" s="149"/>
      <c r="T932" s="55"/>
      <c r="AT932" s="19" t="s">
        <v>222</v>
      </c>
      <c r="AU932" s="19" t="s">
        <v>79</v>
      </c>
    </row>
    <row r="933" spans="2:65" s="14" customFormat="1" ht="22.5">
      <c r="B933" s="170"/>
      <c r="D933" s="150" t="s">
        <v>226</v>
      </c>
      <c r="E933" s="171" t="s">
        <v>19</v>
      </c>
      <c r="F933" s="172" t="s">
        <v>1245</v>
      </c>
      <c r="H933" s="171" t="s">
        <v>19</v>
      </c>
      <c r="I933" s="173"/>
      <c r="L933" s="170"/>
      <c r="M933" s="174"/>
      <c r="T933" s="175"/>
      <c r="AT933" s="171" t="s">
        <v>226</v>
      </c>
      <c r="AU933" s="171" t="s">
        <v>79</v>
      </c>
      <c r="AV933" s="14" t="s">
        <v>77</v>
      </c>
      <c r="AW933" s="14" t="s">
        <v>31</v>
      </c>
      <c r="AX933" s="14" t="s">
        <v>69</v>
      </c>
      <c r="AY933" s="171" t="s">
        <v>212</v>
      </c>
    </row>
    <row r="934" spans="2:65" s="12" customFormat="1">
      <c r="B934" s="152"/>
      <c r="D934" s="150" t="s">
        <v>226</v>
      </c>
      <c r="E934" s="153" t="s">
        <v>19</v>
      </c>
      <c r="F934" s="154" t="s">
        <v>1246</v>
      </c>
      <c r="H934" s="155">
        <v>5842.027</v>
      </c>
      <c r="I934" s="156"/>
      <c r="L934" s="152"/>
      <c r="M934" s="157"/>
      <c r="T934" s="158"/>
      <c r="AT934" s="153" t="s">
        <v>226</v>
      </c>
      <c r="AU934" s="153" t="s">
        <v>79</v>
      </c>
      <c r="AV934" s="12" t="s">
        <v>79</v>
      </c>
      <c r="AW934" s="12" t="s">
        <v>31</v>
      </c>
      <c r="AX934" s="12" t="s">
        <v>69</v>
      </c>
      <c r="AY934" s="153" t="s">
        <v>212</v>
      </c>
    </row>
    <row r="935" spans="2:65" s="12" customFormat="1">
      <c r="B935" s="152"/>
      <c r="D935" s="150" t="s">
        <v>226</v>
      </c>
      <c r="E935" s="153" t="s">
        <v>19</v>
      </c>
      <c r="F935" s="154" t="s">
        <v>1247</v>
      </c>
      <c r="H935" s="155">
        <v>31.324999999999999</v>
      </c>
      <c r="I935" s="156"/>
      <c r="L935" s="152"/>
      <c r="M935" s="157"/>
      <c r="T935" s="158"/>
      <c r="AT935" s="153" t="s">
        <v>226</v>
      </c>
      <c r="AU935" s="153" t="s">
        <v>79</v>
      </c>
      <c r="AV935" s="12" t="s">
        <v>79</v>
      </c>
      <c r="AW935" s="12" t="s">
        <v>31</v>
      </c>
      <c r="AX935" s="12" t="s">
        <v>69</v>
      </c>
      <c r="AY935" s="153" t="s">
        <v>212</v>
      </c>
    </row>
    <row r="936" spans="2:65" s="12" customFormat="1">
      <c r="B936" s="152"/>
      <c r="D936" s="150" t="s">
        <v>226</v>
      </c>
      <c r="E936" s="153" t="s">
        <v>19</v>
      </c>
      <c r="F936" s="154" t="s">
        <v>1248</v>
      </c>
      <c r="H936" s="155">
        <v>56.085999999999999</v>
      </c>
      <c r="I936" s="156"/>
      <c r="L936" s="152"/>
      <c r="M936" s="157"/>
      <c r="T936" s="158"/>
      <c r="AT936" s="153" t="s">
        <v>226</v>
      </c>
      <c r="AU936" s="153" t="s">
        <v>79</v>
      </c>
      <c r="AV936" s="12" t="s">
        <v>79</v>
      </c>
      <c r="AW936" s="12" t="s">
        <v>31</v>
      </c>
      <c r="AX936" s="12" t="s">
        <v>69</v>
      </c>
      <c r="AY936" s="153" t="s">
        <v>212</v>
      </c>
    </row>
    <row r="937" spans="2:65" s="12" customFormat="1">
      <c r="B937" s="152"/>
      <c r="D937" s="150" t="s">
        <v>226</v>
      </c>
      <c r="E937" s="153" t="s">
        <v>19</v>
      </c>
      <c r="F937" s="154" t="s">
        <v>1249</v>
      </c>
      <c r="H937" s="155">
        <v>113.28</v>
      </c>
      <c r="I937" s="156"/>
      <c r="L937" s="152"/>
      <c r="M937" s="157"/>
      <c r="T937" s="158"/>
      <c r="AT937" s="153" t="s">
        <v>226</v>
      </c>
      <c r="AU937" s="153" t="s">
        <v>79</v>
      </c>
      <c r="AV937" s="12" t="s">
        <v>79</v>
      </c>
      <c r="AW937" s="12" t="s">
        <v>31</v>
      </c>
      <c r="AX937" s="12" t="s">
        <v>69</v>
      </c>
      <c r="AY937" s="153" t="s">
        <v>212</v>
      </c>
    </row>
    <row r="938" spans="2:65" s="12" customFormat="1">
      <c r="B938" s="152"/>
      <c r="D938" s="150" t="s">
        <v>226</v>
      </c>
      <c r="E938" s="153" t="s">
        <v>19</v>
      </c>
      <c r="F938" s="154" t="s">
        <v>1250</v>
      </c>
      <c r="H938" s="155">
        <v>140.97399999999999</v>
      </c>
      <c r="I938" s="156"/>
      <c r="L938" s="152"/>
      <c r="M938" s="157"/>
      <c r="T938" s="158"/>
      <c r="AT938" s="153" t="s">
        <v>226</v>
      </c>
      <c r="AU938" s="153" t="s">
        <v>79</v>
      </c>
      <c r="AV938" s="12" t="s">
        <v>79</v>
      </c>
      <c r="AW938" s="12" t="s">
        <v>31</v>
      </c>
      <c r="AX938" s="12" t="s">
        <v>69</v>
      </c>
      <c r="AY938" s="153" t="s">
        <v>212</v>
      </c>
    </row>
    <row r="939" spans="2:65" s="12" customFormat="1">
      <c r="B939" s="152"/>
      <c r="D939" s="150" t="s">
        <v>226</v>
      </c>
      <c r="E939" s="153" t="s">
        <v>19</v>
      </c>
      <c r="F939" s="154" t="s">
        <v>1251</v>
      </c>
      <c r="H939" s="155">
        <v>44.271999999999998</v>
      </c>
      <c r="I939" s="156"/>
      <c r="L939" s="152"/>
      <c r="M939" s="157"/>
      <c r="T939" s="158"/>
      <c r="AT939" s="153" t="s">
        <v>226</v>
      </c>
      <c r="AU939" s="153" t="s">
        <v>79</v>
      </c>
      <c r="AV939" s="12" t="s">
        <v>79</v>
      </c>
      <c r="AW939" s="12" t="s">
        <v>31</v>
      </c>
      <c r="AX939" s="12" t="s">
        <v>69</v>
      </c>
      <c r="AY939" s="153" t="s">
        <v>212</v>
      </c>
    </row>
    <row r="940" spans="2:65" s="12" customFormat="1">
      <c r="B940" s="152"/>
      <c r="D940" s="150" t="s">
        <v>226</v>
      </c>
      <c r="E940" s="153" t="s">
        <v>19</v>
      </c>
      <c r="F940" s="154" t="s">
        <v>1252</v>
      </c>
      <c r="H940" s="155">
        <v>136.023</v>
      </c>
      <c r="I940" s="156"/>
      <c r="L940" s="152"/>
      <c r="M940" s="157"/>
      <c r="T940" s="158"/>
      <c r="AT940" s="153" t="s">
        <v>226</v>
      </c>
      <c r="AU940" s="153" t="s">
        <v>79</v>
      </c>
      <c r="AV940" s="12" t="s">
        <v>79</v>
      </c>
      <c r="AW940" s="12" t="s">
        <v>31</v>
      </c>
      <c r="AX940" s="12" t="s">
        <v>69</v>
      </c>
      <c r="AY940" s="153" t="s">
        <v>212</v>
      </c>
    </row>
    <row r="941" spans="2:65" s="12" customFormat="1">
      <c r="B941" s="152"/>
      <c r="D941" s="150" t="s">
        <v>226</v>
      </c>
      <c r="E941" s="153" t="s">
        <v>19</v>
      </c>
      <c r="F941" s="154" t="s">
        <v>1253</v>
      </c>
      <c r="H941" s="155">
        <v>6.3</v>
      </c>
      <c r="I941" s="156"/>
      <c r="L941" s="152"/>
      <c r="M941" s="157"/>
      <c r="T941" s="158"/>
      <c r="AT941" s="153" t="s">
        <v>226</v>
      </c>
      <c r="AU941" s="153" t="s">
        <v>79</v>
      </c>
      <c r="AV941" s="12" t="s">
        <v>79</v>
      </c>
      <c r="AW941" s="12" t="s">
        <v>31</v>
      </c>
      <c r="AX941" s="12" t="s">
        <v>69</v>
      </c>
      <c r="AY941" s="153" t="s">
        <v>212</v>
      </c>
    </row>
    <row r="942" spans="2:65" s="13" customFormat="1">
      <c r="B942" s="159"/>
      <c r="D942" s="150" t="s">
        <v>226</v>
      </c>
      <c r="E942" s="160" t="s">
        <v>19</v>
      </c>
      <c r="F942" s="161" t="s">
        <v>228</v>
      </c>
      <c r="H942" s="162">
        <v>6370.2870000000003</v>
      </c>
      <c r="I942" s="163"/>
      <c r="L942" s="159"/>
      <c r="M942" s="164"/>
      <c r="T942" s="165"/>
      <c r="AT942" s="160" t="s">
        <v>226</v>
      </c>
      <c r="AU942" s="160" t="s">
        <v>79</v>
      </c>
      <c r="AV942" s="13" t="s">
        <v>229</v>
      </c>
      <c r="AW942" s="13" t="s">
        <v>31</v>
      </c>
      <c r="AX942" s="13" t="s">
        <v>77</v>
      </c>
      <c r="AY942" s="160" t="s">
        <v>212</v>
      </c>
    </row>
    <row r="943" spans="2:65" s="1" customFormat="1" ht="24.2" customHeight="1">
      <c r="B943" s="34"/>
      <c r="C943" s="133" t="s">
        <v>1254</v>
      </c>
      <c r="D943" s="133" t="s">
        <v>215</v>
      </c>
      <c r="E943" s="134" t="s">
        <v>1255</v>
      </c>
      <c r="F943" s="135" t="s">
        <v>1256</v>
      </c>
      <c r="G943" s="136" t="s">
        <v>486</v>
      </c>
      <c r="H943" s="137">
        <v>707.81100000000004</v>
      </c>
      <c r="I943" s="138"/>
      <c r="J943" s="139">
        <f>ROUND(I943*H943,2)</f>
        <v>0</v>
      </c>
      <c r="K943" s="135" t="s">
        <v>219</v>
      </c>
      <c r="L943" s="34"/>
      <c r="M943" s="140" t="s">
        <v>19</v>
      </c>
      <c r="N943" s="141" t="s">
        <v>40</v>
      </c>
      <c r="P943" s="142">
        <f>O943*H943</f>
        <v>0</v>
      </c>
      <c r="Q943" s="142">
        <v>0</v>
      </c>
      <c r="R943" s="142">
        <f>Q943*H943</f>
        <v>0</v>
      </c>
      <c r="S943" s="142">
        <v>0</v>
      </c>
      <c r="T943" s="143">
        <f>S943*H943</f>
        <v>0</v>
      </c>
      <c r="AR943" s="144" t="s">
        <v>229</v>
      </c>
      <c r="AT943" s="144" t="s">
        <v>215</v>
      </c>
      <c r="AU943" s="144" t="s">
        <v>79</v>
      </c>
      <c r="AY943" s="19" t="s">
        <v>212</v>
      </c>
      <c r="BE943" s="145">
        <f>IF(N943="základní",J943,0)</f>
        <v>0</v>
      </c>
      <c r="BF943" s="145">
        <f>IF(N943="snížená",J943,0)</f>
        <v>0</v>
      </c>
      <c r="BG943" s="145">
        <f>IF(N943="zákl. přenesená",J943,0)</f>
        <v>0</v>
      </c>
      <c r="BH943" s="145">
        <f>IF(N943="sníž. přenesená",J943,0)</f>
        <v>0</v>
      </c>
      <c r="BI943" s="145">
        <f>IF(N943="nulová",J943,0)</f>
        <v>0</v>
      </c>
      <c r="BJ943" s="19" t="s">
        <v>77</v>
      </c>
      <c r="BK943" s="145">
        <f>ROUND(I943*H943,2)</f>
        <v>0</v>
      </c>
      <c r="BL943" s="19" t="s">
        <v>229</v>
      </c>
      <c r="BM943" s="144" t="s">
        <v>1257</v>
      </c>
    </row>
    <row r="944" spans="2:65" s="1" customFormat="1">
      <c r="B944" s="34"/>
      <c r="D944" s="146" t="s">
        <v>222</v>
      </c>
      <c r="F944" s="147" t="s">
        <v>1258</v>
      </c>
      <c r="I944" s="148"/>
      <c r="L944" s="34"/>
      <c r="M944" s="149"/>
      <c r="T944" s="55"/>
      <c r="AT944" s="19" t="s">
        <v>222</v>
      </c>
      <c r="AU944" s="19" t="s">
        <v>79</v>
      </c>
    </row>
    <row r="945" spans="2:65" s="14" customFormat="1" ht="22.5">
      <c r="B945" s="170"/>
      <c r="D945" s="150" t="s">
        <v>226</v>
      </c>
      <c r="E945" s="171" t="s">
        <v>19</v>
      </c>
      <c r="F945" s="172" t="s">
        <v>1259</v>
      </c>
      <c r="H945" s="171" t="s">
        <v>19</v>
      </c>
      <c r="I945" s="173"/>
      <c r="L945" s="170"/>
      <c r="M945" s="174"/>
      <c r="T945" s="175"/>
      <c r="AT945" s="171" t="s">
        <v>226</v>
      </c>
      <c r="AU945" s="171" t="s">
        <v>79</v>
      </c>
      <c r="AV945" s="14" t="s">
        <v>77</v>
      </c>
      <c r="AW945" s="14" t="s">
        <v>31</v>
      </c>
      <c r="AX945" s="14" t="s">
        <v>69</v>
      </c>
      <c r="AY945" s="171" t="s">
        <v>212</v>
      </c>
    </row>
    <row r="946" spans="2:65" s="12" customFormat="1">
      <c r="B946" s="152"/>
      <c r="D946" s="150" t="s">
        <v>226</v>
      </c>
      <c r="E946" s="153" t="s">
        <v>19</v>
      </c>
      <c r="F946" s="154" t="s">
        <v>1260</v>
      </c>
      <c r="H946" s="155">
        <v>649.11400000000003</v>
      </c>
      <c r="I946" s="156"/>
      <c r="L946" s="152"/>
      <c r="M946" s="157"/>
      <c r="T946" s="158"/>
      <c r="AT946" s="153" t="s">
        <v>226</v>
      </c>
      <c r="AU946" s="153" t="s">
        <v>79</v>
      </c>
      <c r="AV946" s="12" t="s">
        <v>79</v>
      </c>
      <c r="AW946" s="12" t="s">
        <v>31</v>
      </c>
      <c r="AX946" s="12" t="s">
        <v>69</v>
      </c>
      <c r="AY946" s="153" t="s">
        <v>212</v>
      </c>
    </row>
    <row r="947" spans="2:65" s="12" customFormat="1">
      <c r="B947" s="152"/>
      <c r="D947" s="150" t="s">
        <v>226</v>
      </c>
      <c r="E947" s="153" t="s">
        <v>19</v>
      </c>
      <c r="F947" s="154" t="s">
        <v>1261</v>
      </c>
      <c r="H947" s="155">
        <v>3.4809999999999999</v>
      </c>
      <c r="I947" s="156"/>
      <c r="L947" s="152"/>
      <c r="M947" s="157"/>
      <c r="T947" s="158"/>
      <c r="AT947" s="153" t="s">
        <v>226</v>
      </c>
      <c r="AU947" s="153" t="s">
        <v>79</v>
      </c>
      <c r="AV947" s="12" t="s">
        <v>79</v>
      </c>
      <c r="AW947" s="12" t="s">
        <v>31</v>
      </c>
      <c r="AX947" s="12" t="s">
        <v>69</v>
      </c>
      <c r="AY947" s="153" t="s">
        <v>212</v>
      </c>
    </row>
    <row r="948" spans="2:65" s="12" customFormat="1">
      <c r="B948" s="152"/>
      <c r="D948" s="150" t="s">
        <v>226</v>
      </c>
      <c r="E948" s="153" t="s">
        <v>19</v>
      </c>
      <c r="F948" s="154" t="s">
        <v>1262</v>
      </c>
      <c r="H948" s="155">
        <v>6.2320000000000002</v>
      </c>
      <c r="I948" s="156"/>
      <c r="L948" s="152"/>
      <c r="M948" s="157"/>
      <c r="T948" s="158"/>
      <c r="AT948" s="153" t="s">
        <v>226</v>
      </c>
      <c r="AU948" s="153" t="s">
        <v>79</v>
      </c>
      <c r="AV948" s="12" t="s">
        <v>79</v>
      </c>
      <c r="AW948" s="12" t="s">
        <v>31</v>
      </c>
      <c r="AX948" s="12" t="s">
        <v>69</v>
      </c>
      <c r="AY948" s="153" t="s">
        <v>212</v>
      </c>
    </row>
    <row r="949" spans="2:65" s="12" customFormat="1">
      <c r="B949" s="152"/>
      <c r="D949" s="150" t="s">
        <v>226</v>
      </c>
      <c r="E949" s="153" t="s">
        <v>19</v>
      </c>
      <c r="F949" s="154" t="s">
        <v>1263</v>
      </c>
      <c r="H949" s="155">
        <v>12.587</v>
      </c>
      <c r="I949" s="156"/>
      <c r="L949" s="152"/>
      <c r="M949" s="157"/>
      <c r="T949" s="158"/>
      <c r="AT949" s="153" t="s">
        <v>226</v>
      </c>
      <c r="AU949" s="153" t="s">
        <v>79</v>
      </c>
      <c r="AV949" s="12" t="s">
        <v>79</v>
      </c>
      <c r="AW949" s="12" t="s">
        <v>31</v>
      </c>
      <c r="AX949" s="12" t="s">
        <v>69</v>
      </c>
      <c r="AY949" s="153" t="s">
        <v>212</v>
      </c>
    </row>
    <row r="950" spans="2:65" s="12" customFormat="1">
      <c r="B950" s="152"/>
      <c r="D950" s="150" t="s">
        <v>226</v>
      </c>
      <c r="E950" s="153" t="s">
        <v>19</v>
      </c>
      <c r="F950" s="154" t="s">
        <v>1264</v>
      </c>
      <c r="H950" s="155">
        <v>15.664</v>
      </c>
      <c r="I950" s="156"/>
      <c r="L950" s="152"/>
      <c r="M950" s="157"/>
      <c r="T950" s="158"/>
      <c r="AT950" s="153" t="s">
        <v>226</v>
      </c>
      <c r="AU950" s="153" t="s">
        <v>79</v>
      </c>
      <c r="AV950" s="12" t="s">
        <v>79</v>
      </c>
      <c r="AW950" s="12" t="s">
        <v>31</v>
      </c>
      <c r="AX950" s="12" t="s">
        <v>69</v>
      </c>
      <c r="AY950" s="153" t="s">
        <v>212</v>
      </c>
    </row>
    <row r="951" spans="2:65" s="12" customFormat="1">
      <c r="B951" s="152"/>
      <c r="D951" s="150" t="s">
        <v>226</v>
      </c>
      <c r="E951" s="153" t="s">
        <v>19</v>
      </c>
      <c r="F951" s="154" t="s">
        <v>1265</v>
      </c>
      <c r="H951" s="155">
        <v>4.9189999999999996</v>
      </c>
      <c r="I951" s="156"/>
      <c r="L951" s="152"/>
      <c r="M951" s="157"/>
      <c r="T951" s="158"/>
      <c r="AT951" s="153" t="s">
        <v>226</v>
      </c>
      <c r="AU951" s="153" t="s">
        <v>79</v>
      </c>
      <c r="AV951" s="12" t="s">
        <v>79</v>
      </c>
      <c r="AW951" s="12" t="s">
        <v>31</v>
      </c>
      <c r="AX951" s="12" t="s">
        <v>69</v>
      </c>
      <c r="AY951" s="153" t="s">
        <v>212</v>
      </c>
    </row>
    <row r="952" spans="2:65" s="12" customFormat="1">
      <c r="B952" s="152"/>
      <c r="D952" s="150" t="s">
        <v>226</v>
      </c>
      <c r="E952" s="153" t="s">
        <v>19</v>
      </c>
      <c r="F952" s="154" t="s">
        <v>1266</v>
      </c>
      <c r="H952" s="155">
        <v>15.114000000000001</v>
      </c>
      <c r="I952" s="156"/>
      <c r="L952" s="152"/>
      <c r="M952" s="157"/>
      <c r="T952" s="158"/>
      <c r="AT952" s="153" t="s">
        <v>226</v>
      </c>
      <c r="AU952" s="153" t="s">
        <v>79</v>
      </c>
      <c r="AV952" s="12" t="s">
        <v>79</v>
      </c>
      <c r="AW952" s="12" t="s">
        <v>31</v>
      </c>
      <c r="AX952" s="12" t="s">
        <v>69</v>
      </c>
      <c r="AY952" s="153" t="s">
        <v>212</v>
      </c>
    </row>
    <row r="953" spans="2:65" s="12" customFormat="1">
      <c r="B953" s="152"/>
      <c r="D953" s="150" t="s">
        <v>226</v>
      </c>
      <c r="E953" s="153" t="s">
        <v>19</v>
      </c>
      <c r="F953" s="154" t="s">
        <v>1267</v>
      </c>
      <c r="H953" s="155">
        <v>0.7</v>
      </c>
      <c r="I953" s="156"/>
      <c r="L953" s="152"/>
      <c r="M953" s="157"/>
      <c r="T953" s="158"/>
      <c r="AT953" s="153" t="s">
        <v>226</v>
      </c>
      <c r="AU953" s="153" t="s">
        <v>79</v>
      </c>
      <c r="AV953" s="12" t="s">
        <v>79</v>
      </c>
      <c r="AW953" s="12" t="s">
        <v>31</v>
      </c>
      <c r="AX953" s="12" t="s">
        <v>69</v>
      </c>
      <c r="AY953" s="153" t="s">
        <v>212</v>
      </c>
    </row>
    <row r="954" spans="2:65" s="13" customFormat="1">
      <c r="B954" s="159"/>
      <c r="D954" s="150" t="s">
        <v>226</v>
      </c>
      <c r="E954" s="160" t="s">
        <v>19</v>
      </c>
      <c r="F954" s="161" t="s">
        <v>228</v>
      </c>
      <c r="H954" s="162">
        <v>707.81100000000004</v>
      </c>
      <c r="I954" s="163"/>
      <c r="L954" s="159"/>
      <c r="M954" s="164"/>
      <c r="T954" s="165"/>
      <c r="AT954" s="160" t="s">
        <v>226</v>
      </c>
      <c r="AU954" s="160" t="s">
        <v>79</v>
      </c>
      <c r="AV954" s="13" t="s">
        <v>229</v>
      </c>
      <c r="AW954" s="13" t="s">
        <v>31</v>
      </c>
      <c r="AX954" s="13" t="s">
        <v>77</v>
      </c>
      <c r="AY954" s="160" t="s">
        <v>212</v>
      </c>
    </row>
    <row r="955" spans="2:65" s="1" customFormat="1" ht="21.75" customHeight="1">
      <c r="B955" s="34"/>
      <c r="C955" s="133" t="s">
        <v>1268</v>
      </c>
      <c r="D955" s="133" t="s">
        <v>215</v>
      </c>
      <c r="E955" s="134" t="s">
        <v>1269</v>
      </c>
      <c r="F955" s="135" t="s">
        <v>1270</v>
      </c>
      <c r="G955" s="136" t="s">
        <v>486</v>
      </c>
      <c r="H955" s="137">
        <v>7043.3</v>
      </c>
      <c r="I955" s="138"/>
      <c r="J955" s="139">
        <f>ROUND(I955*H955,2)</f>
        <v>0</v>
      </c>
      <c r="K955" s="135" t="s">
        <v>219</v>
      </c>
      <c r="L955" s="34"/>
      <c r="M955" s="140" t="s">
        <v>19</v>
      </c>
      <c r="N955" s="141" t="s">
        <v>40</v>
      </c>
      <c r="P955" s="142">
        <f>O955*H955</f>
        <v>0</v>
      </c>
      <c r="Q955" s="142">
        <v>0</v>
      </c>
      <c r="R955" s="142">
        <f>Q955*H955</f>
        <v>0</v>
      </c>
      <c r="S955" s="142">
        <v>0</v>
      </c>
      <c r="T955" s="143">
        <f>S955*H955</f>
        <v>0</v>
      </c>
      <c r="AR955" s="144" t="s">
        <v>229</v>
      </c>
      <c r="AT955" s="144" t="s">
        <v>215</v>
      </c>
      <c r="AU955" s="144" t="s">
        <v>79</v>
      </c>
      <c r="AY955" s="19" t="s">
        <v>212</v>
      </c>
      <c r="BE955" s="145">
        <f>IF(N955="základní",J955,0)</f>
        <v>0</v>
      </c>
      <c r="BF955" s="145">
        <f>IF(N955="snížená",J955,0)</f>
        <v>0</v>
      </c>
      <c r="BG955" s="145">
        <f>IF(N955="zákl. přenesená",J955,0)</f>
        <v>0</v>
      </c>
      <c r="BH955" s="145">
        <f>IF(N955="sníž. přenesená",J955,0)</f>
        <v>0</v>
      </c>
      <c r="BI955" s="145">
        <f>IF(N955="nulová",J955,0)</f>
        <v>0</v>
      </c>
      <c r="BJ955" s="19" t="s">
        <v>77</v>
      </c>
      <c r="BK955" s="145">
        <f>ROUND(I955*H955,2)</f>
        <v>0</v>
      </c>
      <c r="BL955" s="19" t="s">
        <v>229</v>
      </c>
      <c r="BM955" s="144" t="s">
        <v>1271</v>
      </c>
    </row>
    <row r="956" spans="2:65" s="1" customFormat="1">
      <c r="B956" s="34"/>
      <c r="D956" s="146" t="s">
        <v>222</v>
      </c>
      <c r="F956" s="147" t="s">
        <v>1272</v>
      </c>
      <c r="I956" s="148"/>
      <c r="L956" s="34"/>
      <c r="M956" s="149"/>
      <c r="T956" s="55"/>
      <c r="AT956" s="19" t="s">
        <v>222</v>
      </c>
      <c r="AU956" s="19" t="s">
        <v>79</v>
      </c>
    </row>
    <row r="957" spans="2:65" s="14" customFormat="1">
      <c r="B957" s="170"/>
      <c r="D957" s="150" t="s">
        <v>226</v>
      </c>
      <c r="E957" s="171" t="s">
        <v>19</v>
      </c>
      <c r="F957" s="172" t="s">
        <v>1273</v>
      </c>
      <c r="H957" s="171" t="s">
        <v>19</v>
      </c>
      <c r="I957" s="173"/>
      <c r="L957" s="170"/>
      <c r="M957" s="174"/>
      <c r="T957" s="175"/>
      <c r="AT957" s="171" t="s">
        <v>226</v>
      </c>
      <c r="AU957" s="171" t="s">
        <v>79</v>
      </c>
      <c r="AV957" s="14" t="s">
        <v>77</v>
      </c>
      <c r="AW957" s="14" t="s">
        <v>31</v>
      </c>
      <c r="AX957" s="14" t="s">
        <v>69</v>
      </c>
      <c r="AY957" s="171" t="s">
        <v>212</v>
      </c>
    </row>
    <row r="958" spans="2:65" s="12" customFormat="1">
      <c r="B958" s="152"/>
      <c r="D958" s="150" t="s">
        <v>226</v>
      </c>
      <c r="E958" s="153" t="s">
        <v>19</v>
      </c>
      <c r="F958" s="154" t="s">
        <v>1274</v>
      </c>
      <c r="H958" s="155">
        <v>6491.1490000000003</v>
      </c>
      <c r="I958" s="156"/>
      <c r="L958" s="152"/>
      <c r="M958" s="157"/>
      <c r="T958" s="158"/>
      <c r="AT958" s="153" t="s">
        <v>226</v>
      </c>
      <c r="AU958" s="153" t="s">
        <v>79</v>
      </c>
      <c r="AV958" s="12" t="s">
        <v>79</v>
      </c>
      <c r="AW958" s="12" t="s">
        <v>31</v>
      </c>
      <c r="AX958" s="12" t="s">
        <v>69</v>
      </c>
      <c r="AY958" s="153" t="s">
        <v>212</v>
      </c>
    </row>
    <row r="959" spans="2:65" s="12" customFormat="1">
      <c r="B959" s="152"/>
      <c r="D959" s="150" t="s">
        <v>226</v>
      </c>
      <c r="E959" s="153" t="s">
        <v>19</v>
      </c>
      <c r="F959" s="154" t="s">
        <v>1275</v>
      </c>
      <c r="H959" s="155">
        <v>62.317999999999998</v>
      </c>
      <c r="I959" s="156"/>
      <c r="L959" s="152"/>
      <c r="M959" s="157"/>
      <c r="T959" s="158"/>
      <c r="AT959" s="153" t="s">
        <v>226</v>
      </c>
      <c r="AU959" s="153" t="s">
        <v>79</v>
      </c>
      <c r="AV959" s="12" t="s">
        <v>79</v>
      </c>
      <c r="AW959" s="12" t="s">
        <v>31</v>
      </c>
      <c r="AX959" s="12" t="s">
        <v>69</v>
      </c>
      <c r="AY959" s="153" t="s">
        <v>212</v>
      </c>
    </row>
    <row r="960" spans="2:65" s="12" customFormat="1">
      <c r="B960" s="152"/>
      <c r="D960" s="150" t="s">
        <v>226</v>
      </c>
      <c r="E960" s="153" t="s">
        <v>19</v>
      </c>
      <c r="F960" s="154" t="s">
        <v>1276</v>
      </c>
      <c r="H960" s="155">
        <v>125.867</v>
      </c>
      <c r="I960" s="156"/>
      <c r="L960" s="152"/>
      <c r="M960" s="157"/>
      <c r="T960" s="158"/>
      <c r="AT960" s="153" t="s">
        <v>226</v>
      </c>
      <c r="AU960" s="153" t="s">
        <v>79</v>
      </c>
      <c r="AV960" s="12" t="s">
        <v>79</v>
      </c>
      <c r="AW960" s="12" t="s">
        <v>31</v>
      </c>
      <c r="AX960" s="12" t="s">
        <v>69</v>
      </c>
      <c r="AY960" s="153" t="s">
        <v>212</v>
      </c>
    </row>
    <row r="961" spans="2:65" s="12" customFormat="1">
      <c r="B961" s="152"/>
      <c r="D961" s="150" t="s">
        <v>226</v>
      </c>
      <c r="E961" s="153" t="s">
        <v>19</v>
      </c>
      <c r="F961" s="154" t="s">
        <v>1277</v>
      </c>
      <c r="H961" s="155">
        <v>156.63800000000001</v>
      </c>
      <c r="I961" s="156"/>
      <c r="L961" s="152"/>
      <c r="M961" s="157"/>
      <c r="T961" s="158"/>
      <c r="AT961" s="153" t="s">
        <v>226</v>
      </c>
      <c r="AU961" s="153" t="s">
        <v>79</v>
      </c>
      <c r="AV961" s="12" t="s">
        <v>79</v>
      </c>
      <c r="AW961" s="12" t="s">
        <v>31</v>
      </c>
      <c r="AX961" s="12" t="s">
        <v>69</v>
      </c>
      <c r="AY961" s="153" t="s">
        <v>212</v>
      </c>
    </row>
    <row r="962" spans="2:65" s="12" customFormat="1">
      <c r="B962" s="152"/>
      <c r="D962" s="150" t="s">
        <v>226</v>
      </c>
      <c r="E962" s="153" t="s">
        <v>19</v>
      </c>
      <c r="F962" s="154" t="s">
        <v>1278</v>
      </c>
      <c r="H962" s="155">
        <v>49.191000000000003</v>
      </c>
      <c r="I962" s="156"/>
      <c r="L962" s="152"/>
      <c r="M962" s="157"/>
      <c r="T962" s="158"/>
      <c r="AT962" s="153" t="s">
        <v>226</v>
      </c>
      <c r="AU962" s="153" t="s">
        <v>79</v>
      </c>
      <c r="AV962" s="12" t="s">
        <v>79</v>
      </c>
      <c r="AW962" s="12" t="s">
        <v>31</v>
      </c>
      <c r="AX962" s="12" t="s">
        <v>69</v>
      </c>
      <c r="AY962" s="153" t="s">
        <v>212</v>
      </c>
    </row>
    <row r="963" spans="2:65" s="12" customFormat="1">
      <c r="B963" s="152"/>
      <c r="D963" s="150" t="s">
        <v>226</v>
      </c>
      <c r="E963" s="153" t="s">
        <v>19</v>
      </c>
      <c r="F963" s="154" t="s">
        <v>1279</v>
      </c>
      <c r="H963" s="155">
        <v>151.137</v>
      </c>
      <c r="I963" s="156"/>
      <c r="L963" s="152"/>
      <c r="M963" s="157"/>
      <c r="T963" s="158"/>
      <c r="AT963" s="153" t="s">
        <v>226</v>
      </c>
      <c r="AU963" s="153" t="s">
        <v>79</v>
      </c>
      <c r="AV963" s="12" t="s">
        <v>79</v>
      </c>
      <c r="AW963" s="12" t="s">
        <v>31</v>
      </c>
      <c r="AX963" s="12" t="s">
        <v>69</v>
      </c>
      <c r="AY963" s="153" t="s">
        <v>212</v>
      </c>
    </row>
    <row r="964" spans="2:65" s="12" customFormat="1">
      <c r="B964" s="152"/>
      <c r="D964" s="150" t="s">
        <v>226</v>
      </c>
      <c r="E964" s="153" t="s">
        <v>19</v>
      </c>
      <c r="F964" s="154" t="s">
        <v>1280</v>
      </c>
      <c r="H964" s="155">
        <v>7</v>
      </c>
      <c r="I964" s="156"/>
      <c r="L964" s="152"/>
      <c r="M964" s="157"/>
      <c r="T964" s="158"/>
      <c r="AT964" s="153" t="s">
        <v>226</v>
      </c>
      <c r="AU964" s="153" t="s">
        <v>79</v>
      </c>
      <c r="AV964" s="12" t="s">
        <v>79</v>
      </c>
      <c r="AW964" s="12" t="s">
        <v>31</v>
      </c>
      <c r="AX964" s="12" t="s">
        <v>69</v>
      </c>
      <c r="AY964" s="153" t="s">
        <v>212</v>
      </c>
    </row>
    <row r="965" spans="2:65" s="13" customFormat="1">
      <c r="B965" s="159"/>
      <c r="D965" s="150" t="s">
        <v>226</v>
      </c>
      <c r="E965" s="160" t="s">
        <v>19</v>
      </c>
      <c r="F965" s="161" t="s">
        <v>228</v>
      </c>
      <c r="H965" s="162">
        <v>7043.3</v>
      </c>
      <c r="I965" s="163"/>
      <c r="L965" s="159"/>
      <c r="M965" s="164"/>
      <c r="T965" s="165"/>
      <c r="AT965" s="160" t="s">
        <v>226</v>
      </c>
      <c r="AU965" s="160" t="s">
        <v>79</v>
      </c>
      <c r="AV965" s="13" t="s">
        <v>229</v>
      </c>
      <c r="AW965" s="13" t="s">
        <v>31</v>
      </c>
      <c r="AX965" s="13" t="s">
        <v>77</v>
      </c>
      <c r="AY965" s="160" t="s">
        <v>212</v>
      </c>
    </row>
    <row r="966" spans="2:65" s="1" customFormat="1" ht="21.75" customHeight="1">
      <c r="B966" s="34"/>
      <c r="C966" s="133" t="s">
        <v>1281</v>
      </c>
      <c r="D966" s="133" t="s">
        <v>215</v>
      </c>
      <c r="E966" s="134" t="s">
        <v>1282</v>
      </c>
      <c r="F966" s="135" t="s">
        <v>1283</v>
      </c>
      <c r="G966" s="136" t="s">
        <v>486</v>
      </c>
      <c r="H966" s="137">
        <v>34.805999999999997</v>
      </c>
      <c r="I966" s="138"/>
      <c r="J966" s="139">
        <f>ROUND(I966*H966,2)</f>
        <v>0</v>
      </c>
      <c r="K966" s="135" t="s">
        <v>245</v>
      </c>
      <c r="L966" s="34"/>
      <c r="M966" s="140" t="s">
        <v>19</v>
      </c>
      <c r="N966" s="141" t="s">
        <v>40</v>
      </c>
      <c r="P966" s="142">
        <f>O966*H966</f>
        <v>0</v>
      </c>
      <c r="Q966" s="142">
        <v>0</v>
      </c>
      <c r="R966" s="142">
        <f>Q966*H966</f>
        <v>0</v>
      </c>
      <c r="S966" s="142">
        <v>0</v>
      </c>
      <c r="T966" s="143">
        <f>S966*H966</f>
        <v>0</v>
      </c>
      <c r="AR966" s="144" t="s">
        <v>229</v>
      </c>
      <c r="AT966" s="144" t="s">
        <v>215</v>
      </c>
      <c r="AU966" s="144" t="s">
        <v>79</v>
      </c>
      <c r="AY966" s="19" t="s">
        <v>212</v>
      </c>
      <c r="BE966" s="145">
        <f>IF(N966="základní",J966,0)</f>
        <v>0</v>
      </c>
      <c r="BF966" s="145">
        <f>IF(N966="snížená",J966,0)</f>
        <v>0</v>
      </c>
      <c r="BG966" s="145">
        <f>IF(N966="zákl. přenesená",J966,0)</f>
        <v>0</v>
      </c>
      <c r="BH966" s="145">
        <f>IF(N966="sníž. přenesená",J966,0)</f>
        <v>0</v>
      </c>
      <c r="BI966" s="145">
        <f>IF(N966="nulová",J966,0)</f>
        <v>0</v>
      </c>
      <c r="BJ966" s="19" t="s">
        <v>77</v>
      </c>
      <c r="BK966" s="145">
        <f>ROUND(I966*H966,2)</f>
        <v>0</v>
      </c>
      <c r="BL966" s="19" t="s">
        <v>229</v>
      </c>
      <c r="BM966" s="144" t="s">
        <v>1284</v>
      </c>
    </row>
    <row r="967" spans="2:65" s="14" customFormat="1">
      <c r="B967" s="170"/>
      <c r="D967" s="150" t="s">
        <v>226</v>
      </c>
      <c r="E967" s="171" t="s">
        <v>19</v>
      </c>
      <c r="F967" s="172" t="s">
        <v>1285</v>
      </c>
      <c r="H967" s="171" t="s">
        <v>19</v>
      </c>
      <c r="I967" s="173"/>
      <c r="L967" s="170"/>
      <c r="M967" s="174"/>
      <c r="T967" s="175"/>
      <c r="AT967" s="171" t="s">
        <v>226</v>
      </c>
      <c r="AU967" s="171" t="s">
        <v>79</v>
      </c>
      <c r="AV967" s="14" t="s">
        <v>77</v>
      </c>
      <c r="AW967" s="14" t="s">
        <v>31</v>
      </c>
      <c r="AX967" s="14" t="s">
        <v>69</v>
      </c>
      <c r="AY967" s="171" t="s">
        <v>212</v>
      </c>
    </row>
    <row r="968" spans="2:65" s="12" customFormat="1">
      <c r="B968" s="152"/>
      <c r="D968" s="150" t="s">
        <v>226</v>
      </c>
      <c r="E968" s="153" t="s">
        <v>19</v>
      </c>
      <c r="F968" s="154" t="s">
        <v>1286</v>
      </c>
      <c r="H968" s="155">
        <v>34.805999999999997</v>
      </c>
      <c r="I968" s="156"/>
      <c r="L968" s="152"/>
      <c r="M968" s="157"/>
      <c r="T968" s="158"/>
      <c r="AT968" s="153" t="s">
        <v>226</v>
      </c>
      <c r="AU968" s="153" t="s">
        <v>79</v>
      </c>
      <c r="AV968" s="12" t="s">
        <v>79</v>
      </c>
      <c r="AW968" s="12" t="s">
        <v>31</v>
      </c>
      <c r="AX968" s="12" t="s">
        <v>69</v>
      </c>
      <c r="AY968" s="153" t="s">
        <v>212</v>
      </c>
    </row>
    <row r="969" spans="2:65" s="13" customFormat="1">
      <c r="B969" s="159"/>
      <c r="D969" s="150" t="s">
        <v>226</v>
      </c>
      <c r="E969" s="160" t="s">
        <v>19</v>
      </c>
      <c r="F969" s="161" t="s">
        <v>228</v>
      </c>
      <c r="H969" s="162">
        <v>34.805999999999997</v>
      </c>
      <c r="I969" s="163"/>
      <c r="L969" s="159"/>
      <c r="M969" s="164"/>
      <c r="T969" s="165"/>
      <c r="AT969" s="160" t="s">
        <v>226</v>
      </c>
      <c r="AU969" s="160" t="s">
        <v>79</v>
      </c>
      <c r="AV969" s="13" t="s">
        <v>229</v>
      </c>
      <c r="AW969" s="13" t="s">
        <v>31</v>
      </c>
      <c r="AX969" s="13" t="s">
        <v>77</v>
      </c>
      <c r="AY969" s="160" t="s">
        <v>212</v>
      </c>
    </row>
    <row r="970" spans="2:65" s="1" customFormat="1" ht="24.2" customHeight="1">
      <c r="B970" s="34"/>
      <c r="C970" s="133" t="s">
        <v>1287</v>
      </c>
      <c r="D970" s="133" t="s">
        <v>215</v>
      </c>
      <c r="E970" s="134" t="s">
        <v>1288</v>
      </c>
      <c r="F970" s="135" t="s">
        <v>1289</v>
      </c>
      <c r="G970" s="136" t="s">
        <v>486</v>
      </c>
      <c r="H970" s="137">
        <v>133822.54800000001</v>
      </c>
      <c r="I970" s="138"/>
      <c r="J970" s="139">
        <f>ROUND(I970*H970,2)</f>
        <v>0</v>
      </c>
      <c r="K970" s="135" t="s">
        <v>219</v>
      </c>
      <c r="L970" s="34"/>
      <c r="M970" s="140" t="s">
        <v>19</v>
      </c>
      <c r="N970" s="141" t="s">
        <v>40</v>
      </c>
      <c r="P970" s="142">
        <f>O970*H970</f>
        <v>0</v>
      </c>
      <c r="Q970" s="142">
        <v>0</v>
      </c>
      <c r="R970" s="142">
        <f>Q970*H970</f>
        <v>0</v>
      </c>
      <c r="S970" s="142">
        <v>0</v>
      </c>
      <c r="T970" s="143">
        <f>S970*H970</f>
        <v>0</v>
      </c>
      <c r="AR970" s="144" t="s">
        <v>229</v>
      </c>
      <c r="AT970" s="144" t="s">
        <v>215</v>
      </c>
      <c r="AU970" s="144" t="s">
        <v>79</v>
      </c>
      <c r="AY970" s="19" t="s">
        <v>212</v>
      </c>
      <c r="BE970" s="145">
        <f>IF(N970="základní",J970,0)</f>
        <v>0</v>
      </c>
      <c r="BF970" s="145">
        <f>IF(N970="snížená",J970,0)</f>
        <v>0</v>
      </c>
      <c r="BG970" s="145">
        <f>IF(N970="zákl. přenesená",J970,0)</f>
        <v>0</v>
      </c>
      <c r="BH970" s="145">
        <f>IF(N970="sníž. přenesená",J970,0)</f>
        <v>0</v>
      </c>
      <c r="BI970" s="145">
        <f>IF(N970="nulová",J970,0)</f>
        <v>0</v>
      </c>
      <c r="BJ970" s="19" t="s">
        <v>77</v>
      </c>
      <c r="BK970" s="145">
        <f>ROUND(I970*H970,2)</f>
        <v>0</v>
      </c>
      <c r="BL970" s="19" t="s">
        <v>229</v>
      </c>
      <c r="BM970" s="144" t="s">
        <v>1290</v>
      </c>
    </row>
    <row r="971" spans="2:65" s="1" customFormat="1">
      <c r="B971" s="34"/>
      <c r="D971" s="146" t="s">
        <v>222</v>
      </c>
      <c r="F971" s="147" t="s">
        <v>1291</v>
      </c>
      <c r="I971" s="148"/>
      <c r="L971" s="34"/>
      <c r="M971" s="149"/>
      <c r="T971" s="55"/>
      <c r="AT971" s="19" t="s">
        <v>222</v>
      </c>
      <c r="AU971" s="19" t="s">
        <v>79</v>
      </c>
    </row>
    <row r="972" spans="2:65" s="14" customFormat="1" ht="22.5">
      <c r="B972" s="170"/>
      <c r="D972" s="150" t="s">
        <v>226</v>
      </c>
      <c r="E972" s="171" t="s">
        <v>19</v>
      </c>
      <c r="F972" s="172" t="s">
        <v>1292</v>
      </c>
      <c r="H972" s="171" t="s">
        <v>19</v>
      </c>
      <c r="I972" s="173"/>
      <c r="L972" s="170"/>
      <c r="M972" s="174"/>
      <c r="T972" s="175"/>
      <c r="AT972" s="171" t="s">
        <v>226</v>
      </c>
      <c r="AU972" s="171" t="s">
        <v>79</v>
      </c>
      <c r="AV972" s="14" t="s">
        <v>77</v>
      </c>
      <c r="AW972" s="14" t="s">
        <v>31</v>
      </c>
      <c r="AX972" s="14" t="s">
        <v>69</v>
      </c>
      <c r="AY972" s="171" t="s">
        <v>212</v>
      </c>
    </row>
    <row r="973" spans="2:65" s="12" customFormat="1">
      <c r="B973" s="152"/>
      <c r="D973" s="150" t="s">
        <v>226</v>
      </c>
      <c r="E973" s="153" t="s">
        <v>19</v>
      </c>
      <c r="F973" s="154" t="s">
        <v>1293</v>
      </c>
      <c r="H973" s="155">
        <v>123331.679</v>
      </c>
      <c r="I973" s="156"/>
      <c r="L973" s="152"/>
      <c r="M973" s="157"/>
      <c r="T973" s="158"/>
      <c r="AT973" s="153" t="s">
        <v>226</v>
      </c>
      <c r="AU973" s="153" t="s">
        <v>79</v>
      </c>
      <c r="AV973" s="12" t="s">
        <v>79</v>
      </c>
      <c r="AW973" s="12" t="s">
        <v>31</v>
      </c>
      <c r="AX973" s="12" t="s">
        <v>69</v>
      </c>
      <c r="AY973" s="153" t="s">
        <v>212</v>
      </c>
    </row>
    <row r="974" spans="2:65" s="12" customFormat="1">
      <c r="B974" s="152"/>
      <c r="D974" s="150" t="s">
        <v>226</v>
      </c>
      <c r="E974" s="153" t="s">
        <v>19</v>
      </c>
      <c r="F974" s="154" t="s">
        <v>1294</v>
      </c>
      <c r="H974" s="155">
        <v>1184.0419999999999</v>
      </c>
      <c r="I974" s="156"/>
      <c r="L974" s="152"/>
      <c r="M974" s="157"/>
      <c r="T974" s="158"/>
      <c r="AT974" s="153" t="s">
        <v>226</v>
      </c>
      <c r="AU974" s="153" t="s">
        <v>79</v>
      </c>
      <c r="AV974" s="12" t="s">
        <v>79</v>
      </c>
      <c r="AW974" s="12" t="s">
        <v>31</v>
      </c>
      <c r="AX974" s="12" t="s">
        <v>69</v>
      </c>
      <c r="AY974" s="153" t="s">
        <v>212</v>
      </c>
    </row>
    <row r="975" spans="2:65" s="12" customFormat="1">
      <c r="B975" s="152"/>
      <c r="D975" s="150" t="s">
        <v>226</v>
      </c>
      <c r="E975" s="153" t="s">
        <v>19</v>
      </c>
      <c r="F975" s="154" t="s">
        <v>1295</v>
      </c>
      <c r="H975" s="155">
        <v>2391.473</v>
      </c>
      <c r="I975" s="156"/>
      <c r="L975" s="152"/>
      <c r="M975" s="157"/>
      <c r="T975" s="158"/>
      <c r="AT975" s="153" t="s">
        <v>226</v>
      </c>
      <c r="AU975" s="153" t="s">
        <v>79</v>
      </c>
      <c r="AV975" s="12" t="s">
        <v>79</v>
      </c>
      <c r="AW975" s="12" t="s">
        <v>31</v>
      </c>
      <c r="AX975" s="12" t="s">
        <v>69</v>
      </c>
      <c r="AY975" s="153" t="s">
        <v>212</v>
      </c>
    </row>
    <row r="976" spans="2:65" s="12" customFormat="1">
      <c r="B976" s="152"/>
      <c r="D976" s="150" t="s">
        <v>226</v>
      </c>
      <c r="E976" s="153" t="s">
        <v>19</v>
      </c>
      <c r="F976" s="154" t="s">
        <v>1296</v>
      </c>
      <c r="H976" s="155">
        <v>2976.1219999999998</v>
      </c>
      <c r="I976" s="156"/>
      <c r="L976" s="152"/>
      <c r="M976" s="157"/>
      <c r="T976" s="158"/>
      <c r="AT976" s="153" t="s">
        <v>226</v>
      </c>
      <c r="AU976" s="153" t="s">
        <v>79</v>
      </c>
      <c r="AV976" s="12" t="s">
        <v>79</v>
      </c>
      <c r="AW976" s="12" t="s">
        <v>31</v>
      </c>
      <c r="AX976" s="12" t="s">
        <v>69</v>
      </c>
      <c r="AY976" s="153" t="s">
        <v>212</v>
      </c>
    </row>
    <row r="977" spans="2:65" s="12" customFormat="1">
      <c r="B977" s="152"/>
      <c r="D977" s="150" t="s">
        <v>226</v>
      </c>
      <c r="E977" s="153" t="s">
        <v>19</v>
      </c>
      <c r="F977" s="154" t="s">
        <v>1297</v>
      </c>
      <c r="H977" s="155">
        <v>934.62900000000002</v>
      </c>
      <c r="I977" s="156"/>
      <c r="L977" s="152"/>
      <c r="M977" s="157"/>
      <c r="T977" s="158"/>
      <c r="AT977" s="153" t="s">
        <v>226</v>
      </c>
      <c r="AU977" s="153" t="s">
        <v>79</v>
      </c>
      <c r="AV977" s="12" t="s">
        <v>79</v>
      </c>
      <c r="AW977" s="12" t="s">
        <v>31</v>
      </c>
      <c r="AX977" s="12" t="s">
        <v>69</v>
      </c>
      <c r="AY977" s="153" t="s">
        <v>212</v>
      </c>
    </row>
    <row r="978" spans="2:65" s="15" customFormat="1">
      <c r="B978" s="176"/>
      <c r="D978" s="150" t="s">
        <v>226</v>
      </c>
      <c r="E978" s="177" t="s">
        <v>19</v>
      </c>
      <c r="F978" s="178" t="s">
        <v>455</v>
      </c>
      <c r="H978" s="179">
        <v>130817.94500000001</v>
      </c>
      <c r="I978" s="180"/>
      <c r="L978" s="176"/>
      <c r="M978" s="181"/>
      <c r="T978" s="182"/>
      <c r="AT978" s="177" t="s">
        <v>226</v>
      </c>
      <c r="AU978" s="177" t="s">
        <v>79</v>
      </c>
      <c r="AV978" s="15" t="s">
        <v>236</v>
      </c>
      <c r="AW978" s="15" t="s">
        <v>31</v>
      </c>
      <c r="AX978" s="15" t="s">
        <v>69</v>
      </c>
      <c r="AY978" s="177" t="s">
        <v>212</v>
      </c>
    </row>
    <row r="979" spans="2:65" s="14" customFormat="1" ht="22.5">
      <c r="B979" s="170"/>
      <c r="D979" s="150" t="s">
        <v>226</v>
      </c>
      <c r="E979" s="171" t="s">
        <v>19</v>
      </c>
      <c r="F979" s="172" t="s">
        <v>1292</v>
      </c>
      <c r="H979" s="171" t="s">
        <v>19</v>
      </c>
      <c r="I979" s="173"/>
      <c r="L979" s="170"/>
      <c r="M979" s="174"/>
      <c r="T979" s="175"/>
      <c r="AT979" s="171" t="s">
        <v>226</v>
      </c>
      <c r="AU979" s="171" t="s">
        <v>79</v>
      </c>
      <c r="AV979" s="14" t="s">
        <v>77</v>
      </c>
      <c r="AW979" s="14" t="s">
        <v>31</v>
      </c>
      <c r="AX979" s="14" t="s">
        <v>69</v>
      </c>
      <c r="AY979" s="171" t="s">
        <v>212</v>
      </c>
    </row>
    <row r="980" spans="2:65" s="12" customFormat="1">
      <c r="B980" s="152"/>
      <c r="D980" s="150" t="s">
        <v>226</v>
      </c>
      <c r="E980" s="153" t="s">
        <v>19</v>
      </c>
      <c r="F980" s="154" t="s">
        <v>1298</v>
      </c>
      <c r="H980" s="155">
        <v>2871.6030000000001</v>
      </c>
      <c r="I980" s="156"/>
      <c r="L980" s="152"/>
      <c r="M980" s="157"/>
      <c r="T980" s="158"/>
      <c r="AT980" s="153" t="s">
        <v>226</v>
      </c>
      <c r="AU980" s="153" t="s">
        <v>79</v>
      </c>
      <c r="AV980" s="12" t="s">
        <v>79</v>
      </c>
      <c r="AW980" s="12" t="s">
        <v>31</v>
      </c>
      <c r="AX980" s="12" t="s">
        <v>69</v>
      </c>
      <c r="AY980" s="153" t="s">
        <v>212</v>
      </c>
    </row>
    <row r="981" spans="2:65" s="12" customFormat="1">
      <c r="B981" s="152"/>
      <c r="D981" s="150" t="s">
        <v>226</v>
      </c>
      <c r="E981" s="153" t="s">
        <v>19</v>
      </c>
      <c r="F981" s="154" t="s">
        <v>1299</v>
      </c>
      <c r="H981" s="155">
        <v>133</v>
      </c>
      <c r="I981" s="156"/>
      <c r="L981" s="152"/>
      <c r="M981" s="157"/>
      <c r="T981" s="158"/>
      <c r="AT981" s="153" t="s">
        <v>226</v>
      </c>
      <c r="AU981" s="153" t="s">
        <v>79</v>
      </c>
      <c r="AV981" s="12" t="s">
        <v>79</v>
      </c>
      <c r="AW981" s="12" t="s">
        <v>31</v>
      </c>
      <c r="AX981" s="12" t="s">
        <v>69</v>
      </c>
      <c r="AY981" s="153" t="s">
        <v>212</v>
      </c>
    </row>
    <row r="982" spans="2:65" s="15" customFormat="1">
      <c r="B982" s="176"/>
      <c r="D982" s="150" t="s">
        <v>226</v>
      </c>
      <c r="E982" s="177" t="s">
        <v>19</v>
      </c>
      <c r="F982" s="178" t="s">
        <v>455</v>
      </c>
      <c r="H982" s="179">
        <v>3004.6030000000001</v>
      </c>
      <c r="I982" s="180"/>
      <c r="L982" s="176"/>
      <c r="M982" s="181"/>
      <c r="T982" s="182"/>
      <c r="AT982" s="177" t="s">
        <v>226</v>
      </c>
      <c r="AU982" s="177" t="s">
        <v>79</v>
      </c>
      <c r="AV982" s="15" t="s">
        <v>236</v>
      </c>
      <c r="AW982" s="15" t="s">
        <v>31</v>
      </c>
      <c r="AX982" s="15" t="s">
        <v>69</v>
      </c>
      <c r="AY982" s="177" t="s">
        <v>212</v>
      </c>
    </row>
    <row r="983" spans="2:65" s="13" customFormat="1">
      <c r="B983" s="159"/>
      <c r="D983" s="150" t="s">
        <v>226</v>
      </c>
      <c r="E983" s="160" t="s">
        <v>19</v>
      </c>
      <c r="F983" s="161" t="s">
        <v>228</v>
      </c>
      <c r="H983" s="162">
        <v>133822.54800000001</v>
      </c>
      <c r="I983" s="163"/>
      <c r="L983" s="159"/>
      <c r="M983" s="164"/>
      <c r="T983" s="165"/>
      <c r="AT983" s="160" t="s">
        <v>226</v>
      </c>
      <c r="AU983" s="160" t="s">
        <v>79</v>
      </c>
      <c r="AV983" s="13" t="s">
        <v>229</v>
      </c>
      <c r="AW983" s="13" t="s">
        <v>31</v>
      </c>
      <c r="AX983" s="13" t="s">
        <v>77</v>
      </c>
      <c r="AY983" s="160" t="s">
        <v>212</v>
      </c>
    </row>
    <row r="984" spans="2:65" s="1" customFormat="1" ht="24.2" customHeight="1">
      <c r="B984" s="34"/>
      <c r="C984" s="133" t="s">
        <v>1300</v>
      </c>
      <c r="D984" s="133" t="s">
        <v>215</v>
      </c>
      <c r="E984" s="134" t="s">
        <v>1301</v>
      </c>
      <c r="F984" s="135" t="s">
        <v>1302</v>
      </c>
      <c r="G984" s="136" t="s">
        <v>486</v>
      </c>
      <c r="H984" s="137">
        <v>661.31399999999996</v>
      </c>
      <c r="I984" s="138"/>
      <c r="J984" s="139">
        <f>ROUND(I984*H984,2)</f>
        <v>0</v>
      </c>
      <c r="K984" s="135" t="s">
        <v>245</v>
      </c>
      <c r="L984" s="34"/>
      <c r="M984" s="140" t="s">
        <v>19</v>
      </c>
      <c r="N984" s="141" t="s">
        <v>40</v>
      </c>
      <c r="P984" s="142">
        <f>O984*H984</f>
        <v>0</v>
      </c>
      <c r="Q984" s="142">
        <v>0</v>
      </c>
      <c r="R984" s="142">
        <f>Q984*H984</f>
        <v>0</v>
      </c>
      <c r="S984" s="142">
        <v>0</v>
      </c>
      <c r="T984" s="143">
        <f>S984*H984</f>
        <v>0</v>
      </c>
      <c r="AR984" s="144" t="s">
        <v>229</v>
      </c>
      <c r="AT984" s="144" t="s">
        <v>215</v>
      </c>
      <c r="AU984" s="144" t="s">
        <v>79</v>
      </c>
      <c r="AY984" s="19" t="s">
        <v>212</v>
      </c>
      <c r="BE984" s="145">
        <f>IF(N984="základní",J984,0)</f>
        <v>0</v>
      </c>
      <c r="BF984" s="145">
        <f>IF(N984="snížená",J984,0)</f>
        <v>0</v>
      </c>
      <c r="BG984" s="145">
        <f>IF(N984="zákl. přenesená",J984,0)</f>
        <v>0</v>
      </c>
      <c r="BH984" s="145">
        <f>IF(N984="sníž. přenesená",J984,0)</f>
        <v>0</v>
      </c>
      <c r="BI984" s="145">
        <f>IF(N984="nulová",J984,0)</f>
        <v>0</v>
      </c>
      <c r="BJ984" s="19" t="s">
        <v>77</v>
      </c>
      <c r="BK984" s="145">
        <f>ROUND(I984*H984,2)</f>
        <v>0</v>
      </c>
      <c r="BL984" s="19" t="s">
        <v>229</v>
      </c>
      <c r="BM984" s="144" t="s">
        <v>1303</v>
      </c>
    </row>
    <row r="985" spans="2:65" s="14" customFormat="1" ht="22.5">
      <c r="B985" s="170"/>
      <c r="D985" s="150" t="s">
        <v>226</v>
      </c>
      <c r="E985" s="171" t="s">
        <v>19</v>
      </c>
      <c r="F985" s="172" t="s">
        <v>1304</v>
      </c>
      <c r="H985" s="171" t="s">
        <v>19</v>
      </c>
      <c r="I985" s="173"/>
      <c r="L985" s="170"/>
      <c r="M985" s="174"/>
      <c r="T985" s="175"/>
      <c r="AT985" s="171" t="s">
        <v>226</v>
      </c>
      <c r="AU985" s="171" t="s">
        <v>79</v>
      </c>
      <c r="AV985" s="14" t="s">
        <v>77</v>
      </c>
      <c r="AW985" s="14" t="s">
        <v>31</v>
      </c>
      <c r="AX985" s="14" t="s">
        <v>69</v>
      </c>
      <c r="AY985" s="171" t="s">
        <v>212</v>
      </c>
    </row>
    <row r="986" spans="2:65" s="12" customFormat="1">
      <c r="B986" s="152"/>
      <c r="D986" s="150" t="s">
        <v>226</v>
      </c>
      <c r="E986" s="153" t="s">
        <v>19</v>
      </c>
      <c r="F986" s="154" t="s">
        <v>1305</v>
      </c>
      <c r="H986" s="155">
        <v>661.31399999999996</v>
      </c>
      <c r="I986" s="156"/>
      <c r="L986" s="152"/>
      <c r="M986" s="157"/>
      <c r="T986" s="158"/>
      <c r="AT986" s="153" t="s">
        <v>226</v>
      </c>
      <c r="AU986" s="153" t="s">
        <v>79</v>
      </c>
      <c r="AV986" s="12" t="s">
        <v>79</v>
      </c>
      <c r="AW986" s="12" t="s">
        <v>31</v>
      </c>
      <c r="AX986" s="12" t="s">
        <v>69</v>
      </c>
      <c r="AY986" s="153" t="s">
        <v>212</v>
      </c>
    </row>
    <row r="987" spans="2:65" s="13" customFormat="1">
      <c r="B987" s="159"/>
      <c r="D987" s="150" t="s">
        <v>226</v>
      </c>
      <c r="E987" s="160" t="s">
        <v>19</v>
      </c>
      <c r="F987" s="161" t="s">
        <v>228</v>
      </c>
      <c r="H987" s="162">
        <v>661.31399999999996</v>
      </c>
      <c r="I987" s="163"/>
      <c r="L987" s="159"/>
      <c r="M987" s="164"/>
      <c r="T987" s="165"/>
      <c r="AT987" s="160" t="s">
        <v>226</v>
      </c>
      <c r="AU987" s="160" t="s">
        <v>79</v>
      </c>
      <c r="AV987" s="13" t="s">
        <v>229</v>
      </c>
      <c r="AW987" s="13" t="s">
        <v>31</v>
      </c>
      <c r="AX987" s="13" t="s">
        <v>77</v>
      </c>
      <c r="AY987" s="160" t="s">
        <v>212</v>
      </c>
    </row>
    <row r="988" spans="2:65" s="1" customFormat="1" ht="24.2" customHeight="1">
      <c r="B988" s="34"/>
      <c r="C988" s="133" t="s">
        <v>1306</v>
      </c>
      <c r="D988" s="133" t="s">
        <v>215</v>
      </c>
      <c r="E988" s="134" t="s">
        <v>1307</v>
      </c>
      <c r="F988" s="135" t="s">
        <v>1308</v>
      </c>
      <c r="G988" s="136" t="s">
        <v>486</v>
      </c>
      <c r="H988" s="137">
        <v>6491.1409999999996</v>
      </c>
      <c r="I988" s="138"/>
      <c r="J988" s="139">
        <f>ROUND(I988*H988,2)</f>
        <v>0</v>
      </c>
      <c r="K988" s="135" t="s">
        <v>219</v>
      </c>
      <c r="L988" s="34"/>
      <c r="M988" s="140" t="s">
        <v>19</v>
      </c>
      <c r="N988" s="141" t="s">
        <v>40</v>
      </c>
      <c r="P988" s="142">
        <f>O988*H988</f>
        <v>0</v>
      </c>
      <c r="Q988" s="142">
        <v>0</v>
      </c>
      <c r="R988" s="142">
        <f>Q988*H988</f>
        <v>0</v>
      </c>
      <c r="S988" s="142">
        <v>0</v>
      </c>
      <c r="T988" s="143">
        <f>S988*H988</f>
        <v>0</v>
      </c>
      <c r="AR988" s="144" t="s">
        <v>229</v>
      </c>
      <c r="AT988" s="144" t="s">
        <v>215</v>
      </c>
      <c r="AU988" s="144" t="s">
        <v>79</v>
      </c>
      <c r="AY988" s="19" t="s">
        <v>212</v>
      </c>
      <c r="BE988" s="145">
        <f>IF(N988="základní",J988,0)</f>
        <v>0</v>
      </c>
      <c r="BF988" s="145">
        <f>IF(N988="snížená",J988,0)</f>
        <v>0</v>
      </c>
      <c r="BG988" s="145">
        <f>IF(N988="zákl. přenesená",J988,0)</f>
        <v>0</v>
      </c>
      <c r="BH988" s="145">
        <f>IF(N988="sníž. přenesená",J988,0)</f>
        <v>0</v>
      </c>
      <c r="BI988" s="145">
        <f>IF(N988="nulová",J988,0)</f>
        <v>0</v>
      </c>
      <c r="BJ988" s="19" t="s">
        <v>77</v>
      </c>
      <c r="BK988" s="145">
        <f>ROUND(I988*H988,2)</f>
        <v>0</v>
      </c>
      <c r="BL988" s="19" t="s">
        <v>229</v>
      </c>
      <c r="BM988" s="144" t="s">
        <v>1309</v>
      </c>
    </row>
    <row r="989" spans="2:65" s="1" customFormat="1">
      <c r="B989" s="34"/>
      <c r="D989" s="146" t="s">
        <v>222</v>
      </c>
      <c r="F989" s="147" t="s">
        <v>1310</v>
      </c>
      <c r="I989" s="148"/>
      <c r="L989" s="34"/>
      <c r="M989" s="149"/>
      <c r="T989" s="55"/>
      <c r="AT989" s="19" t="s">
        <v>222</v>
      </c>
      <c r="AU989" s="19" t="s">
        <v>79</v>
      </c>
    </row>
    <row r="990" spans="2:65" s="1" customFormat="1" ht="48.75">
      <c r="B990" s="34"/>
      <c r="D990" s="150" t="s">
        <v>224</v>
      </c>
      <c r="F990" s="151" t="s">
        <v>1311</v>
      </c>
      <c r="I990" s="148"/>
      <c r="L990" s="34"/>
      <c r="M990" s="149"/>
      <c r="T990" s="55"/>
      <c r="AT990" s="19" t="s">
        <v>224</v>
      </c>
      <c r="AU990" s="19" t="s">
        <v>79</v>
      </c>
    </row>
    <row r="991" spans="2:65" s="14" customFormat="1">
      <c r="B991" s="170"/>
      <c r="D991" s="150" t="s">
        <v>226</v>
      </c>
      <c r="E991" s="171" t="s">
        <v>19</v>
      </c>
      <c r="F991" s="172" t="s">
        <v>1312</v>
      </c>
      <c r="H991" s="171" t="s">
        <v>19</v>
      </c>
      <c r="I991" s="173"/>
      <c r="L991" s="170"/>
      <c r="M991" s="174"/>
      <c r="T991" s="175"/>
      <c r="AT991" s="171" t="s">
        <v>226</v>
      </c>
      <c r="AU991" s="171" t="s">
        <v>79</v>
      </c>
      <c r="AV991" s="14" t="s">
        <v>77</v>
      </c>
      <c r="AW991" s="14" t="s">
        <v>31</v>
      </c>
      <c r="AX991" s="14" t="s">
        <v>69</v>
      </c>
      <c r="AY991" s="171" t="s">
        <v>212</v>
      </c>
    </row>
    <row r="992" spans="2:65" s="12" customFormat="1">
      <c r="B992" s="152"/>
      <c r="D992" s="150" t="s">
        <v>226</v>
      </c>
      <c r="E992" s="153" t="s">
        <v>19</v>
      </c>
      <c r="F992" s="154" t="s">
        <v>1313</v>
      </c>
      <c r="H992" s="155">
        <v>6491.1409999999996</v>
      </c>
      <c r="I992" s="156"/>
      <c r="L992" s="152"/>
      <c r="M992" s="157"/>
      <c r="T992" s="158"/>
      <c r="AT992" s="153" t="s">
        <v>226</v>
      </c>
      <c r="AU992" s="153" t="s">
        <v>79</v>
      </c>
      <c r="AV992" s="12" t="s">
        <v>79</v>
      </c>
      <c r="AW992" s="12" t="s">
        <v>31</v>
      </c>
      <c r="AX992" s="12" t="s">
        <v>69</v>
      </c>
      <c r="AY992" s="153" t="s">
        <v>212</v>
      </c>
    </row>
    <row r="993" spans="2:65" s="13" customFormat="1">
      <c r="B993" s="159"/>
      <c r="D993" s="150" t="s">
        <v>226</v>
      </c>
      <c r="E993" s="160" t="s">
        <v>19</v>
      </c>
      <c r="F993" s="161" t="s">
        <v>228</v>
      </c>
      <c r="H993" s="162">
        <v>6491.1409999999996</v>
      </c>
      <c r="I993" s="163"/>
      <c r="L993" s="159"/>
      <c r="M993" s="164"/>
      <c r="T993" s="165"/>
      <c r="AT993" s="160" t="s">
        <v>226</v>
      </c>
      <c r="AU993" s="160" t="s">
        <v>79</v>
      </c>
      <c r="AV993" s="13" t="s">
        <v>229</v>
      </c>
      <c r="AW993" s="13" t="s">
        <v>31</v>
      </c>
      <c r="AX993" s="13" t="s">
        <v>77</v>
      </c>
      <c r="AY993" s="160" t="s">
        <v>212</v>
      </c>
    </row>
    <row r="994" spans="2:65" s="1" customFormat="1" ht="24.2" customHeight="1">
      <c r="B994" s="34"/>
      <c r="C994" s="133" t="s">
        <v>1314</v>
      </c>
      <c r="D994" s="133" t="s">
        <v>215</v>
      </c>
      <c r="E994" s="134" t="s">
        <v>1315</v>
      </c>
      <c r="F994" s="135" t="s">
        <v>1316</v>
      </c>
      <c r="G994" s="136" t="s">
        <v>486</v>
      </c>
      <c r="H994" s="137">
        <v>34.805999999999997</v>
      </c>
      <c r="I994" s="138"/>
      <c r="J994" s="139">
        <f>ROUND(I994*H994,2)</f>
        <v>0</v>
      </c>
      <c r="K994" s="135" t="s">
        <v>245</v>
      </c>
      <c r="L994" s="34"/>
      <c r="M994" s="140" t="s">
        <v>19</v>
      </c>
      <c r="N994" s="141" t="s">
        <v>40</v>
      </c>
      <c r="P994" s="142">
        <f>O994*H994</f>
        <v>0</v>
      </c>
      <c r="Q994" s="142">
        <v>0</v>
      </c>
      <c r="R994" s="142">
        <f>Q994*H994</f>
        <v>0</v>
      </c>
      <c r="S994" s="142">
        <v>0</v>
      </c>
      <c r="T994" s="143">
        <f>S994*H994</f>
        <v>0</v>
      </c>
      <c r="AR994" s="144" t="s">
        <v>229</v>
      </c>
      <c r="AT994" s="144" t="s">
        <v>215</v>
      </c>
      <c r="AU994" s="144" t="s">
        <v>79</v>
      </c>
      <c r="AY994" s="19" t="s">
        <v>212</v>
      </c>
      <c r="BE994" s="145">
        <f>IF(N994="základní",J994,0)</f>
        <v>0</v>
      </c>
      <c r="BF994" s="145">
        <f>IF(N994="snížená",J994,0)</f>
        <v>0</v>
      </c>
      <c r="BG994" s="145">
        <f>IF(N994="zákl. přenesená",J994,0)</f>
        <v>0</v>
      </c>
      <c r="BH994" s="145">
        <f>IF(N994="sníž. přenesená",J994,0)</f>
        <v>0</v>
      </c>
      <c r="BI994" s="145">
        <f>IF(N994="nulová",J994,0)</f>
        <v>0</v>
      </c>
      <c r="BJ994" s="19" t="s">
        <v>77</v>
      </c>
      <c r="BK994" s="145">
        <f>ROUND(I994*H994,2)</f>
        <v>0</v>
      </c>
      <c r="BL994" s="19" t="s">
        <v>229</v>
      </c>
      <c r="BM994" s="144" t="s">
        <v>1317</v>
      </c>
    </row>
    <row r="995" spans="2:65" s="1" customFormat="1" ht="48.75">
      <c r="B995" s="34"/>
      <c r="D995" s="150" t="s">
        <v>224</v>
      </c>
      <c r="F995" s="151" t="s">
        <v>1311</v>
      </c>
      <c r="I995" s="148"/>
      <c r="L995" s="34"/>
      <c r="M995" s="149"/>
      <c r="T995" s="55"/>
      <c r="AT995" s="19" t="s">
        <v>224</v>
      </c>
      <c r="AU995" s="19" t="s">
        <v>79</v>
      </c>
    </row>
    <row r="996" spans="2:65" s="14" customFormat="1">
      <c r="B996" s="170"/>
      <c r="D996" s="150" t="s">
        <v>226</v>
      </c>
      <c r="E996" s="171" t="s">
        <v>19</v>
      </c>
      <c r="F996" s="172" t="s">
        <v>1318</v>
      </c>
      <c r="H996" s="171" t="s">
        <v>19</v>
      </c>
      <c r="I996" s="173"/>
      <c r="L996" s="170"/>
      <c r="M996" s="174"/>
      <c r="T996" s="175"/>
      <c r="AT996" s="171" t="s">
        <v>226</v>
      </c>
      <c r="AU996" s="171" t="s">
        <v>79</v>
      </c>
      <c r="AV996" s="14" t="s">
        <v>77</v>
      </c>
      <c r="AW996" s="14" t="s">
        <v>31</v>
      </c>
      <c r="AX996" s="14" t="s">
        <v>69</v>
      </c>
      <c r="AY996" s="171" t="s">
        <v>212</v>
      </c>
    </row>
    <row r="997" spans="2:65" s="12" customFormat="1">
      <c r="B997" s="152"/>
      <c r="D997" s="150" t="s">
        <v>226</v>
      </c>
      <c r="E997" s="153" t="s">
        <v>19</v>
      </c>
      <c r="F997" s="154" t="s">
        <v>1286</v>
      </c>
      <c r="H997" s="155">
        <v>34.805999999999997</v>
      </c>
      <c r="I997" s="156"/>
      <c r="L997" s="152"/>
      <c r="M997" s="157"/>
      <c r="T997" s="158"/>
      <c r="AT997" s="153" t="s">
        <v>226</v>
      </c>
      <c r="AU997" s="153" t="s">
        <v>79</v>
      </c>
      <c r="AV997" s="12" t="s">
        <v>79</v>
      </c>
      <c r="AW997" s="12" t="s">
        <v>31</v>
      </c>
      <c r="AX997" s="12" t="s">
        <v>69</v>
      </c>
      <c r="AY997" s="153" t="s">
        <v>212</v>
      </c>
    </row>
    <row r="998" spans="2:65" s="13" customFormat="1">
      <c r="B998" s="159"/>
      <c r="D998" s="150" t="s">
        <v>226</v>
      </c>
      <c r="E998" s="160" t="s">
        <v>19</v>
      </c>
      <c r="F998" s="161" t="s">
        <v>228</v>
      </c>
      <c r="H998" s="162">
        <v>34.805999999999997</v>
      </c>
      <c r="I998" s="163"/>
      <c r="L998" s="159"/>
      <c r="M998" s="164"/>
      <c r="T998" s="165"/>
      <c r="AT998" s="160" t="s">
        <v>226</v>
      </c>
      <c r="AU998" s="160" t="s">
        <v>79</v>
      </c>
      <c r="AV998" s="13" t="s">
        <v>229</v>
      </c>
      <c r="AW998" s="13" t="s">
        <v>31</v>
      </c>
      <c r="AX998" s="13" t="s">
        <v>77</v>
      </c>
      <c r="AY998" s="160" t="s">
        <v>212</v>
      </c>
    </row>
    <row r="999" spans="2:65" s="1" customFormat="1" ht="24.2" customHeight="1">
      <c r="B999" s="34"/>
      <c r="C999" s="133" t="s">
        <v>1319</v>
      </c>
      <c r="D999" s="133" t="s">
        <v>215</v>
      </c>
      <c r="E999" s="134" t="s">
        <v>1320</v>
      </c>
      <c r="F999" s="135" t="s">
        <v>1321</v>
      </c>
      <c r="G999" s="136" t="s">
        <v>486</v>
      </c>
      <c r="H999" s="137">
        <v>62.317999999999998</v>
      </c>
      <c r="I999" s="138"/>
      <c r="J999" s="139">
        <f>ROUND(I999*H999,2)</f>
        <v>0</v>
      </c>
      <c r="K999" s="135" t="s">
        <v>245</v>
      </c>
      <c r="L999" s="34"/>
      <c r="M999" s="140" t="s">
        <v>19</v>
      </c>
      <c r="N999" s="141" t="s">
        <v>40</v>
      </c>
      <c r="P999" s="142">
        <f>O999*H999</f>
        <v>0</v>
      </c>
      <c r="Q999" s="142">
        <v>0</v>
      </c>
      <c r="R999" s="142">
        <f>Q999*H999</f>
        <v>0</v>
      </c>
      <c r="S999" s="142">
        <v>0</v>
      </c>
      <c r="T999" s="143">
        <f>S999*H999</f>
        <v>0</v>
      </c>
      <c r="AR999" s="144" t="s">
        <v>229</v>
      </c>
      <c r="AT999" s="144" t="s">
        <v>215</v>
      </c>
      <c r="AU999" s="144" t="s">
        <v>79</v>
      </c>
      <c r="AY999" s="19" t="s">
        <v>212</v>
      </c>
      <c r="BE999" s="145">
        <f>IF(N999="základní",J999,0)</f>
        <v>0</v>
      </c>
      <c r="BF999" s="145">
        <f>IF(N999="snížená",J999,0)</f>
        <v>0</v>
      </c>
      <c r="BG999" s="145">
        <f>IF(N999="zákl. přenesená",J999,0)</f>
        <v>0</v>
      </c>
      <c r="BH999" s="145">
        <f>IF(N999="sníž. přenesená",J999,0)</f>
        <v>0</v>
      </c>
      <c r="BI999" s="145">
        <f>IF(N999="nulová",J999,0)</f>
        <v>0</v>
      </c>
      <c r="BJ999" s="19" t="s">
        <v>77</v>
      </c>
      <c r="BK999" s="145">
        <f>ROUND(I999*H999,2)</f>
        <v>0</v>
      </c>
      <c r="BL999" s="19" t="s">
        <v>229</v>
      </c>
      <c r="BM999" s="144" t="s">
        <v>1322</v>
      </c>
    </row>
    <row r="1000" spans="2:65" s="1" customFormat="1" ht="87.75">
      <c r="B1000" s="34"/>
      <c r="D1000" s="150" t="s">
        <v>224</v>
      </c>
      <c r="F1000" s="151" t="s">
        <v>1323</v>
      </c>
      <c r="I1000" s="148"/>
      <c r="L1000" s="34"/>
      <c r="M1000" s="149"/>
      <c r="T1000" s="55"/>
      <c r="AT1000" s="19" t="s">
        <v>224</v>
      </c>
      <c r="AU1000" s="19" t="s">
        <v>79</v>
      </c>
    </row>
    <row r="1001" spans="2:65" s="14" customFormat="1">
      <c r="B1001" s="170"/>
      <c r="D1001" s="150" t="s">
        <v>226</v>
      </c>
      <c r="E1001" s="171" t="s">
        <v>19</v>
      </c>
      <c r="F1001" s="172" t="s">
        <v>1324</v>
      </c>
      <c r="H1001" s="171" t="s">
        <v>19</v>
      </c>
      <c r="I1001" s="173"/>
      <c r="L1001" s="170"/>
      <c r="M1001" s="174"/>
      <c r="T1001" s="175"/>
      <c r="AT1001" s="171" t="s">
        <v>226</v>
      </c>
      <c r="AU1001" s="171" t="s">
        <v>79</v>
      </c>
      <c r="AV1001" s="14" t="s">
        <v>77</v>
      </c>
      <c r="AW1001" s="14" t="s">
        <v>31</v>
      </c>
      <c r="AX1001" s="14" t="s">
        <v>69</v>
      </c>
      <c r="AY1001" s="171" t="s">
        <v>212</v>
      </c>
    </row>
    <row r="1002" spans="2:65" s="12" customFormat="1">
      <c r="B1002" s="152"/>
      <c r="D1002" s="150" t="s">
        <v>226</v>
      </c>
      <c r="E1002" s="153" t="s">
        <v>19</v>
      </c>
      <c r="F1002" s="154" t="s">
        <v>1275</v>
      </c>
      <c r="H1002" s="155">
        <v>62.317999999999998</v>
      </c>
      <c r="I1002" s="156"/>
      <c r="L1002" s="152"/>
      <c r="M1002" s="157"/>
      <c r="T1002" s="158"/>
      <c r="AT1002" s="153" t="s">
        <v>226</v>
      </c>
      <c r="AU1002" s="153" t="s">
        <v>79</v>
      </c>
      <c r="AV1002" s="12" t="s">
        <v>79</v>
      </c>
      <c r="AW1002" s="12" t="s">
        <v>31</v>
      </c>
      <c r="AX1002" s="12" t="s">
        <v>69</v>
      </c>
      <c r="AY1002" s="153" t="s">
        <v>212</v>
      </c>
    </row>
    <row r="1003" spans="2:65" s="13" customFormat="1">
      <c r="B1003" s="159"/>
      <c r="D1003" s="150" t="s">
        <v>226</v>
      </c>
      <c r="E1003" s="160" t="s">
        <v>19</v>
      </c>
      <c r="F1003" s="161" t="s">
        <v>228</v>
      </c>
      <c r="H1003" s="162">
        <v>62.317999999999998</v>
      </c>
      <c r="I1003" s="163"/>
      <c r="L1003" s="159"/>
      <c r="M1003" s="164"/>
      <c r="T1003" s="165"/>
      <c r="AT1003" s="160" t="s">
        <v>226</v>
      </c>
      <c r="AU1003" s="160" t="s">
        <v>79</v>
      </c>
      <c r="AV1003" s="13" t="s">
        <v>229</v>
      </c>
      <c r="AW1003" s="13" t="s">
        <v>31</v>
      </c>
      <c r="AX1003" s="13" t="s">
        <v>77</v>
      </c>
      <c r="AY1003" s="160" t="s">
        <v>212</v>
      </c>
    </row>
    <row r="1004" spans="2:65" s="1" customFormat="1" ht="24.2" customHeight="1">
      <c r="B1004" s="34"/>
      <c r="C1004" s="133" t="s">
        <v>1325</v>
      </c>
      <c r="D1004" s="133" t="s">
        <v>215</v>
      </c>
      <c r="E1004" s="134" t="s">
        <v>1326</v>
      </c>
      <c r="F1004" s="135" t="s">
        <v>1327</v>
      </c>
      <c r="G1004" s="136" t="s">
        <v>486</v>
      </c>
      <c r="H1004" s="137">
        <v>125.867</v>
      </c>
      <c r="I1004" s="138"/>
      <c r="J1004" s="139">
        <f>ROUND(I1004*H1004,2)</f>
        <v>0</v>
      </c>
      <c r="K1004" s="135" t="s">
        <v>245</v>
      </c>
      <c r="L1004" s="34"/>
      <c r="M1004" s="140" t="s">
        <v>19</v>
      </c>
      <c r="N1004" s="141" t="s">
        <v>40</v>
      </c>
      <c r="P1004" s="142">
        <f>O1004*H1004</f>
        <v>0</v>
      </c>
      <c r="Q1004" s="142">
        <v>0</v>
      </c>
      <c r="R1004" s="142">
        <f>Q1004*H1004</f>
        <v>0</v>
      </c>
      <c r="S1004" s="142">
        <v>0</v>
      </c>
      <c r="T1004" s="143">
        <f>S1004*H1004</f>
        <v>0</v>
      </c>
      <c r="AR1004" s="144" t="s">
        <v>229</v>
      </c>
      <c r="AT1004" s="144" t="s">
        <v>215</v>
      </c>
      <c r="AU1004" s="144" t="s">
        <v>79</v>
      </c>
      <c r="AY1004" s="19" t="s">
        <v>212</v>
      </c>
      <c r="BE1004" s="145">
        <f>IF(N1004="základní",J1004,0)</f>
        <v>0</v>
      </c>
      <c r="BF1004" s="145">
        <f>IF(N1004="snížená",J1004,0)</f>
        <v>0</v>
      </c>
      <c r="BG1004" s="145">
        <f>IF(N1004="zákl. přenesená",J1004,0)</f>
        <v>0</v>
      </c>
      <c r="BH1004" s="145">
        <f>IF(N1004="sníž. přenesená",J1004,0)</f>
        <v>0</v>
      </c>
      <c r="BI1004" s="145">
        <f>IF(N1004="nulová",J1004,0)</f>
        <v>0</v>
      </c>
      <c r="BJ1004" s="19" t="s">
        <v>77</v>
      </c>
      <c r="BK1004" s="145">
        <f>ROUND(I1004*H1004,2)</f>
        <v>0</v>
      </c>
      <c r="BL1004" s="19" t="s">
        <v>229</v>
      </c>
      <c r="BM1004" s="144" t="s">
        <v>1328</v>
      </c>
    </row>
    <row r="1005" spans="2:65" s="1" customFormat="1" ht="48.75">
      <c r="B1005" s="34"/>
      <c r="D1005" s="150" t="s">
        <v>224</v>
      </c>
      <c r="F1005" s="151" t="s">
        <v>1329</v>
      </c>
      <c r="I1005" s="148"/>
      <c r="L1005" s="34"/>
      <c r="M1005" s="149"/>
      <c r="T1005" s="55"/>
      <c r="AT1005" s="19" t="s">
        <v>224</v>
      </c>
      <c r="AU1005" s="19" t="s">
        <v>79</v>
      </c>
    </row>
    <row r="1006" spans="2:65" s="14" customFormat="1">
      <c r="B1006" s="170"/>
      <c r="D1006" s="150" t="s">
        <v>226</v>
      </c>
      <c r="E1006" s="171" t="s">
        <v>19</v>
      </c>
      <c r="F1006" s="172" t="s">
        <v>1330</v>
      </c>
      <c r="H1006" s="171" t="s">
        <v>19</v>
      </c>
      <c r="I1006" s="173"/>
      <c r="L1006" s="170"/>
      <c r="M1006" s="174"/>
      <c r="T1006" s="175"/>
      <c r="AT1006" s="171" t="s">
        <v>226</v>
      </c>
      <c r="AU1006" s="171" t="s">
        <v>79</v>
      </c>
      <c r="AV1006" s="14" t="s">
        <v>77</v>
      </c>
      <c r="AW1006" s="14" t="s">
        <v>31</v>
      </c>
      <c r="AX1006" s="14" t="s">
        <v>69</v>
      </c>
      <c r="AY1006" s="171" t="s">
        <v>212</v>
      </c>
    </row>
    <row r="1007" spans="2:65" s="12" customFormat="1">
      <c r="B1007" s="152"/>
      <c r="D1007" s="150" t="s">
        <v>226</v>
      </c>
      <c r="E1007" s="153" t="s">
        <v>19</v>
      </c>
      <c r="F1007" s="154" t="s">
        <v>1276</v>
      </c>
      <c r="H1007" s="155">
        <v>125.867</v>
      </c>
      <c r="I1007" s="156"/>
      <c r="L1007" s="152"/>
      <c r="M1007" s="157"/>
      <c r="T1007" s="158"/>
      <c r="AT1007" s="153" t="s">
        <v>226</v>
      </c>
      <c r="AU1007" s="153" t="s">
        <v>79</v>
      </c>
      <c r="AV1007" s="12" t="s">
        <v>79</v>
      </c>
      <c r="AW1007" s="12" t="s">
        <v>31</v>
      </c>
      <c r="AX1007" s="12" t="s">
        <v>69</v>
      </c>
      <c r="AY1007" s="153" t="s">
        <v>212</v>
      </c>
    </row>
    <row r="1008" spans="2:65" s="13" customFormat="1">
      <c r="B1008" s="159"/>
      <c r="D1008" s="150" t="s">
        <v>226</v>
      </c>
      <c r="E1008" s="160" t="s">
        <v>19</v>
      </c>
      <c r="F1008" s="161" t="s">
        <v>228</v>
      </c>
      <c r="H1008" s="162">
        <v>125.867</v>
      </c>
      <c r="I1008" s="163"/>
      <c r="L1008" s="159"/>
      <c r="M1008" s="164"/>
      <c r="T1008" s="165"/>
      <c r="AT1008" s="160" t="s">
        <v>226</v>
      </c>
      <c r="AU1008" s="160" t="s">
        <v>79</v>
      </c>
      <c r="AV1008" s="13" t="s">
        <v>229</v>
      </c>
      <c r="AW1008" s="13" t="s">
        <v>31</v>
      </c>
      <c r="AX1008" s="13" t="s">
        <v>77</v>
      </c>
      <c r="AY1008" s="160" t="s">
        <v>212</v>
      </c>
    </row>
    <row r="1009" spans="2:65" s="1" customFormat="1" ht="24.2" customHeight="1">
      <c r="B1009" s="34"/>
      <c r="C1009" s="133" t="s">
        <v>1331</v>
      </c>
      <c r="D1009" s="133" t="s">
        <v>215</v>
      </c>
      <c r="E1009" s="134" t="s">
        <v>1332</v>
      </c>
      <c r="F1009" s="135" t="s">
        <v>1333</v>
      </c>
      <c r="G1009" s="136" t="s">
        <v>486</v>
      </c>
      <c r="H1009" s="137">
        <v>156.63800000000001</v>
      </c>
      <c r="I1009" s="138"/>
      <c r="J1009" s="139">
        <f>ROUND(I1009*H1009,2)</f>
        <v>0</v>
      </c>
      <c r="K1009" s="135" t="s">
        <v>219</v>
      </c>
      <c r="L1009" s="34"/>
      <c r="M1009" s="140" t="s">
        <v>19</v>
      </c>
      <c r="N1009" s="141" t="s">
        <v>40</v>
      </c>
      <c r="P1009" s="142">
        <f>O1009*H1009</f>
        <v>0</v>
      </c>
      <c r="Q1009" s="142">
        <v>0</v>
      </c>
      <c r="R1009" s="142">
        <f>Q1009*H1009</f>
        <v>0</v>
      </c>
      <c r="S1009" s="142">
        <v>0</v>
      </c>
      <c r="T1009" s="143">
        <f>S1009*H1009</f>
        <v>0</v>
      </c>
      <c r="AR1009" s="144" t="s">
        <v>229</v>
      </c>
      <c r="AT1009" s="144" t="s">
        <v>215</v>
      </c>
      <c r="AU1009" s="144" t="s">
        <v>79</v>
      </c>
      <c r="AY1009" s="19" t="s">
        <v>212</v>
      </c>
      <c r="BE1009" s="145">
        <f>IF(N1009="základní",J1009,0)</f>
        <v>0</v>
      </c>
      <c r="BF1009" s="145">
        <f>IF(N1009="snížená",J1009,0)</f>
        <v>0</v>
      </c>
      <c r="BG1009" s="145">
        <f>IF(N1009="zákl. přenesená",J1009,0)</f>
        <v>0</v>
      </c>
      <c r="BH1009" s="145">
        <f>IF(N1009="sníž. přenesená",J1009,0)</f>
        <v>0</v>
      </c>
      <c r="BI1009" s="145">
        <f>IF(N1009="nulová",J1009,0)</f>
        <v>0</v>
      </c>
      <c r="BJ1009" s="19" t="s">
        <v>77</v>
      </c>
      <c r="BK1009" s="145">
        <f>ROUND(I1009*H1009,2)</f>
        <v>0</v>
      </c>
      <c r="BL1009" s="19" t="s">
        <v>229</v>
      </c>
      <c r="BM1009" s="144" t="s">
        <v>1334</v>
      </c>
    </row>
    <row r="1010" spans="2:65" s="1" customFormat="1">
      <c r="B1010" s="34"/>
      <c r="D1010" s="146" t="s">
        <v>222</v>
      </c>
      <c r="F1010" s="147" t="s">
        <v>1335</v>
      </c>
      <c r="I1010" s="148"/>
      <c r="L1010" s="34"/>
      <c r="M1010" s="149"/>
      <c r="T1010" s="55"/>
      <c r="AT1010" s="19" t="s">
        <v>222</v>
      </c>
      <c r="AU1010" s="19" t="s">
        <v>79</v>
      </c>
    </row>
    <row r="1011" spans="2:65" s="1" customFormat="1" ht="39">
      <c r="B1011" s="34"/>
      <c r="D1011" s="150" t="s">
        <v>224</v>
      </c>
      <c r="F1011" s="151" t="s">
        <v>1336</v>
      </c>
      <c r="I1011" s="148"/>
      <c r="L1011" s="34"/>
      <c r="M1011" s="149"/>
      <c r="T1011" s="55"/>
      <c r="AT1011" s="19" t="s">
        <v>224</v>
      </c>
      <c r="AU1011" s="19" t="s">
        <v>79</v>
      </c>
    </row>
    <row r="1012" spans="2:65" s="14" customFormat="1">
      <c r="B1012" s="170"/>
      <c r="D1012" s="150" t="s">
        <v>226</v>
      </c>
      <c r="E1012" s="171" t="s">
        <v>19</v>
      </c>
      <c r="F1012" s="172" t="s">
        <v>1337</v>
      </c>
      <c r="H1012" s="171" t="s">
        <v>19</v>
      </c>
      <c r="I1012" s="173"/>
      <c r="L1012" s="170"/>
      <c r="M1012" s="174"/>
      <c r="T1012" s="175"/>
      <c r="AT1012" s="171" t="s">
        <v>226</v>
      </c>
      <c r="AU1012" s="171" t="s">
        <v>79</v>
      </c>
      <c r="AV1012" s="14" t="s">
        <v>77</v>
      </c>
      <c r="AW1012" s="14" t="s">
        <v>31</v>
      </c>
      <c r="AX1012" s="14" t="s">
        <v>69</v>
      </c>
      <c r="AY1012" s="171" t="s">
        <v>212</v>
      </c>
    </row>
    <row r="1013" spans="2:65" s="12" customFormat="1">
      <c r="B1013" s="152"/>
      <c r="D1013" s="150" t="s">
        <v>226</v>
      </c>
      <c r="E1013" s="153" t="s">
        <v>19</v>
      </c>
      <c r="F1013" s="154" t="s">
        <v>1338</v>
      </c>
      <c r="H1013" s="155">
        <v>156.63800000000001</v>
      </c>
      <c r="I1013" s="156"/>
      <c r="L1013" s="152"/>
      <c r="M1013" s="157"/>
      <c r="T1013" s="158"/>
      <c r="AT1013" s="153" t="s">
        <v>226</v>
      </c>
      <c r="AU1013" s="153" t="s">
        <v>79</v>
      </c>
      <c r="AV1013" s="12" t="s">
        <v>79</v>
      </c>
      <c r="AW1013" s="12" t="s">
        <v>31</v>
      </c>
      <c r="AX1013" s="12" t="s">
        <v>69</v>
      </c>
      <c r="AY1013" s="153" t="s">
        <v>212</v>
      </c>
    </row>
    <row r="1014" spans="2:65" s="13" customFormat="1">
      <c r="B1014" s="159"/>
      <c r="D1014" s="150" t="s">
        <v>226</v>
      </c>
      <c r="E1014" s="160" t="s">
        <v>19</v>
      </c>
      <c r="F1014" s="161" t="s">
        <v>228</v>
      </c>
      <c r="H1014" s="162">
        <v>156.63800000000001</v>
      </c>
      <c r="I1014" s="163"/>
      <c r="L1014" s="159"/>
      <c r="M1014" s="164"/>
      <c r="T1014" s="165"/>
      <c r="AT1014" s="160" t="s">
        <v>226</v>
      </c>
      <c r="AU1014" s="160" t="s">
        <v>79</v>
      </c>
      <c r="AV1014" s="13" t="s">
        <v>229</v>
      </c>
      <c r="AW1014" s="13" t="s">
        <v>31</v>
      </c>
      <c r="AX1014" s="13" t="s">
        <v>77</v>
      </c>
      <c r="AY1014" s="160" t="s">
        <v>212</v>
      </c>
    </row>
    <row r="1015" spans="2:65" s="1" customFormat="1" ht="24.2" customHeight="1">
      <c r="B1015" s="34"/>
      <c r="C1015" s="133" t="s">
        <v>1339</v>
      </c>
      <c r="D1015" s="133" t="s">
        <v>215</v>
      </c>
      <c r="E1015" s="134" t="s">
        <v>1340</v>
      </c>
      <c r="F1015" s="135" t="s">
        <v>1341</v>
      </c>
      <c r="G1015" s="136" t="s">
        <v>486</v>
      </c>
      <c r="H1015" s="137">
        <v>14.314</v>
      </c>
      <c r="I1015" s="138"/>
      <c r="J1015" s="139">
        <f>ROUND(I1015*H1015,2)</f>
        <v>0</v>
      </c>
      <c r="K1015" s="135" t="s">
        <v>219</v>
      </c>
      <c r="L1015" s="34"/>
      <c r="M1015" s="140" t="s">
        <v>19</v>
      </c>
      <c r="N1015" s="141" t="s">
        <v>40</v>
      </c>
      <c r="P1015" s="142">
        <f>O1015*H1015</f>
        <v>0</v>
      </c>
      <c r="Q1015" s="142">
        <v>0</v>
      </c>
      <c r="R1015" s="142">
        <f>Q1015*H1015</f>
        <v>0</v>
      </c>
      <c r="S1015" s="142">
        <v>0</v>
      </c>
      <c r="T1015" s="143">
        <f>S1015*H1015</f>
        <v>0</v>
      </c>
      <c r="AR1015" s="144" t="s">
        <v>229</v>
      </c>
      <c r="AT1015" s="144" t="s">
        <v>215</v>
      </c>
      <c r="AU1015" s="144" t="s">
        <v>79</v>
      </c>
      <c r="AY1015" s="19" t="s">
        <v>212</v>
      </c>
      <c r="BE1015" s="145">
        <f>IF(N1015="základní",J1015,0)</f>
        <v>0</v>
      </c>
      <c r="BF1015" s="145">
        <f>IF(N1015="snížená",J1015,0)</f>
        <v>0</v>
      </c>
      <c r="BG1015" s="145">
        <f>IF(N1015="zákl. přenesená",J1015,0)</f>
        <v>0</v>
      </c>
      <c r="BH1015" s="145">
        <f>IF(N1015="sníž. přenesená",J1015,0)</f>
        <v>0</v>
      </c>
      <c r="BI1015" s="145">
        <f>IF(N1015="nulová",J1015,0)</f>
        <v>0</v>
      </c>
      <c r="BJ1015" s="19" t="s">
        <v>77</v>
      </c>
      <c r="BK1015" s="145">
        <f>ROUND(I1015*H1015,2)</f>
        <v>0</v>
      </c>
      <c r="BL1015" s="19" t="s">
        <v>229</v>
      </c>
      <c r="BM1015" s="144" t="s">
        <v>1342</v>
      </c>
    </row>
    <row r="1016" spans="2:65" s="1" customFormat="1">
      <c r="B1016" s="34"/>
      <c r="D1016" s="146" t="s">
        <v>222</v>
      </c>
      <c r="F1016" s="147" t="s">
        <v>1343</v>
      </c>
      <c r="I1016" s="148"/>
      <c r="L1016" s="34"/>
      <c r="M1016" s="149"/>
      <c r="T1016" s="55"/>
      <c r="AT1016" s="19" t="s">
        <v>222</v>
      </c>
      <c r="AU1016" s="19" t="s">
        <v>79</v>
      </c>
    </row>
    <row r="1017" spans="2:65" s="1" customFormat="1" ht="39">
      <c r="B1017" s="34"/>
      <c r="D1017" s="150" t="s">
        <v>224</v>
      </c>
      <c r="F1017" s="151" t="s">
        <v>1336</v>
      </c>
      <c r="I1017" s="148"/>
      <c r="L1017" s="34"/>
      <c r="M1017" s="149"/>
      <c r="T1017" s="55"/>
      <c r="AT1017" s="19" t="s">
        <v>224</v>
      </c>
      <c r="AU1017" s="19" t="s">
        <v>79</v>
      </c>
    </row>
    <row r="1018" spans="2:65" s="14" customFormat="1">
      <c r="B1018" s="170"/>
      <c r="D1018" s="150" t="s">
        <v>226</v>
      </c>
      <c r="E1018" s="171" t="s">
        <v>19</v>
      </c>
      <c r="F1018" s="172" t="s">
        <v>1337</v>
      </c>
      <c r="H1018" s="171" t="s">
        <v>19</v>
      </c>
      <c r="I1018" s="173"/>
      <c r="L1018" s="170"/>
      <c r="M1018" s="174"/>
      <c r="T1018" s="175"/>
      <c r="AT1018" s="171" t="s">
        <v>226</v>
      </c>
      <c r="AU1018" s="171" t="s">
        <v>79</v>
      </c>
      <c r="AV1018" s="14" t="s">
        <v>77</v>
      </c>
      <c r="AW1018" s="14" t="s">
        <v>31</v>
      </c>
      <c r="AX1018" s="14" t="s">
        <v>69</v>
      </c>
      <c r="AY1018" s="171" t="s">
        <v>212</v>
      </c>
    </row>
    <row r="1019" spans="2:65" s="12" customFormat="1">
      <c r="B1019" s="152"/>
      <c r="D1019" s="150" t="s">
        <v>226</v>
      </c>
      <c r="E1019" s="153" t="s">
        <v>19</v>
      </c>
      <c r="F1019" s="154" t="s">
        <v>1344</v>
      </c>
      <c r="H1019" s="155">
        <v>14.314</v>
      </c>
      <c r="I1019" s="156"/>
      <c r="L1019" s="152"/>
      <c r="M1019" s="157"/>
      <c r="T1019" s="158"/>
      <c r="AT1019" s="153" t="s">
        <v>226</v>
      </c>
      <c r="AU1019" s="153" t="s">
        <v>79</v>
      </c>
      <c r="AV1019" s="12" t="s">
        <v>79</v>
      </c>
      <c r="AW1019" s="12" t="s">
        <v>31</v>
      </c>
      <c r="AX1019" s="12" t="s">
        <v>69</v>
      </c>
      <c r="AY1019" s="153" t="s">
        <v>212</v>
      </c>
    </row>
    <row r="1020" spans="2:65" s="13" customFormat="1">
      <c r="B1020" s="159"/>
      <c r="D1020" s="150" t="s">
        <v>226</v>
      </c>
      <c r="E1020" s="160" t="s">
        <v>19</v>
      </c>
      <c r="F1020" s="161" t="s">
        <v>228</v>
      </c>
      <c r="H1020" s="162">
        <v>14.314</v>
      </c>
      <c r="I1020" s="163"/>
      <c r="L1020" s="159"/>
      <c r="M1020" s="164"/>
      <c r="T1020" s="165"/>
      <c r="AT1020" s="160" t="s">
        <v>226</v>
      </c>
      <c r="AU1020" s="160" t="s">
        <v>79</v>
      </c>
      <c r="AV1020" s="13" t="s">
        <v>229</v>
      </c>
      <c r="AW1020" s="13" t="s">
        <v>31</v>
      </c>
      <c r="AX1020" s="13" t="s">
        <v>77</v>
      </c>
      <c r="AY1020" s="160" t="s">
        <v>212</v>
      </c>
    </row>
    <row r="1021" spans="2:65" s="1" customFormat="1" ht="24.2" customHeight="1">
      <c r="B1021" s="34"/>
      <c r="C1021" s="133" t="s">
        <v>1345</v>
      </c>
      <c r="D1021" s="133" t="s">
        <v>215</v>
      </c>
      <c r="E1021" s="134" t="s">
        <v>1346</v>
      </c>
      <c r="F1021" s="135" t="s">
        <v>1347</v>
      </c>
      <c r="G1021" s="136" t="s">
        <v>486</v>
      </c>
      <c r="H1021" s="137">
        <v>34.877000000000002</v>
      </c>
      <c r="I1021" s="138"/>
      <c r="J1021" s="139">
        <f>ROUND(I1021*H1021,2)</f>
        <v>0</v>
      </c>
      <c r="K1021" s="135" t="s">
        <v>219</v>
      </c>
      <c r="L1021" s="34"/>
      <c r="M1021" s="140" t="s">
        <v>19</v>
      </c>
      <c r="N1021" s="141" t="s">
        <v>40</v>
      </c>
      <c r="P1021" s="142">
        <f>O1021*H1021</f>
        <v>0</v>
      </c>
      <c r="Q1021" s="142">
        <v>0</v>
      </c>
      <c r="R1021" s="142">
        <f>Q1021*H1021</f>
        <v>0</v>
      </c>
      <c r="S1021" s="142">
        <v>0</v>
      </c>
      <c r="T1021" s="143">
        <f>S1021*H1021</f>
        <v>0</v>
      </c>
      <c r="AR1021" s="144" t="s">
        <v>229</v>
      </c>
      <c r="AT1021" s="144" t="s">
        <v>215</v>
      </c>
      <c r="AU1021" s="144" t="s">
        <v>79</v>
      </c>
      <c r="AY1021" s="19" t="s">
        <v>212</v>
      </c>
      <c r="BE1021" s="145">
        <f>IF(N1021="základní",J1021,0)</f>
        <v>0</v>
      </c>
      <c r="BF1021" s="145">
        <f>IF(N1021="snížená",J1021,0)</f>
        <v>0</v>
      </c>
      <c r="BG1021" s="145">
        <f>IF(N1021="zákl. přenesená",J1021,0)</f>
        <v>0</v>
      </c>
      <c r="BH1021" s="145">
        <f>IF(N1021="sníž. přenesená",J1021,0)</f>
        <v>0</v>
      </c>
      <c r="BI1021" s="145">
        <f>IF(N1021="nulová",J1021,0)</f>
        <v>0</v>
      </c>
      <c r="BJ1021" s="19" t="s">
        <v>77</v>
      </c>
      <c r="BK1021" s="145">
        <f>ROUND(I1021*H1021,2)</f>
        <v>0</v>
      </c>
      <c r="BL1021" s="19" t="s">
        <v>229</v>
      </c>
      <c r="BM1021" s="144" t="s">
        <v>1348</v>
      </c>
    </row>
    <row r="1022" spans="2:65" s="1" customFormat="1">
      <c r="B1022" s="34"/>
      <c r="D1022" s="146" t="s">
        <v>222</v>
      </c>
      <c r="F1022" s="147" t="s">
        <v>1349</v>
      </c>
      <c r="I1022" s="148"/>
      <c r="L1022" s="34"/>
      <c r="M1022" s="149"/>
      <c r="T1022" s="55"/>
      <c r="AT1022" s="19" t="s">
        <v>222</v>
      </c>
      <c r="AU1022" s="19" t="s">
        <v>79</v>
      </c>
    </row>
    <row r="1023" spans="2:65" s="1" customFormat="1" ht="39">
      <c r="B1023" s="34"/>
      <c r="D1023" s="150" t="s">
        <v>224</v>
      </c>
      <c r="F1023" s="151" t="s">
        <v>1336</v>
      </c>
      <c r="I1023" s="148"/>
      <c r="L1023" s="34"/>
      <c r="M1023" s="149"/>
      <c r="T1023" s="55"/>
      <c r="AT1023" s="19" t="s">
        <v>224</v>
      </c>
      <c r="AU1023" s="19" t="s">
        <v>79</v>
      </c>
    </row>
    <row r="1024" spans="2:65" s="14" customFormat="1">
      <c r="B1024" s="170"/>
      <c r="D1024" s="150" t="s">
        <v>226</v>
      </c>
      <c r="E1024" s="171" t="s">
        <v>19</v>
      </c>
      <c r="F1024" s="172" t="s">
        <v>1337</v>
      </c>
      <c r="H1024" s="171" t="s">
        <v>19</v>
      </c>
      <c r="I1024" s="173"/>
      <c r="L1024" s="170"/>
      <c r="M1024" s="174"/>
      <c r="T1024" s="175"/>
      <c r="AT1024" s="171" t="s">
        <v>226</v>
      </c>
      <c r="AU1024" s="171" t="s">
        <v>79</v>
      </c>
      <c r="AV1024" s="14" t="s">
        <v>77</v>
      </c>
      <c r="AW1024" s="14" t="s">
        <v>31</v>
      </c>
      <c r="AX1024" s="14" t="s">
        <v>69</v>
      </c>
      <c r="AY1024" s="171" t="s">
        <v>212</v>
      </c>
    </row>
    <row r="1025" spans="2:65" s="12" customFormat="1">
      <c r="B1025" s="152"/>
      <c r="D1025" s="150" t="s">
        <v>226</v>
      </c>
      <c r="E1025" s="153" t="s">
        <v>19</v>
      </c>
      <c r="F1025" s="154" t="s">
        <v>1350</v>
      </c>
      <c r="H1025" s="155">
        <v>34.877000000000002</v>
      </c>
      <c r="I1025" s="156"/>
      <c r="L1025" s="152"/>
      <c r="M1025" s="157"/>
      <c r="T1025" s="158"/>
      <c r="AT1025" s="153" t="s">
        <v>226</v>
      </c>
      <c r="AU1025" s="153" t="s">
        <v>79</v>
      </c>
      <c r="AV1025" s="12" t="s">
        <v>79</v>
      </c>
      <c r="AW1025" s="12" t="s">
        <v>31</v>
      </c>
      <c r="AX1025" s="12" t="s">
        <v>69</v>
      </c>
      <c r="AY1025" s="153" t="s">
        <v>212</v>
      </c>
    </row>
    <row r="1026" spans="2:65" s="13" customFormat="1">
      <c r="B1026" s="159"/>
      <c r="D1026" s="150" t="s">
        <v>226</v>
      </c>
      <c r="E1026" s="160" t="s">
        <v>19</v>
      </c>
      <c r="F1026" s="161" t="s">
        <v>228</v>
      </c>
      <c r="H1026" s="162">
        <v>34.877000000000002</v>
      </c>
      <c r="I1026" s="163"/>
      <c r="L1026" s="159"/>
      <c r="M1026" s="164"/>
      <c r="T1026" s="165"/>
      <c r="AT1026" s="160" t="s">
        <v>226</v>
      </c>
      <c r="AU1026" s="160" t="s">
        <v>79</v>
      </c>
      <c r="AV1026" s="13" t="s">
        <v>229</v>
      </c>
      <c r="AW1026" s="13" t="s">
        <v>31</v>
      </c>
      <c r="AX1026" s="13" t="s">
        <v>77</v>
      </c>
      <c r="AY1026" s="160" t="s">
        <v>212</v>
      </c>
    </row>
    <row r="1027" spans="2:65" s="1" customFormat="1" ht="21.75" customHeight="1">
      <c r="B1027" s="34"/>
      <c r="C1027" s="133" t="s">
        <v>1351</v>
      </c>
      <c r="D1027" s="133" t="s">
        <v>215</v>
      </c>
      <c r="E1027" s="134" t="s">
        <v>1352</v>
      </c>
      <c r="F1027" s="135" t="s">
        <v>1353</v>
      </c>
      <c r="G1027" s="136" t="s">
        <v>486</v>
      </c>
      <c r="H1027" s="137">
        <v>151.137</v>
      </c>
      <c r="I1027" s="138"/>
      <c r="J1027" s="139">
        <f>ROUND(I1027*H1027,2)</f>
        <v>0</v>
      </c>
      <c r="K1027" s="135" t="s">
        <v>245</v>
      </c>
      <c r="L1027" s="34"/>
      <c r="M1027" s="140" t="s">
        <v>19</v>
      </c>
      <c r="N1027" s="141" t="s">
        <v>40</v>
      </c>
      <c r="P1027" s="142">
        <f>O1027*H1027</f>
        <v>0</v>
      </c>
      <c r="Q1027" s="142">
        <v>0</v>
      </c>
      <c r="R1027" s="142">
        <f>Q1027*H1027</f>
        <v>0</v>
      </c>
      <c r="S1027" s="142">
        <v>0</v>
      </c>
      <c r="T1027" s="143">
        <f>S1027*H1027</f>
        <v>0</v>
      </c>
      <c r="AR1027" s="144" t="s">
        <v>229</v>
      </c>
      <c r="AT1027" s="144" t="s">
        <v>215</v>
      </c>
      <c r="AU1027" s="144" t="s">
        <v>79</v>
      </c>
      <c r="AY1027" s="19" t="s">
        <v>212</v>
      </c>
      <c r="BE1027" s="145">
        <f>IF(N1027="základní",J1027,0)</f>
        <v>0</v>
      </c>
      <c r="BF1027" s="145">
        <f>IF(N1027="snížená",J1027,0)</f>
        <v>0</v>
      </c>
      <c r="BG1027" s="145">
        <f>IF(N1027="zákl. přenesená",J1027,0)</f>
        <v>0</v>
      </c>
      <c r="BH1027" s="145">
        <f>IF(N1027="sníž. přenesená",J1027,0)</f>
        <v>0</v>
      </c>
      <c r="BI1027" s="145">
        <f>IF(N1027="nulová",J1027,0)</f>
        <v>0</v>
      </c>
      <c r="BJ1027" s="19" t="s">
        <v>77</v>
      </c>
      <c r="BK1027" s="145">
        <f>ROUND(I1027*H1027,2)</f>
        <v>0</v>
      </c>
      <c r="BL1027" s="19" t="s">
        <v>229</v>
      </c>
      <c r="BM1027" s="144" t="s">
        <v>1354</v>
      </c>
    </row>
    <row r="1028" spans="2:65" s="1" customFormat="1" ht="39">
      <c r="B1028" s="34"/>
      <c r="D1028" s="150" t="s">
        <v>224</v>
      </c>
      <c r="F1028" s="151" t="s">
        <v>1336</v>
      </c>
      <c r="I1028" s="148"/>
      <c r="L1028" s="34"/>
      <c r="M1028" s="149"/>
      <c r="T1028" s="55"/>
      <c r="AT1028" s="19" t="s">
        <v>224</v>
      </c>
      <c r="AU1028" s="19" t="s">
        <v>79</v>
      </c>
    </row>
    <row r="1029" spans="2:65" s="14" customFormat="1">
      <c r="B1029" s="170"/>
      <c r="D1029" s="150" t="s">
        <v>226</v>
      </c>
      <c r="E1029" s="171" t="s">
        <v>19</v>
      </c>
      <c r="F1029" s="172" t="s">
        <v>1355</v>
      </c>
      <c r="H1029" s="171" t="s">
        <v>19</v>
      </c>
      <c r="I1029" s="173"/>
      <c r="L1029" s="170"/>
      <c r="M1029" s="174"/>
      <c r="T1029" s="175"/>
      <c r="AT1029" s="171" t="s">
        <v>226</v>
      </c>
      <c r="AU1029" s="171" t="s">
        <v>79</v>
      </c>
      <c r="AV1029" s="14" t="s">
        <v>77</v>
      </c>
      <c r="AW1029" s="14" t="s">
        <v>31</v>
      </c>
      <c r="AX1029" s="14" t="s">
        <v>69</v>
      </c>
      <c r="AY1029" s="171" t="s">
        <v>212</v>
      </c>
    </row>
    <row r="1030" spans="2:65" s="12" customFormat="1">
      <c r="B1030" s="152"/>
      <c r="D1030" s="150" t="s">
        <v>226</v>
      </c>
      <c r="E1030" s="153" t="s">
        <v>19</v>
      </c>
      <c r="F1030" s="154" t="s">
        <v>1356</v>
      </c>
      <c r="H1030" s="155">
        <v>151.137</v>
      </c>
      <c r="I1030" s="156"/>
      <c r="L1030" s="152"/>
      <c r="M1030" s="157"/>
      <c r="T1030" s="158"/>
      <c r="AT1030" s="153" t="s">
        <v>226</v>
      </c>
      <c r="AU1030" s="153" t="s">
        <v>79</v>
      </c>
      <c r="AV1030" s="12" t="s">
        <v>79</v>
      </c>
      <c r="AW1030" s="12" t="s">
        <v>31</v>
      </c>
      <c r="AX1030" s="12" t="s">
        <v>69</v>
      </c>
      <c r="AY1030" s="153" t="s">
        <v>212</v>
      </c>
    </row>
    <row r="1031" spans="2:65" s="13" customFormat="1">
      <c r="B1031" s="159"/>
      <c r="D1031" s="150" t="s">
        <v>226</v>
      </c>
      <c r="E1031" s="160" t="s">
        <v>19</v>
      </c>
      <c r="F1031" s="161" t="s">
        <v>228</v>
      </c>
      <c r="H1031" s="162">
        <v>151.137</v>
      </c>
      <c r="I1031" s="163"/>
      <c r="L1031" s="159"/>
      <c r="M1031" s="164"/>
      <c r="T1031" s="165"/>
      <c r="AT1031" s="160" t="s">
        <v>226</v>
      </c>
      <c r="AU1031" s="160" t="s">
        <v>79</v>
      </c>
      <c r="AV1031" s="13" t="s">
        <v>229</v>
      </c>
      <c r="AW1031" s="13" t="s">
        <v>31</v>
      </c>
      <c r="AX1031" s="13" t="s">
        <v>77</v>
      </c>
      <c r="AY1031" s="160" t="s">
        <v>212</v>
      </c>
    </row>
    <row r="1032" spans="2:65" s="1" customFormat="1" ht="24.2" customHeight="1">
      <c r="B1032" s="34"/>
      <c r="C1032" s="133" t="s">
        <v>1357</v>
      </c>
      <c r="D1032" s="133" t="s">
        <v>215</v>
      </c>
      <c r="E1032" s="134" t="s">
        <v>1358</v>
      </c>
      <c r="F1032" s="135" t="s">
        <v>1359</v>
      </c>
      <c r="G1032" s="136" t="s">
        <v>486</v>
      </c>
      <c r="H1032" s="137">
        <v>7</v>
      </c>
      <c r="I1032" s="138"/>
      <c r="J1032" s="139">
        <f>ROUND(I1032*H1032,2)</f>
        <v>0</v>
      </c>
      <c r="K1032" s="135" t="s">
        <v>219</v>
      </c>
      <c r="L1032" s="34"/>
      <c r="M1032" s="140" t="s">
        <v>19</v>
      </c>
      <c r="N1032" s="141" t="s">
        <v>40</v>
      </c>
      <c r="P1032" s="142">
        <f>O1032*H1032</f>
        <v>0</v>
      </c>
      <c r="Q1032" s="142">
        <v>0</v>
      </c>
      <c r="R1032" s="142">
        <f>Q1032*H1032</f>
        <v>0</v>
      </c>
      <c r="S1032" s="142">
        <v>0</v>
      </c>
      <c r="T1032" s="143">
        <f>S1032*H1032</f>
        <v>0</v>
      </c>
      <c r="AR1032" s="144" t="s">
        <v>229</v>
      </c>
      <c r="AT1032" s="144" t="s">
        <v>215</v>
      </c>
      <c r="AU1032" s="144" t="s">
        <v>79</v>
      </c>
      <c r="AY1032" s="19" t="s">
        <v>212</v>
      </c>
      <c r="BE1032" s="145">
        <f>IF(N1032="základní",J1032,0)</f>
        <v>0</v>
      </c>
      <c r="BF1032" s="145">
        <f>IF(N1032="snížená",J1032,0)</f>
        <v>0</v>
      </c>
      <c r="BG1032" s="145">
        <f>IF(N1032="zákl. přenesená",J1032,0)</f>
        <v>0</v>
      </c>
      <c r="BH1032" s="145">
        <f>IF(N1032="sníž. přenesená",J1032,0)</f>
        <v>0</v>
      </c>
      <c r="BI1032" s="145">
        <f>IF(N1032="nulová",J1032,0)</f>
        <v>0</v>
      </c>
      <c r="BJ1032" s="19" t="s">
        <v>77</v>
      </c>
      <c r="BK1032" s="145">
        <f>ROUND(I1032*H1032,2)</f>
        <v>0</v>
      </c>
      <c r="BL1032" s="19" t="s">
        <v>229</v>
      </c>
      <c r="BM1032" s="144" t="s">
        <v>1360</v>
      </c>
    </row>
    <row r="1033" spans="2:65" s="1" customFormat="1">
      <c r="B1033" s="34"/>
      <c r="D1033" s="146" t="s">
        <v>222</v>
      </c>
      <c r="F1033" s="147" t="s">
        <v>1361</v>
      </c>
      <c r="I1033" s="148"/>
      <c r="L1033" s="34"/>
      <c r="M1033" s="149"/>
      <c r="T1033" s="55"/>
      <c r="AT1033" s="19" t="s">
        <v>222</v>
      </c>
      <c r="AU1033" s="19" t="s">
        <v>79</v>
      </c>
    </row>
    <row r="1034" spans="2:65" s="1" customFormat="1" ht="39">
      <c r="B1034" s="34"/>
      <c r="D1034" s="150" t="s">
        <v>224</v>
      </c>
      <c r="F1034" s="151" t="s">
        <v>1336</v>
      </c>
      <c r="I1034" s="148"/>
      <c r="L1034" s="34"/>
      <c r="M1034" s="149"/>
      <c r="T1034" s="55"/>
      <c r="AT1034" s="19" t="s">
        <v>224</v>
      </c>
      <c r="AU1034" s="19" t="s">
        <v>79</v>
      </c>
    </row>
    <row r="1035" spans="2:65" s="14" customFormat="1">
      <c r="B1035" s="170"/>
      <c r="D1035" s="150" t="s">
        <v>226</v>
      </c>
      <c r="E1035" s="171" t="s">
        <v>19</v>
      </c>
      <c r="F1035" s="172" t="s">
        <v>1362</v>
      </c>
      <c r="H1035" s="171" t="s">
        <v>19</v>
      </c>
      <c r="I1035" s="173"/>
      <c r="L1035" s="170"/>
      <c r="M1035" s="174"/>
      <c r="T1035" s="175"/>
      <c r="AT1035" s="171" t="s">
        <v>226</v>
      </c>
      <c r="AU1035" s="171" t="s">
        <v>79</v>
      </c>
      <c r="AV1035" s="14" t="s">
        <v>77</v>
      </c>
      <c r="AW1035" s="14" t="s">
        <v>31</v>
      </c>
      <c r="AX1035" s="14" t="s">
        <v>69</v>
      </c>
      <c r="AY1035" s="171" t="s">
        <v>212</v>
      </c>
    </row>
    <row r="1036" spans="2:65" s="12" customFormat="1">
      <c r="B1036" s="152"/>
      <c r="D1036" s="150" t="s">
        <v>226</v>
      </c>
      <c r="E1036" s="153" t="s">
        <v>19</v>
      </c>
      <c r="F1036" s="154" t="s">
        <v>1280</v>
      </c>
      <c r="H1036" s="155">
        <v>7</v>
      </c>
      <c r="I1036" s="156"/>
      <c r="L1036" s="152"/>
      <c r="M1036" s="157"/>
      <c r="T1036" s="158"/>
      <c r="AT1036" s="153" t="s">
        <v>226</v>
      </c>
      <c r="AU1036" s="153" t="s">
        <v>79</v>
      </c>
      <c r="AV1036" s="12" t="s">
        <v>79</v>
      </c>
      <c r="AW1036" s="12" t="s">
        <v>31</v>
      </c>
      <c r="AX1036" s="12" t="s">
        <v>69</v>
      </c>
      <c r="AY1036" s="153" t="s">
        <v>212</v>
      </c>
    </row>
    <row r="1037" spans="2:65" s="13" customFormat="1">
      <c r="B1037" s="159"/>
      <c r="D1037" s="150" t="s">
        <v>226</v>
      </c>
      <c r="E1037" s="160" t="s">
        <v>19</v>
      </c>
      <c r="F1037" s="161" t="s">
        <v>228</v>
      </c>
      <c r="H1037" s="162">
        <v>7</v>
      </c>
      <c r="I1037" s="163"/>
      <c r="L1037" s="159"/>
      <c r="M1037" s="164"/>
      <c r="T1037" s="165"/>
      <c r="AT1037" s="160" t="s">
        <v>226</v>
      </c>
      <c r="AU1037" s="160" t="s">
        <v>79</v>
      </c>
      <c r="AV1037" s="13" t="s">
        <v>229</v>
      </c>
      <c r="AW1037" s="13" t="s">
        <v>31</v>
      </c>
      <c r="AX1037" s="13" t="s">
        <v>77</v>
      </c>
      <c r="AY1037" s="160" t="s">
        <v>212</v>
      </c>
    </row>
    <row r="1038" spans="2:65" s="1" customFormat="1" ht="16.5" customHeight="1">
      <c r="B1038" s="34"/>
      <c r="C1038" s="133" t="s">
        <v>1363</v>
      </c>
      <c r="D1038" s="133" t="s">
        <v>215</v>
      </c>
      <c r="E1038" s="134" t="s">
        <v>1364</v>
      </c>
      <c r="F1038" s="135" t="s">
        <v>1365</v>
      </c>
      <c r="G1038" s="136" t="s">
        <v>486</v>
      </c>
      <c r="H1038" s="137">
        <v>7</v>
      </c>
      <c r="I1038" s="138"/>
      <c r="J1038" s="139">
        <f>ROUND(I1038*H1038,2)</f>
        <v>0</v>
      </c>
      <c r="K1038" s="135" t="s">
        <v>245</v>
      </c>
      <c r="L1038" s="34"/>
      <c r="M1038" s="140" t="s">
        <v>19</v>
      </c>
      <c r="N1038" s="141" t="s">
        <v>40</v>
      </c>
      <c r="P1038" s="142">
        <f>O1038*H1038</f>
        <v>0</v>
      </c>
      <c r="Q1038" s="142">
        <v>0</v>
      </c>
      <c r="R1038" s="142">
        <f>Q1038*H1038</f>
        <v>0</v>
      </c>
      <c r="S1038" s="142">
        <v>0</v>
      </c>
      <c r="T1038" s="143">
        <f>S1038*H1038</f>
        <v>0</v>
      </c>
      <c r="AR1038" s="144" t="s">
        <v>229</v>
      </c>
      <c r="AT1038" s="144" t="s">
        <v>215</v>
      </c>
      <c r="AU1038" s="144" t="s">
        <v>79</v>
      </c>
      <c r="AY1038" s="19" t="s">
        <v>212</v>
      </c>
      <c r="BE1038" s="145">
        <f>IF(N1038="základní",J1038,0)</f>
        <v>0</v>
      </c>
      <c r="BF1038" s="145">
        <f>IF(N1038="snížená",J1038,0)</f>
        <v>0</v>
      </c>
      <c r="BG1038" s="145">
        <f>IF(N1038="zákl. přenesená",J1038,0)</f>
        <v>0</v>
      </c>
      <c r="BH1038" s="145">
        <f>IF(N1038="sníž. přenesená",J1038,0)</f>
        <v>0</v>
      </c>
      <c r="BI1038" s="145">
        <f>IF(N1038="nulová",J1038,0)</f>
        <v>0</v>
      </c>
      <c r="BJ1038" s="19" t="s">
        <v>77</v>
      </c>
      <c r="BK1038" s="145">
        <f>ROUND(I1038*H1038,2)</f>
        <v>0</v>
      </c>
      <c r="BL1038" s="19" t="s">
        <v>229</v>
      </c>
      <c r="BM1038" s="144" t="s">
        <v>1366</v>
      </c>
    </row>
    <row r="1039" spans="2:65" s="1" customFormat="1" ht="195">
      <c r="B1039" s="34"/>
      <c r="D1039" s="150" t="s">
        <v>224</v>
      </c>
      <c r="F1039" s="151" t="s">
        <v>1367</v>
      </c>
      <c r="I1039" s="148"/>
      <c r="L1039" s="34"/>
      <c r="M1039" s="149"/>
      <c r="T1039" s="55"/>
      <c r="AT1039" s="19" t="s">
        <v>224</v>
      </c>
      <c r="AU1039" s="19" t="s">
        <v>79</v>
      </c>
    </row>
    <row r="1040" spans="2:65" s="14" customFormat="1">
      <c r="B1040" s="170"/>
      <c r="D1040" s="150" t="s">
        <v>226</v>
      </c>
      <c r="E1040" s="171" t="s">
        <v>19</v>
      </c>
      <c r="F1040" s="172" t="s">
        <v>1368</v>
      </c>
      <c r="H1040" s="171" t="s">
        <v>19</v>
      </c>
      <c r="I1040" s="173"/>
      <c r="L1040" s="170"/>
      <c r="M1040" s="174"/>
      <c r="T1040" s="175"/>
      <c r="AT1040" s="171" t="s">
        <v>226</v>
      </c>
      <c r="AU1040" s="171" t="s">
        <v>79</v>
      </c>
      <c r="AV1040" s="14" t="s">
        <v>77</v>
      </c>
      <c r="AW1040" s="14" t="s">
        <v>31</v>
      </c>
      <c r="AX1040" s="14" t="s">
        <v>69</v>
      </c>
      <c r="AY1040" s="171" t="s">
        <v>212</v>
      </c>
    </row>
    <row r="1041" spans="2:65" s="12" customFormat="1" ht="22.5">
      <c r="B1041" s="152"/>
      <c r="D1041" s="150" t="s">
        <v>226</v>
      </c>
      <c r="E1041" s="153" t="s">
        <v>19</v>
      </c>
      <c r="F1041" s="154" t="s">
        <v>1369</v>
      </c>
      <c r="H1041" s="155">
        <v>7</v>
      </c>
      <c r="I1041" s="156"/>
      <c r="L1041" s="152"/>
      <c r="M1041" s="157"/>
      <c r="T1041" s="158"/>
      <c r="AT1041" s="153" t="s">
        <v>226</v>
      </c>
      <c r="AU1041" s="153" t="s">
        <v>79</v>
      </c>
      <c r="AV1041" s="12" t="s">
        <v>79</v>
      </c>
      <c r="AW1041" s="12" t="s">
        <v>31</v>
      </c>
      <c r="AX1041" s="12" t="s">
        <v>69</v>
      </c>
      <c r="AY1041" s="153" t="s">
        <v>212</v>
      </c>
    </row>
    <row r="1042" spans="2:65" s="13" customFormat="1">
      <c r="B1042" s="159"/>
      <c r="D1042" s="150" t="s">
        <v>226</v>
      </c>
      <c r="E1042" s="160" t="s">
        <v>19</v>
      </c>
      <c r="F1042" s="161" t="s">
        <v>228</v>
      </c>
      <c r="H1042" s="162">
        <v>7</v>
      </c>
      <c r="I1042" s="163"/>
      <c r="L1042" s="159"/>
      <c r="M1042" s="164"/>
      <c r="T1042" s="165"/>
      <c r="AT1042" s="160" t="s">
        <v>226</v>
      </c>
      <c r="AU1042" s="160" t="s">
        <v>79</v>
      </c>
      <c r="AV1042" s="13" t="s">
        <v>229</v>
      </c>
      <c r="AW1042" s="13" t="s">
        <v>31</v>
      </c>
      <c r="AX1042" s="13" t="s">
        <v>77</v>
      </c>
      <c r="AY1042" s="160" t="s">
        <v>212</v>
      </c>
    </row>
    <row r="1043" spans="2:65" s="14" customFormat="1">
      <c r="B1043" s="170"/>
      <c r="D1043" s="150" t="s">
        <v>226</v>
      </c>
      <c r="E1043" s="171" t="s">
        <v>19</v>
      </c>
      <c r="F1043" s="172" t="s">
        <v>1370</v>
      </c>
      <c r="H1043" s="171" t="s">
        <v>19</v>
      </c>
      <c r="I1043" s="173"/>
      <c r="L1043" s="170"/>
      <c r="M1043" s="174"/>
      <c r="T1043" s="175"/>
      <c r="AT1043" s="171" t="s">
        <v>226</v>
      </c>
      <c r="AU1043" s="171" t="s">
        <v>79</v>
      </c>
      <c r="AV1043" s="14" t="s">
        <v>77</v>
      </c>
      <c r="AW1043" s="14" t="s">
        <v>31</v>
      </c>
      <c r="AX1043" s="14" t="s">
        <v>69</v>
      </c>
      <c r="AY1043" s="171" t="s">
        <v>212</v>
      </c>
    </row>
    <row r="1044" spans="2:65" s="11" customFormat="1" ht="22.9" customHeight="1">
      <c r="B1044" s="121"/>
      <c r="D1044" s="122" t="s">
        <v>68</v>
      </c>
      <c r="E1044" s="131" t="s">
        <v>1371</v>
      </c>
      <c r="F1044" s="131" t="s">
        <v>1372</v>
      </c>
      <c r="I1044" s="124"/>
      <c r="J1044" s="132">
        <f>BK1044</f>
        <v>0</v>
      </c>
      <c r="L1044" s="121"/>
      <c r="M1044" s="126"/>
      <c r="P1044" s="127">
        <f>SUM(P1045:P1048)</f>
        <v>0</v>
      </c>
      <c r="R1044" s="127">
        <f>SUM(R1045:R1048)</f>
        <v>0</v>
      </c>
      <c r="T1044" s="128">
        <f>SUM(T1045:T1048)</f>
        <v>0</v>
      </c>
      <c r="AR1044" s="122" t="s">
        <v>77</v>
      </c>
      <c r="AT1044" s="129" t="s">
        <v>68</v>
      </c>
      <c r="AU1044" s="129" t="s">
        <v>77</v>
      </c>
      <c r="AY1044" s="122" t="s">
        <v>212</v>
      </c>
      <c r="BK1044" s="130">
        <f>SUM(BK1045:BK1048)</f>
        <v>0</v>
      </c>
    </row>
    <row r="1045" spans="2:65" s="1" customFormat="1" ht="37.9" customHeight="1">
      <c r="B1045" s="34"/>
      <c r="C1045" s="133" t="s">
        <v>1373</v>
      </c>
      <c r="D1045" s="133" t="s">
        <v>215</v>
      </c>
      <c r="E1045" s="134" t="s">
        <v>1374</v>
      </c>
      <c r="F1045" s="135" t="s">
        <v>1375</v>
      </c>
      <c r="G1045" s="136" t="s">
        <v>486</v>
      </c>
      <c r="H1045" s="137">
        <v>6.0999999999999999E-2</v>
      </c>
      <c r="I1045" s="138"/>
      <c r="J1045" s="139">
        <f>ROUND(I1045*H1045,2)</f>
        <v>0</v>
      </c>
      <c r="K1045" s="135" t="s">
        <v>219</v>
      </c>
      <c r="L1045" s="34"/>
      <c r="M1045" s="140" t="s">
        <v>19</v>
      </c>
      <c r="N1045" s="141" t="s">
        <v>40</v>
      </c>
      <c r="P1045" s="142">
        <f>O1045*H1045</f>
        <v>0</v>
      </c>
      <c r="Q1045" s="142">
        <v>0</v>
      </c>
      <c r="R1045" s="142">
        <f>Q1045*H1045</f>
        <v>0</v>
      </c>
      <c r="S1045" s="142">
        <v>0</v>
      </c>
      <c r="T1045" s="143">
        <f>S1045*H1045</f>
        <v>0</v>
      </c>
      <c r="AR1045" s="144" t="s">
        <v>229</v>
      </c>
      <c r="AT1045" s="144" t="s">
        <v>215</v>
      </c>
      <c r="AU1045" s="144" t="s">
        <v>79</v>
      </c>
      <c r="AY1045" s="19" t="s">
        <v>212</v>
      </c>
      <c r="BE1045" s="145">
        <f>IF(N1045="základní",J1045,0)</f>
        <v>0</v>
      </c>
      <c r="BF1045" s="145">
        <f>IF(N1045="snížená",J1045,0)</f>
        <v>0</v>
      </c>
      <c r="BG1045" s="145">
        <f>IF(N1045="zákl. přenesená",J1045,0)</f>
        <v>0</v>
      </c>
      <c r="BH1045" s="145">
        <f>IF(N1045="sníž. přenesená",J1045,0)</f>
        <v>0</v>
      </c>
      <c r="BI1045" s="145">
        <f>IF(N1045="nulová",J1045,0)</f>
        <v>0</v>
      </c>
      <c r="BJ1045" s="19" t="s">
        <v>77</v>
      </c>
      <c r="BK1045" s="145">
        <f>ROUND(I1045*H1045,2)</f>
        <v>0</v>
      </c>
      <c r="BL1045" s="19" t="s">
        <v>229</v>
      </c>
      <c r="BM1045" s="144" t="s">
        <v>1376</v>
      </c>
    </row>
    <row r="1046" spans="2:65" s="1" customFormat="1">
      <c r="B1046" s="34"/>
      <c r="D1046" s="146" t="s">
        <v>222</v>
      </c>
      <c r="F1046" s="147" t="s">
        <v>1377</v>
      </c>
      <c r="I1046" s="148"/>
      <c r="L1046" s="34"/>
      <c r="M1046" s="149"/>
      <c r="T1046" s="55"/>
      <c r="AT1046" s="19" t="s">
        <v>222</v>
      </c>
      <c r="AU1046" s="19" t="s">
        <v>79</v>
      </c>
    </row>
    <row r="1047" spans="2:65" s="12" customFormat="1">
      <c r="B1047" s="152"/>
      <c r="D1047" s="150" t="s">
        <v>226</v>
      </c>
      <c r="E1047" s="153" t="s">
        <v>19</v>
      </c>
      <c r="F1047" s="154" t="s">
        <v>1378</v>
      </c>
      <c r="H1047" s="155">
        <v>6.0999999999999999E-2</v>
      </c>
      <c r="I1047" s="156"/>
      <c r="L1047" s="152"/>
      <c r="M1047" s="157"/>
      <c r="T1047" s="158"/>
      <c r="AT1047" s="153" t="s">
        <v>226</v>
      </c>
      <c r="AU1047" s="153" t="s">
        <v>79</v>
      </c>
      <c r="AV1047" s="12" t="s">
        <v>79</v>
      </c>
      <c r="AW1047" s="12" t="s">
        <v>31</v>
      </c>
      <c r="AX1047" s="12" t="s">
        <v>69</v>
      </c>
      <c r="AY1047" s="153" t="s">
        <v>212</v>
      </c>
    </row>
    <row r="1048" spans="2:65" s="13" customFormat="1">
      <c r="B1048" s="159"/>
      <c r="D1048" s="150" t="s">
        <v>226</v>
      </c>
      <c r="E1048" s="160" t="s">
        <v>19</v>
      </c>
      <c r="F1048" s="161" t="s">
        <v>228</v>
      </c>
      <c r="H1048" s="162">
        <v>6.0999999999999999E-2</v>
      </c>
      <c r="I1048" s="163"/>
      <c r="L1048" s="159"/>
      <c r="M1048" s="164"/>
      <c r="T1048" s="165"/>
      <c r="AT1048" s="160" t="s">
        <v>226</v>
      </c>
      <c r="AU1048" s="160" t="s">
        <v>79</v>
      </c>
      <c r="AV1048" s="13" t="s">
        <v>229</v>
      </c>
      <c r="AW1048" s="13" t="s">
        <v>31</v>
      </c>
      <c r="AX1048" s="13" t="s">
        <v>77</v>
      </c>
      <c r="AY1048" s="160" t="s">
        <v>212</v>
      </c>
    </row>
    <row r="1049" spans="2:65" s="11" customFormat="1" ht="25.9" customHeight="1">
      <c r="B1049" s="121"/>
      <c r="D1049" s="122" t="s">
        <v>68</v>
      </c>
      <c r="E1049" s="123" t="s">
        <v>1379</v>
      </c>
      <c r="F1049" s="123" t="s">
        <v>1380</v>
      </c>
      <c r="I1049" s="124"/>
      <c r="J1049" s="125">
        <f>BK1049</f>
        <v>0</v>
      </c>
      <c r="L1049" s="121"/>
      <c r="M1049" s="126"/>
      <c r="P1049" s="127">
        <f>P1050+P1063+P1138+P1243+P1266+P1287+P1308+P1319+P1470+P1491+P1512+P1523+P1569+P1578+P1595+P1602+P1679+P1714+P1888+P1931+P1943+P1949+P2070+P2077</f>
        <v>0</v>
      </c>
      <c r="R1049" s="127">
        <f>R1050+R1063+R1138+R1243+R1266+R1287+R1308+R1319+R1470+R1491+R1512+R1523+R1569+R1578+R1595+R1602+R1679+R1714+R1888+R1931+R1943+R1949+R2070+R2077</f>
        <v>0</v>
      </c>
      <c r="T1049" s="128">
        <f>T1050+T1063+T1138+T1243+T1266+T1287+T1308+T1319+T1470+T1491+T1512+T1523+T1569+T1578+T1595+T1602+T1679+T1714+T1888+T1931+T1943+T1949+T2070+T2077</f>
        <v>646.94788061999998</v>
      </c>
      <c r="AR1049" s="122" t="s">
        <v>79</v>
      </c>
      <c r="AT1049" s="129" t="s">
        <v>68</v>
      </c>
      <c r="AU1049" s="129" t="s">
        <v>69</v>
      </c>
      <c r="AY1049" s="122" t="s">
        <v>212</v>
      </c>
      <c r="BK1049" s="130">
        <f>BK1050+BK1063+BK1138+BK1243+BK1266+BK1287+BK1308+BK1319+BK1470+BK1491+BK1512+BK1523+BK1569+BK1578+BK1595+BK1602+BK1679+BK1714+BK1888+BK1931+BK1943+BK1949+BK2070+BK2077</f>
        <v>0</v>
      </c>
    </row>
    <row r="1050" spans="2:65" s="11" customFormat="1" ht="22.9" customHeight="1">
      <c r="B1050" s="121"/>
      <c r="D1050" s="122" t="s">
        <v>68</v>
      </c>
      <c r="E1050" s="131" t="s">
        <v>1381</v>
      </c>
      <c r="F1050" s="131" t="s">
        <v>1382</v>
      </c>
      <c r="I1050" s="124"/>
      <c r="J1050" s="132">
        <f>BK1050</f>
        <v>0</v>
      </c>
      <c r="L1050" s="121"/>
      <c r="M1050" s="126"/>
      <c r="P1050" s="127">
        <f>SUM(P1051:P1062)</f>
        <v>0</v>
      </c>
      <c r="R1050" s="127">
        <f>SUM(R1051:R1062)</f>
        <v>0</v>
      </c>
      <c r="T1050" s="128">
        <f>SUM(T1051:T1062)</f>
        <v>14.313507999999997</v>
      </c>
      <c r="AR1050" s="122" t="s">
        <v>79</v>
      </c>
      <c r="AT1050" s="129" t="s">
        <v>68</v>
      </c>
      <c r="AU1050" s="129" t="s">
        <v>77</v>
      </c>
      <c r="AY1050" s="122" t="s">
        <v>212</v>
      </c>
      <c r="BK1050" s="130">
        <f>SUM(BK1051:BK1062)</f>
        <v>0</v>
      </c>
    </row>
    <row r="1051" spans="2:65" s="1" customFormat="1" ht="21.75" customHeight="1">
      <c r="B1051" s="34"/>
      <c r="C1051" s="133" t="s">
        <v>1383</v>
      </c>
      <c r="D1051" s="133" t="s">
        <v>215</v>
      </c>
      <c r="E1051" s="134" t="s">
        <v>1384</v>
      </c>
      <c r="F1051" s="135" t="s">
        <v>1385</v>
      </c>
      <c r="G1051" s="136" t="s">
        <v>495</v>
      </c>
      <c r="H1051" s="137">
        <v>1043.5999999999999</v>
      </c>
      <c r="I1051" s="138"/>
      <c r="J1051" s="139">
        <f>ROUND(I1051*H1051,2)</f>
        <v>0</v>
      </c>
      <c r="K1051" s="135" t="s">
        <v>219</v>
      </c>
      <c r="L1051" s="34"/>
      <c r="M1051" s="140" t="s">
        <v>19</v>
      </c>
      <c r="N1051" s="141" t="s">
        <v>40</v>
      </c>
      <c r="P1051" s="142">
        <f>O1051*H1051</f>
        <v>0</v>
      </c>
      <c r="Q1051" s="142">
        <v>0</v>
      </c>
      <c r="R1051" s="142">
        <f>Q1051*H1051</f>
        <v>0</v>
      </c>
      <c r="S1051" s="142">
        <v>1.0999999999999999E-2</v>
      </c>
      <c r="T1051" s="143">
        <f>S1051*H1051</f>
        <v>11.479599999999998</v>
      </c>
      <c r="AR1051" s="144" t="s">
        <v>316</v>
      </c>
      <c r="AT1051" s="144" t="s">
        <v>215</v>
      </c>
      <c r="AU1051" s="144" t="s">
        <v>79</v>
      </c>
      <c r="AY1051" s="19" t="s">
        <v>212</v>
      </c>
      <c r="BE1051" s="145">
        <f>IF(N1051="základní",J1051,0)</f>
        <v>0</v>
      </c>
      <c r="BF1051" s="145">
        <f>IF(N1051="snížená",J1051,0)</f>
        <v>0</v>
      </c>
      <c r="BG1051" s="145">
        <f>IF(N1051="zákl. přenesená",J1051,0)</f>
        <v>0</v>
      </c>
      <c r="BH1051" s="145">
        <f>IF(N1051="sníž. přenesená",J1051,0)</f>
        <v>0</v>
      </c>
      <c r="BI1051" s="145">
        <f>IF(N1051="nulová",J1051,0)</f>
        <v>0</v>
      </c>
      <c r="BJ1051" s="19" t="s">
        <v>77</v>
      </c>
      <c r="BK1051" s="145">
        <f>ROUND(I1051*H1051,2)</f>
        <v>0</v>
      </c>
      <c r="BL1051" s="19" t="s">
        <v>316</v>
      </c>
      <c r="BM1051" s="144" t="s">
        <v>1386</v>
      </c>
    </row>
    <row r="1052" spans="2:65" s="1" customFormat="1">
      <c r="B1052" s="34"/>
      <c r="D1052" s="146" t="s">
        <v>222</v>
      </c>
      <c r="F1052" s="147" t="s">
        <v>1387</v>
      </c>
      <c r="I1052" s="148"/>
      <c r="L1052" s="34"/>
      <c r="M1052" s="149"/>
      <c r="T1052" s="55"/>
      <c r="AT1052" s="19" t="s">
        <v>222</v>
      </c>
      <c r="AU1052" s="19" t="s">
        <v>79</v>
      </c>
    </row>
    <row r="1053" spans="2:65" s="14" customFormat="1">
      <c r="B1053" s="170"/>
      <c r="D1053" s="150" t="s">
        <v>226</v>
      </c>
      <c r="E1053" s="171" t="s">
        <v>19</v>
      </c>
      <c r="F1053" s="172" t="s">
        <v>1388</v>
      </c>
      <c r="H1053" s="171" t="s">
        <v>19</v>
      </c>
      <c r="I1053" s="173"/>
      <c r="L1053" s="170"/>
      <c r="M1053" s="174"/>
      <c r="T1053" s="175"/>
      <c r="AT1053" s="171" t="s">
        <v>226</v>
      </c>
      <c r="AU1053" s="171" t="s">
        <v>79</v>
      </c>
      <c r="AV1053" s="14" t="s">
        <v>77</v>
      </c>
      <c r="AW1053" s="14" t="s">
        <v>31</v>
      </c>
      <c r="AX1053" s="14" t="s">
        <v>69</v>
      </c>
      <c r="AY1053" s="171" t="s">
        <v>212</v>
      </c>
    </row>
    <row r="1054" spans="2:65" s="12" customFormat="1">
      <c r="B1054" s="152"/>
      <c r="D1054" s="150" t="s">
        <v>226</v>
      </c>
      <c r="E1054" s="153" t="s">
        <v>19</v>
      </c>
      <c r="F1054" s="154" t="s">
        <v>1389</v>
      </c>
      <c r="H1054" s="155">
        <v>1028.5999999999999</v>
      </c>
      <c r="I1054" s="156"/>
      <c r="L1054" s="152"/>
      <c r="M1054" s="157"/>
      <c r="T1054" s="158"/>
      <c r="AT1054" s="153" t="s">
        <v>226</v>
      </c>
      <c r="AU1054" s="153" t="s">
        <v>79</v>
      </c>
      <c r="AV1054" s="12" t="s">
        <v>79</v>
      </c>
      <c r="AW1054" s="12" t="s">
        <v>31</v>
      </c>
      <c r="AX1054" s="12" t="s">
        <v>69</v>
      </c>
      <c r="AY1054" s="153" t="s">
        <v>212</v>
      </c>
    </row>
    <row r="1055" spans="2:65" s="12" customFormat="1">
      <c r="B1055" s="152"/>
      <c r="D1055" s="150" t="s">
        <v>226</v>
      </c>
      <c r="E1055" s="153" t="s">
        <v>19</v>
      </c>
      <c r="F1055" s="154" t="s">
        <v>1390</v>
      </c>
      <c r="H1055" s="155">
        <v>15</v>
      </c>
      <c r="I1055" s="156"/>
      <c r="L1055" s="152"/>
      <c r="M1055" s="157"/>
      <c r="T1055" s="158"/>
      <c r="AT1055" s="153" t="s">
        <v>226</v>
      </c>
      <c r="AU1055" s="153" t="s">
        <v>79</v>
      </c>
      <c r="AV1055" s="12" t="s">
        <v>79</v>
      </c>
      <c r="AW1055" s="12" t="s">
        <v>31</v>
      </c>
      <c r="AX1055" s="12" t="s">
        <v>69</v>
      </c>
      <c r="AY1055" s="153" t="s">
        <v>212</v>
      </c>
    </row>
    <row r="1056" spans="2:65" s="13" customFormat="1">
      <c r="B1056" s="159"/>
      <c r="D1056" s="150" t="s">
        <v>226</v>
      </c>
      <c r="E1056" s="160" t="s">
        <v>19</v>
      </c>
      <c r="F1056" s="161" t="s">
        <v>228</v>
      </c>
      <c r="H1056" s="162">
        <v>1043.5999999999999</v>
      </c>
      <c r="I1056" s="163"/>
      <c r="L1056" s="159"/>
      <c r="M1056" s="164"/>
      <c r="T1056" s="165"/>
      <c r="AT1056" s="160" t="s">
        <v>226</v>
      </c>
      <c r="AU1056" s="160" t="s">
        <v>79</v>
      </c>
      <c r="AV1056" s="13" t="s">
        <v>229</v>
      </c>
      <c r="AW1056" s="13" t="s">
        <v>31</v>
      </c>
      <c r="AX1056" s="13" t="s">
        <v>77</v>
      </c>
      <c r="AY1056" s="160" t="s">
        <v>212</v>
      </c>
    </row>
    <row r="1057" spans="2:65" s="1" customFormat="1" ht="21.75" customHeight="1">
      <c r="B1057" s="34"/>
      <c r="C1057" s="133" t="s">
        <v>1391</v>
      </c>
      <c r="D1057" s="133" t="s">
        <v>215</v>
      </c>
      <c r="E1057" s="134" t="s">
        <v>1392</v>
      </c>
      <c r="F1057" s="135" t="s">
        <v>1393</v>
      </c>
      <c r="G1057" s="136" t="s">
        <v>495</v>
      </c>
      <c r="H1057" s="137">
        <v>257.62799999999999</v>
      </c>
      <c r="I1057" s="138"/>
      <c r="J1057" s="139">
        <f>ROUND(I1057*H1057,2)</f>
        <v>0</v>
      </c>
      <c r="K1057" s="135" t="s">
        <v>219</v>
      </c>
      <c r="L1057" s="34"/>
      <c r="M1057" s="140" t="s">
        <v>19</v>
      </c>
      <c r="N1057" s="141" t="s">
        <v>40</v>
      </c>
      <c r="P1057" s="142">
        <f>O1057*H1057</f>
        <v>0</v>
      </c>
      <c r="Q1057" s="142">
        <v>0</v>
      </c>
      <c r="R1057" s="142">
        <f>Q1057*H1057</f>
        <v>0</v>
      </c>
      <c r="S1057" s="142">
        <v>1.0999999999999999E-2</v>
      </c>
      <c r="T1057" s="143">
        <f>S1057*H1057</f>
        <v>2.8339079999999996</v>
      </c>
      <c r="AR1057" s="144" t="s">
        <v>316</v>
      </c>
      <c r="AT1057" s="144" t="s">
        <v>215</v>
      </c>
      <c r="AU1057" s="144" t="s">
        <v>79</v>
      </c>
      <c r="AY1057" s="19" t="s">
        <v>212</v>
      </c>
      <c r="BE1057" s="145">
        <f>IF(N1057="základní",J1057,0)</f>
        <v>0</v>
      </c>
      <c r="BF1057" s="145">
        <f>IF(N1057="snížená",J1057,0)</f>
        <v>0</v>
      </c>
      <c r="BG1057" s="145">
        <f>IF(N1057="zákl. přenesená",J1057,0)</f>
        <v>0</v>
      </c>
      <c r="BH1057" s="145">
        <f>IF(N1057="sníž. přenesená",J1057,0)</f>
        <v>0</v>
      </c>
      <c r="BI1057" s="145">
        <f>IF(N1057="nulová",J1057,0)</f>
        <v>0</v>
      </c>
      <c r="BJ1057" s="19" t="s">
        <v>77</v>
      </c>
      <c r="BK1057" s="145">
        <f>ROUND(I1057*H1057,2)</f>
        <v>0</v>
      </c>
      <c r="BL1057" s="19" t="s">
        <v>316</v>
      </c>
      <c r="BM1057" s="144" t="s">
        <v>1394</v>
      </c>
    </row>
    <row r="1058" spans="2:65" s="1" customFormat="1">
      <c r="B1058" s="34"/>
      <c r="D1058" s="146" t="s">
        <v>222</v>
      </c>
      <c r="F1058" s="147" t="s">
        <v>1395</v>
      </c>
      <c r="I1058" s="148"/>
      <c r="L1058" s="34"/>
      <c r="M1058" s="149"/>
      <c r="T1058" s="55"/>
      <c r="AT1058" s="19" t="s">
        <v>222</v>
      </c>
      <c r="AU1058" s="19" t="s">
        <v>79</v>
      </c>
    </row>
    <row r="1059" spans="2:65" s="14" customFormat="1">
      <c r="B1059" s="170"/>
      <c r="D1059" s="150" t="s">
        <v>226</v>
      </c>
      <c r="E1059" s="171" t="s">
        <v>19</v>
      </c>
      <c r="F1059" s="172" t="s">
        <v>1396</v>
      </c>
      <c r="H1059" s="171" t="s">
        <v>19</v>
      </c>
      <c r="I1059" s="173"/>
      <c r="L1059" s="170"/>
      <c r="M1059" s="174"/>
      <c r="T1059" s="175"/>
      <c r="AT1059" s="171" t="s">
        <v>226</v>
      </c>
      <c r="AU1059" s="171" t="s">
        <v>79</v>
      </c>
      <c r="AV1059" s="14" t="s">
        <v>77</v>
      </c>
      <c r="AW1059" s="14" t="s">
        <v>31</v>
      </c>
      <c r="AX1059" s="14" t="s">
        <v>69</v>
      </c>
      <c r="AY1059" s="171" t="s">
        <v>212</v>
      </c>
    </row>
    <row r="1060" spans="2:65" s="12" customFormat="1">
      <c r="B1060" s="152"/>
      <c r="D1060" s="150" t="s">
        <v>226</v>
      </c>
      <c r="E1060" s="153" t="s">
        <v>19</v>
      </c>
      <c r="F1060" s="154" t="s">
        <v>1397</v>
      </c>
      <c r="H1060" s="155">
        <v>175.34</v>
      </c>
      <c r="I1060" s="156"/>
      <c r="L1060" s="152"/>
      <c r="M1060" s="157"/>
      <c r="T1060" s="158"/>
      <c r="AT1060" s="153" t="s">
        <v>226</v>
      </c>
      <c r="AU1060" s="153" t="s">
        <v>79</v>
      </c>
      <c r="AV1060" s="12" t="s">
        <v>79</v>
      </c>
      <c r="AW1060" s="12" t="s">
        <v>31</v>
      </c>
      <c r="AX1060" s="12" t="s">
        <v>69</v>
      </c>
      <c r="AY1060" s="153" t="s">
        <v>212</v>
      </c>
    </row>
    <row r="1061" spans="2:65" s="12" customFormat="1">
      <c r="B1061" s="152"/>
      <c r="D1061" s="150" t="s">
        <v>226</v>
      </c>
      <c r="E1061" s="153" t="s">
        <v>19</v>
      </c>
      <c r="F1061" s="154" t="s">
        <v>1398</v>
      </c>
      <c r="H1061" s="155">
        <v>82.287999999999997</v>
      </c>
      <c r="I1061" s="156"/>
      <c r="L1061" s="152"/>
      <c r="M1061" s="157"/>
      <c r="T1061" s="158"/>
      <c r="AT1061" s="153" t="s">
        <v>226</v>
      </c>
      <c r="AU1061" s="153" t="s">
        <v>79</v>
      </c>
      <c r="AV1061" s="12" t="s">
        <v>79</v>
      </c>
      <c r="AW1061" s="12" t="s">
        <v>31</v>
      </c>
      <c r="AX1061" s="12" t="s">
        <v>69</v>
      </c>
      <c r="AY1061" s="153" t="s">
        <v>212</v>
      </c>
    </row>
    <row r="1062" spans="2:65" s="13" customFormat="1">
      <c r="B1062" s="159"/>
      <c r="D1062" s="150" t="s">
        <v>226</v>
      </c>
      <c r="E1062" s="160" t="s">
        <v>19</v>
      </c>
      <c r="F1062" s="161" t="s">
        <v>228</v>
      </c>
      <c r="H1062" s="162">
        <v>257.62799999999999</v>
      </c>
      <c r="I1062" s="163"/>
      <c r="L1062" s="159"/>
      <c r="M1062" s="164"/>
      <c r="T1062" s="165"/>
      <c r="AT1062" s="160" t="s">
        <v>226</v>
      </c>
      <c r="AU1062" s="160" t="s">
        <v>79</v>
      </c>
      <c r="AV1062" s="13" t="s">
        <v>229</v>
      </c>
      <c r="AW1062" s="13" t="s">
        <v>31</v>
      </c>
      <c r="AX1062" s="13" t="s">
        <v>77</v>
      </c>
      <c r="AY1062" s="160" t="s">
        <v>212</v>
      </c>
    </row>
    <row r="1063" spans="2:65" s="11" customFormat="1" ht="22.9" customHeight="1">
      <c r="B1063" s="121"/>
      <c r="D1063" s="122" t="s">
        <v>68</v>
      </c>
      <c r="E1063" s="131" t="s">
        <v>1399</v>
      </c>
      <c r="F1063" s="131" t="s">
        <v>1400</v>
      </c>
      <c r="I1063" s="124"/>
      <c r="J1063" s="132">
        <f>BK1063</f>
        <v>0</v>
      </c>
      <c r="L1063" s="121"/>
      <c r="M1063" s="126"/>
      <c r="P1063" s="127">
        <f>SUM(P1064:P1137)</f>
        <v>0</v>
      </c>
      <c r="R1063" s="127">
        <f>SUM(R1064:R1137)</f>
        <v>0</v>
      </c>
      <c r="T1063" s="128">
        <f>SUM(T1064:T1137)</f>
        <v>34.876808499999996</v>
      </c>
      <c r="AR1063" s="122" t="s">
        <v>79</v>
      </c>
      <c r="AT1063" s="129" t="s">
        <v>68</v>
      </c>
      <c r="AU1063" s="129" t="s">
        <v>77</v>
      </c>
      <c r="AY1063" s="122" t="s">
        <v>212</v>
      </c>
      <c r="BK1063" s="130">
        <f>SUM(BK1064:BK1137)</f>
        <v>0</v>
      </c>
    </row>
    <row r="1064" spans="2:65" s="1" customFormat="1" ht="21.75" customHeight="1">
      <c r="B1064" s="34"/>
      <c r="C1064" s="133" t="s">
        <v>1401</v>
      </c>
      <c r="D1064" s="133" t="s">
        <v>215</v>
      </c>
      <c r="E1064" s="134" t="s">
        <v>1402</v>
      </c>
      <c r="F1064" s="135" t="s">
        <v>1403</v>
      </c>
      <c r="G1064" s="136" t="s">
        <v>495</v>
      </c>
      <c r="H1064" s="137">
        <v>790.7</v>
      </c>
      <c r="I1064" s="138"/>
      <c r="J1064" s="139">
        <f>ROUND(I1064*H1064,2)</f>
        <v>0</v>
      </c>
      <c r="K1064" s="135" t="s">
        <v>219</v>
      </c>
      <c r="L1064" s="34"/>
      <c r="M1064" s="140" t="s">
        <v>19</v>
      </c>
      <c r="N1064" s="141" t="s">
        <v>40</v>
      </c>
      <c r="P1064" s="142">
        <f>O1064*H1064</f>
        <v>0</v>
      </c>
      <c r="Q1064" s="142">
        <v>0</v>
      </c>
      <c r="R1064" s="142">
        <f>Q1064*H1064</f>
        <v>0</v>
      </c>
      <c r="S1064" s="142">
        <v>5.4999999999999997E-3</v>
      </c>
      <c r="T1064" s="143">
        <f>S1064*H1064</f>
        <v>4.3488499999999997</v>
      </c>
      <c r="AR1064" s="144" t="s">
        <v>316</v>
      </c>
      <c r="AT1064" s="144" t="s">
        <v>215</v>
      </c>
      <c r="AU1064" s="144" t="s">
        <v>79</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316</v>
      </c>
      <c r="BM1064" s="144" t="s">
        <v>1404</v>
      </c>
    </row>
    <row r="1065" spans="2:65" s="1" customFormat="1">
      <c r="B1065" s="34"/>
      <c r="D1065" s="146" t="s">
        <v>222</v>
      </c>
      <c r="F1065" s="147" t="s">
        <v>1405</v>
      </c>
      <c r="I1065" s="148"/>
      <c r="L1065" s="34"/>
      <c r="M1065" s="149"/>
      <c r="T1065" s="55"/>
      <c r="AT1065" s="19" t="s">
        <v>222</v>
      </c>
      <c r="AU1065" s="19" t="s">
        <v>79</v>
      </c>
    </row>
    <row r="1066" spans="2:65" s="14" customFormat="1">
      <c r="B1066" s="170"/>
      <c r="D1066" s="150" t="s">
        <v>226</v>
      </c>
      <c r="E1066" s="171" t="s">
        <v>19</v>
      </c>
      <c r="F1066" s="172" t="s">
        <v>1406</v>
      </c>
      <c r="H1066" s="171" t="s">
        <v>19</v>
      </c>
      <c r="I1066" s="173"/>
      <c r="L1066" s="170"/>
      <c r="M1066" s="174"/>
      <c r="T1066" s="175"/>
      <c r="AT1066" s="171" t="s">
        <v>226</v>
      </c>
      <c r="AU1066" s="171" t="s">
        <v>79</v>
      </c>
      <c r="AV1066" s="14" t="s">
        <v>77</v>
      </c>
      <c r="AW1066" s="14" t="s">
        <v>31</v>
      </c>
      <c r="AX1066" s="14" t="s">
        <v>69</v>
      </c>
      <c r="AY1066" s="171" t="s">
        <v>212</v>
      </c>
    </row>
    <row r="1067" spans="2:65" s="12" customFormat="1">
      <c r="B1067" s="152"/>
      <c r="D1067" s="150" t="s">
        <v>226</v>
      </c>
      <c r="E1067" s="153" t="s">
        <v>19</v>
      </c>
      <c r="F1067" s="154" t="s">
        <v>1407</v>
      </c>
      <c r="H1067" s="155">
        <v>719.7</v>
      </c>
      <c r="I1067" s="156"/>
      <c r="L1067" s="152"/>
      <c r="M1067" s="157"/>
      <c r="T1067" s="158"/>
      <c r="AT1067" s="153" t="s">
        <v>226</v>
      </c>
      <c r="AU1067" s="153" t="s">
        <v>79</v>
      </c>
      <c r="AV1067" s="12" t="s">
        <v>79</v>
      </c>
      <c r="AW1067" s="12" t="s">
        <v>31</v>
      </c>
      <c r="AX1067" s="12" t="s">
        <v>69</v>
      </c>
      <c r="AY1067" s="153" t="s">
        <v>212</v>
      </c>
    </row>
    <row r="1068" spans="2:65" s="12" customFormat="1">
      <c r="B1068" s="152"/>
      <c r="D1068" s="150" t="s">
        <v>226</v>
      </c>
      <c r="E1068" s="153" t="s">
        <v>19</v>
      </c>
      <c r="F1068" s="154" t="s">
        <v>1408</v>
      </c>
      <c r="H1068" s="155">
        <v>53.4</v>
      </c>
      <c r="I1068" s="156"/>
      <c r="L1068" s="152"/>
      <c r="M1068" s="157"/>
      <c r="T1068" s="158"/>
      <c r="AT1068" s="153" t="s">
        <v>226</v>
      </c>
      <c r="AU1068" s="153" t="s">
        <v>79</v>
      </c>
      <c r="AV1068" s="12" t="s">
        <v>79</v>
      </c>
      <c r="AW1068" s="12" t="s">
        <v>31</v>
      </c>
      <c r="AX1068" s="12" t="s">
        <v>69</v>
      </c>
      <c r="AY1068" s="153" t="s">
        <v>212</v>
      </c>
    </row>
    <row r="1069" spans="2:65" s="12" customFormat="1">
      <c r="B1069" s="152"/>
      <c r="D1069" s="150" t="s">
        <v>226</v>
      </c>
      <c r="E1069" s="153" t="s">
        <v>19</v>
      </c>
      <c r="F1069" s="154" t="s">
        <v>1409</v>
      </c>
      <c r="H1069" s="155">
        <v>17.600000000000001</v>
      </c>
      <c r="I1069" s="156"/>
      <c r="L1069" s="152"/>
      <c r="M1069" s="157"/>
      <c r="T1069" s="158"/>
      <c r="AT1069" s="153" t="s">
        <v>226</v>
      </c>
      <c r="AU1069" s="153" t="s">
        <v>79</v>
      </c>
      <c r="AV1069" s="12" t="s">
        <v>79</v>
      </c>
      <c r="AW1069" s="12" t="s">
        <v>31</v>
      </c>
      <c r="AX1069" s="12" t="s">
        <v>69</v>
      </c>
      <c r="AY1069" s="153" t="s">
        <v>212</v>
      </c>
    </row>
    <row r="1070" spans="2:65" s="13" customFormat="1">
      <c r="B1070" s="159"/>
      <c r="D1070" s="150" t="s">
        <v>226</v>
      </c>
      <c r="E1070" s="160" t="s">
        <v>19</v>
      </c>
      <c r="F1070" s="161" t="s">
        <v>228</v>
      </c>
      <c r="H1070" s="162">
        <v>790.7</v>
      </c>
      <c r="I1070" s="163"/>
      <c r="L1070" s="159"/>
      <c r="M1070" s="164"/>
      <c r="T1070" s="165"/>
      <c r="AT1070" s="160" t="s">
        <v>226</v>
      </c>
      <c r="AU1070" s="160" t="s">
        <v>79</v>
      </c>
      <c r="AV1070" s="13" t="s">
        <v>229</v>
      </c>
      <c r="AW1070" s="13" t="s">
        <v>31</v>
      </c>
      <c r="AX1070" s="13" t="s">
        <v>77</v>
      </c>
      <c r="AY1070" s="160" t="s">
        <v>212</v>
      </c>
    </row>
    <row r="1071" spans="2:65" s="1" customFormat="1" ht="21.75" customHeight="1">
      <c r="B1071" s="34"/>
      <c r="C1071" s="133" t="s">
        <v>1410</v>
      </c>
      <c r="D1071" s="133" t="s">
        <v>215</v>
      </c>
      <c r="E1071" s="134" t="s">
        <v>1411</v>
      </c>
      <c r="F1071" s="135" t="s">
        <v>1412</v>
      </c>
      <c r="G1071" s="136" t="s">
        <v>495</v>
      </c>
      <c r="H1071" s="137">
        <v>193.101</v>
      </c>
      <c r="I1071" s="138"/>
      <c r="J1071" s="139">
        <f>ROUND(I1071*H1071,2)</f>
        <v>0</v>
      </c>
      <c r="K1071" s="135" t="s">
        <v>219</v>
      </c>
      <c r="L1071" s="34"/>
      <c r="M1071" s="140" t="s">
        <v>19</v>
      </c>
      <c r="N1071" s="141" t="s">
        <v>40</v>
      </c>
      <c r="P1071" s="142">
        <f>O1071*H1071</f>
        <v>0</v>
      </c>
      <c r="Q1071" s="142">
        <v>0</v>
      </c>
      <c r="R1071" s="142">
        <f>Q1071*H1071</f>
        <v>0</v>
      </c>
      <c r="S1071" s="142">
        <v>1.0999999999999999E-2</v>
      </c>
      <c r="T1071" s="143">
        <f>S1071*H1071</f>
        <v>2.1241110000000001</v>
      </c>
      <c r="AR1071" s="144" t="s">
        <v>316</v>
      </c>
      <c r="AT1071" s="144" t="s">
        <v>215</v>
      </c>
      <c r="AU1071" s="144" t="s">
        <v>79</v>
      </c>
      <c r="AY1071" s="19" t="s">
        <v>212</v>
      </c>
      <c r="BE1071" s="145">
        <f>IF(N1071="základní",J1071,0)</f>
        <v>0</v>
      </c>
      <c r="BF1071" s="145">
        <f>IF(N1071="snížená",J1071,0)</f>
        <v>0</v>
      </c>
      <c r="BG1071" s="145">
        <f>IF(N1071="zákl. přenesená",J1071,0)</f>
        <v>0</v>
      </c>
      <c r="BH1071" s="145">
        <f>IF(N1071="sníž. přenesená",J1071,0)</f>
        <v>0</v>
      </c>
      <c r="BI1071" s="145">
        <f>IF(N1071="nulová",J1071,0)</f>
        <v>0</v>
      </c>
      <c r="BJ1071" s="19" t="s">
        <v>77</v>
      </c>
      <c r="BK1071" s="145">
        <f>ROUND(I1071*H1071,2)</f>
        <v>0</v>
      </c>
      <c r="BL1071" s="19" t="s">
        <v>316</v>
      </c>
      <c r="BM1071" s="144" t="s">
        <v>1413</v>
      </c>
    </row>
    <row r="1072" spans="2:65" s="1" customFormat="1">
      <c r="B1072" s="34"/>
      <c r="D1072" s="146" t="s">
        <v>222</v>
      </c>
      <c r="F1072" s="147" t="s">
        <v>1414</v>
      </c>
      <c r="I1072" s="148"/>
      <c r="L1072" s="34"/>
      <c r="M1072" s="149"/>
      <c r="T1072" s="55"/>
      <c r="AT1072" s="19" t="s">
        <v>222</v>
      </c>
      <c r="AU1072" s="19" t="s">
        <v>79</v>
      </c>
    </row>
    <row r="1073" spans="2:65" s="14" customFormat="1">
      <c r="B1073" s="170"/>
      <c r="D1073" s="150" t="s">
        <v>226</v>
      </c>
      <c r="E1073" s="171" t="s">
        <v>19</v>
      </c>
      <c r="F1073" s="172" t="s">
        <v>1415</v>
      </c>
      <c r="H1073" s="171" t="s">
        <v>19</v>
      </c>
      <c r="I1073" s="173"/>
      <c r="L1073" s="170"/>
      <c r="M1073" s="174"/>
      <c r="T1073" s="175"/>
      <c r="AT1073" s="171" t="s">
        <v>226</v>
      </c>
      <c r="AU1073" s="171" t="s">
        <v>79</v>
      </c>
      <c r="AV1073" s="14" t="s">
        <v>77</v>
      </c>
      <c r="AW1073" s="14" t="s">
        <v>31</v>
      </c>
      <c r="AX1073" s="14" t="s">
        <v>69</v>
      </c>
      <c r="AY1073" s="171" t="s">
        <v>212</v>
      </c>
    </row>
    <row r="1074" spans="2:65" s="12" customFormat="1">
      <c r="B1074" s="152"/>
      <c r="D1074" s="150" t="s">
        <v>226</v>
      </c>
      <c r="E1074" s="153" t="s">
        <v>19</v>
      </c>
      <c r="F1074" s="154" t="s">
        <v>1416</v>
      </c>
      <c r="H1074" s="155">
        <v>188.97</v>
      </c>
      <c r="I1074" s="156"/>
      <c r="L1074" s="152"/>
      <c r="M1074" s="157"/>
      <c r="T1074" s="158"/>
      <c r="AT1074" s="153" t="s">
        <v>226</v>
      </c>
      <c r="AU1074" s="153" t="s">
        <v>79</v>
      </c>
      <c r="AV1074" s="12" t="s">
        <v>79</v>
      </c>
      <c r="AW1074" s="12" t="s">
        <v>31</v>
      </c>
      <c r="AX1074" s="12" t="s">
        <v>69</v>
      </c>
      <c r="AY1074" s="153" t="s">
        <v>212</v>
      </c>
    </row>
    <row r="1075" spans="2:65" s="12" customFormat="1">
      <c r="B1075" s="152"/>
      <c r="D1075" s="150" t="s">
        <v>226</v>
      </c>
      <c r="E1075" s="153" t="s">
        <v>19</v>
      </c>
      <c r="F1075" s="154" t="s">
        <v>1417</v>
      </c>
      <c r="H1075" s="155">
        <v>4.1310000000000002</v>
      </c>
      <c r="I1075" s="156"/>
      <c r="L1075" s="152"/>
      <c r="M1075" s="157"/>
      <c r="T1075" s="158"/>
      <c r="AT1075" s="153" t="s">
        <v>226</v>
      </c>
      <c r="AU1075" s="153" t="s">
        <v>79</v>
      </c>
      <c r="AV1075" s="12" t="s">
        <v>79</v>
      </c>
      <c r="AW1075" s="12" t="s">
        <v>31</v>
      </c>
      <c r="AX1075" s="12" t="s">
        <v>69</v>
      </c>
      <c r="AY1075" s="153" t="s">
        <v>212</v>
      </c>
    </row>
    <row r="1076" spans="2:65" s="13" customFormat="1">
      <c r="B1076" s="159"/>
      <c r="D1076" s="150" t="s">
        <v>226</v>
      </c>
      <c r="E1076" s="160" t="s">
        <v>19</v>
      </c>
      <c r="F1076" s="161" t="s">
        <v>228</v>
      </c>
      <c r="H1076" s="162">
        <v>193.101</v>
      </c>
      <c r="I1076" s="163"/>
      <c r="L1076" s="159"/>
      <c r="M1076" s="164"/>
      <c r="T1076" s="165"/>
      <c r="AT1076" s="160" t="s">
        <v>226</v>
      </c>
      <c r="AU1076" s="160" t="s">
        <v>79</v>
      </c>
      <c r="AV1076" s="13" t="s">
        <v>229</v>
      </c>
      <c r="AW1076" s="13" t="s">
        <v>31</v>
      </c>
      <c r="AX1076" s="13" t="s">
        <v>77</v>
      </c>
      <c r="AY1076" s="160" t="s">
        <v>212</v>
      </c>
    </row>
    <row r="1077" spans="2:65" s="1" customFormat="1" ht="21.75" customHeight="1">
      <c r="B1077" s="34"/>
      <c r="C1077" s="133" t="s">
        <v>1418</v>
      </c>
      <c r="D1077" s="133" t="s">
        <v>215</v>
      </c>
      <c r="E1077" s="134" t="s">
        <v>1419</v>
      </c>
      <c r="F1077" s="135" t="s">
        <v>1420</v>
      </c>
      <c r="G1077" s="136" t="s">
        <v>495</v>
      </c>
      <c r="H1077" s="137">
        <v>790.7</v>
      </c>
      <c r="I1077" s="138"/>
      <c r="J1077" s="139">
        <f>ROUND(I1077*H1077,2)</f>
        <v>0</v>
      </c>
      <c r="K1077" s="135" t="s">
        <v>219</v>
      </c>
      <c r="L1077" s="34"/>
      <c r="M1077" s="140" t="s">
        <v>19</v>
      </c>
      <c r="N1077" s="141" t="s">
        <v>40</v>
      </c>
      <c r="P1077" s="142">
        <f>O1077*H1077</f>
        <v>0</v>
      </c>
      <c r="Q1077" s="142">
        <v>0</v>
      </c>
      <c r="R1077" s="142">
        <f>Q1077*H1077</f>
        <v>0</v>
      </c>
      <c r="S1077" s="142">
        <v>1.6500000000000001E-2</v>
      </c>
      <c r="T1077" s="143">
        <f>S1077*H1077</f>
        <v>13.046550000000002</v>
      </c>
      <c r="AR1077" s="144" t="s">
        <v>316</v>
      </c>
      <c r="AT1077" s="144" t="s">
        <v>215</v>
      </c>
      <c r="AU1077" s="144" t="s">
        <v>79</v>
      </c>
      <c r="AY1077" s="19" t="s">
        <v>212</v>
      </c>
      <c r="BE1077" s="145">
        <f>IF(N1077="základní",J1077,0)</f>
        <v>0</v>
      </c>
      <c r="BF1077" s="145">
        <f>IF(N1077="snížená",J1077,0)</f>
        <v>0</v>
      </c>
      <c r="BG1077" s="145">
        <f>IF(N1077="zákl. přenesená",J1077,0)</f>
        <v>0</v>
      </c>
      <c r="BH1077" s="145">
        <f>IF(N1077="sníž. přenesená",J1077,0)</f>
        <v>0</v>
      </c>
      <c r="BI1077" s="145">
        <f>IF(N1077="nulová",J1077,0)</f>
        <v>0</v>
      </c>
      <c r="BJ1077" s="19" t="s">
        <v>77</v>
      </c>
      <c r="BK1077" s="145">
        <f>ROUND(I1077*H1077,2)</f>
        <v>0</v>
      </c>
      <c r="BL1077" s="19" t="s">
        <v>316</v>
      </c>
      <c r="BM1077" s="144" t="s">
        <v>1421</v>
      </c>
    </row>
    <row r="1078" spans="2:65" s="1" customFormat="1">
      <c r="B1078" s="34"/>
      <c r="D1078" s="146" t="s">
        <v>222</v>
      </c>
      <c r="F1078" s="147" t="s">
        <v>1422</v>
      </c>
      <c r="I1078" s="148"/>
      <c r="L1078" s="34"/>
      <c r="M1078" s="149"/>
      <c r="T1078" s="55"/>
      <c r="AT1078" s="19" t="s">
        <v>222</v>
      </c>
      <c r="AU1078" s="19" t="s">
        <v>79</v>
      </c>
    </row>
    <row r="1079" spans="2:65" s="14" customFormat="1">
      <c r="B1079" s="170"/>
      <c r="D1079" s="150" t="s">
        <v>226</v>
      </c>
      <c r="E1079" s="171" t="s">
        <v>19</v>
      </c>
      <c r="F1079" s="172" t="s">
        <v>1423</v>
      </c>
      <c r="H1079" s="171" t="s">
        <v>19</v>
      </c>
      <c r="I1079" s="173"/>
      <c r="L1079" s="170"/>
      <c r="M1079" s="174"/>
      <c r="T1079" s="175"/>
      <c r="AT1079" s="171" t="s">
        <v>226</v>
      </c>
      <c r="AU1079" s="171" t="s">
        <v>79</v>
      </c>
      <c r="AV1079" s="14" t="s">
        <v>77</v>
      </c>
      <c r="AW1079" s="14" t="s">
        <v>31</v>
      </c>
      <c r="AX1079" s="14" t="s">
        <v>69</v>
      </c>
      <c r="AY1079" s="171" t="s">
        <v>212</v>
      </c>
    </row>
    <row r="1080" spans="2:65" s="12" customFormat="1">
      <c r="B1080" s="152"/>
      <c r="D1080" s="150" t="s">
        <v>226</v>
      </c>
      <c r="E1080" s="153" t="s">
        <v>19</v>
      </c>
      <c r="F1080" s="154" t="s">
        <v>1407</v>
      </c>
      <c r="H1080" s="155">
        <v>719.7</v>
      </c>
      <c r="I1080" s="156"/>
      <c r="L1080" s="152"/>
      <c r="M1080" s="157"/>
      <c r="T1080" s="158"/>
      <c r="AT1080" s="153" t="s">
        <v>226</v>
      </c>
      <c r="AU1080" s="153" t="s">
        <v>79</v>
      </c>
      <c r="AV1080" s="12" t="s">
        <v>79</v>
      </c>
      <c r="AW1080" s="12" t="s">
        <v>31</v>
      </c>
      <c r="AX1080" s="12" t="s">
        <v>69</v>
      </c>
      <c r="AY1080" s="153" t="s">
        <v>212</v>
      </c>
    </row>
    <row r="1081" spans="2:65" s="12" customFormat="1">
      <c r="B1081" s="152"/>
      <c r="D1081" s="150" t="s">
        <v>226</v>
      </c>
      <c r="E1081" s="153" t="s">
        <v>19</v>
      </c>
      <c r="F1081" s="154" t="s">
        <v>1408</v>
      </c>
      <c r="H1081" s="155">
        <v>53.4</v>
      </c>
      <c r="I1081" s="156"/>
      <c r="L1081" s="152"/>
      <c r="M1081" s="157"/>
      <c r="T1081" s="158"/>
      <c r="AT1081" s="153" t="s">
        <v>226</v>
      </c>
      <c r="AU1081" s="153" t="s">
        <v>79</v>
      </c>
      <c r="AV1081" s="12" t="s">
        <v>79</v>
      </c>
      <c r="AW1081" s="12" t="s">
        <v>31</v>
      </c>
      <c r="AX1081" s="12" t="s">
        <v>69</v>
      </c>
      <c r="AY1081" s="153" t="s">
        <v>212</v>
      </c>
    </row>
    <row r="1082" spans="2:65" s="12" customFormat="1">
      <c r="B1082" s="152"/>
      <c r="D1082" s="150" t="s">
        <v>226</v>
      </c>
      <c r="E1082" s="153" t="s">
        <v>19</v>
      </c>
      <c r="F1082" s="154" t="s">
        <v>1409</v>
      </c>
      <c r="H1082" s="155">
        <v>17.600000000000001</v>
      </c>
      <c r="I1082" s="156"/>
      <c r="L1082" s="152"/>
      <c r="M1082" s="157"/>
      <c r="T1082" s="158"/>
      <c r="AT1082" s="153" t="s">
        <v>226</v>
      </c>
      <c r="AU1082" s="153" t="s">
        <v>79</v>
      </c>
      <c r="AV1082" s="12" t="s">
        <v>79</v>
      </c>
      <c r="AW1082" s="12" t="s">
        <v>31</v>
      </c>
      <c r="AX1082" s="12" t="s">
        <v>69</v>
      </c>
      <c r="AY1082" s="153" t="s">
        <v>212</v>
      </c>
    </row>
    <row r="1083" spans="2:65" s="13" customFormat="1">
      <c r="B1083" s="159"/>
      <c r="D1083" s="150" t="s">
        <v>226</v>
      </c>
      <c r="E1083" s="160" t="s">
        <v>19</v>
      </c>
      <c r="F1083" s="161" t="s">
        <v>228</v>
      </c>
      <c r="H1083" s="162">
        <v>790.7</v>
      </c>
      <c r="I1083" s="163"/>
      <c r="L1083" s="159"/>
      <c r="M1083" s="164"/>
      <c r="T1083" s="165"/>
      <c r="AT1083" s="160" t="s">
        <v>226</v>
      </c>
      <c r="AU1083" s="160" t="s">
        <v>79</v>
      </c>
      <c r="AV1083" s="13" t="s">
        <v>229</v>
      </c>
      <c r="AW1083" s="13" t="s">
        <v>31</v>
      </c>
      <c r="AX1083" s="13" t="s">
        <v>77</v>
      </c>
      <c r="AY1083" s="160" t="s">
        <v>212</v>
      </c>
    </row>
    <row r="1084" spans="2:65" s="1" customFormat="1" ht="24.2" customHeight="1">
      <c r="B1084" s="34"/>
      <c r="C1084" s="133" t="s">
        <v>1424</v>
      </c>
      <c r="D1084" s="133" t="s">
        <v>215</v>
      </c>
      <c r="E1084" s="134" t="s">
        <v>1425</v>
      </c>
      <c r="F1084" s="135" t="s">
        <v>1426</v>
      </c>
      <c r="G1084" s="136" t="s">
        <v>495</v>
      </c>
      <c r="H1084" s="137">
        <v>790.7</v>
      </c>
      <c r="I1084" s="138"/>
      <c r="J1084" s="139">
        <f>ROUND(I1084*H1084,2)</f>
        <v>0</v>
      </c>
      <c r="K1084" s="135" t="s">
        <v>219</v>
      </c>
      <c r="L1084" s="34"/>
      <c r="M1084" s="140" t="s">
        <v>19</v>
      </c>
      <c r="N1084" s="141" t="s">
        <v>40</v>
      </c>
      <c r="P1084" s="142">
        <f>O1084*H1084</f>
        <v>0</v>
      </c>
      <c r="Q1084" s="142">
        <v>0</v>
      </c>
      <c r="R1084" s="142">
        <f>Q1084*H1084</f>
        <v>0</v>
      </c>
      <c r="S1084" s="142">
        <v>5.4999999999999997E-3</v>
      </c>
      <c r="T1084" s="143">
        <f>S1084*H1084</f>
        <v>4.3488499999999997</v>
      </c>
      <c r="AR1084" s="144" t="s">
        <v>316</v>
      </c>
      <c r="AT1084" s="144" t="s">
        <v>215</v>
      </c>
      <c r="AU1084" s="144" t="s">
        <v>79</v>
      </c>
      <c r="AY1084" s="19" t="s">
        <v>212</v>
      </c>
      <c r="BE1084" s="145">
        <f>IF(N1084="základní",J1084,0)</f>
        <v>0</v>
      </c>
      <c r="BF1084" s="145">
        <f>IF(N1084="snížená",J1084,0)</f>
        <v>0</v>
      </c>
      <c r="BG1084" s="145">
        <f>IF(N1084="zákl. přenesená",J1084,0)</f>
        <v>0</v>
      </c>
      <c r="BH1084" s="145">
        <f>IF(N1084="sníž. přenesená",J1084,0)</f>
        <v>0</v>
      </c>
      <c r="BI1084" s="145">
        <f>IF(N1084="nulová",J1084,0)</f>
        <v>0</v>
      </c>
      <c r="BJ1084" s="19" t="s">
        <v>77</v>
      </c>
      <c r="BK1084" s="145">
        <f>ROUND(I1084*H1084,2)</f>
        <v>0</v>
      </c>
      <c r="BL1084" s="19" t="s">
        <v>316</v>
      </c>
      <c r="BM1084" s="144" t="s">
        <v>1427</v>
      </c>
    </row>
    <row r="1085" spans="2:65" s="1" customFormat="1">
      <c r="B1085" s="34"/>
      <c r="D1085" s="146" t="s">
        <v>222</v>
      </c>
      <c r="F1085" s="147" t="s">
        <v>1428</v>
      </c>
      <c r="I1085" s="148"/>
      <c r="L1085" s="34"/>
      <c r="M1085" s="149"/>
      <c r="T1085" s="55"/>
      <c r="AT1085" s="19" t="s">
        <v>222</v>
      </c>
      <c r="AU1085" s="19" t="s">
        <v>79</v>
      </c>
    </row>
    <row r="1086" spans="2:65" s="14" customFormat="1">
      <c r="B1086" s="170"/>
      <c r="D1086" s="150" t="s">
        <v>226</v>
      </c>
      <c r="E1086" s="171" t="s">
        <v>19</v>
      </c>
      <c r="F1086" s="172" t="s">
        <v>1429</v>
      </c>
      <c r="H1086" s="171" t="s">
        <v>19</v>
      </c>
      <c r="I1086" s="173"/>
      <c r="L1086" s="170"/>
      <c r="M1086" s="174"/>
      <c r="T1086" s="175"/>
      <c r="AT1086" s="171" t="s">
        <v>226</v>
      </c>
      <c r="AU1086" s="171" t="s">
        <v>79</v>
      </c>
      <c r="AV1086" s="14" t="s">
        <v>77</v>
      </c>
      <c r="AW1086" s="14" t="s">
        <v>31</v>
      </c>
      <c r="AX1086" s="14" t="s">
        <v>69</v>
      </c>
      <c r="AY1086" s="171" t="s">
        <v>212</v>
      </c>
    </row>
    <row r="1087" spans="2:65" s="12" customFormat="1">
      <c r="B1087" s="152"/>
      <c r="D1087" s="150" t="s">
        <v>226</v>
      </c>
      <c r="E1087" s="153" t="s">
        <v>19</v>
      </c>
      <c r="F1087" s="154" t="s">
        <v>1407</v>
      </c>
      <c r="H1087" s="155">
        <v>719.7</v>
      </c>
      <c r="I1087" s="156"/>
      <c r="L1087" s="152"/>
      <c r="M1087" s="157"/>
      <c r="T1087" s="158"/>
      <c r="AT1087" s="153" t="s">
        <v>226</v>
      </c>
      <c r="AU1087" s="153" t="s">
        <v>79</v>
      </c>
      <c r="AV1087" s="12" t="s">
        <v>79</v>
      </c>
      <c r="AW1087" s="12" t="s">
        <v>31</v>
      </c>
      <c r="AX1087" s="12" t="s">
        <v>69</v>
      </c>
      <c r="AY1087" s="153" t="s">
        <v>212</v>
      </c>
    </row>
    <row r="1088" spans="2:65" s="12" customFormat="1">
      <c r="B1088" s="152"/>
      <c r="D1088" s="150" t="s">
        <v>226</v>
      </c>
      <c r="E1088" s="153" t="s">
        <v>19</v>
      </c>
      <c r="F1088" s="154" t="s">
        <v>1408</v>
      </c>
      <c r="H1088" s="155">
        <v>53.4</v>
      </c>
      <c r="I1088" s="156"/>
      <c r="L1088" s="152"/>
      <c r="M1088" s="157"/>
      <c r="T1088" s="158"/>
      <c r="AT1088" s="153" t="s">
        <v>226</v>
      </c>
      <c r="AU1088" s="153" t="s">
        <v>79</v>
      </c>
      <c r="AV1088" s="12" t="s">
        <v>79</v>
      </c>
      <c r="AW1088" s="12" t="s">
        <v>31</v>
      </c>
      <c r="AX1088" s="12" t="s">
        <v>69</v>
      </c>
      <c r="AY1088" s="153" t="s">
        <v>212</v>
      </c>
    </row>
    <row r="1089" spans="2:65" s="12" customFormat="1">
      <c r="B1089" s="152"/>
      <c r="D1089" s="150" t="s">
        <v>226</v>
      </c>
      <c r="E1089" s="153" t="s">
        <v>19</v>
      </c>
      <c r="F1089" s="154" t="s">
        <v>1409</v>
      </c>
      <c r="H1089" s="155">
        <v>17.600000000000001</v>
      </c>
      <c r="I1089" s="156"/>
      <c r="L1089" s="152"/>
      <c r="M1089" s="157"/>
      <c r="T1089" s="158"/>
      <c r="AT1089" s="153" t="s">
        <v>226</v>
      </c>
      <c r="AU1089" s="153" t="s">
        <v>79</v>
      </c>
      <c r="AV1089" s="12" t="s">
        <v>79</v>
      </c>
      <c r="AW1089" s="12" t="s">
        <v>31</v>
      </c>
      <c r="AX1089" s="12" t="s">
        <v>69</v>
      </c>
      <c r="AY1089" s="153" t="s">
        <v>212</v>
      </c>
    </row>
    <row r="1090" spans="2:65" s="13" customFormat="1">
      <c r="B1090" s="159"/>
      <c r="D1090" s="150" t="s">
        <v>226</v>
      </c>
      <c r="E1090" s="160" t="s">
        <v>19</v>
      </c>
      <c r="F1090" s="161" t="s">
        <v>228</v>
      </c>
      <c r="H1090" s="162">
        <v>790.7</v>
      </c>
      <c r="I1090" s="163"/>
      <c r="L1090" s="159"/>
      <c r="M1090" s="164"/>
      <c r="T1090" s="165"/>
      <c r="AT1090" s="160" t="s">
        <v>226</v>
      </c>
      <c r="AU1090" s="160" t="s">
        <v>79</v>
      </c>
      <c r="AV1090" s="13" t="s">
        <v>229</v>
      </c>
      <c r="AW1090" s="13" t="s">
        <v>31</v>
      </c>
      <c r="AX1090" s="13" t="s">
        <v>77</v>
      </c>
      <c r="AY1090" s="160" t="s">
        <v>212</v>
      </c>
    </row>
    <row r="1091" spans="2:65" s="1" customFormat="1" ht="16.5" customHeight="1">
      <c r="B1091" s="34"/>
      <c r="C1091" s="133" t="s">
        <v>1430</v>
      </c>
      <c r="D1091" s="133" t="s">
        <v>215</v>
      </c>
      <c r="E1091" s="134" t="s">
        <v>1431</v>
      </c>
      <c r="F1091" s="135" t="s">
        <v>1432</v>
      </c>
      <c r="G1091" s="136" t="s">
        <v>495</v>
      </c>
      <c r="H1091" s="137">
        <v>790.7</v>
      </c>
      <c r="I1091" s="138"/>
      <c r="J1091" s="139">
        <f>ROUND(I1091*H1091,2)</f>
        <v>0</v>
      </c>
      <c r="K1091" s="135" t="s">
        <v>219</v>
      </c>
      <c r="L1091" s="34"/>
      <c r="M1091" s="140" t="s">
        <v>19</v>
      </c>
      <c r="N1091" s="141" t="s">
        <v>40</v>
      </c>
      <c r="P1091" s="142">
        <f>O1091*H1091</f>
        <v>0</v>
      </c>
      <c r="Q1091" s="142">
        <v>0</v>
      </c>
      <c r="R1091" s="142">
        <f>Q1091*H1091</f>
        <v>0</v>
      </c>
      <c r="S1091" s="142">
        <v>3.2000000000000002E-3</v>
      </c>
      <c r="T1091" s="143">
        <f>S1091*H1091</f>
        <v>2.53024</v>
      </c>
      <c r="AR1091" s="144" t="s">
        <v>316</v>
      </c>
      <c r="AT1091" s="144" t="s">
        <v>215</v>
      </c>
      <c r="AU1091" s="144" t="s">
        <v>79</v>
      </c>
      <c r="AY1091" s="19" t="s">
        <v>212</v>
      </c>
      <c r="BE1091" s="145">
        <f>IF(N1091="základní",J1091,0)</f>
        <v>0</v>
      </c>
      <c r="BF1091" s="145">
        <f>IF(N1091="snížená",J1091,0)</f>
        <v>0</v>
      </c>
      <c r="BG1091" s="145">
        <f>IF(N1091="zákl. přenesená",J1091,0)</f>
        <v>0</v>
      </c>
      <c r="BH1091" s="145">
        <f>IF(N1091="sníž. přenesená",J1091,0)</f>
        <v>0</v>
      </c>
      <c r="BI1091" s="145">
        <f>IF(N1091="nulová",J1091,0)</f>
        <v>0</v>
      </c>
      <c r="BJ1091" s="19" t="s">
        <v>77</v>
      </c>
      <c r="BK1091" s="145">
        <f>ROUND(I1091*H1091,2)</f>
        <v>0</v>
      </c>
      <c r="BL1091" s="19" t="s">
        <v>316</v>
      </c>
      <c r="BM1091" s="144" t="s">
        <v>1433</v>
      </c>
    </row>
    <row r="1092" spans="2:65" s="1" customFormat="1">
      <c r="B1092" s="34"/>
      <c r="D1092" s="146" t="s">
        <v>222</v>
      </c>
      <c r="F1092" s="147" t="s">
        <v>1434</v>
      </c>
      <c r="I1092" s="148"/>
      <c r="L1092" s="34"/>
      <c r="M1092" s="149"/>
      <c r="T1092" s="55"/>
      <c r="AT1092" s="19" t="s">
        <v>222</v>
      </c>
      <c r="AU1092" s="19" t="s">
        <v>79</v>
      </c>
    </row>
    <row r="1093" spans="2:65" s="14" customFormat="1">
      <c r="B1093" s="170"/>
      <c r="D1093" s="150" t="s">
        <v>226</v>
      </c>
      <c r="E1093" s="171" t="s">
        <v>19</v>
      </c>
      <c r="F1093" s="172" t="s">
        <v>1435</v>
      </c>
      <c r="H1093" s="171" t="s">
        <v>19</v>
      </c>
      <c r="I1093" s="173"/>
      <c r="L1093" s="170"/>
      <c r="M1093" s="174"/>
      <c r="T1093" s="175"/>
      <c r="AT1093" s="171" t="s">
        <v>226</v>
      </c>
      <c r="AU1093" s="171" t="s">
        <v>79</v>
      </c>
      <c r="AV1093" s="14" t="s">
        <v>77</v>
      </c>
      <c r="AW1093" s="14" t="s">
        <v>31</v>
      </c>
      <c r="AX1093" s="14" t="s">
        <v>69</v>
      </c>
      <c r="AY1093" s="171" t="s">
        <v>212</v>
      </c>
    </row>
    <row r="1094" spans="2:65" s="12" customFormat="1">
      <c r="B1094" s="152"/>
      <c r="D1094" s="150" t="s">
        <v>226</v>
      </c>
      <c r="E1094" s="153" t="s">
        <v>19</v>
      </c>
      <c r="F1094" s="154" t="s">
        <v>1436</v>
      </c>
      <c r="H1094" s="155">
        <v>719.7</v>
      </c>
      <c r="I1094" s="156"/>
      <c r="L1094" s="152"/>
      <c r="M1094" s="157"/>
      <c r="T1094" s="158"/>
      <c r="AT1094" s="153" t="s">
        <v>226</v>
      </c>
      <c r="AU1094" s="153" t="s">
        <v>79</v>
      </c>
      <c r="AV1094" s="12" t="s">
        <v>79</v>
      </c>
      <c r="AW1094" s="12" t="s">
        <v>31</v>
      </c>
      <c r="AX1094" s="12" t="s">
        <v>69</v>
      </c>
      <c r="AY1094" s="153" t="s">
        <v>212</v>
      </c>
    </row>
    <row r="1095" spans="2:65" s="12" customFormat="1">
      <c r="B1095" s="152"/>
      <c r="D1095" s="150" t="s">
        <v>226</v>
      </c>
      <c r="E1095" s="153" t="s">
        <v>19</v>
      </c>
      <c r="F1095" s="154" t="s">
        <v>1437</v>
      </c>
      <c r="H1095" s="155">
        <v>53.4</v>
      </c>
      <c r="I1095" s="156"/>
      <c r="L1095" s="152"/>
      <c r="M1095" s="157"/>
      <c r="T1095" s="158"/>
      <c r="AT1095" s="153" t="s">
        <v>226</v>
      </c>
      <c r="AU1095" s="153" t="s">
        <v>79</v>
      </c>
      <c r="AV1095" s="12" t="s">
        <v>79</v>
      </c>
      <c r="AW1095" s="12" t="s">
        <v>31</v>
      </c>
      <c r="AX1095" s="12" t="s">
        <v>69</v>
      </c>
      <c r="AY1095" s="153" t="s">
        <v>212</v>
      </c>
    </row>
    <row r="1096" spans="2:65" s="14" customFormat="1" ht="22.5">
      <c r="B1096" s="170"/>
      <c r="D1096" s="150" t="s">
        <v>226</v>
      </c>
      <c r="E1096" s="171" t="s">
        <v>19</v>
      </c>
      <c r="F1096" s="172" t="s">
        <v>1438</v>
      </c>
      <c r="H1096" s="171" t="s">
        <v>19</v>
      </c>
      <c r="I1096" s="173"/>
      <c r="L1096" s="170"/>
      <c r="M1096" s="174"/>
      <c r="T1096" s="175"/>
      <c r="AT1096" s="171" t="s">
        <v>226</v>
      </c>
      <c r="AU1096" s="171" t="s">
        <v>79</v>
      </c>
      <c r="AV1096" s="14" t="s">
        <v>77</v>
      </c>
      <c r="AW1096" s="14" t="s">
        <v>31</v>
      </c>
      <c r="AX1096" s="14" t="s">
        <v>69</v>
      </c>
      <c r="AY1096" s="171" t="s">
        <v>212</v>
      </c>
    </row>
    <row r="1097" spans="2:65" s="12" customFormat="1">
      <c r="B1097" s="152"/>
      <c r="D1097" s="150" t="s">
        <v>226</v>
      </c>
      <c r="E1097" s="153" t="s">
        <v>19</v>
      </c>
      <c r="F1097" s="154" t="s">
        <v>1439</v>
      </c>
      <c r="H1097" s="155">
        <v>17.600000000000001</v>
      </c>
      <c r="I1097" s="156"/>
      <c r="L1097" s="152"/>
      <c r="M1097" s="157"/>
      <c r="T1097" s="158"/>
      <c r="AT1097" s="153" t="s">
        <v>226</v>
      </c>
      <c r="AU1097" s="153" t="s">
        <v>79</v>
      </c>
      <c r="AV1097" s="12" t="s">
        <v>79</v>
      </c>
      <c r="AW1097" s="12" t="s">
        <v>31</v>
      </c>
      <c r="AX1097" s="12" t="s">
        <v>69</v>
      </c>
      <c r="AY1097" s="153" t="s">
        <v>212</v>
      </c>
    </row>
    <row r="1098" spans="2:65" s="13" customFormat="1">
      <c r="B1098" s="159"/>
      <c r="D1098" s="150" t="s">
        <v>226</v>
      </c>
      <c r="E1098" s="160" t="s">
        <v>19</v>
      </c>
      <c r="F1098" s="161" t="s">
        <v>228</v>
      </c>
      <c r="H1098" s="162">
        <v>790.7</v>
      </c>
      <c r="I1098" s="163"/>
      <c r="L1098" s="159"/>
      <c r="M1098" s="164"/>
      <c r="T1098" s="165"/>
      <c r="AT1098" s="160" t="s">
        <v>226</v>
      </c>
      <c r="AU1098" s="160" t="s">
        <v>79</v>
      </c>
      <c r="AV1098" s="13" t="s">
        <v>229</v>
      </c>
      <c r="AW1098" s="13" t="s">
        <v>31</v>
      </c>
      <c r="AX1098" s="13" t="s">
        <v>77</v>
      </c>
      <c r="AY1098" s="160" t="s">
        <v>212</v>
      </c>
    </row>
    <row r="1099" spans="2:65" s="1" customFormat="1" ht="16.5" customHeight="1">
      <c r="B1099" s="34"/>
      <c r="C1099" s="133" t="s">
        <v>1440</v>
      </c>
      <c r="D1099" s="133" t="s">
        <v>215</v>
      </c>
      <c r="E1099" s="134" t="s">
        <v>1441</v>
      </c>
      <c r="F1099" s="135" t="s">
        <v>1442</v>
      </c>
      <c r="G1099" s="136" t="s">
        <v>495</v>
      </c>
      <c r="H1099" s="137">
        <v>258.685</v>
      </c>
      <c r="I1099" s="138"/>
      <c r="J1099" s="139">
        <f>ROUND(I1099*H1099,2)</f>
        <v>0</v>
      </c>
      <c r="K1099" s="135" t="s">
        <v>219</v>
      </c>
      <c r="L1099" s="34"/>
      <c r="M1099" s="140" t="s">
        <v>19</v>
      </c>
      <c r="N1099" s="141" t="s">
        <v>40</v>
      </c>
      <c r="P1099" s="142">
        <f>O1099*H1099</f>
        <v>0</v>
      </c>
      <c r="Q1099" s="142">
        <v>0</v>
      </c>
      <c r="R1099" s="142">
        <f>Q1099*H1099</f>
        <v>0</v>
      </c>
      <c r="S1099" s="142">
        <v>1.6500000000000001E-2</v>
      </c>
      <c r="T1099" s="143">
        <f>S1099*H1099</f>
        <v>4.2683024999999999</v>
      </c>
      <c r="AR1099" s="144" t="s">
        <v>316</v>
      </c>
      <c r="AT1099" s="144" t="s">
        <v>215</v>
      </c>
      <c r="AU1099" s="144" t="s">
        <v>79</v>
      </c>
      <c r="AY1099" s="19" t="s">
        <v>212</v>
      </c>
      <c r="BE1099" s="145">
        <f>IF(N1099="základní",J1099,0)</f>
        <v>0</v>
      </c>
      <c r="BF1099" s="145">
        <f>IF(N1099="snížená",J1099,0)</f>
        <v>0</v>
      </c>
      <c r="BG1099" s="145">
        <f>IF(N1099="zákl. přenesená",J1099,0)</f>
        <v>0</v>
      </c>
      <c r="BH1099" s="145">
        <f>IF(N1099="sníž. přenesená",J1099,0)</f>
        <v>0</v>
      </c>
      <c r="BI1099" s="145">
        <f>IF(N1099="nulová",J1099,0)</f>
        <v>0</v>
      </c>
      <c r="BJ1099" s="19" t="s">
        <v>77</v>
      </c>
      <c r="BK1099" s="145">
        <f>ROUND(I1099*H1099,2)</f>
        <v>0</v>
      </c>
      <c r="BL1099" s="19" t="s">
        <v>316</v>
      </c>
      <c r="BM1099" s="144" t="s">
        <v>1443</v>
      </c>
    </row>
    <row r="1100" spans="2:65" s="1" customFormat="1">
      <c r="B1100" s="34"/>
      <c r="D1100" s="146" t="s">
        <v>222</v>
      </c>
      <c r="F1100" s="147" t="s">
        <v>1444</v>
      </c>
      <c r="I1100" s="148"/>
      <c r="L1100" s="34"/>
      <c r="M1100" s="149"/>
      <c r="T1100" s="55"/>
      <c r="AT1100" s="19" t="s">
        <v>222</v>
      </c>
      <c r="AU1100" s="19" t="s">
        <v>79</v>
      </c>
    </row>
    <row r="1101" spans="2:65" s="14" customFormat="1">
      <c r="B1101" s="170"/>
      <c r="D1101" s="150" t="s">
        <v>226</v>
      </c>
      <c r="E1101" s="171" t="s">
        <v>19</v>
      </c>
      <c r="F1101" s="172" t="s">
        <v>1445</v>
      </c>
      <c r="H1101" s="171" t="s">
        <v>19</v>
      </c>
      <c r="I1101" s="173"/>
      <c r="L1101" s="170"/>
      <c r="M1101" s="174"/>
      <c r="T1101" s="175"/>
      <c r="AT1101" s="171" t="s">
        <v>226</v>
      </c>
      <c r="AU1101" s="171" t="s">
        <v>79</v>
      </c>
      <c r="AV1101" s="14" t="s">
        <v>77</v>
      </c>
      <c r="AW1101" s="14" t="s">
        <v>31</v>
      </c>
      <c r="AX1101" s="14" t="s">
        <v>69</v>
      </c>
      <c r="AY1101" s="171" t="s">
        <v>212</v>
      </c>
    </row>
    <row r="1102" spans="2:65" s="12" customFormat="1">
      <c r="B1102" s="152"/>
      <c r="D1102" s="150" t="s">
        <v>226</v>
      </c>
      <c r="E1102" s="153" t="s">
        <v>19</v>
      </c>
      <c r="F1102" s="154" t="s">
        <v>1446</v>
      </c>
      <c r="H1102" s="155">
        <v>258.685</v>
      </c>
      <c r="I1102" s="156"/>
      <c r="L1102" s="152"/>
      <c r="M1102" s="157"/>
      <c r="T1102" s="158"/>
      <c r="AT1102" s="153" t="s">
        <v>226</v>
      </c>
      <c r="AU1102" s="153" t="s">
        <v>79</v>
      </c>
      <c r="AV1102" s="12" t="s">
        <v>79</v>
      </c>
      <c r="AW1102" s="12" t="s">
        <v>31</v>
      </c>
      <c r="AX1102" s="12" t="s">
        <v>69</v>
      </c>
      <c r="AY1102" s="153" t="s">
        <v>212</v>
      </c>
    </row>
    <row r="1103" spans="2:65" s="13" customFormat="1">
      <c r="B1103" s="159"/>
      <c r="D1103" s="150" t="s">
        <v>226</v>
      </c>
      <c r="E1103" s="160" t="s">
        <v>19</v>
      </c>
      <c r="F1103" s="161" t="s">
        <v>228</v>
      </c>
      <c r="H1103" s="162">
        <v>258.685</v>
      </c>
      <c r="I1103" s="163"/>
      <c r="L1103" s="159"/>
      <c r="M1103" s="164"/>
      <c r="T1103" s="165"/>
      <c r="AT1103" s="160" t="s">
        <v>226</v>
      </c>
      <c r="AU1103" s="160" t="s">
        <v>79</v>
      </c>
      <c r="AV1103" s="13" t="s">
        <v>229</v>
      </c>
      <c r="AW1103" s="13" t="s">
        <v>31</v>
      </c>
      <c r="AX1103" s="13" t="s">
        <v>77</v>
      </c>
      <c r="AY1103" s="160" t="s">
        <v>212</v>
      </c>
    </row>
    <row r="1104" spans="2:65" s="1" customFormat="1" ht="24.2" customHeight="1">
      <c r="B1104" s="34"/>
      <c r="C1104" s="133" t="s">
        <v>1447</v>
      </c>
      <c r="D1104" s="133" t="s">
        <v>215</v>
      </c>
      <c r="E1104" s="134" t="s">
        <v>1448</v>
      </c>
      <c r="F1104" s="135" t="s">
        <v>1449</v>
      </c>
      <c r="G1104" s="136" t="s">
        <v>495</v>
      </c>
      <c r="H1104" s="137">
        <v>115.1</v>
      </c>
      <c r="I1104" s="138"/>
      <c r="J1104" s="139">
        <f>ROUND(I1104*H1104,2)</f>
        <v>0</v>
      </c>
      <c r="K1104" s="135" t="s">
        <v>219</v>
      </c>
      <c r="L1104" s="34"/>
      <c r="M1104" s="140" t="s">
        <v>19</v>
      </c>
      <c r="N1104" s="141" t="s">
        <v>40</v>
      </c>
      <c r="P1104" s="142">
        <f>O1104*H1104</f>
        <v>0</v>
      </c>
      <c r="Q1104" s="142">
        <v>0</v>
      </c>
      <c r="R1104" s="142">
        <f>Q1104*H1104</f>
        <v>0</v>
      </c>
      <c r="S1104" s="142">
        <v>5.4999999999999997E-3</v>
      </c>
      <c r="T1104" s="143">
        <f>S1104*H1104</f>
        <v>0.63304999999999989</v>
      </c>
      <c r="AR1104" s="144" t="s">
        <v>316</v>
      </c>
      <c r="AT1104" s="144" t="s">
        <v>215</v>
      </c>
      <c r="AU1104" s="144" t="s">
        <v>79</v>
      </c>
      <c r="AY1104" s="19" t="s">
        <v>212</v>
      </c>
      <c r="BE1104" s="145">
        <f>IF(N1104="základní",J1104,0)</f>
        <v>0</v>
      </c>
      <c r="BF1104" s="145">
        <f>IF(N1104="snížená",J1104,0)</f>
        <v>0</v>
      </c>
      <c r="BG1104" s="145">
        <f>IF(N1104="zákl. přenesená",J1104,0)</f>
        <v>0</v>
      </c>
      <c r="BH1104" s="145">
        <f>IF(N1104="sníž. přenesená",J1104,0)</f>
        <v>0</v>
      </c>
      <c r="BI1104" s="145">
        <f>IF(N1104="nulová",J1104,0)</f>
        <v>0</v>
      </c>
      <c r="BJ1104" s="19" t="s">
        <v>77</v>
      </c>
      <c r="BK1104" s="145">
        <f>ROUND(I1104*H1104,2)</f>
        <v>0</v>
      </c>
      <c r="BL1104" s="19" t="s">
        <v>316</v>
      </c>
      <c r="BM1104" s="144" t="s">
        <v>1450</v>
      </c>
    </row>
    <row r="1105" spans="2:65" s="1" customFormat="1">
      <c r="B1105" s="34"/>
      <c r="D1105" s="146" t="s">
        <v>222</v>
      </c>
      <c r="F1105" s="147" t="s">
        <v>1451</v>
      </c>
      <c r="I1105" s="148"/>
      <c r="L1105" s="34"/>
      <c r="M1105" s="149"/>
      <c r="T1105" s="55"/>
      <c r="AT1105" s="19" t="s">
        <v>222</v>
      </c>
      <c r="AU1105" s="19" t="s">
        <v>79</v>
      </c>
    </row>
    <row r="1106" spans="2:65" s="14" customFormat="1">
      <c r="B1106" s="170"/>
      <c r="D1106" s="150" t="s">
        <v>226</v>
      </c>
      <c r="E1106" s="171" t="s">
        <v>19</v>
      </c>
      <c r="F1106" s="172" t="s">
        <v>1452</v>
      </c>
      <c r="H1106" s="171" t="s">
        <v>19</v>
      </c>
      <c r="I1106" s="173"/>
      <c r="L1106" s="170"/>
      <c r="M1106" s="174"/>
      <c r="T1106" s="175"/>
      <c r="AT1106" s="171" t="s">
        <v>226</v>
      </c>
      <c r="AU1106" s="171" t="s">
        <v>79</v>
      </c>
      <c r="AV1106" s="14" t="s">
        <v>77</v>
      </c>
      <c r="AW1106" s="14" t="s">
        <v>31</v>
      </c>
      <c r="AX1106" s="14" t="s">
        <v>69</v>
      </c>
      <c r="AY1106" s="171" t="s">
        <v>212</v>
      </c>
    </row>
    <row r="1107" spans="2:65" s="12" customFormat="1">
      <c r="B1107" s="152"/>
      <c r="D1107" s="150" t="s">
        <v>226</v>
      </c>
      <c r="E1107" s="153" t="s">
        <v>19</v>
      </c>
      <c r="F1107" s="154" t="s">
        <v>1453</v>
      </c>
      <c r="H1107" s="155">
        <v>62</v>
      </c>
      <c r="I1107" s="156"/>
      <c r="L1107" s="152"/>
      <c r="M1107" s="157"/>
      <c r="T1107" s="158"/>
      <c r="AT1107" s="153" t="s">
        <v>226</v>
      </c>
      <c r="AU1107" s="153" t="s">
        <v>79</v>
      </c>
      <c r="AV1107" s="12" t="s">
        <v>79</v>
      </c>
      <c r="AW1107" s="12" t="s">
        <v>31</v>
      </c>
      <c r="AX1107" s="12" t="s">
        <v>69</v>
      </c>
      <c r="AY1107" s="153" t="s">
        <v>212</v>
      </c>
    </row>
    <row r="1108" spans="2:65" s="12" customFormat="1">
      <c r="B1108" s="152"/>
      <c r="D1108" s="150" t="s">
        <v>226</v>
      </c>
      <c r="E1108" s="153" t="s">
        <v>19</v>
      </c>
      <c r="F1108" s="154" t="s">
        <v>1454</v>
      </c>
      <c r="H1108" s="155">
        <v>38.1</v>
      </c>
      <c r="I1108" s="156"/>
      <c r="L1108" s="152"/>
      <c r="M1108" s="157"/>
      <c r="T1108" s="158"/>
      <c r="AT1108" s="153" t="s">
        <v>226</v>
      </c>
      <c r="AU1108" s="153" t="s">
        <v>79</v>
      </c>
      <c r="AV1108" s="12" t="s">
        <v>79</v>
      </c>
      <c r="AW1108" s="12" t="s">
        <v>31</v>
      </c>
      <c r="AX1108" s="12" t="s">
        <v>69</v>
      </c>
      <c r="AY1108" s="153" t="s">
        <v>212</v>
      </c>
    </row>
    <row r="1109" spans="2:65" s="12" customFormat="1">
      <c r="B1109" s="152"/>
      <c r="D1109" s="150" t="s">
        <v>226</v>
      </c>
      <c r="E1109" s="153" t="s">
        <v>19</v>
      </c>
      <c r="F1109" s="154" t="s">
        <v>1455</v>
      </c>
      <c r="H1109" s="155">
        <v>15</v>
      </c>
      <c r="I1109" s="156"/>
      <c r="L1109" s="152"/>
      <c r="M1109" s="157"/>
      <c r="T1109" s="158"/>
      <c r="AT1109" s="153" t="s">
        <v>226</v>
      </c>
      <c r="AU1109" s="153" t="s">
        <v>79</v>
      </c>
      <c r="AV1109" s="12" t="s">
        <v>79</v>
      </c>
      <c r="AW1109" s="12" t="s">
        <v>31</v>
      </c>
      <c r="AX1109" s="12" t="s">
        <v>69</v>
      </c>
      <c r="AY1109" s="153" t="s">
        <v>212</v>
      </c>
    </row>
    <row r="1110" spans="2:65" s="13" customFormat="1">
      <c r="B1110" s="159"/>
      <c r="D1110" s="150" t="s">
        <v>226</v>
      </c>
      <c r="E1110" s="160" t="s">
        <v>19</v>
      </c>
      <c r="F1110" s="161" t="s">
        <v>228</v>
      </c>
      <c r="H1110" s="162">
        <v>115.1</v>
      </c>
      <c r="I1110" s="163"/>
      <c r="L1110" s="159"/>
      <c r="M1110" s="164"/>
      <c r="T1110" s="165"/>
      <c r="AT1110" s="160" t="s">
        <v>226</v>
      </c>
      <c r="AU1110" s="160" t="s">
        <v>79</v>
      </c>
      <c r="AV1110" s="13" t="s">
        <v>229</v>
      </c>
      <c r="AW1110" s="13" t="s">
        <v>31</v>
      </c>
      <c r="AX1110" s="13" t="s">
        <v>77</v>
      </c>
      <c r="AY1110" s="160" t="s">
        <v>212</v>
      </c>
    </row>
    <row r="1111" spans="2:65" s="1" customFormat="1" ht="24.2" customHeight="1">
      <c r="B1111" s="34"/>
      <c r="C1111" s="133" t="s">
        <v>1456</v>
      </c>
      <c r="D1111" s="133" t="s">
        <v>215</v>
      </c>
      <c r="E1111" s="134" t="s">
        <v>1457</v>
      </c>
      <c r="F1111" s="135" t="s">
        <v>1458</v>
      </c>
      <c r="G1111" s="136" t="s">
        <v>495</v>
      </c>
      <c r="H1111" s="137">
        <v>61.484999999999999</v>
      </c>
      <c r="I1111" s="138"/>
      <c r="J1111" s="139">
        <f>ROUND(I1111*H1111,2)</f>
        <v>0</v>
      </c>
      <c r="K1111" s="135" t="s">
        <v>219</v>
      </c>
      <c r="L1111" s="34"/>
      <c r="M1111" s="140" t="s">
        <v>19</v>
      </c>
      <c r="N1111" s="141" t="s">
        <v>40</v>
      </c>
      <c r="P1111" s="142">
        <f>O1111*H1111</f>
        <v>0</v>
      </c>
      <c r="Q1111" s="142">
        <v>0</v>
      </c>
      <c r="R1111" s="142">
        <f>Q1111*H1111</f>
        <v>0</v>
      </c>
      <c r="S1111" s="142">
        <v>1.0999999999999999E-2</v>
      </c>
      <c r="T1111" s="143">
        <f>S1111*H1111</f>
        <v>0.67633499999999991</v>
      </c>
      <c r="AR1111" s="144" t="s">
        <v>316</v>
      </c>
      <c r="AT1111" s="144" t="s">
        <v>215</v>
      </c>
      <c r="AU1111" s="144" t="s">
        <v>79</v>
      </c>
      <c r="AY1111" s="19" t="s">
        <v>212</v>
      </c>
      <c r="BE1111" s="145">
        <f>IF(N1111="základní",J1111,0)</f>
        <v>0</v>
      </c>
      <c r="BF1111" s="145">
        <f>IF(N1111="snížená",J1111,0)</f>
        <v>0</v>
      </c>
      <c r="BG1111" s="145">
        <f>IF(N1111="zákl. přenesená",J1111,0)</f>
        <v>0</v>
      </c>
      <c r="BH1111" s="145">
        <f>IF(N1111="sníž. přenesená",J1111,0)</f>
        <v>0</v>
      </c>
      <c r="BI1111" s="145">
        <f>IF(N1111="nulová",J1111,0)</f>
        <v>0</v>
      </c>
      <c r="BJ1111" s="19" t="s">
        <v>77</v>
      </c>
      <c r="BK1111" s="145">
        <f>ROUND(I1111*H1111,2)</f>
        <v>0</v>
      </c>
      <c r="BL1111" s="19" t="s">
        <v>316</v>
      </c>
      <c r="BM1111" s="144" t="s">
        <v>1459</v>
      </c>
    </row>
    <row r="1112" spans="2:65" s="1" customFormat="1">
      <c r="B1112" s="34"/>
      <c r="D1112" s="146" t="s">
        <v>222</v>
      </c>
      <c r="F1112" s="147" t="s">
        <v>1460</v>
      </c>
      <c r="I1112" s="148"/>
      <c r="L1112" s="34"/>
      <c r="M1112" s="149"/>
      <c r="T1112" s="55"/>
      <c r="AT1112" s="19" t="s">
        <v>222</v>
      </c>
      <c r="AU1112" s="19" t="s">
        <v>79</v>
      </c>
    </row>
    <row r="1113" spans="2:65" s="14" customFormat="1">
      <c r="B1113" s="170"/>
      <c r="D1113" s="150" t="s">
        <v>226</v>
      </c>
      <c r="E1113" s="171" t="s">
        <v>19</v>
      </c>
      <c r="F1113" s="172" t="s">
        <v>1461</v>
      </c>
      <c r="H1113" s="171" t="s">
        <v>19</v>
      </c>
      <c r="I1113" s="173"/>
      <c r="L1113" s="170"/>
      <c r="M1113" s="174"/>
      <c r="T1113" s="175"/>
      <c r="AT1113" s="171" t="s">
        <v>226</v>
      </c>
      <c r="AU1113" s="171" t="s">
        <v>79</v>
      </c>
      <c r="AV1113" s="14" t="s">
        <v>77</v>
      </c>
      <c r="AW1113" s="14" t="s">
        <v>31</v>
      </c>
      <c r="AX1113" s="14" t="s">
        <v>69</v>
      </c>
      <c r="AY1113" s="171" t="s">
        <v>212</v>
      </c>
    </row>
    <row r="1114" spans="2:65" s="12" customFormat="1">
      <c r="B1114" s="152"/>
      <c r="D1114" s="150" t="s">
        <v>226</v>
      </c>
      <c r="E1114" s="153" t="s">
        <v>19</v>
      </c>
      <c r="F1114" s="154" t="s">
        <v>1462</v>
      </c>
      <c r="H1114" s="155">
        <v>48</v>
      </c>
      <c r="I1114" s="156"/>
      <c r="L1114" s="152"/>
      <c r="M1114" s="157"/>
      <c r="T1114" s="158"/>
      <c r="AT1114" s="153" t="s">
        <v>226</v>
      </c>
      <c r="AU1114" s="153" t="s">
        <v>79</v>
      </c>
      <c r="AV1114" s="12" t="s">
        <v>79</v>
      </c>
      <c r="AW1114" s="12" t="s">
        <v>31</v>
      </c>
      <c r="AX1114" s="12" t="s">
        <v>69</v>
      </c>
      <c r="AY1114" s="153" t="s">
        <v>212</v>
      </c>
    </row>
    <row r="1115" spans="2:65" s="12" customFormat="1">
      <c r="B1115" s="152"/>
      <c r="D1115" s="150" t="s">
        <v>226</v>
      </c>
      <c r="E1115" s="153" t="s">
        <v>19</v>
      </c>
      <c r="F1115" s="154" t="s">
        <v>1463</v>
      </c>
      <c r="H1115" s="155">
        <v>13.484999999999999</v>
      </c>
      <c r="I1115" s="156"/>
      <c r="L1115" s="152"/>
      <c r="M1115" s="157"/>
      <c r="T1115" s="158"/>
      <c r="AT1115" s="153" t="s">
        <v>226</v>
      </c>
      <c r="AU1115" s="153" t="s">
        <v>79</v>
      </c>
      <c r="AV1115" s="12" t="s">
        <v>79</v>
      </c>
      <c r="AW1115" s="12" t="s">
        <v>31</v>
      </c>
      <c r="AX1115" s="12" t="s">
        <v>69</v>
      </c>
      <c r="AY1115" s="153" t="s">
        <v>212</v>
      </c>
    </row>
    <row r="1116" spans="2:65" s="13" customFormat="1">
      <c r="B1116" s="159"/>
      <c r="D1116" s="150" t="s">
        <v>226</v>
      </c>
      <c r="E1116" s="160" t="s">
        <v>19</v>
      </c>
      <c r="F1116" s="161" t="s">
        <v>228</v>
      </c>
      <c r="H1116" s="162">
        <v>61.484999999999999</v>
      </c>
      <c r="I1116" s="163"/>
      <c r="L1116" s="159"/>
      <c r="M1116" s="164"/>
      <c r="T1116" s="165"/>
      <c r="AT1116" s="160" t="s">
        <v>226</v>
      </c>
      <c r="AU1116" s="160" t="s">
        <v>79</v>
      </c>
      <c r="AV1116" s="13" t="s">
        <v>229</v>
      </c>
      <c r="AW1116" s="13" t="s">
        <v>31</v>
      </c>
      <c r="AX1116" s="13" t="s">
        <v>77</v>
      </c>
      <c r="AY1116" s="160" t="s">
        <v>212</v>
      </c>
    </row>
    <row r="1117" spans="2:65" s="1" customFormat="1" ht="24.2" customHeight="1">
      <c r="B1117" s="34"/>
      <c r="C1117" s="133" t="s">
        <v>1464</v>
      </c>
      <c r="D1117" s="133" t="s">
        <v>215</v>
      </c>
      <c r="E1117" s="134" t="s">
        <v>1465</v>
      </c>
      <c r="F1117" s="135" t="s">
        <v>1466</v>
      </c>
      <c r="G1117" s="136" t="s">
        <v>495</v>
      </c>
      <c r="H1117" s="137">
        <v>115.1</v>
      </c>
      <c r="I1117" s="138"/>
      <c r="J1117" s="139">
        <f>ROUND(I1117*H1117,2)</f>
        <v>0</v>
      </c>
      <c r="K1117" s="135" t="s">
        <v>219</v>
      </c>
      <c r="L1117" s="34"/>
      <c r="M1117" s="140" t="s">
        <v>19</v>
      </c>
      <c r="N1117" s="141" t="s">
        <v>40</v>
      </c>
      <c r="P1117" s="142">
        <f>O1117*H1117</f>
        <v>0</v>
      </c>
      <c r="Q1117" s="142">
        <v>0</v>
      </c>
      <c r="R1117" s="142">
        <f>Q1117*H1117</f>
        <v>0</v>
      </c>
      <c r="S1117" s="142">
        <v>1.6500000000000001E-2</v>
      </c>
      <c r="T1117" s="143">
        <f>S1117*H1117</f>
        <v>1.8991499999999999</v>
      </c>
      <c r="AR1117" s="144" t="s">
        <v>316</v>
      </c>
      <c r="AT1117" s="144" t="s">
        <v>215</v>
      </c>
      <c r="AU1117" s="144" t="s">
        <v>79</v>
      </c>
      <c r="AY1117" s="19" t="s">
        <v>212</v>
      </c>
      <c r="BE1117" s="145">
        <f>IF(N1117="základní",J1117,0)</f>
        <v>0</v>
      </c>
      <c r="BF1117" s="145">
        <f>IF(N1117="snížená",J1117,0)</f>
        <v>0</v>
      </c>
      <c r="BG1117" s="145">
        <f>IF(N1117="zákl. přenesená",J1117,0)</f>
        <v>0</v>
      </c>
      <c r="BH1117" s="145">
        <f>IF(N1117="sníž. přenesená",J1117,0)</f>
        <v>0</v>
      </c>
      <c r="BI1117" s="145">
        <f>IF(N1117="nulová",J1117,0)</f>
        <v>0</v>
      </c>
      <c r="BJ1117" s="19" t="s">
        <v>77</v>
      </c>
      <c r="BK1117" s="145">
        <f>ROUND(I1117*H1117,2)</f>
        <v>0</v>
      </c>
      <c r="BL1117" s="19" t="s">
        <v>316</v>
      </c>
      <c r="BM1117" s="144" t="s">
        <v>1467</v>
      </c>
    </row>
    <row r="1118" spans="2:65" s="1" customFormat="1">
      <c r="B1118" s="34"/>
      <c r="D1118" s="146" t="s">
        <v>222</v>
      </c>
      <c r="F1118" s="147" t="s">
        <v>1468</v>
      </c>
      <c r="I1118" s="148"/>
      <c r="L1118" s="34"/>
      <c r="M1118" s="149"/>
      <c r="T1118" s="55"/>
      <c r="AT1118" s="19" t="s">
        <v>222</v>
      </c>
      <c r="AU1118" s="19" t="s">
        <v>79</v>
      </c>
    </row>
    <row r="1119" spans="2:65" s="14" customFormat="1">
      <c r="B1119" s="170"/>
      <c r="D1119" s="150" t="s">
        <v>226</v>
      </c>
      <c r="E1119" s="171" t="s">
        <v>19</v>
      </c>
      <c r="F1119" s="172" t="s">
        <v>1469</v>
      </c>
      <c r="H1119" s="171" t="s">
        <v>19</v>
      </c>
      <c r="I1119" s="173"/>
      <c r="L1119" s="170"/>
      <c r="M1119" s="174"/>
      <c r="T1119" s="175"/>
      <c r="AT1119" s="171" t="s">
        <v>226</v>
      </c>
      <c r="AU1119" s="171" t="s">
        <v>79</v>
      </c>
      <c r="AV1119" s="14" t="s">
        <v>77</v>
      </c>
      <c r="AW1119" s="14" t="s">
        <v>31</v>
      </c>
      <c r="AX1119" s="14" t="s">
        <v>69</v>
      </c>
      <c r="AY1119" s="171" t="s">
        <v>212</v>
      </c>
    </row>
    <row r="1120" spans="2:65" s="12" customFormat="1">
      <c r="B1120" s="152"/>
      <c r="D1120" s="150" t="s">
        <v>226</v>
      </c>
      <c r="E1120" s="153" t="s">
        <v>19</v>
      </c>
      <c r="F1120" s="154" t="s">
        <v>1453</v>
      </c>
      <c r="H1120" s="155">
        <v>62</v>
      </c>
      <c r="I1120" s="156"/>
      <c r="L1120" s="152"/>
      <c r="M1120" s="157"/>
      <c r="T1120" s="158"/>
      <c r="AT1120" s="153" t="s">
        <v>226</v>
      </c>
      <c r="AU1120" s="153" t="s">
        <v>79</v>
      </c>
      <c r="AV1120" s="12" t="s">
        <v>79</v>
      </c>
      <c r="AW1120" s="12" t="s">
        <v>31</v>
      </c>
      <c r="AX1120" s="12" t="s">
        <v>69</v>
      </c>
      <c r="AY1120" s="153" t="s">
        <v>212</v>
      </c>
    </row>
    <row r="1121" spans="2:65" s="12" customFormat="1">
      <c r="B1121" s="152"/>
      <c r="D1121" s="150" t="s">
        <v>226</v>
      </c>
      <c r="E1121" s="153" t="s">
        <v>19</v>
      </c>
      <c r="F1121" s="154" t="s">
        <v>1454</v>
      </c>
      <c r="H1121" s="155">
        <v>38.1</v>
      </c>
      <c r="I1121" s="156"/>
      <c r="L1121" s="152"/>
      <c r="M1121" s="157"/>
      <c r="T1121" s="158"/>
      <c r="AT1121" s="153" t="s">
        <v>226</v>
      </c>
      <c r="AU1121" s="153" t="s">
        <v>79</v>
      </c>
      <c r="AV1121" s="12" t="s">
        <v>79</v>
      </c>
      <c r="AW1121" s="12" t="s">
        <v>31</v>
      </c>
      <c r="AX1121" s="12" t="s">
        <v>69</v>
      </c>
      <c r="AY1121" s="153" t="s">
        <v>212</v>
      </c>
    </row>
    <row r="1122" spans="2:65" s="12" customFormat="1">
      <c r="B1122" s="152"/>
      <c r="D1122" s="150" t="s">
        <v>226</v>
      </c>
      <c r="E1122" s="153" t="s">
        <v>19</v>
      </c>
      <c r="F1122" s="154" t="s">
        <v>1455</v>
      </c>
      <c r="H1122" s="155">
        <v>15</v>
      </c>
      <c r="I1122" s="156"/>
      <c r="L1122" s="152"/>
      <c r="M1122" s="157"/>
      <c r="T1122" s="158"/>
      <c r="AT1122" s="153" t="s">
        <v>226</v>
      </c>
      <c r="AU1122" s="153" t="s">
        <v>79</v>
      </c>
      <c r="AV1122" s="12" t="s">
        <v>79</v>
      </c>
      <c r="AW1122" s="12" t="s">
        <v>31</v>
      </c>
      <c r="AX1122" s="12" t="s">
        <v>69</v>
      </c>
      <c r="AY1122" s="153" t="s">
        <v>212</v>
      </c>
    </row>
    <row r="1123" spans="2:65" s="13" customFormat="1">
      <c r="B1123" s="159"/>
      <c r="D1123" s="150" t="s">
        <v>226</v>
      </c>
      <c r="E1123" s="160" t="s">
        <v>19</v>
      </c>
      <c r="F1123" s="161" t="s">
        <v>228</v>
      </c>
      <c r="H1123" s="162">
        <v>115.1</v>
      </c>
      <c r="I1123" s="163"/>
      <c r="L1123" s="159"/>
      <c r="M1123" s="164"/>
      <c r="T1123" s="165"/>
      <c r="AT1123" s="160" t="s">
        <v>226</v>
      </c>
      <c r="AU1123" s="160" t="s">
        <v>79</v>
      </c>
      <c r="AV1123" s="13" t="s">
        <v>229</v>
      </c>
      <c r="AW1123" s="13" t="s">
        <v>31</v>
      </c>
      <c r="AX1123" s="13" t="s">
        <v>77</v>
      </c>
      <c r="AY1123" s="160" t="s">
        <v>212</v>
      </c>
    </row>
    <row r="1124" spans="2:65" s="1" customFormat="1" ht="24.2" customHeight="1">
      <c r="B1124" s="34"/>
      <c r="C1124" s="133" t="s">
        <v>1470</v>
      </c>
      <c r="D1124" s="133" t="s">
        <v>215</v>
      </c>
      <c r="E1124" s="134" t="s">
        <v>1471</v>
      </c>
      <c r="F1124" s="135" t="s">
        <v>1472</v>
      </c>
      <c r="G1124" s="136" t="s">
        <v>495</v>
      </c>
      <c r="H1124" s="137">
        <v>115.1</v>
      </c>
      <c r="I1124" s="138"/>
      <c r="J1124" s="139">
        <f>ROUND(I1124*H1124,2)</f>
        <v>0</v>
      </c>
      <c r="K1124" s="135" t="s">
        <v>219</v>
      </c>
      <c r="L1124" s="34"/>
      <c r="M1124" s="140" t="s">
        <v>19</v>
      </c>
      <c r="N1124" s="141" t="s">
        <v>40</v>
      </c>
      <c r="P1124" s="142">
        <f>O1124*H1124</f>
        <v>0</v>
      </c>
      <c r="Q1124" s="142">
        <v>0</v>
      </c>
      <c r="R1124" s="142">
        <f>Q1124*H1124</f>
        <v>0</v>
      </c>
      <c r="S1124" s="142">
        <v>5.4999999999999997E-3</v>
      </c>
      <c r="T1124" s="143">
        <f>S1124*H1124</f>
        <v>0.63304999999999989</v>
      </c>
      <c r="AR1124" s="144" t="s">
        <v>316</v>
      </c>
      <c r="AT1124" s="144" t="s">
        <v>215</v>
      </c>
      <c r="AU1124" s="144" t="s">
        <v>79</v>
      </c>
      <c r="AY1124" s="19" t="s">
        <v>212</v>
      </c>
      <c r="BE1124" s="145">
        <f>IF(N1124="základní",J1124,0)</f>
        <v>0</v>
      </c>
      <c r="BF1124" s="145">
        <f>IF(N1124="snížená",J1124,0)</f>
        <v>0</v>
      </c>
      <c r="BG1124" s="145">
        <f>IF(N1124="zákl. přenesená",J1124,0)</f>
        <v>0</v>
      </c>
      <c r="BH1124" s="145">
        <f>IF(N1124="sníž. přenesená",J1124,0)</f>
        <v>0</v>
      </c>
      <c r="BI1124" s="145">
        <f>IF(N1124="nulová",J1124,0)</f>
        <v>0</v>
      </c>
      <c r="BJ1124" s="19" t="s">
        <v>77</v>
      </c>
      <c r="BK1124" s="145">
        <f>ROUND(I1124*H1124,2)</f>
        <v>0</v>
      </c>
      <c r="BL1124" s="19" t="s">
        <v>316</v>
      </c>
      <c r="BM1124" s="144" t="s">
        <v>1473</v>
      </c>
    </row>
    <row r="1125" spans="2:65" s="1" customFormat="1">
      <c r="B1125" s="34"/>
      <c r="D1125" s="146" t="s">
        <v>222</v>
      </c>
      <c r="F1125" s="147" t="s">
        <v>1474</v>
      </c>
      <c r="I1125" s="148"/>
      <c r="L1125" s="34"/>
      <c r="M1125" s="149"/>
      <c r="T1125" s="55"/>
      <c r="AT1125" s="19" t="s">
        <v>222</v>
      </c>
      <c r="AU1125" s="19" t="s">
        <v>79</v>
      </c>
    </row>
    <row r="1126" spans="2:65" s="14" customFormat="1">
      <c r="B1126" s="170"/>
      <c r="D1126" s="150" t="s">
        <v>226</v>
      </c>
      <c r="E1126" s="171" t="s">
        <v>19</v>
      </c>
      <c r="F1126" s="172" t="s">
        <v>1475</v>
      </c>
      <c r="H1126" s="171" t="s">
        <v>19</v>
      </c>
      <c r="I1126" s="173"/>
      <c r="L1126" s="170"/>
      <c r="M1126" s="174"/>
      <c r="T1126" s="175"/>
      <c r="AT1126" s="171" t="s">
        <v>226</v>
      </c>
      <c r="AU1126" s="171" t="s">
        <v>79</v>
      </c>
      <c r="AV1126" s="14" t="s">
        <v>77</v>
      </c>
      <c r="AW1126" s="14" t="s">
        <v>31</v>
      </c>
      <c r="AX1126" s="14" t="s">
        <v>69</v>
      </c>
      <c r="AY1126" s="171" t="s">
        <v>212</v>
      </c>
    </row>
    <row r="1127" spans="2:65" s="12" customFormat="1">
      <c r="B1127" s="152"/>
      <c r="D1127" s="150" t="s">
        <v>226</v>
      </c>
      <c r="E1127" s="153" t="s">
        <v>19</v>
      </c>
      <c r="F1127" s="154" t="s">
        <v>1453</v>
      </c>
      <c r="H1127" s="155">
        <v>62</v>
      </c>
      <c r="I1127" s="156"/>
      <c r="L1127" s="152"/>
      <c r="M1127" s="157"/>
      <c r="T1127" s="158"/>
      <c r="AT1127" s="153" t="s">
        <v>226</v>
      </c>
      <c r="AU1127" s="153" t="s">
        <v>79</v>
      </c>
      <c r="AV1127" s="12" t="s">
        <v>79</v>
      </c>
      <c r="AW1127" s="12" t="s">
        <v>31</v>
      </c>
      <c r="AX1127" s="12" t="s">
        <v>69</v>
      </c>
      <c r="AY1127" s="153" t="s">
        <v>212</v>
      </c>
    </row>
    <row r="1128" spans="2:65" s="12" customFormat="1">
      <c r="B1128" s="152"/>
      <c r="D1128" s="150" t="s">
        <v>226</v>
      </c>
      <c r="E1128" s="153" t="s">
        <v>19</v>
      </c>
      <c r="F1128" s="154" t="s">
        <v>1454</v>
      </c>
      <c r="H1128" s="155">
        <v>38.1</v>
      </c>
      <c r="I1128" s="156"/>
      <c r="L1128" s="152"/>
      <c r="M1128" s="157"/>
      <c r="T1128" s="158"/>
      <c r="AT1128" s="153" t="s">
        <v>226</v>
      </c>
      <c r="AU1128" s="153" t="s">
        <v>79</v>
      </c>
      <c r="AV1128" s="12" t="s">
        <v>79</v>
      </c>
      <c r="AW1128" s="12" t="s">
        <v>31</v>
      </c>
      <c r="AX1128" s="12" t="s">
        <v>69</v>
      </c>
      <c r="AY1128" s="153" t="s">
        <v>212</v>
      </c>
    </row>
    <row r="1129" spans="2:65" s="12" customFormat="1">
      <c r="B1129" s="152"/>
      <c r="D1129" s="150" t="s">
        <v>226</v>
      </c>
      <c r="E1129" s="153" t="s">
        <v>19</v>
      </c>
      <c r="F1129" s="154" t="s">
        <v>1455</v>
      </c>
      <c r="H1129" s="155">
        <v>15</v>
      </c>
      <c r="I1129" s="156"/>
      <c r="L1129" s="152"/>
      <c r="M1129" s="157"/>
      <c r="T1129" s="158"/>
      <c r="AT1129" s="153" t="s">
        <v>226</v>
      </c>
      <c r="AU1129" s="153" t="s">
        <v>79</v>
      </c>
      <c r="AV1129" s="12" t="s">
        <v>79</v>
      </c>
      <c r="AW1129" s="12" t="s">
        <v>31</v>
      </c>
      <c r="AX1129" s="12" t="s">
        <v>69</v>
      </c>
      <c r="AY1129" s="153" t="s">
        <v>212</v>
      </c>
    </row>
    <row r="1130" spans="2:65" s="13" customFormat="1">
      <c r="B1130" s="159"/>
      <c r="D1130" s="150" t="s">
        <v>226</v>
      </c>
      <c r="E1130" s="160" t="s">
        <v>19</v>
      </c>
      <c r="F1130" s="161" t="s">
        <v>228</v>
      </c>
      <c r="H1130" s="162">
        <v>115.1</v>
      </c>
      <c r="I1130" s="163"/>
      <c r="L1130" s="159"/>
      <c r="M1130" s="164"/>
      <c r="T1130" s="165"/>
      <c r="AT1130" s="160" t="s">
        <v>226</v>
      </c>
      <c r="AU1130" s="160" t="s">
        <v>79</v>
      </c>
      <c r="AV1130" s="13" t="s">
        <v>229</v>
      </c>
      <c r="AW1130" s="13" t="s">
        <v>31</v>
      </c>
      <c r="AX1130" s="13" t="s">
        <v>77</v>
      </c>
      <c r="AY1130" s="160" t="s">
        <v>212</v>
      </c>
    </row>
    <row r="1131" spans="2:65" s="1" customFormat="1" ht="24.2" customHeight="1">
      <c r="B1131" s="34"/>
      <c r="C1131" s="133" t="s">
        <v>1476</v>
      </c>
      <c r="D1131" s="133" t="s">
        <v>215</v>
      </c>
      <c r="E1131" s="134" t="s">
        <v>1477</v>
      </c>
      <c r="F1131" s="135" t="s">
        <v>1478</v>
      </c>
      <c r="G1131" s="136" t="s">
        <v>495</v>
      </c>
      <c r="H1131" s="137">
        <v>115.1</v>
      </c>
      <c r="I1131" s="138"/>
      <c r="J1131" s="139">
        <f>ROUND(I1131*H1131,2)</f>
        <v>0</v>
      </c>
      <c r="K1131" s="135" t="s">
        <v>219</v>
      </c>
      <c r="L1131" s="34"/>
      <c r="M1131" s="140" t="s">
        <v>19</v>
      </c>
      <c r="N1131" s="141" t="s">
        <v>40</v>
      </c>
      <c r="P1131" s="142">
        <f>O1131*H1131</f>
        <v>0</v>
      </c>
      <c r="Q1131" s="142">
        <v>0</v>
      </c>
      <c r="R1131" s="142">
        <f>Q1131*H1131</f>
        <v>0</v>
      </c>
      <c r="S1131" s="142">
        <v>3.2000000000000002E-3</v>
      </c>
      <c r="T1131" s="143">
        <f>S1131*H1131</f>
        <v>0.36831999999999998</v>
      </c>
      <c r="AR1131" s="144" t="s">
        <v>316</v>
      </c>
      <c r="AT1131" s="144" t="s">
        <v>215</v>
      </c>
      <c r="AU1131" s="144" t="s">
        <v>79</v>
      </c>
      <c r="AY1131" s="19" t="s">
        <v>212</v>
      </c>
      <c r="BE1131" s="145">
        <f>IF(N1131="základní",J1131,0)</f>
        <v>0</v>
      </c>
      <c r="BF1131" s="145">
        <f>IF(N1131="snížená",J1131,0)</f>
        <v>0</v>
      </c>
      <c r="BG1131" s="145">
        <f>IF(N1131="zákl. přenesená",J1131,0)</f>
        <v>0</v>
      </c>
      <c r="BH1131" s="145">
        <f>IF(N1131="sníž. přenesená",J1131,0)</f>
        <v>0</v>
      </c>
      <c r="BI1131" s="145">
        <f>IF(N1131="nulová",J1131,0)</f>
        <v>0</v>
      </c>
      <c r="BJ1131" s="19" t="s">
        <v>77</v>
      </c>
      <c r="BK1131" s="145">
        <f>ROUND(I1131*H1131,2)</f>
        <v>0</v>
      </c>
      <c r="BL1131" s="19" t="s">
        <v>316</v>
      </c>
      <c r="BM1131" s="144" t="s">
        <v>1479</v>
      </c>
    </row>
    <row r="1132" spans="2:65" s="1" customFormat="1">
      <c r="B1132" s="34"/>
      <c r="D1132" s="146" t="s">
        <v>222</v>
      </c>
      <c r="F1132" s="147" t="s">
        <v>1480</v>
      </c>
      <c r="I1132" s="148"/>
      <c r="L1132" s="34"/>
      <c r="M1132" s="149"/>
      <c r="T1132" s="55"/>
      <c r="AT1132" s="19" t="s">
        <v>222</v>
      </c>
      <c r="AU1132" s="19" t="s">
        <v>79</v>
      </c>
    </row>
    <row r="1133" spans="2:65" s="14" customFormat="1">
      <c r="B1133" s="170"/>
      <c r="D1133" s="150" t="s">
        <v>226</v>
      </c>
      <c r="E1133" s="171" t="s">
        <v>19</v>
      </c>
      <c r="F1133" s="172" t="s">
        <v>1435</v>
      </c>
      <c r="H1133" s="171" t="s">
        <v>19</v>
      </c>
      <c r="I1133" s="173"/>
      <c r="L1133" s="170"/>
      <c r="M1133" s="174"/>
      <c r="T1133" s="175"/>
      <c r="AT1133" s="171" t="s">
        <v>226</v>
      </c>
      <c r="AU1133" s="171" t="s">
        <v>79</v>
      </c>
      <c r="AV1133" s="14" t="s">
        <v>77</v>
      </c>
      <c r="AW1133" s="14" t="s">
        <v>31</v>
      </c>
      <c r="AX1133" s="14" t="s">
        <v>69</v>
      </c>
      <c r="AY1133" s="171" t="s">
        <v>212</v>
      </c>
    </row>
    <row r="1134" spans="2:65" s="12" customFormat="1">
      <c r="B1134" s="152"/>
      <c r="D1134" s="150" t="s">
        <v>226</v>
      </c>
      <c r="E1134" s="153" t="s">
        <v>19</v>
      </c>
      <c r="F1134" s="154" t="s">
        <v>1481</v>
      </c>
      <c r="H1134" s="155">
        <v>62</v>
      </c>
      <c r="I1134" s="156"/>
      <c r="L1134" s="152"/>
      <c r="M1134" s="157"/>
      <c r="T1134" s="158"/>
      <c r="AT1134" s="153" t="s">
        <v>226</v>
      </c>
      <c r="AU1134" s="153" t="s">
        <v>79</v>
      </c>
      <c r="AV1134" s="12" t="s">
        <v>79</v>
      </c>
      <c r="AW1134" s="12" t="s">
        <v>31</v>
      </c>
      <c r="AX1134" s="12" t="s">
        <v>69</v>
      </c>
      <c r="AY1134" s="153" t="s">
        <v>212</v>
      </c>
    </row>
    <row r="1135" spans="2:65" s="12" customFormat="1" ht="22.5">
      <c r="B1135" s="152"/>
      <c r="D1135" s="150" t="s">
        <v>226</v>
      </c>
      <c r="E1135" s="153" t="s">
        <v>19</v>
      </c>
      <c r="F1135" s="154" t="s">
        <v>1482</v>
      </c>
      <c r="H1135" s="155">
        <v>38.1</v>
      </c>
      <c r="I1135" s="156"/>
      <c r="L1135" s="152"/>
      <c r="M1135" s="157"/>
      <c r="T1135" s="158"/>
      <c r="AT1135" s="153" t="s">
        <v>226</v>
      </c>
      <c r="AU1135" s="153" t="s">
        <v>79</v>
      </c>
      <c r="AV1135" s="12" t="s">
        <v>79</v>
      </c>
      <c r="AW1135" s="12" t="s">
        <v>31</v>
      </c>
      <c r="AX1135" s="12" t="s">
        <v>69</v>
      </c>
      <c r="AY1135" s="153" t="s">
        <v>212</v>
      </c>
    </row>
    <row r="1136" spans="2:65" s="12" customFormat="1">
      <c r="B1136" s="152"/>
      <c r="D1136" s="150" t="s">
        <v>226</v>
      </c>
      <c r="E1136" s="153" t="s">
        <v>19</v>
      </c>
      <c r="F1136" s="154" t="s">
        <v>1455</v>
      </c>
      <c r="H1136" s="155">
        <v>15</v>
      </c>
      <c r="I1136" s="156"/>
      <c r="L1136" s="152"/>
      <c r="M1136" s="157"/>
      <c r="T1136" s="158"/>
      <c r="AT1136" s="153" t="s">
        <v>226</v>
      </c>
      <c r="AU1136" s="153" t="s">
        <v>79</v>
      </c>
      <c r="AV1136" s="12" t="s">
        <v>79</v>
      </c>
      <c r="AW1136" s="12" t="s">
        <v>31</v>
      </c>
      <c r="AX1136" s="12" t="s">
        <v>69</v>
      </c>
      <c r="AY1136" s="153" t="s">
        <v>212</v>
      </c>
    </row>
    <row r="1137" spans="2:65" s="13" customFormat="1">
      <c r="B1137" s="159"/>
      <c r="D1137" s="150" t="s">
        <v>226</v>
      </c>
      <c r="E1137" s="160" t="s">
        <v>19</v>
      </c>
      <c r="F1137" s="161" t="s">
        <v>228</v>
      </c>
      <c r="H1137" s="162">
        <v>115.1</v>
      </c>
      <c r="I1137" s="163"/>
      <c r="L1137" s="159"/>
      <c r="M1137" s="164"/>
      <c r="T1137" s="165"/>
      <c r="AT1137" s="160" t="s">
        <v>226</v>
      </c>
      <c r="AU1137" s="160" t="s">
        <v>79</v>
      </c>
      <c r="AV1137" s="13" t="s">
        <v>229</v>
      </c>
      <c r="AW1137" s="13" t="s">
        <v>31</v>
      </c>
      <c r="AX1137" s="13" t="s">
        <v>77</v>
      </c>
      <c r="AY1137" s="160" t="s">
        <v>212</v>
      </c>
    </row>
    <row r="1138" spans="2:65" s="11" customFormat="1" ht="22.9" customHeight="1">
      <c r="B1138" s="121"/>
      <c r="D1138" s="122" t="s">
        <v>68</v>
      </c>
      <c r="E1138" s="131" t="s">
        <v>1483</v>
      </c>
      <c r="F1138" s="131" t="s">
        <v>1484</v>
      </c>
      <c r="I1138" s="124"/>
      <c r="J1138" s="132">
        <f>BK1138</f>
        <v>0</v>
      </c>
      <c r="L1138" s="121"/>
      <c r="M1138" s="126"/>
      <c r="P1138" s="127">
        <f>SUM(P1139:P1242)</f>
        <v>0</v>
      </c>
      <c r="R1138" s="127">
        <f>SUM(R1139:R1242)</f>
        <v>0</v>
      </c>
      <c r="T1138" s="128">
        <f>SUM(T1139:T1242)</f>
        <v>127.64502399999999</v>
      </c>
      <c r="AR1138" s="122" t="s">
        <v>79</v>
      </c>
      <c r="AT1138" s="129" t="s">
        <v>68</v>
      </c>
      <c r="AU1138" s="129" t="s">
        <v>77</v>
      </c>
      <c r="AY1138" s="122" t="s">
        <v>212</v>
      </c>
      <c r="BK1138" s="130">
        <f>SUM(BK1139:BK1242)</f>
        <v>0</v>
      </c>
    </row>
    <row r="1139" spans="2:65" s="1" customFormat="1" ht="24.2" customHeight="1">
      <c r="B1139" s="34"/>
      <c r="C1139" s="133" t="s">
        <v>1485</v>
      </c>
      <c r="D1139" s="133" t="s">
        <v>215</v>
      </c>
      <c r="E1139" s="134" t="s">
        <v>1486</v>
      </c>
      <c r="F1139" s="135" t="s">
        <v>1487</v>
      </c>
      <c r="G1139" s="136" t="s">
        <v>495</v>
      </c>
      <c r="H1139" s="137">
        <v>55.902000000000001</v>
      </c>
      <c r="I1139" s="138"/>
      <c r="J1139" s="139">
        <f>ROUND(I1139*H1139,2)</f>
        <v>0</v>
      </c>
      <c r="K1139" s="135" t="s">
        <v>219</v>
      </c>
      <c r="L1139" s="34"/>
      <c r="M1139" s="140" t="s">
        <v>19</v>
      </c>
      <c r="N1139" s="141" t="s">
        <v>40</v>
      </c>
      <c r="P1139" s="142">
        <f>O1139*H1139</f>
        <v>0</v>
      </c>
      <c r="Q1139" s="142">
        <v>0</v>
      </c>
      <c r="R1139" s="142">
        <f>Q1139*H1139</f>
        <v>0</v>
      </c>
      <c r="S1139" s="142">
        <v>8.7499999999999994E-2</v>
      </c>
      <c r="T1139" s="143">
        <f>S1139*H1139</f>
        <v>4.8914249999999999</v>
      </c>
      <c r="AR1139" s="144" t="s">
        <v>316</v>
      </c>
      <c r="AT1139" s="144" t="s">
        <v>215</v>
      </c>
      <c r="AU1139" s="144" t="s">
        <v>79</v>
      </c>
      <c r="AY1139" s="19" t="s">
        <v>212</v>
      </c>
      <c r="BE1139" s="145">
        <f>IF(N1139="základní",J1139,0)</f>
        <v>0</v>
      </c>
      <c r="BF1139" s="145">
        <f>IF(N1139="snížená",J1139,0)</f>
        <v>0</v>
      </c>
      <c r="BG1139" s="145">
        <f>IF(N1139="zákl. přenesená",J1139,0)</f>
        <v>0</v>
      </c>
      <c r="BH1139" s="145">
        <f>IF(N1139="sníž. přenesená",J1139,0)</f>
        <v>0</v>
      </c>
      <c r="BI1139" s="145">
        <f>IF(N1139="nulová",J1139,0)</f>
        <v>0</v>
      </c>
      <c r="BJ1139" s="19" t="s">
        <v>77</v>
      </c>
      <c r="BK1139" s="145">
        <f>ROUND(I1139*H1139,2)</f>
        <v>0</v>
      </c>
      <c r="BL1139" s="19" t="s">
        <v>316</v>
      </c>
      <c r="BM1139" s="144" t="s">
        <v>1488</v>
      </c>
    </row>
    <row r="1140" spans="2:65" s="1" customFormat="1">
      <c r="B1140" s="34"/>
      <c r="D1140" s="146" t="s">
        <v>222</v>
      </c>
      <c r="F1140" s="147" t="s">
        <v>1489</v>
      </c>
      <c r="I1140" s="148"/>
      <c r="L1140" s="34"/>
      <c r="M1140" s="149"/>
      <c r="T1140" s="55"/>
      <c r="AT1140" s="19" t="s">
        <v>222</v>
      </c>
      <c r="AU1140" s="19" t="s">
        <v>79</v>
      </c>
    </row>
    <row r="1141" spans="2:65" s="14" customFormat="1">
      <c r="B1141" s="170"/>
      <c r="D1141" s="150" t="s">
        <v>226</v>
      </c>
      <c r="E1141" s="171" t="s">
        <v>19</v>
      </c>
      <c r="F1141" s="172" t="s">
        <v>1490</v>
      </c>
      <c r="H1141" s="171" t="s">
        <v>19</v>
      </c>
      <c r="I1141" s="173"/>
      <c r="L1141" s="170"/>
      <c r="M1141" s="174"/>
      <c r="T1141" s="175"/>
      <c r="AT1141" s="171" t="s">
        <v>226</v>
      </c>
      <c r="AU1141" s="171" t="s">
        <v>79</v>
      </c>
      <c r="AV1141" s="14" t="s">
        <v>77</v>
      </c>
      <c r="AW1141" s="14" t="s">
        <v>31</v>
      </c>
      <c r="AX1141" s="14" t="s">
        <v>69</v>
      </c>
      <c r="AY1141" s="171" t="s">
        <v>212</v>
      </c>
    </row>
    <row r="1142" spans="2:65" s="12" customFormat="1">
      <c r="B1142" s="152"/>
      <c r="D1142" s="150" t="s">
        <v>226</v>
      </c>
      <c r="E1142" s="153" t="s">
        <v>19</v>
      </c>
      <c r="F1142" s="154" t="s">
        <v>1491</v>
      </c>
      <c r="H1142" s="155">
        <v>55.902000000000001</v>
      </c>
      <c r="I1142" s="156"/>
      <c r="L1142" s="152"/>
      <c r="M1142" s="157"/>
      <c r="T1142" s="158"/>
      <c r="AT1142" s="153" t="s">
        <v>226</v>
      </c>
      <c r="AU1142" s="153" t="s">
        <v>79</v>
      </c>
      <c r="AV1142" s="12" t="s">
        <v>79</v>
      </c>
      <c r="AW1142" s="12" t="s">
        <v>31</v>
      </c>
      <c r="AX1142" s="12" t="s">
        <v>69</v>
      </c>
      <c r="AY1142" s="153" t="s">
        <v>212</v>
      </c>
    </row>
    <row r="1143" spans="2:65" s="13" customFormat="1">
      <c r="B1143" s="159"/>
      <c r="D1143" s="150" t="s">
        <v>226</v>
      </c>
      <c r="E1143" s="160" t="s">
        <v>19</v>
      </c>
      <c r="F1143" s="161" t="s">
        <v>228</v>
      </c>
      <c r="H1143" s="162">
        <v>55.902000000000001</v>
      </c>
      <c r="I1143" s="163"/>
      <c r="L1143" s="159"/>
      <c r="M1143" s="164"/>
      <c r="T1143" s="165"/>
      <c r="AT1143" s="160" t="s">
        <v>226</v>
      </c>
      <c r="AU1143" s="160" t="s">
        <v>79</v>
      </c>
      <c r="AV1143" s="13" t="s">
        <v>229</v>
      </c>
      <c r="AW1143" s="13" t="s">
        <v>31</v>
      </c>
      <c r="AX1143" s="13" t="s">
        <v>77</v>
      </c>
      <c r="AY1143" s="160" t="s">
        <v>212</v>
      </c>
    </row>
    <row r="1144" spans="2:65" s="1" customFormat="1" ht="24.2" customHeight="1">
      <c r="B1144" s="34"/>
      <c r="C1144" s="133" t="s">
        <v>1492</v>
      </c>
      <c r="D1144" s="133" t="s">
        <v>215</v>
      </c>
      <c r="E1144" s="134" t="s">
        <v>1493</v>
      </c>
      <c r="F1144" s="135" t="s">
        <v>1494</v>
      </c>
      <c r="G1144" s="136" t="s">
        <v>495</v>
      </c>
      <c r="H1144" s="137">
        <v>287.33800000000002</v>
      </c>
      <c r="I1144" s="138"/>
      <c r="J1144" s="139">
        <f>ROUND(I1144*H1144,2)</f>
        <v>0</v>
      </c>
      <c r="K1144" s="135" t="s">
        <v>219</v>
      </c>
      <c r="L1144" s="34"/>
      <c r="M1144" s="140" t="s">
        <v>19</v>
      </c>
      <c r="N1144" s="141" t="s">
        <v>40</v>
      </c>
      <c r="P1144" s="142">
        <f>O1144*H1144</f>
        <v>0</v>
      </c>
      <c r="Q1144" s="142">
        <v>0</v>
      </c>
      <c r="R1144" s="142">
        <f>Q1144*H1144</f>
        <v>0</v>
      </c>
      <c r="S1144" s="142">
        <v>6.4999999999999997E-3</v>
      </c>
      <c r="T1144" s="143">
        <f>S1144*H1144</f>
        <v>1.8676970000000002</v>
      </c>
      <c r="AR1144" s="144" t="s">
        <v>316</v>
      </c>
      <c r="AT1144" s="144" t="s">
        <v>215</v>
      </c>
      <c r="AU1144" s="144" t="s">
        <v>79</v>
      </c>
      <c r="AY1144" s="19" t="s">
        <v>212</v>
      </c>
      <c r="BE1144" s="145">
        <f>IF(N1144="základní",J1144,0)</f>
        <v>0</v>
      </c>
      <c r="BF1144" s="145">
        <f>IF(N1144="snížená",J1144,0)</f>
        <v>0</v>
      </c>
      <c r="BG1144" s="145">
        <f>IF(N1144="zákl. přenesená",J1144,0)</f>
        <v>0</v>
      </c>
      <c r="BH1144" s="145">
        <f>IF(N1144="sníž. přenesená",J1144,0)</f>
        <v>0</v>
      </c>
      <c r="BI1144" s="145">
        <f>IF(N1144="nulová",J1144,0)</f>
        <v>0</v>
      </c>
      <c r="BJ1144" s="19" t="s">
        <v>77</v>
      </c>
      <c r="BK1144" s="145">
        <f>ROUND(I1144*H1144,2)</f>
        <v>0</v>
      </c>
      <c r="BL1144" s="19" t="s">
        <v>316</v>
      </c>
      <c r="BM1144" s="144" t="s">
        <v>1495</v>
      </c>
    </row>
    <row r="1145" spans="2:65" s="1" customFormat="1">
      <c r="B1145" s="34"/>
      <c r="D1145" s="146" t="s">
        <v>222</v>
      </c>
      <c r="F1145" s="147" t="s">
        <v>1496</v>
      </c>
      <c r="I1145" s="148"/>
      <c r="L1145" s="34"/>
      <c r="M1145" s="149"/>
      <c r="T1145" s="55"/>
      <c r="AT1145" s="19" t="s">
        <v>222</v>
      </c>
      <c r="AU1145" s="19" t="s">
        <v>79</v>
      </c>
    </row>
    <row r="1146" spans="2:65" s="14" customFormat="1">
      <c r="B1146" s="170"/>
      <c r="D1146" s="150" t="s">
        <v>226</v>
      </c>
      <c r="E1146" s="171" t="s">
        <v>19</v>
      </c>
      <c r="F1146" s="172" t="s">
        <v>1497</v>
      </c>
      <c r="H1146" s="171" t="s">
        <v>19</v>
      </c>
      <c r="I1146" s="173"/>
      <c r="L1146" s="170"/>
      <c r="M1146" s="174"/>
      <c r="T1146" s="175"/>
      <c r="AT1146" s="171" t="s">
        <v>226</v>
      </c>
      <c r="AU1146" s="171" t="s">
        <v>79</v>
      </c>
      <c r="AV1146" s="14" t="s">
        <v>77</v>
      </c>
      <c r="AW1146" s="14" t="s">
        <v>31</v>
      </c>
      <c r="AX1146" s="14" t="s">
        <v>69</v>
      </c>
      <c r="AY1146" s="171" t="s">
        <v>212</v>
      </c>
    </row>
    <row r="1147" spans="2:65" s="12" customFormat="1">
      <c r="B1147" s="152"/>
      <c r="D1147" s="150" t="s">
        <v>226</v>
      </c>
      <c r="E1147" s="153" t="s">
        <v>19</v>
      </c>
      <c r="F1147" s="154" t="s">
        <v>1498</v>
      </c>
      <c r="H1147" s="155">
        <v>40.655999999999999</v>
      </c>
      <c r="I1147" s="156"/>
      <c r="L1147" s="152"/>
      <c r="M1147" s="157"/>
      <c r="T1147" s="158"/>
      <c r="AT1147" s="153" t="s">
        <v>226</v>
      </c>
      <c r="AU1147" s="153" t="s">
        <v>79</v>
      </c>
      <c r="AV1147" s="12" t="s">
        <v>79</v>
      </c>
      <c r="AW1147" s="12" t="s">
        <v>31</v>
      </c>
      <c r="AX1147" s="12" t="s">
        <v>69</v>
      </c>
      <c r="AY1147" s="153" t="s">
        <v>212</v>
      </c>
    </row>
    <row r="1148" spans="2:65" s="12" customFormat="1">
      <c r="B1148" s="152"/>
      <c r="D1148" s="150" t="s">
        <v>226</v>
      </c>
      <c r="E1148" s="153" t="s">
        <v>19</v>
      </c>
      <c r="F1148" s="154" t="s">
        <v>1499</v>
      </c>
      <c r="H1148" s="155">
        <v>40.655999999999999</v>
      </c>
      <c r="I1148" s="156"/>
      <c r="L1148" s="152"/>
      <c r="M1148" s="157"/>
      <c r="T1148" s="158"/>
      <c r="AT1148" s="153" t="s">
        <v>226</v>
      </c>
      <c r="AU1148" s="153" t="s">
        <v>79</v>
      </c>
      <c r="AV1148" s="12" t="s">
        <v>79</v>
      </c>
      <c r="AW1148" s="12" t="s">
        <v>31</v>
      </c>
      <c r="AX1148" s="12" t="s">
        <v>69</v>
      </c>
      <c r="AY1148" s="153" t="s">
        <v>212</v>
      </c>
    </row>
    <row r="1149" spans="2:65" s="12" customFormat="1">
      <c r="B1149" s="152"/>
      <c r="D1149" s="150" t="s">
        <v>226</v>
      </c>
      <c r="E1149" s="153" t="s">
        <v>19</v>
      </c>
      <c r="F1149" s="154" t="s">
        <v>1500</v>
      </c>
      <c r="H1149" s="155">
        <v>40.655999999999999</v>
      </c>
      <c r="I1149" s="156"/>
      <c r="L1149" s="152"/>
      <c r="M1149" s="157"/>
      <c r="T1149" s="158"/>
      <c r="AT1149" s="153" t="s">
        <v>226</v>
      </c>
      <c r="AU1149" s="153" t="s">
        <v>79</v>
      </c>
      <c r="AV1149" s="12" t="s">
        <v>79</v>
      </c>
      <c r="AW1149" s="12" t="s">
        <v>31</v>
      </c>
      <c r="AX1149" s="12" t="s">
        <v>69</v>
      </c>
      <c r="AY1149" s="153" t="s">
        <v>212</v>
      </c>
    </row>
    <row r="1150" spans="2:65" s="12" customFormat="1">
      <c r="B1150" s="152"/>
      <c r="D1150" s="150" t="s">
        <v>226</v>
      </c>
      <c r="E1150" s="153" t="s">
        <v>19</v>
      </c>
      <c r="F1150" s="154" t="s">
        <v>1501</v>
      </c>
      <c r="H1150" s="155">
        <v>40.655999999999999</v>
      </c>
      <c r="I1150" s="156"/>
      <c r="L1150" s="152"/>
      <c r="M1150" s="157"/>
      <c r="T1150" s="158"/>
      <c r="AT1150" s="153" t="s">
        <v>226</v>
      </c>
      <c r="AU1150" s="153" t="s">
        <v>79</v>
      </c>
      <c r="AV1150" s="12" t="s">
        <v>79</v>
      </c>
      <c r="AW1150" s="12" t="s">
        <v>31</v>
      </c>
      <c r="AX1150" s="12" t="s">
        <v>69</v>
      </c>
      <c r="AY1150" s="153" t="s">
        <v>212</v>
      </c>
    </row>
    <row r="1151" spans="2:65" s="12" customFormat="1">
      <c r="B1151" s="152"/>
      <c r="D1151" s="150" t="s">
        <v>226</v>
      </c>
      <c r="E1151" s="153" t="s">
        <v>19</v>
      </c>
      <c r="F1151" s="154" t="s">
        <v>1502</v>
      </c>
      <c r="H1151" s="155">
        <v>40.655999999999999</v>
      </c>
      <c r="I1151" s="156"/>
      <c r="L1151" s="152"/>
      <c r="M1151" s="157"/>
      <c r="T1151" s="158"/>
      <c r="AT1151" s="153" t="s">
        <v>226</v>
      </c>
      <c r="AU1151" s="153" t="s">
        <v>79</v>
      </c>
      <c r="AV1151" s="12" t="s">
        <v>79</v>
      </c>
      <c r="AW1151" s="12" t="s">
        <v>31</v>
      </c>
      <c r="AX1151" s="12" t="s">
        <v>69</v>
      </c>
      <c r="AY1151" s="153" t="s">
        <v>212</v>
      </c>
    </row>
    <row r="1152" spans="2:65" s="12" customFormat="1">
      <c r="B1152" s="152"/>
      <c r="D1152" s="150" t="s">
        <v>226</v>
      </c>
      <c r="E1152" s="153" t="s">
        <v>19</v>
      </c>
      <c r="F1152" s="154" t="s">
        <v>1503</v>
      </c>
      <c r="H1152" s="155">
        <v>42.029000000000003</v>
      </c>
      <c r="I1152" s="156"/>
      <c r="L1152" s="152"/>
      <c r="M1152" s="157"/>
      <c r="T1152" s="158"/>
      <c r="AT1152" s="153" t="s">
        <v>226</v>
      </c>
      <c r="AU1152" s="153" t="s">
        <v>79</v>
      </c>
      <c r="AV1152" s="12" t="s">
        <v>79</v>
      </c>
      <c r="AW1152" s="12" t="s">
        <v>31</v>
      </c>
      <c r="AX1152" s="12" t="s">
        <v>69</v>
      </c>
      <c r="AY1152" s="153" t="s">
        <v>212</v>
      </c>
    </row>
    <row r="1153" spans="2:65" s="12" customFormat="1">
      <c r="B1153" s="152"/>
      <c r="D1153" s="150" t="s">
        <v>226</v>
      </c>
      <c r="E1153" s="153" t="s">
        <v>19</v>
      </c>
      <c r="F1153" s="154" t="s">
        <v>1504</v>
      </c>
      <c r="H1153" s="155">
        <v>42.029000000000003</v>
      </c>
      <c r="I1153" s="156"/>
      <c r="L1153" s="152"/>
      <c r="M1153" s="157"/>
      <c r="T1153" s="158"/>
      <c r="AT1153" s="153" t="s">
        <v>226</v>
      </c>
      <c r="AU1153" s="153" t="s">
        <v>79</v>
      </c>
      <c r="AV1153" s="12" t="s">
        <v>79</v>
      </c>
      <c r="AW1153" s="12" t="s">
        <v>31</v>
      </c>
      <c r="AX1153" s="12" t="s">
        <v>69</v>
      </c>
      <c r="AY1153" s="153" t="s">
        <v>212</v>
      </c>
    </row>
    <row r="1154" spans="2:65" s="13" customFormat="1">
      <c r="B1154" s="159"/>
      <c r="D1154" s="150" t="s">
        <v>226</v>
      </c>
      <c r="E1154" s="160" t="s">
        <v>19</v>
      </c>
      <c r="F1154" s="161" t="s">
        <v>228</v>
      </c>
      <c r="H1154" s="162">
        <v>287.33800000000002</v>
      </c>
      <c r="I1154" s="163"/>
      <c r="L1154" s="159"/>
      <c r="M1154" s="164"/>
      <c r="T1154" s="165"/>
      <c r="AT1154" s="160" t="s">
        <v>226</v>
      </c>
      <c r="AU1154" s="160" t="s">
        <v>79</v>
      </c>
      <c r="AV1154" s="13" t="s">
        <v>229</v>
      </c>
      <c r="AW1154" s="13" t="s">
        <v>31</v>
      </c>
      <c r="AX1154" s="13" t="s">
        <v>77</v>
      </c>
      <c r="AY1154" s="160" t="s">
        <v>212</v>
      </c>
    </row>
    <row r="1155" spans="2:65" s="1" customFormat="1" ht="24.2" customHeight="1">
      <c r="B1155" s="34"/>
      <c r="C1155" s="133" t="s">
        <v>1505</v>
      </c>
      <c r="D1155" s="133" t="s">
        <v>215</v>
      </c>
      <c r="E1155" s="134" t="s">
        <v>1506</v>
      </c>
      <c r="F1155" s="135" t="s">
        <v>1507</v>
      </c>
      <c r="G1155" s="136" t="s">
        <v>495</v>
      </c>
      <c r="H1155" s="137">
        <v>1107.5730000000001</v>
      </c>
      <c r="I1155" s="138"/>
      <c r="J1155" s="139">
        <f>ROUND(I1155*H1155,2)</f>
        <v>0</v>
      </c>
      <c r="K1155" s="135" t="s">
        <v>219</v>
      </c>
      <c r="L1155" s="34"/>
      <c r="M1155" s="140" t="s">
        <v>19</v>
      </c>
      <c r="N1155" s="141" t="s">
        <v>40</v>
      </c>
      <c r="P1155" s="142">
        <f>O1155*H1155</f>
        <v>0</v>
      </c>
      <c r="Q1155" s="142">
        <v>0</v>
      </c>
      <c r="R1155" s="142">
        <f>Q1155*H1155</f>
        <v>0</v>
      </c>
      <c r="S1155" s="142">
        <v>6.4999999999999997E-3</v>
      </c>
      <c r="T1155" s="143">
        <f>S1155*H1155</f>
        <v>7.1992245000000006</v>
      </c>
      <c r="AR1155" s="144" t="s">
        <v>316</v>
      </c>
      <c r="AT1155" s="144" t="s">
        <v>215</v>
      </c>
      <c r="AU1155" s="144" t="s">
        <v>79</v>
      </c>
      <c r="AY1155" s="19" t="s">
        <v>212</v>
      </c>
      <c r="BE1155" s="145">
        <f>IF(N1155="základní",J1155,0)</f>
        <v>0</v>
      </c>
      <c r="BF1155" s="145">
        <f>IF(N1155="snížená",J1155,0)</f>
        <v>0</v>
      </c>
      <c r="BG1155" s="145">
        <f>IF(N1155="zákl. přenesená",J1155,0)</f>
        <v>0</v>
      </c>
      <c r="BH1155" s="145">
        <f>IF(N1155="sníž. přenesená",J1155,0)</f>
        <v>0</v>
      </c>
      <c r="BI1155" s="145">
        <f>IF(N1155="nulová",J1155,0)</f>
        <v>0</v>
      </c>
      <c r="BJ1155" s="19" t="s">
        <v>77</v>
      </c>
      <c r="BK1155" s="145">
        <f>ROUND(I1155*H1155,2)</f>
        <v>0</v>
      </c>
      <c r="BL1155" s="19" t="s">
        <v>316</v>
      </c>
      <c r="BM1155" s="144" t="s">
        <v>1508</v>
      </c>
    </row>
    <row r="1156" spans="2:65" s="1" customFormat="1">
      <c r="B1156" s="34"/>
      <c r="D1156" s="146" t="s">
        <v>222</v>
      </c>
      <c r="F1156" s="147" t="s">
        <v>1509</v>
      </c>
      <c r="I1156" s="148"/>
      <c r="L1156" s="34"/>
      <c r="M1156" s="149"/>
      <c r="T1156" s="55"/>
      <c r="AT1156" s="19" t="s">
        <v>222</v>
      </c>
      <c r="AU1156" s="19" t="s">
        <v>79</v>
      </c>
    </row>
    <row r="1157" spans="2:65" s="14" customFormat="1">
      <c r="B1157" s="170"/>
      <c r="D1157" s="150" t="s">
        <v>226</v>
      </c>
      <c r="E1157" s="171" t="s">
        <v>19</v>
      </c>
      <c r="F1157" s="172" t="s">
        <v>1510</v>
      </c>
      <c r="H1157" s="171" t="s">
        <v>19</v>
      </c>
      <c r="I1157" s="173"/>
      <c r="L1157" s="170"/>
      <c r="M1157" s="174"/>
      <c r="T1157" s="175"/>
      <c r="AT1157" s="171" t="s">
        <v>226</v>
      </c>
      <c r="AU1157" s="171" t="s">
        <v>79</v>
      </c>
      <c r="AV1157" s="14" t="s">
        <v>77</v>
      </c>
      <c r="AW1157" s="14" t="s">
        <v>31</v>
      </c>
      <c r="AX1157" s="14" t="s">
        <v>69</v>
      </c>
      <c r="AY1157" s="171" t="s">
        <v>212</v>
      </c>
    </row>
    <row r="1158" spans="2:65" s="12" customFormat="1">
      <c r="B1158" s="152"/>
      <c r="D1158" s="150" t="s">
        <v>226</v>
      </c>
      <c r="E1158" s="153" t="s">
        <v>19</v>
      </c>
      <c r="F1158" s="154" t="s">
        <v>1511</v>
      </c>
      <c r="H1158" s="155">
        <v>152.876</v>
      </c>
      <c r="I1158" s="156"/>
      <c r="L1158" s="152"/>
      <c r="M1158" s="157"/>
      <c r="T1158" s="158"/>
      <c r="AT1158" s="153" t="s">
        <v>226</v>
      </c>
      <c r="AU1158" s="153" t="s">
        <v>79</v>
      </c>
      <c r="AV1158" s="12" t="s">
        <v>79</v>
      </c>
      <c r="AW1158" s="12" t="s">
        <v>31</v>
      </c>
      <c r="AX1158" s="12" t="s">
        <v>69</v>
      </c>
      <c r="AY1158" s="153" t="s">
        <v>212</v>
      </c>
    </row>
    <row r="1159" spans="2:65" s="12" customFormat="1">
      <c r="B1159" s="152"/>
      <c r="D1159" s="150" t="s">
        <v>226</v>
      </c>
      <c r="E1159" s="153" t="s">
        <v>19</v>
      </c>
      <c r="F1159" s="154" t="s">
        <v>1512</v>
      </c>
      <c r="H1159" s="155">
        <v>145.542</v>
      </c>
      <c r="I1159" s="156"/>
      <c r="L1159" s="152"/>
      <c r="M1159" s="157"/>
      <c r="T1159" s="158"/>
      <c r="AT1159" s="153" t="s">
        <v>226</v>
      </c>
      <c r="AU1159" s="153" t="s">
        <v>79</v>
      </c>
      <c r="AV1159" s="12" t="s">
        <v>79</v>
      </c>
      <c r="AW1159" s="12" t="s">
        <v>31</v>
      </c>
      <c r="AX1159" s="12" t="s">
        <v>69</v>
      </c>
      <c r="AY1159" s="153" t="s">
        <v>212</v>
      </c>
    </row>
    <row r="1160" spans="2:65" s="12" customFormat="1">
      <c r="B1160" s="152"/>
      <c r="D1160" s="150" t="s">
        <v>226</v>
      </c>
      <c r="E1160" s="153" t="s">
        <v>19</v>
      </c>
      <c r="F1160" s="154" t="s">
        <v>1513</v>
      </c>
      <c r="H1160" s="155">
        <v>137.84800000000001</v>
      </c>
      <c r="I1160" s="156"/>
      <c r="L1160" s="152"/>
      <c r="M1160" s="157"/>
      <c r="T1160" s="158"/>
      <c r="AT1160" s="153" t="s">
        <v>226</v>
      </c>
      <c r="AU1160" s="153" t="s">
        <v>79</v>
      </c>
      <c r="AV1160" s="12" t="s">
        <v>79</v>
      </c>
      <c r="AW1160" s="12" t="s">
        <v>31</v>
      </c>
      <c r="AX1160" s="12" t="s">
        <v>69</v>
      </c>
      <c r="AY1160" s="153" t="s">
        <v>212</v>
      </c>
    </row>
    <row r="1161" spans="2:65" s="12" customFormat="1">
      <c r="B1161" s="152"/>
      <c r="D1161" s="150" t="s">
        <v>226</v>
      </c>
      <c r="E1161" s="153" t="s">
        <v>19</v>
      </c>
      <c r="F1161" s="154" t="s">
        <v>1514</v>
      </c>
      <c r="H1161" s="155">
        <v>149.43199999999999</v>
      </c>
      <c r="I1161" s="156"/>
      <c r="L1161" s="152"/>
      <c r="M1161" s="157"/>
      <c r="T1161" s="158"/>
      <c r="AT1161" s="153" t="s">
        <v>226</v>
      </c>
      <c r="AU1161" s="153" t="s">
        <v>79</v>
      </c>
      <c r="AV1161" s="12" t="s">
        <v>79</v>
      </c>
      <c r="AW1161" s="12" t="s">
        <v>31</v>
      </c>
      <c r="AX1161" s="12" t="s">
        <v>69</v>
      </c>
      <c r="AY1161" s="153" t="s">
        <v>212</v>
      </c>
    </row>
    <row r="1162" spans="2:65" s="12" customFormat="1">
      <c r="B1162" s="152"/>
      <c r="D1162" s="150" t="s">
        <v>226</v>
      </c>
      <c r="E1162" s="153" t="s">
        <v>19</v>
      </c>
      <c r="F1162" s="154" t="s">
        <v>1515</v>
      </c>
      <c r="H1162" s="155">
        <v>149.27199999999999</v>
      </c>
      <c r="I1162" s="156"/>
      <c r="L1162" s="152"/>
      <c r="M1162" s="157"/>
      <c r="T1162" s="158"/>
      <c r="AT1162" s="153" t="s">
        <v>226</v>
      </c>
      <c r="AU1162" s="153" t="s">
        <v>79</v>
      </c>
      <c r="AV1162" s="12" t="s">
        <v>79</v>
      </c>
      <c r="AW1162" s="12" t="s">
        <v>31</v>
      </c>
      <c r="AX1162" s="12" t="s">
        <v>69</v>
      </c>
      <c r="AY1162" s="153" t="s">
        <v>212</v>
      </c>
    </row>
    <row r="1163" spans="2:65" s="12" customFormat="1">
      <c r="B1163" s="152"/>
      <c r="D1163" s="150" t="s">
        <v>226</v>
      </c>
      <c r="E1163" s="153" t="s">
        <v>19</v>
      </c>
      <c r="F1163" s="154" t="s">
        <v>1516</v>
      </c>
      <c r="H1163" s="155">
        <v>160.07</v>
      </c>
      <c r="I1163" s="156"/>
      <c r="L1163" s="152"/>
      <c r="M1163" s="157"/>
      <c r="T1163" s="158"/>
      <c r="AT1163" s="153" t="s">
        <v>226</v>
      </c>
      <c r="AU1163" s="153" t="s">
        <v>79</v>
      </c>
      <c r="AV1163" s="12" t="s">
        <v>79</v>
      </c>
      <c r="AW1163" s="12" t="s">
        <v>31</v>
      </c>
      <c r="AX1163" s="12" t="s">
        <v>69</v>
      </c>
      <c r="AY1163" s="153" t="s">
        <v>212</v>
      </c>
    </row>
    <row r="1164" spans="2:65" s="12" customFormat="1">
      <c r="B1164" s="152"/>
      <c r="D1164" s="150" t="s">
        <v>226</v>
      </c>
      <c r="E1164" s="153" t="s">
        <v>19</v>
      </c>
      <c r="F1164" s="154" t="s">
        <v>1517</v>
      </c>
      <c r="H1164" s="155">
        <v>159.91800000000001</v>
      </c>
      <c r="I1164" s="156"/>
      <c r="L1164" s="152"/>
      <c r="M1164" s="157"/>
      <c r="T1164" s="158"/>
      <c r="AT1164" s="153" t="s">
        <v>226</v>
      </c>
      <c r="AU1164" s="153" t="s">
        <v>79</v>
      </c>
      <c r="AV1164" s="12" t="s">
        <v>79</v>
      </c>
      <c r="AW1164" s="12" t="s">
        <v>31</v>
      </c>
      <c r="AX1164" s="12" t="s">
        <v>69</v>
      </c>
      <c r="AY1164" s="153" t="s">
        <v>212</v>
      </c>
    </row>
    <row r="1165" spans="2:65" s="12" customFormat="1">
      <c r="B1165" s="152"/>
      <c r="D1165" s="150" t="s">
        <v>226</v>
      </c>
      <c r="E1165" s="153" t="s">
        <v>19</v>
      </c>
      <c r="F1165" s="154" t="s">
        <v>1518</v>
      </c>
      <c r="H1165" s="155">
        <v>25.68</v>
      </c>
      <c r="I1165" s="156"/>
      <c r="L1165" s="152"/>
      <c r="M1165" s="157"/>
      <c r="T1165" s="158"/>
      <c r="AT1165" s="153" t="s">
        <v>226</v>
      </c>
      <c r="AU1165" s="153" t="s">
        <v>79</v>
      </c>
      <c r="AV1165" s="12" t="s">
        <v>79</v>
      </c>
      <c r="AW1165" s="12" t="s">
        <v>31</v>
      </c>
      <c r="AX1165" s="12" t="s">
        <v>69</v>
      </c>
      <c r="AY1165" s="153" t="s">
        <v>212</v>
      </c>
    </row>
    <row r="1166" spans="2:65" s="15" customFormat="1">
      <c r="B1166" s="176"/>
      <c r="D1166" s="150" t="s">
        <v>226</v>
      </c>
      <c r="E1166" s="177" t="s">
        <v>19</v>
      </c>
      <c r="F1166" s="178" t="s">
        <v>455</v>
      </c>
      <c r="H1166" s="179">
        <v>1080.6379999999999</v>
      </c>
      <c r="I1166" s="180"/>
      <c r="L1166" s="176"/>
      <c r="M1166" s="181"/>
      <c r="T1166" s="182"/>
      <c r="AT1166" s="177" t="s">
        <v>226</v>
      </c>
      <c r="AU1166" s="177" t="s">
        <v>79</v>
      </c>
      <c r="AV1166" s="15" t="s">
        <v>236</v>
      </c>
      <c r="AW1166" s="15" t="s">
        <v>31</v>
      </c>
      <c r="AX1166" s="15" t="s">
        <v>69</v>
      </c>
      <c r="AY1166" s="177" t="s">
        <v>212</v>
      </c>
    </row>
    <row r="1167" spans="2:65" s="14" customFormat="1">
      <c r="B1167" s="170"/>
      <c r="D1167" s="150" t="s">
        <v>226</v>
      </c>
      <c r="E1167" s="171" t="s">
        <v>19</v>
      </c>
      <c r="F1167" s="172" t="s">
        <v>1519</v>
      </c>
      <c r="H1167" s="171" t="s">
        <v>19</v>
      </c>
      <c r="I1167" s="173"/>
      <c r="L1167" s="170"/>
      <c r="M1167" s="174"/>
      <c r="T1167" s="175"/>
      <c r="AT1167" s="171" t="s">
        <v>226</v>
      </c>
      <c r="AU1167" s="171" t="s">
        <v>79</v>
      </c>
      <c r="AV1167" s="14" t="s">
        <v>77</v>
      </c>
      <c r="AW1167" s="14" t="s">
        <v>31</v>
      </c>
      <c r="AX1167" s="14" t="s">
        <v>69</v>
      </c>
      <c r="AY1167" s="171" t="s">
        <v>212</v>
      </c>
    </row>
    <row r="1168" spans="2:65" s="12" customFormat="1">
      <c r="B1168" s="152"/>
      <c r="D1168" s="150" t="s">
        <v>226</v>
      </c>
      <c r="E1168" s="153" t="s">
        <v>19</v>
      </c>
      <c r="F1168" s="154" t="s">
        <v>1520</v>
      </c>
      <c r="H1168" s="155">
        <v>19.260000000000002</v>
      </c>
      <c r="I1168" s="156"/>
      <c r="L1168" s="152"/>
      <c r="M1168" s="157"/>
      <c r="T1168" s="158"/>
      <c r="AT1168" s="153" t="s">
        <v>226</v>
      </c>
      <c r="AU1168" s="153" t="s">
        <v>79</v>
      </c>
      <c r="AV1168" s="12" t="s">
        <v>79</v>
      </c>
      <c r="AW1168" s="12" t="s">
        <v>31</v>
      </c>
      <c r="AX1168" s="12" t="s">
        <v>69</v>
      </c>
      <c r="AY1168" s="153" t="s">
        <v>212</v>
      </c>
    </row>
    <row r="1169" spans="2:65" s="12" customFormat="1">
      <c r="B1169" s="152"/>
      <c r="D1169" s="150" t="s">
        <v>226</v>
      </c>
      <c r="E1169" s="153" t="s">
        <v>19</v>
      </c>
      <c r="F1169" s="154" t="s">
        <v>1521</v>
      </c>
      <c r="H1169" s="155">
        <v>3.8250000000000002</v>
      </c>
      <c r="I1169" s="156"/>
      <c r="L1169" s="152"/>
      <c r="M1169" s="157"/>
      <c r="T1169" s="158"/>
      <c r="AT1169" s="153" t="s">
        <v>226</v>
      </c>
      <c r="AU1169" s="153" t="s">
        <v>79</v>
      </c>
      <c r="AV1169" s="12" t="s">
        <v>79</v>
      </c>
      <c r="AW1169" s="12" t="s">
        <v>31</v>
      </c>
      <c r="AX1169" s="12" t="s">
        <v>69</v>
      </c>
      <c r="AY1169" s="153" t="s">
        <v>212</v>
      </c>
    </row>
    <row r="1170" spans="2:65" s="15" customFormat="1">
      <c r="B1170" s="176"/>
      <c r="D1170" s="150" t="s">
        <v>226</v>
      </c>
      <c r="E1170" s="177" t="s">
        <v>19</v>
      </c>
      <c r="F1170" s="178" t="s">
        <v>455</v>
      </c>
      <c r="H1170" s="179">
        <v>23.085000000000001</v>
      </c>
      <c r="I1170" s="180"/>
      <c r="L1170" s="176"/>
      <c r="M1170" s="181"/>
      <c r="T1170" s="182"/>
      <c r="AT1170" s="177" t="s">
        <v>226</v>
      </c>
      <c r="AU1170" s="177" t="s">
        <v>79</v>
      </c>
      <c r="AV1170" s="15" t="s">
        <v>236</v>
      </c>
      <c r="AW1170" s="15" t="s">
        <v>31</v>
      </c>
      <c r="AX1170" s="15" t="s">
        <v>69</v>
      </c>
      <c r="AY1170" s="177" t="s">
        <v>212</v>
      </c>
    </row>
    <row r="1171" spans="2:65" s="14" customFormat="1">
      <c r="B1171" s="170"/>
      <c r="D1171" s="150" t="s">
        <v>226</v>
      </c>
      <c r="E1171" s="171" t="s">
        <v>19</v>
      </c>
      <c r="F1171" s="172" t="s">
        <v>1522</v>
      </c>
      <c r="H1171" s="171" t="s">
        <v>19</v>
      </c>
      <c r="I1171" s="173"/>
      <c r="L1171" s="170"/>
      <c r="M1171" s="174"/>
      <c r="T1171" s="175"/>
      <c r="AT1171" s="171" t="s">
        <v>226</v>
      </c>
      <c r="AU1171" s="171" t="s">
        <v>79</v>
      </c>
      <c r="AV1171" s="14" t="s">
        <v>77</v>
      </c>
      <c r="AW1171" s="14" t="s">
        <v>31</v>
      </c>
      <c r="AX1171" s="14" t="s">
        <v>69</v>
      </c>
      <c r="AY1171" s="171" t="s">
        <v>212</v>
      </c>
    </row>
    <row r="1172" spans="2:65" s="12" customFormat="1">
      <c r="B1172" s="152"/>
      <c r="D1172" s="150" t="s">
        <v>226</v>
      </c>
      <c r="E1172" s="153" t="s">
        <v>19</v>
      </c>
      <c r="F1172" s="154" t="s">
        <v>1523</v>
      </c>
      <c r="H1172" s="155">
        <v>3.85</v>
      </c>
      <c r="I1172" s="156"/>
      <c r="L1172" s="152"/>
      <c r="M1172" s="157"/>
      <c r="T1172" s="158"/>
      <c r="AT1172" s="153" t="s">
        <v>226</v>
      </c>
      <c r="AU1172" s="153" t="s">
        <v>79</v>
      </c>
      <c r="AV1172" s="12" t="s">
        <v>79</v>
      </c>
      <c r="AW1172" s="12" t="s">
        <v>31</v>
      </c>
      <c r="AX1172" s="12" t="s">
        <v>69</v>
      </c>
      <c r="AY1172" s="153" t="s">
        <v>212</v>
      </c>
    </row>
    <row r="1173" spans="2:65" s="15" customFormat="1">
      <c r="B1173" s="176"/>
      <c r="D1173" s="150" t="s">
        <v>226</v>
      </c>
      <c r="E1173" s="177" t="s">
        <v>19</v>
      </c>
      <c r="F1173" s="178" t="s">
        <v>455</v>
      </c>
      <c r="H1173" s="179">
        <v>3.85</v>
      </c>
      <c r="I1173" s="180"/>
      <c r="L1173" s="176"/>
      <c r="M1173" s="181"/>
      <c r="T1173" s="182"/>
      <c r="AT1173" s="177" t="s">
        <v>226</v>
      </c>
      <c r="AU1173" s="177" t="s">
        <v>79</v>
      </c>
      <c r="AV1173" s="15" t="s">
        <v>236</v>
      </c>
      <c r="AW1173" s="15" t="s">
        <v>31</v>
      </c>
      <c r="AX1173" s="15" t="s">
        <v>69</v>
      </c>
      <c r="AY1173" s="177" t="s">
        <v>212</v>
      </c>
    </row>
    <row r="1174" spans="2:65" s="13" customFormat="1">
      <c r="B1174" s="159"/>
      <c r="D1174" s="150" t="s">
        <v>226</v>
      </c>
      <c r="E1174" s="160" t="s">
        <v>19</v>
      </c>
      <c r="F1174" s="161" t="s">
        <v>228</v>
      </c>
      <c r="H1174" s="162">
        <v>1107.5730000000001</v>
      </c>
      <c r="I1174" s="163"/>
      <c r="L1174" s="159"/>
      <c r="M1174" s="164"/>
      <c r="T1174" s="165"/>
      <c r="AT1174" s="160" t="s">
        <v>226</v>
      </c>
      <c r="AU1174" s="160" t="s">
        <v>79</v>
      </c>
      <c r="AV1174" s="13" t="s">
        <v>229</v>
      </c>
      <c r="AW1174" s="13" t="s">
        <v>31</v>
      </c>
      <c r="AX1174" s="13" t="s">
        <v>77</v>
      </c>
      <c r="AY1174" s="160" t="s">
        <v>212</v>
      </c>
    </row>
    <row r="1175" spans="2:65" s="1" customFormat="1" ht="24.2" customHeight="1">
      <c r="B1175" s="34"/>
      <c r="C1175" s="133" t="s">
        <v>1524</v>
      </c>
      <c r="D1175" s="133" t="s">
        <v>215</v>
      </c>
      <c r="E1175" s="134" t="s">
        <v>1525</v>
      </c>
      <c r="F1175" s="135" t="s">
        <v>1526</v>
      </c>
      <c r="G1175" s="136" t="s">
        <v>495</v>
      </c>
      <c r="H1175" s="137">
        <v>14.191000000000001</v>
      </c>
      <c r="I1175" s="138"/>
      <c r="J1175" s="139">
        <f>ROUND(I1175*H1175,2)</f>
        <v>0</v>
      </c>
      <c r="K1175" s="135" t="s">
        <v>219</v>
      </c>
      <c r="L1175" s="34"/>
      <c r="M1175" s="140" t="s">
        <v>19</v>
      </c>
      <c r="N1175" s="141" t="s">
        <v>40</v>
      </c>
      <c r="P1175" s="142">
        <f>O1175*H1175</f>
        <v>0</v>
      </c>
      <c r="Q1175" s="142">
        <v>0</v>
      </c>
      <c r="R1175" s="142">
        <f>Q1175*H1175</f>
        <v>0</v>
      </c>
      <c r="S1175" s="142">
        <v>1.4999999999999999E-2</v>
      </c>
      <c r="T1175" s="143">
        <f>S1175*H1175</f>
        <v>0.212865</v>
      </c>
      <c r="AR1175" s="144" t="s">
        <v>316</v>
      </c>
      <c r="AT1175" s="144" t="s">
        <v>215</v>
      </c>
      <c r="AU1175" s="144" t="s">
        <v>79</v>
      </c>
      <c r="AY1175" s="19" t="s">
        <v>212</v>
      </c>
      <c r="BE1175" s="145">
        <f>IF(N1175="základní",J1175,0)</f>
        <v>0</v>
      </c>
      <c r="BF1175" s="145">
        <f>IF(N1175="snížená",J1175,0)</f>
        <v>0</v>
      </c>
      <c r="BG1175" s="145">
        <f>IF(N1175="zákl. přenesená",J1175,0)</f>
        <v>0</v>
      </c>
      <c r="BH1175" s="145">
        <f>IF(N1175="sníž. přenesená",J1175,0)</f>
        <v>0</v>
      </c>
      <c r="BI1175" s="145">
        <f>IF(N1175="nulová",J1175,0)</f>
        <v>0</v>
      </c>
      <c r="BJ1175" s="19" t="s">
        <v>77</v>
      </c>
      <c r="BK1175" s="145">
        <f>ROUND(I1175*H1175,2)</f>
        <v>0</v>
      </c>
      <c r="BL1175" s="19" t="s">
        <v>316</v>
      </c>
      <c r="BM1175" s="144" t="s">
        <v>1527</v>
      </c>
    </row>
    <row r="1176" spans="2:65" s="1" customFormat="1">
      <c r="B1176" s="34"/>
      <c r="D1176" s="146" t="s">
        <v>222</v>
      </c>
      <c r="F1176" s="147" t="s">
        <v>1528</v>
      </c>
      <c r="I1176" s="148"/>
      <c r="L1176" s="34"/>
      <c r="M1176" s="149"/>
      <c r="T1176" s="55"/>
      <c r="AT1176" s="19" t="s">
        <v>222</v>
      </c>
      <c r="AU1176" s="19" t="s">
        <v>79</v>
      </c>
    </row>
    <row r="1177" spans="2:65" s="14" customFormat="1">
      <c r="B1177" s="170"/>
      <c r="D1177" s="150" t="s">
        <v>226</v>
      </c>
      <c r="E1177" s="171" t="s">
        <v>19</v>
      </c>
      <c r="F1177" s="172" t="s">
        <v>1529</v>
      </c>
      <c r="H1177" s="171" t="s">
        <v>19</v>
      </c>
      <c r="I1177" s="173"/>
      <c r="L1177" s="170"/>
      <c r="M1177" s="174"/>
      <c r="T1177" s="175"/>
      <c r="AT1177" s="171" t="s">
        <v>226</v>
      </c>
      <c r="AU1177" s="171" t="s">
        <v>79</v>
      </c>
      <c r="AV1177" s="14" t="s">
        <v>77</v>
      </c>
      <c r="AW1177" s="14" t="s">
        <v>31</v>
      </c>
      <c r="AX1177" s="14" t="s">
        <v>69</v>
      </c>
      <c r="AY1177" s="171" t="s">
        <v>212</v>
      </c>
    </row>
    <row r="1178" spans="2:65" s="12" customFormat="1">
      <c r="B1178" s="152"/>
      <c r="D1178" s="150" t="s">
        <v>226</v>
      </c>
      <c r="E1178" s="153" t="s">
        <v>19</v>
      </c>
      <c r="F1178" s="154" t="s">
        <v>1530</v>
      </c>
      <c r="H1178" s="155">
        <v>13.021000000000001</v>
      </c>
      <c r="I1178" s="156"/>
      <c r="L1178" s="152"/>
      <c r="M1178" s="157"/>
      <c r="T1178" s="158"/>
      <c r="AT1178" s="153" t="s">
        <v>226</v>
      </c>
      <c r="AU1178" s="153" t="s">
        <v>79</v>
      </c>
      <c r="AV1178" s="12" t="s">
        <v>79</v>
      </c>
      <c r="AW1178" s="12" t="s">
        <v>31</v>
      </c>
      <c r="AX1178" s="12" t="s">
        <v>69</v>
      </c>
      <c r="AY1178" s="153" t="s">
        <v>212</v>
      </c>
    </row>
    <row r="1179" spans="2:65" s="12" customFormat="1">
      <c r="B1179" s="152"/>
      <c r="D1179" s="150" t="s">
        <v>226</v>
      </c>
      <c r="E1179" s="153" t="s">
        <v>19</v>
      </c>
      <c r="F1179" s="154" t="s">
        <v>1531</v>
      </c>
      <c r="H1179" s="155">
        <v>1.17</v>
      </c>
      <c r="I1179" s="156"/>
      <c r="L1179" s="152"/>
      <c r="M1179" s="157"/>
      <c r="T1179" s="158"/>
      <c r="AT1179" s="153" t="s">
        <v>226</v>
      </c>
      <c r="AU1179" s="153" t="s">
        <v>79</v>
      </c>
      <c r="AV1179" s="12" t="s">
        <v>79</v>
      </c>
      <c r="AW1179" s="12" t="s">
        <v>31</v>
      </c>
      <c r="AX1179" s="12" t="s">
        <v>69</v>
      </c>
      <c r="AY1179" s="153" t="s">
        <v>212</v>
      </c>
    </row>
    <row r="1180" spans="2:65" s="13" customFormat="1">
      <c r="B1180" s="159"/>
      <c r="D1180" s="150" t="s">
        <v>226</v>
      </c>
      <c r="E1180" s="160" t="s">
        <v>19</v>
      </c>
      <c r="F1180" s="161" t="s">
        <v>228</v>
      </c>
      <c r="H1180" s="162">
        <v>14.191000000000001</v>
      </c>
      <c r="I1180" s="163"/>
      <c r="L1180" s="159"/>
      <c r="M1180" s="164"/>
      <c r="T1180" s="165"/>
      <c r="AT1180" s="160" t="s">
        <v>226</v>
      </c>
      <c r="AU1180" s="160" t="s">
        <v>79</v>
      </c>
      <c r="AV1180" s="13" t="s">
        <v>229</v>
      </c>
      <c r="AW1180" s="13" t="s">
        <v>31</v>
      </c>
      <c r="AX1180" s="13" t="s">
        <v>77</v>
      </c>
      <c r="AY1180" s="160" t="s">
        <v>212</v>
      </c>
    </row>
    <row r="1181" spans="2:65" s="1" customFormat="1" ht="24.2" customHeight="1">
      <c r="B1181" s="34"/>
      <c r="C1181" s="133" t="s">
        <v>1532</v>
      </c>
      <c r="D1181" s="133" t="s">
        <v>215</v>
      </c>
      <c r="E1181" s="134" t="s">
        <v>1533</v>
      </c>
      <c r="F1181" s="135" t="s">
        <v>1534</v>
      </c>
      <c r="G1181" s="136" t="s">
        <v>495</v>
      </c>
      <c r="H1181" s="137">
        <v>1960.579</v>
      </c>
      <c r="I1181" s="138"/>
      <c r="J1181" s="139">
        <f>ROUND(I1181*H1181,2)</f>
        <v>0</v>
      </c>
      <c r="K1181" s="135" t="s">
        <v>219</v>
      </c>
      <c r="L1181" s="34"/>
      <c r="M1181" s="140" t="s">
        <v>19</v>
      </c>
      <c r="N1181" s="141" t="s">
        <v>40</v>
      </c>
      <c r="P1181" s="142">
        <f>O1181*H1181</f>
        <v>0</v>
      </c>
      <c r="Q1181" s="142">
        <v>0</v>
      </c>
      <c r="R1181" s="142">
        <f>Q1181*H1181</f>
        <v>0</v>
      </c>
      <c r="S1181" s="142">
        <v>3.5000000000000003E-2</v>
      </c>
      <c r="T1181" s="143">
        <f>S1181*H1181</f>
        <v>68.620265000000003</v>
      </c>
      <c r="AR1181" s="144" t="s">
        <v>316</v>
      </c>
      <c r="AT1181" s="144" t="s">
        <v>215</v>
      </c>
      <c r="AU1181" s="144" t="s">
        <v>79</v>
      </c>
      <c r="AY1181" s="19" t="s">
        <v>212</v>
      </c>
      <c r="BE1181" s="145">
        <f>IF(N1181="základní",J1181,0)</f>
        <v>0</v>
      </c>
      <c r="BF1181" s="145">
        <f>IF(N1181="snížená",J1181,0)</f>
        <v>0</v>
      </c>
      <c r="BG1181" s="145">
        <f>IF(N1181="zákl. přenesená",J1181,0)</f>
        <v>0</v>
      </c>
      <c r="BH1181" s="145">
        <f>IF(N1181="sníž. přenesená",J1181,0)</f>
        <v>0</v>
      </c>
      <c r="BI1181" s="145">
        <f>IF(N1181="nulová",J1181,0)</f>
        <v>0</v>
      </c>
      <c r="BJ1181" s="19" t="s">
        <v>77</v>
      </c>
      <c r="BK1181" s="145">
        <f>ROUND(I1181*H1181,2)</f>
        <v>0</v>
      </c>
      <c r="BL1181" s="19" t="s">
        <v>316</v>
      </c>
      <c r="BM1181" s="144" t="s">
        <v>1535</v>
      </c>
    </row>
    <row r="1182" spans="2:65" s="1" customFormat="1">
      <c r="B1182" s="34"/>
      <c r="D1182" s="146" t="s">
        <v>222</v>
      </c>
      <c r="F1182" s="147" t="s">
        <v>1536</v>
      </c>
      <c r="I1182" s="148"/>
      <c r="L1182" s="34"/>
      <c r="M1182" s="149"/>
      <c r="T1182" s="55"/>
      <c r="AT1182" s="19" t="s">
        <v>222</v>
      </c>
      <c r="AU1182" s="19" t="s">
        <v>79</v>
      </c>
    </row>
    <row r="1183" spans="2:65" s="14" customFormat="1">
      <c r="B1183" s="170"/>
      <c r="D1183" s="150" t="s">
        <v>226</v>
      </c>
      <c r="E1183" s="171" t="s">
        <v>19</v>
      </c>
      <c r="F1183" s="172" t="s">
        <v>1529</v>
      </c>
      <c r="H1183" s="171" t="s">
        <v>19</v>
      </c>
      <c r="I1183" s="173"/>
      <c r="L1183" s="170"/>
      <c r="M1183" s="174"/>
      <c r="T1183" s="175"/>
      <c r="AT1183" s="171" t="s">
        <v>226</v>
      </c>
      <c r="AU1183" s="171" t="s">
        <v>79</v>
      </c>
      <c r="AV1183" s="14" t="s">
        <v>77</v>
      </c>
      <c r="AW1183" s="14" t="s">
        <v>31</v>
      </c>
      <c r="AX1183" s="14" t="s">
        <v>69</v>
      </c>
      <c r="AY1183" s="171" t="s">
        <v>212</v>
      </c>
    </row>
    <row r="1184" spans="2:65" s="14" customFormat="1">
      <c r="B1184" s="170"/>
      <c r="D1184" s="150" t="s">
        <v>226</v>
      </c>
      <c r="E1184" s="171" t="s">
        <v>19</v>
      </c>
      <c r="F1184" s="172" t="s">
        <v>1537</v>
      </c>
      <c r="H1184" s="171" t="s">
        <v>19</v>
      </c>
      <c r="I1184" s="173"/>
      <c r="L1184" s="170"/>
      <c r="M1184" s="174"/>
      <c r="T1184" s="175"/>
      <c r="AT1184" s="171" t="s">
        <v>226</v>
      </c>
      <c r="AU1184" s="171" t="s">
        <v>79</v>
      </c>
      <c r="AV1184" s="14" t="s">
        <v>77</v>
      </c>
      <c r="AW1184" s="14" t="s">
        <v>31</v>
      </c>
      <c r="AX1184" s="14" t="s">
        <v>69</v>
      </c>
      <c r="AY1184" s="171" t="s">
        <v>212</v>
      </c>
    </row>
    <row r="1185" spans="2:65" s="12" customFormat="1">
      <c r="B1185" s="152"/>
      <c r="D1185" s="150" t="s">
        <v>226</v>
      </c>
      <c r="E1185" s="153" t="s">
        <v>19</v>
      </c>
      <c r="F1185" s="154" t="s">
        <v>1538</v>
      </c>
      <c r="H1185" s="155">
        <v>155.42099999999999</v>
      </c>
      <c r="I1185" s="156"/>
      <c r="L1185" s="152"/>
      <c r="M1185" s="157"/>
      <c r="T1185" s="158"/>
      <c r="AT1185" s="153" t="s">
        <v>226</v>
      </c>
      <c r="AU1185" s="153" t="s">
        <v>79</v>
      </c>
      <c r="AV1185" s="12" t="s">
        <v>79</v>
      </c>
      <c r="AW1185" s="12" t="s">
        <v>31</v>
      </c>
      <c r="AX1185" s="12" t="s">
        <v>69</v>
      </c>
      <c r="AY1185" s="153" t="s">
        <v>212</v>
      </c>
    </row>
    <row r="1186" spans="2:65" s="12" customFormat="1">
      <c r="B1186" s="152"/>
      <c r="D1186" s="150" t="s">
        <v>226</v>
      </c>
      <c r="E1186" s="153" t="s">
        <v>19</v>
      </c>
      <c r="F1186" s="154" t="s">
        <v>1539</v>
      </c>
      <c r="H1186" s="155">
        <v>361.26</v>
      </c>
      <c r="I1186" s="156"/>
      <c r="L1186" s="152"/>
      <c r="M1186" s="157"/>
      <c r="T1186" s="158"/>
      <c r="AT1186" s="153" t="s">
        <v>226</v>
      </c>
      <c r="AU1186" s="153" t="s">
        <v>79</v>
      </c>
      <c r="AV1186" s="12" t="s">
        <v>79</v>
      </c>
      <c r="AW1186" s="12" t="s">
        <v>31</v>
      </c>
      <c r="AX1186" s="12" t="s">
        <v>69</v>
      </c>
      <c r="AY1186" s="153" t="s">
        <v>212</v>
      </c>
    </row>
    <row r="1187" spans="2:65" s="12" customFormat="1">
      <c r="B1187" s="152"/>
      <c r="D1187" s="150" t="s">
        <v>226</v>
      </c>
      <c r="E1187" s="153" t="s">
        <v>19</v>
      </c>
      <c r="F1187" s="154" t="s">
        <v>1540</v>
      </c>
      <c r="H1187" s="155">
        <v>1443.8979999999999</v>
      </c>
      <c r="I1187" s="156"/>
      <c r="L1187" s="152"/>
      <c r="M1187" s="157"/>
      <c r="T1187" s="158"/>
      <c r="AT1187" s="153" t="s">
        <v>226</v>
      </c>
      <c r="AU1187" s="153" t="s">
        <v>79</v>
      </c>
      <c r="AV1187" s="12" t="s">
        <v>79</v>
      </c>
      <c r="AW1187" s="12" t="s">
        <v>31</v>
      </c>
      <c r="AX1187" s="12" t="s">
        <v>69</v>
      </c>
      <c r="AY1187" s="153" t="s">
        <v>212</v>
      </c>
    </row>
    <row r="1188" spans="2:65" s="13" customFormat="1">
      <c r="B1188" s="159"/>
      <c r="D1188" s="150" t="s">
        <v>226</v>
      </c>
      <c r="E1188" s="160" t="s">
        <v>19</v>
      </c>
      <c r="F1188" s="161" t="s">
        <v>228</v>
      </c>
      <c r="H1188" s="162">
        <v>1960.579</v>
      </c>
      <c r="I1188" s="163"/>
      <c r="L1188" s="159"/>
      <c r="M1188" s="164"/>
      <c r="T1188" s="165"/>
      <c r="AT1188" s="160" t="s">
        <v>226</v>
      </c>
      <c r="AU1188" s="160" t="s">
        <v>79</v>
      </c>
      <c r="AV1188" s="13" t="s">
        <v>229</v>
      </c>
      <c r="AW1188" s="13" t="s">
        <v>31</v>
      </c>
      <c r="AX1188" s="13" t="s">
        <v>77</v>
      </c>
      <c r="AY1188" s="160" t="s">
        <v>212</v>
      </c>
    </row>
    <row r="1189" spans="2:65" s="1" customFormat="1" ht="24.2" customHeight="1">
      <c r="B1189" s="34"/>
      <c r="C1189" s="133" t="s">
        <v>1541</v>
      </c>
      <c r="D1189" s="133" t="s">
        <v>215</v>
      </c>
      <c r="E1189" s="134" t="s">
        <v>1486</v>
      </c>
      <c r="F1189" s="135" t="s">
        <v>1487</v>
      </c>
      <c r="G1189" s="136" t="s">
        <v>495</v>
      </c>
      <c r="H1189" s="137">
        <v>71.61</v>
      </c>
      <c r="I1189" s="138"/>
      <c r="J1189" s="139">
        <f>ROUND(I1189*H1189,2)</f>
        <v>0</v>
      </c>
      <c r="K1189" s="135" t="s">
        <v>219</v>
      </c>
      <c r="L1189" s="34"/>
      <c r="M1189" s="140" t="s">
        <v>19</v>
      </c>
      <c r="N1189" s="141" t="s">
        <v>40</v>
      </c>
      <c r="P1189" s="142">
        <f>O1189*H1189</f>
        <v>0</v>
      </c>
      <c r="Q1189" s="142">
        <v>0</v>
      </c>
      <c r="R1189" s="142">
        <f>Q1189*H1189</f>
        <v>0</v>
      </c>
      <c r="S1189" s="142">
        <v>8.7499999999999994E-2</v>
      </c>
      <c r="T1189" s="143">
        <f>S1189*H1189</f>
        <v>6.2658749999999994</v>
      </c>
      <c r="AR1189" s="144" t="s">
        <v>316</v>
      </c>
      <c r="AT1189" s="144" t="s">
        <v>215</v>
      </c>
      <c r="AU1189" s="144" t="s">
        <v>79</v>
      </c>
      <c r="AY1189" s="19" t="s">
        <v>212</v>
      </c>
      <c r="BE1189" s="145">
        <f>IF(N1189="základní",J1189,0)</f>
        <v>0</v>
      </c>
      <c r="BF1189" s="145">
        <f>IF(N1189="snížená",J1189,0)</f>
        <v>0</v>
      </c>
      <c r="BG1189" s="145">
        <f>IF(N1189="zákl. přenesená",J1189,0)</f>
        <v>0</v>
      </c>
      <c r="BH1189" s="145">
        <f>IF(N1189="sníž. přenesená",J1189,0)</f>
        <v>0</v>
      </c>
      <c r="BI1189" s="145">
        <f>IF(N1189="nulová",J1189,0)</f>
        <v>0</v>
      </c>
      <c r="BJ1189" s="19" t="s">
        <v>77</v>
      </c>
      <c r="BK1189" s="145">
        <f>ROUND(I1189*H1189,2)</f>
        <v>0</v>
      </c>
      <c r="BL1189" s="19" t="s">
        <v>316</v>
      </c>
      <c r="BM1189" s="144" t="s">
        <v>1542</v>
      </c>
    </row>
    <row r="1190" spans="2:65" s="1" customFormat="1">
      <c r="B1190" s="34"/>
      <c r="D1190" s="146" t="s">
        <v>222</v>
      </c>
      <c r="F1190" s="147" t="s">
        <v>1489</v>
      </c>
      <c r="I1190" s="148"/>
      <c r="L1190" s="34"/>
      <c r="M1190" s="149"/>
      <c r="T1190" s="55"/>
      <c r="AT1190" s="19" t="s">
        <v>222</v>
      </c>
      <c r="AU1190" s="19" t="s">
        <v>79</v>
      </c>
    </row>
    <row r="1191" spans="2:65" s="14" customFormat="1">
      <c r="B1191" s="170"/>
      <c r="D1191" s="150" t="s">
        <v>226</v>
      </c>
      <c r="E1191" s="171" t="s">
        <v>19</v>
      </c>
      <c r="F1191" s="172" t="s">
        <v>1543</v>
      </c>
      <c r="H1191" s="171" t="s">
        <v>19</v>
      </c>
      <c r="I1191" s="173"/>
      <c r="L1191" s="170"/>
      <c r="M1191" s="174"/>
      <c r="T1191" s="175"/>
      <c r="AT1191" s="171" t="s">
        <v>226</v>
      </c>
      <c r="AU1191" s="171" t="s">
        <v>79</v>
      </c>
      <c r="AV1191" s="14" t="s">
        <v>77</v>
      </c>
      <c r="AW1191" s="14" t="s">
        <v>31</v>
      </c>
      <c r="AX1191" s="14" t="s">
        <v>69</v>
      </c>
      <c r="AY1191" s="171" t="s">
        <v>212</v>
      </c>
    </row>
    <row r="1192" spans="2:65" s="12" customFormat="1">
      <c r="B1192" s="152"/>
      <c r="D1192" s="150" t="s">
        <v>226</v>
      </c>
      <c r="E1192" s="153" t="s">
        <v>19</v>
      </c>
      <c r="F1192" s="154" t="s">
        <v>1544</v>
      </c>
      <c r="H1192" s="155">
        <v>71.61</v>
      </c>
      <c r="I1192" s="156"/>
      <c r="L1192" s="152"/>
      <c r="M1192" s="157"/>
      <c r="T1192" s="158"/>
      <c r="AT1192" s="153" t="s">
        <v>226</v>
      </c>
      <c r="AU1192" s="153" t="s">
        <v>79</v>
      </c>
      <c r="AV1192" s="12" t="s">
        <v>79</v>
      </c>
      <c r="AW1192" s="12" t="s">
        <v>31</v>
      </c>
      <c r="AX1192" s="12" t="s">
        <v>69</v>
      </c>
      <c r="AY1192" s="153" t="s">
        <v>212</v>
      </c>
    </row>
    <row r="1193" spans="2:65" s="13" customFormat="1">
      <c r="B1193" s="159"/>
      <c r="D1193" s="150" t="s">
        <v>226</v>
      </c>
      <c r="E1193" s="160" t="s">
        <v>19</v>
      </c>
      <c r="F1193" s="161" t="s">
        <v>228</v>
      </c>
      <c r="H1193" s="162">
        <v>71.61</v>
      </c>
      <c r="I1193" s="163"/>
      <c r="L1193" s="159"/>
      <c r="M1193" s="164"/>
      <c r="T1193" s="165"/>
      <c r="AT1193" s="160" t="s">
        <v>226</v>
      </c>
      <c r="AU1193" s="160" t="s">
        <v>79</v>
      </c>
      <c r="AV1193" s="13" t="s">
        <v>229</v>
      </c>
      <c r="AW1193" s="13" t="s">
        <v>31</v>
      </c>
      <c r="AX1193" s="13" t="s">
        <v>77</v>
      </c>
      <c r="AY1193" s="160" t="s">
        <v>212</v>
      </c>
    </row>
    <row r="1194" spans="2:65" s="1" customFormat="1" ht="24.2" customHeight="1">
      <c r="B1194" s="34"/>
      <c r="C1194" s="133" t="s">
        <v>1545</v>
      </c>
      <c r="D1194" s="133" t="s">
        <v>215</v>
      </c>
      <c r="E1194" s="134" t="s">
        <v>1546</v>
      </c>
      <c r="F1194" s="135" t="s">
        <v>1547</v>
      </c>
      <c r="G1194" s="136" t="s">
        <v>495</v>
      </c>
      <c r="H1194" s="137">
        <v>170.12700000000001</v>
      </c>
      <c r="I1194" s="138"/>
      <c r="J1194" s="139">
        <f>ROUND(I1194*H1194,2)</f>
        <v>0</v>
      </c>
      <c r="K1194" s="135" t="s">
        <v>219</v>
      </c>
      <c r="L1194" s="34"/>
      <c r="M1194" s="140" t="s">
        <v>19</v>
      </c>
      <c r="N1194" s="141" t="s">
        <v>40</v>
      </c>
      <c r="P1194" s="142">
        <f>O1194*H1194</f>
        <v>0</v>
      </c>
      <c r="Q1194" s="142">
        <v>0</v>
      </c>
      <c r="R1194" s="142">
        <f>Q1194*H1194</f>
        <v>0</v>
      </c>
      <c r="S1194" s="142">
        <v>2.5000000000000001E-3</v>
      </c>
      <c r="T1194" s="143">
        <f>S1194*H1194</f>
        <v>0.42531750000000001</v>
      </c>
      <c r="AR1194" s="144" t="s">
        <v>316</v>
      </c>
      <c r="AT1194" s="144" t="s">
        <v>215</v>
      </c>
      <c r="AU1194" s="144" t="s">
        <v>79</v>
      </c>
      <c r="AY1194" s="19" t="s">
        <v>212</v>
      </c>
      <c r="BE1194" s="145">
        <f>IF(N1194="základní",J1194,0)</f>
        <v>0</v>
      </c>
      <c r="BF1194" s="145">
        <f>IF(N1194="snížená",J1194,0)</f>
        <v>0</v>
      </c>
      <c r="BG1194" s="145">
        <f>IF(N1194="zákl. přenesená",J1194,0)</f>
        <v>0</v>
      </c>
      <c r="BH1194" s="145">
        <f>IF(N1194="sníž. přenesená",J1194,0)</f>
        <v>0</v>
      </c>
      <c r="BI1194" s="145">
        <f>IF(N1194="nulová",J1194,0)</f>
        <v>0</v>
      </c>
      <c r="BJ1194" s="19" t="s">
        <v>77</v>
      </c>
      <c r="BK1194" s="145">
        <f>ROUND(I1194*H1194,2)</f>
        <v>0</v>
      </c>
      <c r="BL1194" s="19" t="s">
        <v>316</v>
      </c>
      <c r="BM1194" s="144" t="s">
        <v>1548</v>
      </c>
    </row>
    <row r="1195" spans="2:65" s="1" customFormat="1">
      <c r="B1195" s="34"/>
      <c r="D1195" s="146" t="s">
        <v>222</v>
      </c>
      <c r="F1195" s="147" t="s">
        <v>1549</v>
      </c>
      <c r="I1195" s="148"/>
      <c r="L1195" s="34"/>
      <c r="M1195" s="149"/>
      <c r="T1195" s="55"/>
      <c r="AT1195" s="19" t="s">
        <v>222</v>
      </c>
      <c r="AU1195" s="19" t="s">
        <v>79</v>
      </c>
    </row>
    <row r="1196" spans="2:65" s="14" customFormat="1">
      <c r="B1196" s="170"/>
      <c r="D1196" s="150" t="s">
        <v>226</v>
      </c>
      <c r="E1196" s="171" t="s">
        <v>19</v>
      </c>
      <c r="F1196" s="172" t="s">
        <v>1550</v>
      </c>
      <c r="H1196" s="171" t="s">
        <v>19</v>
      </c>
      <c r="I1196" s="173"/>
      <c r="L1196" s="170"/>
      <c r="M1196" s="174"/>
      <c r="T1196" s="175"/>
      <c r="AT1196" s="171" t="s">
        <v>226</v>
      </c>
      <c r="AU1196" s="171" t="s">
        <v>79</v>
      </c>
      <c r="AV1196" s="14" t="s">
        <v>77</v>
      </c>
      <c r="AW1196" s="14" t="s">
        <v>31</v>
      </c>
      <c r="AX1196" s="14" t="s">
        <v>69</v>
      </c>
      <c r="AY1196" s="171" t="s">
        <v>212</v>
      </c>
    </row>
    <row r="1197" spans="2:65" s="12" customFormat="1">
      <c r="B1197" s="152"/>
      <c r="D1197" s="150" t="s">
        <v>226</v>
      </c>
      <c r="E1197" s="153" t="s">
        <v>19</v>
      </c>
      <c r="F1197" s="154" t="s">
        <v>1551</v>
      </c>
      <c r="H1197" s="155">
        <v>10.3</v>
      </c>
      <c r="I1197" s="156"/>
      <c r="L1197" s="152"/>
      <c r="M1197" s="157"/>
      <c r="T1197" s="158"/>
      <c r="AT1197" s="153" t="s">
        <v>226</v>
      </c>
      <c r="AU1197" s="153" t="s">
        <v>79</v>
      </c>
      <c r="AV1197" s="12" t="s">
        <v>79</v>
      </c>
      <c r="AW1197" s="12" t="s">
        <v>31</v>
      </c>
      <c r="AX1197" s="12" t="s">
        <v>69</v>
      </c>
      <c r="AY1197" s="153" t="s">
        <v>212</v>
      </c>
    </row>
    <row r="1198" spans="2:65" s="12" customFormat="1">
      <c r="B1198" s="152"/>
      <c r="D1198" s="150" t="s">
        <v>226</v>
      </c>
      <c r="E1198" s="153" t="s">
        <v>19</v>
      </c>
      <c r="F1198" s="154" t="s">
        <v>1552</v>
      </c>
      <c r="H1198" s="155">
        <v>10.282</v>
      </c>
      <c r="I1198" s="156"/>
      <c r="L1198" s="152"/>
      <c r="M1198" s="157"/>
      <c r="T1198" s="158"/>
      <c r="AT1198" s="153" t="s">
        <v>226</v>
      </c>
      <c r="AU1198" s="153" t="s">
        <v>79</v>
      </c>
      <c r="AV1198" s="12" t="s">
        <v>79</v>
      </c>
      <c r="AW1198" s="12" t="s">
        <v>31</v>
      </c>
      <c r="AX1198" s="12" t="s">
        <v>69</v>
      </c>
      <c r="AY1198" s="153" t="s">
        <v>212</v>
      </c>
    </row>
    <row r="1199" spans="2:65" s="15" customFormat="1">
      <c r="B1199" s="176"/>
      <c r="D1199" s="150" t="s">
        <v>226</v>
      </c>
      <c r="E1199" s="177" t="s">
        <v>19</v>
      </c>
      <c r="F1199" s="178" t="s">
        <v>455</v>
      </c>
      <c r="H1199" s="179">
        <v>20.582000000000001</v>
      </c>
      <c r="I1199" s="180"/>
      <c r="L1199" s="176"/>
      <c r="M1199" s="181"/>
      <c r="T1199" s="182"/>
      <c r="AT1199" s="177" t="s">
        <v>226</v>
      </c>
      <c r="AU1199" s="177" t="s">
        <v>79</v>
      </c>
      <c r="AV1199" s="15" t="s">
        <v>236</v>
      </c>
      <c r="AW1199" s="15" t="s">
        <v>31</v>
      </c>
      <c r="AX1199" s="15" t="s">
        <v>69</v>
      </c>
      <c r="AY1199" s="177" t="s">
        <v>212</v>
      </c>
    </row>
    <row r="1200" spans="2:65" s="14" customFormat="1">
      <c r="B1200" s="170"/>
      <c r="D1200" s="150" t="s">
        <v>226</v>
      </c>
      <c r="E1200" s="171" t="s">
        <v>19</v>
      </c>
      <c r="F1200" s="172" t="s">
        <v>1553</v>
      </c>
      <c r="H1200" s="171" t="s">
        <v>19</v>
      </c>
      <c r="I1200" s="173"/>
      <c r="L1200" s="170"/>
      <c r="M1200" s="174"/>
      <c r="T1200" s="175"/>
      <c r="AT1200" s="171" t="s">
        <v>226</v>
      </c>
      <c r="AU1200" s="171" t="s">
        <v>79</v>
      </c>
      <c r="AV1200" s="14" t="s">
        <v>77</v>
      </c>
      <c r="AW1200" s="14" t="s">
        <v>31</v>
      </c>
      <c r="AX1200" s="14" t="s">
        <v>69</v>
      </c>
      <c r="AY1200" s="171" t="s">
        <v>212</v>
      </c>
    </row>
    <row r="1201" spans="2:65" s="12" customFormat="1">
      <c r="B1201" s="152"/>
      <c r="D1201" s="150" t="s">
        <v>226</v>
      </c>
      <c r="E1201" s="153" t="s">
        <v>19</v>
      </c>
      <c r="F1201" s="154" t="s">
        <v>1554</v>
      </c>
      <c r="H1201" s="155">
        <v>99.2</v>
      </c>
      <c r="I1201" s="156"/>
      <c r="L1201" s="152"/>
      <c r="M1201" s="157"/>
      <c r="T1201" s="158"/>
      <c r="AT1201" s="153" t="s">
        <v>226</v>
      </c>
      <c r="AU1201" s="153" t="s">
        <v>79</v>
      </c>
      <c r="AV1201" s="12" t="s">
        <v>79</v>
      </c>
      <c r="AW1201" s="12" t="s">
        <v>31</v>
      </c>
      <c r="AX1201" s="12" t="s">
        <v>69</v>
      </c>
      <c r="AY1201" s="153" t="s">
        <v>212</v>
      </c>
    </row>
    <row r="1202" spans="2:65" s="12" customFormat="1">
      <c r="B1202" s="152"/>
      <c r="D1202" s="150" t="s">
        <v>226</v>
      </c>
      <c r="E1202" s="153" t="s">
        <v>19</v>
      </c>
      <c r="F1202" s="154" t="s">
        <v>1555</v>
      </c>
      <c r="H1202" s="155">
        <v>38.1</v>
      </c>
      <c r="I1202" s="156"/>
      <c r="L1202" s="152"/>
      <c r="M1202" s="157"/>
      <c r="T1202" s="158"/>
      <c r="AT1202" s="153" t="s">
        <v>226</v>
      </c>
      <c r="AU1202" s="153" t="s">
        <v>79</v>
      </c>
      <c r="AV1202" s="12" t="s">
        <v>79</v>
      </c>
      <c r="AW1202" s="12" t="s">
        <v>31</v>
      </c>
      <c r="AX1202" s="12" t="s">
        <v>69</v>
      </c>
      <c r="AY1202" s="153" t="s">
        <v>212</v>
      </c>
    </row>
    <row r="1203" spans="2:65" s="15" customFormat="1">
      <c r="B1203" s="176"/>
      <c r="D1203" s="150" t="s">
        <v>226</v>
      </c>
      <c r="E1203" s="177" t="s">
        <v>19</v>
      </c>
      <c r="F1203" s="178" t="s">
        <v>455</v>
      </c>
      <c r="H1203" s="179">
        <v>137.30000000000001</v>
      </c>
      <c r="I1203" s="180"/>
      <c r="L1203" s="176"/>
      <c r="M1203" s="181"/>
      <c r="T1203" s="182"/>
      <c r="AT1203" s="177" t="s">
        <v>226</v>
      </c>
      <c r="AU1203" s="177" t="s">
        <v>79</v>
      </c>
      <c r="AV1203" s="15" t="s">
        <v>236</v>
      </c>
      <c r="AW1203" s="15" t="s">
        <v>31</v>
      </c>
      <c r="AX1203" s="15" t="s">
        <v>69</v>
      </c>
      <c r="AY1203" s="177" t="s">
        <v>212</v>
      </c>
    </row>
    <row r="1204" spans="2:65" s="14" customFormat="1">
      <c r="B1204" s="170"/>
      <c r="D1204" s="150" t="s">
        <v>226</v>
      </c>
      <c r="E1204" s="171" t="s">
        <v>19</v>
      </c>
      <c r="F1204" s="172" t="s">
        <v>1522</v>
      </c>
      <c r="H1204" s="171" t="s">
        <v>19</v>
      </c>
      <c r="I1204" s="173"/>
      <c r="L1204" s="170"/>
      <c r="M1204" s="174"/>
      <c r="T1204" s="175"/>
      <c r="AT1204" s="171" t="s">
        <v>226</v>
      </c>
      <c r="AU1204" s="171" t="s">
        <v>79</v>
      </c>
      <c r="AV1204" s="14" t="s">
        <v>77</v>
      </c>
      <c r="AW1204" s="14" t="s">
        <v>31</v>
      </c>
      <c r="AX1204" s="14" t="s">
        <v>69</v>
      </c>
      <c r="AY1204" s="171" t="s">
        <v>212</v>
      </c>
    </row>
    <row r="1205" spans="2:65" s="12" customFormat="1">
      <c r="B1205" s="152"/>
      <c r="D1205" s="150" t="s">
        <v>226</v>
      </c>
      <c r="E1205" s="153" t="s">
        <v>19</v>
      </c>
      <c r="F1205" s="154" t="s">
        <v>1556</v>
      </c>
      <c r="H1205" s="155">
        <v>12.244999999999999</v>
      </c>
      <c r="I1205" s="156"/>
      <c r="L1205" s="152"/>
      <c r="M1205" s="157"/>
      <c r="T1205" s="158"/>
      <c r="AT1205" s="153" t="s">
        <v>226</v>
      </c>
      <c r="AU1205" s="153" t="s">
        <v>79</v>
      </c>
      <c r="AV1205" s="12" t="s">
        <v>79</v>
      </c>
      <c r="AW1205" s="12" t="s">
        <v>31</v>
      </c>
      <c r="AX1205" s="12" t="s">
        <v>69</v>
      </c>
      <c r="AY1205" s="153" t="s">
        <v>212</v>
      </c>
    </row>
    <row r="1206" spans="2:65" s="15" customFormat="1">
      <c r="B1206" s="176"/>
      <c r="D1206" s="150" t="s">
        <v>226</v>
      </c>
      <c r="E1206" s="177" t="s">
        <v>19</v>
      </c>
      <c r="F1206" s="178" t="s">
        <v>455</v>
      </c>
      <c r="H1206" s="179">
        <v>12.244999999999999</v>
      </c>
      <c r="I1206" s="180"/>
      <c r="L1206" s="176"/>
      <c r="M1206" s="181"/>
      <c r="T1206" s="182"/>
      <c r="AT1206" s="177" t="s">
        <v>226</v>
      </c>
      <c r="AU1206" s="177" t="s">
        <v>79</v>
      </c>
      <c r="AV1206" s="15" t="s">
        <v>236</v>
      </c>
      <c r="AW1206" s="15" t="s">
        <v>31</v>
      </c>
      <c r="AX1206" s="15" t="s">
        <v>69</v>
      </c>
      <c r="AY1206" s="177" t="s">
        <v>212</v>
      </c>
    </row>
    <row r="1207" spans="2:65" s="13" customFormat="1">
      <c r="B1207" s="159"/>
      <c r="D1207" s="150" t="s">
        <v>226</v>
      </c>
      <c r="E1207" s="160" t="s">
        <v>19</v>
      </c>
      <c r="F1207" s="161" t="s">
        <v>228</v>
      </c>
      <c r="H1207" s="162">
        <v>170.12700000000001</v>
      </c>
      <c r="I1207" s="163"/>
      <c r="L1207" s="159"/>
      <c r="M1207" s="164"/>
      <c r="T1207" s="165"/>
      <c r="AT1207" s="160" t="s">
        <v>226</v>
      </c>
      <c r="AU1207" s="160" t="s">
        <v>79</v>
      </c>
      <c r="AV1207" s="13" t="s">
        <v>229</v>
      </c>
      <c r="AW1207" s="13" t="s">
        <v>31</v>
      </c>
      <c r="AX1207" s="13" t="s">
        <v>77</v>
      </c>
      <c r="AY1207" s="160" t="s">
        <v>212</v>
      </c>
    </row>
    <row r="1208" spans="2:65" s="1" customFormat="1" ht="24.2" customHeight="1">
      <c r="B1208" s="34"/>
      <c r="C1208" s="133" t="s">
        <v>1557</v>
      </c>
      <c r="D1208" s="133" t="s">
        <v>215</v>
      </c>
      <c r="E1208" s="134" t="s">
        <v>1558</v>
      </c>
      <c r="F1208" s="135" t="s">
        <v>1559</v>
      </c>
      <c r="G1208" s="136" t="s">
        <v>495</v>
      </c>
      <c r="H1208" s="137">
        <v>6.6</v>
      </c>
      <c r="I1208" s="138"/>
      <c r="J1208" s="139">
        <f>ROUND(I1208*H1208,2)</f>
        <v>0</v>
      </c>
      <c r="K1208" s="135" t="s">
        <v>219</v>
      </c>
      <c r="L1208" s="34"/>
      <c r="M1208" s="140" t="s">
        <v>19</v>
      </c>
      <c r="N1208" s="141" t="s">
        <v>40</v>
      </c>
      <c r="P1208" s="142">
        <f>O1208*H1208</f>
        <v>0</v>
      </c>
      <c r="Q1208" s="142">
        <v>0</v>
      </c>
      <c r="R1208" s="142">
        <f>Q1208*H1208</f>
        <v>0</v>
      </c>
      <c r="S1208" s="142">
        <v>6.0000000000000001E-3</v>
      </c>
      <c r="T1208" s="143">
        <f>S1208*H1208</f>
        <v>3.9599999999999996E-2</v>
      </c>
      <c r="AR1208" s="144" t="s">
        <v>316</v>
      </c>
      <c r="AT1208" s="144" t="s">
        <v>215</v>
      </c>
      <c r="AU1208" s="144" t="s">
        <v>79</v>
      </c>
      <c r="AY1208" s="19" t="s">
        <v>212</v>
      </c>
      <c r="BE1208" s="145">
        <f>IF(N1208="základní",J1208,0)</f>
        <v>0</v>
      </c>
      <c r="BF1208" s="145">
        <f>IF(N1208="snížená",J1208,0)</f>
        <v>0</v>
      </c>
      <c r="BG1208" s="145">
        <f>IF(N1208="zákl. přenesená",J1208,0)</f>
        <v>0</v>
      </c>
      <c r="BH1208" s="145">
        <f>IF(N1208="sníž. přenesená",J1208,0)</f>
        <v>0</v>
      </c>
      <c r="BI1208" s="145">
        <f>IF(N1208="nulová",J1208,0)</f>
        <v>0</v>
      </c>
      <c r="BJ1208" s="19" t="s">
        <v>77</v>
      </c>
      <c r="BK1208" s="145">
        <f>ROUND(I1208*H1208,2)</f>
        <v>0</v>
      </c>
      <c r="BL1208" s="19" t="s">
        <v>316</v>
      </c>
      <c r="BM1208" s="144" t="s">
        <v>1560</v>
      </c>
    </row>
    <row r="1209" spans="2:65" s="1" customFormat="1">
      <c r="B1209" s="34"/>
      <c r="D1209" s="146" t="s">
        <v>222</v>
      </c>
      <c r="F1209" s="147" t="s">
        <v>1561</v>
      </c>
      <c r="I1209" s="148"/>
      <c r="L1209" s="34"/>
      <c r="M1209" s="149"/>
      <c r="T1209" s="55"/>
      <c r="AT1209" s="19" t="s">
        <v>222</v>
      </c>
      <c r="AU1209" s="19" t="s">
        <v>79</v>
      </c>
    </row>
    <row r="1210" spans="2:65" s="14" customFormat="1">
      <c r="B1210" s="170"/>
      <c r="D1210" s="150" t="s">
        <v>226</v>
      </c>
      <c r="E1210" s="171" t="s">
        <v>19</v>
      </c>
      <c r="F1210" s="172" t="s">
        <v>1550</v>
      </c>
      <c r="H1210" s="171" t="s">
        <v>19</v>
      </c>
      <c r="I1210" s="173"/>
      <c r="L1210" s="170"/>
      <c r="M1210" s="174"/>
      <c r="T1210" s="175"/>
      <c r="AT1210" s="171" t="s">
        <v>226</v>
      </c>
      <c r="AU1210" s="171" t="s">
        <v>79</v>
      </c>
      <c r="AV1210" s="14" t="s">
        <v>77</v>
      </c>
      <c r="AW1210" s="14" t="s">
        <v>31</v>
      </c>
      <c r="AX1210" s="14" t="s">
        <v>69</v>
      </c>
      <c r="AY1210" s="171" t="s">
        <v>212</v>
      </c>
    </row>
    <row r="1211" spans="2:65" s="12" customFormat="1">
      <c r="B1211" s="152"/>
      <c r="D1211" s="150" t="s">
        <v>226</v>
      </c>
      <c r="E1211" s="153" t="s">
        <v>19</v>
      </c>
      <c r="F1211" s="154" t="s">
        <v>1562</v>
      </c>
      <c r="H1211" s="155">
        <v>6.6</v>
      </c>
      <c r="I1211" s="156"/>
      <c r="L1211" s="152"/>
      <c r="M1211" s="157"/>
      <c r="T1211" s="158"/>
      <c r="AT1211" s="153" t="s">
        <v>226</v>
      </c>
      <c r="AU1211" s="153" t="s">
        <v>79</v>
      </c>
      <c r="AV1211" s="12" t="s">
        <v>79</v>
      </c>
      <c r="AW1211" s="12" t="s">
        <v>31</v>
      </c>
      <c r="AX1211" s="12" t="s">
        <v>69</v>
      </c>
      <c r="AY1211" s="153" t="s">
        <v>212</v>
      </c>
    </row>
    <row r="1212" spans="2:65" s="13" customFormat="1">
      <c r="B1212" s="159"/>
      <c r="D1212" s="150" t="s">
        <v>226</v>
      </c>
      <c r="E1212" s="160" t="s">
        <v>19</v>
      </c>
      <c r="F1212" s="161" t="s">
        <v>228</v>
      </c>
      <c r="H1212" s="162">
        <v>6.6</v>
      </c>
      <c r="I1212" s="163"/>
      <c r="L1212" s="159"/>
      <c r="M1212" s="164"/>
      <c r="T1212" s="165"/>
      <c r="AT1212" s="160" t="s">
        <v>226</v>
      </c>
      <c r="AU1212" s="160" t="s">
        <v>79</v>
      </c>
      <c r="AV1212" s="13" t="s">
        <v>229</v>
      </c>
      <c r="AW1212" s="13" t="s">
        <v>31</v>
      </c>
      <c r="AX1212" s="13" t="s">
        <v>77</v>
      </c>
      <c r="AY1212" s="160" t="s">
        <v>212</v>
      </c>
    </row>
    <row r="1213" spans="2:65" s="1" customFormat="1" ht="24.2" customHeight="1">
      <c r="B1213" s="34"/>
      <c r="C1213" s="133" t="s">
        <v>1563</v>
      </c>
      <c r="D1213" s="133" t="s">
        <v>215</v>
      </c>
      <c r="E1213" s="134" t="s">
        <v>1564</v>
      </c>
      <c r="F1213" s="135" t="s">
        <v>1565</v>
      </c>
      <c r="G1213" s="136" t="s">
        <v>495</v>
      </c>
      <c r="H1213" s="137">
        <v>719.7</v>
      </c>
      <c r="I1213" s="138"/>
      <c r="J1213" s="139">
        <f>ROUND(I1213*H1213,2)</f>
        <v>0</v>
      </c>
      <c r="K1213" s="135" t="s">
        <v>219</v>
      </c>
      <c r="L1213" s="34"/>
      <c r="M1213" s="140" t="s">
        <v>19</v>
      </c>
      <c r="N1213" s="141" t="s">
        <v>40</v>
      </c>
      <c r="P1213" s="142">
        <f>O1213*H1213</f>
        <v>0</v>
      </c>
      <c r="Q1213" s="142">
        <v>0</v>
      </c>
      <c r="R1213" s="142">
        <f>Q1213*H1213</f>
        <v>0</v>
      </c>
      <c r="S1213" s="142">
        <v>3.7499999999999999E-2</v>
      </c>
      <c r="T1213" s="143">
        <f>S1213*H1213</f>
        <v>26.98875</v>
      </c>
      <c r="AR1213" s="144" t="s">
        <v>316</v>
      </c>
      <c r="AT1213" s="144" t="s">
        <v>215</v>
      </c>
      <c r="AU1213" s="144" t="s">
        <v>79</v>
      </c>
      <c r="AY1213" s="19" t="s">
        <v>212</v>
      </c>
      <c r="BE1213" s="145">
        <f>IF(N1213="základní",J1213,0)</f>
        <v>0</v>
      </c>
      <c r="BF1213" s="145">
        <f>IF(N1213="snížená",J1213,0)</f>
        <v>0</v>
      </c>
      <c r="BG1213" s="145">
        <f>IF(N1213="zákl. přenesená",J1213,0)</f>
        <v>0</v>
      </c>
      <c r="BH1213" s="145">
        <f>IF(N1213="sníž. přenesená",J1213,0)</f>
        <v>0</v>
      </c>
      <c r="BI1213" s="145">
        <f>IF(N1213="nulová",J1213,0)</f>
        <v>0</v>
      </c>
      <c r="BJ1213" s="19" t="s">
        <v>77</v>
      </c>
      <c r="BK1213" s="145">
        <f>ROUND(I1213*H1213,2)</f>
        <v>0</v>
      </c>
      <c r="BL1213" s="19" t="s">
        <v>316</v>
      </c>
      <c r="BM1213" s="144" t="s">
        <v>1566</v>
      </c>
    </row>
    <row r="1214" spans="2:65" s="1" customFormat="1">
      <c r="B1214" s="34"/>
      <c r="D1214" s="146" t="s">
        <v>222</v>
      </c>
      <c r="F1214" s="147" t="s">
        <v>1567</v>
      </c>
      <c r="I1214" s="148"/>
      <c r="L1214" s="34"/>
      <c r="M1214" s="149"/>
      <c r="T1214" s="55"/>
      <c r="AT1214" s="19" t="s">
        <v>222</v>
      </c>
      <c r="AU1214" s="19" t="s">
        <v>79</v>
      </c>
    </row>
    <row r="1215" spans="2:65" s="14" customFormat="1">
      <c r="B1215" s="170"/>
      <c r="D1215" s="150" t="s">
        <v>226</v>
      </c>
      <c r="E1215" s="171" t="s">
        <v>19</v>
      </c>
      <c r="F1215" s="172" t="s">
        <v>1568</v>
      </c>
      <c r="H1215" s="171" t="s">
        <v>19</v>
      </c>
      <c r="I1215" s="173"/>
      <c r="L1215" s="170"/>
      <c r="M1215" s="174"/>
      <c r="T1215" s="175"/>
      <c r="AT1215" s="171" t="s">
        <v>226</v>
      </c>
      <c r="AU1215" s="171" t="s">
        <v>79</v>
      </c>
      <c r="AV1215" s="14" t="s">
        <v>77</v>
      </c>
      <c r="AW1215" s="14" t="s">
        <v>31</v>
      </c>
      <c r="AX1215" s="14" t="s">
        <v>69</v>
      </c>
      <c r="AY1215" s="171" t="s">
        <v>212</v>
      </c>
    </row>
    <row r="1216" spans="2:65" s="12" customFormat="1">
      <c r="B1216" s="152"/>
      <c r="D1216" s="150" t="s">
        <v>226</v>
      </c>
      <c r="E1216" s="153" t="s">
        <v>19</v>
      </c>
      <c r="F1216" s="154" t="s">
        <v>1569</v>
      </c>
      <c r="H1216" s="155">
        <v>719.7</v>
      </c>
      <c r="I1216" s="156"/>
      <c r="L1216" s="152"/>
      <c r="M1216" s="157"/>
      <c r="T1216" s="158"/>
      <c r="AT1216" s="153" t="s">
        <v>226</v>
      </c>
      <c r="AU1216" s="153" t="s">
        <v>79</v>
      </c>
      <c r="AV1216" s="12" t="s">
        <v>79</v>
      </c>
      <c r="AW1216" s="12" t="s">
        <v>31</v>
      </c>
      <c r="AX1216" s="12" t="s">
        <v>69</v>
      </c>
      <c r="AY1216" s="153" t="s">
        <v>212</v>
      </c>
    </row>
    <row r="1217" spans="2:65" s="13" customFormat="1">
      <c r="B1217" s="159"/>
      <c r="D1217" s="150" t="s">
        <v>226</v>
      </c>
      <c r="E1217" s="160" t="s">
        <v>19</v>
      </c>
      <c r="F1217" s="161" t="s">
        <v>228</v>
      </c>
      <c r="H1217" s="162">
        <v>719.7</v>
      </c>
      <c r="I1217" s="163"/>
      <c r="L1217" s="159"/>
      <c r="M1217" s="164"/>
      <c r="T1217" s="165"/>
      <c r="AT1217" s="160" t="s">
        <v>226</v>
      </c>
      <c r="AU1217" s="160" t="s">
        <v>79</v>
      </c>
      <c r="AV1217" s="13" t="s">
        <v>229</v>
      </c>
      <c r="AW1217" s="13" t="s">
        <v>31</v>
      </c>
      <c r="AX1217" s="13" t="s">
        <v>77</v>
      </c>
      <c r="AY1217" s="160" t="s">
        <v>212</v>
      </c>
    </row>
    <row r="1218" spans="2:65" s="1" customFormat="1" ht="24.2" customHeight="1">
      <c r="B1218" s="34"/>
      <c r="C1218" s="133" t="s">
        <v>1570</v>
      </c>
      <c r="D1218" s="133" t="s">
        <v>215</v>
      </c>
      <c r="E1218" s="134" t="s">
        <v>1571</v>
      </c>
      <c r="F1218" s="135" t="s">
        <v>1572</v>
      </c>
      <c r="G1218" s="136" t="s">
        <v>495</v>
      </c>
      <c r="H1218" s="137">
        <v>1628.37</v>
      </c>
      <c r="I1218" s="138"/>
      <c r="J1218" s="139">
        <f>ROUND(I1218*H1218,2)</f>
        <v>0</v>
      </c>
      <c r="K1218" s="135" t="s">
        <v>219</v>
      </c>
      <c r="L1218" s="34"/>
      <c r="M1218" s="140" t="s">
        <v>19</v>
      </c>
      <c r="N1218" s="141" t="s">
        <v>40</v>
      </c>
      <c r="P1218" s="142">
        <f>O1218*H1218</f>
        <v>0</v>
      </c>
      <c r="Q1218" s="142">
        <v>0</v>
      </c>
      <c r="R1218" s="142">
        <f>Q1218*H1218</f>
        <v>0</v>
      </c>
      <c r="S1218" s="142">
        <v>6.4999999999999997E-3</v>
      </c>
      <c r="T1218" s="143">
        <f>S1218*H1218</f>
        <v>10.584404999999999</v>
      </c>
      <c r="AR1218" s="144" t="s">
        <v>316</v>
      </c>
      <c r="AT1218" s="144" t="s">
        <v>215</v>
      </c>
      <c r="AU1218" s="144" t="s">
        <v>79</v>
      </c>
      <c r="AY1218" s="19" t="s">
        <v>212</v>
      </c>
      <c r="BE1218" s="145">
        <f>IF(N1218="základní",J1218,0)</f>
        <v>0</v>
      </c>
      <c r="BF1218" s="145">
        <f>IF(N1218="snížená",J1218,0)</f>
        <v>0</v>
      </c>
      <c r="BG1218" s="145">
        <f>IF(N1218="zákl. přenesená",J1218,0)</f>
        <v>0</v>
      </c>
      <c r="BH1218" s="145">
        <f>IF(N1218="sníž. přenesená",J1218,0)</f>
        <v>0</v>
      </c>
      <c r="BI1218" s="145">
        <f>IF(N1218="nulová",J1218,0)</f>
        <v>0</v>
      </c>
      <c r="BJ1218" s="19" t="s">
        <v>77</v>
      </c>
      <c r="BK1218" s="145">
        <f>ROUND(I1218*H1218,2)</f>
        <v>0</v>
      </c>
      <c r="BL1218" s="19" t="s">
        <v>316</v>
      </c>
      <c r="BM1218" s="144" t="s">
        <v>1573</v>
      </c>
    </row>
    <row r="1219" spans="2:65" s="1" customFormat="1">
      <c r="B1219" s="34"/>
      <c r="D1219" s="146" t="s">
        <v>222</v>
      </c>
      <c r="F1219" s="147" t="s">
        <v>1574</v>
      </c>
      <c r="I1219" s="148"/>
      <c r="L1219" s="34"/>
      <c r="M1219" s="149"/>
      <c r="T1219" s="55"/>
      <c r="AT1219" s="19" t="s">
        <v>222</v>
      </c>
      <c r="AU1219" s="19" t="s">
        <v>79</v>
      </c>
    </row>
    <row r="1220" spans="2:65" s="14" customFormat="1">
      <c r="B1220" s="170"/>
      <c r="D1220" s="150" t="s">
        <v>226</v>
      </c>
      <c r="E1220" s="171" t="s">
        <v>19</v>
      </c>
      <c r="F1220" s="172" t="s">
        <v>1575</v>
      </c>
      <c r="H1220" s="171" t="s">
        <v>19</v>
      </c>
      <c r="I1220" s="173"/>
      <c r="L1220" s="170"/>
      <c r="M1220" s="174"/>
      <c r="T1220" s="175"/>
      <c r="AT1220" s="171" t="s">
        <v>226</v>
      </c>
      <c r="AU1220" s="171" t="s">
        <v>79</v>
      </c>
      <c r="AV1220" s="14" t="s">
        <v>77</v>
      </c>
      <c r="AW1220" s="14" t="s">
        <v>31</v>
      </c>
      <c r="AX1220" s="14" t="s">
        <v>69</v>
      </c>
      <c r="AY1220" s="171" t="s">
        <v>212</v>
      </c>
    </row>
    <row r="1221" spans="2:65" s="12" customFormat="1">
      <c r="B1221" s="152"/>
      <c r="D1221" s="150" t="s">
        <v>226</v>
      </c>
      <c r="E1221" s="153" t="s">
        <v>19</v>
      </c>
      <c r="F1221" s="154" t="s">
        <v>1576</v>
      </c>
      <c r="H1221" s="155">
        <v>719.7</v>
      </c>
      <c r="I1221" s="156"/>
      <c r="L1221" s="152"/>
      <c r="M1221" s="157"/>
      <c r="T1221" s="158"/>
      <c r="AT1221" s="153" t="s">
        <v>226</v>
      </c>
      <c r="AU1221" s="153" t="s">
        <v>79</v>
      </c>
      <c r="AV1221" s="12" t="s">
        <v>79</v>
      </c>
      <c r="AW1221" s="12" t="s">
        <v>31</v>
      </c>
      <c r="AX1221" s="12" t="s">
        <v>69</v>
      </c>
      <c r="AY1221" s="153" t="s">
        <v>212</v>
      </c>
    </row>
    <row r="1222" spans="2:65" s="12" customFormat="1">
      <c r="B1222" s="152"/>
      <c r="D1222" s="150" t="s">
        <v>226</v>
      </c>
      <c r="E1222" s="153" t="s">
        <v>19</v>
      </c>
      <c r="F1222" s="154" t="s">
        <v>1577</v>
      </c>
      <c r="H1222" s="155">
        <v>188.97</v>
      </c>
      <c r="I1222" s="156"/>
      <c r="L1222" s="152"/>
      <c r="M1222" s="157"/>
      <c r="T1222" s="158"/>
      <c r="AT1222" s="153" t="s">
        <v>226</v>
      </c>
      <c r="AU1222" s="153" t="s">
        <v>79</v>
      </c>
      <c r="AV1222" s="12" t="s">
        <v>79</v>
      </c>
      <c r="AW1222" s="12" t="s">
        <v>31</v>
      </c>
      <c r="AX1222" s="12" t="s">
        <v>69</v>
      </c>
      <c r="AY1222" s="153" t="s">
        <v>212</v>
      </c>
    </row>
    <row r="1223" spans="2:65" s="15" customFormat="1">
      <c r="B1223" s="176"/>
      <c r="D1223" s="150" t="s">
        <v>226</v>
      </c>
      <c r="E1223" s="177" t="s">
        <v>19</v>
      </c>
      <c r="F1223" s="178" t="s">
        <v>455</v>
      </c>
      <c r="H1223" s="179">
        <v>908.67</v>
      </c>
      <c r="I1223" s="180"/>
      <c r="L1223" s="176"/>
      <c r="M1223" s="181"/>
      <c r="T1223" s="182"/>
      <c r="AT1223" s="177" t="s">
        <v>226</v>
      </c>
      <c r="AU1223" s="177" t="s">
        <v>79</v>
      </c>
      <c r="AV1223" s="15" t="s">
        <v>236</v>
      </c>
      <c r="AW1223" s="15" t="s">
        <v>31</v>
      </c>
      <c r="AX1223" s="15" t="s">
        <v>69</v>
      </c>
      <c r="AY1223" s="177" t="s">
        <v>212</v>
      </c>
    </row>
    <row r="1224" spans="2:65" s="14" customFormat="1">
      <c r="B1224" s="170"/>
      <c r="D1224" s="150" t="s">
        <v>226</v>
      </c>
      <c r="E1224" s="171" t="s">
        <v>19</v>
      </c>
      <c r="F1224" s="172" t="s">
        <v>1578</v>
      </c>
      <c r="H1224" s="171" t="s">
        <v>19</v>
      </c>
      <c r="I1224" s="173"/>
      <c r="L1224" s="170"/>
      <c r="M1224" s="174"/>
      <c r="T1224" s="175"/>
      <c r="AT1224" s="171" t="s">
        <v>226</v>
      </c>
      <c r="AU1224" s="171" t="s">
        <v>79</v>
      </c>
      <c r="AV1224" s="14" t="s">
        <v>77</v>
      </c>
      <c r="AW1224" s="14" t="s">
        <v>31</v>
      </c>
      <c r="AX1224" s="14" t="s">
        <v>69</v>
      </c>
      <c r="AY1224" s="171" t="s">
        <v>212</v>
      </c>
    </row>
    <row r="1225" spans="2:65" s="12" customFormat="1">
      <c r="B1225" s="152"/>
      <c r="D1225" s="150" t="s">
        <v>226</v>
      </c>
      <c r="E1225" s="153" t="s">
        <v>19</v>
      </c>
      <c r="F1225" s="154" t="s">
        <v>1579</v>
      </c>
      <c r="H1225" s="155">
        <v>719.7</v>
      </c>
      <c r="I1225" s="156"/>
      <c r="L1225" s="152"/>
      <c r="M1225" s="157"/>
      <c r="T1225" s="158"/>
      <c r="AT1225" s="153" t="s">
        <v>226</v>
      </c>
      <c r="AU1225" s="153" t="s">
        <v>79</v>
      </c>
      <c r="AV1225" s="12" t="s">
        <v>79</v>
      </c>
      <c r="AW1225" s="12" t="s">
        <v>31</v>
      </c>
      <c r="AX1225" s="12" t="s">
        <v>69</v>
      </c>
      <c r="AY1225" s="153" t="s">
        <v>212</v>
      </c>
    </row>
    <row r="1226" spans="2:65" s="15" customFormat="1">
      <c r="B1226" s="176"/>
      <c r="D1226" s="150" t="s">
        <v>226</v>
      </c>
      <c r="E1226" s="177" t="s">
        <v>19</v>
      </c>
      <c r="F1226" s="178" t="s">
        <v>455</v>
      </c>
      <c r="H1226" s="179">
        <v>719.7</v>
      </c>
      <c r="I1226" s="180"/>
      <c r="L1226" s="176"/>
      <c r="M1226" s="181"/>
      <c r="T1226" s="182"/>
      <c r="AT1226" s="177" t="s">
        <v>226</v>
      </c>
      <c r="AU1226" s="177" t="s">
        <v>79</v>
      </c>
      <c r="AV1226" s="15" t="s">
        <v>236</v>
      </c>
      <c r="AW1226" s="15" t="s">
        <v>31</v>
      </c>
      <c r="AX1226" s="15" t="s">
        <v>69</v>
      </c>
      <c r="AY1226" s="177" t="s">
        <v>212</v>
      </c>
    </row>
    <row r="1227" spans="2:65" s="13" customFormat="1">
      <c r="B1227" s="159"/>
      <c r="D1227" s="150" t="s">
        <v>226</v>
      </c>
      <c r="E1227" s="160" t="s">
        <v>19</v>
      </c>
      <c r="F1227" s="161" t="s">
        <v>228</v>
      </c>
      <c r="H1227" s="162">
        <v>1628.37</v>
      </c>
      <c r="I1227" s="163"/>
      <c r="L1227" s="159"/>
      <c r="M1227" s="164"/>
      <c r="T1227" s="165"/>
      <c r="AT1227" s="160" t="s">
        <v>226</v>
      </c>
      <c r="AU1227" s="160" t="s">
        <v>79</v>
      </c>
      <c r="AV1227" s="13" t="s">
        <v>229</v>
      </c>
      <c r="AW1227" s="13" t="s">
        <v>31</v>
      </c>
      <c r="AX1227" s="13" t="s">
        <v>77</v>
      </c>
      <c r="AY1227" s="160" t="s">
        <v>212</v>
      </c>
    </row>
    <row r="1228" spans="2:65" s="1" customFormat="1" ht="24.2" customHeight="1">
      <c r="B1228" s="34"/>
      <c r="C1228" s="133" t="s">
        <v>1580</v>
      </c>
      <c r="D1228" s="133" t="s">
        <v>215</v>
      </c>
      <c r="E1228" s="134" t="s">
        <v>1581</v>
      </c>
      <c r="F1228" s="135" t="s">
        <v>1582</v>
      </c>
      <c r="G1228" s="136" t="s">
        <v>495</v>
      </c>
      <c r="H1228" s="137">
        <v>53.4</v>
      </c>
      <c r="I1228" s="138"/>
      <c r="J1228" s="139">
        <f>ROUND(I1228*H1228,2)</f>
        <v>0</v>
      </c>
      <c r="K1228" s="135" t="s">
        <v>219</v>
      </c>
      <c r="L1228" s="34"/>
      <c r="M1228" s="140" t="s">
        <v>19</v>
      </c>
      <c r="N1228" s="141" t="s">
        <v>40</v>
      </c>
      <c r="P1228" s="142">
        <f>O1228*H1228</f>
        <v>0</v>
      </c>
      <c r="Q1228" s="142">
        <v>0</v>
      </c>
      <c r="R1228" s="142">
        <f>Q1228*H1228</f>
        <v>0</v>
      </c>
      <c r="S1228" s="142">
        <v>6.4999999999999997E-3</v>
      </c>
      <c r="T1228" s="143">
        <f>S1228*H1228</f>
        <v>0.34709999999999996</v>
      </c>
      <c r="AR1228" s="144" t="s">
        <v>316</v>
      </c>
      <c r="AT1228" s="144" t="s">
        <v>215</v>
      </c>
      <c r="AU1228" s="144" t="s">
        <v>79</v>
      </c>
      <c r="AY1228" s="19" t="s">
        <v>212</v>
      </c>
      <c r="BE1228" s="145">
        <f>IF(N1228="základní",J1228,0)</f>
        <v>0</v>
      </c>
      <c r="BF1228" s="145">
        <f>IF(N1228="snížená",J1228,0)</f>
        <v>0</v>
      </c>
      <c r="BG1228" s="145">
        <f>IF(N1228="zákl. přenesená",J1228,0)</f>
        <v>0</v>
      </c>
      <c r="BH1228" s="145">
        <f>IF(N1228="sníž. přenesená",J1228,0)</f>
        <v>0</v>
      </c>
      <c r="BI1228" s="145">
        <f>IF(N1228="nulová",J1228,0)</f>
        <v>0</v>
      </c>
      <c r="BJ1228" s="19" t="s">
        <v>77</v>
      </c>
      <c r="BK1228" s="145">
        <f>ROUND(I1228*H1228,2)</f>
        <v>0</v>
      </c>
      <c r="BL1228" s="19" t="s">
        <v>316</v>
      </c>
      <c r="BM1228" s="144" t="s">
        <v>1583</v>
      </c>
    </row>
    <row r="1229" spans="2:65" s="1" customFormat="1">
      <c r="B1229" s="34"/>
      <c r="D1229" s="146" t="s">
        <v>222</v>
      </c>
      <c r="F1229" s="147" t="s">
        <v>1584</v>
      </c>
      <c r="I1229" s="148"/>
      <c r="L1229" s="34"/>
      <c r="M1229" s="149"/>
      <c r="T1229" s="55"/>
      <c r="AT1229" s="19" t="s">
        <v>222</v>
      </c>
      <c r="AU1229" s="19" t="s">
        <v>79</v>
      </c>
    </row>
    <row r="1230" spans="2:65" s="14" customFormat="1">
      <c r="B1230" s="170"/>
      <c r="D1230" s="150" t="s">
        <v>226</v>
      </c>
      <c r="E1230" s="171" t="s">
        <v>19</v>
      </c>
      <c r="F1230" s="172" t="s">
        <v>1585</v>
      </c>
      <c r="H1230" s="171" t="s">
        <v>19</v>
      </c>
      <c r="I1230" s="173"/>
      <c r="L1230" s="170"/>
      <c r="M1230" s="174"/>
      <c r="T1230" s="175"/>
      <c r="AT1230" s="171" t="s">
        <v>226</v>
      </c>
      <c r="AU1230" s="171" t="s">
        <v>79</v>
      </c>
      <c r="AV1230" s="14" t="s">
        <v>77</v>
      </c>
      <c r="AW1230" s="14" t="s">
        <v>31</v>
      </c>
      <c r="AX1230" s="14" t="s">
        <v>69</v>
      </c>
      <c r="AY1230" s="171" t="s">
        <v>212</v>
      </c>
    </row>
    <row r="1231" spans="2:65" s="12" customFormat="1">
      <c r="B1231" s="152"/>
      <c r="D1231" s="150" t="s">
        <v>226</v>
      </c>
      <c r="E1231" s="153" t="s">
        <v>19</v>
      </c>
      <c r="F1231" s="154" t="s">
        <v>1408</v>
      </c>
      <c r="H1231" s="155">
        <v>53.4</v>
      </c>
      <c r="I1231" s="156"/>
      <c r="L1231" s="152"/>
      <c r="M1231" s="157"/>
      <c r="T1231" s="158"/>
      <c r="AT1231" s="153" t="s">
        <v>226</v>
      </c>
      <c r="AU1231" s="153" t="s">
        <v>79</v>
      </c>
      <c r="AV1231" s="12" t="s">
        <v>79</v>
      </c>
      <c r="AW1231" s="12" t="s">
        <v>31</v>
      </c>
      <c r="AX1231" s="12" t="s">
        <v>69</v>
      </c>
      <c r="AY1231" s="153" t="s">
        <v>212</v>
      </c>
    </row>
    <row r="1232" spans="2:65" s="13" customFormat="1">
      <c r="B1232" s="159"/>
      <c r="D1232" s="150" t="s">
        <v>226</v>
      </c>
      <c r="E1232" s="160" t="s">
        <v>19</v>
      </c>
      <c r="F1232" s="161" t="s">
        <v>228</v>
      </c>
      <c r="H1232" s="162">
        <v>53.4</v>
      </c>
      <c r="I1232" s="163"/>
      <c r="L1232" s="159"/>
      <c r="M1232" s="164"/>
      <c r="T1232" s="165"/>
      <c r="AT1232" s="160" t="s">
        <v>226</v>
      </c>
      <c r="AU1232" s="160" t="s">
        <v>79</v>
      </c>
      <c r="AV1232" s="13" t="s">
        <v>229</v>
      </c>
      <c r="AW1232" s="13" t="s">
        <v>31</v>
      </c>
      <c r="AX1232" s="13" t="s">
        <v>77</v>
      </c>
      <c r="AY1232" s="160" t="s">
        <v>212</v>
      </c>
    </row>
    <row r="1233" spans="2:65" s="1" customFormat="1" ht="24.2" customHeight="1">
      <c r="B1233" s="34"/>
      <c r="C1233" s="133" t="s">
        <v>1586</v>
      </c>
      <c r="D1233" s="133" t="s">
        <v>215</v>
      </c>
      <c r="E1233" s="134" t="s">
        <v>1587</v>
      </c>
      <c r="F1233" s="135" t="s">
        <v>1588</v>
      </c>
      <c r="G1233" s="136" t="s">
        <v>495</v>
      </c>
      <c r="H1233" s="137">
        <v>150</v>
      </c>
      <c r="I1233" s="138"/>
      <c r="J1233" s="139">
        <f>ROUND(I1233*H1233,2)</f>
        <v>0</v>
      </c>
      <c r="K1233" s="135" t="s">
        <v>219</v>
      </c>
      <c r="L1233" s="34"/>
      <c r="M1233" s="140" t="s">
        <v>19</v>
      </c>
      <c r="N1233" s="141" t="s">
        <v>40</v>
      </c>
      <c r="P1233" s="142">
        <f>O1233*H1233</f>
        <v>0</v>
      </c>
      <c r="Q1233" s="142">
        <v>0</v>
      </c>
      <c r="R1233" s="142">
        <f>Q1233*H1233</f>
        <v>0</v>
      </c>
      <c r="S1233" s="142">
        <v>7.5000000000000002E-4</v>
      </c>
      <c r="T1233" s="143">
        <f>S1233*H1233</f>
        <v>0.1125</v>
      </c>
      <c r="AR1233" s="144" t="s">
        <v>316</v>
      </c>
      <c r="AT1233" s="144" t="s">
        <v>215</v>
      </c>
      <c r="AU1233" s="144" t="s">
        <v>79</v>
      </c>
      <c r="AY1233" s="19" t="s">
        <v>212</v>
      </c>
      <c r="BE1233" s="145">
        <f>IF(N1233="základní",J1233,0)</f>
        <v>0</v>
      </c>
      <c r="BF1233" s="145">
        <f>IF(N1233="snížená",J1233,0)</f>
        <v>0</v>
      </c>
      <c r="BG1233" s="145">
        <f>IF(N1233="zákl. přenesená",J1233,0)</f>
        <v>0</v>
      </c>
      <c r="BH1233" s="145">
        <f>IF(N1233="sníž. přenesená",J1233,0)</f>
        <v>0</v>
      </c>
      <c r="BI1233" s="145">
        <f>IF(N1233="nulová",J1233,0)</f>
        <v>0</v>
      </c>
      <c r="BJ1233" s="19" t="s">
        <v>77</v>
      </c>
      <c r="BK1233" s="145">
        <f>ROUND(I1233*H1233,2)</f>
        <v>0</v>
      </c>
      <c r="BL1233" s="19" t="s">
        <v>316</v>
      </c>
      <c r="BM1233" s="144" t="s">
        <v>1589</v>
      </c>
    </row>
    <row r="1234" spans="2:65" s="1" customFormat="1">
      <c r="B1234" s="34"/>
      <c r="D1234" s="146" t="s">
        <v>222</v>
      </c>
      <c r="F1234" s="147" t="s">
        <v>1590</v>
      </c>
      <c r="I1234" s="148"/>
      <c r="L1234" s="34"/>
      <c r="M1234" s="149"/>
      <c r="T1234" s="55"/>
      <c r="AT1234" s="19" t="s">
        <v>222</v>
      </c>
      <c r="AU1234" s="19" t="s">
        <v>79</v>
      </c>
    </row>
    <row r="1235" spans="2:65" s="14" customFormat="1">
      <c r="B1235" s="170"/>
      <c r="D1235" s="150" t="s">
        <v>226</v>
      </c>
      <c r="E1235" s="171" t="s">
        <v>19</v>
      </c>
      <c r="F1235" s="172" t="s">
        <v>1591</v>
      </c>
      <c r="H1235" s="171" t="s">
        <v>19</v>
      </c>
      <c r="I1235" s="173"/>
      <c r="L1235" s="170"/>
      <c r="M1235" s="174"/>
      <c r="T1235" s="175"/>
      <c r="AT1235" s="171" t="s">
        <v>226</v>
      </c>
      <c r="AU1235" s="171" t="s">
        <v>79</v>
      </c>
      <c r="AV1235" s="14" t="s">
        <v>77</v>
      </c>
      <c r="AW1235" s="14" t="s">
        <v>31</v>
      </c>
      <c r="AX1235" s="14" t="s">
        <v>69</v>
      </c>
      <c r="AY1235" s="171" t="s">
        <v>212</v>
      </c>
    </row>
    <row r="1236" spans="2:65" s="12" customFormat="1">
      <c r="B1236" s="152"/>
      <c r="D1236" s="150" t="s">
        <v>226</v>
      </c>
      <c r="E1236" s="153" t="s">
        <v>19</v>
      </c>
      <c r="F1236" s="154" t="s">
        <v>1592</v>
      </c>
      <c r="H1236" s="155">
        <v>150</v>
      </c>
      <c r="I1236" s="156"/>
      <c r="L1236" s="152"/>
      <c r="M1236" s="157"/>
      <c r="T1236" s="158"/>
      <c r="AT1236" s="153" t="s">
        <v>226</v>
      </c>
      <c r="AU1236" s="153" t="s">
        <v>79</v>
      </c>
      <c r="AV1236" s="12" t="s">
        <v>79</v>
      </c>
      <c r="AW1236" s="12" t="s">
        <v>31</v>
      </c>
      <c r="AX1236" s="12" t="s">
        <v>69</v>
      </c>
      <c r="AY1236" s="153" t="s">
        <v>212</v>
      </c>
    </row>
    <row r="1237" spans="2:65" s="13" customFormat="1">
      <c r="B1237" s="159"/>
      <c r="D1237" s="150" t="s">
        <v>226</v>
      </c>
      <c r="E1237" s="160" t="s">
        <v>19</v>
      </c>
      <c r="F1237" s="161" t="s">
        <v>228</v>
      </c>
      <c r="H1237" s="162">
        <v>150</v>
      </c>
      <c r="I1237" s="163"/>
      <c r="L1237" s="159"/>
      <c r="M1237" s="164"/>
      <c r="T1237" s="165"/>
      <c r="AT1237" s="160" t="s">
        <v>226</v>
      </c>
      <c r="AU1237" s="160" t="s">
        <v>79</v>
      </c>
      <c r="AV1237" s="13" t="s">
        <v>229</v>
      </c>
      <c r="AW1237" s="13" t="s">
        <v>31</v>
      </c>
      <c r="AX1237" s="13" t="s">
        <v>77</v>
      </c>
      <c r="AY1237" s="160" t="s">
        <v>212</v>
      </c>
    </row>
    <row r="1238" spans="2:65" s="1" customFormat="1" ht="24.2" customHeight="1">
      <c r="B1238" s="34"/>
      <c r="C1238" s="133" t="s">
        <v>1593</v>
      </c>
      <c r="D1238" s="133" t="s">
        <v>215</v>
      </c>
      <c r="E1238" s="134" t="s">
        <v>1594</v>
      </c>
      <c r="F1238" s="135" t="s">
        <v>1595</v>
      </c>
      <c r="G1238" s="136" t="s">
        <v>624</v>
      </c>
      <c r="H1238" s="137">
        <v>30</v>
      </c>
      <c r="I1238" s="138"/>
      <c r="J1238" s="139">
        <f>ROUND(I1238*H1238,2)</f>
        <v>0</v>
      </c>
      <c r="K1238" s="135" t="s">
        <v>219</v>
      </c>
      <c r="L1238" s="34"/>
      <c r="M1238" s="140" t="s">
        <v>19</v>
      </c>
      <c r="N1238" s="141" t="s">
        <v>40</v>
      </c>
      <c r="P1238" s="142">
        <f>O1238*H1238</f>
        <v>0</v>
      </c>
      <c r="Q1238" s="142">
        <v>0</v>
      </c>
      <c r="R1238" s="142">
        <f>Q1238*H1238</f>
        <v>0</v>
      </c>
      <c r="S1238" s="142">
        <v>3.0000000000000001E-3</v>
      </c>
      <c r="T1238" s="143">
        <f>S1238*H1238</f>
        <v>0.09</v>
      </c>
      <c r="AR1238" s="144" t="s">
        <v>316</v>
      </c>
      <c r="AT1238" s="144" t="s">
        <v>215</v>
      </c>
      <c r="AU1238" s="144" t="s">
        <v>79</v>
      </c>
      <c r="AY1238" s="19" t="s">
        <v>212</v>
      </c>
      <c r="BE1238" s="145">
        <f>IF(N1238="základní",J1238,0)</f>
        <v>0</v>
      </c>
      <c r="BF1238" s="145">
        <f>IF(N1238="snížená",J1238,0)</f>
        <v>0</v>
      </c>
      <c r="BG1238" s="145">
        <f>IF(N1238="zákl. přenesená",J1238,0)</f>
        <v>0</v>
      </c>
      <c r="BH1238" s="145">
        <f>IF(N1238="sníž. přenesená",J1238,0)</f>
        <v>0</v>
      </c>
      <c r="BI1238" s="145">
        <f>IF(N1238="nulová",J1238,0)</f>
        <v>0</v>
      </c>
      <c r="BJ1238" s="19" t="s">
        <v>77</v>
      </c>
      <c r="BK1238" s="145">
        <f>ROUND(I1238*H1238,2)</f>
        <v>0</v>
      </c>
      <c r="BL1238" s="19" t="s">
        <v>316</v>
      </c>
      <c r="BM1238" s="144" t="s">
        <v>1596</v>
      </c>
    </row>
    <row r="1239" spans="2:65" s="1" customFormat="1">
      <c r="B1239" s="34"/>
      <c r="D1239" s="146" t="s">
        <v>222</v>
      </c>
      <c r="F1239" s="147" t="s">
        <v>1597</v>
      </c>
      <c r="I1239" s="148"/>
      <c r="L1239" s="34"/>
      <c r="M1239" s="149"/>
      <c r="T1239" s="55"/>
      <c r="AT1239" s="19" t="s">
        <v>222</v>
      </c>
      <c r="AU1239" s="19" t="s">
        <v>79</v>
      </c>
    </row>
    <row r="1240" spans="2:65" s="14" customFormat="1">
      <c r="B1240" s="170"/>
      <c r="D1240" s="150" t="s">
        <v>226</v>
      </c>
      <c r="E1240" s="171" t="s">
        <v>19</v>
      </c>
      <c r="F1240" s="172" t="s">
        <v>1598</v>
      </c>
      <c r="H1240" s="171" t="s">
        <v>19</v>
      </c>
      <c r="I1240" s="173"/>
      <c r="L1240" s="170"/>
      <c r="M1240" s="174"/>
      <c r="T1240" s="175"/>
      <c r="AT1240" s="171" t="s">
        <v>226</v>
      </c>
      <c r="AU1240" s="171" t="s">
        <v>79</v>
      </c>
      <c r="AV1240" s="14" t="s">
        <v>77</v>
      </c>
      <c r="AW1240" s="14" t="s">
        <v>31</v>
      </c>
      <c r="AX1240" s="14" t="s">
        <v>69</v>
      </c>
      <c r="AY1240" s="171" t="s">
        <v>212</v>
      </c>
    </row>
    <row r="1241" spans="2:65" s="12" customFormat="1">
      <c r="B1241" s="152"/>
      <c r="D1241" s="150" t="s">
        <v>226</v>
      </c>
      <c r="E1241" s="153" t="s">
        <v>19</v>
      </c>
      <c r="F1241" s="154" t="s">
        <v>1599</v>
      </c>
      <c r="H1241" s="155">
        <v>30</v>
      </c>
      <c r="I1241" s="156"/>
      <c r="L1241" s="152"/>
      <c r="M1241" s="157"/>
      <c r="T1241" s="158"/>
      <c r="AT1241" s="153" t="s">
        <v>226</v>
      </c>
      <c r="AU1241" s="153" t="s">
        <v>79</v>
      </c>
      <c r="AV1241" s="12" t="s">
        <v>79</v>
      </c>
      <c r="AW1241" s="12" t="s">
        <v>31</v>
      </c>
      <c r="AX1241" s="12" t="s">
        <v>69</v>
      </c>
      <c r="AY1241" s="153" t="s">
        <v>212</v>
      </c>
    </row>
    <row r="1242" spans="2:65" s="13" customFormat="1">
      <c r="B1242" s="159"/>
      <c r="D1242" s="150" t="s">
        <v>226</v>
      </c>
      <c r="E1242" s="160" t="s">
        <v>19</v>
      </c>
      <c r="F1242" s="161" t="s">
        <v>228</v>
      </c>
      <c r="H1242" s="162">
        <v>30</v>
      </c>
      <c r="I1242" s="163"/>
      <c r="L1242" s="159"/>
      <c r="M1242" s="164"/>
      <c r="T1242" s="165"/>
      <c r="AT1242" s="160" t="s">
        <v>226</v>
      </c>
      <c r="AU1242" s="160" t="s">
        <v>79</v>
      </c>
      <c r="AV1242" s="13" t="s">
        <v>229</v>
      </c>
      <c r="AW1242" s="13" t="s">
        <v>31</v>
      </c>
      <c r="AX1242" s="13" t="s">
        <v>77</v>
      </c>
      <c r="AY1242" s="160" t="s">
        <v>212</v>
      </c>
    </row>
    <row r="1243" spans="2:65" s="11" customFormat="1" ht="22.9" customHeight="1">
      <c r="B1243" s="121"/>
      <c r="D1243" s="122" t="s">
        <v>68</v>
      </c>
      <c r="E1243" s="131" t="s">
        <v>1600</v>
      </c>
      <c r="F1243" s="131" t="s">
        <v>1601</v>
      </c>
      <c r="I1243" s="124"/>
      <c r="J1243" s="132">
        <f>BK1243</f>
        <v>0</v>
      </c>
      <c r="L1243" s="121"/>
      <c r="M1243" s="126"/>
      <c r="P1243" s="127">
        <f>SUM(P1244:P1265)</f>
        <v>0</v>
      </c>
      <c r="R1243" s="127">
        <f>SUM(R1244:R1265)</f>
        <v>0</v>
      </c>
      <c r="T1243" s="128">
        <f>SUM(T1244:T1265)</f>
        <v>28.992628859999996</v>
      </c>
      <c r="AR1243" s="122" t="s">
        <v>79</v>
      </c>
      <c r="AT1243" s="129" t="s">
        <v>68</v>
      </c>
      <c r="AU1243" s="129" t="s">
        <v>77</v>
      </c>
      <c r="AY1243" s="122" t="s">
        <v>212</v>
      </c>
      <c r="BK1243" s="130">
        <f>SUM(BK1244:BK1265)</f>
        <v>0</v>
      </c>
    </row>
    <row r="1244" spans="2:65" s="1" customFormat="1" ht="16.5" customHeight="1">
      <c r="B1244" s="34"/>
      <c r="C1244" s="133" t="s">
        <v>1602</v>
      </c>
      <c r="D1244" s="133" t="s">
        <v>215</v>
      </c>
      <c r="E1244" s="134" t="s">
        <v>1603</v>
      </c>
      <c r="F1244" s="135" t="s">
        <v>1604</v>
      </c>
      <c r="G1244" s="136" t="s">
        <v>495</v>
      </c>
      <c r="H1244" s="137">
        <v>34.04</v>
      </c>
      <c r="I1244" s="138"/>
      <c r="J1244" s="139">
        <f>ROUND(I1244*H1244,2)</f>
        <v>0</v>
      </c>
      <c r="K1244" s="135" t="s">
        <v>219</v>
      </c>
      <c r="L1244" s="34"/>
      <c r="M1244" s="140" t="s">
        <v>19</v>
      </c>
      <c r="N1244" s="141" t="s">
        <v>40</v>
      </c>
      <c r="P1244" s="142">
        <f>O1244*H1244</f>
        <v>0</v>
      </c>
      <c r="Q1244" s="142">
        <v>0</v>
      </c>
      <c r="R1244" s="142">
        <f>Q1244*H1244</f>
        <v>0</v>
      </c>
      <c r="S1244" s="142">
        <v>5.9100000000000003E-3</v>
      </c>
      <c r="T1244" s="143">
        <f>S1244*H1244</f>
        <v>0.20117640000000001</v>
      </c>
      <c r="AR1244" s="144" t="s">
        <v>316</v>
      </c>
      <c r="AT1244" s="144" t="s">
        <v>215</v>
      </c>
      <c r="AU1244" s="144" t="s">
        <v>79</v>
      </c>
      <c r="AY1244" s="19" t="s">
        <v>212</v>
      </c>
      <c r="BE1244" s="145">
        <f>IF(N1244="základní",J1244,0)</f>
        <v>0</v>
      </c>
      <c r="BF1244" s="145">
        <f>IF(N1244="snížená",J1244,0)</f>
        <v>0</v>
      </c>
      <c r="BG1244" s="145">
        <f>IF(N1244="zákl. přenesená",J1244,0)</f>
        <v>0</v>
      </c>
      <c r="BH1244" s="145">
        <f>IF(N1244="sníž. přenesená",J1244,0)</f>
        <v>0</v>
      </c>
      <c r="BI1244" s="145">
        <f>IF(N1244="nulová",J1244,0)</f>
        <v>0</v>
      </c>
      <c r="BJ1244" s="19" t="s">
        <v>77</v>
      </c>
      <c r="BK1244" s="145">
        <f>ROUND(I1244*H1244,2)</f>
        <v>0</v>
      </c>
      <c r="BL1244" s="19" t="s">
        <v>316</v>
      </c>
      <c r="BM1244" s="144" t="s">
        <v>1605</v>
      </c>
    </row>
    <row r="1245" spans="2:65" s="1" customFormat="1">
      <c r="B1245" s="34"/>
      <c r="D1245" s="146" t="s">
        <v>222</v>
      </c>
      <c r="F1245" s="147" t="s">
        <v>1606</v>
      </c>
      <c r="I1245" s="148"/>
      <c r="L1245" s="34"/>
      <c r="M1245" s="149"/>
      <c r="T1245" s="55"/>
      <c r="AT1245" s="19" t="s">
        <v>222</v>
      </c>
      <c r="AU1245" s="19" t="s">
        <v>79</v>
      </c>
    </row>
    <row r="1246" spans="2:65" s="14" customFormat="1">
      <c r="B1246" s="170"/>
      <c r="D1246" s="150" t="s">
        <v>226</v>
      </c>
      <c r="E1246" s="171" t="s">
        <v>19</v>
      </c>
      <c r="F1246" s="172" t="s">
        <v>1607</v>
      </c>
      <c r="H1246" s="171" t="s">
        <v>19</v>
      </c>
      <c r="I1246" s="173"/>
      <c r="L1246" s="170"/>
      <c r="M1246" s="174"/>
      <c r="T1246" s="175"/>
      <c r="AT1246" s="171" t="s">
        <v>226</v>
      </c>
      <c r="AU1246" s="171" t="s">
        <v>79</v>
      </c>
      <c r="AV1246" s="14" t="s">
        <v>77</v>
      </c>
      <c r="AW1246" s="14" t="s">
        <v>31</v>
      </c>
      <c r="AX1246" s="14" t="s">
        <v>69</v>
      </c>
      <c r="AY1246" s="171" t="s">
        <v>212</v>
      </c>
    </row>
    <row r="1247" spans="2:65" s="12" customFormat="1">
      <c r="B1247" s="152"/>
      <c r="D1247" s="150" t="s">
        <v>226</v>
      </c>
      <c r="E1247" s="153" t="s">
        <v>19</v>
      </c>
      <c r="F1247" s="154" t="s">
        <v>1608</v>
      </c>
      <c r="H1247" s="155">
        <v>34.04</v>
      </c>
      <c r="I1247" s="156"/>
      <c r="L1247" s="152"/>
      <c r="M1247" s="157"/>
      <c r="T1247" s="158"/>
      <c r="AT1247" s="153" t="s">
        <v>226</v>
      </c>
      <c r="AU1247" s="153" t="s">
        <v>79</v>
      </c>
      <c r="AV1247" s="12" t="s">
        <v>79</v>
      </c>
      <c r="AW1247" s="12" t="s">
        <v>31</v>
      </c>
      <c r="AX1247" s="12" t="s">
        <v>69</v>
      </c>
      <c r="AY1247" s="153" t="s">
        <v>212</v>
      </c>
    </row>
    <row r="1248" spans="2:65" s="13" customFormat="1">
      <c r="B1248" s="159"/>
      <c r="D1248" s="150" t="s">
        <v>226</v>
      </c>
      <c r="E1248" s="160" t="s">
        <v>19</v>
      </c>
      <c r="F1248" s="161" t="s">
        <v>228</v>
      </c>
      <c r="H1248" s="162">
        <v>34.04</v>
      </c>
      <c r="I1248" s="163"/>
      <c r="L1248" s="159"/>
      <c r="M1248" s="164"/>
      <c r="T1248" s="165"/>
      <c r="AT1248" s="160" t="s">
        <v>226</v>
      </c>
      <c r="AU1248" s="160" t="s">
        <v>79</v>
      </c>
      <c r="AV1248" s="13" t="s">
        <v>229</v>
      </c>
      <c r="AW1248" s="13" t="s">
        <v>31</v>
      </c>
      <c r="AX1248" s="13" t="s">
        <v>77</v>
      </c>
      <c r="AY1248" s="160" t="s">
        <v>212</v>
      </c>
    </row>
    <row r="1249" spans="2:65" s="1" customFormat="1" ht="16.5" customHeight="1">
      <c r="B1249" s="34"/>
      <c r="C1249" s="133" t="s">
        <v>1609</v>
      </c>
      <c r="D1249" s="133" t="s">
        <v>215</v>
      </c>
      <c r="E1249" s="134" t="s">
        <v>1610</v>
      </c>
      <c r="F1249" s="135" t="s">
        <v>1611</v>
      </c>
      <c r="G1249" s="136" t="s">
        <v>495</v>
      </c>
      <c r="H1249" s="137">
        <v>58.881</v>
      </c>
      <c r="I1249" s="138"/>
      <c r="J1249" s="139">
        <f>ROUND(I1249*H1249,2)</f>
        <v>0</v>
      </c>
      <c r="K1249" s="135" t="s">
        <v>219</v>
      </c>
      <c r="L1249" s="34"/>
      <c r="M1249" s="140" t="s">
        <v>19</v>
      </c>
      <c r="N1249" s="141" t="s">
        <v>40</v>
      </c>
      <c r="P1249" s="142">
        <f>O1249*H1249</f>
        <v>0</v>
      </c>
      <c r="Q1249" s="142">
        <v>0</v>
      </c>
      <c r="R1249" s="142">
        <f>Q1249*H1249</f>
        <v>0</v>
      </c>
      <c r="S1249" s="142">
        <v>4.4600000000000004E-3</v>
      </c>
      <c r="T1249" s="143">
        <f>S1249*H1249</f>
        <v>0.26260926000000001</v>
      </c>
      <c r="AR1249" s="144" t="s">
        <v>316</v>
      </c>
      <c r="AT1249" s="144" t="s">
        <v>215</v>
      </c>
      <c r="AU1249" s="144" t="s">
        <v>79</v>
      </c>
      <c r="AY1249" s="19" t="s">
        <v>212</v>
      </c>
      <c r="BE1249" s="145">
        <f>IF(N1249="základní",J1249,0)</f>
        <v>0</v>
      </c>
      <c r="BF1249" s="145">
        <f>IF(N1249="snížená",J1249,0)</f>
        <v>0</v>
      </c>
      <c r="BG1249" s="145">
        <f>IF(N1249="zákl. přenesená",J1249,0)</f>
        <v>0</v>
      </c>
      <c r="BH1249" s="145">
        <f>IF(N1249="sníž. přenesená",J1249,0)</f>
        <v>0</v>
      </c>
      <c r="BI1249" s="145">
        <f>IF(N1249="nulová",J1249,0)</f>
        <v>0</v>
      </c>
      <c r="BJ1249" s="19" t="s">
        <v>77</v>
      </c>
      <c r="BK1249" s="145">
        <f>ROUND(I1249*H1249,2)</f>
        <v>0</v>
      </c>
      <c r="BL1249" s="19" t="s">
        <v>316</v>
      </c>
      <c r="BM1249" s="144" t="s">
        <v>1612</v>
      </c>
    </row>
    <row r="1250" spans="2:65" s="1" customFormat="1">
      <c r="B1250" s="34"/>
      <c r="D1250" s="146" t="s">
        <v>222</v>
      </c>
      <c r="F1250" s="147" t="s">
        <v>1613</v>
      </c>
      <c r="I1250" s="148"/>
      <c r="L1250" s="34"/>
      <c r="M1250" s="149"/>
      <c r="T1250" s="55"/>
      <c r="AT1250" s="19" t="s">
        <v>222</v>
      </c>
      <c r="AU1250" s="19" t="s">
        <v>79</v>
      </c>
    </row>
    <row r="1251" spans="2:65" s="14" customFormat="1">
      <c r="B1251" s="170"/>
      <c r="D1251" s="150" t="s">
        <v>226</v>
      </c>
      <c r="E1251" s="171" t="s">
        <v>19</v>
      </c>
      <c r="F1251" s="172" t="s">
        <v>1614</v>
      </c>
      <c r="H1251" s="171" t="s">
        <v>19</v>
      </c>
      <c r="I1251" s="173"/>
      <c r="L1251" s="170"/>
      <c r="M1251" s="174"/>
      <c r="T1251" s="175"/>
      <c r="AT1251" s="171" t="s">
        <v>226</v>
      </c>
      <c r="AU1251" s="171" t="s">
        <v>79</v>
      </c>
      <c r="AV1251" s="14" t="s">
        <v>77</v>
      </c>
      <c r="AW1251" s="14" t="s">
        <v>31</v>
      </c>
      <c r="AX1251" s="14" t="s">
        <v>69</v>
      </c>
      <c r="AY1251" s="171" t="s">
        <v>212</v>
      </c>
    </row>
    <row r="1252" spans="2:65" s="12" customFormat="1">
      <c r="B1252" s="152"/>
      <c r="D1252" s="150" t="s">
        <v>226</v>
      </c>
      <c r="E1252" s="153" t="s">
        <v>19</v>
      </c>
      <c r="F1252" s="154" t="s">
        <v>1615</v>
      </c>
      <c r="H1252" s="155">
        <v>58.881</v>
      </c>
      <c r="I1252" s="156"/>
      <c r="L1252" s="152"/>
      <c r="M1252" s="157"/>
      <c r="T1252" s="158"/>
      <c r="AT1252" s="153" t="s">
        <v>226</v>
      </c>
      <c r="AU1252" s="153" t="s">
        <v>79</v>
      </c>
      <c r="AV1252" s="12" t="s">
        <v>79</v>
      </c>
      <c r="AW1252" s="12" t="s">
        <v>31</v>
      </c>
      <c r="AX1252" s="12" t="s">
        <v>69</v>
      </c>
      <c r="AY1252" s="153" t="s">
        <v>212</v>
      </c>
    </row>
    <row r="1253" spans="2:65" s="13" customFormat="1">
      <c r="B1253" s="159"/>
      <c r="D1253" s="150" t="s">
        <v>226</v>
      </c>
      <c r="E1253" s="160" t="s">
        <v>19</v>
      </c>
      <c r="F1253" s="161" t="s">
        <v>228</v>
      </c>
      <c r="H1253" s="162">
        <v>58.881</v>
      </c>
      <c r="I1253" s="163"/>
      <c r="L1253" s="159"/>
      <c r="M1253" s="164"/>
      <c r="T1253" s="165"/>
      <c r="AT1253" s="160" t="s">
        <v>226</v>
      </c>
      <c r="AU1253" s="160" t="s">
        <v>79</v>
      </c>
      <c r="AV1253" s="13" t="s">
        <v>229</v>
      </c>
      <c r="AW1253" s="13" t="s">
        <v>31</v>
      </c>
      <c r="AX1253" s="13" t="s">
        <v>77</v>
      </c>
      <c r="AY1253" s="160" t="s">
        <v>212</v>
      </c>
    </row>
    <row r="1254" spans="2:65" s="1" customFormat="1" ht="16.5" customHeight="1">
      <c r="B1254" s="34"/>
      <c r="C1254" s="133" t="s">
        <v>1616</v>
      </c>
      <c r="D1254" s="133" t="s">
        <v>215</v>
      </c>
      <c r="E1254" s="134" t="s">
        <v>1617</v>
      </c>
      <c r="F1254" s="135" t="s">
        <v>1618</v>
      </c>
      <c r="G1254" s="136" t="s">
        <v>495</v>
      </c>
      <c r="H1254" s="137">
        <v>4322.5519999999997</v>
      </c>
      <c r="I1254" s="138"/>
      <c r="J1254" s="139">
        <f>ROUND(I1254*H1254,2)</f>
        <v>0</v>
      </c>
      <c r="K1254" s="135" t="s">
        <v>219</v>
      </c>
      <c r="L1254" s="34"/>
      <c r="M1254" s="140" t="s">
        <v>19</v>
      </c>
      <c r="N1254" s="141" t="s">
        <v>40</v>
      </c>
      <c r="P1254" s="142">
        <f>O1254*H1254</f>
        <v>0</v>
      </c>
      <c r="Q1254" s="142">
        <v>0</v>
      </c>
      <c r="R1254" s="142">
        <f>Q1254*H1254</f>
        <v>0</v>
      </c>
      <c r="S1254" s="142">
        <v>6.6E-3</v>
      </c>
      <c r="T1254" s="143">
        <f>S1254*H1254</f>
        <v>28.528843199999997</v>
      </c>
      <c r="AR1254" s="144" t="s">
        <v>316</v>
      </c>
      <c r="AT1254" s="144" t="s">
        <v>215</v>
      </c>
      <c r="AU1254" s="144" t="s">
        <v>79</v>
      </c>
      <c r="AY1254" s="19" t="s">
        <v>212</v>
      </c>
      <c r="BE1254" s="145">
        <f>IF(N1254="základní",J1254,0)</f>
        <v>0</v>
      </c>
      <c r="BF1254" s="145">
        <f>IF(N1254="snížená",J1254,0)</f>
        <v>0</v>
      </c>
      <c r="BG1254" s="145">
        <f>IF(N1254="zákl. přenesená",J1254,0)</f>
        <v>0</v>
      </c>
      <c r="BH1254" s="145">
        <f>IF(N1254="sníž. přenesená",J1254,0)</f>
        <v>0</v>
      </c>
      <c r="BI1254" s="145">
        <f>IF(N1254="nulová",J1254,0)</f>
        <v>0</v>
      </c>
      <c r="BJ1254" s="19" t="s">
        <v>77</v>
      </c>
      <c r="BK1254" s="145">
        <f>ROUND(I1254*H1254,2)</f>
        <v>0</v>
      </c>
      <c r="BL1254" s="19" t="s">
        <v>316</v>
      </c>
      <c r="BM1254" s="144" t="s">
        <v>1619</v>
      </c>
    </row>
    <row r="1255" spans="2:65" s="1" customFormat="1">
      <c r="B1255" s="34"/>
      <c r="D1255" s="146" t="s">
        <v>222</v>
      </c>
      <c r="F1255" s="147" t="s">
        <v>1620</v>
      </c>
      <c r="I1255" s="148"/>
      <c r="L1255" s="34"/>
      <c r="M1255" s="149"/>
      <c r="T1255" s="55"/>
      <c r="AT1255" s="19" t="s">
        <v>222</v>
      </c>
      <c r="AU1255" s="19" t="s">
        <v>79</v>
      </c>
    </row>
    <row r="1256" spans="2:65" s="14" customFormat="1">
      <c r="B1256" s="170"/>
      <c r="D1256" s="150" t="s">
        <v>226</v>
      </c>
      <c r="E1256" s="171" t="s">
        <v>19</v>
      </c>
      <c r="F1256" s="172" t="s">
        <v>1621</v>
      </c>
      <c r="H1256" s="171" t="s">
        <v>19</v>
      </c>
      <c r="I1256" s="173"/>
      <c r="L1256" s="170"/>
      <c r="M1256" s="174"/>
      <c r="T1256" s="175"/>
      <c r="AT1256" s="171" t="s">
        <v>226</v>
      </c>
      <c r="AU1256" s="171" t="s">
        <v>79</v>
      </c>
      <c r="AV1256" s="14" t="s">
        <v>77</v>
      </c>
      <c r="AW1256" s="14" t="s">
        <v>31</v>
      </c>
      <c r="AX1256" s="14" t="s">
        <v>69</v>
      </c>
      <c r="AY1256" s="171" t="s">
        <v>212</v>
      </c>
    </row>
    <row r="1257" spans="2:65" s="12" customFormat="1">
      <c r="B1257" s="152"/>
      <c r="D1257" s="150" t="s">
        <v>226</v>
      </c>
      <c r="E1257" s="153" t="s">
        <v>19</v>
      </c>
      <c r="F1257" s="154" t="s">
        <v>1622</v>
      </c>
      <c r="H1257" s="155">
        <v>611.50400000000002</v>
      </c>
      <c r="I1257" s="156"/>
      <c r="L1257" s="152"/>
      <c r="M1257" s="157"/>
      <c r="T1257" s="158"/>
      <c r="AT1257" s="153" t="s">
        <v>226</v>
      </c>
      <c r="AU1257" s="153" t="s">
        <v>79</v>
      </c>
      <c r="AV1257" s="12" t="s">
        <v>79</v>
      </c>
      <c r="AW1257" s="12" t="s">
        <v>31</v>
      </c>
      <c r="AX1257" s="12" t="s">
        <v>69</v>
      </c>
      <c r="AY1257" s="153" t="s">
        <v>212</v>
      </c>
    </row>
    <row r="1258" spans="2:65" s="12" customFormat="1">
      <c r="B1258" s="152"/>
      <c r="D1258" s="150" t="s">
        <v>226</v>
      </c>
      <c r="E1258" s="153" t="s">
        <v>19</v>
      </c>
      <c r="F1258" s="154" t="s">
        <v>1623</v>
      </c>
      <c r="H1258" s="155">
        <v>582.16800000000001</v>
      </c>
      <c r="I1258" s="156"/>
      <c r="L1258" s="152"/>
      <c r="M1258" s="157"/>
      <c r="T1258" s="158"/>
      <c r="AT1258" s="153" t="s">
        <v>226</v>
      </c>
      <c r="AU1258" s="153" t="s">
        <v>79</v>
      </c>
      <c r="AV1258" s="12" t="s">
        <v>79</v>
      </c>
      <c r="AW1258" s="12" t="s">
        <v>31</v>
      </c>
      <c r="AX1258" s="12" t="s">
        <v>69</v>
      </c>
      <c r="AY1258" s="153" t="s">
        <v>212</v>
      </c>
    </row>
    <row r="1259" spans="2:65" s="12" customFormat="1">
      <c r="B1259" s="152"/>
      <c r="D1259" s="150" t="s">
        <v>226</v>
      </c>
      <c r="E1259" s="153" t="s">
        <v>19</v>
      </c>
      <c r="F1259" s="154" t="s">
        <v>1624</v>
      </c>
      <c r="H1259" s="155">
        <v>551.39200000000005</v>
      </c>
      <c r="I1259" s="156"/>
      <c r="L1259" s="152"/>
      <c r="M1259" s="157"/>
      <c r="T1259" s="158"/>
      <c r="AT1259" s="153" t="s">
        <v>226</v>
      </c>
      <c r="AU1259" s="153" t="s">
        <v>79</v>
      </c>
      <c r="AV1259" s="12" t="s">
        <v>79</v>
      </c>
      <c r="AW1259" s="12" t="s">
        <v>31</v>
      </c>
      <c r="AX1259" s="12" t="s">
        <v>69</v>
      </c>
      <c r="AY1259" s="153" t="s">
        <v>212</v>
      </c>
    </row>
    <row r="1260" spans="2:65" s="12" customFormat="1">
      <c r="B1260" s="152"/>
      <c r="D1260" s="150" t="s">
        <v>226</v>
      </c>
      <c r="E1260" s="153" t="s">
        <v>19</v>
      </c>
      <c r="F1260" s="154" t="s">
        <v>1625</v>
      </c>
      <c r="H1260" s="155">
        <v>597.72799999999995</v>
      </c>
      <c r="I1260" s="156"/>
      <c r="L1260" s="152"/>
      <c r="M1260" s="157"/>
      <c r="T1260" s="158"/>
      <c r="AT1260" s="153" t="s">
        <v>226</v>
      </c>
      <c r="AU1260" s="153" t="s">
        <v>79</v>
      </c>
      <c r="AV1260" s="12" t="s">
        <v>79</v>
      </c>
      <c r="AW1260" s="12" t="s">
        <v>31</v>
      </c>
      <c r="AX1260" s="12" t="s">
        <v>69</v>
      </c>
      <c r="AY1260" s="153" t="s">
        <v>212</v>
      </c>
    </row>
    <row r="1261" spans="2:65" s="12" customFormat="1">
      <c r="B1261" s="152"/>
      <c r="D1261" s="150" t="s">
        <v>226</v>
      </c>
      <c r="E1261" s="153" t="s">
        <v>19</v>
      </c>
      <c r="F1261" s="154" t="s">
        <v>1626</v>
      </c>
      <c r="H1261" s="155">
        <v>597.08799999999997</v>
      </c>
      <c r="I1261" s="156"/>
      <c r="L1261" s="152"/>
      <c r="M1261" s="157"/>
      <c r="T1261" s="158"/>
      <c r="AT1261" s="153" t="s">
        <v>226</v>
      </c>
      <c r="AU1261" s="153" t="s">
        <v>79</v>
      </c>
      <c r="AV1261" s="12" t="s">
        <v>79</v>
      </c>
      <c r="AW1261" s="12" t="s">
        <v>31</v>
      </c>
      <c r="AX1261" s="12" t="s">
        <v>69</v>
      </c>
      <c r="AY1261" s="153" t="s">
        <v>212</v>
      </c>
    </row>
    <row r="1262" spans="2:65" s="12" customFormat="1">
      <c r="B1262" s="152"/>
      <c r="D1262" s="150" t="s">
        <v>226</v>
      </c>
      <c r="E1262" s="153" t="s">
        <v>19</v>
      </c>
      <c r="F1262" s="154" t="s">
        <v>1627</v>
      </c>
      <c r="H1262" s="155">
        <v>640.28</v>
      </c>
      <c r="I1262" s="156"/>
      <c r="L1262" s="152"/>
      <c r="M1262" s="157"/>
      <c r="T1262" s="158"/>
      <c r="AT1262" s="153" t="s">
        <v>226</v>
      </c>
      <c r="AU1262" s="153" t="s">
        <v>79</v>
      </c>
      <c r="AV1262" s="12" t="s">
        <v>79</v>
      </c>
      <c r="AW1262" s="12" t="s">
        <v>31</v>
      </c>
      <c r="AX1262" s="12" t="s">
        <v>69</v>
      </c>
      <c r="AY1262" s="153" t="s">
        <v>212</v>
      </c>
    </row>
    <row r="1263" spans="2:65" s="12" customFormat="1">
      <c r="B1263" s="152"/>
      <c r="D1263" s="150" t="s">
        <v>226</v>
      </c>
      <c r="E1263" s="153" t="s">
        <v>19</v>
      </c>
      <c r="F1263" s="154" t="s">
        <v>1628</v>
      </c>
      <c r="H1263" s="155">
        <v>639.67200000000003</v>
      </c>
      <c r="I1263" s="156"/>
      <c r="L1263" s="152"/>
      <c r="M1263" s="157"/>
      <c r="T1263" s="158"/>
      <c r="AT1263" s="153" t="s">
        <v>226</v>
      </c>
      <c r="AU1263" s="153" t="s">
        <v>79</v>
      </c>
      <c r="AV1263" s="12" t="s">
        <v>79</v>
      </c>
      <c r="AW1263" s="12" t="s">
        <v>31</v>
      </c>
      <c r="AX1263" s="12" t="s">
        <v>69</v>
      </c>
      <c r="AY1263" s="153" t="s">
        <v>212</v>
      </c>
    </row>
    <row r="1264" spans="2:65" s="12" customFormat="1">
      <c r="B1264" s="152"/>
      <c r="D1264" s="150" t="s">
        <v>226</v>
      </c>
      <c r="E1264" s="153" t="s">
        <v>19</v>
      </c>
      <c r="F1264" s="154" t="s">
        <v>1629</v>
      </c>
      <c r="H1264" s="155">
        <v>102.72</v>
      </c>
      <c r="I1264" s="156"/>
      <c r="L1264" s="152"/>
      <c r="M1264" s="157"/>
      <c r="T1264" s="158"/>
      <c r="AT1264" s="153" t="s">
        <v>226</v>
      </c>
      <c r="AU1264" s="153" t="s">
        <v>79</v>
      </c>
      <c r="AV1264" s="12" t="s">
        <v>79</v>
      </c>
      <c r="AW1264" s="12" t="s">
        <v>31</v>
      </c>
      <c r="AX1264" s="12" t="s">
        <v>69</v>
      </c>
      <c r="AY1264" s="153" t="s">
        <v>212</v>
      </c>
    </row>
    <row r="1265" spans="2:65" s="13" customFormat="1">
      <c r="B1265" s="159"/>
      <c r="D1265" s="150" t="s">
        <v>226</v>
      </c>
      <c r="E1265" s="160" t="s">
        <v>19</v>
      </c>
      <c r="F1265" s="161" t="s">
        <v>228</v>
      </c>
      <c r="H1265" s="162">
        <v>4322.5519999999997</v>
      </c>
      <c r="I1265" s="163"/>
      <c r="L1265" s="159"/>
      <c r="M1265" s="164"/>
      <c r="T1265" s="165"/>
      <c r="AT1265" s="160" t="s">
        <v>226</v>
      </c>
      <c r="AU1265" s="160" t="s">
        <v>79</v>
      </c>
      <c r="AV1265" s="13" t="s">
        <v>229</v>
      </c>
      <c r="AW1265" s="13" t="s">
        <v>31</v>
      </c>
      <c r="AX1265" s="13" t="s">
        <v>77</v>
      </c>
      <c r="AY1265" s="160" t="s">
        <v>212</v>
      </c>
    </row>
    <row r="1266" spans="2:65" s="11" customFormat="1" ht="22.9" customHeight="1">
      <c r="B1266" s="121"/>
      <c r="D1266" s="122" t="s">
        <v>68</v>
      </c>
      <c r="E1266" s="131" t="s">
        <v>1630</v>
      </c>
      <c r="F1266" s="131" t="s">
        <v>1631</v>
      </c>
      <c r="I1266" s="124"/>
      <c r="J1266" s="132">
        <f>BK1266</f>
        <v>0</v>
      </c>
      <c r="L1266" s="121"/>
      <c r="M1266" s="126"/>
      <c r="P1266" s="127">
        <f>SUM(P1267:P1286)</f>
        <v>0</v>
      </c>
      <c r="R1266" s="127">
        <f>SUM(R1267:R1286)</f>
        <v>0</v>
      </c>
      <c r="T1266" s="128">
        <f>SUM(T1267:T1286)</f>
        <v>0</v>
      </c>
      <c r="AR1266" s="122" t="s">
        <v>79</v>
      </c>
      <c r="AT1266" s="129" t="s">
        <v>68</v>
      </c>
      <c r="AU1266" s="129" t="s">
        <v>77</v>
      </c>
      <c r="AY1266" s="122" t="s">
        <v>212</v>
      </c>
      <c r="BK1266" s="130">
        <f>SUM(BK1267:BK1286)</f>
        <v>0</v>
      </c>
    </row>
    <row r="1267" spans="2:65" s="1" customFormat="1" ht="24.2" customHeight="1">
      <c r="B1267" s="34"/>
      <c r="C1267" s="133" t="s">
        <v>1632</v>
      </c>
      <c r="D1267" s="133" t="s">
        <v>215</v>
      </c>
      <c r="E1267" s="134" t="s">
        <v>1633</v>
      </c>
      <c r="F1267" s="135" t="s">
        <v>1634</v>
      </c>
      <c r="G1267" s="136" t="s">
        <v>536</v>
      </c>
      <c r="H1267" s="137">
        <v>150</v>
      </c>
      <c r="I1267" s="138"/>
      <c r="J1267" s="139">
        <f>ROUND(I1267*H1267,2)</f>
        <v>0</v>
      </c>
      <c r="K1267" s="135" t="s">
        <v>245</v>
      </c>
      <c r="L1267" s="34"/>
      <c r="M1267" s="140" t="s">
        <v>19</v>
      </c>
      <c r="N1267" s="141" t="s">
        <v>40</v>
      </c>
      <c r="P1267" s="142">
        <f>O1267*H1267</f>
        <v>0</v>
      </c>
      <c r="Q1267" s="142">
        <v>0</v>
      </c>
      <c r="R1267" s="142">
        <f>Q1267*H1267</f>
        <v>0</v>
      </c>
      <c r="S1267" s="142">
        <v>0</v>
      </c>
      <c r="T1267" s="143">
        <f>S1267*H1267</f>
        <v>0</v>
      </c>
      <c r="AR1267" s="144" t="s">
        <v>316</v>
      </c>
      <c r="AT1267" s="144" t="s">
        <v>215</v>
      </c>
      <c r="AU1267" s="144" t="s">
        <v>79</v>
      </c>
      <c r="AY1267" s="19" t="s">
        <v>212</v>
      </c>
      <c r="BE1267" s="145">
        <f>IF(N1267="základní",J1267,0)</f>
        <v>0</v>
      </c>
      <c r="BF1267" s="145">
        <f>IF(N1267="snížená",J1267,0)</f>
        <v>0</v>
      </c>
      <c r="BG1267" s="145">
        <f>IF(N1267="zákl. přenesená",J1267,0)</f>
        <v>0</v>
      </c>
      <c r="BH1267" s="145">
        <f>IF(N1267="sníž. přenesená",J1267,0)</f>
        <v>0</v>
      </c>
      <c r="BI1267" s="145">
        <f>IF(N1267="nulová",J1267,0)</f>
        <v>0</v>
      </c>
      <c r="BJ1267" s="19" t="s">
        <v>77</v>
      </c>
      <c r="BK1267" s="145">
        <f>ROUND(I1267*H1267,2)</f>
        <v>0</v>
      </c>
      <c r="BL1267" s="19" t="s">
        <v>316</v>
      </c>
      <c r="BM1267" s="144" t="s">
        <v>1635</v>
      </c>
    </row>
    <row r="1268" spans="2:65" s="1" customFormat="1" ht="136.5">
      <c r="B1268" s="34"/>
      <c r="D1268" s="150" t="s">
        <v>224</v>
      </c>
      <c r="F1268" s="151" t="s">
        <v>1636</v>
      </c>
      <c r="I1268" s="148"/>
      <c r="L1268" s="34"/>
      <c r="M1268" s="149"/>
      <c r="T1268" s="55"/>
      <c r="AT1268" s="19" t="s">
        <v>224</v>
      </c>
      <c r="AU1268" s="19" t="s">
        <v>79</v>
      </c>
    </row>
    <row r="1269" spans="2:65" s="14" customFormat="1">
      <c r="B1269" s="170"/>
      <c r="D1269" s="150" t="s">
        <v>226</v>
      </c>
      <c r="E1269" s="171" t="s">
        <v>19</v>
      </c>
      <c r="F1269" s="172" t="s">
        <v>1637</v>
      </c>
      <c r="H1269" s="171" t="s">
        <v>19</v>
      </c>
      <c r="I1269" s="173"/>
      <c r="L1269" s="170"/>
      <c r="M1269" s="174"/>
      <c r="T1269" s="175"/>
      <c r="AT1269" s="171" t="s">
        <v>226</v>
      </c>
      <c r="AU1269" s="171" t="s">
        <v>79</v>
      </c>
      <c r="AV1269" s="14" t="s">
        <v>77</v>
      </c>
      <c r="AW1269" s="14" t="s">
        <v>31</v>
      </c>
      <c r="AX1269" s="14" t="s">
        <v>69</v>
      </c>
      <c r="AY1269" s="171" t="s">
        <v>212</v>
      </c>
    </row>
    <row r="1270" spans="2:65" s="12" customFormat="1">
      <c r="B1270" s="152"/>
      <c r="D1270" s="150" t="s">
        <v>226</v>
      </c>
      <c r="E1270" s="153" t="s">
        <v>19</v>
      </c>
      <c r="F1270" s="154" t="s">
        <v>1638</v>
      </c>
      <c r="H1270" s="155">
        <v>150</v>
      </c>
      <c r="I1270" s="156"/>
      <c r="L1270" s="152"/>
      <c r="M1270" s="157"/>
      <c r="T1270" s="158"/>
      <c r="AT1270" s="153" t="s">
        <v>226</v>
      </c>
      <c r="AU1270" s="153" t="s">
        <v>79</v>
      </c>
      <c r="AV1270" s="12" t="s">
        <v>79</v>
      </c>
      <c r="AW1270" s="12" t="s">
        <v>31</v>
      </c>
      <c r="AX1270" s="12" t="s">
        <v>69</v>
      </c>
      <c r="AY1270" s="153" t="s">
        <v>212</v>
      </c>
    </row>
    <row r="1271" spans="2:65" s="13" customFormat="1">
      <c r="B1271" s="159"/>
      <c r="D1271" s="150" t="s">
        <v>226</v>
      </c>
      <c r="E1271" s="160" t="s">
        <v>19</v>
      </c>
      <c r="F1271" s="161" t="s">
        <v>228</v>
      </c>
      <c r="H1271" s="162">
        <v>150</v>
      </c>
      <c r="I1271" s="163"/>
      <c r="L1271" s="159"/>
      <c r="M1271" s="164"/>
      <c r="T1271" s="165"/>
      <c r="AT1271" s="160" t="s">
        <v>226</v>
      </c>
      <c r="AU1271" s="160" t="s">
        <v>79</v>
      </c>
      <c r="AV1271" s="13" t="s">
        <v>229</v>
      </c>
      <c r="AW1271" s="13" t="s">
        <v>31</v>
      </c>
      <c r="AX1271" s="13" t="s">
        <v>77</v>
      </c>
      <c r="AY1271" s="160" t="s">
        <v>212</v>
      </c>
    </row>
    <row r="1272" spans="2:65" s="1" customFormat="1" ht="24.2" customHeight="1">
      <c r="B1272" s="34"/>
      <c r="C1272" s="133" t="s">
        <v>1639</v>
      </c>
      <c r="D1272" s="133" t="s">
        <v>215</v>
      </c>
      <c r="E1272" s="134" t="s">
        <v>1640</v>
      </c>
      <c r="F1272" s="135" t="s">
        <v>1641</v>
      </c>
      <c r="G1272" s="136" t="s">
        <v>536</v>
      </c>
      <c r="H1272" s="137">
        <v>650</v>
      </c>
      <c r="I1272" s="138"/>
      <c r="J1272" s="139">
        <f>ROUND(I1272*H1272,2)</f>
        <v>0</v>
      </c>
      <c r="K1272" s="135" t="s">
        <v>245</v>
      </c>
      <c r="L1272" s="34"/>
      <c r="M1272" s="140" t="s">
        <v>19</v>
      </c>
      <c r="N1272" s="141" t="s">
        <v>40</v>
      </c>
      <c r="P1272" s="142">
        <f>O1272*H1272</f>
        <v>0</v>
      </c>
      <c r="Q1272" s="142">
        <v>0</v>
      </c>
      <c r="R1272" s="142">
        <f>Q1272*H1272</f>
        <v>0</v>
      </c>
      <c r="S1272" s="142">
        <v>0</v>
      </c>
      <c r="T1272" s="143">
        <f>S1272*H1272</f>
        <v>0</v>
      </c>
      <c r="AR1272" s="144" t="s">
        <v>316</v>
      </c>
      <c r="AT1272" s="144" t="s">
        <v>215</v>
      </c>
      <c r="AU1272" s="144" t="s">
        <v>79</v>
      </c>
      <c r="AY1272" s="19" t="s">
        <v>212</v>
      </c>
      <c r="BE1272" s="145">
        <f>IF(N1272="základní",J1272,0)</f>
        <v>0</v>
      </c>
      <c r="BF1272" s="145">
        <f>IF(N1272="snížená",J1272,0)</f>
        <v>0</v>
      </c>
      <c r="BG1272" s="145">
        <f>IF(N1272="zákl. přenesená",J1272,0)</f>
        <v>0</v>
      </c>
      <c r="BH1272" s="145">
        <f>IF(N1272="sníž. přenesená",J1272,0)</f>
        <v>0</v>
      </c>
      <c r="BI1272" s="145">
        <f>IF(N1272="nulová",J1272,0)</f>
        <v>0</v>
      </c>
      <c r="BJ1272" s="19" t="s">
        <v>77</v>
      </c>
      <c r="BK1272" s="145">
        <f>ROUND(I1272*H1272,2)</f>
        <v>0</v>
      </c>
      <c r="BL1272" s="19" t="s">
        <v>316</v>
      </c>
      <c r="BM1272" s="144" t="s">
        <v>1642</v>
      </c>
    </row>
    <row r="1273" spans="2:65" s="1" customFormat="1" ht="146.25">
      <c r="B1273" s="34"/>
      <c r="D1273" s="150" t="s">
        <v>224</v>
      </c>
      <c r="F1273" s="151" t="s">
        <v>1643</v>
      </c>
      <c r="I1273" s="148"/>
      <c r="L1273" s="34"/>
      <c r="M1273" s="149"/>
      <c r="T1273" s="55"/>
      <c r="AT1273" s="19" t="s">
        <v>224</v>
      </c>
      <c r="AU1273" s="19" t="s">
        <v>79</v>
      </c>
    </row>
    <row r="1274" spans="2:65" s="14" customFormat="1">
      <c r="B1274" s="170"/>
      <c r="D1274" s="150" t="s">
        <v>226</v>
      </c>
      <c r="E1274" s="171" t="s">
        <v>19</v>
      </c>
      <c r="F1274" s="172" t="s">
        <v>1644</v>
      </c>
      <c r="H1274" s="171" t="s">
        <v>19</v>
      </c>
      <c r="I1274" s="173"/>
      <c r="L1274" s="170"/>
      <c r="M1274" s="174"/>
      <c r="T1274" s="175"/>
      <c r="AT1274" s="171" t="s">
        <v>226</v>
      </c>
      <c r="AU1274" s="171" t="s">
        <v>79</v>
      </c>
      <c r="AV1274" s="14" t="s">
        <v>77</v>
      </c>
      <c r="AW1274" s="14" t="s">
        <v>31</v>
      </c>
      <c r="AX1274" s="14" t="s">
        <v>69</v>
      </c>
      <c r="AY1274" s="171" t="s">
        <v>212</v>
      </c>
    </row>
    <row r="1275" spans="2:65" s="12" customFormat="1">
      <c r="B1275" s="152"/>
      <c r="D1275" s="150" t="s">
        <v>226</v>
      </c>
      <c r="E1275" s="153" t="s">
        <v>19</v>
      </c>
      <c r="F1275" s="154" t="s">
        <v>1645</v>
      </c>
      <c r="H1275" s="155">
        <v>650</v>
      </c>
      <c r="I1275" s="156"/>
      <c r="L1275" s="152"/>
      <c r="M1275" s="157"/>
      <c r="T1275" s="158"/>
      <c r="AT1275" s="153" t="s">
        <v>226</v>
      </c>
      <c r="AU1275" s="153" t="s">
        <v>79</v>
      </c>
      <c r="AV1275" s="12" t="s">
        <v>79</v>
      </c>
      <c r="AW1275" s="12" t="s">
        <v>31</v>
      </c>
      <c r="AX1275" s="12" t="s">
        <v>69</v>
      </c>
      <c r="AY1275" s="153" t="s">
        <v>212</v>
      </c>
    </row>
    <row r="1276" spans="2:65" s="13" customFormat="1">
      <c r="B1276" s="159"/>
      <c r="D1276" s="150" t="s">
        <v>226</v>
      </c>
      <c r="E1276" s="160" t="s">
        <v>19</v>
      </c>
      <c r="F1276" s="161" t="s">
        <v>228</v>
      </c>
      <c r="H1276" s="162">
        <v>650</v>
      </c>
      <c r="I1276" s="163"/>
      <c r="L1276" s="159"/>
      <c r="M1276" s="164"/>
      <c r="T1276" s="165"/>
      <c r="AT1276" s="160" t="s">
        <v>226</v>
      </c>
      <c r="AU1276" s="160" t="s">
        <v>79</v>
      </c>
      <c r="AV1276" s="13" t="s">
        <v>229</v>
      </c>
      <c r="AW1276" s="13" t="s">
        <v>31</v>
      </c>
      <c r="AX1276" s="13" t="s">
        <v>77</v>
      </c>
      <c r="AY1276" s="160" t="s">
        <v>212</v>
      </c>
    </row>
    <row r="1277" spans="2:65" s="1" customFormat="1" ht="24.2" customHeight="1">
      <c r="B1277" s="34"/>
      <c r="C1277" s="133" t="s">
        <v>1646</v>
      </c>
      <c r="D1277" s="133" t="s">
        <v>215</v>
      </c>
      <c r="E1277" s="134" t="s">
        <v>1647</v>
      </c>
      <c r="F1277" s="135" t="s">
        <v>1648</v>
      </c>
      <c r="G1277" s="136" t="s">
        <v>536</v>
      </c>
      <c r="H1277" s="137">
        <v>800</v>
      </c>
      <c r="I1277" s="138"/>
      <c r="J1277" s="139">
        <f>ROUND(I1277*H1277,2)</f>
        <v>0</v>
      </c>
      <c r="K1277" s="135" t="s">
        <v>245</v>
      </c>
      <c r="L1277" s="34"/>
      <c r="M1277" s="140" t="s">
        <v>19</v>
      </c>
      <c r="N1277" s="141" t="s">
        <v>40</v>
      </c>
      <c r="P1277" s="142">
        <f>O1277*H1277</f>
        <v>0</v>
      </c>
      <c r="Q1277" s="142">
        <v>0</v>
      </c>
      <c r="R1277" s="142">
        <f>Q1277*H1277</f>
        <v>0</v>
      </c>
      <c r="S1277" s="142">
        <v>0</v>
      </c>
      <c r="T1277" s="143">
        <f>S1277*H1277</f>
        <v>0</v>
      </c>
      <c r="AR1277" s="144" t="s">
        <v>316</v>
      </c>
      <c r="AT1277" s="144" t="s">
        <v>215</v>
      </c>
      <c r="AU1277" s="144" t="s">
        <v>79</v>
      </c>
      <c r="AY1277" s="19" t="s">
        <v>212</v>
      </c>
      <c r="BE1277" s="145">
        <f>IF(N1277="základní",J1277,0)</f>
        <v>0</v>
      </c>
      <c r="BF1277" s="145">
        <f>IF(N1277="snížená",J1277,0)</f>
        <v>0</v>
      </c>
      <c r="BG1277" s="145">
        <f>IF(N1277="zákl. přenesená",J1277,0)</f>
        <v>0</v>
      </c>
      <c r="BH1277" s="145">
        <f>IF(N1277="sníž. přenesená",J1277,0)</f>
        <v>0</v>
      </c>
      <c r="BI1277" s="145">
        <f>IF(N1277="nulová",J1277,0)</f>
        <v>0</v>
      </c>
      <c r="BJ1277" s="19" t="s">
        <v>77</v>
      </c>
      <c r="BK1277" s="145">
        <f>ROUND(I1277*H1277,2)</f>
        <v>0</v>
      </c>
      <c r="BL1277" s="19" t="s">
        <v>316</v>
      </c>
      <c r="BM1277" s="144" t="s">
        <v>1649</v>
      </c>
    </row>
    <row r="1278" spans="2:65" s="1" customFormat="1" ht="146.25">
      <c r="B1278" s="34"/>
      <c r="D1278" s="150" t="s">
        <v>224</v>
      </c>
      <c r="F1278" s="151" t="s">
        <v>1650</v>
      </c>
      <c r="I1278" s="148"/>
      <c r="L1278" s="34"/>
      <c r="M1278" s="149"/>
      <c r="T1278" s="55"/>
      <c r="AT1278" s="19" t="s">
        <v>224</v>
      </c>
      <c r="AU1278" s="19" t="s">
        <v>79</v>
      </c>
    </row>
    <row r="1279" spans="2:65" s="14" customFormat="1">
      <c r="B1279" s="170"/>
      <c r="D1279" s="150" t="s">
        <v>226</v>
      </c>
      <c r="E1279" s="171" t="s">
        <v>19</v>
      </c>
      <c r="F1279" s="172" t="s">
        <v>1651</v>
      </c>
      <c r="H1279" s="171" t="s">
        <v>19</v>
      </c>
      <c r="I1279" s="173"/>
      <c r="L1279" s="170"/>
      <c r="M1279" s="174"/>
      <c r="T1279" s="175"/>
      <c r="AT1279" s="171" t="s">
        <v>226</v>
      </c>
      <c r="AU1279" s="171" t="s">
        <v>79</v>
      </c>
      <c r="AV1279" s="14" t="s">
        <v>77</v>
      </c>
      <c r="AW1279" s="14" t="s">
        <v>31</v>
      </c>
      <c r="AX1279" s="14" t="s">
        <v>69</v>
      </c>
      <c r="AY1279" s="171" t="s">
        <v>212</v>
      </c>
    </row>
    <row r="1280" spans="2:65" s="12" customFormat="1">
      <c r="B1280" s="152"/>
      <c r="D1280" s="150" t="s">
        <v>226</v>
      </c>
      <c r="E1280" s="153" t="s">
        <v>19</v>
      </c>
      <c r="F1280" s="154" t="s">
        <v>1652</v>
      </c>
      <c r="H1280" s="155">
        <v>800</v>
      </c>
      <c r="I1280" s="156"/>
      <c r="L1280" s="152"/>
      <c r="M1280" s="157"/>
      <c r="T1280" s="158"/>
      <c r="AT1280" s="153" t="s">
        <v>226</v>
      </c>
      <c r="AU1280" s="153" t="s">
        <v>79</v>
      </c>
      <c r="AV1280" s="12" t="s">
        <v>79</v>
      </c>
      <c r="AW1280" s="12" t="s">
        <v>31</v>
      </c>
      <c r="AX1280" s="12" t="s">
        <v>69</v>
      </c>
      <c r="AY1280" s="153" t="s">
        <v>212</v>
      </c>
    </row>
    <row r="1281" spans="2:65" s="13" customFormat="1">
      <c r="B1281" s="159"/>
      <c r="D1281" s="150" t="s">
        <v>226</v>
      </c>
      <c r="E1281" s="160" t="s">
        <v>19</v>
      </c>
      <c r="F1281" s="161" t="s">
        <v>228</v>
      </c>
      <c r="H1281" s="162">
        <v>800</v>
      </c>
      <c r="I1281" s="163"/>
      <c r="L1281" s="159"/>
      <c r="M1281" s="164"/>
      <c r="T1281" s="165"/>
      <c r="AT1281" s="160" t="s">
        <v>226</v>
      </c>
      <c r="AU1281" s="160" t="s">
        <v>79</v>
      </c>
      <c r="AV1281" s="13" t="s">
        <v>229</v>
      </c>
      <c r="AW1281" s="13" t="s">
        <v>31</v>
      </c>
      <c r="AX1281" s="13" t="s">
        <v>77</v>
      </c>
      <c r="AY1281" s="160" t="s">
        <v>212</v>
      </c>
    </row>
    <row r="1282" spans="2:65" s="1" customFormat="1" ht="16.5" customHeight="1">
      <c r="B1282" s="34"/>
      <c r="C1282" s="133" t="s">
        <v>1653</v>
      </c>
      <c r="D1282" s="133" t="s">
        <v>215</v>
      </c>
      <c r="E1282" s="134" t="s">
        <v>1654</v>
      </c>
      <c r="F1282" s="135" t="s">
        <v>1655</v>
      </c>
      <c r="G1282" s="136" t="s">
        <v>624</v>
      </c>
      <c r="H1282" s="137">
        <v>400</v>
      </c>
      <c r="I1282" s="138"/>
      <c r="J1282" s="139">
        <f>ROUND(I1282*H1282,2)</f>
        <v>0</v>
      </c>
      <c r="K1282" s="135" t="s">
        <v>245</v>
      </c>
      <c r="L1282" s="34"/>
      <c r="M1282" s="140" t="s">
        <v>19</v>
      </c>
      <c r="N1282" s="141" t="s">
        <v>40</v>
      </c>
      <c r="P1282" s="142">
        <f>O1282*H1282</f>
        <v>0</v>
      </c>
      <c r="Q1282" s="142">
        <v>0</v>
      </c>
      <c r="R1282" s="142">
        <f>Q1282*H1282</f>
        <v>0</v>
      </c>
      <c r="S1282" s="142">
        <v>0</v>
      </c>
      <c r="T1282" s="143">
        <f>S1282*H1282</f>
        <v>0</v>
      </c>
      <c r="AR1282" s="144" t="s">
        <v>316</v>
      </c>
      <c r="AT1282" s="144" t="s">
        <v>215</v>
      </c>
      <c r="AU1282" s="144" t="s">
        <v>79</v>
      </c>
      <c r="AY1282" s="19" t="s">
        <v>212</v>
      </c>
      <c r="BE1282" s="145">
        <f>IF(N1282="základní",J1282,0)</f>
        <v>0</v>
      </c>
      <c r="BF1282" s="145">
        <f>IF(N1282="snížená",J1282,0)</f>
        <v>0</v>
      </c>
      <c r="BG1282" s="145">
        <f>IF(N1282="zákl. přenesená",J1282,0)</f>
        <v>0</v>
      </c>
      <c r="BH1282" s="145">
        <f>IF(N1282="sníž. přenesená",J1282,0)</f>
        <v>0</v>
      </c>
      <c r="BI1282" s="145">
        <f>IF(N1282="nulová",J1282,0)</f>
        <v>0</v>
      </c>
      <c r="BJ1282" s="19" t="s">
        <v>77</v>
      </c>
      <c r="BK1282" s="145">
        <f>ROUND(I1282*H1282,2)</f>
        <v>0</v>
      </c>
      <c r="BL1282" s="19" t="s">
        <v>316</v>
      </c>
      <c r="BM1282" s="144" t="s">
        <v>1656</v>
      </c>
    </row>
    <row r="1283" spans="2:65" s="1" customFormat="1" ht="117">
      <c r="B1283" s="34"/>
      <c r="D1283" s="150" t="s">
        <v>224</v>
      </c>
      <c r="F1283" s="151" t="s">
        <v>1657</v>
      </c>
      <c r="I1283" s="148"/>
      <c r="L1283" s="34"/>
      <c r="M1283" s="149"/>
      <c r="T1283" s="55"/>
      <c r="AT1283" s="19" t="s">
        <v>224</v>
      </c>
      <c r="AU1283" s="19" t="s">
        <v>79</v>
      </c>
    </row>
    <row r="1284" spans="2:65" s="14" customFormat="1">
      <c r="B1284" s="170"/>
      <c r="D1284" s="150" t="s">
        <v>226</v>
      </c>
      <c r="E1284" s="171" t="s">
        <v>19</v>
      </c>
      <c r="F1284" s="172" t="s">
        <v>1658</v>
      </c>
      <c r="H1284" s="171" t="s">
        <v>19</v>
      </c>
      <c r="I1284" s="173"/>
      <c r="L1284" s="170"/>
      <c r="M1284" s="174"/>
      <c r="T1284" s="175"/>
      <c r="AT1284" s="171" t="s">
        <v>226</v>
      </c>
      <c r="AU1284" s="171" t="s">
        <v>79</v>
      </c>
      <c r="AV1284" s="14" t="s">
        <v>77</v>
      </c>
      <c r="AW1284" s="14" t="s">
        <v>31</v>
      </c>
      <c r="AX1284" s="14" t="s">
        <v>69</v>
      </c>
      <c r="AY1284" s="171" t="s">
        <v>212</v>
      </c>
    </row>
    <row r="1285" spans="2:65" s="12" customFormat="1">
      <c r="B1285" s="152"/>
      <c r="D1285" s="150" t="s">
        <v>226</v>
      </c>
      <c r="E1285" s="153" t="s">
        <v>19</v>
      </c>
      <c r="F1285" s="154" t="s">
        <v>1659</v>
      </c>
      <c r="H1285" s="155">
        <v>400</v>
      </c>
      <c r="I1285" s="156"/>
      <c r="L1285" s="152"/>
      <c r="M1285" s="157"/>
      <c r="T1285" s="158"/>
      <c r="AT1285" s="153" t="s">
        <v>226</v>
      </c>
      <c r="AU1285" s="153" t="s">
        <v>79</v>
      </c>
      <c r="AV1285" s="12" t="s">
        <v>79</v>
      </c>
      <c r="AW1285" s="12" t="s">
        <v>31</v>
      </c>
      <c r="AX1285" s="12" t="s">
        <v>69</v>
      </c>
      <c r="AY1285" s="153" t="s">
        <v>212</v>
      </c>
    </row>
    <row r="1286" spans="2:65" s="13" customFormat="1">
      <c r="B1286" s="159"/>
      <c r="D1286" s="150" t="s">
        <v>226</v>
      </c>
      <c r="E1286" s="160" t="s">
        <v>19</v>
      </c>
      <c r="F1286" s="161" t="s">
        <v>228</v>
      </c>
      <c r="H1286" s="162">
        <v>400</v>
      </c>
      <c r="I1286" s="163"/>
      <c r="L1286" s="159"/>
      <c r="M1286" s="164"/>
      <c r="T1286" s="165"/>
      <c r="AT1286" s="160" t="s">
        <v>226</v>
      </c>
      <c r="AU1286" s="160" t="s">
        <v>79</v>
      </c>
      <c r="AV1286" s="13" t="s">
        <v>229</v>
      </c>
      <c r="AW1286" s="13" t="s">
        <v>31</v>
      </c>
      <c r="AX1286" s="13" t="s">
        <v>77</v>
      </c>
      <c r="AY1286" s="160" t="s">
        <v>212</v>
      </c>
    </row>
    <row r="1287" spans="2:65" s="11" customFormat="1" ht="22.9" customHeight="1">
      <c r="B1287" s="121"/>
      <c r="D1287" s="122" t="s">
        <v>68</v>
      </c>
      <c r="E1287" s="131" t="s">
        <v>1660</v>
      </c>
      <c r="F1287" s="131" t="s">
        <v>1661</v>
      </c>
      <c r="I1287" s="124"/>
      <c r="J1287" s="132">
        <f>BK1287</f>
        <v>0</v>
      </c>
      <c r="L1287" s="121"/>
      <c r="M1287" s="126"/>
      <c r="P1287" s="127">
        <f>SUM(P1288:P1307)</f>
        <v>0</v>
      </c>
      <c r="R1287" s="127">
        <f>SUM(R1288:R1307)</f>
        <v>0</v>
      </c>
      <c r="T1287" s="128">
        <f>SUM(T1288:T1307)</f>
        <v>0</v>
      </c>
      <c r="AR1287" s="122" t="s">
        <v>79</v>
      </c>
      <c r="AT1287" s="129" t="s">
        <v>68</v>
      </c>
      <c r="AU1287" s="129" t="s">
        <v>77</v>
      </c>
      <c r="AY1287" s="122" t="s">
        <v>212</v>
      </c>
      <c r="BK1287" s="130">
        <f>SUM(BK1288:BK1307)</f>
        <v>0</v>
      </c>
    </row>
    <row r="1288" spans="2:65" s="1" customFormat="1" ht="24.2" customHeight="1">
      <c r="B1288" s="34"/>
      <c r="C1288" s="133" t="s">
        <v>1662</v>
      </c>
      <c r="D1288" s="133" t="s">
        <v>215</v>
      </c>
      <c r="E1288" s="134" t="s">
        <v>1663</v>
      </c>
      <c r="F1288" s="135" t="s">
        <v>1664</v>
      </c>
      <c r="G1288" s="136" t="s">
        <v>536</v>
      </c>
      <c r="H1288" s="137">
        <v>1150</v>
      </c>
      <c r="I1288" s="138"/>
      <c r="J1288" s="139">
        <f>ROUND(I1288*H1288,2)</f>
        <v>0</v>
      </c>
      <c r="K1288" s="135" t="s">
        <v>245</v>
      </c>
      <c r="L1288" s="34"/>
      <c r="M1288" s="140" t="s">
        <v>19</v>
      </c>
      <c r="N1288" s="141" t="s">
        <v>40</v>
      </c>
      <c r="P1288" s="142">
        <f>O1288*H1288</f>
        <v>0</v>
      </c>
      <c r="Q1288" s="142">
        <v>0</v>
      </c>
      <c r="R1288" s="142">
        <f>Q1288*H1288</f>
        <v>0</v>
      </c>
      <c r="S1288" s="142">
        <v>0</v>
      </c>
      <c r="T1288" s="143">
        <f>S1288*H1288</f>
        <v>0</v>
      </c>
      <c r="AR1288" s="144" t="s">
        <v>316</v>
      </c>
      <c r="AT1288" s="144" t="s">
        <v>215</v>
      </c>
      <c r="AU1288" s="144" t="s">
        <v>79</v>
      </c>
      <c r="AY1288" s="19" t="s">
        <v>212</v>
      </c>
      <c r="BE1288" s="145">
        <f>IF(N1288="základní",J1288,0)</f>
        <v>0</v>
      </c>
      <c r="BF1288" s="145">
        <f>IF(N1288="snížená",J1288,0)</f>
        <v>0</v>
      </c>
      <c r="BG1288" s="145">
        <f>IF(N1288="zákl. přenesená",J1288,0)</f>
        <v>0</v>
      </c>
      <c r="BH1288" s="145">
        <f>IF(N1288="sníž. přenesená",J1288,0)</f>
        <v>0</v>
      </c>
      <c r="BI1288" s="145">
        <f>IF(N1288="nulová",J1288,0)</f>
        <v>0</v>
      </c>
      <c r="BJ1288" s="19" t="s">
        <v>77</v>
      </c>
      <c r="BK1288" s="145">
        <f>ROUND(I1288*H1288,2)</f>
        <v>0</v>
      </c>
      <c r="BL1288" s="19" t="s">
        <v>316</v>
      </c>
      <c r="BM1288" s="144" t="s">
        <v>1665</v>
      </c>
    </row>
    <row r="1289" spans="2:65" s="1" customFormat="1" ht="136.5">
      <c r="B1289" s="34"/>
      <c r="D1289" s="150" t="s">
        <v>224</v>
      </c>
      <c r="F1289" s="151" t="s">
        <v>1666</v>
      </c>
      <c r="I1289" s="148"/>
      <c r="L1289" s="34"/>
      <c r="M1289" s="149"/>
      <c r="T1289" s="55"/>
      <c r="AT1289" s="19" t="s">
        <v>224</v>
      </c>
      <c r="AU1289" s="19" t="s">
        <v>79</v>
      </c>
    </row>
    <row r="1290" spans="2:65" s="14" customFormat="1">
      <c r="B1290" s="170"/>
      <c r="D1290" s="150" t="s">
        <v>226</v>
      </c>
      <c r="E1290" s="171" t="s">
        <v>19</v>
      </c>
      <c r="F1290" s="172" t="s">
        <v>1667</v>
      </c>
      <c r="H1290" s="171" t="s">
        <v>19</v>
      </c>
      <c r="I1290" s="173"/>
      <c r="L1290" s="170"/>
      <c r="M1290" s="174"/>
      <c r="T1290" s="175"/>
      <c r="AT1290" s="171" t="s">
        <v>226</v>
      </c>
      <c r="AU1290" s="171" t="s">
        <v>79</v>
      </c>
      <c r="AV1290" s="14" t="s">
        <v>77</v>
      </c>
      <c r="AW1290" s="14" t="s">
        <v>31</v>
      </c>
      <c r="AX1290" s="14" t="s">
        <v>69</v>
      </c>
      <c r="AY1290" s="171" t="s">
        <v>212</v>
      </c>
    </row>
    <row r="1291" spans="2:65" s="12" customFormat="1">
      <c r="B1291" s="152"/>
      <c r="D1291" s="150" t="s">
        <v>226</v>
      </c>
      <c r="E1291" s="153" t="s">
        <v>19</v>
      </c>
      <c r="F1291" s="154" t="s">
        <v>1668</v>
      </c>
      <c r="H1291" s="155">
        <v>1150</v>
      </c>
      <c r="I1291" s="156"/>
      <c r="L1291" s="152"/>
      <c r="M1291" s="157"/>
      <c r="T1291" s="158"/>
      <c r="AT1291" s="153" t="s">
        <v>226</v>
      </c>
      <c r="AU1291" s="153" t="s">
        <v>79</v>
      </c>
      <c r="AV1291" s="12" t="s">
        <v>79</v>
      </c>
      <c r="AW1291" s="12" t="s">
        <v>31</v>
      </c>
      <c r="AX1291" s="12" t="s">
        <v>69</v>
      </c>
      <c r="AY1291" s="153" t="s">
        <v>212</v>
      </c>
    </row>
    <row r="1292" spans="2:65" s="13" customFormat="1">
      <c r="B1292" s="159"/>
      <c r="D1292" s="150" t="s">
        <v>226</v>
      </c>
      <c r="E1292" s="160" t="s">
        <v>19</v>
      </c>
      <c r="F1292" s="161" t="s">
        <v>228</v>
      </c>
      <c r="H1292" s="162">
        <v>1150</v>
      </c>
      <c r="I1292" s="163"/>
      <c r="L1292" s="159"/>
      <c r="M1292" s="164"/>
      <c r="T1292" s="165"/>
      <c r="AT1292" s="160" t="s">
        <v>226</v>
      </c>
      <c r="AU1292" s="160" t="s">
        <v>79</v>
      </c>
      <c r="AV1292" s="13" t="s">
        <v>229</v>
      </c>
      <c r="AW1292" s="13" t="s">
        <v>31</v>
      </c>
      <c r="AX1292" s="13" t="s">
        <v>77</v>
      </c>
      <c r="AY1292" s="160" t="s">
        <v>212</v>
      </c>
    </row>
    <row r="1293" spans="2:65" s="1" customFormat="1" ht="24.2" customHeight="1">
      <c r="B1293" s="34"/>
      <c r="C1293" s="133" t="s">
        <v>1669</v>
      </c>
      <c r="D1293" s="133" t="s">
        <v>215</v>
      </c>
      <c r="E1293" s="134" t="s">
        <v>1670</v>
      </c>
      <c r="F1293" s="135" t="s">
        <v>1671</v>
      </c>
      <c r="G1293" s="136" t="s">
        <v>536</v>
      </c>
      <c r="H1293" s="137">
        <v>1300</v>
      </c>
      <c r="I1293" s="138"/>
      <c r="J1293" s="139">
        <f>ROUND(I1293*H1293,2)</f>
        <v>0</v>
      </c>
      <c r="K1293" s="135" t="s">
        <v>245</v>
      </c>
      <c r="L1293" s="34"/>
      <c r="M1293" s="140" t="s">
        <v>19</v>
      </c>
      <c r="N1293" s="141" t="s">
        <v>40</v>
      </c>
      <c r="P1293" s="142">
        <f>O1293*H1293</f>
        <v>0</v>
      </c>
      <c r="Q1293" s="142">
        <v>0</v>
      </c>
      <c r="R1293" s="142">
        <f>Q1293*H1293</f>
        <v>0</v>
      </c>
      <c r="S1293" s="142">
        <v>0</v>
      </c>
      <c r="T1293" s="143">
        <f>S1293*H1293</f>
        <v>0</v>
      </c>
      <c r="AR1293" s="144" t="s">
        <v>316</v>
      </c>
      <c r="AT1293" s="144" t="s">
        <v>215</v>
      </c>
      <c r="AU1293" s="144" t="s">
        <v>79</v>
      </c>
      <c r="AY1293" s="19" t="s">
        <v>212</v>
      </c>
      <c r="BE1293" s="145">
        <f>IF(N1293="základní",J1293,0)</f>
        <v>0</v>
      </c>
      <c r="BF1293" s="145">
        <f>IF(N1293="snížená",J1293,0)</f>
        <v>0</v>
      </c>
      <c r="BG1293" s="145">
        <f>IF(N1293="zákl. přenesená",J1293,0)</f>
        <v>0</v>
      </c>
      <c r="BH1293" s="145">
        <f>IF(N1293="sníž. přenesená",J1293,0)</f>
        <v>0</v>
      </c>
      <c r="BI1293" s="145">
        <f>IF(N1293="nulová",J1293,0)</f>
        <v>0</v>
      </c>
      <c r="BJ1293" s="19" t="s">
        <v>77</v>
      </c>
      <c r="BK1293" s="145">
        <f>ROUND(I1293*H1293,2)</f>
        <v>0</v>
      </c>
      <c r="BL1293" s="19" t="s">
        <v>316</v>
      </c>
      <c r="BM1293" s="144" t="s">
        <v>1672</v>
      </c>
    </row>
    <row r="1294" spans="2:65" s="1" customFormat="1" ht="136.5">
      <c r="B1294" s="34"/>
      <c r="D1294" s="150" t="s">
        <v>224</v>
      </c>
      <c r="F1294" s="151" t="s">
        <v>1673</v>
      </c>
      <c r="I1294" s="148"/>
      <c r="L1294" s="34"/>
      <c r="M1294" s="149"/>
      <c r="T1294" s="55"/>
      <c r="AT1294" s="19" t="s">
        <v>224</v>
      </c>
      <c r="AU1294" s="19" t="s">
        <v>79</v>
      </c>
    </row>
    <row r="1295" spans="2:65" s="14" customFormat="1">
      <c r="B1295" s="170"/>
      <c r="D1295" s="150" t="s">
        <v>226</v>
      </c>
      <c r="E1295" s="171" t="s">
        <v>19</v>
      </c>
      <c r="F1295" s="172" t="s">
        <v>1674</v>
      </c>
      <c r="H1295" s="171" t="s">
        <v>19</v>
      </c>
      <c r="I1295" s="173"/>
      <c r="L1295" s="170"/>
      <c r="M1295" s="174"/>
      <c r="T1295" s="175"/>
      <c r="AT1295" s="171" t="s">
        <v>226</v>
      </c>
      <c r="AU1295" s="171" t="s">
        <v>79</v>
      </c>
      <c r="AV1295" s="14" t="s">
        <v>77</v>
      </c>
      <c r="AW1295" s="14" t="s">
        <v>31</v>
      </c>
      <c r="AX1295" s="14" t="s">
        <v>69</v>
      </c>
      <c r="AY1295" s="171" t="s">
        <v>212</v>
      </c>
    </row>
    <row r="1296" spans="2:65" s="12" customFormat="1">
      <c r="B1296" s="152"/>
      <c r="D1296" s="150" t="s">
        <v>226</v>
      </c>
      <c r="E1296" s="153" t="s">
        <v>19</v>
      </c>
      <c r="F1296" s="154" t="s">
        <v>1675</v>
      </c>
      <c r="H1296" s="155">
        <v>1300</v>
      </c>
      <c r="I1296" s="156"/>
      <c r="L1296" s="152"/>
      <c r="M1296" s="157"/>
      <c r="T1296" s="158"/>
      <c r="AT1296" s="153" t="s">
        <v>226</v>
      </c>
      <c r="AU1296" s="153" t="s">
        <v>79</v>
      </c>
      <c r="AV1296" s="12" t="s">
        <v>79</v>
      </c>
      <c r="AW1296" s="12" t="s">
        <v>31</v>
      </c>
      <c r="AX1296" s="12" t="s">
        <v>69</v>
      </c>
      <c r="AY1296" s="153" t="s">
        <v>212</v>
      </c>
    </row>
    <row r="1297" spans="2:65" s="13" customFormat="1">
      <c r="B1297" s="159"/>
      <c r="D1297" s="150" t="s">
        <v>226</v>
      </c>
      <c r="E1297" s="160" t="s">
        <v>19</v>
      </c>
      <c r="F1297" s="161" t="s">
        <v>228</v>
      </c>
      <c r="H1297" s="162">
        <v>1300</v>
      </c>
      <c r="I1297" s="163"/>
      <c r="L1297" s="159"/>
      <c r="M1297" s="164"/>
      <c r="T1297" s="165"/>
      <c r="AT1297" s="160" t="s">
        <v>226</v>
      </c>
      <c r="AU1297" s="160" t="s">
        <v>79</v>
      </c>
      <c r="AV1297" s="13" t="s">
        <v>229</v>
      </c>
      <c r="AW1297" s="13" t="s">
        <v>31</v>
      </c>
      <c r="AX1297" s="13" t="s">
        <v>77</v>
      </c>
      <c r="AY1297" s="160" t="s">
        <v>212</v>
      </c>
    </row>
    <row r="1298" spans="2:65" s="1" customFormat="1" ht="24.2" customHeight="1">
      <c r="B1298" s="34"/>
      <c r="C1298" s="133" t="s">
        <v>1676</v>
      </c>
      <c r="D1298" s="133" t="s">
        <v>215</v>
      </c>
      <c r="E1298" s="134" t="s">
        <v>1677</v>
      </c>
      <c r="F1298" s="135" t="s">
        <v>1678</v>
      </c>
      <c r="G1298" s="136" t="s">
        <v>536</v>
      </c>
      <c r="H1298" s="137">
        <v>150</v>
      </c>
      <c r="I1298" s="138"/>
      <c r="J1298" s="139">
        <f>ROUND(I1298*H1298,2)</f>
        <v>0</v>
      </c>
      <c r="K1298" s="135" t="s">
        <v>245</v>
      </c>
      <c r="L1298" s="34"/>
      <c r="M1298" s="140" t="s">
        <v>19</v>
      </c>
      <c r="N1298" s="141" t="s">
        <v>40</v>
      </c>
      <c r="P1298" s="142">
        <f>O1298*H1298</f>
        <v>0</v>
      </c>
      <c r="Q1298" s="142">
        <v>0</v>
      </c>
      <c r="R1298" s="142">
        <f>Q1298*H1298</f>
        <v>0</v>
      </c>
      <c r="S1298" s="142">
        <v>0</v>
      </c>
      <c r="T1298" s="143">
        <f>S1298*H1298</f>
        <v>0</v>
      </c>
      <c r="AR1298" s="144" t="s">
        <v>316</v>
      </c>
      <c r="AT1298" s="144" t="s">
        <v>215</v>
      </c>
      <c r="AU1298" s="144" t="s">
        <v>79</v>
      </c>
      <c r="AY1298" s="19" t="s">
        <v>212</v>
      </c>
      <c r="BE1298" s="145">
        <f>IF(N1298="základní",J1298,0)</f>
        <v>0</v>
      </c>
      <c r="BF1298" s="145">
        <f>IF(N1298="snížená",J1298,0)</f>
        <v>0</v>
      </c>
      <c r="BG1298" s="145">
        <f>IF(N1298="zákl. přenesená",J1298,0)</f>
        <v>0</v>
      </c>
      <c r="BH1298" s="145">
        <f>IF(N1298="sníž. přenesená",J1298,0)</f>
        <v>0</v>
      </c>
      <c r="BI1298" s="145">
        <f>IF(N1298="nulová",J1298,0)</f>
        <v>0</v>
      </c>
      <c r="BJ1298" s="19" t="s">
        <v>77</v>
      </c>
      <c r="BK1298" s="145">
        <f>ROUND(I1298*H1298,2)</f>
        <v>0</v>
      </c>
      <c r="BL1298" s="19" t="s">
        <v>316</v>
      </c>
      <c r="BM1298" s="144" t="s">
        <v>1679</v>
      </c>
    </row>
    <row r="1299" spans="2:65" s="1" customFormat="1" ht="136.5">
      <c r="B1299" s="34"/>
      <c r="D1299" s="150" t="s">
        <v>224</v>
      </c>
      <c r="F1299" s="151" t="s">
        <v>1680</v>
      </c>
      <c r="I1299" s="148"/>
      <c r="L1299" s="34"/>
      <c r="M1299" s="149"/>
      <c r="T1299" s="55"/>
      <c r="AT1299" s="19" t="s">
        <v>224</v>
      </c>
      <c r="AU1299" s="19" t="s">
        <v>79</v>
      </c>
    </row>
    <row r="1300" spans="2:65" s="14" customFormat="1">
      <c r="B1300" s="170"/>
      <c r="D1300" s="150" t="s">
        <v>226</v>
      </c>
      <c r="E1300" s="171" t="s">
        <v>19</v>
      </c>
      <c r="F1300" s="172" t="s">
        <v>1681</v>
      </c>
      <c r="H1300" s="171" t="s">
        <v>19</v>
      </c>
      <c r="I1300" s="173"/>
      <c r="L1300" s="170"/>
      <c r="M1300" s="174"/>
      <c r="T1300" s="175"/>
      <c r="AT1300" s="171" t="s">
        <v>226</v>
      </c>
      <c r="AU1300" s="171" t="s">
        <v>79</v>
      </c>
      <c r="AV1300" s="14" t="s">
        <v>77</v>
      </c>
      <c r="AW1300" s="14" t="s">
        <v>31</v>
      </c>
      <c r="AX1300" s="14" t="s">
        <v>69</v>
      </c>
      <c r="AY1300" s="171" t="s">
        <v>212</v>
      </c>
    </row>
    <row r="1301" spans="2:65" s="12" customFormat="1">
      <c r="B1301" s="152"/>
      <c r="D1301" s="150" t="s">
        <v>226</v>
      </c>
      <c r="E1301" s="153" t="s">
        <v>19</v>
      </c>
      <c r="F1301" s="154" t="s">
        <v>1638</v>
      </c>
      <c r="H1301" s="155">
        <v>150</v>
      </c>
      <c r="I1301" s="156"/>
      <c r="L1301" s="152"/>
      <c r="M1301" s="157"/>
      <c r="T1301" s="158"/>
      <c r="AT1301" s="153" t="s">
        <v>226</v>
      </c>
      <c r="AU1301" s="153" t="s">
        <v>79</v>
      </c>
      <c r="AV1301" s="12" t="s">
        <v>79</v>
      </c>
      <c r="AW1301" s="12" t="s">
        <v>31</v>
      </c>
      <c r="AX1301" s="12" t="s">
        <v>69</v>
      </c>
      <c r="AY1301" s="153" t="s">
        <v>212</v>
      </c>
    </row>
    <row r="1302" spans="2:65" s="13" customFormat="1">
      <c r="B1302" s="159"/>
      <c r="D1302" s="150" t="s">
        <v>226</v>
      </c>
      <c r="E1302" s="160" t="s">
        <v>19</v>
      </c>
      <c r="F1302" s="161" t="s">
        <v>228</v>
      </c>
      <c r="H1302" s="162">
        <v>150</v>
      </c>
      <c r="I1302" s="163"/>
      <c r="L1302" s="159"/>
      <c r="M1302" s="164"/>
      <c r="T1302" s="165"/>
      <c r="AT1302" s="160" t="s">
        <v>226</v>
      </c>
      <c r="AU1302" s="160" t="s">
        <v>79</v>
      </c>
      <c r="AV1302" s="13" t="s">
        <v>229</v>
      </c>
      <c r="AW1302" s="13" t="s">
        <v>31</v>
      </c>
      <c r="AX1302" s="13" t="s">
        <v>77</v>
      </c>
      <c r="AY1302" s="160" t="s">
        <v>212</v>
      </c>
    </row>
    <row r="1303" spans="2:65" s="1" customFormat="1" ht="16.5" customHeight="1">
      <c r="B1303" s="34"/>
      <c r="C1303" s="133" t="s">
        <v>1682</v>
      </c>
      <c r="D1303" s="133" t="s">
        <v>215</v>
      </c>
      <c r="E1303" s="134" t="s">
        <v>1683</v>
      </c>
      <c r="F1303" s="135" t="s">
        <v>1684</v>
      </c>
      <c r="G1303" s="136" t="s">
        <v>624</v>
      </c>
      <c r="H1303" s="137">
        <v>230</v>
      </c>
      <c r="I1303" s="138"/>
      <c r="J1303" s="139">
        <f>ROUND(I1303*H1303,2)</f>
        <v>0</v>
      </c>
      <c r="K1303" s="135" t="s">
        <v>245</v>
      </c>
      <c r="L1303" s="34"/>
      <c r="M1303" s="140" t="s">
        <v>19</v>
      </c>
      <c r="N1303" s="141" t="s">
        <v>40</v>
      </c>
      <c r="P1303" s="142">
        <f>O1303*H1303</f>
        <v>0</v>
      </c>
      <c r="Q1303" s="142">
        <v>0</v>
      </c>
      <c r="R1303" s="142">
        <f>Q1303*H1303</f>
        <v>0</v>
      </c>
      <c r="S1303" s="142">
        <v>0</v>
      </c>
      <c r="T1303" s="143">
        <f>S1303*H1303</f>
        <v>0</v>
      </c>
      <c r="AR1303" s="144" t="s">
        <v>316</v>
      </c>
      <c r="AT1303" s="144" t="s">
        <v>215</v>
      </c>
      <c r="AU1303" s="144" t="s">
        <v>79</v>
      </c>
      <c r="AY1303" s="19" t="s">
        <v>212</v>
      </c>
      <c r="BE1303" s="145">
        <f>IF(N1303="základní",J1303,0)</f>
        <v>0</v>
      </c>
      <c r="BF1303" s="145">
        <f>IF(N1303="snížená",J1303,0)</f>
        <v>0</v>
      </c>
      <c r="BG1303" s="145">
        <f>IF(N1303="zákl. přenesená",J1303,0)</f>
        <v>0</v>
      </c>
      <c r="BH1303" s="145">
        <f>IF(N1303="sníž. přenesená",J1303,0)</f>
        <v>0</v>
      </c>
      <c r="BI1303" s="145">
        <f>IF(N1303="nulová",J1303,0)</f>
        <v>0</v>
      </c>
      <c r="BJ1303" s="19" t="s">
        <v>77</v>
      </c>
      <c r="BK1303" s="145">
        <f>ROUND(I1303*H1303,2)</f>
        <v>0</v>
      </c>
      <c r="BL1303" s="19" t="s">
        <v>316</v>
      </c>
      <c r="BM1303" s="144" t="s">
        <v>1685</v>
      </c>
    </row>
    <row r="1304" spans="2:65" s="1" customFormat="1" ht="117">
      <c r="B1304" s="34"/>
      <c r="D1304" s="150" t="s">
        <v>224</v>
      </c>
      <c r="F1304" s="151" t="s">
        <v>1686</v>
      </c>
      <c r="I1304" s="148"/>
      <c r="L1304" s="34"/>
      <c r="M1304" s="149"/>
      <c r="T1304" s="55"/>
      <c r="AT1304" s="19" t="s">
        <v>224</v>
      </c>
      <c r="AU1304" s="19" t="s">
        <v>79</v>
      </c>
    </row>
    <row r="1305" spans="2:65" s="14" customFormat="1">
      <c r="B1305" s="170"/>
      <c r="D1305" s="150" t="s">
        <v>226</v>
      </c>
      <c r="E1305" s="171" t="s">
        <v>19</v>
      </c>
      <c r="F1305" s="172" t="s">
        <v>1687</v>
      </c>
      <c r="H1305" s="171" t="s">
        <v>19</v>
      </c>
      <c r="I1305" s="173"/>
      <c r="L1305" s="170"/>
      <c r="M1305" s="174"/>
      <c r="T1305" s="175"/>
      <c r="AT1305" s="171" t="s">
        <v>226</v>
      </c>
      <c r="AU1305" s="171" t="s">
        <v>79</v>
      </c>
      <c r="AV1305" s="14" t="s">
        <v>77</v>
      </c>
      <c r="AW1305" s="14" t="s">
        <v>31</v>
      </c>
      <c r="AX1305" s="14" t="s">
        <v>69</v>
      </c>
      <c r="AY1305" s="171" t="s">
        <v>212</v>
      </c>
    </row>
    <row r="1306" spans="2:65" s="12" customFormat="1">
      <c r="B1306" s="152"/>
      <c r="D1306" s="150" t="s">
        <v>226</v>
      </c>
      <c r="E1306" s="153" t="s">
        <v>19</v>
      </c>
      <c r="F1306" s="154" t="s">
        <v>1688</v>
      </c>
      <c r="H1306" s="155">
        <v>230</v>
      </c>
      <c r="I1306" s="156"/>
      <c r="L1306" s="152"/>
      <c r="M1306" s="157"/>
      <c r="T1306" s="158"/>
      <c r="AT1306" s="153" t="s">
        <v>226</v>
      </c>
      <c r="AU1306" s="153" t="s">
        <v>79</v>
      </c>
      <c r="AV1306" s="12" t="s">
        <v>79</v>
      </c>
      <c r="AW1306" s="12" t="s">
        <v>31</v>
      </c>
      <c r="AX1306" s="12" t="s">
        <v>69</v>
      </c>
      <c r="AY1306" s="153" t="s">
        <v>212</v>
      </c>
    </row>
    <row r="1307" spans="2:65" s="13" customFormat="1">
      <c r="B1307" s="159"/>
      <c r="D1307" s="150" t="s">
        <v>226</v>
      </c>
      <c r="E1307" s="160" t="s">
        <v>19</v>
      </c>
      <c r="F1307" s="161" t="s">
        <v>228</v>
      </c>
      <c r="H1307" s="162">
        <v>230</v>
      </c>
      <c r="I1307" s="163"/>
      <c r="L1307" s="159"/>
      <c r="M1307" s="164"/>
      <c r="T1307" s="165"/>
      <c r="AT1307" s="160" t="s">
        <v>226</v>
      </c>
      <c r="AU1307" s="160" t="s">
        <v>79</v>
      </c>
      <c r="AV1307" s="13" t="s">
        <v>229</v>
      </c>
      <c r="AW1307" s="13" t="s">
        <v>31</v>
      </c>
      <c r="AX1307" s="13" t="s">
        <v>77</v>
      </c>
      <c r="AY1307" s="160" t="s">
        <v>212</v>
      </c>
    </row>
    <row r="1308" spans="2:65" s="11" customFormat="1" ht="22.9" customHeight="1">
      <c r="B1308" s="121"/>
      <c r="D1308" s="122" t="s">
        <v>68</v>
      </c>
      <c r="E1308" s="131" t="s">
        <v>1689</v>
      </c>
      <c r="F1308" s="131" t="s">
        <v>1690</v>
      </c>
      <c r="I1308" s="124"/>
      <c r="J1308" s="132">
        <f>BK1308</f>
        <v>0</v>
      </c>
      <c r="L1308" s="121"/>
      <c r="M1308" s="126"/>
      <c r="P1308" s="127">
        <f>SUM(P1309:P1318)</f>
        <v>0</v>
      </c>
      <c r="R1308" s="127">
        <f>SUM(R1309:R1318)</f>
        <v>0</v>
      </c>
      <c r="T1308" s="128">
        <f>SUM(T1309:T1318)</f>
        <v>0</v>
      </c>
      <c r="AR1308" s="122" t="s">
        <v>79</v>
      </c>
      <c r="AT1308" s="129" t="s">
        <v>68</v>
      </c>
      <c r="AU1308" s="129" t="s">
        <v>77</v>
      </c>
      <c r="AY1308" s="122" t="s">
        <v>212</v>
      </c>
      <c r="BK1308" s="130">
        <f>SUM(BK1309:BK1318)</f>
        <v>0</v>
      </c>
    </row>
    <row r="1309" spans="2:65" s="1" customFormat="1" ht="24.2" customHeight="1">
      <c r="B1309" s="34"/>
      <c r="C1309" s="133" t="s">
        <v>1691</v>
      </c>
      <c r="D1309" s="133" t="s">
        <v>215</v>
      </c>
      <c r="E1309" s="134" t="s">
        <v>1692</v>
      </c>
      <c r="F1309" s="135" t="s">
        <v>1693</v>
      </c>
      <c r="G1309" s="136" t="s">
        <v>536</v>
      </c>
      <c r="H1309" s="137">
        <v>300</v>
      </c>
      <c r="I1309" s="138"/>
      <c r="J1309" s="139">
        <f>ROUND(I1309*H1309,2)</f>
        <v>0</v>
      </c>
      <c r="K1309" s="135" t="s">
        <v>245</v>
      </c>
      <c r="L1309" s="34"/>
      <c r="M1309" s="140" t="s">
        <v>19</v>
      </c>
      <c r="N1309" s="141" t="s">
        <v>40</v>
      </c>
      <c r="P1309" s="142">
        <f>O1309*H1309</f>
        <v>0</v>
      </c>
      <c r="Q1309" s="142">
        <v>0</v>
      </c>
      <c r="R1309" s="142">
        <f>Q1309*H1309</f>
        <v>0</v>
      </c>
      <c r="S1309" s="142">
        <v>0</v>
      </c>
      <c r="T1309" s="143">
        <f>S1309*H1309</f>
        <v>0</v>
      </c>
      <c r="AR1309" s="144" t="s">
        <v>316</v>
      </c>
      <c r="AT1309" s="144" t="s">
        <v>215</v>
      </c>
      <c r="AU1309" s="144" t="s">
        <v>79</v>
      </c>
      <c r="AY1309" s="19" t="s">
        <v>212</v>
      </c>
      <c r="BE1309" s="145">
        <f>IF(N1309="základní",J1309,0)</f>
        <v>0</v>
      </c>
      <c r="BF1309" s="145">
        <f>IF(N1309="snížená",J1309,0)</f>
        <v>0</v>
      </c>
      <c r="BG1309" s="145">
        <f>IF(N1309="zákl. přenesená",J1309,0)</f>
        <v>0</v>
      </c>
      <c r="BH1309" s="145">
        <f>IF(N1309="sníž. přenesená",J1309,0)</f>
        <v>0</v>
      </c>
      <c r="BI1309" s="145">
        <f>IF(N1309="nulová",J1309,0)</f>
        <v>0</v>
      </c>
      <c r="BJ1309" s="19" t="s">
        <v>77</v>
      </c>
      <c r="BK1309" s="145">
        <f>ROUND(I1309*H1309,2)</f>
        <v>0</v>
      </c>
      <c r="BL1309" s="19" t="s">
        <v>316</v>
      </c>
      <c r="BM1309" s="144" t="s">
        <v>1694</v>
      </c>
    </row>
    <row r="1310" spans="2:65" s="1" customFormat="1" ht="136.5">
      <c r="B1310" s="34"/>
      <c r="D1310" s="150" t="s">
        <v>224</v>
      </c>
      <c r="F1310" s="151" t="s">
        <v>1695</v>
      </c>
      <c r="I1310" s="148"/>
      <c r="L1310" s="34"/>
      <c r="M1310" s="149"/>
      <c r="T1310" s="55"/>
      <c r="AT1310" s="19" t="s">
        <v>224</v>
      </c>
      <c r="AU1310" s="19" t="s">
        <v>79</v>
      </c>
    </row>
    <row r="1311" spans="2:65" s="14" customFormat="1">
      <c r="B1311" s="170"/>
      <c r="D1311" s="150" t="s">
        <v>226</v>
      </c>
      <c r="E1311" s="171" t="s">
        <v>19</v>
      </c>
      <c r="F1311" s="172" t="s">
        <v>1696</v>
      </c>
      <c r="H1311" s="171" t="s">
        <v>19</v>
      </c>
      <c r="I1311" s="173"/>
      <c r="L1311" s="170"/>
      <c r="M1311" s="174"/>
      <c r="T1311" s="175"/>
      <c r="AT1311" s="171" t="s">
        <v>226</v>
      </c>
      <c r="AU1311" s="171" t="s">
        <v>79</v>
      </c>
      <c r="AV1311" s="14" t="s">
        <v>77</v>
      </c>
      <c r="AW1311" s="14" t="s">
        <v>31</v>
      </c>
      <c r="AX1311" s="14" t="s">
        <v>69</v>
      </c>
      <c r="AY1311" s="171" t="s">
        <v>212</v>
      </c>
    </row>
    <row r="1312" spans="2:65" s="12" customFormat="1">
      <c r="B1312" s="152"/>
      <c r="D1312" s="150" t="s">
        <v>226</v>
      </c>
      <c r="E1312" s="153" t="s">
        <v>19</v>
      </c>
      <c r="F1312" s="154" t="s">
        <v>1697</v>
      </c>
      <c r="H1312" s="155">
        <v>300</v>
      </c>
      <c r="I1312" s="156"/>
      <c r="L1312" s="152"/>
      <c r="M1312" s="157"/>
      <c r="T1312" s="158"/>
      <c r="AT1312" s="153" t="s">
        <v>226</v>
      </c>
      <c r="AU1312" s="153" t="s">
        <v>79</v>
      </c>
      <c r="AV1312" s="12" t="s">
        <v>79</v>
      </c>
      <c r="AW1312" s="12" t="s">
        <v>31</v>
      </c>
      <c r="AX1312" s="12" t="s">
        <v>69</v>
      </c>
      <c r="AY1312" s="153" t="s">
        <v>212</v>
      </c>
    </row>
    <row r="1313" spans="2:65" s="13" customFormat="1">
      <c r="B1313" s="159"/>
      <c r="D1313" s="150" t="s">
        <v>226</v>
      </c>
      <c r="E1313" s="160" t="s">
        <v>19</v>
      </c>
      <c r="F1313" s="161" t="s">
        <v>228</v>
      </c>
      <c r="H1313" s="162">
        <v>300</v>
      </c>
      <c r="I1313" s="163"/>
      <c r="L1313" s="159"/>
      <c r="M1313" s="164"/>
      <c r="T1313" s="165"/>
      <c r="AT1313" s="160" t="s">
        <v>226</v>
      </c>
      <c r="AU1313" s="160" t="s">
        <v>79</v>
      </c>
      <c r="AV1313" s="13" t="s">
        <v>229</v>
      </c>
      <c r="AW1313" s="13" t="s">
        <v>31</v>
      </c>
      <c r="AX1313" s="13" t="s">
        <v>77</v>
      </c>
      <c r="AY1313" s="160" t="s">
        <v>212</v>
      </c>
    </row>
    <row r="1314" spans="2:65" s="1" customFormat="1" ht="16.5" customHeight="1">
      <c r="B1314" s="34"/>
      <c r="C1314" s="133" t="s">
        <v>1698</v>
      </c>
      <c r="D1314" s="133" t="s">
        <v>215</v>
      </c>
      <c r="E1314" s="134" t="s">
        <v>1699</v>
      </c>
      <c r="F1314" s="135" t="s">
        <v>1700</v>
      </c>
      <c r="G1314" s="136" t="s">
        <v>624</v>
      </c>
      <c r="H1314" s="137">
        <v>80</v>
      </c>
      <c r="I1314" s="138"/>
      <c r="J1314" s="139">
        <f>ROUND(I1314*H1314,2)</f>
        <v>0</v>
      </c>
      <c r="K1314" s="135" t="s">
        <v>245</v>
      </c>
      <c r="L1314" s="34"/>
      <c r="M1314" s="140" t="s">
        <v>19</v>
      </c>
      <c r="N1314" s="141" t="s">
        <v>40</v>
      </c>
      <c r="P1314" s="142">
        <f>O1314*H1314</f>
        <v>0</v>
      </c>
      <c r="Q1314" s="142">
        <v>0</v>
      </c>
      <c r="R1314" s="142">
        <f>Q1314*H1314</f>
        <v>0</v>
      </c>
      <c r="S1314" s="142">
        <v>0</v>
      </c>
      <c r="T1314" s="143">
        <f>S1314*H1314</f>
        <v>0</v>
      </c>
      <c r="AR1314" s="144" t="s">
        <v>316</v>
      </c>
      <c r="AT1314" s="144" t="s">
        <v>215</v>
      </c>
      <c r="AU1314" s="144" t="s">
        <v>79</v>
      </c>
      <c r="AY1314" s="19" t="s">
        <v>212</v>
      </c>
      <c r="BE1314" s="145">
        <f>IF(N1314="základní",J1314,0)</f>
        <v>0</v>
      </c>
      <c r="BF1314" s="145">
        <f>IF(N1314="snížená",J1314,0)</f>
        <v>0</v>
      </c>
      <c r="BG1314" s="145">
        <f>IF(N1314="zákl. přenesená",J1314,0)</f>
        <v>0</v>
      </c>
      <c r="BH1314" s="145">
        <f>IF(N1314="sníž. přenesená",J1314,0)</f>
        <v>0</v>
      </c>
      <c r="BI1314" s="145">
        <f>IF(N1314="nulová",J1314,0)</f>
        <v>0</v>
      </c>
      <c r="BJ1314" s="19" t="s">
        <v>77</v>
      </c>
      <c r="BK1314" s="145">
        <f>ROUND(I1314*H1314,2)</f>
        <v>0</v>
      </c>
      <c r="BL1314" s="19" t="s">
        <v>316</v>
      </c>
      <c r="BM1314" s="144" t="s">
        <v>1701</v>
      </c>
    </row>
    <row r="1315" spans="2:65" s="1" customFormat="1" ht="117">
      <c r="B1315" s="34"/>
      <c r="D1315" s="150" t="s">
        <v>224</v>
      </c>
      <c r="F1315" s="151" t="s">
        <v>1702</v>
      </c>
      <c r="I1315" s="148"/>
      <c r="L1315" s="34"/>
      <c r="M1315" s="149"/>
      <c r="T1315" s="55"/>
      <c r="AT1315" s="19" t="s">
        <v>224</v>
      </c>
      <c r="AU1315" s="19" t="s">
        <v>79</v>
      </c>
    </row>
    <row r="1316" spans="2:65" s="14" customFormat="1">
      <c r="B1316" s="170"/>
      <c r="D1316" s="150" t="s">
        <v>226</v>
      </c>
      <c r="E1316" s="171" t="s">
        <v>19</v>
      </c>
      <c r="F1316" s="172" t="s">
        <v>1703</v>
      </c>
      <c r="H1316" s="171" t="s">
        <v>19</v>
      </c>
      <c r="I1316" s="173"/>
      <c r="L1316" s="170"/>
      <c r="M1316" s="174"/>
      <c r="T1316" s="175"/>
      <c r="AT1316" s="171" t="s">
        <v>226</v>
      </c>
      <c r="AU1316" s="171" t="s">
        <v>79</v>
      </c>
      <c r="AV1316" s="14" t="s">
        <v>77</v>
      </c>
      <c r="AW1316" s="14" t="s">
        <v>31</v>
      </c>
      <c r="AX1316" s="14" t="s">
        <v>69</v>
      </c>
      <c r="AY1316" s="171" t="s">
        <v>212</v>
      </c>
    </row>
    <row r="1317" spans="2:65" s="12" customFormat="1">
      <c r="B1317" s="152"/>
      <c r="D1317" s="150" t="s">
        <v>226</v>
      </c>
      <c r="E1317" s="153" t="s">
        <v>19</v>
      </c>
      <c r="F1317" s="154" t="s">
        <v>1704</v>
      </c>
      <c r="H1317" s="155">
        <v>80</v>
      </c>
      <c r="I1317" s="156"/>
      <c r="L1317" s="152"/>
      <c r="M1317" s="157"/>
      <c r="T1317" s="158"/>
      <c r="AT1317" s="153" t="s">
        <v>226</v>
      </c>
      <c r="AU1317" s="153" t="s">
        <v>79</v>
      </c>
      <c r="AV1317" s="12" t="s">
        <v>79</v>
      </c>
      <c r="AW1317" s="12" t="s">
        <v>31</v>
      </c>
      <c r="AX1317" s="12" t="s">
        <v>69</v>
      </c>
      <c r="AY1317" s="153" t="s">
        <v>212</v>
      </c>
    </row>
    <row r="1318" spans="2:65" s="13" customFormat="1">
      <c r="B1318" s="159"/>
      <c r="D1318" s="150" t="s">
        <v>226</v>
      </c>
      <c r="E1318" s="160" t="s">
        <v>19</v>
      </c>
      <c r="F1318" s="161" t="s">
        <v>228</v>
      </c>
      <c r="H1318" s="162">
        <v>80</v>
      </c>
      <c r="I1318" s="163"/>
      <c r="L1318" s="159"/>
      <c r="M1318" s="164"/>
      <c r="T1318" s="165"/>
      <c r="AT1318" s="160" t="s">
        <v>226</v>
      </c>
      <c r="AU1318" s="160" t="s">
        <v>79</v>
      </c>
      <c r="AV1318" s="13" t="s">
        <v>229</v>
      </c>
      <c r="AW1318" s="13" t="s">
        <v>31</v>
      </c>
      <c r="AX1318" s="13" t="s">
        <v>77</v>
      </c>
      <c r="AY1318" s="160" t="s">
        <v>212</v>
      </c>
    </row>
    <row r="1319" spans="2:65" s="11" customFormat="1" ht="22.9" customHeight="1">
      <c r="B1319" s="121"/>
      <c r="D1319" s="122" t="s">
        <v>68</v>
      </c>
      <c r="E1319" s="131" t="s">
        <v>1705</v>
      </c>
      <c r="F1319" s="131" t="s">
        <v>1706</v>
      </c>
      <c r="I1319" s="124"/>
      <c r="J1319" s="132">
        <f>BK1319</f>
        <v>0</v>
      </c>
      <c r="L1319" s="121"/>
      <c r="M1319" s="126"/>
      <c r="P1319" s="127">
        <f>SUM(P1320:P1469)</f>
        <v>0</v>
      </c>
      <c r="R1319" s="127">
        <f>SUM(R1320:R1469)</f>
        <v>0</v>
      </c>
      <c r="T1319" s="128">
        <f>SUM(T1320:T1469)</f>
        <v>4.8211199999999996</v>
      </c>
      <c r="AR1319" s="122" t="s">
        <v>79</v>
      </c>
      <c r="AT1319" s="129" t="s">
        <v>68</v>
      </c>
      <c r="AU1319" s="129" t="s">
        <v>77</v>
      </c>
      <c r="AY1319" s="122" t="s">
        <v>212</v>
      </c>
      <c r="BK1319" s="130">
        <f>SUM(BK1320:BK1469)</f>
        <v>0</v>
      </c>
    </row>
    <row r="1320" spans="2:65" s="1" customFormat="1" ht="16.5" customHeight="1">
      <c r="B1320" s="34"/>
      <c r="C1320" s="133" t="s">
        <v>1707</v>
      </c>
      <c r="D1320" s="133" t="s">
        <v>215</v>
      </c>
      <c r="E1320" s="134" t="s">
        <v>1708</v>
      </c>
      <c r="F1320" s="135" t="s">
        <v>1709</v>
      </c>
      <c r="G1320" s="136" t="s">
        <v>1710</v>
      </c>
      <c r="H1320" s="137">
        <v>28</v>
      </c>
      <c r="I1320" s="138"/>
      <c r="J1320" s="139">
        <f>ROUND(I1320*H1320,2)</f>
        <v>0</v>
      </c>
      <c r="K1320" s="135" t="s">
        <v>219</v>
      </c>
      <c r="L1320" s="34"/>
      <c r="M1320" s="140" t="s">
        <v>19</v>
      </c>
      <c r="N1320" s="141" t="s">
        <v>40</v>
      </c>
      <c r="P1320" s="142">
        <f>O1320*H1320</f>
        <v>0</v>
      </c>
      <c r="Q1320" s="142">
        <v>0</v>
      </c>
      <c r="R1320" s="142">
        <f>Q1320*H1320</f>
        <v>0</v>
      </c>
      <c r="S1320" s="142">
        <v>1.933E-2</v>
      </c>
      <c r="T1320" s="143">
        <f>S1320*H1320</f>
        <v>0.54123999999999994</v>
      </c>
      <c r="AR1320" s="144" t="s">
        <v>316</v>
      </c>
      <c r="AT1320" s="144" t="s">
        <v>215</v>
      </c>
      <c r="AU1320" s="144" t="s">
        <v>79</v>
      </c>
      <c r="AY1320" s="19" t="s">
        <v>212</v>
      </c>
      <c r="BE1320" s="145">
        <f>IF(N1320="základní",J1320,0)</f>
        <v>0</v>
      </c>
      <c r="BF1320" s="145">
        <f>IF(N1320="snížená",J1320,0)</f>
        <v>0</v>
      </c>
      <c r="BG1320" s="145">
        <f>IF(N1320="zákl. přenesená",J1320,0)</f>
        <v>0</v>
      </c>
      <c r="BH1320" s="145">
        <f>IF(N1320="sníž. přenesená",J1320,0)</f>
        <v>0</v>
      </c>
      <c r="BI1320" s="145">
        <f>IF(N1320="nulová",J1320,0)</f>
        <v>0</v>
      </c>
      <c r="BJ1320" s="19" t="s">
        <v>77</v>
      </c>
      <c r="BK1320" s="145">
        <f>ROUND(I1320*H1320,2)</f>
        <v>0</v>
      </c>
      <c r="BL1320" s="19" t="s">
        <v>316</v>
      </c>
      <c r="BM1320" s="144" t="s">
        <v>1711</v>
      </c>
    </row>
    <row r="1321" spans="2:65" s="1" customFormat="1">
      <c r="B1321" s="34"/>
      <c r="D1321" s="146" t="s">
        <v>222</v>
      </c>
      <c r="F1321" s="147" t="s">
        <v>1712</v>
      </c>
      <c r="I1321" s="148"/>
      <c r="L1321" s="34"/>
      <c r="M1321" s="149"/>
      <c r="T1321" s="55"/>
      <c r="AT1321" s="19" t="s">
        <v>222</v>
      </c>
      <c r="AU1321" s="19" t="s">
        <v>79</v>
      </c>
    </row>
    <row r="1322" spans="2:65" s="14" customFormat="1">
      <c r="B1322" s="170"/>
      <c r="D1322" s="150" t="s">
        <v>226</v>
      </c>
      <c r="E1322" s="171" t="s">
        <v>19</v>
      </c>
      <c r="F1322" s="172" t="s">
        <v>1713</v>
      </c>
      <c r="H1322" s="171" t="s">
        <v>19</v>
      </c>
      <c r="I1322" s="173"/>
      <c r="L1322" s="170"/>
      <c r="M1322" s="174"/>
      <c r="T1322" s="175"/>
      <c r="AT1322" s="171" t="s">
        <v>226</v>
      </c>
      <c r="AU1322" s="171" t="s">
        <v>79</v>
      </c>
      <c r="AV1322" s="14" t="s">
        <v>77</v>
      </c>
      <c r="AW1322" s="14" t="s">
        <v>31</v>
      </c>
      <c r="AX1322" s="14" t="s">
        <v>69</v>
      </c>
      <c r="AY1322" s="171" t="s">
        <v>212</v>
      </c>
    </row>
    <row r="1323" spans="2:65" s="12" customFormat="1">
      <c r="B1323" s="152"/>
      <c r="D1323" s="150" t="s">
        <v>226</v>
      </c>
      <c r="E1323" s="153" t="s">
        <v>19</v>
      </c>
      <c r="F1323" s="154" t="s">
        <v>1714</v>
      </c>
      <c r="H1323" s="155">
        <v>4</v>
      </c>
      <c r="I1323" s="156"/>
      <c r="L1323" s="152"/>
      <c r="M1323" s="157"/>
      <c r="T1323" s="158"/>
      <c r="AT1323" s="153" t="s">
        <v>226</v>
      </c>
      <c r="AU1323" s="153" t="s">
        <v>79</v>
      </c>
      <c r="AV1323" s="12" t="s">
        <v>79</v>
      </c>
      <c r="AW1323" s="12" t="s">
        <v>31</v>
      </c>
      <c r="AX1323" s="12" t="s">
        <v>69</v>
      </c>
      <c r="AY1323" s="153" t="s">
        <v>212</v>
      </c>
    </row>
    <row r="1324" spans="2:65" s="12" customFormat="1">
      <c r="B1324" s="152"/>
      <c r="D1324" s="150" t="s">
        <v>226</v>
      </c>
      <c r="E1324" s="153" t="s">
        <v>19</v>
      </c>
      <c r="F1324" s="154" t="s">
        <v>1715</v>
      </c>
      <c r="H1324" s="155">
        <v>6</v>
      </c>
      <c r="I1324" s="156"/>
      <c r="L1324" s="152"/>
      <c r="M1324" s="157"/>
      <c r="T1324" s="158"/>
      <c r="AT1324" s="153" t="s">
        <v>226</v>
      </c>
      <c r="AU1324" s="153" t="s">
        <v>79</v>
      </c>
      <c r="AV1324" s="12" t="s">
        <v>79</v>
      </c>
      <c r="AW1324" s="12" t="s">
        <v>31</v>
      </c>
      <c r="AX1324" s="12" t="s">
        <v>69</v>
      </c>
      <c r="AY1324" s="153" t="s">
        <v>212</v>
      </c>
    </row>
    <row r="1325" spans="2:65" s="12" customFormat="1">
      <c r="B1325" s="152"/>
      <c r="D1325" s="150" t="s">
        <v>226</v>
      </c>
      <c r="E1325" s="153" t="s">
        <v>19</v>
      </c>
      <c r="F1325" s="154" t="s">
        <v>1716</v>
      </c>
      <c r="H1325" s="155">
        <v>4</v>
      </c>
      <c r="I1325" s="156"/>
      <c r="L1325" s="152"/>
      <c r="M1325" s="157"/>
      <c r="T1325" s="158"/>
      <c r="AT1325" s="153" t="s">
        <v>226</v>
      </c>
      <c r="AU1325" s="153" t="s">
        <v>79</v>
      </c>
      <c r="AV1325" s="12" t="s">
        <v>79</v>
      </c>
      <c r="AW1325" s="12" t="s">
        <v>31</v>
      </c>
      <c r="AX1325" s="12" t="s">
        <v>69</v>
      </c>
      <c r="AY1325" s="153" t="s">
        <v>212</v>
      </c>
    </row>
    <row r="1326" spans="2:65" s="12" customFormat="1">
      <c r="B1326" s="152"/>
      <c r="D1326" s="150" t="s">
        <v>226</v>
      </c>
      <c r="E1326" s="153" t="s">
        <v>19</v>
      </c>
      <c r="F1326" s="154" t="s">
        <v>1717</v>
      </c>
      <c r="H1326" s="155">
        <v>2</v>
      </c>
      <c r="I1326" s="156"/>
      <c r="L1326" s="152"/>
      <c r="M1326" s="157"/>
      <c r="T1326" s="158"/>
      <c r="AT1326" s="153" t="s">
        <v>226</v>
      </c>
      <c r="AU1326" s="153" t="s">
        <v>79</v>
      </c>
      <c r="AV1326" s="12" t="s">
        <v>79</v>
      </c>
      <c r="AW1326" s="12" t="s">
        <v>31</v>
      </c>
      <c r="AX1326" s="12" t="s">
        <v>69</v>
      </c>
      <c r="AY1326" s="153" t="s">
        <v>212</v>
      </c>
    </row>
    <row r="1327" spans="2:65" s="12" customFormat="1">
      <c r="B1327" s="152"/>
      <c r="D1327" s="150" t="s">
        <v>226</v>
      </c>
      <c r="E1327" s="153" t="s">
        <v>19</v>
      </c>
      <c r="F1327" s="154" t="s">
        <v>1718</v>
      </c>
      <c r="H1327" s="155">
        <v>4</v>
      </c>
      <c r="I1327" s="156"/>
      <c r="L1327" s="152"/>
      <c r="M1327" s="157"/>
      <c r="T1327" s="158"/>
      <c r="AT1327" s="153" t="s">
        <v>226</v>
      </c>
      <c r="AU1327" s="153" t="s">
        <v>79</v>
      </c>
      <c r="AV1327" s="12" t="s">
        <v>79</v>
      </c>
      <c r="AW1327" s="12" t="s">
        <v>31</v>
      </c>
      <c r="AX1327" s="12" t="s">
        <v>69</v>
      </c>
      <c r="AY1327" s="153" t="s">
        <v>212</v>
      </c>
    </row>
    <row r="1328" spans="2:65" s="12" customFormat="1">
      <c r="B1328" s="152"/>
      <c r="D1328" s="150" t="s">
        <v>226</v>
      </c>
      <c r="E1328" s="153" t="s">
        <v>19</v>
      </c>
      <c r="F1328" s="154" t="s">
        <v>1719</v>
      </c>
      <c r="H1328" s="155">
        <v>4</v>
      </c>
      <c r="I1328" s="156"/>
      <c r="L1328" s="152"/>
      <c r="M1328" s="157"/>
      <c r="T1328" s="158"/>
      <c r="AT1328" s="153" t="s">
        <v>226</v>
      </c>
      <c r="AU1328" s="153" t="s">
        <v>79</v>
      </c>
      <c r="AV1328" s="12" t="s">
        <v>79</v>
      </c>
      <c r="AW1328" s="12" t="s">
        <v>31</v>
      </c>
      <c r="AX1328" s="12" t="s">
        <v>69</v>
      </c>
      <c r="AY1328" s="153" t="s">
        <v>212</v>
      </c>
    </row>
    <row r="1329" spans="2:65" s="12" customFormat="1">
      <c r="B1329" s="152"/>
      <c r="D1329" s="150" t="s">
        <v>226</v>
      </c>
      <c r="E1329" s="153" t="s">
        <v>19</v>
      </c>
      <c r="F1329" s="154" t="s">
        <v>1720</v>
      </c>
      <c r="H1329" s="155">
        <v>4</v>
      </c>
      <c r="I1329" s="156"/>
      <c r="L1329" s="152"/>
      <c r="M1329" s="157"/>
      <c r="T1329" s="158"/>
      <c r="AT1329" s="153" t="s">
        <v>226</v>
      </c>
      <c r="AU1329" s="153" t="s">
        <v>79</v>
      </c>
      <c r="AV1329" s="12" t="s">
        <v>79</v>
      </c>
      <c r="AW1329" s="12" t="s">
        <v>31</v>
      </c>
      <c r="AX1329" s="12" t="s">
        <v>69</v>
      </c>
      <c r="AY1329" s="153" t="s">
        <v>212</v>
      </c>
    </row>
    <row r="1330" spans="2:65" s="13" customFormat="1">
      <c r="B1330" s="159"/>
      <c r="D1330" s="150" t="s">
        <v>226</v>
      </c>
      <c r="E1330" s="160" t="s">
        <v>19</v>
      </c>
      <c r="F1330" s="161" t="s">
        <v>228</v>
      </c>
      <c r="H1330" s="162">
        <v>28</v>
      </c>
      <c r="I1330" s="163"/>
      <c r="L1330" s="159"/>
      <c r="M1330" s="164"/>
      <c r="T1330" s="165"/>
      <c r="AT1330" s="160" t="s">
        <v>226</v>
      </c>
      <c r="AU1330" s="160" t="s">
        <v>79</v>
      </c>
      <c r="AV1330" s="13" t="s">
        <v>229</v>
      </c>
      <c r="AW1330" s="13" t="s">
        <v>31</v>
      </c>
      <c r="AX1330" s="13" t="s">
        <v>77</v>
      </c>
      <c r="AY1330" s="160" t="s">
        <v>212</v>
      </c>
    </row>
    <row r="1331" spans="2:65" s="14" customFormat="1">
      <c r="B1331" s="170"/>
      <c r="D1331" s="150" t="s">
        <v>226</v>
      </c>
      <c r="E1331" s="171" t="s">
        <v>19</v>
      </c>
      <c r="F1331" s="172" t="s">
        <v>1721</v>
      </c>
      <c r="H1331" s="171" t="s">
        <v>19</v>
      </c>
      <c r="I1331" s="173"/>
      <c r="L1331" s="170"/>
      <c r="M1331" s="174"/>
      <c r="T1331" s="175"/>
      <c r="AT1331" s="171" t="s">
        <v>226</v>
      </c>
      <c r="AU1331" s="171" t="s">
        <v>79</v>
      </c>
      <c r="AV1331" s="14" t="s">
        <v>77</v>
      </c>
      <c r="AW1331" s="14" t="s">
        <v>31</v>
      </c>
      <c r="AX1331" s="14" t="s">
        <v>69</v>
      </c>
      <c r="AY1331" s="171" t="s">
        <v>212</v>
      </c>
    </row>
    <row r="1332" spans="2:65" s="1" customFormat="1" ht="16.5" customHeight="1">
      <c r="B1332" s="34"/>
      <c r="C1332" s="133" t="s">
        <v>1722</v>
      </c>
      <c r="D1332" s="133" t="s">
        <v>215</v>
      </c>
      <c r="E1332" s="134" t="s">
        <v>1723</v>
      </c>
      <c r="F1332" s="135" t="s">
        <v>1724</v>
      </c>
      <c r="G1332" s="136" t="s">
        <v>1710</v>
      </c>
      <c r="H1332" s="137">
        <v>13</v>
      </c>
      <c r="I1332" s="138"/>
      <c r="J1332" s="139">
        <f>ROUND(I1332*H1332,2)</f>
        <v>0</v>
      </c>
      <c r="K1332" s="135" t="s">
        <v>219</v>
      </c>
      <c r="L1332" s="34"/>
      <c r="M1332" s="140" t="s">
        <v>19</v>
      </c>
      <c r="N1332" s="141" t="s">
        <v>40</v>
      </c>
      <c r="P1332" s="142">
        <f>O1332*H1332</f>
        <v>0</v>
      </c>
      <c r="Q1332" s="142">
        <v>0</v>
      </c>
      <c r="R1332" s="142">
        <f>Q1332*H1332</f>
        <v>0</v>
      </c>
      <c r="S1332" s="142">
        <v>1.72E-2</v>
      </c>
      <c r="T1332" s="143">
        <f>S1332*H1332</f>
        <v>0.22359999999999999</v>
      </c>
      <c r="AR1332" s="144" t="s">
        <v>316</v>
      </c>
      <c r="AT1332" s="144" t="s">
        <v>215</v>
      </c>
      <c r="AU1332" s="144" t="s">
        <v>79</v>
      </c>
      <c r="AY1332" s="19" t="s">
        <v>212</v>
      </c>
      <c r="BE1332" s="145">
        <f>IF(N1332="základní",J1332,0)</f>
        <v>0</v>
      </c>
      <c r="BF1332" s="145">
        <f>IF(N1332="snížená",J1332,0)</f>
        <v>0</v>
      </c>
      <c r="BG1332" s="145">
        <f>IF(N1332="zákl. přenesená",J1332,0)</f>
        <v>0</v>
      </c>
      <c r="BH1332" s="145">
        <f>IF(N1332="sníž. přenesená",J1332,0)</f>
        <v>0</v>
      </c>
      <c r="BI1332" s="145">
        <f>IF(N1332="nulová",J1332,0)</f>
        <v>0</v>
      </c>
      <c r="BJ1332" s="19" t="s">
        <v>77</v>
      </c>
      <c r="BK1332" s="145">
        <f>ROUND(I1332*H1332,2)</f>
        <v>0</v>
      </c>
      <c r="BL1332" s="19" t="s">
        <v>316</v>
      </c>
      <c r="BM1332" s="144" t="s">
        <v>1725</v>
      </c>
    </row>
    <row r="1333" spans="2:65" s="1" customFormat="1">
      <c r="B1333" s="34"/>
      <c r="D1333" s="146" t="s">
        <v>222</v>
      </c>
      <c r="F1333" s="147" t="s">
        <v>1726</v>
      </c>
      <c r="I1333" s="148"/>
      <c r="L1333" s="34"/>
      <c r="M1333" s="149"/>
      <c r="T1333" s="55"/>
      <c r="AT1333" s="19" t="s">
        <v>222</v>
      </c>
      <c r="AU1333" s="19" t="s">
        <v>79</v>
      </c>
    </row>
    <row r="1334" spans="2:65" s="14" customFormat="1">
      <c r="B1334" s="170"/>
      <c r="D1334" s="150" t="s">
        <v>226</v>
      </c>
      <c r="E1334" s="171" t="s">
        <v>19</v>
      </c>
      <c r="F1334" s="172" t="s">
        <v>1727</v>
      </c>
      <c r="H1334" s="171" t="s">
        <v>19</v>
      </c>
      <c r="I1334" s="173"/>
      <c r="L1334" s="170"/>
      <c r="M1334" s="174"/>
      <c r="T1334" s="175"/>
      <c r="AT1334" s="171" t="s">
        <v>226</v>
      </c>
      <c r="AU1334" s="171" t="s">
        <v>79</v>
      </c>
      <c r="AV1334" s="14" t="s">
        <v>77</v>
      </c>
      <c r="AW1334" s="14" t="s">
        <v>31</v>
      </c>
      <c r="AX1334" s="14" t="s">
        <v>69</v>
      </c>
      <c r="AY1334" s="171" t="s">
        <v>212</v>
      </c>
    </row>
    <row r="1335" spans="2:65" s="12" customFormat="1">
      <c r="B1335" s="152"/>
      <c r="D1335" s="150" t="s">
        <v>226</v>
      </c>
      <c r="E1335" s="153" t="s">
        <v>19</v>
      </c>
      <c r="F1335" s="154" t="s">
        <v>1728</v>
      </c>
      <c r="H1335" s="155">
        <v>2</v>
      </c>
      <c r="I1335" s="156"/>
      <c r="L1335" s="152"/>
      <c r="M1335" s="157"/>
      <c r="T1335" s="158"/>
      <c r="AT1335" s="153" t="s">
        <v>226</v>
      </c>
      <c r="AU1335" s="153" t="s">
        <v>79</v>
      </c>
      <c r="AV1335" s="12" t="s">
        <v>79</v>
      </c>
      <c r="AW1335" s="12" t="s">
        <v>31</v>
      </c>
      <c r="AX1335" s="12" t="s">
        <v>69</v>
      </c>
      <c r="AY1335" s="153" t="s">
        <v>212</v>
      </c>
    </row>
    <row r="1336" spans="2:65" s="12" customFormat="1">
      <c r="B1336" s="152"/>
      <c r="D1336" s="150" t="s">
        <v>226</v>
      </c>
      <c r="E1336" s="153" t="s">
        <v>19</v>
      </c>
      <c r="F1336" s="154" t="s">
        <v>1729</v>
      </c>
      <c r="H1336" s="155">
        <v>2</v>
      </c>
      <c r="I1336" s="156"/>
      <c r="L1336" s="152"/>
      <c r="M1336" s="157"/>
      <c r="T1336" s="158"/>
      <c r="AT1336" s="153" t="s">
        <v>226</v>
      </c>
      <c r="AU1336" s="153" t="s">
        <v>79</v>
      </c>
      <c r="AV1336" s="12" t="s">
        <v>79</v>
      </c>
      <c r="AW1336" s="12" t="s">
        <v>31</v>
      </c>
      <c r="AX1336" s="12" t="s">
        <v>69</v>
      </c>
      <c r="AY1336" s="153" t="s">
        <v>212</v>
      </c>
    </row>
    <row r="1337" spans="2:65" s="12" customFormat="1">
      <c r="B1337" s="152"/>
      <c r="D1337" s="150" t="s">
        <v>226</v>
      </c>
      <c r="E1337" s="153" t="s">
        <v>19</v>
      </c>
      <c r="F1337" s="154" t="s">
        <v>1730</v>
      </c>
      <c r="H1337" s="155">
        <v>2</v>
      </c>
      <c r="I1337" s="156"/>
      <c r="L1337" s="152"/>
      <c r="M1337" s="157"/>
      <c r="T1337" s="158"/>
      <c r="AT1337" s="153" t="s">
        <v>226</v>
      </c>
      <c r="AU1337" s="153" t="s">
        <v>79</v>
      </c>
      <c r="AV1337" s="12" t="s">
        <v>79</v>
      </c>
      <c r="AW1337" s="12" t="s">
        <v>31</v>
      </c>
      <c r="AX1337" s="12" t="s">
        <v>69</v>
      </c>
      <c r="AY1337" s="153" t="s">
        <v>212</v>
      </c>
    </row>
    <row r="1338" spans="2:65" s="12" customFormat="1">
      <c r="B1338" s="152"/>
      <c r="D1338" s="150" t="s">
        <v>226</v>
      </c>
      <c r="E1338" s="153" t="s">
        <v>19</v>
      </c>
      <c r="F1338" s="154" t="s">
        <v>1731</v>
      </c>
      <c r="H1338" s="155">
        <v>1</v>
      </c>
      <c r="I1338" s="156"/>
      <c r="L1338" s="152"/>
      <c r="M1338" s="157"/>
      <c r="T1338" s="158"/>
      <c r="AT1338" s="153" t="s">
        <v>226</v>
      </c>
      <c r="AU1338" s="153" t="s">
        <v>79</v>
      </c>
      <c r="AV1338" s="12" t="s">
        <v>79</v>
      </c>
      <c r="AW1338" s="12" t="s">
        <v>31</v>
      </c>
      <c r="AX1338" s="12" t="s">
        <v>69</v>
      </c>
      <c r="AY1338" s="153" t="s">
        <v>212</v>
      </c>
    </row>
    <row r="1339" spans="2:65" s="12" customFormat="1">
      <c r="B1339" s="152"/>
      <c r="D1339" s="150" t="s">
        <v>226</v>
      </c>
      <c r="E1339" s="153" t="s">
        <v>19</v>
      </c>
      <c r="F1339" s="154" t="s">
        <v>1732</v>
      </c>
      <c r="H1339" s="155">
        <v>2</v>
      </c>
      <c r="I1339" s="156"/>
      <c r="L1339" s="152"/>
      <c r="M1339" s="157"/>
      <c r="T1339" s="158"/>
      <c r="AT1339" s="153" t="s">
        <v>226</v>
      </c>
      <c r="AU1339" s="153" t="s">
        <v>79</v>
      </c>
      <c r="AV1339" s="12" t="s">
        <v>79</v>
      </c>
      <c r="AW1339" s="12" t="s">
        <v>31</v>
      </c>
      <c r="AX1339" s="12" t="s">
        <v>69</v>
      </c>
      <c r="AY1339" s="153" t="s">
        <v>212</v>
      </c>
    </row>
    <row r="1340" spans="2:65" s="12" customFormat="1">
      <c r="B1340" s="152"/>
      <c r="D1340" s="150" t="s">
        <v>226</v>
      </c>
      <c r="E1340" s="153" t="s">
        <v>19</v>
      </c>
      <c r="F1340" s="154" t="s">
        <v>1733</v>
      </c>
      <c r="H1340" s="155">
        <v>2</v>
      </c>
      <c r="I1340" s="156"/>
      <c r="L1340" s="152"/>
      <c r="M1340" s="157"/>
      <c r="T1340" s="158"/>
      <c r="AT1340" s="153" t="s">
        <v>226</v>
      </c>
      <c r="AU1340" s="153" t="s">
        <v>79</v>
      </c>
      <c r="AV1340" s="12" t="s">
        <v>79</v>
      </c>
      <c r="AW1340" s="12" t="s">
        <v>31</v>
      </c>
      <c r="AX1340" s="12" t="s">
        <v>69</v>
      </c>
      <c r="AY1340" s="153" t="s">
        <v>212</v>
      </c>
    </row>
    <row r="1341" spans="2:65" s="12" customFormat="1">
      <c r="B1341" s="152"/>
      <c r="D1341" s="150" t="s">
        <v>226</v>
      </c>
      <c r="E1341" s="153" t="s">
        <v>19</v>
      </c>
      <c r="F1341" s="154" t="s">
        <v>1734</v>
      </c>
      <c r="H1341" s="155">
        <v>2</v>
      </c>
      <c r="I1341" s="156"/>
      <c r="L1341" s="152"/>
      <c r="M1341" s="157"/>
      <c r="T1341" s="158"/>
      <c r="AT1341" s="153" t="s">
        <v>226</v>
      </c>
      <c r="AU1341" s="153" t="s">
        <v>79</v>
      </c>
      <c r="AV1341" s="12" t="s">
        <v>79</v>
      </c>
      <c r="AW1341" s="12" t="s">
        <v>31</v>
      </c>
      <c r="AX1341" s="12" t="s">
        <v>69</v>
      </c>
      <c r="AY1341" s="153" t="s">
        <v>212</v>
      </c>
    </row>
    <row r="1342" spans="2:65" s="13" customFormat="1">
      <c r="B1342" s="159"/>
      <c r="D1342" s="150" t="s">
        <v>226</v>
      </c>
      <c r="E1342" s="160" t="s">
        <v>19</v>
      </c>
      <c r="F1342" s="161" t="s">
        <v>228</v>
      </c>
      <c r="H1342" s="162">
        <v>13</v>
      </c>
      <c r="I1342" s="163"/>
      <c r="L1342" s="159"/>
      <c r="M1342" s="164"/>
      <c r="T1342" s="165"/>
      <c r="AT1342" s="160" t="s">
        <v>226</v>
      </c>
      <c r="AU1342" s="160" t="s">
        <v>79</v>
      </c>
      <c r="AV1342" s="13" t="s">
        <v>229</v>
      </c>
      <c r="AW1342" s="13" t="s">
        <v>31</v>
      </c>
      <c r="AX1342" s="13" t="s">
        <v>77</v>
      </c>
      <c r="AY1342" s="160" t="s">
        <v>212</v>
      </c>
    </row>
    <row r="1343" spans="2:65" s="1" customFormat="1" ht="16.5" customHeight="1">
      <c r="B1343" s="34"/>
      <c r="C1343" s="133" t="s">
        <v>1735</v>
      </c>
      <c r="D1343" s="133" t="s">
        <v>215</v>
      </c>
      <c r="E1343" s="134" t="s">
        <v>1736</v>
      </c>
      <c r="F1343" s="135" t="s">
        <v>1737</v>
      </c>
      <c r="G1343" s="136" t="s">
        <v>1710</v>
      </c>
      <c r="H1343" s="137">
        <v>139</v>
      </c>
      <c r="I1343" s="138"/>
      <c r="J1343" s="139">
        <f>ROUND(I1343*H1343,2)</f>
        <v>0</v>
      </c>
      <c r="K1343" s="135" t="s">
        <v>219</v>
      </c>
      <c r="L1343" s="34"/>
      <c r="M1343" s="140" t="s">
        <v>19</v>
      </c>
      <c r="N1343" s="141" t="s">
        <v>40</v>
      </c>
      <c r="P1343" s="142">
        <f>O1343*H1343</f>
        <v>0</v>
      </c>
      <c r="Q1343" s="142">
        <v>0</v>
      </c>
      <c r="R1343" s="142">
        <f>Q1343*H1343</f>
        <v>0</v>
      </c>
      <c r="S1343" s="142">
        <v>1.9460000000000002E-2</v>
      </c>
      <c r="T1343" s="143">
        <f>S1343*H1343</f>
        <v>2.7049400000000001</v>
      </c>
      <c r="AR1343" s="144" t="s">
        <v>316</v>
      </c>
      <c r="AT1343" s="144" t="s">
        <v>215</v>
      </c>
      <c r="AU1343" s="144" t="s">
        <v>79</v>
      </c>
      <c r="AY1343" s="19" t="s">
        <v>212</v>
      </c>
      <c r="BE1343" s="145">
        <f>IF(N1343="základní",J1343,0)</f>
        <v>0</v>
      </c>
      <c r="BF1343" s="145">
        <f>IF(N1343="snížená",J1343,0)</f>
        <v>0</v>
      </c>
      <c r="BG1343" s="145">
        <f>IF(N1343="zákl. přenesená",J1343,0)</f>
        <v>0</v>
      </c>
      <c r="BH1343" s="145">
        <f>IF(N1343="sníž. přenesená",J1343,0)</f>
        <v>0</v>
      </c>
      <c r="BI1343" s="145">
        <f>IF(N1343="nulová",J1343,0)</f>
        <v>0</v>
      </c>
      <c r="BJ1343" s="19" t="s">
        <v>77</v>
      </c>
      <c r="BK1343" s="145">
        <f>ROUND(I1343*H1343,2)</f>
        <v>0</v>
      </c>
      <c r="BL1343" s="19" t="s">
        <v>316</v>
      </c>
      <c r="BM1343" s="144" t="s">
        <v>1738</v>
      </c>
    </row>
    <row r="1344" spans="2:65" s="1" customFormat="1">
      <c r="B1344" s="34"/>
      <c r="D1344" s="146" t="s">
        <v>222</v>
      </c>
      <c r="F1344" s="147" t="s">
        <v>1739</v>
      </c>
      <c r="I1344" s="148"/>
      <c r="L1344" s="34"/>
      <c r="M1344" s="149"/>
      <c r="T1344" s="55"/>
      <c r="AT1344" s="19" t="s">
        <v>222</v>
      </c>
      <c r="AU1344" s="19" t="s">
        <v>79</v>
      </c>
    </row>
    <row r="1345" spans="2:65" s="14" customFormat="1">
      <c r="B1345" s="170"/>
      <c r="D1345" s="150" t="s">
        <v>226</v>
      </c>
      <c r="E1345" s="171" t="s">
        <v>19</v>
      </c>
      <c r="F1345" s="172" t="s">
        <v>1740</v>
      </c>
      <c r="H1345" s="171" t="s">
        <v>19</v>
      </c>
      <c r="I1345" s="173"/>
      <c r="L1345" s="170"/>
      <c r="M1345" s="174"/>
      <c r="T1345" s="175"/>
      <c r="AT1345" s="171" t="s">
        <v>226</v>
      </c>
      <c r="AU1345" s="171" t="s">
        <v>79</v>
      </c>
      <c r="AV1345" s="14" t="s">
        <v>77</v>
      </c>
      <c r="AW1345" s="14" t="s">
        <v>31</v>
      </c>
      <c r="AX1345" s="14" t="s">
        <v>69</v>
      </c>
      <c r="AY1345" s="171" t="s">
        <v>212</v>
      </c>
    </row>
    <row r="1346" spans="2:65" s="14" customFormat="1">
      <c r="B1346" s="170"/>
      <c r="D1346" s="150" t="s">
        <v>226</v>
      </c>
      <c r="E1346" s="171" t="s">
        <v>19</v>
      </c>
      <c r="F1346" s="172" t="s">
        <v>1741</v>
      </c>
      <c r="H1346" s="171" t="s">
        <v>19</v>
      </c>
      <c r="I1346" s="173"/>
      <c r="L1346" s="170"/>
      <c r="M1346" s="174"/>
      <c r="T1346" s="175"/>
      <c r="AT1346" s="171" t="s">
        <v>226</v>
      </c>
      <c r="AU1346" s="171" t="s">
        <v>79</v>
      </c>
      <c r="AV1346" s="14" t="s">
        <v>77</v>
      </c>
      <c r="AW1346" s="14" t="s">
        <v>31</v>
      </c>
      <c r="AX1346" s="14" t="s">
        <v>69</v>
      </c>
      <c r="AY1346" s="171" t="s">
        <v>212</v>
      </c>
    </row>
    <row r="1347" spans="2:65" s="12" customFormat="1">
      <c r="B1347" s="152"/>
      <c r="D1347" s="150" t="s">
        <v>226</v>
      </c>
      <c r="E1347" s="153" t="s">
        <v>19</v>
      </c>
      <c r="F1347" s="154" t="s">
        <v>1742</v>
      </c>
      <c r="H1347" s="155">
        <v>11</v>
      </c>
      <c r="I1347" s="156"/>
      <c r="L1347" s="152"/>
      <c r="M1347" s="157"/>
      <c r="T1347" s="158"/>
      <c r="AT1347" s="153" t="s">
        <v>226</v>
      </c>
      <c r="AU1347" s="153" t="s">
        <v>79</v>
      </c>
      <c r="AV1347" s="12" t="s">
        <v>79</v>
      </c>
      <c r="AW1347" s="12" t="s">
        <v>31</v>
      </c>
      <c r="AX1347" s="12" t="s">
        <v>69</v>
      </c>
      <c r="AY1347" s="153" t="s">
        <v>212</v>
      </c>
    </row>
    <row r="1348" spans="2:65" s="12" customFormat="1">
      <c r="B1348" s="152"/>
      <c r="D1348" s="150" t="s">
        <v>226</v>
      </c>
      <c r="E1348" s="153" t="s">
        <v>19</v>
      </c>
      <c r="F1348" s="154" t="s">
        <v>1743</v>
      </c>
      <c r="H1348" s="155">
        <v>13</v>
      </c>
      <c r="I1348" s="156"/>
      <c r="L1348" s="152"/>
      <c r="M1348" s="157"/>
      <c r="T1348" s="158"/>
      <c r="AT1348" s="153" t="s">
        <v>226</v>
      </c>
      <c r="AU1348" s="153" t="s">
        <v>79</v>
      </c>
      <c r="AV1348" s="12" t="s">
        <v>79</v>
      </c>
      <c r="AW1348" s="12" t="s">
        <v>31</v>
      </c>
      <c r="AX1348" s="12" t="s">
        <v>69</v>
      </c>
      <c r="AY1348" s="153" t="s">
        <v>212</v>
      </c>
    </row>
    <row r="1349" spans="2:65" s="12" customFormat="1">
      <c r="B1349" s="152"/>
      <c r="D1349" s="150" t="s">
        <v>226</v>
      </c>
      <c r="E1349" s="153" t="s">
        <v>19</v>
      </c>
      <c r="F1349" s="154" t="s">
        <v>1744</v>
      </c>
      <c r="H1349" s="155">
        <v>14</v>
      </c>
      <c r="I1349" s="156"/>
      <c r="L1349" s="152"/>
      <c r="M1349" s="157"/>
      <c r="T1349" s="158"/>
      <c r="AT1349" s="153" t="s">
        <v>226</v>
      </c>
      <c r="AU1349" s="153" t="s">
        <v>79</v>
      </c>
      <c r="AV1349" s="12" t="s">
        <v>79</v>
      </c>
      <c r="AW1349" s="12" t="s">
        <v>31</v>
      </c>
      <c r="AX1349" s="12" t="s">
        <v>69</v>
      </c>
      <c r="AY1349" s="153" t="s">
        <v>212</v>
      </c>
    </row>
    <row r="1350" spans="2:65" s="12" customFormat="1">
      <c r="B1350" s="152"/>
      <c r="D1350" s="150" t="s">
        <v>226</v>
      </c>
      <c r="E1350" s="153" t="s">
        <v>19</v>
      </c>
      <c r="F1350" s="154" t="s">
        <v>1745</v>
      </c>
      <c r="H1350" s="155">
        <v>25</v>
      </c>
      <c r="I1350" s="156"/>
      <c r="L1350" s="152"/>
      <c r="M1350" s="157"/>
      <c r="T1350" s="158"/>
      <c r="AT1350" s="153" t="s">
        <v>226</v>
      </c>
      <c r="AU1350" s="153" t="s">
        <v>79</v>
      </c>
      <c r="AV1350" s="12" t="s">
        <v>79</v>
      </c>
      <c r="AW1350" s="12" t="s">
        <v>31</v>
      </c>
      <c r="AX1350" s="12" t="s">
        <v>69</v>
      </c>
      <c r="AY1350" s="153" t="s">
        <v>212</v>
      </c>
    </row>
    <row r="1351" spans="2:65" s="12" customFormat="1">
      <c r="B1351" s="152"/>
      <c r="D1351" s="150" t="s">
        <v>226</v>
      </c>
      <c r="E1351" s="153" t="s">
        <v>19</v>
      </c>
      <c r="F1351" s="154" t="s">
        <v>1746</v>
      </c>
      <c r="H1351" s="155">
        <v>28</v>
      </c>
      <c r="I1351" s="156"/>
      <c r="L1351" s="152"/>
      <c r="M1351" s="157"/>
      <c r="T1351" s="158"/>
      <c r="AT1351" s="153" t="s">
        <v>226</v>
      </c>
      <c r="AU1351" s="153" t="s">
        <v>79</v>
      </c>
      <c r="AV1351" s="12" t="s">
        <v>79</v>
      </c>
      <c r="AW1351" s="12" t="s">
        <v>31</v>
      </c>
      <c r="AX1351" s="12" t="s">
        <v>69</v>
      </c>
      <c r="AY1351" s="153" t="s">
        <v>212</v>
      </c>
    </row>
    <row r="1352" spans="2:65" s="12" customFormat="1">
      <c r="B1352" s="152"/>
      <c r="D1352" s="150" t="s">
        <v>226</v>
      </c>
      <c r="E1352" s="153" t="s">
        <v>19</v>
      </c>
      <c r="F1352" s="154" t="s">
        <v>1747</v>
      </c>
      <c r="H1352" s="155">
        <v>26</v>
      </c>
      <c r="I1352" s="156"/>
      <c r="L1352" s="152"/>
      <c r="M1352" s="157"/>
      <c r="T1352" s="158"/>
      <c r="AT1352" s="153" t="s">
        <v>226</v>
      </c>
      <c r="AU1352" s="153" t="s">
        <v>79</v>
      </c>
      <c r="AV1352" s="12" t="s">
        <v>79</v>
      </c>
      <c r="AW1352" s="12" t="s">
        <v>31</v>
      </c>
      <c r="AX1352" s="12" t="s">
        <v>69</v>
      </c>
      <c r="AY1352" s="153" t="s">
        <v>212</v>
      </c>
    </row>
    <row r="1353" spans="2:65" s="12" customFormat="1">
      <c r="B1353" s="152"/>
      <c r="D1353" s="150" t="s">
        <v>226</v>
      </c>
      <c r="E1353" s="153" t="s">
        <v>19</v>
      </c>
      <c r="F1353" s="154" t="s">
        <v>1748</v>
      </c>
      <c r="H1353" s="155">
        <v>26</v>
      </c>
      <c r="I1353" s="156"/>
      <c r="L1353" s="152"/>
      <c r="M1353" s="157"/>
      <c r="T1353" s="158"/>
      <c r="AT1353" s="153" t="s">
        <v>226</v>
      </c>
      <c r="AU1353" s="153" t="s">
        <v>79</v>
      </c>
      <c r="AV1353" s="12" t="s">
        <v>79</v>
      </c>
      <c r="AW1353" s="12" t="s">
        <v>31</v>
      </c>
      <c r="AX1353" s="12" t="s">
        <v>69</v>
      </c>
      <c r="AY1353" s="153" t="s">
        <v>212</v>
      </c>
    </row>
    <row r="1354" spans="2:65" s="12" customFormat="1">
      <c r="B1354" s="152"/>
      <c r="D1354" s="150" t="s">
        <v>226</v>
      </c>
      <c r="E1354" s="153" t="s">
        <v>19</v>
      </c>
      <c r="F1354" s="154" t="s">
        <v>1749</v>
      </c>
      <c r="H1354" s="155">
        <v>-4</v>
      </c>
      <c r="I1354" s="156"/>
      <c r="L1354" s="152"/>
      <c r="M1354" s="157"/>
      <c r="T1354" s="158"/>
      <c r="AT1354" s="153" t="s">
        <v>226</v>
      </c>
      <c r="AU1354" s="153" t="s">
        <v>79</v>
      </c>
      <c r="AV1354" s="12" t="s">
        <v>79</v>
      </c>
      <c r="AW1354" s="12" t="s">
        <v>31</v>
      </c>
      <c r="AX1354" s="12" t="s">
        <v>69</v>
      </c>
      <c r="AY1354" s="153" t="s">
        <v>212</v>
      </c>
    </row>
    <row r="1355" spans="2:65" s="13" customFormat="1">
      <c r="B1355" s="159"/>
      <c r="D1355" s="150" t="s">
        <v>226</v>
      </c>
      <c r="E1355" s="160" t="s">
        <v>19</v>
      </c>
      <c r="F1355" s="161" t="s">
        <v>228</v>
      </c>
      <c r="H1355" s="162">
        <v>139</v>
      </c>
      <c r="I1355" s="163"/>
      <c r="L1355" s="159"/>
      <c r="M1355" s="164"/>
      <c r="T1355" s="165"/>
      <c r="AT1355" s="160" t="s">
        <v>226</v>
      </c>
      <c r="AU1355" s="160" t="s">
        <v>79</v>
      </c>
      <c r="AV1355" s="13" t="s">
        <v>229</v>
      </c>
      <c r="AW1355" s="13" t="s">
        <v>31</v>
      </c>
      <c r="AX1355" s="13" t="s">
        <v>77</v>
      </c>
      <c r="AY1355" s="160" t="s">
        <v>212</v>
      </c>
    </row>
    <row r="1356" spans="2:65" s="14" customFormat="1">
      <c r="B1356" s="170"/>
      <c r="D1356" s="150" t="s">
        <v>226</v>
      </c>
      <c r="E1356" s="171" t="s">
        <v>19</v>
      </c>
      <c r="F1356" s="172" t="s">
        <v>1750</v>
      </c>
      <c r="H1356" s="171" t="s">
        <v>19</v>
      </c>
      <c r="I1356" s="173"/>
      <c r="L1356" s="170"/>
      <c r="M1356" s="174"/>
      <c r="T1356" s="175"/>
      <c r="AT1356" s="171" t="s">
        <v>226</v>
      </c>
      <c r="AU1356" s="171" t="s">
        <v>79</v>
      </c>
      <c r="AV1356" s="14" t="s">
        <v>77</v>
      </c>
      <c r="AW1356" s="14" t="s">
        <v>31</v>
      </c>
      <c r="AX1356" s="14" t="s">
        <v>69</v>
      </c>
      <c r="AY1356" s="171" t="s">
        <v>212</v>
      </c>
    </row>
    <row r="1357" spans="2:65" s="1" customFormat="1" ht="16.5" customHeight="1">
      <c r="B1357" s="34"/>
      <c r="C1357" s="133" t="s">
        <v>1751</v>
      </c>
      <c r="D1357" s="133" t="s">
        <v>215</v>
      </c>
      <c r="E1357" s="134" t="s">
        <v>1752</v>
      </c>
      <c r="F1357" s="135" t="s">
        <v>1753</v>
      </c>
      <c r="G1357" s="136" t="s">
        <v>1710</v>
      </c>
      <c r="H1357" s="137">
        <v>14</v>
      </c>
      <c r="I1357" s="138"/>
      <c r="J1357" s="139">
        <f>ROUND(I1357*H1357,2)</f>
        <v>0</v>
      </c>
      <c r="K1357" s="135" t="s">
        <v>219</v>
      </c>
      <c r="L1357" s="34"/>
      <c r="M1357" s="140" t="s">
        <v>19</v>
      </c>
      <c r="N1357" s="141" t="s">
        <v>40</v>
      </c>
      <c r="P1357" s="142">
        <f>O1357*H1357</f>
        <v>0</v>
      </c>
      <c r="Q1357" s="142">
        <v>0</v>
      </c>
      <c r="R1357" s="142">
        <f>Q1357*H1357</f>
        <v>0</v>
      </c>
      <c r="S1357" s="142">
        <v>2.4500000000000001E-2</v>
      </c>
      <c r="T1357" s="143">
        <f>S1357*H1357</f>
        <v>0.34300000000000003</v>
      </c>
      <c r="AR1357" s="144" t="s">
        <v>316</v>
      </c>
      <c r="AT1357" s="144" t="s">
        <v>215</v>
      </c>
      <c r="AU1357" s="144" t="s">
        <v>79</v>
      </c>
      <c r="AY1357" s="19" t="s">
        <v>212</v>
      </c>
      <c r="BE1357" s="145">
        <f>IF(N1357="základní",J1357,0)</f>
        <v>0</v>
      </c>
      <c r="BF1357" s="145">
        <f>IF(N1357="snížená",J1357,0)</f>
        <v>0</v>
      </c>
      <c r="BG1357" s="145">
        <f>IF(N1357="zákl. přenesená",J1357,0)</f>
        <v>0</v>
      </c>
      <c r="BH1357" s="145">
        <f>IF(N1357="sníž. přenesená",J1357,0)</f>
        <v>0</v>
      </c>
      <c r="BI1357" s="145">
        <f>IF(N1357="nulová",J1357,0)</f>
        <v>0</v>
      </c>
      <c r="BJ1357" s="19" t="s">
        <v>77</v>
      </c>
      <c r="BK1357" s="145">
        <f>ROUND(I1357*H1357,2)</f>
        <v>0</v>
      </c>
      <c r="BL1357" s="19" t="s">
        <v>316</v>
      </c>
      <c r="BM1357" s="144" t="s">
        <v>1754</v>
      </c>
    </row>
    <row r="1358" spans="2:65" s="1" customFormat="1">
      <c r="B1358" s="34"/>
      <c r="D1358" s="146" t="s">
        <v>222</v>
      </c>
      <c r="F1358" s="147" t="s">
        <v>1755</v>
      </c>
      <c r="I1358" s="148"/>
      <c r="L1358" s="34"/>
      <c r="M1358" s="149"/>
      <c r="T1358" s="55"/>
      <c r="AT1358" s="19" t="s">
        <v>222</v>
      </c>
      <c r="AU1358" s="19" t="s">
        <v>79</v>
      </c>
    </row>
    <row r="1359" spans="2:65" s="14" customFormat="1">
      <c r="B1359" s="170"/>
      <c r="D1359" s="150" t="s">
        <v>226</v>
      </c>
      <c r="E1359" s="171" t="s">
        <v>19</v>
      </c>
      <c r="F1359" s="172" t="s">
        <v>1756</v>
      </c>
      <c r="H1359" s="171" t="s">
        <v>19</v>
      </c>
      <c r="I1359" s="173"/>
      <c r="L1359" s="170"/>
      <c r="M1359" s="174"/>
      <c r="T1359" s="175"/>
      <c r="AT1359" s="171" t="s">
        <v>226</v>
      </c>
      <c r="AU1359" s="171" t="s">
        <v>79</v>
      </c>
      <c r="AV1359" s="14" t="s">
        <v>77</v>
      </c>
      <c r="AW1359" s="14" t="s">
        <v>31</v>
      </c>
      <c r="AX1359" s="14" t="s">
        <v>69</v>
      </c>
      <c r="AY1359" s="171" t="s">
        <v>212</v>
      </c>
    </row>
    <row r="1360" spans="2:65" s="12" customFormat="1">
      <c r="B1360" s="152"/>
      <c r="D1360" s="150" t="s">
        <v>226</v>
      </c>
      <c r="E1360" s="153" t="s">
        <v>19</v>
      </c>
      <c r="F1360" s="154" t="s">
        <v>1728</v>
      </c>
      <c r="H1360" s="155">
        <v>2</v>
      </c>
      <c r="I1360" s="156"/>
      <c r="L1360" s="152"/>
      <c r="M1360" s="157"/>
      <c r="T1360" s="158"/>
      <c r="AT1360" s="153" t="s">
        <v>226</v>
      </c>
      <c r="AU1360" s="153" t="s">
        <v>79</v>
      </c>
      <c r="AV1360" s="12" t="s">
        <v>79</v>
      </c>
      <c r="AW1360" s="12" t="s">
        <v>31</v>
      </c>
      <c r="AX1360" s="12" t="s">
        <v>69</v>
      </c>
      <c r="AY1360" s="153" t="s">
        <v>212</v>
      </c>
    </row>
    <row r="1361" spans="2:65" s="12" customFormat="1">
      <c r="B1361" s="152"/>
      <c r="D1361" s="150" t="s">
        <v>226</v>
      </c>
      <c r="E1361" s="153" t="s">
        <v>19</v>
      </c>
      <c r="F1361" s="154" t="s">
        <v>1729</v>
      </c>
      <c r="H1361" s="155">
        <v>2</v>
      </c>
      <c r="I1361" s="156"/>
      <c r="L1361" s="152"/>
      <c r="M1361" s="157"/>
      <c r="T1361" s="158"/>
      <c r="AT1361" s="153" t="s">
        <v>226</v>
      </c>
      <c r="AU1361" s="153" t="s">
        <v>79</v>
      </c>
      <c r="AV1361" s="12" t="s">
        <v>79</v>
      </c>
      <c r="AW1361" s="12" t="s">
        <v>31</v>
      </c>
      <c r="AX1361" s="12" t="s">
        <v>69</v>
      </c>
      <c r="AY1361" s="153" t="s">
        <v>212</v>
      </c>
    </row>
    <row r="1362" spans="2:65" s="12" customFormat="1">
      <c r="B1362" s="152"/>
      <c r="D1362" s="150" t="s">
        <v>226</v>
      </c>
      <c r="E1362" s="153" t="s">
        <v>19</v>
      </c>
      <c r="F1362" s="154" t="s">
        <v>1730</v>
      </c>
      <c r="H1362" s="155">
        <v>2</v>
      </c>
      <c r="I1362" s="156"/>
      <c r="L1362" s="152"/>
      <c r="M1362" s="157"/>
      <c r="T1362" s="158"/>
      <c r="AT1362" s="153" t="s">
        <v>226</v>
      </c>
      <c r="AU1362" s="153" t="s">
        <v>79</v>
      </c>
      <c r="AV1362" s="12" t="s">
        <v>79</v>
      </c>
      <c r="AW1362" s="12" t="s">
        <v>31</v>
      </c>
      <c r="AX1362" s="12" t="s">
        <v>69</v>
      </c>
      <c r="AY1362" s="153" t="s">
        <v>212</v>
      </c>
    </row>
    <row r="1363" spans="2:65" s="12" customFormat="1">
      <c r="B1363" s="152"/>
      <c r="D1363" s="150" t="s">
        <v>226</v>
      </c>
      <c r="E1363" s="153" t="s">
        <v>19</v>
      </c>
      <c r="F1363" s="154" t="s">
        <v>1717</v>
      </c>
      <c r="H1363" s="155">
        <v>2</v>
      </c>
      <c r="I1363" s="156"/>
      <c r="L1363" s="152"/>
      <c r="M1363" s="157"/>
      <c r="T1363" s="158"/>
      <c r="AT1363" s="153" t="s">
        <v>226</v>
      </c>
      <c r="AU1363" s="153" t="s">
        <v>79</v>
      </c>
      <c r="AV1363" s="12" t="s">
        <v>79</v>
      </c>
      <c r="AW1363" s="12" t="s">
        <v>31</v>
      </c>
      <c r="AX1363" s="12" t="s">
        <v>69</v>
      </c>
      <c r="AY1363" s="153" t="s">
        <v>212</v>
      </c>
    </row>
    <row r="1364" spans="2:65" s="12" customFormat="1">
      <c r="B1364" s="152"/>
      <c r="D1364" s="150" t="s">
        <v>226</v>
      </c>
      <c r="E1364" s="153" t="s">
        <v>19</v>
      </c>
      <c r="F1364" s="154" t="s">
        <v>1732</v>
      </c>
      <c r="H1364" s="155">
        <v>2</v>
      </c>
      <c r="I1364" s="156"/>
      <c r="L1364" s="152"/>
      <c r="M1364" s="157"/>
      <c r="T1364" s="158"/>
      <c r="AT1364" s="153" t="s">
        <v>226</v>
      </c>
      <c r="AU1364" s="153" t="s">
        <v>79</v>
      </c>
      <c r="AV1364" s="12" t="s">
        <v>79</v>
      </c>
      <c r="AW1364" s="12" t="s">
        <v>31</v>
      </c>
      <c r="AX1364" s="12" t="s">
        <v>69</v>
      </c>
      <c r="AY1364" s="153" t="s">
        <v>212</v>
      </c>
    </row>
    <row r="1365" spans="2:65" s="12" customFormat="1">
      <c r="B1365" s="152"/>
      <c r="D1365" s="150" t="s">
        <v>226</v>
      </c>
      <c r="E1365" s="153" t="s">
        <v>19</v>
      </c>
      <c r="F1365" s="154" t="s">
        <v>1733</v>
      </c>
      <c r="H1365" s="155">
        <v>2</v>
      </c>
      <c r="I1365" s="156"/>
      <c r="L1365" s="152"/>
      <c r="M1365" s="157"/>
      <c r="T1365" s="158"/>
      <c r="AT1365" s="153" t="s">
        <v>226</v>
      </c>
      <c r="AU1365" s="153" t="s">
        <v>79</v>
      </c>
      <c r="AV1365" s="12" t="s">
        <v>79</v>
      </c>
      <c r="AW1365" s="12" t="s">
        <v>31</v>
      </c>
      <c r="AX1365" s="12" t="s">
        <v>69</v>
      </c>
      <c r="AY1365" s="153" t="s">
        <v>212</v>
      </c>
    </row>
    <row r="1366" spans="2:65" s="12" customFormat="1">
      <c r="B1366" s="152"/>
      <c r="D1366" s="150" t="s">
        <v>226</v>
      </c>
      <c r="E1366" s="153" t="s">
        <v>19</v>
      </c>
      <c r="F1366" s="154" t="s">
        <v>1734</v>
      </c>
      <c r="H1366" s="155">
        <v>2</v>
      </c>
      <c r="I1366" s="156"/>
      <c r="L1366" s="152"/>
      <c r="M1366" s="157"/>
      <c r="T1366" s="158"/>
      <c r="AT1366" s="153" t="s">
        <v>226</v>
      </c>
      <c r="AU1366" s="153" t="s">
        <v>79</v>
      </c>
      <c r="AV1366" s="12" t="s">
        <v>79</v>
      </c>
      <c r="AW1366" s="12" t="s">
        <v>31</v>
      </c>
      <c r="AX1366" s="12" t="s">
        <v>69</v>
      </c>
      <c r="AY1366" s="153" t="s">
        <v>212</v>
      </c>
    </row>
    <row r="1367" spans="2:65" s="13" customFormat="1">
      <c r="B1367" s="159"/>
      <c r="D1367" s="150" t="s">
        <v>226</v>
      </c>
      <c r="E1367" s="160" t="s">
        <v>19</v>
      </c>
      <c r="F1367" s="161" t="s">
        <v>228</v>
      </c>
      <c r="H1367" s="162">
        <v>14</v>
      </c>
      <c r="I1367" s="163"/>
      <c r="L1367" s="159"/>
      <c r="M1367" s="164"/>
      <c r="T1367" s="165"/>
      <c r="AT1367" s="160" t="s">
        <v>226</v>
      </c>
      <c r="AU1367" s="160" t="s">
        <v>79</v>
      </c>
      <c r="AV1367" s="13" t="s">
        <v>229</v>
      </c>
      <c r="AW1367" s="13" t="s">
        <v>31</v>
      </c>
      <c r="AX1367" s="13" t="s">
        <v>77</v>
      </c>
      <c r="AY1367" s="160" t="s">
        <v>212</v>
      </c>
    </row>
    <row r="1368" spans="2:65" s="1" customFormat="1" ht="16.5" customHeight="1">
      <c r="B1368" s="34"/>
      <c r="C1368" s="133" t="s">
        <v>1757</v>
      </c>
      <c r="D1368" s="133" t="s">
        <v>215</v>
      </c>
      <c r="E1368" s="134" t="s">
        <v>1758</v>
      </c>
      <c r="F1368" s="135" t="s">
        <v>1759</v>
      </c>
      <c r="G1368" s="136" t="s">
        <v>1710</v>
      </c>
      <c r="H1368" s="137">
        <v>6</v>
      </c>
      <c r="I1368" s="138"/>
      <c r="J1368" s="139">
        <f>ROUND(I1368*H1368,2)</f>
        <v>0</v>
      </c>
      <c r="K1368" s="135" t="s">
        <v>219</v>
      </c>
      <c r="L1368" s="34"/>
      <c r="M1368" s="140" t="s">
        <v>19</v>
      </c>
      <c r="N1368" s="141" t="s">
        <v>40</v>
      </c>
      <c r="P1368" s="142">
        <f>O1368*H1368</f>
        <v>0</v>
      </c>
      <c r="Q1368" s="142">
        <v>0</v>
      </c>
      <c r="R1368" s="142">
        <f>Q1368*H1368</f>
        <v>0</v>
      </c>
      <c r="S1368" s="142">
        <v>9.1999999999999998E-3</v>
      </c>
      <c r="T1368" s="143">
        <f>S1368*H1368</f>
        <v>5.5199999999999999E-2</v>
      </c>
      <c r="AR1368" s="144" t="s">
        <v>316</v>
      </c>
      <c r="AT1368" s="144" t="s">
        <v>215</v>
      </c>
      <c r="AU1368" s="144" t="s">
        <v>79</v>
      </c>
      <c r="AY1368" s="19" t="s">
        <v>212</v>
      </c>
      <c r="BE1368" s="145">
        <f>IF(N1368="základní",J1368,0)</f>
        <v>0</v>
      </c>
      <c r="BF1368" s="145">
        <f>IF(N1368="snížená",J1368,0)</f>
        <v>0</v>
      </c>
      <c r="BG1368" s="145">
        <f>IF(N1368="zákl. přenesená",J1368,0)</f>
        <v>0</v>
      </c>
      <c r="BH1368" s="145">
        <f>IF(N1368="sníž. přenesená",J1368,0)</f>
        <v>0</v>
      </c>
      <c r="BI1368" s="145">
        <f>IF(N1368="nulová",J1368,0)</f>
        <v>0</v>
      </c>
      <c r="BJ1368" s="19" t="s">
        <v>77</v>
      </c>
      <c r="BK1368" s="145">
        <f>ROUND(I1368*H1368,2)</f>
        <v>0</v>
      </c>
      <c r="BL1368" s="19" t="s">
        <v>316</v>
      </c>
      <c r="BM1368" s="144" t="s">
        <v>1760</v>
      </c>
    </row>
    <row r="1369" spans="2:65" s="1" customFormat="1">
      <c r="B1369" s="34"/>
      <c r="D1369" s="146" t="s">
        <v>222</v>
      </c>
      <c r="F1369" s="147" t="s">
        <v>1761</v>
      </c>
      <c r="I1369" s="148"/>
      <c r="L1369" s="34"/>
      <c r="M1369" s="149"/>
      <c r="T1369" s="55"/>
      <c r="AT1369" s="19" t="s">
        <v>222</v>
      </c>
      <c r="AU1369" s="19" t="s">
        <v>79</v>
      </c>
    </row>
    <row r="1370" spans="2:65" s="14" customFormat="1">
      <c r="B1370" s="170"/>
      <c r="D1370" s="150" t="s">
        <v>226</v>
      </c>
      <c r="E1370" s="171" t="s">
        <v>19</v>
      </c>
      <c r="F1370" s="172" t="s">
        <v>1762</v>
      </c>
      <c r="H1370" s="171" t="s">
        <v>19</v>
      </c>
      <c r="I1370" s="173"/>
      <c r="L1370" s="170"/>
      <c r="M1370" s="174"/>
      <c r="T1370" s="175"/>
      <c r="AT1370" s="171" t="s">
        <v>226</v>
      </c>
      <c r="AU1370" s="171" t="s">
        <v>79</v>
      </c>
      <c r="AV1370" s="14" t="s">
        <v>77</v>
      </c>
      <c r="AW1370" s="14" t="s">
        <v>31</v>
      </c>
      <c r="AX1370" s="14" t="s">
        <v>69</v>
      </c>
      <c r="AY1370" s="171" t="s">
        <v>212</v>
      </c>
    </row>
    <row r="1371" spans="2:65" s="14" customFormat="1">
      <c r="B1371" s="170"/>
      <c r="D1371" s="150" t="s">
        <v>226</v>
      </c>
      <c r="E1371" s="171" t="s">
        <v>19</v>
      </c>
      <c r="F1371" s="172" t="s">
        <v>1763</v>
      </c>
      <c r="H1371" s="171" t="s">
        <v>19</v>
      </c>
      <c r="I1371" s="173"/>
      <c r="L1371" s="170"/>
      <c r="M1371" s="174"/>
      <c r="T1371" s="175"/>
      <c r="AT1371" s="171" t="s">
        <v>226</v>
      </c>
      <c r="AU1371" s="171" t="s">
        <v>79</v>
      </c>
      <c r="AV1371" s="14" t="s">
        <v>77</v>
      </c>
      <c r="AW1371" s="14" t="s">
        <v>31</v>
      </c>
      <c r="AX1371" s="14" t="s">
        <v>69</v>
      </c>
      <c r="AY1371" s="171" t="s">
        <v>212</v>
      </c>
    </row>
    <row r="1372" spans="2:65" s="12" customFormat="1">
      <c r="B1372" s="152"/>
      <c r="D1372" s="150" t="s">
        <v>226</v>
      </c>
      <c r="E1372" s="153" t="s">
        <v>19</v>
      </c>
      <c r="F1372" s="154" t="s">
        <v>1764</v>
      </c>
      <c r="H1372" s="155">
        <v>1</v>
      </c>
      <c r="I1372" s="156"/>
      <c r="L1372" s="152"/>
      <c r="M1372" s="157"/>
      <c r="T1372" s="158"/>
      <c r="AT1372" s="153" t="s">
        <v>226</v>
      </c>
      <c r="AU1372" s="153" t="s">
        <v>79</v>
      </c>
      <c r="AV1372" s="12" t="s">
        <v>79</v>
      </c>
      <c r="AW1372" s="12" t="s">
        <v>31</v>
      </c>
      <c r="AX1372" s="12" t="s">
        <v>69</v>
      </c>
      <c r="AY1372" s="153" t="s">
        <v>212</v>
      </c>
    </row>
    <row r="1373" spans="2:65" s="12" customFormat="1">
      <c r="B1373" s="152"/>
      <c r="D1373" s="150" t="s">
        <v>226</v>
      </c>
      <c r="E1373" s="153" t="s">
        <v>19</v>
      </c>
      <c r="F1373" s="154" t="s">
        <v>1765</v>
      </c>
      <c r="H1373" s="155">
        <v>1</v>
      </c>
      <c r="I1373" s="156"/>
      <c r="L1373" s="152"/>
      <c r="M1373" s="157"/>
      <c r="T1373" s="158"/>
      <c r="AT1373" s="153" t="s">
        <v>226</v>
      </c>
      <c r="AU1373" s="153" t="s">
        <v>79</v>
      </c>
      <c r="AV1373" s="12" t="s">
        <v>79</v>
      </c>
      <c r="AW1373" s="12" t="s">
        <v>31</v>
      </c>
      <c r="AX1373" s="12" t="s">
        <v>69</v>
      </c>
      <c r="AY1373" s="153" t="s">
        <v>212</v>
      </c>
    </row>
    <row r="1374" spans="2:65" s="12" customFormat="1">
      <c r="B1374" s="152"/>
      <c r="D1374" s="150" t="s">
        <v>226</v>
      </c>
      <c r="E1374" s="153" t="s">
        <v>19</v>
      </c>
      <c r="F1374" s="154" t="s">
        <v>1766</v>
      </c>
      <c r="H1374" s="155">
        <v>1</v>
      </c>
      <c r="I1374" s="156"/>
      <c r="L1374" s="152"/>
      <c r="M1374" s="157"/>
      <c r="T1374" s="158"/>
      <c r="AT1374" s="153" t="s">
        <v>226</v>
      </c>
      <c r="AU1374" s="153" t="s">
        <v>79</v>
      </c>
      <c r="AV1374" s="12" t="s">
        <v>79</v>
      </c>
      <c r="AW1374" s="12" t="s">
        <v>31</v>
      </c>
      <c r="AX1374" s="12" t="s">
        <v>69</v>
      </c>
      <c r="AY1374" s="153" t="s">
        <v>212</v>
      </c>
    </row>
    <row r="1375" spans="2:65" s="12" customFormat="1">
      <c r="B1375" s="152"/>
      <c r="D1375" s="150" t="s">
        <v>226</v>
      </c>
      <c r="E1375" s="153" t="s">
        <v>19</v>
      </c>
      <c r="F1375" s="154" t="s">
        <v>1767</v>
      </c>
      <c r="H1375" s="155">
        <v>1</v>
      </c>
      <c r="I1375" s="156"/>
      <c r="L1375" s="152"/>
      <c r="M1375" s="157"/>
      <c r="T1375" s="158"/>
      <c r="AT1375" s="153" t="s">
        <v>226</v>
      </c>
      <c r="AU1375" s="153" t="s">
        <v>79</v>
      </c>
      <c r="AV1375" s="12" t="s">
        <v>79</v>
      </c>
      <c r="AW1375" s="12" t="s">
        <v>31</v>
      </c>
      <c r="AX1375" s="12" t="s">
        <v>69</v>
      </c>
      <c r="AY1375" s="153" t="s">
        <v>212</v>
      </c>
    </row>
    <row r="1376" spans="2:65" s="12" customFormat="1">
      <c r="B1376" s="152"/>
      <c r="D1376" s="150" t="s">
        <v>226</v>
      </c>
      <c r="E1376" s="153" t="s">
        <v>19</v>
      </c>
      <c r="F1376" s="154" t="s">
        <v>1768</v>
      </c>
      <c r="H1376" s="155">
        <v>1</v>
      </c>
      <c r="I1376" s="156"/>
      <c r="L1376" s="152"/>
      <c r="M1376" s="157"/>
      <c r="T1376" s="158"/>
      <c r="AT1376" s="153" t="s">
        <v>226</v>
      </c>
      <c r="AU1376" s="153" t="s">
        <v>79</v>
      </c>
      <c r="AV1376" s="12" t="s">
        <v>79</v>
      </c>
      <c r="AW1376" s="12" t="s">
        <v>31</v>
      </c>
      <c r="AX1376" s="12" t="s">
        <v>69</v>
      </c>
      <c r="AY1376" s="153" t="s">
        <v>212</v>
      </c>
    </row>
    <row r="1377" spans="2:65" s="15" customFormat="1">
      <c r="B1377" s="176"/>
      <c r="D1377" s="150" t="s">
        <v>226</v>
      </c>
      <c r="E1377" s="177" t="s">
        <v>19</v>
      </c>
      <c r="F1377" s="178" t="s">
        <v>455</v>
      </c>
      <c r="H1377" s="179">
        <v>5</v>
      </c>
      <c r="I1377" s="180"/>
      <c r="L1377" s="176"/>
      <c r="M1377" s="181"/>
      <c r="T1377" s="182"/>
      <c r="AT1377" s="177" t="s">
        <v>226</v>
      </c>
      <c r="AU1377" s="177" t="s">
        <v>79</v>
      </c>
      <c r="AV1377" s="15" t="s">
        <v>236</v>
      </c>
      <c r="AW1377" s="15" t="s">
        <v>31</v>
      </c>
      <c r="AX1377" s="15" t="s">
        <v>69</v>
      </c>
      <c r="AY1377" s="177" t="s">
        <v>212</v>
      </c>
    </row>
    <row r="1378" spans="2:65" s="14" customFormat="1">
      <c r="B1378" s="170"/>
      <c r="D1378" s="150" t="s">
        <v>226</v>
      </c>
      <c r="E1378" s="171" t="s">
        <v>19</v>
      </c>
      <c r="F1378" s="172" t="s">
        <v>1769</v>
      </c>
      <c r="H1378" s="171" t="s">
        <v>19</v>
      </c>
      <c r="I1378" s="173"/>
      <c r="L1378" s="170"/>
      <c r="M1378" s="174"/>
      <c r="T1378" s="175"/>
      <c r="AT1378" s="171" t="s">
        <v>226</v>
      </c>
      <c r="AU1378" s="171" t="s">
        <v>79</v>
      </c>
      <c r="AV1378" s="14" t="s">
        <v>77</v>
      </c>
      <c r="AW1378" s="14" t="s">
        <v>31</v>
      </c>
      <c r="AX1378" s="14" t="s">
        <v>69</v>
      </c>
      <c r="AY1378" s="171" t="s">
        <v>212</v>
      </c>
    </row>
    <row r="1379" spans="2:65" s="12" customFormat="1">
      <c r="B1379" s="152"/>
      <c r="D1379" s="150" t="s">
        <v>226</v>
      </c>
      <c r="E1379" s="153" t="s">
        <v>19</v>
      </c>
      <c r="F1379" s="154" t="s">
        <v>1770</v>
      </c>
      <c r="H1379" s="155">
        <v>1</v>
      </c>
      <c r="I1379" s="156"/>
      <c r="L1379" s="152"/>
      <c r="M1379" s="157"/>
      <c r="T1379" s="158"/>
      <c r="AT1379" s="153" t="s">
        <v>226</v>
      </c>
      <c r="AU1379" s="153" t="s">
        <v>79</v>
      </c>
      <c r="AV1379" s="12" t="s">
        <v>79</v>
      </c>
      <c r="AW1379" s="12" t="s">
        <v>31</v>
      </c>
      <c r="AX1379" s="12" t="s">
        <v>69</v>
      </c>
      <c r="AY1379" s="153" t="s">
        <v>212</v>
      </c>
    </row>
    <row r="1380" spans="2:65" s="15" customFormat="1">
      <c r="B1380" s="176"/>
      <c r="D1380" s="150" t="s">
        <v>226</v>
      </c>
      <c r="E1380" s="177" t="s">
        <v>19</v>
      </c>
      <c r="F1380" s="178" t="s">
        <v>455</v>
      </c>
      <c r="H1380" s="179">
        <v>1</v>
      </c>
      <c r="I1380" s="180"/>
      <c r="L1380" s="176"/>
      <c r="M1380" s="181"/>
      <c r="T1380" s="182"/>
      <c r="AT1380" s="177" t="s">
        <v>226</v>
      </c>
      <c r="AU1380" s="177" t="s">
        <v>79</v>
      </c>
      <c r="AV1380" s="15" t="s">
        <v>236</v>
      </c>
      <c r="AW1380" s="15" t="s">
        <v>31</v>
      </c>
      <c r="AX1380" s="15" t="s">
        <v>69</v>
      </c>
      <c r="AY1380" s="177" t="s">
        <v>212</v>
      </c>
    </row>
    <row r="1381" spans="2:65" s="13" customFormat="1">
      <c r="B1381" s="159"/>
      <c r="D1381" s="150" t="s">
        <v>226</v>
      </c>
      <c r="E1381" s="160" t="s">
        <v>19</v>
      </c>
      <c r="F1381" s="161" t="s">
        <v>228</v>
      </c>
      <c r="H1381" s="162">
        <v>6</v>
      </c>
      <c r="I1381" s="163"/>
      <c r="L1381" s="159"/>
      <c r="M1381" s="164"/>
      <c r="T1381" s="165"/>
      <c r="AT1381" s="160" t="s">
        <v>226</v>
      </c>
      <c r="AU1381" s="160" t="s">
        <v>79</v>
      </c>
      <c r="AV1381" s="13" t="s">
        <v>229</v>
      </c>
      <c r="AW1381" s="13" t="s">
        <v>31</v>
      </c>
      <c r="AX1381" s="13" t="s">
        <v>77</v>
      </c>
      <c r="AY1381" s="160" t="s">
        <v>212</v>
      </c>
    </row>
    <row r="1382" spans="2:65" s="1" customFormat="1" ht="16.5" customHeight="1">
      <c r="B1382" s="34"/>
      <c r="C1382" s="133" t="s">
        <v>1771</v>
      </c>
      <c r="D1382" s="133" t="s">
        <v>215</v>
      </c>
      <c r="E1382" s="134" t="s">
        <v>1772</v>
      </c>
      <c r="F1382" s="135" t="s">
        <v>1773</v>
      </c>
      <c r="G1382" s="136" t="s">
        <v>1710</v>
      </c>
      <c r="H1382" s="137">
        <v>7</v>
      </c>
      <c r="I1382" s="138"/>
      <c r="J1382" s="139">
        <f>ROUND(I1382*H1382,2)</f>
        <v>0</v>
      </c>
      <c r="K1382" s="135" t="s">
        <v>219</v>
      </c>
      <c r="L1382" s="34"/>
      <c r="M1382" s="140" t="s">
        <v>19</v>
      </c>
      <c r="N1382" s="141" t="s">
        <v>40</v>
      </c>
      <c r="P1382" s="142">
        <f>O1382*H1382</f>
        <v>0</v>
      </c>
      <c r="Q1382" s="142">
        <v>0</v>
      </c>
      <c r="R1382" s="142">
        <f>Q1382*H1382</f>
        <v>0</v>
      </c>
      <c r="S1382" s="142">
        <v>3.4700000000000002E-2</v>
      </c>
      <c r="T1382" s="143">
        <f>S1382*H1382</f>
        <v>0.2429</v>
      </c>
      <c r="AR1382" s="144" t="s">
        <v>316</v>
      </c>
      <c r="AT1382" s="144" t="s">
        <v>215</v>
      </c>
      <c r="AU1382" s="144" t="s">
        <v>79</v>
      </c>
      <c r="AY1382" s="19" t="s">
        <v>212</v>
      </c>
      <c r="BE1382" s="145">
        <f>IF(N1382="základní",J1382,0)</f>
        <v>0</v>
      </c>
      <c r="BF1382" s="145">
        <f>IF(N1382="snížená",J1382,0)</f>
        <v>0</v>
      </c>
      <c r="BG1382" s="145">
        <f>IF(N1382="zákl. přenesená",J1382,0)</f>
        <v>0</v>
      </c>
      <c r="BH1382" s="145">
        <f>IF(N1382="sníž. přenesená",J1382,0)</f>
        <v>0</v>
      </c>
      <c r="BI1382" s="145">
        <f>IF(N1382="nulová",J1382,0)</f>
        <v>0</v>
      </c>
      <c r="BJ1382" s="19" t="s">
        <v>77</v>
      </c>
      <c r="BK1382" s="145">
        <f>ROUND(I1382*H1382,2)</f>
        <v>0</v>
      </c>
      <c r="BL1382" s="19" t="s">
        <v>316</v>
      </c>
      <c r="BM1382" s="144" t="s">
        <v>1774</v>
      </c>
    </row>
    <row r="1383" spans="2:65" s="1" customFormat="1">
      <c r="B1383" s="34"/>
      <c r="D1383" s="146" t="s">
        <v>222</v>
      </c>
      <c r="F1383" s="147" t="s">
        <v>1775</v>
      </c>
      <c r="I1383" s="148"/>
      <c r="L1383" s="34"/>
      <c r="M1383" s="149"/>
      <c r="T1383" s="55"/>
      <c r="AT1383" s="19" t="s">
        <v>222</v>
      </c>
      <c r="AU1383" s="19" t="s">
        <v>79</v>
      </c>
    </row>
    <row r="1384" spans="2:65" s="14" customFormat="1">
      <c r="B1384" s="170"/>
      <c r="D1384" s="150" t="s">
        <v>226</v>
      </c>
      <c r="E1384" s="171" t="s">
        <v>19</v>
      </c>
      <c r="F1384" s="172" t="s">
        <v>1776</v>
      </c>
      <c r="H1384" s="171" t="s">
        <v>19</v>
      </c>
      <c r="I1384" s="173"/>
      <c r="L1384" s="170"/>
      <c r="M1384" s="174"/>
      <c r="T1384" s="175"/>
      <c r="AT1384" s="171" t="s">
        <v>226</v>
      </c>
      <c r="AU1384" s="171" t="s">
        <v>79</v>
      </c>
      <c r="AV1384" s="14" t="s">
        <v>77</v>
      </c>
      <c r="AW1384" s="14" t="s">
        <v>31</v>
      </c>
      <c r="AX1384" s="14" t="s">
        <v>69</v>
      </c>
      <c r="AY1384" s="171" t="s">
        <v>212</v>
      </c>
    </row>
    <row r="1385" spans="2:65" s="12" customFormat="1">
      <c r="B1385" s="152"/>
      <c r="D1385" s="150" t="s">
        <v>226</v>
      </c>
      <c r="E1385" s="153" t="s">
        <v>19</v>
      </c>
      <c r="F1385" s="154" t="s">
        <v>1777</v>
      </c>
      <c r="H1385" s="155">
        <v>1</v>
      </c>
      <c r="I1385" s="156"/>
      <c r="L1385" s="152"/>
      <c r="M1385" s="157"/>
      <c r="T1385" s="158"/>
      <c r="AT1385" s="153" t="s">
        <v>226</v>
      </c>
      <c r="AU1385" s="153" t="s">
        <v>79</v>
      </c>
      <c r="AV1385" s="12" t="s">
        <v>79</v>
      </c>
      <c r="AW1385" s="12" t="s">
        <v>31</v>
      </c>
      <c r="AX1385" s="12" t="s">
        <v>69</v>
      </c>
      <c r="AY1385" s="153" t="s">
        <v>212</v>
      </c>
    </row>
    <row r="1386" spans="2:65" s="12" customFormat="1">
      <c r="B1386" s="152"/>
      <c r="D1386" s="150" t="s">
        <v>226</v>
      </c>
      <c r="E1386" s="153" t="s">
        <v>19</v>
      </c>
      <c r="F1386" s="154" t="s">
        <v>1778</v>
      </c>
      <c r="H1386" s="155">
        <v>1</v>
      </c>
      <c r="I1386" s="156"/>
      <c r="L1386" s="152"/>
      <c r="M1386" s="157"/>
      <c r="T1386" s="158"/>
      <c r="AT1386" s="153" t="s">
        <v>226</v>
      </c>
      <c r="AU1386" s="153" t="s">
        <v>79</v>
      </c>
      <c r="AV1386" s="12" t="s">
        <v>79</v>
      </c>
      <c r="AW1386" s="12" t="s">
        <v>31</v>
      </c>
      <c r="AX1386" s="12" t="s">
        <v>69</v>
      </c>
      <c r="AY1386" s="153" t="s">
        <v>212</v>
      </c>
    </row>
    <row r="1387" spans="2:65" s="12" customFormat="1">
      <c r="B1387" s="152"/>
      <c r="D1387" s="150" t="s">
        <v>226</v>
      </c>
      <c r="E1387" s="153" t="s">
        <v>19</v>
      </c>
      <c r="F1387" s="154" t="s">
        <v>1779</v>
      </c>
      <c r="H1387" s="155">
        <v>1</v>
      </c>
      <c r="I1387" s="156"/>
      <c r="L1387" s="152"/>
      <c r="M1387" s="157"/>
      <c r="T1387" s="158"/>
      <c r="AT1387" s="153" t="s">
        <v>226</v>
      </c>
      <c r="AU1387" s="153" t="s">
        <v>79</v>
      </c>
      <c r="AV1387" s="12" t="s">
        <v>79</v>
      </c>
      <c r="AW1387" s="12" t="s">
        <v>31</v>
      </c>
      <c r="AX1387" s="12" t="s">
        <v>69</v>
      </c>
      <c r="AY1387" s="153" t="s">
        <v>212</v>
      </c>
    </row>
    <row r="1388" spans="2:65" s="12" customFormat="1">
      <c r="B1388" s="152"/>
      <c r="D1388" s="150" t="s">
        <v>226</v>
      </c>
      <c r="E1388" s="153" t="s">
        <v>19</v>
      </c>
      <c r="F1388" s="154" t="s">
        <v>1731</v>
      </c>
      <c r="H1388" s="155">
        <v>1</v>
      </c>
      <c r="I1388" s="156"/>
      <c r="L1388" s="152"/>
      <c r="M1388" s="157"/>
      <c r="T1388" s="158"/>
      <c r="AT1388" s="153" t="s">
        <v>226</v>
      </c>
      <c r="AU1388" s="153" t="s">
        <v>79</v>
      </c>
      <c r="AV1388" s="12" t="s">
        <v>79</v>
      </c>
      <c r="AW1388" s="12" t="s">
        <v>31</v>
      </c>
      <c r="AX1388" s="12" t="s">
        <v>69</v>
      </c>
      <c r="AY1388" s="153" t="s">
        <v>212</v>
      </c>
    </row>
    <row r="1389" spans="2:65" s="12" customFormat="1">
      <c r="B1389" s="152"/>
      <c r="D1389" s="150" t="s">
        <v>226</v>
      </c>
      <c r="E1389" s="153" t="s">
        <v>19</v>
      </c>
      <c r="F1389" s="154" t="s">
        <v>1780</v>
      </c>
      <c r="H1389" s="155">
        <v>1</v>
      </c>
      <c r="I1389" s="156"/>
      <c r="L1389" s="152"/>
      <c r="M1389" s="157"/>
      <c r="T1389" s="158"/>
      <c r="AT1389" s="153" t="s">
        <v>226</v>
      </c>
      <c r="AU1389" s="153" t="s">
        <v>79</v>
      </c>
      <c r="AV1389" s="12" t="s">
        <v>79</v>
      </c>
      <c r="AW1389" s="12" t="s">
        <v>31</v>
      </c>
      <c r="AX1389" s="12" t="s">
        <v>69</v>
      </c>
      <c r="AY1389" s="153" t="s">
        <v>212</v>
      </c>
    </row>
    <row r="1390" spans="2:65" s="12" customFormat="1">
      <c r="B1390" s="152"/>
      <c r="D1390" s="150" t="s">
        <v>226</v>
      </c>
      <c r="E1390" s="153" t="s">
        <v>19</v>
      </c>
      <c r="F1390" s="154" t="s">
        <v>1781</v>
      </c>
      <c r="H1390" s="155">
        <v>1</v>
      </c>
      <c r="I1390" s="156"/>
      <c r="L1390" s="152"/>
      <c r="M1390" s="157"/>
      <c r="T1390" s="158"/>
      <c r="AT1390" s="153" t="s">
        <v>226</v>
      </c>
      <c r="AU1390" s="153" t="s">
        <v>79</v>
      </c>
      <c r="AV1390" s="12" t="s">
        <v>79</v>
      </c>
      <c r="AW1390" s="12" t="s">
        <v>31</v>
      </c>
      <c r="AX1390" s="12" t="s">
        <v>69</v>
      </c>
      <c r="AY1390" s="153" t="s">
        <v>212</v>
      </c>
    </row>
    <row r="1391" spans="2:65" s="12" customFormat="1">
      <c r="B1391" s="152"/>
      <c r="D1391" s="150" t="s">
        <v>226</v>
      </c>
      <c r="E1391" s="153" t="s">
        <v>19</v>
      </c>
      <c r="F1391" s="154" t="s">
        <v>1782</v>
      </c>
      <c r="H1391" s="155">
        <v>1</v>
      </c>
      <c r="I1391" s="156"/>
      <c r="L1391" s="152"/>
      <c r="M1391" s="157"/>
      <c r="T1391" s="158"/>
      <c r="AT1391" s="153" t="s">
        <v>226</v>
      </c>
      <c r="AU1391" s="153" t="s">
        <v>79</v>
      </c>
      <c r="AV1391" s="12" t="s">
        <v>79</v>
      </c>
      <c r="AW1391" s="12" t="s">
        <v>31</v>
      </c>
      <c r="AX1391" s="12" t="s">
        <v>69</v>
      </c>
      <c r="AY1391" s="153" t="s">
        <v>212</v>
      </c>
    </row>
    <row r="1392" spans="2:65" s="13" customFormat="1">
      <c r="B1392" s="159"/>
      <c r="D1392" s="150" t="s">
        <v>226</v>
      </c>
      <c r="E1392" s="160" t="s">
        <v>19</v>
      </c>
      <c r="F1392" s="161" t="s">
        <v>228</v>
      </c>
      <c r="H1392" s="162">
        <v>7</v>
      </c>
      <c r="I1392" s="163"/>
      <c r="L1392" s="159"/>
      <c r="M1392" s="164"/>
      <c r="T1392" s="165"/>
      <c r="AT1392" s="160" t="s">
        <v>226</v>
      </c>
      <c r="AU1392" s="160" t="s">
        <v>79</v>
      </c>
      <c r="AV1392" s="13" t="s">
        <v>229</v>
      </c>
      <c r="AW1392" s="13" t="s">
        <v>31</v>
      </c>
      <c r="AX1392" s="13" t="s">
        <v>77</v>
      </c>
      <c r="AY1392" s="160" t="s">
        <v>212</v>
      </c>
    </row>
    <row r="1393" spans="2:65" s="14" customFormat="1">
      <c r="B1393" s="170"/>
      <c r="D1393" s="150" t="s">
        <v>226</v>
      </c>
      <c r="E1393" s="171" t="s">
        <v>19</v>
      </c>
      <c r="F1393" s="172" t="s">
        <v>1783</v>
      </c>
      <c r="H1393" s="171" t="s">
        <v>19</v>
      </c>
      <c r="I1393" s="173"/>
      <c r="L1393" s="170"/>
      <c r="M1393" s="174"/>
      <c r="T1393" s="175"/>
      <c r="AT1393" s="171" t="s">
        <v>226</v>
      </c>
      <c r="AU1393" s="171" t="s">
        <v>79</v>
      </c>
      <c r="AV1393" s="14" t="s">
        <v>77</v>
      </c>
      <c r="AW1393" s="14" t="s">
        <v>31</v>
      </c>
      <c r="AX1393" s="14" t="s">
        <v>69</v>
      </c>
      <c r="AY1393" s="171" t="s">
        <v>212</v>
      </c>
    </row>
    <row r="1394" spans="2:65" s="1" customFormat="1" ht="16.5" customHeight="1">
      <c r="B1394" s="34"/>
      <c r="C1394" s="133" t="s">
        <v>1784</v>
      </c>
      <c r="D1394" s="133" t="s">
        <v>215</v>
      </c>
      <c r="E1394" s="134" t="s">
        <v>1785</v>
      </c>
      <c r="F1394" s="135" t="s">
        <v>1786</v>
      </c>
      <c r="G1394" s="136" t="s">
        <v>1710</v>
      </c>
      <c r="H1394" s="137">
        <v>4</v>
      </c>
      <c r="I1394" s="138"/>
      <c r="J1394" s="139">
        <f>ROUND(I1394*H1394,2)</f>
        <v>0</v>
      </c>
      <c r="K1394" s="135" t="s">
        <v>219</v>
      </c>
      <c r="L1394" s="34"/>
      <c r="M1394" s="140" t="s">
        <v>19</v>
      </c>
      <c r="N1394" s="141" t="s">
        <v>40</v>
      </c>
      <c r="P1394" s="142">
        <f>O1394*H1394</f>
        <v>0</v>
      </c>
      <c r="Q1394" s="142">
        <v>0</v>
      </c>
      <c r="R1394" s="142">
        <f>Q1394*H1394</f>
        <v>0</v>
      </c>
      <c r="S1394" s="142">
        <v>4.3929999999999997E-2</v>
      </c>
      <c r="T1394" s="143">
        <f>S1394*H1394</f>
        <v>0.17571999999999999</v>
      </c>
      <c r="AR1394" s="144" t="s">
        <v>316</v>
      </c>
      <c r="AT1394" s="144" t="s">
        <v>215</v>
      </c>
      <c r="AU1394" s="144" t="s">
        <v>79</v>
      </c>
      <c r="AY1394" s="19" t="s">
        <v>212</v>
      </c>
      <c r="BE1394" s="145">
        <f>IF(N1394="základní",J1394,0)</f>
        <v>0</v>
      </c>
      <c r="BF1394" s="145">
        <f>IF(N1394="snížená",J1394,0)</f>
        <v>0</v>
      </c>
      <c r="BG1394" s="145">
        <f>IF(N1394="zákl. přenesená",J1394,0)</f>
        <v>0</v>
      </c>
      <c r="BH1394" s="145">
        <f>IF(N1394="sníž. přenesená",J1394,0)</f>
        <v>0</v>
      </c>
      <c r="BI1394" s="145">
        <f>IF(N1394="nulová",J1394,0)</f>
        <v>0</v>
      </c>
      <c r="BJ1394" s="19" t="s">
        <v>77</v>
      </c>
      <c r="BK1394" s="145">
        <f>ROUND(I1394*H1394,2)</f>
        <v>0</v>
      </c>
      <c r="BL1394" s="19" t="s">
        <v>316</v>
      </c>
      <c r="BM1394" s="144" t="s">
        <v>1787</v>
      </c>
    </row>
    <row r="1395" spans="2:65" s="1" customFormat="1">
      <c r="B1395" s="34"/>
      <c r="D1395" s="146" t="s">
        <v>222</v>
      </c>
      <c r="F1395" s="147" t="s">
        <v>1788</v>
      </c>
      <c r="I1395" s="148"/>
      <c r="L1395" s="34"/>
      <c r="M1395" s="149"/>
      <c r="T1395" s="55"/>
      <c r="AT1395" s="19" t="s">
        <v>222</v>
      </c>
      <c r="AU1395" s="19" t="s">
        <v>79</v>
      </c>
    </row>
    <row r="1396" spans="2:65" s="14" customFormat="1">
      <c r="B1396" s="170"/>
      <c r="D1396" s="150" t="s">
        <v>226</v>
      </c>
      <c r="E1396" s="171" t="s">
        <v>19</v>
      </c>
      <c r="F1396" s="172" t="s">
        <v>1789</v>
      </c>
      <c r="H1396" s="171" t="s">
        <v>19</v>
      </c>
      <c r="I1396" s="173"/>
      <c r="L1396" s="170"/>
      <c r="M1396" s="174"/>
      <c r="T1396" s="175"/>
      <c r="AT1396" s="171" t="s">
        <v>226</v>
      </c>
      <c r="AU1396" s="171" t="s">
        <v>79</v>
      </c>
      <c r="AV1396" s="14" t="s">
        <v>77</v>
      </c>
      <c r="AW1396" s="14" t="s">
        <v>31</v>
      </c>
      <c r="AX1396" s="14" t="s">
        <v>69</v>
      </c>
      <c r="AY1396" s="171" t="s">
        <v>212</v>
      </c>
    </row>
    <row r="1397" spans="2:65" s="12" customFormat="1">
      <c r="B1397" s="152"/>
      <c r="D1397" s="150" t="s">
        <v>226</v>
      </c>
      <c r="E1397" s="153" t="s">
        <v>19</v>
      </c>
      <c r="F1397" s="154" t="s">
        <v>1790</v>
      </c>
      <c r="H1397" s="155">
        <v>3</v>
      </c>
      <c r="I1397" s="156"/>
      <c r="L1397" s="152"/>
      <c r="M1397" s="157"/>
      <c r="T1397" s="158"/>
      <c r="AT1397" s="153" t="s">
        <v>226</v>
      </c>
      <c r="AU1397" s="153" t="s">
        <v>79</v>
      </c>
      <c r="AV1397" s="12" t="s">
        <v>79</v>
      </c>
      <c r="AW1397" s="12" t="s">
        <v>31</v>
      </c>
      <c r="AX1397" s="12" t="s">
        <v>69</v>
      </c>
      <c r="AY1397" s="153" t="s">
        <v>212</v>
      </c>
    </row>
    <row r="1398" spans="2:65" s="12" customFormat="1">
      <c r="B1398" s="152"/>
      <c r="D1398" s="150" t="s">
        <v>226</v>
      </c>
      <c r="E1398" s="153" t="s">
        <v>19</v>
      </c>
      <c r="F1398" s="154" t="s">
        <v>1782</v>
      </c>
      <c r="H1398" s="155">
        <v>1</v>
      </c>
      <c r="I1398" s="156"/>
      <c r="L1398" s="152"/>
      <c r="M1398" s="157"/>
      <c r="T1398" s="158"/>
      <c r="AT1398" s="153" t="s">
        <v>226</v>
      </c>
      <c r="AU1398" s="153" t="s">
        <v>79</v>
      </c>
      <c r="AV1398" s="12" t="s">
        <v>79</v>
      </c>
      <c r="AW1398" s="12" t="s">
        <v>31</v>
      </c>
      <c r="AX1398" s="12" t="s">
        <v>69</v>
      </c>
      <c r="AY1398" s="153" t="s">
        <v>212</v>
      </c>
    </row>
    <row r="1399" spans="2:65" s="13" customFormat="1">
      <c r="B1399" s="159"/>
      <c r="D1399" s="150" t="s">
        <v>226</v>
      </c>
      <c r="E1399" s="160" t="s">
        <v>19</v>
      </c>
      <c r="F1399" s="161" t="s">
        <v>228</v>
      </c>
      <c r="H1399" s="162">
        <v>4</v>
      </c>
      <c r="I1399" s="163"/>
      <c r="L1399" s="159"/>
      <c r="M1399" s="164"/>
      <c r="T1399" s="165"/>
      <c r="AT1399" s="160" t="s">
        <v>226</v>
      </c>
      <c r="AU1399" s="160" t="s">
        <v>79</v>
      </c>
      <c r="AV1399" s="13" t="s">
        <v>229</v>
      </c>
      <c r="AW1399" s="13" t="s">
        <v>31</v>
      </c>
      <c r="AX1399" s="13" t="s">
        <v>77</v>
      </c>
      <c r="AY1399" s="160" t="s">
        <v>212</v>
      </c>
    </row>
    <row r="1400" spans="2:65" s="1" customFormat="1" ht="16.5" customHeight="1">
      <c r="B1400" s="34"/>
      <c r="C1400" s="133" t="s">
        <v>1791</v>
      </c>
      <c r="D1400" s="133" t="s">
        <v>215</v>
      </c>
      <c r="E1400" s="134" t="s">
        <v>1792</v>
      </c>
      <c r="F1400" s="135" t="s">
        <v>1793</v>
      </c>
      <c r="G1400" s="136" t="s">
        <v>1710</v>
      </c>
      <c r="H1400" s="137">
        <v>155</v>
      </c>
      <c r="I1400" s="138"/>
      <c r="J1400" s="139">
        <f>ROUND(I1400*H1400,2)</f>
        <v>0</v>
      </c>
      <c r="K1400" s="135" t="s">
        <v>219</v>
      </c>
      <c r="L1400" s="34"/>
      <c r="M1400" s="140" t="s">
        <v>19</v>
      </c>
      <c r="N1400" s="141" t="s">
        <v>40</v>
      </c>
      <c r="P1400" s="142">
        <f>O1400*H1400</f>
        <v>0</v>
      </c>
      <c r="Q1400" s="142">
        <v>0</v>
      </c>
      <c r="R1400" s="142">
        <f>Q1400*H1400</f>
        <v>0</v>
      </c>
      <c r="S1400" s="142">
        <v>1.56E-3</v>
      </c>
      <c r="T1400" s="143">
        <f>S1400*H1400</f>
        <v>0.24179999999999999</v>
      </c>
      <c r="AR1400" s="144" t="s">
        <v>316</v>
      </c>
      <c r="AT1400" s="144" t="s">
        <v>215</v>
      </c>
      <c r="AU1400" s="144" t="s">
        <v>79</v>
      </c>
      <c r="AY1400" s="19" t="s">
        <v>212</v>
      </c>
      <c r="BE1400" s="145">
        <f>IF(N1400="základní",J1400,0)</f>
        <v>0</v>
      </c>
      <c r="BF1400" s="145">
        <f>IF(N1400="snížená",J1400,0)</f>
        <v>0</v>
      </c>
      <c r="BG1400" s="145">
        <f>IF(N1400="zákl. přenesená",J1400,0)</f>
        <v>0</v>
      </c>
      <c r="BH1400" s="145">
        <f>IF(N1400="sníž. přenesená",J1400,0)</f>
        <v>0</v>
      </c>
      <c r="BI1400" s="145">
        <f>IF(N1400="nulová",J1400,0)</f>
        <v>0</v>
      </c>
      <c r="BJ1400" s="19" t="s">
        <v>77</v>
      </c>
      <c r="BK1400" s="145">
        <f>ROUND(I1400*H1400,2)</f>
        <v>0</v>
      </c>
      <c r="BL1400" s="19" t="s">
        <v>316</v>
      </c>
      <c r="BM1400" s="144" t="s">
        <v>1794</v>
      </c>
    </row>
    <row r="1401" spans="2:65" s="1" customFormat="1">
      <c r="B1401" s="34"/>
      <c r="D1401" s="146" t="s">
        <v>222</v>
      </c>
      <c r="F1401" s="147" t="s">
        <v>1795</v>
      </c>
      <c r="I1401" s="148"/>
      <c r="L1401" s="34"/>
      <c r="M1401" s="149"/>
      <c r="T1401" s="55"/>
      <c r="AT1401" s="19" t="s">
        <v>222</v>
      </c>
      <c r="AU1401" s="19" t="s">
        <v>79</v>
      </c>
    </row>
    <row r="1402" spans="2:65" s="14" customFormat="1">
      <c r="B1402" s="170"/>
      <c r="D1402" s="150" t="s">
        <v>226</v>
      </c>
      <c r="E1402" s="171" t="s">
        <v>19</v>
      </c>
      <c r="F1402" s="172" t="s">
        <v>1796</v>
      </c>
      <c r="H1402" s="171" t="s">
        <v>19</v>
      </c>
      <c r="I1402" s="173"/>
      <c r="L1402" s="170"/>
      <c r="M1402" s="174"/>
      <c r="T1402" s="175"/>
      <c r="AT1402" s="171" t="s">
        <v>226</v>
      </c>
      <c r="AU1402" s="171" t="s">
        <v>79</v>
      </c>
      <c r="AV1402" s="14" t="s">
        <v>77</v>
      </c>
      <c r="AW1402" s="14" t="s">
        <v>31</v>
      </c>
      <c r="AX1402" s="14" t="s">
        <v>69</v>
      </c>
      <c r="AY1402" s="171" t="s">
        <v>212</v>
      </c>
    </row>
    <row r="1403" spans="2:65" s="14" customFormat="1">
      <c r="B1403" s="170"/>
      <c r="D1403" s="150" t="s">
        <v>226</v>
      </c>
      <c r="E1403" s="171" t="s">
        <v>19</v>
      </c>
      <c r="F1403" s="172" t="s">
        <v>1797</v>
      </c>
      <c r="H1403" s="171" t="s">
        <v>19</v>
      </c>
      <c r="I1403" s="173"/>
      <c r="L1403" s="170"/>
      <c r="M1403" s="174"/>
      <c r="T1403" s="175"/>
      <c r="AT1403" s="171" t="s">
        <v>226</v>
      </c>
      <c r="AU1403" s="171" t="s">
        <v>79</v>
      </c>
      <c r="AV1403" s="14" t="s">
        <v>77</v>
      </c>
      <c r="AW1403" s="14" t="s">
        <v>31</v>
      </c>
      <c r="AX1403" s="14" t="s">
        <v>69</v>
      </c>
      <c r="AY1403" s="171" t="s">
        <v>212</v>
      </c>
    </row>
    <row r="1404" spans="2:65" s="12" customFormat="1">
      <c r="B1404" s="152"/>
      <c r="D1404" s="150" t="s">
        <v>226</v>
      </c>
      <c r="E1404" s="153" t="s">
        <v>19</v>
      </c>
      <c r="F1404" s="154" t="s">
        <v>1798</v>
      </c>
      <c r="H1404" s="155">
        <v>139</v>
      </c>
      <c r="I1404" s="156"/>
      <c r="L1404" s="152"/>
      <c r="M1404" s="157"/>
      <c r="T1404" s="158"/>
      <c r="AT1404" s="153" t="s">
        <v>226</v>
      </c>
      <c r="AU1404" s="153" t="s">
        <v>79</v>
      </c>
      <c r="AV1404" s="12" t="s">
        <v>79</v>
      </c>
      <c r="AW1404" s="12" t="s">
        <v>31</v>
      </c>
      <c r="AX1404" s="12" t="s">
        <v>69</v>
      </c>
      <c r="AY1404" s="153" t="s">
        <v>212</v>
      </c>
    </row>
    <row r="1405" spans="2:65" s="15" customFormat="1">
      <c r="B1405" s="176"/>
      <c r="D1405" s="150" t="s">
        <v>226</v>
      </c>
      <c r="E1405" s="177" t="s">
        <v>19</v>
      </c>
      <c r="F1405" s="178" t="s">
        <v>455</v>
      </c>
      <c r="H1405" s="179">
        <v>139</v>
      </c>
      <c r="I1405" s="180"/>
      <c r="L1405" s="176"/>
      <c r="M1405" s="181"/>
      <c r="T1405" s="182"/>
      <c r="AT1405" s="177" t="s">
        <v>226</v>
      </c>
      <c r="AU1405" s="177" t="s">
        <v>79</v>
      </c>
      <c r="AV1405" s="15" t="s">
        <v>236</v>
      </c>
      <c r="AW1405" s="15" t="s">
        <v>31</v>
      </c>
      <c r="AX1405" s="15" t="s">
        <v>69</v>
      </c>
      <c r="AY1405" s="177" t="s">
        <v>212</v>
      </c>
    </row>
    <row r="1406" spans="2:65" s="14" customFormat="1">
      <c r="B1406" s="170"/>
      <c r="D1406" s="150" t="s">
        <v>226</v>
      </c>
      <c r="E1406" s="171" t="s">
        <v>19</v>
      </c>
      <c r="F1406" s="172" t="s">
        <v>1799</v>
      </c>
      <c r="H1406" s="171" t="s">
        <v>19</v>
      </c>
      <c r="I1406" s="173"/>
      <c r="L1406" s="170"/>
      <c r="M1406" s="174"/>
      <c r="T1406" s="175"/>
      <c r="AT1406" s="171" t="s">
        <v>226</v>
      </c>
      <c r="AU1406" s="171" t="s">
        <v>79</v>
      </c>
      <c r="AV1406" s="14" t="s">
        <v>77</v>
      </c>
      <c r="AW1406" s="14" t="s">
        <v>31</v>
      </c>
      <c r="AX1406" s="14" t="s">
        <v>69</v>
      </c>
      <c r="AY1406" s="171" t="s">
        <v>212</v>
      </c>
    </row>
    <row r="1407" spans="2:65" s="12" customFormat="1">
      <c r="B1407" s="152"/>
      <c r="D1407" s="150" t="s">
        <v>226</v>
      </c>
      <c r="E1407" s="153" t="s">
        <v>19</v>
      </c>
      <c r="F1407" s="154" t="s">
        <v>1800</v>
      </c>
      <c r="H1407" s="155">
        <v>7</v>
      </c>
      <c r="I1407" s="156"/>
      <c r="L1407" s="152"/>
      <c r="M1407" s="157"/>
      <c r="T1407" s="158"/>
      <c r="AT1407" s="153" t="s">
        <v>226</v>
      </c>
      <c r="AU1407" s="153" t="s">
        <v>79</v>
      </c>
      <c r="AV1407" s="12" t="s">
        <v>79</v>
      </c>
      <c r="AW1407" s="12" t="s">
        <v>31</v>
      </c>
      <c r="AX1407" s="12" t="s">
        <v>69</v>
      </c>
      <c r="AY1407" s="153" t="s">
        <v>212</v>
      </c>
    </row>
    <row r="1408" spans="2:65" s="15" customFormat="1">
      <c r="B1408" s="176"/>
      <c r="D1408" s="150" t="s">
        <v>226</v>
      </c>
      <c r="E1408" s="177" t="s">
        <v>19</v>
      </c>
      <c r="F1408" s="178" t="s">
        <v>455</v>
      </c>
      <c r="H1408" s="179">
        <v>7</v>
      </c>
      <c r="I1408" s="180"/>
      <c r="L1408" s="176"/>
      <c r="M1408" s="181"/>
      <c r="T1408" s="182"/>
      <c r="AT1408" s="177" t="s">
        <v>226</v>
      </c>
      <c r="AU1408" s="177" t="s">
        <v>79</v>
      </c>
      <c r="AV1408" s="15" t="s">
        <v>236</v>
      </c>
      <c r="AW1408" s="15" t="s">
        <v>31</v>
      </c>
      <c r="AX1408" s="15" t="s">
        <v>69</v>
      </c>
      <c r="AY1408" s="177" t="s">
        <v>212</v>
      </c>
    </row>
    <row r="1409" spans="2:65" s="14" customFormat="1">
      <c r="B1409" s="170"/>
      <c r="D1409" s="150" t="s">
        <v>226</v>
      </c>
      <c r="E1409" s="171" t="s">
        <v>19</v>
      </c>
      <c r="F1409" s="172" t="s">
        <v>1801</v>
      </c>
      <c r="H1409" s="171" t="s">
        <v>19</v>
      </c>
      <c r="I1409" s="173"/>
      <c r="L1409" s="170"/>
      <c r="M1409" s="174"/>
      <c r="T1409" s="175"/>
      <c r="AT1409" s="171" t="s">
        <v>226</v>
      </c>
      <c r="AU1409" s="171" t="s">
        <v>79</v>
      </c>
      <c r="AV1409" s="14" t="s">
        <v>77</v>
      </c>
      <c r="AW1409" s="14" t="s">
        <v>31</v>
      </c>
      <c r="AX1409" s="14" t="s">
        <v>69</v>
      </c>
      <c r="AY1409" s="171" t="s">
        <v>212</v>
      </c>
    </row>
    <row r="1410" spans="2:65" s="12" customFormat="1">
      <c r="B1410" s="152"/>
      <c r="D1410" s="150" t="s">
        <v>226</v>
      </c>
      <c r="E1410" s="153" t="s">
        <v>19</v>
      </c>
      <c r="F1410" s="154" t="s">
        <v>1802</v>
      </c>
      <c r="H1410" s="155">
        <v>5</v>
      </c>
      <c r="I1410" s="156"/>
      <c r="L1410" s="152"/>
      <c r="M1410" s="157"/>
      <c r="T1410" s="158"/>
      <c r="AT1410" s="153" t="s">
        <v>226</v>
      </c>
      <c r="AU1410" s="153" t="s">
        <v>79</v>
      </c>
      <c r="AV1410" s="12" t="s">
        <v>79</v>
      </c>
      <c r="AW1410" s="12" t="s">
        <v>31</v>
      </c>
      <c r="AX1410" s="12" t="s">
        <v>69</v>
      </c>
      <c r="AY1410" s="153" t="s">
        <v>212</v>
      </c>
    </row>
    <row r="1411" spans="2:65" s="15" customFormat="1">
      <c r="B1411" s="176"/>
      <c r="D1411" s="150" t="s">
        <v>226</v>
      </c>
      <c r="E1411" s="177" t="s">
        <v>19</v>
      </c>
      <c r="F1411" s="178" t="s">
        <v>455</v>
      </c>
      <c r="H1411" s="179">
        <v>5</v>
      </c>
      <c r="I1411" s="180"/>
      <c r="L1411" s="176"/>
      <c r="M1411" s="181"/>
      <c r="T1411" s="182"/>
      <c r="AT1411" s="177" t="s">
        <v>226</v>
      </c>
      <c r="AU1411" s="177" t="s">
        <v>79</v>
      </c>
      <c r="AV1411" s="15" t="s">
        <v>236</v>
      </c>
      <c r="AW1411" s="15" t="s">
        <v>31</v>
      </c>
      <c r="AX1411" s="15" t="s">
        <v>69</v>
      </c>
      <c r="AY1411" s="177" t="s">
        <v>212</v>
      </c>
    </row>
    <row r="1412" spans="2:65" s="14" customFormat="1">
      <c r="B1412" s="170"/>
      <c r="D1412" s="150" t="s">
        <v>226</v>
      </c>
      <c r="E1412" s="171" t="s">
        <v>19</v>
      </c>
      <c r="F1412" s="172" t="s">
        <v>1803</v>
      </c>
      <c r="H1412" s="171" t="s">
        <v>19</v>
      </c>
      <c r="I1412" s="173"/>
      <c r="L1412" s="170"/>
      <c r="M1412" s="174"/>
      <c r="T1412" s="175"/>
      <c r="AT1412" s="171" t="s">
        <v>226</v>
      </c>
      <c r="AU1412" s="171" t="s">
        <v>79</v>
      </c>
      <c r="AV1412" s="14" t="s">
        <v>77</v>
      </c>
      <c r="AW1412" s="14" t="s">
        <v>31</v>
      </c>
      <c r="AX1412" s="14" t="s">
        <v>69</v>
      </c>
      <c r="AY1412" s="171" t="s">
        <v>212</v>
      </c>
    </row>
    <row r="1413" spans="2:65" s="12" customFormat="1">
      <c r="B1413" s="152"/>
      <c r="D1413" s="150" t="s">
        <v>226</v>
      </c>
      <c r="E1413" s="153" t="s">
        <v>19</v>
      </c>
      <c r="F1413" s="154" t="s">
        <v>1804</v>
      </c>
      <c r="H1413" s="155">
        <v>4</v>
      </c>
      <c r="I1413" s="156"/>
      <c r="L1413" s="152"/>
      <c r="M1413" s="157"/>
      <c r="T1413" s="158"/>
      <c r="AT1413" s="153" t="s">
        <v>226</v>
      </c>
      <c r="AU1413" s="153" t="s">
        <v>79</v>
      </c>
      <c r="AV1413" s="12" t="s">
        <v>79</v>
      </c>
      <c r="AW1413" s="12" t="s">
        <v>31</v>
      </c>
      <c r="AX1413" s="12" t="s">
        <v>69</v>
      </c>
      <c r="AY1413" s="153" t="s">
        <v>212</v>
      </c>
    </row>
    <row r="1414" spans="2:65" s="15" customFormat="1">
      <c r="B1414" s="176"/>
      <c r="D1414" s="150" t="s">
        <v>226</v>
      </c>
      <c r="E1414" s="177" t="s">
        <v>19</v>
      </c>
      <c r="F1414" s="178" t="s">
        <v>455</v>
      </c>
      <c r="H1414" s="179">
        <v>4</v>
      </c>
      <c r="I1414" s="180"/>
      <c r="L1414" s="176"/>
      <c r="M1414" s="181"/>
      <c r="T1414" s="182"/>
      <c r="AT1414" s="177" t="s">
        <v>226</v>
      </c>
      <c r="AU1414" s="177" t="s">
        <v>79</v>
      </c>
      <c r="AV1414" s="15" t="s">
        <v>236</v>
      </c>
      <c r="AW1414" s="15" t="s">
        <v>31</v>
      </c>
      <c r="AX1414" s="15" t="s">
        <v>69</v>
      </c>
      <c r="AY1414" s="177" t="s">
        <v>212</v>
      </c>
    </row>
    <row r="1415" spans="2:65" s="13" customFormat="1">
      <c r="B1415" s="159"/>
      <c r="D1415" s="150" t="s">
        <v>226</v>
      </c>
      <c r="E1415" s="160" t="s">
        <v>19</v>
      </c>
      <c r="F1415" s="161" t="s">
        <v>228</v>
      </c>
      <c r="H1415" s="162">
        <v>155</v>
      </c>
      <c r="I1415" s="163"/>
      <c r="L1415" s="159"/>
      <c r="M1415" s="164"/>
      <c r="T1415" s="165"/>
      <c r="AT1415" s="160" t="s">
        <v>226</v>
      </c>
      <c r="AU1415" s="160" t="s">
        <v>79</v>
      </c>
      <c r="AV1415" s="13" t="s">
        <v>229</v>
      </c>
      <c r="AW1415" s="13" t="s">
        <v>31</v>
      </c>
      <c r="AX1415" s="13" t="s">
        <v>77</v>
      </c>
      <c r="AY1415" s="160" t="s">
        <v>212</v>
      </c>
    </row>
    <row r="1416" spans="2:65" s="1" customFormat="1" ht="16.5" customHeight="1">
      <c r="B1416" s="34"/>
      <c r="C1416" s="133" t="s">
        <v>1805</v>
      </c>
      <c r="D1416" s="133" t="s">
        <v>215</v>
      </c>
      <c r="E1416" s="134" t="s">
        <v>1806</v>
      </c>
      <c r="F1416" s="135" t="s">
        <v>1807</v>
      </c>
      <c r="G1416" s="136" t="s">
        <v>1710</v>
      </c>
      <c r="H1416" s="137">
        <v>1</v>
      </c>
      <c r="I1416" s="138"/>
      <c r="J1416" s="139">
        <f>ROUND(I1416*H1416,2)</f>
        <v>0</v>
      </c>
      <c r="K1416" s="135" t="s">
        <v>219</v>
      </c>
      <c r="L1416" s="34"/>
      <c r="M1416" s="140" t="s">
        <v>19</v>
      </c>
      <c r="N1416" s="141" t="s">
        <v>40</v>
      </c>
      <c r="P1416" s="142">
        <f>O1416*H1416</f>
        <v>0</v>
      </c>
      <c r="Q1416" s="142">
        <v>0</v>
      </c>
      <c r="R1416" s="142">
        <f>Q1416*H1416</f>
        <v>0</v>
      </c>
      <c r="S1416" s="142">
        <v>8.5999999999999998E-4</v>
      </c>
      <c r="T1416" s="143">
        <f>S1416*H1416</f>
        <v>8.5999999999999998E-4</v>
      </c>
      <c r="AR1416" s="144" t="s">
        <v>316</v>
      </c>
      <c r="AT1416" s="144" t="s">
        <v>215</v>
      </c>
      <c r="AU1416" s="144" t="s">
        <v>79</v>
      </c>
      <c r="AY1416" s="19" t="s">
        <v>212</v>
      </c>
      <c r="BE1416" s="145">
        <f>IF(N1416="základní",J1416,0)</f>
        <v>0</v>
      </c>
      <c r="BF1416" s="145">
        <f>IF(N1416="snížená",J1416,0)</f>
        <v>0</v>
      </c>
      <c r="BG1416" s="145">
        <f>IF(N1416="zákl. přenesená",J1416,0)</f>
        <v>0</v>
      </c>
      <c r="BH1416" s="145">
        <f>IF(N1416="sníž. přenesená",J1416,0)</f>
        <v>0</v>
      </c>
      <c r="BI1416" s="145">
        <f>IF(N1416="nulová",J1416,0)</f>
        <v>0</v>
      </c>
      <c r="BJ1416" s="19" t="s">
        <v>77</v>
      </c>
      <c r="BK1416" s="145">
        <f>ROUND(I1416*H1416,2)</f>
        <v>0</v>
      </c>
      <c r="BL1416" s="19" t="s">
        <v>316</v>
      </c>
      <c r="BM1416" s="144" t="s">
        <v>1808</v>
      </c>
    </row>
    <row r="1417" spans="2:65" s="1" customFormat="1">
      <c r="B1417" s="34"/>
      <c r="D1417" s="146" t="s">
        <v>222</v>
      </c>
      <c r="F1417" s="147" t="s">
        <v>1809</v>
      </c>
      <c r="I1417" s="148"/>
      <c r="L1417" s="34"/>
      <c r="M1417" s="149"/>
      <c r="T1417" s="55"/>
      <c r="AT1417" s="19" t="s">
        <v>222</v>
      </c>
      <c r="AU1417" s="19" t="s">
        <v>79</v>
      </c>
    </row>
    <row r="1418" spans="2:65" s="14" customFormat="1">
      <c r="B1418" s="170"/>
      <c r="D1418" s="150" t="s">
        <v>226</v>
      </c>
      <c r="E1418" s="171" t="s">
        <v>19</v>
      </c>
      <c r="F1418" s="172" t="s">
        <v>1810</v>
      </c>
      <c r="H1418" s="171" t="s">
        <v>19</v>
      </c>
      <c r="I1418" s="173"/>
      <c r="L1418" s="170"/>
      <c r="M1418" s="174"/>
      <c r="T1418" s="175"/>
      <c r="AT1418" s="171" t="s">
        <v>226</v>
      </c>
      <c r="AU1418" s="171" t="s">
        <v>79</v>
      </c>
      <c r="AV1418" s="14" t="s">
        <v>77</v>
      </c>
      <c r="AW1418" s="14" t="s">
        <v>31</v>
      </c>
      <c r="AX1418" s="14" t="s">
        <v>69</v>
      </c>
      <c r="AY1418" s="171" t="s">
        <v>212</v>
      </c>
    </row>
    <row r="1419" spans="2:65" s="14" customFormat="1">
      <c r="B1419" s="170"/>
      <c r="D1419" s="150" t="s">
        <v>226</v>
      </c>
      <c r="E1419" s="171" t="s">
        <v>19</v>
      </c>
      <c r="F1419" s="172" t="s">
        <v>1811</v>
      </c>
      <c r="H1419" s="171" t="s">
        <v>19</v>
      </c>
      <c r="I1419" s="173"/>
      <c r="L1419" s="170"/>
      <c r="M1419" s="174"/>
      <c r="T1419" s="175"/>
      <c r="AT1419" s="171" t="s">
        <v>226</v>
      </c>
      <c r="AU1419" s="171" t="s">
        <v>79</v>
      </c>
      <c r="AV1419" s="14" t="s">
        <v>77</v>
      </c>
      <c r="AW1419" s="14" t="s">
        <v>31</v>
      </c>
      <c r="AX1419" s="14" t="s">
        <v>69</v>
      </c>
      <c r="AY1419" s="171" t="s">
        <v>212</v>
      </c>
    </row>
    <row r="1420" spans="2:65" s="12" customFormat="1">
      <c r="B1420" s="152"/>
      <c r="D1420" s="150" t="s">
        <v>226</v>
      </c>
      <c r="E1420" s="153" t="s">
        <v>19</v>
      </c>
      <c r="F1420" s="154" t="s">
        <v>1770</v>
      </c>
      <c r="H1420" s="155">
        <v>1</v>
      </c>
      <c r="I1420" s="156"/>
      <c r="L1420" s="152"/>
      <c r="M1420" s="157"/>
      <c r="T1420" s="158"/>
      <c r="AT1420" s="153" t="s">
        <v>226</v>
      </c>
      <c r="AU1420" s="153" t="s">
        <v>79</v>
      </c>
      <c r="AV1420" s="12" t="s">
        <v>79</v>
      </c>
      <c r="AW1420" s="12" t="s">
        <v>31</v>
      </c>
      <c r="AX1420" s="12" t="s">
        <v>69</v>
      </c>
      <c r="AY1420" s="153" t="s">
        <v>212</v>
      </c>
    </row>
    <row r="1421" spans="2:65" s="13" customFormat="1">
      <c r="B1421" s="159"/>
      <c r="D1421" s="150" t="s">
        <v>226</v>
      </c>
      <c r="E1421" s="160" t="s">
        <v>19</v>
      </c>
      <c r="F1421" s="161" t="s">
        <v>228</v>
      </c>
      <c r="H1421" s="162">
        <v>1</v>
      </c>
      <c r="I1421" s="163"/>
      <c r="L1421" s="159"/>
      <c r="M1421" s="164"/>
      <c r="T1421" s="165"/>
      <c r="AT1421" s="160" t="s">
        <v>226</v>
      </c>
      <c r="AU1421" s="160" t="s">
        <v>79</v>
      </c>
      <c r="AV1421" s="13" t="s">
        <v>229</v>
      </c>
      <c r="AW1421" s="13" t="s">
        <v>31</v>
      </c>
      <c r="AX1421" s="13" t="s">
        <v>77</v>
      </c>
      <c r="AY1421" s="160" t="s">
        <v>212</v>
      </c>
    </row>
    <row r="1422" spans="2:65" s="1" customFormat="1" ht="16.5" customHeight="1">
      <c r="B1422" s="34"/>
      <c r="C1422" s="133" t="s">
        <v>1812</v>
      </c>
      <c r="D1422" s="133" t="s">
        <v>215</v>
      </c>
      <c r="E1422" s="134" t="s">
        <v>1813</v>
      </c>
      <c r="F1422" s="135" t="s">
        <v>1814</v>
      </c>
      <c r="G1422" s="136" t="s">
        <v>624</v>
      </c>
      <c r="H1422" s="137">
        <v>14</v>
      </c>
      <c r="I1422" s="138"/>
      <c r="J1422" s="139">
        <f>ROUND(I1422*H1422,2)</f>
        <v>0</v>
      </c>
      <c r="K1422" s="135" t="s">
        <v>219</v>
      </c>
      <c r="L1422" s="34"/>
      <c r="M1422" s="140" t="s">
        <v>19</v>
      </c>
      <c r="N1422" s="141" t="s">
        <v>40</v>
      </c>
      <c r="P1422" s="142">
        <f>O1422*H1422</f>
        <v>0</v>
      </c>
      <c r="Q1422" s="142">
        <v>0</v>
      </c>
      <c r="R1422" s="142">
        <f>Q1422*H1422</f>
        <v>0</v>
      </c>
      <c r="S1422" s="142">
        <v>2.2499999999999998E-3</v>
      </c>
      <c r="T1422" s="143">
        <f>S1422*H1422</f>
        <v>3.15E-2</v>
      </c>
      <c r="AR1422" s="144" t="s">
        <v>316</v>
      </c>
      <c r="AT1422" s="144" t="s">
        <v>215</v>
      </c>
      <c r="AU1422" s="144" t="s">
        <v>79</v>
      </c>
      <c r="AY1422" s="19" t="s">
        <v>212</v>
      </c>
      <c r="BE1422" s="145">
        <f>IF(N1422="základní",J1422,0)</f>
        <v>0</v>
      </c>
      <c r="BF1422" s="145">
        <f>IF(N1422="snížená",J1422,0)</f>
        <v>0</v>
      </c>
      <c r="BG1422" s="145">
        <f>IF(N1422="zákl. přenesená",J1422,0)</f>
        <v>0</v>
      </c>
      <c r="BH1422" s="145">
        <f>IF(N1422="sníž. přenesená",J1422,0)</f>
        <v>0</v>
      </c>
      <c r="BI1422" s="145">
        <f>IF(N1422="nulová",J1422,0)</f>
        <v>0</v>
      </c>
      <c r="BJ1422" s="19" t="s">
        <v>77</v>
      </c>
      <c r="BK1422" s="145">
        <f>ROUND(I1422*H1422,2)</f>
        <v>0</v>
      </c>
      <c r="BL1422" s="19" t="s">
        <v>316</v>
      </c>
      <c r="BM1422" s="144" t="s">
        <v>1815</v>
      </c>
    </row>
    <row r="1423" spans="2:65" s="1" customFormat="1">
      <c r="B1423" s="34"/>
      <c r="D1423" s="146" t="s">
        <v>222</v>
      </c>
      <c r="F1423" s="147" t="s">
        <v>1816</v>
      </c>
      <c r="I1423" s="148"/>
      <c r="L1423" s="34"/>
      <c r="M1423" s="149"/>
      <c r="T1423" s="55"/>
      <c r="AT1423" s="19" t="s">
        <v>222</v>
      </c>
      <c r="AU1423" s="19" t="s">
        <v>79</v>
      </c>
    </row>
    <row r="1424" spans="2:65" s="14" customFormat="1">
      <c r="B1424" s="170"/>
      <c r="D1424" s="150" t="s">
        <v>226</v>
      </c>
      <c r="E1424" s="171" t="s">
        <v>19</v>
      </c>
      <c r="F1424" s="172" t="s">
        <v>1817</v>
      </c>
      <c r="H1424" s="171" t="s">
        <v>19</v>
      </c>
      <c r="I1424" s="173"/>
      <c r="L1424" s="170"/>
      <c r="M1424" s="174"/>
      <c r="T1424" s="175"/>
      <c r="AT1424" s="171" t="s">
        <v>226</v>
      </c>
      <c r="AU1424" s="171" t="s">
        <v>79</v>
      </c>
      <c r="AV1424" s="14" t="s">
        <v>77</v>
      </c>
      <c r="AW1424" s="14" t="s">
        <v>31</v>
      </c>
      <c r="AX1424" s="14" t="s">
        <v>69</v>
      </c>
      <c r="AY1424" s="171" t="s">
        <v>212</v>
      </c>
    </row>
    <row r="1425" spans="2:65" s="12" customFormat="1">
      <c r="B1425" s="152"/>
      <c r="D1425" s="150" t="s">
        <v>226</v>
      </c>
      <c r="E1425" s="153" t="s">
        <v>19</v>
      </c>
      <c r="F1425" s="154" t="s">
        <v>1728</v>
      </c>
      <c r="H1425" s="155">
        <v>2</v>
      </c>
      <c r="I1425" s="156"/>
      <c r="L1425" s="152"/>
      <c r="M1425" s="157"/>
      <c r="T1425" s="158"/>
      <c r="AT1425" s="153" t="s">
        <v>226</v>
      </c>
      <c r="AU1425" s="153" t="s">
        <v>79</v>
      </c>
      <c r="AV1425" s="12" t="s">
        <v>79</v>
      </c>
      <c r="AW1425" s="12" t="s">
        <v>31</v>
      </c>
      <c r="AX1425" s="12" t="s">
        <v>69</v>
      </c>
      <c r="AY1425" s="153" t="s">
        <v>212</v>
      </c>
    </row>
    <row r="1426" spans="2:65" s="12" customFormat="1">
      <c r="B1426" s="152"/>
      <c r="D1426" s="150" t="s">
        <v>226</v>
      </c>
      <c r="E1426" s="153" t="s">
        <v>19</v>
      </c>
      <c r="F1426" s="154" t="s">
        <v>1729</v>
      </c>
      <c r="H1426" s="155">
        <v>2</v>
      </c>
      <c r="I1426" s="156"/>
      <c r="L1426" s="152"/>
      <c r="M1426" s="157"/>
      <c r="T1426" s="158"/>
      <c r="AT1426" s="153" t="s">
        <v>226</v>
      </c>
      <c r="AU1426" s="153" t="s">
        <v>79</v>
      </c>
      <c r="AV1426" s="12" t="s">
        <v>79</v>
      </c>
      <c r="AW1426" s="12" t="s">
        <v>31</v>
      </c>
      <c r="AX1426" s="12" t="s">
        <v>69</v>
      </c>
      <c r="AY1426" s="153" t="s">
        <v>212</v>
      </c>
    </row>
    <row r="1427" spans="2:65" s="12" customFormat="1">
      <c r="B1427" s="152"/>
      <c r="D1427" s="150" t="s">
        <v>226</v>
      </c>
      <c r="E1427" s="153" t="s">
        <v>19</v>
      </c>
      <c r="F1427" s="154" t="s">
        <v>1730</v>
      </c>
      <c r="H1427" s="155">
        <v>2</v>
      </c>
      <c r="I1427" s="156"/>
      <c r="L1427" s="152"/>
      <c r="M1427" s="157"/>
      <c r="T1427" s="158"/>
      <c r="AT1427" s="153" t="s">
        <v>226</v>
      </c>
      <c r="AU1427" s="153" t="s">
        <v>79</v>
      </c>
      <c r="AV1427" s="12" t="s">
        <v>79</v>
      </c>
      <c r="AW1427" s="12" t="s">
        <v>31</v>
      </c>
      <c r="AX1427" s="12" t="s">
        <v>69</v>
      </c>
      <c r="AY1427" s="153" t="s">
        <v>212</v>
      </c>
    </row>
    <row r="1428" spans="2:65" s="12" customFormat="1">
      <c r="B1428" s="152"/>
      <c r="D1428" s="150" t="s">
        <v>226</v>
      </c>
      <c r="E1428" s="153" t="s">
        <v>19</v>
      </c>
      <c r="F1428" s="154" t="s">
        <v>1717</v>
      </c>
      <c r="H1428" s="155">
        <v>2</v>
      </c>
      <c r="I1428" s="156"/>
      <c r="L1428" s="152"/>
      <c r="M1428" s="157"/>
      <c r="T1428" s="158"/>
      <c r="AT1428" s="153" t="s">
        <v>226</v>
      </c>
      <c r="AU1428" s="153" t="s">
        <v>79</v>
      </c>
      <c r="AV1428" s="12" t="s">
        <v>79</v>
      </c>
      <c r="AW1428" s="12" t="s">
        <v>31</v>
      </c>
      <c r="AX1428" s="12" t="s">
        <v>69</v>
      </c>
      <c r="AY1428" s="153" t="s">
        <v>212</v>
      </c>
    </row>
    <row r="1429" spans="2:65" s="12" customFormat="1">
      <c r="B1429" s="152"/>
      <c r="D1429" s="150" t="s">
        <v>226</v>
      </c>
      <c r="E1429" s="153" t="s">
        <v>19</v>
      </c>
      <c r="F1429" s="154" t="s">
        <v>1732</v>
      </c>
      <c r="H1429" s="155">
        <v>2</v>
      </c>
      <c r="I1429" s="156"/>
      <c r="L1429" s="152"/>
      <c r="M1429" s="157"/>
      <c r="T1429" s="158"/>
      <c r="AT1429" s="153" t="s">
        <v>226</v>
      </c>
      <c r="AU1429" s="153" t="s">
        <v>79</v>
      </c>
      <c r="AV1429" s="12" t="s">
        <v>79</v>
      </c>
      <c r="AW1429" s="12" t="s">
        <v>31</v>
      </c>
      <c r="AX1429" s="12" t="s">
        <v>69</v>
      </c>
      <c r="AY1429" s="153" t="s">
        <v>212</v>
      </c>
    </row>
    <row r="1430" spans="2:65" s="12" customFormat="1">
      <c r="B1430" s="152"/>
      <c r="D1430" s="150" t="s">
        <v>226</v>
      </c>
      <c r="E1430" s="153" t="s">
        <v>19</v>
      </c>
      <c r="F1430" s="154" t="s">
        <v>1733</v>
      </c>
      <c r="H1430" s="155">
        <v>2</v>
      </c>
      <c r="I1430" s="156"/>
      <c r="L1430" s="152"/>
      <c r="M1430" s="157"/>
      <c r="T1430" s="158"/>
      <c r="AT1430" s="153" t="s">
        <v>226</v>
      </c>
      <c r="AU1430" s="153" t="s">
        <v>79</v>
      </c>
      <c r="AV1430" s="12" t="s">
        <v>79</v>
      </c>
      <c r="AW1430" s="12" t="s">
        <v>31</v>
      </c>
      <c r="AX1430" s="12" t="s">
        <v>69</v>
      </c>
      <c r="AY1430" s="153" t="s">
        <v>212</v>
      </c>
    </row>
    <row r="1431" spans="2:65" s="12" customFormat="1">
      <c r="B1431" s="152"/>
      <c r="D1431" s="150" t="s">
        <v>226</v>
      </c>
      <c r="E1431" s="153" t="s">
        <v>19</v>
      </c>
      <c r="F1431" s="154" t="s">
        <v>1734</v>
      </c>
      <c r="H1431" s="155">
        <v>2</v>
      </c>
      <c r="I1431" s="156"/>
      <c r="L1431" s="152"/>
      <c r="M1431" s="157"/>
      <c r="T1431" s="158"/>
      <c r="AT1431" s="153" t="s">
        <v>226</v>
      </c>
      <c r="AU1431" s="153" t="s">
        <v>79</v>
      </c>
      <c r="AV1431" s="12" t="s">
        <v>79</v>
      </c>
      <c r="AW1431" s="12" t="s">
        <v>31</v>
      </c>
      <c r="AX1431" s="12" t="s">
        <v>69</v>
      </c>
      <c r="AY1431" s="153" t="s">
        <v>212</v>
      </c>
    </row>
    <row r="1432" spans="2:65" s="13" customFormat="1">
      <c r="B1432" s="159"/>
      <c r="D1432" s="150" t="s">
        <v>226</v>
      </c>
      <c r="E1432" s="160" t="s">
        <v>19</v>
      </c>
      <c r="F1432" s="161" t="s">
        <v>228</v>
      </c>
      <c r="H1432" s="162">
        <v>14</v>
      </c>
      <c r="I1432" s="163"/>
      <c r="L1432" s="159"/>
      <c r="M1432" s="164"/>
      <c r="T1432" s="165"/>
      <c r="AT1432" s="160" t="s">
        <v>226</v>
      </c>
      <c r="AU1432" s="160" t="s">
        <v>79</v>
      </c>
      <c r="AV1432" s="13" t="s">
        <v>229</v>
      </c>
      <c r="AW1432" s="13" t="s">
        <v>31</v>
      </c>
      <c r="AX1432" s="13" t="s">
        <v>77</v>
      </c>
      <c r="AY1432" s="160" t="s">
        <v>212</v>
      </c>
    </row>
    <row r="1433" spans="2:65" s="1" customFormat="1" ht="16.5" customHeight="1">
      <c r="B1433" s="34"/>
      <c r="C1433" s="133" t="s">
        <v>1818</v>
      </c>
      <c r="D1433" s="133" t="s">
        <v>215</v>
      </c>
      <c r="E1433" s="134" t="s">
        <v>1819</v>
      </c>
      <c r="F1433" s="135" t="s">
        <v>1820</v>
      </c>
      <c r="G1433" s="136" t="s">
        <v>624</v>
      </c>
      <c r="H1433" s="137">
        <v>14</v>
      </c>
      <c r="I1433" s="138"/>
      <c r="J1433" s="139">
        <f>ROUND(I1433*H1433,2)</f>
        <v>0</v>
      </c>
      <c r="K1433" s="135" t="s">
        <v>219</v>
      </c>
      <c r="L1433" s="34"/>
      <c r="M1433" s="140" t="s">
        <v>19</v>
      </c>
      <c r="N1433" s="141" t="s">
        <v>40</v>
      </c>
      <c r="P1433" s="142">
        <f>O1433*H1433</f>
        <v>0</v>
      </c>
      <c r="Q1433" s="142">
        <v>0</v>
      </c>
      <c r="R1433" s="142">
        <f>Q1433*H1433</f>
        <v>0</v>
      </c>
      <c r="S1433" s="142">
        <v>5.1999999999999995E-4</v>
      </c>
      <c r="T1433" s="143">
        <f>S1433*H1433</f>
        <v>7.2799999999999991E-3</v>
      </c>
      <c r="AR1433" s="144" t="s">
        <v>316</v>
      </c>
      <c r="AT1433" s="144" t="s">
        <v>215</v>
      </c>
      <c r="AU1433" s="144" t="s">
        <v>79</v>
      </c>
      <c r="AY1433" s="19" t="s">
        <v>212</v>
      </c>
      <c r="BE1433" s="145">
        <f>IF(N1433="základní",J1433,0)</f>
        <v>0</v>
      </c>
      <c r="BF1433" s="145">
        <f>IF(N1433="snížená",J1433,0)</f>
        <v>0</v>
      </c>
      <c r="BG1433" s="145">
        <f>IF(N1433="zákl. přenesená",J1433,0)</f>
        <v>0</v>
      </c>
      <c r="BH1433" s="145">
        <f>IF(N1433="sníž. přenesená",J1433,0)</f>
        <v>0</v>
      </c>
      <c r="BI1433" s="145">
        <f>IF(N1433="nulová",J1433,0)</f>
        <v>0</v>
      </c>
      <c r="BJ1433" s="19" t="s">
        <v>77</v>
      </c>
      <c r="BK1433" s="145">
        <f>ROUND(I1433*H1433,2)</f>
        <v>0</v>
      </c>
      <c r="BL1433" s="19" t="s">
        <v>316</v>
      </c>
      <c r="BM1433" s="144" t="s">
        <v>1821</v>
      </c>
    </row>
    <row r="1434" spans="2:65" s="1" customFormat="1">
      <c r="B1434" s="34"/>
      <c r="D1434" s="146" t="s">
        <v>222</v>
      </c>
      <c r="F1434" s="147" t="s">
        <v>1822</v>
      </c>
      <c r="I1434" s="148"/>
      <c r="L1434" s="34"/>
      <c r="M1434" s="149"/>
      <c r="T1434" s="55"/>
      <c r="AT1434" s="19" t="s">
        <v>222</v>
      </c>
      <c r="AU1434" s="19" t="s">
        <v>79</v>
      </c>
    </row>
    <row r="1435" spans="2:65" s="14" customFormat="1">
      <c r="B1435" s="170"/>
      <c r="D1435" s="150" t="s">
        <v>226</v>
      </c>
      <c r="E1435" s="171" t="s">
        <v>19</v>
      </c>
      <c r="F1435" s="172" t="s">
        <v>1823</v>
      </c>
      <c r="H1435" s="171" t="s">
        <v>19</v>
      </c>
      <c r="I1435" s="173"/>
      <c r="L1435" s="170"/>
      <c r="M1435" s="174"/>
      <c r="T1435" s="175"/>
      <c r="AT1435" s="171" t="s">
        <v>226</v>
      </c>
      <c r="AU1435" s="171" t="s">
        <v>79</v>
      </c>
      <c r="AV1435" s="14" t="s">
        <v>77</v>
      </c>
      <c r="AW1435" s="14" t="s">
        <v>31</v>
      </c>
      <c r="AX1435" s="14" t="s">
        <v>69</v>
      </c>
      <c r="AY1435" s="171" t="s">
        <v>212</v>
      </c>
    </row>
    <row r="1436" spans="2:65" s="12" customFormat="1">
      <c r="B1436" s="152"/>
      <c r="D1436" s="150" t="s">
        <v>226</v>
      </c>
      <c r="E1436" s="153" t="s">
        <v>19</v>
      </c>
      <c r="F1436" s="154" t="s">
        <v>1728</v>
      </c>
      <c r="H1436" s="155">
        <v>2</v>
      </c>
      <c r="I1436" s="156"/>
      <c r="L1436" s="152"/>
      <c r="M1436" s="157"/>
      <c r="T1436" s="158"/>
      <c r="AT1436" s="153" t="s">
        <v>226</v>
      </c>
      <c r="AU1436" s="153" t="s">
        <v>79</v>
      </c>
      <c r="AV1436" s="12" t="s">
        <v>79</v>
      </c>
      <c r="AW1436" s="12" t="s">
        <v>31</v>
      </c>
      <c r="AX1436" s="12" t="s">
        <v>69</v>
      </c>
      <c r="AY1436" s="153" t="s">
        <v>212</v>
      </c>
    </row>
    <row r="1437" spans="2:65" s="12" customFormat="1">
      <c r="B1437" s="152"/>
      <c r="D1437" s="150" t="s">
        <v>226</v>
      </c>
      <c r="E1437" s="153" t="s">
        <v>19</v>
      </c>
      <c r="F1437" s="154" t="s">
        <v>1729</v>
      </c>
      <c r="H1437" s="155">
        <v>2</v>
      </c>
      <c r="I1437" s="156"/>
      <c r="L1437" s="152"/>
      <c r="M1437" s="157"/>
      <c r="T1437" s="158"/>
      <c r="AT1437" s="153" t="s">
        <v>226</v>
      </c>
      <c r="AU1437" s="153" t="s">
        <v>79</v>
      </c>
      <c r="AV1437" s="12" t="s">
        <v>79</v>
      </c>
      <c r="AW1437" s="12" t="s">
        <v>31</v>
      </c>
      <c r="AX1437" s="12" t="s">
        <v>69</v>
      </c>
      <c r="AY1437" s="153" t="s">
        <v>212</v>
      </c>
    </row>
    <row r="1438" spans="2:65" s="12" customFormat="1">
      <c r="B1438" s="152"/>
      <c r="D1438" s="150" t="s">
        <v>226</v>
      </c>
      <c r="E1438" s="153" t="s">
        <v>19</v>
      </c>
      <c r="F1438" s="154" t="s">
        <v>1730</v>
      </c>
      <c r="H1438" s="155">
        <v>2</v>
      </c>
      <c r="I1438" s="156"/>
      <c r="L1438" s="152"/>
      <c r="M1438" s="157"/>
      <c r="T1438" s="158"/>
      <c r="AT1438" s="153" t="s">
        <v>226</v>
      </c>
      <c r="AU1438" s="153" t="s">
        <v>79</v>
      </c>
      <c r="AV1438" s="12" t="s">
        <v>79</v>
      </c>
      <c r="AW1438" s="12" t="s">
        <v>31</v>
      </c>
      <c r="AX1438" s="12" t="s">
        <v>69</v>
      </c>
      <c r="AY1438" s="153" t="s">
        <v>212</v>
      </c>
    </row>
    <row r="1439" spans="2:65" s="12" customFormat="1">
      <c r="B1439" s="152"/>
      <c r="D1439" s="150" t="s">
        <v>226</v>
      </c>
      <c r="E1439" s="153" t="s">
        <v>19</v>
      </c>
      <c r="F1439" s="154" t="s">
        <v>1717</v>
      </c>
      <c r="H1439" s="155">
        <v>2</v>
      </c>
      <c r="I1439" s="156"/>
      <c r="L1439" s="152"/>
      <c r="M1439" s="157"/>
      <c r="T1439" s="158"/>
      <c r="AT1439" s="153" t="s">
        <v>226</v>
      </c>
      <c r="AU1439" s="153" t="s">
        <v>79</v>
      </c>
      <c r="AV1439" s="12" t="s">
        <v>79</v>
      </c>
      <c r="AW1439" s="12" t="s">
        <v>31</v>
      </c>
      <c r="AX1439" s="12" t="s">
        <v>69</v>
      </c>
      <c r="AY1439" s="153" t="s">
        <v>212</v>
      </c>
    </row>
    <row r="1440" spans="2:65" s="12" customFormat="1">
      <c r="B1440" s="152"/>
      <c r="D1440" s="150" t="s">
        <v>226</v>
      </c>
      <c r="E1440" s="153" t="s">
        <v>19</v>
      </c>
      <c r="F1440" s="154" t="s">
        <v>1732</v>
      </c>
      <c r="H1440" s="155">
        <v>2</v>
      </c>
      <c r="I1440" s="156"/>
      <c r="L1440" s="152"/>
      <c r="M1440" s="157"/>
      <c r="T1440" s="158"/>
      <c r="AT1440" s="153" t="s">
        <v>226</v>
      </c>
      <c r="AU1440" s="153" t="s">
        <v>79</v>
      </c>
      <c r="AV1440" s="12" t="s">
        <v>79</v>
      </c>
      <c r="AW1440" s="12" t="s">
        <v>31</v>
      </c>
      <c r="AX1440" s="12" t="s">
        <v>69</v>
      </c>
      <c r="AY1440" s="153" t="s">
        <v>212</v>
      </c>
    </row>
    <row r="1441" spans="2:65" s="12" customFormat="1">
      <c r="B1441" s="152"/>
      <c r="D1441" s="150" t="s">
        <v>226</v>
      </c>
      <c r="E1441" s="153" t="s">
        <v>19</v>
      </c>
      <c r="F1441" s="154" t="s">
        <v>1733</v>
      </c>
      <c r="H1441" s="155">
        <v>2</v>
      </c>
      <c r="I1441" s="156"/>
      <c r="L1441" s="152"/>
      <c r="M1441" s="157"/>
      <c r="T1441" s="158"/>
      <c r="AT1441" s="153" t="s">
        <v>226</v>
      </c>
      <c r="AU1441" s="153" t="s">
        <v>79</v>
      </c>
      <c r="AV1441" s="12" t="s">
        <v>79</v>
      </c>
      <c r="AW1441" s="12" t="s">
        <v>31</v>
      </c>
      <c r="AX1441" s="12" t="s">
        <v>69</v>
      </c>
      <c r="AY1441" s="153" t="s">
        <v>212</v>
      </c>
    </row>
    <row r="1442" spans="2:65" s="12" customFormat="1">
      <c r="B1442" s="152"/>
      <c r="D1442" s="150" t="s">
        <v>226</v>
      </c>
      <c r="E1442" s="153" t="s">
        <v>19</v>
      </c>
      <c r="F1442" s="154" t="s">
        <v>1734</v>
      </c>
      <c r="H1442" s="155">
        <v>2</v>
      </c>
      <c r="I1442" s="156"/>
      <c r="L1442" s="152"/>
      <c r="M1442" s="157"/>
      <c r="T1442" s="158"/>
      <c r="AT1442" s="153" t="s">
        <v>226</v>
      </c>
      <c r="AU1442" s="153" t="s">
        <v>79</v>
      </c>
      <c r="AV1442" s="12" t="s">
        <v>79</v>
      </c>
      <c r="AW1442" s="12" t="s">
        <v>31</v>
      </c>
      <c r="AX1442" s="12" t="s">
        <v>69</v>
      </c>
      <c r="AY1442" s="153" t="s">
        <v>212</v>
      </c>
    </row>
    <row r="1443" spans="2:65" s="13" customFormat="1">
      <c r="B1443" s="159"/>
      <c r="D1443" s="150" t="s">
        <v>226</v>
      </c>
      <c r="E1443" s="160" t="s">
        <v>19</v>
      </c>
      <c r="F1443" s="161" t="s">
        <v>228</v>
      </c>
      <c r="H1443" s="162">
        <v>14</v>
      </c>
      <c r="I1443" s="163"/>
      <c r="L1443" s="159"/>
      <c r="M1443" s="164"/>
      <c r="T1443" s="165"/>
      <c r="AT1443" s="160" t="s">
        <v>226</v>
      </c>
      <c r="AU1443" s="160" t="s">
        <v>79</v>
      </c>
      <c r="AV1443" s="13" t="s">
        <v>229</v>
      </c>
      <c r="AW1443" s="13" t="s">
        <v>31</v>
      </c>
      <c r="AX1443" s="13" t="s">
        <v>77</v>
      </c>
      <c r="AY1443" s="160" t="s">
        <v>212</v>
      </c>
    </row>
    <row r="1444" spans="2:65" s="1" customFormat="1" ht="16.5" customHeight="1">
      <c r="B1444" s="34"/>
      <c r="C1444" s="133" t="s">
        <v>1824</v>
      </c>
      <c r="D1444" s="133" t="s">
        <v>215</v>
      </c>
      <c r="E1444" s="134" t="s">
        <v>1825</v>
      </c>
      <c r="F1444" s="135" t="s">
        <v>1826</v>
      </c>
      <c r="G1444" s="136" t="s">
        <v>624</v>
      </c>
      <c r="H1444" s="137">
        <v>148</v>
      </c>
      <c r="I1444" s="138"/>
      <c r="J1444" s="139">
        <f>ROUND(I1444*H1444,2)</f>
        <v>0</v>
      </c>
      <c r="K1444" s="135" t="s">
        <v>219</v>
      </c>
      <c r="L1444" s="34"/>
      <c r="M1444" s="140" t="s">
        <v>19</v>
      </c>
      <c r="N1444" s="141" t="s">
        <v>40</v>
      </c>
      <c r="P1444" s="142">
        <f>O1444*H1444</f>
        <v>0</v>
      </c>
      <c r="Q1444" s="142">
        <v>0</v>
      </c>
      <c r="R1444" s="142">
        <f>Q1444*H1444</f>
        <v>0</v>
      </c>
      <c r="S1444" s="142">
        <v>8.5999999999999998E-4</v>
      </c>
      <c r="T1444" s="143">
        <f>S1444*H1444</f>
        <v>0.12728</v>
      </c>
      <c r="AR1444" s="144" t="s">
        <v>316</v>
      </c>
      <c r="AT1444" s="144" t="s">
        <v>215</v>
      </c>
      <c r="AU1444" s="144" t="s">
        <v>79</v>
      </c>
      <c r="AY1444" s="19" t="s">
        <v>212</v>
      </c>
      <c r="BE1444" s="145">
        <f>IF(N1444="základní",J1444,0)</f>
        <v>0</v>
      </c>
      <c r="BF1444" s="145">
        <f>IF(N1444="snížená",J1444,0)</f>
        <v>0</v>
      </c>
      <c r="BG1444" s="145">
        <f>IF(N1444="zákl. přenesená",J1444,0)</f>
        <v>0</v>
      </c>
      <c r="BH1444" s="145">
        <f>IF(N1444="sníž. přenesená",J1444,0)</f>
        <v>0</v>
      </c>
      <c r="BI1444" s="145">
        <f>IF(N1444="nulová",J1444,0)</f>
        <v>0</v>
      </c>
      <c r="BJ1444" s="19" t="s">
        <v>77</v>
      </c>
      <c r="BK1444" s="145">
        <f>ROUND(I1444*H1444,2)</f>
        <v>0</v>
      </c>
      <c r="BL1444" s="19" t="s">
        <v>316</v>
      </c>
      <c r="BM1444" s="144" t="s">
        <v>1827</v>
      </c>
    </row>
    <row r="1445" spans="2:65" s="1" customFormat="1">
      <c r="B1445" s="34"/>
      <c r="D1445" s="146" t="s">
        <v>222</v>
      </c>
      <c r="F1445" s="147" t="s">
        <v>1828</v>
      </c>
      <c r="I1445" s="148"/>
      <c r="L1445" s="34"/>
      <c r="M1445" s="149"/>
      <c r="T1445" s="55"/>
      <c r="AT1445" s="19" t="s">
        <v>222</v>
      </c>
      <c r="AU1445" s="19" t="s">
        <v>79</v>
      </c>
    </row>
    <row r="1446" spans="2:65" s="14" customFormat="1">
      <c r="B1446" s="170"/>
      <c r="D1446" s="150" t="s">
        <v>226</v>
      </c>
      <c r="E1446" s="171" t="s">
        <v>19</v>
      </c>
      <c r="F1446" s="172" t="s">
        <v>1829</v>
      </c>
      <c r="H1446" s="171" t="s">
        <v>19</v>
      </c>
      <c r="I1446" s="173"/>
      <c r="L1446" s="170"/>
      <c r="M1446" s="174"/>
      <c r="T1446" s="175"/>
      <c r="AT1446" s="171" t="s">
        <v>226</v>
      </c>
      <c r="AU1446" s="171" t="s">
        <v>79</v>
      </c>
      <c r="AV1446" s="14" t="s">
        <v>77</v>
      </c>
      <c r="AW1446" s="14" t="s">
        <v>31</v>
      </c>
      <c r="AX1446" s="14" t="s">
        <v>69</v>
      </c>
      <c r="AY1446" s="171" t="s">
        <v>212</v>
      </c>
    </row>
    <row r="1447" spans="2:65" s="14" customFormat="1">
      <c r="B1447" s="170"/>
      <c r="D1447" s="150" t="s">
        <v>226</v>
      </c>
      <c r="E1447" s="171" t="s">
        <v>19</v>
      </c>
      <c r="F1447" s="172" t="s">
        <v>1830</v>
      </c>
      <c r="H1447" s="171" t="s">
        <v>19</v>
      </c>
      <c r="I1447" s="173"/>
      <c r="L1447" s="170"/>
      <c r="M1447" s="174"/>
      <c r="T1447" s="175"/>
      <c r="AT1447" s="171" t="s">
        <v>226</v>
      </c>
      <c r="AU1447" s="171" t="s">
        <v>79</v>
      </c>
      <c r="AV1447" s="14" t="s">
        <v>77</v>
      </c>
      <c r="AW1447" s="14" t="s">
        <v>31</v>
      </c>
      <c r="AX1447" s="14" t="s">
        <v>69</v>
      </c>
      <c r="AY1447" s="171" t="s">
        <v>212</v>
      </c>
    </row>
    <row r="1448" spans="2:65" s="12" customFormat="1">
      <c r="B1448" s="152"/>
      <c r="D1448" s="150" t="s">
        <v>226</v>
      </c>
      <c r="E1448" s="153" t="s">
        <v>19</v>
      </c>
      <c r="F1448" s="154" t="s">
        <v>1798</v>
      </c>
      <c r="H1448" s="155">
        <v>139</v>
      </c>
      <c r="I1448" s="156"/>
      <c r="L1448" s="152"/>
      <c r="M1448" s="157"/>
      <c r="T1448" s="158"/>
      <c r="AT1448" s="153" t="s">
        <v>226</v>
      </c>
      <c r="AU1448" s="153" t="s">
        <v>79</v>
      </c>
      <c r="AV1448" s="12" t="s">
        <v>79</v>
      </c>
      <c r="AW1448" s="12" t="s">
        <v>31</v>
      </c>
      <c r="AX1448" s="12" t="s">
        <v>69</v>
      </c>
      <c r="AY1448" s="153" t="s">
        <v>212</v>
      </c>
    </row>
    <row r="1449" spans="2:65" s="15" customFormat="1">
      <c r="B1449" s="176"/>
      <c r="D1449" s="150" t="s">
        <v>226</v>
      </c>
      <c r="E1449" s="177" t="s">
        <v>19</v>
      </c>
      <c r="F1449" s="178" t="s">
        <v>455</v>
      </c>
      <c r="H1449" s="179">
        <v>139</v>
      </c>
      <c r="I1449" s="180"/>
      <c r="L1449" s="176"/>
      <c r="M1449" s="181"/>
      <c r="T1449" s="182"/>
      <c r="AT1449" s="177" t="s">
        <v>226</v>
      </c>
      <c r="AU1449" s="177" t="s">
        <v>79</v>
      </c>
      <c r="AV1449" s="15" t="s">
        <v>236</v>
      </c>
      <c r="AW1449" s="15" t="s">
        <v>31</v>
      </c>
      <c r="AX1449" s="15" t="s">
        <v>69</v>
      </c>
      <c r="AY1449" s="177" t="s">
        <v>212</v>
      </c>
    </row>
    <row r="1450" spans="2:65" s="14" customFormat="1">
      <c r="B1450" s="170"/>
      <c r="D1450" s="150" t="s">
        <v>226</v>
      </c>
      <c r="E1450" s="171" t="s">
        <v>19</v>
      </c>
      <c r="F1450" s="172" t="s">
        <v>1831</v>
      </c>
      <c r="H1450" s="171" t="s">
        <v>19</v>
      </c>
      <c r="I1450" s="173"/>
      <c r="L1450" s="170"/>
      <c r="M1450" s="174"/>
      <c r="T1450" s="175"/>
      <c r="AT1450" s="171" t="s">
        <v>226</v>
      </c>
      <c r="AU1450" s="171" t="s">
        <v>79</v>
      </c>
      <c r="AV1450" s="14" t="s">
        <v>77</v>
      </c>
      <c r="AW1450" s="14" t="s">
        <v>31</v>
      </c>
      <c r="AX1450" s="14" t="s">
        <v>69</v>
      </c>
      <c r="AY1450" s="171" t="s">
        <v>212</v>
      </c>
    </row>
    <row r="1451" spans="2:65" s="12" customFormat="1">
      <c r="B1451" s="152"/>
      <c r="D1451" s="150" t="s">
        <v>226</v>
      </c>
      <c r="E1451" s="153" t="s">
        <v>19</v>
      </c>
      <c r="F1451" s="154" t="s">
        <v>1802</v>
      </c>
      <c r="H1451" s="155">
        <v>5</v>
      </c>
      <c r="I1451" s="156"/>
      <c r="L1451" s="152"/>
      <c r="M1451" s="157"/>
      <c r="T1451" s="158"/>
      <c r="AT1451" s="153" t="s">
        <v>226</v>
      </c>
      <c r="AU1451" s="153" t="s">
        <v>79</v>
      </c>
      <c r="AV1451" s="12" t="s">
        <v>79</v>
      </c>
      <c r="AW1451" s="12" t="s">
        <v>31</v>
      </c>
      <c r="AX1451" s="12" t="s">
        <v>69</v>
      </c>
      <c r="AY1451" s="153" t="s">
        <v>212</v>
      </c>
    </row>
    <row r="1452" spans="2:65" s="15" customFormat="1">
      <c r="B1452" s="176"/>
      <c r="D1452" s="150" t="s">
        <v>226</v>
      </c>
      <c r="E1452" s="177" t="s">
        <v>19</v>
      </c>
      <c r="F1452" s="178" t="s">
        <v>455</v>
      </c>
      <c r="H1452" s="179">
        <v>5</v>
      </c>
      <c r="I1452" s="180"/>
      <c r="L1452" s="176"/>
      <c r="M1452" s="181"/>
      <c r="T1452" s="182"/>
      <c r="AT1452" s="177" t="s">
        <v>226</v>
      </c>
      <c r="AU1452" s="177" t="s">
        <v>79</v>
      </c>
      <c r="AV1452" s="15" t="s">
        <v>236</v>
      </c>
      <c r="AW1452" s="15" t="s">
        <v>31</v>
      </c>
      <c r="AX1452" s="15" t="s">
        <v>69</v>
      </c>
      <c r="AY1452" s="177" t="s">
        <v>212</v>
      </c>
    </row>
    <row r="1453" spans="2:65" s="14" customFormat="1">
      <c r="B1453" s="170"/>
      <c r="D1453" s="150" t="s">
        <v>226</v>
      </c>
      <c r="E1453" s="171" t="s">
        <v>19</v>
      </c>
      <c r="F1453" s="172" t="s">
        <v>1832</v>
      </c>
      <c r="H1453" s="171" t="s">
        <v>19</v>
      </c>
      <c r="I1453" s="173"/>
      <c r="L1453" s="170"/>
      <c r="M1453" s="174"/>
      <c r="T1453" s="175"/>
      <c r="AT1453" s="171" t="s">
        <v>226</v>
      </c>
      <c r="AU1453" s="171" t="s">
        <v>79</v>
      </c>
      <c r="AV1453" s="14" t="s">
        <v>77</v>
      </c>
      <c r="AW1453" s="14" t="s">
        <v>31</v>
      </c>
      <c r="AX1453" s="14" t="s">
        <v>69</v>
      </c>
      <c r="AY1453" s="171" t="s">
        <v>212</v>
      </c>
    </row>
    <row r="1454" spans="2:65" s="12" customFormat="1">
      <c r="B1454" s="152"/>
      <c r="D1454" s="150" t="s">
        <v>226</v>
      </c>
      <c r="E1454" s="153" t="s">
        <v>19</v>
      </c>
      <c r="F1454" s="154" t="s">
        <v>1804</v>
      </c>
      <c r="H1454" s="155">
        <v>4</v>
      </c>
      <c r="I1454" s="156"/>
      <c r="L1454" s="152"/>
      <c r="M1454" s="157"/>
      <c r="T1454" s="158"/>
      <c r="AT1454" s="153" t="s">
        <v>226</v>
      </c>
      <c r="AU1454" s="153" t="s">
        <v>79</v>
      </c>
      <c r="AV1454" s="12" t="s">
        <v>79</v>
      </c>
      <c r="AW1454" s="12" t="s">
        <v>31</v>
      </c>
      <c r="AX1454" s="12" t="s">
        <v>69</v>
      </c>
      <c r="AY1454" s="153" t="s">
        <v>212</v>
      </c>
    </row>
    <row r="1455" spans="2:65" s="15" customFormat="1">
      <c r="B1455" s="176"/>
      <c r="D1455" s="150" t="s">
        <v>226</v>
      </c>
      <c r="E1455" s="177" t="s">
        <v>19</v>
      </c>
      <c r="F1455" s="178" t="s">
        <v>455</v>
      </c>
      <c r="H1455" s="179">
        <v>4</v>
      </c>
      <c r="I1455" s="180"/>
      <c r="L1455" s="176"/>
      <c r="M1455" s="181"/>
      <c r="T1455" s="182"/>
      <c r="AT1455" s="177" t="s">
        <v>226</v>
      </c>
      <c r="AU1455" s="177" t="s">
        <v>79</v>
      </c>
      <c r="AV1455" s="15" t="s">
        <v>236</v>
      </c>
      <c r="AW1455" s="15" t="s">
        <v>31</v>
      </c>
      <c r="AX1455" s="15" t="s">
        <v>69</v>
      </c>
      <c r="AY1455" s="177" t="s">
        <v>212</v>
      </c>
    </row>
    <row r="1456" spans="2:65" s="13" customFormat="1">
      <c r="B1456" s="159"/>
      <c r="D1456" s="150" t="s">
        <v>226</v>
      </c>
      <c r="E1456" s="160" t="s">
        <v>19</v>
      </c>
      <c r="F1456" s="161" t="s">
        <v>228</v>
      </c>
      <c r="H1456" s="162">
        <v>148</v>
      </c>
      <c r="I1456" s="163"/>
      <c r="L1456" s="159"/>
      <c r="M1456" s="164"/>
      <c r="T1456" s="165"/>
      <c r="AT1456" s="160" t="s">
        <v>226</v>
      </c>
      <c r="AU1456" s="160" t="s">
        <v>79</v>
      </c>
      <c r="AV1456" s="13" t="s">
        <v>229</v>
      </c>
      <c r="AW1456" s="13" t="s">
        <v>31</v>
      </c>
      <c r="AX1456" s="13" t="s">
        <v>77</v>
      </c>
      <c r="AY1456" s="160" t="s">
        <v>212</v>
      </c>
    </row>
    <row r="1457" spans="2:65" s="1" customFormat="1" ht="16.5" customHeight="1">
      <c r="B1457" s="34"/>
      <c r="C1457" s="133" t="s">
        <v>1833</v>
      </c>
      <c r="D1457" s="133" t="s">
        <v>215</v>
      </c>
      <c r="E1457" s="134" t="s">
        <v>1834</v>
      </c>
      <c r="F1457" s="135" t="s">
        <v>1835</v>
      </c>
      <c r="G1457" s="136" t="s">
        <v>624</v>
      </c>
      <c r="H1457" s="137">
        <v>148</v>
      </c>
      <c r="I1457" s="138"/>
      <c r="J1457" s="139">
        <f>ROUND(I1457*H1457,2)</f>
        <v>0</v>
      </c>
      <c r="K1457" s="135" t="s">
        <v>219</v>
      </c>
      <c r="L1457" s="34"/>
      <c r="M1457" s="140" t="s">
        <v>19</v>
      </c>
      <c r="N1457" s="141" t="s">
        <v>40</v>
      </c>
      <c r="P1457" s="142">
        <f>O1457*H1457</f>
        <v>0</v>
      </c>
      <c r="Q1457" s="142">
        <v>0</v>
      </c>
      <c r="R1457" s="142">
        <f>Q1457*H1457</f>
        <v>0</v>
      </c>
      <c r="S1457" s="142">
        <v>8.4999999999999995E-4</v>
      </c>
      <c r="T1457" s="143">
        <f>S1457*H1457</f>
        <v>0.1258</v>
      </c>
      <c r="AR1457" s="144" t="s">
        <v>316</v>
      </c>
      <c r="AT1457" s="144" t="s">
        <v>215</v>
      </c>
      <c r="AU1457" s="144" t="s">
        <v>79</v>
      </c>
      <c r="AY1457" s="19" t="s">
        <v>212</v>
      </c>
      <c r="BE1457" s="145">
        <f>IF(N1457="základní",J1457,0)</f>
        <v>0</v>
      </c>
      <c r="BF1457" s="145">
        <f>IF(N1457="snížená",J1457,0)</f>
        <v>0</v>
      </c>
      <c r="BG1457" s="145">
        <f>IF(N1457="zákl. přenesená",J1457,0)</f>
        <v>0</v>
      </c>
      <c r="BH1457" s="145">
        <f>IF(N1457="sníž. přenesená",J1457,0)</f>
        <v>0</v>
      </c>
      <c r="BI1457" s="145">
        <f>IF(N1457="nulová",J1457,0)</f>
        <v>0</v>
      </c>
      <c r="BJ1457" s="19" t="s">
        <v>77</v>
      </c>
      <c r="BK1457" s="145">
        <f>ROUND(I1457*H1457,2)</f>
        <v>0</v>
      </c>
      <c r="BL1457" s="19" t="s">
        <v>316</v>
      </c>
      <c r="BM1457" s="144" t="s">
        <v>1836</v>
      </c>
    </row>
    <row r="1458" spans="2:65" s="1" customFormat="1">
      <c r="B1458" s="34"/>
      <c r="D1458" s="146" t="s">
        <v>222</v>
      </c>
      <c r="F1458" s="147" t="s">
        <v>1837</v>
      </c>
      <c r="I1458" s="148"/>
      <c r="L1458" s="34"/>
      <c r="M1458" s="149"/>
      <c r="T1458" s="55"/>
      <c r="AT1458" s="19" t="s">
        <v>222</v>
      </c>
      <c r="AU1458" s="19" t="s">
        <v>79</v>
      </c>
    </row>
    <row r="1459" spans="2:65" s="14" customFormat="1">
      <c r="B1459" s="170"/>
      <c r="D1459" s="150" t="s">
        <v>226</v>
      </c>
      <c r="E1459" s="171" t="s">
        <v>19</v>
      </c>
      <c r="F1459" s="172" t="s">
        <v>1838</v>
      </c>
      <c r="H1459" s="171" t="s">
        <v>19</v>
      </c>
      <c r="I1459" s="173"/>
      <c r="L1459" s="170"/>
      <c r="M1459" s="174"/>
      <c r="T1459" s="175"/>
      <c r="AT1459" s="171" t="s">
        <v>226</v>
      </c>
      <c r="AU1459" s="171" t="s">
        <v>79</v>
      </c>
      <c r="AV1459" s="14" t="s">
        <v>77</v>
      </c>
      <c r="AW1459" s="14" t="s">
        <v>31</v>
      </c>
      <c r="AX1459" s="14" t="s">
        <v>69</v>
      </c>
      <c r="AY1459" s="171" t="s">
        <v>212</v>
      </c>
    </row>
    <row r="1460" spans="2:65" s="14" customFormat="1">
      <c r="B1460" s="170"/>
      <c r="D1460" s="150" t="s">
        <v>226</v>
      </c>
      <c r="E1460" s="171" t="s">
        <v>19</v>
      </c>
      <c r="F1460" s="172" t="s">
        <v>1839</v>
      </c>
      <c r="H1460" s="171" t="s">
        <v>19</v>
      </c>
      <c r="I1460" s="173"/>
      <c r="L1460" s="170"/>
      <c r="M1460" s="174"/>
      <c r="T1460" s="175"/>
      <c r="AT1460" s="171" t="s">
        <v>226</v>
      </c>
      <c r="AU1460" s="171" t="s">
        <v>79</v>
      </c>
      <c r="AV1460" s="14" t="s">
        <v>77</v>
      </c>
      <c r="AW1460" s="14" t="s">
        <v>31</v>
      </c>
      <c r="AX1460" s="14" t="s">
        <v>69</v>
      </c>
      <c r="AY1460" s="171" t="s">
        <v>212</v>
      </c>
    </row>
    <row r="1461" spans="2:65" s="12" customFormat="1">
      <c r="B1461" s="152"/>
      <c r="D1461" s="150" t="s">
        <v>226</v>
      </c>
      <c r="E1461" s="153" t="s">
        <v>19</v>
      </c>
      <c r="F1461" s="154" t="s">
        <v>1798</v>
      </c>
      <c r="H1461" s="155">
        <v>139</v>
      </c>
      <c r="I1461" s="156"/>
      <c r="L1461" s="152"/>
      <c r="M1461" s="157"/>
      <c r="T1461" s="158"/>
      <c r="AT1461" s="153" t="s">
        <v>226</v>
      </c>
      <c r="AU1461" s="153" t="s">
        <v>79</v>
      </c>
      <c r="AV1461" s="12" t="s">
        <v>79</v>
      </c>
      <c r="AW1461" s="12" t="s">
        <v>31</v>
      </c>
      <c r="AX1461" s="12" t="s">
        <v>69</v>
      </c>
      <c r="AY1461" s="153" t="s">
        <v>212</v>
      </c>
    </row>
    <row r="1462" spans="2:65" s="15" customFormat="1">
      <c r="B1462" s="176"/>
      <c r="D1462" s="150" t="s">
        <v>226</v>
      </c>
      <c r="E1462" s="177" t="s">
        <v>19</v>
      </c>
      <c r="F1462" s="178" t="s">
        <v>455</v>
      </c>
      <c r="H1462" s="179">
        <v>139</v>
      </c>
      <c r="I1462" s="180"/>
      <c r="L1462" s="176"/>
      <c r="M1462" s="181"/>
      <c r="T1462" s="182"/>
      <c r="AT1462" s="177" t="s">
        <v>226</v>
      </c>
      <c r="AU1462" s="177" t="s">
        <v>79</v>
      </c>
      <c r="AV1462" s="15" t="s">
        <v>236</v>
      </c>
      <c r="AW1462" s="15" t="s">
        <v>31</v>
      </c>
      <c r="AX1462" s="15" t="s">
        <v>69</v>
      </c>
      <c r="AY1462" s="177" t="s">
        <v>212</v>
      </c>
    </row>
    <row r="1463" spans="2:65" s="14" customFormat="1">
      <c r="B1463" s="170"/>
      <c r="D1463" s="150" t="s">
        <v>226</v>
      </c>
      <c r="E1463" s="171" t="s">
        <v>19</v>
      </c>
      <c r="F1463" s="172" t="s">
        <v>1840</v>
      </c>
      <c r="H1463" s="171" t="s">
        <v>19</v>
      </c>
      <c r="I1463" s="173"/>
      <c r="L1463" s="170"/>
      <c r="M1463" s="174"/>
      <c r="T1463" s="175"/>
      <c r="AT1463" s="171" t="s">
        <v>226</v>
      </c>
      <c r="AU1463" s="171" t="s">
        <v>79</v>
      </c>
      <c r="AV1463" s="14" t="s">
        <v>77</v>
      </c>
      <c r="AW1463" s="14" t="s">
        <v>31</v>
      </c>
      <c r="AX1463" s="14" t="s">
        <v>69</v>
      </c>
      <c r="AY1463" s="171" t="s">
        <v>212</v>
      </c>
    </row>
    <row r="1464" spans="2:65" s="12" customFormat="1">
      <c r="B1464" s="152"/>
      <c r="D1464" s="150" t="s">
        <v>226</v>
      </c>
      <c r="E1464" s="153" t="s">
        <v>19</v>
      </c>
      <c r="F1464" s="154" t="s">
        <v>1802</v>
      </c>
      <c r="H1464" s="155">
        <v>5</v>
      </c>
      <c r="I1464" s="156"/>
      <c r="L1464" s="152"/>
      <c r="M1464" s="157"/>
      <c r="T1464" s="158"/>
      <c r="AT1464" s="153" t="s">
        <v>226</v>
      </c>
      <c r="AU1464" s="153" t="s">
        <v>79</v>
      </c>
      <c r="AV1464" s="12" t="s">
        <v>79</v>
      </c>
      <c r="AW1464" s="12" t="s">
        <v>31</v>
      </c>
      <c r="AX1464" s="12" t="s">
        <v>69</v>
      </c>
      <c r="AY1464" s="153" t="s">
        <v>212</v>
      </c>
    </row>
    <row r="1465" spans="2:65" s="15" customFormat="1">
      <c r="B1465" s="176"/>
      <c r="D1465" s="150" t="s">
        <v>226</v>
      </c>
      <c r="E1465" s="177" t="s">
        <v>19</v>
      </c>
      <c r="F1465" s="178" t="s">
        <v>455</v>
      </c>
      <c r="H1465" s="179">
        <v>5</v>
      </c>
      <c r="I1465" s="180"/>
      <c r="L1465" s="176"/>
      <c r="M1465" s="181"/>
      <c r="T1465" s="182"/>
      <c r="AT1465" s="177" t="s">
        <v>226</v>
      </c>
      <c r="AU1465" s="177" t="s">
        <v>79</v>
      </c>
      <c r="AV1465" s="15" t="s">
        <v>236</v>
      </c>
      <c r="AW1465" s="15" t="s">
        <v>31</v>
      </c>
      <c r="AX1465" s="15" t="s">
        <v>69</v>
      </c>
      <c r="AY1465" s="177" t="s">
        <v>212</v>
      </c>
    </row>
    <row r="1466" spans="2:65" s="14" customFormat="1">
      <c r="B1466" s="170"/>
      <c r="D1466" s="150" t="s">
        <v>226</v>
      </c>
      <c r="E1466" s="171" t="s">
        <v>19</v>
      </c>
      <c r="F1466" s="172" t="s">
        <v>1841</v>
      </c>
      <c r="H1466" s="171" t="s">
        <v>19</v>
      </c>
      <c r="I1466" s="173"/>
      <c r="L1466" s="170"/>
      <c r="M1466" s="174"/>
      <c r="T1466" s="175"/>
      <c r="AT1466" s="171" t="s">
        <v>226</v>
      </c>
      <c r="AU1466" s="171" t="s">
        <v>79</v>
      </c>
      <c r="AV1466" s="14" t="s">
        <v>77</v>
      </c>
      <c r="AW1466" s="14" t="s">
        <v>31</v>
      </c>
      <c r="AX1466" s="14" t="s">
        <v>69</v>
      </c>
      <c r="AY1466" s="171" t="s">
        <v>212</v>
      </c>
    </row>
    <row r="1467" spans="2:65" s="12" customFormat="1">
      <c r="B1467" s="152"/>
      <c r="D1467" s="150" t="s">
        <v>226</v>
      </c>
      <c r="E1467" s="153" t="s">
        <v>19</v>
      </c>
      <c r="F1467" s="154" t="s">
        <v>1804</v>
      </c>
      <c r="H1467" s="155">
        <v>4</v>
      </c>
      <c r="I1467" s="156"/>
      <c r="L1467" s="152"/>
      <c r="M1467" s="157"/>
      <c r="T1467" s="158"/>
      <c r="AT1467" s="153" t="s">
        <v>226</v>
      </c>
      <c r="AU1467" s="153" t="s">
        <v>79</v>
      </c>
      <c r="AV1467" s="12" t="s">
        <v>79</v>
      </c>
      <c r="AW1467" s="12" t="s">
        <v>31</v>
      </c>
      <c r="AX1467" s="12" t="s">
        <v>69</v>
      </c>
      <c r="AY1467" s="153" t="s">
        <v>212</v>
      </c>
    </row>
    <row r="1468" spans="2:65" s="15" customFormat="1">
      <c r="B1468" s="176"/>
      <c r="D1468" s="150" t="s">
        <v>226</v>
      </c>
      <c r="E1468" s="177" t="s">
        <v>19</v>
      </c>
      <c r="F1468" s="178" t="s">
        <v>455</v>
      </c>
      <c r="H1468" s="179">
        <v>4</v>
      </c>
      <c r="I1468" s="180"/>
      <c r="L1468" s="176"/>
      <c r="M1468" s="181"/>
      <c r="T1468" s="182"/>
      <c r="AT1468" s="177" t="s">
        <v>226</v>
      </c>
      <c r="AU1468" s="177" t="s">
        <v>79</v>
      </c>
      <c r="AV1468" s="15" t="s">
        <v>236</v>
      </c>
      <c r="AW1468" s="15" t="s">
        <v>31</v>
      </c>
      <c r="AX1468" s="15" t="s">
        <v>69</v>
      </c>
      <c r="AY1468" s="177" t="s">
        <v>212</v>
      </c>
    </row>
    <row r="1469" spans="2:65" s="13" customFormat="1">
      <c r="B1469" s="159"/>
      <c r="D1469" s="150" t="s">
        <v>226</v>
      </c>
      <c r="E1469" s="160" t="s">
        <v>19</v>
      </c>
      <c r="F1469" s="161" t="s">
        <v>228</v>
      </c>
      <c r="H1469" s="162">
        <v>148</v>
      </c>
      <c r="I1469" s="163"/>
      <c r="L1469" s="159"/>
      <c r="M1469" s="164"/>
      <c r="T1469" s="165"/>
      <c r="AT1469" s="160" t="s">
        <v>226</v>
      </c>
      <c r="AU1469" s="160" t="s">
        <v>79</v>
      </c>
      <c r="AV1469" s="13" t="s">
        <v>229</v>
      </c>
      <c r="AW1469" s="13" t="s">
        <v>31</v>
      </c>
      <c r="AX1469" s="13" t="s">
        <v>77</v>
      </c>
      <c r="AY1469" s="160" t="s">
        <v>212</v>
      </c>
    </row>
    <row r="1470" spans="2:65" s="11" customFormat="1" ht="22.9" customHeight="1">
      <c r="B1470" s="121"/>
      <c r="D1470" s="122" t="s">
        <v>68</v>
      </c>
      <c r="E1470" s="131" t="s">
        <v>1842</v>
      </c>
      <c r="F1470" s="131" t="s">
        <v>1843</v>
      </c>
      <c r="I1470" s="124"/>
      <c r="J1470" s="132">
        <f>BK1470</f>
        <v>0</v>
      </c>
      <c r="L1470" s="121"/>
      <c r="M1470" s="126"/>
      <c r="P1470" s="127">
        <f>SUM(P1471:P1490)</f>
        <v>0</v>
      </c>
      <c r="R1470" s="127">
        <f>SUM(R1471:R1490)</f>
        <v>0</v>
      </c>
      <c r="T1470" s="128">
        <f>SUM(T1471:T1490)</f>
        <v>0</v>
      </c>
      <c r="AR1470" s="122" t="s">
        <v>79</v>
      </c>
      <c r="AT1470" s="129" t="s">
        <v>68</v>
      </c>
      <c r="AU1470" s="129" t="s">
        <v>77</v>
      </c>
      <c r="AY1470" s="122" t="s">
        <v>212</v>
      </c>
      <c r="BK1470" s="130">
        <f>SUM(BK1471:BK1490)</f>
        <v>0</v>
      </c>
    </row>
    <row r="1471" spans="2:65" s="1" customFormat="1" ht="24.2" customHeight="1">
      <c r="B1471" s="34"/>
      <c r="C1471" s="133" t="s">
        <v>1844</v>
      </c>
      <c r="D1471" s="133" t="s">
        <v>215</v>
      </c>
      <c r="E1471" s="134" t="s">
        <v>1845</v>
      </c>
      <c r="F1471" s="135" t="s">
        <v>1846</v>
      </c>
      <c r="G1471" s="136" t="s">
        <v>536</v>
      </c>
      <c r="H1471" s="137">
        <v>2500</v>
      </c>
      <c r="I1471" s="138"/>
      <c r="J1471" s="139">
        <f>ROUND(I1471*H1471,2)</f>
        <v>0</v>
      </c>
      <c r="K1471" s="135" t="s">
        <v>245</v>
      </c>
      <c r="L1471" s="34"/>
      <c r="M1471" s="140" t="s">
        <v>19</v>
      </c>
      <c r="N1471" s="141" t="s">
        <v>40</v>
      </c>
      <c r="P1471" s="142">
        <f>O1471*H1471</f>
        <v>0</v>
      </c>
      <c r="Q1471" s="142">
        <v>0</v>
      </c>
      <c r="R1471" s="142">
        <f>Q1471*H1471</f>
        <v>0</v>
      </c>
      <c r="S1471" s="142">
        <v>0</v>
      </c>
      <c r="T1471" s="143">
        <f>S1471*H1471</f>
        <v>0</v>
      </c>
      <c r="AR1471" s="144" t="s">
        <v>316</v>
      </c>
      <c r="AT1471" s="144" t="s">
        <v>215</v>
      </c>
      <c r="AU1471" s="144" t="s">
        <v>79</v>
      </c>
      <c r="AY1471" s="19" t="s">
        <v>212</v>
      </c>
      <c r="BE1471" s="145">
        <f>IF(N1471="základní",J1471,0)</f>
        <v>0</v>
      </c>
      <c r="BF1471" s="145">
        <f>IF(N1471="snížená",J1471,0)</f>
        <v>0</v>
      </c>
      <c r="BG1471" s="145">
        <f>IF(N1471="zákl. přenesená",J1471,0)</f>
        <v>0</v>
      </c>
      <c r="BH1471" s="145">
        <f>IF(N1471="sníž. přenesená",J1471,0)</f>
        <v>0</v>
      </c>
      <c r="BI1471" s="145">
        <f>IF(N1471="nulová",J1471,0)</f>
        <v>0</v>
      </c>
      <c r="BJ1471" s="19" t="s">
        <v>77</v>
      </c>
      <c r="BK1471" s="145">
        <f>ROUND(I1471*H1471,2)</f>
        <v>0</v>
      </c>
      <c r="BL1471" s="19" t="s">
        <v>316</v>
      </c>
      <c r="BM1471" s="144" t="s">
        <v>1847</v>
      </c>
    </row>
    <row r="1472" spans="2:65" s="1" customFormat="1" ht="136.5">
      <c r="B1472" s="34"/>
      <c r="D1472" s="150" t="s">
        <v>224</v>
      </c>
      <c r="F1472" s="151" t="s">
        <v>1848</v>
      </c>
      <c r="I1472" s="148"/>
      <c r="L1472" s="34"/>
      <c r="M1472" s="149"/>
      <c r="T1472" s="55"/>
      <c r="AT1472" s="19" t="s">
        <v>224</v>
      </c>
      <c r="AU1472" s="19" t="s">
        <v>79</v>
      </c>
    </row>
    <row r="1473" spans="2:65" s="14" customFormat="1">
      <c r="B1473" s="170"/>
      <c r="D1473" s="150" t="s">
        <v>226</v>
      </c>
      <c r="E1473" s="171" t="s">
        <v>19</v>
      </c>
      <c r="F1473" s="172" t="s">
        <v>1849</v>
      </c>
      <c r="H1473" s="171" t="s">
        <v>19</v>
      </c>
      <c r="I1473" s="173"/>
      <c r="L1473" s="170"/>
      <c r="M1473" s="174"/>
      <c r="T1473" s="175"/>
      <c r="AT1473" s="171" t="s">
        <v>226</v>
      </c>
      <c r="AU1473" s="171" t="s">
        <v>79</v>
      </c>
      <c r="AV1473" s="14" t="s">
        <v>77</v>
      </c>
      <c r="AW1473" s="14" t="s">
        <v>31</v>
      </c>
      <c r="AX1473" s="14" t="s">
        <v>69</v>
      </c>
      <c r="AY1473" s="171" t="s">
        <v>212</v>
      </c>
    </row>
    <row r="1474" spans="2:65" s="12" customFormat="1">
      <c r="B1474" s="152"/>
      <c r="D1474" s="150" t="s">
        <v>226</v>
      </c>
      <c r="E1474" s="153" t="s">
        <v>19</v>
      </c>
      <c r="F1474" s="154" t="s">
        <v>1850</v>
      </c>
      <c r="H1474" s="155">
        <v>2500</v>
      </c>
      <c r="I1474" s="156"/>
      <c r="L1474" s="152"/>
      <c r="M1474" s="157"/>
      <c r="T1474" s="158"/>
      <c r="AT1474" s="153" t="s">
        <v>226</v>
      </c>
      <c r="AU1474" s="153" t="s">
        <v>79</v>
      </c>
      <c r="AV1474" s="12" t="s">
        <v>79</v>
      </c>
      <c r="AW1474" s="12" t="s">
        <v>31</v>
      </c>
      <c r="AX1474" s="12" t="s">
        <v>69</v>
      </c>
      <c r="AY1474" s="153" t="s">
        <v>212</v>
      </c>
    </row>
    <row r="1475" spans="2:65" s="13" customFormat="1">
      <c r="B1475" s="159"/>
      <c r="D1475" s="150" t="s">
        <v>226</v>
      </c>
      <c r="E1475" s="160" t="s">
        <v>19</v>
      </c>
      <c r="F1475" s="161" t="s">
        <v>228</v>
      </c>
      <c r="H1475" s="162">
        <v>2500</v>
      </c>
      <c r="I1475" s="163"/>
      <c r="L1475" s="159"/>
      <c r="M1475" s="164"/>
      <c r="T1475" s="165"/>
      <c r="AT1475" s="160" t="s">
        <v>226</v>
      </c>
      <c r="AU1475" s="160" t="s">
        <v>79</v>
      </c>
      <c r="AV1475" s="13" t="s">
        <v>229</v>
      </c>
      <c r="AW1475" s="13" t="s">
        <v>31</v>
      </c>
      <c r="AX1475" s="13" t="s">
        <v>77</v>
      </c>
      <c r="AY1475" s="160" t="s">
        <v>212</v>
      </c>
    </row>
    <row r="1476" spans="2:65" s="1" customFormat="1" ht="16.5" customHeight="1">
      <c r="B1476" s="34"/>
      <c r="C1476" s="133" t="s">
        <v>1851</v>
      </c>
      <c r="D1476" s="133" t="s">
        <v>215</v>
      </c>
      <c r="E1476" s="134" t="s">
        <v>1852</v>
      </c>
      <c r="F1476" s="135" t="s">
        <v>1853</v>
      </c>
      <c r="G1476" s="136" t="s">
        <v>624</v>
      </c>
      <c r="H1476" s="137">
        <v>280</v>
      </c>
      <c r="I1476" s="138"/>
      <c r="J1476" s="139">
        <f>ROUND(I1476*H1476,2)</f>
        <v>0</v>
      </c>
      <c r="K1476" s="135" t="s">
        <v>245</v>
      </c>
      <c r="L1476" s="34"/>
      <c r="M1476" s="140" t="s">
        <v>19</v>
      </c>
      <c r="N1476" s="141" t="s">
        <v>40</v>
      </c>
      <c r="P1476" s="142">
        <f>O1476*H1476</f>
        <v>0</v>
      </c>
      <c r="Q1476" s="142">
        <v>0</v>
      </c>
      <c r="R1476" s="142">
        <f>Q1476*H1476</f>
        <v>0</v>
      </c>
      <c r="S1476" s="142">
        <v>0</v>
      </c>
      <c r="T1476" s="143">
        <f>S1476*H1476</f>
        <v>0</v>
      </c>
      <c r="AR1476" s="144" t="s">
        <v>316</v>
      </c>
      <c r="AT1476" s="144" t="s">
        <v>215</v>
      </c>
      <c r="AU1476" s="144" t="s">
        <v>79</v>
      </c>
      <c r="AY1476" s="19" t="s">
        <v>212</v>
      </c>
      <c r="BE1476" s="145">
        <f>IF(N1476="základní",J1476,0)</f>
        <v>0</v>
      </c>
      <c r="BF1476" s="145">
        <f>IF(N1476="snížená",J1476,0)</f>
        <v>0</v>
      </c>
      <c r="BG1476" s="145">
        <f>IF(N1476="zákl. přenesená",J1476,0)</f>
        <v>0</v>
      </c>
      <c r="BH1476" s="145">
        <f>IF(N1476="sníž. přenesená",J1476,0)</f>
        <v>0</v>
      </c>
      <c r="BI1476" s="145">
        <f>IF(N1476="nulová",J1476,0)</f>
        <v>0</v>
      </c>
      <c r="BJ1476" s="19" t="s">
        <v>77</v>
      </c>
      <c r="BK1476" s="145">
        <f>ROUND(I1476*H1476,2)</f>
        <v>0</v>
      </c>
      <c r="BL1476" s="19" t="s">
        <v>316</v>
      </c>
      <c r="BM1476" s="144" t="s">
        <v>1854</v>
      </c>
    </row>
    <row r="1477" spans="2:65" s="1" customFormat="1" ht="136.5">
      <c r="B1477" s="34"/>
      <c r="D1477" s="150" t="s">
        <v>224</v>
      </c>
      <c r="F1477" s="151" t="s">
        <v>1855</v>
      </c>
      <c r="I1477" s="148"/>
      <c r="L1477" s="34"/>
      <c r="M1477" s="149"/>
      <c r="T1477" s="55"/>
      <c r="AT1477" s="19" t="s">
        <v>224</v>
      </c>
      <c r="AU1477" s="19" t="s">
        <v>79</v>
      </c>
    </row>
    <row r="1478" spans="2:65" s="14" customFormat="1">
      <c r="B1478" s="170"/>
      <c r="D1478" s="150" t="s">
        <v>226</v>
      </c>
      <c r="E1478" s="171" t="s">
        <v>19</v>
      </c>
      <c r="F1478" s="172" t="s">
        <v>1856</v>
      </c>
      <c r="H1478" s="171" t="s">
        <v>19</v>
      </c>
      <c r="I1478" s="173"/>
      <c r="L1478" s="170"/>
      <c r="M1478" s="174"/>
      <c r="T1478" s="175"/>
      <c r="AT1478" s="171" t="s">
        <v>226</v>
      </c>
      <c r="AU1478" s="171" t="s">
        <v>79</v>
      </c>
      <c r="AV1478" s="14" t="s">
        <v>77</v>
      </c>
      <c r="AW1478" s="14" t="s">
        <v>31</v>
      </c>
      <c r="AX1478" s="14" t="s">
        <v>69</v>
      </c>
      <c r="AY1478" s="171" t="s">
        <v>212</v>
      </c>
    </row>
    <row r="1479" spans="2:65" s="12" customFormat="1">
      <c r="B1479" s="152"/>
      <c r="D1479" s="150" t="s">
        <v>226</v>
      </c>
      <c r="E1479" s="153" t="s">
        <v>19</v>
      </c>
      <c r="F1479" s="154" t="s">
        <v>1857</v>
      </c>
      <c r="H1479" s="155">
        <v>280</v>
      </c>
      <c r="I1479" s="156"/>
      <c r="L1479" s="152"/>
      <c r="M1479" s="157"/>
      <c r="T1479" s="158"/>
      <c r="AT1479" s="153" t="s">
        <v>226</v>
      </c>
      <c r="AU1479" s="153" t="s">
        <v>79</v>
      </c>
      <c r="AV1479" s="12" t="s">
        <v>79</v>
      </c>
      <c r="AW1479" s="12" t="s">
        <v>31</v>
      </c>
      <c r="AX1479" s="12" t="s">
        <v>69</v>
      </c>
      <c r="AY1479" s="153" t="s">
        <v>212</v>
      </c>
    </row>
    <row r="1480" spans="2:65" s="13" customFormat="1">
      <c r="B1480" s="159"/>
      <c r="D1480" s="150" t="s">
        <v>226</v>
      </c>
      <c r="E1480" s="160" t="s">
        <v>19</v>
      </c>
      <c r="F1480" s="161" t="s">
        <v>228</v>
      </c>
      <c r="H1480" s="162">
        <v>280</v>
      </c>
      <c r="I1480" s="163"/>
      <c r="L1480" s="159"/>
      <c r="M1480" s="164"/>
      <c r="T1480" s="165"/>
      <c r="AT1480" s="160" t="s">
        <v>226</v>
      </c>
      <c r="AU1480" s="160" t="s">
        <v>79</v>
      </c>
      <c r="AV1480" s="13" t="s">
        <v>229</v>
      </c>
      <c r="AW1480" s="13" t="s">
        <v>31</v>
      </c>
      <c r="AX1480" s="13" t="s">
        <v>77</v>
      </c>
      <c r="AY1480" s="160" t="s">
        <v>212</v>
      </c>
    </row>
    <row r="1481" spans="2:65" s="1" customFormat="1" ht="16.5" customHeight="1">
      <c r="B1481" s="34"/>
      <c r="C1481" s="133" t="s">
        <v>1858</v>
      </c>
      <c r="D1481" s="133" t="s">
        <v>215</v>
      </c>
      <c r="E1481" s="134" t="s">
        <v>1859</v>
      </c>
      <c r="F1481" s="135" t="s">
        <v>1860</v>
      </c>
      <c r="G1481" s="136" t="s">
        <v>624</v>
      </c>
      <c r="H1481" s="137">
        <v>400</v>
      </c>
      <c r="I1481" s="138"/>
      <c r="J1481" s="139">
        <f>ROUND(I1481*H1481,2)</f>
        <v>0</v>
      </c>
      <c r="K1481" s="135" t="s">
        <v>245</v>
      </c>
      <c r="L1481" s="34"/>
      <c r="M1481" s="140" t="s">
        <v>19</v>
      </c>
      <c r="N1481" s="141" t="s">
        <v>40</v>
      </c>
      <c r="P1481" s="142">
        <f>O1481*H1481</f>
        <v>0</v>
      </c>
      <c r="Q1481" s="142">
        <v>0</v>
      </c>
      <c r="R1481" s="142">
        <f>Q1481*H1481</f>
        <v>0</v>
      </c>
      <c r="S1481" s="142">
        <v>0</v>
      </c>
      <c r="T1481" s="143">
        <f>S1481*H1481</f>
        <v>0</v>
      </c>
      <c r="AR1481" s="144" t="s">
        <v>316</v>
      </c>
      <c r="AT1481" s="144" t="s">
        <v>215</v>
      </c>
      <c r="AU1481" s="144" t="s">
        <v>79</v>
      </c>
      <c r="AY1481" s="19" t="s">
        <v>212</v>
      </c>
      <c r="BE1481" s="145">
        <f>IF(N1481="základní",J1481,0)</f>
        <v>0</v>
      </c>
      <c r="BF1481" s="145">
        <f>IF(N1481="snížená",J1481,0)</f>
        <v>0</v>
      </c>
      <c r="BG1481" s="145">
        <f>IF(N1481="zákl. přenesená",J1481,0)</f>
        <v>0</v>
      </c>
      <c r="BH1481" s="145">
        <f>IF(N1481="sníž. přenesená",J1481,0)</f>
        <v>0</v>
      </c>
      <c r="BI1481" s="145">
        <f>IF(N1481="nulová",J1481,0)</f>
        <v>0</v>
      </c>
      <c r="BJ1481" s="19" t="s">
        <v>77</v>
      </c>
      <c r="BK1481" s="145">
        <f>ROUND(I1481*H1481,2)</f>
        <v>0</v>
      </c>
      <c r="BL1481" s="19" t="s">
        <v>316</v>
      </c>
      <c r="BM1481" s="144" t="s">
        <v>1861</v>
      </c>
    </row>
    <row r="1482" spans="2:65" s="1" customFormat="1" ht="126.75">
      <c r="B1482" s="34"/>
      <c r="D1482" s="150" t="s">
        <v>224</v>
      </c>
      <c r="F1482" s="151" t="s">
        <v>1862</v>
      </c>
      <c r="I1482" s="148"/>
      <c r="L1482" s="34"/>
      <c r="M1482" s="149"/>
      <c r="T1482" s="55"/>
      <c r="AT1482" s="19" t="s">
        <v>224</v>
      </c>
      <c r="AU1482" s="19" t="s">
        <v>79</v>
      </c>
    </row>
    <row r="1483" spans="2:65" s="14" customFormat="1">
      <c r="B1483" s="170"/>
      <c r="D1483" s="150" t="s">
        <v>226</v>
      </c>
      <c r="E1483" s="171" t="s">
        <v>19</v>
      </c>
      <c r="F1483" s="172" t="s">
        <v>1863</v>
      </c>
      <c r="H1483" s="171" t="s">
        <v>19</v>
      </c>
      <c r="I1483" s="173"/>
      <c r="L1483" s="170"/>
      <c r="M1483" s="174"/>
      <c r="T1483" s="175"/>
      <c r="AT1483" s="171" t="s">
        <v>226</v>
      </c>
      <c r="AU1483" s="171" t="s">
        <v>79</v>
      </c>
      <c r="AV1483" s="14" t="s">
        <v>77</v>
      </c>
      <c r="AW1483" s="14" t="s">
        <v>31</v>
      </c>
      <c r="AX1483" s="14" t="s">
        <v>69</v>
      </c>
      <c r="AY1483" s="171" t="s">
        <v>212</v>
      </c>
    </row>
    <row r="1484" spans="2:65" s="12" customFormat="1">
      <c r="B1484" s="152"/>
      <c r="D1484" s="150" t="s">
        <v>226</v>
      </c>
      <c r="E1484" s="153" t="s">
        <v>19</v>
      </c>
      <c r="F1484" s="154" t="s">
        <v>1659</v>
      </c>
      <c r="H1484" s="155">
        <v>400</v>
      </c>
      <c r="I1484" s="156"/>
      <c r="L1484" s="152"/>
      <c r="M1484" s="157"/>
      <c r="T1484" s="158"/>
      <c r="AT1484" s="153" t="s">
        <v>226</v>
      </c>
      <c r="AU1484" s="153" t="s">
        <v>79</v>
      </c>
      <c r="AV1484" s="12" t="s">
        <v>79</v>
      </c>
      <c r="AW1484" s="12" t="s">
        <v>31</v>
      </c>
      <c r="AX1484" s="12" t="s">
        <v>69</v>
      </c>
      <c r="AY1484" s="153" t="s">
        <v>212</v>
      </c>
    </row>
    <row r="1485" spans="2:65" s="13" customFormat="1">
      <c r="B1485" s="159"/>
      <c r="D1485" s="150" t="s">
        <v>226</v>
      </c>
      <c r="E1485" s="160" t="s">
        <v>19</v>
      </c>
      <c r="F1485" s="161" t="s">
        <v>228</v>
      </c>
      <c r="H1485" s="162">
        <v>400</v>
      </c>
      <c r="I1485" s="163"/>
      <c r="L1485" s="159"/>
      <c r="M1485" s="164"/>
      <c r="T1485" s="165"/>
      <c r="AT1485" s="160" t="s">
        <v>226</v>
      </c>
      <c r="AU1485" s="160" t="s">
        <v>79</v>
      </c>
      <c r="AV1485" s="13" t="s">
        <v>229</v>
      </c>
      <c r="AW1485" s="13" t="s">
        <v>31</v>
      </c>
      <c r="AX1485" s="13" t="s">
        <v>77</v>
      </c>
      <c r="AY1485" s="160" t="s">
        <v>212</v>
      </c>
    </row>
    <row r="1486" spans="2:65" s="1" customFormat="1" ht="16.5" customHeight="1">
      <c r="B1486" s="34"/>
      <c r="C1486" s="133" t="s">
        <v>1864</v>
      </c>
      <c r="D1486" s="133" t="s">
        <v>215</v>
      </c>
      <c r="E1486" s="134" t="s">
        <v>1865</v>
      </c>
      <c r="F1486" s="135" t="s">
        <v>1866</v>
      </c>
      <c r="G1486" s="136" t="s">
        <v>624</v>
      </c>
      <c r="H1486" s="137">
        <v>70</v>
      </c>
      <c r="I1486" s="138"/>
      <c r="J1486" s="139">
        <f>ROUND(I1486*H1486,2)</f>
        <v>0</v>
      </c>
      <c r="K1486" s="135" t="s">
        <v>245</v>
      </c>
      <c r="L1486" s="34"/>
      <c r="M1486" s="140" t="s">
        <v>19</v>
      </c>
      <c r="N1486" s="141" t="s">
        <v>40</v>
      </c>
      <c r="P1486" s="142">
        <f>O1486*H1486</f>
        <v>0</v>
      </c>
      <c r="Q1486" s="142">
        <v>0</v>
      </c>
      <c r="R1486" s="142">
        <f>Q1486*H1486</f>
        <v>0</v>
      </c>
      <c r="S1486" s="142">
        <v>0</v>
      </c>
      <c r="T1486" s="143">
        <f>S1486*H1486</f>
        <v>0</v>
      </c>
      <c r="AR1486" s="144" t="s">
        <v>316</v>
      </c>
      <c r="AT1486" s="144" t="s">
        <v>215</v>
      </c>
      <c r="AU1486" s="144" t="s">
        <v>79</v>
      </c>
      <c r="AY1486" s="19" t="s">
        <v>212</v>
      </c>
      <c r="BE1486" s="145">
        <f>IF(N1486="základní",J1486,0)</f>
        <v>0</v>
      </c>
      <c r="BF1486" s="145">
        <f>IF(N1486="snížená",J1486,0)</f>
        <v>0</v>
      </c>
      <c r="BG1486" s="145">
        <f>IF(N1486="zákl. přenesená",J1486,0)</f>
        <v>0</v>
      </c>
      <c r="BH1486" s="145">
        <f>IF(N1486="sníž. přenesená",J1486,0)</f>
        <v>0</v>
      </c>
      <c r="BI1486" s="145">
        <f>IF(N1486="nulová",J1486,0)</f>
        <v>0</v>
      </c>
      <c r="BJ1486" s="19" t="s">
        <v>77</v>
      </c>
      <c r="BK1486" s="145">
        <f>ROUND(I1486*H1486,2)</f>
        <v>0</v>
      </c>
      <c r="BL1486" s="19" t="s">
        <v>316</v>
      </c>
      <c r="BM1486" s="144" t="s">
        <v>1867</v>
      </c>
    </row>
    <row r="1487" spans="2:65" s="1" customFormat="1" ht="136.5">
      <c r="B1487" s="34"/>
      <c r="D1487" s="150" t="s">
        <v>224</v>
      </c>
      <c r="F1487" s="151" t="s">
        <v>1868</v>
      </c>
      <c r="I1487" s="148"/>
      <c r="L1487" s="34"/>
      <c r="M1487" s="149"/>
      <c r="T1487" s="55"/>
      <c r="AT1487" s="19" t="s">
        <v>224</v>
      </c>
      <c r="AU1487" s="19" t="s">
        <v>79</v>
      </c>
    </row>
    <row r="1488" spans="2:65" s="14" customFormat="1">
      <c r="B1488" s="170"/>
      <c r="D1488" s="150" t="s">
        <v>226</v>
      </c>
      <c r="E1488" s="171" t="s">
        <v>19</v>
      </c>
      <c r="F1488" s="172" t="s">
        <v>1869</v>
      </c>
      <c r="H1488" s="171" t="s">
        <v>19</v>
      </c>
      <c r="I1488" s="173"/>
      <c r="L1488" s="170"/>
      <c r="M1488" s="174"/>
      <c r="T1488" s="175"/>
      <c r="AT1488" s="171" t="s">
        <v>226</v>
      </c>
      <c r="AU1488" s="171" t="s">
        <v>79</v>
      </c>
      <c r="AV1488" s="14" t="s">
        <v>77</v>
      </c>
      <c r="AW1488" s="14" t="s">
        <v>31</v>
      </c>
      <c r="AX1488" s="14" t="s">
        <v>69</v>
      </c>
      <c r="AY1488" s="171" t="s">
        <v>212</v>
      </c>
    </row>
    <row r="1489" spans="2:65" s="12" customFormat="1">
      <c r="B1489" s="152"/>
      <c r="D1489" s="150" t="s">
        <v>226</v>
      </c>
      <c r="E1489" s="153" t="s">
        <v>19</v>
      </c>
      <c r="F1489" s="154" t="s">
        <v>1870</v>
      </c>
      <c r="H1489" s="155">
        <v>70</v>
      </c>
      <c r="I1489" s="156"/>
      <c r="L1489" s="152"/>
      <c r="M1489" s="157"/>
      <c r="T1489" s="158"/>
      <c r="AT1489" s="153" t="s">
        <v>226</v>
      </c>
      <c r="AU1489" s="153" t="s">
        <v>79</v>
      </c>
      <c r="AV1489" s="12" t="s">
        <v>79</v>
      </c>
      <c r="AW1489" s="12" t="s">
        <v>31</v>
      </c>
      <c r="AX1489" s="12" t="s">
        <v>69</v>
      </c>
      <c r="AY1489" s="153" t="s">
        <v>212</v>
      </c>
    </row>
    <row r="1490" spans="2:65" s="13" customFormat="1">
      <c r="B1490" s="159"/>
      <c r="D1490" s="150" t="s">
        <v>226</v>
      </c>
      <c r="E1490" s="160" t="s">
        <v>19</v>
      </c>
      <c r="F1490" s="161" t="s">
        <v>228</v>
      </c>
      <c r="H1490" s="162">
        <v>70</v>
      </c>
      <c r="I1490" s="163"/>
      <c r="L1490" s="159"/>
      <c r="M1490" s="164"/>
      <c r="T1490" s="165"/>
      <c r="AT1490" s="160" t="s">
        <v>226</v>
      </c>
      <c r="AU1490" s="160" t="s">
        <v>79</v>
      </c>
      <c r="AV1490" s="13" t="s">
        <v>229</v>
      </c>
      <c r="AW1490" s="13" t="s">
        <v>31</v>
      </c>
      <c r="AX1490" s="13" t="s">
        <v>77</v>
      </c>
      <c r="AY1490" s="160" t="s">
        <v>212</v>
      </c>
    </row>
    <row r="1491" spans="2:65" s="11" customFormat="1" ht="22.9" customHeight="1">
      <c r="B1491" s="121"/>
      <c r="D1491" s="122" t="s">
        <v>68</v>
      </c>
      <c r="E1491" s="131" t="s">
        <v>1871</v>
      </c>
      <c r="F1491" s="131" t="s">
        <v>1872</v>
      </c>
      <c r="I1491" s="124"/>
      <c r="J1491" s="132">
        <f>BK1491</f>
        <v>0</v>
      </c>
      <c r="L1491" s="121"/>
      <c r="M1491" s="126"/>
      <c r="P1491" s="127">
        <f>SUM(P1492:P1511)</f>
        <v>0</v>
      </c>
      <c r="R1491" s="127">
        <f>SUM(R1492:R1511)</f>
        <v>0</v>
      </c>
      <c r="T1491" s="128">
        <f>SUM(T1492:T1511)</f>
        <v>0</v>
      </c>
      <c r="AR1491" s="122" t="s">
        <v>79</v>
      </c>
      <c r="AT1491" s="129" t="s">
        <v>68</v>
      </c>
      <c r="AU1491" s="129" t="s">
        <v>77</v>
      </c>
      <c r="AY1491" s="122" t="s">
        <v>212</v>
      </c>
      <c r="BK1491" s="130">
        <f>SUM(BK1492:BK1511)</f>
        <v>0</v>
      </c>
    </row>
    <row r="1492" spans="2:65" s="1" customFormat="1" ht="21.75" customHeight="1">
      <c r="B1492" s="34"/>
      <c r="C1492" s="133" t="s">
        <v>1873</v>
      </c>
      <c r="D1492" s="133" t="s">
        <v>215</v>
      </c>
      <c r="E1492" s="134" t="s">
        <v>1874</v>
      </c>
      <c r="F1492" s="135" t="s">
        <v>1875</v>
      </c>
      <c r="G1492" s="136" t="s">
        <v>536</v>
      </c>
      <c r="H1492" s="137">
        <v>45000</v>
      </c>
      <c r="I1492" s="138"/>
      <c r="J1492" s="139">
        <f>ROUND(I1492*H1492,2)</f>
        <v>0</v>
      </c>
      <c r="K1492" s="135" t="s">
        <v>245</v>
      </c>
      <c r="L1492" s="34"/>
      <c r="M1492" s="140" t="s">
        <v>19</v>
      </c>
      <c r="N1492" s="141" t="s">
        <v>40</v>
      </c>
      <c r="P1492" s="142">
        <f>O1492*H1492</f>
        <v>0</v>
      </c>
      <c r="Q1492" s="142">
        <v>0</v>
      </c>
      <c r="R1492" s="142">
        <f>Q1492*H1492</f>
        <v>0</v>
      </c>
      <c r="S1492" s="142">
        <v>0</v>
      </c>
      <c r="T1492" s="143">
        <f>S1492*H1492</f>
        <v>0</v>
      </c>
      <c r="AR1492" s="144" t="s">
        <v>316</v>
      </c>
      <c r="AT1492" s="144" t="s">
        <v>215</v>
      </c>
      <c r="AU1492" s="144" t="s">
        <v>79</v>
      </c>
      <c r="AY1492" s="19" t="s">
        <v>212</v>
      </c>
      <c r="BE1492" s="145">
        <f>IF(N1492="základní",J1492,0)</f>
        <v>0</v>
      </c>
      <c r="BF1492" s="145">
        <f>IF(N1492="snížená",J1492,0)</f>
        <v>0</v>
      </c>
      <c r="BG1492" s="145">
        <f>IF(N1492="zákl. přenesená",J1492,0)</f>
        <v>0</v>
      </c>
      <c r="BH1492" s="145">
        <f>IF(N1492="sníž. přenesená",J1492,0)</f>
        <v>0</v>
      </c>
      <c r="BI1492" s="145">
        <f>IF(N1492="nulová",J1492,0)</f>
        <v>0</v>
      </c>
      <c r="BJ1492" s="19" t="s">
        <v>77</v>
      </c>
      <c r="BK1492" s="145">
        <f>ROUND(I1492*H1492,2)</f>
        <v>0</v>
      </c>
      <c r="BL1492" s="19" t="s">
        <v>316</v>
      </c>
      <c r="BM1492" s="144" t="s">
        <v>1876</v>
      </c>
    </row>
    <row r="1493" spans="2:65" s="1" customFormat="1" ht="126.75">
      <c r="B1493" s="34"/>
      <c r="D1493" s="150" t="s">
        <v>224</v>
      </c>
      <c r="F1493" s="151" t="s">
        <v>1877</v>
      </c>
      <c r="I1493" s="148"/>
      <c r="L1493" s="34"/>
      <c r="M1493" s="149"/>
      <c r="T1493" s="55"/>
      <c r="AT1493" s="19" t="s">
        <v>224</v>
      </c>
      <c r="AU1493" s="19" t="s">
        <v>79</v>
      </c>
    </row>
    <row r="1494" spans="2:65" s="14" customFormat="1">
      <c r="B1494" s="170"/>
      <c r="D1494" s="150" t="s">
        <v>226</v>
      </c>
      <c r="E1494" s="171" t="s">
        <v>19</v>
      </c>
      <c r="F1494" s="172" t="s">
        <v>1878</v>
      </c>
      <c r="H1494" s="171" t="s">
        <v>19</v>
      </c>
      <c r="I1494" s="173"/>
      <c r="L1494" s="170"/>
      <c r="M1494" s="174"/>
      <c r="T1494" s="175"/>
      <c r="AT1494" s="171" t="s">
        <v>226</v>
      </c>
      <c r="AU1494" s="171" t="s">
        <v>79</v>
      </c>
      <c r="AV1494" s="14" t="s">
        <v>77</v>
      </c>
      <c r="AW1494" s="14" t="s">
        <v>31</v>
      </c>
      <c r="AX1494" s="14" t="s">
        <v>69</v>
      </c>
      <c r="AY1494" s="171" t="s">
        <v>212</v>
      </c>
    </row>
    <row r="1495" spans="2:65" s="12" customFormat="1">
      <c r="B1495" s="152"/>
      <c r="D1495" s="150" t="s">
        <v>226</v>
      </c>
      <c r="E1495" s="153" t="s">
        <v>19</v>
      </c>
      <c r="F1495" s="154" t="s">
        <v>1879</v>
      </c>
      <c r="H1495" s="155">
        <v>45000</v>
      </c>
      <c r="I1495" s="156"/>
      <c r="L1495" s="152"/>
      <c r="M1495" s="157"/>
      <c r="T1495" s="158"/>
      <c r="AT1495" s="153" t="s">
        <v>226</v>
      </c>
      <c r="AU1495" s="153" t="s">
        <v>79</v>
      </c>
      <c r="AV1495" s="12" t="s">
        <v>79</v>
      </c>
      <c r="AW1495" s="12" t="s">
        <v>31</v>
      </c>
      <c r="AX1495" s="12" t="s">
        <v>69</v>
      </c>
      <c r="AY1495" s="153" t="s">
        <v>212</v>
      </c>
    </row>
    <row r="1496" spans="2:65" s="13" customFormat="1">
      <c r="B1496" s="159"/>
      <c r="D1496" s="150" t="s">
        <v>226</v>
      </c>
      <c r="E1496" s="160" t="s">
        <v>19</v>
      </c>
      <c r="F1496" s="161" t="s">
        <v>228</v>
      </c>
      <c r="H1496" s="162">
        <v>45000</v>
      </c>
      <c r="I1496" s="163"/>
      <c r="L1496" s="159"/>
      <c r="M1496" s="164"/>
      <c r="T1496" s="165"/>
      <c r="AT1496" s="160" t="s">
        <v>226</v>
      </c>
      <c r="AU1496" s="160" t="s">
        <v>79</v>
      </c>
      <c r="AV1496" s="13" t="s">
        <v>229</v>
      </c>
      <c r="AW1496" s="13" t="s">
        <v>31</v>
      </c>
      <c r="AX1496" s="13" t="s">
        <v>77</v>
      </c>
      <c r="AY1496" s="160" t="s">
        <v>212</v>
      </c>
    </row>
    <row r="1497" spans="2:65" s="1" customFormat="1" ht="24.2" customHeight="1">
      <c r="B1497" s="34"/>
      <c r="C1497" s="133" t="s">
        <v>1880</v>
      </c>
      <c r="D1497" s="133" t="s">
        <v>215</v>
      </c>
      <c r="E1497" s="134" t="s">
        <v>1881</v>
      </c>
      <c r="F1497" s="135" t="s">
        <v>1882</v>
      </c>
      <c r="G1497" s="136" t="s">
        <v>624</v>
      </c>
      <c r="H1497" s="137">
        <v>1200</v>
      </c>
      <c r="I1497" s="138"/>
      <c r="J1497" s="139">
        <f>ROUND(I1497*H1497,2)</f>
        <v>0</v>
      </c>
      <c r="K1497" s="135" t="s">
        <v>245</v>
      </c>
      <c r="L1497" s="34"/>
      <c r="M1497" s="140" t="s">
        <v>19</v>
      </c>
      <c r="N1497" s="141" t="s">
        <v>40</v>
      </c>
      <c r="P1497" s="142">
        <f>O1497*H1497</f>
        <v>0</v>
      </c>
      <c r="Q1497" s="142">
        <v>0</v>
      </c>
      <c r="R1497" s="142">
        <f>Q1497*H1497</f>
        <v>0</v>
      </c>
      <c r="S1497" s="142">
        <v>0</v>
      </c>
      <c r="T1497" s="143">
        <f>S1497*H1497</f>
        <v>0</v>
      </c>
      <c r="AR1497" s="144" t="s">
        <v>316</v>
      </c>
      <c r="AT1497" s="144" t="s">
        <v>215</v>
      </c>
      <c r="AU1497" s="144" t="s">
        <v>79</v>
      </c>
      <c r="AY1497" s="19" t="s">
        <v>212</v>
      </c>
      <c r="BE1497" s="145">
        <f>IF(N1497="základní",J1497,0)</f>
        <v>0</v>
      </c>
      <c r="BF1497" s="145">
        <f>IF(N1497="snížená",J1497,0)</f>
        <v>0</v>
      </c>
      <c r="BG1497" s="145">
        <f>IF(N1497="zákl. přenesená",J1497,0)</f>
        <v>0</v>
      </c>
      <c r="BH1497" s="145">
        <f>IF(N1497="sníž. přenesená",J1497,0)</f>
        <v>0</v>
      </c>
      <c r="BI1497" s="145">
        <f>IF(N1497="nulová",J1497,0)</f>
        <v>0</v>
      </c>
      <c r="BJ1497" s="19" t="s">
        <v>77</v>
      </c>
      <c r="BK1497" s="145">
        <f>ROUND(I1497*H1497,2)</f>
        <v>0</v>
      </c>
      <c r="BL1497" s="19" t="s">
        <v>316</v>
      </c>
      <c r="BM1497" s="144" t="s">
        <v>1883</v>
      </c>
    </row>
    <row r="1498" spans="2:65" s="1" customFormat="1" ht="126.75">
      <c r="B1498" s="34"/>
      <c r="D1498" s="150" t="s">
        <v>224</v>
      </c>
      <c r="F1498" s="151" t="s">
        <v>1884</v>
      </c>
      <c r="I1498" s="148"/>
      <c r="L1498" s="34"/>
      <c r="M1498" s="149"/>
      <c r="T1498" s="55"/>
      <c r="AT1498" s="19" t="s">
        <v>224</v>
      </c>
      <c r="AU1498" s="19" t="s">
        <v>79</v>
      </c>
    </row>
    <row r="1499" spans="2:65" s="14" customFormat="1">
      <c r="B1499" s="170"/>
      <c r="D1499" s="150" t="s">
        <v>226</v>
      </c>
      <c r="E1499" s="171" t="s">
        <v>19</v>
      </c>
      <c r="F1499" s="172" t="s">
        <v>1885</v>
      </c>
      <c r="H1499" s="171" t="s">
        <v>19</v>
      </c>
      <c r="I1499" s="173"/>
      <c r="L1499" s="170"/>
      <c r="M1499" s="174"/>
      <c r="T1499" s="175"/>
      <c r="AT1499" s="171" t="s">
        <v>226</v>
      </c>
      <c r="AU1499" s="171" t="s">
        <v>79</v>
      </c>
      <c r="AV1499" s="14" t="s">
        <v>77</v>
      </c>
      <c r="AW1499" s="14" t="s">
        <v>31</v>
      </c>
      <c r="AX1499" s="14" t="s">
        <v>69</v>
      </c>
      <c r="AY1499" s="171" t="s">
        <v>212</v>
      </c>
    </row>
    <row r="1500" spans="2:65" s="12" customFormat="1">
      <c r="B1500" s="152"/>
      <c r="D1500" s="150" t="s">
        <v>226</v>
      </c>
      <c r="E1500" s="153" t="s">
        <v>19</v>
      </c>
      <c r="F1500" s="154" t="s">
        <v>1886</v>
      </c>
      <c r="H1500" s="155">
        <v>1200</v>
      </c>
      <c r="I1500" s="156"/>
      <c r="L1500" s="152"/>
      <c r="M1500" s="157"/>
      <c r="T1500" s="158"/>
      <c r="AT1500" s="153" t="s">
        <v>226</v>
      </c>
      <c r="AU1500" s="153" t="s">
        <v>79</v>
      </c>
      <c r="AV1500" s="12" t="s">
        <v>79</v>
      </c>
      <c r="AW1500" s="12" t="s">
        <v>31</v>
      </c>
      <c r="AX1500" s="12" t="s">
        <v>69</v>
      </c>
      <c r="AY1500" s="153" t="s">
        <v>212</v>
      </c>
    </row>
    <row r="1501" spans="2:65" s="13" customFormat="1">
      <c r="B1501" s="159"/>
      <c r="D1501" s="150" t="s">
        <v>226</v>
      </c>
      <c r="E1501" s="160" t="s">
        <v>19</v>
      </c>
      <c r="F1501" s="161" t="s">
        <v>228</v>
      </c>
      <c r="H1501" s="162">
        <v>1200</v>
      </c>
      <c r="I1501" s="163"/>
      <c r="L1501" s="159"/>
      <c r="M1501" s="164"/>
      <c r="T1501" s="165"/>
      <c r="AT1501" s="160" t="s">
        <v>226</v>
      </c>
      <c r="AU1501" s="160" t="s">
        <v>79</v>
      </c>
      <c r="AV1501" s="13" t="s">
        <v>229</v>
      </c>
      <c r="AW1501" s="13" t="s">
        <v>31</v>
      </c>
      <c r="AX1501" s="13" t="s">
        <v>77</v>
      </c>
      <c r="AY1501" s="160" t="s">
        <v>212</v>
      </c>
    </row>
    <row r="1502" spans="2:65" s="1" customFormat="1" ht="21.75" customHeight="1">
      <c r="B1502" s="34"/>
      <c r="C1502" s="133" t="s">
        <v>1887</v>
      </c>
      <c r="D1502" s="133" t="s">
        <v>215</v>
      </c>
      <c r="E1502" s="134" t="s">
        <v>1888</v>
      </c>
      <c r="F1502" s="135" t="s">
        <v>1889</v>
      </c>
      <c r="G1502" s="136" t="s">
        <v>624</v>
      </c>
      <c r="H1502" s="137">
        <v>3250</v>
      </c>
      <c r="I1502" s="138"/>
      <c r="J1502" s="139">
        <f>ROUND(I1502*H1502,2)</f>
        <v>0</v>
      </c>
      <c r="K1502" s="135" t="s">
        <v>245</v>
      </c>
      <c r="L1502" s="34"/>
      <c r="M1502" s="140" t="s">
        <v>19</v>
      </c>
      <c r="N1502" s="141" t="s">
        <v>40</v>
      </c>
      <c r="P1502" s="142">
        <f>O1502*H1502</f>
        <v>0</v>
      </c>
      <c r="Q1502" s="142">
        <v>0</v>
      </c>
      <c r="R1502" s="142">
        <f>Q1502*H1502</f>
        <v>0</v>
      </c>
      <c r="S1502" s="142">
        <v>0</v>
      </c>
      <c r="T1502" s="143">
        <f>S1502*H1502</f>
        <v>0</v>
      </c>
      <c r="AR1502" s="144" t="s">
        <v>316</v>
      </c>
      <c r="AT1502" s="144" t="s">
        <v>215</v>
      </c>
      <c r="AU1502" s="144" t="s">
        <v>79</v>
      </c>
      <c r="AY1502" s="19" t="s">
        <v>212</v>
      </c>
      <c r="BE1502" s="145">
        <f>IF(N1502="základní",J1502,0)</f>
        <v>0</v>
      </c>
      <c r="BF1502" s="145">
        <f>IF(N1502="snížená",J1502,0)</f>
        <v>0</v>
      </c>
      <c r="BG1502" s="145">
        <f>IF(N1502="zákl. přenesená",J1502,0)</f>
        <v>0</v>
      </c>
      <c r="BH1502" s="145">
        <f>IF(N1502="sníž. přenesená",J1502,0)</f>
        <v>0</v>
      </c>
      <c r="BI1502" s="145">
        <f>IF(N1502="nulová",J1502,0)</f>
        <v>0</v>
      </c>
      <c r="BJ1502" s="19" t="s">
        <v>77</v>
      </c>
      <c r="BK1502" s="145">
        <f>ROUND(I1502*H1502,2)</f>
        <v>0</v>
      </c>
      <c r="BL1502" s="19" t="s">
        <v>316</v>
      </c>
      <c r="BM1502" s="144" t="s">
        <v>1890</v>
      </c>
    </row>
    <row r="1503" spans="2:65" s="1" customFormat="1" ht="126.75">
      <c r="B1503" s="34"/>
      <c r="D1503" s="150" t="s">
        <v>224</v>
      </c>
      <c r="F1503" s="151" t="s">
        <v>1891</v>
      </c>
      <c r="I1503" s="148"/>
      <c r="L1503" s="34"/>
      <c r="M1503" s="149"/>
      <c r="T1503" s="55"/>
      <c r="AT1503" s="19" t="s">
        <v>224</v>
      </c>
      <c r="AU1503" s="19" t="s">
        <v>79</v>
      </c>
    </row>
    <row r="1504" spans="2:65" s="14" customFormat="1">
      <c r="B1504" s="170"/>
      <c r="D1504" s="150" t="s">
        <v>226</v>
      </c>
      <c r="E1504" s="171" t="s">
        <v>19</v>
      </c>
      <c r="F1504" s="172" t="s">
        <v>1892</v>
      </c>
      <c r="H1504" s="171" t="s">
        <v>19</v>
      </c>
      <c r="I1504" s="173"/>
      <c r="L1504" s="170"/>
      <c r="M1504" s="174"/>
      <c r="T1504" s="175"/>
      <c r="AT1504" s="171" t="s">
        <v>226</v>
      </c>
      <c r="AU1504" s="171" t="s">
        <v>79</v>
      </c>
      <c r="AV1504" s="14" t="s">
        <v>77</v>
      </c>
      <c r="AW1504" s="14" t="s">
        <v>31</v>
      </c>
      <c r="AX1504" s="14" t="s">
        <v>69</v>
      </c>
      <c r="AY1504" s="171" t="s">
        <v>212</v>
      </c>
    </row>
    <row r="1505" spans="2:65" s="12" customFormat="1">
      <c r="B1505" s="152"/>
      <c r="D1505" s="150" t="s">
        <v>226</v>
      </c>
      <c r="E1505" s="153" t="s">
        <v>19</v>
      </c>
      <c r="F1505" s="154" t="s">
        <v>1893</v>
      </c>
      <c r="H1505" s="155">
        <v>3250</v>
      </c>
      <c r="I1505" s="156"/>
      <c r="L1505" s="152"/>
      <c r="M1505" s="157"/>
      <c r="T1505" s="158"/>
      <c r="AT1505" s="153" t="s">
        <v>226</v>
      </c>
      <c r="AU1505" s="153" t="s">
        <v>79</v>
      </c>
      <c r="AV1505" s="12" t="s">
        <v>79</v>
      </c>
      <c r="AW1505" s="12" t="s">
        <v>31</v>
      </c>
      <c r="AX1505" s="12" t="s">
        <v>69</v>
      </c>
      <c r="AY1505" s="153" t="s">
        <v>212</v>
      </c>
    </row>
    <row r="1506" spans="2:65" s="13" customFormat="1">
      <c r="B1506" s="159"/>
      <c r="D1506" s="150" t="s">
        <v>226</v>
      </c>
      <c r="E1506" s="160" t="s">
        <v>19</v>
      </c>
      <c r="F1506" s="161" t="s">
        <v>228</v>
      </c>
      <c r="H1506" s="162">
        <v>3250</v>
      </c>
      <c r="I1506" s="163"/>
      <c r="L1506" s="159"/>
      <c r="M1506" s="164"/>
      <c r="T1506" s="165"/>
      <c r="AT1506" s="160" t="s">
        <v>226</v>
      </c>
      <c r="AU1506" s="160" t="s">
        <v>79</v>
      </c>
      <c r="AV1506" s="13" t="s">
        <v>229</v>
      </c>
      <c r="AW1506" s="13" t="s">
        <v>31</v>
      </c>
      <c r="AX1506" s="13" t="s">
        <v>77</v>
      </c>
      <c r="AY1506" s="160" t="s">
        <v>212</v>
      </c>
    </row>
    <row r="1507" spans="2:65" s="1" customFormat="1" ht="24.2" customHeight="1">
      <c r="B1507" s="34"/>
      <c r="C1507" s="133" t="s">
        <v>1894</v>
      </c>
      <c r="D1507" s="133" t="s">
        <v>215</v>
      </c>
      <c r="E1507" s="134" t="s">
        <v>1895</v>
      </c>
      <c r="F1507" s="135" t="s">
        <v>1896</v>
      </c>
      <c r="G1507" s="136" t="s">
        <v>536</v>
      </c>
      <c r="H1507" s="137">
        <v>1400</v>
      </c>
      <c r="I1507" s="138"/>
      <c r="J1507" s="139">
        <f>ROUND(I1507*H1507,2)</f>
        <v>0</v>
      </c>
      <c r="K1507" s="135" t="s">
        <v>245</v>
      </c>
      <c r="L1507" s="34"/>
      <c r="M1507" s="140" t="s">
        <v>19</v>
      </c>
      <c r="N1507" s="141" t="s">
        <v>40</v>
      </c>
      <c r="P1507" s="142">
        <f>O1507*H1507</f>
        <v>0</v>
      </c>
      <c r="Q1507" s="142">
        <v>0</v>
      </c>
      <c r="R1507" s="142">
        <f>Q1507*H1507</f>
        <v>0</v>
      </c>
      <c r="S1507" s="142">
        <v>0</v>
      </c>
      <c r="T1507" s="143">
        <f>S1507*H1507</f>
        <v>0</v>
      </c>
      <c r="AR1507" s="144" t="s">
        <v>316</v>
      </c>
      <c r="AT1507" s="144" t="s">
        <v>215</v>
      </c>
      <c r="AU1507" s="144" t="s">
        <v>79</v>
      </c>
      <c r="AY1507" s="19" t="s">
        <v>212</v>
      </c>
      <c r="BE1507" s="145">
        <f>IF(N1507="základní",J1507,0)</f>
        <v>0</v>
      </c>
      <c r="BF1507" s="145">
        <f>IF(N1507="snížená",J1507,0)</f>
        <v>0</v>
      </c>
      <c r="BG1507" s="145">
        <f>IF(N1507="zákl. přenesená",J1507,0)</f>
        <v>0</v>
      </c>
      <c r="BH1507" s="145">
        <f>IF(N1507="sníž. přenesená",J1507,0)</f>
        <v>0</v>
      </c>
      <c r="BI1507" s="145">
        <f>IF(N1507="nulová",J1507,0)</f>
        <v>0</v>
      </c>
      <c r="BJ1507" s="19" t="s">
        <v>77</v>
      </c>
      <c r="BK1507" s="145">
        <f>ROUND(I1507*H1507,2)</f>
        <v>0</v>
      </c>
      <c r="BL1507" s="19" t="s">
        <v>316</v>
      </c>
      <c r="BM1507" s="144" t="s">
        <v>1897</v>
      </c>
    </row>
    <row r="1508" spans="2:65" s="1" customFormat="1" ht="126.75">
      <c r="B1508" s="34"/>
      <c r="D1508" s="150" t="s">
        <v>224</v>
      </c>
      <c r="F1508" s="151" t="s">
        <v>1898</v>
      </c>
      <c r="I1508" s="148"/>
      <c r="L1508" s="34"/>
      <c r="M1508" s="149"/>
      <c r="T1508" s="55"/>
      <c r="AT1508" s="19" t="s">
        <v>224</v>
      </c>
      <c r="AU1508" s="19" t="s">
        <v>79</v>
      </c>
    </row>
    <row r="1509" spans="2:65" s="14" customFormat="1">
      <c r="B1509" s="170"/>
      <c r="D1509" s="150" t="s">
        <v>226</v>
      </c>
      <c r="E1509" s="171" t="s">
        <v>19</v>
      </c>
      <c r="F1509" s="172" t="s">
        <v>1899</v>
      </c>
      <c r="H1509" s="171" t="s">
        <v>19</v>
      </c>
      <c r="I1509" s="173"/>
      <c r="L1509" s="170"/>
      <c r="M1509" s="174"/>
      <c r="T1509" s="175"/>
      <c r="AT1509" s="171" t="s">
        <v>226</v>
      </c>
      <c r="AU1509" s="171" t="s">
        <v>79</v>
      </c>
      <c r="AV1509" s="14" t="s">
        <v>77</v>
      </c>
      <c r="AW1509" s="14" t="s">
        <v>31</v>
      </c>
      <c r="AX1509" s="14" t="s">
        <v>69</v>
      </c>
      <c r="AY1509" s="171" t="s">
        <v>212</v>
      </c>
    </row>
    <row r="1510" spans="2:65" s="12" customFormat="1">
      <c r="B1510" s="152"/>
      <c r="D1510" s="150" t="s">
        <v>226</v>
      </c>
      <c r="E1510" s="153" t="s">
        <v>19</v>
      </c>
      <c r="F1510" s="154" t="s">
        <v>1900</v>
      </c>
      <c r="H1510" s="155">
        <v>1400</v>
      </c>
      <c r="I1510" s="156"/>
      <c r="L1510" s="152"/>
      <c r="M1510" s="157"/>
      <c r="T1510" s="158"/>
      <c r="AT1510" s="153" t="s">
        <v>226</v>
      </c>
      <c r="AU1510" s="153" t="s">
        <v>79</v>
      </c>
      <c r="AV1510" s="12" t="s">
        <v>79</v>
      </c>
      <c r="AW1510" s="12" t="s">
        <v>31</v>
      </c>
      <c r="AX1510" s="12" t="s">
        <v>69</v>
      </c>
      <c r="AY1510" s="153" t="s">
        <v>212</v>
      </c>
    </row>
    <row r="1511" spans="2:65" s="13" customFormat="1">
      <c r="B1511" s="159"/>
      <c r="D1511" s="150" t="s">
        <v>226</v>
      </c>
      <c r="E1511" s="160" t="s">
        <v>19</v>
      </c>
      <c r="F1511" s="161" t="s">
        <v>228</v>
      </c>
      <c r="H1511" s="162">
        <v>1400</v>
      </c>
      <c r="I1511" s="163"/>
      <c r="L1511" s="159"/>
      <c r="M1511" s="164"/>
      <c r="T1511" s="165"/>
      <c r="AT1511" s="160" t="s">
        <v>226</v>
      </c>
      <c r="AU1511" s="160" t="s">
        <v>79</v>
      </c>
      <c r="AV1511" s="13" t="s">
        <v>229</v>
      </c>
      <c r="AW1511" s="13" t="s">
        <v>31</v>
      </c>
      <c r="AX1511" s="13" t="s">
        <v>77</v>
      </c>
      <c r="AY1511" s="160" t="s">
        <v>212</v>
      </c>
    </row>
    <row r="1512" spans="2:65" s="11" customFormat="1" ht="22.9" customHeight="1">
      <c r="B1512" s="121"/>
      <c r="D1512" s="122" t="s">
        <v>68</v>
      </c>
      <c r="E1512" s="131" t="s">
        <v>1901</v>
      </c>
      <c r="F1512" s="131" t="s">
        <v>1902</v>
      </c>
      <c r="I1512" s="124"/>
      <c r="J1512" s="132">
        <f>BK1512</f>
        <v>0</v>
      </c>
      <c r="L1512" s="121"/>
      <c r="M1512" s="126"/>
      <c r="P1512" s="127">
        <f>SUM(P1513:P1522)</f>
        <v>0</v>
      </c>
      <c r="R1512" s="127">
        <f>SUM(R1513:R1522)</f>
        <v>0</v>
      </c>
      <c r="T1512" s="128">
        <f>SUM(T1513:T1522)</f>
        <v>0</v>
      </c>
      <c r="AR1512" s="122" t="s">
        <v>79</v>
      </c>
      <c r="AT1512" s="129" t="s">
        <v>68</v>
      </c>
      <c r="AU1512" s="129" t="s">
        <v>77</v>
      </c>
      <c r="AY1512" s="122" t="s">
        <v>212</v>
      </c>
      <c r="BK1512" s="130">
        <f>SUM(BK1513:BK1522)</f>
        <v>0</v>
      </c>
    </row>
    <row r="1513" spans="2:65" s="1" customFormat="1" ht="24.2" customHeight="1">
      <c r="B1513" s="34"/>
      <c r="C1513" s="133" t="s">
        <v>1903</v>
      </c>
      <c r="D1513" s="133" t="s">
        <v>215</v>
      </c>
      <c r="E1513" s="134" t="s">
        <v>1904</v>
      </c>
      <c r="F1513" s="135" t="s">
        <v>1905</v>
      </c>
      <c r="G1513" s="136" t="s">
        <v>536</v>
      </c>
      <c r="H1513" s="137">
        <v>19500</v>
      </c>
      <c r="I1513" s="138"/>
      <c r="J1513" s="139">
        <f>ROUND(I1513*H1513,2)</f>
        <v>0</v>
      </c>
      <c r="K1513" s="135" t="s">
        <v>245</v>
      </c>
      <c r="L1513" s="34"/>
      <c r="M1513" s="140" t="s">
        <v>19</v>
      </c>
      <c r="N1513" s="141" t="s">
        <v>40</v>
      </c>
      <c r="P1513" s="142">
        <f>O1513*H1513</f>
        <v>0</v>
      </c>
      <c r="Q1513" s="142">
        <v>0</v>
      </c>
      <c r="R1513" s="142">
        <f>Q1513*H1513</f>
        <v>0</v>
      </c>
      <c r="S1513" s="142">
        <v>0</v>
      </c>
      <c r="T1513" s="143">
        <f>S1513*H1513</f>
        <v>0</v>
      </c>
      <c r="AR1513" s="144" t="s">
        <v>316</v>
      </c>
      <c r="AT1513" s="144" t="s">
        <v>215</v>
      </c>
      <c r="AU1513" s="144" t="s">
        <v>79</v>
      </c>
      <c r="AY1513" s="19" t="s">
        <v>212</v>
      </c>
      <c r="BE1513" s="145">
        <f>IF(N1513="základní",J1513,0)</f>
        <v>0</v>
      </c>
      <c r="BF1513" s="145">
        <f>IF(N1513="snížená",J1513,0)</f>
        <v>0</v>
      </c>
      <c r="BG1513" s="145">
        <f>IF(N1513="zákl. přenesená",J1513,0)</f>
        <v>0</v>
      </c>
      <c r="BH1513" s="145">
        <f>IF(N1513="sníž. přenesená",J1513,0)</f>
        <v>0</v>
      </c>
      <c r="BI1513" s="145">
        <f>IF(N1513="nulová",J1513,0)</f>
        <v>0</v>
      </c>
      <c r="BJ1513" s="19" t="s">
        <v>77</v>
      </c>
      <c r="BK1513" s="145">
        <f>ROUND(I1513*H1513,2)</f>
        <v>0</v>
      </c>
      <c r="BL1513" s="19" t="s">
        <v>316</v>
      </c>
      <c r="BM1513" s="144" t="s">
        <v>1906</v>
      </c>
    </row>
    <row r="1514" spans="2:65" s="1" customFormat="1" ht="126.75">
      <c r="B1514" s="34"/>
      <c r="D1514" s="150" t="s">
        <v>224</v>
      </c>
      <c r="F1514" s="151" t="s">
        <v>1907</v>
      </c>
      <c r="I1514" s="148"/>
      <c r="L1514" s="34"/>
      <c r="M1514" s="149"/>
      <c r="T1514" s="55"/>
      <c r="AT1514" s="19" t="s">
        <v>224</v>
      </c>
      <c r="AU1514" s="19" t="s">
        <v>79</v>
      </c>
    </row>
    <row r="1515" spans="2:65" s="14" customFormat="1">
      <c r="B1515" s="170"/>
      <c r="D1515" s="150" t="s">
        <v>226</v>
      </c>
      <c r="E1515" s="171" t="s">
        <v>19</v>
      </c>
      <c r="F1515" s="172" t="s">
        <v>1908</v>
      </c>
      <c r="H1515" s="171" t="s">
        <v>19</v>
      </c>
      <c r="I1515" s="173"/>
      <c r="L1515" s="170"/>
      <c r="M1515" s="174"/>
      <c r="T1515" s="175"/>
      <c r="AT1515" s="171" t="s">
        <v>226</v>
      </c>
      <c r="AU1515" s="171" t="s">
        <v>79</v>
      </c>
      <c r="AV1515" s="14" t="s">
        <v>77</v>
      </c>
      <c r="AW1515" s="14" t="s">
        <v>31</v>
      </c>
      <c r="AX1515" s="14" t="s">
        <v>69</v>
      </c>
      <c r="AY1515" s="171" t="s">
        <v>212</v>
      </c>
    </row>
    <row r="1516" spans="2:65" s="12" customFormat="1">
      <c r="B1516" s="152"/>
      <c r="D1516" s="150" t="s">
        <v>226</v>
      </c>
      <c r="E1516" s="153" t="s">
        <v>19</v>
      </c>
      <c r="F1516" s="154" t="s">
        <v>1909</v>
      </c>
      <c r="H1516" s="155">
        <v>19500</v>
      </c>
      <c r="I1516" s="156"/>
      <c r="L1516" s="152"/>
      <c r="M1516" s="157"/>
      <c r="T1516" s="158"/>
      <c r="AT1516" s="153" t="s">
        <v>226</v>
      </c>
      <c r="AU1516" s="153" t="s">
        <v>79</v>
      </c>
      <c r="AV1516" s="12" t="s">
        <v>79</v>
      </c>
      <c r="AW1516" s="12" t="s">
        <v>31</v>
      </c>
      <c r="AX1516" s="12" t="s">
        <v>69</v>
      </c>
      <c r="AY1516" s="153" t="s">
        <v>212</v>
      </c>
    </row>
    <row r="1517" spans="2:65" s="13" customFormat="1">
      <c r="B1517" s="159"/>
      <c r="D1517" s="150" t="s">
        <v>226</v>
      </c>
      <c r="E1517" s="160" t="s">
        <v>19</v>
      </c>
      <c r="F1517" s="161" t="s">
        <v>228</v>
      </c>
      <c r="H1517" s="162">
        <v>19500</v>
      </c>
      <c r="I1517" s="163"/>
      <c r="L1517" s="159"/>
      <c r="M1517" s="164"/>
      <c r="T1517" s="165"/>
      <c r="AT1517" s="160" t="s">
        <v>226</v>
      </c>
      <c r="AU1517" s="160" t="s">
        <v>79</v>
      </c>
      <c r="AV1517" s="13" t="s">
        <v>229</v>
      </c>
      <c r="AW1517" s="13" t="s">
        <v>31</v>
      </c>
      <c r="AX1517" s="13" t="s">
        <v>77</v>
      </c>
      <c r="AY1517" s="160" t="s">
        <v>212</v>
      </c>
    </row>
    <row r="1518" spans="2:65" s="1" customFormat="1" ht="16.5" customHeight="1">
      <c r="B1518" s="34"/>
      <c r="C1518" s="133" t="s">
        <v>1910</v>
      </c>
      <c r="D1518" s="133" t="s">
        <v>215</v>
      </c>
      <c r="E1518" s="134" t="s">
        <v>1911</v>
      </c>
      <c r="F1518" s="135" t="s">
        <v>1912</v>
      </c>
      <c r="G1518" s="136" t="s">
        <v>624</v>
      </c>
      <c r="H1518" s="137">
        <v>850</v>
      </c>
      <c r="I1518" s="138"/>
      <c r="J1518" s="139">
        <f>ROUND(I1518*H1518,2)</f>
        <v>0</v>
      </c>
      <c r="K1518" s="135" t="s">
        <v>245</v>
      </c>
      <c r="L1518" s="34"/>
      <c r="M1518" s="140" t="s">
        <v>19</v>
      </c>
      <c r="N1518" s="141" t="s">
        <v>40</v>
      </c>
      <c r="P1518" s="142">
        <f>O1518*H1518</f>
        <v>0</v>
      </c>
      <c r="Q1518" s="142">
        <v>0</v>
      </c>
      <c r="R1518" s="142">
        <f>Q1518*H1518</f>
        <v>0</v>
      </c>
      <c r="S1518" s="142">
        <v>0</v>
      </c>
      <c r="T1518" s="143">
        <f>S1518*H1518</f>
        <v>0</v>
      </c>
      <c r="AR1518" s="144" t="s">
        <v>316</v>
      </c>
      <c r="AT1518" s="144" t="s">
        <v>215</v>
      </c>
      <c r="AU1518" s="144" t="s">
        <v>79</v>
      </c>
      <c r="AY1518" s="19" t="s">
        <v>212</v>
      </c>
      <c r="BE1518" s="145">
        <f>IF(N1518="základní",J1518,0)</f>
        <v>0</v>
      </c>
      <c r="BF1518" s="145">
        <f>IF(N1518="snížená",J1518,0)</f>
        <v>0</v>
      </c>
      <c r="BG1518" s="145">
        <f>IF(N1518="zákl. přenesená",J1518,0)</f>
        <v>0</v>
      </c>
      <c r="BH1518" s="145">
        <f>IF(N1518="sníž. přenesená",J1518,0)</f>
        <v>0</v>
      </c>
      <c r="BI1518" s="145">
        <f>IF(N1518="nulová",J1518,0)</f>
        <v>0</v>
      </c>
      <c r="BJ1518" s="19" t="s">
        <v>77</v>
      </c>
      <c r="BK1518" s="145">
        <f>ROUND(I1518*H1518,2)</f>
        <v>0</v>
      </c>
      <c r="BL1518" s="19" t="s">
        <v>316</v>
      </c>
      <c r="BM1518" s="144" t="s">
        <v>1913</v>
      </c>
    </row>
    <row r="1519" spans="2:65" s="1" customFormat="1" ht="136.5">
      <c r="B1519" s="34"/>
      <c r="D1519" s="150" t="s">
        <v>224</v>
      </c>
      <c r="F1519" s="151" t="s">
        <v>1914</v>
      </c>
      <c r="I1519" s="148"/>
      <c r="L1519" s="34"/>
      <c r="M1519" s="149"/>
      <c r="T1519" s="55"/>
      <c r="AT1519" s="19" t="s">
        <v>224</v>
      </c>
      <c r="AU1519" s="19" t="s">
        <v>79</v>
      </c>
    </row>
    <row r="1520" spans="2:65" s="14" customFormat="1">
      <c r="B1520" s="170"/>
      <c r="D1520" s="150" t="s">
        <v>226</v>
      </c>
      <c r="E1520" s="171" t="s">
        <v>19</v>
      </c>
      <c r="F1520" s="172" t="s">
        <v>1915</v>
      </c>
      <c r="H1520" s="171" t="s">
        <v>19</v>
      </c>
      <c r="I1520" s="173"/>
      <c r="L1520" s="170"/>
      <c r="M1520" s="174"/>
      <c r="T1520" s="175"/>
      <c r="AT1520" s="171" t="s">
        <v>226</v>
      </c>
      <c r="AU1520" s="171" t="s">
        <v>79</v>
      </c>
      <c r="AV1520" s="14" t="s">
        <v>77</v>
      </c>
      <c r="AW1520" s="14" t="s">
        <v>31</v>
      </c>
      <c r="AX1520" s="14" t="s">
        <v>69</v>
      </c>
      <c r="AY1520" s="171" t="s">
        <v>212</v>
      </c>
    </row>
    <row r="1521" spans="2:65" s="12" customFormat="1">
      <c r="B1521" s="152"/>
      <c r="D1521" s="150" t="s">
        <v>226</v>
      </c>
      <c r="E1521" s="153" t="s">
        <v>19</v>
      </c>
      <c r="F1521" s="154" t="s">
        <v>1916</v>
      </c>
      <c r="H1521" s="155">
        <v>850</v>
      </c>
      <c r="I1521" s="156"/>
      <c r="L1521" s="152"/>
      <c r="M1521" s="157"/>
      <c r="T1521" s="158"/>
      <c r="AT1521" s="153" t="s">
        <v>226</v>
      </c>
      <c r="AU1521" s="153" t="s">
        <v>79</v>
      </c>
      <c r="AV1521" s="12" t="s">
        <v>79</v>
      </c>
      <c r="AW1521" s="12" t="s">
        <v>31</v>
      </c>
      <c r="AX1521" s="12" t="s">
        <v>69</v>
      </c>
      <c r="AY1521" s="153" t="s">
        <v>212</v>
      </c>
    </row>
    <row r="1522" spans="2:65" s="13" customFormat="1">
      <c r="B1522" s="159"/>
      <c r="D1522" s="150" t="s">
        <v>226</v>
      </c>
      <c r="E1522" s="160" t="s">
        <v>19</v>
      </c>
      <c r="F1522" s="161" t="s">
        <v>228</v>
      </c>
      <c r="H1522" s="162">
        <v>850</v>
      </c>
      <c r="I1522" s="163"/>
      <c r="L1522" s="159"/>
      <c r="M1522" s="164"/>
      <c r="T1522" s="165"/>
      <c r="AT1522" s="160" t="s">
        <v>226</v>
      </c>
      <c r="AU1522" s="160" t="s">
        <v>79</v>
      </c>
      <c r="AV1522" s="13" t="s">
        <v>229</v>
      </c>
      <c r="AW1522" s="13" t="s">
        <v>31</v>
      </c>
      <c r="AX1522" s="13" t="s">
        <v>77</v>
      </c>
      <c r="AY1522" s="160" t="s">
        <v>212</v>
      </c>
    </row>
    <row r="1523" spans="2:65" s="11" customFormat="1" ht="22.9" customHeight="1">
      <c r="B1523" s="121"/>
      <c r="D1523" s="122" t="s">
        <v>68</v>
      </c>
      <c r="E1523" s="131" t="s">
        <v>1917</v>
      </c>
      <c r="F1523" s="131" t="s">
        <v>1918</v>
      </c>
      <c r="I1523" s="124"/>
      <c r="J1523" s="132">
        <f>BK1523</f>
        <v>0</v>
      </c>
      <c r="L1523" s="121"/>
      <c r="M1523" s="126"/>
      <c r="P1523" s="127">
        <f>SUM(P1524:P1568)</f>
        <v>0</v>
      </c>
      <c r="R1523" s="127">
        <f>SUM(R1524:R1568)</f>
        <v>0</v>
      </c>
      <c r="T1523" s="128">
        <f>SUM(T1524:T1568)</f>
        <v>0</v>
      </c>
      <c r="AR1523" s="122" t="s">
        <v>79</v>
      </c>
      <c r="AT1523" s="129" t="s">
        <v>68</v>
      </c>
      <c r="AU1523" s="129" t="s">
        <v>77</v>
      </c>
      <c r="AY1523" s="122" t="s">
        <v>212</v>
      </c>
      <c r="BK1523" s="130">
        <f>SUM(BK1524:BK1568)</f>
        <v>0</v>
      </c>
    </row>
    <row r="1524" spans="2:65" s="1" customFormat="1" ht="24.2" customHeight="1">
      <c r="B1524" s="34"/>
      <c r="C1524" s="133" t="s">
        <v>1919</v>
      </c>
      <c r="D1524" s="133" t="s">
        <v>215</v>
      </c>
      <c r="E1524" s="134" t="s">
        <v>1920</v>
      </c>
      <c r="F1524" s="135" t="s">
        <v>1921</v>
      </c>
      <c r="G1524" s="136" t="s">
        <v>536</v>
      </c>
      <c r="H1524" s="137">
        <v>1500</v>
      </c>
      <c r="I1524" s="138"/>
      <c r="J1524" s="139">
        <f>ROUND(I1524*H1524,2)</f>
        <v>0</v>
      </c>
      <c r="K1524" s="135" t="s">
        <v>245</v>
      </c>
      <c r="L1524" s="34"/>
      <c r="M1524" s="140" t="s">
        <v>19</v>
      </c>
      <c r="N1524" s="141" t="s">
        <v>40</v>
      </c>
      <c r="P1524" s="142">
        <f>O1524*H1524</f>
        <v>0</v>
      </c>
      <c r="Q1524" s="142">
        <v>0</v>
      </c>
      <c r="R1524" s="142">
        <f>Q1524*H1524</f>
        <v>0</v>
      </c>
      <c r="S1524" s="142">
        <v>0</v>
      </c>
      <c r="T1524" s="143">
        <f>S1524*H1524</f>
        <v>0</v>
      </c>
      <c r="AR1524" s="144" t="s">
        <v>316</v>
      </c>
      <c r="AT1524" s="144" t="s">
        <v>215</v>
      </c>
      <c r="AU1524" s="144" t="s">
        <v>79</v>
      </c>
      <c r="AY1524" s="19" t="s">
        <v>212</v>
      </c>
      <c r="BE1524" s="145">
        <f>IF(N1524="základní",J1524,0)</f>
        <v>0</v>
      </c>
      <c r="BF1524" s="145">
        <f>IF(N1524="snížená",J1524,0)</f>
        <v>0</v>
      </c>
      <c r="BG1524" s="145">
        <f>IF(N1524="zákl. přenesená",J1524,0)</f>
        <v>0</v>
      </c>
      <c r="BH1524" s="145">
        <f>IF(N1524="sníž. přenesená",J1524,0)</f>
        <v>0</v>
      </c>
      <c r="BI1524" s="145">
        <f>IF(N1524="nulová",J1524,0)</f>
        <v>0</v>
      </c>
      <c r="BJ1524" s="19" t="s">
        <v>77</v>
      </c>
      <c r="BK1524" s="145">
        <f>ROUND(I1524*H1524,2)</f>
        <v>0</v>
      </c>
      <c r="BL1524" s="19" t="s">
        <v>316</v>
      </c>
      <c r="BM1524" s="144" t="s">
        <v>1922</v>
      </c>
    </row>
    <row r="1525" spans="2:65" s="1" customFormat="1" ht="136.5">
      <c r="B1525" s="34"/>
      <c r="D1525" s="150" t="s">
        <v>224</v>
      </c>
      <c r="F1525" s="151" t="s">
        <v>1923</v>
      </c>
      <c r="I1525" s="148"/>
      <c r="L1525" s="34"/>
      <c r="M1525" s="149"/>
      <c r="T1525" s="55"/>
      <c r="AT1525" s="19" t="s">
        <v>224</v>
      </c>
      <c r="AU1525" s="19" t="s">
        <v>79</v>
      </c>
    </row>
    <row r="1526" spans="2:65" s="14" customFormat="1">
      <c r="B1526" s="170"/>
      <c r="D1526" s="150" t="s">
        <v>226</v>
      </c>
      <c r="E1526" s="171" t="s">
        <v>19</v>
      </c>
      <c r="F1526" s="172" t="s">
        <v>1924</v>
      </c>
      <c r="H1526" s="171" t="s">
        <v>19</v>
      </c>
      <c r="I1526" s="173"/>
      <c r="L1526" s="170"/>
      <c r="M1526" s="174"/>
      <c r="T1526" s="175"/>
      <c r="AT1526" s="171" t="s">
        <v>226</v>
      </c>
      <c r="AU1526" s="171" t="s">
        <v>79</v>
      </c>
      <c r="AV1526" s="14" t="s">
        <v>77</v>
      </c>
      <c r="AW1526" s="14" t="s">
        <v>31</v>
      </c>
      <c r="AX1526" s="14" t="s">
        <v>69</v>
      </c>
      <c r="AY1526" s="171" t="s">
        <v>212</v>
      </c>
    </row>
    <row r="1527" spans="2:65" s="12" customFormat="1">
      <c r="B1527" s="152"/>
      <c r="D1527" s="150" t="s">
        <v>226</v>
      </c>
      <c r="E1527" s="153" t="s">
        <v>19</v>
      </c>
      <c r="F1527" s="154" t="s">
        <v>1925</v>
      </c>
      <c r="H1527" s="155">
        <v>1500</v>
      </c>
      <c r="I1527" s="156"/>
      <c r="L1527" s="152"/>
      <c r="M1527" s="157"/>
      <c r="T1527" s="158"/>
      <c r="AT1527" s="153" t="s">
        <v>226</v>
      </c>
      <c r="AU1527" s="153" t="s">
        <v>79</v>
      </c>
      <c r="AV1527" s="12" t="s">
        <v>79</v>
      </c>
      <c r="AW1527" s="12" t="s">
        <v>31</v>
      </c>
      <c r="AX1527" s="12" t="s">
        <v>69</v>
      </c>
      <c r="AY1527" s="153" t="s">
        <v>212</v>
      </c>
    </row>
    <row r="1528" spans="2:65" s="13" customFormat="1">
      <c r="B1528" s="159"/>
      <c r="D1528" s="150" t="s">
        <v>226</v>
      </c>
      <c r="E1528" s="160" t="s">
        <v>19</v>
      </c>
      <c r="F1528" s="161" t="s">
        <v>228</v>
      </c>
      <c r="H1528" s="162">
        <v>1500</v>
      </c>
      <c r="I1528" s="163"/>
      <c r="L1528" s="159"/>
      <c r="M1528" s="164"/>
      <c r="T1528" s="165"/>
      <c r="AT1528" s="160" t="s">
        <v>226</v>
      </c>
      <c r="AU1528" s="160" t="s">
        <v>79</v>
      </c>
      <c r="AV1528" s="13" t="s">
        <v>229</v>
      </c>
      <c r="AW1528" s="13" t="s">
        <v>31</v>
      </c>
      <c r="AX1528" s="13" t="s">
        <v>77</v>
      </c>
      <c r="AY1528" s="160" t="s">
        <v>212</v>
      </c>
    </row>
    <row r="1529" spans="2:65" s="1" customFormat="1" ht="24.2" customHeight="1">
      <c r="B1529" s="34"/>
      <c r="C1529" s="133" t="s">
        <v>1926</v>
      </c>
      <c r="D1529" s="133" t="s">
        <v>215</v>
      </c>
      <c r="E1529" s="134" t="s">
        <v>1927</v>
      </c>
      <c r="F1529" s="135" t="s">
        <v>1928</v>
      </c>
      <c r="G1529" s="136" t="s">
        <v>536</v>
      </c>
      <c r="H1529" s="137">
        <v>450</v>
      </c>
      <c r="I1529" s="138"/>
      <c r="J1529" s="139">
        <f>ROUND(I1529*H1529,2)</f>
        <v>0</v>
      </c>
      <c r="K1529" s="135" t="s">
        <v>245</v>
      </c>
      <c r="L1529" s="34"/>
      <c r="M1529" s="140" t="s">
        <v>19</v>
      </c>
      <c r="N1529" s="141" t="s">
        <v>40</v>
      </c>
      <c r="P1529" s="142">
        <f>O1529*H1529</f>
        <v>0</v>
      </c>
      <c r="Q1529" s="142">
        <v>0</v>
      </c>
      <c r="R1529" s="142">
        <f>Q1529*H1529</f>
        <v>0</v>
      </c>
      <c r="S1529" s="142">
        <v>0</v>
      </c>
      <c r="T1529" s="143">
        <f>S1529*H1529</f>
        <v>0</v>
      </c>
      <c r="AR1529" s="144" t="s">
        <v>316</v>
      </c>
      <c r="AT1529" s="144" t="s">
        <v>215</v>
      </c>
      <c r="AU1529" s="144" t="s">
        <v>79</v>
      </c>
      <c r="AY1529" s="19" t="s">
        <v>212</v>
      </c>
      <c r="BE1529" s="145">
        <f>IF(N1529="základní",J1529,0)</f>
        <v>0</v>
      </c>
      <c r="BF1529" s="145">
        <f>IF(N1529="snížená",J1529,0)</f>
        <v>0</v>
      </c>
      <c r="BG1529" s="145">
        <f>IF(N1529="zákl. přenesená",J1529,0)</f>
        <v>0</v>
      </c>
      <c r="BH1529" s="145">
        <f>IF(N1529="sníž. přenesená",J1529,0)</f>
        <v>0</v>
      </c>
      <c r="BI1529" s="145">
        <f>IF(N1529="nulová",J1529,0)</f>
        <v>0</v>
      </c>
      <c r="BJ1529" s="19" t="s">
        <v>77</v>
      </c>
      <c r="BK1529" s="145">
        <f>ROUND(I1529*H1529,2)</f>
        <v>0</v>
      </c>
      <c r="BL1529" s="19" t="s">
        <v>316</v>
      </c>
      <c r="BM1529" s="144" t="s">
        <v>1929</v>
      </c>
    </row>
    <row r="1530" spans="2:65" s="1" customFormat="1" ht="136.5">
      <c r="B1530" s="34"/>
      <c r="D1530" s="150" t="s">
        <v>224</v>
      </c>
      <c r="F1530" s="151" t="s">
        <v>1923</v>
      </c>
      <c r="I1530" s="148"/>
      <c r="L1530" s="34"/>
      <c r="M1530" s="149"/>
      <c r="T1530" s="55"/>
      <c r="AT1530" s="19" t="s">
        <v>224</v>
      </c>
      <c r="AU1530" s="19" t="s">
        <v>79</v>
      </c>
    </row>
    <row r="1531" spans="2:65" s="14" customFormat="1">
      <c r="B1531" s="170"/>
      <c r="D1531" s="150" t="s">
        <v>226</v>
      </c>
      <c r="E1531" s="171" t="s">
        <v>19</v>
      </c>
      <c r="F1531" s="172" t="s">
        <v>1930</v>
      </c>
      <c r="H1531" s="171" t="s">
        <v>19</v>
      </c>
      <c r="I1531" s="173"/>
      <c r="L1531" s="170"/>
      <c r="M1531" s="174"/>
      <c r="T1531" s="175"/>
      <c r="AT1531" s="171" t="s">
        <v>226</v>
      </c>
      <c r="AU1531" s="171" t="s">
        <v>79</v>
      </c>
      <c r="AV1531" s="14" t="s">
        <v>77</v>
      </c>
      <c r="AW1531" s="14" t="s">
        <v>31</v>
      </c>
      <c r="AX1531" s="14" t="s">
        <v>69</v>
      </c>
      <c r="AY1531" s="171" t="s">
        <v>212</v>
      </c>
    </row>
    <row r="1532" spans="2:65" s="12" customFormat="1">
      <c r="B1532" s="152"/>
      <c r="D1532" s="150" t="s">
        <v>226</v>
      </c>
      <c r="E1532" s="153" t="s">
        <v>19</v>
      </c>
      <c r="F1532" s="154" t="s">
        <v>1931</v>
      </c>
      <c r="H1532" s="155">
        <v>450</v>
      </c>
      <c r="I1532" s="156"/>
      <c r="L1532" s="152"/>
      <c r="M1532" s="157"/>
      <c r="T1532" s="158"/>
      <c r="AT1532" s="153" t="s">
        <v>226</v>
      </c>
      <c r="AU1532" s="153" t="s">
        <v>79</v>
      </c>
      <c r="AV1532" s="12" t="s">
        <v>79</v>
      </c>
      <c r="AW1532" s="12" t="s">
        <v>31</v>
      </c>
      <c r="AX1532" s="12" t="s">
        <v>69</v>
      </c>
      <c r="AY1532" s="153" t="s">
        <v>212</v>
      </c>
    </row>
    <row r="1533" spans="2:65" s="13" customFormat="1">
      <c r="B1533" s="159"/>
      <c r="D1533" s="150" t="s">
        <v>226</v>
      </c>
      <c r="E1533" s="160" t="s">
        <v>19</v>
      </c>
      <c r="F1533" s="161" t="s">
        <v>228</v>
      </c>
      <c r="H1533" s="162">
        <v>450</v>
      </c>
      <c r="I1533" s="163"/>
      <c r="L1533" s="159"/>
      <c r="M1533" s="164"/>
      <c r="T1533" s="165"/>
      <c r="AT1533" s="160" t="s">
        <v>226</v>
      </c>
      <c r="AU1533" s="160" t="s">
        <v>79</v>
      </c>
      <c r="AV1533" s="13" t="s">
        <v>229</v>
      </c>
      <c r="AW1533" s="13" t="s">
        <v>31</v>
      </c>
      <c r="AX1533" s="13" t="s">
        <v>77</v>
      </c>
      <c r="AY1533" s="160" t="s">
        <v>212</v>
      </c>
    </row>
    <row r="1534" spans="2:65" s="1" customFormat="1" ht="16.5" customHeight="1">
      <c r="B1534" s="34"/>
      <c r="C1534" s="133" t="s">
        <v>1932</v>
      </c>
      <c r="D1534" s="133" t="s">
        <v>215</v>
      </c>
      <c r="E1534" s="134" t="s">
        <v>1933</v>
      </c>
      <c r="F1534" s="135" t="s">
        <v>1934</v>
      </c>
      <c r="G1534" s="136" t="s">
        <v>624</v>
      </c>
      <c r="H1534" s="137">
        <v>450</v>
      </c>
      <c r="I1534" s="138"/>
      <c r="J1534" s="139">
        <f>ROUND(I1534*H1534,2)</f>
        <v>0</v>
      </c>
      <c r="K1534" s="135" t="s">
        <v>245</v>
      </c>
      <c r="L1534" s="34"/>
      <c r="M1534" s="140" t="s">
        <v>19</v>
      </c>
      <c r="N1534" s="141" t="s">
        <v>40</v>
      </c>
      <c r="P1534" s="142">
        <f>O1534*H1534</f>
        <v>0</v>
      </c>
      <c r="Q1534" s="142">
        <v>0</v>
      </c>
      <c r="R1534" s="142">
        <f>Q1534*H1534</f>
        <v>0</v>
      </c>
      <c r="S1534" s="142">
        <v>0</v>
      </c>
      <c r="T1534" s="143">
        <f>S1534*H1534</f>
        <v>0</v>
      </c>
      <c r="AR1534" s="144" t="s">
        <v>316</v>
      </c>
      <c r="AT1534" s="144" t="s">
        <v>215</v>
      </c>
      <c r="AU1534" s="144" t="s">
        <v>79</v>
      </c>
      <c r="AY1534" s="19" t="s">
        <v>212</v>
      </c>
      <c r="BE1534" s="145">
        <f>IF(N1534="základní",J1534,0)</f>
        <v>0</v>
      </c>
      <c r="BF1534" s="145">
        <f>IF(N1534="snížená",J1534,0)</f>
        <v>0</v>
      </c>
      <c r="BG1534" s="145">
        <f>IF(N1534="zákl. přenesená",J1534,0)</f>
        <v>0</v>
      </c>
      <c r="BH1534" s="145">
        <f>IF(N1534="sníž. přenesená",J1534,0)</f>
        <v>0</v>
      </c>
      <c r="BI1534" s="145">
        <f>IF(N1534="nulová",J1534,0)</f>
        <v>0</v>
      </c>
      <c r="BJ1534" s="19" t="s">
        <v>77</v>
      </c>
      <c r="BK1534" s="145">
        <f>ROUND(I1534*H1534,2)</f>
        <v>0</v>
      </c>
      <c r="BL1534" s="19" t="s">
        <v>316</v>
      </c>
      <c r="BM1534" s="144" t="s">
        <v>1935</v>
      </c>
    </row>
    <row r="1535" spans="2:65" s="1" customFormat="1" ht="146.25">
      <c r="B1535" s="34"/>
      <c r="D1535" s="150" t="s">
        <v>224</v>
      </c>
      <c r="F1535" s="151" t="s">
        <v>1936</v>
      </c>
      <c r="I1535" s="148"/>
      <c r="L1535" s="34"/>
      <c r="M1535" s="149"/>
      <c r="T1535" s="55"/>
      <c r="AT1535" s="19" t="s">
        <v>224</v>
      </c>
      <c r="AU1535" s="19" t="s">
        <v>79</v>
      </c>
    </row>
    <row r="1536" spans="2:65" s="14" customFormat="1">
      <c r="B1536" s="170"/>
      <c r="D1536" s="150" t="s">
        <v>226</v>
      </c>
      <c r="E1536" s="171" t="s">
        <v>19</v>
      </c>
      <c r="F1536" s="172" t="s">
        <v>1937</v>
      </c>
      <c r="H1536" s="171" t="s">
        <v>19</v>
      </c>
      <c r="I1536" s="173"/>
      <c r="L1536" s="170"/>
      <c r="M1536" s="174"/>
      <c r="T1536" s="175"/>
      <c r="AT1536" s="171" t="s">
        <v>226</v>
      </c>
      <c r="AU1536" s="171" t="s">
        <v>79</v>
      </c>
      <c r="AV1536" s="14" t="s">
        <v>77</v>
      </c>
      <c r="AW1536" s="14" t="s">
        <v>31</v>
      </c>
      <c r="AX1536" s="14" t="s">
        <v>69</v>
      </c>
      <c r="AY1536" s="171" t="s">
        <v>212</v>
      </c>
    </row>
    <row r="1537" spans="2:65" s="12" customFormat="1">
      <c r="B1537" s="152"/>
      <c r="D1537" s="150" t="s">
        <v>226</v>
      </c>
      <c r="E1537" s="153" t="s">
        <v>19</v>
      </c>
      <c r="F1537" s="154" t="s">
        <v>1938</v>
      </c>
      <c r="H1537" s="155">
        <v>450</v>
      </c>
      <c r="I1537" s="156"/>
      <c r="L1537" s="152"/>
      <c r="M1537" s="157"/>
      <c r="T1537" s="158"/>
      <c r="AT1537" s="153" t="s">
        <v>226</v>
      </c>
      <c r="AU1537" s="153" t="s">
        <v>79</v>
      </c>
      <c r="AV1537" s="12" t="s">
        <v>79</v>
      </c>
      <c r="AW1537" s="12" t="s">
        <v>31</v>
      </c>
      <c r="AX1537" s="12" t="s">
        <v>69</v>
      </c>
      <c r="AY1537" s="153" t="s">
        <v>212</v>
      </c>
    </row>
    <row r="1538" spans="2:65" s="13" customFormat="1">
      <c r="B1538" s="159"/>
      <c r="D1538" s="150" t="s">
        <v>226</v>
      </c>
      <c r="E1538" s="160" t="s">
        <v>19</v>
      </c>
      <c r="F1538" s="161" t="s">
        <v>228</v>
      </c>
      <c r="H1538" s="162">
        <v>450</v>
      </c>
      <c r="I1538" s="163"/>
      <c r="L1538" s="159"/>
      <c r="M1538" s="164"/>
      <c r="T1538" s="165"/>
      <c r="AT1538" s="160" t="s">
        <v>226</v>
      </c>
      <c r="AU1538" s="160" t="s">
        <v>79</v>
      </c>
      <c r="AV1538" s="13" t="s">
        <v>229</v>
      </c>
      <c r="AW1538" s="13" t="s">
        <v>31</v>
      </c>
      <c r="AX1538" s="13" t="s">
        <v>77</v>
      </c>
      <c r="AY1538" s="160" t="s">
        <v>212</v>
      </c>
    </row>
    <row r="1539" spans="2:65" s="1" customFormat="1" ht="16.5" customHeight="1">
      <c r="B1539" s="34"/>
      <c r="C1539" s="133" t="s">
        <v>1939</v>
      </c>
      <c r="D1539" s="133" t="s">
        <v>215</v>
      </c>
      <c r="E1539" s="134" t="s">
        <v>1940</v>
      </c>
      <c r="F1539" s="135" t="s">
        <v>1941</v>
      </c>
      <c r="G1539" s="136" t="s">
        <v>624</v>
      </c>
      <c r="H1539" s="137">
        <v>30</v>
      </c>
      <c r="I1539" s="138"/>
      <c r="J1539" s="139">
        <f>ROUND(I1539*H1539,2)</f>
        <v>0</v>
      </c>
      <c r="K1539" s="135" t="s">
        <v>245</v>
      </c>
      <c r="L1539" s="34"/>
      <c r="M1539" s="140" t="s">
        <v>19</v>
      </c>
      <c r="N1539" s="141" t="s">
        <v>40</v>
      </c>
      <c r="P1539" s="142">
        <f>O1539*H1539</f>
        <v>0</v>
      </c>
      <c r="Q1539" s="142">
        <v>0</v>
      </c>
      <c r="R1539" s="142">
        <f>Q1539*H1539</f>
        <v>0</v>
      </c>
      <c r="S1539" s="142">
        <v>0</v>
      </c>
      <c r="T1539" s="143">
        <f>S1539*H1539</f>
        <v>0</v>
      </c>
      <c r="AR1539" s="144" t="s">
        <v>316</v>
      </c>
      <c r="AT1539" s="144" t="s">
        <v>215</v>
      </c>
      <c r="AU1539" s="144" t="s">
        <v>79</v>
      </c>
      <c r="AY1539" s="19" t="s">
        <v>212</v>
      </c>
      <c r="BE1539" s="145">
        <f>IF(N1539="základní",J1539,0)</f>
        <v>0</v>
      </c>
      <c r="BF1539" s="145">
        <f>IF(N1539="snížená",J1539,0)</f>
        <v>0</v>
      </c>
      <c r="BG1539" s="145">
        <f>IF(N1539="zákl. přenesená",J1539,0)</f>
        <v>0</v>
      </c>
      <c r="BH1539" s="145">
        <f>IF(N1539="sníž. přenesená",J1539,0)</f>
        <v>0</v>
      </c>
      <c r="BI1539" s="145">
        <f>IF(N1539="nulová",J1539,0)</f>
        <v>0</v>
      </c>
      <c r="BJ1539" s="19" t="s">
        <v>77</v>
      </c>
      <c r="BK1539" s="145">
        <f>ROUND(I1539*H1539,2)</f>
        <v>0</v>
      </c>
      <c r="BL1539" s="19" t="s">
        <v>316</v>
      </c>
      <c r="BM1539" s="144" t="s">
        <v>1942</v>
      </c>
    </row>
    <row r="1540" spans="2:65" s="1" customFormat="1" ht="136.5">
      <c r="B1540" s="34"/>
      <c r="D1540" s="150" t="s">
        <v>224</v>
      </c>
      <c r="F1540" s="151" t="s">
        <v>1943</v>
      </c>
      <c r="I1540" s="148"/>
      <c r="L1540" s="34"/>
      <c r="M1540" s="149"/>
      <c r="T1540" s="55"/>
      <c r="AT1540" s="19" t="s">
        <v>224</v>
      </c>
      <c r="AU1540" s="19" t="s">
        <v>79</v>
      </c>
    </row>
    <row r="1541" spans="2:65" s="14" customFormat="1">
      <c r="B1541" s="170"/>
      <c r="D1541" s="150" t="s">
        <v>226</v>
      </c>
      <c r="E1541" s="171" t="s">
        <v>19</v>
      </c>
      <c r="F1541" s="172" t="s">
        <v>1944</v>
      </c>
      <c r="H1541" s="171" t="s">
        <v>19</v>
      </c>
      <c r="I1541" s="173"/>
      <c r="L1541" s="170"/>
      <c r="M1541" s="174"/>
      <c r="T1541" s="175"/>
      <c r="AT1541" s="171" t="s">
        <v>226</v>
      </c>
      <c r="AU1541" s="171" t="s">
        <v>79</v>
      </c>
      <c r="AV1541" s="14" t="s">
        <v>77</v>
      </c>
      <c r="AW1541" s="14" t="s">
        <v>31</v>
      </c>
      <c r="AX1541" s="14" t="s">
        <v>69</v>
      </c>
      <c r="AY1541" s="171" t="s">
        <v>212</v>
      </c>
    </row>
    <row r="1542" spans="2:65" s="12" customFormat="1">
      <c r="B1542" s="152"/>
      <c r="D1542" s="150" t="s">
        <v>226</v>
      </c>
      <c r="E1542" s="153" t="s">
        <v>19</v>
      </c>
      <c r="F1542" s="154" t="s">
        <v>1945</v>
      </c>
      <c r="H1542" s="155">
        <v>30</v>
      </c>
      <c r="I1542" s="156"/>
      <c r="L1542" s="152"/>
      <c r="M1542" s="157"/>
      <c r="T1542" s="158"/>
      <c r="AT1542" s="153" t="s">
        <v>226</v>
      </c>
      <c r="AU1542" s="153" t="s">
        <v>79</v>
      </c>
      <c r="AV1542" s="12" t="s">
        <v>79</v>
      </c>
      <c r="AW1542" s="12" t="s">
        <v>31</v>
      </c>
      <c r="AX1542" s="12" t="s">
        <v>69</v>
      </c>
      <c r="AY1542" s="153" t="s">
        <v>212</v>
      </c>
    </row>
    <row r="1543" spans="2:65" s="13" customFormat="1">
      <c r="B1543" s="159"/>
      <c r="D1543" s="150" t="s">
        <v>226</v>
      </c>
      <c r="E1543" s="160" t="s">
        <v>19</v>
      </c>
      <c r="F1543" s="161" t="s">
        <v>228</v>
      </c>
      <c r="H1543" s="162">
        <v>30</v>
      </c>
      <c r="I1543" s="163"/>
      <c r="L1543" s="159"/>
      <c r="M1543" s="164"/>
      <c r="T1543" s="165"/>
      <c r="AT1543" s="160" t="s">
        <v>226</v>
      </c>
      <c r="AU1543" s="160" t="s">
        <v>79</v>
      </c>
      <c r="AV1543" s="13" t="s">
        <v>229</v>
      </c>
      <c r="AW1543" s="13" t="s">
        <v>31</v>
      </c>
      <c r="AX1543" s="13" t="s">
        <v>77</v>
      </c>
      <c r="AY1543" s="160" t="s">
        <v>212</v>
      </c>
    </row>
    <row r="1544" spans="2:65" s="1" customFormat="1" ht="16.5" customHeight="1">
      <c r="B1544" s="34"/>
      <c r="C1544" s="133" t="s">
        <v>1946</v>
      </c>
      <c r="D1544" s="133" t="s">
        <v>215</v>
      </c>
      <c r="E1544" s="134" t="s">
        <v>1947</v>
      </c>
      <c r="F1544" s="135" t="s">
        <v>1948</v>
      </c>
      <c r="G1544" s="136" t="s">
        <v>624</v>
      </c>
      <c r="H1544" s="137">
        <v>10</v>
      </c>
      <c r="I1544" s="138"/>
      <c r="J1544" s="139">
        <f>ROUND(I1544*H1544,2)</f>
        <v>0</v>
      </c>
      <c r="K1544" s="135" t="s">
        <v>245</v>
      </c>
      <c r="L1544" s="34"/>
      <c r="M1544" s="140" t="s">
        <v>19</v>
      </c>
      <c r="N1544" s="141" t="s">
        <v>40</v>
      </c>
      <c r="P1544" s="142">
        <f>O1544*H1544</f>
        <v>0</v>
      </c>
      <c r="Q1544" s="142">
        <v>0</v>
      </c>
      <c r="R1544" s="142">
        <f>Q1544*H1544</f>
        <v>0</v>
      </c>
      <c r="S1544" s="142">
        <v>0</v>
      </c>
      <c r="T1544" s="143">
        <f>S1544*H1544</f>
        <v>0</v>
      </c>
      <c r="AR1544" s="144" t="s">
        <v>316</v>
      </c>
      <c r="AT1544" s="144" t="s">
        <v>215</v>
      </c>
      <c r="AU1544" s="144" t="s">
        <v>79</v>
      </c>
      <c r="AY1544" s="19" t="s">
        <v>212</v>
      </c>
      <c r="BE1544" s="145">
        <f>IF(N1544="základní",J1544,0)</f>
        <v>0</v>
      </c>
      <c r="BF1544" s="145">
        <f>IF(N1544="snížená",J1544,0)</f>
        <v>0</v>
      </c>
      <c r="BG1544" s="145">
        <f>IF(N1544="zákl. přenesená",J1544,0)</f>
        <v>0</v>
      </c>
      <c r="BH1544" s="145">
        <f>IF(N1544="sníž. přenesená",J1544,0)</f>
        <v>0</v>
      </c>
      <c r="BI1544" s="145">
        <f>IF(N1544="nulová",J1544,0)</f>
        <v>0</v>
      </c>
      <c r="BJ1544" s="19" t="s">
        <v>77</v>
      </c>
      <c r="BK1544" s="145">
        <f>ROUND(I1544*H1544,2)</f>
        <v>0</v>
      </c>
      <c r="BL1544" s="19" t="s">
        <v>316</v>
      </c>
      <c r="BM1544" s="144" t="s">
        <v>1949</v>
      </c>
    </row>
    <row r="1545" spans="2:65" s="1" customFormat="1" ht="136.5">
      <c r="B1545" s="34"/>
      <c r="D1545" s="150" t="s">
        <v>224</v>
      </c>
      <c r="F1545" s="151" t="s">
        <v>1950</v>
      </c>
      <c r="I1545" s="148"/>
      <c r="L1545" s="34"/>
      <c r="M1545" s="149"/>
      <c r="T1545" s="55"/>
      <c r="AT1545" s="19" t="s">
        <v>224</v>
      </c>
      <c r="AU1545" s="19" t="s">
        <v>79</v>
      </c>
    </row>
    <row r="1546" spans="2:65" s="14" customFormat="1">
      <c r="B1546" s="170"/>
      <c r="D1546" s="150" t="s">
        <v>226</v>
      </c>
      <c r="E1546" s="171" t="s">
        <v>19</v>
      </c>
      <c r="F1546" s="172" t="s">
        <v>1951</v>
      </c>
      <c r="H1546" s="171" t="s">
        <v>19</v>
      </c>
      <c r="I1546" s="173"/>
      <c r="L1546" s="170"/>
      <c r="M1546" s="174"/>
      <c r="T1546" s="175"/>
      <c r="AT1546" s="171" t="s">
        <v>226</v>
      </c>
      <c r="AU1546" s="171" t="s">
        <v>79</v>
      </c>
      <c r="AV1546" s="14" t="s">
        <v>77</v>
      </c>
      <c r="AW1546" s="14" t="s">
        <v>31</v>
      </c>
      <c r="AX1546" s="14" t="s">
        <v>69</v>
      </c>
      <c r="AY1546" s="171" t="s">
        <v>212</v>
      </c>
    </row>
    <row r="1547" spans="2:65" s="12" customFormat="1">
      <c r="B1547" s="152"/>
      <c r="D1547" s="150" t="s">
        <v>226</v>
      </c>
      <c r="E1547" s="153" t="s">
        <v>19</v>
      </c>
      <c r="F1547" s="154" t="s">
        <v>1952</v>
      </c>
      <c r="H1547" s="155">
        <v>10</v>
      </c>
      <c r="I1547" s="156"/>
      <c r="L1547" s="152"/>
      <c r="M1547" s="157"/>
      <c r="T1547" s="158"/>
      <c r="AT1547" s="153" t="s">
        <v>226</v>
      </c>
      <c r="AU1547" s="153" t="s">
        <v>79</v>
      </c>
      <c r="AV1547" s="12" t="s">
        <v>79</v>
      </c>
      <c r="AW1547" s="12" t="s">
        <v>31</v>
      </c>
      <c r="AX1547" s="12" t="s">
        <v>69</v>
      </c>
      <c r="AY1547" s="153" t="s">
        <v>212</v>
      </c>
    </row>
    <row r="1548" spans="2:65" s="13" customFormat="1">
      <c r="B1548" s="159"/>
      <c r="D1548" s="150" t="s">
        <v>226</v>
      </c>
      <c r="E1548" s="160" t="s">
        <v>19</v>
      </c>
      <c r="F1548" s="161" t="s">
        <v>228</v>
      </c>
      <c r="H1548" s="162">
        <v>10</v>
      </c>
      <c r="I1548" s="163"/>
      <c r="L1548" s="159"/>
      <c r="M1548" s="164"/>
      <c r="T1548" s="165"/>
      <c r="AT1548" s="160" t="s">
        <v>226</v>
      </c>
      <c r="AU1548" s="160" t="s">
        <v>79</v>
      </c>
      <c r="AV1548" s="13" t="s">
        <v>229</v>
      </c>
      <c r="AW1548" s="13" t="s">
        <v>31</v>
      </c>
      <c r="AX1548" s="13" t="s">
        <v>77</v>
      </c>
      <c r="AY1548" s="160" t="s">
        <v>212</v>
      </c>
    </row>
    <row r="1549" spans="2:65" s="1" customFormat="1" ht="16.5" customHeight="1">
      <c r="B1549" s="34"/>
      <c r="C1549" s="133" t="s">
        <v>1953</v>
      </c>
      <c r="D1549" s="133" t="s">
        <v>215</v>
      </c>
      <c r="E1549" s="134" t="s">
        <v>1954</v>
      </c>
      <c r="F1549" s="135" t="s">
        <v>1955</v>
      </c>
      <c r="G1549" s="136" t="s">
        <v>624</v>
      </c>
      <c r="H1549" s="137">
        <v>15</v>
      </c>
      <c r="I1549" s="138"/>
      <c r="J1549" s="139">
        <f>ROUND(I1549*H1549,2)</f>
        <v>0</v>
      </c>
      <c r="K1549" s="135" t="s">
        <v>245</v>
      </c>
      <c r="L1549" s="34"/>
      <c r="M1549" s="140" t="s">
        <v>19</v>
      </c>
      <c r="N1549" s="141" t="s">
        <v>40</v>
      </c>
      <c r="P1549" s="142">
        <f>O1549*H1549</f>
        <v>0</v>
      </c>
      <c r="Q1549" s="142">
        <v>0</v>
      </c>
      <c r="R1549" s="142">
        <f>Q1549*H1549</f>
        <v>0</v>
      </c>
      <c r="S1549" s="142">
        <v>0</v>
      </c>
      <c r="T1549" s="143">
        <f>S1549*H1549</f>
        <v>0</v>
      </c>
      <c r="AR1549" s="144" t="s">
        <v>316</v>
      </c>
      <c r="AT1549" s="144" t="s">
        <v>215</v>
      </c>
      <c r="AU1549" s="144" t="s">
        <v>79</v>
      </c>
      <c r="AY1549" s="19" t="s">
        <v>212</v>
      </c>
      <c r="BE1549" s="145">
        <f>IF(N1549="základní",J1549,0)</f>
        <v>0</v>
      </c>
      <c r="BF1549" s="145">
        <f>IF(N1549="snížená",J1549,0)</f>
        <v>0</v>
      </c>
      <c r="BG1549" s="145">
        <f>IF(N1549="zákl. přenesená",J1549,0)</f>
        <v>0</v>
      </c>
      <c r="BH1549" s="145">
        <f>IF(N1549="sníž. přenesená",J1549,0)</f>
        <v>0</v>
      </c>
      <c r="BI1549" s="145">
        <f>IF(N1549="nulová",J1549,0)</f>
        <v>0</v>
      </c>
      <c r="BJ1549" s="19" t="s">
        <v>77</v>
      </c>
      <c r="BK1549" s="145">
        <f>ROUND(I1549*H1549,2)</f>
        <v>0</v>
      </c>
      <c r="BL1549" s="19" t="s">
        <v>316</v>
      </c>
      <c r="BM1549" s="144" t="s">
        <v>1956</v>
      </c>
    </row>
    <row r="1550" spans="2:65" s="1" customFormat="1" ht="136.5">
      <c r="B1550" s="34"/>
      <c r="D1550" s="150" t="s">
        <v>224</v>
      </c>
      <c r="F1550" s="151" t="s">
        <v>1957</v>
      </c>
      <c r="I1550" s="148"/>
      <c r="L1550" s="34"/>
      <c r="M1550" s="149"/>
      <c r="T1550" s="55"/>
      <c r="AT1550" s="19" t="s">
        <v>224</v>
      </c>
      <c r="AU1550" s="19" t="s">
        <v>79</v>
      </c>
    </row>
    <row r="1551" spans="2:65" s="14" customFormat="1">
      <c r="B1551" s="170"/>
      <c r="D1551" s="150" t="s">
        <v>226</v>
      </c>
      <c r="E1551" s="171" t="s">
        <v>19</v>
      </c>
      <c r="F1551" s="172" t="s">
        <v>1958</v>
      </c>
      <c r="H1551" s="171" t="s">
        <v>19</v>
      </c>
      <c r="I1551" s="173"/>
      <c r="L1551" s="170"/>
      <c r="M1551" s="174"/>
      <c r="T1551" s="175"/>
      <c r="AT1551" s="171" t="s">
        <v>226</v>
      </c>
      <c r="AU1551" s="171" t="s">
        <v>79</v>
      </c>
      <c r="AV1551" s="14" t="s">
        <v>77</v>
      </c>
      <c r="AW1551" s="14" t="s">
        <v>31</v>
      </c>
      <c r="AX1551" s="14" t="s">
        <v>69</v>
      </c>
      <c r="AY1551" s="171" t="s">
        <v>212</v>
      </c>
    </row>
    <row r="1552" spans="2:65" s="12" customFormat="1">
      <c r="B1552" s="152"/>
      <c r="D1552" s="150" t="s">
        <v>226</v>
      </c>
      <c r="E1552" s="153" t="s">
        <v>19</v>
      </c>
      <c r="F1552" s="154" t="s">
        <v>1959</v>
      </c>
      <c r="H1552" s="155">
        <v>15</v>
      </c>
      <c r="I1552" s="156"/>
      <c r="L1552" s="152"/>
      <c r="M1552" s="157"/>
      <c r="T1552" s="158"/>
      <c r="AT1552" s="153" t="s">
        <v>226</v>
      </c>
      <c r="AU1552" s="153" t="s">
        <v>79</v>
      </c>
      <c r="AV1552" s="12" t="s">
        <v>79</v>
      </c>
      <c r="AW1552" s="12" t="s">
        <v>31</v>
      </c>
      <c r="AX1552" s="12" t="s">
        <v>69</v>
      </c>
      <c r="AY1552" s="153" t="s">
        <v>212</v>
      </c>
    </row>
    <row r="1553" spans="2:65" s="13" customFormat="1">
      <c r="B1553" s="159"/>
      <c r="D1553" s="150" t="s">
        <v>226</v>
      </c>
      <c r="E1553" s="160" t="s">
        <v>19</v>
      </c>
      <c r="F1553" s="161" t="s">
        <v>228</v>
      </c>
      <c r="H1553" s="162">
        <v>15</v>
      </c>
      <c r="I1553" s="163"/>
      <c r="L1553" s="159"/>
      <c r="M1553" s="164"/>
      <c r="T1553" s="165"/>
      <c r="AT1553" s="160" t="s">
        <v>226</v>
      </c>
      <c r="AU1553" s="160" t="s">
        <v>79</v>
      </c>
      <c r="AV1553" s="13" t="s">
        <v>229</v>
      </c>
      <c r="AW1553" s="13" t="s">
        <v>31</v>
      </c>
      <c r="AX1553" s="13" t="s">
        <v>77</v>
      </c>
      <c r="AY1553" s="160" t="s">
        <v>212</v>
      </c>
    </row>
    <row r="1554" spans="2:65" s="1" customFormat="1" ht="24.2" customHeight="1">
      <c r="B1554" s="34"/>
      <c r="C1554" s="133" t="s">
        <v>1960</v>
      </c>
      <c r="D1554" s="133" t="s">
        <v>215</v>
      </c>
      <c r="E1554" s="134" t="s">
        <v>1961</v>
      </c>
      <c r="F1554" s="135" t="s">
        <v>1962</v>
      </c>
      <c r="G1554" s="136" t="s">
        <v>536</v>
      </c>
      <c r="H1554" s="137">
        <v>1500</v>
      </c>
      <c r="I1554" s="138"/>
      <c r="J1554" s="139">
        <f>ROUND(I1554*H1554,2)</f>
        <v>0</v>
      </c>
      <c r="K1554" s="135" t="s">
        <v>245</v>
      </c>
      <c r="L1554" s="34"/>
      <c r="M1554" s="140" t="s">
        <v>19</v>
      </c>
      <c r="N1554" s="141" t="s">
        <v>40</v>
      </c>
      <c r="P1554" s="142">
        <f>O1554*H1554</f>
        <v>0</v>
      </c>
      <c r="Q1554" s="142">
        <v>0</v>
      </c>
      <c r="R1554" s="142">
        <f>Q1554*H1554</f>
        <v>0</v>
      </c>
      <c r="S1554" s="142">
        <v>0</v>
      </c>
      <c r="T1554" s="143">
        <f>S1554*H1554</f>
        <v>0</v>
      </c>
      <c r="AR1554" s="144" t="s">
        <v>316</v>
      </c>
      <c r="AT1554" s="144" t="s">
        <v>215</v>
      </c>
      <c r="AU1554" s="144" t="s">
        <v>79</v>
      </c>
      <c r="AY1554" s="19" t="s">
        <v>212</v>
      </c>
      <c r="BE1554" s="145">
        <f>IF(N1554="základní",J1554,0)</f>
        <v>0</v>
      </c>
      <c r="BF1554" s="145">
        <f>IF(N1554="snížená",J1554,0)</f>
        <v>0</v>
      </c>
      <c r="BG1554" s="145">
        <f>IF(N1554="zákl. přenesená",J1554,0)</f>
        <v>0</v>
      </c>
      <c r="BH1554" s="145">
        <f>IF(N1554="sníž. přenesená",J1554,0)</f>
        <v>0</v>
      </c>
      <c r="BI1554" s="145">
        <f>IF(N1554="nulová",J1554,0)</f>
        <v>0</v>
      </c>
      <c r="BJ1554" s="19" t="s">
        <v>77</v>
      </c>
      <c r="BK1554" s="145">
        <f>ROUND(I1554*H1554,2)</f>
        <v>0</v>
      </c>
      <c r="BL1554" s="19" t="s">
        <v>316</v>
      </c>
      <c r="BM1554" s="144" t="s">
        <v>1963</v>
      </c>
    </row>
    <row r="1555" spans="2:65" s="1" customFormat="1" ht="146.25">
      <c r="B1555" s="34"/>
      <c r="D1555" s="150" t="s">
        <v>224</v>
      </c>
      <c r="F1555" s="151" t="s">
        <v>1964</v>
      </c>
      <c r="I1555" s="148"/>
      <c r="L1555" s="34"/>
      <c r="M1555" s="149"/>
      <c r="T1555" s="55"/>
      <c r="AT1555" s="19" t="s">
        <v>224</v>
      </c>
      <c r="AU1555" s="19" t="s">
        <v>79</v>
      </c>
    </row>
    <row r="1556" spans="2:65" s="14" customFormat="1">
      <c r="B1556" s="170"/>
      <c r="D1556" s="150" t="s">
        <v>226</v>
      </c>
      <c r="E1556" s="171" t="s">
        <v>19</v>
      </c>
      <c r="F1556" s="172" t="s">
        <v>1965</v>
      </c>
      <c r="H1556" s="171" t="s">
        <v>19</v>
      </c>
      <c r="I1556" s="173"/>
      <c r="L1556" s="170"/>
      <c r="M1556" s="174"/>
      <c r="T1556" s="175"/>
      <c r="AT1556" s="171" t="s">
        <v>226</v>
      </c>
      <c r="AU1556" s="171" t="s">
        <v>79</v>
      </c>
      <c r="AV1556" s="14" t="s">
        <v>77</v>
      </c>
      <c r="AW1556" s="14" t="s">
        <v>31</v>
      </c>
      <c r="AX1556" s="14" t="s">
        <v>69</v>
      </c>
      <c r="AY1556" s="171" t="s">
        <v>212</v>
      </c>
    </row>
    <row r="1557" spans="2:65" s="12" customFormat="1">
      <c r="B1557" s="152"/>
      <c r="D1557" s="150" t="s">
        <v>226</v>
      </c>
      <c r="E1557" s="153" t="s">
        <v>19</v>
      </c>
      <c r="F1557" s="154" t="s">
        <v>1925</v>
      </c>
      <c r="H1557" s="155">
        <v>1500</v>
      </c>
      <c r="I1557" s="156"/>
      <c r="L1557" s="152"/>
      <c r="M1557" s="157"/>
      <c r="T1557" s="158"/>
      <c r="AT1557" s="153" t="s">
        <v>226</v>
      </c>
      <c r="AU1557" s="153" t="s">
        <v>79</v>
      </c>
      <c r="AV1557" s="12" t="s">
        <v>79</v>
      </c>
      <c r="AW1557" s="12" t="s">
        <v>31</v>
      </c>
      <c r="AX1557" s="12" t="s">
        <v>69</v>
      </c>
      <c r="AY1557" s="153" t="s">
        <v>212</v>
      </c>
    </row>
    <row r="1558" spans="2:65" s="13" customFormat="1">
      <c r="B1558" s="159"/>
      <c r="D1558" s="150" t="s">
        <v>226</v>
      </c>
      <c r="E1558" s="160" t="s">
        <v>19</v>
      </c>
      <c r="F1558" s="161" t="s">
        <v>228</v>
      </c>
      <c r="H1558" s="162">
        <v>1500</v>
      </c>
      <c r="I1558" s="163"/>
      <c r="L1558" s="159"/>
      <c r="M1558" s="164"/>
      <c r="T1558" s="165"/>
      <c r="AT1558" s="160" t="s">
        <v>226</v>
      </c>
      <c r="AU1558" s="160" t="s">
        <v>79</v>
      </c>
      <c r="AV1558" s="13" t="s">
        <v>229</v>
      </c>
      <c r="AW1558" s="13" t="s">
        <v>31</v>
      </c>
      <c r="AX1558" s="13" t="s">
        <v>77</v>
      </c>
      <c r="AY1558" s="160" t="s">
        <v>212</v>
      </c>
    </row>
    <row r="1559" spans="2:65" s="1" customFormat="1" ht="16.5" customHeight="1">
      <c r="B1559" s="34"/>
      <c r="C1559" s="133" t="s">
        <v>1966</v>
      </c>
      <c r="D1559" s="133" t="s">
        <v>215</v>
      </c>
      <c r="E1559" s="134" t="s">
        <v>1967</v>
      </c>
      <c r="F1559" s="135" t="s">
        <v>1968</v>
      </c>
      <c r="G1559" s="136" t="s">
        <v>624</v>
      </c>
      <c r="H1559" s="137">
        <v>400</v>
      </c>
      <c r="I1559" s="138"/>
      <c r="J1559" s="139">
        <f>ROUND(I1559*H1559,2)</f>
        <v>0</v>
      </c>
      <c r="K1559" s="135" t="s">
        <v>245</v>
      </c>
      <c r="L1559" s="34"/>
      <c r="M1559" s="140" t="s">
        <v>19</v>
      </c>
      <c r="N1559" s="141" t="s">
        <v>40</v>
      </c>
      <c r="P1559" s="142">
        <f>O1559*H1559</f>
        <v>0</v>
      </c>
      <c r="Q1559" s="142">
        <v>0</v>
      </c>
      <c r="R1559" s="142">
        <f>Q1559*H1559</f>
        <v>0</v>
      </c>
      <c r="S1559" s="142">
        <v>0</v>
      </c>
      <c r="T1559" s="143">
        <f>S1559*H1559</f>
        <v>0</v>
      </c>
      <c r="AR1559" s="144" t="s">
        <v>316</v>
      </c>
      <c r="AT1559" s="144" t="s">
        <v>215</v>
      </c>
      <c r="AU1559" s="144" t="s">
        <v>79</v>
      </c>
      <c r="AY1559" s="19" t="s">
        <v>212</v>
      </c>
      <c r="BE1559" s="145">
        <f>IF(N1559="základní",J1559,0)</f>
        <v>0</v>
      </c>
      <c r="BF1559" s="145">
        <f>IF(N1559="snížená",J1559,0)</f>
        <v>0</v>
      </c>
      <c r="BG1559" s="145">
        <f>IF(N1559="zákl. přenesená",J1559,0)</f>
        <v>0</v>
      </c>
      <c r="BH1559" s="145">
        <f>IF(N1559="sníž. přenesená",J1559,0)</f>
        <v>0</v>
      </c>
      <c r="BI1559" s="145">
        <f>IF(N1559="nulová",J1559,0)</f>
        <v>0</v>
      </c>
      <c r="BJ1559" s="19" t="s">
        <v>77</v>
      </c>
      <c r="BK1559" s="145">
        <f>ROUND(I1559*H1559,2)</f>
        <v>0</v>
      </c>
      <c r="BL1559" s="19" t="s">
        <v>316</v>
      </c>
      <c r="BM1559" s="144" t="s">
        <v>1969</v>
      </c>
    </row>
    <row r="1560" spans="2:65" s="1" customFormat="1" ht="146.25">
      <c r="B1560" s="34"/>
      <c r="D1560" s="150" t="s">
        <v>224</v>
      </c>
      <c r="F1560" s="151" t="s">
        <v>1970</v>
      </c>
      <c r="I1560" s="148"/>
      <c r="L1560" s="34"/>
      <c r="M1560" s="149"/>
      <c r="T1560" s="55"/>
      <c r="AT1560" s="19" t="s">
        <v>224</v>
      </c>
      <c r="AU1560" s="19" t="s">
        <v>79</v>
      </c>
    </row>
    <row r="1561" spans="2:65" s="14" customFormat="1">
      <c r="B1561" s="170"/>
      <c r="D1561" s="150" t="s">
        <v>226</v>
      </c>
      <c r="E1561" s="171" t="s">
        <v>19</v>
      </c>
      <c r="F1561" s="172" t="s">
        <v>1971</v>
      </c>
      <c r="H1561" s="171" t="s">
        <v>19</v>
      </c>
      <c r="I1561" s="173"/>
      <c r="L1561" s="170"/>
      <c r="M1561" s="174"/>
      <c r="T1561" s="175"/>
      <c r="AT1561" s="171" t="s">
        <v>226</v>
      </c>
      <c r="AU1561" s="171" t="s">
        <v>79</v>
      </c>
      <c r="AV1561" s="14" t="s">
        <v>77</v>
      </c>
      <c r="AW1561" s="14" t="s">
        <v>31</v>
      </c>
      <c r="AX1561" s="14" t="s">
        <v>69</v>
      </c>
      <c r="AY1561" s="171" t="s">
        <v>212</v>
      </c>
    </row>
    <row r="1562" spans="2:65" s="12" customFormat="1">
      <c r="B1562" s="152"/>
      <c r="D1562" s="150" t="s">
        <v>226</v>
      </c>
      <c r="E1562" s="153" t="s">
        <v>19</v>
      </c>
      <c r="F1562" s="154" t="s">
        <v>1659</v>
      </c>
      <c r="H1562" s="155">
        <v>400</v>
      </c>
      <c r="I1562" s="156"/>
      <c r="L1562" s="152"/>
      <c r="M1562" s="157"/>
      <c r="T1562" s="158"/>
      <c r="AT1562" s="153" t="s">
        <v>226</v>
      </c>
      <c r="AU1562" s="153" t="s">
        <v>79</v>
      </c>
      <c r="AV1562" s="12" t="s">
        <v>79</v>
      </c>
      <c r="AW1562" s="12" t="s">
        <v>31</v>
      </c>
      <c r="AX1562" s="12" t="s">
        <v>69</v>
      </c>
      <c r="AY1562" s="153" t="s">
        <v>212</v>
      </c>
    </row>
    <row r="1563" spans="2:65" s="13" customFormat="1">
      <c r="B1563" s="159"/>
      <c r="D1563" s="150" t="s">
        <v>226</v>
      </c>
      <c r="E1563" s="160" t="s">
        <v>19</v>
      </c>
      <c r="F1563" s="161" t="s">
        <v>228</v>
      </c>
      <c r="H1563" s="162">
        <v>400</v>
      </c>
      <c r="I1563" s="163"/>
      <c r="L1563" s="159"/>
      <c r="M1563" s="164"/>
      <c r="T1563" s="165"/>
      <c r="AT1563" s="160" t="s">
        <v>226</v>
      </c>
      <c r="AU1563" s="160" t="s">
        <v>79</v>
      </c>
      <c r="AV1563" s="13" t="s">
        <v>229</v>
      </c>
      <c r="AW1563" s="13" t="s">
        <v>31</v>
      </c>
      <c r="AX1563" s="13" t="s">
        <v>77</v>
      </c>
      <c r="AY1563" s="160" t="s">
        <v>212</v>
      </c>
    </row>
    <row r="1564" spans="2:65" s="1" customFormat="1" ht="16.5" customHeight="1">
      <c r="B1564" s="34"/>
      <c r="C1564" s="133" t="s">
        <v>1972</v>
      </c>
      <c r="D1564" s="133" t="s">
        <v>215</v>
      </c>
      <c r="E1564" s="134" t="s">
        <v>1973</v>
      </c>
      <c r="F1564" s="135" t="s">
        <v>1974</v>
      </c>
      <c r="G1564" s="136" t="s">
        <v>624</v>
      </c>
      <c r="H1564" s="137">
        <v>80</v>
      </c>
      <c r="I1564" s="138"/>
      <c r="J1564" s="139">
        <f>ROUND(I1564*H1564,2)</f>
        <v>0</v>
      </c>
      <c r="K1564" s="135" t="s">
        <v>245</v>
      </c>
      <c r="L1564" s="34"/>
      <c r="M1564" s="140" t="s">
        <v>19</v>
      </c>
      <c r="N1564" s="141" t="s">
        <v>40</v>
      </c>
      <c r="P1564" s="142">
        <f>O1564*H1564</f>
        <v>0</v>
      </c>
      <c r="Q1564" s="142">
        <v>0</v>
      </c>
      <c r="R1564" s="142">
        <f>Q1564*H1564</f>
        <v>0</v>
      </c>
      <c r="S1564" s="142">
        <v>0</v>
      </c>
      <c r="T1564" s="143">
        <f>S1564*H1564</f>
        <v>0</v>
      </c>
      <c r="AR1564" s="144" t="s">
        <v>316</v>
      </c>
      <c r="AT1564" s="144" t="s">
        <v>215</v>
      </c>
      <c r="AU1564" s="144" t="s">
        <v>79</v>
      </c>
      <c r="AY1564" s="19" t="s">
        <v>212</v>
      </c>
      <c r="BE1564" s="145">
        <f>IF(N1564="základní",J1564,0)</f>
        <v>0</v>
      </c>
      <c r="BF1564" s="145">
        <f>IF(N1564="snížená",J1564,0)</f>
        <v>0</v>
      </c>
      <c r="BG1564" s="145">
        <f>IF(N1564="zákl. přenesená",J1564,0)</f>
        <v>0</v>
      </c>
      <c r="BH1564" s="145">
        <f>IF(N1564="sníž. přenesená",J1564,0)</f>
        <v>0</v>
      </c>
      <c r="BI1564" s="145">
        <f>IF(N1564="nulová",J1564,0)</f>
        <v>0</v>
      </c>
      <c r="BJ1564" s="19" t="s">
        <v>77</v>
      </c>
      <c r="BK1564" s="145">
        <f>ROUND(I1564*H1564,2)</f>
        <v>0</v>
      </c>
      <c r="BL1564" s="19" t="s">
        <v>316</v>
      </c>
      <c r="BM1564" s="144" t="s">
        <v>1975</v>
      </c>
    </row>
    <row r="1565" spans="2:65" s="1" customFormat="1" ht="136.5">
      <c r="B1565" s="34"/>
      <c r="D1565" s="150" t="s">
        <v>224</v>
      </c>
      <c r="F1565" s="151" t="s">
        <v>1976</v>
      </c>
      <c r="I1565" s="148"/>
      <c r="L1565" s="34"/>
      <c r="M1565" s="149"/>
      <c r="T1565" s="55"/>
      <c r="AT1565" s="19" t="s">
        <v>224</v>
      </c>
      <c r="AU1565" s="19" t="s">
        <v>79</v>
      </c>
    </row>
    <row r="1566" spans="2:65" s="14" customFormat="1">
      <c r="B1566" s="170"/>
      <c r="D1566" s="150" t="s">
        <v>226</v>
      </c>
      <c r="E1566" s="171" t="s">
        <v>19</v>
      </c>
      <c r="F1566" s="172" t="s">
        <v>1977</v>
      </c>
      <c r="H1566" s="171" t="s">
        <v>19</v>
      </c>
      <c r="I1566" s="173"/>
      <c r="L1566" s="170"/>
      <c r="M1566" s="174"/>
      <c r="T1566" s="175"/>
      <c r="AT1566" s="171" t="s">
        <v>226</v>
      </c>
      <c r="AU1566" s="171" t="s">
        <v>79</v>
      </c>
      <c r="AV1566" s="14" t="s">
        <v>77</v>
      </c>
      <c r="AW1566" s="14" t="s">
        <v>31</v>
      </c>
      <c r="AX1566" s="14" t="s">
        <v>69</v>
      </c>
      <c r="AY1566" s="171" t="s">
        <v>212</v>
      </c>
    </row>
    <row r="1567" spans="2:65" s="12" customFormat="1">
      <c r="B1567" s="152"/>
      <c r="D1567" s="150" t="s">
        <v>226</v>
      </c>
      <c r="E1567" s="153" t="s">
        <v>19</v>
      </c>
      <c r="F1567" s="154" t="s">
        <v>1704</v>
      </c>
      <c r="H1567" s="155">
        <v>80</v>
      </c>
      <c r="I1567" s="156"/>
      <c r="L1567" s="152"/>
      <c r="M1567" s="157"/>
      <c r="T1567" s="158"/>
      <c r="AT1567" s="153" t="s">
        <v>226</v>
      </c>
      <c r="AU1567" s="153" t="s">
        <v>79</v>
      </c>
      <c r="AV1567" s="12" t="s">
        <v>79</v>
      </c>
      <c r="AW1567" s="12" t="s">
        <v>31</v>
      </c>
      <c r="AX1567" s="12" t="s">
        <v>69</v>
      </c>
      <c r="AY1567" s="153" t="s">
        <v>212</v>
      </c>
    </row>
    <row r="1568" spans="2:65" s="13" customFormat="1">
      <c r="B1568" s="159"/>
      <c r="D1568" s="150" t="s">
        <v>226</v>
      </c>
      <c r="E1568" s="160" t="s">
        <v>19</v>
      </c>
      <c r="F1568" s="161" t="s">
        <v>228</v>
      </c>
      <c r="H1568" s="162">
        <v>80</v>
      </c>
      <c r="I1568" s="163"/>
      <c r="L1568" s="159"/>
      <c r="M1568" s="164"/>
      <c r="T1568" s="165"/>
      <c r="AT1568" s="160" t="s">
        <v>226</v>
      </c>
      <c r="AU1568" s="160" t="s">
        <v>79</v>
      </c>
      <c r="AV1568" s="13" t="s">
        <v>229</v>
      </c>
      <c r="AW1568" s="13" t="s">
        <v>31</v>
      </c>
      <c r="AX1568" s="13" t="s">
        <v>77</v>
      </c>
      <c r="AY1568" s="160" t="s">
        <v>212</v>
      </c>
    </row>
    <row r="1569" spans="2:65" s="11" customFormat="1" ht="22.9" customHeight="1">
      <c r="B1569" s="121"/>
      <c r="D1569" s="122" t="s">
        <v>68</v>
      </c>
      <c r="E1569" s="131" t="s">
        <v>1978</v>
      </c>
      <c r="F1569" s="131" t="s">
        <v>1979</v>
      </c>
      <c r="I1569" s="124"/>
      <c r="J1569" s="132">
        <f>BK1569</f>
        <v>0</v>
      </c>
      <c r="L1569" s="121"/>
      <c r="M1569" s="126"/>
      <c r="P1569" s="127">
        <f>SUM(P1570:P1577)</f>
        <v>0</v>
      </c>
      <c r="R1569" s="127">
        <f>SUM(R1570:R1577)</f>
        <v>0</v>
      </c>
      <c r="T1569" s="128">
        <f>SUM(T1570:T1577)</f>
        <v>0</v>
      </c>
      <c r="AR1569" s="122" t="s">
        <v>79</v>
      </c>
      <c r="AT1569" s="129" t="s">
        <v>68</v>
      </c>
      <c r="AU1569" s="129" t="s">
        <v>77</v>
      </c>
      <c r="AY1569" s="122" t="s">
        <v>212</v>
      </c>
      <c r="BK1569" s="130">
        <f>SUM(BK1570:BK1577)</f>
        <v>0</v>
      </c>
    </row>
    <row r="1570" spans="2:65" s="1" customFormat="1" ht="16.5" customHeight="1">
      <c r="B1570" s="34"/>
      <c r="C1570" s="133" t="s">
        <v>1980</v>
      </c>
      <c r="D1570" s="133" t="s">
        <v>215</v>
      </c>
      <c r="E1570" s="134" t="s">
        <v>1981</v>
      </c>
      <c r="F1570" s="135" t="s">
        <v>1982</v>
      </c>
      <c r="G1570" s="136" t="s">
        <v>218</v>
      </c>
      <c r="H1570" s="137">
        <v>1</v>
      </c>
      <c r="I1570" s="138"/>
      <c r="J1570" s="139">
        <f>ROUND(I1570*H1570,2)</f>
        <v>0</v>
      </c>
      <c r="K1570" s="135" t="s">
        <v>245</v>
      </c>
      <c r="L1570" s="34"/>
      <c r="M1570" s="140" t="s">
        <v>19</v>
      </c>
      <c r="N1570" s="141" t="s">
        <v>40</v>
      </c>
      <c r="P1570" s="142">
        <f>O1570*H1570</f>
        <v>0</v>
      </c>
      <c r="Q1570" s="142">
        <v>0</v>
      </c>
      <c r="R1570" s="142">
        <f>Q1570*H1570</f>
        <v>0</v>
      </c>
      <c r="S1570" s="142">
        <v>0</v>
      </c>
      <c r="T1570" s="143">
        <f>S1570*H1570</f>
        <v>0</v>
      </c>
      <c r="AR1570" s="144" t="s">
        <v>316</v>
      </c>
      <c r="AT1570" s="144" t="s">
        <v>215</v>
      </c>
      <c r="AU1570" s="144" t="s">
        <v>79</v>
      </c>
      <c r="AY1570" s="19" t="s">
        <v>212</v>
      </c>
      <c r="BE1570" s="145">
        <f>IF(N1570="základní",J1570,0)</f>
        <v>0</v>
      </c>
      <c r="BF1570" s="145">
        <f>IF(N1570="snížená",J1570,0)</f>
        <v>0</v>
      </c>
      <c r="BG1570" s="145">
        <f>IF(N1570="zákl. přenesená",J1570,0)</f>
        <v>0</v>
      </c>
      <c r="BH1570" s="145">
        <f>IF(N1570="sníž. přenesená",J1570,0)</f>
        <v>0</v>
      </c>
      <c r="BI1570" s="145">
        <f>IF(N1570="nulová",J1570,0)</f>
        <v>0</v>
      </c>
      <c r="BJ1570" s="19" t="s">
        <v>77</v>
      </c>
      <c r="BK1570" s="145">
        <f>ROUND(I1570*H1570,2)</f>
        <v>0</v>
      </c>
      <c r="BL1570" s="19" t="s">
        <v>316</v>
      </c>
      <c r="BM1570" s="144" t="s">
        <v>1983</v>
      </c>
    </row>
    <row r="1571" spans="2:65" s="1" customFormat="1" ht="107.25">
      <c r="B1571" s="34"/>
      <c r="D1571" s="150" t="s">
        <v>224</v>
      </c>
      <c r="F1571" s="151" t="s">
        <v>1984</v>
      </c>
      <c r="I1571" s="148"/>
      <c r="L1571" s="34"/>
      <c r="M1571" s="149"/>
      <c r="T1571" s="55"/>
      <c r="AT1571" s="19" t="s">
        <v>224</v>
      </c>
      <c r="AU1571" s="19" t="s">
        <v>79</v>
      </c>
    </row>
    <row r="1572" spans="2:65" s="12" customFormat="1">
      <c r="B1572" s="152"/>
      <c r="D1572" s="150" t="s">
        <v>226</v>
      </c>
      <c r="E1572" s="153" t="s">
        <v>19</v>
      </c>
      <c r="F1572" s="154" t="s">
        <v>1985</v>
      </c>
      <c r="H1572" s="155">
        <v>1</v>
      </c>
      <c r="I1572" s="156"/>
      <c r="L1572" s="152"/>
      <c r="M1572" s="157"/>
      <c r="T1572" s="158"/>
      <c r="AT1572" s="153" t="s">
        <v>226</v>
      </c>
      <c r="AU1572" s="153" t="s">
        <v>79</v>
      </c>
      <c r="AV1572" s="12" t="s">
        <v>79</v>
      </c>
      <c r="AW1572" s="12" t="s">
        <v>31</v>
      </c>
      <c r="AX1572" s="12" t="s">
        <v>69</v>
      </c>
      <c r="AY1572" s="153" t="s">
        <v>212</v>
      </c>
    </row>
    <row r="1573" spans="2:65" s="13" customFormat="1">
      <c r="B1573" s="159"/>
      <c r="D1573" s="150" t="s">
        <v>226</v>
      </c>
      <c r="E1573" s="160" t="s">
        <v>19</v>
      </c>
      <c r="F1573" s="161" t="s">
        <v>228</v>
      </c>
      <c r="H1573" s="162">
        <v>1</v>
      </c>
      <c r="I1573" s="163"/>
      <c r="L1573" s="159"/>
      <c r="M1573" s="164"/>
      <c r="T1573" s="165"/>
      <c r="AT1573" s="160" t="s">
        <v>226</v>
      </c>
      <c r="AU1573" s="160" t="s">
        <v>79</v>
      </c>
      <c r="AV1573" s="13" t="s">
        <v>229</v>
      </c>
      <c r="AW1573" s="13" t="s">
        <v>31</v>
      </c>
      <c r="AX1573" s="13" t="s">
        <v>77</v>
      </c>
      <c r="AY1573" s="160" t="s">
        <v>212</v>
      </c>
    </row>
    <row r="1574" spans="2:65" s="1" customFormat="1" ht="16.5" customHeight="1">
      <c r="B1574" s="34"/>
      <c r="C1574" s="133" t="s">
        <v>1986</v>
      </c>
      <c r="D1574" s="133" t="s">
        <v>215</v>
      </c>
      <c r="E1574" s="134" t="s">
        <v>1987</v>
      </c>
      <c r="F1574" s="135" t="s">
        <v>1988</v>
      </c>
      <c r="G1574" s="136" t="s">
        <v>218</v>
      </c>
      <c r="H1574" s="137">
        <v>1</v>
      </c>
      <c r="I1574" s="138"/>
      <c r="J1574" s="139">
        <f>ROUND(I1574*H1574,2)</f>
        <v>0</v>
      </c>
      <c r="K1574" s="135" t="s">
        <v>245</v>
      </c>
      <c r="L1574" s="34"/>
      <c r="M1574" s="140" t="s">
        <v>19</v>
      </c>
      <c r="N1574" s="141" t="s">
        <v>40</v>
      </c>
      <c r="P1574" s="142">
        <f>O1574*H1574</f>
        <v>0</v>
      </c>
      <c r="Q1574" s="142">
        <v>0</v>
      </c>
      <c r="R1574" s="142">
        <f>Q1574*H1574</f>
        <v>0</v>
      </c>
      <c r="S1574" s="142">
        <v>0</v>
      </c>
      <c r="T1574" s="143">
        <f>S1574*H1574</f>
        <v>0</v>
      </c>
      <c r="AR1574" s="144" t="s">
        <v>316</v>
      </c>
      <c r="AT1574" s="144" t="s">
        <v>215</v>
      </c>
      <c r="AU1574" s="144" t="s">
        <v>79</v>
      </c>
      <c r="AY1574" s="19" t="s">
        <v>212</v>
      </c>
      <c r="BE1574" s="145">
        <f>IF(N1574="základní",J1574,0)</f>
        <v>0</v>
      </c>
      <c r="BF1574" s="145">
        <f>IF(N1574="snížená",J1574,0)</f>
        <v>0</v>
      </c>
      <c r="BG1574" s="145">
        <f>IF(N1574="zákl. přenesená",J1574,0)</f>
        <v>0</v>
      </c>
      <c r="BH1574" s="145">
        <f>IF(N1574="sníž. přenesená",J1574,0)</f>
        <v>0</v>
      </c>
      <c r="BI1574" s="145">
        <f>IF(N1574="nulová",J1574,0)</f>
        <v>0</v>
      </c>
      <c r="BJ1574" s="19" t="s">
        <v>77</v>
      </c>
      <c r="BK1574" s="145">
        <f>ROUND(I1574*H1574,2)</f>
        <v>0</v>
      </c>
      <c r="BL1574" s="19" t="s">
        <v>316</v>
      </c>
      <c r="BM1574" s="144" t="s">
        <v>1989</v>
      </c>
    </row>
    <row r="1575" spans="2:65" s="1" customFormat="1" ht="107.25">
      <c r="B1575" s="34"/>
      <c r="D1575" s="150" t="s">
        <v>224</v>
      </c>
      <c r="F1575" s="151" t="s">
        <v>1984</v>
      </c>
      <c r="I1575" s="148"/>
      <c r="L1575" s="34"/>
      <c r="M1575" s="149"/>
      <c r="T1575" s="55"/>
      <c r="AT1575" s="19" t="s">
        <v>224</v>
      </c>
      <c r="AU1575" s="19" t="s">
        <v>79</v>
      </c>
    </row>
    <row r="1576" spans="2:65" s="12" customFormat="1">
      <c r="B1576" s="152"/>
      <c r="D1576" s="150" t="s">
        <v>226</v>
      </c>
      <c r="E1576" s="153" t="s">
        <v>19</v>
      </c>
      <c r="F1576" s="154" t="s">
        <v>1990</v>
      </c>
      <c r="H1576" s="155">
        <v>1</v>
      </c>
      <c r="I1576" s="156"/>
      <c r="L1576" s="152"/>
      <c r="M1576" s="157"/>
      <c r="T1576" s="158"/>
      <c r="AT1576" s="153" t="s">
        <v>226</v>
      </c>
      <c r="AU1576" s="153" t="s">
        <v>79</v>
      </c>
      <c r="AV1576" s="12" t="s">
        <v>79</v>
      </c>
      <c r="AW1576" s="12" t="s">
        <v>31</v>
      </c>
      <c r="AX1576" s="12" t="s">
        <v>69</v>
      </c>
      <c r="AY1576" s="153" t="s">
        <v>212</v>
      </c>
    </row>
    <row r="1577" spans="2:65" s="13" customFormat="1">
      <c r="B1577" s="159"/>
      <c r="D1577" s="150" t="s">
        <v>226</v>
      </c>
      <c r="E1577" s="160" t="s">
        <v>19</v>
      </c>
      <c r="F1577" s="161" t="s">
        <v>228</v>
      </c>
      <c r="H1577" s="162">
        <v>1</v>
      </c>
      <c r="I1577" s="163"/>
      <c r="L1577" s="159"/>
      <c r="M1577" s="164"/>
      <c r="T1577" s="165"/>
      <c r="AT1577" s="160" t="s">
        <v>226</v>
      </c>
      <c r="AU1577" s="160" t="s">
        <v>79</v>
      </c>
      <c r="AV1577" s="13" t="s">
        <v>229</v>
      </c>
      <c r="AW1577" s="13" t="s">
        <v>31</v>
      </c>
      <c r="AX1577" s="13" t="s">
        <v>77</v>
      </c>
      <c r="AY1577" s="160" t="s">
        <v>212</v>
      </c>
    </row>
    <row r="1578" spans="2:65" s="11" customFormat="1" ht="22.9" customHeight="1">
      <c r="B1578" s="121"/>
      <c r="D1578" s="122" t="s">
        <v>68</v>
      </c>
      <c r="E1578" s="131" t="s">
        <v>1991</v>
      </c>
      <c r="F1578" s="131" t="s">
        <v>1992</v>
      </c>
      <c r="I1578" s="124"/>
      <c r="J1578" s="132">
        <f>BK1578</f>
        <v>0</v>
      </c>
      <c r="L1578" s="121"/>
      <c r="M1578" s="126"/>
      <c r="P1578" s="127">
        <f>SUM(P1579:P1594)</f>
        <v>0</v>
      </c>
      <c r="R1578" s="127">
        <f>SUM(R1579:R1594)</f>
        <v>0</v>
      </c>
      <c r="T1578" s="128">
        <f>SUM(T1579:T1594)</f>
        <v>33.676746440000002</v>
      </c>
      <c r="AR1578" s="122" t="s">
        <v>79</v>
      </c>
      <c r="AT1578" s="129" t="s">
        <v>68</v>
      </c>
      <c r="AU1578" s="129" t="s">
        <v>77</v>
      </c>
      <c r="AY1578" s="122" t="s">
        <v>212</v>
      </c>
      <c r="BK1578" s="130">
        <f>SUM(BK1579:BK1594)</f>
        <v>0</v>
      </c>
    </row>
    <row r="1579" spans="2:65" s="1" customFormat="1" ht="24.2" customHeight="1">
      <c r="B1579" s="34"/>
      <c r="C1579" s="133" t="s">
        <v>1993</v>
      </c>
      <c r="D1579" s="133" t="s">
        <v>215</v>
      </c>
      <c r="E1579" s="134" t="s">
        <v>1994</v>
      </c>
      <c r="F1579" s="135" t="s">
        <v>1995</v>
      </c>
      <c r="G1579" s="136" t="s">
        <v>495</v>
      </c>
      <c r="H1579" s="137">
        <v>258.685</v>
      </c>
      <c r="I1579" s="138"/>
      <c r="J1579" s="139">
        <f>ROUND(I1579*H1579,2)</f>
        <v>0</v>
      </c>
      <c r="K1579" s="135" t="s">
        <v>245</v>
      </c>
      <c r="L1579" s="34"/>
      <c r="M1579" s="140" t="s">
        <v>19</v>
      </c>
      <c r="N1579" s="141" t="s">
        <v>40</v>
      </c>
      <c r="P1579" s="142">
        <f>O1579*H1579</f>
        <v>0</v>
      </c>
      <c r="Q1579" s="142">
        <v>0</v>
      </c>
      <c r="R1579" s="142">
        <f>Q1579*H1579</f>
        <v>0</v>
      </c>
      <c r="S1579" s="142">
        <v>1.7000000000000001E-2</v>
      </c>
      <c r="T1579" s="143">
        <f>S1579*H1579</f>
        <v>4.3976450000000007</v>
      </c>
      <c r="AR1579" s="144" t="s">
        <v>316</v>
      </c>
      <c r="AT1579" s="144" t="s">
        <v>215</v>
      </c>
      <c r="AU1579" s="144" t="s">
        <v>79</v>
      </c>
      <c r="AY1579" s="19" t="s">
        <v>212</v>
      </c>
      <c r="BE1579" s="145">
        <f>IF(N1579="základní",J1579,0)</f>
        <v>0</v>
      </c>
      <c r="BF1579" s="145">
        <f>IF(N1579="snížená",J1579,0)</f>
        <v>0</v>
      </c>
      <c r="BG1579" s="145">
        <f>IF(N1579="zákl. přenesená",J1579,0)</f>
        <v>0</v>
      </c>
      <c r="BH1579" s="145">
        <f>IF(N1579="sníž. přenesená",J1579,0)</f>
        <v>0</v>
      </c>
      <c r="BI1579" s="145">
        <f>IF(N1579="nulová",J1579,0)</f>
        <v>0</v>
      </c>
      <c r="BJ1579" s="19" t="s">
        <v>77</v>
      </c>
      <c r="BK1579" s="145">
        <f>ROUND(I1579*H1579,2)</f>
        <v>0</v>
      </c>
      <c r="BL1579" s="19" t="s">
        <v>316</v>
      </c>
      <c r="BM1579" s="144" t="s">
        <v>1996</v>
      </c>
    </row>
    <row r="1580" spans="2:65" s="14" customFormat="1">
      <c r="B1580" s="170"/>
      <c r="D1580" s="150" t="s">
        <v>226</v>
      </c>
      <c r="E1580" s="171" t="s">
        <v>19</v>
      </c>
      <c r="F1580" s="172" t="s">
        <v>1997</v>
      </c>
      <c r="H1580" s="171" t="s">
        <v>19</v>
      </c>
      <c r="I1580" s="173"/>
      <c r="L1580" s="170"/>
      <c r="M1580" s="174"/>
      <c r="T1580" s="175"/>
      <c r="AT1580" s="171" t="s">
        <v>226</v>
      </c>
      <c r="AU1580" s="171" t="s">
        <v>79</v>
      </c>
      <c r="AV1580" s="14" t="s">
        <v>77</v>
      </c>
      <c r="AW1580" s="14" t="s">
        <v>31</v>
      </c>
      <c r="AX1580" s="14" t="s">
        <v>69</v>
      </c>
      <c r="AY1580" s="171" t="s">
        <v>212</v>
      </c>
    </row>
    <row r="1581" spans="2:65" s="12" customFormat="1">
      <c r="B1581" s="152"/>
      <c r="D1581" s="150" t="s">
        <v>226</v>
      </c>
      <c r="E1581" s="153" t="s">
        <v>19</v>
      </c>
      <c r="F1581" s="154" t="s">
        <v>1446</v>
      </c>
      <c r="H1581" s="155">
        <v>258.685</v>
      </c>
      <c r="I1581" s="156"/>
      <c r="L1581" s="152"/>
      <c r="M1581" s="157"/>
      <c r="T1581" s="158"/>
      <c r="AT1581" s="153" t="s">
        <v>226</v>
      </c>
      <c r="AU1581" s="153" t="s">
        <v>79</v>
      </c>
      <c r="AV1581" s="12" t="s">
        <v>79</v>
      </c>
      <c r="AW1581" s="12" t="s">
        <v>31</v>
      </c>
      <c r="AX1581" s="12" t="s">
        <v>69</v>
      </c>
      <c r="AY1581" s="153" t="s">
        <v>212</v>
      </c>
    </row>
    <row r="1582" spans="2:65" s="13" customFormat="1">
      <c r="B1582" s="159"/>
      <c r="D1582" s="150" t="s">
        <v>226</v>
      </c>
      <c r="E1582" s="160" t="s">
        <v>19</v>
      </c>
      <c r="F1582" s="161" t="s">
        <v>228</v>
      </c>
      <c r="H1582" s="162">
        <v>258.685</v>
      </c>
      <c r="I1582" s="163"/>
      <c r="L1582" s="159"/>
      <c r="M1582" s="164"/>
      <c r="T1582" s="165"/>
      <c r="AT1582" s="160" t="s">
        <v>226</v>
      </c>
      <c r="AU1582" s="160" t="s">
        <v>79</v>
      </c>
      <c r="AV1582" s="13" t="s">
        <v>229</v>
      </c>
      <c r="AW1582" s="13" t="s">
        <v>31</v>
      </c>
      <c r="AX1582" s="13" t="s">
        <v>77</v>
      </c>
      <c r="AY1582" s="160" t="s">
        <v>212</v>
      </c>
    </row>
    <row r="1583" spans="2:65" s="1" customFormat="1" ht="24.2" customHeight="1">
      <c r="B1583" s="34"/>
      <c r="C1583" s="133" t="s">
        <v>1998</v>
      </c>
      <c r="D1583" s="133" t="s">
        <v>215</v>
      </c>
      <c r="E1583" s="134" t="s">
        <v>1999</v>
      </c>
      <c r="F1583" s="135" t="s">
        <v>2000</v>
      </c>
      <c r="G1583" s="136" t="s">
        <v>495</v>
      </c>
      <c r="H1583" s="137">
        <v>912.80100000000004</v>
      </c>
      <c r="I1583" s="138"/>
      <c r="J1583" s="139">
        <f>ROUND(I1583*H1583,2)</f>
        <v>0</v>
      </c>
      <c r="K1583" s="135" t="s">
        <v>219</v>
      </c>
      <c r="L1583" s="34"/>
      <c r="M1583" s="140" t="s">
        <v>19</v>
      </c>
      <c r="N1583" s="141" t="s">
        <v>40</v>
      </c>
      <c r="P1583" s="142">
        <f>O1583*H1583</f>
        <v>0</v>
      </c>
      <c r="Q1583" s="142">
        <v>0</v>
      </c>
      <c r="R1583" s="142">
        <f>Q1583*H1583</f>
        <v>0</v>
      </c>
      <c r="S1583" s="142">
        <v>3.1E-2</v>
      </c>
      <c r="T1583" s="143">
        <f>S1583*H1583</f>
        <v>28.296831000000001</v>
      </c>
      <c r="AR1583" s="144" t="s">
        <v>316</v>
      </c>
      <c r="AT1583" s="144" t="s">
        <v>215</v>
      </c>
      <c r="AU1583" s="144" t="s">
        <v>79</v>
      </c>
      <c r="AY1583" s="19" t="s">
        <v>212</v>
      </c>
      <c r="BE1583" s="145">
        <f>IF(N1583="základní",J1583,0)</f>
        <v>0</v>
      </c>
      <c r="BF1583" s="145">
        <f>IF(N1583="snížená",J1583,0)</f>
        <v>0</v>
      </c>
      <c r="BG1583" s="145">
        <f>IF(N1583="zákl. přenesená",J1583,0)</f>
        <v>0</v>
      </c>
      <c r="BH1583" s="145">
        <f>IF(N1583="sníž. přenesená",J1583,0)</f>
        <v>0</v>
      </c>
      <c r="BI1583" s="145">
        <f>IF(N1583="nulová",J1583,0)</f>
        <v>0</v>
      </c>
      <c r="BJ1583" s="19" t="s">
        <v>77</v>
      </c>
      <c r="BK1583" s="145">
        <f>ROUND(I1583*H1583,2)</f>
        <v>0</v>
      </c>
      <c r="BL1583" s="19" t="s">
        <v>316</v>
      </c>
      <c r="BM1583" s="144" t="s">
        <v>2001</v>
      </c>
    </row>
    <row r="1584" spans="2:65" s="1" customFormat="1">
      <c r="B1584" s="34"/>
      <c r="D1584" s="146" t="s">
        <v>222</v>
      </c>
      <c r="F1584" s="147" t="s">
        <v>2002</v>
      </c>
      <c r="I1584" s="148"/>
      <c r="L1584" s="34"/>
      <c r="M1584" s="149"/>
      <c r="T1584" s="55"/>
      <c r="AT1584" s="19" t="s">
        <v>222</v>
      </c>
      <c r="AU1584" s="19" t="s">
        <v>79</v>
      </c>
    </row>
    <row r="1585" spans="2:65" s="14" customFormat="1">
      <c r="B1585" s="170"/>
      <c r="D1585" s="150" t="s">
        <v>226</v>
      </c>
      <c r="E1585" s="171" t="s">
        <v>19</v>
      </c>
      <c r="F1585" s="172" t="s">
        <v>2003</v>
      </c>
      <c r="H1585" s="171" t="s">
        <v>19</v>
      </c>
      <c r="I1585" s="173"/>
      <c r="L1585" s="170"/>
      <c r="M1585" s="174"/>
      <c r="T1585" s="175"/>
      <c r="AT1585" s="171" t="s">
        <v>226</v>
      </c>
      <c r="AU1585" s="171" t="s">
        <v>79</v>
      </c>
      <c r="AV1585" s="14" t="s">
        <v>77</v>
      </c>
      <c r="AW1585" s="14" t="s">
        <v>31</v>
      </c>
      <c r="AX1585" s="14" t="s">
        <v>69</v>
      </c>
      <c r="AY1585" s="171" t="s">
        <v>212</v>
      </c>
    </row>
    <row r="1586" spans="2:65" s="12" customFormat="1">
      <c r="B1586" s="152"/>
      <c r="D1586" s="150" t="s">
        <v>226</v>
      </c>
      <c r="E1586" s="153" t="s">
        <v>19</v>
      </c>
      <c r="F1586" s="154" t="s">
        <v>1407</v>
      </c>
      <c r="H1586" s="155">
        <v>719.7</v>
      </c>
      <c r="I1586" s="156"/>
      <c r="L1586" s="152"/>
      <c r="M1586" s="157"/>
      <c r="T1586" s="158"/>
      <c r="AT1586" s="153" t="s">
        <v>226</v>
      </c>
      <c r="AU1586" s="153" t="s">
        <v>79</v>
      </c>
      <c r="AV1586" s="12" t="s">
        <v>79</v>
      </c>
      <c r="AW1586" s="12" t="s">
        <v>31</v>
      </c>
      <c r="AX1586" s="12" t="s">
        <v>69</v>
      </c>
      <c r="AY1586" s="153" t="s">
        <v>212</v>
      </c>
    </row>
    <row r="1587" spans="2:65" s="12" customFormat="1">
      <c r="B1587" s="152"/>
      <c r="D1587" s="150" t="s">
        <v>226</v>
      </c>
      <c r="E1587" s="153" t="s">
        <v>19</v>
      </c>
      <c r="F1587" s="154" t="s">
        <v>2004</v>
      </c>
      <c r="H1587" s="155">
        <v>188.97</v>
      </c>
      <c r="I1587" s="156"/>
      <c r="L1587" s="152"/>
      <c r="M1587" s="157"/>
      <c r="T1587" s="158"/>
      <c r="AT1587" s="153" t="s">
        <v>226</v>
      </c>
      <c r="AU1587" s="153" t="s">
        <v>79</v>
      </c>
      <c r="AV1587" s="12" t="s">
        <v>79</v>
      </c>
      <c r="AW1587" s="12" t="s">
        <v>31</v>
      </c>
      <c r="AX1587" s="12" t="s">
        <v>69</v>
      </c>
      <c r="AY1587" s="153" t="s">
        <v>212</v>
      </c>
    </row>
    <row r="1588" spans="2:65" s="12" customFormat="1">
      <c r="B1588" s="152"/>
      <c r="D1588" s="150" t="s">
        <v>226</v>
      </c>
      <c r="E1588" s="153" t="s">
        <v>19</v>
      </c>
      <c r="F1588" s="154" t="s">
        <v>2005</v>
      </c>
      <c r="H1588" s="155">
        <v>4.1310000000000002</v>
      </c>
      <c r="I1588" s="156"/>
      <c r="L1588" s="152"/>
      <c r="M1588" s="157"/>
      <c r="T1588" s="158"/>
      <c r="AT1588" s="153" t="s">
        <v>226</v>
      </c>
      <c r="AU1588" s="153" t="s">
        <v>79</v>
      </c>
      <c r="AV1588" s="12" t="s">
        <v>79</v>
      </c>
      <c r="AW1588" s="12" t="s">
        <v>31</v>
      </c>
      <c r="AX1588" s="12" t="s">
        <v>69</v>
      </c>
      <c r="AY1588" s="153" t="s">
        <v>212</v>
      </c>
    </row>
    <row r="1589" spans="2:65" s="13" customFormat="1">
      <c r="B1589" s="159"/>
      <c r="D1589" s="150" t="s">
        <v>226</v>
      </c>
      <c r="E1589" s="160" t="s">
        <v>19</v>
      </c>
      <c r="F1589" s="161" t="s">
        <v>228</v>
      </c>
      <c r="H1589" s="162">
        <v>912.80100000000004</v>
      </c>
      <c r="I1589" s="163"/>
      <c r="L1589" s="159"/>
      <c r="M1589" s="164"/>
      <c r="T1589" s="165"/>
      <c r="AT1589" s="160" t="s">
        <v>226</v>
      </c>
      <c r="AU1589" s="160" t="s">
        <v>79</v>
      </c>
      <c r="AV1589" s="13" t="s">
        <v>229</v>
      </c>
      <c r="AW1589" s="13" t="s">
        <v>31</v>
      </c>
      <c r="AX1589" s="13" t="s">
        <v>77</v>
      </c>
      <c r="AY1589" s="160" t="s">
        <v>212</v>
      </c>
    </row>
    <row r="1590" spans="2:65" s="1" customFormat="1" ht="24.2" customHeight="1">
      <c r="B1590" s="34"/>
      <c r="C1590" s="133" t="s">
        <v>2006</v>
      </c>
      <c r="D1590" s="133" t="s">
        <v>215</v>
      </c>
      <c r="E1590" s="134" t="s">
        <v>2007</v>
      </c>
      <c r="F1590" s="135" t="s">
        <v>2008</v>
      </c>
      <c r="G1590" s="136" t="s">
        <v>495</v>
      </c>
      <c r="H1590" s="137">
        <v>62.405999999999999</v>
      </c>
      <c r="I1590" s="138"/>
      <c r="J1590" s="139">
        <f>ROUND(I1590*H1590,2)</f>
        <v>0</v>
      </c>
      <c r="K1590" s="135" t="s">
        <v>219</v>
      </c>
      <c r="L1590" s="34"/>
      <c r="M1590" s="140" t="s">
        <v>19</v>
      </c>
      <c r="N1590" s="141" t="s">
        <v>40</v>
      </c>
      <c r="P1590" s="142">
        <f>O1590*H1590</f>
        <v>0</v>
      </c>
      <c r="Q1590" s="142">
        <v>0</v>
      </c>
      <c r="R1590" s="142">
        <f>Q1590*H1590</f>
        <v>0</v>
      </c>
      <c r="S1590" s="142">
        <v>1.5740000000000001E-2</v>
      </c>
      <c r="T1590" s="143">
        <f>S1590*H1590</f>
        <v>0.98227043999999997</v>
      </c>
      <c r="AR1590" s="144" t="s">
        <v>316</v>
      </c>
      <c r="AT1590" s="144" t="s">
        <v>215</v>
      </c>
      <c r="AU1590" s="144" t="s">
        <v>79</v>
      </c>
      <c r="AY1590" s="19" t="s">
        <v>212</v>
      </c>
      <c r="BE1590" s="145">
        <f>IF(N1590="základní",J1590,0)</f>
        <v>0</v>
      </c>
      <c r="BF1590" s="145">
        <f>IF(N1590="snížená",J1590,0)</f>
        <v>0</v>
      </c>
      <c r="BG1590" s="145">
        <f>IF(N1590="zákl. přenesená",J1590,0)</f>
        <v>0</v>
      </c>
      <c r="BH1590" s="145">
        <f>IF(N1590="sníž. přenesená",J1590,0)</f>
        <v>0</v>
      </c>
      <c r="BI1590" s="145">
        <f>IF(N1590="nulová",J1590,0)</f>
        <v>0</v>
      </c>
      <c r="BJ1590" s="19" t="s">
        <v>77</v>
      </c>
      <c r="BK1590" s="145">
        <f>ROUND(I1590*H1590,2)</f>
        <v>0</v>
      </c>
      <c r="BL1590" s="19" t="s">
        <v>316</v>
      </c>
      <c r="BM1590" s="144" t="s">
        <v>2009</v>
      </c>
    </row>
    <row r="1591" spans="2:65" s="1" customFormat="1">
      <c r="B1591" s="34"/>
      <c r="D1591" s="146" t="s">
        <v>222</v>
      </c>
      <c r="F1591" s="147" t="s">
        <v>2010</v>
      </c>
      <c r="I1591" s="148"/>
      <c r="L1591" s="34"/>
      <c r="M1591" s="149"/>
      <c r="T1591" s="55"/>
      <c r="AT1591" s="19" t="s">
        <v>222</v>
      </c>
      <c r="AU1591" s="19" t="s">
        <v>79</v>
      </c>
    </row>
    <row r="1592" spans="2:65" s="14" customFormat="1">
      <c r="B1592" s="170"/>
      <c r="D1592" s="150" t="s">
        <v>226</v>
      </c>
      <c r="E1592" s="171" t="s">
        <v>19</v>
      </c>
      <c r="F1592" s="172" t="s">
        <v>2011</v>
      </c>
      <c r="H1592" s="171" t="s">
        <v>19</v>
      </c>
      <c r="I1592" s="173"/>
      <c r="L1592" s="170"/>
      <c r="M1592" s="174"/>
      <c r="T1592" s="175"/>
      <c r="AT1592" s="171" t="s">
        <v>226</v>
      </c>
      <c r="AU1592" s="171" t="s">
        <v>79</v>
      </c>
      <c r="AV1592" s="14" t="s">
        <v>77</v>
      </c>
      <c r="AW1592" s="14" t="s">
        <v>31</v>
      </c>
      <c r="AX1592" s="14" t="s">
        <v>69</v>
      </c>
      <c r="AY1592" s="171" t="s">
        <v>212</v>
      </c>
    </row>
    <row r="1593" spans="2:65" s="12" customFormat="1">
      <c r="B1593" s="152"/>
      <c r="D1593" s="150" t="s">
        <v>226</v>
      </c>
      <c r="E1593" s="153" t="s">
        <v>19</v>
      </c>
      <c r="F1593" s="154" t="s">
        <v>2012</v>
      </c>
      <c r="H1593" s="155">
        <v>62.405999999999999</v>
      </c>
      <c r="I1593" s="156"/>
      <c r="L1593" s="152"/>
      <c r="M1593" s="157"/>
      <c r="T1593" s="158"/>
      <c r="AT1593" s="153" t="s">
        <v>226</v>
      </c>
      <c r="AU1593" s="153" t="s">
        <v>79</v>
      </c>
      <c r="AV1593" s="12" t="s">
        <v>79</v>
      </c>
      <c r="AW1593" s="12" t="s">
        <v>31</v>
      </c>
      <c r="AX1593" s="12" t="s">
        <v>69</v>
      </c>
      <c r="AY1593" s="153" t="s">
        <v>212</v>
      </c>
    </row>
    <row r="1594" spans="2:65" s="13" customFormat="1">
      <c r="B1594" s="159"/>
      <c r="D1594" s="150" t="s">
        <v>226</v>
      </c>
      <c r="E1594" s="160" t="s">
        <v>19</v>
      </c>
      <c r="F1594" s="161" t="s">
        <v>228</v>
      </c>
      <c r="H1594" s="162">
        <v>62.405999999999999</v>
      </c>
      <c r="I1594" s="163"/>
      <c r="L1594" s="159"/>
      <c r="M1594" s="164"/>
      <c r="T1594" s="165"/>
      <c r="AT1594" s="160" t="s">
        <v>226</v>
      </c>
      <c r="AU1594" s="160" t="s">
        <v>79</v>
      </c>
      <c r="AV1594" s="13" t="s">
        <v>229</v>
      </c>
      <c r="AW1594" s="13" t="s">
        <v>31</v>
      </c>
      <c r="AX1594" s="13" t="s">
        <v>77</v>
      </c>
      <c r="AY1594" s="160" t="s">
        <v>212</v>
      </c>
    </row>
    <row r="1595" spans="2:65" s="11" customFormat="1" ht="22.9" customHeight="1">
      <c r="B1595" s="121"/>
      <c r="D1595" s="122" t="s">
        <v>68</v>
      </c>
      <c r="E1595" s="131" t="s">
        <v>2013</v>
      </c>
      <c r="F1595" s="131" t="s">
        <v>2014</v>
      </c>
      <c r="I1595" s="124"/>
      <c r="J1595" s="132">
        <f>BK1595</f>
        <v>0</v>
      </c>
      <c r="L1595" s="121"/>
      <c r="M1595" s="126"/>
      <c r="P1595" s="127">
        <f>SUM(P1596:P1601)</f>
        <v>0</v>
      </c>
      <c r="R1595" s="127">
        <f>SUM(R1596:R1601)</f>
        <v>0</v>
      </c>
      <c r="T1595" s="128">
        <f>SUM(T1596:T1601)</f>
        <v>0.19105800000000001</v>
      </c>
      <c r="AR1595" s="122" t="s">
        <v>79</v>
      </c>
      <c r="AT1595" s="129" t="s">
        <v>68</v>
      </c>
      <c r="AU1595" s="129" t="s">
        <v>77</v>
      </c>
      <c r="AY1595" s="122" t="s">
        <v>212</v>
      </c>
      <c r="BK1595" s="130">
        <f>SUM(BK1596:BK1601)</f>
        <v>0</v>
      </c>
    </row>
    <row r="1596" spans="2:65" s="1" customFormat="1" ht="16.5" customHeight="1">
      <c r="B1596" s="34"/>
      <c r="C1596" s="133" t="s">
        <v>2015</v>
      </c>
      <c r="D1596" s="133" t="s">
        <v>215</v>
      </c>
      <c r="E1596" s="134" t="s">
        <v>2016</v>
      </c>
      <c r="F1596" s="135" t="s">
        <v>2017</v>
      </c>
      <c r="G1596" s="136" t="s">
        <v>495</v>
      </c>
      <c r="H1596" s="137">
        <v>90.98</v>
      </c>
      <c r="I1596" s="138"/>
      <c r="J1596" s="139">
        <f>ROUND(I1596*H1596,2)</f>
        <v>0</v>
      </c>
      <c r="K1596" s="135" t="s">
        <v>219</v>
      </c>
      <c r="L1596" s="34"/>
      <c r="M1596" s="140" t="s">
        <v>19</v>
      </c>
      <c r="N1596" s="141" t="s">
        <v>40</v>
      </c>
      <c r="P1596" s="142">
        <f>O1596*H1596</f>
        <v>0</v>
      </c>
      <c r="Q1596" s="142">
        <v>0</v>
      </c>
      <c r="R1596" s="142">
        <f>Q1596*H1596</f>
        <v>0</v>
      </c>
      <c r="S1596" s="142">
        <v>2.0999999999999999E-3</v>
      </c>
      <c r="T1596" s="143">
        <f>S1596*H1596</f>
        <v>0.19105800000000001</v>
      </c>
      <c r="AR1596" s="144" t="s">
        <v>316</v>
      </c>
      <c r="AT1596" s="144" t="s">
        <v>215</v>
      </c>
      <c r="AU1596" s="144" t="s">
        <v>79</v>
      </c>
      <c r="AY1596" s="19" t="s">
        <v>212</v>
      </c>
      <c r="BE1596" s="145">
        <f>IF(N1596="základní",J1596,0)</f>
        <v>0</v>
      </c>
      <c r="BF1596" s="145">
        <f>IF(N1596="snížená",J1596,0)</f>
        <v>0</v>
      </c>
      <c r="BG1596" s="145">
        <f>IF(N1596="zákl. přenesená",J1596,0)</f>
        <v>0</v>
      </c>
      <c r="BH1596" s="145">
        <f>IF(N1596="sníž. přenesená",J1596,0)</f>
        <v>0</v>
      </c>
      <c r="BI1596" s="145">
        <f>IF(N1596="nulová",J1596,0)</f>
        <v>0</v>
      </c>
      <c r="BJ1596" s="19" t="s">
        <v>77</v>
      </c>
      <c r="BK1596" s="145">
        <f>ROUND(I1596*H1596,2)</f>
        <v>0</v>
      </c>
      <c r="BL1596" s="19" t="s">
        <v>316</v>
      </c>
      <c r="BM1596" s="144" t="s">
        <v>2018</v>
      </c>
    </row>
    <row r="1597" spans="2:65" s="1" customFormat="1">
      <c r="B1597" s="34"/>
      <c r="D1597" s="146" t="s">
        <v>222</v>
      </c>
      <c r="F1597" s="147" t="s">
        <v>2019</v>
      </c>
      <c r="I1597" s="148"/>
      <c r="L1597" s="34"/>
      <c r="M1597" s="149"/>
      <c r="T1597" s="55"/>
      <c r="AT1597" s="19" t="s">
        <v>222</v>
      </c>
      <c r="AU1597" s="19" t="s">
        <v>79</v>
      </c>
    </row>
    <row r="1598" spans="2:65" s="14" customFormat="1">
      <c r="B1598" s="170"/>
      <c r="D1598" s="150" t="s">
        <v>226</v>
      </c>
      <c r="E1598" s="171" t="s">
        <v>19</v>
      </c>
      <c r="F1598" s="172" t="s">
        <v>2020</v>
      </c>
      <c r="H1598" s="171" t="s">
        <v>19</v>
      </c>
      <c r="I1598" s="173"/>
      <c r="L1598" s="170"/>
      <c r="M1598" s="174"/>
      <c r="T1598" s="175"/>
      <c r="AT1598" s="171" t="s">
        <v>226</v>
      </c>
      <c r="AU1598" s="171" t="s">
        <v>79</v>
      </c>
      <c r="AV1598" s="14" t="s">
        <v>77</v>
      </c>
      <c r="AW1598" s="14" t="s">
        <v>31</v>
      </c>
      <c r="AX1598" s="14" t="s">
        <v>69</v>
      </c>
      <c r="AY1598" s="171" t="s">
        <v>212</v>
      </c>
    </row>
    <row r="1599" spans="2:65" s="12" customFormat="1">
      <c r="B1599" s="152"/>
      <c r="D1599" s="150" t="s">
        <v>226</v>
      </c>
      <c r="E1599" s="153" t="s">
        <v>19</v>
      </c>
      <c r="F1599" s="154" t="s">
        <v>2021</v>
      </c>
      <c r="H1599" s="155">
        <v>43.14</v>
      </c>
      <c r="I1599" s="156"/>
      <c r="L1599" s="152"/>
      <c r="M1599" s="157"/>
      <c r="T1599" s="158"/>
      <c r="AT1599" s="153" t="s">
        <v>226</v>
      </c>
      <c r="AU1599" s="153" t="s">
        <v>79</v>
      </c>
      <c r="AV1599" s="12" t="s">
        <v>79</v>
      </c>
      <c r="AW1599" s="12" t="s">
        <v>31</v>
      </c>
      <c r="AX1599" s="12" t="s">
        <v>69</v>
      </c>
      <c r="AY1599" s="153" t="s">
        <v>212</v>
      </c>
    </row>
    <row r="1600" spans="2:65" s="12" customFormat="1">
      <c r="B1600" s="152"/>
      <c r="D1600" s="150" t="s">
        <v>226</v>
      </c>
      <c r="E1600" s="153" t="s">
        <v>19</v>
      </c>
      <c r="F1600" s="154" t="s">
        <v>2022</v>
      </c>
      <c r="H1600" s="155">
        <v>47.84</v>
      </c>
      <c r="I1600" s="156"/>
      <c r="L1600" s="152"/>
      <c r="M1600" s="157"/>
      <c r="T1600" s="158"/>
      <c r="AT1600" s="153" t="s">
        <v>226</v>
      </c>
      <c r="AU1600" s="153" t="s">
        <v>79</v>
      </c>
      <c r="AV1600" s="12" t="s">
        <v>79</v>
      </c>
      <c r="AW1600" s="12" t="s">
        <v>31</v>
      </c>
      <c r="AX1600" s="12" t="s">
        <v>69</v>
      </c>
      <c r="AY1600" s="153" t="s">
        <v>212</v>
      </c>
    </row>
    <row r="1601" spans="2:65" s="13" customFormat="1">
      <c r="B1601" s="159"/>
      <c r="D1601" s="150" t="s">
        <v>226</v>
      </c>
      <c r="E1601" s="160" t="s">
        <v>19</v>
      </c>
      <c r="F1601" s="161" t="s">
        <v>228</v>
      </c>
      <c r="H1601" s="162">
        <v>90.98</v>
      </c>
      <c r="I1601" s="163"/>
      <c r="L1601" s="159"/>
      <c r="M1601" s="164"/>
      <c r="T1601" s="165"/>
      <c r="AT1601" s="160" t="s">
        <v>226</v>
      </c>
      <c r="AU1601" s="160" t="s">
        <v>79</v>
      </c>
      <c r="AV1601" s="13" t="s">
        <v>229</v>
      </c>
      <c r="AW1601" s="13" t="s">
        <v>31</v>
      </c>
      <c r="AX1601" s="13" t="s">
        <v>77</v>
      </c>
      <c r="AY1601" s="160" t="s">
        <v>212</v>
      </c>
    </row>
    <row r="1602" spans="2:65" s="11" customFormat="1" ht="22.9" customHeight="1">
      <c r="B1602" s="121"/>
      <c r="D1602" s="122" t="s">
        <v>68</v>
      </c>
      <c r="E1602" s="131" t="s">
        <v>2023</v>
      </c>
      <c r="F1602" s="131" t="s">
        <v>2024</v>
      </c>
      <c r="I1602" s="124"/>
      <c r="J1602" s="132">
        <f>BK1602</f>
        <v>0</v>
      </c>
      <c r="L1602" s="121"/>
      <c r="M1602" s="126"/>
      <c r="P1602" s="127">
        <f>SUM(P1603:P1678)</f>
        <v>0</v>
      </c>
      <c r="R1602" s="127">
        <f>SUM(R1603:R1678)</f>
        <v>0</v>
      </c>
      <c r="T1602" s="128">
        <f>SUM(T1603:T1678)</f>
        <v>4.7140459999999997</v>
      </c>
      <c r="AR1602" s="122" t="s">
        <v>79</v>
      </c>
      <c r="AT1602" s="129" t="s">
        <v>68</v>
      </c>
      <c r="AU1602" s="129" t="s">
        <v>77</v>
      </c>
      <c r="AY1602" s="122" t="s">
        <v>212</v>
      </c>
      <c r="BK1602" s="130">
        <f>SUM(BK1603:BK1678)</f>
        <v>0</v>
      </c>
    </row>
    <row r="1603" spans="2:65" s="1" customFormat="1" ht="16.5" customHeight="1">
      <c r="B1603" s="34"/>
      <c r="C1603" s="133" t="s">
        <v>2025</v>
      </c>
      <c r="D1603" s="133" t="s">
        <v>215</v>
      </c>
      <c r="E1603" s="134" t="s">
        <v>2026</v>
      </c>
      <c r="F1603" s="135" t="s">
        <v>2027</v>
      </c>
      <c r="G1603" s="136" t="s">
        <v>536</v>
      </c>
      <c r="H1603" s="137">
        <v>150.30000000000001</v>
      </c>
      <c r="I1603" s="138"/>
      <c r="J1603" s="139">
        <f>ROUND(I1603*H1603,2)</f>
        <v>0</v>
      </c>
      <c r="K1603" s="135" t="s">
        <v>219</v>
      </c>
      <c r="L1603" s="34"/>
      <c r="M1603" s="140" t="s">
        <v>19</v>
      </c>
      <c r="N1603" s="141" t="s">
        <v>40</v>
      </c>
      <c r="P1603" s="142">
        <f>O1603*H1603</f>
        <v>0</v>
      </c>
      <c r="Q1603" s="142">
        <v>0</v>
      </c>
      <c r="R1603" s="142">
        <f>Q1603*H1603</f>
        <v>0</v>
      </c>
      <c r="S1603" s="142">
        <v>1.7600000000000001E-3</v>
      </c>
      <c r="T1603" s="143">
        <f>S1603*H1603</f>
        <v>0.26452800000000004</v>
      </c>
      <c r="AR1603" s="144" t="s">
        <v>316</v>
      </c>
      <c r="AT1603" s="144" t="s">
        <v>215</v>
      </c>
      <c r="AU1603" s="144" t="s">
        <v>79</v>
      </c>
      <c r="AY1603" s="19" t="s">
        <v>212</v>
      </c>
      <c r="BE1603" s="145">
        <f>IF(N1603="základní",J1603,0)</f>
        <v>0</v>
      </c>
      <c r="BF1603" s="145">
        <f>IF(N1603="snížená",J1603,0)</f>
        <v>0</v>
      </c>
      <c r="BG1603" s="145">
        <f>IF(N1603="zákl. přenesená",J1603,0)</f>
        <v>0</v>
      </c>
      <c r="BH1603" s="145">
        <f>IF(N1603="sníž. přenesená",J1603,0)</f>
        <v>0</v>
      </c>
      <c r="BI1603" s="145">
        <f>IF(N1603="nulová",J1603,0)</f>
        <v>0</v>
      </c>
      <c r="BJ1603" s="19" t="s">
        <v>77</v>
      </c>
      <c r="BK1603" s="145">
        <f>ROUND(I1603*H1603,2)</f>
        <v>0</v>
      </c>
      <c r="BL1603" s="19" t="s">
        <v>316</v>
      </c>
      <c r="BM1603" s="144" t="s">
        <v>2028</v>
      </c>
    </row>
    <row r="1604" spans="2:65" s="1" customFormat="1">
      <c r="B1604" s="34"/>
      <c r="D1604" s="146" t="s">
        <v>222</v>
      </c>
      <c r="F1604" s="147" t="s">
        <v>2029</v>
      </c>
      <c r="I1604" s="148"/>
      <c r="L1604" s="34"/>
      <c r="M1604" s="149"/>
      <c r="T1604" s="55"/>
      <c r="AT1604" s="19" t="s">
        <v>222</v>
      </c>
      <c r="AU1604" s="19" t="s">
        <v>79</v>
      </c>
    </row>
    <row r="1605" spans="2:65" s="14" customFormat="1">
      <c r="B1605" s="170"/>
      <c r="D1605" s="150" t="s">
        <v>226</v>
      </c>
      <c r="E1605" s="171" t="s">
        <v>19</v>
      </c>
      <c r="F1605" s="172" t="s">
        <v>2030</v>
      </c>
      <c r="H1605" s="171" t="s">
        <v>19</v>
      </c>
      <c r="I1605" s="173"/>
      <c r="L1605" s="170"/>
      <c r="M1605" s="174"/>
      <c r="T1605" s="175"/>
      <c r="AT1605" s="171" t="s">
        <v>226</v>
      </c>
      <c r="AU1605" s="171" t="s">
        <v>79</v>
      </c>
      <c r="AV1605" s="14" t="s">
        <v>77</v>
      </c>
      <c r="AW1605" s="14" t="s">
        <v>31</v>
      </c>
      <c r="AX1605" s="14" t="s">
        <v>69</v>
      </c>
      <c r="AY1605" s="171" t="s">
        <v>212</v>
      </c>
    </row>
    <row r="1606" spans="2:65" s="12" customFormat="1">
      <c r="B1606" s="152"/>
      <c r="D1606" s="150" t="s">
        <v>226</v>
      </c>
      <c r="E1606" s="153" t="s">
        <v>19</v>
      </c>
      <c r="F1606" s="154" t="s">
        <v>2031</v>
      </c>
      <c r="H1606" s="155">
        <v>128</v>
      </c>
      <c r="I1606" s="156"/>
      <c r="L1606" s="152"/>
      <c r="M1606" s="157"/>
      <c r="T1606" s="158"/>
      <c r="AT1606" s="153" t="s">
        <v>226</v>
      </c>
      <c r="AU1606" s="153" t="s">
        <v>79</v>
      </c>
      <c r="AV1606" s="12" t="s">
        <v>79</v>
      </c>
      <c r="AW1606" s="12" t="s">
        <v>31</v>
      </c>
      <c r="AX1606" s="12" t="s">
        <v>69</v>
      </c>
      <c r="AY1606" s="153" t="s">
        <v>212</v>
      </c>
    </row>
    <row r="1607" spans="2:65" s="12" customFormat="1">
      <c r="B1607" s="152"/>
      <c r="D1607" s="150" t="s">
        <v>226</v>
      </c>
      <c r="E1607" s="153" t="s">
        <v>19</v>
      </c>
      <c r="F1607" s="154" t="s">
        <v>2032</v>
      </c>
      <c r="H1607" s="155">
        <v>22.3</v>
      </c>
      <c r="I1607" s="156"/>
      <c r="L1607" s="152"/>
      <c r="M1607" s="157"/>
      <c r="T1607" s="158"/>
      <c r="AT1607" s="153" t="s">
        <v>226</v>
      </c>
      <c r="AU1607" s="153" t="s">
        <v>79</v>
      </c>
      <c r="AV1607" s="12" t="s">
        <v>79</v>
      </c>
      <c r="AW1607" s="12" t="s">
        <v>31</v>
      </c>
      <c r="AX1607" s="12" t="s">
        <v>69</v>
      </c>
      <c r="AY1607" s="153" t="s">
        <v>212</v>
      </c>
    </row>
    <row r="1608" spans="2:65" s="13" customFormat="1">
      <c r="B1608" s="159"/>
      <c r="D1608" s="150" t="s">
        <v>226</v>
      </c>
      <c r="E1608" s="160" t="s">
        <v>19</v>
      </c>
      <c r="F1608" s="161" t="s">
        <v>228</v>
      </c>
      <c r="H1608" s="162">
        <v>150.30000000000001</v>
      </c>
      <c r="I1608" s="163"/>
      <c r="L1608" s="159"/>
      <c r="M1608" s="164"/>
      <c r="T1608" s="165"/>
      <c r="AT1608" s="160" t="s">
        <v>226</v>
      </c>
      <c r="AU1608" s="160" t="s">
        <v>79</v>
      </c>
      <c r="AV1608" s="13" t="s">
        <v>229</v>
      </c>
      <c r="AW1608" s="13" t="s">
        <v>31</v>
      </c>
      <c r="AX1608" s="13" t="s">
        <v>77</v>
      </c>
      <c r="AY1608" s="160" t="s">
        <v>212</v>
      </c>
    </row>
    <row r="1609" spans="2:65" s="1" customFormat="1" ht="16.5" customHeight="1">
      <c r="B1609" s="34"/>
      <c r="C1609" s="133" t="s">
        <v>2033</v>
      </c>
      <c r="D1609" s="133" t="s">
        <v>215</v>
      </c>
      <c r="E1609" s="134" t="s">
        <v>2034</v>
      </c>
      <c r="F1609" s="135" t="s">
        <v>2035</v>
      </c>
      <c r="G1609" s="136" t="s">
        <v>536</v>
      </c>
      <c r="H1609" s="137">
        <v>300</v>
      </c>
      <c r="I1609" s="138"/>
      <c r="J1609" s="139">
        <f>ROUND(I1609*H1609,2)</f>
        <v>0</v>
      </c>
      <c r="K1609" s="135" t="s">
        <v>219</v>
      </c>
      <c r="L1609" s="34"/>
      <c r="M1609" s="140" t="s">
        <v>19</v>
      </c>
      <c r="N1609" s="141" t="s">
        <v>40</v>
      </c>
      <c r="P1609" s="142">
        <f>O1609*H1609</f>
        <v>0</v>
      </c>
      <c r="Q1609" s="142">
        <v>0</v>
      </c>
      <c r="R1609" s="142">
        <f>Q1609*H1609</f>
        <v>0</v>
      </c>
      <c r="S1609" s="142">
        <v>6.7000000000000002E-4</v>
      </c>
      <c r="T1609" s="143">
        <f>S1609*H1609</f>
        <v>0.20100000000000001</v>
      </c>
      <c r="AR1609" s="144" t="s">
        <v>316</v>
      </c>
      <c r="AT1609" s="144" t="s">
        <v>215</v>
      </c>
      <c r="AU1609" s="144" t="s">
        <v>79</v>
      </c>
      <c r="AY1609" s="19" t="s">
        <v>212</v>
      </c>
      <c r="BE1609" s="145">
        <f>IF(N1609="základní",J1609,0)</f>
        <v>0</v>
      </c>
      <c r="BF1609" s="145">
        <f>IF(N1609="snížená",J1609,0)</f>
        <v>0</v>
      </c>
      <c r="BG1609" s="145">
        <f>IF(N1609="zákl. přenesená",J1609,0)</f>
        <v>0</v>
      </c>
      <c r="BH1609" s="145">
        <f>IF(N1609="sníž. přenesená",J1609,0)</f>
        <v>0</v>
      </c>
      <c r="BI1609" s="145">
        <f>IF(N1609="nulová",J1609,0)</f>
        <v>0</v>
      </c>
      <c r="BJ1609" s="19" t="s">
        <v>77</v>
      </c>
      <c r="BK1609" s="145">
        <f>ROUND(I1609*H1609,2)</f>
        <v>0</v>
      </c>
      <c r="BL1609" s="19" t="s">
        <v>316</v>
      </c>
      <c r="BM1609" s="144" t="s">
        <v>2036</v>
      </c>
    </row>
    <row r="1610" spans="2:65" s="1" customFormat="1">
      <c r="B1610" s="34"/>
      <c r="D1610" s="146" t="s">
        <v>222</v>
      </c>
      <c r="F1610" s="147" t="s">
        <v>2037</v>
      </c>
      <c r="I1610" s="148"/>
      <c r="L1610" s="34"/>
      <c r="M1610" s="149"/>
      <c r="T1610" s="55"/>
      <c r="AT1610" s="19" t="s">
        <v>222</v>
      </c>
      <c r="AU1610" s="19" t="s">
        <v>79</v>
      </c>
    </row>
    <row r="1611" spans="2:65" s="12" customFormat="1">
      <c r="B1611" s="152"/>
      <c r="D1611" s="150" t="s">
        <v>226</v>
      </c>
      <c r="E1611" s="153" t="s">
        <v>19</v>
      </c>
      <c r="F1611" s="154" t="s">
        <v>2038</v>
      </c>
      <c r="H1611" s="155">
        <v>300</v>
      </c>
      <c r="I1611" s="156"/>
      <c r="L1611" s="152"/>
      <c r="M1611" s="157"/>
      <c r="T1611" s="158"/>
      <c r="AT1611" s="153" t="s">
        <v>226</v>
      </c>
      <c r="AU1611" s="153" t="s">
        <v>79</v>
      </c>
      <c r="AV1611" s="12" t="s">
        <v>79</v>
      </c>
      <c r="AW1611" s="12" t="s">
        <v>31</v>
      </c>
      <c r="AX1611" s="12" t="s">
        <v>69</v>
      </c>
      <c r="AY1611" s="153" t="s">
        <v>212</v>
      </c>
    </row>
    <row r="1612" spans="2:65" s="13" customFormat="1">
      <c r="B1612" s="159"/>
      <c r="D1612" s="150" t="s">
        <v>226</v>
      </c>
      <c r="E1612" s="160" t="s">
        <v>19</v>
      </c>
      <c r="F1612" s="161" t="s">
        <v>228</v>
      </c>
      <c r="H1612" s="162">
        <v>300</v>
      </c>
      <c r="I1612" s="163"/>
      <c r="L1612" s="159"/>
      <c r="M1612" s="164"/>
      <c r="T1612" s="165"/>
      <c r="AT1612" s="160" t="s">
        <v>226</v>
      </c>
      <c r="AU1612" s="160" t="s">
        <v>79</v>
      </c>
      <c r="AV1612" s="13" t="s">
        <v>229</v>
      </c>
      <c r="AW1612" s="13" t="s">
        <v>31</v>
      </c>
      <c r="AX1612" s="13" t="s">
        <v>77</v>
      </c>
      <c r="AY1612" s="160" t="s">
        <v>212</v>
      </c>
    </row>
    <row r="1613" spans="2:65" s="1" customFormat="1" ht="16.5" customHeight="1">
      <c r="B1613" s="34"/>
      <c r="C1613" s="133" t="s">
        <v>2039</v>
      </c>
      <c r="D1613" s="133" t="s">
        <v>215</v>
      </c>
      <c r="E1613" s="134" t="s">
        <v>2040</v>
      </c>
      <c r="F1613" s="135" t="s">
        <v>2041</v>
      </c>
      <c r="G1613" s="136" t="s">
        <v>536</v>
      </c>
      <c r="H1613" s="137">
        <v>27.1</v>
      </c>
      <c r="I1613" s="138"/>
      <c r="J1613" s="139">
        <f>ROUND(I1613*H1613,2)</f>
        <v>0</v>
      </c>
      <c r="K1613" s="135" t="s">
        <v>219</v>
      </c>
      <c r="L1613" s="34"/>
      <c r="M1613" s="140" t="s">
        <v>19</v>
      </c>
      <c r="N1613" s="141" t="s">
        <v>40</v>
      </c>
      <c r="P1613" s="142">
        <f>O1613*H1613</f>
        <v>0</v>
      </c>
      <c r="Q1613" s="142">
        <v>0</v>
      </c>
      <c r="R1613" s="142">
        <f>Q1613*H1613</f>
        <v>0</v>
      </c>
      <c r="S1613" s="142">
        <v>1.6999999999999999E-3</v>
      </c>
      <c r="T1613" s="143">
        <f>S1613*H1613</f>
        <v>4.607E-2</v>
      </c>
      <c r="AR1613" s="144" t="s">
        <v>316</v>
      </c>
      <c r="AT1613" s="144" t="s">
        <v>215</v>
      </c>
      <c r="AU1613" s="144" t="s">
        <v>79</v>
      </c>
      <c r="AY1613" s="19" t="s">
        <v>212</v>
      </c>
      <c r="BE1613" s="145">
        <f>IF(N1613="základní",J1613,0)</f>
        <v>0</v>
      </c>
      <c r="BF1613" s="145">
        <f>IF(N1613="snížená",J1613,0)</f>
        <v>0</v>
      </c>
      <c r="BG1613" s="145">
        <f>IF(N1613="zákl. přenesená",J1613,0)</f>
        <v>0</v>
      </c>
      <c r="BH1613" s="145">
        <f>IF(N1613="sníž. přenesená",J1613,0)</f>
        <v>0</v>
      </c>
      <c r="BI1613" s="145">
        <f>IF(N1613="nulová",J1613,0)</f>
        <v>0</v>
      </c>
      <c r="BJ1613" s="19" t="s">
        <v>77</v>
      </c>
      <c r="BK1613" s="145">
        <f>ROUND(I1613*H1613,2)</f>
        <v>0</v>
      </c>
      <c r="BL1613" s="19" t="s">
        <v>316</v>
      </c>
      <c r="BM1613" s="144" t="s">
        <v>2042</v>
      </c>
    </row>
    <row r="1614" spans="2:65" s="1" customFormat="1">
      <c r="B1614" s="34"/>
      <c r="D1614" s="146" t="s">
        <v>222</v>
      </c>
      <c r="F1614" s="147" t="s">
        <v>2043</v>
      </c>
      <c r="I1614" s="148"/>
      <c r="L1614" s="34"/>
      <c r="M1614" s="149"/>
      <c r="T1614" s="55"/>
      <c r="AT1614" s="19" t="s">
        <v>222</v>
      </c>
      <c r="AU1614" s="19" t="s">
        <v>79</v>
      </c>
    </row>
    <row r="1615" spans="2:65" s="14" customFormat="1">
      <c r="B1615" s="170"/>
      <c r="D1615" s="150" t="s">
        <v>226</v>
      </c>
      <c r="E1615" s="171" t="s">
        <v>19</v>
      </c>
      <c r="F1615" s="172" t="s">
        <v>2044</v>
      </c>
      <c r="H1615" s="171" t="s">
        <v>19</v>
      </c>
      <c r="I1615" s="173"/>
      <c r="L1615" s="170"/>
      <c r="M1615" s="174"/>
      <c r="T1615" s="175"/>
      <c r="AT1615" s="171" t="s">
        <v>226</v>
      </c>
      <c r="AU1615" s="171" t="s">
        <v>79</v>
      </c>
      <c r="AV1615" s="14" t="s">
        <v>77</v>
      </c>
      <c r="AW1615" s="14" t="s">
        <v>31</v>
      </c>
      <c r="AX1615" s="14" t="s">
        <v>69</v>
      </c>
      <c r="AY1615" s="171" t="s">
        <v>212</v>
      </c>
    </row>
    <row r="1616" spans="2:65" s="12" customFormat="1">
      <c r="B1616" s="152"/>
      <c r="D1616" s="150" t="s">
        <v>226</v>
      </c>
      <c r="E1616" s="153" t="s">
        <v>19</v>
      </c>
      <c r="F1616" s="154" t="s">
        <v>2045</v>
      </c>
      <c r="H1616" s="155">
        <v>27.1</v>
      </c>
      <c r="I1616" s="156"/>
      <c r="L1616" s="152"/>
      <c r="M1616" s="157"/>
      <c r="T1616" s="158"/>
      <c r="AT1616" s="153" t="s">
        <v>226</v>
      </c>
      <c r="AU1616" s="153" t="s">
        <v>79</v>
      </c>
      <c r="AV1616" s="12" t="s">
        <v>79</v>
      </c>
      <c r="AW1616" s="12" t="s">
        <v>31</v>
      </c>
      <c r="AX1616" s="12" t="s">
        <v>69</v>
      </c>
      <c r="AY1616" s="153" t="s">
        <v>212</v>
      </c>
    </row>
    <row r="1617" spans="2:65" s="13" customFormat="1">
      <c r="B1617" s="159"/>
      <c r="D1617" s="150" t="s">
        <v>226</v>
      </c>
      <c r="E1617" s="160" t="s">
        <v>19</v>
      </c>
      <c r="F1617" s="161" t="s">
        <v>228</v>
      </c>
      <c r="H1617" s="162">
        <v>27.1</v>
      </c>
      <c r="I1617" s="163"/>
      <c r="L1617" s="159"/>
      <c r="M1617" s="164"/>
      <c r="T1617" s="165"/>
      <c r="AT1617" s="160" t="s">
        <v>226</v>
      </c>
      <c r="AU1617" s="160" t="s">
        <v>79</v>
      </c>
      <c r="AV1617" s="13" t="s">
        <v>229</v>
      </c>
      <c r="AW1617" s="13" t="s">
        <v>31</v>
      </c>
      <c r="AX1617" s="13" t="s">
        <v>77</v>
      </c>
      <c r="AY1617" s="160" t="s">
        <v>212</v>
      </c>
    </row>
    <row r="1618" spans="2:65" s="1" customFormat="1" ht="16.5" customHeight="1">
      <c r="B1618" s="34"/>
      <c r="C1618" s="133" t="s">
        <v>2046</v>
      </c>
      <c r="D1618" s="133" t="s">
        <v>215</v>
      </c>
      <c r="E1618" s="134" t="s">
        <v>2047</v>
      </c>
      <c r="F1618" s="135" t="s">
        <v>2048</v>
      </c>
      <c r="G1618" s="136" t="s">
        <v>624</v>
      </c>
      <c r="H1618" s="137">
        <v>1</v>
      </c>
      <c r="I1618" s="138"/>
      <c r="J1618" s="139">
        <f>ROUND(I1618*H1618,2)</f>
        <v>0</v>
      </c>
      <c r="K1618" s="135" t="s">
        <v>219</v>
      </c>
      <c r="L1618" s="34"/>
      <c r="M1618" s="140" t="s">
        <v>19</v>
      </c>
      <c r="N1618" s="141" t="s">
        <v>40</v>
      </c>
      <c r="P1618" s="142">
        <f>O1618*H1618</f>
        <v>0</v>
      </c>
      <c r="Q1618" s="142">
        <v>0</v>
      </c>
      <c r="R1618" s="142">
        <f>Q1618*H1618</f>
        <v>0</v>
      </c>
      <c r="S1618" s="142">
        <v>1.4999999999999999E-2</v>
      </c>
      <c r="T1618" s="143">
        <f>S1618*H1618</f>
        <v>1.4999999999999999E-2</v>
      </c>
      <c r="AR1618" s="144" t="s">
        <v>316</v>
      </c>
      <c r="AT1618" s="144" t="s">
        <v>215</v>
      </c>
      <c r="AU1618" s="144" t="s">
        <v>79</v>
      </c>
      <c r="AY1618" s="19" t="s">
        <v>212</v>
      </c>
      <c r="BE1618" s="145">
        <f>IF(N1618="základní",J1618,0)</f>
        <v>0</v>
      </c>
      <c r="BF1618" s="145">
        <f>IF(N1618="snížená",J1618,0)</f>
        <v>0</v>
      </c>
      <c r="BG1618" s="145">
        <f>IF(N1618="zákl. přenesená",J1618,0)</f>
        <v>0</v>
      </c>
      <c r="BH1618" s="145">
        <f>IF(N1618="sníž. přenesená",J1618,0)</f>
        <v>0</v>
      </c>
      <c r="BI1618" s="145">
        <f>IF(N1618="nulová",J1618,0)</f>
        <v>0</v>
      </c>
      <c r="BJ1618" s="19" t="s">
        <v>77</v>
      </c>
      <c r="BK1618" s="145">
        <f>ROUND(I1618*H1618,2)</f>
        <v>0</v>
      </c>
      <c r="BL1618" s="19" t="s">
        <v>316</v>
      </c>
      <c r="BM1618" s="144" t="s">
        <v>2049</v>
      </c>
    </row>
    <row r="1619" spans="2:65" s="1" customFormat="1">
      <c r="B1619" s="34"/>
      <c r="D1619" s="146" t="s">
        <v>222</v>
      </c>
      <c r="F1619" s="147" t="s">
        <v>2050</v>
      </c>
      <c r="I1619" s="148"/>
      <c r="L1619" s="34"/>
      <c r="M1619" s="149"/>
      <c r="T1619" s="55"/>
      <c r="AT1619" s="19" t="s">
        <v>222</v>
      </c>
      <c r="AU1619" s="19" t="s">
        <v>79</v>
      </c>
    </row>
    <row r="1620" spans="2:65" s="12" customFormat="1">
      <c r="B1620" s="152"/>
      <c r="D1620" s="150" t="s">
        <v>226</v>
      </c>
      <c r="E1620" s="153" t="s">
        <v>19</v>
      </c>
      <c r="F1620" s="154" t="s">
        <v>2051</v>
      </c>
      <c r="H1620" s="155">
        <v>1</v>
      </c>
      <c r="I1620" s="156"/>
      <c r="L1620" s="152"/>
      <c r="M1620" s="157"/>
      <c r="T1620" s="158"/>
      <c r="AT1620" s="153" t="s">
        <v>226</v>
      </c>
      <c r="AU1620" s="153" t="s">
        <v>79</v>
      </c>
      <c r="AV1620" s="12" t="s">
        <v>79</v>
      </c>
      <c r="AW1620" s="12" t="s">
        <v>31</v>
      </c>
      <c r="AX1620" s="12" t="s">
        <v>69</v>
      </c>
      <c r="AY1620" s="153" t="s">
        <v>212</v>
      </c>
    </row>
    <row r="1621" spans="2:65" s="13" customFormat="1">
      <c r="B1621" s="159"/>
      <c r="D1621" s="150" t="s">
        <v>226</v>
      </c>
      <c r="E1621" s="160" t="s">
        <v>19</v>
      </c>
      <c r="F1621" s="161" t="s">
        <v>228</v>
      </c>
      <c r="H1621" s="162">
        <v>1</v>
      </c>
      <c r="I1621" s="163"/>
      <c r="L1621" s="159"/>
      <c r="M1621" s="164"/>
      <c r="T1621" s="165"/>
      <c r="AT1621" s="160" t="s">
        <v>226</v>
      </c>
      <c r="AU1621" s="160" t="s">
        <v>79</v>
      </c>
      <c r="AV1621" s="13" t="s">
        <v>229</v>
      </c>
      <c r="AW1621" s="13" t="s">
        <v>31</v>
      </c>
      <c r="AX1621" s="13" t="s">
        <v>77</v>
      </c>
      <c r="AY1621" s="160" t="s">
        <v>212</v>
      </c>
    </row>
    <row r="1622" spans="2:65" s="1" customFormat="1" ht="16.5" customHeight="1">
      <c r="B1622" s="34"/>
      <c r="C1622" s="133" t="s">
        <v>2052</v>
      </c>
      <c r="D1622" s="133" t="s">
        <v>215</v>
      </c>
      <c r="E1622" s="134" t="s">
        <v>2053</v>
      </c>
      <c r="F1622" s="135" t="s">
        <v>2054</v>
      </c>
      <c r="G1622" s="136" t="s">
        <v>624</v>
      </c>
      <c r="H1622" s="137">
        <v>2</v>
      </c>
      <c r="I1622" s="138"/>
      <c r="J1622" s="139">
        <f>ROUND(I1622*H1622,2)</f>
        <v>0</v>
      </c>
      <c r="K1622" s="135" t="s">
        <v>219</v>
      </c>
      <c r="L1622" s="34"/>
      <c r="M1622" s="140" t="s">
        <v>19</v>
      </c>
      <c r="N1622" s="141" t="s">
        <v>40</v>
      </c>
      <c r="P1622" s="142">
        <f>O1622*H1622</f>
        <v>0</v>
      </c>
      <c r="Q1622" s="142">
        <v>0</v>
      </c>
      <c r="R1622" s="142">
        <f>Q1622*H1622</f>
        <v>0</v>
      </c>
      <c r="S1622" s="142">
        <v>9.0600000000000003E-3</v>
      </c>
      <c r="T1622" s="143">
        <f>S1622*H1622</f>
        <v>1.8120000000000001E-2</v>
      </c>
      <c r="AR1622" s="144" t="s">
        <v>316</v>
      </c>
      <c r="AT1622" s="144" t="s">
        <v>215</v>
      </c>
      <c r="AU1622" s="144" t="s">
        <v>79</v>
      </c>
      <c r="AY1622" s="19" t="s">
        <v>212</v>
      </c>
      <c r="BE1622" s="145">
        <f>IF(N1622="základní",J1622,0)</f>
        <v>0</v>
      </c>
      <c r="BF1622" s="145">
        <f>IF(N1622="snížená",J1622,0)</f>
        <v>0</v>
      </c>
      <c r="BG1622" s="145">
        <f>IF(N1622="zákl. přenesená",J1622,0)</f>
        <v>0</v>
      </c>
      <c r="BH1622" s="145">
        <f>IF(N1622="sníž. přenesená",J1622,0)</f>
        <v>0</v>
      </c>
      <c r="BI1622" s="145">
        <f>IF(N1622="nulová",J1622,0)</f>
        <v>0</v>
      </c>
      <c r="BJ1622" s="19" t="s">
        <v>77</v>
      </c>
      <c r="BK1622" s="145">
        <f>ROUND(I1622*H1622,2)</f>
        <v>0</v>
      </c>
      <c r="BL1622" s="19" t="s">
        <v>316</v>
      </c>
      <c r="BM1622" s="144" t="s">
        <v>2055</v>
      </c>
    </row>
    <row r="1623" spans="2:65" s="1" customFormat="1">
      <c r="B1623" s="34"/>
      <c r="D1623" s="146" t="s">
        <v>222</v>
      </c>
      <c r="F1623" s="147" t="s">
        <v>2056</v>
      </c>
      <c r="I1623" s="148"/>
      <c r="L1623" s="34"/>
      <c r="M1623" s="149"/>
      <c r="T1623" s="55"/>
      <c r="AT1623" s="19" t="s">
        <v>222</v>
      </c>
      <c r="AU1623" s="19" t="s">
        <v>79</v>
      </c>
    </row>
    <row r="1624" spans="2:65" s="14" customFormat="1">
      <c r="B1624" s="170"/>
      <c r="D1624" s="150" t="s">
        <v>226</v>
      </c>
      <c r="E1624" s="171" t="s">
        <v>19</v>
      </c>
      <c r="F1624" s="172" t="s">
        <v>2057</v>
      </c>
      <c r="H1624" s="171" t="s">
        <v>19</v>
      </c>
      <c r="I1624" s="173"/>
      <c r="L1624" s="170"/>
      <c r="M1624" s="174"/>
      <c r="T1624" s="175"/>
      <c r="AT1624" s="171" t="s">
        <v>226</v>
      </c>
      <c r="AU1624" s="171" t="s">
        <v>79</v>
      </c>
      <c r="AV1624" s="14" t="s">
        <v>77</v>
      </c>
      <c r="AW1624" s="14" t="s">
        <v>31</v>
      </c>
      <c r="AX1624" s="14" t="s">
        <v>69</v>
      </c>
      <c r="AY1624" s="171" t="s">
        <v>212</v>
      </c>
    </row>
    <row r="1625" spans="2:65" s="12" customFormat="1">
      <c r="B1625" s="152"/>
      <c r="D1625" s="150" t="s">
        <v>226</v>
      </c>
      <c r="E1625" s="153" t="s">
        <v>19</v>
      </c>
      <c r="F1625" s="154" t="s">
        <v>2058</v>
      </c>
      <c r="H1625" s="155">
        <v>2</v>
      </c>
      <c r="I1625" s="156"/>
      <c r="L1625" s="152"/>
      <c r="M1625" s="157"/>
      <c r="T1625" s="158"/>
      <c r="AT1625" s="153" t="s">
        <v>226</v>
      </c>
      <c r="AU1625" s="153" t="s">
        <v>79</v>
      </c>
      <c r="AV1625" s="12" t="s">
        <v>79</v>
      </c>
      <c r="AW1625" s="12" t="s">
        <v>31</v>
      </c>
      <c r="AX1625" s="12" t="s">
        <v>69</v>
      </c>
      <c r="AY1625" s="153" t="s">
        <v>212</v>
      </c>
    </row>
    <row r="1626" spans="2:65" s="13" customFormat="1">
      <c r="B1626" s="159"/>
      <c r="D1626" s="150" t="s">
        <v>226</v>
      </c>
      <c r="E1626" s="160" t="s">
        <v>19</v>
      </c>
      <c r="F1626" s="161" t="s">
        <v>228</v>
      </c>
      <c r="H1626" s="162">
        <v>2</v>
      </c>
      <c r="I1626" s="163"/>
      <c r="L1626" s="159"/>
      <c r="M1626" s="164"/>
      <c r="T1626" s="165"/>
      <c r="AT1626" s="160" t="s">
        <v>226</v>
      </c>
      <c r="AU1626" s="160" t="s">
        <v>79</v>
      </c>
      <c r="AV1626" s="13" t="s">
        <v>229</v>
      </c>
      <c r="AW1626" s="13" t="s">
        <v>31</v>
      </c>
      <c r="AX1626" s="13" t="s">
        <v>77</v>
      </c>
      <c r="AY1626" s="160" t="s">
        <v>212</v>
      </c>
    </row>
    <row r="1627" spans="2:65" s="1" customFormat="1" ht="16.5" customHeight="1">
      <c r="B1627" s="34"/>
      <c r="C1627" s="133" t="s">
        <v>2059</v>
      </c>
      <c r="D1627" s="133" t="s">
        <v>215</v>
      </c>
      <c r="E1627" s="134" t="s">
        <v>2060</v>
      </c>
      <c r="F1627" s="135" t="s">
        <v>2061</v>
      </c>
      <c r="G1627" s="136" t="s">
        <v>536</v>
      </c>
      <c r="H1627" s="137">
        <v>150.30000000000001</v>
      </c>
      <c r="I1627" s="138"/>
      <c r="J1627" s="139">
        <f>ROUND(I1627*H1627,2)</f>
        <v>0</v>
      </c>
      <c r="K1627" s="135" t="s">
        <v>219</v>
      </c>
      <c r="L1627" s="34"/>
      <c r="M1627" s="140" t="s">
        <v>19</v>
      </c>
      <c r="N1627" s="141" t="s">
        <v>40</v>
      </c>
      <c r="P1627" s="142">
        <f>O1627*H1627</f>
        <v>0</v>
      </c>
      <c r="Q1627" s="142">
        <v>0</v>
      </c>
      <c r="R1627" s="142">
        <f>Q1627*H1627</f>
        <v>0</v>
      </c>
      <c r="S1627" s="142">
        <v>1.91E-3</v>
      </c>
      <c r="T1627" s="143">
        <f>S1627*H1627</f>
        <v>0.28707300000000002</v>
      </c>
      <c r="AR1627" s="144" t="s">
        <v>316</v>
      </c>
      <c r="AT1627" s="144" t="s">
        <v>215</v>
      </c>
      <c r="AU1627" s="144" t="s">
        <v>79</v>
      </c>
      <c r="AY1627" s="19" t="s">
        <v>212</v>
      </c>
      <c r="BE1627" s="145">
        <f>IF(N1627="základní",J1627,0)</f>
        <v>0</v>
      </c>
      <c r="BF1627" s="145">
        <f>IF(N1627="snížená",J1627,0)</f>
        <v>0</v>
      </c>
      <c r="BG1627" s="145">
        <f>IF(N1627="zákl. přenesená",J1627,0)</f>
        <v>0</v>
      </c>
      <c r="BH1627" s="145">
        <f>IF(N1627="sníž. přenesená",J1627,0)</f>
        <v>0</v>
      </c>
      <c r="BI1627" s="145">
        <f>IF(N1627="nulová",J1627,0)</f>
        <v>0</v>
      </c>
      <c r="BJ1627" s="19" t="s">
        <v>77</v>
      </c>
      <c r="BK1627" s="145">
        <f>ROUND(I1627*H1627,2)</f>
        <v>0</v>
      </c>
      <c r="BL1627" s="19" t="s">
        <v>316</v>
      </c>
      <c r="BM1627" s="144" t="s">
        <v>2062</v>
      </c>
    </row>
    <row r="1628" spans="2:65" s="1" customFormat="1">
      <c r="B1628" s="34"/>
      <c r="D1628" s="146" t="s">
        <v>222</v>
      </c>
      <c r="F1628" s="147" t="s">
        <v>2063</v>
      </c>
      <c r="I1628" s="148"/>
      <c r="L1628" s="34"/>
      <c r="M1628" s="149"/>
      <c r="T1628" s="55"/>
      <c r="AT1628" s="19" t="s">
        <v>222</v>
      </c>
      <c r="AU1628" s="19" t="s">
        <v>79</v>
      </c>
    </row>
    <row r="1629" spans="2:65" s="14" customFormat="1">
      <c r="B1629" s="170"/>
      <c r="D1629" s="150" t="s">
        <v>226</v>
      </c>
      <c r="E1629" s="171" t="s">
        <v>19</v>
      </c>
      <c r="F1629" s="172" t="s">
        <v>2064</v>
      </c>
      <c r="H1629" s="171" t="s">
        <v>19</v>
      </c>
      <c r="I1629" s="173"/>
      <c r="L1629" s="170"/>
      <c r="M1629" s="174"/>
      <c r="T1629" s="175"/>
      <c r="AT1629" s="171" t="s">
        <v>226</v>
      </c>
      <c r="AU1629" s="171" t="s">
        <v>79</v>
      </c>
      <c r="AV1629" s="14" t="s">
        <v>77</v>
      </c>
      <c r="AW1629" s="14" t="s">
        <v>31</v>
      </c>
      <c r="AX1629" s="14" t="s">
        <v>69</v>
      </c>
      <c r="AY1629" s="171" t="s">
        <v>212</v>
      </c>
    </row>
    <row r="1630" spans="2:65" s="12" customFormat="1">
      <c r="B1630" s="152"/>
      <c r="D1630" s="150" t="s">
        <v>226</v>
      </c>
      <c r="E1630" s="153" t="s">
        <v>19</v>
      </c>
      <c r="F1630" s="154" t="s">
        <v>2065</v>
      </c>
      <c r="H1630" s="155">
        <v>128</v>
      </c>
      <c r="I1630" s="156"/>
      <c r="L1630" s="152"/>
      <c r="M1630" s="157"/>
      <c r="T1630" s="158"/>
      <c r="AT1630" s="153" t="s">
        <v>226</v>
      </c>
      <c r="AU1630" s="153" t="s">
        <v>79</v>
      </c>
      <c r="AV1630" s="12" t="s">
        <v>79</v>
      </c>
      <c r="AW1630" s="12" t="s">
        <v>31</v>
      </c>
      <c r="AX1630" s="12" t="s">
        <v>69</v>
      </c>
      <c r="AY1630" s="153" t="s">
        <v>212</v>
      </c>
    </row>
    <row r="1631" spans="2:65" s="12" customFormat="1">
      <c r="B1631" s="152"/>
      <c r="D1631" s="150" t="s">
        <v>226</v>
      </c>
      <c r="E1631" s="153" t="s">
        <v>19</v>
      </c>
      <c r="F1631" s="154" t="s">
        <v>2066</v>
      </c>
      <c r="H1631" s="155">
        <v>22.3</v>
      </c>
      <c r="I1631" s="156"/>
      <c r="L1631" s="152"/>
      <c r="M1631" s="157"/>
      <c r="T1631" s="158"/>
      <c r="AT1631" s="153" t="s">
        <v>226</v>
      </c>
      <c r="AU1631" s="153" t="s">
        <v>79</v>
      </c>
      <c r="AV1631" s="12" t="s">
        <v>79</v>
      </c>
      <c r="AW1631" s="12" t="s">
        <v>31</v>
      </c>
      <c r="AX1631" s="12" t="s">
        <v>69</v>
      </c>
      <c r="AY1631" s="153" t="s">
        <v>212</v>
      </c>
    </row>
    <row r="1632" spans="2:65" s="13" customFormat="1">
      <c r="B1632" s="159"/>
      <c r="D1632" s="150" t="s">
        <v>226</v>
      </c>
      <c r="E1632" s="160" t="s">
        <v>19</v>
      </c>
      <c r="F1632" s="161" t="s">
        <v>228</v>
      </c>
      <c r="H1632" s="162">
        <v>150.30000000000001</v>
      </c>
      <c r="I1632" s="163"/>
      <c r="L1632" s="159"/>
      <c r="M1632" s="164"/>
      <c r="T1632" s="165"/>
      <c r="AT1632" s="160" t="s">
        <v>226</v>
      </c>
      <c r="AU1632" s="160" t="s">
        <v>79</v>
      </c>
      <c r="AV1632" s="13" t="s">
        <v>229</v>
      </c>
      <c r="AW1632" s="13" t="s">
        <v>31</v>
      </c>
      <c r="AX1632" s="13" t="s">
        <v>77</v>
      </c>
      <c r="AY1632" s="160" t="s">
        <v>212</v>
      </c>
    </row>
    <row r="1633" spans="2:65" s="1" customFormat="1" ht="16.5" customHeight="1">
      <c r="B1633" s="34"/>
      <c r="C1633" s="133" t="s">
        <v>2067</v>
      </c>
      <c r="D1633" s="133" t="s">
        <v>215</v>
      </c>
      <c r="E1633" s="134" t="s">
        <v>2068</v>
      </c>
      <c r="F1633" s="135" t="s">
        <v>2069</v>
      </c>
      <c r="G1633" s="136" t="s">
        <v>536</v>
      </c>
      <c r="H1633" s="137">
        <v>650</v>
      </c>
      <c r="I1633" s="138"/>
      <c r="J1633" s="139">
        <f>ROUND(I1633*H1633,2)</f>
        <v>0</v>
      </c>
      <c r="K1633" s="135" t="s">
        <v>219</v>
      </c>
      <c r="L1633" s="34"/>
      <c r="M1633" s="140" t="s">
        <v>19</v>
      </c>
      <c r="N1633" s="141" t="s">
        <v>40</v>
      </c>
      <c r="P1633" s="142">
        <f>O1633*H1633</f>
        <v>0</v>
      </c>
      <c r="Q1633" s="142">
        <v>0</v>
      </c>
      <c r="R1633" s="142">
        <f>Q1633*H1633</f>
        <v>0</v>
      </c>
      <c r="S1633" s="142">
        <v>1.67E-3</v>
      </c>
      <c r="T1633" s="143">
        <f>S1633*H1633</f>
        <v>1.0855000000000001</v>
      </c>
      <c r="AR1633" s="144" t="s">
        <v>316</v>
      </c>
      <c r="AT1633" s="144" t="s">
        <v>215</v>
      </c>
      <c r="AU1633" s="144" t="s">
        <v>79</v>
      </c>
      <c r="AY1633" s="19" t="s">
        <v>212</v>
      </c>
      <c r="BE1633" s="145">
        <f>IF(N1633="základní",J1633,0)</f>
        <v>0</v>
      </c>
      <c r="BF1633" s="145">
        <f>IF(N1633="snížená",J1633,0)</f>
        <v>0</v>
      </c>
      <c r="BG1633" s="145">
        <f>IF(N1633="zákl. přenesená",J1633,0)</f>
        <v>0</v>
      </c>
      <c r="BH1633" s="145">
        <f>IF(N1633="sníž. přenesená",J1633,0)</f>
        <v>0</v>
      </c>
      <c r="BI1633" s="145">
        <f>IF(N1633="nulová",J1633,0)</f>
        <v>0</v>
      </c>
      <c r="BJ1633" s="19" t="s">
        <v>77</v>
      </c>
      <c r="BK1633" s="145">
        <f>ROUND(I1633*H1633,2)</f>
        <v>0</v>
      </c>
      <c r="BL1633" s="19" t="s">
        <v>316</v>
      </c>
      <c r="BM1633" s="144" t="s">
        <v>2070</v>
      </c>
    </row>
    <row r="1634" spans="2:65" s="1" customFormat="1">
      <c r="B1634" s="34"/>
      <c r="D1634" s="146" t="s">
        <v>222</v>
      </c>
      <c r="F1634" s="147" t="s">
        <v>2071</v>
      </c>
      <c r="I1634" s="148"/>
      <c r="L1634" s="34"/>
      <c r="M1634" s="149"/>
      <c r="T1634" s="55"/>
      <c r="AT1634" s="19" t="s">
        <v>222</v>
      </c>
      <c r="AU1634" s="19" t="s">
        <v>79</v>
      </c>
    </row>
    <row r="1635" spans="2:65" s="14" customFormat="1">
      <c r="B1635" s="170"/>
      <c r="D1635" s="150" t="s">
        <v>226</v>
      </c>
      <c r="E1635" s="171" t="s">
        <v>19</v>
      </c>
      <c r="F1635" s="172" t="s">
        <v>2072</v>
      </c>
      <c r="H1635" s="171" t="s">
        <v>19</v>
      </c>
      <c r="I1635" s="173"/>
      <c r="L1635" s="170"/>
      <c r="M1635" s="174"/>
      <c r="T1635" s="175"/>
      <c r="AT1635" s="171" t="s">
        <v>226</v>
      </c>
      <c r="AU1635" s="171" t="s">
        <v>79</v>
      </c>
      <c r="AV1635" s="14" t="s">
        <v>77</v>
      </c>
      <c r="AW1635" s="14" t="s">
        <v>31</v>
      </c>
      <c r="AX1635" s="14" t="s">
        <v>69</v>
      </c>
      <c r="AY1635" s="171" t="s">
        <v>212</v>
      </c>
    </row>
    <row r="1636" spans="2:65" s="12" customFormat="1" ht="22.5">
      <c r="B1636" s="152"/>
      <c r="D1636" s="150" t="s">
        <v>226</v>
      </c>
      <c r="E1636" s="153" t="s">
        <v>19</v>
      </c>
      <c r="F1636" s="154" t="s">
        <v>2073</v>
      </c>
      <c r="H1636" s="155">
        <v>650</v>
      </c>
      <c r="I1636" s="156"/>
      <c r="L1636" s="152"/>
      <c r="M1636" s="157"/>
      <c r="T1636" s="158"/>
      <c r="AT1636" s="153" t="s">
        <v>226</v>
      </c>
      <c r="AU1636" s="153" t="s">
        <v>79</v>
      </c>
      <c r="AV1636" s="12" t="s">
        <v>79</v>
      </c>
      <c r="AW1636" s="12" t="s">
        <v>31</v>
      </c>
      <c r="AX1636" s="12" t="s">
        <v>69</v>
      </c>
      <c r="AY1636" s="153" t="s">
        <v>212</v>
      </c>
    </row>
    <row r="1637" spans="2:65" s="13" customFormat="1">
      <c r="B1637" s="159"/>
      <c r="D1637" s="150" t="s">
        <v>226</v>
      </c>
      <c r="E1637" s="160" t="s">
        <v>19</v>
      </c>
      <c r="F1637" s="161" t="s">
        <v>228</v>
      </c>
      <c r="H1637" s="162">
        <v>650</v>
      </c>
      <c r="I1637" s="163"/>
      <c r="L1637" s="159"/>
      <c r="M1637" s="164"/>
      <c r="T1637" s="165"/>
      <c r="AT1637" s="160" t="s">
        <v>226</v>
      </c>
      <c r="AU1637" s="160" t="s">
        <v>79</v>
      </c>
      <c r="AV1637" s="13" t="s">
        <v>229</v>
      </c>
      <c r="AW1637" s="13" t="s">
        <v>31</v>
      </c>
      <c r="AX1637" s="13" t="s">
        <v>77</v>
      </c>
      <c r="AY1637" s="160" t="s">
        <v>212</v>
      </c>
    </row>
    <row r="1638" spans="2:65" s="1" customFormat="1" ht="16.5" customHeight="1">
      <c r="B1638" s="34"/>
      <c r="C1638" s="133" t="s">
        <v>2074</v>
      </c>
      <c r="D1638" s="133" t="s">
        <v>215</v>
      </c>
      <c r="E1638" s="134" t="s">
        <v>2075</v>
      </c>
      <c r="F1638" s="135" t="s">
        <v>2076</v>
      </c>
      <c r="G1638" s="136" t="s">
        <v>536</v>
      </c>
      <c r="H1638" s="137">
        <v>1178.18</v>
      </c>
      <c r="I1638" s="138"/>
      <c r="J1638" s="139">
        <f>ROUND(I1638*H1638,2)</f>
        <v>0</v>
      </c>
      <c r="K1638" s="135" t="s">
        <v>219</v>
      </c>
      <c r="L1638" s="34"/>
      <c r="M1638" s="140" t="s">
        <v>19</v>
      </c>
      <c r="N1638" s="141" t="s">
        <v>40</v>
      </c>
      <c r="P1638" s="142">
        <f>O1638*H1638</f>
        <v>0</v>
      </c>
      <c r="Q1638" s="142">
        <v>0</v>
      </c>
      <c r="R1638" s="142">
        <f>Q1638*H1638</f>
        <v>0</v>
      </c>
      <c r="S1638" s="142">
        <v>1.75E-3</v>
      </c>
      <c r="T1638" s="143">
        <f>S1638*H1638</f>
        <v>2.0618150000000002</v>
      </c>
      <c r="AR1638" s="144" t="s">
        <v>316</v>
      </c>
      <c r="AT1638" s="144" t="s">
        <v>215</v>
      </c>
      <c r="AU1638" s="144" t="s">
        <v>79</v>
      </c>
      <c r="AY1638" s="19" t="s">
        <v>212</v>
      </c>
      <c r="BE1638" s="145">
        <f>IF(N1638="základní",J1638,0)</f>
        <v>0</v>
      </c>
      <c r="BF1638" s="145">
        <f>IF(N1638="snížená",J1638,0)</f>
        <v>0</v>
      </c>
      <c r="BG1638" s="145">
        <f>IF(N1638="zákl. přenesená",J1638,0)</f>
        <v>0</v>
      </c>
      <c r="BH1638" s="145">
        <f>IF(N1638="sníž. přenesená",J1638,0)</f>
        <v>0</v>
      </c>
      <c r="BI1638" s="145">
        <f>IF(N1638="nulová",J1638,0)</f>
        <v>0</v>
      </c>
      <c r="BJ1638" s="19" t="s">
        <v>77</v>
      </c>
      <c r="BK1638" s="145">
        <f>ROUND(I1638*H1638,2)</f>
        <v>0</v>
      </c>
      <c r="BL1638" s="19" t="s">
        <v>316</v>
      </c>
      <c r="BM1638" s="144" t="s">
        <v>2077</v>
      </c>
    </row>
    <row r="1639" spans="2:65" s="1" customFormat="1">
      <c r="B1639" s="34"/>
      <c r="D1639" s="146" t="s">
        <v>222</v>
      </c>
      <c r="F1639" s="147" t="s">
        <v>2078</v>
      </c>
      <c r="I1639" s="148"/>
      <c r="L1639" s="34"/>
      <c r="M1639" s="149"/>
      <c r="T1639" s="55"/>
      <c r="AT1639" s="19" t="s">
        <v>222</v>
      </c>
      <c r="AU1639" s="19" t="s">
        <v>79</v>
      </c>
    </row>
    <row r="1640" spans="2:65" s="14" customFormat="1">
      <c r="B1640" s="170"/>
      <c r="D1640" s="150" t="s">
        <v>226</v>
      </c>
      <c r="E1640" s="171" t="s">
        <v>19</v>
      </c>
      <c r="F1640" s="172" t="s">
        <v>2079</v>
      </c>
      <c r="H1640" s="171" t="s">
        <v>19</v>
      </c>
      <c r="I1640" s="173"/>
      <c r="L1640" s="170"/>
      <c r="M1640" s="174"/>
      <c r="T1640" s="175"/>
      <c r="AT1640" s="171" t="s">
        <v>226</v>
      </c>
      <c r="AU1640" s="171" t="s">
        <v>79</v>
      </c>
      <c r="AV1640" s="14" t="s">
        <v>77</v>
      </c>
      <c r="AW1640" s="14" t="s">
        <v>31</v>
      </c>
      <c r="AX1640" s="14" t="s">
        <v>69</v>
      </c>
      <c r="AY1640" s="171" t="s">
        <v>212</v>
      </c>
    </row>
    <row r="1641" spans="2:65" s="12" customFormat="1">
      <c r="B1641" s="152"/>
      <c r="D1641" s="150" t="s">
        <v>226</v>
      </c>
      <c r="E1641" s="153" t="s">
        <v>19</v>
      </c>
      <c r="F1641" s="154" t="s">
        <v>2080</v>
      </c>
      <c r="H1641" s="155">
        <v>56.9</v>
      </c>
      <c r="I1641" s="156"/>
      <c r="L1641" s="152"/>
      <c r="M1641" s="157"/>
      <c r="T1641" s="158"/>
      <c r="AT1641" s="153" t="s">
        <v>226</v>
      </c>
      <c r="AU1641" s="153" t="s">
        <v>79</v>
      </c>
      <c r="AV1641" s="12" t="s">
        <v>79</v>
      </c>
      <c r="AW1641" s="12" t="s">
        <v>31</v>
      </c>
      <c r="AX1641" s="12" t="s">
        <v>69</v>
      </c>
      <c r="AY1641" s="153" t="s">
        <v>212</v>
      </c>
    </row>
    <row r="1642" spans="2:65" s="15" customFormat="1">
      <c r="B1642" s="176"/>
      <c r="D1642" s="150" t="s">
        <v>226</v>
      </c>
      <c r="E1642" s="177" t="s">
        <v>19</v>
      </c>
      <c r="F1642" s="178" t="s">
        <v>455</v>
      </c>
      <c r="H1642" s="179">
        <v>56.9</v>
      </c>
      <c r="I1642" s="180"/>
      <c r="L1642" s="176"/>
      <c r="M1642" s="181"/>
      <c r="T1642" s="182"/>
      <c r="AT1642" s="177" t="s">
        <v>226</v>
      </c>
      <c r="AU1642" s="177" t="s">
        <v>79</v>
      </c>
      <c r="AV1642" s="15" t="s">
        <v>236</v>
      </c>
      <c r="AW1642" s="15" t="s">
        <v>31</v>
      </c>
      <c r="AX1642" s="15" t="s">
        <v>69</v>
      </c>
      <c r="AY1642" s="177" t="s">
        <v>212</v>
      </c>
    </row>
    <row r="1643" spans="2:65" s="12" customFormat="1">
      <c r="B1643" s="152"/>
      <c r="D1643" s="150" t="s">
        <v>226</v>
      </c>
      <c r="E1643" s="153" t="s">
        <v>19</v>
      </c>
      <c r="F1643" s="154" t="s">
        <v>2081</v>
      </c>
      <c r="H1643" s="155">
        <v>246.4</v>
      </c>
      <c r="I1643" s="156"/>
      <c r="L1643" s="152"/>
      <c r="M1643" s="157"/>
      <c r="T1643" s="158"/>
      <c r="AT1643" s="153" t="s">
        <v>226</v>
      </c>
      <c r="AU1643" s="153" t="s">
        <v>79</v>
      </c>
      <c r="AV1643" s="12" t="s">
        <v>79</v>
      </c>
      <c r="AW1643" s="12" t="s">
        <v>31</v>
      </c>
      <c r="AX1643" s="12" t="s">
        <v>69</v>
      </c>
      <c r="AY1643" s="153" t="s">
        <v>212</v>
      </c>
    </row>
    <row r="1644" spans="2:65" s="12" customFormat="1">
      <c r="B1644" s="152"/>
      <c r="D1644" s="150" t="s">
        <v>226</v>
      </c>
      <c r="E1644" s="153" t="s">
        <v>19</v>
      </c>
      <c r="F1644" s="154" t="s">
        <v>2082</v>
      </c>
      <c r="H1644" s="155">
        <v>123.2</v>
      </c>
      <c r="I1644" s="156"/>
      <c r="L1644" s="152"/>
      <c r="M1644" s="157"/>
      <c r="T1644" s="158"/>
      <c r="AT1644" s="153" t="s">
        <v>226</v>
      </c>
      <c r="AU1644" s="153" t="s">
        <v>79</v>
      </c>
      <c r="AV1644" s="12" t="s">
        <v>79</v>
      </c>
      <c r="AW1644" s="12" t="s">
        <v>31</v>
      </c>
      <c r="AX1644" s="12" t="s">
        <v>69</v>
      </c>
      <c r="AY1644" s="153" t="s">
        <v>212</v>
      </c>
    </row>
    <row r="1645" spans="2:65" s="12" customFormat="1">
      <c r="B1645" s="152"/>
      <c r="D1645" s="150" t="s">
        <v>226</v>
      </c>
      <c r="E1645" s="153" t="s">
        <v>19</v>
      </c>
      <c r="F1645" s="154" t="s">
        <v>2083</v>
      </c>
      <c r="H1645" s="155">
        <v>123.2</v>
      </c>
      <c r="I1645" s="156"/>
      <c r="L1645" s="152"/>
      <c r="M1645" s="157"/>
      <c r="T1645" s="158"/>
      <c r="AT1645" s="153" t="s">
        <v>226</v>
      </c>
      <c r="AU1645" s="153" t="s">
        <v>79</v>
      </c>
      <c r="AV1645" s="12" t="s">
        <v>79</v>
      </c>
      <c r="AW1645" s="12" t="s">
        <v>31</v>
      </c>
      <c r="AX1645" s="12" t="s">
        <v>69</v>
      </c>
      <c r="AY1645" s="153" t="s">
        <v>212</v>
      </c>
    </row>
    <row r="1646" spans="2:65" s="12" customFormat="1">
      <c r="B1646" s="152"/>
      <c r="D1646" s="150" t="s">
        <v>226</v>
      </c>
      <c r="E1646" s="153" t="s">
        <v>19</v>
      </c>
      <c r="F1646" s="154" t="s">
        <v>2084</v>
      </c>
      <c r="H1646" s="155">
        <v>123.2</v>
      </c>
      <c r="I1646" s="156"/>
      <c r="L1646" s="152"/>
      <c r="M1646" s="157"/>
      <c r="T1646" s="158"/>
      <c r="AT1646" s="153" t="s">
        <v>226</v>
      </c>
      <c r="AU1646" s="153" t="s">
        <v>79</v>
      </c>
      <c r="AV1646" s="12" t="s">
        <v>79</v>
      </c>
      <c r="AW1646" s="12" t="s">
        <v>31</v>
      </c>
      <c r="AX1646" s="12" t="s">
        <v>69</v>
      </c>
      <c r="AY1646" s="153" t="s">
        <v>212</v>
      </c>
    </row>
    <row r="1647" spans="2:65" s="12" customFormat="1">
      <c r="B1647" s="152"/>
      <c r="D1647" s="150" t="s">
        <v>226</v>
      </c>
      <c r="E1647" s="153" t="s">
        <v>19</v>
      </c>
      <c r="F1647" s="154" t="s">
        <v>2085</v>
      </c>
      <c r="H1647" s="155">
        <v>123.2</v>
      </c>
      <c r="I1647" s="156"/>
      <c r="L1647" s="152"/>
      <c r="M1647" s="157"/>
      <c r="T1647" s="158"/>
      <c r="AT1647" s="153" t="s">
        <v>226</v>
      </c>
      <c r="AU1647" s="153" t="s">
        <v>79</v>
      </c>
      <c r="AV1647" s="12" t="s">
        <v>79</v>
      </c>
      <c r="AW1647" s="12" t="s">
        <v>31</v>
      </c>
      <c r="AX1647" s="12" t="s">
        <v>69</v>
      </c>
      <c r="AY1647" s="153" t="s">
        <v>212</v>
      </c>
    </row>
    <row r="1648" spans="2:65" s="12" customFormat="1">
      <c r="B1648" s="152"/>
      <c r="D1648" s="150" t="s">
        <v>226</v>
      </c>
      <c r="E1648" s="153" t="s">
        <v>19</v>
      </c>
      <c r="F1648" s="154" t="s">
        <v>2086</v>
      </c>
      <c r="H1648" s="155">
        <v>254.72</v>
      </c>
      <c r="I1648" s="156"/>
      <c r="L1648" s="152"/>
      <c r="M1648" s="157"/>
      <c r="T1648" s="158"/>
      <c r="AT1648" s="153" t="s">
        <v>226</v>
      </c>
      <c r="AU1648" s="153" t="s">
        <v>79</v>
      </c>
      <c r="AV1648" s="12" t="s">
        <v>79</v>
      </c>
      <c r="AW1648" s="12" t="s">
        <v>31</v>
      </c>
      <c r="AX1648" s="12" t="s">
        <v>69</v>
      </c>
      <c r="AY1648" s="153" t="s">
        <v>212</v>
      </c>
    </row>
    <row r="1649" spans="2:65" s="12" customFormat="1">
      <c r="B1649" s="152"/>
      <c r="D1649" s="150" t="s">
        <v>226</v>
      </c>
      <c r="E1649" s="153" t="s">
        <v>19</v>
      </c>
      <c r="F1649" s="154" t="s">
        <v>2087</v>
      </c>
      <c r="H1649" s="155">
        <v>127.36</v>
      </c>
      <c r="I1649" s="156"/>
      <c r="L1649" s="152"/>
      <c r="M1649" s="157"/>
      <c r="T1649" s="158"/>
      <c r="AT1649" s="153" t="s">
        <v>226</v>
      </c>
      <c r="AU1649" s="153" t="s">
        <v>79</v>
      </c>
      <c r="AV1649" s="12" t="s">
        <v>79</v>
      </c>
      <c r="AW1649" s="12" t="s">
        <v>31</v>
      </c>
      <c r="AX1649" s="12" t="s">
        <v>69</v>
      </c>
      <c r="AY1649" s="153" t="s">
        <v>212</v>
      </c>
    </row>
    <row r="1650" spans="2:65" s="15" customFormat="1">
      <c r="B1650" s="176"/>
      <c r="D1650" s="150" t="s">
        <v>226</v>
      </c>
      <c r="E1650" s="177" t="s">
        <v>19</v>
      </c>
      <c r="F1650" s="178" t="s">
        <v>455</v>
      </c>
      <c r="H1650" s="179">
        <v>1121.28</v>
      </c>
      <c r="I1650" s="180"/>
      <c r="L1650" s="176"/>
      <c r="M1650" s="181"/>
      <c r="T1650" s="182"/>
      <c r="AT1650" s="177" t="s">
        <v>226</v>
      </c>
      <c r="AU1650" s="177" t="s">
        <v>79</v>
      </c>
      <c r="AV1650" s="15" t="s">
        <v>236</v>
      </c>
      <c r="AW1650" s="15" t="s">
        <v>31</v>
      </c>
      <c r="AX1650" s="15" t="s">
        <v>69</v>
      </c>
      <c r="AY1650" s="177" t="s">
        <v>212</v>
      </c>
    </row>
    <row r="1651" spans="2:65" s="13" customFormat="1">
      <c r="B1651" s="159"/>
      <c r="D1651" s="150" t="s">
        <v>226</v>
      </c>
      <c r="E1651" s="160" t="s">
        <v>19</v>
      </c>
      <c r="F1651" s="161" t="s">
        <v>228</v>
      </c>
      <c r="H1651" s="162">
        <v>1178.18</v>
      </c>
      <c r="I1651" s="163"/>
      <c r="L1651" s="159"/>
      <c r="M1651" s="164"/>
      <c r="T1651" s="165"/>
      <c r="AT1651" s="160" t="s">
        <v>226</v>
      </c>
      <c r="AU1651" s="160" t="s">
        <v>79</v>
      </c>
      <c r="AV1651" s="13" t="s">
        <v>229</v>
      </c>
      <c r="AW1651" s="13" t="s">
        <v>31</v>
      </c>
      <c r="AX1651" s="13" t="s">
        <v>77</v>
      </c>
      <c r="AY1651" s="160" t="s">
        <v>212</v>
      </c>
    </row>
    <row r="1652" spans="2:65" s="1" customFormat="1" ht="16.5" customHeight="1">
      <c r="B1652" s="34"/>
      <c r="C1652" s="133" t="s">
        <v>2088</v>
      </c>
      <c r="D1652" s="133" t="s">
        <v>215</v>
      </c>
      <c r="E1652" s="134" t="s">
        <v>2089</v>
      </c>
      <c r="F1652" s="135" t="s">
        <v>2090</v>
      </c>
      <c r="G1652" s="136" t="s">
        <v>495</v>
      </c>
      <c r="H1652" s="137">
        <v>80</v>
      </c>
      <c r="I1652" s="138"/>
      <c r="J1652" s="139">
        <f>ROUND(I1652*H1652,2)</f>
        <v>0</v>
      </c>
      <c r="K1652" s="135" t="s">
        <v>219</v>
      </c>
      <c r="L1652" s="34"/>
      <c r="M1652" s="140" t="s">
        <v>19</v>
      </c>
      <c r="N1652" s="141" t="s">
        <v>40</v>
      </c>
      <c r="P1652" s="142">
        <f>O1652*H1652</f>
        <v>0</v>
      </c>
      <c r="Q1652" s="142">
        <v>0</v>
      </c>
      <c r="R1652" s="142">
        <f>Q1652*H1652</f>
        <v>0</v>
      </c>
      <c r="S1652" s="142">
        <v>5.8399999999999997E-3</v>
      </c>
      <c r="T1652" s="143">
        <f>S1652*H1652</f>
        <v>0.46719999999999995</v>
      </c>
      <c r="AR1652" s="144" t="s">
        <v>316</v>
      </c>
      <c r="AT1652" s="144" t="s">
        <v>215</v>
      </c>
      <c r="AU1652" s="144" t="s">
        <v>79</v>
      </c>
      <c r="AY1652" s="19" t="s">
        <v>212</v>
      </c>
      <c r="BE1652" s="145">
        <f>IF(N1652="základní",J1652,0)</f>
        <v>0</v>
      </c>
      <c r="BF1652" s="145">
        <f>IF(N1652="snížená",J1652,0)</f>
        <v>0</v>
      </c>
      <c r="BG1652" s="145">
        <f>IF(N1652="zákl. přenesená",J1652,0)</f>
        <v>0</v>
      </c>
      <c r="BH1652" s="145">
        <f>IF(N1652="sníž. přenesená",J1652,0)</f>
        <v>0</v>
      </c>
      <c r="BI1652" s="145">
        <f>IF(N1652="nulová",J1652,0)</f>
        <v>0</v>
      </c>
      <c r="BJ1652" s="19" t="s">
        <v>77</v>
      </c>
      <c r="BK1652" s="145">
        <f>ROUND(I1652*H1652,2)</f>
        <v>0</v>
      </c>
      <c r="BL1652" s="19" t="s">
        <v>316</v>
      </c>
      <c r="BM1652" s="144" t="s">
        <v>2091</v>
      </c>
    </row>
    <row r="1653" spans="2:65" s="1" customFormat="1">
      <c r="B1653" s="34"/>
      <c r="D1653" s="146" t="s">
        <v>222</v>
      </c>
      <c r="F1653" s="147" t="s">
        <v>2092</v>
      </c>
      <c r="I1653" s="148"/>
      <c r="L1653" s="34"/>
      <c r="M1653" s="149"/>
      <c r="T1653" s="55"/>
      <c r="AT1653" s="19" t="s">
        <v>222</v>
      </c>
      <c r="AU1653" s="19" t="s">
        <v>79</v>
      </c>
    </row>
    <row r="1654" spans="2:65" s="12" customFormat="1">
      <c r="B1654" s="152"/>
      <c r="D1654" s="150" t="s">
        <v>226</v>
      </c>
      <c r="E1654" s="153" t="s">
        <v>19</v>
      </c>
      <c r="F1654" s="154" t="s">
        <v>2093</v>
      </c>
      <c r="H1654" s="155">
        <v>80</v>
      </c>
      <c r="I1654" s="156"/>
      <c r="L1654" s="152"/>
      <c r="M1654" s="157"/>
      <c r="T1654" s="158"/>
      <c r="AT1654" s="153" t="s">
        <v>226</v>
      </c>
      <c r="AU1654" s="153" t="s">
        <v>79</v>
      </c>
      <c r="AV1654" s="12" t="s">
        <v>79</v>
      </c>
      <c r="AW1654" s="12" t="s">
        <v>31</v>
      </c>
      <c r="AX1654" s="12" t="s">
        <v>69</v>
      </c>
      <c r="AY1654" s="153" t="s">
        <v>212</v>
      </c>
    </row>
    <row r="1655" spans="2:65" s="13" customFormat="1">
      <c r="B1655" s="159"/>
      <c r="D1655" s="150" t="s">
        <v>226</v>
      </c>
      <c r="E1655" s="160" t="s">
        <v>19</v>
      </c>
      <c r="F1655" s="161" t="s">
        <v>228</v>
      </c>
      <c r="H1655" s="162">
        <v>80</v>
      </c>
      <c r="I1655" s="163"/>
      <c r="L1655" s="159"/>
      <c r="M1655" s="164"/>
      <c r="T1655" s="165"/>
      <c r="AT1655" s="160" t="s">
        <v>226</v>
      </c>
      <c r="AU1655" s="160" t="s">
        <v>79</v>
      </c>
      <c r="AV1655" s="13" t="s">
        <v>229</v>
      </c>
      <c r="AW1655" s="13" t="s">
        <v>31</v>
      </c>
      <c r="AX1655" s="13" t="s">
        <v>77</v>
      </c>
      <c r="AY1655" s="160" t="s">
        <v>212</v>
      </c>
    </row>
    <row r="1656" spans="2:65" s="1" customFormat="1" ht="24.2" customHeight="1">
      <c r="B1656" s="34"/>
      <c r="C1656" s="133" t="s">
        <v>2094</v>
      </c>
      <c r="D1656" s="133" t="s">
        <v>215</v>
      </c>
      <c r="E1656" s="134" t="s">
        <v>2095</v>
      </c>
      <c r="F1656" s="135" t="s">
        <v>2096</v>
      </c>
      <c r="G1656" s="136" t="s">
        <v>624</v>
      </c>
      <c r="H1656" s="137">
        <v>100</v>
      </c>
      <c r="I1656" s="138"/>
      <c r="J1656" s="139">
        <f>ROUND(I1656*H1656,2)</f>
        <v>0</v>
      </c>
      <c r="K1656" s="135" t="s">
        <v>219</v>
      </c>
      <c r="L1656" s="34"/>
      <c r="M1656" s="140" t="s">
        <v>19</v>
      </c>
      <c r="N1656" s="141" t="s">
        <v>40</v>
      </c>
      <c r="P1656" s="142">
        <f>O1656*H1656</f>
        <v>0</v>
      </c>
      <c r="Q1656" s="142">
        <v>0</v>
      </c>
      <c r="R1656" s="142">
        <f>Q1656*H1656</f>
        <v>0</v>
      </c>
      <c r="S1656" s="142">
        <v>1.8799999999999999E-3</v>
      </c>
      <c r="T1656" s="143">
        <f>S1656*H1656</f>
        <v>0.188</v>
      </c>
      <c r="AR1656" s="144" t="s">
        <v>316</v>
      </c>
      <c r="AT1656" s="144" t="s">
        <v>215</v>
      </c>
      <c r="AU1656" s="144" t="s">
        <v>79</v>
      </c>
      <c r="AY1656" s="19" t="s">
        <v>212</v>
      </c>
      <c r="BE1656" s="145">
        <f>IF(N1656="základní",J1656,0)</f>
        <v>0</v>
      </c>
      <c r="BF1656" s="145">
        <f>IF(N1656="snížená",J1656,0)</f>
        <v>0</v>
      </c>
      <c r="BG1656" s="145">
        <f>IF(N1656="zákl. přenesená",J1656,0)</f>
        <v>0</v>
      </c>
      <c r="BH1656" s="145">
        <f>IF(N1656="sníž. přenesená",J1656,0)</f>
        <v>0</v>
      </c>
      <c r="BI1656" s="145">
        <f>IF(N1656="nulová",J1656,0)</f>
        <v>0</v>
      </c>
      <c r="BJ1656" s="19" t="s">
        <v>77</v>
      </c>
      <c r="BK1656" s="145">
        <f>ROUND(I1656*H1656,2)</f>
        <v>0</v>
      </c>
      <c r="BL1656" s="19" t="s">
        <v>316</v>
      </c>
      <c r="BM1656" s="144" t="s">
        <v>2097</v>
      </c>
    </row>
    <row r="1657" spans="2:65" s="1" customFormat="1">
      <c r="B1657" s="34"/>
      <c r="D1657" s="146" t="s">
        <v>222</v>
      </c>
      <c r="F1657" s="147" t="s">
        <v>2098</v>
      </c>
      <c r="I1657" s="148"/>
      <c r="L1657" s="34"/>
      <c r="M1657" s="149"/>
      <c r="T1657" s="55"/>
      <c r="AT1657" s="19" t="s">
        <v>222</v>
      </c>
      <c r="AU1657" s="19" t="s">
        <v>79</v>
      </c>
    </row>
    <row r="1658" spans="2:65" s="14" customFormat="1">
      <c r="B1658" s="170"/>
      <c r="D1658" s="150" t="s">
        <v>226</v>
      </c>
      <c r="E1658" s="171" t="s">
        <v>19</v>
      </c>
      <c r="F1658" s="172" t="s">
        <v>2099</v>
      </c>
      <c r="H1658" s="171" t="s">
        <v>19</v>
      </c>
      <c r="I1658" s="173"/>
      <c r="L1658" s="170"/>
      <c r="M1658" s="174"/>
      <c r="T1658" s="175"/>
      <c r="AT1658" s="171" t="s">
        <v>226</v>
      </c>
      <c r="AU1658" s="171" t="s">
        <v>79</v>
      </c>
      <c r="AV1658" s="14" t="s">
        <v>77</v>
      </c>
      <c r="AW1658" s="14" t="s">
        <v>31</v>
      </c>
      <c r="AX1658" s="14" t="s">
        <v>69</v>
      </c>
      <c r="AY1658" s="171" t="s">
        <v>212</v>
      </c>
    </row>
    <row r="1659" spans="2:65" s="12" customFormat="1">
      <c r="B1659" s="152"/>
      <c r="D1659" s="150" t="s">
        <v>226</v>
      </c>
      <c r="E1659" s="153" t="s">
        <v>19</v>
      </c>
      <c r="F1659" s="154" t="s">
        <v>2100</v>
      </c>
      <c r="H1659" s="155">
        <v>100</v>
      </c>
      <c r="I1659" s="156"/>
      <c r="L1659" s="152"/>
      <c r="M1659" s="157"/>
      <c r="T1659" s="158"/>
      <c r="AT1659" s="153" t="s">
        <v>226</v>
      </c>
      <c r="AU1659" s="153" t="s">
        <v>79</v>
      </c>
      <c r="AV1659" s="12" t="s">
        <v>79</v>
      </c>
      <c r="AW1659" s="12" t="s">
        <v>31</v>
      </c>
      <c r="AX1659" s="12" t="s">
        <v>69</v>
      </c>
      <c r="AY1659" s="153" t="s">
        <v>212</v>
      </c>
    </row>
    <row r="1660" spans="2:65" s="13" customFormat="1">
      <c r="B1660" s="159"/>
      <c r="D1660" s="150" t="s">
        <v>226</v>
      </c>
      <c r="E1660" s="160" t="s">
        <v>19</v>
      </c>
      <c r="F1660" s="161" t="s">
        <v>228</v>
      </c>
      <c r="H1660" s="162">
        <v>100</v>
      </c>
      <c r="I1660" s="163"/>
      <c r="L1660" s="159"/>
      <c r="M1660" s="164"/>
      <c r="T1660" s="165"/>
      <c r="AT1660" s="160" t="s">
        <v>226</v>
      </c>
      <c r="AU1660" s="160" t="s">
        <v>79</v>
      </c>
      <c r="AV1660" s="13" t="s">
        <v>229</v>
      </c>
      <c r="AW1660" s="13" t="s">
        <v>31</v>
      </c>
      <c r="AX1660" s="13" t="s">
        <v>77</v>
      </c>
      <c r="AY1660" s="160" t="s">
        <v>212</v>
      </c>
    </row>
    <row r="1661" spans="2:65" s="1" customFormat="1" ht="16.5" customHeight="1">
      <c r="B1661" s="34"/>
      <c r="C1661" s="133" t="s">
        <v>2101</v>
      </c>
      <c r="D1661" s="133" t="s">
        <v>215</v>
      </c>
      <c r="E1661" s="134" t="s">
        <v>2102</v>
      </c>
      <c r="F1661" s="135" t="s">
        <v>2103</v>
      </c>
      <c r="G1661" s="136" t="s">
        <v>536</v>
      </c>
      <c r="H1661" s="137">
        <v>3.5</v>
      </c>
      <c r="I1661" s="138"/>
      <c r="J1661" s="139">
        <f>ROUND(I1661*H1661,2)</f>
        <v>0</v>
      </c>
      <c r="K1661" s="135" t="s">
        <v>219</v>
      </c>
      <c r="L1661" s="34"/>
      <c r="M1661" s="140" t="s">
        <v>19</v>
      </c>
      <c r="N1661" s="141" t="s">
        <v>40</v>
      </c>
      <c r="P1661" s="142">
        <f>O1661*H1661</f>
        <v>0</v>
      </c>
      <c r="Q1661" s="142">
        <v>0</v>
      </c>
      <c r="R1661" s="142">
        <f>Q1661*H1661</f>
        <v>0</v>
      </c>
      <c r="S1661" s="142">
        <v>2.5999999999999999E-3</v>
      </c>
      <c r="T1661" s="143">
        <f>S1661*H1661</f>
        <v>9.1000000000000004E-3</v>
      </c>
      <c r="AR1661" s="144" t="s">
        <v>316</v>
      </c>
      <c r="AT1661" s="144" t="s">
        <v>215</v>
      </c>
      <c r="AU1661" s="144" t="s">
        <v>79</v>
      </c>
      <c r="AY1661" s="19" t="s">
        <v>212</v>
      </c>
      <c r="BE1661" s="145">
        <f>IF(N1661="základní",J1661,0)</f>
        <v>0</v>
      </c>
      <c r="BF1661" s="145">
        <f>IF(N1661="snížená",J1661,0)</f>
        <v>0</v>
      </c>
      <c r="BG1661" s="145">
        <f>IF(N1661="zákl. přenesená",J1661,0)</f>
        <v>0</v>
      </c>
      <c r="BH1661" s="145">
        <f>IF(N1661="sníž. přenesená",J1661,0)</f>
        <v>0</v>
      </c>
      <c r="BI1661" s="145">
        <f>IF(N1661="nulová",J1661,0)</f>
        <v>0</v>
      </c>
      <c r="BJ1661" s="19" t="s">
        <v>77</v>
      </c>
      <c r="BK1661" s="145">
        <f>ROUND(I1661*H1661,2)</f>
        <v>0</v>
      </c>
      <c r="BL1661" s="19" t="s">
        <v>316</v>
      </c>
      <c r="BM1661" s="144" t="s">
        <v>2104</v>
      </c>
    </row>
    <row r="1662" spans="2:65" s="1" customFormat="1">
      <c r="B1662" s="34"/>
      <c r="D1662" s="146" t="s">
        <v>222</v>
      </c>
      <c r="F1662" s="147" t="s">
        <v>2105</v>
      </c>
      <c r="I1662" s="148"/>
      <c r="L1662" s="34"/>
      <c r="M1662" s="149"/>
      <c r="T1662" s="55"/>
      <c r="AT1662" s="19" t="s">
        <v>222</v>
      </c>
      <c r="AU1662" s="19" t="s">
        <v>79</v>
      </c>
    </row>
    <row r="1663" spans="2:65" s="14" customFormat="1">
      <c r="B1663" s="170"/>
      <c r="D1663" s="150" t="s">
        <v>226</v>
      </c>
      <c r="E1663" s="171" t="s">
        <v>19</v>
      </c>
      <c r="F1663" s="172" t="s">
        <v>2106</v>
      </c>
      <c r="H1663" s="171" t="s">
        <v>19</v>
      </c>
      <c r="I1663" s="173"/>
      <c r="L1663" s="170"/>
      <c r="M1663" s="174"/>
      <c r="T1663" s="175"/>
      <c r="AT1663" s="171" t="s">
        <v>226</v>
      </c>
      <c r="AU1663" s="171" t="s">
        <v>79</v>
      </c>
      <c r="AV1663" s="14" t="s">
        <v>77</v>
      </c>
      <c r="AW1663" s="14" t="s">
        <v>31</v>
      </c>
      <c r="AX1663" s="14" t="s">
        <v>69</v>
      </c>
      <c r="AY1663" s="171" t="s">
        <v>212</v>
      </c>
    </row>
    <row r="1664" spans="2:65" s="12" customFormat="1">
      <c r="B1664" s="152"/>
      <c r="D1664" s="150" t="s">
        <v>226</v>
      </c>
      <c r="E1664" s="153" t="s">
        <v>19</v>
      </c>
      <c r="F1664" s="154" t="s">
        <v>2107</v>
      </c>
      <c r="H1664" s="155">
        <v>3.5</v>
      </c>
      <c r="I1664" s="156"/>
      <c r="L1664" s="152"/>
      <c r="M1664" s="157"/>
      <c r="T1664" s="158"/>
      <c r="AT1664" s="153" t="s">
        <v>226</v>
      </c>
      <c r="AU1664" s="153" t="s">
        <v>79</v>
      </c>
      <c r="AV1664" s="12" t="s">
        <v>79</v>
      </c>
      <c r="AW1664" s="12" t="s">
        <v>31</v>
      </c>
      <c r="AX1664" s="12" t="s">
        <v>69</v>
      </c>
      <c r="AY1664" s="153" t="s">
        <v>212</v>
      </c>
    </row>
    <row r="1665" spans="2:65" s="13" customFormat="1">
      <c r="B1665" s="159"/>
      <c r="D1665" s="150" t="s">
        <v>226</v>
      </c>
      <c r="E1665" s="160" t="s">
        <v>19</v>
      </c>
      <c r="F1665" s="161" t="s">
        <v>228</v>
      </c>
      <c r="H1665" s="162">
        <v>3.5</v>
      </c>
      <c r="I1665" s="163"/>
      <c r="L1665" s="159"/>
      <c r="M1665" s="164"/>
      <c r="T1665" s="165"/>
      <c r="AT1665" s="160" t="s">
        <v>226</v>
      </c>
      <c r="AU1665" s="160" t="s">
        <v>79</v>
      </c>
      <c r="AV1665" s="13" t="s">
        <v>229</v>
      </c>
      <c r="AW1665" s="13" t="s">
        <v>31</v>
      </c>
      <c r="AX1665" s="13" t="s">
        <v>77</v>
      </c>
      <c r="AY1665" s="160" t="s">
        <v>212</v>
      </c>
    </row>
    <row r="1666" spans="2:65" s="1" customFormat="1" ht="16.5" customHeight="1">
      <c r="B1666" s="34"/>
      <c r="C1666" s="133" t="s">
        <v>2108</v>
      </c>
      <c r="D1666" s="133" t="s">
        <v>215</v>
      </c>
      <c r="E1666" s="134" t="s">
        <v>2109</v>
      </c>
      <c r="F1666" s="135" t="s">
        <v>2110</v>
      </c>
      <c r="G1666" s="136" t="s">
        <v>624</v>
      </c>
      <c r="H1666" s="137">
        <v>5</v>
      </c>
      <c r="I1666" s="138"/>
      <c r="J1666" s="139">
        <f>ROUND(I1666*H1666,2)</f>
        <v>0</v>
      </c>
      <c r="K1666" s="135" t="s">
        <v>219</v>
      </c>
      <c r="L1666" s="34"/>
      <c r="M1666" s="140" t="s">
        <v>19</v>
      </c>
      <c r="N1666" s="141" t="s">
        <v>40</v>
      </c>
      <c r="P1666" s="142">
        <f>O1666*H1666</f>
        <v>0</v>
      </c>
      <c r="Q1666" s="142">
        <v>0</v>
      </c>
      <c r="R1666" s="142">
        <f>Q1666*H1666</f>
        <v>0</v>
      </c>
      <c r="S1666" s="142">
        <v>9.4000000000000004E-3</v>
      </c>
      <c r="T1666" s="143">
        <f>S1666*H1666</f>
        <v>4.7E-2</v>
      </c>
      <c r="AR1666" s="144" t="s">
        <v>316</v>
      </c>
      <c r="AT1666" s="144" t="s">
        <v>215</v>
      </c>
      <c r="AU1666" s="144" t="s">
        <v>79</v>
      </c>
      <c r="AY1666" s="19" t="s">
        <v>212</v>
      </c>
      <c r="BE1666" s="145">
        <f>IF(N1666="základní",J1666,0)</f>
        <v>0</v>
      </c>
      <c r="BF1666" s="145">
        <f>IF(N1666="snížená",J1666,0)</f>
        <v>0</v>
      </c>
      <c r="BG1666" s="145">
        <f>IF(N1666="zákl. přenesená",J1666,0)</f>
        <v>0</v>
      </c>
      <c r="BH1666" s="145">
        <f>IF(N1666="sníž. přenesená",J1666,0)</f>
        <v>0</v>
      </c>
      <c r="BI1666" s="145">
        <f>IF(N1666="nulová",J1666,0)</f>
        <v>0</v>
      </c>
      <c r="BJ1666" s="19" t="s">
        <v>77</v>
      </c>
      <c r="BK1666" s="145">
        <f>ROUND(I1666*H1666,2)</f>
        <v>0</v>
      </c>
      <c r="BL1666" s="19" t="s">
        <v>316</v>
      </c>
      <c r="BM1666" s="144" t="s">
        <v>2111</v>
      </c>
    </row>
    <row r="1667" spans="2:65" s="1" customFormat="1">
      <c r="B1667" s="34"/>
      <c r="D1667" s="146" t="s">
        <v>222</v>
      </c>
      <c r="F1667" s="147" t="s">
        <v>2112</v>
      </c>
      <c r="I1667" s="148"/>
      <c r="L1667" s="34"/>
      <c r="M1667" s="149"/>
      <c r="T1667" s="55"/>
      <c r="AT1667" s="19" t="s">
        <v>222</v>
      </c>
      <c r="AU1667" s="19" t="s">
        <v>79</v>
      </c>
    </row>
    <row r="1668" spans="2:65" s="14" customFormat="1">
      <c r="B1668" s="170"/>
      <c r="D1668" s="150" t="s">
        <v>226</v>
      </c>
      <c r="E1668" s="171" t="s">
        <v>19</v>
      </c>
      <c r="F1668" s="172" t="s">
        <v>2113</v>
      </c>
      <c r="H1668" s="171" t="s">
        <v>19</v>
      </c>
      <c r="I1668" s="173"/>
      <c r="L1668" s="170"/>
      <c r="M1668" s="174"/>
      <c r="T1668" s="175"/>
      <c r="AT1668" s="171" t="s">
        <v>226</v>
      </c>
      <c r="AU1668" s="171" t="s">
        <v>79</v>
      </c>
      <c r="AV1668" s="14" t="s">
        <v>77</v>
      </c>
      <c r="AW1668" s="14" t="s">
        <v>31</v>
      </c>
      <c r="AX1668" s="14" t="s">
        <v>69</v>
      </c>
      <c r="AY1668" s="171" t="s">
        <v>212</v>
      </c>
    </row>
    <row r="1669" spans="2:65" s="12" customFormat="1">
      <c r="B1669" s="152"/>
      <c r="D1669" s="150" t="s">
        <v>226</v>
      </c>
      <c r="E1669" s="153" t="s">
        <v>19</v>
      </c>
      <c r="F1669" s="154" t="s">
        <v>2114</v>
      </c>
      <c r="H1669" s="155">
        <v>5</v>
      </c>
      <c r="I1669" s="156"/>
      <c r="L1669" s="152"/>
      <c r="M1669" s="157"/>
      <c r="T1669" s="158"/>
      <c r="AT1669" s="153" t="s">
        <v>226</v>
      </c>
      <c r="AU1669" s="153" t="s">
        <v>79</v>
      </c>
      <c r="AV1669" s="12" t="s">
        <v>79</v>
      </c>
      <c r="AW1669" s="12" t="s">
        <v>31</v>
      </c>
      <c r="AX1669" s="12" t="s">
        <v>69</v>
      </c>
      <c r="AY1669" s="153" t="s">
        <v>212</v>
      </c>
    </row>
    <row r="1670" spans="2:65" s="13" customFormat="1">
      <c r="B1670" s="159"/>
      <c r="D1670" s="150" t="s">
        <v>226</v>
      </c>
      <c r="E1670" s="160" t="s">
        <v>19</v>
      </c>
      <c r="F1670" s="161" t="s">
        <v>228</v>
      </c>
      <c r="H1670" s="162">
        <v>5</v>
      </c>
      <c r="I1670" s="163"/>
      <c r="L1670" s="159"/>
      <c r="M1670" s="164"/>
      <c r="T1670" s="165"/>
      <c r="AT1670" s="160" t="s">
        <v>226</v>
      </c>
      <c r="AU1670" s="160" t="s">
        <v>79</v>
      </c>
      <c r="AV1670" s="13" t="s">
        <v>229</v>
      </c>
      <c r="AW1670" s="13" t="s">
        <v>31</v>
      </c>
      <c r="AX1670" s="13" t="s">
        <v>77</v>
      </c>
      <c r="AY1670" s="160" t="s">
        <v>212</v>
      </c>
    </row>
    <row r="1671" spans="2:65" s="1" customFormat="1" ht="16.5" customHeight="1">
      <c r="B1671" s="34"/>
      <c r="C1671" s="133" t="s">
        <v>2115</v>
      </c>
      <c r="D1671" s="133" t="s">
        <v>215</v>
      </c>
      <c r="E1671" s="134" t="s">
        <v>2116</v>
      </c>
      <c r="F1671" s="135" t="s">
        <v>2117</v>
      </c>
      <c r="G1671" s="136" t="s">
        <v>536</v>
      </c>
      <c r="H1671" s="137">
        <v>6</v>
      </c>
      <c r="I1671" s="138"/>
      <c r="J1671" s="139">
        <f>ROUND(I1671*H1671,2)</f>
        <v>0</v>
      </c>
      <c r="K1671" s="135" t="s">
        <v>219</v>
      </c>
      <c r="L1671" s="34"/>
      <c r="M1671" s="140" t="s">
        <v>19</v>
      </c>
      <c r="N1671" s="141" t="s">
        <v>40</v>
      </c>
      <c r="P1671" s="142">
        <f>O1671*H1671</f>
        <v>0</v>
      </c>
      <c r="Q1671" s="142">
        <v>0</v>
      </c>
      <c r="R1671" s="142">
        <f>Q1671*H1671</f>
        <v>0</v>
      </c>
      <c r="S1671" s="142">
        <v>3.9399999999999999E-3</v>
      </c>
      <c r="T1671" s="143">
        <f>S1671*H1671</f>
        <v>2.3640000000000001E-2</v>
      </c>
      <c r="AR1671" s="144" t="s">
        <v>316</v>
      </c>
      <c r="AT1671" s="144" t="s">
        <v>215</v>
      </c>
      <c r="AU1671" s="144" t="s">
        <v>79</v>
      </c>
      <c r="AY1671" s="19" t="s">
        <v>212</v>
      </c>
      <c r="BE1671" s="145">
        <f>IF(N1671="základní",J1671,0)</f>
        <v>0</v>
      </c>
      <c r="BF1671" s="145">
        <f>IF(N1671="snížená",J1671,0)</f>
        <v>0</v>
      </c>
      <c r="BG1671" s="145">
        <f>IF(N1671="zákl. přenesená",J1671,0)</f>
        <v>0</v>
      </c>
      <c r="BH1671" s="145">
        <f>IF(N1671="sníž. přenesená",J1671,0)</f>
        <v>0</v>
      </c>
      <c r="BI1671" s="145">
        <f>IF(N1671="nulová",J1671,0)</f>
        <v>0</v>
      </c>
      <c r="BJ1671" s="19" t="s">
        <v>77</v>
      </c>
      <c r="BK1671" s="145">
        <f>ROUND(I1671*H1671,2)</f>
        <v>0</v>
      </c>
      <c r="BL1671" s="19" t="s">
        <v>316</v>
      </c>
      <c r="BM1671" s="144" t="s">
        <v>2118</v>
      </c>
    </row>
    <row r="1672" spans="2:65" s="1" customFormat="1">
      <c r="B1672" s="34"/>
      <c r="D1672" s="146" t="s">
        <v>222</v>
      </c>
      <c r="F1672" s="147" t="s">
        <v>2119</v>
      </c>
      <c r="I1672" s="148"/>
      <c r="L1672" s="34"/>
      <c r="M1672" s="149"/>
      <c r="T1672" s="55"/>
      <c r="AT1672" s="19" t="s">
        <v>222</v>
      </c>
      <c r="AU1672" s="19" t="s">
        <v>79</v>
      </c>
    </row>
    <row r="1673" spans="2:65" s="12" customFormat="1">
      <c r="B1673" s="152"/>
      <c r="D1673" s="150" t="s">
        <v>226</v>
      </c>
      <c r="E1673" s="153" t="s">
        <v>19</v>
      </c>
      <c r="F1673" s="154" t="s">
        <v>2120</v>
      </c>
      <c r="H1673" s="155">
        <v>6</v>
      </c>
      <c r="I1673" s="156"/>
      <c r="L1673" s="152"/>
      <c r="M1673" s="157"/>
      <c r="T1673" s="158"/>
      <c r="AT1673" s="153" t="s">
        <v>226</v>
      </c>
      <c r="AU1673" s="153" t="s">
        <v>79</v>
      </c>
      <c r="AV1673" s="12" t="s">
        <v>79</v>
      </c>
      <c r="AW1673" s="12" t="s">
        <v>31</v>
      </c>
      <c r="AX1673" s="12" t="s">
        <v>69</v>
      </c>
      <c r="AY1673" s="153" t="s">
        <v>212</v>
      </c>
    </row>
    <row r="1674" spans="2:65" s="13" customFormat="1">
      <c r="B1674" s="159"/>
      <c r="D1674" s="150" t="s">
        <v>226</v>
      </c>
      <c r="E1674" s="160" t="s">
        <v>19</v>
      </c>
      <c r="F1674" s="161" t="s">
        <v>228</v>
      </c>
      <c r="H1674" s="162">
        <v>6</v>
      </c>
      <c r="I1674" s="163"/>
      <c r="L1674" s="159"/>
      <c r="M1674" s="164"/>
      <c r="T1674" s="165"/>
      <c r="AT1674" s="160" t="s">
        <v>226</v>
      </c>
      <c r="AU1674" s="160" t="s">
        <v>79</v>
      </c>
      <c r="AV1674" s="13" t="s">
        <v>229</v>
      </c>
      <c r="AW1674" s="13" t="s">
        <v>31</v>
      </c>
      <c r="AX1674" s="13" t="s">
        <v>77</v>
      </c>
      <c r="AY1674" s="160" t="s">
        <v>212</v>
      </c>
    </row>
    <row r="1675" spans="2:65" s="1" customFormat="1" ht="24.2" customHeight="1">
      <c r="B1675" s="34"/>
      <c r="C1675" s="133" t="s">
        <v>2121</v>
      </c>
      <c r="D1675" s="133" t="s">
        <v>215</v>
      </c>
      <c r="E1675" s="134" t="s">
        <v>2122</v>
      </c>
      <c r="F1675" s="135" t="s">
        <v>2123</v>
      </c>
      <c r="G1675" s="136" t="s">
        <v>624</v>
      </c>
      <c r="H1675" s="137">
        <v>8</v>
      </c>
      <c r="I1675" s="138"/>
      <c r="J1675" s="139">
        <f>ROUND(I1675*H1675,2)</f>
        <v>0</v>
      </c>
      <c r="K1675" s="135" t="s">
        <v>219</v>
      </c>
      <c r="L1675" s="34"/>
      <c r="M1675" s="140" t="s">
        <v>19</v>
      </c>
      <c r="N1675" s="141" t="s">
        <v>40</v>
      </c>
      <c r="P1675" s="142">
        <f>O1675*H1675</f>
        <v>0</v>
      </c>
      <c r="Q1675" s="142">
        <v>0</v>
      </c>
      <c r="R1675" s="142">
        <f>Q1675*H1675</f>
        <v>0</v>
      </c>
      <c r="S1675" s="142">
        <v>0</v>
      </c>
      <c r="T1675" s="143">
        <f>S1675*H1675</f>
        <v>0</v>
      </c>
      <c r="AR1675" s="144" t="s">
        <v>316</v>
      </c>
      <c r="AT1675" s="144" t="s">
        <v>215</v>
      </c>
      <c r="AU1675" s="144" t="s">
        <v>79</v>
      </c>
      <c r="AY1675" s="19" t="s">
        <v>212</v>
      </c>
      <c r="BE1675" s="145">
        <f>IF(N1675="základní",J1675,0)</f>
        <v>0</v>
      </c>
      <c r="BF1675" s="145">
        <f>IF(N1675="snížená",J1675,0)</f>
        <v>0</v>
      </c>
      <c r="BG1675" s="145">
        <f>IF(N1675="zákl. přenesená",J1675,0)</f>
        <v>0</v>
      </c>
      <c r="BH1675" s="145">
        <f>IF(N1675="sníž. přenesená",J1675,0)</f>
        <v>0</v>
      </c>
      <c r="BI1675" s="145">
        <f>IF(N1675="nulová",J1675,0)</f>
        <v>0</v>
      </c>
      <c r="BJ1675" s="19" t="s">
        <v>77</v>
      </c>
      <c r="BK1675" s="145">
        <f>ROUND(I1675*H1675,2)</f>
        <v>0</v>
      </c>
      <c r="BL1675" s="19" t="s">
        <v>316</v>
      </c>
      <c r="BM1675" s="144" t="s">
        <v>2124</v>
      </c>
    </row>
    <row r="1676" spans="2:65" s="1" customFormat="1">
      <c r="B1676" s="34"/>
      <c r="D1676" s="146" t="s">
        <v>222</v>
      </c>
      <c r="F1676" s="147" t="s">
        <v>2125</v>
      </c>
      <c r="I1676" s="148"/>
      <c r="L1676" s="34"/>
      <c r="M1676" s="149"/>
      <c r="T1676" s="55"/>
      <c r="AT1676" s="19" t="s">
        <v>222</v>
      </c>
      <c r="AU1676" s="19" t="s">
        <v>79</v>
      </c>
    </row>
    <row r="1677" spans="2:65" s="12" customFormat="1">
      <c r="B1677" s="152"/>
      <c r="D1677" s="150" t="s">
        <v>226</v>
      </c>
      <c r="E1677" s="153" t="s">
        <v>19</v>
      </c>
      <c r="F1677" s="154" t="s">
        <v>2126</v>
      </c>
      <c r="H1677" s="155">
        <v>8</v>
      </c>
      <c r="I1677" s="156"/>
      <c r="L1677" s="152"/>
      <c r="M1677" s="157"/>
      <c r="T1677" s="158"/>
      <c r="AT1677" s="153" t="s">
        <v>226</v>
      </c>
      <c r="AU1677" s="153" t="s">
        <v>79</v>
      </c>
      <c r="AV1677" s="12" t="s">
        <v>79</v>
      </c>
      <c r="AW1677" s="12" t="s">
        <v>31</v>
      </c>
      <c r="AX1677" s="12" t="s">
        <v>69</v>
      </c>
      <c r="AY1677" s="153" t="s">
        <v>212</v>
      </c>
    </row>
    <row r="1678" spans="2:65" s="13" customFormat="1">
      <c r="B1678" s="159"/>
      <c r="D1678" s="150" t="s">
        <v>226</v>
      </c>
      <c r="E1678" s="160" t="s">
        <v>19</v>
      </c>
      <c r="F1678" s="161" t="s">
        <v>228</v>
      </c>
      <c r="H1678" s="162">
        <v>8</v>
      </c>
      <c r="I1678" s="163"/>
      <c r="L1678" s="159"/>
      <c r="M1678" s="164"/>
      <c r="T1678" s="165"/>
      <c r="AT1678" s="160" t="s">
        <v>226</v>
      </c>
      <c r="AU1678" s="160" t="s">
        <v>79</v>
      </c>
      <c r="AV1678" s="13" t="s">
        <v>229</v>
      </c>
      <c r="AW1678" s="13" t="s">
        <v>31</v>
      </c>
      <c r="AX1678" s="13" t="s">
        <v>77</v>
      </c>
      <c r="AY1678" s="160" t="s">
        <v>212</v>
      </c>
    </row>
    <row r="1679" spans="2:65" s="11" customFormat="1" ht="22.9" customHeight="1">
      <c r="B1679" s="121"/>
      <c r="D1679" s="122" t="s">
        <v>68</v>
      </c>
      <c r="E1679" s="131" t="s">
        <v>2127</v>
      </c>
      <c r="F1679" s="131" t="s">
        <v>2128</v>
      </c>
      <c r="I1679" s="124"/>
      <c r="J1679" s="132">
        <f>BK1679</f>
        <v>0</v>
      </c>
      <c r="L1679" s="121"/>
      <c r="M1679" s="126"/>
      <c r="P1679" s="127">
        <f>SUM(P1680:P1713)</f>
        <v>0</v>
      </c>
      <c r="R1679" s="127">
        <f>SUM(R1680:R1713)</f>
        <v>0</v>
      </c>
      <c r="T1679" s="128">
        <f>SUM(T1680:T1713)</f>
        <v>1.2574000000000001</v>
      </c>
      <c r="AR1679" s="122" t="s">
        <v>79</v>
      </c>
      <c r="AT1679" s="129" t="s">
        <v>68</v>
      </c>
      <c r="AU1679" s="129" t="s">
        <v>77</v>
      </c>
      <c r="AY1679" s="122" t="s">
        <v>212</v>
      </c>
      <c r="BK1679" s="130">
        <f>SUM(BK1680:BK1713)</f>
        <v>0</v>
      </c>
    </row>
    <row r="1680" spans="2:65" s="1" customFormat="1" ht="16.5" customHeight="1">
      <c r="B1680" s="34"/>
      <c r="C1680" s="133" t="s">
        <v>2129</v>
      </c>
      <c r="D1680" s="133" t="s">
        <v>215</v>
      </c>
      <c r="E1680" s="134" t="s">
        <v>2130</v>
      </c>
      <c r="F1680" s="135" t="s">
        <v>2131</v>
      </c>
      <c r="G1680" s="136" t="s">
        <v>624</v>
      </c>
      <c r="H1680" s="137">
        <v>1</v>
      </c>
      <c r="I1680" s="138"/>
      <c r="J1680" s="139">
        <f>ROUND(I1680*H1680,2)</f>
        <v>0</v>
      </c>
      <c r="K1680" s="135" t="s">
        <v>219</v>
      </c>
      <c r="L1680" s="34"/>
      <c r="M1680" s="140" t="s">
        <v>19</v>
      </c>
      <c r="N1680" s="141" t="s">
        <v>40</v>
      </c>
      <c r="P1680" s="142">
        <f>O1680*H1680</f>
        <v>0</v>
      </c>
      <c r="Q1680" s="142">
        <v>0</v>
      </c>
      <c r="R1680" s="142">
        <f>Q1680*H1680</f>
        <v>0</v>
      </c>
      <c r="S1680" s="142">
        <v>4.4999999999999998E-2</v>
      </c>
      <c r="T1680" s="143">
        <f>S1680*H1680</f>
        <v>4.4999999999999998E-2</v>
      </c>
      <c r="AR1680" s="144" t="s">
        <v>316</v>
      </c>
      <c r="AT1680" s="144" t="s">
        <v>215</v>
      </c>
      <c r="AU1680" s="144" t="s">
        <v>79</v>
      </c>
      <c r="AY1680" s="19" t="s">
        <v>212</v>
      </c>
      <c r="BE1680" s="145">
        <f>IF(N1680="základní",J1680,0)</f>
        <v>0</v>
      </c>
      <c r="BF1680" s="145">
        <f>IF(N1680="snížená",J1680,0)</f>
        <v>0</v>
      </c>
      <c r="BG1680" s="145">
        <f>IF(N1680="zákl. přenesená",J1680,0)</f>
        <v>0</v>
      </c>
      <c r="BH1680" s="145">
        <f>IF(N1680="sníž. přenesená",J1680,0)</f>
        <v>0</v>
      </c>
      <c r="BI1680" s="145">
        <f>IF(N1680="nulová",J1680,0)</f>
        <v>0</v>
      </c>
      <c r="BJ1680" s="19" t="s">
        <v>77</v>
      </c>
      <c r="BK1680" s="145">
        <f>ROUND(I1680*H1680,2)</f>
        <v>0</v>
      </c>
      <c r="BL1680" s="19" t="s">
        <v>316</v>
      </c>
      <c r="BM1680" s="144" t="s">
        <v>2132</v>
      </c>
    </row>
    <row r="1681" spans="2:65" s="1" customFormat="1">
      <c r="B1681" s="34"/>
      <c r="D1681" s="146" t="s">
        <v>222</v>
      </c>
      <c r="F1681" s="147" t="s">
        <v>2133</v>
      </c>
      <c r="I1681" s="148"/>
      <c r="L1681" s="34"/>
      <c r="M1681" s="149"/>
      <c r="T1681" s="55"/>
      <c r="AT1681" s="19" t="s">
        <v>222</v>
      </c>
      <c r="AU1681" s="19" t="s">
        <v>79</v>
      </c>
    </row>
    <row r="1682" spans="2:65" s="12" customFormat="1">
      <c r="B1682" s="152"/>
      <c r="D1682" s="150" t="s">
        <v>226</v>
      </c>
      <c r="E1682" s="153" t="s">
        <v>19</v>
      </c>
      <c r="F1682" s="154" t="s">
        <v>2134</v>
      </c>
      <c r="H1682" s="155">
        <v>1</v>
      </c>
      <c r="I1682" s="156"/>
      <c r="L1682" s="152"/>
      <c r="M1682" s="157"/>
      <c r="T1682" s="158"/>
      <c r="AT1682" s="153" t="s">
        <v>226</v>
      </c>
      <c r="AU1682" s="153" t="s">
        <v>79</v>
      </c>
      <c r="AV1682" s="12" t="s">
        <v>79</v>
      </c>
      <c r="AW1682" s="12" t="s">
        <v>31</v>
      </c>
      <c r="AX1682" s="12" t="s">
        <v>69</v>
      </c>
      <c r="AY1682" s="153" t="s">
        <v>212</v>
      </c>
    </row>
    <row r="1683" spans="2:65" s="13" customFormat="1">
      <c r="B1683" s="159"/>
      <c r="D1683" s="150" t="s">
        <v>226</v>
      </c>
      <c r="E1683" s="160" t="s">
        <v>19</v>
      </c>
      <c r="F1683" s="161" t="s">
        <v>228</v>
      </c>
      <c r="H1683" s="162">
        <v>1</v>
      </c>
      <c r="I1683" s="163"/>
      <c r="L1683" s="159"/>
      <c r="M1683" s="164"/>
      <c r="T1683" s="165"/>
      <c r="AT1683" s="160" t="s">
        <v>226</v>
      </c>
      <c r="AU1683" s="160" t="s">
        <v>79</v>
      </c>
      <c r="AV1683" s="13" t="s">
        <v>229</v>
      </c>
      <c r="AW1683" s="13" t="s">
        <v>31</v>
      </c>
      <c r="AX1683" s="13" t="s">
        <v>77</v>
      </c>
      <c r="AY1683" s="160" t="s">
        <v>212</v>
      </c>
    </row>
    <row r="1684" spans="2:65" s="1" customFormat="1" ht="16.5" customHeight="1">
      <c r="B1684" s="34"/>
      <c r="C1684" s="133" t="s">
        <v>2135</v>
      </c>
      <c r="D1684" s="133" t="s">
        <v>215</v>
      </c>
      <c r="E1684" s="134" t="s">
        <v>2136</v>
      </c>
      <c r="F1684" s="135" t="s">
        <v>2137</v>
      </c>
      <c r="G1684" s="136" t="s">
        <v>624</v>
      </c>
      <c r="H1684" s="137">
        <v>20</v>
      </c>
      <c r="I1684" s="138"/>
      <c r="J1684" s="139">
        <f>ROUND(I1684*H1684,2)</f>
        <v>0</v>
      </c>
      <c r="K1684" s="135" t="s">
        <v>219</v>
      </c>
      <c r="L1684" s="34"/>
      <c r="M1684" s="140" t="s">
        <v>19</v>
      </c>
      <c r="N1684" s="141" t="s">
        <v>40</v>
      </c>
      <c r="P1684" s="142">
        <f>O1684*H1684</f>
        <v>0</v>
      </c>
      <c r="Q1684" s="142">
        <v>0</v>
      </c>
      <c r="R1684" s="142">
        <f>Q1684*H1684</f>
        <v>0</v>
      </c>
      <c r="S1684" s="142">
        <v>1E-3</v>
      </c>
      <c r="T1684" s="143">
        <f>S1684*H1684</f>
        <v>0.02</v>
      </c>
      <c r="AR1684" s="144" t="s">
        <v>316</v>
      </c>
      <c r="AT1684" s="144" t="s">
        <v>215</v>
      </c>
      <c r="AU1684" s="144" t="s">
        <v>79</v>
      </c>
      <c r="AY1684" s="19" t="s">
        <v>212</v>
      </c>
      <c r="BE1684" s="145">
        <f>IF(N1684="základní",J1684,0)</f>
        <v>0</v>
      </c>
      <c r="BF1684" s="145">
        <f>IF(N1684="snížená",J1684,0)</f>
        <v>0</v>
      </c>
      <c r="BG1684" s="145">
        <f>IF(N1684="zákl. přenesená",J1684,0)</f>
        <v>0</v>
      </c>
      <c r="BH1684" s="145">
        <f>IF(N1684="sníž. přenesená",J1684,0)</f>
        <v>0</v>
      </c>
      <c r="BI1684" s="145">
        <f>IF(N1684="nulová",J1684,0)</f>
        <v>0</v>
      </c>
      <c r="BJ1684" s="19" t="s">
        <v>77</v>
      </c>
      <c r="BK1684" s="145">
        <f>ROUND(I1684*H1684,2)</f>
        <v>0</v>
      </c>
      <c r="BL1684" s="19" t="s">
        <v>316</v>
      </c>
      <c r="BM1684" s="144" t="s">
        <v>2138</v>
      </c>
    </row>
    <row r="1685" spans="2:65" s="1" customFormat="1">
      <c r="B1685" s="34"/>
      <c r="D1685" s="146" t="s">
        <v>222</v>
      </c>
      <c r="F1685" s="147" t="s">
        <v>2139</v>
      </c>
      <c r="I1685" s="148"/>
      <c r="L1685" s="34"/>
      <c r="M1685" s="149"/>
      <c r="T1685" s="55"/>
      <c r="AT1685" s="19" t="s">
        <v>222</v>
      </c>
      <c r="AU1685" s="19" t="s">
        <v>79</v>
      </c>
    </row>
    <row r="1686" spans="2:65" s="14" customFormat="1">
      <c r="B1686" s="170"/>
      <c r="D1686" s="150" t="s">
        <v>226</v>
      </c>
      <c r="E1686" s="171" t="s">
        <v>19</v>
      </c>
      <c r="F1686" s="172" t="s">
        <v>2140</v>
      </c>
      <c r="H1686" s="171" t="s">
        <v>19</v>
      </c>
      <c r="I1686" s="173"/>
      <c r="L1686" s="170"/>
      <c r="M1686" s="174"/>
      <c r="T1686" s="175"/>
      <c r="AT1686" s="171" t="s">
        <v>226</v>
      </c>
      <c r="AU1686" s="171" t="s">
        <v>79</v>
      </c>
      <c r="AV1686" s="14" t="s">
        <v>77</v>
      </c>
      <c r="AW1686" s="14" t="s">
        <v>31</v>
      </c>
      <c r="AX1686" s="14" t="s">
        <v>69</v>
      </c>
      <c r="AY1686" s="171" t="s">
        <v>212</v>
      </c>
    </row>
    <row r="1687" spans="2:65" s="12" customFormat="1">
      <c r="B1687" s="152"/>
      <c r="D1687" s="150" t="s">
        <v>226</v>
      </c>
      <c r="E1687" s="153" t="s">
        <v>19</v>
      </c>
      <c r="F1687" s="154" t="s">
        <v>2141</v>
      </c>
      <c r="H1687" s="155">
        <v>20</v>
      </c>
      <c r="I1687" s="156"/>
      <c r="L1687" s="152"/>
      <c r="M1687" s="157"/>
      <c r="T1687" s="158"/>
      <c r="AT1687" s="153" t="s">
        <v>226</v>
      </c>
      <c r="AU1687" s="153" t="s">
        <v>79</v>
      </c>
      <c r="AV1687" s="12" t="s">
        <v>79</v>
      </c>
      <c r="AW1687" s="12" t="s">
        <v>31</v>
      </c>
      <c r="AX1687" s="12" t="s">
        <v>69</v>
      </c>
      <c r="AY1687" s="153" t="s">
        <v>212</v>
      </c>
    </row>
    <row r="1688" spans="2:65" s="13" customFormat="1">
      <c r="B1688" s="159"/>
      <c r="D1688" s="150" t="s">
        <v>226</v>
      </c>
      <c r="E1688" s="160" t="s">
        <v>19</v>
      </c>
      <c r="F1688" s="161" t="s">
        <v>228</v>
      </c>
      <c r="H1688" s="162">
        <v>20</v>
      </c>
      <c r="I1688" s="163"/>
      <c r="L1688" s="159"/>
      <c r="M1688" s="164"/>
      <c r="T1688" s="165"/>
      <c r="AT1688" s="160" t="s">
        <v>226</v>
      </c>
      <c r="AU1688" s="160" t="s">
        <v>79</v>
      </c>
      <c r="AV1688" s="13" t="s">
        <v>229</v>
      </c>
      <c r="AW1688" s="13" t="s">
        <v>31</v>
      </c>
      <c r="AX1688" s="13" t="s">
        <v>77</v>
      </c>
      <c r="AY1688" s="160" t="s">
        <v>212</v>
      </c>
    </row>
    <row r="1689" spans="2:65" s="1" customFormat="1" ht="16.5" customHeight="1">
      <c r="B1689" s="34"/>
      <c r="C1689" s="133" t="s">
        <v>2142</v>
      </c>
      <c r="D1689" s="133" t="s">
        <v>215</v>
      </c>
      <c r="E1689" s="134" t="s">
        <v>2143</v>
      </c>
      <c r="F1689" s="135" t="s">
        <v>2144</v>
      </c>
      <c r="G1689" s="136" t="s">
        <v>624</v>
      </c>
      <c r="H1689" s="137">
        <v>10</v>
      </c>
      <c r="I1689" s="138"/>
      <c r="J1689" s="139">
        <f>ROUND(I1689*H1689,2)</f>
        <v>0</v>
      </c>
      <c r="K1689" s="135" t="s">
        <v>219</v>
      </c>
      <c r="L1689" s="34"/>
      <c r="M1689" s="140" t="s">
        <v>19</v>
      </c>
      <c r="N1689" s="141" t="s">
        <v>40</v>
      </c>
      <c r="P1689" s="142">
        <f>O1689*H1689</f>
        <v>0</v>
      </c>
      <c r="Q1689" s="142">
        <v>0</v>
      </c>
      <c r="R1689" s="142">
        <f>Q1689*H1689</f>
        <v>0</v>
      </c>
      <c r="S1689" s="142">
        <v>3.0000000000000001E-3</v>
      </c>
      <c r="T1689" s="143">
        <f>S1689*H1689</f>
        <v>0.03</v>
      </c>
      <c r="AR1689" s="144" t="s">
        <v>316</v>
      </c>
      <c r="AT1689" s="144" t="s">
        <v>215</v>
      </c>
      <c r="AU1689" s="144" t="s">
        <v>79</v>
      </c>
      <c r="AY1689" s="19" t="s">
        <v>212</v>
      </c>
      <c r="BE1689" s="145">
        <f>IF(N1689="základní",J1689,0)</f>
        <v>0</v>
      </c>
      <c r="BF1689" s="145">
        <f>IF(N1689="snížená",J1689,0)</f>
        <v>0</v>
      </c>
      <c r="BG1689" s="145">
        <f>IF(N1689="zákl. přenesená",J1689,0)</f>
        <v>0</v>
      </c>
      <c r="BH1689" s="145">
        <f>IF(N1689="sníž. přenesená",J1689,0)</f>
        <v>0</v>
      </c>
      <c r="BI1689" s="145">
        <f>IF(N1689="nulová",J1689,0)</f>
        <v>0</v>
      </c>
      <c r="BJ1689" s="19" t="s">
        <v>77</v>
      </c>
      <c r="BK1689" s="145">
        <f>ROUND(I1689*H1689,2)</f>
        <v>0</v>
      </c>
      <c r="BL1689" s="19" t="s">
        <v>316</v>
      </c>
      <c r="BM1689" s="144" t="s">
        <v>2145</v>
      </c>
    </row>
    <row r="1690" spans="2:65" s="1" customFormat="1">
      <c r="B1690" s="34"/>
      <c r="D1690" s="146" t="s">
        <v>222</v>
      </c>
      <c r="F1690" s="147" t="s">
        <v>2146</v>
      </c>
      <c r="I1690" s="148"/>
      <c r="L1690" s="34"/>
      <c r="M1690" s="149"/>
      <c r="T1690" s="55"/>
      <c r="AT1690" s="19" t="s">
        <v>222</v>
      </c>
      <c r="AU1690" s="19" t="s">
        <v>79</v>
      </c>
    </row>
    <row r="1691" spans="2:65" s="14" customFormat="1">
      <c r="B1691" s="170"/>
      <c r="D1691" s="150" t="s">
        <v>226</v>
      </c>
      <c r="E1691" s="171" t="s">
        <v>19</v>
      </c>
      <c r="F1691" s="172" t="s">
        <v>2140</v>
      </c>
      <c r="H1691" s="171" t="s">
        <v>19</v>
      </c>
      <c r="I1691" s="173"/>
      <c r="L1691" s="170"/>
      <c r="M1691" s="174"/>
      <c r="T1691" s="175"/>
      <c r="AT1691" s="171" t="s">
        <v>226</v>
      </c>
      <c r="AU1691" s="171" t="s">
        <v>79</v>
      </c>
      <c r="AV1691" s="14" t="s">
        <v>77</v>
      </c>
      <c r="AW1691" s="14" t="s">
        <v>31</v>
      </c>
      <c r="AX1691" s="14" t="s">
        <v>69</v>
      </c>
      <c r="AY1691" s="171" t="s">
        <v>212</v>
      </c>
    </row>
    <row r="1692" spans="2:65" s="12" customFormat="1">
      <c r="B1692" s="152"/>
      <c r="D1692" s="150" t="s">
        <v>226</v>
      </c>
      <c r="E1692" s="153" t="s">
        <v>19</v>
      </c>
      <c r="F1692" s="154" t="s">
        <v>2147</v>
      </c>
      <c r="H1692" s="155">
        <v>10</v>
      </c>
      <c r="I1692" s="156"/>
      <c r="L1692" s="152"/>
      <c r="M1692" s="157"/>
      <c r="T1692" s="158"/>
      <c r="AT1692" s="153" t="s">
        <v>226</v>
      </c>
      <c r="AU1692" s="153" t="s">
        <v>79</v>
      </c>
      <c r="AV1692" s="12" t="s">
        <v>79</v>
      </c>
      <c r="AW1692" s="12" t="s">
        <v>31</v>
      </c>
      <c r="AX1692" s="12" t="s">
        <v>69</v>
      </c>
      <c r="AY1692" s="153" t="s">
        <v>212</v>
      </c>
    </row>
    <row r="1693" spans="2:65" s="13" customFormat="1">
      <c r="B1693" s="159"/>
      <c r="D1693" s="150" t="s">
        <v>226</v>
      </c>
      <c r="E1693" s="160" t="s">
        <v>19</v>
      </c>
      <c r="F1693" s="161" t="s">
        <v>228</v>
      </c>
      <c r="H1693" s="162">
        <v>10</v>
      </c>
      <c r="I1693" s="163"/>
      <c r="L1693" s="159"/>
      <c r="M1693" s="164"/>
      <c r="T1693" s="165"/>
      <c r="AT1693" s="160" t="s">
        <v>226</v>
      </c>
      <c r="AU1693" s="160" t="s">
        <v>79</v>
      </c>
      <c r="AV1693" s="13" t="s">
        <v>229</v>
      </c>
      <c r="AW1693" s="13" t="s">
        <v>31</v>
      </c>
      <c r="AX1693" s="13" t="s">
        <v>77</v>
      </c>
      <c r="AY1693" s="160" t="s">
        <v>212</v>
      </c>
    </row>
    <row r="1694" spans="2:65" s="1" customFormat="1" ht="16.5" customHeight="1">
      <c r="B1694" s="34"/>
      <c r="C1694" s="133" t="s">
        <v>2148</v>
      </c>
      <c r="D1694" s="133" t="s">
        <v>215</v>
      </c>
      <c r="E1694" s="134" t="s">
        <v>2149</v>
      </c>
      <c r="F1694" s="135" t="s">
        <v>2150</v>
      </c>
      <c r="G1694" s="136" t="s">
        <v>624</v>
      </c>
      <c r="H1694" s="137">
        <v>2</v>
      </c>
      <c r="I1694" s="138"/>
      <c r="J1694" s="139">
        <f>ROUND(I1694*H1694,2)</f>
        <v>0</v>
      </c>
      <c r="K1694" s="135" t="s">
        <v>219</v>
      </c>
      <c r="L1694" s="34"/>
      <c r="M1694" s="140" t="s">
        <v>19</v>
      </c>
      <c r="N1694" s="141" t="s">
        <v>40</v>
      </c>
      <c r="P1694" s="142">
        <f>O1694*H1694</f>
        <v>0</v>
      </c>
      <c r="Q1694" s="142">
        <v>0</v>
      </c>
      <c r="R1694" s="142">
        <f>Q1694*H1694</f>
        <v>0</v>
      </c>
      <c r="S1694" s="142">
        <v>4.1700000000000001E-2</v>
      </c>
      <c r="T1694" s="143">
        <f>S1694*H1694</f>
        <v>8.3400000000000002E-2</v>
      </c>
      <c r="AR1694" s="144" t="s">
        <v>316</v>
      </c>
      <c r="AT1694" s="144" t="s">
        <v>215</v>
      </c>
      <c r="AU1694" s="144" t="s">
        <v>79</v>
      </c>
      <c r="AY1694" s="19" t="s">
        <v>212</v>
      </c>
      <c r="BE1694" s="145">
        <f>IF(N1694="základní",J1694,0)</f>
        <v>0</v>
      </c>
      <c r="BF1694" s="145">
        <f>IF(N1694="snížená",J1694,0)</f>
        <v>0</v>
      </c>
      <c r="BG1694" s="145">
        <f>IF(N1694="zákl. přenesená",J1694,0)</f>
        <v>0</v>
      </c>
      <c r="BH1694" s="145">
        <f>IF(N1694="sníž. přenesená",J1694,0)</f>
        <v>0</v>
      </c>
      <c r="BI1694" s="145">
        <f>IF(N1694="nulová",J1694,0)</f>
        <v>0</v>
      </c>
      <c r="BJ1694" s="19" t="s">
        <v>77</v>
      </c>
      <c r="BK1694" s="145">
        <f>ROUND(I1694*H1694,2)</f>
        <v>0</v>
      </c>
      <c r="BL1694" s="19" t="s">
        <v>316</v>
      </c>
      <c r="BM1694" s="144" t="s">
        <v>2151</v>
      </c>
    </row>
    <row r="1695" spans="2:65" s="1" customFormat="1">
      <c r="B1695" s="34"/>
      <c r="D1695" s="146" t="s">
        <v>222</v>
      </c>
      <c r="F1695" s="147" t="s">
        <v>2152</v>
      </c>
      <c r="I1695" s="148"/>
      <c r="L1695" s="34"/>
      <c r="M1695" s="149"/>
      <c r="T1695" s="55"/>
      <c r="AT1695" s="19" t="s">
        <v>222</v>
      </c>
      <c r="AU1695" s="19" t="s">
        <v>79</v>
      </c>
    </row>
    <row r="1696" spans="2:65" s="14" customFormat="1">
      <c r="B1696" s="170"/>
      <c r="D1696" s="150" t="s">
        <v>226</v>
      </c>
      <c r="E1696" s="171" t="s">
        <v>19</v>
      </c>
      <c r="F1696" s="172" t="s">
        <v>2153</v>
      </c>
      <c r="H1696" s="171" t="s">
        <v>19</v>
      </c>
      <c r="I1696" s="173"/>
      <c r="L1696" s="170"/>
      <c r="M1696" s="174"/>
      <c r="T1696" s="175"/>
      <c r="AT1696" s="171" t="s">
        <v>226</v>
      </c>
      <c r="AU1696" s="171" t="s">
        <v>79</v>
      </c>
      <c r="AV1696" s="14" t="s">
        <v>77</v>
      </c>
      <c r="AW1696" s="14" t="s">
        <v>31</v>
      </c>
      <c r="AX1696" s="14" t="s">
        <v>69</v>
      </c>
      <c r="AY1696" s="171" t="s">
        <v>212</v>
      </c>
    </row>
    <row r="1697" spans="2:65" s="12" customFormat="1">
      <c r="B1697" s="152"/>
      <c r="D1697" s="150" t="s">
        <v>226</v>
      </c>
      <c r="E1697" s="153" t="s">
        <v>19</v>
      </c>
      <c r="F1697" s="154" t="s">
        <v>2154</v>
      </c>
      <c r="H1697" s="155">
        <v>2</v>
      </c>
      <c r="I1697" s="156"/>
      <c r="L1697" s="152"/>
      <c r="M1697" s="157"/>
      <c r="T1697" s="158"/>
      <c r="AT1697" s="153" t="s">
        <v>226</v>
      </c>
      <c r="AU1697" s="153" t="s">
        <v>79</v>
      </c>
      <c r="AV1697" s="12" t="s">
        <v>79</v>
      </c>
      <c r="AW1697" s="12" t="s">
        <v>31</v>
      </c>
      <c r="AX1697" s="12" t="s">
        <v>69</v>
      </c>
      <c r="AY1697" s="153" t="s">
        <v>212</v>
      </c>
    </row>
    <row r="1698" spans="2:65" s="13" customFormat="1">
      <c r="B1698" s="159"/>
      <c r="D1698" s="150" t="s">
        <v>226</v>
      </c>
      <c r="E1698" s="160" t="s">
        <v>19</v>
      </c>
      <c r="F1698" s="161" t="s">
        <v>228</v>
      </c>
      <c r="H1698" s="162">
        <v>2</v>
      </c>
      <c r="I1698" s="163"/>
      <c r="L1698" s="159"/>
      <c r="M1698" s="164"/>
      <c r="T1698" s="165"/>
      <c r="AT1698" s="160" t="s">
        <v>226</v>
      </c>
      <c r="AU1698" s="160" t="s">
        <v>79</v>
      </c>
      <c r="AV1698" s="13" t="s">
        <v>229</v>
      </c>
      <c r="AW1698" s="13" t="s">
        <v>31</v>
      </c>
      <c r="AX1698" s="13" t="s">
        <v>77</v>
      </c>
      <c r="AY1698" s="160" t="s">
        <v>212</v>
      </c>
    </row>
    <row r="1699" spans="2:65" s="1" customFormat="1" ht="24.2" customHeight="1">
      <c r="B1699" s="34"/>
      <c r="C1699" s="133" t="s">
        <v>2155</v>
      </c>
      <c r="D1699" s="133" t="s">
        <v>215</v>
      </c>
      <c r="E1699" s="134" t="s">
        <v>2156</v>
      </c>
      <c r="F1699" s="135" t="s">
        <v>2157</v>
      </c>
      <c r="G1699" s="136" t="s">
        <v>624</v>
      </c>
      <c r="H1699" s="137">
        <v>5</v>
      </c>
      <c r="I1699" s="138"/>
      <c r="J1699" s="139">
        <f>ROUND(I1699*H1699,2)</f>
        <v>0</v>
      </c>
      <c r="K1699" s="135" t="s">
        <v>219</v>
      </c>
      <c r="L1699" s="34"/>
      <c r="M1699" s="140" t="s">
        <v>19</v>
      </c>
      <c r="N1699" s="141" t="s">
        <v>40</v>
      </c>
      <c r="P1699" s="142">
        <f>O1699*H1699</f>
        <v>0</v>
      </c>
      <c r="Q1699" s="142">
        <v>0</v>
      </c>
      <c r="R1699" s="142">
        <f>Q1699*H1699</f>
        <v>0</v>
      </c>
      <c r="S1699" s="142">
        <v>0.17399999999999999</v>
      </c>
      <c r="T1699" s="143">
        <f>S1699*H1699</f>
        <v>0.86999999999999988</v>
      </c>
      <c r="AR1699" s="144" t="s">
        <v>316</v>
      </c>
      <c r="AT1699" s="144" t="s">
        <v>215</v>
      </c>
      <c r="AU1699" s="144" t="s">
        <v>79</v>
      </c>
      <c r="AY1699" s="19" t="s">
        <v>212</v>
      </c>
      <c r="BE1699" s="145">
        <f>IF(N1699="základní",J1699,0)</f>
        <v>0</v>
      </c>
      <c r="BF1699" s="145">
        <f>IF(N1699="snížená",J1699,0)</f>
        <v>0</v>
      </c>
      <c r="BG1699" s="145">
        <f>IF(N1699="zákl. přenesená",J1699,0)</f>
        <v>0</v>
      </c>
      <c r="BH1699" s="145">
        <f>IF(N1699="sníž. přenesená",J1699,0)</f>
        <v>0</v>
      </c>
      <c r="BI1699" s="145">
        <f>IF(N1699="nulová",J1699,0)</f>
        <v>0</v>
      </c>
      <c r="BJ1699" s="19" t="s">
        <v>77</v>
      </c>
      <c r="BK1699" s="145">
        <f>ROUND(I1699*H1699,2)</f>
        <v>0</v>
      </c>
      <c r="BL1699" s="19" t="s">
        <v>316</v>
      </c>
      <c r="BM1699" s="144" t="s">
        <v>2158</v>
      </c>
    </row>
    <row r="1700" spans="2:65" s="1" customFormat="1">
      <c r="B1700" s="34"/>
      <c r="D1700" s="146" t="s">
        <v>222</v>
      </c>
      <c r="F1700" s="147" t="s">
        <v>2159</v>
      </c>
      <c r="I1700" s="148"/>
      <c r="L1700" s="34"/>
      <c r="M1700" s="149"/>
      <c r="T1700" s="55"/>
      <c r="AT1700" s="19" t="s">
        <v>222</v>
      </c>
      <c r="AU1700" s="19" t="s">
        <v>79</v>
      </c>
    </row>
    <row r="1701" spans="2:65" s="14" customFormat="1">
      <c r="B1701" s="170"/>
      <c r="D1701" s="150" t="s">
        <v>226</v>
      </c>
      <c r="E1701" s="171" t="s">
        <v>19</v>
      </c>
      <c r="F1701" s="172" t="s">
        <v>2160</v>
      </c>
      <c r="H1701" s="171" t="s">
        <v>19</v>
      </c>
      <c r="I1701" s="173"/>
      <c r="L1701" s="170"/>
      <c r="M1701" s="174"/>
      <c r="T1701" s="175"/>
      <c r="AT1701" s="171" t="s">
        <v>226</v>
      </c>
      <c r="AU1701" s="171" t="s">
        <v>79</v>
      </c>
      <c r="AV1701" s="14" t="s">
        <v>77</v>
      </c>
      <c r="AW1701" s="14" t="s">
        <v>31</v>
      </c>
      <c r="AX1701" s="14" t="s">
        <v>69</v>
      </c>
      <c r="AY1701" s="171" t="s">
        <v>212</v>
      </c>
    </row>
    <row r="1702" spans="2:65" s="14" customFormat="1">
      <c r="B1702" s="170"/>
      <c r="D1702" s="150" t="s">
        <v>226</v>
      </c>
      <c r="E1702" s="171" t="s">
        <v>19</v>
      </c>
      <c r="F1702" s="172" t="s">
        <v>2161</v>
      </c>
      <c r="H1702" s="171" t="s">
        <v>19</v>
      </c>
      <c r="I1702" s="173"/>
      <c r="L1702" s="170"/>
      <c r="M1702" s="174"/>
      <c r="T1702" s="175"/>
      <c r="AT1702" s="171" t="s">
        <v>226</v>
      </c>
      <c r="AU1702" s="171" t="s">
        <v>79</v>
      </c>
      <c r="AV1702" s="14" t="s">
        <v>77</v>
      </c>
      <c r="AW1702" s="14" t="s">
        <v>31</v>
      </c>
      <c r="AX1702" s="14" t="s">
        <v>69</v>
      </c>
      <c r="AY1702" s="171" t="s">
        <v>212</v>
      </c>
    </row>
    <row r="1703" spans="2:65" s="12" customFormat="1">
      <c r="B1703" s="152"/>
      <c r="D1703" s="150" t="s">
        <v>226</v>
      </c>
      <c r="E1703" s="153" t="s">
        <v>19</v>
      </c>
      <c r="F1703" s="154" t="s">
        <v>1764</v>
      </c>
      <c r="H1703" s="155">
        <v>1</v>
      </c>
      <c r="I1703" s="156"/>
      <c r="L1703" s="152"/>
      <c r="M1703" s="157"/>
      <c r="T1703" s="158"/>
      <c r="AT1703" s="153" t="s">
        <v>226</v>
      </c>
      <c r="AU1703" s="153" t="s">
        <v>79</v>
      </c>
      <c r="AV1703" s="12" t="s">
        <v>79</v>
      </c>
      <c r="AW1703" s="12" t="s">
        <v>31</v>
      </c>
      <c r="AX1703" s="12" t="s">
        <v>69</v>
      </c>
      <c r="AY1703" s="153" t="s">
        <v>212</v>
      </c>
    </row>
    <row r="1704" spans="2:65" s="12" customFormat="1">
      <c r="B1704" s="152"/>
      <c r="D1704" s="150" t="s">
        <v>226</v>
      </c>
      <c r="E1704" s="153" t="s">
        <v>19</v>
      </c>
      <c r="F1704" s="154" t="s">
        <v>1765</v>
      </c>
      <c r="H1704" s="155">
        <v>1</v>
      </c>
      <c r="I1704" s="156"/>
      <c r="L1704" s="152"/>
      <c r="M1704" s="157"/>
      <c r="T1704" s="158"/>
      <c r="AT1704" s="153" t="s">
        <v>226</v>
      </c>
      <c r="AU1704" s="153" t="s">
        <v>79</v>
      </c>
      <c r="AV1704" s="12" t="s">
        <v>79</v>
      </c>
      <c r="AW1704" s="12" t="s">
        <v>31</v>
      </c>
      <c r="AX1704" s="12" t="s">
        <v>69</v>
      </c>
      <c r="AY1704" s="153" t="s">
        <v>212</v>
      </c>
    </row>
    <row r="1705" spans="2:65" s="12" customFormat="1">
      <c r="B1705" s="152"/>
      <c r="D1705" s="150" t="s">
        <v>226</v>
      </c>
      <c r="E1705" s="153" t="s">
        <v>19</v>
      </c>
      <c r="F1705" s="154" t="s">
        <v>1766</v>
      </c>
      <c r="H1705" s="155">
        <v>1</v>
      </c>
      <c r="I1705" s="156"/>
      <c r="L1705" s="152"/>
      <c r="M1705" s="157"/>
      <c r="T1705" s="158"/>
      <c r="AT1705" s="153" t="s">
        <v>226</v>
      </c>
      <c r="AU1705" s="153" t="s">
        <v>79</v>
      </c>
      <c r="AV1705" s="12" t="s">
        <v>79</v>
      </c>
      <c r="AW1705" s="12" t="s">
        <v>31</v>
      </c>
      <c r="AX1705" s="12" t="s">
        <v>69</v>
      </c>
      <c r="AY1705" s="153" t="s">
        <v>212</v>
      </c>
    </row>
    <row r="1706" spans="2:65" s="12" customFormat="1">
      <c r="B1706" s="152"/>
      <c r="D1706" s="150" t="s">
        <v>226</v>
      </c>
      <c r="E1706" s="153" t="s">
        <v>19</v>
      </c>
      <c r="F1706" s="154" t="s">
        <v>1767</v>
      </c>
      <c r="H1706" s="155">
        <v>1</v>
      </c>
      <c r="I1706" s="156"/>
      <c r="L1706" s="152"/>
      <c r="M1706" s="157"/>
      <c r="T1706" s="158"/>
      <c r="AT1706" s="153" t="s">
        <v>226</v>
      </c>
      <c r="AU1706" s="153" t="s">
        <v>79</v>
      </c>
      <c r="AV1706" s="12" t="s">
        <v>79</v>
      </c>
      <c r="AW1706" s="12" t="s">
        <v>31</v>
      </c>
      <c r="AX1706" s="12" t="s">
        <v>69</v>
      </c>
      <c r="AY1706" s="153" t="s">
        <v>212</v>
      </c>
    </row>
    <row r="1707" spans="2:65" s="12" customFormat="1">
      <c r="B1707" s="152"/>
      <c r="D1707" s="150" t="s">
        <v>226</v>
      </c>
      <c r="E1707" s="153" t="s">
        <v>19</v>
      </c>
      <c r="F1707" s="154" t="s">
        <v>1768</v>
      </c>
      <c r="H1707" s="155">
        <v>1</v>
      </c>
      <c r="I1707" s="156"/>
      <c r="L1707" s="152"/>
      <c r="M1707" s="157"/>
      <c r="T1707" s="158"/>
      <c r="AT1707" s="153" t="s">
        <v>226</v>
      </c>
      <c r="AU1707" s="153" t="s">
        <v>79</v>
      </c>
      <c r="AV1707" s="12" t="s">
        <v>79</v>
      </c>
      <c r="AW1707" s="12" t="s">
        <v>31</v>
      </c>
      <c r="AX1707" s="12" t="s">
        <v>69</v>
      </c>
      <c r="AY1707" s="153" t="s">
        <v>212</v>
      </c>
    </row>
    <row r="1708" spans="2:65" s="13" customFormat="1">
      <c r="B1708" s="159"/>
      <c r="D1708" s="150" t="s">
        <v>226</v>
      </c>
      <c r="E1708" s="160" t="s">
        <v>19</v>
      </c>
      <c r="F1708" s="161" t="s">
        <v>228</v>
      </c>
      <c r="H1708" s="162">
        <v>5</v>
      </c>
      <c r="I1708" s="163"/>
      <c r="L1708" s="159"/>
      <c r="M1708" s="164"/>
      <c r="T1708" s="165"/>
      <c r="AT1708" s="160" t="s">
        <v>226</v>
      </c>
      <c r="AU1708" s="160" t="s">
        <v>79</v>
      </c>
      <c r="AV1708" s="13" t="s">
        <v>229</v>
      </c>
      <c r="AW1708" s="13" t="s">
        <v>31</v>
      </c>
      <c r="AX1708" s="13" t="s">
        <v>77</v>
      </c>
      <c r="AY1708" s="160" t="s">
        <v>212</v>
      </c>
    </row>
    <row r="1709" spans="2:65" s="1" customFormat="1" ht="21.75" customHeight="1">
      <c r="B1709" s="34"/>
      <c r="C1709" s="133" t="s">
        <v>2162</v>
      </c>
      <c r="D1709" s="133" t="s">
        <v>215</v>
      </c>
      <c r="E1709" s="134" t="s">
        <v>2163</v>
      </c>
      <c r="F1709" s="135" t="s">
        <v>2164</v>
      </c>
      <c r="G1709" s="136" t="s">
        <v>624</v>
      </c>
      <c r="H1709" s="137">
        <v>1</v>
      </c>
      <c r="I1709" s="138"/>
      <c r="J1709" s="139">
        <f>ROUND(I1709*H1709,2)</f>
        <v>0</v>
      </c>
      <c r="K1709" s="135" t="s">
        <v>245</v>
      </c>
      <c r="L1709" s="34"/>
      <c r="M1709" s="140" t="s">
        <v>19</v>
      </c>
      <c r="N1709" s="141" t="s">
        <v>40</v>
      </c>
      <c r="P1709" s="142">
        <f>O1709*H1709</f>
        <v>0</v>
      </c>
      <c r="Q1709" s="142">
        <v>0</v>
      </c>
      <c r="R1709" s="142">
        <f>Q1709*H1709</f>
        <v>0</v>
      </c>
      <c r="S1709" s="142">
        <v>0.20899999999999999</v>
      </c>
      <c r="T1709" s="143">
        <f>S1709*H1709</f>
        <v>0.20899999999999999</v>
      </c>
      <c r="AR1709" s="144" t="s">
        <v>316</v>
      </c>
      <c r="AT1709" s="144" t="s">
        <v>215</v>
      </c>
      <c r="AU1709" s="144" t="s">
        <v>79</v>
      </c>
      <c r="AY1709" s="19" t="s">
        <v>212</v>
      </c>
      <c r="BE1709" s="145">
        <f>IF(N1709="základní",J1709,0)</f>
        <v>0</v>
      </c>
      <c r="BF1709" s="145">
        <f>IF(N1709="snížená",J1709,0)</f>
        <v>0</v>
      </c>
      <c r="BG1709" s="145">
        <f>IF(N1709="zákl. přenesená",J1709,0)</f>
        <v>0</v>
      </c>
      <c r="BH1709" s="145">
        <f>IF(N1709="sníž. přenesená",J1709,0)</f>
        <v>0</v>
      </c>
      <c r="BI1709" s="145">
        <f>IF(N1709="nulová",J1709,0)</f>
        <v>0</v>
      </c>
      <c r="BJ1709" s="19" t="s">
        <v>77</v>
      </c>
      <c r="BK1709" s="145">
        <f>ROUND(I1709*H1709,2)</f>
        <v>0</v>
      </c>
      <c r="BL1709" s="19" t="s">
        <v>316</v>
      </c>
      <c r="BM1709" s="144" t="s">
        <v>2165</v>
      </c>
    </row>
    <row r="1710" spans="2:65" s="14" customFormat="1">
      <c r="B1710" s="170"/>
      <c r="D1710" s="150" t="s">
        <v>226</v>
      </c>
      <c r="E1710" s="171" t="s">
        <v>19</v>
      </c>
      <c r="F1710" s="172" t="s">
        <v>2166</v>
      </c>
      <c r="H1710" s="171" t="s">
        <v>19</v>
      </c>
      <c r="I1710" s="173"/>
      <c r="L1710" s="170"/>
      <c r="M1710" s="174"/>
      <c r="T1710" s="175"/>
      <c r="AT1710" s="171" t="s">
        <v>226</v>
      </c>
      <c r="AU1710" s="171" t="s">
        <v>79</v>
      </c>
      <c r="AV1710" s="14" t="s">
        <v>77</v>
      </c>
      <c r="AW1710" s="14" t="s">
        <v>31</v>
      </c>
      <c r="AX1710" s="14" t="s">
        <v>69</v>
      </c>
      <c r="AY1710" s="171" t="s">
        <v>212</v>
      </c>
    </row>
    <row r="1711" spans="2:65" s="14" customFormat="1">
      <c r="B1711" s="170"/>
      <c r="D1711" s="150" t="s">
        <v>226</v>
      </c>
      <c r="E1711" s="171" t="s">
        <v>19</v>
      </c>
      <c r="F1711" s="172" t="s">
        <v>2167</v>
      </c>
      <c r="H1711" s="171" t="s">
        <v>19</v>
      </c>
      <c r="I1711" s="173"/>
      <c r="L1711" s="170"/>
      <c r="M1711" s="174"/>
      <c r="T1711" s="175"/>
      <c r="AT1711" s="171" t="s">
        <v>226</v>
      </c>
      <c r="AU1711" s="171" t="s">
        <v>79</v>
      </c>
      <c r="AV1711" s="14" t="s">
        <v>77</v>
      </c>
      <c r="AW1711" s="14" t="s">
        <v>31</v>
      </c>
      <c r="AX1711" s="14" t="s">
        <v>69</v>
      </c>
      <c r="AY1711" s="171" t="s">
        <v>212</v>
      </c>
    </row>
    <row r="1712" spans="2:65" s="12" customFormat="1">
      <c r="B1712" s="152"/>
      <c r="D1712" s="150" t="s">
        <v>226</v>
      </c>
      <c r="E1712" s="153" t="s">
        <v>19</v>
      </c>
      <c r="F1712" s="154" t="s">
        <v>1770</v>
      </c>
      <c r="H1712" s="155">
        <v>1</v>
      </c>
      <c r="I1712" s="156"/>
      <c r="L1712" s="152"/>
      <c r="M1712" s="157"/>
      <c r="T1712" s="158"/>
      <c r="AT1712" s="153" t="s">
        <v>226</v>
      </c>
      <c r="AU1712" s="153" t="s">
        <v>79</v>
      </c>
      <c r="AV1712" s="12" t="s">
        <v>79</v>
      </c>
      <c r="AW1712" s="12" t="s">
        <v>31</v>
      </c>
      <c r="AX1712" s="12" t="s">
        <v>69</v>
      </c>
      <c r="AY1712" s="153" t="s">
        <v>212</v>
      </c>
    </row>
    <row r="1713" spans="2:65" s="13" customFormat="1">
      <c r="B1713" s="159"/>
      <c r="D1713" s="150" t="s">
        <v>226</v>
      </c>
      <c r="E1713" s="160" t="s">
        <v>19</v>
      </c>
      <c r="F1713" s="161" t="s">
        <v>228</v>
      </c>
      <c r="H1713" s="162">
        <v>1</v>
      </c>
      <c r="I1713" s="163"/>
      <c r="L1713" s="159"/>
      <c r="M1713" s="164"/>
      <c r="T1713" s="165"/>
      <c r="AT1713" s="160" t="s">
        <v>226</v>
      </c>
      <c r="AU1713" s="160" t="s">
        <v>79</v>
      </c>
      <c r="AV1713" s="13" t="s">
        <v>229</v>
      </c>
      <c r="AW1713" s="13" t="s">
        <v>31</v>
      </c>
      <c r="AX1713" s="13" t="s">
        <v>77</v>
      </c>
      <c r="AY1713" s="160" t="s">
        <v>212</v>
      </c>
    </row>
    <row r="1714" spans="2:65" s="11" customFormat="1" ht="22.9" customHeight="1">
      <c r="B1714" s="121"/>
      <c r="D1714" s="122" t="s">
        <v>68</v>
      </c>
      <c r="E1714" s="131" t="s">
        <v>2168</v>
      </c>
      <c r="F1714" s="131" t="s">
        <v>2169</v>
      </c>
      <c r="I1714" s="124"/>
      <c r="J1714" s="132">
        <f>BK1714</f>
        <v>0</v>
      </c>
      <c r="L1714" s="121"/>
      <c r="M1714" s="126"/>
      <c r="P1714" s="127">
        <f>SUM(P1715:P1887)</f>
        <v>0</v>
      </c>
      <c r="R1714" s="127">
        <f>SUM(R1715:R1887)</f>
        <v>0</v>
      </c>
      <c r="T1714" s="128">
        <f>SUM(T1715:T1887)</f>
        <v>104.947253</v>
      </c>
      <c r="AR1714" s="122" t="s">
        <v>79</v>
      </c>
      <c r="AT1714" s="129" t="s">
        <v>68</v>
      </c>
      <c r="AU1714" s="129" t="s">
        <v>77</v>
      </c>
      <c r="AY1714" s="122" t="s">
        <v>212</v>
      </c>
      <c r="BK1714" s="130">
        <f>SUM(BK1715:BK1887)</f>
        <v>0</v>
      </c>
    </row>
    <row r="1715" spans="2:65" s="1" customFormat="1" ht="16.5" customHeight="1">
      <c r="B1715" s="34"/>
      <c r="C1715" s="133" t="s">
        <v>2170</v>
      </c>
      <c r="D1715" s="133" t="s">
        <v>215</v>
      </c>
      <c r="E1715" s="134" t="s">
        <v>2171</v>
      </c>
      <c r="F1715" s="135" t="s">
        <v>2172</v>
      </c>
      <c r="G1715" s="136" t="s">
        <v>495</v>
      </c>
      <c r="H1715" s="137">
        <v>465.86</v>
      </c>
      <c r="I1715" s="138"/>
      <c r="J1715" s="139">
        <f>ROUND(I1715*H1715,2)</f>
        <v>0</v>
      </c>
      <c r="K1715" s="135" t="s">
        <v>219</v>
      </c>
      <c r="L1715" s="34"/>
      <c r="M1715" s="140" t="s">
        <v>19</v>
      </c>
      <c r="N1715" s="141" t="s">
        <v>40</v>
      </c>
      <c r="P1715" s="142">
        <f>O1715*H1715</f>
        <v>0</v>
      </c>
      <c r="Q1715" s="142">
        <v>0</v>
      </c>
      <c r="R1715" s="142">
        <f>Q1715*H1715</f>
        <v>0</v>
      </c>
      <c r="S1715" s="142">
        <v>3.3000000000000002E-2</v>
      </c>
      <c r="T1715" s="143">
        <f>S1715*H1715</f>
        <v>15.373380000000001</v>
      </c>
      <c r="AR1715" s="144" t="s">
        <v>316</v>
      </c>
      <c r="AT1715" s="144" t="s">
        <v>215</v>
      </c>
      <c r="AU1715" s="144" t="s">
        <v>79</v>
      </c>
      <c r="AY1715" s="19" t="s">
        <v>212</v>
      </c>
      <c r="BE1715" s="145">
        <f>IF(N1715="základní",J1715,0)</f>
        <v>0</v>
      </c>
      <c r="BF1715" s="145">
        <f>IF(N1715="snížená",J1715,0)</f>
        <v>0</v>
      </c>
      <c r="BG1715" s="145">
        <f>IF(N1715="zákl. přenesená",J1715,0)</f>
        <v>0</v>
      </c>
      <c r="BH1715" s="145">
        <f>IF(N1715="sníž. přenesená",J1715,0)</f>
        <v>0</v>
      </c>
      <c r="BI1715" s="145">
        <f>IF(N1715="nulová",J1715,0)</f>
        <v>0</v>
      </c>
      <c r="BJ1715" s="19" t="s">
        <v>77</v>
      </c>
      <c r="BK1715" s="145">
        <f>ROUND(I1715*H1715,2)</f>
        <v>0</v>
      </c>
      <c r="BL1715" s="19" t="s">
        <v>316</v>
      </c>
      <c r="BM1715" s="144" t="s">
        <v>2173</v>
      </c>
    </row>
    <row r="1716" spans="2:65" s="1" customFormat="1">
      <c r="B1716" s="34"/>
      <c r="D1716" s="146" t="s">
        <v>222</v>
      </c>
      <c r="F1716" s="147" t="s">
        <v>2174</v>
      </c>
      <c r="I1716" s="148"/>
      <c r="L1716" s="34"/>
      <c r="M1716" s="149"/>
      <c r="T1716" s="55"/>
      <c r="AT1716" s="19" t="s">
        <v>222</v>
      </c>
      <c r="AU1716" s="19" t="s">
        <v>79</v>
      </c>
    </row>
    <row r="1717" spans="2:65" s="14" customFormat="1">
      <c r="B1717" s="170"/>
      <c r="D1717" s="150" t="s">
        <v>226</v>
      </c>
      <c r="E1717" s="171" t="s">
        <v>19</v>
      </c>
      <c r="F1717" s="172" t="s">
        <v>2175</v>
      </c>
      <c r="H1717" s="171" t="s">
        <v>19</v>
      </c>
      <c r="I1717" s="173"/>
      <c r="L1717" s="170"/>
      <c r="M1717" s="174"/>
      <c r="T1717" s="175"/>
      <c r="AT1717" s="171" t="s">
        <v>226</v>
      </c>
      <c r="AU1717" s="171" t="s">
        <v>79</v>
      </c>
      <c r="AV1717" s="14" t="s">
        <v>77</v>
      </c>
      <c r="AW1717" s="14" t="s">
        <v>31</v>
      </c>
      <c r="AX1717" s="14" t="s">
        <v>69</v>
      </c>
      <c r="AY1717" s="171" t="s">
        <v>212</v>
      </c>
    </row>
    <row r="1718" spans="2:65" s="14" customFormat="1">
      <c r="B1718" s="170"/>
      <c r="D1718" s="150" t="s">
        <v>226</v>
      </c>
      <c r="E1718" s="171" t="s">
        <v>19</v>
      </c>
      <c r="F1718" s="172" t="s">
        <v>2176</v>
      </c>
      <c r="H1718" s="171" t="s">
        <v>19</v>
      </c>
      <c r="I1718" s="173"/>
      <c r="L1718" s="170"/>
      <c r="M1718" s="174"/>
      <c r="T1718" s="175"/>
      <c r="AT1718" s="171" t="s">
        <v>226</v>
      </c>
      <c r="AU1718" s="171" t="s">
        <v>79</v>
      </c>
      <c r="AV1718" s="14" t="s">
        <v>77</v>
      </c>
      <c r="AW1718" s="14" t="s">
        <v>31</v>
      </c>
      <c r="AX1718" s="14" t="s">
        <v>69</v>
      </c>
      <c r="AY1718" s="171" t="s">
        <v>212</v>
      </c>
    </row>
    <row r="1719" spans="2:65" s="12" customFormat="1">
      <c r="B1719" s="152"/>
      <c r="D1719" s="150" t="s">
        <v>226</v>
      </c>
      <c r="E1719" s="153" t="s">
        <v>19</v>
      </c>
      <c r="F1719" s="154" t="s">
        <v>2177</v>
      </c>
      <c r="H1719" s="155">
        <v>3.7549999999999999</v>
      </c>
      <c r="I1719" s="156"/>
      <c r="L1719" s="152"/>
      <c r="M1719" s="157"/>
      <c r="T1719" s="158"/>
      <c r="AT1719" s="153" t="s">
        <v>226</v>
      </c>
      <c r="AU1719" s="153" t="s">
        <v>79</v>
      </c>
      <c r="AV1719" s="12" t="s">
        <v>79</v>
      </c>
      <c r="AW1719" s="12" t="s">
        <v>31</v>
      </c>
      <c r="AX1719" s="12" t="s">
        <v>69</v>
      </c>
      <c r="AY1719" s="153" t="s">
        <v>212</v>
      </c>
    </row>
    <row r="1720" spans="2:65" s="15" customFormat="1">
      <c r="B1720" s="176"/>
      <c r="D1720" s="150" t="s">
        <v>226</v>
      </c>
      <c r="E1720" s="177" t="s">
        <v>19</v>
      </c>
      <c r="F1720" s="178" t="s">
        <v>455</v>
      </c>
      <c r="H1720" s="179">
        <v>3.7549999999999999</v>
      </c>
      <c r="I1720" s="180"/>
      <c r="L1720" s="176"/>
      <c r="M1720" s="181"/>
      <c r="T1720" s="182"/>
      <c r="AT1720" s="177" t="s">
        <v>226</v>
      </c>
      <c r="AU1720" s="177" t="s">
        <v>79</v>
      </c>
      <c r="AV1720" s="15" t="s">
        <v>236</v>
      </c>
      <c r="AW1720" s="15" t="s">
        <v>31</v>
      </c>
      <c r="AX1720" s="15" t="s">
        <v>69</v>
      </c>
      <c r="AY1720" s="177" t="s">
        <v>212</v>
      </c>
    </row>
    <row r="1721" spans="2:65" s="14" customFormat="1">
      <c r="B1721" s="170"/>
      <c r="D1721" s="150" t="s">
        <v>226</v>
      </c>
      <c r="E1721" s="171" t="s">
        <v>19</v>
      </c>
      <c r="F1721" s="172" t="s">
        <v>2178</v>
      </c>
      <c r="H1721" s="171" t="s">
        <v>19</v>
      </c>
      <c r="I1721" s="173"/>
      <c r="L1721" s="170"/>
      <c r="M1721" s="174"/>
      <c r="T1721" s="175"/>
      <c r="AT1721" s="171" t="s">
        <v>226</v>
      </c>
      <c r="AU1721" s="171" t="s">
        <v>79</v>
      </c>
      <c r="AV1721" s="14" t="s">
        <v>77</v>
      </c>
      <c r="AW1721" s="14" t="s">
        <v>31</v>
      </c>
      <c r="AX1721" s="14" t="s">
        <v>69</v>
      </c>
      <c r="AY1721" s="171" t="s">
        <v>212</v>
      </c>
    </row>
    <row r="1722" spans="2:65" s="12" customFormat="1">
      <c r="B1722" s="152"/>
      <c r="D1722" s="150" t="s">
        <v>226</v>
      </c>
      <c r="E1722" s="153" t="s">
        <v>19</v>
      </c>
      <c r="F1722" s="154" t="s">
        <v>2179</v>
      </c>
      <c r="H1722" s="155">
        <v>32.408999999999999</v>
      </c>
      <c r="I1722" s="156"/>
      <c r="L1722" s="152"/>
      <c r="M1722" s="157"/>
      <c r="T1722" s="158"/>
      <c r="AT1722" s="153" t="s">
        <v>226</v>
      </c>
      <c r="AU1722" s="153" t="s">
        <v>79</v>
      </c>
      <c r="AV1722" s="12" t="s">
        <v>79</v>
      </c>
      <c r="AW1722" s="12" t="s">
        <v>31</v>
      </c>
      <c r="AX1722" s="12" t="s">
        <v>69</v>
      </c>
      <c r="AY1722" s="153" t="s">
        <v>212</v>
      </c>
    </row>
    <row r="1723" spans="2:65" s="15" customFormat="1">
      <c r="B1723" s="176"/>
      <c r="D1723" s="150" t="s">
        <v>226</v>
      </c>
      <c r="E1723" s="177" t="s">
        <v>19</v>
      </c>
      <c r="F1723" s="178" t="s">
        <v>455</v>
      </c>
      <c r="H1723" s="179">
        <v>32.408999999999999</v>
      </c>
      <c r="I1723" s="180"/>
      <c r="L1723" s="176"/>
      <c r="M1723" s="181"/>
      <c r="T1723" s="182"/>
      <c r="AT1723" s="177" t="s">
        <v>226</v>
      </c>
      <c r="AU1723" s="177" t="s">
        <v>79</v>
      </c>
      <c r="AV1723" s="15" t="s">
        <v>236</v>
      </c>
      <c r="AW1723" s="15" t="s">
        <v>31</v>
      </c>
      <c r="AX1723" s="15" t="s">
        <v>69</v>
      </c>
      <c r="AY1723" s="177" t="s">
        <v>212</v>
      </c>
    </row>
    <row r="1724" spans="2:65" s="14" customFormat="1">
      <c r="B1724" s="170"/>
      <c r="D1724" s="150" t="s">
        <v>226</v>
      </c>
      <c r="E1724" s="171" t="s">
        <v>19</v>
      </c>
      <c r="F1724" s="172" t="s">
        <v>2180</v>
      </c>
      <c r="H1724" s="171" t="s">
        <v>19</v>
      </c>
      <c r="I1724" s="173"/>
      <c r="L1724" s="170"/>
      <c r="M1724" s="174"/>
      <c r="T1724" s="175"/>
      <c r="AT1724" s="171" t="s">
        <v>226</v>
      </c>
      <c r="AU1724" s="171" t="s">
        <v>79</v>
      </c>
      <c r="AV1724" s="14" t="s">
        <v>77</v>
      </c>
      <c r="AW1724" s="14" t="s">
        <v>31</v>
      </c>
      <c r="AX1724" s="14" t="s">
        <v>69</v>
      </c>
      <c r="AY1724" s="171" t="s">
        <v>212</v>
      </c>
    </row>
    <row r="1725" spans="2:65" s="12" customFormat="1">
      <c r="B1725" s="152"/>
      <c r="D1725" s="150" t="s">
        <v>226</v>
      </c>
      <c r="E1725" s="153" t="s">
        <v>19</v>
      </c>
      <c r="F1725" s="154" t="s">
        <v>2181</v>
      </c>
      <c r="H1725" s="155">
        <v>251.56299999999999</v>
      </c>
      <c r="I1725" s="156"/>
      <c r="L1725" s="152"/>
      <c r="M1725" s="157"/>
      <c r="T1725" s="158"/>
      <c r="AT1725" s="153" t="s">
        <v>226</v>
      </c>
      <c r="AU1725" s="153" t="s">
        <v>79</v>
      </c>
      <c r="AV1725" s="12" t="s">
        <v>79</v>
      </c>
      <c r="AW1725" s="12" t="s">
        <v>31</v>
      </c>
      <c r="AX1725" s="12" t="s">
        <v>69</v>
      </c>
      <c r="AY1725" s="153" t="s">
        <v>212</v>
      </c>
    </row>
    <row r="1726" spans="2:65" s="12" customFormat="1">
      <c r="B1726" s="152"/>
      <c r="D1726" s="150" t="s">
        <v>226</v>
      </c>
      <c r="E1726" s="153" t="s">
        <v>19</v>
      </c>
      <c r="F1726" s="154" t="s">
        <v>2182</v>
      </c>
      <c r="H1726" s="155">
        <v>178.13300000000001</v>
      </c>
      <c r="I1726" s="156"/>
      <c r="L1726" s="152"/>
      <c r="M1726" s="157"/>
      <c r="T1726" s="158"/>
      <c r="AT1726" s="153" t="s">
        <v>226</v>
      </c>
      <c r="AU1726" s="153" t="s">
        <v>79</v>
      </c>
      <c r="AV1726" s="12" t="s">
        <v>79</v>
      </c>
      <c r="AW1726" s="12" t="s">
        <v>31</v>
      </c>
      <c r="AX1726" s="12" t="s">
        <v>69</v>
      </c>
      <c r="AY1726" s="153" t="s">
        <v>212</v>
      </c>
    </row>
    <row r="1727" spans="2:65" s="15" customFormat="1">
      <c r="B1727" s="176"/>
      <c r="D1727" s="150" t="s">
        <v>226</v>
      </c>
      <c r="E1727" s="177" t="s">
        <v>19</v>
      </c>
      <c r="F1727" s="178" t="s">
        <v>455</v>
      </c>
      <c r="H1727" s="179">
        <v>429.69600000000003</v>
      </c>
      <c r="I1727" s="180"/>
      <c r="L1727" s="176"/>
      <c r="M1727" s="181"/>
      <c r="T1727" s="182"/>
      <c r="AT1727" s="177" t="s">
        <v>226</v>
      </c>
      <c r="AU1727" s="177" t="s">
        <v>79</v>
      </c>
      <c r="AV1727" s="15" t="s">
        <v>236</v>
      </c>
      <c r="AW1727" s="15" t="s">
        <v>31</v>
      </c>
      <c r="AX1727" s="15" t="s">
        <v>69</v>
      </c>
      <c r="AY1727" s="177" t="s">
        <v>212</v>
      </c>
    </row>
    <row r="1728" spans="2:65" s="13" customFormat="1">
      <c r="B1728" s="159"/>
      <c r="D1728" s="150" t="s">
        <v>226</v>
      </c>
      <c r="E1728" s="160" t="s">
        <v>19</v>
      </c>
      <c r="F1728" s="161" t="s">
        <v>228</v>
      </c>
      <c r="H1728" s="162">
        <v>465.86</v>
      </c>
      <c r="I1728" s="163"/>
      <c r="L1728" s="159"/>
      <c r="M1728" s="164"/>
      <c r="T1728" s="165"/>
      <c r="AT1728" s="160" t="s">
        <v>226</v>
      </c>
      <c r="AU1728" s="160" t="s">
        <v>79</v>
      </c>
      <c r="AV1728" s="13" t="s">
        <v>229</v>
      </c>
      <c r="AW1728" s="13" t="s">
        <v>31</v>
      </c>
      <c r="AX1728" s="13" t="s">
        <v>77</v>
      </c>
      <c r="AY1728" s="160" t="s">
        <v>212</v>
      </c>
    </row>
    <row r="1729" spans="2:65" s="1" customFormat="1" ht="16.5" customHeight="1">
      <c r="B1729" s="34"/>
      <c r="C1729" s="133" t="s">
        <v>2183</v>
      </c>
      <c r="D1729" s="133" t="s">
        <v>215</v>
      </c>
      <c r="E1729" s="134" t="s">
        <v>2184</v>
      </c>
      <c r="F1729" s="135" t="s">
        <v>2185</v>
      </c>
      <c r="G1729" s="136" t="s">
        <v>495</v>
      </c>
      <c r="H1729" s="137">
        <v>40.700000000000003</v>
      </c>
      <c r="I1729" s="138"/>
      <c r="J1729" s="139">
        <f>ROUND(I1729*H1729,2)</f>
        <v>0</v>
      </c>
      <c r="K1729" s="135" t="s">
        <v>219</v>
      </c>
      <c r="L1729" s="34"/>
      <c r="M1729" s="140" t="s">
        <v>19</v>
      </c>
      <c r="N1729" s="141" t="s">
        <v>40</v>
      </c>
      <c r="P1729" s="142">
        <f>O1729*H1729</f>
        <v>0</v>
      </c>
      <c r="Q1729" s="142">
        <v>0</v>
      </c>
      <c r="R1729" s="142">
        <f>Q1729*H1729</f>
        <v>0</v>
      </c>
      <c r="S1729" s="142">
        <v>1.7000000000000001E-2</v>
      </c>
      <c r="T1729" s="143">
        <f>S1729*H1729</f>
        <v>0.69190000000000007</v>
      </c>
      <c r="AR1729" s="144" t="s">
        <v>316</v>
      </c>
      <c r="AT1729" s="144" t="s">
        <v>215</v>
      </c>
      <c r="AU1729" s="144" t="s">
        <v>79</v>
      </c>
      <c r="AY1729" s="19" t="s">
        <v>212</v>
      </c>
      <c r="BE1729" s="145">
        <f>IF(N1729="základní",J1729,0)</f>
        <v>0</v>
      </c>
      <c r="BF1729" s="145">
        <f>IF(N1729="snížená",J1729,0)</f>
        <v>0</v>
      </c>
      <c r="BG1729" s="145">
        <f>IF(N1729="zákl. přenesená",J1729,0)</f>
        <v>0</v>
      </c>
      <c r="BH1729" s="145">
        <f>IF(N1729="sníž. přenesená",J1729,0)</f>
        <v>0</v>
      </c>
      <c r="BI1729" s="145">
        <f>IF(N1729="nulová",J1729,0)</f>
        <v>0</v>
      </c>
      <c r="BJ1729" s="19" t="s">
        <v>77</v>
      </c>
      <c r="BK1729" s="145">
        <f>ROUND(I1729*H1729,2)</f>
        <v>0</v>
      </c>
      <c r="BL1729" s="19" t="s">
        <v>316</v>
      </c>
      <c r="BM1729" s="144" t="s">
        <v>2186</v>
      </c>
    </row>
    <row r="1730" spans="2:65" s="1" customFormat="1">
      <c r="B1730" s="34"/>
      <c r="D1730" s="146" t="s">
        <v>222</v>
      </c>
      <c r="F1730" s="147" t="s">
        <v>2187</v>
      </c>
      <c r="I1730" s="148"/>
      <c r="L1730" s="34"/>
      <c r="M1730" s="149"/>
      <c r="T1730" s="55"/>
      <c r="AT1730" s="19" t="s">
        <v>222</v>
      </c>
      <c r="AU1730" s="19" t="s">
        <v>79</v>
      </c>
    </row>
    <row r="1731" spans="2:65" s="14" customFormat="1">
      <c r="B1731" s="170"/>
      <c r="D1731" s="150" t="s">
        <v>226</v>
      </c>
      <c r="E1731" s="171" t="s">
        <v>19</v>
      </c>
      <c r="F1731" s="172" t="s">
        <v>2188</v>
      </c>
      <c r="H1731" s="171" t="s">
        <v>19</v>
      </c>
      <c r="I1731" s="173"/>
      <c r="L1731" s="170"/>
      <c r="M1731" s="174"/>
      <c r="T1731" s="175"/>
      <c r="AT1731" s="171" t="s">
        <v>226</v>
      </c>
      <c r="AU1731" s="171" t="s">
        <v>79</v>
      </c>
      <c r="AV1731" s="14" t="s">
        <v>77</v>
      </c>
      <c r="AW1731" s="14" t="s">
        <v>31</v>
      </c>
      <c r="AX1731" s="14" t="s">
        <v>69</v>
      </c>
      <c r="AY1731" s="171" t="s">
        <v>212</v>
      </c>
    </row>
    <row r="1732" spans="2:65" s="12" customFormat="1">
      <c r="B1732" s="152"/>
      <c r="D1732" s="150" t="s">
        <v>226</v>
      </c>
      <c r="E1732" s="153" t="s">
        <v>19</v>
      </c>
      <c r="F1732" s="154" t="s">
        <v>2189</v>
      </c>
      <c r="H1732" s="155">
        <v>40.700000000000003</v>
      </c>
      <c r="I1732" s="156"/>
      <c r="L1732" s="152"/>
      <c r="M1732" s="157"/>
      <c r="T1732" s="158"/>
      <c r="AT1732" s="153" t="s">
        <v>226</v>
      </c>
      <c r="AU1732" s="153" t="s">
        <v>79</v>
      </c>
      <c r="AV1732" s="12" t="s">
        <v>79</v>
      </c>
      <c r="AW1732" s="12" t="s">
        <v>31</v>
      </c>
      <c r="AX1732" s="12" t="s">
        <v>69</v>
      </c>
      <c r="AY1732" s="153" t="s">
        <v>212</v>
      </c>
    </row>
    <row r="1733" spans="2:65" s="13" customFormat="1">
      <c r="B1733" s="159"/>
      <c r="D1733" s="150" t="s">
        <v>226</v>
      </c>
      <c r="E1733" s="160" t="s">
        <v>19</v>
      </c>
      <c r="F1733" s="161" t="s">
        <v>228</v>
      </c>
      <c r="H1733" s="162">
        <v>40.700000000000003</v>
      </c>
      <c r="I1733" s="163"/>
      <c r="L1733" s="159"/>
      <c r="M1733" s="164"/>
      <c r="T1733" s="165"/>
      <c r="AT1733" s="160" t="s">
        <v>226</v>
      </c>
      <c r="AU1733" s="160" t="s">
        <v>79</v>
      </c>
      <c r="AV1733" s="13" t="s">
        <v>229</v>
      </c>
      <c r="AW1733" s="13" t="s">
        <v>31</v>
      </c>
      <c r="AX1733" s="13" t="s">
        <v>77</v>
      </c>
      <c r="AY1733" s="160" t="s">
        <v>212</v>
      </c>
    </row>
    <row r="1734" spans="2:65" s="1" customFormat="1" ht="16.5" customHeight="1">
      <c r="B1734" s="34"/>
      <c r="C1734" s="133" t="s">
        <v>2190</v>
      </c>
      <c r="D1734" s="133" t="s">
        <v>215</v>
      </c>
      <c r="E1734" s="134" t="s">
        <v>2191</v>
      </c>
      <c r="F1734" s="135" t="s">
        <v>2192</v>
      </c>
      <c r="G1734" s="136" t="s">
        <v>495</v>
      </c>
      <c r="H1734" s="137">
        <v>33</v>
      </c>
      <c r="I1734" s="138"/>
      <c r="J1734" s="139">
        <f>ROUND(I1734*H1734,2)</f>
        <v>0</v>
      </c>
      <c r="K1734" s="135" t="s">
        <v>219</v>
      </c>
      <c r="L1734" s="34"/>
      <c r="M1734" s="140" t="s">
        <v>19</v>
      </c>
      <c r="N1734" s="141" t="s">
        <v>40</v>
      </c>
      <c r="P1734" s="142">
        <f>O1734*H1734</f>
        <v>0</v>
      </c>
      <c r="Q1734" s="142">
        <v>0</v>
      </c>
      <c r="R1734" s="142">
        <f>Q1734*H1734</f>
        <v>0</v>
      </c>
      <c r="S1734" s="142">
        <v>0.02</v>
      </c>
      <c r="T1734" s="143">
        <f>S1734*H1734</f>
        <v>0.66</v>
      </c>
      <c r="AR1734" s="144" t="s">
        <v>316</v>
      </c>
      <c r="AT1734" s="144" t="s">
        <v>215</v>
      </c>
      <c r="AU1734" s="144" t="s">
        <v>79</v>
      </c>
      <c r="AY1734" s="19" t="s">
        <v>212</v>
      </c>
      <c r="BE1734" s="145">
        <f>IF(N1734="základní",J1734,0)</f>
        <v>0</v>
      </c>
      <c r="BF1734" s="145">
        <f>IF(N1734="snížená",J1734,0)</f>
        <v>0</v>
      </c>
      <c r="BG1734" s="145">
        <f>IF(N1734="zákl. přenesená",J1734,0)</f>
        <v>0</v>
      </c>
      <c r="BH1734" s="145">
        <f>IF(N1734="sníž. přenesená",J1734,0)</f>
        <v>0</v>
      </c>
      <c r="BI1734" s="145">
        <f>IF(N1734="nulová",J1734,0)</f>
        <v>0</v>
      </c>
      <c r="BJ1734" s="19" t="s">
        <v>77</v>
      </c>
      <c r="BK1734" s="145">
        <f>ROUND(I1734*H1734,2)</f>
        <v>0</v>
      </c>
      <c r="BL1734" s="19" t="s">
        <v>316</v>
      </c>
      <c r="BM1734" s="144" t="s">
        <v>2193</v>
      </c>
    </row>
    <row r="1735" spans="2:65" s="1" customFormat="1">
      <c r="B1735" s="34"/>
      <c r="D1735" s="146" t="s">
        <v>222</v>
      </c>
      <c r="F1735" s="147" t="s">
        <v>2194</v>
      </c>
      <c r="I1735" s="148"/>
      <c r="L1735" s="34"/>
      <c r="M1735" s="149"/>
      <c r="T1735" s="55"/>
      <c r="AT1735" s="19" t="s">
        <v>222</v>
      </c>
      <c r="AU1735" s="19" t="s">
        <v>79</v>
      </c>
    </row>
    <row r="1736" spans="2:65" s="14" customFormat="1">
      <c r="B1736" s="170"/>
      <c r="D1736" s="150" t="s">
        <v>226</v>
      </c>
      <c r="E1736" s="171" t="s">
        <v>19</v>
      </c>
      <c r="F1736" s="172" t="s">
        <v>2195</v>
      </c>
      <c r="H1736" s="171" t="s">
        <v>19</v>
      </c>
      <c r="I1736" s="173"/>
      <c r="L1736" s="170"/>
      <c r="M1736" s="174"/>
      <c r="T1736" s="175"/>
      <c r="AT1736" s="171" t="s">
        <v>226</v>
      </c>
      <c r="AU1736" s="171" t="s">
        <v>79</v>
      </c>
      <c r="AV1736" s="14" t="s">
        <v>77</v>
      </c>
      <c r="AW1736" s="14" t="s">
        <v>31</v>
      </c>
      <c r="AX1736" s="14" t="s">
        <v>69</v>
      </c>
      <c r="AY1736" s="171" t="s">
        <v>212</v>
      </c>
    </row>
    <row r="1737" spans="2:65" s="12" customFormat="1">
      <c r="B1737" s="152"/>
      <c r="D1737" s="150" t="s">
        <v>226</v>
      </c>
      <c r="E1737" s="153" t="s">
        <v>19</v>
      </c>
      <c r="F1737" s="154" t="s">
        <v>2196</v>
      </c>
      <c r="H1737" s="155">
        <v>25.8</v>
      </c>
      <c r="I1737" s="156"/>
      <c r="L1737" s="152"/>
      <c r="M1737" s="157"/>
      <c r="T1737" s="158"/>
      <c r="AT1737" s="153" t="s">
        <v>226</v>
      </c>
      <c r="AU1737" s="153" t="s">
        <v>79</v>
      </c>
      <c r="AV1737" s="12" t="s">
        <v>79</v>
      </c>
      <c r="AW1737" s="12" t="s">
        <v>31</v>
      </c>
      <c r="AX1737" s="12" t="s">
        <v>69</v>
      </c>
      <c r="AY1737" s="153" t="s">
        <v>212</v>
      </c>
    </row>
    <row r="1738" spans="2:65" s="12" customFormat="1">
      <c r="B1738" s="152"/>
      <c r="D1738" s="150" t="s">
        <v>226</v>
      </c>
      <c r="E1738" s="153" t="s">
        <v>19</v>
      </c>
      <c r="F1738" s="154" t="s">
        <v>2197</v>
      </c>
      <c r="H1738" s="155">
        <v>7.2</v>
      </c>
      <c r="I1738" s="156"/>
      <c r="L1738" s="152"/>
      <c r="M1738" s="157"/>
      <c r="T1738" s="158"/>
      <c r="AT1738" s="153" t="s">
        <v>226</v>
      </c>
      <c r="AU1738" s="153" t="s">
        <v>79</v>
      </c>
      <c r="AV1738" s="12" t="s">
        <v>79</v>
      </c>
      <c r="AW1738" s="12" t="s">
        <v>31</v>
      </c>
      <c r="AX1738" s="12" t="s">
        <v>69</v>
      </c>
      <c r="AY1738" s="153" t="s">
        <v>212</v>
      </c>
    </row>
    <row r="1739" spans="2:65" s="13" customFormat="1">
      <c r="B1739" s="159"/>
      <c r="D1739" s="150" t="s">
        <v>226</v>
      </c>
      <c r="E1739" s="160" t="s">
        <v>19</v>
      </c>
      <c r="F1739" s="161" t="s">
        <v>228</v>
      </c>
      <c r="H1739" s="162">
        <v>33</v>
      </c>
      <c r="I1739" s="163"/>
      <c r="L1739" s="159"/>
      <c r="M1739" s="164"/>
      <c r="T1739" s="165"/>
      <c r="AT1739" s="160" t="s">
        <v>226</v>
      </c>
      <c r="AU1739" s="160" t="s">
        <v>79</v>
      </c>
      <c r="AV1739" s="13" t="s">
        <v>229</v>
      </c>
      <c r="AW1739" s="13" t="s">
        <v>31</v>
      </c>
      <c r="AX1739" s="13" t="s">
        <v>77</v>
      </c>
      <c r="AY1739" s="160" t="s">
        <v>212</v>
      </c>
    </row>
    <row r="1740" spans="2:65" s="1" customFormat="1" ht="16.5" customHeight="1">
      <c r="B1740" s="34"/>
      <c r="C1740" s="133" t="s">
        <v>2198</v>
      </c>
      <c r="D1740" s="133" t="s">
        <v>215</v>
      </c>
      <c r="E1740" s="134" t="s">
        <v>2199</v>
      </c>
      <c r="F1740" s="135" t="s">
        <v>2200</v>
      </c>
      <c r="G1740" s="136" t="s">
        <v>536</v>
      </c>
      <c r="H1740" s="137">
        <v>12.9</v>
      </c>
      <c r="I1740" s="138"/>
      <c r="J1740" s="139">
        <f>ROUND(I1740*H1740,2)</f>
        <v>0</v>
      </c>
      <c r="K1740" s="135" t="s">
        <v>219</v>
      </c>
      <c r="L1740" s="34"/>
      <c r="M1740" s="140" t="s">
        <v>19</v>
      </c>
      <c r="N1740" s="141" t="s">
        <v>40</v>
      </c>
      <c r="P1740" s="142">
        <f>O1740*H1740</f>
        <v>0</v>
      </c>
      <c r="Q1740" s="142">
        <v>0</v>
      </c>
      <c r="R1740" s="142">
        <f>Q1740*H1740</f>
        <v>0</v>
      </c>
      <c r="S1740" s="142">
        <v>2.5000000000000001E-2</v>
      </c>
      <c r="T1740" s="143">
        <f>S1740*H1740</f>
        <v>0.32250000000000001</v>
      </c>
      <c r="AR1740" s="144" t="s">
        <v>316</v>
      </c>
      <c r="AT1740" s="144" t="s">
        <v>215</v>
      </c>
      <c r="AU1740" s="144" t="s">
        <v>79</v>
      </c>
      <c r="AY1740" s="19" t="s">
        <v>212</v>
      </c>
      <c r="BE1740" s="145">
        <f>IF(N1740="základní",J1740,0)</f>
        <v>0</v>
      </c>
      <c r="BF1740" s="145">
        <f>IF(N1740="snížená",J1740,0)</f>
        <v>0</v>
      </c>
      <c r="BG1740" s="145">
        <f>IF(N1740="zákl. přenesená",J1740,0)</f>
        <v>0</v>
      </c>
      <c r="BH1740" s="145">
        <f>IF(N1740="sníž. přenesená",J1740,0)</f>
        <v>0</v>
      </c>
      <c r="BI1740" s="145">
        <f>IF(N1740="nulová",J1740,0)</f>
        <v>0</v>
      </c>
      <c r="BJ1740" s="19" t="s">
        <v>77</v>
      </c>
      <c r="BK1740" s="145">
        <f>ROUND(I1740*H1740,2)</f>
        <v>0</v>
      </c>
      <c r="BL1740" s="19" t="s">
        <v>316</v>
      </c>
      <c r="BM1740" s="144" t="s">
        <v>2201</v>
      </c>
    </row>
    <row r="1741" spans="2:65" s="1" customFormat="1">
      <c r="B1741" s="34"/>
      <c r="D1741" s="146" t="s">
        <v>222</v>
      </c>
      <c r="F1741" s="147" t="s">
        <v>2202</v>
      </c>
      <c r="I1741" s="148"/>
      <c r="L1741" s="34"/>
      <c r="M1741" s="149"/>
      <c r="T1741" s="55"/>
      <c r="AT1741" s="19" t="s">
        <v>222</v>
      </c>
      <c r="AU1741" s="19" t="s">
        <v>79</v>
      </c>
    </row>
    <row r="1742" spans="2:65" s="14" customFormat="1">
      <c r="B1742" s="170"/>
      <c r="D1742" s="150" t="s">
        <v>226</v>
      </c>
      <c r="E1742" s="171" t="s">
        <v>19</v>
      </c>
      <c r="F1742" s="172" t="s">
        <v>2203</v>
      </c>
      <c r="H1742" s="171" t="s">
        <v>19</v>
      </c>
      <c r="I1742" s="173"/>
      <c r="L1742" s="170"/>
      <c r="M1742" s="174"/>
      <c r="T1742" s="175"/>
      <c r="AT1742" s="171" t="s">
        <v>226</v>
      </c>
      <c r="AU1742" s="171" t="s">
        <v>79</v>
      </c>
      <c r="AV1742" s="14" t="s">
        <v>77</v>
      </c>
      <c r="AW1742" s="14" t="s">
        <v>31</v>
      </c>
      <c r="AX1742" s="14" t="s">
        <v>69</v>
      </c>
      <c r="AY1742" s="171" t="s">
        <v>212</v>
      </c>
    </row>
    <row r="1743" spans="2:65" s="12" customFormat="1">
      <c r="B1743" s="152"/>
      <c r="D1743" s="150" t="s">
        <v>226</v>
      </c>
      <c r="E1743" s="153" t="s">
        <v>19</v>
      </c>
      <c r="F1743" s="154" t="s">
        <v>2204</v>
      </c>
      <c r="H1743" s="155">
        <v>12.9</v>
      </c>
      <c r="I1743" s="156"/>
      <c r="L1743" s="152"/>
      <c r="M1743" s="157"/>
      <c r="T1743" s="158"/>
      <c r="AT1743" s="153" t="s">
        <v>226</v>
      </c>
      <c r="AU1743" s="153" t="s">
        <v>79</v>
      </c>
      <c r="AV1743" s="12" t="s">
        <v>79</v>
      </c>
      <c r="AW1743" s="12" t="s">
        <v>31</v>
      </c>
      <c r="AX1743" s="12" t="s">
        <v>69</v>
      </c>
      <c r="AY1743" s="153" t="s">
        <v>212</v>
      </c>
    </row>
    <row r="1744" spans="2:65" s="13" customFormat="1">
      <c r="B1744" s="159"/>
      <c r="D1744" s="150" t="s">
        <v>226</v>
      </c>
      <c r="E1744" s="160" t="s">
        <v>19</v>
      </c>
      <c r="F1744" s="161" t="s">
        <v>228</v>
      </c>
      <c r="H1744" s="162">
        <v>12.9</v>
      </c>
      <c r="I1744" s="163"/>
      <c r="L1744" s="159"/>
      <c r="M1744" s="164"/>
      <c r="T1744" s="165"/>
      <c r="AT1744" s="160" t="s">
        <v>226</v>
      </c>
      <c r="AU1744" s="160" t="s">
        <v>79</v>
      </c>
      <c r="AV1744" s="13" t="s">
        <v>229</v>
      </c>
      <c r="AW1744" s="13" t="s">
        <v>31</v>
      </c>
      <c r="AX1744" s="13" t="s">
        <v>77</v>
      </c>
      <c r="AY1744" s="160" t="s">
        <v>212</v>
      </c>
    </row>
    <row r="1745" spans="2:65" s="1" customFormat="1" ht="21.75" customHeight="1">
      <c r="B1745" s="34"/>
      <c r="C1745" s="133" t="s">
        <v>2205</v>
      </c>
      <c r="D1745" s="133" t="s">
        <v>215</v>
      </c>
      <c r="E1745" s="134" t="s">
        <v>2206</v>
      </c>
      <c r="F1745" s="135" t="s">
        <v>2207</v>
      </c>
      <c r="G1745" s="136" t="s">
        <v>536</v>
      </c>
      <c r="H1745" s="137">
        <v>27.1</v>
      </c>
      <c r="I1745" s="138"/>
      <c r="J1745" s="139">
        <f>ROUND(I1745*H1745,2)</f>
        <v>0</v>
      </c>
      <c r="K1745" s="135" t="s">
        <v>219</v>
      </c>
      <c r="L1745" s="34"/>
      <c r="M1745" s="140" t="s">
        <v>19</v>
      </c>
      <c r="N1745" s="141" t="s">
        <v>40</v>
      </c>
      <c r="P1745" s="142">
        <f>O1745*H1745</f>
        <v>0</v>
      </c>
      <c r="Q1745" s="142">
        <v>0</v>
      </c>
      <c r="R1745" s="142">
        <f>Q1745*H1745</f>
        <v>0</v>
      </c>
      <c r="S1745" s="142">
        <v>2.5000000000000001E-2</v>
      </c>
      <c r="T1745" s="143">
        <f>S1745*H1745</f>
        <v>0.6775000000000001</v>
      </c>
      <c r="AR1745" s="144" t="s">
        <v>316</v>
      </c>
      <c r="AT1745" s="144" t="s">
        <v>215</v>
      </c>
      <c r="AU1745" s="144" t="s">
        <v>79</v>
      </c>
      <c r="AY1745" s="19" t="s">
        <v>212</v>
      </c>
      <c r="BE1745" s="145">
        <f>IF(N1745="základní",J1745,0)</f>
        <v>0</v>
      </c>
      <c r="BF1745" s="145">
        <f>IF(N1745="snížená",J1745,0)</f>
        <v>0</v>
      </c>
      <c r="BG1745" s="145">
        <f>IF(N1745="zákl. přenesená",J1745,0)</f>
        <v>0</v>
      </c>
      <c r="BH1745" s="145">
        <f>IF(N1745="sníž. přenesená",J1745,0)</f>
        <v>0</v>
      </c>
      <c r="BI1745" s="145">
        <f>IF(N1745="nulová",J1745,0)</f>
        <v>0</v>
      </c>
      <c r="BJ1745" s="19" t="s">
        <v>77</v>
      </c>
      <c r="BK1745" s="145">
        <f>ROUND(I1745*H1745,2)</f>
        <v>0</v>
      </c>
      <c r="BL1745" s="19" t="s">
        <v>316</v>
      </c>
      <c r="BM1745" s="144" t="s">
        <v>2208</v>
      </c>
    </row>
    <row r="1746" spans="2:65" s="1" customFormat="1">
      <c r="B1746" s="34"/>
      <c r="D1746" s="146" t="s">
        <v>222</v>
      </c>
      <c r="F1746" s="147" t="s">
        <v>2209</v>
      </c>
      <c r="I1746" s="148"/>
      <c r="L1746" s="34"/>
      <c r="M1746" s="149"/>
      <c r="T1746" s="55"/>
      <c r="AT1746" s="19" t="s">
        <v>222</v>
      </c>
      <c r="AU1746" s="19" t="s">
        <v>79</v>
      </c>
    </row>
    <row r="1747" spans="2:65" s="14" customFormat="1">
      <c r="B1747" s="170"/>
      <c r="D1747" s="150" t="s">
        <v>226</v>
      </c>
      <c r="E1747" s="171" t="s">
        <v>19</v>
      </c>
      <c r="F1747" s="172" t="s">
        <v>2210</v>
      </c>
      <c r="H1747" s="171" t="s">
        <v>19</v>
      </c>
      <c r="I1747" s="173"/>
      <c r="L1747" s="170"/>
      <c r="M1747" s="174"/>
      <c r="T1747" s="175"/>
      <c r="AT1747" s="171" t="s">
        <v>226</v>
      </c>
      <c r="AU1747" s="171" t="s">
        <v>79</v>
      </c>
      <c r="AV1747" s="14" t="s">
        <v>77</v>
      </c>
      <c r="AW1747" s="14" t="s">
        <v>31</v>
      </c>
      <c r="AX1747" s="14" t="s">
        <v>69</v>
      </c>
      <c r="AY1747" s="171" t="s">
        <v>212</v>
      </c>
    </row>
    <row r="1748" spans="2:65" s="12" customFormat="1">
      <c r="B1748" s="152"/>
      <c r="D1748" s="150" t="s">
        <v>226</v>
      </c>
      <c r="E1748" s="153" t="s">
        <v>19</v>
      </c>
      <c r="F1748" s="154" t="s">
        <v>2211</v>
      </c>
      <c r="H1748" s="155">
        <v>14</v>
      </c>
      <c r="I1748" s="156"/>
      <c r="L1748" s="152"/>
      <c r="M1748" s="157"/>
      <c r="T1748" s="158"/>
      <c r="AT1748" s="153" t="s">
        <v>226</v>
      </c>
      <c r="AU1748" s="153" t="s">
        <v>79</v>
      </c>
      <c r="AV1748" s="12" t="s">
        <v>79</v>
      </c>
      <c r="AW1748" s="12" t="s">
        <v>31</v>
      </c>
      <c r="AX1748" s="12" t="s">
        <v>69</v>
      </c>
      <c r="AY1748" s="153" t="s">
        <v>212</v>
      </c>
    </row>
    <row r="1749" spans="2:65" s="15" customFormat="1">
      <c r="B1749" s="176"/>
      <c r="D1749" s="150" t="s">
        <v>226</v>
      </c>
      <c r="E1749" s="177" t="s">
        <v>19</v>
      </c>
      <c r="F1749" s="178" t="s">
        <v>455</v>
      </c>
      <c r="H1749" s="179">
        <v>14</v>
      </c>
      <c r="I1749" s="180"/>
      <c r="L1749" s="176"/>
      <c r="M1749" s="181"/>
      <c r="T1749" s="182"/>
      <c r="AT1749" s="177" t="s">
        <v>226</v>
      </c>
      <c r="AU1749" s="177" t="s">
        <v>79</v>
      </c>
      <c r="AV1749" s="15" t="s">
        <v>236</v>
      </c>
      <c r="AW1749" s="15" t="s">
        <v>31</v>
      </c>
      <c r="AX1749" s="15" t="s">
        <v>69</v>
      </c>
      <c r="AY1749" s="177" t="s">
        <v>212</v>
      </c>
    </row>
    <row r="1750" spans="2:65" s="14" customFormat="1">
      <c r="B1750" s="170"/>
      <c r="D1750" s="150" t="s">
        <v>226</v>
      </c>
      <c r="E1750" s="171" t="s">
        <v>19</v>
      </c>
      <c r="F1750" s="172" t="s">
        <v>2212</v>
      </c>
      <c r="H1750" s="171" t="s">
        <v>19</v>
      </c>
      <c r="I1750" s="173"/>
      <c r="L1750" s="170"/>
      <c r="M1750" s="174"/>
      <c r="T1750" s="175"/>
      <c r="AT1750" s="171" t="s">
        <v>226</v>
      </c>
      <c r="AU1750" s="171" t="s">
        <v>79</v>
      </c>
      <c r="AV1750" s="14" t="s">
        <v>77</v>
      </c>
      <c r="AW1750" s="14" t="s">
        <v>31</v>
      </c>
      <c r="AX1750" s="14" t="s">
        <v>69</v>
      </c>
      <c r="AY1750" s="171" t="s">
        <v>212</v>
      </c>
    </row>
    <row r="1751" spans="2:65" s="12" customFormat="1">
      <c r="B1751" s="152"/>
      <c r="D1751" s="150" t="s">
        <v>226</v>
      </c>
      <c r="E1751" s="153" t="s">
        <v>19</v>
      </c>
      <c r="F1751" s="154" t="s">
        <v>2213</v>
      </c>
      <c r="H1751" s="155">
        <v>5.4</v>
      </c>
      <c r="I1751" s="156"/>
      <c r="L1751" s="152"/>
      <c r="M1751" s="157"/>
      <c r="T1751" s="158"/>
      <c r="AT1751" s="153" t="s">
        <v>226</v>
      </c>
      <c r="AU1751" s="153" t="s">
        <v>79</v>
      </c>
      <c r="AV1751" s="12" t="s">
        <v>79</v>
      </c>
      <c r="AW1751" s="12" t="s">
        <v>31</v>
      </c>
      <c r="AX1751" s="12" t="s">
        <v>69</v>
      </c>
      <c r="AY1751" s="153" t="s">
        <v>212</v>
      </c>
    </row>
    <row r="1752" spans="2:65" s="15" customFormat="1">
      <c r="B1752" s="176"/>
      <c r="D1752" s="150" t="s">
        <v>226</v>
      </c>
      <c r="E1752" s="177" t="s">
        <v>19</v>
      </c>
      <c r="F1752" s="178" t="s">
        <v>455</v>
      </c>
      <c r="H1752" s="179">
        <v>5.4</v>
      </c>
      <c r="I1752" s="180"/>
      <c r="L1752" s="176"/>
      <c r="M1752" s="181"/>
      <c r="T1752" s="182"/>
      <c r="AT1752" s="177" t="s">
        <v>226</v>
      </c>
      <c r="AU1752" s="177" t="s">
        <v>79</v>
      </c>
      <c r="AV1752" s="15" t="s">
        <v>236</v>
      </c>
      <c r="AW1752" s="15" t="s">
        <v>31</v>
      </c>
      <c r="AX1752" s="15" t="s">
        <v>69</v>
      </c>
      <c r="AY1752" s="177" t="s">
        <v>212</v>
      </c>
    </row>
    <row r="1753" spans="2:65" s="14" customFormat="1">
      <c r="B1753" s="170"/>
      <c r="D1753" s="150" t="s">
        <v>226</v>
      </c>
      <c r="E1753" s="171" t="s">
        <v>19</v>
      </c>
      <c r="F1753" s="172" t="s">
        <v>2214</v>
      </c>
      <c r="H1753" s="171" t="s">
        <v>19</v>
      </c>
      <c r="I1753" s="173"/>
      <c r="L1753" s="170"/>
      <c r="M1753" s="174"/>
      <c r="T1753" s="175"/>
      <c r="AT1753" s="171" t="s">
        <v>226</v>
      </c>
      <c r="AU1753" s="171" t="s">
        <v>79</v>
      </c>
      <c r="AV1753" s="14" t="s">
        <v>77</v>
      </c>
      <c r="AW1753" s="14" t="s">
        <v>31</v>
      </c>
      <c r="AX1753" s="14" t="s">
        <v>69</v>
      </c>
      <c r="AY1753" s="171" t="s">
        <v>212</v>
      </c>
    </row>
    <row r="1754" spans="2:65" s="12" customFormat="1">
      <c r="B1754" s="152"/>
      <c r="D1754" s="150" t="s">
        <v>226</v>
      </c>
      <c r="E1754" s="153" t="s">
        <v>19</v>
      </c>
      <c r="F1754" s="154" t="s">
        <v>2215</v>
      </c>
      <c r="H1754" s="155">
        <v>3.6</v>
      </c>
      <c r="I1754" s="156"/>
      <c r="L1754" s="152"/>
      <c r="M1754" s="157"/>
      <c r="T1754" s="158"/>
      <c r="AT1754" s="153" t="s">
        <v>226</v>
      </c>
      <c r="AU1754" s="153" t="s">
        <v>79</v>
      </c>
      <c r="AV1754" s="12" t="s">
        <v>79</v>
      </c>
      <c r="AW1754" s="12" t="s">
        <v>31</v>
      </c>
      <c r="AX1754" s="12" t="s">
        <v>69</v>
      </c>
      <c r="AY1754" s="153" t="s">
        <v>212</v>
      </c>
    </row>
    <row r="1755" spans="2:65" s="12" customFormat="1">
      <c r="B1755" s="152"/>
      <c r="D1755" s="150" t="s">
        <v>226</v>
      </c>
      <c r="E1755" s="153" t="s">
        <v>19</v>
      </c>
      <c r="F1755" s="154" t="s">
        <v>2216</v>
      </c>
      <c r="H1755" s="155">
        <v>1.5</v>
      </c>
      <c r="I1755" s="156"/>
      <c r="L1755" s="152"/>
      <c r="M1755" s="157"/>
      <c r="T1755" s="158"/>
      <c r="AT1755" s="153" t="s">
        <v>226</v>
      </c>
      <c r="AU1755" s="153" t="s">
        <v>79</v>
      </c>
      <c r="AV1755" s="12" t="s">
        <v>79</v>
      </c>
      <c r="AW1755" s="12" t="s">
        <v>31</v>
      </c>
      <c r="AX1755" s="12" t="s">
        <v>69</v>
      </c>
      <c r="AY1755" s="153" t="s">
        <v>212</v>
      </c>
    </row>
    <row r="1756" spans="2:65" s="12" customFormat="1">
      <c r="B1756" s="152"/>
      <c r="D1756" s="150" t="s">
        <v>226</v>
      </c>
      <c r="E1756" s="153" t="s">
        <v>19</v>
      </c>
      <c r="F1756" s="154" t="s">
        <v>2217</v>
      </c>
      <c r="H1756" s="155">
        <v>2.6</v>
      </c>
      <c r="I1756" s="156"/>
      <c r="L1756" s="152"/>
      <c r="M1756" s="157"/>
      <c r="T1756" s="158"/>
      <c r="AT1756" s="153" t="s">
        <v>226</v>
      </c>
      <c r="AU1756" s="153" t="s">
        <v>79</v>
      </c>
      <c r="AV1756" s="12" t="s">
        <v>79</v>
      </c>
      <c r="AW1756" s="12" t="s">
        <v>31</v>
      </c>
      <c r="AX1756" s="12" t="s">
        <v>69</v>
      </c>
      <c r="AY1756" s="153" t="s">
        <v>212</v>
      </c>
    </row>
    <row r="1757" spans="2:65" s="15" customFormat="1">
      <c r="B1757" s="176"/>
      <c r="D1757" s="150" t="s">
        <v>226</v>
      </c>
      <c r="E1757" s="177" t="s">
        <v>19</v>
      </c>
      <c r="F1757" s="178" t="s">
        <v>455</v>
      </c>
      <c r="H1757" s="179">
        <v>7.7</v>
      </c>
      <c r="I1757" s="180"/>
      <c r="L1757" s="176"/>
      <c r="M1757" s="181"/>
      <c r="T1757" s="182"/>
      <c r="AT1757" s="177" t="s">
        <v>226</v>
      </c>
      <c r="AU1757" s="177" t="s">
        <v>79</v>
      </c>
      <c r="AV1757" s="15" t="s">
        <v>236</v>
      </c>
      <c r="AW1757" s="15" t="s">
        <v>31</v>
      </c>
      <c r="AX1757" s="15" t="s">
        <v>69</v>
      </c>
      <c r="AY1757" s="177" t="s">
        <v>212</v>
      </c>
    </row>
    <row r="1758" spans="2:65" s="13" customFormat="1">
      <c r="B1758" s="159"/>
      <c r="D1758" s="150" t="s">
        <v>226</v>
      </c>
      <c r="E1758" s="160" t="s">
        <v>19</v>
      </c>
      <c r="F1758" s="161" t="s">
        <v>228</v>
      </c>
      <c r="H1758" s="162">
        <v>27.1</v>
      </c>
      <c r="I1758" s="163"/>
      <c r="L1758" s="159"/>
      <c r="M1758" s="164"/>
      <c r="T1758" s="165"/>
      <c r="AT1758" s="160" t="s">
        <v>226</v>
      </c>
      <c r="AU1758" s="160" t="s">
        <v>79</v>
      </c>
      <c r="AV1758" s="13" t="s">
        <v>229</v>
      </c>
      <c r="AW1758" s="13" t="s">
        <v>31</v>
      </c>
      <c r="AX1758" s="13" t="s">
        <v>77</v>
      </c>
      <c r="AY1758" s="160" t="s">
        <v>212</v>
      </c>
    </row>
    <row r="1759" spans="2:65" s="1" customFormat="1" ht="21.75" customHeight="1">
      <c r="B1759" s="34"/>
      <c r="C1759" s="133" t="s">
        <v>2218</v>
      </c>
      <c r="D1759" s="133" t="s">
        <v>215</v>
      </c>
      <c r="E1759" s="134" t="s">
        <v>2219</v>
      </c>
      <c r="F1759" s="135" t="s">
        <v>2220</v>
      </c>
      <c r="G1759" s="136" t="s">
        <v>624</v>
      </c>
      <c r="H1759" s="137">
        <v>1</v>
      </c>
      <c r="I1759" s="138"/>
      <c r="J1759" s="139">
        <f>ROUND(I1759*H1759,2)</f>
        <v>0</v>
      </c>
      <c r="K1759" s="135" t="s">
        <v>219</v>
      </c>
      <c r="L1759" s="34"/>
      <c r="M1759" s="140" t="s">
        <v>19</v>
      </c>
      <c r="N1759" s="141" t="s">
        <v>40</v>
      </c>
      <c r="P1759" s="142">
        <f>O1759*H1759</f>
        <v>0</v>
      </c>
      <c r="Q1759" s="142">
        <v>0</v>
      </c>
      <c r="R1759" s="142">
        <f>Q1759*H1759</f>
        <v>0</v>
      </c>
      <c r="S1759" s="142">
        <v>6.6000000000000003E-2</v>
      </c>
      <c r="T1759" s="143">
        <f>S1759*H1759</f>
        <v>6.6000000000000003E-2</v>
      </c>
      <c r="AR1759" s="144" t="s">
        <v>316</v>
      </c>
      <c r="AT1759" s="144" t="s">
        <v>215</v>
      </c>
      <c r="AU1759" s="144" t="s">
        <v>79</v>
      </c>
      <c r="AY1759" s="19" t="s">
        <v>212</v>
      </c>
      <c r="BE1759" s="145">
        <f>IF(N1759="základní",J1759,0)</f>
        <v>0</v>
      </c>
      <c r="BF1759" s="145">
        <f>IF(N1759="snížená",J1759,0)</f>
        <v>0</v>
      </c>
      <c r="BG1759" s="145">
        <f>IF(N1759="zákl. přenesená",J1759,0)</f>
        <v>0</v>
      </c>
      <c r="BH1759" s="145">
        <f>IF(N1759="sníž. přenesená",J1759,0)</f>
        <v>0</v>
      </c>
      <c r="BI1759" s="145">
        <f>IF(N1759="nulová",J1759,0)</f>
        <v>0</v>
      </c>
      <c r="BJ1759" s="19" t="s">
        <v>77</v>
      </c>
      <c r="BK1759" s="145">
        <f>ROUND(I1759*H1759,2)</f>
        <v>0</v>
      </c>
      <c r="BL1759" s="19" t="s">
        <v>316</v>
      </c>
      <c r="BM1759" s="144" t="s">
        <v>2221</v>
      </c>
    </row>
    <row r="1760" spans="2:65" s="1" customFormat="1">
      <c r="B1760" s="34"/>
      <c r="D1760" s="146" t="s">
        <v>222</v>
      </c>
      <c r="F1760" s="147" t="s">
        <v>2222</v>
      </c>
      <c r="I1760" s="148"/>
      <c r="L1760" s="34"/>
      <c r="M1760" s="149"/>
      <c r="T1760" s="55"/>
      <c r="AT1760" s="19" t="s">
        <v>222</v>
      </c>
      <c r="AU1760" s="19" t="s">
        <v>79</v>
      </c>
    </row>
    <row r="1761" spans="2:65" s="14" customFormat="1">
      <c r="B1761" s="170"/>
      <c r="D1761" s="150" t="s">
        <v>226</v>
      </c>
      <c r="E1761" s="171" t="s">
        <v>19</v>
      </c>
      <c r="F1761" s="172" t="s">
        <v>2223</v>
      </c>
      <c r="H1761" s="171" t="s">
        <v>19</v>
      </c>
      <c r="I1761" s="173"/>
      <c r="L1761" s="170"/>
      <c r="M1761" s="174"/>
      <c r="T1761" s="175"/>
      <c r="AT1761" s="171" t="s">
        <v>226</v>
      </c>
      <c r="AU1761" s="171" t="s">
        <v>79</v>
      </c>
      <c r="AV1761" s="14" t="s">
        <v>77</v>
      </c>
      <c r="AW1761" s="14" t="s">
        <v>31</v>
      </c>
      <c r="AX1761" s="14" t="s">
        <v>69</v>
      </c>
      <c r="AY1761" s="171" t="s">
        <v>212</v>
      </c>
    </row>
    <row r="1762" spans="2:65" s="12" customFormat="1">
      <c r="B1762" s="152"/>
      <c r="D1762" s="150" t="s">
        <v>226</v>
      </c>
      <c r="E1762" s="153" t="s">
        <v>19</v>
      </c>
      <c r="F1762" s="154" t="s">
        <v>2224</v>
      </c>
      <c r="H1762" s="155">
        <v>1</v>
      </c>
      <c r="I1762" s="156"/>
      <c r="L1762" s="152"/>
      <c r="M1762" s="157"/>
      <c r="T1762" s="158"/>
      <c r="AT1762" s="153" t="s">
        <v>226</v>
      </c>
      <c r="AU1762" s="153" t="s">
        <v>79</v>
      </c>
      <c r="AV1762" s="12" t="s">
        <v>79</v>
      </c>
      <c r="AW1762" s="12" t="s">
        <v>31</v>
      </c>
      <c r="AX1762" s="12" t="s">
        <v>69</v>
      </c>
      <c r="AY1762" s="153" t="s">
        <v>212</v>
      </c>
    </row>
    <row r="1763" spans="2:65" s="13" customFormat="1">
      <c r="B1763" s="159"/>
      <c r="D1763" s="150" t="s">
        <v>226</v>
      </c>
      <c r="E1763" s="160" t="s">
        <v>19</v>
      </c>
      <c r="F1763" s="161" t="s">
        <v>228</v>
      </c>
      <c r="H1763" s="162">
        <v>1</v>
      </c>
      <c r="I1763" s="163"/>
      <c r="L1763" s="159"/>
      <c r="M1763" s="164"/>
      <c r="T1763" s="165"/>
      <c r="AT1763" s="160" t="s">
        <v>226</v>
      </c>
      <c r="AU1763" s="160" t="s">
        <v>79</v>
      </c>
      <c r="AV1763" s="13" t="s">
        <v>229</v>
      </c>
      <c r="AW1763" s="13" t="s">
        <v>31</v>
      </c>
      <c r="AX1763" s="13" t="s">
        <v>77</v>
      </c>
      <c r="AY1763" s="160" t="s">
        <v>212</v>
      </c>
    </row>
    <row r="1764" spans="2:65" s="1" customFormat="1" ht="16.5" customHeight="1">
      <c r="B1764" s="34"/>
      <c r="C1764" s="133" t="s">
        <v>2225</v>
      </c>
      <c r="D1764" s="133" t="s">
        <v>215</v>
      </c>
      <c r="E1764" s="134" t="s">
        <v>2226</v>
      </c>
      <c r="F1764" s="135" t="s">
        <v>2227</v>
      </c>
      <c r="G1764" s="136" t="s">
        <v>495</v>
      </c>
      <c r="H1764" s="137">
        <v>8</v>
      </c>
      <c r="I1764" s="138"/>
      <c r="J1764" s="139">
        <f>ROUND(I1764*H1764,2)</f>
        <v>0</v>
      </c>
      <c r="K1764" s="135" t="s">
        <v>219</v>
      </c>
      <c r="L1764" s="34"/>
      <c r="M1764" s="140" t="s">
        <v>19</v>
      </c>
      <c r="N1764" s="141" t="s">
        <v>40</v>
      </c>
      <c r="P1764" s="142">
        <f>O1764*H1764</f>
        <v>0</v>
      </c>
      <c r="Q1764" s="142">
        <v>0</v>
      </c>
      <c r="R1764" s="142">
        <f>Q1764*H1764</f>
        <v>0</v>
      </c>
      <c r="S1764" s="142">
        <v>1.7999999999999999E-2</v>
      </c>
      <c r="T1764" s="143">
        <f>S1764*H1764</f>
        <v>0.14399999999999999</v>
      </c>
      <c r="AR1764" s="144" t="s">
        <v>316</v>
      </c>
      <c r="AT1764" s="144" t="s">
        <v>215</v>
      </c>
      <c r="AU1764" s="144" t="s">
        <v>79</v>
      </c>
      <c r="AY1764" s="19" t="s">
        <v>212</v>
      </c>
      <c r="BE1764" s="145">
        <f>IF(N1764="základní",J1764,0)</f>
        <v>0</v>
      </c>
      <c r="BF1764" s="145">
        <f>IF(N1764="snížená",J1764,0)</f>
        <v>0</v>
      </c>
      <c r="BG1764" s="145">
        <f>IF(N1764="zákl. přenesená",J1764,0)</f>
        <v>0</v>
      </c>
      <c r="BH1764" s="145">
        <f>IF(N1764="sníž. přenesená",J1764,0)</f>
        <v>0</v>
      </c>
      <c r="BI1764" s="145">
        <f>IF(N1764="nulová",J1764,0)</f>
        <v>0</v>
      </c>
      <c r="BJ1764" s="19" t="s">
        <v>77</v>
      </c>
      <c r="BK1764" s="145">
        <f>ROUND(I1764*H1764,2)</f>
        <v>0</v>
      </c>
      <c r="BL1764" s="19" t="s">
        <v>316</v>
      </c>
      <c r="BM1764" s="144" t="s">
        <v>2228</v>
      </c>
    </row>
    <row r="1765" spans="2:65" s="1" customFormat="1">
      <c r="B1765" s="34"/>
      <c r="D1765" s="146" t="s">
        <v>222</v>
      </c>
      <c r="F1765" s="147" t="s">
        <v>2229</v>
      </c>
      <c r="I1765" s="148"/>
      <c r="L1765" s="34"/>
      <c r="M1765" s="149"/>
      <c r="T1765" s="55"/>
      <c r="AT1765" s="19" t="s">
        <v>222</v>
      </c>
      <c r="AU1765" s="19" t="s">
        <v>79</v>
      </c>
    </row>
    <row r="1766" spans="2:65" s="14" customFormat="1">
      <c r="B1766" s="170"/>
      <c r="D1766" s="150" t="s">
        <v>226</v>
      </c>
      <c r="E1766" s="171" t="s">
        <v>19</v>
      </c>
      <c r="F1766" s="172" t="s">
        <v>2230</v>
      </c>
      <c r="H1766" s="171" t="s">
        <v>19</v>
      </c>
      <c r="I1766" s="173"/>
      <c r="L1766" s="170"/>
      <c r="M1766" s="174"/>
      <c r="T1766" s="175"/>
      <c r="AT1766" s="171" t="s">
        <v>226</v>
      </c>
      <c r="AU1766" s="171" t="s">
        <v>79</v>
      </c>
      <c r="AV1766" s="14" t="s">
        <v>77</v>
      </c>
      <c r="AW1766" s="14" t="s">
        <v>31</v>
      </c>
      <c r="AX1766" s="14" t="s">
        <v>69</v>
      </c>
      <c r="AY1766" s="171" t="s">
        <v>212</v>
      </c>
    </row>
    <row r="1767" spans="2:65" s="12" customFormat="1">
      <c r="B1767" s="152"/>
      <c r="D1767" s="150" t="s">
        <v>226</v>
      </c>
      <c r="E1767" s="153" t="s">
        <v>19</v>
      </c>
      <c r="F1767" s="154" t="s">
        <v>2231</v>
      </c>
      <c r="H1767" s="155">
        <v>5</v>
      </c>
      <c r="I1767" s="156"/>
      <c r="L1767" s="152"/>
      <c r="M1767" s="157"/>
      <c r="T1767" s="158"/>
      <c r="AT1767" s="153" t="s">
        <v>226</v>
      </c>
      <c r="AU1767" s="153" t="s">
        <v>79</v>
      </c>
      <c r="AV1767" s="12" t="s">
        <v>79</v>
      </c>
      <c r="AW1767" s="12" t="s">
        <v>31</v>
      </c>
      <c r="AX1767" s="12" t="s">
        <v>69</v>
      </c>
      <c r="AY1767" s="153" t="s">
        <v>212</v>
      </c>
    </row>
    <row r="1768" spans="2:65" s="12" customFormat="1">
      <c r="B1768" s="152"/>
      <c r="D1768" s="150" t="s">
        <v>226</v>
      </c>
      <c r="E1768" s="153" t="s">
        <v>19</v>
      </c>
      <c r="F1768" s="154" t="s">
        <v>2232</v>
      </c>
      <c r="H1768" s="155">
        <v>3</v>
      </c>
      <c r="I1768" s="156"/>
      <c r="L1768" s="152"/>
      <c r="M1768" s="157"/>
      <c r="T1768" s="158"/>
      <c r="AT1768" s="153" t="s">
        <v>226</v>
      </c>
      <c r="AU1768" s="153" t="s">
        <v>79</v>
      </c>
      <c r="AV1768" s="12" t="s">
        <v>79</v>
      </c>
      <c r="AW1768" s="12" t="s">
        <v>31</v>
      </c>
      <c r="AX1768" s="12" t="s">
        <v>69</v>
      </c>
      <c r="AY1768" s="153" t="s">
        <v>212</v>
      </c>
    </row>
    <row r="1769" spans="2:65" s="13" customFormat="1">
      <c r="B1769" s="159"/>
      <c r="D1769" s="150" t="s">
        <v>226</v>
      </c>
      <c r="E1769" s="160" t="s">
        <v>19</v>
      </c>
      <c r="F1769" s="161" t="s">
        <v>228</v>
      </c>
      <c r="H1769" s="162">
        <v>8</v>
      </c>
      <c r="I1769" s="163"/>
      <c r="L1769" s="159"/>
      <c r="M1769" s="164"/>
      <c r="T1769" s="165"/>
      <c r="AT1769" s="160" t="s">
        <v>226</v>
      </c>
      <c r="AU1769" s="160" t="s">
        <v>79</v>
      </c>
      <c r="AV1769" s="13" t="s">
        <v>229</v>
      </c>
      <c r="AW1769" s="13" t="s">
        <v>31</v>
      </c>
      <c r="AX1769" s="13" t="s">
        <v>77</v>
      </c>
      <c r="AY1769" s="160" t="s">
        <v>212</v>
      </c>
    </row>
    <row r="1770" spans="2:65" s="1" customFormat="1" ht="16.5" customHeight="1">
      <c r="B1770" s="34"/>
      <c r="C1770" s="133" t="s">
        <v>2233</v>
      </c>
      <c r="D1770" s="133" t="s">
        <v>215</v>
      </c>
      <c r="E1770" s="134" t="s">
        <v>2234</v>
      </c>
      <c r="F1770" s="135" t="s">
        <v>2235</v>
      </c>
      <c r="G1770" s="136" t="s">
        <v>495</v>
      </c>
      <c r="H1770" s="137">
        <v>258.685</v>
      </c>
      <c r="I1770" s="138"/>
      <c r="J1770" s="139">
        <f>ROUND(I1770*H1770,2)</f>
        <v>0</v>
      </c>
      <c r="K1770" s="135" t="s">
        <v>219</v>
      </c>
      <c r="L1770" s="34"/>
      <c r="M1770" s="140" t="s">
        <v>19</v>
      </c>
      <c r="N1770" s="141" t="s">
        <v>40</v>
      </c>
      <c r="P1770" s="142">
        <f>O1770*H1770</f>
        <v>0</v>
      </c>
      <c r="Q1770" s="142">
        <v>0</v>
      </c>
      <c r="R1770" s="142">
        <f>Q1770*H1770</f>
        <v>0</v>
      </c>
      <c r="S1770" s="142">
        <v>7.0000000000000001E-3</v>
      </c>
      <c r="T1770" s="143">
        <f>S1770*H1770</f>
        <v>1.8107950000000002</v>
      </c>
      <c r="AR1770" s="144" t="s">
        <v>316</v>
      </c>
      <c r="AT1770" s="144" t="s">
        <v>215</v>
      </c>
      <c r="AU1770" s="144" t="s">
        <v>79</v>
      </c>
      <c r="AY1770" s="19" t="s">
        <v>212</v>
      </c>
      <c r="BE1770" s="145">
        <f>IF(N1770="základní",J1770,0)</f>
        <v>0</v>
      </c>
      <c r="BF1770" s="145">
        <f>IF(N1770="snížená",J1770,0)</f>
        <v>0</v>
      </c>
      <c r="BG1770" s="145">
        <f>IF(N1770="zákl. přenesená",J1770,0)</f>
        <v>0</v>
      </c>
      <c r="BH1770" s="145">
        <f>IF(N1770="sníž. přenesená",J1770,0)</f>
        <v>0</v>
      </c>
      <c r="BI1770" s="145">
        <f>IF(N1770="nulová",J1770,0)</f>
        <v>0</v>
      </c>
      <c r="BJ1770" s="19" t="s">
        <v>77</v>
      </c>
      <c r="BK1770" s="145">
        <f>ROUND(I1770*H1770,2)</f>
        <v>0</v>
      </c>
      <c r="BL1770" s="19" t="s">
        <v>316</v>
      </c>
      <c r="BM1770" s="144" t="s">
        <v>2236</v>
      </c>
    </row>
    <row r="1771" spans="2:65" s="1" customFormat="1">
      <c r="B1771" s="34"/>
      <c r="D1771" s="146" t="s">
        <v>222</v>
      </c>
      <c r="F1771" s="147" t="s">
        <v>2237</v>
      </c>
      <c r="I1771" s="148"/>
      <c r="L1771" s="34"/>
      <c r="M1771" s="149"/>
      <c r="T1771" s="55"/>
      <c r="AT1771" s="19" t="s">
        <v>222</v>
      </c>
      <c r="AU1771" s="19" t="s">
        <v>79</v>
      </c>
    </row>
    <row r="1772" spans="2:65" s="14" customFormat="1">
      <c r="B1772" s="170"/>
      <c r="D1772" s="150" t="s">
        <v>226</v>
      </c>
      <c r="E1772" s="171" t="s">
        <v>19</v>
      </c>
      <c r="F1772" s="172" t="s">
        <v>2238</v>
      </c>
      <c r="H1772" s="171" t="s">
        <v>19</v>
      </c>
      <c r="I1772" s="173"/>
      <c r="L1772" s="170"/>
      <c r="M1772" s="174"/>
      <c r="T1772" s="175"/>
      <c r="AT1772" s="171" t="s">
        <v>226</v>
      </c>
      <c r="AU1772" s="171" t="s">
        <v>79</v>
      </c>
      <c r="AV1772" s="14" t="s">
        <v>77</v>
      </c>
      <c r="AW1772" s="14" t="s">
        <v>31</v>
      </c>
      <c r="AX1772" s="14" t="s">
        <v>69</v>
      </c>
      <c r="AY1772" s="171" t="s">
        <v>212</v>
      </c>
    </row>
    <row r="1773" spans="2:65" s="12" customFormat="1">
      <c r="B1773" s="152"/>
      <c r="D1773" s="150" t="s">
        <v>226</v>
      </c>
      <c r="E1773" s="153" t="s">
        <v>19</v>
      </c>
      <c r="F1773" s="154" t="s">
        <v>1446</v>
      </c>
      <c r="H1773" s="155">
        <v>258.685</v>
      </c>
      <c r="I1773" s="156"/>
      <c r="L1773" s="152"/>
      <c r="M1773" s="157"/>
      <c r="T1773" s="158"/>
      <c r="AT1773" s="153" t="s">
        <v>226</v>
      </c>
      <c r="AU1773" s="153" t="s">
        <v>79</v>
      </c>
      <c r="AV1773" s="12" t="s">
        <v>79</v>
      </c>
      <c r="AW1773" s="12" t="s">
        <v>31</v>
      </c>
      <c r="AX1773" s="12" t="s">
        <v>69</v>
      </c>
      <c r="AY1773" s="153" t="s">
        <v>212</v>
      </c>
    </row>
    <row r="1774" spans="2:65" s="13" customFormat="1">
      <c r="B1774" s="159"/>
      <c r="D1774" s="150" t="s">
        <v>226</v>
      </c>
      <c r="E1774" s="160" t="s">
        <v>19</v>
      </c>
      <c r="F1774" s="161" t="s">
        <v>228</v>
      </c>
      <c r="H1774" s="162">
        <v>258.685</v>
      </c>
      <c r="I1774" s="163"/>
      <c r="L1774" s="159"/>
      <c r="M1774" s="164"/>
      <c r="T1774" s="165"/>
      <c r="AT1774" s="160" t="s">
        <v>226</v>
      </c>
      <c r="AU1774" s="160" t="s">
        <v>79</v>
      </c>
      <c r="AV1774" s="13" t="s">
        <v>229</v>
      </c>
      <c r="AW1774" s="13" t="s">
        <v>31</v>
      </c>
      <c r="AX1774" s="13" t="s">
        <v>77</v>
      </c>
      <c r="AY1774" s="160" t="s">
        <v>212</v>
      </c>
    </row>
    <row r="1775" spans="2:65" s="1" customFormat="1" ht="16.5" customHeight="1">
      <c r="B1775" s="34"/>
      <c r="C1775" s="133" t="s">
        <v>2239</v>
      </c>
      <c r="D1775" s="133" t="s">
        <v>215</v>
      </c>
      <c r="E1775" s="134" t="s">
        <v>2240</v>
      </c>
      <c r="F1775" s="135" t="s">
        <v>2241</v>
      </c>
      <c r="G1775" s="136" t="s">
        <v>495</v>
      </c>
      <c r="H1775" s="137">
        <v>377.94</v>
      </c>
      <c r="I1775" s="138"/>
      <c r="J1775" s="139">
        <f>ROUND(I1775*H1775,2)</f>
        <v>0</v>
      </c>
      <c r="K1775" s="135" t="s">
        <v>219</v>
      </c>
      <c r="L1775" s="34"/>
      <c r="M1775" s="140" t="s">
        <v>19</v>
      </c>
      <c r="N1775" s="141" t="s">
        <v>40</v>
      </c>
      <c r="P1775" s="142">
        <f>O1775*H1775</f>
        <v>0</v>
      </c>
      <c r="Q1775" s="142">
        <v>0</v>
      </c>
      <c r="R1775" s="142">
        <f>Q1775*H1775</f>
        <v>0</v>
      </c>
      <c r="S1775" s="142">
        <v>7.0000000000000001E-3</v>
      </c>
      <c r="T1775" s="143">
        <f>S1775*H1775</f>
        <v>2.6455799999999998</v>
      </c>
      <c r="AR1775" s="144" t="s">
        <v>316</v>
      </c>
      <c r="AT1775" s="144" t="s">
        <v>215</v>
      </c>
      <c r="AU1775" s="144" t="s">
        <v>79</v>
      </c>
      <c r="AY1775" s="19" t="s">
        <v>212</v>
      </c>
      <c r="BE1775" s="145">
        <f>IF(N1775="základní",J1775,0)</f>
        <v>0</v>
      </c>
      <c r="BF1775" s="145">
        <f>IF(N1775="snížená",J1775,0)</f>
        <v>0</v>
      </c>
      <c r="BG1775" s="145">
        <f>IF(N1775="zákl. přenesená",J1775,0)</f>
        <v>0</v>
      </c>
      <c r="BH1775" s="145">
        <f>IF(N1775="sníž. přenesená",J1775,0)</f>
        <v>0</v>
      </c>
      <c r="BI1775" s="145">
        <f>IF(N1775="nulová",J1775,0)</f>
        <v>0</v>
      </c>
      <c r="BJ1775" s="19" t="s">
        <v>77</v>
      </c>
      <c r="BK1775" s="145">
        <f>ROUND(I1775*H1775,2)</f>
        <v>0</v>
      </c>
      <c r="BL1775" s="19" t="s">
        <v>316</v>
      </c>
      <c r="BM1775" s="144" t="s">
        <v>2242</v>
      </c>
    </row>
    <row r="1776" spans="2:65" s="1" customFormat="1">
      <c r="B1776" s="34"/>
      <c r="D1776" s="146" t="s">
        <v>222</v>
      </c>
      <c r="F1776" s="147" t="s">
        <v>2243</v>
      </c>
      <c r="I1776" s="148"/>
      <c r="L1776" s="34"/>
      <c r="M1776" s="149"/>
      <c r="T1776" s="55"/>
      <c r="AT1776" s="19" t="s">
        <v>222</v>
      </c>
      <c r="AU1776" s="19" t="s">
        <v>79</v>
      </c>
    </row>
    <row r="1777" spans="2:65" s="12" customFormat="1">
      <c r="B1777" s="152"/>
      <c r="D1777" s="150" t="s">
        <v>226</v>
      </c>
      <c r="E1777" s="153" t="s">
        <v>19</v>
      </c>
      <c r="F1777" s="154" t="s">
        <v>2004</v>
      </c>
      <c r="H1777" s="155">
        <v>188.97</v>
      </c>
      <c r="I1777" s="156"/>
      <c r="L1777" s="152"/>
      <c r="M1777" s="157"/>
      <c r="T1777" s="158"/>
      <c r="AT1777" s="153" t="s">
        <v>226</v>
      </c>
      <c r="AU1777" s="153" t="s">
        <v>79</v>
      </c>
      <c r="AV1777" s="12" t="s">
        <v>79</v>
      </c>
      <c r="AW1777" s="12" t="s">
        <v>31</v>
      </c>
      <c r="AX1777" s="12" t="s">
        <v>69</v>
      </c>
      <c r="AY1777" s="153" t="s">
        <v>212</v>
      </c>
    </row>
    <row r="1778" spans="2:65" s="12" customFormat="1">
      <c r="B1778" s="152"/>
      <c r="D1778" s="150" t="s">
        <v>226</v>
      </c>
      <c r="E1778" s="153" t="s">
        <v>19</v>
      </c>
      <c r="F1778" s="154" t="s">
        <v>2244</v>
      </c>
      <c r="H1778" s="155">
        <v>188.97</v>
      </c>
      <c r="I1778" s="156"/>
      <c r="L1778" s="152"/>
      <c r="M1778" s="157"/>
      <c r="T1778" s="158"/>
      <c r="AT1778" s="153" t="s">
        <v>226</v>
      </c>
      <c r="AU1778" s="153" t="s">
        <v>79</v>
      </c>
      <c r="AV1778" s="12" t="s">
        <v>79</v>
      </c>
      <c r="AW1778" s="12" t="s">
        <v>31</v>
      </c>
      <c r="AX1778" s="12" t="s">
        <v>69</v>
      </c>
      <c r="AY1778" s="153" t="s">
        <v>212</v>
      </c>
    </row>
    <row r="1779" spans="2:65" s="13" customFormat="1">
      <c r="B1779" s="159"/>
      <c r="D1779" s="150" t="s">
        <v>226</v>
      </c>
      <c r="E1779" s="160" t="s">
        <v>19</v>
      </c>
      <c r="F1779" s="161" t="s">
        <v>228</v>
      </c>
      <c r="H1779" s="162">
        <v>377.94</v>
      </c>
      <c r="I1779" s="163"/>
      <c r="L1779" s="159"/>
      <c r="M1779" s="164"/>
      <c r="T1779" s="165"/>
      <c r="AT1779" s="160" t="s">
        <v>226</v>
      </c>
      <c r="AU1779" s="160" t="s">
        <v>79</v>
      </c>
      <c r="AV1779" s="13" t="s">
        <v>229</v>
      </c>
      <c r="AW1779" s="13" t="s">
        <v>31</v>
      </c>
      <c r="AX1779" s="13" t="s">
        <v>77</v>
      </c>
      <c r="AY1779" s="160" t="s">
        <v>212</v>
      </c>
    </row>
    <row r="1780" spans="2:65" s="1" customFormat="1" ht="24.2" customHeight="1">
      <c r="B1780" s="34"/>
      <c r="C1780" s="133" t="s">
        <v>2245</v>
      </c>
      <c r="D1780" s="133" t="s">
        <v>215</v>
      </c>
      <c r="E1780" s="134" t="s">
        <v>2246</v>
      </c>
      <c r="F1780" s="135" t="s">
        <v>2247</v>
      </c>
      <c r="G1780" s="136" t="s">
        <v>495</v>
      </c>
      <c r="H1780" s="137">
        <v>1802.846</v>
      </c>
      <c r="I1780" s="138"/>
      <c r="J1780" s="139">
        <f>ROUND(I1780*H1780,2)</f>
        <v>0</v>
      </c>
      <c r="K1780" s="135" t="s">
        <v>245</v>
      </c>
      <c r="L1780" s="34"/>
      <c r="M1780" s="140" t="s">
        <v>19</v>
      </c>
      <c r="N1780" s="141" t="s">
        <v>40</v>
      </c>
      <c r="P1780" s="142">
        <f>O1780*H1780</f>
        <v>0</v>
      </c>
      <c r="Q1780" s="142">
        <v>0</v>
      </c>
      <c r="R1780" s="142">
        <f>Q1780*H1780</f>
        <v>0</v>
      </c>
      <c r="S1780" s="142">
        <v>1.0999999999999999E-2</v>
      </c>
      <c r="T1780" s="143">
        <f>S1780*H1780</f>
        <v>19.831305999999998</v>
      </c>
      <c r="AR1780" s="144" t="s">
        <v>316</v>
      </c>
      <c r="AT1780" s="144" t="s">
        <v>215</v>
      </c>
      <c r="AU1780" s="144" t="s">
        <v>79</v>
      </c>
      <c r="AY1780" s="19" t="s">
        <v>212</v>
      </c>
      <c r="BE1780" s="145">
        <f>IF(N1780="základní",J1780,0)</f>
        <v>0</v>
      </c>
      <c r="BF1780" s="145">
        <f>IF(N1780="snížená",J1780,0)</f>
        <v>0</v>
      </c>
      <c r="BG1780" s="145">
        <f>IF(N1780="zákl. přenesená",J1780,0)</f>
        <v>0</v>
      </c>
      <c r="BH1780" s="145">
        <f>IF(N1780="sníž. přenesená",J1780,0)</f>
        <v>0</v>
      </c>
      <c r="BI1780" s="145">
        <f>IF(N1780="nulová",J1780,0)</f>
        <v>0</v>
      </c>
      <c r="BJ1780" s="19" t="s">
        <v>77</v>
      </c>
      <c r="BK1780" s="145">
        <f>ROUND(I1780*H1780,2)</f>
        <v>0</v>
      </c>
      <c r="BL1780" s="19" t="s">
        <v>316</v>
      </c>
      <c r="BM1780" s="144" t="s">
        <v>2248</v>
      </c>
    </row>
    <row r="1781" spans="2:65" s="14" customFormat="1">
      <c r="B1781" s="170"/>
      <c r="D1781" s="150" t="s">
        <v>226</v>
      </c>
      <c r="E1781" s="171" t="s">
        <v>19</v>
      </c>
      <c r="F1781" s="172" t="s">
        <v>2249</v>
      </c>
      <c r="H1781" s="171" t="s">
        <v>19</v>
      </c>
      <c r="I1781" s="173"/>
      <c r="L1781" s="170"/>
      <c r="M1781" s="174"/>
      <c r="T1781" s="175"/>
      <c r="AT1781" s="171" t="s">
        <v>226</v>
      </c>
      <c r="AU1781" s="171" t="s">
        <v>79</v>
      </c>
      <c r="AV1781" s="14" t="s">
        <v>77</v>
      </c>
      <c r="AW1781" s="14" t="s">
        <v>31</v>
      </c>
      <c r="AX1781" s="14" t="s">
        <v>69</v>
      </c>
      <c r="AY1781" s="171" t="s">
        <v>212</v>
      </c>
    </row>
    <row r="1782" spans="2:65" s="12" customFormat="1">
      <c r="B1782" s="152"/>
      <c r="D1782" s="150" t="s">
        <v>226</v>
      </c>
      <c r="E1782" s="153" t="s">
        <v>19</v>
      </c>
      <c r="F1782" s="154" t="s">
        <v>2250</v>
      </c>
      <c r="H1782" s="155">
        <v>13.339</v>
      </c>
      <c r="I1782" s="156"/>
      <c r="L1782" s="152"/>
      <c r="M1782" s="157"/>
      <c r="T1782" s="158"/>
      <c r="AT1782" s="153" t="s">
        <v>226</v>
      </c>
      <c r="AU1782" s="153" t="s">
        <v>79</v>
      </c>
      <c r="AV1782" s="12" t="s">
        <v>79</v>
      </c>
      <c r="AW1782" s="12" t="s">
        <v>31</v>
      </c>
      <c r="AX1782" s="12" t="s">
        <v>69</v>
      </c>
      <c r="AY1782" s="153" t="s">
        <v>212</v>
      </c>
    </row>
    <row r="1783" spans="2:65" s="12" customFormat="1">
      <c r="B1783" s="152"/>
      <c r="D1783" s="150" t="s">
        <v>226</v>
      </c>
      <c r="E1783" s="153" t="s">
        <v>19</v>
      </c>
      <c r="F1783" s="154" t="s">
        <v>2251</v>
      </c>
      <c r="H1783" s="155">
        <v>1430.559</v>
      </c>
      <c r="I1783" s="156"/>
      <c r="L1783" s="152"/>
      <c r="M1783" s="157"/>
      <c r="T1783" s="158"/>
      <c r="AT1783" s="153" t="s">
        <v>226</v>
      </c>
      <c r="AU1783" s="153" t="s">
        <v>79</v>
      </c>
      <c r="AV1783" s="12" t="s">
        <v>79</v>
      </c>
      <c r="AW1783" s="12" t="s">
        <v>31</v>
      </c>
      <c r="AX1783" s="12" t="s">
        <v>69</v>
      </c>
      <c r="AY1783" s="153" t="s">
        <v>212</v>
      </c>
    </row>
    <row r="1784" spans="2:65" s="12" customFormat="1">
      <c r="B1784" s="152"/>
      <c r="D1784" s="150" t="s">
        <v>226</v>
      </c>
      <c r="E1784" s="153" t="s">
        <v>19</v>
      </c>
      <c r="F1784" s="154" t="s">
        <v>2252</v>
      </c>
      <c r="H1784" s="155">
        <v>71.61</v>
      </c>
      <c r="I1784" s="156"/>
      <c r="L1784" s="152"/>
      <c r="M1784" s="157"/>
      <c r="T1784" s="158"/>
      <c r="AT1784" s="153" t="s">
        <v>226</v>
      </c>
      <c r="AU1784" s="153" t="s">
        <v>79</v>
      </c>
      <c r="AV1784" s="12" t="s">
        <v>79</v>
      </c>
      <c r="AW1784" s="12" t="s">
        <v>31</v>
      </c>
      <c r="AX1784" s="12" t="s">
        <v>69</v>
      </c>
      <c r="AY1784" s="153" t="s">
        <v>212</v>
      </c>
    </row>
    <row r="1785" spans="2:65" s="12" customFormat="1">
      <c r="B1785" s="152"/>
      <c r="D1785" s="150" t="s">
        <v>226</v>
      </c>
      <c r="E1785" s="153" t="s">
        <v>19</v>
      </c>
      <c r="F1785" s="154" t="s">
        <v>2253</v>
      </c>
      <c r="H1785" s="155">
        <v>287.33800000000002</v>
      </c>
      <c r="I1785" s="156"/>
      <c r="L1785" s="152"/>
      <c r="M1785" s="157"/>
      <c r="T1785" s="158"/>
      <c r="AT1785" s="153" t="s">
        <v>226</v>
      </c>
      <c r="AU1785" s="153" t="s">
        <v>79</v>
      </c>
      <c r="AV1785" s="12" t="s">
        <v>79</v>
      </c>
      <c r="AW1785" s="12" t="s">
        <v>31</v>
      </c>
      <c r="AX1785" s="12" t="s">
        <v>69</v>
      </c>
      <c r="AY1785" s="153" t="s">
        <v>212</v>
      </c>
    </row>
    <row r="1786" spans="2:65" s="13" customFormat="1">
      <c r="B1786" s="159"/>
      <c r="D1786" s="150" t="s">
        <v>226</v>
      </c>
      <c r="E1786" s="160" t="s">
        <v>19</v>
      </c>
      <c r="F1786" s="161" t="s">
        <v>228</v>
      </c>
      <c r="H1786" s="162">
        <v>1802.846</v>
      </c>
      <c r="I1786" s="163"/>
      <c r="L1786" s="159"/>
      <c r="M1786" s="164"/>
      <c r="T1786" s="165"/>
      <c r="AT1786" s="160" t="s">
        <v>226</v>
      </c>
      <c r="AU1786" s="160" t="s">
        <v>79</v>
      </c>
      <c r="AV1786" s="13" t="s">
        <v>229</v>
      </c>
      <c r="AW1786" s="13" t="s">
        <v>31</v>
      </c>
      <c r="AX1786" s="13" t="s">
        <v>77</v>
      </c>
      <c r="AY1786" s="160" t="s">
        <v>212</v>
      </c>
    </row>
    <row r="1787" spans="2:65" s="1" customFormat="1" ht="16.5" customHeight="1">
      <c r="B1787" s="34"/>
      <c r="C1787" s="133" t="s">
        <v>2254</v>
      </c>
      <c r="D1787" s="133" t="s">
        <v>215</v>
      </c>
      <c r="E1787" s="134" t="s">
        <v>2255</v>
      </c>
      <c r="F1787" s="135" t="s">
        <v>2256</v>
      </c>
      <c r="G1787" s="136" t="s">
        <v>495</v>
      </c>
      <c r="H1787" s="137">
        <v>1443.8979999999999</v>
      </c>
      <c r="I1787" s="138"/>
      <c r="J1787" s="139">
        <f>ROUND(I1787*H1787,2)</f>
        <v>0</v>
      </c>
      <c r="K1787" s="135" t="s">
        <v>219</v>
      </c>
      <c r="L1787" s="34"/>
      <c r="M1787" s="140" t="s">
        <v>19</v>
      </c>
      <c r="N1787" s="141" t="s">
        <v>40</v>
      </c>
      <c r="P1787" s="142">
        <f>O1787*H1787</f>
        <v>0</v>
      </c>
      <c r="Q1787" s="142">
        <v>0</v>
      </c>
      <c r="R1787" s="142">
        <f>Q1787*H1787</f>
        <v>0</v>
      </c>
      <c r="S1787" s="142">
        <v>4.0000000000000001E-3</v>
      </c>
      <c r="T1787" s="143">
        <f>S1787*H1787</f>
        <v>5.7755919999999996</v>
      </c>
      <c r="AR1787" s="144" t="s">
        <v>316</v>
      </c>
      <c r="AT1787" s="144" t="s">
        <v>215</v>
      </c>
      <c r="AU1787" s="144" t="s">
        <v>79</v>
      </c>
      <c r="AY1787" s="19" t="s">
        <v>212</v>
      </c>
      <c r="BE1787" s="145">
        <f>IF(N1787="základní",J1787,0)</f>
        <v>0</v>
      </c>
      <c r="BF1787" s="145">
        <f>IF(N1787="snížená",J1787,0)</f>
        <v>0</v>
      </c>
      <c r="BG1787" s="145">
        <f>IF(N1787="zákl. přenesená",J1787,0)</f>
        <v>0</v>
      </c>
      <c r="BH1787" s="145">
        <f>IF(N1787="sníž. přenesená",J1787,0)</f>
        <v>0</v>
      </c>
      <c r="BI1787" s="145">
        <f>IF(N1787="nulová",J1787,0)</f>
        <v>0</v>
      </c>
      <c r="BJ1787" s="19" t="s">
        <v>77</v>
      </c>
      <c r="BK1787" s="145">
        <f>ROUND(I1787*H1787,2)</f>
        <v>0</v>
      </c>
      <c r="BL1787" s="19" t="s">
        <v>316</v>
      </c>
      <c r="BM1787" s="144" t="s">
        <v>2257</v>
      </c>
    </row>
    <row r="1788" spans="2:65" s="1" customFormat="1">
      <c r="B1788" s="34"/>
      <c r="D1788" s="146" t="s">
        <v>222</v>
      </c>
      <c r="F1788" s="147" t="s">
        <v>2258</v>
      </c>
      <c r="I1788" s="148"/>
      <c r="L1788" s="34"/>
      <c r="M1788" s="149"/>
      <c r="T1788" s="55"/>
      <c r="AT1788" s="19" t="s">
        <v>222</v>
      </c>
      <c r="AU1788" s="19" t="s">
        <v>79</v>
      </c>
    </row>
    <row r="1789" spans="2:65" s="14" customFormat="1">
      <c r="B1789" s="170"/>
      <c r="D1789" s="150" t="s">
        <v>226</v>
      </c>
      <c r="E1789" s="171" t="s">
        <v>19</v>
      </c>
      <c r="F1789" s="172" t="s">
        <v>2259</v>
      </c>
      <c r="H1789" s="171" t="s">
        <v>19</v>
      </c>
      <c r="I1789" s="173"/>
      <c r="L1789" s="170"/>
      <c r="M1789" s="174"/>
      <c r="T1789" s="175"/>
      <c r="AT1789" s="171" t="s">
        <v>226</v>
      </c>
      <c r="AU1789" s="171" t="s">
        <v>79</v>
      </c>
      <c r="AV1789" s="14" t="s">
        <v>77</v>
      </c>
      <c r="AW1789" s="14" t="s">
        <v>31</v>
      </c>
      <c r="AX1789" s="14" t="s">
        <v>69</v>
      </c>
      <c r="AY1789" s="171" t="s">
        <v>212</v>
      </c>
    </row>
    <row r="1790" spans="2:65" s="12" customFormat="1">
      <c r="B1790" s="152"/>
      <c r="D1790" s="150" t="s">
        <v>226</v>
      </c>
      <c r="E1790" s="153" t="s">
        <v>19</v>
      </c>
      <c r="F1790" s="154" t="s">
        <v>2250</v>
      </c>
      <c r="H1790" s="155">
        <v>13.339</v>
      </c>
      <c r="I1790" s="156"/>
      <c r="L1790" s="152"/>
      <c r="M1790" s="157"/>
      <c r="T1790" s="158"/>
      <c r="AT1790" s="153" t="s">
        <v>226</v>
      </c>
      <c r="AU1790" s="153" t="s">
        <v>79</v>
      </c>
      <c r="AV1790" s="12" t="s">
        <v>79</v>
      </c>
      <c r="AW1790" s="12" t="s">
        <v>31</v>
      </c>
      <c r="AX1790" s="12" t="s">
        <v>69</v>
      </c>
      <c r="AY1790" s="153" t="s">
        <v>212</v>
      </c>
    </row>
    <row r="1791" spans="2:65" s="12" customFormat="1">
      <c r="B1791" s="152"/>
      <c r="D1791" s="150" t="s">
        <v>226</v>
      </c>
      <c r="E1791" s="153" t="s">
        <v>19</v>
      </c>
      <c r="F1791" s="154" t="s">
        <v>2251</v>
      </c>
      <c r="H1791" s="155">
        <v>1430.559</v>
      </c>
      <c r="I1791" s="156"/>
      <c r="L1791" s="152"/>
      <c r="M1791" s="157"/>
      <c r="T1791" s="158"/>
      <c r="AT1791" s="153" t="s">
        <v>226</v>
      </c>
      <c r="AU1791" s="153" t="s">
        <v>79</v>
      </c>
      <c r="AV1791" s="12" t="s">
        <v>79</v>
      </c>
      <c r="AW1791" s="12" t="s">
        <v>31</v>
      </c>
      <c r="AX1791" s="12" t="s">
        <v>69</v>
      </c>
      <c r="AY1791" s="153" t="s">
        <v>212</v>
      </c>
    </row>
    <row r="1792" spans="2:65" s="13" customFormat="1">
      <c r="B1792" s="159"/>
      <c r="D1792" s="150" t="s">
        <v>226</v>
      </c>
      <c r="E1792" s="160" t="s">
        <v>19</v>
      </c>
      <c r="F1792" s="161" t="s">
        <v>228</v>
      </c>
      <c r="H1792" s="162">
        <v>1443.8979999999999</v>
      </c>
      <c r="I1792" s="163"/>
      <c r="L1792" s="159"/>
      <c r="M1792" s="164"/>
      <c r="T1792" s="165"/>
      <c r="AT1792" s="160" t="s">
        <v>226</v>
      </c>
      <c r="AU1792" s="160" t="s">
        <v>79</v>
      </c>
      <c r="AV1792" s="13" t="s">
        <v>229</v>
      </c>
      <c r="AW1792" s="13" t="s">
        <v>31</v>
      </c>
      <c r="AX1792" s="13" t="s">
        <v>77</v>
      </c>
      <c r="AY1792" s="160" t="s">
        <v>212</v>
      </c>
    </row>
    <row r="1793" spans="2:65" s="1" customFormat="1" ht="16.5" customHeight="1">
      <c r="B1793" s="34"/>
      <c r="C1793" s="133" t="s">
        <v>2260</v>
      </c>
      <c r="D1793" s="133" t="s">
        <v>215</v>
      </c>
      <c r="E1793" s="134" t="s">
        <v>2261</v>
      </c>
      <c r="F1793" s="135" t="s">
        <v>2262</v>
      </c>
      <c r="G1793" s="136" t="s">
        <v>495</v>
      </c>
      <c r="H1793" s="137">
        <v>8.18</v>
      </c>
      <c r="I1793" s="138"/>
      <c r="J1793" s="139">
        <f>ROUND(I1793*H1793,2)</f>
        <v>0</v>
      </c>
      <c r="K1793" s="135" t="s">
        <v>219</v>
      </c>
      <c r="L1793" s="34"/>
      <c r="M1793" s="140" t="s">
        <v>19</v>
      </c>
      <c r="N1793" s="141" t="s">
        <v>40</v>
      </c>
      <c r="P1793" s="142">
        <f>O1793*H1793</f>
        <v>0</v>
      </c>
      <c r="Q1793" s="142">
        <v>0</v>
      </c>
      <c r="R1793" s="142">
        <f>Q1793*H1793</f>
        <v>0</v>
      </c>
      <c r="S1793" s="142">
        <v>0.02</v>
      </c>
      <c r="T1793" s="143">
        <f>S1793*H1793</f>
        <v>0.1636</v>
      </c>
      <c r="AR1793" s="144" t="s">
        <v>316</v>
      </c>
      <c r="AT1793" s="144" t="s">
        <v>215</v>
      </c>
      <c r="AU1793" s="144" t="s">
        <v>79</v>
      </c>
      <c r="AY1793" s="19" t="s">
        <v>212</v>
      </c>
      <c r="BE1793" s="145">
        <f>IF(N1793="základní",J1793,0)</f>
        <v>0</v>
      </c>
      <c r="BF1793" s="145">
        <f>IF(N1793="snížená",J1793,0)</f>
        <v>0</v>
      </c>
      <c r="BG1793" s="145">
        <f>IF(N1793="zákl. přenesená",J1793,0)</f>
        <v>0</v>
      </c>
      <c r="BH1793" s="145">
        <f>IF(N1793="sníž. přenesená",J1793,0)</f>
        <v>0</v>
      </c>
      <c r="BI1793" s="145">
        <f>IF(N1793="nulová",J1793,0)</f>
        <v>0</v>
      </c>
      <c r="BJ1793" s="19" t="s">
        <v>77</v>
      </c>
      <c r="BK1793" s="145">
        <f>ROUND(I1793*H1793,2)</f>
        <v>0</v>
      </c>
      <c r="BL1793" s="19" t="s">
        <v>316</v>
      </c>
      <c r="BM1793" s="144" t="s">
        <v>2263</v>
      </c>
    </row>
    <row r="1794" spans="2:65" s="1" customFormat="1">
      <c r="B1794" s="34"/>
      <c r="D1794" s="146" t="s">
        <v>222</v>
      </c>
      <c r="F1794" s="147" t="s">
        <v>2264</v>
      </c>
      <c r="I1794" s="148"/>
      <c r="L1794" s="34"/>
      <c r="M1794" s="149"/>
      <c r="T1794" s="55"/>
      <c r="AT1794" s="19" t="s">
        <v>222</v>
      </c>
      <c r="AU1794" s="19" t="s">
        <v>79</v>
      </c>
    </row>
    <row r="1795" spans="2:65" s="14" customFormat="1">
      <c r="B1795" s="170"/>
      <c r="D1795" s="150" t="s">
        <v>226</v>
      </c>
      <c r="E1795" s="171" t="s">
        <v>19</v>
      </c>
      <c r="F1795" s="172" t="s">
        <v>2265</v>
      </c>
      <c r="H1795" s="171" t="s">
        <v>19</v>
      </c>
      <c r="I1795" s="173"/>
      <c r="L1795" s="170"/>
      <c r="M1795" s="174"/>
      <c r="T1795" s="175"/>
      <c r="AT1795" s="171" t="s">
        <v>226</v>
      </c>
      <c r="AU1795" s="171" t="s">
        <v>79</v>
      </c>
      <c r="AV1795" s="14" t="s">
        <v>77</v>
      </c>
      <c r="AW1795" s="14" t="s">
        <v>31</v>
      </c>
      <c r="AX1795" s="14" t="s">
        <v>69</v>
      </c>
      <c r="AY1795" s="171" t="s">
        <v>212</v>
      </c>
    </row>
    <row r="1796" spans="2:65" s="12" customFormat="1">
      <c r="B1796" s="152"/>
      <c r="D1796" s="150" t="s">
        <v>226</v>
      </c>
      <c r="E1796" s="153" t="s">
        <v>19</v>
      </c>
      <c r="F1796" s="154" t="s">
        <v>2266</v>
      </c>
      <c r="H1796" s="155">
        <v>8.18</v>
      </c>
      <c r="I1796" s="156"/>
      <c r="L1796" s="152"/>
      <c r="M1796" s="157"/>
      <c r="T1796" s="158"/>
      <c r="AT1796" s="153" t="s">
        <v>226</v>
      </c>
      <c r="AU1796" s="153" t="s">
        <v>79</v>
      </c>
      <c r="AV1796" s="12" t="s">
        <v>79</v>
      </c>
      <c r="AW1796" s="12" t="s">
        <v>31</v>
      </c>
      <c r="AX1796" s="12" t="s">
        <v>69</v>
      </c>
      <c r="AY1796" s="153" t="s">
        <v>212</v>
      </c>
    </row>
    <row r="1797" spans="2:65" s="13" customFormat="1">
      <c r="B1797" s="159"/>
      <c r="D1797" s="150" t="s">
        <v>226</v>
      </c>
      <c r="E1797" s="160" t="s">
        <v>19</v>
      </c>
      <c r="F1797" s="161" t="s">
        <v>228</v>
      </c>
      <c r="H1797" s="162">
        <v>8.18</v>
      </c>
      <c r="I1797" s="163"/>
      <c r="L1797" s="159"/>
      <c r="M1797" s="164"/>
      <c r="T1797" s="165"/>
      <c r="AT1797" s="160" t="s">
        <v>226</v>
      </c>
      <c r="AU1797" s="160" t="s">
        <v>79</v>
      </c>
      <c r="AV1797" s="13" t="s">
        <v>229</v>
      </c>
      <c r="AW1797" s="13" t="s">
        <v>31</v>
      </c>
      <c r="AX1797" s="13" t="s">
        <v>77</v>
      </c>
      <c r="AY1797" s="160" t="s">
        <v>212</v>
      </c>
    </row>
    <row r="1798" spans="2:65" s="1" customFormat="1" ht="16.5" customHeight="1">
      <c r="B1798" s="34"/>
      <c r="C1798" s="133" t="s">
        <v>2267</v>
      </c>
      <c r="D1798" s="133" t="s">
        <v>215</v>
      </c>
      <c r="E1798" s="134" t="s">
        <v>2268</v>
      </c>
      <c r="F1798" s="135" t="s">
        <v>2269</v>
      </c>
      <c r="G1798" s="136" t="s">
        <v>536</v>
      </c>
      <c r="H1798" s="137">
        <v>12.3</v>
      </c>
      <c r="I1798" s="138"/>
      <c r="J1798" s="139">
        <f>ROUND(I1798*H1798,2)</f>
        <v>0</v>
      </c>
      <c r="K1798" s="135" t="s">
        <v>219</v>
      </c>
      <c r="L1798" s="34"/>
      <c r="M1798" s="140" t="s">
        <v>19</v>
      </c>
      <c r="N1798" s="141" t="s">
        <v>40</v>
      </c>
      <c r="P1798" s="142">
        <f>O1798*H1798</f>
        <v>0</v>
      </c>
      <c r="Q1798" s="142">
        <v>0</v>
      </c>
      <c r="R1798" s="142">
        <f>Q1798*H1798</f>
        <v>0</v>
      </c>
      <c r="S1798" s="142">
        <v>2.0000000000000001E-4</v>
      </c>
      <c r="T1798" s="143">
        <f>S1798*H1798</f>
        <v>2.4600000000000004E-3</v>
      </c>
      <c r="AR1798" s="144" t="s">
        <v>316</v>
      </c>
      <c r="AT1798" s="144" t="s">
        <v>215</v>
      </c>
      <c r="AU1798" s="144" t="s">
        <v>79</v>
      </c>
      <c r="AY1798" s="19" t="s">
        <v>212</v>
      </c>
      <c r="BE1798" s="145">
        <f>IF(N1798="základní",J1798,0)</f>
        <v>0</v>
      </c>
      <c r="BF1798" s="145">
        <f>IF(N1798="snížená",J1798,0)</f>
        <v>0</v>
      </c>
      <c r="BG1798" s="145">
        <f>IF(N1798="zákl. přenesená",J1798,0)</f>
        <v>0</v>
      </c>
      <c r="BH1798" s="145">
        <f>IF(N1798="sníž. přenesená",J1798,0)</f>
        <v>0</v>
      </c>
      <c r="BI1798" s="145">
        <f>IF(N1798="nulová",J1798,0)</f>
        <v>0</v>
      </c>
      <c r="BJ1798" s="19" t="s">
        <v>77</v>
      </c>
      <c r="BK1798" s="145">
        <f>ROUND(I1798*H1798,2)</f>
        <v>0</v>
      </c>
      <c r="BL1798" s="19" t="s">
        <v>316</v>
      </c>
      <c r="BM1798" s="144" t="s">
        <v>2270</v>
      </c>
    </row>
    <row r="1799" spans="2:65" s="1" customFormat="1">
      <c r="B1799" s="34"/>
      <c r="D1799" s="146" t="s">
        <v>222</v>
      </c>
      <c r="F1799" s="147" t="s">
        <v>2271</v>
      </c>
      <c r="I1799" s="148"/>
      <c r="L1799" s="34"/>
      <c r="M1799" s="149"/>
      <c r="T1799" s="55"/>
      <c r="AT1799" s="19" t="s">
        <v>222</v>
      </c>
      <c r="AU1799" s="19" t="s">
        <v>79</v>
      </c>
    </row>
    <row r="1800" spans="2:65" s="14" customFormat="1">
      <c r="B1800" s="170"/>
      <c r="D1800" s="150" t="s">
        <v>226</v>
      </c>
      <c r="E1800" s="171" t="s">
        <v>19</v>
      </c>
      <c r="F1800" s="172" t="s">
        <v>2272</v>
      </c>
      <c r="H1800" s="171" t="s">
        <v>19</v>
      </c>
      <c r="I1800" s="173"/>
      <c r="L1800" s="170"/>
      <c r="M1800" s="174"/>
      <c r="T1800" s="175"/>
      <c r="AT1800" s="171" t="s">
        <v>226</v>
      </c>
      <c r="AU1800" s="171" t="s">
        <v>79</v>
      </c>
      <c r="AV1800" s="14" t="s">
        <v>77</v>
      </c>
      <c r="AW1800" s="14" t="s">
        <v>31</v>
      </c>
      <c r="AX1800" s="14" t="s">
        <v>69</v>
      </c>
      <c r="AY1800" s="171" t="s">
        <v>212</v>
      </c>
    </row>
    <row r="1801" spans="2:65" s="12" customFormat="1">
      <c r="B1801" s="152"/>
      <c r="D1801" s="150" t="s">
        <v>226</v>
      </c>
      <c r="E1801" s="153" t="s">
        <v>19</v>
      </c>
      <c r="F1801" s="154" t="s">
        <v>2273</v>
      </c>
      <c r="H1801" s="155">
        <v>12.3</v>
      </c>
      <c r="I1801" s="156"/>
      <c r="L1801" s="152"/>
      <c r="M1801" s="157"/>
      <c r="T1801" s="158"/>
      <c r="AT1801" s="153" t="s">
        <v>226</v>
      </c>
      <c r="AU1801" s="153" t="s">
        <v>79</v>
      </c>
      <c r="AV1801" s="12" t="s">
        <v>79</v>
      </c>
      <c r="AW1801" s="12" t="s">
        <v>31</v>
      </c>
      <c r="AX1801" s="12" t="s">
        <v>69</v>
      </c>
      <c r="AY1801" s="153" t="s">
        <v>212</v>
      </c>
    </row>
    <row r="1802" spans="2:65" s="13" customFormat="1">
      <c r="B1802" s="159"/>
      <c r="D1802" s="150" t="s">
        <v>226</v>
      </c>
      <c r="E1802" s="160" t="s">
        <v>19</v>
      </c>
      <c r="F1802" s="161" t="s">
        <v>228</v>
      </c>
      <c r="H1802" s="162">
        <v>12.3</v>
      </c>
      <c r="I1802" s="163"/>
      <c r="L1802" s="159"/>
      <c r="M1802" s="164"/>
      <c r="T1802" s="165"/>
      <c r="AT1802" s="160" t="s">
        <v>226</v>
      </c>
      <c r="AU1802" s="160" t="s">
        <v>79</v>
      </c>
      <c r="AV1802" s="13" t="s">
        <v>229</v>
      </c>
      <c r="AW1802" s="13" t="s">
        <v>31</v>
      </c>
      <c r="AX1802" s="13" t="s">
        <v>77</v>
      </c>
      <c r="AY1802" s="160" t="s">
        <v>212</v>
      </c>
    </row>
    <row r="1803" spans="2:65" s="1" customFormat="1" ht="16.5" customHeight="1">
      <c r="B1803" s="34"/>
      <c r="C1803" s="133" t="s">
        <v>2274</v>
      </c>
      <c r="D1803" s="133" t="s">
        <v>215</v>
      </c>
      <c r="E1803" s="134" t="s">
        <v>2275</v>
      </c>
      <c r="F1803" s="135" t="s">
        <v>2276</v>
      </c>
      <c r="G1803" s="136" t="s">
        <v>495</v>
      </c>
      <c r="H1803" s="137">
        <v>1697.94</v>
      </c>
      <c r="I1803" s="138"/>
      <c r="J1803" s="139">
        <f>ROUND(I1803*H1803,2)</f>
        <v>0</v>
      </c>
      <c r="K1803" s="135" t="s">
        <v>219</v>
      </c>
      <c r="L1803" s="34"/>
      <c r="M1803" s="140" t="s">
        <v>19</v>
      </c>
      <c r="N1803" s="141" t="s">
        <v>40</v>
      </c>
      <c r="P1803" s="142">
        <f>O1803*H1803</f>
        <v>0</v>
      </c>
      <c r="Q1803" s="142">
        <v>0</v>
      </c>
      <c r="R1803" s="142">
        <f>Q1803*H1803</f>
        <v>0</v>
      </c>
      <c r="S1803" s="142">
        <v>4.0000000000000001E-3</v>
      </c>
      <c r="T1803" s="143">
        <f>S1803*H1803</f>
        <v>6.79176</v>
      </c>
      <c r="AR1803" s="144" t="s">
        <v>316</v>
      </c>
      <c r="AT1803" s="144" t="s">
        <v>215</v>
      </c>
      <c r="AU1803" s="144" t="s">
        <v>79</v>
      </c>
      <c r="AY1803" s="19" t="s">
        <v>212</v>
      </c>
      <c r="BE1803" s="145">
        <f>IF(N1803="základní",J1803,0)</f>
        <v>0</v>
      </c>
      <c r="BF1803" s="145">
        <f>IF(N1803="snížená",J1803,0)</f>
        <v>0</v>
      </c>
      <c r="BG1803" s="145">
        <f>IF(N1803="zákl. přenesená",J1803,0)</f>
        <v>0</v>
      </c>
      <c r="BH1803" s="145">
        <f>IF(N1803="sníž. přenesená",J1803,0)</f>
        <v>0</v>
      </c>
      <c r="BI1803" s="145">
        <f>IF(N1803="nulová",J1803,0)</f>
        <v>0</v>
      </c>
      <c r="BJ1803" s="19" t="s">
        <v>77</v>
      </c>
      <c r="BK1803" s="145">
        <f>ROUND(I1803*H1803,2)</f>
        <v>0</v>
      </c>
      <c r="BL1803" s="19" t="s">
        <v>316</v>
      </c>
      <c r="BM1803" s="144" t="s">
        <v>2277</v>
      </c>
    </row>
    <row r="1804" spans="2:65" s="1" customFormat="1">
      <c r="B1804" s="34"/>
      <c r="D1804" s="146" t="s">
        <v>222</v>
      </c>
      <c r="F1804" s="147" t="s">
        <v>2278</v>
      </c>
      <c r="I1804" s="148"/>
      <c r="L1804" s="34"/>
      <c r="M1804" s="149"/>
      <c r="T1804" s="55"/>
      <c r="AT1804" s="19" t="s">
        <v>222</v>
      </c>
      <c r="AU1804" s="19" t="s">
        <v>79</v>
      </c>
    </row>
    <row r="1805" spans="2:65" s="14" customFormat="1">
      <c r="B1805" s="170"/>
      <c r="D1805" s="150" t="s">
        <v>226</v>
      </c>
      <c r="E1805" s="171" t="s">
        <v>19</v>
      </c>
      <c r="F1805" s="172" t="s">
        <v>2279</v>
      </c>
      <c r="H1805" s="171" t="s">
        <v>19</v>
      </c>
      <c r="I1805" s="173"/>
      <c r="L1805" s="170"/>
      <c r="M1805" s="174"/>
      <c r="T1805" s="175"/>
      <c r="AT1805" s="171" t="s">
        <v>226</v>
      </c>
      <c r="AU1805" s="171" t="s">
        <v>79</v>
      </c>
      <c r="AV1805" s="14" t="s">
        <v>77</v>
      </c>
      <c r="AW1805" s="14" t="s">
        <v>31</v>
      </c>
      <c r="AX1805" s="14" t="s">
        <v>69</v>
      </c>
      <c r="AY1805" s="171" t="s">
        <v>212</v>
      </c>
    </row>
    <row r="1806" spans="2:65" s="12" customFormat="1">
      <c r="B1806" s="152"/>
      <c r="D1806" s="150" t="s">
        <v>226</v>
      </c>
      <c r="E1806" s="153" t="s">
        <v>19</v>
      </c>
      <c r="F1806" s="154" t="s">
        <v>2280</v>
      </c>
      <c r="H1806" s="155">
        <v>179.29</v>
      </c>
      <c r="I1806" s="156"/>
      <c r="L1806" s="152"/>
      <c r="M1806" s="157"/>
      <c r="T1806" s="158"/>
      <c r="AT1806" s="153" t="s">
        <v>226</v>
      </c>
      <c r="AU1806" s="153" t="s">
        <v>79</v>
      </c>
      <c r="AV1806" s="12" t="s">
        <v>79</v>
      </c>
      <c r="AW1806" s="12" t="s">
        <v>31</v>
      </c>
      <c r="AX1806" s="12" t="s">
        <v>69</v>
      </c>
      <c r="AY1806" s="153" t="s">
        <v>212</v>
      </c>
    </row>
    <row r="1807" spans="2:65" s="12" customFormat="1">
      <c r="B1807" s="152"/>
      <c r="D1807" s="150" t="s">
        <v>226</v>
      </c>
      <c r="E1807" s="153" t="s">
        <v>19</v>
      </c>
      <c r="F1807" s="154" t="s">
        <v>2281</v>
      </c>
      <c r="H1807" s="155">
        <v>340.75</v>
      </c>
      <c r="I1807" s="156"/>
      <c r="L1807" s="152"/>
      <c r="M1807" s="157"/>
      <c r="T1807" s="158"/>
      <c r="AT1807" s="153" t="s">
        <v>226</v>
      </c>
      <c r="AU1807" s="153" t="s">
        <v>79</v>
      </c>
      <c r="AV1807" s="12" t="s">
        <v>79</v>
      </c>
      <c r="AW1807" s="12" t="s">
        <v>31</v>
      </c>
      <c r="AX1807" s="12" t="s">
        <v>69</v>
      </c>
      <c r="AY1807" s="153" t="s">
        <v>212</v>
      </c>
    </row>
    <row r="1808" spans="2:65" s="12" customFormat="1">
      <c r="B1808" s="152"/>
      <c r="D1808" s="150" t="s">
        <v>226</v>
      </c>
      <c r="E1808" s="153" t="s">
        <v>19</v>
      </c>
      <c r="F1808" s="154" t="s">
        <v>2282</v>
      </c>
      <c r="H1808" s="155">
        <v>409.18</v>
      </c>
      <c r="I1808" s="156"/>
      <c r="L1808" s="152"/>
      <c r="M1808" s="157"/>
      <c r="T1808" s="158"/>
      <c r="AT1808" s="153" t="s">
        <v>226</v>
      </c>
      <c r="AU1808" s="153" t="s">
        <v>79</v>
      </c>
      <c r="AV1808" s="12" t="s">
        <v>79</v>
      </c>
      <c r="AW1808" s="12" t="s">
        <v>31</v>
      </c>
      <c r="AX1808" s="12" t="s">
        <v>69</v>
      </c>
      <c r="AY1808" s="153" t="s">
        <v>212</v>
      </c>
    </row>
    <row r="1809" spans="2:65" s="12" customFormat="1">
      <c r="B1809" s="152"/>
      <c r="D1809" s="150" t="s">
        <v>226</v>
      </c>
      <c r="E1809" s="153" t="s">
        <v>19</v>
      </c>
      <c r="F1809" s="154" t="s">
        <v>2283</v>
      </c>
      <c r="H1809" s="155">
        <v>169.05</v>
      </c>
      <c r="I1809" s="156"/>
      <c r="L1809" s="152"/>
      <c r="M1809" s="157"/>
      <c r="T1809" s="158"/>
      <c r="AT1809" s="153" t="s">
        <v>226</v>
      </c>
      <c r="AU1809" s="153" t="s">
        <v>79</v>
      </c>
      <c r="AV1809" s="12" t="s">
        <v>79</v>
      </c>
      <c r="AW1809" s="12" t="s">
        <v>31</v>
      </c>
      <c r="AX1809" s="12" t="s">
        <v>69</v>
      </c>
      <c r="AY1809" s="153" t="s">
        <v>212</v>
      </c>
    </row>
    <row r="1810" spans="2:65" s="12" customFormat="1">
      <c r="B1810" s="152"/>
      <c r="D1810" s="150" t="s">
        <v>226</v>
      </c>
      <c r="E1810" s="153" t="s">
        <v>19</v>
      </c>
      <c r="F1810" s="154" t="s">
        <v>2284</v>
      </c>
      <c r="H1810" s="155">
        <v>169.25</v>
      </c>
      <c r="I1810" s="156"/>
      <c r="L1810" s="152"/>
      <c r="M1810" s="157"/>
      <c r="T1810" s="158"/>
      <c r="AT1810" s="153" t="s">
        <v>226</v>
      </c>
      <c r="AU1810" s="153" t="s">
        <v>79</v>
      </c>
      <c r="AV1810" s="12" t="s">
        <v>79</v>
      </c>
      <c r="AW1810" s="12" t="s">
        <v>31</v>
      </c>
      <c r="AX1810" s="12" t="s">
        <v>69</v>
      </c>
      <c r="AY1810" s="153" t="s">
        <v>212</v>
      </c>
    </row>
    <row r="1811" spans="2:65" s="12" customFormat="1">
      <c r="B1811" s="152"/>
      <c r="D1811" s="150" t="s">
        <v>226</v>
      </c>
      <c r="E1811" s="153" t="s">
        <v>19</v>
      </c>
      <c r="F1811" s="154" t="s">
        <v>2285</v>
      </c>
      <c r="H1811" s="155">
        <v>161.88999999999999</v>
      </c>
      <c r="I1811" s="156"/>
      <c r="L1811" s="152"/>
      <c r="M1811" s="157"/>
      <c r="T1811" s="158"/>
      <c r="AT1811" s="153" t="s">
        <v>226</v>
      </c>
      <c r="AU1811" s="153" t="s">
        <v>79</v>
      </c>
      <c r="AV1811" s="12" t="s">
        <v>79</v>
      </c>
      <c r="AW1811" s="12" t="s">
        <v>31</v>
      </c>
      <c r="AX1811" s="12" t="s">
        <v>69</v>
      </c>
      <c r="AY1811" s="153" t="s">
        <v>212</v>
      </c>
    </row>
    <row r="1812" spans="2:65" s="12" customFormat="1">
      <c r="B1812" s="152"/>
      <c r="D1812" s="150" t="s">
        <v>226</v>
      </c>
      <c r="E1812" s="153" t="s">
        <v>19</v>
      </c>
      <c r="F1812" s="154" t="s">
        <v>2286</v>
      </c>
      <c r="H1812" s="155">
        <v>161.88999999999999</v>
      </c>
      <c r="I1812" s="156"/>
      <c r="L1812" s="152"/>
      <c r="M1812" s="157"/>
      <c r="T1812" s="158"/>
      <c r="AT1812" s="153" t="s">
        <v>226</v>
      </c>
      <c r="AU1812" s="153" t="s">
        <v>79</v>
      </c>
      <c r="AV1812" s="12" t="s">
        <v>79</v>
      </c>
      <c r="AW1812" s="12" t="s">
        <v>31</v>
      </c>
      <c r="AX1812" s="12" t="s">
        <v>69</v>
      </c>
      <c r="AY1812" s="153" t="s">
        <v>212</v>
      </c>
    </row>
    <row r="1813" spans="2:65" s="12" customFormat="1">
      <c r="B1813" s="152"/>
      <c r="D1813" s="150" t="s">
        <v>226</v>
      </c>
      <c r="E1813" s="153" t="s">
        <v>19</v>
      </c>
      <c r="F1813" s="154" t="s">
        <v>2287</v>
      </c>
      <c r="H1813" s="155">
        <v>106.64</v>
      </c>
      <c r="I1813" s="156"/>
      <c r="L1813" s="152"/>
      <c r="M1813" s="157"/>
      <c r="T1813" s="158"/>
      <c r="AT1813" s="153" t="s">
        <v>226</v>
      </c>
      <c r="AU1813" s="153" t="s">
        <v>79</v>
      </c>
      <c r="AV1813" s="12" t="s">
        <v>79</v>
      </c>
      <c r="AW1813" s="12" t="s">
        <v>31</v>
      </c>
      <c r="AX1813" s="12" t="s">
        <v>69</v>
      </c>
      <c r="AY1813" s="153" t="s">
        <v>212</v>
      </c>
    </row>
    <row r="1814" spans="2:65" s="13" customFormat="1">
      <c r="B1814" s="159"/>
      <c r="D1814" s="150" t="s">
        <v>226</v>
      </c>
      <c r="E1814" s="160" t="s">
        <v>19</v>
      </c>
      <c r="F1814" s="161" t="s">
        <v>228</v>
      </c>
      <c r="H1814" s="162">
        <v>1697.94</v>
      </c>
      <c r="I1814" s="163"/>
      <c r="L1814" s="159"/>
      <c r="M1814" s="164"/>
      <c r="T1814" s="165"/>
      <c r="AT1814" s="160" t="s">
        <v>226</v>
      </c>
      <c r="AU1814" s="160" t="s">
        <v>79</v>
      </c>
      <c r="AV1814" s="13" t="s">
        <v>229</v>
      </c>
      <c r="AW1814" s="13" t="s">
        <v>31</v>
      </c>
      <c r="AX1814" s="13" t="s">
        <v>77</v>
      </c>
      <c r="AY1814" s="160" t="s">
        <v>212</v>
      </c>
    </row>
    <row r="1815" spans="2:65" s="1" customFormat="1" ht="16.5" customHeight="1">
      <c r="B1815" s="34"/>
      <c r="C1815" s="133" t="s">
        <v>2288</v>
      </c>
      <c r="D1815" s="133" t="s">
        <v>215</v>
      </c>
      <c r="E1815" s="134" t="s">
        <v>2289</v>
      </c>
      <c r="F1815" s="135" t="s">
        <v>2290</v>
      </c>
      <c r="G1815" s="136" t="s">
        <v>495</v>
      </c>
      <c r="H1815" s="137">
        <v>1697.94</v>
      </c>
      <c r="I1815" s="138"/>
      <c r="J1815" s="139">
        <f>ROUND(I1815*H1815,2)</f>
        <v>0</v>
      </c>
      <c r="K1815" s="135" t="s">
        <v>219</v>
      </c>
      <c r="L1815" s="34"/>
      <c r="M1815" s="140" t="s">
        <v>19</v>
      </c>
      <c r="N1815" s="141" t="s">
        <v>40</v>
      </c>
      <c r="P1815" s="142">
        <f>O1815*H1815</f>
        <v>0</v>
      </c>
      <c r="Q1815" s="142">
        <v>0</v>
      </c>
      <c r="R1815" s="142">
        <f>Q1815*H1815</f>
        <v>0</v>
      </c>
      <c r="S1815" s="142">
        <v>2E-3</v>
      </c>
      <c r="T1815" s="143">
        <f>S1815*H1815</f>
        <v>3.39588</v>
      </c>
      <c r="AR1815" s="144" t="s">
        <v>316</v>
      </c>
      <c r="AT1815" s="144" t="s">
        <v>215</v>
      </c>
      <c r="AU1815" s="144" t="s">
        <v>79</v>
      </c>
      <c r="AY1815" s="19" t="s">
        <v>212</v>
      </c>
      <c r="BE1815" s="145">
        <f>IF(N1815="základní",J1815,0)</f>
        <v>0</v>
      </c>
      <c r="BF1815" s="145">
        <f>IF(N1815="snížená",J1815,0)</f>
        <v>0</v>
      </c>
      <c r="BG1815" s="145">
        <f>IF(N1815="zákl. přenesená",J1815,0)</f>
        <v>0</v>
      </c>
      <c r="BH1815" s="145">
        <f>IF(N1815="sníž. přenesená",J1815,0)</f>
        <v>0</v>
      </c>
      <c r="BI1815" s="145">
        <f>IF(N1815="nulová",J1815,0)</f>
        <v>0</v>
      </c>
      <c r="BJ1815" s="19" t="s">
        <v>77</v>
      </c>
      <c r="BK1815" s="145">
        <f>ROUND(I1815*H1815,2)</f>
        <v>0</v>
      </c>
      <c r="BL1815" s="19" t="s">
        <v>316</v>
      </c>
      <c r="BM1815" s="144" t="s">
        <v>2291</v>
      </c>
    </row>
    <row r="1816" spans="2:65" s="1" customFormat="1">
      <c r="B1816" s="34"/>
      <c r="D1816" s="146" t="s">
        <v>222</v>
      </c>
      <c r="F1816" s="147" t="s">
        <v>2292</v>
      </c>
      <c r="I1816" s="148"/>
      <c r="L1816" s="34"/>
      <c r="M1816" s="149"/>
      <c r="T1816" s="55"/>
      <c r="AT1816" s="19" t="s">
        <v>222</v>
      </c>
      <c r="AU1816" s="19" t="s">
        <v>79</v>
      </c>
    </row>
    <row r="1817" spans="2:65" s="14" customFormat="1">
      <c r="B1817" s="170"/>
      <c r="D1817" s="150" t="s">
        <v>226</v>
      </c>
      <c r="E1817" s="171" t="s">
        <v>19</v>
      </c>
      <c r="F1817" s="172" t="s">
        <v>2293</v>
      </c>
      <c r="H1817" s="171" t="s">
        <v>19</v>
      </c>
      <c r="I1817" s="173"/>
      <c r="L1817" s="170"/>
      <c r="M1817" s="174"/>
      <c r="T1817" s="175"/>
      <c r="AT1817" s="171" t="s">
        <v>226</v>
      </c>
      <c r="AU1817" s="171" t="s">
        <v>79</v>
      </c>
      <c r="AV1817" s="14" t="s">
        <v>77</v>
      </c>
      <c r="AW1817" s="14" t="s">
        <v>31</v>
      </c>
      <c r="AX1817" s="14" t="s">
        <v>69</v>
      </c>
      <c r="AY1817" s="171" t="s">
        <v>212</v>
      </c>
    </row>
    <row r="1818" spans="2:65" s="12" customFormat="1">
      <c r="B1818" s="152"/>
      <c r="D1818" s="150" t="s">
        <v>226</v>
      </c>
      <c r="E1818" s="153" t="s">
        <v>19</v>
      </c>
      <c r="F1818" s="154" t="s">
        <v>2280</v>
      </c>
      <c r="H1818" s="155">
        <v>179.29</v>
      </c>
      <c r="I1818" s="156"/>
      <c r="L1818" s="152"/>
      <c r="M1818" s="157"/>
      <c r="T1818" s="158"/>
      <c r="AT1818" s="153" t="s">
        <v>226</v>
      </c>
      <c r="AU1818" s="153" t="s">
        <v>79</v>
      </c>
      <c r="AV1818" s="12" t="s">
        <v>79</v>
      </c>
      <c r="AW1818" s="12" t="s">
        <v>31</v>
      </c>
      <c r="AX1818" s="12" t="s">
        <v>69</v>
      </c>
      <c r="AY1818" s="153" t="s">
        <v>212</v>
      </c>
    </row>
    <row r="1819" spans="2:65" s="12" customFormat="1">
      <c r="B1819" s="152"/>
      <c r="D1819" s="150" t="s">
        <v>226</v>
      </c>
      <c r="E1819" s="153" t="s">
        <v>19</v>
      </c>
      <c r="F1819" s="154" t="s">
        <v>2281</v>
      </c>
      <c r="H1819" s="155">
        <v>340.75</v>
      </c>
      <c r="I1819" s="156"/>
      <c r="L1819" s="152"/>
      <c r="M1819" s="157"/>
      <c r="T1819" s="158"/>
      <c r="AT1819" s="153" t="s">
        <v>226</v>
      </c>
      <c r="AU1819" s="153" t="s">
        <v>79</v>
      </c>
      <c r="AV1819" s="12" t="s">
        <v>79</v>
      </c>
      <c r="AW1819" s="12" t="s">
        <v>31</v>
      </c>
      <c r="AX1819" s="12" t="s">
        <v>69</v>
      </c>
      <c r="AY1819" s="153" t="s">
        <v>212</v>
      </c>
    </row>
    <row r="1820" spans="2:65" s="12" customFormat="1">
      <c r="B1820" s="152"/>
      <c r="D1820" s="150" t="s">
        <v>226</v>
      </c>
      <c r="E1820" s="153" t="s">
        <v>19</v>
      </c>
      <c r="F1820" s="154" t="s">
        <v>2282</v>
      </c>
      <c r="H1820" s="155">
        <v>409.18</v>
      </c>
      <c r="I1820" s="156"/>
      <c r="L1820" s="152"/>
      <c r="M1820" s="157"/>
      <c r="T1820" s="158"/>
      <c r="AT1820" s="153" t="s">
        <v>226</v>
      </c>
      <c r="AU1820" s="153" t="s">
        <v>79</v>
      </c>
      <c r="AV1820" s="12" t="s">
        <v>79</v>
      </c>
      <c r="AW1820" s="12" t="s">
        <v>31</v>
      </c>
      <c r="AX1820" s="12" t="s">
        <v>69</v>
      </c>
      <c r="AY1820" s="153" t="s">
        <v>212</v>
      </c>
    </row>
    <row r="1821" spans="2:65" s="12" customFormat="1">
      <c r="B1821" s="152"/>
      <c r="D1821" s="150" t="s">
        <v>226</v>
      </c>
      <c r="E1821" s="153" t="s">
        <v>19</v>
      </c>
      <c r="F1821" s="154" t="s">
        <v>2283</v>
      </c>
      <c r="H1821" s="155">
        <v>169.05</v>
      </c>
      <c r="I1821" s="156"/>
      <c r="L1821" s="152"/>
      <c r="M1821" s="157"/>
      <c r="T1821" s="158"/>
      <c r="AT1821" s="153" t="s">
        <v>226</v>
      </c>
      <c r="AU1821" s="153" t="s">
        <v>79</v>
      </c>
      <c r="AV1821" s="12" t="s">
        <v>79</v>
      </c>
      <c r="AW1821" s="12" t="s">
        <v>31</v>
      </c>
      <c r="AX1821" s="12" t="s">
        <v>69</v>
      </c>
      <c r="AY1821" s="153" t="s">
        <v>212</v>
      </c>
    </row>
    <row r="1822" spans="2:65" s="12" customFormat="1">
      <c r="B1822" s="152"/>
      <c r="D1822" s="150" t="s">
        <v>226</v>
      </c>
      <c r="E1822" s="153" t="s">
        <v>19</v>
      </c>
      <c r="F1822" s="154" t="s">
        <v>2284</v>
      </c>
      <c r="H1822" s="155">
        <v>169.25</v>
      </c>
      <c r="I1822" s="156"/>
      <c r="L1822" s="152"/>
      <c r="M1822" s="157"/>
      <c r="T1822" s="158"/>
      <c r="AT1822" s="153" t="s">
        <v>226</v>
      </c>
      <c r="AU1822" s="153" t="s">
        <v>79</v>
      </c>
      <c r="AV1822" s="12" t="s">
        <v>79</v>
      </c>
      <c r="AW1822" s="12" t="s">
        <v>31</v>
      </c>
      <c r="AX1822" s="12" t="s">
        <v>69</v>
      </c>
      <c r="AY1822" s="153" t="s">
        <v>212</v>
      </c>
    </row>
    <row r="1823" spans="2:65" s="12" customFormat="1">
      <c r="B1823" s="152"/>
      <c r="D1823" s="150" t="s">
        <v>226</v>
      </c>
      <c r="E1823" s="153" t="s">
        <v>19</v>
      </c>
      <c r="F1823" s="154" t="s">
        <v>2285</v>
      </c>
      <c r="H1823" s="155">
        <v>161.88999999999999</v>
      </c>
      <c r="I1823" s="156"/>
      <c r="L1823" s="152"/>
      <c r="M1823" s="157"/>
      <c r="T1823" s="158"/>
      <c r="AT1823" s="153" t="s">
        <v>226</v>
      </c>
      <c r="AU1823" s="153" t="s">
        <v>79</v>
      </c>
      <c r="AV1823" s="12" t="s">
        <v>79</v>
      </c>
      <c r="AW1823" s="12" t="s">
        <v>31</v>
      </c>
      <c r="AX1823" s="12" t="s">
        <v>69</v>
      </c>
      <c r="AY1823" s="153" t="s">
        <v>212</v>
      </c>
    </row>
    <row r="1824" spans="2:65" s="12" customFormat="1">
      <c r="B1824" s="152"/>
      <c r="D1824" s="150" t="s">
        <v>226</v>
      </c>
      <c r="E1824" s="153" t="s">
        <v>19</v>
      </c>
      <c r="F1824" s="154" t="s">
        <v>2286</v>
      </c>
      <c r="H1824" s="155">
        <v>161.88999999999999</v>
      </c>
      <c r="I1824" s="156"/>
      <c r="L1824" s="152"/>
      <c r="M1824" s="157"/>
      <c r="T1824" s="158"/>
      <c r="AT1824" s="153" t="s">
        <v>226</v>
      </c>
      <c r="AU1824" s="153" t="s">
        <v>79</v>
      </c>
      <c r="AV1824" s="12" t="s">
        <v>79</v>
      </c>
      <c r="AW1824" s="12" t="s">
        <v>31</v>
      </c>
      <c r="AX1824" s="12" t="s">
        <v>69</v>
      </c>
      <c r="AY1824" s="153" t="s">
        <v>212</v>
      </c>
    </row>
    <row r="1825" spans="2:65" s="12" customFormat="1">
      <c r="B1825" s="152"/>
      <c r="D1825" s="150" t="s">
        <v>226</v>
      </c>
      <c r="E1825" s="153" t="s">
        <v>19</v>
      </c>
      <c r="F1825" s="154" t="s">
        <v>2287</v>
      </c>
      <c r="H1825" s="155">
        <v>106.64</v>
      </c>
      <c r="I1825" s="156"/>
      <c r="L1825" s="152"/>
      <c r="M1825" s="157"/>
      <c r="T1825" s="158"/>
      <c r="AT1825" s="153" t="s">
        <v>226</v>
      </c>
      <c r="AU1825" s="153" t="s">
        <v>79</v>
      </c>
      <c r="AV1825" s="12" t="s">
        <v>79</v>
      </c>
      <c r="AW1825" s="12" t="s">
        <v>31</v>
      </c>
      <c r="AX1825" s="12" t="s">
        <v>69</v>
      </c>
      <c r="AY1825" s="153" t="s">
        <v>212</v>
      </c>
    </row>
    <row r="1826" spans="2:65" s="13" customFormat="1">
      <c r="B1826" s="159"/>
      <c r="D1826" s="150" t="s">
        <v>226</v>
      </c>
      <c r="E1826" s="160" t="s">
        <v>19</v>
      </c>
      <c r="F1826" s="161" t="s">
        <v>228</v>
      </c>
      <c r="H1826" s="162">
        <v>1697.94</v>
      </c>
      <c r="I1826" s="163"/>
      <c r="L1826" s="159"/>
      <c r="M1826" s="164"/>
      <c r="T1826" s="165"/>
      <c r="AT1826" s="160" t="s">
        <v>226</v>
      </c>
      <c r="AU1826" s="160" t="s">
        <v>79</v>
      </c>
      <c r="AV1826" s="13" t="s">
        <v>229</v>
      </c>
      <c r="AW1826" s="13" t="s">
        <v>31</v>
      </c>
      <c r="AX1826" s="13" t="s">
        <v>77</v>
      </c>
      <c r="AY1826" s="160" t="s">
        <v>212</v>
      </c>
    </row>
    <row r="1827" spans="2:65" s="1" customFormat="1" ht="16.5" customHeight="1">
      <c r="B1827" s="34"/>
      <c r="C1827" s="133" t="s">
        <v>2294</v>
      </c>
      <c r="D1827" s="133" t="s">
        <v>215</v>
      </c>
      <c r="E1827" s="134" t="s">
        <v>2295</v>
      </c>
      <c r="F1827" s="135" t="s">
        <v>2296</v>
      </c>
      <c r="G1827" s="136" t="s">
        <v>495</v>
      </c>
      <c r="H1827" s="137">
        <v>75</v>
      </c>
      <c r="I1827" s="138"/>
      <c r="J1827" s="139">
        <f>ROUND(I1827*H1827,2)</f>
        <v>0</v>
      </c>
      <c r="K1827" s="135" t="s">
        <v>219</v>
      </c>
      <c r="L1827" s="34"/>
      <c r="M1827" s="140" t="s">
        <v>19</v>
      </c>
      <c r="N1827" s="141" t="s">
        <v>40</v>
      </c>
      <c r="P1827" s="142">
        <f>O1827*H1827</f>
        <v>0</v>
      </c>
      <c r="Q1827" s="142">
        <v>0</v>
      </c>
      <c r="R1827" s="142">
        <f>Q1827*H1827</f>
        <v>0</v>
      </c>
      <c r="S1827" s="142">
        <v>0.02</v>
      </c>
      <c r="T1827" s="143">
        <f>S1827*H1827</f>
        <v>1.5</v>
      </c>
      <c r="AR1827" s="144" t="s">
        <v>316</v>
      </c>
      <c r="AT1827" s="144" t="s">
        <v>215</v>
      </c>
      <c r="AU1827" s="144" t="s">
        <v>79</v>
      </c>
      <c r="AY1827" s="19" t="s">
        <v>212</v>
      </c>
      <c r="BE1827" s="145">
        <f>IF(N1827="základní",J1827,0)</f>
        <v>0</v>
      </c>
      <c r="BF1827" s="145">
        <f>IF(N1827="snížená",J1827,0)</f>
        <v>0</v>
      </c>
      <c r="BG1827" s="145">
        <f>IF(N1827="zákl. přenesená",J1827,0)</f>
        <v>0</v>
      </c>
      <c r="BH1827" s="145">
        <f>IF(N1827="sníž. přenesená",J1827,0)</f>
        <v>0</v>
      </c>
      <c r="BI1827" s="145">
        <f>IF(N1827="nulová",J1827,0)</f>
        <v>0</v>
      </c>
      <c r="BJ1827" s="19" t="s">
        <v>77</v>
      </c>
      <c r="BK1827" s="145">
        <f>ROUND(I1827*H1827,2)</f>
        <v>0</v>
      </c>
      <c r="BL1827" s="19" t="s">
        <v>316</v>
      </c>
      <c r="BM1827" s="144" t="s">
        <v>2297</v>
      </c>
    </row>
    <row r="1828" spans="2:65" s="1" customFormat="1">
      <c r="B1828" s="34"/>
      <c r="D1828" s="146" t="s">
        <v>222</v>
      </c>
      <c r="F1828" s="147" t="s">
        <v>2298</v>
      </c>
      <c r="I1828" s="148"/>
      <c r="L1828" s="34"/>
      <c r="M1828" s="149"/>
      <c r="T1828" s="55"/>
      <c r="AT1828" s="19" t="s">
        <v>222</v>
      </c>
      <c r="AU1828" s="19" t="s">
        <v>79</v>
      </c>
    </row>
    <row r="1829" spans="2:65" s="14" customFormat="1">
      <c r="B1829" s="170"/>
      <c r="D1829" s="150" t="s">
        <v>226</v>
      </c>
      <c r="E1829" s="171" t="s">
        <v>19</v>
      </c>
      <c r="F1829" s="172" t="s">
        <v>2299</v>
      </c>
      <c r="H1829" s="171" t="s">
        <v>19</v>
      </c>
      <c r="I1829" s="173"/>
      <c r="L1829" s="170"/>
      <c r="M1829" s="174"/>
      <c r="T1829" s="175"/>
      <c r="AT1829" s="171" t="s">
        <v>226</v>
      </c>
      <c r="AU1829" s="171" t="s">
        <v>79</v>
      </c>
      <c r="AV1829" s="14" t="s">
        <v>77</v>
      </c>
      <c r="AW1829" s="14" t="s">
        <v>31</v>
      </c>
      <c r="AX1829" s="14" t="s">
        <v>69</v>
      </c>
      <c r="AY1829" s="171" t="s">
        <v>212</v>
      </c>
    </row>
    <row r="1830" spans="2:65" s="12" customFormat="1">
      <c r="B1830" s="152"/>
      <c r="D1830" s="150" t="s">
        <v>226</v>
      </c>
      <c r="E1830" s="153" t="s">
        <v>19</v>
      </c>
      <c r="F1830" s="154" t="s">
        <v>2300</v>
      </c>
      <c r="H1830" s="155">
        <v>75</v>
      </c>
      <c r="I1830" s="156"/>
      <c r="L1830" s="152"/>
      <c r="M1830" s="157"/>
      <c r="T1830" s="158"/>
      <c r="AT1830" s="153" t="s">
        <v>226</v>
      </c>
      <c r="AU1830" s="153" t="s">
        <v>79</v>
      </c>
      <c r="AV1830" s="12" t="s">
        <v>79</v>
      </c>
      <c r="AW1830" s="12" t="s">
        <v>31</v>
      </c>
      <c r="AX1830" s="12" t="s">
        <v>69</v>
      </c>
      <c r="AY1830" s="153" t="s">
        <v>212</v>
      </c>
    </row>
    <row r="1831" spans="2:65" s="13" customFormat="1">
      <c r="B1831" s="159"/>
      <c r="D1831" s="150" t="s">
        <v>226</v>
      </c>
      <c r="E1831" s="160" t="s">
        <v>19</v>
      </c>
      <c r="F1831" s="161" t="s">
        <v>228</v>
      </c>
      <c r="H1831" s="162">
        <v>75</v>
      </c>
      <c r="I1831" s="163"/>
      <c r="L1831" s="159"/>
      <c r="M1831" s="164"/>
      <c r="T1831" s="165"/>
      <c r="AT1831" s="160" t="s">
        <v>226</v>
      </c>
      <c r="AU1831" s="160" t="s">
        <v>79</v>
      </c>
      <c r="AV1831" s="13" t="s">
        <v>229</v>
      </c>
      <c r="AW1831" s="13" t="s">
        <v>31</v>
      </c>
      <c r="AX1831" s="13" t="s">
        <v>77</v>
      </c>
      <c r="AY1831" s="160" t="s">
        <v>212</v>
      </c>
    </row>
    <row r="1832" spans="2:65" s="1" customFormat="1" ht="16.5" customHeight="1">
      <c r="B1832" s="34"/>
      <c r="C1832" s="133" t="s">
        <v>2301</v>
      </c>
      <c r="D1832" s="133" t="s">
        <v>215</v>
      </c>
      <c r="E1832" s="134" t="s">
        <v>2302</v>
      </c>
      <c r="F1832" s="135" t="s">
        <v>2303</v>
      </c>
      <c r="G1832" s="136" t="s">
        <v>624</v>
      </c>
      <c r="H1832" s="137">
        <v>150</v>
      </c>
      <c r="I1832" s="138"/>
      <c r="J1832" s="139">
        <f>ROUND(I1832*H1832,2)</f>
        <v>0</v>
      </c>
      <c r="K1832" s="135" t="s">
        <v>219</v>
      </c>
      <c r="L1832" s="34"/>
      <c r="M1832" s="140" t="s">
        <v>19</v>
      </c>
      <c r="N1832" s="141" t="s">
        <v>40</v>
      </c>
      <c r="P1832" s="142">
        <f>O1832*H1832</f>
        <v>0</v>
      </c>
      <c r="Q1832" s="142">
        <v>0</v>
      </c>
      <c r="R1832" s="142">
        <f>Q1832*H1832</f>
        <v>0</v>
      </c>
      <c r="S1832" s="142">
        <v>4.0000000000000002E-4</v>
      </c>
      <c r="T1832" s="143">
        <f>S1832*H1832</f>
        <v>6.0000000000000005E-2</v>
      </c>
      <c r="AR1832" s="144" t="s">
        <v>316</v>
      </c>
      <c r="AT1832" s="144" t="s">
        <v>215</v>
      </c>
      <c r="AU1832" s="144" t="s">
        <v>79</v>
      </c>
      <c r="AY1832" s="19" t="s">
        <v>212</v>
      </c>
      <c r="BE1832" s="145">
        <f>IF(N1832="základní",J1832,0)</f>
        <v>0</v>
      </c>
      <c r="BF1832" s="145">
        <f>IF(N1832="snížená",J1832,0)</f>
        <v>0</v>
      </c>
      <c r="BG1832" s="145">
        <f>IF(N1832="zákl. přenesená",J1832,0)</f>
        <v>0</v>
      </c>
      <c r="BH1832" s="145">
        <f>IF(N1832="sníž. přenesená",J1832,0)</f>
        <v>0</v>
      </c>
      <c r="BI1832" s="145">
        <f>IF(N1832="nulová",J1832,0)</f>
        <v>0</v>
      </c>
      <c r="BJ1832" s="19" t="s">
        <v>77</v>
      </c>
      <c r="BK1832" s="145">
        <f>ROUND(I1832*H1832,2)</f>
        <v>0</v>
      </c>
      <c r="BL1832" s="19" t="s">
        <v>316</v>
      </c>
      <c r="BM1832" s="144" t="s">
        <v>2304</v>
      </c>
    </row>
    <row r="1833" spans="2:65" s="1" customFormat="1">
      <c r="B1833" s="34"/>
      <c r="D1833" s="146" t="s">
        <v>222</v>
      </c>
      <c r="F1833" s="147" t="s">
        <v>2305</v>
      </c>
      <c r="I1833" s="148"/>
      <c r="L1833" s="34"/>
      <c r="M1833" s="149"/>
      <c r="T1833" s="55"/>
      <c r="AT1833" s="19" t="s">
        <v>222</v>
      </c>
      <c r="AU1833" s="19" t="s">
        <v>79</v>
      </c>
    </row>
    <row r="1834" spans="2:65" s="14" customFormat="1">
      <c r="B1834" s="170"/>
      <c r="D1834" s="150" t="s">
        <v>226</v>
      </c>
      <c r="E1834" s="171" t="s">
        <v>19</v>
      </c>
      <c r="F1834" s="172" t="s">
        <v>2306</v>
      </c>
      <c r="H1834" s="171" t="s">
        <v>19</v>
      </c>
      <c r="I1834" s="173"/>
      <c r="L1834" s="170"/>
      <c r="M1834" s="174"/>
      <c r="T1834" s="175"/>
      <c r="AT1834" s="171" t="s">
        <v>226</v>
      </c>
      <c r="AU1834" s="171" t="s">
        <v>79</v>
      </c>
      <c r="AV1834" s="14" t="s">
        <v>77</v>
      </c>
      <c r="AW1834" s="14" t="s">
        <v>31</v>
      </c>
      <c r="AX1834" s="14" t="s">
        <v>69</v>
      </c>
      <c r="AY1834" s="171" t="s">
        <v>212</v>
      </c>
    </row>
    <row r="1835" spans="2:65" s="12" customFormat="1">
      <c r="B1835" s="152"/>
      <c r="D1835" s="150" t="s">
        <v>226</v>
      </c>
      <c r="E1835" s="153" t="s">
        <v>19</v>
      </c>
      <c r="F1835" s="154" t="s">
        <v>2307</v>
      </c>
      <c r="H1835" s="155">
        <v>150</v>
      </c>
      <c r="I1835" s="156"/>
      <c r="L1835" s="152"/>
      <c r="M1835" s="157"/>
      <c r="T1835" s="158"/>
      <c r="AT1835" s="153" t="s">
        <v>226</v>
      </c>
      <c r="AU1835" s="153" t="s">
        <v>79</v>
      </c>
      <c r="AV1835" s="12" t="s">
        <v>79</v>
      </c>
      <c r="AW1835" s="12" t="s">
        <v>31</v>
      </c>
      <c r="AX1835" s="12" t="s">
        <v>69</v>
      </c>
      <c r="AY1835" s="153" t="s">
        <v>212</v>
      </c>
    </row>
    <row r="1836" spans="2:65" s="13" customFormat="1">
      <c r="B1836" s="159"/>
      <c r="D1836" s="150" t="s">
        <v>226</v>
      </c>
      <c r="E1836" s="160" t="s">
        <v>19</v>
      </c>
      <c r="F1836" s="161" t="s">
        <v>228</v>
      </c>
      <c r="H1836" s="162">
        <v>150</v>
      </c>
      <c r="I1836" s="163"/>
      <c r="L1836" s="159"/>
      <c r="M1836" s="164"/>
      <c r="T1836" s="165"/>
      <c r="AT1836" s="160" t="s">
        <v>226</v>
      </c>
      <c r="AU1836" s="160" t="s">
        <v>79</v>
      </c>
      <c r="AV1836" s="13" t="s">
        <v>229</v>
      </c>
      <c r="AW1836" s="13" t="s">
        <v>31</v>
      </c>
      <c r="AX1836" s="13" t="s">
        <v>77</v>
      </c>
      <c r="AY1836" s="160" t="s">
        <v>212</v>
      </c>
    </row>
    <row r="1837" spans="2:65" s="1" customFormat="1" ht="16.5" customHeight="1">
      <c r="B1837" s="34"/>
      <c r="C1837" s="133" t="s">
        <v>2308</v>
      </c>
      <c r="D1837" s="133" t="s">
        <v>215</v>
      </c>
      <c r="E1837" s="134" t="s">
        <v>2309</v>
      </c>
      <c r="F1837" s="135" t="s">
        <v>2310</v>
      </c>
      <c r="G1837" s="136" t="s">
        <v>624</v>
      </c>
      <c r="H1837" s="137">
        <v>15</v>
      </c>
      <c r="I1837" s="138"/>
      <c r="J1837" s="139">
        <f>ROUND(I1837*H1837,2)</f>
        <v>0</v>
      </c>
      <c r="K1837" s="135" t="s">
        <v>219</v>
      </c>
      <c r="L1837" s="34"/>
      <c r="M1837" s="140" t="s">
        <v>19</v>
      </c>
      <c r="N1837" s="141" t="s">
        <v>40</v>
      </c>
      <c r="P1837" s="142">
        <f>O1837*H1837</f>
        <v>0</v>
      </c>
      <c r="Q1837" s="142">
        <v>0</v>
      </c>
      <c r="R1837" s="142">
        <f>Q1837*H1837</f>
        <v>0</v>
      </c>
      <c r="S1837" s="142">
        <v>0.02</v>
      </c>
      <c r="T1837" s="143">
        <f>S1837*H1837</f>
        <v>0.3</v>
      </c>
      <c r="AR1837" s="144" t="s">
        <v>316</v>
      </c>
      <c r="AT1837" s="144" t="s">
        <v>215</v>
      </c>
      <c r="AU1837" s="144" t="s">
        <v>79</v>
      </c>
      <c r="AY1837" s="19" t="s">
        <v>212</v>
      </c>
      <c r="BE1837" s="145">
        <f>IF(N1837="základní",J1837,0)</f>
        <v>0</v>
      </c>
      <c r="BF1837" s="145">
        <f>IF(N1837="snížená",J1837,0)</f>
        <v>0</v>
      </c>
      <c r="BG1837" s="145">
        <f>IF(N1837="zákl. přenesená",J1837,0)</f>
        <v>0</v>
      </c>
      <c r="BH1837" s="145">
        <f>IF(N1837="sníž. přenesená",J1837,0)</f>
        <v>0</v>
      </c>
      <c r="BI1837" s="145">
        <f>IF(N1837="nulová",J1837,0)</f>
        <v>0</v>
      </c>
      <c r="BJ1837" s="19" t="s">
        <v>77</v>
      </c>
      <c r="BK1837" s="145">
        <f>ROUND(I1837*H1837,2)</f>
        <v>0</v>
      </c>
      <c r="BL1837" s="19" t="s">
        <v>316</v>
      </c>
      <c r="BM1837" s="144" t="s">
        <v>2311</v>
      </c>
    </row>
    <row r="1838" spans="2:65" s="1" customFormat="1">
      <c r="B1838" s="34"/>
      <c r="D1838" s="146" t="s">
        <v>222</v>
      </c>
      <c r="F1838" s="147" t="s">
        <v>2312</v>
      </c>
      <c r="I1838" s="148"/>
      <c r="L1838" s="34"/>
      <c r="M1838" s="149"/>
      <c r="T1838" s="55"/>
      <c r="AT1838" s="19" t="s">
        <v>222</v>
      </c>
      <c r="AU1838" s="19" t="s">
        <v>79</v>
      </c>
    </row>
    <row r="1839" spans="2:65" s="14" customFormat="1">
      <c r="B1839" s="170"/>
      <c r="D1839" s="150" t="s">
        <v>226</v>
      </c>
      <c r="E1839" s="171" t="s">
        <v>19</v>
      </c>
      <c r="F1839" s="172" t="s">
        <v>2313</v>
      </c>
      <c r="H1839" s="171" t="s">
        <v>19</v>
      </c>
      <c r="I1839" s="173"/>
      <c r="L1839" s="170"/>
      <c r="M1839" s="174"/>
      <c r="T1839" s="175"/>
      <c r="AT1839" s="171" t="s">
        <v>226</v>
      </c>
      <c r="AU1839" s="171" t="s">
        <v>79</v>
      </c>
      <c r="AV1839" s="14" t="s">
        <v>77</v>
      </c>
      <c r="AW1839" s="14" t="s">
        <v>31</v>
      </c>
      <c r="AX1839" s="14" t="s">
        <v>69</v>
      </c>
      <c r="AY1839" s="171" t="s">
        <v>212</v>
      </c>
    </row>
    <row r="1840" spans="2:65" s="12" customFormat="1">
      <c r="B1840" s="152"/>
      <c r="D1840" s="150" t="s">
        <v>226</v>
      </c>
      <c r="E1840" s="153" t="s">
        <v>19</v>
      </c>
      <c r="F1840" s="154" t="s">
        <v>2314</v>
      </c>
      <c r="H1840" s="155">
        <v>15</v>
      </c>
      <c r="I1840" s="156"/>
      <c r="L1840" s="152"/>
      <c r="M1840" s="157"/>
      <c r="T1840" s="158"/>
      <c r="AT1840" s="153" t="s">
        <v>226</v>
      </c>
      <c r="AU1840" s="153" t="s">
        <v>79</v>
      </c>
      <c r="AV1840" s="12" t="s">
        <v>79</v>
      </c>
      <c r="AW1840" s="12" t="s">
        <v>31</v>
      </c>
      <c r="AX1840" s="12" t="s">
        <v>69</v>
      </c>
      <c r="AY1840" s="153" t="s">
        <v>212</v>
      </c>
    </row>
    <row r="1841" spans="2:65" s="13" customFormat="1">
      <c r="B1841" s="159"/>
      <c r="D1841" s="150" t="s">
        <v>226</v>
      </c>
      <c r="E1841" s="160" t="s">
        <v>19</v>
      </c>
      <c r="F1841" s="161" t="s">
        <v>228</v>
      </c>
      <c r="H1841" s="162">
        <v>15</v>
      </c>
      <c r="I1841" s="163"/>
      <c r="L1841" s="159"/>
      <c r="M1841" s="164"/>
      <c r="T1841" s="165"/>
      <c r="AT1841" s="160" t="s">
        <v>226</v>
      </c>
      <c r="AU1841" s="160" t="s">
        <v>79</v>
      </c>
      <c r="AV1841" s="13" t="s">
        <v>229</v>
      </c>
      <c r="AW1841" s="13" t="s">
        <v>31</v>
      </c>
      <c r="AX1841" s="13" t="s">
        <v>77</v>
      </c>
      <c r="AY1841" s="160" t="s">
        <v>212</v>
      </c>
    </row>
    <row r="1842" spans="2:65" s="1" customFormat="1" ht="16.5" customHeight="1">
      <c r="B1842" s="34"/>
      <c r="C1842" s="133" t="s">
        <v>2315</v>
      </c>
      <c r="D1842" s="133" t="s">
        <v>215</v>
      </c>
      <c r="E1842" s="134" t="s">
        <v>2316</v>
      </c>
      <c r="F1842" s="135" t="s">
        <v>2317</v>
      </c>
      <c r="G1842" s="136" t="s">
        <v>624</v>
      </c>
      <c r="H1842" s="137">
        <v>8</v>
      </c>
      <c r="I1842" s="138"/>
      <c r="J1842" s="139">
        <f>ROUND(I1842*H1842,2)</f>
        <v>0</v>
      </c>
      <c r="K1842" s="135" t="s">
        <v>219</v>
      </c>
      <c r="L1842" s="34"/>
      <c r="M1842" s="140" t="s">
        <v>19</v>
      </c>
      <c r="N1842" s="141" t="s">
        <v>40</v>
      </c>
      <c r="P1842" s="142">
        <f>O1842*H1842</f>
        <v>0</v>
      </c>
      <c r="Q1842" s="142">
        <v>0</v>
      </c>
      <c r="R1842" s="142">
        <f>Q1842*H1842</f>
        <v>0</v>
      </c>
      <c r="S1842" s="142">
        <v>0.05</v>
      </c>
      <c r="T1842" s="143">
        <f>S1842*H1842</f>
        <v>0.4</v>
      </c>
      <c r="AR1842" s="144" t="s">
        <v>316</v>
      </c>
      <c r="AT1842" s="144" t="s">
        <v>215</v>
      </c>
      <c r="AU1842" s="144" t="s">
        <v>79</v>
      </c>
      <c r="AY1842" s="19" t="s">
        <v>212</v>
      </c>
      <c r="BE1842" s="145">
        <f>IF(N1842="základní",J1842,0)</f>
        <v>0</v>
      </c>
      <c r="BF1842" s="145">
        <f>IF(N1842="snížená",J1842,0)</f>
        <v>0</v>
      </c>
      <c r="BG1842" s="145">
        <f>IF(N1842="zákl. přenesená",J1842,0)</f>
        <v>0</v>
      </c>
      <c r="BH1842" s="145">
        <f>IF(N1842="sníž. přenesená",J1842,0)</f>
        <v>0</v>
      </c>
      <c r="BI1842" s="145">
        <f>IF(N1842="nulová",J1842,0)</f>
        <v>0</v>
      </c>
      <c r="BJ1842" s="19" t="s">
        <v>77</v>
      </c>
      <c r="BK1842" s="145">
        <f>ROUND(I1842*H1842,2)</f>
        <v>0</v>
      </c>
      <c r="BL1842" s="19" t="s">
        <v>316</v>
      </c>
      <c r="BM1842" s="144" t="s">
        <v>2318</v>
      </c>
    </row>
    <row r="1843" spans="2:65" s="1" customFormat="1">
      <c r="B1843" s="34"/>
      <c r="D1843" s="146" t="s">
        <v>222</v>
      </c>
      <c r="F1843" s="147" t="s">
        <v>2319</v>
      </c>
      <c r="I1843" s="148"/>
      <c r="L1843" s="34"/>
      <c r="M1843" s="149"/>
      <c r="T1843" s="55"/>
      <c r="AT1843" s="19" t="s">
        <v>222</v>
      </c>
      <c r="AU1843" s="19" t="s">
        <v>79</v>
      </c>
    </row>
    <row r="1844" spans="2:65" s="14" customFormat="1">
      <c r="B1844" s="170"/>
      <c r="D1844" s="150" t="s">
        <v>226</v>
      </c>
      <c r="E1844" s="171" t="s">
        <v>19</v>
      </c>
      <c r="F1844" s="172" t="s">
        <v>2313</v>
      </c>
      <c r="H1844" s="171" t="s">
        <v>19</v>
      </c>
      <c r="I1844" s="173"/>
      <c r="L1844" s="170"/>
      <c r="M1844" s="174"/>
      <c r="T1844" s="175"/>
      <c r="AT1844" s="171" t="s">
        <v>226</v>
      </c>
      <c r="AU1844" s="171" t="s">
        <v>79</v>
      </c>
      <c r="AV1844" s="14" t="s">
        <v>77</v>
      </c>
      <c r="AW1844" s="14" t="s">
        <v>31</v>
      </c>
      <c r="AX1844" s="14" t="s">
        <v>69</v>
      </c>
      <c r="AY1844" s="171" t="s">
        <v>212</v>
      </c>
    </row>
    <row r="1845" spans="2:65" s="12" customFormat="1">
      <c r="B1845" s="152"/>
      <c r="D1845" s="150" t="s">
        <v>226</v>
      </c>
      <c r="E1845" s="153" t="s">
        <v>19</v>
      </c>
      <c r="F1845" s="154" t="s">
        <v>2320</v>
      </c>
      <c r="H1845" s="155">
        <v>8</v>
      </c>
      <c r="I1845" s="156"/>
      <c r="L1845" s="152"/>
      <c r="M1845" s="157"/>
      <c r="T1845" s="158"/>
      <c r="AT1845" s="153" t="s">
        <v>226</v>
      </c>
      <c r="AU1845" s="153" t="s">
        <v>79</v>
      </c>
      <c r="AV1845" s="12" t="s">
        <v>79</v>
      </c>
      <c r="AW1845" s="12" t="s">
        <v>31</v>
      </c>
      <c r="AX1845" s="12" t="s">
        <v>69</v>
      </c>
      <c r="AY1845" s="153" t="s">
        <v>212</v>
      </c>
    </row>
    <row r="1846" spans="2:65" s="13" customFormat="1">
      <c r="B1846" s="159"/>
      <c r="D1846" s="150" t="s">
        <v>226</v>
      </c>
      <c r="E1846" s="160" t="s">
        <v>19</v>
      </c>
      <c r="F1846" s="161" t="s">
        <v>228</v>
      </c>
      <c r="H1846" s="162">
        <v>8</v>
      </c>
      <c r="I1846" s="163"/>
      <c r="L1846" s="159"/>
      <c r="M1846" s="164"/>
      <c r="T1846" s="165"/>
      <c r="AT1846" s="160" t="s">
        <v>226</v>
      </c>
      <c r="AU1846" s="160" t="s">
        <v>79</v>
      </c>
      <c r="AV1846" s="13" t="s">
        <v>229</v>
      </c>
      <c r="AW1846" s="13" t="s">
        <v>31</v>
      </c>
      <c r="AX1846" s="13" t="s">
        <v>77</v>
      </c>
      <c r="AY1846" s="160" t="s">
        <v>212</v>
      </c>
    </row>
    <row r="1847" spans="2:65" s="1" customFormat="1" ht="16.5" customHeight="1">
      <c r="B1847" s="34"/>
      <c r="C1847" s="133" t="s">
        <v>2321</v>
      </c>
      <c r="D1847" s="133" t="s">
        <v>215</v>
      </c>
      <c r="E1847" s="134" t="s">
        <v>2322</v>
      </c>
      <c r="F1847" s="135" t="s">
        <v>2323</v>
      </c>
      <c r="G1847" s="136" t="s">
        <v>536</v>
      </c>
      <c r="H1847" s="137">
        <v>280</v>
      </c>
      <c r="I1847" s="138"/>
      <c r="J1847" s="139">
        <f>ROUND(I1847*H1847,2)</f>
        <v>0</v>
      </c>
      <c r="K1847" s="135" t="s">
        <v>219</v>
      </c>
      <c r="L1847" s="34"/>
      <c r="M1847" s="140" t="s">
        <v>19</v>
      </c>
      <c r="N1847" s="141" t="s">
        <v>40</v>
      </c>
      <c r="P1847" s="142">
        <f>O1847*H1847</f>
        <v>0</v>
      </c>
      <c r="Q1847" s="142">
        <v>0</v>
      </c>
      <c r="R1847" s="142">
        <f>Q1847*H1847</f>
        <v>0</v>
      </c>
      <c r="S1847" s="142">
        <v>0.03</v>
      </c>
      <c r="T1847" s="143">
        <f>S1847*H1847</f>
        <v>8.4</v>
      </c>
      <c r="AR1847" s="144" t="s">
        <v>316</v>
      </c>
      <c r="AT1847" s="144" t="s">
        <v>215</v>
      </c>
      <c r="AU1847" s="144" t="s">
        <v>79</v>
      </c>
      <c r="AY1847" s="19" t="s">
        <v>212</v>
      </c>
      <c r="BE1847" s="145">
        <f>IF(N1847="základní",J1847,0)</f>
        <v>0</v>
      </c>
      <c r="BF1847" s="145">
        <f>IF(N1847="snížená",J1847,0)</f>
        <v>0</v>
      </c>
      <c r="BG1847" s="145">
        <f>IF(N1847="zákl. přenesená",J1847,0)</f>
        <v>0</v>
      </c>
      <c r="BH1847" s="145">
        <f>IF(N1847="sníž. přenesená",J1847,0)</f>
        <v>0</v>
      </c>
      <c r="BI1847" s="145">
        <f>IF(N1847="nulová",J1847,0)</f>
        <v>0</v>
      </c>
      <c r="BJ1847" s="19" t="s">
        <v>77</v>
      </c>
      <c r="BK1847" s="145">
        <f>ROUND(I1847*H1847,2)</f>
        <v>0</v>
      </c>
      <c r="BL1847" s="19" t="s">
        <v>316</v>
      </c>
      <c r="BM1847" s="144" t="s">
        <v>2324</v>
      </c>
    </row>
    <row r="1848" spans="2:65" s="1" customFormat="1">
      <c r="B1848" s="34"/>
      <c r="D1848" s="146" t="s">
        <v>222</v>
      </c>
      <c r="F1848" s="147" t="s">
        <v>2325</v>
      </c>
      <c r="I1848" s="148"/>
      <c r="L1848" s="34"/>
      <c r="M1848" s="149"/>
      <c r="T1848" s="55"/>
      <c r="AT1848" s="19" t="s">
        <v>222</v>
      </c>
      <c r="AU1848" s="19" t="s">
        <v>79</v>
      </c>
    </row>
    <row r="1849" spans="2:65" s="14" customFormat="1">
      <c r="B1849" s="170"/>
      <c r="D1849" s="150" t="s">
        <v>226</v>
      </c>
      <c r="E1849" s="171" t="s">
        <v>19</v>
      </c>
      <c r="F1849" s="172" t="s">
        <v>2326</v>
      </c>
      <c r="H1849" s="171" t="s">
        <v>19</v>
      </c>
      <c r="I1849" s="173"/>
      <c r="L1849" s="170"/>
      <c r="M1849" s="174"/>
      <c r="T1849" s="175"/>
      <c r="AT1849" s="171" t="s">
        <v>226</v>
      </c>
      <c r="AU1849" s="171" t="s">
        <v>79</v>
      </c>
      <c r="AV1849" s="14" t="s">
        <v>77</v>
      </c>
      <c r="AW1849" s="14" t="s">
        <v>31</v>
      </c>
      <c r="AX1849" s="14" t="s">
        <v>69</v>
      </c>
      <c r="AY1849" s="171" t="s">
        <v>212</v>
      </c>
    </row>
    <row r="1850" spans="2:65" s="12" customFormat="1">
      <c r="B1850" s="152"/>
      <c r="D1850" s="150" t="s">
        <v>226</v>
      </c>
      <c r="E1850" s="153" t="s">
        <v>19</v>
      </c>
      <c r="F1850" s="154" t="s">
        <v>2327</v>
      </c>
      <c r="H1850" s="155">
        <v>280</v>
      </c>
      <c r="I1850" s="156"/>
      <c r="L1850" s="152"/>
      <c r="M1850" s="157"/>
      <c r="T1850" s="158"/>
      <c r="AT1850" s="153" t="s">
        <v>226</v>
      </c>
      <c r="AU1850" s="153" t="s">
        <v>79</v>
      </c>
      <c r="AV1850" s="12" t="s">
        <v>79</v>
      </c>
      <c r="AW1850" s="12" t="s">
        <v>31</v>
      </c>
      <c r="AX1850" s="12" t="s">
        <v>69</v>
      </c>
      <c r="AY1850" s="153" t="s">
        <v>212</v>
      </c>
    </row>
    <row r="1851" spans="2:65" s="13" customFormat="1">
      <c r="B1851" s="159"/>
      <c r="D1851" s="150" t="s">
        <v>226</v>
      </c>
      <c r="E1851" s="160" t="s">
        <v>19</v>
      </c>
      <c r="F1851" s="161" t="s">
        <v>228</v>
      </c>
      <c r="H1851" s="162">
        <v>280</v>
      </c>
      <c r="I1851" s="163"/>
      <c r="L1851" s="159"/>
      <c r="M1851" s="164"/>
      <c r="T1851" s="165"/>
      <c r="AT1851" s="160" t="s">
        <v>226</v>
      </c>
      <c r="AU1851" s="160" t="s">
        <v>79</v>
      </c>
      <c r="AV1851" s="13" t="s">
        <v>229</v>
      </c>
      <c r="AW1851" s="13" t="s">
        <v>31</v>
      </c>
      <c r="AX1851" s="13" t="s">
        <v>77</v>
      </c>
      <c r="AY1851" s="160" t="s">
        <v>212</v>
      </c>
    </row>
    <row r="1852" spans="2:65" s="1" customFormat="1" ht="24.2" customHeight="1">
      <c r="B1852" s="34"/>
      <c r="C1852" s="133" t="s">
        <v>2328</v>
      </c>
      <c r="D1852" s="133" t="s">
        <v>215</v>
      </c>
      <c r="E1852" s="134" t="s">
        <v>2329</v>
      </c>
      <c r="F1852" s="135" t="s">
        <v>2330</v>
      </c>
      <c r="G1852" s="136" t="s">
        <v>495</v>
      </c>
      <c r="H1852" s="137">
        <v>9.5679999999999996</v>
      </c>
      <c r="I1852" s="138"/>
      <c r="J1852" s="139">
        <f>ROUND(I1852*H1852,2)</f>
        <v>0</v>
      </c>
      <c r="K1852" s="135" t="s">
        <v>245</v>
      </c>
      <c r="L1852" s="34"/>
      <c r="M1852" s="140" t="s">
        <v>19</v>
      </c>
      <c r="N1852" s="141" t="s">
        <v>40</v>
      </c>
      <c r="P1852" s="142">
        <f>O1852*H1852</f>
        <v>0</v>
      </c>
      <c r="Q1852" s="142">
        <v>0</v>
      </c>
      <c r="R1852" s="142">
        <f>Q1852*H1852</f>
        <v>0</v>
      </c>
      <c r="S1852" s="142">
        <v>0</v>
      </c>
      <c r="T1852" s="143">
        <f>S1852*H1852</f>
        <v>0</v>
      </c>
      <c r="AR1852" s="144" t="s">
        <v>316</v>
      </c>
      <c r="AT1852" s="144" t="s">
        <v>215</v>
      </c>
      <c r="AU1852" s="144" t="s">
        <v>79</v>
      </c>
      <c r="AY1852" s="19" t="s">
        <v>212</v>
      </c>
      <c r="BE1852" s="145">
        <f>IF(N1852="základní",J1852,0)</f>
        <v>0</v>
      </c>
      <c r="BF1852" s="145">
        <f>IF(N1852="snížená",J1852,0)</f>
        <v>0</v>
      </c>
      <c r="BG1852" s="145">
        <f>IF(N1852="zákl. přenesená",J1852,0)</f>
        <v>0</v>
      </c>
      <c r="BH1852" s="145">
        <f>IF(N1852="sníž. přenesená",J1852,0)</f>
        <v>0</v>
      </c>
      <c r="BI1852" s="145">
        <f>IF(N1852="nulová",J1852,0)</f>
        <v>0</v>
      </c>
      <c r="BJ1852" s="19" t="s">
        <v>77</v>
      </c>
      <c r="BK1852" s="145">
        <f>ROUND(I1852*H1852,2)</f>
        <v>0</v>
      </c>
      <c r="BL1852" s="19" t="s">
        <v>316</v>
      </c>
      <c r="BM1852" s="144" t="s">
        <v>2331</v>
      </c>
    </row>
    <row r="1853" spans="2:65" s="1" customFormat="1" ht="185.25">
      <c r="B1853" s="34"/>
      <c r="D1853" s="150" t="s">
        <v>224</v>
      </c>
      <c r="F1853" s="151" t="s">
        <v>2332</v>
      </c>
      <c r="I1853" s="148"/>
      <c r="L1853" s="34"/>
      <c r="M1853" s="149"/>
      <c r="T1853" s="55"/>
      <c r="AT1853" s="19" t="s">
        <v>224</v>
      </c>
      <c r="AU1853" s="19" t="s">
        <v>79</v>
      </c>
    </row>
    <row r="1854" spans="2:65" s="14" customFormat="1" ht="22.5">
      <c r="B1854" s="170"/>
      <c r="D1854" s="150" t="s">
        <v>226</v>
      </c>
      <c r="E1854" s="171" t="s">
        <v>19</v>
      </c>
      <c r="F1854" s="172" t="s">
        <v>2333</v>
      </c>
      <c r="H1854" s="171" t="s">
        <v>19</v>
      </c>
      <c r="I1854" s="173"/>
      <c r="L1854" s="170"/>
      <c r="M1854" s="174"/>
      <c r="T1854" s="175"/>
      <c r="AT1854" s="171" t="s">
        <v>226</v>
      </c>
      <c r="AU1854" s="171" t="s">
        <v>79</v>
      </c>
      <c r="AV1854" s="14" t="s">
        <v>77</v>
      </c>
      <c r="AW1854" s="14" t="s">
        <v>31</v>
      </c>
      <c r="AX1854" s="14" t="s">
        <v>69</v>
      </c>
      <c r="AY1854" s="171" t="s">
        <v>212</v>
      </c>
    </row>
    <row r="1855" spans="2:65" s="12" customFormat="1">
      <c r="B1855" s="152"/>
      <c r="D1855" s="150" t="s">
        <v>226</v>
      </c>
      <c r="E1855" s="153" t="s">
        <v>19</v>
      </c>
      <c r="F1855" s="154" t="s">
        <v>2334</v>
      </c>
      <c r="H1855" s="155">
        <v>9.5679999999999996</v>
      </c>
      <c r="I1855" s="156"/>
      <c r="L1855" s="152"/>
      <c r="M1855" s="157"/>
      <c r="T1855" s="158"/>
      <c r="AT1855" s="153" t="s">
        <v>226</v>
      </c>
      <c r="AU1855" s="153" t="s">
        <v>79</v>
      </c>
      <c r="AV1855" s="12" t="s">
        <v>79</v>
      </c>
      <c r="AW1855" s="12" t="s">
        <v>31</v>
      </c>
      <c r="AX1855" s="12" t="s">
        <v>69</v>
      </c>
      <c r="AY1855" s="153" t="s">
        <v>212</v>
      </c>
    </row>
    <row r="1856" spans="2:65" s="13" customFormat="1">
      <c r="B1856" s="159"/>
      <c r="D1856" s="150" t="s">
        <v>226</v>
      </c>
      <c r="E1856" s="160" t="s">
        <v>19</v>
      </c>
      <c r="F1856" s="161" t="s">
        <v>228</v>
      </c>
      <c r="H1856" s="162">
        <v>9.5679999999999996</v>
      </c>
      <c r="I1856" s="163"/>
      <c r="L1856" s="159"/>
      <c r="M1856" s="164"/>
      <c r="T1856" s="165"/>
      <c r="AT1856" s="160" t="s">
        <v>226</v>
      </c>
      <c r="AU1856" s="160" t="s">
        <v>79</v>
      </c>
      <c r="AV1856" s="13" t="s">
        <v>229</v>
      </c>
      <c r="AW1856" s="13" t="s">
        <v>31</v>
      </c>
      <c r="AX1856" s="13" t="s">
        <v>77</v>
      </c>
      <c r="AY1856" s="160" t="s">
        <v>212</v>
      </c>
    </row>
    <row r="1857" spans="2:65" s="14" customFormat="1">
      <c r="B1857" s="170"/>
      <c r="D1857" s="150" t="s">
        <v>226</v>
      </c>
      <c r="E1857" s="171" t="s">
        <v>19</v>
      </c>
      <c r="F1857" s="172" t="s">
        <v>2335</v>
      </c>
      <c r="H1857" s="171" t="s">
        <v>19</v>
      </c>
      <c r="I1857" s="173"/>
      <c r="L1857" s="170"/>
      <c r="M1857" s="174"/>
      <c r="T1857" s="175"/>
      <c r="AT1857" s="171" t="s">
        <v>226</v>
      </c>
      <c r="AU1857" s="171" t="s">
        <v>79</v>
      </c>
      <c r="AV1857" s="14" t="s">
        <v>77</v>
      </c>
      <c r="AW1857" s="14" t="s">
        <v>31</v>
      </c>
      <c r="AX1857" s="14" t="s">
        <v>69</v>
      </c>
      <c r="AY1857" s="171" t="s">
        <v>212</v>
      </c>
    </row>
    <row r="1858" spans="2:65" s="1" customFormat="1" ht="24.2" customHeight="1">
      <c r="B1858" s="34"/>
      <c r="C1858" s="133" t="s">
        <v>2336</v>
      </c>
      <c r="D1858" s="133" t="s">
        <v>215</v>
      </c>
      <c r="E1858" s="134" t="s">
        <v>2337</v>
      </c>
      <c r="F1858" s="135" t="s">
        <v>2338</v>
      </c>
      <c r="G1858" s="136" t="s">
        <v>495</v>
      </c>
      <c r="H1858" s="137">
        <v>22.2</v>
      </c>
      <c r="I1858" s="138"/>
      <c r="J1858" s="139">
        <f>ROUND(I1858*H1858,2)</f>
        <v>0</v>
      </c>
      <c r="K1858" s="135" t="s">
        <v>245</v>
      </c>
      <c r="L1858" s="34"/>
      <c r="M1858" s="140" t="s">
        <v>19</v>
      </c>
      <c r="N1858" s="141" t="s">
        <v>40</v>
      </c>
      <c r="P1858" s="142">
        <f>O1858*H1858</f>
        <v>0</v>
      </c>
      <c r="Q1858" s="142">
        <v>0</v>
      </c>
      <c r="R1858" s="142">
        <f>Q1858*H1858</f>
        <v>0</v>
      </c>
      <c r="S1858" s="142">
        <v>0</v>
      </c>
      <c r="T1858" s="143">
        <f>S1858*H1858</f>
        <v>0</v>
      </c>
      <c r="AR1858" s="144" t="s">
        <v>316</v>
      </c>
      <c r="AT1858" s="144" t="s">
        <v>215</v>
      </c>
      <c r="AU1858" s="144" t="s">
        <v>79</v>
      </c>
      <c r="AY1858" s="19" t="s">
        <v>212</v>
      </c>
      <c r="BE1858" s="145">
        <f>IF(N1858="základní",J1858,0)</f>
        <v>0</v>
      </c>
      <c r="BF1858" s="145">
        <f>IF(N1858="snížená",J1858,0)</f>
        <v>0</v>
      </c>
      <c r="BG1858" s="145">
        <f>IF(N1858="zákl. přenesená",J1858,0)</f>
        <v>0</v>
      </c>
      <c r="BH1858" s="145">
        <f>IF(N1858="sníž. přenesená",J1858,0)</f>
        <v>0</v>
      </c>
      <c r="BI1858" s="145">
        <f>IF(N1858="nulová",J1858,0)</f>
        <v>0</v>
      </c>
      <c r="BJ1858" s="19" t="s">
        <v>77</v>
      </c>
      <c r="BK1858" s="145">
        <f>ROUND(I1858*H1858,2)</f>
        <v>0</v>
      </c>
      <c r="BL1858" s="19" t="s">
        <v>316</v>
      </c>
      <c r="BM1858" s="144" t="s">
        <v>2339</v>
      </c>
    </row>
    <row r="1859" spans="2:65" s="1" customFormat="1" ht="195">
      <c r="B1859" s="34"/>
      <c r="D1859" s="150" t="s">
        <v>224</v>
      </c>
      <c r="F1859" s="151" t="s">
        <v>2340</v>
      </c>
      <c r="I1859" s="148"/>
      <c r="L1859" s="34"/>
      <c r="M1859" s="149"/>
      <c r="T1859" s="55"/>
      <c r="AT1859" s="19" t="s">
        <v>224</v>
      </c>
      <c r="AU1859" s="19" t="s">
        <v>79</v>
      </c>
    </row>
    <row r="1860" spans="2:65" s="14" customFormat="1" ht="22.5">
      <c r="B1860" s="170"/>
      <c r="D1860" s="150" t="s">
        <v>226</v>
      </c>
      <c r="E1860" s="171" t="s">
        <v>19</v>
      </c>
      <c r="F1860" s="172" t="s">
        <v>2341</v>
      </c>
      <c r="H1860" s="171" t="s">
        <v>19</v>
      </c>
      <c r="I1860" s="173"/>
      <c r="L1860" s="170"/>
      <c r="M1860" s="174"/>
      <c r="T1860" s="175"/>
      <c r="AT1860" s="171" t="s">
        <v>226</v>
      </c>
      <c r="AU1860" s="171" t="s">
        <v>79</v>
      </c>
      <c r="AV1860" s="14" t="s">
        <v>77</v>
      </c>
      <c r="AW1860" s="14" t="s">
        <v>31</v>
      </c>
      <c r="AX1860" s="14" t="s">
        <v>69</v>
      </c>
      <c r="AY1860" s="171" t="s">
        <v>212</v>
      </c>
    </row>
    <row r="1861" spans="2:65" s="12" customFormat="1">
      <c r="B1861" s="152"/>
      <c r="D1861" s="150" t="s">
        <v>226</v>
      </c>
      <c r="E1861" s="153" t="s">
        <v>19</v>
      </c>
      <c r="F1861" s="154" t="s">
        <v>2342</v>
      </c>
      <c r="H1861" s="155">
        <v>22.2</v>
      </c>
      <c r="I1861" s="156"/>
      <c r="L1861" s="152"/>
      <c r="M1861" s="157"/>
      <c r="T1861" s="158"/>
      <c r="AT1861" s="153" t="s">
        <v>226</v>
      </c>
      <c r="AU1861" s="153" t="s">
        <v>79</v>
      </c>
      <c r="AV1861" s="12" t="s">
        <v>79</v>
      </c>
      <c r="AW1861" s="12" t="s">
        <v>31</v>
      </c>
      <c r="AX1861" s="12" t="s">
        <v>69</v>
      </c>
      <c r="AY1861" s="153" t="s">
        <v>212</v>
      </c>
    </row>
    <row r="1862" spans="2:65" s="13" customFormat="1">
      <c r="B1862" s="159"/>
      <c r="D1862" s="150" t="s">
        <v>226</v>
      </c>
      <c r="E1862" s="160" t="s">
        <v>19</v>
      </c>
      <c r="F1862" s="161" t="s">
        <v>228</v>
      </c>
      <c r="H1862" s="162">
        <v>22.2</v>
      </c>
      <c r="I1862" s="163"/>
      <c r="L1862" s="159"/>
      <c r="M1862" s="164"/>
      <c r="T1862" s="165"/>
      <c r="AT1862" s="160" t="s">
        <v>226</v>
      </c>
      <c r="AU1862" s="160" t="s">
        <v>79</v>
      </c>
      <c r="AV1862" s="13" t="s">
        <v>229</v>
      </c>
      <c r="AW1862" s="13" t="s">
        <v>31</v>
      </c>
      <c r="AX1862" s="13" t="s">
        <v>77</v>
      </c>
      <c r="AY1862" s="160" t="s">
        <v>212</v>
      </c>
    </row>
    <row r="1863" spans="2:65" s="14" customFormat="1">
      <c r="B1863" s="170"/>
      <c r="D1863" s="150" t="s">
        <v>226</v>
      </c>
      <c r="E1863" s="171" t="s">
        <v>19</v>
      </c>
      <c r="F1863" s="172" t="s">
        <v>2335</v>
      </c>
      <c r="H1863" s="171" t="s">
        <v>19</v>
      </c>
      <c r="I1863" s="173"/>
      <c r="L1863" s="170"/>
      <c r="M1863" s="174"/>
      <c r="T1863" s="175"/>
      <c r="AT1863" s="171" t="s">
        <v>226</v>
      </c>
      <c r="AU1863" s="171" t="s">
        <v>79</v>
      </c>
      <c r="AV1863" s="14" t="s">
        <v>77</v>
      </c>
      <c r="AW1863" s="14" t="s">
        <v>31</v>
      </c>
      <c r="AX1863" s="14" t="s">
        <v>69</v>
      </c>
      <c r="AY1863" s="171" t="s">
        <v>212</v>
      </c>
    </row>
    <row r="1864" spans="2:65" s="1" customFormat="1" ht="16.5" customHeight="1">
      <c r="B1864" s="34"/>
      <c r="C1864" s="133" t="s">
        <v>2343</v>
      </c>
      <c r="D1864" s="133" t="s">
        <v>215</v>
      </c>
      <c r="E1864" s="134" t="s">
        <v>2344</v>
      </c>
      <c r="F1864" s="135" t="s">
        <v>2345</v>
      </c>
      <c r="G1864" s="136" t="s">
        <v>536</v>
      </c>
      <c r="H1864" s="137">
        <v>1850</v>
      </c>
      <c r="I1864" s="138"/>
      <c r="J1864" s="139">
        <f>ROUND(I1864*H1864,2)</f>
        <v>0</v>
      </c>
      <c r="K1864" s="135" t="s">
        <v>219</v>
      </c>
      <c r="L1864" s="34"/>
      <c r="M1864" s="140" t="s">
        <v>19</v>
      </c>
      <c r="N1864" s="141" t="s">
        <v>40</v>
      </c>
      <c r="P1864" s="142">
        <f>O1864*H1864</f>
        <v>0</v>
      </c>
      <c r="Q1864" s="142">
        <v>0</v>
      </c>
      <c r="R1864" s="142">
        <f>Q1864*H1864</f>
        <v>0</v>
      </c>
      <c r="S1864" s="142">
        <v>1E-4</v>
      </c>
      <c r="T1864" s="143">
        <f>S1864*H1864</f>
        <v>0.185</v>
      </c>
      <c r="AR1864" s="144" t="s">
        <v>316</v>
      </c>
      <c r="AT1864" s="144" t="s">
        <v>215</v>
      </c>
      <c r="AU1864" s="144" t="s">
        <v>79</v>
      </c>
      <c r="AY1864" s="19" t="s">
        <v>212</v>
      </c>
      <c r="BE1864" s="145">
        <f>IF(N1864="základní",J1864,0)</f>
        <v>0</v>
      </c>
      <c r="BF1864" s="145">
        <f>IF(N1864="snížená",J1864,0)</f>
        <v>0</v>
      </c>
      <c r="BG1864" s="145">
        <f>IF(N1864="zákl. přenesená",J1864,0)</f>
        <v>0</v>
      </c>
      <c r="BH1864" s="145">
        <f>IF(N1864="sníž. přenesená",J1864,0)</f>
        <v>0</v>
      </c>
      <c r="BI1864" s="145">
        <f>IF(N1864="nulová",J1864,0)</f>
        <v>0</v>
      </c>
      <c r="BJ1864" s="19" t="s">
        <v>77</v>
      </c>
      <c r="BK1864" s="145">
        <f>ROUND(I1864*H1864,2)</f>
        <v>0</v>
      </c>
      <c r="BL1864" s="19" t="s">
        <v>316</v>
      </c>
      <c r="BM1864" s="144" t="s">
        <v>2346</v>
      </c>
    </row>
    <row r="1865" spans="2:65" s="1" customFormat="1">
      <c r="B1865" s="34"/>
      <c r="D1865" s="146" t="s">
        <v>222</v>
      </c>
      <c r="F1865" s="147" t="s">
        <v>2347</v>
      </c>
      <c r="I1865" s="148"/>
      <c r="L1865" s="34"/>
      <c r="M1865" s="149"/>
      <c r="T1865" s="55"/>
      <c r="AT1865" s="19" t="s">
        <v>222</v>
      </c>
      <c r="AU1865" s="19" t="s">
        <v>79</v>
      </c>
    </row>
    <row r="1866" spans="2:65" s="14" customFormat="1">
      <c r="B1866" s="170"/>
      <c r="D1866" s="150" t="s">
        <v>226</v>
      </c>
      <c r="E1866" s="171" t="s">
        <v>19</v>
      </c>
      <c r="F1866" s="172" t="s">
        <v>2348</v>
      </c>
      <c r="H1866" s="171" t="s">
        <v>19</v>
      </c>
      <c r="I1866" s="173"/>
      <c r="L1866" s="170"/>
      <c r="M1866" s="174"/>
      <c r="T1866" s="175"/>
      <c r="AT1866" s="171" t="s">
        <v>226</v>
      </c>
      <c r="AU1866" s="171" t="s">
        <v>79</v>
      </c>
      <c r="AV1866" s="14" t="s">
        <v>77</v>
      </c>
      <c r="AW1866" s="14" t="s">
        <v>31</v>
      </c>
      <c r="AX1866" s="14" t="s">
        <v>69</v>
      </c>
      <c r="AY1866" s="171" t="s">
        <v>212</v>
      </c>
    </row>
    <row r="1867" spans="2:65" s="12" customFormat="1">
      <c r="B1867" s="152"/>
      <c r="D1867" s="150" t="s">
        <v>226</v>
      </c>
      <c r="E1867" s="153" t="s">
        <v>19</v>
      </c>
      <c r="F1867" s="154" t="s">
        <v>2349</v>
      </c>
      <c r="H1867" s="155">
        <v>1850</v>
      </c>
      <c r="I1867" s="156"/>
      <c r="L1867" s="152"/>
      <c r="M1867" s="157"/>
      <c r="T1867" s="158"/>
      <c r="AT1867" s="153" t="s">
        <v>226</v>
      </c>
      <c r="AU1867" s="153" t="s">
        <v>79</v>
      </c>
      <c r="AV1867" s="12" t="s">
        <v>79</v>
      </c>
      <c r="AW1867" s="12" t="s">
        <v>31</v>
      </c>
      <c r="AX1867" s="12" t="s">
        <v>69</v>
      </c>
      <c r="AY1867" s="153" t="s">
        <v>212</v>
      </c>
    </row>
    <row r="1868" spans="2:65" s="13" customFormat="1">
      <c r="B1868" s="159"/>
      <c r="D1868" s="150" t="s">
        <v>226</v>
      </c>
      <c r="E1868" s="160" t="s">
        <v>19</v>
      </c>
      <c r="F1868" s="161" t="s">
        <v>228</v>
      </c>
      <c r="H1868" s="162">
        <v>1850</v>
      </c>
      <c r="I1868" s="163"/>
      <c r="L1868" s="159"/>
      <c r="M1868" s="164"/>
      <c r="T1868" s="165"/>
      <c r="AT1868" s="160" t="s">
        <v>226</v>
      </c>
      <c r="AU1868" s="160" t="s">
        <v>79</v>
      </c>
      <c r="AV1868" s="13" t="s">
        <v>229</v>
      </c>
      <c r="AW1868" s="13" t="s">
        <v>31</v>
      </c>
      <c r="AX1868" s="13" t="s">
        <v>77</v>
      </c>
      <c r="AY1868" s="160" t="s">
        <v>212</v>
      </c>
    </row>
    <row r="1869" spans="2:65" s="1" customFormat="1" ht="16.5" customHeight="1">
      <c r="B1869" s="34"/>
      <c r="C1869" s="133" t="s">
        <v>2350</v>
      </c>
      <c r="D1869" s="133" t="s">
        <v>215</v>
      </c>
      <c r="E1869" s="134" t="s">
        <v>2351</v>
      </c>
      <c r="F1869" s="135" t="s">
        <v>2352</v>
      </c>
      <c r="G1869" s="136" t="s">
        <v>2353</v>
      </c>
      <c r="H1869" s="137">
        <v>12000</v>
      </c>
      <c r="I1869" s="138"/>
      <c r="J1869" s="139">
        <f>ROUND(I1869*H1869,2)</f>
        <v>0</v>
      </c>
      <c r="K1869" s="135" t="s">
        <v>219</v>
      </c>
      <c r="L1869" s="34"/>
      <c r="M1869" s="140" t="s">
        <v>19</v>
      </c>
      <c r="N1869" s="141" t="s">
        <v>40</v>
      </c>
      <c r="P1869" s="142">
        <f>O1869*H1869</f>
        <v>0</v>
      </c>
      <c r="Q1869" s="142">
        <v>0</v>
      </c>
      <c r="R1869" s="142">
        <f>Q1869*H1869</f>
        <v>0</v>
      </c>
      <c r="S1869" s="142">
        <v>1E-3</v>
      </c>
      <c r="T1869" s="143">
        <f>S1869*H1869</f>
        <v>12</v>
      </c>
      <c r="AR1869" s="144" t="s">
        <v>316</v>
      </c>
      <c r="AT1869" s="144" t="s">
        <v>215</v>
      </c>
      <c r="AU1869" s="144" t="s">
        <v>79</v>
      </c>
      <c r="AY1869" s="19" t="s">
        <v>212</v>
      </c>
      <c r="BE1869" s="145">
        <f>IF(N1869="základní",J1869,0)</f>
        <v>0</v>
      </c>
      <c r="BF1869" s="145">
        <f>IF(N1869="snížená",J1869,0)</f>
        <v>0</v>
      </c>
      <c r="BG1869" s="145">
        <f>IF(N1869="zákl. přenesená",J1869,0)</f>
        <v>0</v>
      </c>
      <c r="BH1869" s="145">
        <f>IF(N1869="sníž. přenesená",J1869,0)</f>
        <v>0</v>
      </c>
      <c r="BI1869" s="145">
        <f>IF(N1869="nulová",J1869,0)</f>
        <v>0</v>
      </c>
      <c r="BJ1869" s="19" t="s">
        <v>77</v>
      </c>
      <c r="BK1869" s="145">
        <f>ROUND(I1869*H1869,2)</f>
        <v>0</v>
      </c>
      <c r="BL1869" s="19" t="s">
        <v>316</v>
      </c>
      <c r="BM1869" s="144" t="s">
        <v>2354</v>
      </c>
    </row>
    <row r="1870" spans="2:65" s="1" customFormat="1">
      <c r="B1870" s="34"/>
      <c r="D1870" s="146" t="s">
        <v>222</v>
      </c>
      <c r="F1870" s="147" t="s">
        <v>2355</v>
      </c>
      <c r="I1870" s="148"/>
      <c r="L1870" s="34"/>
      <c r="M1870" s="149"/>
      <c r="T1870" s="55"/>
      <c r="AT1870" s="19" t="s">
        <v>222</v>
      </c>
      <c r="AU1870" s="19" t="s">
        <v>79</v>
      </c>
    </row>
    <row r="1871" spans="2:65" s="1" customFormat="1" ht="39">
      <c r="B1871" s="34"/>
      <c r="D1871" s="150" t="s">
        <v>224</v>
      </c>
      <c r="F1871" s="151" t="s">
        <v>2356</v>
      </c>
      <c r="I1871" s="148"/>
      <c r="L1871" s="34"/>
      <c r="M1871" s="149"/>
      <c r="T1871" s="55"/>
      <c r="AT1871" s="19" t="s">
        <v>224</v>
      </c>
      <c r="AU1871" s="19" t="s">
        <v>79</v>
      </c>
    </row>
    <row r="1872" spans="2:65" s="12" customFormat="1" ht="22.5">
      <c r="B1872" s="152"/>
      <c r="D1872" s="150" t="s">
        <v>226</v>
      </c>
      <c r="E1872" s="153" t="s">
        <v>19</v>
      </c>
      <c r="F1872" s="154" t="s">
        <v>2357</v>
      </c>
      <c r="H1872" s="155">
        <v>12000</v>
      </c>
      <c r="I1872" s="156"/>
      <c r="L1872" s="152"/>
      <c r="M1872" s="157"/>
      <c r="T1872" s="158"/>
      <c r="AT1872" s="153" t="s">
        <v>226</v>
      </c>
      <c r="AU1872" s="153" t="s">
        <v>79</v>
      </c>
      <c r="AV1872" s="12" t="s">
        <v>79</v>
      </c>
      <c r="AW1872" s="12" t="s">
        <v>31</v>
      </c>
      <c r="AX1872" s="12" t="s">
        <v>69</v>
      </c>
      <c r="AY1872" s="153" t="s">
        <v>212</v>
      </c>
    </row>
    <row r="1873" spans="2:65" s="13" customFormat="1">
      <c r="B1873" s="159"/>
      <c r="D1873" s="150" t="s">
        <v>226</v>
      </c>
      <c r="E1873" s="160" t="s">
        <v>19</v>
      </c>
      <c r="F1873" s="161" t="s">
        <v>228</v>
      </c>
      <c r="H1873" s="162">
        <v>12000</v>
      </c>
      <c r="I1873" s="163"/>
      <c r="L1873" s="159"/>
      <c r="M1873" s="164"/>
      <c r="T1873" s="165"/>
      <c r="AT1873" s="160" t="s">
        <v>226</v>
      </c>
      <c r="AU1873" s="160" t="s">
        <v>79</v>
      </c>
      <c r="AV1873" s="13" t="s">
        <v>229</v>
      </c>
      <c r="AW1873" s="13" t="s">
        <v>31</v>
      </c>
      <c r="AX1873" s="13" t="s">
        <v>77</v>
      </c>
      <c r="AY1873" s="160" t="s">
        <v>212</v>
      </c>
    </row>
    <row r="1874" spans="2:65" s="1" customFormat="1" ht="21.75" customHeight="1">
      <c r="B1874" s="34"/>
      <c r="C1874" s="133" t="s">
        <v>2358</v>
      </c>
      <c r="D1874" s="133" t="s">
        <v>215</v>
      </c>
      <c r="E1874" s="134" t="s">
        <v>2359</v>
      </c>
      <c r="F1874" s="135" t="s">
        <v>2360</v>
      </c>
      <c r="G1874" s="136" t="s">
        <v>2353</v>
      </c>
      <c r="H1874" s="137">
        <v>5250</v>
      </c>
      <c r="I1874" s="138"/>
      <c r="J1874" s="139">
        <f>ROUND(I1874*H1874,2)</f>
        <v>0</v>
      </c>
      <c r="K1874" s="135" t="s">
        <v>219</v>
      </c>
      <c r="L1874" s="34"/>
      <c r="M1874" s="140" t="s">
        <v>19</v>
      </c>
      <c r="N1874" s="141" t="s">
        <v>40</v>
      </c>
      <c r="P1874" s="142">
        <f>O1874*H1874</f>
        <v>0</v>
      </c>
      <c r="Q1874" s="142">
        <v>0</v>
      </c>
      <c r="R1874" s="142">
        <f>Q1874*H1874</f>
        <v>0</v>
      </c>
      <c r="S1874" s="142">
        <v>1E-3</v>
      </c>
      <c r="T1874" s="143">
        <f>S1874*H1874</f>
        <v>5.25</v>
      </c>
      <c r="AR1874" s="144" t="s">
        <v>316</v>
      </c>
      <c r="AT1874" s="144" t="s">
        <v>215</v>
      </c>
      <c r="AU1874" s="144" t="s">
        <v>79</v>
      </c>
      <c r="AY1874" s="19" t="s">
        <v>212</v>
      </c>
      <c r="BE1874" s="145">
        <f>IF(N1874="základní",J1874,0)</f>
        <v>0</v>
      </c>
      <c r="BF1874" s="145">
        <f>IF(N1874="snížená",J1874,0)</f>
        <v>0</v>
      </c>
      <c r="BG1874" s="145">
        <f>IF(N1874="zákl. přenesená",J1874,0)</f>
        <v>0</v>
      </c>
      <c r="BH1874" s="145">
        <f>IF(N1874="sníž. přenesená",J1874,0)</f>
        <v>0</v>
      </c>
      <c r="BI1874" s="145">
        <f>IF(N1874="nulová",J1874,0)</f>
        <v>0</v>
      </c>
      <c r="BJ1874" s="19" t="s">
        <v>77</v>
      </c>
      <c r="BK1874" s="145">
        <f>ROUND(I1874*H1874,2)</f>
        <v>0</v>
      </c>
      <c r="BL1874" s="19" t="s">
        <v>316</v>
      </c>
      <c r="BM1874" s="144" t="s">
        <v>2361</v>
      </c>
    </row>
    <row r="1875" spans="2:65" s="1" customFormat="1">
      <c r="B1875" s="34"/>
      <c r="D1875" s="146" t="s">
        <v>222</v>
      </c>
      <c r="F1875" s="147" t="s">
        <v>2362</v>
      </c>
      <c r="I1875" s="148"/>
      <c r="L1875" s="34"/>
      <c r="M1875" s="149"/>
      <c r="T1875" s="55"/>
      <c r="AT1875" s="19" t="s">
        <v>222</v>
      </c>
      <c r="AU1875" s="19" t="s">
        <v>79</v>
      </c>
    </row>
    <row r="1876" spans="2:65" s="1" customFormat="1" ht="39">
      <c r="B1876" s="34"/>
      <c r="D1876" s="150" t="s">
        <v>224</v>
      </c>
      <c r="F1876" s="151" t="s">
        <v>2356</v>
      </c>
      <c r="I1876" s="148"/>
      <c r="L1876" s="34"/>
      <c r="M1876" s="149"/>
      <c r="T1876" s="55"/>
      <c r="AT1876" s="19" t="s">
        <v>224</v>
      </c>
      <c r="AU1876" s="19" t="s">
        <v>79</v>
      </c>
    </row>
    <row r="1877" spans="2:65" s="12" customFormat="1" ht="22.5">
      <c r="B1877" s="152"/>
      <c r="D1877" s="150" t="s">
        <v>226</v>
      </c>
      <c r="E1877" s="153" t="s">
        <v>19</v>
      </c>
      <c r="F1877" s="154" t="s">
        <v>2363</v>
      </c>
      <c r="H1877" s="155">
        <v>5250</v>
      </c>
      <c r="I1877" s="156"/>
      <c r="L1877" s="152"/>
      <c r="M1877" s="157"/>
      <c r="T1877" s="158"/>
      <c r="AT1877" s="153" t="s">
        <v>226</v>
      </c>
      <c r="AU1877" s="153" t="s">
        <v>79</v>
      </c>
      <c r="AV1877" s="12" t="s">
        <v>79</v>
      </c>
      <c r="AW1877" s="12" t="s">
        <v>31</v>
      </c>
      <c r="AX1877" s="12" t="s">
        <v>69</v>
      </c>
      <c r="AY1877" s="153" t="s">
        <v>212</v>
      </c>
    </row>
    <row r="1878" spans="2:65" s="13" customFormat="1">
      <c r="B1878" s="159"/>
      <c r="D1878" s="150" t="s">
        <v>226</v>
      </c>
      <c r="E1878" s="160" t="s">
        <v>19</v>
      </c>
      <c r="F1878" s="161" t="s">
        <v>228</v>
      </c>
      <c r="H1878" s="162">
        <v>5250</v>
      </c>
      <c r="I1878" s="163"/>
      <c r="L1878" s="159"/>
      <c r="M1878" s="164"/>
      <c r="T1878" s="165"/>
      <c r="AT1878" s="160" t="s">
        <v>226</v>
      </c>
      <c r="AU1878" s="160" t="s">
        <v>79</v>
      </c>
      <c r="AV1878" s="13" t="s">
        <v>229</v>
      </c>
      <c r="AW1878" s="13" t="s">
        <v>31</v>
      </c>
      <c r="AX1878" s="13" t="s">
        <v>77</v>
      </c>
      <c r="AY1878" s="160" t="s">
        <v>212</v>
      </c>
    </row>
    <row r="1879" spans="2:65" s="1" customFormat="1" ht="21.75" customHeight="1">
      <c r="B1879" s="34"/>
      <c r="C1879" s="133" t="s">
        <v>2364</v>
      </c>
      <c r="D1879" s="133" t="s">
        <v>215</v>
      </c>
      <c r="E1879" s="134" t="s">
        <v>2365</v>
      </c>
      <c r="F1879" s="135" t="s">
        <v>2366</v>
      </c>
      <c r="G1879" s="136" t="s">
        <v>2353</v>
      </c>
      <c r="H1879" s="137">
        <v>3500</v>
      </c>
      <c r="I1879" s="138"/>
      <c r="J1879" s="139">
        <f>ROUND(I1879*H1879,2)</f>
        <v>0</v>
      </c>
      <c r="K1879" s="135" t="s">
        <v>219</v>
      </c>
      <c r="L1879" s="34"/>
      <c r="M1879" s="140" t="s">
        <v>19</v>
      </c>
      <c r="N1879" s="141" t="s">
        <v>40</v>
      </c>
      <c r="P1879" s="142">
        <f>O1879*H1879</f>
        <v>0</v>
      </c>
      <c r="Q1879" s="142">
        <v>0</v>
      </c>
      <c r="R1879" s="142">
        <f>Q1879*H1879</f>
        <v>0</v>
      </c>
      <c r="S1879" s="142">
        <v>1E-3</v>
      </c>
      <c r="T1879" s="143">
        <f>S1879*H1879</f>
        <v>3.5</v>
      </c>
      <c r="AR1879" s="144" t="s">
        <v>316</v>
      </c>
      <c r="AT1879" s="144" t="s">
        <v>215</v>
      </c>
      <c r="AU1879" s="144" t="s">
        <v>79</v>
      </c>
      <c r="AY1879" s="19" t="s">
        <v>212</v>
      </c>
      <c r="BE1879" s="145">
        <f>IF(N1879="základní",J1879,0)</f>
        <v>0</v>
      </c>
      <c r="BF1879" s="145">
        <f>IF(N1879="snížená",J1879,0)</f>
        <v>0</v>
      </c>
      <c r="BG1879" s="145">
        <f>IF(N1879="zákl. přenesená",J1879,0)</f>
        <v>0</v>
      </c>
      <c r="BH1879" s="145">
        <f>IF(N1879="sníž. přenesená",J1879,0)</f>
        <v>0</v>
      </c>
      <c r="BI1879" s="145">
        <f>IF(N1879="nulová",J1879,0)</f>
        <v>0</v>
      </c>
      <c r="BJ1879" s="19" t="s">
        <v>77</v>
      </c>
      <c r="BK1879" s="145">
        <f>ROUND(I1879*H1879,2)</f>
        <v>0</v>
      </c>
      <c r="BL1879" s="19" t="s">
        <v>316</v>
      </c>
      <c r="BM1879" s="144" t="s">
        <v>2367</v>
      </c>
    </row>
    <row r="1880" spans="2:65" s="1" customFormat="1">
      <c r="B1880" s="34"/>
      <c r="D1880" s="146" t="s">
        <v>222</v>
      </c>
      <c r="F1880" s="147" t="s">
        <v>2368</v>
      </c>
      <c r="I1880" s="148"/>
      <c r="L1880" s="34"/>
      <c r="M1880" s="149"/>
      <c r="T1880" s="55"/>
      <c r="AT1880" s="19" t="s">
        <v>222</v>
      </c>
      <c r="AU1880" s="19" t="s">
        <v>79</v>
      </c>
    </row>
    <row r="1881" spans="2:65" s="1" customFormat="1" ht="39">
      <c r="B1881" s="34"/>
      <c r="D1881" s="150" t="s">
        <v>224</v>
      </c>
      <c r="F1881" s="151" t="s">
        <v>2356</v>
      </c>
      <c r="I1881" s="148"/>
      <c r="L1881" s="34"/>
      <c r="M1881" s="149"/>
      <c r="T1881" s="55"/>
      <c r="AT1881" s="19" t="s">
        <v>224</v>
      </c>
      <c r="AU1881" s="19" t="s">
        <v>79</v>
      </c>
    </row>
    <row r="1882" spans="2:65" s="12" customFormat="1">
      <c r="B1882" s="152"/>
      <c r="D1882" s="150" t="s">
        <v>226</v>
      </c>
      <c r="E1882" s="153" t="s">
        <v>19</v>
      </c>
      <c r="F1882" s="154" t="s">
        <v>2369</v>
      </c>
      <c r="H1882" s="155">
        <v>3500</v>
      </c>
      <c r="I1882" s="156"/>
      <c r="L1882" s="152"/>
      <c r="M1882" s="157"/>
      <c r="T1882" s="158"/>
      <c r="AT1882" s="153" t="s">
        <v>226</v>
      </c>
      <c r="AU1882" s="153" t="s">
        <v>79</v>
      </c>
      <c r="AV1882" s="12" t="s">
        <v>79</v>
      </c>
      <c r="AW1882" s="12" t="s">
        <v>31</v>
      </c>
      <c r="AX1882" s="12" t="s">
        <v>69</v>
      </c>
      <c r="AY1882" s="153" t="s">
        <v>212</v>
      </c>
    </row>
    <row r="1883" spans="2:65" s="13" customFormat="1">
      <c r="B1883" s="159"/>
      <c r="D1883" s="150" t="s">
        <v>226</v>
      </c>
      <c r="E1883" s="160" t="s">
        <v>19</v>
      </c>
      <c r="F1883" s="161" t="s">
        <v>228</v>
      </c>
      <c r="H1883" s="162">
        <v>3500</v>
      </c>
      <c r="I1883" s="163"/>
      <c r="L1883" s="159"/>
      <c r="M1883" s="164"/>
      <c r="T1883" s="165"/>
      <c r="AT1883" s="160" t="s">
        <v>226</v>
      </c>
      <c r="AU1883" s="160" t="s">
        <v>79</v>
      </c>
      <c r="AV1883" s="13" t="s">
        <v>229</v>
      </c>
      <c r="AW1883" s="13" t="s">
        <v>31</v>
      </c>
      <c r="AX1883" s="13" t="s">
        <v>77</v>
      </c>
      <c r="AY1883" s="160" t="s">
        <v>212</v>
      </c>
    </row>
    <row r="1884" spans="2:65" s="1" customFormat="1" ht="21.75" customHeight="1">
      <c r="B1884" s="34"/>
      <c r="C1884" s="133" t="s">
        <v>2370</v>
      </c>
      <c r="D1884" s="133" t="s">
        <v>215</v>
      </c>
      <c r="E1884" s="134" t="s">
        <v>2371</v>
      </c>
      <c r="F1884" s="135" t="s">
        <v>2372</v>
      </c>
      <c r="G1884" s="136" t="s">
        <v>2353</v>
      </c>
      <c r="H1884" s="137">
        <v>15000</v>
      </c>
      <c r="I1884" s="138"/>
      <c r="J1884" s="139">
        <f>ROUND(I1884*H1884,2)</f>
        <v>0</v>
      </c>
      <c r="K1884" s="135" t="s">
        <v>219</v>
      </c>
      <c r="L1884" s="34"/>
      <c r="M1884" s="140" t="s">
        <v>19</v>
      </c>
      <c r="N1884" s="141" t="s">
        <v>40</v>
      </c>
      <c r="P1884" s="142">
        <f>O1884*H1884</f>
        <v>0</v>
      </c>
      <c r="Q1884" s="142">
        <v>0</v>
      </c>
      <c r="R1884" s="142">
        <f>Q1884*H1884</f>
        <v>0</v>
      </c>
      <c r="S1884" s="142">
        <v>1E-3</v>
      </c>
      <c r="T1884" s="143">
        <f>S1884*H1884</f>
        <v>15</v>
      </c>
      <c r="AR1884" s="144" t="s">
        <v>316</v>
      </c>
      <c r="AT1884" s="144" t="s">
        <v>215</v>
      </c>
      <c r="AU1884" s="144" t="s">
        <v>79</v>
      </c>
      <c r="AY1884" s="19" t="s">
        <v>212</v>
      </c>
      <c r="BE1884" s="145">
        <f>IF(N1884="základní",J1884,0)</f>
        <v>0</v>
      </c>
      <c r="BF1884" s="145">
        <f>IF(N1884="snížená",J1884,0)</f>
        <v>0</v>
      </c>
      <c r="BG1884" s="145">
        <f>IF(N1884="zákl. přenesená",J1884,0)</f>
        <v>0</v>
      </c>
      <c r="BH1884" s="145">
        <f>IF(N1884="sníž. přenesená",J1884,0)</f>
        <v>0</v>
      </c>
      <c r="BI1884" s="145">
        <f>IF(N1884="nulová",J1884,0)</f>
        <v>0</v>
      </c>
      <c r="BJ1884" s="19" t="s">
        <v>77</v>
      </c>
      <c r="BK1884" s="145">
        <f>ROUND(I1884*H1884,2)</f>
        <v>0</v>
      </c>
      <c r="BL1884" s="19" t="s">
        <v>316</v>
      </c>
      <c r="BM1884" s="144" t="s">
        <v>2373</v>
      </c>
    </row>
    <row r="1885" spans="2:65" s="1" customFormat="1">
      <c r="B1885" s="34"/>
      <c r="D1885" s="146" t="s">
        <v>222</v>
      </c>
      <c r="F1885" s="147" t="s">
        <v>2374</v>
      </c>
      <c r="I1885" s="148"/>
      <c r="L1885" s="34"/>
      <c r="M1885" s="149"/>
      <c r="T1885" s="55"/>
      <c r="AT1885" s="19" t="s">
        <v>222</v>
      </c>
      <c r="AU1885" s="19" t="s">
        <v>79</v>
      </c>
    </row>
    <row r="1886" spans="2:65" s="12" customFormat="1">
      <c r="B1886" s="152"/>
      <c r="D1886" s="150" t="s">
        <v>226</v>
      </c>
      <c r="E1886" s="153" t="s">
        <v>19</v>
      </c>
      <c r="F1886" s="154" t="s">
        <v>2375</v>
      </c>
      <c r="H1886" s="155">
        <v>15000</v>
      </c>
      <c r="I1886" s="156"/>
      <c r="L1886" s="152"/>
      <c r="M1886" s="157"/>
      <c r="T1886" s="158"/>
      <c r="AT1886" s="153" t="s">
        <v>226</v>
      </c>
      <c r="AU1886" s="153" t="s">
        <v>79</v>
      </c>
      <c r="AV1886" s="12" t="s">
        <v>79</v>
      </c>
      <c r="AW1886" s="12" t="s">
        <v>31</v>
      </c>
      <c r="AX1886" s="12" t="s">
        <v>69</v>
      </c>
      <c r="AY1886" s="153" t="s">
        <v>212</v>
      </c>
    </row>
    <row r="1887" spans="2:65" s="13" customFormat="1">
      <c r="B1887" s="159"/>
      <c r="D1887" s="150" t="s">
        <v>226</v>
      </c>
      <c r="E1887" s="160" t="s">
        <v>19</v>
      </c>
      <c r="F1887" s="161" t="s">
        <v>228</v>
      </c>
      <c r="H1887" s="162">
        <v>15000</v>
      </c>
      <c r="I1887" s="163"/>
      <c r="L1887" s="159"/>
      <c r="M1887" s="164"/>
      <c r="T1887" s="165"/>
      <c r="AT1887" s="160" t="s">
        <v>226</v>
      </c>
      <c r="AU1887" s="160" t="s">
        <v>79</v>
      </c>
      <c r="AV1887" s="13" t="s">
        <v>229</v>
      </c>
      <c r="AW1887" s="13" t="s">
        <v>31</v>
      </c>
      <c r="AX1887" s="13" t="s">
        <v>77</v>
      </c>
      <c r="AY1887" s="160" t="s">
        <v>212</v>
      </c>
    </row>
    <row r="1888" spans="2:65" s="11" customFormat="1" ht="22.9" customHeight="1">
      <c r="B1888" s="121"/>
      <c r="D1888" s="122" t="s">
        <v>68</v>
      </c>
      <c r="E1888" s="131" t="s">
        <v>2376</v>
      </c>
      <c r="F1888" s="131" t="s">
        <v>2377</v>
      </c>
      <c r="I1888" s="124"/>
      <c r="J1888" s="132">
        <f>BK1888</f>
        <v>0</v>
      </c>
      <c r="L1888" s="121"/>
      <c r="M1888" s="126"/>
      <c r="P1888" s="127">
        <f>SUM(P1889:P1930)</f>
        <v>0</v>
      </c>
      <c r="R1888" s="127">
        <f>SUM(R1889:R1930)</f>
        <v>0</v>
      </c>
      <c r="T1888" s="128">
        <f>SUM(T1889:T1930)</f>
        <v>200.60821579999998</v>
      </c>
      <c r="AR1888" s="122" t="s">
        <v>79</v>
      </c>
      <c r="AT1888" s="129" t="s">
        <v>68</v>
      </c>
      <c r="AU1888" s="129" t="s">
        <v>77</v>
      </c>
      <c r="AY1888" s="122" t="s">
        <v>212</v>
      </c>
      <c r="BK1888" s="130">
        <f>SUM(BK1889:BK1930)</f>
        <v>0</v>
      </c>
    </row>
    <row r="1889" spans="2:65" s="1" customFormat="1" ht="16.5" customHeight="1">
      <c r="B1889" s="34"/>
      <c r="C1889" s="133" t="s">
        <v>2378</v>
      </c>
      <c r="D1889" s="133" t="s">
        <v>215</v>
      </c>
      <c r="E1889" s="134" t="s">
        <v>2379</v>
      </c>
      <c r="F1889" s="135" t="s">
        <v>2380</v>
      </c>
      <c r="G1889" s="136" t="s">
        <v>536</v>
      </c>
      <c r="H1889" s="137">
        <v>2674.76</v>
      </c>
      <c r="I1889" s="138"/>
      <c r="J1889" s="139">
        <f>ROUND(I1889*H1889,2)</f>
        <v>0</v>
      </c>
      <c r="K1889" s="135" t="s">
        <v>219</v>
      </c>
      <c r="L1889" s="34"/>
      <c r="M1889" s="140" t="s">
        <v>19</v>
      </c>
      <c r="N1889" s="141" t="s">
        <v>40</v>
      </c>
      <c r="P1889" s="142">
        <f>O1889*H1889</f>
        <v>0</v>
      </c>
      <c r="Q1889" s="142">
        <v>0</v>
      </c>
      <c r="R1889" s="142">
        <f>Q1889*H1889</f>
        <v>0</v>
      </c>
      <c r="S1889" s="142">
        <v>3.2499999999999999E-3</v>
      </c>
      <c r="T1889" s="143">
        <f>S1889*H1889</f>
        <v>8.6929700000000008</v>
      </c>
      <c r="AR1889" s="144" t="s">
        <v>316</v>
      </c>
      <c r="AT1889" s="144" t="s">
        <v>215</v>
      </c>
      <c r="AU1889" s="144" t="s">
        <v>79</v>
      </c>
      <c r="AY1889" s="19" t="s">
        <v>212</v>
      </c>
      <c r="BE1889" s="145">
        <f>IF(N1889="základní",J1889,0)</f>
        <v>0</v>
      </c>
      <c r="BF1889" s="145">
        <f>IF(N1889="snížená",J1889,0)</f>
        <v>0</v>
      </c>
      <c r="BG1889" s="145">
        <f>IF(N1889="zákl. přenesená",J1889,0)</f>
        <v>0</v>
      </c>
      <c r="BH1889" s="145">
        <f>IF(N1889="sníž. přenesená",J1889,0)</f>
        <v>0</v>
      </c>
      <c r="BI1889" s="145">
        <f>IF(N1889="nulová",J1889,0)</f>
        <v>0</v>
      </c>
      <c r="BJ1889" s="19" t="s">
        <v>77</v>
      </c>
      <c r="BK1889" s="145">
        <f>ROUND(I1889*H1889,2)</f>
        <v>0</v>
      </c>
      <c r="BL1889" s="19" t="s">
        <v>316</v>
      </c>
      <c r="BM1889" s="144" t="s">
        <v>2381</v>
      </c>
    </row>
    <row r="1890" spans="2:65" s="1" customFormat="1">
      <c r="B1890" s="34"/>
      <c r="D1890" s="146" t="s">
        <v>222</v>
      </c>
      <c r="F1890" s="147" t="s">
        <v>2382</v>
      </c>
      <c r="I1890" s="148"/>
      <c r="L1890" s="34"/>
      <c r="M1890" s="149"/>
      <c r="T1890" s="55"/>
      <c r="AT1890" s="19" t="s">
        <v>222</v>
      </c>
      <c r="AU1890" s="19" t="s">
        <v>79</v>
      </c>
    </row>
    <row r="1891" spans="2:65" s="14" customFormat="1">
      <c r="B1891" s="170"/>
      <c r="D1891" s="150" t="s">
        <v>226</v>
      </c>
      <c r="E1891" s="171" t="s">
        <v>19</v>
      </c>
      <c r="F1891" s="172" t="s">
        <v>2383</v>
      </c>
      <c r="H1891" s="171" t="s">
        <v>19</v>
      </c>
      <c r="I1891" s="173"/>
      <c r="L1891" s="170"/>
      <c r="M1891" s="174"/>
      <c r="T1891" s="175"/>
      <c r="AT1891" s="171" t="s">
        <v>226</v>
      </c>
      <c r="AU1891" s="171" t="s">
        <v>79</v>
      </c>
      <c r="AV1891" s="14" t="s">
        <v>77</v>
      </c>
      <c r="AW1891" s="14" t="s">
        <v>31</v>
      </c>
      <c r="AX1891" s="14" t="s">
        <v>69</v>
      </c>
      <c r="AY1891" s="171" t="s">
        <v>212</v>
      </c>
    </row>
    <row r="1892" spans="2:65" s="14" customFormat="1">
      <c r="B1892" s="170"/>
      <c r="D1892" s="150" t="s">
        <v>226</v>
      </c>
      <c r="E1892" s="171" t="s">
        <v>19</v>
      </c>
      <c r="F1892" s="172" t="s">
        <v>2384</v>
      </c>
      <c r="H1892" s="171" t="s">
        <v>19</v>
      </c>
      <c r="I1892" s="173"/>
      <c r="L1892" s="170"/>
      <c r="M1892" s="174"/>
      <c r="T1892" s="175"/>
      <c r="AT1892" s="171" t="s">
        <v>226</v>
      </c>
      <c r="AU1892" s="171" t="s">
        <v>79</v>
      </c>
      <c r="AV1892" s="14" t="s">
        <v>77</v>
      </c>
      <c r="AW1892" s="14" t="s">
        <v>31</v>
      </c>
      <c r="AX1892" s="14" t="s">
        <v>69</v>
      </c>
      <c r="AY1892" s="171" t="s">
        <v>212</v>
      </c>
    </row>
    <row r="1893" spans="2:65" s="12" customFormat="1">
      <c r="B1893" s="152"/>
      <c r="D1893" s="150" t="s">
        <v>226</v>
      </c>
      <c r="E1893" s="153" t="s">
        <v>19</v>
      </c>
      <c r="F1893" s="154" t="s">
        <v>2385</v>
      </c>
      <c r="H1893" s="155">
        <v>280.39999999999998</v>
      </c>
      <c r="I1893" s="156"/>
      <c r="L1893" s="152"/>
      <c r="M1893" s="157"/>
      <c r="T1893" s="158"/>
      <c r="AT1893" s="153" t="s">
        <v>226</v>
      </c>
      <c r="AU1893" s="153" t="s">
        <v>79</v>
      </c>
      <c r="AV1893" s="12" t="s">
        <v>79</v>
      </c>
      <c r="AW1893" s="12" t="s">
        <v>31</v>
      </c>
      <c r="AX1893" s="12" t="s">
        <v>69</v>
      </c>
      <c r="AY1893" s="153" t="s">
        <v>212</v>
      </c>
    </row>
    <row r="1894" spans="2:65" s="12" customFormat="1">
      <c r="B1894" s="152"/>
      <c r="D1894" s="150" t="s">
        <v>226</v>
      </c>
      <c r="E1894" s="153" t="s">
        <v>19</v>
      </c>
      <c r="F1894" s="154" t="s">
        <v>2386</v>
      </c>
      <c r="H1894" s="155">
        <v>115.6</v>
      </c>
      <c r="I1894" s="156"/>
      <c r="L1894" s="152"/>
      <c r="M1894" s="157"/>
      <c r="T1894" s="158"/>
      <c r="AT1894" s="153" t="s">
        <v>226</v>
      </c>
      <c r="AU1894" s="153" t="s">
        <v>79</v>
      </c>
      <c r="AV1894" s="12" t="s">
        <v>79</v>
      </c>
      <c r="AW1894" s="12" t="s">
        <v>31</v>
      </c>
      <c r="AX1894" s="12" t="s">
        <v>69</v>
      </c>
      <c r="AY1894" s="153" t="s">
        <v>212</v>
      </c>
    </row>
    <row r="1895" spans="2:65" s="12" customFormat="1">
      <c r="B1895" s="152"/>
      <c r="D1895" s="150" t="s">
        <v>226</v>
      </c>
      <c r="E1895" s="153" t="s">
        <v>19</v>
      </c>
      <c r="F1895" s="154" t="s">
        <v>2387</v>
      </c>
      <c r="H1895" s="155">
        <v>85.4</v>
      </c>
      <c r="I1895" s="156"/>
      <c r="L1895" s="152"/>
      <c r="M1895" s="157"/>
      <c r="T1895" s="158"/>
      <c r="AT1895" s="153" t="s">
        <v>226</v>
      </c>
      <c r="AU1895" s="153" t="s">
        <v>79</v>
      </c>
      <c r="AV1895" s="12" t="s">
        <v>79</v>
      </c>
      <c r="AW1895" s="12" t="s">
        <v>31</v>
      </c>
      <c r="AX1895" s="12" t="s">
        <v>69</v>
      </c>
      <c r="AY1895" s="153" t="s">
        <v>212</v>
      </c>
    </row>
    <row r="1896" spans="2:65" s="12" customFormat="1" ht="33.75">
      <c r="B1896" s="152"/>
      <c r="D1896" s="150" t="s">
        <v>226</v>
      </c>
      <c r="E1896" s="153" t="s">
        <v>19</v>
      </c>
      <c r="F1896" s="154" t="s">
        <v>2388</v>
      </c>
      <c r="H1896" s="155">
        <v>456.8</v>
      </c>
      <c r="I1896" s="156"/>
      <c r="L1896" s="152"/>
      <c r="M1896" s="157"/>
      <c r="T1896" s="158"/>
      <c r="AT1896" s="153" t="s">
        <v>226</v>
      </c>
      <c r="AU1896" s="153" t="s">
        <v>79</v>
      </c>
      <c r="AV1896" s="12" t="s">
        <v>79</v>
      </c>
      <c r="AW1896" s="12" t="s">
        <v>31</v>
      </c>
      <c r="AX1896" s="12" t="s">
        <v>69</v>
      </c>
      <c r="AY1896" s="153" t="s">
        <v>212</v>
      </c>
    </row>
    <row r="1897" spans="2:65" s="12" customFormat="1">
      <c r="B1897" s="152"/>
      <c r="D1897" s="150" t="s">
        <v>226</v>
      </c>
      <c r="E1897" s="153" t="s">
        <v>19</v>
      </c>
      <c r="F1897" s="154" t="s">
        <v>2389</v>
      </c>
      <c r="H1897" s="155">
        <v>383.2</v>
      </c>
      <c r="I1897" s="156"/>
      <c r="L1897" s="152"/>
      <c r="M1897" s="157"/>
      <c r="T1897" s="158"/>
      <c r="AT1897" s="153" t="s">
        <v>226</v>
      </c>
      <c r="AU1897" s="153" t="s">
        <v>79</v>
      </c>
      <c r="AV1897" s="12" t="s">
        <v>79</v>
      </c>
      <c r="AW1897" s="12" t="s">
        <v>31</v>
      </c>
      <c r="AX1897" s="12" t="s">
        <v>69</v>
      </c>
      <c r="AY1897" s="153" t="s">
        <v>212</v>
      </c>
    </row>
    <row r="1898" spans="2:65" s="12" customFormat="1">
      <c r="B1898" s="152"/>
      <c r="D1898" s="150" t="s">
        <v>226</v>
      </c>
      <c r="E1898" s="153" t="s">
        <v>19</v>
      </c>
      <c r="F1898" s="154" t="s">
        <v>2390</v>
      </c>
      <c r="H1898" s="155">
        <v>450.7</v>
      </c>
      <c r="I1898" s="156"/>
      <c r="L1898" s="152"/>
      <c r="M1898" s="157"/>
      <c r="T1898" s="158"/>
      <c r="AT1898" s="153" t="s">
        <v>226</v>
      </c>
      <c r="AU1898" s="153" t="s">
        <v>79</v>
      </c>
      <c r="AV1898" s="12" t="s">
        <v>79</v>
      </c>
      <c r="AW1898" s="12" t="s">
        <v>31</v>
      </c>
      <c r="AX1898" s="12" t="s">
        <v>69</v>
      </c>
      <c r="AY1898" s="153" t="s">
        <v>212</v>
      </c>
    </row>
    <row r="1899" spans="2:65" s="12" customFormat="1">
      <c r="B1899" s="152"/>
      <c r="D1899" s="150" t="s">
        <v>226</v>
      </c>
      <c r="E1899" s="153" t="s">
        <v>19</v>
      </c>
      <c r="F1899" s="154" t="s">
        <v>2391</v>
      </c>
      <c r="H1899" s="155">
        <v>300</v>
      </c>
      <c r="I1899" s="156"/>
      <c r="L1899" s="152"/>
      <c r="M1899" s="157"/>
      <c r="T1899" s="158"/>
      <c r="AT1899" s="153" t="s">
        <v>226</v>
      </c>
      <c r="AU1899" s="153" t="s">
        <v>79</v>
      </c>
      <c r="AV1899" s="12" t="s">
        <v>79</v>
      </c>
      <c r="AW1899" s="12" t="s">
        <v>31</v>
      </c>
      <c r="AX1899" s="12" t="s">
        <v>69</v>
      </c>
      <c r="AY1899" s="153" t="s">
        <v>212</v>
      </c>
    </row>
    <row r="1900" spans="2:65" s="15" customFormat="1">
      <c r="B1900" s="176"/>
      <c r="D1900" s="150" t="s">
        <v>226</v>
      </c>
      <c r="E1900" s="177" t="s">
        <v>19</v>
      </c>
      <c r="F1900" s="178" t="s">
        <v>455</v>
      </c>
      <c r="H1900" s="179">
        <v>2072.1</v>
      </c>
      <c r="I1900" s="180"/>
      <c r="L1900" s="176"/>
      <c r="M1900" s="181"/>
      <c r="T1900" s="182"/>
      <c r="AT1900" s="177" t="s">
        <v>226</v>
      </c>
      <c r="AU1900" s="177" t="s">
        <v>79</v>
      </c>
      <c r="AV1900" s="15" t="s">
        <v>236</v>
      </c>
      <c r="AW1900" s="15" t="s">
        <v>31</v>
      </c>
      <c r="AX1900" s="15" t="s">
        <v>69</v>
      </c>
      <c r="AY1900" s="177" t="s">
        <v>212</v>
      </c>
    </row>
    <row r="1901" spans="2:65" s="14" customFormat="1">
      <c r="B1901" s="170"/>
      <c r="D1901" s="150" t="s">
        <v>226</v>
      </c>
      <c r="E1901" s="171" t="s">
        <v>19</v>
      </c>
      <c r="F1901" s="172" t="s">
        <v>2392</v>
      </c>
      <c r="H1901" s="171" t="s">
        <v>19</v>
      </c>
      <c r="I1901" s="173"/>
      <c r="L1901" s="170"/>
      <c r="M1901" s="174"/>
      <c r="T1901" s="175"/>
      <c r="AT1901" s="171" t="s">
        <v>226</v>
      </c>
      <c r="AU1901" s="171" t="s">
        <v>79</v>
      </c>
      <c r="AV1901" s="14" t="s">
        <v>77</v>
      </c>
      <c r="AW1901" s="14" t="s">
        <v>31</v>
      </c>
      <c r="AX1901" s="14" t="s">
        <v>69</v>
      </c>
      <c r="AY1901" s="171" t="s">
        <v>212</v>
      </c>
    </row>
    <row r="1902" spans="2:65" s="12" customFormat="1">
      <c r="B1902" s="152"/>
      <c r="D1902" s="150" t="s">
        <v>226</v>
      </c>
      <c r="E1902" s="153" t="s">
        <v>19</v>
      </c>
      <c r="F1902" s="154" t="s">
        <v>2393</v>
      </c>
      <c r="H1902" s="155">
        <v>141.1</v>
      </c>
      <c r="I1902" s="156"/>
      <c r="L1902" s="152"/>
      <c r="M1902" s="157"/>
      <c r="T1902" s="158"/>
      <c r="AT1902" s="153" t="s">
        <v>226</v>
      </c>
      <c r="AU1902" s="153" t="s">
        <v>79</v>
      </c>
      <c r="AV1902" s="12" t="s">
        <v>79</v>
      </c>
      <c r="AW1902" s="12" t="s">
        <v>31</v>
      </c>
      <c r="AX1902" s="12" t="s">
        <v>69</v>
      </c>
      <c r="AY1902" s="153" t="s">
        <v>212</v>
      </c>
    </row>
    <row r="1903" spans="2:65" s="12" customFormat="1">
      <c r="B1903" s="152"/>
      <c r="D1903" s="150" t="s">
        <v>226</v>
      </c>
      <c r="E1903" s="153" t="s">
        <v>19</v>
      </c>
      <c r="F1903" s="154" t="s">
        <v>2394</v>
      </c>
      <c r="H1903" s="155">
        <v>32</v>
      </c>
      <c r="I1903" s="156"/>
      <c r="L1903" s="152"/>
      <c r="M1903" s="157"/>
      <c r="T1903" s="158"/>
      <c r="AT1903" s="153" t="s">
        <v>226</v>
      </c>
      <c r="AU1903" s="153" t="s">
        <v>79</v>
      </c>
      <c r="AV1903" s="12" t="s">
        <v>79</v>
      </c>
      <c r="AW1903" s="12" t="s">
        <v>31</v>
      </c>
      <c r="AX1903" s="12" t="s">
        <v>69</v>
      </c>
      <c r="AY1903" s="153" t="s">
        <v>212</v>
      </c>
    </row>
    <row r="1904" spans="2:65" s="15" customFormat="1">
      <c r="B1904" s="176"/>
      <c r="D1904" s="150" t="s">
        <v>226</v>
      </c>
      <c r="E1904" s="177" t="s">
        <v>19</v>
      </c>
      <c r="F1904" s="178" t="s">
        <v>455</v>
      </c>
      <c r="H1904" s="179">
        <v>173.1</v>
      </c>
      <c r="I1904" s="180"/>
      <c r="L1904" s="176"/>
      <c r="M1904" s="181"/>
      <c r="T1904" s="182"/>
      <c r="AT1904" s="177" t="s">
        <v>226</v>
      </c>
      <c r="AU1904" s="177" t="s">
        <v>79</v>
      </c>
      <c r="AV1904" s="15" t="s">
        <v>236</v>
      </c>
      <c r="AW1904" s="15" t="s">
        <v>31</v>
      </c>
      <c r="AX1904" s="15" t="s">
        <v>69</v>
      </c>
      <c r="AY1904" s="177" t="s">
        <v>212</v>
      </c>
    </row>
    <row r="1905" spans="2:65" s="14" customFormat="1">
      <c r="B1905" s="170"/>
      <c r="D1905" s="150" t="s">
        <v>226</v>
      </c>
      <c r="E1905" s="171" t="s">
        <v>19</v>
      </c>
      <c r="F1905" s="172" t="s">
        <v>2395</v>
      </c>
      <c r="H1905" s="171" t="s">
        <v>19</v>
      </c>
      <c r="I1905" s="173"/>
      <c r="L1905" s="170"/>
      <c r="M1905" s="174"/>
      <c r="T1905" s="175"/>
      <c r="AT1905" s="171" t="s">
        <v>226</v>
      </c>
      <c r="AU1905" s="171" t="s">
        <v>79</v>
      </c>
      <c r="AV1905" s="14" t="s">
        <v>77</v>
      </c>
      <c r="AW1905" s="14" t="s">
        <v>31</v>
      </c>
      <c r="AX1905" s="14" t="s">
        <v>69</v>
      </c>
      <c r="AY1905" s="171" t="s">
        <v>212</v>
      </c>
    </row>
    <row r="1906" spans="2:65" s="12" customFormat="1">
      <c r="B1906" s="152"/>
      <c r="D1906" s="150" t="s">
        <v>226</v>
      </c>
      <c r="E1906" s="153" t="s">
        <v>19</v>
      </c>
      <c r="F1906" s="154" t="s">
        <v>2396</v>
      </c>
      <c r="H1906" s="155">
        <v>38.799999999999997</v>
      </c>
      <c r="I1906" s="156"/>
      <c r="L1906" s="152"/>
      <c r="M1906" s="157"/>
      <c r="T1906" s="158"/>
      <c r="AT1906" s="153" t="s">
        <v>226</v>
      </c>
      <c r="AU1906" s="153" t="s">
        <v>79</v>
      </c>
      <c r="AV1906" s="12" t="s">
        <v>79</v>
      </c>
      <c r="AW1906" s="12" t="s">
        <v>31</v>
      </c>
      <c r="AX1906" s="12" t="s">
        <v>69</v>
      </c>
      <c r="AY1906" s="153" t="s">
        <v>212</v>
      </c>
    </row>
    <row r="1907" spans="2:65" s="12" customFormat="1">
      <c r="B1907" s="152"/>
      <c r="D1907" s="150" t="s">
        <v>226</v>
      </c>
      <c r="E1907" s="153" t="s">
        <v>19</v>
      </c>
      <c r="F1907" s="154" t="s">
        <v>2397</v>
      </c>
      <c r="H1907" s="155">
        <v>94.5</v>
      </c>
      <c r="I1907" s="156"/>
      <c r="L1907" s="152"/>
      <c r="M1907" s="157"/>
      <c r="T1907" s="158"/>
      <c r="AT1907" s="153" t="s">
        <v>226</v>
      </c>
      <c r="AU1907" s="153" t="s">
        <v>79</v>
      </c>
      <c r="AV1907" s="12" t="s">
        <v>79</v>
      </c>
      <c r="AW1907" s="12" t="s">
        <v>31</v>
      </c>
      <c r="AX1907" s="12" t="s">
        <v>69</v>
      </c>
      <c r="AY1907" s="153" t="s">
        <v>212</v>
      </c>
    </row>
    <row r="1908" spans="2:65" s="15" customFormat="1">
      <c r="B1908" s="176"/>
      <c r="D1908" s="150" t="s">
        <v>226</v>
      </c>
      <c r="E1908" s="177" t="s">
        <v>19</v>
      </c>
      <c r="F1908" s="178" t="s">
        <v>455</v>
      </c>
      <c r="H1908" s="179">
        <v>133.30000000000001</v>
      </c>
      <c r="I1908" s="180"/>
      <c r="L1908" s="176"/>
      <c r="M1908" s="181"/>
      <c r="T1908" s="182"/>
      <c r="AT1908" s="177" t="s">
        <v>226</v>
      </c>
      <c r="AU1908" s="177" t="s">
        <v>79</v>
      </c>
      <c r="AV1908" s="15" t="s">
        <v>236</v>
      </c>
      <c r="AW1908" s="15" t="s">
        <v>31</v>
      </c>
      <c r="AX1908" s="15" t="s">
        <v>69</v>
      </c>
      <c r="AY1908" s="177" t="s">
        <v>212</v>
      </c>
    </row>
    <row r="1909" spans="2:65" s="14" customFormat="1">
      <c r="B1909" s="170"/>
      <c r="D1909" s="150" t="s">
        <v>226</v>
      </c>
      <c r="E1909" s="171" t="s">
        <v>19</v>
      </c>
      <c r="F1909" s="172" t="s">
        <v>2398</v>
      </c>
      <c r="H1909" s="171" t="s">
        <v>19</v>
      </c>
      <c r="I1909" s="173"/>
      <c r="L1909" s="170"/>
      <c r="M1909" s="174"/>
      <c r="T1909" s="175"/>
      <c r="AT1909" s="171" t="s">
        <v>226</v>
      </c>
      <c r="AU1909" s="171" t="s">
        <v>79</v>
      </c>
      <c r="AV1909" s="14" t="s">
        <v>77</v>
      </c>
      <c r="AW1909" s="14" t="s">
        <v>31</v>
      </c>
      <c r="AX1909" s="14" t="s">
        <v>69</v>
      </c>
      <c r="AY1909" s="171" t="s">
        <v>212</v>
      </c>
    </row>
    <row r="1910" spans="2:65" s="12" customFormat="1">
      <c r="B1910" s="152"/>
      <c r="D1910" s="150" t="s">
        <v>226</v>
      </c>
      <c r="E1910" s="153" t="s">
        <v>19</v>
      </c>
      <c r="F1910" s="154" t="s">
        <v>2399</v>
      </c>
      <c r="H1910" s="155">
        <v>296.26</v>
      </c>
      <c r="I1910" s="156"/>
      <c r="L1910" s="152"/>
      <c r="M1910" s="157"/>
      <c r="T1910" s="158"/>
      <c r="AT1910" s="153" t="s">
        <v>226</v>
      </c>
      <c r="AU1910" s="153" t="s">
        <v>79</v>
      </c>
      <c r="AV1910" s="12" t="s">
        <v>79</v>
      </c>
      <c r="AW1910" s="12" t="s">
        <v>31</v>
      </c>
      <c r="AX1910" s="12" t="s">
        <v>69</v>
      </c>
      <c r="AY1910" s="153" t="s">
        <v>212</v>
      </c>
    </row>
    <row r="1911" spans="2:65" s="15" customFormat="1">
      <c r="B1911" s="176"/>
      <c r="D1911" s="150" t="s">
        <v>226</v>
      </c>
      <c r="E1911" s="177" t="s">
        <v>19</v>
      </c>
      <c r="F1911" s="178" t="s">
        <v>455</v>
      </c>
      <c r="H1911" s="179">
        <v>296.26</v>
      </c>
      <c r="I1911" s="180"/>
      <c r="L1911" s="176"/>
      <c r="M1911" s="181"/>
      <c r="T1911" s="182"/>
      <c r="AT1911" s="177" t="s">
        <v>226</v>
      </c>
      <c r="AU1911" s="177" t="s">
        <v>79</v>
      </c>
      <c r="AV1911" s="15" t="s">
        <v>236</v>
      </c>
      <c r="AW1911" s="15" t="s">
        <v>31</v>
      </c>
      <c r="AX1911" s="15" t="s">
        <v>69</v>
      </c>
      <c r="AY1911" s="177" t="s">
        <v>212</v>
      </c>
    </row>
    <row r="1912" spans="2:65" s="13" customFormat="1">
      <c r="B1912" s="159"/>
      <c r="D1912" s="150" t="s">
        <v>226</v>
      </c>
      <c r="E1912" s="160" t="s">
        <v>19</v>
      </c>
      <c r="F1912" s="161" t="s">
        <v>228</v>
      </c>
      <c r="H1912" s="162">
        <v>2674.76</v>
      </c>
      <c r="I1912" s="163"/>
      <c r="L1912" s="159"/>
      <c r="M1912" s="164"/>
      <c r="T1912" s="165"/>
      <c r="AT1912" s="160" t="s">
        <v>226</v>
      </c>
      <c r="AU1912" s="160" t="s">
        <v>79</v>
      </c>
      <c r="AV1912" s="13" t="s">
        <v>229</v>
      </c>
      <c r="AW1912" s="13" t="s">
        <v>31</v>
      </c>
      <c r="AX1912" s="13" t="s">
        <v>77</v>
      </c>
      <c r="AY1912" s="160" t="s">
        <v>212</v>
      </c>
    </row>
    <row r="1913" spans="2:65" s="1" customFormat="1" ht="16.5" customHeight="1">
      <c r="B1913" s="34"/>
      <c r="C1913" s="133" t="s">
        <v>2400</v>
      </c>
      <c r="D1913" s="133" t="s">
        <v>215</v>
      </c>
      <c r="E1913" s="134" t="s">
        <v>2401</v>
      </c>
      <c r="F1913" s="135" t="s">
        <v>2402</v>
      </c>
      <c r="G1913" s="136" t="s">
        <v>495</v>
      </c>
      <c r="H1913" s="137">
        <v>177.23</v>
      </c>
      <c r="I1913" s="138"/>
      <c r="J1913" s="139">
        <f>ROUND(I1913*H1913,2)</f>
        <v>0</v>
      </c>
      <c r="K1913" s="135" t="s">
        <v>219</v>
      </c>
      <c r="L1913" s="34"/>
      <c r="M1913" s="140" t="s">
        <v>19</v>
      </c>
      <c r="N1913" s="141" t="s">
        <v>40</v>
      </c>
      <c r="P1913" s="142">
        <f>O1913*H1913</f>
        <v>0</v>
      </c>
      <c r="Q1913" s="142">
        <v>0</v>
      </c>
      <c r="R1913" s="142">
        <f>Q1913*H1913</f>
        <v>0</v>
      </c>
      <c r="S1913" s="142">
        <v>0.13950000000000001</v>
      </c>
      <c r="T1913" s="143">
        <f>S1913*H1913</f>
        <v>24.723585</v>
      </c>
      <c r="AR1913" s="144" t="s">
        <v>316</v>
      </c>
      <c r="AT1913" s="144" t="s">
        <v>215</v>
      </c>
      <c r="AU1913" s="144" t="s">
        <v>79</v>
      </c>
      <c r="AY1913" s="19" t="s">
        <v>212</v>
      </c>
      <c r="BE1913" s="145">
        <f>IF(N1913="základní",J1913,0)</f>
        <v>0</v>
      </c>
      <c r="BF1913" s="145">
        <f>IF(N1913="snížená",J1913,0)</f>
        <v>0</v>
      </c>
      <c r="BG1913" s="145">
        <f>IF(N1913="zákl. přenesená",J1913,0)</f>
        <v>0</v>
      </c>
      <c r="BH1913" s="145">
        <f>IF(N1913="sníž. přenesená",J1913,0)</f>
        <v>0</v>
      </c>
      <c r="BI1913" s="145">
        <f>IF(N1913="nulová",J1913,0)</f>
        <v>0</v>
      </c>
      <c r="BJ1913" s="19" t="s">
        <v>77</v>
      </c>
      <c r="BK1913" s="145">
        <f>ROUND(I1913*H1913,2)</f>
        <v>0</v>
      </c>
      <c r="BL1913" s="19" t="s">
        <v>316</v>
      </c>
      <c r="BM1913" s="144" t="s">
        <v>2403</v>
      </c>
    </row>
    <row r="1914" spans="2:65" s="1" customFormat="1">
      <c r="B1914" s="34"/>
      <c r="D1914" s="146" t="s">
        <v>222</v>
      </c>
      <c r="F1914" s="147" t="s">
        <v>2404</v>
      </c>
      <c r="I1914" s="148"/>
      <c r="L1914" s="34"/>
      <c r="M1914" s="149"/>
      <c r="T1914" s="55"/>
      <c r="AT1914" s="19" t="s">
        <v>222</v>
      </c>
      <c r="AU1914" s="19" t="s">
        <v>79</v>
      </c>
    </row>
    <row r="1915" spans="2:65" s="14" customFormat="1">
      <c r="B1915" s="170"/>
      <c r="D1915" s="150" t="s">
        <v>226</v>
      </c>
      <c r="E1915" s="171" t="s">
        <v>19</v>
      </c>
      <c r="F1915" s="172" t="s">
        <v>2405</v>
      </c>
      <c r="H1915" s="171" t="s">
        <v>19</v>
      </c>
      <c r="I1915" s="173"/>
      <c r="L1915" s="170"/>
      <c r="M1915" s="174"/>
      <c r="T1915" s="175"/>
      <c r="AT1915" s="171" t="s">
        <v>226</v>
      </c>
      <c r="AU1915" s="171" t="s">
        <v>79</v>
      </c>
      <c r="AV1915" s="14" t="s">
        <v>77</v>
      </c>
      <c r="AW1915" s="14" t="s">
        <v>31</v>
      </c>
      <c r="AX1915" s="14" t="s">
        <v>69</v>
      </c>
      <c r="AY1915" s="171" t="s">
        <v>212</v>
      </c>
    </row>
    <row r="1916" spans="2:65" s="12" customFormat="1">
      <c r="B1916" s="152"/>
      <c r="D1916" s="150" t="s">
        <v>226</v>
      </c>
      <c r="E1916" s="153" t="s">
        <v>19</v>
      </c>
      <c r="F1916" s="154" t="s">
        <v>2406</v>
      </c>
      <c r="H1916" s="155">
        <v>144.72999999999999</v>
      </c>
      <c r="I1916" s="156"/>
      <c r="L1916" s="152"/>
      <c r="M1916" s="157"/>
      <c r="T1916" s="158"/>
      <c r="AT1916" s="153" t="s">
        <v>226</v>
      </c>
      <c r="AU1916" s="153" t="s">
        <v>79</v>
      </c>
      <c r="AV1916" s="12" t="s">
        <v>79</v>
      </c>
      <c r="AW1916" s="12" t="s">
        <v>31</v>
      </c>
      <c r="AX1916" s="12" t="s">
        <v>69</v>
      </c>
      <c r="AY1916" s="153" t="s">
        <v>212</v>
      </c>
    </row>
    <row r="1917" spans="2:65" s="12" customFormat="1">
      <c r="B1917" s="152"/>
      <c r="D1917" s="150" t="s">
        <v>226</v>
      </c>
      <c r="E1917" s="153" t="s">
        <v>19</v>
      </c>
      <c r="F1917" s="154" t="s">
        <v>2407</v>
      </c>
      <c r="H1917" s="155">
        <v>32.5</v>
      </c>
      <c r="I1917" s="156"/>
      <c r="L1917" s="152"/>
      <c r="M1917" s="157"/>
      <c r="T1917" s="158"/>
      <c r="AT1917" s="153" t="s">
        <v>226</v>
      </c>
      <c r="AU1917" s="153" t="s">
        <v>79</v>
      </c>
      <c r="AV1917" s="12" t="s">
        <v>79</v>
      </c>
      <c r="AW1917" s="12" t="s">
        <v>31</v>
      </c>
      <c r="AX1917" s="12" t="s">
        <v>69</v>
      </c>
      <c r="AY1917" s="153" t="s">
        <v>212</v>
      </c>
    </row>
    <row r="1918" spans="2:65" s="13" customFormat="1">
      <c r="B1918" s="159"/>
      <c r="D1918" s="150" t="s">
        <v>226</v>
      </c>
      <c r="E1918" s="160" t="s">
        <v>19</v>
      </c>
      <c r="F1918" s="161" t="s">
        <v>228</v>
      </c>
      <c r="H1918" s="162">
        <v>177.23</v>
      </c>
      <c r="I1918" s="163"/>
      <c r="L1918" s="159"/>
      <c r="M1918" s="164"/>
      <c r="T1918" s="165"/>
      <c r="AT1918" s="160" t="s">
        <v>226</v>
      </c>
      <c r="AU1918" s="160" t="s">
        <v>79</v>
      </c>
      <c r="AV1918" s="13" t="s">
        <v>229</v>
      </c>
      <c r="AW1918" s="13" t="s">
        <v>31</v>
      </c>
      <c r="AX1918" s="13" t="s">
        <v>77</v>
      </c>
      <c r="AY1918" s="160" t="s">
        <v>212</v>
      </c>
    </row>
    <row r="1919" spans="2:65" s="1" customFormat="1" ht="16.5" customHeight="1">
      <c r="B1919" s="34"/>
      <c r="C1919" s="133" t="s">
        <v>2408</v>
      </c>
      <c r="D1919" s="133" t="s">
        <v>215</v>
      </c>
      <c r="E1919" s="134" t="s">
        <v>2409</v>
      </c>
      <c r="F1919" s="135" t="s">
        <v>2410</v>
      </c>
      <c r="G1919" s="136" t="s">
        <v>495</v>
      </c>
      <c r="H1919" s="137">
        <v>2010.24</v>
      </c>
      <c r="I1919" s="138"/>
      <c r="J1919" s="139">
        <f>ROUND(I1919*H1919,2)</f>
        <v>0</v>
      </c>
      <c r="K1919" s="135" t="s">
        <v>219</v>
      </c>
      <c r="L1919" s="34"/>
      <c r="M1919" s="140" t="s">
        <v>19</v>
      </c>
      <c r="N1919" s="141" t="s">
        <v>40</v>
      </c>
      <c r="P1919" s="142">
        <f>O1919*H1919</f>
        <v>0</v>
      </c>
      <c r="Q1919" s="142">
        <v>0</v>
      </c>
      <c r="R1919" s="142">
        <f>Q1919*H1919</f>
        <v>0</v>
      </c>
      <c r="S1919" s="142">
        <v>8.3169999999999994E-2</v>
      </c>
      <c r="T1919" s="143">
        <f>S1919*H1919</f>
        <v>167.19166079999999</v>
      </c>
      <c r="AR1919" s="144" t="s">
        <v>316</v>
      </c>
      <c r="AT1919" s="144" t="s">
        <v>215</v>
      </c>
      <c r="AU1919" s="144" t="s">
        <v>79</v>
      </c>
      <c r="AY1919" s="19" t="s">
        <v>212</v>
      </c>
      <c r="BE1919" s="145">
        <f>IF(N1919="základní",J1919,0)</f>
        <v>0</v>
      </c>
      <c r="BF1919" s="145">
        <f>IF(N1919="snížená",J1919,0)</f>
        <v>0</v>
      </c>
      <c r="BG1919" s="145">
        <f>IF(N1919="zákl. přenesená",J1919,0)</f>
        <v>0</v>
      </c>
      <c r="BH1919" s="145">
        <f>IF(N1919="sníž. přenesená",J1919,0)</f>
        <v>0</v>
      </c>
      <c r="BI1919" s="145">
        <f>IF(N1919="nulová",J1919,0)</f>
        <v>0</v>
      </c>
      <c r="BJ1919" s="19" t="s">
        <v>77</v>
      </c>
      <c r="BK1919" s="145">
        <f>ROUND(I1919*H1919,2)</f>
        <v>0</v>
      </c>
      <c r="BL1919" s="19" t="s">
        <v>316</v>
      </c>
      <c r="BM1919" s="144" t="s">
        <v>2411</v>
      </c>
    </row>
    <row r="1920" spans="2:65" s="1" customFormat="1">
      <c r="B1920" s="34"/>
      <c r="D1920" s="146" t="s">
        <v>222</v>
      </c>
      <c r="F1920" s="147" t="s">
        <v>2412</v>
      </c>
      <c r="I1920" s="148"/>
      <c r="L1920" s="34"/>
      <c r="M1920" s="149"/>
      <c r="T1920" s="55"/>
      <c r="AT1920" s="19" t="s">
        <v>222</v>
      </c>
      <c r="AU1920" s="19" t="s">
        <v>79</v>
      </c>
    </row>
    <row r="1921" spans="2:65" s="1" customFormat="1" ht="19.5">
      <c r="B1921" s="34"/>
      <c r="D1921" s="150" t="s">
        <v>224</v>
      </c>
      <c r="F1921" s="151" t="s">
        <v>2413</v>
      </c>
      <c r="I1921" s="148"/>
      <c r="L1921" s="34"/>
      <c r="M1921" s="149"/>
      <c r="T1921" s="55"/>
      <c r="AT1921" s="19" t="s">
        <v>224</v>
      </c>
      <c r="AU1921" s="19" t="s">
        <v>79</v>
      </c>
    </row>
    <row r="1922" spans="2:65" s="14" customFormat="1">
      <c r="B1922" s="170"/>
      <c r="D1922" s="150" t="s">
        <v>226</v>
      </c>
      <c r="E1922" s="171" t="s">
        <v>19</v>
      </c>
      <c r="F1922" s="172" t="s">
        <v>2414</v>
      </c>
      <c r="H1922" s="171" t="s">
        <v>19</v>
      </c>
      <c r="I1922" s="173"/>
      <c r="L1922" s="170"/>
      <c r="M1922" s="174"/>
      <c r="T1922" s="175"/>
      <c r="AT1922" s="171" t="s">
        <v>226</v>
      </c>
      <c r="AU1922" s="171" t="s">
        <v>79</v>
      </c>
      <c r="AV1922" s="14" t="s">
        <v>77</v>
      </c>
      <c r="AW1922" s="14" t="s">
        <v>31</v>
      </c>
      <c r="AX1922" s="14" t="s">
        <v>69</v>
      </c>
      <c r="AY1922" s="171" t="s">
        <v>212</v>
      </c>
    </row>
    <row r="1923" spans="2:65" s="12" customFormat="1">
      <c r="B1923" s="152"/>
      <c r="D1923" s="150" t="s">
        <v>226</v>
      </c>
      <c r="E1923" s="153" t="s">
        <v>19</v>
      </c>
      <c r="F1923" s="154" t="s">
        <v>2415</v>
      </c>
      <c r="H1923" s="155">
        <v>328.64</v>
      </c>
      <c r="I1923" s="156"/>
      <c r="L1923" s="152"/>
      <c r="M1923" s="157"/>
      <c r="T1923" s="158"/>
      <c r="AT1923" s="153" t="s">
        <v>226</v>
      </c>
      <c r="AU1923" s="153" t="s">
        <v>79</v>
      </c>
      <c r="AV1923" s="12" t="s">
        <v>79</v>
      </c>
      <c r="AW1923" s="12" t="s">
        <v>31</v>
      </c>
      <c r="AX1923" s="12" t="s">
        <v>69</v>
      </c>
      <c r="AY1923" s="153" t="s">
        <v>212</v>
      </c>
    </row>
    <row r="1924" spans="2:65" s="12" customFormat="1">
      <c r="B1924" s="152"/>
      <c r="D1924" s="150" t="s">
        <v>226</v>
      </c>
      <c r="E1924" s="153" t="s">
        <v>19</v>
      </c>
      <c r="F1924" s="154" t="s">
        <v>2416</v>
      </c>
      <c r="H1924" s="155">
        <v>54.55</v>
      </c>
      <c r="I1924" s="156"/>
      <c r="L1924" s="152"/>
      <c r="M1924" s="157"/>
      <c r="T1924" s="158"/>
      <c r="AT1924" s="153" t="s">
        <v>226</v>
      </c>
      <c r="AU1924" s="153" t="s">
        <v>79</v>
      </c>
      <c r="AV1924" s="12" t="s">
        <v>79</v>
      </c>
      <c r="AW1924" s="12" t="s">
        <v>31</v>
      </c>
      <c r="AX1924" s="12" t="s">
        <v>69</v>
      </c>
      <c r="AY1924" s="153" t="s">
        <v>212</v>
      </c>
    </row>
    <row r="1925" spans="2:65" s="12" customFormat="1">
      <c r="B1925" s="152"/>
      <c r="D1925" s="150" t="s">
        <v>226</v>
      </c>
      <c r="E1925" s="153" t="s">
        <v>19</v>
      </c>
      <c r="F1925" s="154" t="s">
        <v>2417</v>
      </c>
      <c r="H1925" s="155">
        <v>36.39</v>
      </c>
      <c r="I1925" s="156"/>
      <c r="L1925" s="152"/>
      <c r="M1925" s="157"/>
      <c r="T1925" s="158"/>
      <c r="AT1925" s="153" t="s">
        <v>226</v>
      </c>
      <c r="AU1925" s="153" t="s">
        <v>79</v>
      </c>
      <c r="AV1925" s="12" t="s">
        <v>79</v>
      </c>
      <c r="AW1925" s="12" t="s">
        <v>31</v>
      </c>
      <c r="AX1925" s="12" t="s">
        <v>69</v>
      </c>
      <c r="AY1925" s="153" t="s">
        <v>212</v>
      </c>
    </row>
    <row r="1926" spans="2:65" s="12" customFormat="1" ht="33.75">
      <c r="B1926" s="152"/>
      <c r="D1926" s="150" t="s">
        <v>226</v>
      </c>
      <c r="E1926" s="153" t="s">
        <v>19</v>
      </c>
      <c r="F1926" s="154" t="s">
        <v>2418</v>
      </c>
      <c r="H1926" s="155">
        <v>413.18</v>
      </c>
      <c r="I1926" s="156"/>
      <c r="L1926" s="152"/>
      <c r="M1926" s="157"/>
      <c r="T1926" s="158"/>
      <c r="AT1926" s="153" t="s">
        <v>226</v>
      </c>
      <c r="AU1926" s="153" t="s">
        <v>79</v>
      </c>
      <c r="AV1926" s="12" t="s">
        <v>79</v>
      </c>
      <c r="AW1926" s="12" t="s">
        <v>31</v>
      </c>
      <c r="AX1926" s="12" t="s">
        <v>69</v>
      </c>
      <c r="AY1926" s="153" t="s">
        <v>212</v>
      </c>
    </row>
    <row r="1927" spans="2:65" s="12" customFormat="1" ht="22.5">
      <c r="B1927" s="152"/>
      <c r="D1927" s="150" t="s">
        <v>226</v>
      </c>
      <c r="E1927" s="153" t="s">
        <v>19</v>
      </c>
      <c r="F1927" s="154" t="s">
        <v>2419</v>
      </c>
      <c r="H1927" s="155">
        <v>378.86</v>
      </c>
      <c r="I1927" s="156"/>
      <c r="L1927" s="152"/>
      <c r="M1927" s="157"/>
      <c r="T1927" s="158"/>
      <c r="AT1927" s="153" t="s">
        <v>226</v>
      </c>
      <c r="AU1927" s="153" t="s">
        <v>79</v>
      </c>
      <c r="AV1927" s="12" t="s">
        <v>79</v>
      </c>
      <c r="AW1927" s="12" t="s">
        <v>31</v>
      </c>
      <c r="AX1927" s="12" t="s">
        <v>69</v>
      </c>
      <c r="AY1927" s="153" t="s">
        <v>212</v>
      </c>
    </row>
    <row r="1928" spans="2:65" s="12" customFormat="1" ht="33.75">
      <c r="B1928" s="152"/>
      <c r="D1928" s="150" t="s">
        <v>226</v>
      </c>
      <c r="E1928" s="153" t="s">
        <v>19</v>
      </c>
      <c r="F1928" s="154" t="s">
        <v>2420</v>
      </c>
      <c r="H1928" s="155">
        <v>490.99</v>
      </c>
      <c r="I1928" s="156"/>
      <c r="L1928" s="152"/>
      <c r="M1928" s="157"/>
      <c r="T1928" s="158"/>
      <c r="AT1928" s="153" t="s">
        <v>226</v>
      </c>
      <c r="AU1928" s="153" t="s">
        <v>79</v>
      </c>
      <c r="AV1928" s="12" t="s">
        <v>79</v>
      </c>
      <c r="AW1928" s="12" t="s">
        <v>31</v>
      </c>
      <c r="AX1928" s="12" t="s">
        <v>69</v>
      </c>
      <c r="AY1928" s="153" t="s">
        <v>212</v>
      </c>
    </row>
    <row r="1929" spans="2:65" s="12" customFormat="1">
      <c r="B1929" s="152"/>
      <c r="D1929" s="150" t="s">
        <v>226</v>
      </c>
      <c r="E1929" s="153" t="s">
        <v>19</v>
      </c>
      <c r="F1929" s="154" t="s">
        <v>2421</v>
      </c>
      <c r="H1929" s="155">
        <v>307.63</v>
      </c>
      <c r="I1929" s="156"/>
      <c r="L1929" s="152"/>
      <c r="M1929" s="157"/>
      <c r="T1929" s="158"/>
      <c r="AT1929" s="153" t="s">
        <v>226</v>
      </c>
      <c r="AU1929" s="153" t="s">
        <v>79</v>
      </c>
      <c r="AV1929" s="12" t="s">
        <v>79</v>
      </c>
      <c r="AW1929" s="12" t="s">
        <v>31</v>
      </c>
      <c r="AX1929" s="12" t="s">
        <v>69</v>
      </c>
      <c r="AY1929" s="153" t="s">
        <v>212</v>
      </c>
    </row>
    <row r="1930" spans="2:65" s="13" customFormat="1">
      <c r="B1930" s="159"/>
      <c r="D1930" s="150" t="s">
        <v>226</v>
      </c>
      <c r="E1930" s="160" t="s">
        <v>19</v>
      </c>
      <c r="F1930" s="161" t="s">
        <v>228</v>
      </c>
      <c r="H1930" s="162">
        <v>2010.24</v>
      </c>
      <c r="I1930" s="163"/>
      <c r="L1930" s="159"/>
      <c r="M1930" s="164"/>
      <c r="T1930" s="165"/>
      <c r="AT1930" s="160" t="s">
        <v>226</v>
      </c>
      <c r="AU1930" s="160" t="s">
        <v>79</v>
      </c>
      <c r="AV1930" s="13" t="s">
        <v>229</v>
      </c>
      <c r="AW1930" s="13" t="s">
        <v>31</v>
      </c>
      <c r="AX1930" s="13" t="s">
        <v>77</v>
      </c>
      <c r="AY1930" s="160" t="s">
        <v>212</v>
      </c>
    </row>
    <row r="1931" spans="2:65" s="11" customFormat="1" ht="22.9" customHeight="1">
      <c r="B1931" s="121"/>
      <c r="D1931" s="122" t="s">
        <v>68</v>
      </c>
      <c r="E1931" s="131" t="s">
        <v>2422</v>
      </c>
      <c r="F1931" s="131" t="s">
        <v>2423</v>
      </c>
      <c r="I1931" s="124"/>
      <c r="J1931" s="132">
        <f>BK1931</f>
        <v>0</v>
      </c>
      <c r="L1931" s="121"/>
      <c r="M1931" s="126"/>
      <c r="P1931" s="127">
        <f>SUM(P1932:P1942)</f>
        <v>0</v>
      </c>
      <c r="R1931" s="127">
        <f>SUM(R1932:R1942)</f>
        <v>0</v>
      </c>
      <c r="T1931" s="128">
        <f>SUM(T1932:T1942)</f>
        <v>18.453309999999998</v>
      </c>
      <c r="AR1931" s="122" t="s">
        <v>79</v>
      </c>
      <c r="AT1931" s="129" t="s">
        <v>68</v>
      </c>
      <c r="AU1931" s="129" t="s">
        <v>77</v>
      </c>
      <c r="AY1931" s="122" t="s">
        <v>212</v>
      </c>
      <c r="BK1931" s="130">
        <f>SUM(BK1932:BK1942)</f>
        <v>0</v>
      </c>
    </row>
    <row r="1932" spans="2:65" s="1" customFormat="1" ht="24.2" customHeight="1">
      <c r="B1932" s="34"/>
      <c r="C1932" s="133" t="s">
        <v>2424</v>
      </c>
      <c r="D1932" s="133" t="s">
        <v>215</v>
      </c>
      <c r="E1932" s="134" t="s">
        <v>2425</v>
      </c>
      <c r="F1932" s="135" t="s">
        <v>2426</v>
      </c>
      <c r="G1932" s="136" t="s">
        <v>495</v>
      </c>
      <c r="H1932" s="137">
        <v>12.42</v>
      </c>
      <c r="I1932" s="138"/>
      <c r="J1932" s="139">
        <f>ROUND(I1932*H1932,2)</f>
        <v>0</v>
      </c>
      <c r="K1932" s="135" t="s">
        <v>245</v>
      </c>
      <c r="L1932" s="34"/>
      <c r="M1932" s="140" t="s">
        <v>19</v>
      </c>
      <c r="N1932" s="141" t="s">
        <v>40</v>
      </c>
      <c r="P1932" s="142">
        <f>O1932*H1932</f>
        <v>0</v>
      </c>
      <c r="Q1932" s="142">
        <v>0</v>
      </c>
      <c r="R1932" s="142">
        <f>Q1932*H1932</f>
        <v>0</v>
      </c>
      <c r="S1932" s="142">
        <v>0.123</v>
      </c>
      <c r="T1932" s="143">
        <f>S1932*H1932</f>
        <v>1.52766</v>
      </c>
      <c r="AR1932" s="144" t="s">
        <v>316</v>
      </c>
      <c r="AT1932" s="144" t="s">
        <v>215</v>
      </c>
      <c r="AU1932" s="144" t="s">
        <v>79</v>
      </c>
      <c r="AY1932" s="19" t="s">
        <v>212</v>
      </c>
      <c r="BE1932" s="145">
        <f>IF(N1932="základní",J1932,0)</f>
        <v>0</v>
      </c>
      <c r="BF1932" s="145">
        <f>IF(N1932="snížená",J1932,0)</f>
        <v>0</v>
      </c>
      <c r="BG1932" s="145">
        <f>IF(N1932="zákl. přenesená",J1932,0)</f>
        <v>0</v>
      </c>
      <c r="BH1932" s="145">
        <f>IF(N1932="sníž. přenesená",J1932,0)</f>
        <v>0</v>
      </c>
      <c r="BI1932" s="145">
        <f>IF(N1932="nulová",J1932,0)</f>
        <v>0</v>
      </c>
      <c r="BJ1932" s="19" t="s">
        <v>77</v>
      </c>
      <c r="BK1932" s="145">
        <f>ROUND(I1932*H1932,2)</f>
        <v>0</v>
      </c>
      <c r="BL1932" s="19" t="s">
        <v>316</v>
      </c>
      <c r="BM1932" s="144" t="s">
        <v>2427</v>
      </c>
    </row>
    <row r="1933" spans="2:65" s="14" customFormat="1">
      <c r="B1933" s="170"/>
      <c r="D1933" s="150" t="s">
        <v>226</v>
      </c>
      <c r="E1933" s="171" t="s">
        <v>19</v>
      </c>
      <c r="F1933" s="172" t="s">
        <v>2428</v>
      </c>
      <c r="H1933" s="171" t="s">
        <v>19</v>
      </c>
      <c r="I1933" s="173"/>
      <c r="L1933" s="170"/>
      <c r="M1933" s="174"/>
      <c r="T1933" s="175"/>
      <c r="AT1933" s="171" t="s">
        <v>226</v>
      </c>
      <c r="AU1933" s="171" t="s">
        <v>79</v>
      </c>
      <c r="AV1933" s="14" t="s">
        <v>77</v>
      </c>
      <c r="AW1933" s="14" t="s">
        <v>31</v>
      </c>
      <c r="AX1933" s="14" t="s">
        <v>69</v>
      </c>
      <c r="AY1933" s="171" t="s">
        <v>212</v>
      </c>
    </row>
    <row r="1934" spans="2:65" s="14" customFormat="1">
      <c r="B1934" s="170"/>
      <c r="D1934" s="150" t="s">
        <v>226</v>
      </c>
      <c r="E1934" s="171" t="s">
        <v>19</v>
      </c>
      <c r="F1934" s="172" t="s">
        <v>2429</v>
      </c>
      <c r="H1934" s="171" t="s">
        <v>19</v>
      </c>
      <c r="I1934" s="173"/>
      <c r="L1934" s="170"/>
      <c r="M1934" s="174"/>
      <c r="T1934" s="175"/>
      <c r="AT1934" s="171" t="s">
        <v>226</v>
      </c>
      <c r="AU1934" s="171" t="s">
        <v>79</v>
      </c>
      <c r="AV1934" s="14" t="s">
        <v>77</v>
      </c>
      <c r="AW1934" s="14" t="s">
        <v>31</v>
      </c>
      <c r="AX1934" s="14" t="s">
        <v>69</v>
      </c>
      <c r="AY1934" s="171" t="s">
        <v>212</v>
      </c>
    </row>
    <row r="1935" spans="2:65" s="12" customFormat="1">
      <c r="B1935" s="152"/>
      <c r="D1935" s="150" t="s">
        <v>226</v>
      </c>
      <c r="E1935" s="153" t="s">
        <v>19</v>
      </c>
      <c r="F1935" s="154" t="s">
        <v>2430</v>
      </c>
      <c r="H1935" s="155">
        <v>12.42</v>
      </c>
      <c r="I1935" s="156"/>
      <c r="L1935" s="152"/>
      <c r="M1935" s="157"/>
      <c r="T1935" s="158"/>
      <c r="AT1935" s="153" t="s">
        <v>226</v>
      </c>
      <c r="AU1935" s="153" t="s">
        <v>79</v>
      </c>
      <c r="AV1935" s="12" t="s">
        <v>79</v>
      </c>
      <c r="AW1935" s="12" t="s">
        <v>31</v>
      </c>
      <c r="AX1935" s="12" t="s">
        <v>69</v>
      </c>
      <c r="AY1935" s="153" t="s">
        <v>212</v>
      </c>
    </row>
    <row r="1936" spans="2:65" s="13" customFormat="1">
      <c r="B1936" s="159"/>
      <c r="D1936" s="150" t="s">
        <v>226</v>
      </c>
      <c r="E1936" s="160" t="s">
        <v>19</v>
      </c>
      <c r="F1936" s="161" t="s">
        <v>228</v>
      </c>
      <c r="H1936" s="162">
        <v>12.42</v>
      </c>
      <c r="I1936" s="163"/>
      <c r="L1936" s="159"/>
      <c r="M1936" s="164"/>
      <c r="T1936" s="165"/>
      <c r="AT1936" s="160" t="s">
        <v>226</v>
      </c>
      <c r="AU1936" s="160" t="s">
        <v>79</v>
      </c>
      <c r="AV1936" s="13" t="s">
        <v>229</v>
      </c>
      <c r="AW1936" s="13" t="s">
        <v>31</v>
      </c>
      <c r="AX1936" s="13" t="s">
        <v>77</v>
      </c>
      <c r="AY1936" s="160" t="s">
        <v>212</v>
      </c>
    </row>
    <row r="1937" spans="2:65" s="1" customFormat="1" ht="16.5" customHeight="1">
      <c r="B1937" s="34"/>
      <c r="C1937" s="133" t="s">
        <v>2431</v>
      </c>
      <c r="D1937" s="133" t="s">
        <v>215</v>
      </c>
      <c r="E1937" s="134" t="s">
        <v>2432</v>
      </c>
      <c r="F1937" s="135" t="s">
        <v>2433</v>
      </c>
      <c r="G1937" s="136" t="s">
        <v>495</v>
      </c>
      <c r="H1937" s="137">
        <v>91.49</v>
      </c>
      <c r="I1937" s="138"/>
      <c r="J1937" s="139">
        <f>ROUND(I1937*H1937,2)</f>
        <v>0</v>
      </c>
      <c r="K1937" s="135" t="s">
        <v>219</v>
      </c>
      <c r="L1937" s="34"/>
      <c r="M1937" s="140" t="s">
        <v>19</v>
      </c>
      <c r="N1937" s="141" t="s">
        <v>40</v>
      </c>
      <c r="P1937" s="142">
        <f>O1937*H1937</f>
        <v>0</v>
      </c>
      <c r="Q1937" s="142">
        <v>0</v>
      </c>
      <c r="R1937" s="142">
        <f>Q1937*H1937</f>
        <v>0</v>
      </c>
      <c r="S1937" s="142">
        <v>0.185</v>
      </c>
      <c r="T1937" s="143">
        <f>S1937*H1937</f>
        <v>16.925649999999997</v>
      </c>
      <c r="AR1937" s="144" t="s">
        <v>316</v>
      </c>
      <c r="AT1937" s="144" t="s">
        <v>215</v>
      </c>
      <c r="AU1937" s="144" t="s">
        <v>79</v>
      </c>
      <c r="AY1937" s="19" t="s">
        <v>212</v>
      </c>
      <c r="BE1937" s="145">
        <f>IF(N1937="základní",J1937,0)</f>
        <v>0</v>
      </c>
      <c r="BF1937" s="145">
        <f>IF(N1937="snížená",J1937,0)</f>
        <v>0</v>
      </c>
      <c r="BG1937" s="145">
        <f>IF(N1937="zákl. přenesená",J1937,0)</f>
        <v>0</v>
      </c>
      <c r="BH1937" s="145">
        <f>IF(N1937="sníž. přenesená",J1937,0)</f>
        <v>0</v>
      </c>
      <c r="BI1937" s="145">
        <f>IF(N1937="nulová",J1937,0)</f>
        <v>0</v>
      </c>
      <c r="BJ1937" s="19" t="s">
        <v>77</v>
      </c>
      <c r="BK1937" s="145">
        <f>ROUND(I1937*H1937,2)</f>
        <v>0</v>
      </c>
      <c r="BL1937" s="19" t="s">
        <v>316</v>
      </c>
      <c r="BM1937" s="144" t="s">
        <v>2434</v>
      </c>
    </row>
    <row r="1938" spans="2:65" s="1" customFormat="1">
      <c r="B1938" s="34"/>
      <c r="D1938" s="146" t="s">
        <v>222</v>
      </c>
      <c r="F1938" s="147" t="s">
        <v>2435</v>
      </c>
      <c r="I1938" s="148"/>
      <c r="L1938" s="34"/>
      <c r="M1938" s="149"/>
      <c r="T1938" s="55"/>
      <c r="AT1938" s="19" t="s">
        <v>222</v>
      </c>
      <c r="AU1938" s="19" t="s">
        <v>79</v>
      </c>
    </row>
    <row r="1939" spans="2:65" s="14" customFormat="1">
      <c r="B1939" s="170"/>
      <c r="D1939" s="150" t="s">
        <v>226</v>
      </c>
      <c r="E1939" s="171" t="s">
        <v>19</v>
      </c>
      <c r="F1939" s="172" t="s">
        <v>2436</v>
      </c>
      <c r="H1939" s="171" t="s">
        <v>19</v>
      </c>
      <c r="I1939" s="173"/>
      <c r="L1939" s="170"/>
      <c r="M1939" s="174"/>
      <c r="T1939" s="175"/>
      <c r="AT1939" s="171" t="s">
        <v>226</v>
      </c>
      <c r="AU1939" s="171" t="s">
        <v>79</v>
      </c>
      <c r="AV1939" s="14" t="s">
        <v>77</v>
      </c>
      <c r="AW1939" s="14" t="s">
        <v>31</v>
      </c>
      <c r="AX1939" s="14" t="s">
        <v>69</v>
      </c>
      <c r="AY1939" s="171" t="s">
        <v>212</v>
      </c>
    </row>
    <row r="1940" spans="2:65" s="12" customFormat="1">
      <c r="B1940" s="152"/>
      <c r="D1940" s="150" t="s">
        <v>226</v>
      </c>
      <c r="E1940" s="153" t="s">
        <v>19</v>
      </c>
      <c r="F1940" s="154" t="s">
        <v>2437</v>
      </c>
      <c r="H1940" s="155">
        <v>87.23</v>
      </c>
      <c r="I1940" s="156"/>
      <c r="L1940" s="152"/>
      <c r="M1940" s="157"/>
      <c r="T1940" s="158"/>
      <c r="AT1940" s="153" t="s">
        <v>226</v>
      </c>
      <c r="AU1940" s="153" t="s">
        <v>79</v>
      </c>
      <c r="AV1940" s="12" t="s">
        <v>79</v>
      </c>
      <c r="AW1940" s="12" t="s">
        <v>31</v>
      </c>
      <c r="AX1940" s="12" t="s">
        <v>69</v>
      </c>
      <c r="AY1940" s="153" t="s">
        <v>212</v>
      </c>
    </row>
    <row r="1941" spans="2:65" s="12" customFormat="1">
      <c r="B1941" s="152"/>
      <c r="D1941" s="150" t="s">
        <v>226</v>
      </c>
      <c r="E1941" s="153" t="s">
        <v>19</v>
      </c>
      <c r="F1941" s="154" t="s">
        <v>2438</v>
      </c>
      <c r="H1941" s="155">
        <v>4.26</v>
      </c>
      <c r="I1941" s="156"/>
      <c r="L1941" s="152"/>
      <c r="M1941" s="157"/>
      <c r="T1941" s="158"/>
      <c r="AT1941" s="153" t="s">
        <v>226</v>
      </c>
      <c r="AU1941" s="153" t="s">
        <v>79</v>
      </c>
      <c r="AV1941" s="12" t="s">
        <v>79</v>
      </c>
      <c r="AW1941" s="12" t="s">
        <v>31</v>
      </c>
      <c r="AX1941" s="12" t="s">
        <v>69</v>
      </c>
      <c r="AY1941" s="153" t="s">
        <v>212</v>
      </c>
    </row>
    <row r="1942" spans="2:65" s="13" customFormat="1">
      <c r="B1942" s="159"/>
      <c r="D1942" s="150" t="s">
        <v>226</v>
      </c>
      <c r="E1942" s="160" t="s">
        <v>19</v>
      </c>
      <c r="F1942" s="161" t="s">
        <v>228</v>
      </c>
      <c r="H1942" s="162">
        <v>91.49</v>
      </c>
      <c r="I1942" s="163"/>
      <c r="L1942" s="159"/>
      <c r="M1942" s="164"/>
      <c r="T1942" s="165"/>
      <c r="AT1942" s="160" t="s">
        <v>226</v>
      </c>
      <c r="AU1942" s="160" t="s">
        <v>79</v>
      </c>
      <c r="AV1942" s="13" t="s">
        <v>229</v>
      </c>
      <c r="AW1942" s="13" t="s">
        <v>31</v>
      </c>
      <c r="AX1942" s="13" t="s">
        <v>77</v>
      </c>
      <c r="AY1942" s="160" t="s">
        <v>212</v>
      </c>
    </row>
    <row r="1943" spans="2:65" s="11" customFormat="1" ht="22.9" customHeight="1">
      <c r="B1943" s="121"/>
      <c r="D1943" s="122" t="s">
        <v>68</v>
      </c>
      <c r="E1943" s="131" t="s">
        <v>2439</v>
      </c>
      <c r="F1943" s="131" t="s">
        <v>2440</v>
      </c>
      <c r="I1943" s="124"/>
      <c r="J1943" s="132">
        <f>BK1943</f>
        <v>0</v>
      </c>
      <c r="L1943" s="121"/>
      <c r="M1943" s="126"/>
      <c r="P1943" s="127">
        <f>SUM(P1944:P1948)</f>
        <v>0</v>
      </c>
      <c r="R1943" s="127">
        <f>SUM(R1944:R1948)</f>
        <v>0</v>
      </c>
      <c r="T1943" s="128">
        <f>SUM(T1944:T1948)</f>
        <v>0.70000000000000007</v>
      </c>
      <c r="AR1943" s="122" t="s">
        <v>79</v>
      </c>
      <c r="AT1943" s="129" t="s">
        <v>68</v>
      </c>
      <c r="AU1943" s="129" t="s">
        <v>77</v>
      </c>
      <c r="AY1943" s="122" t="s">
        <v>212</v>
      </c>
      <c r="BK1943" s="130">
        <f>SUM(BK1944:BK1948)</f>
        <v>0</v>
      </c>
    </row>
    <row r="1944" spans="2:65" s="1" customFormat="1" ht="16.5" customHeight="1">
      <c r="B1944" s="34"/>
      <c r="C1944" s="133" t="s">
        <v>2441</v>
      </c>
      <c r="D1944" s="133" t="s">
        <v>215</v>
      </c>
      <c r="E1944" s="134" t="s">
        <v>2442</v>
      </c>
      <c r="F1944" s="135" t="s">
        <v>2443</v>
      </c>
      <c r="G1944" s="136" t="s">
        <v>536</v>
      </c>
      <c r="H1944" s="137">
        <v>700</v>
      </c>
      <c r="I1944" s="138"/>
      <c r="J1944" s="139">
        <f>ROUND(I1944*H1944,2)</f>
        <v>0</v>
      </c>
      <c r="K1944" s="135" t="s">
        <v>219</v>
      </c>
      <c r="L1944" s="34"/>
      <c r="M1944" s="140" t="s">
        <v>19</v>
      </c>
      <c r="N1944" s="141" t="s">
        <v>40</v>
      </c>
      <c r="P1944" s="142">
        <f>O1944*H1944</f>
        <v>0</v>
      </c>
      <c r="Q1944" s="142">
        <v>0</v>
      </c>
      <c r="R1944" s="142">
        <f>Q1944*H1944</f>
        <v>0</v>
      </c>
      <c r="S1944" s="142">
        <v>1E-3</v>
      </c>
      <c r="T1944" s="143">
        <f>S1944*H1944</f>
        <v>0.70000000000000007</v>
      </c>
      <c r="AR1944" s="144" t="s">
        <v>316</v>
      </c>
      <c r="AT1944" s="144" t="s">
        <v>215</v>
      </c>
      <c r="AU1944" s="144" t="s">
        <v>79</v>
      </c>
      <c r="AY1944" s="19" t="s">
        <v>212</v>
      </c>
      <c r="BE1944" s="145">
        <f>IF(N1944="základní",J1944,0)</f>
        <v>0</v>
      </c>
      <c r="BF1944" s="145">
        <f>IF(N1944="snížená",J1944,0)</f>
        <v>0</v>
      </c>
      <c r="BG1944" s="145">
        <f>IF(N1944="zákl. přenesená",J1944,0)</f>
        <v>0</v>
      </c>
      <c r="BH1944" s="145">
        <f>IF(N1944="sníž. přenesená",J1944,0)</f>
        <v>0</v>
      </c>
      <c r="BI1944" s="145">
        <f>IF(N1944="nulová",J1944,0)</f>
        <v>0</v>
      </c>
      <c r="BJ1944" s="19" t="s">
        <v>77</v>
      </c>
      <c r="BK1944" s="145">
        <f>ROUND(I1944*H1944,2)</f>
        <v>0</v>
      </c>
      <c r="BL1944" s="19" t="s">
        <v>316</v>
      </c>
      <c r="BM1944" s="144" t="s">
        <v>2444</v>
      </c>
    </row>
    <row r="1945" spans="2:65" s="1" customFormat="1">
      <c r="B1945" s="34"/>
      <c r="D1945" s="146" t="s">
        <v>222</v>
      </c>
      <c r="F1945" s="147" t="s">
        <v>2445</v>
      </c>
      <c r="I1945" s="148"/>
      <c r="L1945" s="34"/>
      <c r="M1945" s="149"/>
      <c r="T1945" s="55"/>
      <c r="AT1945" s="19" t="s">
        <v>222</v>
      </c>
      <c r="AU1945" s="19" t="s">
        <v>79</v>
      </c>
    </row>
    <row r="1946" spans="2:65" s="14" customFormat="1">
      <c r="B1946" s="170"/>
      <c r="D1946" s="150" t="s">
        <v>226</v>
      </c>
      <c r="E1946" s="171" t="s">
        <v>19</v>
      </c>
      <c r="F1946" s="172" t="s">
        <v>2446</v>
      </c>
      <c r="H1946" s="171" t="s">
        <v>19</v>
      </c>
      <c r="I1946" s="173"/>
      <c r="L1946" s="170"/>
      <c r="M1946" s="174"/>
      <c r="T1946" s="175"/>
      <c r="AT1946" s="171" t="s">
        <v>226</v>
      </c>
      <c r="AU1946" s="171" t="s">
        <v>79</v>
      </c>
      <c r="AV1946" s="14" t="s">
        <v>77</v>
      </c>
      <c r="AW1946" s="14" t="s">
        <v>31</v>
      </c>
      <c r="AX1946" s="14" t="s">
        <v>69</v>
      </c>
      <c r="AY1946" s="171" t="s">
        <v>212</v>
      </c>
    </row>
    <row r="1947" spans="2:65" s="12" customFormat="1">
      <c r="B1947" s="152"/>
      <c r="D1947" s="150" t="s">
        <v>226</v>
      </c>
      <c r="E1947" s="153" t="s">
        <v>19</v>
      </c>
      <c r="F1947" s="154" t="s">
        <v>2447</v>
      </c>
      <c r="H1947" s="155">
        <v>700</v>
      </c>
      <c r="I1947" s="156"/>
      <c r="L1947" s="152"/>
      <c r="M1947" s="157"/>
      <c r="T1947" s="158"/>
      <c r="AT1947" s="153" t="s">
        <v>226</v>
      </c>
      <c r="AU1947" s="153" t="s">
        <v>79</v>
      </c>
      <c r="AV1947" s="12" t="s">
        <v>79</v>
      </c>
      <c r="AW1947" s="12" t="s">
        <v>31</v>
      </c>
      <c r="AX1947" s="12" t="s">
        <v>69</v>
      </c>
      <c r="AY1947" s="153" t="s">
        <v>212</v>
      </c>
    </row>
    <row r="1948" spans="2:65" s="13" customFormat="1">
      <c r="B1948" s="159"/>
      <c r="D1948" s="150" t="s">
        <v>226</v>
      </c>
      <c r="E1948" s="160" t="s">
        <v>19</v>
      </c>
      <c r="F1948" s="161" t="s">
        <v>228</v>
      </c>
      <c r="H1948" s="162">
        <v>700</v>
      </c>
      <c r="I1948" s="163"/>
      <c r="L1948" s="159"/>
      <c r="M1948" s="164"/>
      <c r="T1948" s="165"/>
      <c r="AT1948" s="160" t="s">
        <v>226</v>
      </c>
      <c r="AU1948" s="160" t="s">
        <v>79</v>
      </c>
      <c r="AV1948" s="13" t="s">
        <v>229</v>
      </c>
      <c r="AW1948" s="13" t="s">
        <v>31</v>
      </c>
      <c r="AX1948" s="13" t="s">
        <v>77</v>
      </c>
      <c r="AY1948" s="160" t="s">
        <v>212</v>
      </c>
    </row>
    <row r="1949" spans="2:65" s="11" customFormat="1" ht="22.9" customHeight="1">
      <c r="B1949" s="121"/>
      <c r="D1949" s="122" t="s">
        <v>68</v>
      </c>
      <c r="E1949" s="131" t="s">
        <v>2448</v>
      </c>
      <c r="F1949" s="131" t="s">
        <v>2449</v>
      </c>
      <c r="I1949" s="124"/>
      <c r="J1949" s="132">
        <f>BK1949</f>
        <v>0</v>
      </c>
      <c r="L1949" s="121"/>
      <c r="M1949" s="126"/>
      <c r="P1949" s="127">
        <f>SUM(P1950:P2069)</f>
        <v>0</v>
      </c>
      <c r="R1949" s="127">
        <f>SUM(R1950:R2069)</f>
        <v>0</v>
      </c>
      <c r="T1949" s="128">
        <f>SUM(T1950:T2069)</f>
        <v>12.147209999999999</v>
      </c>
      <c r="AR1949" s="122" t="s">
        <v>79</v>
      </c>
      <c r="AT1949" s="129" t="s">
        <v>68</v>
      </c>
      <c r="AU1949" s="129" t="s">
        <v>77</v>
      </c>
      <c r="AY1949" s="122" t="s">
        <v>212</v>
      </c>
      <c r="BK1949" s="130">
        <f>SUM(BK1950:BK2069)</f>
        <v>0</v>
      </c>
    </row>
    <row r="1950" spans="2:65" s="1" customFormat="1" ht="16.5" customHeight="1">
      <c r="B1950" s="34"/>
      <c r="C1950" s="133" t="s">
        <v>2450</v>
      </c>
      <c r="D1950" s="133" t="s">
        <v>215</v>
      </c>
      <c r="E1950" s="134" t="s">
        <v>2451</v>
      </c>
      <c r="F1950" s="135" t="s">
        <v>2452</v>
      </c>
      <c r="G1950" s="136" t="s">
        <v>495</v>
      </c>
      <c r="H1950" s="137">
        <v>2837.65</v>
      </c>
      <c r="I1950" s="138"/>
      <c r="J1950" s="139">
        <f>ROUND(I1950*H1950,2)</f>
        <v>0</v>
      </c>
      <c r="K1950" s="135" t="s">
        <v>219</v>
      </c>
      <c r="L1950" s="34"/>
      <c r="M1950" s="140" t="s">
        <v>19</v>
      </c>
      <c r="N1950" s="141" t="s">
        <v>40</v>
      </c>
      <c r="P1950" s="142">
        <f>O1950*H1950</f>
        <v>0</v>
      </c>
      <c r="Q1950" s="142">
        <v>0</v>
      </c>
      <c r="R1950" s="142">
        <f>Q1950*H1950</f>
        <v>0</v>
      </c>
      <c r="S1950" s="142">
        <v>3.0000000000000001E-3</v>
      </c>
      <c r="T1950" s="143">
        <f>S1950*H1950</f>
        <v>8.51295</v>
      </c>
      <c r="AR1950" s="144" t="s">
        <v>316</v>
      </c>
      <c r="AT1950" s="144" t="s">
        <v>215</v>
      </c>
      <c r="AU1950" s="144" t="s">
        <v>79</v>
      </c>
      <c r="AY1950" s="19" t="s">
        <v>212</v>
      </c>
      <c r="BE1950" s="145">
        <f>IF(N1950="základní",J1950,0)</f>
        <v>0</v>
      </c>
      <c r="BF1950" s="145">
        <f>IF(N1950="snížená",J1950,0)</f>
        <v>0</v>
      </c>
      <c r="BG1950" s="145">
        <f>IF(N1950="zákl. přenesená",J1950,0)</f>
        <v>0</v>
      </c>
      <c r="BH1950" s="145">
        <f>IF(N1950="sníž. přenesená",J1950,0)</f>
        <v>0</v>
      </c>
      <c r="BI1950" s="145">
        <f>IF(N1950="nulová",J1950,0)</f>
        <v>0</v>
      </c>
      <c r="BJ1950" s="19" t="s">
        <v>77</v>
      </c>
      <c r="BK1950" s="145">
        <f>ROUND(I1950*H1950,2)</f>
        <v>0</v>
      </c>
      <c r="BL1950" s="19" t="s">
        <v>316</v>
      </c>
      <c r="BM1950" s="144" t="s">
        <v>2453</v>
      </c>
    </row>
    <row r="1951" spans="2:65" s="1" customFormat="1">
      <c r="B1951" s="34"/>
      <c r="D1951" s="146" t="s">
        <v>222</v>
      </c>
      <c r="F1951" s="147" t="s">
        <v>2454</v>
      </c>
      <c r="I1951" s="148"/>
      <c r="L1951" s="34"/>
      <c r="M1951" s="149"/>
      <c r="T1951" s="55"/>
      <c r="AT1951" s="19" t="s">
        <v>222</v>
      </c>
      <c r="AU1951" s="19" t="s">
        <v>79</v>
      </c>
    </row>
    <row r="1952" spans="2:65" s="14" customFormat="1">
      <c r="B1952" s="170"/>
      <c r="D1952" s="150" t="s">
        <v>226</v>
      </c>
      <c r="E1952" s="171" t="s">
        <v>19</v>
      </c>
      <c r="F1952" s="172" t="s">
        <v>2455</v>
      </c>
      <c r="H1952" s="171" t="s">
        <v>19</v>
      </c>
      <c r="I1952" s="173"/>
      <c r="L1952" s="170"/>
      <c r="M1952" s="174"/>
      <c r="T1952" s="175"/>
      <c r="AT1952" s="171" t="s">
        <v>226</v>
      </c>
      <c r="AU1952" s="171" t="s">
        <v>79</v>
      </c>
      <c r="AV1952" s="14" t="s">
        <v>77</v>
      </c>
      <c r="AW1952" s="14" t="s">
        <v>31</v>
      </c>
      <c r="AX1952" s="14" t="s">
        <v>69</v>
      </c>
      <c r="AY1952" s="171" t="s">
        <v>212</v>
      </c>
    </row>
    <row r="1953" spans="2:51" s="14" customFormat="1">
      <c r="B1953" s="170"/>
      <c r="D1953" s="150" t="s">
        <v>226</v>
      </c>
      <c r="E1953" s="171" t="s">
        <v>19</v>
      </c>
      <c r="F1953" s="172" t="s">
        <v>2456</v>
      </c>
      <c r="H1953" s="171" t="s">
        <v>19</v>
      </c>
      <c r="I1953" s="173"/>
      <c r="L1953" s="170"/>
      <c r="M1953" s="174"/>
      <c r="T1953" s="175"/>
      <c r="AT1953" s="171" t="s">
        <v>226</v>
      </c>
      <c r="AU1953" s="171" t="s">
        <v>79</v>
      </c>
      <c r="AV1953" s="14" t="s">
        <v>77</v>
      </c>
      <c r="AW1953" s="14" t="s">
        <v>31</v>
      </c>
      <c r="AX1953" s="14" t="s">
        <v>69</v>
      </c>
      <c r="AY1953" s="171" t="s">
        <v>212</v>
      </c>
    </row>
    <row r="1954" spans="2:51" s="12" customFormat="1">
      <c r="B1954" s="152"/>
      <c r="D1954" s="150" t="s">
        <v>226</v>
      </c>
      <c r="E1954" s="153" t="s">
        <v>19</v>
      </c>
      <c r="F1954" s="154" t="s">
        <v>2457</v>
      </c>
      <c r="H1954" s="155">
        <v>55.32</v>
      </c>
      <c r="I1954" s="156"/>
      <c r="L1954" s="152"/>
      <c r="M1954" s="157"/>
      <c r="T1954" s="158"/>
      <c r="AT1954" s="153" t="s">
        <v>226</v>
      </c>
      <c r="AU1954" s="153" t="s">
        <v>79</v>
      </c>
      <c r="AV1954" s="12" t="s">
        <v>79</v>
      </c>
      <c r="AW1954" s="12" t="s">
        <v>31</v>
      </c>
      <c r="AX1954" s="12" t="s">
        <v>69</v>
      </c>
      <c r="AY1954" s="153" t="s">
        <v>212</v>
      </c>
    </row>
    <row r="1955" spans="2:51" s="12" customFormat="1">
      <c r="B1955" s="152"/>
      <c r="D1955" s="150" t="s">
        <v>226</v>
      </c>
      <c r="E1955" s="153" t="s">
        <v>19</v>
      </c>
      <c r="F1955" s="154" t="s">
        <v>2458</v>
      </c>
      <c r="H1955" s="155">
        <v>173.9</v>
      </c>
      <c r="I1955" s="156"/>
      <c r="L1955" s="152"/>
      <c r="M1955" s="157"/>
      <c r="T1955" s="158"/>
      <c r="AT1955" s="153" t="s">
        <v>226</v>
      </c>
      <c r="AU1955" s="153" t="s">
        <v>79</v>
      </c>
      <c r="AV1955" s="12" t="s">
        <v>79</v>
      </c>
      <c r="AW1955" s="12" t="s">
        <v>31</v>
      </c>
      <c r="AX1955" s="12" t="s">
        <v>69</v>
      </c>
      <c r="AY1955" s="153" t="s">
        <v>212</v>
      </c>
    </row>
    <row r="1956" spans="2:51" s="12" customFormat="1">
      <c r="B1956" s="152"/>
      <c r="D1956" s="150" t="s">
        <v>226</v>
      </c>
      <c r="E1956" s="153" t="s">
        <v>19</v>
      </c>
      <c r="F1956" s="154" t="s">
        <v>2459</v>
      </c>
      <c r="H1956" s="155">
        <v>126.26</v>
      </c>
      <c r="I1956" s="156"/>
      <c r="L1956" s="152"/>
      <c r="M1956" s="157"/>
      <c r="T1956" s="158"/>
      <c r="AT1956" s="153" t="s">
        <v>226</v>
      </c>
      <c r="AU1956" s="153" t="s">
        <v>79</v>
      </c>
      <c r="AV1956" s="12" t="s">
        <v>79</v>
      </c>
      <c r="AW1956" s="12" t="s">
        <v>31</v>
      </c>
      <c r="AX1956" s="12" t="s">
        <v>69</v>
      </c>
      <c r="AY1956" s="153" t="s">
        <v>212</v>
      </c>
    </row>
    <row r="1957" spans="2:51" s="12" customFormat="1">
      <c r="B1957" s="152"/>
      <c r="D1957" s="150" t="s">
        <v>226</v>
      </c>
      <c r="E1957" s="153" t="s">
        <v>19</v>
      </c>
      <c r="F1957" s="154" t="s">
        <v>2460</v>
      </c>
      <c r="H1957" s="155">
        <v>87.87</v>
      </c>
      <c r="I1957" s="156"/>
      <c r="L1957" s="152"/>
      <c r="M1957" s="157"/>
      <c r="T1957" s="158"/>
      <c r="AT1957" s="153" t="s">
        <v>226</v>
      </c>
      <c r="AU1957" s="153" t="s">
        <v>79</v>
      </c>
      <c r="AV1957" s="12" t="s">
        <v>79</v>
      </c>
      <c r="AW1957" s="12" t="s">
        <v>31</v>
      </c>
      <c r="AX1957" s="12" t="s">
        <v>69</v>
      </c>
      <c r="AY1957" s="153" t="s">
        <v>212</v>
      </c>
    </row>
    <row r="1958" spans="2:51" s="12" customFormat="1">
      <c r="B1958" s="152"/>
      <c r="D1958" s="150" t="s">
        <v>226</v>
      </c>
      <c r="E1958" s="153" t="s">
        <v>19</v>
      </c>
      <c r="F1958" s="154" t="s">
        <v>2461</v>
      </c>
      <c r="H1958" s="155">
        <v>76.11</v>
      </c>
      <c r="I1958" s="156"/>
      <c r="L1958" s="152"/>
      <c r="M1958" s="157"/>
      <c r="T1958" s="158"/>
      <c r="AT1958" s="153" t="s">
        <v>226</v>
      </c>
      <c r="AU1958" s="153" t="s">
        <v>79</v>
      </c>
      <c r="AV1958" s="12" t="s">
        <v>79</v>
      </c>
      <c r="AW1958" s="12" t="s">
        <v>31</v>
      </c>
      <c r="AX1958" s="12" t="s">
        <v>69</v>
      </c>
      <c r="AY1958" s="153" t="s">
        <v>212</v>
      </c>
    </row>
    <row r="1959" spans="2:51" s="12" customFormat="1">
      <c r="B1959" s="152"/>
      <c r="D1959" s="150" t="s">
        <v>226</v>
      </c>
      <c r="E1959" s="153" t="s">
        <v>19</v>
      </c>
      <c r="F1959" s="154" t="s">
        <v>2462</v>
      </c>
      <c r="H1959" s="155">
        <v>54.36</v>
      </c>
      <c r="I1959" s="156"/>
      <c r="L1959" s="152"/>
      <c r="M1959" s="157"/>
      <c r="T1959" s="158"/>
      <c r="AT1959" s="153" t="s">
        <v>226</v>
      </c>
      <c r="AU1959" s="153" t="s">
        <v>79</v>
      </c>
      <c r="AV1959" s="12" t="s">
        <v>79</v>
      </c>
      <c r="AW1959" s="12" t="s">
        <v>31</v>
      </c>
      <c r="AX1959" s="12" t="s">
        <v>69</v>
      </c>
      <c r="AY1959" s="153" t="s">
        <v>212</v>
      </c>
    </row>
    <row r="1960" spans="2:51" s="12" customFormat="1">
      <c r="B1960" s="152"/>
      <c r="D1960" s="150" t="s">
        <v>226</v>
      </c>
      <c r="E1960" s="153" t="s">
        <v>19</v>
      </c>
      <c r="F1960" s="154" t="s">
        <v>2463</v>
      </c>
      <c r="H1960" s="155">
        <v>95.45</v>
      </c>
      <c r="I1960" s="156"/>
      <c r="L1960" s="152"/>
      <c r="M1960" s="157"/>
      <c r="T1960" s="158"/>
      <c r="AT1960" s="153" t="s">
        <v>226</v>
      </c>
      <c r="AU1960" s="153" t="s">
        <v>79</v>
      </c>
      <c r="AV1960" s="12" t="s">
        <v>79</v>
      </c>
      <c r="AW1960" s="12" t="s">
        <v>31</v>
      </c>
      <c r="AX1960" s="12" t="s">
        <v>69</v>
      </c>
      <c r="AY1960" s="153" t="s">
        <v>212</v>
      </c>
    </row>
    <row r="1961" spans="2:51" s="12" customFormat="1">
      <c r="B1961" s="152"/>
      <c r="D1961" s="150" t="s">
        <v>226</v>
      </c>
      <c r="E1961" s="153" t="s">
        <v>19</v>
      </c>
      <c r="F1961" s="154" t="s">
        <v>2464</v>
      </c>
      <c r="H1961" s="155">
        <v>17.87</v>
      </c>
      <c r="I1961" s="156"/>
      <c r="L1961" s="152"/>
      <c r="M1961" s="157"/>
      <c r="T1961" s="158"/>
      <c r="AT1961" s="153" t="s">
        <v>226</v>
      </c>
      <c r="AU1961" s="153" t="s">
        <v>79</v>
      </c>
      <c r="AV1961" s="12" t="s">
        <v>79</v>
      </c>
      <c r="AW1961" s="12" t="s">
        <v>31</v>
      </c>
      <c r="AX1961" s="12" t="s">
        <v>69</v>
      </c>
      <c r="AY1961" s="153" t="s">
        <v>212</v>
      </c>
    </row>
    <row r="1962" spans="2:51" s="12" customFormat="1">
      <c r="B1962" s="152"/>
      <c r="D1962" s="150" t="s">
        <v>226</v>
      </c>
      <c r="E1962" s="153" t="s">
        <v>19</v>
      </c>
      <c r="F1962" s="154" t="s">
        <v>2465</v>
      </c>
      <c r="H1962" s="155">
        <v>23.78</v>
      </c>
      <c r="I1962" s="156"/>
      <c r="L1962" s="152"/>
      <c r="M1962" s="157"/>
      <c r="T1962" s="158"/>
      <c r="AT1962" s="153" t="s">
        <v>226</v>
      </c>
      <c r="AU1962" s="153" t="s">
        <v>79</v>
      </c>
      <c r="AV1962" s="12" t="s">
        <v>79</v>
      </c>
      <c r="AW1962" s="12" t="s">
        <v>31</v>
      </c>
      <c r="AX1962" s="12" t="s">
        <v>69</v>
      </c>
      <c r="AY1962" s="153" t="s">
        <v>212</v>
      </c>
    </row>
    <row r="1963" spans="2:51" s="12" customFormat="1">
      <c r="B1963" s="152"/>
      <c r="D1963" s="150" t="s">
        <v>226</v>
      </c>
      <c r="E1963" s="153" t="s">
        <v>19</v>
      </c>
      <c r="F1963" s="154" t="s">
        <v>2466</v>
      </c>
      <c r="H1963" s="155">
        <v>-112.32</v>
      </c>
      <c r="I1963" s="156"/>
      <c r="L1963" s="152"/>
      <c r="M1963" s="157"/>
      <c r="T1963" s="158"/>
      <c r="AT1963" s="153" t="s">
        <v>226</v>
      </c>
      <c r="AU1963" s="153" t="s">
        <v>79</v>
      </c>
      <c r="AV1963" s="12" t="s">
        <v>79</v>
      </c>
      <c r="AW1963" s="12" t="s">
        <v>31</v>
      </c>
      <c r="AX1963" s="12" t="s">
        <v>69</v>
      </c>
      <c r="AY1963" s="153" t="s">
        <v>212</v>
      </c>
    </row>
    <row r="1964" spans="2:51" s="15" customFormat="1">
      <c r="B1964" s="176"/>
      <c r="D1964" s="150" t="s">
        <v>226</v>
      </c>
      <c r="E1964" s="177" t="s">
        <v>19</v>
      </c>
      <c r="F1964" s="178" t="s">
        <v>455</v>
      </c>
      <c r="H1964" s="179">
        <v>598.6</v>
      </c>
      <c r="I1964" s="180"/>
      <c r="L1964" s="176"/>
      <c r="M1964" s="181"/>
      <c r="T1964" s="182"/>
      <c r="AT1964" s="177" t="s">
        <v>226</v>
      </c>
      <c r="AU1964" s="177" t="s">
        <v>79</v>
      </c>
      <c r="AV1964" s="15" t="s">
        <v>236</v>
      </c>
      <c r="AW1964" s="15" t="s">
        <v>31</v>
      </c>
      <c r="AX1964" s="15" t="s">
        <v>69</v>
      </c>
      <c r="AY1964" s="177" t="s">
        <v>212</v>
      </c>
    </row>
    <row r="1965" spans="2:51" s="14" customFormat="1">
      <c r="B1965" s="170"/>
      <c r="D1965" s="150" t="s">
        <v>226</v>
      </c>
      <c r="E1965" s="171" t="s">
        <v>19</v>
      </c>
      <c r="F1965" s="172" t="s">
        <v>2467</v>
      </c>
      <c r="H1965" s="171" t="s">
        <v>19</v>
      </c>
      <c r="I1965" s="173"/>
      <c r="L1965" s="170"/>
      <c r="M1965" s="174"/>
      <c r="T1965" s="175"/>
      <c r="AT1965" s="171" t="s">
        <v>226</v>
      </c>
      <c r="AU1965" s="171" t="s">
        <v>79</v>
      </c>
      <c r="AV1965" s="14" t="s">
        <v>77</v>
      </c>
      <c r="AW1965" s="14" t="s">
        <v>31</v>
      </c>
      <c r="AX1965" s="14" t="s">
        <v>69</v>
      </c>
      <c r="AY1965" s="171" t="s">
        <v>212</v>
      </c>
    </row>
    <row r="1966" spans="2:51" s="12" customFormat="1">
      <c r="B1966" s="152"/>
      <c r="D1966" s="150" t="s">
        <v>226</v>
      </c>
      <c r="E1966" s="153" t="s">
        <v>19</v>
      </c>
      <c r="F1966" s="154" t="s">
        <v>2468</v>
      </c>
      <c r="H1966" s="155">
        <v>168.78</v>
      </c>
      <c r="I1966" s="156"/>
      <c r="L1966" s="152"/>
      <c r="M1966" s="157"/>
      <c r="T1966" s="158"/>
      <c r="AT1966" s="153" t="s">
        <v>226</v>
      </c>
      <c r="AU1966" s="153" t="s">
        <v>79</v>
      </c>
      <c r="AV1966" s="12" t="s">
        <v>79</v>
      </c>
      <c r="AW1966" s="12" t="s">
        <v>31</v>
      </c>
      <c r="AX1966" s="12" t="s">
        <v>69</v>
      </c>
      <c r="AY1966" s="153" t="s">
        <v>212</v>
      </c>
    </row>
    <row r="1967" spans="2:51" s="12" customFormat="1">
      <c r="B1967" s="152"/>
      <c r="D1967" s="150" t="s">
        <v>226</v>
      </c>
      <c r="E1967" s="153" t="s">
        <v>19</v>
      </c>
      <c r="F1967" s="154" t="s">
        <v>2469</v>
      </c>
      <c r="H1967" s="155">
        <v>245.89</v>
      </c>
      <c r="I1967" s="156"/>
      <c r="L1967" s="152"/>
      <c r="M1967" s="157"/>
      <c r="T1967" s="158"/>
      <c r="AT1967" s="153" t="s">
        <v>226</v>
      </c>
      <c r="AU1967" s="153" t="s">
        <v>79</v>
      </c>
      <c r="AV1967" s="12" t="s">
        <v>79</v>
      </c>
      <c r="AW1967" s="12" t="s">
        <v>31</v>
      </c>
      <c r="AX1967" s="12" t="s">
        <v>69</v>
      </c>
      <c r="AY1967" s="153" t="s">
        <v>212</v>
      </c>
    </row>
    <row r="1968" spans="2:51" s="12" customFormat="1">
      <c r="B1968" s="152"/>
      <c r="D1968" s="150" t="s">
        <v>226</v>
      </c>
      <c r="E1968" s="153" t="s">
        <v>19</v>
      </c>
      <c r="F1968" s="154" t="s">
        <v>2470</v>
      </c>
      <c r="H1968" s="155">
        <v>403.12</v>
      </c>
      <c r="I1968" s="156"/>
      <c r="L1968" s="152"/>
      <c r="M1968" s="157"/>
      <c r="T1968" s="158"/>
      <c r="AT1968" s="153" t="s">
        <v>226</v>
      </c>
      <c r="AU1968" s="153" t="s">
        <v>79</v>
      </c>
      <c r="AV1968" s="12" t="s">
        <v>79</v>
      </c>
      <c r="AW1968" s="12" t="s">
        <v>31</v>
      </c>
      <c r="AX1968" s="12" t="s">
        <v>69</v>
      </c>
      <c r="AY1968" s="153" t="s">
        <v>212</v>
      </c>
    </row>
    <row r="1969" spans="2:65" s="12" customFormat="1">
      <c r="B1969" s="152"/>
      <c r="D1969" s="150" t="s">
        <v>226</v>
      </c>
      <c r="E1969" s="153" t="s">
        <v>19</v>
      </c>
      <c r="F1969" s="154" t="s">
        <v>2471</v>
      </c>
      <c r="H1969" s="155">
        <v>215.51</v>
      </c>
      <c r="I1969" s="156"/>
      <c r="L1969" s="152"/>
      <c r="M1969" s="157"/>
      <c r="T1969" s="158"/>
      <c r="AT1969" s="153" t="s">
        <v>226</v>
      </c>
      <c r="AU1969" s="153" t="s">
        <v>79</v>
      </c>
      <c r="AV1969" s="12" t="s">
        <v>79</v>
      </c>
      <c r="AW1969" s="12" t="s">
        <v>31</v>
      </c>
      <c r="AX1969" s="12" t="s">
        <v>69</v>
      </c>
      <c r="AY1969" s="153" t="s">
        <v>212</v>
      </c>
    </row>
    <row r="1970" spans="2:65" s="12" customFormat="1">
      <c r="B1970" s="152"/>
      <c r="D1970" s="150" t="s">
        <v>226</v>
      </c>
      <c r="E1970" s="153" t="s">
        <v>19</v>
      </c>
      <c r="F1970" s="154" t="s">
        <v>2472</v>
      </c>
      <c r="H1970" s="155">
        <v>186.12</v>
      </c>
      <c r="I1970" s="156"/>
      <c r="L1970" s="152"/>
      <c r="M1970" s="157"/>
      <c r="T1970" s="158"/>
      <c r="AT1970" s="153" t="s">
        <v>226</v>
      </c>
      <c r="AU1970" s="153" t="s">
        <v>79</v>
      </c>
      <c r="AV1970" s="12" t="s">
        <v>79</v>
      </c>
      <c r="AW1970" s="12" t="s">
        <v>31</v>
      </c>
      <c r="AX1970" s="12" t="s">
        <v>69</v>
      </c>
      <c r="AY1970" s="153" t="s">
        <v>212</v>
      </c>
    </row>
    <row r="1971" spans="2:65" s="12" customFormat="1">
      <c r="B1971" s="152"/>
      <c r="D1971" s="150" t="s">
        <v>226</v>
      </c>
      <c r="E1971" s="153" t="s">
        <v>19</v>
      </c>
      <c r="F1971" s="154" t="s">
        <v>2473</v>
      </c>
      <c r="H1971" s="155">
        <v>179.48</v>
      </c>
      <c r="I1971" s="156"/>
      <c r="L1971" s="152"/>
      <c r="M1971" s="157"/>
      <c r="T1971" s="158"/>
      <c r="AT1971" s="153" t="s">
        <v>226</v>
      </c>
      <c r="AU1971" s="153" t="s">
        <v>79</v>
      </c>
      <c r="AV1971" s="12" t="s">
        <v>79</v>
      </c>
      <c r="AW1971" s="12" t="s">
        <v>31</v>
      </c>
      <c r="AX1971" s="12" t="s">
        <v>69</v>
      </c>
      <c r="AY1971" s="153" t="s">
        <v>212</v>
      </c>
    </row>
    <row r="1972" spans="2:65" s="12" customFormat="1">
      <c r="B1972" s="152"/>
      <c r="D1972" s="150" t="s">
        <v>226</v>
      </c>
      <c r="E1972" s="153" t="s">
        <v>19</v>
      </c>
      <c r="F1972" s="154" t="s">
        <v>2474</v>
      </c>
      <c r="H1972" s="155">
        <v>163.59</v>
      </c>
      <c r="I1972" s="156"/>
      <c r="L1972" s="152"/>
      <c r="M1972" s="157"/>
      <c r="T1972" s="158"/>
      <c r="AT1972" s="153" t="s">
        <v>226</v>
      </c>
      <c r="AU1972" s="153" t="s">
        <v>79</v>
      </c>
      <c r="AV1972" s="12" t="s">
        <v>79</v>
      </c>
      <c r="AW1972" s="12" t="s">
        <v>31</v>
      </c>
      <c r="AX1972" s="12" t="s">
        <v>69</v>
      </c>
      <c r="AY1972" s="153" t="s">
        <v>212</v>
      </c>
    </row>
    <row r="1973" spans="2:65" s="15" customFormat="1">
      <c r="B1973" s="176"/>
      <c r="D1973" s="150" t="s">
        <v>226</v>
      </c>
      <c r="E1973" s="177" t="s">
        <v>19</v>
      </c>
      <c r="F1973" s="178" t="s">
        <v>455</v>
      </c>
      <c r="H1973" s="179">
        <v>1562.49</v>
      </c>
      <c r="I1973" s="180"/>
      <c r="L1973" s="176"/>
      <c r="M1973" s="181"/>
      <c r="T1973" s="182"/>
      <c r="AT1973" s="177" t="s">
        <v>226</v>
      </c>
      <c r="AU1973" s="177" t="s">
        <v>79</v>
      </c>
      <c r="AV1973" s="15" t="s">
        <v>236</v>
      </c>
      <c r="AW1973" s="15" t="s">
        <v>31</v>
      </c>
      <c r="AX1973" s="15" t="s">
        <v>69</v>
      </c>
      <c r="AY1973" s="177" t="s">
        <v>212</v>
      </c>
    </row>
    <row r="1974" spans="2:65" s="14" customFormat="1">
      <c r="B1974" s="170"/>
      <c r="D1974" s="150" t="s">
        <v>226</v>
      </c>
      <c r="E1974" s="171" t="s">
        <v>19</v>
      </c>
      <c r="F1974" s="172" t="s">
        <v>2475</v>
      </c>
      <c r="H1974" s="171" t="s">
        <v>19</v>
      </c>
      <c r="I1974" s="173"/>
      <c r="L1974" s="170"/>
      <c r="M1974" s="174"/>
      <c r="T1974" s="175"/>
      <c r="AT1974" s="171" t="s">
        <v>226</v>
      </c>
      <c r="AU1974" s="171" t="s">
        <v>79</v>
      </c>
      <c r="AV1974" s="14" t="s">
        <v>77</v>
      </c>
      <c r="AW1974" s="14" t="s">
        <v>31</v>
      </c>
      <c r="AX1974" s="14" t="s">
        <v>69</v>
      </c>
      <c r="AY1974" s="171" t="s">
        <v>212</v>
      </c>
    </row>
    <row r="1975" spans="2:65" s="12" customFormat="1">
      <c r="B1975" s="152"/>
      <c r="D1975" s="150" t="s">
        <v>226</v>
      </c>
      <c r="E1975" s="153" t="s">
        <v>19</v>
      </c>
      <c r="F1975" s="154" t="s">
        <v>2476</v>
      </c>
      <c r="H1975" s="155">
        <v>121.2</v>
      </c>
      <c r="I1975" s="156"/>
      <c r="L1975" s="152"/>
      <c r="M1975" s="157"/>
      <c r="T1975" s="158"/>
      <c r="AT1975" s="153" t="s">
        <v>226</v>
      </c>
      <c r="AU1975" s="153" t="s">
        <v>79</v>
      </c>
      <c r="AV1975" s="12" t="s">
        <v>79</v>
      </c>
      <c r="AW1975" s="12" t="s">
        <v>31</v>
      </c>
      <c r="AX1975" s="12" t="s">
        <v>69</v>
      </c>
      <c r="AY1975" s="153" t="s">
        <v>212</v>
      </c>
    </row>
    <row r="1976" spans="2:65" s="12" customFormat="1">
      <c r="B1976" s="152"/>
      <c r="D1976" s="150" t="s">
        <v>226</v>
      </c>
      <c r="E1976" s="153" t="s">
        <v>19</v>
      </c>
      <c r="F1976" s="154" t="s">
        <v>2477</v>
      </c>
      <c r="H1976" s="155">
        <v>111.05</v>
      </c>
      <c r="I1976" s="156"/>
      <c r="L1976" s="152"/>
      <c r="M1976" s="157"/>
      <c r="T1976" s="158"/>
      <c r="AT1976" s="153" t="s">
        <v>226</v>
      </c>
      <c r="AU1976" s="153" t="s">
        <v>79</v>
      </c>
      <c r="AV1976" s="12" t="s">
        <v>79</v>
      </c>
      <c r="AW1976" s="12" t="s">
        <v>31</v>
      </c>
      <c r="AX1976" s="12" t="s">
        <v>69</v>
      </c>
      <c r="AY1976" s="153" t="s">
        <v>212</v>
      </c>
    </row>
    <row r="1977" spans="2:65" s="12" customFormat="1">
      <c r="B1977" s="152"/>
      <c r="D1977" s="150" t="s">
        <v>226</v>
      </c>
      <c r="E1977" s="153" t="s">
        <v>19</v>
      </c>
      <c r="F1977" s="154" t="s">
        <v>2478</v>
      </c>
      <c r="H1977" s="155">
        <v>30.6</v>
      </c>
      <c r="I1977" s="156"/>
      <c r="L1977" s="152"/>
      <c r="M1977" s="157"/>
      <c r="T1977" s="158"/>
      <c r="AT1977" s="153" t="s">
        <v>226</v>
      </c>
      <c r="AU1977" s="153" t="s">
        <v>79</v>
      </c>
      <c r="AV1977" s="12" t="s">
        <v>79</v>
      </c>
      <c r="AW1977" s="12" t="s">
        <v>31</v>
      </c>
      <c r="AX1977" s="12" t="s">
        <v>69</v>
      </c>
      <c r="AY1977" s="153" t="s">
        <v>212</v>
      </c>
    </row>
    <row r="1978" spans="2:65" s="12" customFormat="1">
      <c r="B1978" s="152"/>
      <c r="D1978" s="150" t="s">
        <v>226</v>
      </c>
      <c r="E1978" s="153" t="s">
        <v>19</v>
      </c>
      <c r="F1978" s="154" t="s">
        <v>2479</v>
      </c>
      <c r="H1978" s="155">
        <v>105.27</v>
      </c>
      <c r="I1978" s="156"/>
      <c r="L1978" s="152"/>
      <c r="M1978" s="157"/>
      <c r="T1978" s="158"/>
      <c r="AT1978" s="153" t="s">
        <v>226</v>
      </c>
      <c r="AU1978" s="153" t="s">
        <v>79</v>
      </c>
      <c r="AV1978" s="12" t="s">
        <v>79</v>
      </c>
      <c r="AW1978" s="12" t="s">
        <v>31</v>
      </c>
      <c r="AX1978" s="12" t="s">
        <v>69</v>
      </c>
      <c r="AY1978" s="153" t="s">
        <v>212</v>
      </c>
    </row>
    <row r="1979" spans="2:65" s="12" customFormat="1">
      <c r="B1979" s="152"/>
      <c r="D1979" s="150" t="s">
        <v>226</v>
      </c>
      <c r="E1979" s="153" t="s">
        <v>19</v>
      </c>
      <c r="F1979" s="154" t="s">
        <v>2480</v>
      </c>
      <c r="H1979" s="155">
        <v>75.52</v>
      </c>
      <c r="I1979" s="156"/>
      <c r="L1979" s="152"/>
      <c r="M1979" s="157"/>
      <c r="T1979" s="158"/>
      <c r="AT1979" s="153" t="s">
        <v>226</v>
      </c>
      <c r="AU1979" s="153" t="s">
        <v>79</v>
      </c>
      <c r="AV1979" s="12" t="s">
        <v>79</v>
      </c>
      <c r="AW1979" s="12" t="s">
        <v>31</v>
      </c>
      <c r="AX1979" s="12" t="s">
        <v>69</v>
      </c>
      <c r="AY1979" s="153" t="s">
        <v>212</v>
      </c>
    </row>
    <row r="1980" spans="2:65" s="12" customFormat="1">
      <c r="B1980" s="152"/>
      <c r="D1980" s="150" t="s">
        <v>226</v>
      </c>
      <c r="E1980" s="153" t="s">
        <v>19</v>
      </c>
      <c r="F1980" s="154" t="s">
        <v>2481</v>
      </c>
      <c r="H1980" s="155">
        <v>232.92</v>
      </c>
      <c r="I1980" s="156"/>
      <c r="L1980" s="152"/>
      <c r="M1980" s="157"/>
      <c r="T1980" s="158"/>
      <c r="AT1980" s="153" t="s">
        <v>226</v>
      </c>
      <c r="AU1980" s="153" t="s">
        <v>79</v>
      </c>
      <c r="AV1980" s="12" t="s">
        <v>79</v>
      </c>
      <c r="AW1980" s="12" t="s">
        <v>31</v>
      </c>
      <c r="AX1980" s="12" t="s">
        <v>69</v>
      </c>
      <c r="AY1980" s="153" t="s">
        <v>212</v>
      </c>
    </row>
    <row r="1981" spans="2:65" s="15" customFormat="1">
      <c r="B1981" s="176"/>
      <c r="D1981" s="150" t="s">
        <v>226</v>
      </c>
      <c r="E1981" s="177" t="s">
        <v>19</v>
      </c>
      <c r="F1981" s="178" t="s">
        <v>455</v>
      </c>
      <c r="H1981" s="179">
        <v>676.56</v>
      </c>
      <c r="I1981" s="180"/>
      <c r="L1981" s="176"/>
      <c r="M1981" s="181"/>
      <c r="T1981" s="182"/>
      <c r="AT1981" s="177" t="s">
        <v>226</v>
      </c>
      <c r="AU1981" s="177" t="s">
        <v>79</v>
      </c>
      <c r="AV1981" s="15" t="s">
        <v>236</v>
      </c>
      <c r="AW1981" s="15" t="s">
        <v>31</v>
      </c>
      <c r="AX1981" s="15" t="s">
        <v>69</v>
      </c>
      <c r="AY1981" s="177" t="s">
        <v>212</v>
      </c>
    </row>
    <row r="1982" spans="2:65" s="13" customFormat="1">
      <c r="B1982" s="159"/>
      <c r="D1982" s="150" t="s">
        <v>226</v>
      </c>
      <c r="E1982" s="160" t="s">
        <v>19</v>
      </c>
      <c r="F1982" s="161" t="s">
        <v>228</v>
      </c>
      <c r="H1982" s="162">
        <v>2837.65</v>
      </c>
      <c r="I1982" s="163"/>
      <c r="L1982" s="159"/>
      <c r="M1982" s="164"/>
      <c r="T1982" s="165"/>
      <c r="AT1982" s="160" t="s">
        <v>226</v>
      </c>
      <c r="AU1982" s="160" t="s">
        <v>79</v>
      </c>
      <c r="AV1982" s="13" t="s">
        <v>229</v>
      </c>
      <c r="AW1982" s="13" t="s">
        <v>31</v>
      </c>
      <c r="AX1982" s="13" t="s">
        <v>77</v>
      </c>
      <c r="AY1982" s="160" t="s">
        <v>212</v>
      </c>
    </row>
    <row r="1983" spans="2:65" s="1" customFormat="1" ht="16.5" customHeight="1">
      <c r="B1983" s="34"/>
      <c r="C1983" s="133" t="s">
        <v>2482</v>
      </c>
      <c r="D1983" s="133" t="s">
        <v>215</v>
      </c>
      <c r="E1983" s="134" t="s">
        <v>2483</v>
      </c>
      <c r="F1983" s="135" t="s">
        <v>2484</v>
      </c>
      <c r="G1983" s="136" t="s">
        <v>495</v>
      </c>
      <c r="H1983" s="137">
        <v>28.92</v>
      </c>
      <c r="I1983" s="138"/>
      <c r="J1983" s="139">
        <f>ROUND(I1983*H1983,2)</f>
        <v>0</v>
      </c>
      <c r="K1983" s="135" t="s">
        <v>219</v>
      </c>
      <c r="L1983" s="34"/>
      <c r="M1983" s="140" t="s">
        <v>19</v>
      </c>
      <c r="N1983" s="141" t="s">
        <v>40</v>
      </c>
      <c r="P1983" s="142">
        <f>O1983*H1983</f>
        <v>0</v>
      </c>
      <c r="Q1983" s="142">
        <v>0</v>
      </c>
      <c r="R1983" s="142">
        <f>Q1983*H1983</f>
        <v>0</v>
      </c>
      <c r="S1983" s="142">
        <v>3.0000000000000001E-3</v>
      </c>
      <c r="T1983" s="143">
        <f>S1983*H1983</f>
        <v>8.6760000000000004E-2</v>
      </c>
      <c r="AR1983" s="144" t="s">
        <v>316</v>
      </c>
      <c r="AT1983" s="144" t="s">
        <v>215</v>
      </c>
      <c r="AU1983" s="144" t="s">
        <v>79</v>
      </c>
      <c r="AY1983" s="19" t="s">
        <v>212</v>
      </c>
      <c r="BE1983" s="145">
        <f>IF(N1983="základní",J1983,0)</f>
        <v>0</v>
      </c>
      <c r="BF1983" s="145">
        <f>IF(N1983="snížená",J1983,0)</f>
        <v>0</v>
      </c>
      <c r="BG1983" s="145">
        <f>IF(N1983="zákl. přenesená",J1983,0)</f>
        <v>0</v>
      </c>
      <c r="BH1983" s="145">
        <f>IF(N1983="sníž. přenesená",J1983,0)</f>
        <v>0</v>
      </c>
      <c r="BI1983" s="145">
        <f>IF(N1983="nulová",J1983,0)</f>
        <v>0</v>
      </c>
      <c r="BJ1983" s="19" t="s">
        <v>77</v>
      </c>
      <c r="BK1983" s="145">
        <f>ROUND(I1983*H1983,2)</f>
        <v>0</v>
      </c>
      <c r="BL1983" s="19" t="s">
        <v>316</v>
      </c>
      <c r="BM1983" s="144" t="s">
        <v>2485</v>
      </c>
    </row>
    <row r="1984" spans="2:65" s="1" customFormat="1">
      <c r="B1984" s="34"/>
      <c r="D1984" s="146" t="s">
        <v>222</v>
      </c>
      <c r="F1984" s="147" t="s">
        <v>2486</v>
      </c>
      <c r="I1984" s="148"/>
      <c r="L1984" s="34"/>
      <c r="M1984" s="149"/>
      <c r="T1984" s="55"/>
      <c r="AT1984" s="19" t="s">
        <v>222</v>
      </c>
      <c r="AU1984" s="19" t="s">
        <v>79</v>
      </c>
    </row>
    <row r="1985" spans="2:65" s="14" customFormat="1">
      <c r="B1985" s="170"/>
      <c r="D1985" s="150" t="s">
        <v>226</v>
      </c>
      <c r="E1985" s="171" t="s">
        <v>19</v>
      </c>
      <c r="F1985" s="172" t="s">
        <v>2455</v>
      </c>
      <c r="H1985" s="171" t="s">
        <v>19</v>
      </c>
      <c r="I1985" s="173"/>
      <c r="L1985" s="170"/>
      <c r="M1985" s="174"/>
      <c r="T1985" s="175"/>
      <c r="AT1985" s="171" t="s">
        <v>226</v>
      </c>
      <c r="AU1985" s="171" t="s">
        <v>79</v>
      </c>
      <c r="AV1985" s="14" t="s">
        <v>77</v>
      </c>
      <c r="AW1985" s="14" t="s">
        <v>31</v>
      </c>
      <c r="AX1985" s="14" t="s">
        <v>69</v>
      </c>
      <c r="AY1985" s="171" t="s">
        <v>212</v>
      </c>
    </row>
    <row r="1986" spans="2:65" s="14" customFormat="1">
      <c r="B1986" s="170"/>
      <c r="D1986" s="150" t="s">
        <v>226</v>
      </c>
      <c r="E1986" s="171" t="s">
        <v>19</v>
      </c>
      <c r="F1986" s="172" t="s">
        <v>2487</v>
      </c>
      <c r="H1986" s="171" t="s">
        <v>19</v>
      </c>
      <c r="I1986" s="173"/>
      <c r="L1986" s="170"/>
      <c r="M1986" s="174"/>
      <c r="T1986" s="175"/>
      <c r="AT1986" s="171" t="s">
        <v>226</v>
      </c>
      <c r="AU1986" s="171" t="s">
        <v>79</v>
      </c>
      <c r="AV1986" s="14" t="s">
        <v>77</v>
      </c>
      <c r="AW1986" s="14" t="s">
        <v>31</v>
      </c>
      <c r="AX1986" s="14" t="s">
        <v>69</v>
      </c>
      <c r="AY1986" s="171" t="s">
        <v>212</v>
      </c>
    </row>
    <row r="1987" spans="2:65" s="12" customFormat="1">
      <c r="B1987" s="152"/>
      <c r="D1987" s="150" t="s">
        <v>226</v>
      </c>
      <c r="E1987" s="153" t="s">
        <v>19</v>
      </c>
      <c r="F1987" s="154" t="s">
        <v>2488</v>
      </c>
      <c r="H1987" s="155">
        <v>28.92</v>
      </c>
      <c r="I1987" s="156"/>
      <c r="L1987" s="152"/>
      <c r="M1987" s="157"/>
      <c r="T1987" s="158"/>
      <c r="AT1987" s="153" t="s">
        <v>226</v>
      </c>
      <c r="AU1987" s="153" t="s">
        <v>79</v>
      </c>
      <c r="AV1987" s="12" t="s">
        <v>79</v>
      </c>
      <c r="AW1987" s="12" t="s">
        <v>31</v>
      </c>
      <c r="AX1987" s="12" t="s">
        <v>69</v>
      </c>
      <c r="AY1987" s="153" t="s">
        <v>212</v>
      </c>
    </row>
    <row r="1988" spans="2:65" s="13" customFormat="1">
      <c r="B1988" s="159"/>
      <c r="D1988" s="150" t="s">
        <v>226</v>
      </c>
      <c r="E1988" s="160" t="s">
        <v>19</v>
      </c>
      <c r="F1988" s="161" t="s">
        <v>228</v>
      </c>
      <c r="H1988" s="162">
        <v>28.92</v>
      </c>
      <c r="I1988" s="163"/>
      <c r="L1988" s="159"/>
      <c r="M1988" s="164"/>
      <c r="T1988" s="165"/>
      <c r="AT1988" s="160" t="s">
        <v>226</v>
      </c>
      <c r="AU1988" s="160" t="s">
        <v>79</v>
      </c>
      <c r="AV1988" s="13" t="s">
        <v>229</v>
      </c>
      <c r="AW1988" s="13" t="s">
        <v>31</v>
      </c>
      <c r="AX1988" s="13" t="s">
        <v>77</v>
      </c>
      <c r="AY1988" s="160" t="s">
        <v>212</v>
      </c>
    </row>
    <row r="1989" spans="2:65" s="1" customFormat="1" ht="16.5" customHeight="1">
      <c r="B1989" s="34"/>
      <c r="C1989" s="133" t="s">
        <v>2489</v>
      </c>
      <c r="D1989" s="133" t="s">
        <v>215</v>
      </c>
      <c r="E1989" s="134" t="s">
        <v>2490</v>
      </c>
      <c r="F1989" s="135" t="s">
        <v>2491</v>
      </c>
      <c r="G1989" s="136" t="s">
        <v>536</v>
      </c>
      <c r="H1989" s="137">
        <v>748.8</v>
      </c>
      <c r="I1989" s="138"/>
      <c r="J1989" s="139">
        <f>ROUND(I1989*H1989,2)</f>
        <v>0</v>
      </c>
      <c r="K1989" s="135" t="s">
        <v>219</v>
      </c>
      <c r="L1989" s="34"/>
      <c r="M1989" s="140" t="s">
        <v>19</v>
      </c>
      <c r="N1989" s="141" t="s">
        <v>40</v>
      </c>
      <c r="P1989" s="142">
        <f>O1989*H1989</f>
        <v>0</v>
      </c>
      <c r="Q1989" s="142">
        <v>0</v>
      </c>
      <c r="R1989" s="142">
        <f>Q1989*H1989</f>
        <v>0</v>
      </c>
      <c r="S1989" s="142">
        <v>3.0000000000000001E-3</v>
      </c>
      <c r="T1989" s="143">
        <f>S1989*H1989</f>
        <v>2.2464</v>
      </c>
      <c r="AR1989" s="144" t="s">
        <v>316</v>
      </c>
      <c r="AT1989" s="144" t="s">
        <v>215</v>
      </c>
      <c r="AU1989" s="144" t="s">
        <v>79</v>
      </c>
      <c r="AY1989" s="19" t="s">
        <v>212</v>
      </c>
      <c r="BE1989" s="145">
        <f>IF(N1989="základní",J1989,0)</f>
        <v>0</v>
      </c>
      <c r="BF1989" s="145">
        <f>IF(N1989="snížená",J1989,0)</f>
        <v>0</v>
      </c>
      <c r="BG1989" s="145">
        <f>IF(N1989="zákl. přenesená",J1989,0)</f>
        <v>0</v>
      </c>
      <c r="BH1989" s="145">
        <f>IF(N1989="sníž. přenesená",J1989,0)</f>
        <v>0</v>
      </c>
      <c r="BI1989" s="145">
        <f>IF(N1989="nulová",J1989,0)</f>
        <v>0</v>
      </c>
      <c r="BJ1989" s="19" t="s">
        <v>77</v>
      </c>
      <c r="BK1989" s="145">
        <f>ROUND(I1989*H1989,2)</f>
        <v>0</v>
      </c>
      <c r="BL1989" s="19" t="s">
        <v>316</v>
      </c>
      <c r="BM1989" s="144" t="s">
        <v>2492</v>
      </c>
    </row>
    <row r="1990" spans="2:65" s="1" customFormat="1">
      <c r="B1990" s="34"/>
      <c r="D1990" s="146" t="s">
        <v>222</v>
      </c>
      <c r="F1990" s="147" t="s">
        <v>2493</v>
      </c>
      <c r="I1990" s="148"/>
      <c r="L1990" s="34"/>
      <c r="M1990" s="149"/>
      <c r="T1990" s="55"/>
      <c r="AT1990" s="19" t="s">
        <v>222</v>
      </c>
      <c r="AU1990" s="19" t="s">
        <v>79</v>
      </c>
    </row>
    <row r="1991" spans="2:65" s="14" customFormat="1">
      <c r="B1991" s="170"/>
      <c r="D1991" s="150" t="s">
        <v>226</v>
      </c>
      <c r="E1991" s="171" t="s">
        <v>19</v>
      </c>
      <c r="F1991" s="172" t="s">
        <v>2494</v>
      </c>
      <c r="H1991" s="171" t="s">
        <v>19</v>
      </c>
      <c r="I1991" s="173"/>
      <c r="L1991" s="170"/>
      <c r="M1991" s="174"/>
      <c r="T1991" s="175"/>
      <c r="AT1991" s="171" t="s">
        <v>226</v>
      </c>
      <c r="AU1991" s="171" t="s">
        <v>79</v>
      </c>
      <c r="AV1991" s="14" t="s">
        <v>77</v>
      </c>
      <c r="AW1991" s="14" t="s">
        <v>31</v>
      </c>
      <c r="AX1991" s="14" t="s">
        <v>69</v>
      </c>
      <c r="AY1991" s="171" t="s">
        <v>212</v>
      </c>
    </row>
    <row r="1992" spans="2:65" s="14" customFormat="1">
      <c r="B1992" s="170"/>
      <c r="D1992" s="150" t="s">
        <v>226</v>
      </c>
      <c r="E1992" s="171" t="s">
        <v>19</v>
      </c>
      <c r="F1992" s="172" t="s">
        <v>2495</v>
      </c>
      <c r="H1992" s="171" t="s">
        <v>19</v>
      </c>
      <c r="I1992" s="173"/>
      <c r="L1992" s="170"/>
      <c r="M1992" s="174"/>
      <c r="T1992" s="175"/>
      <c r="AT1992" s="171" t="s">
        <v>226</v>
      </c>
      <c r="AU1992" s="171" t="s">
        <v>79</v>
      </c>
      <c r="AV1992" s="14" t="s">
        <v>77</v>
      </c>
      <c r="AW1992" s="14" t="s">
        <v>31</v>
      </c>
      <c r="AX1992" s="14" t="s">
        <v>69</v>
      </c>
      <c r="AY1992" s="171" t="s">
        <v>212</v>
      </c>
    </row>
    <row r="1993" spans="2:65" s="14" customFormat="1">
      <c r="B1993" s="170"/>
      <c r="D1993" s="150" t="s">
        <v>226</v>
      </c>
      <c r="E1993" s="171" t="s">
        <v>19</v>
      </c>
      <c r="F1993" s="172" t="s">
        <v>2496</v>
      </c>
      <c r="H1993" s="171" t="s">
        <v>19</v>
      </c>
      <c r="I1993" s="173"/>
      <c r="L1993" s="170"/>
      <c r="M1993" s="174"/>
      <c r="T1993" s="175"/>
      <c r="AT1993" s="171" t="s">
        <v>226</v>
      </c>
      <c r="AU1993" s="171" t="s">
        <v>79</v>
      </c>
      <c r="AV1993" s="14" t="s">
        <v>77</v>
      </c>
      <c r="AW1993" s="14" t="s">
        <v>31</v>
      </c>
      <c r="AX1993" s="14" t="s">
        <v>69</v>
      </c>
      <c r="AY1993" s="171" t="s">
        <v>212</v>
      </c>
    </row>
    <row r="1994" spans="2:65" s="12" customFormat="1">
      <c r="B1994" s="152"/>
      <c r="D1994" s="150" t="s">
        <v>226</v>
      </c>
      <c r="E1994" s="153" t="s">
        <v>19</v>
      </c>
      <c r="F1994" s="154" t="s">
        <v>2497</v>
      </c>
      <c r="H1994" s="155">
        <v>57.6</v>
      </c>
      <c r="I1994" s="156"/>
      <c r="L1994" s="152"/>
      <c r="M1994" s="157"/>
      <c r="T1994" s="158"/>
      <c r="AT1994" s="153" t="s">
        <v>226</v>
      </c>
      <c r="AU1994" s="153" t="s">
        <v>79</v>
      </c>
      <c r="AV1994" s="12" t="s">
        <v>79</v>
      </c>
      <c r="AW1994" s="12" t="s">
        <v>31</v>
      </c>
      <c r="AX1994" s="12" t="s">
        <v>69</v>
      </c>
      <c r="AY1994" s="153" t="s">
        <v>212</v>
      </c>
    </row>
    <row r="1995" spans="2:65" s="12" customFormat="1">
      <c r="B1995" s="152"/>
      <c r="D1995" s="150" t="s">
        <v>226</v>
      </c>
      <c r="E1995" s="153" t="s">
        <v>19</v>
      </c>
      <c r="F1995" s="154" t="s">
        <v>2498</v>
      </c>
      <c r="H1995" s="155">
        <v>57.6</v>
      </c>
      <c r="I1995" s="156"/>
      <c r="L1995" s="152"/>
      <c r="M1995" s="157"/>
      <c r="T1995" s="158"/>
      <c r="AT1995" s="153" t="s">
        <v>226</v>
      </c>
      <c r="AU1995" s="153" t="s">
        <v>79</v>
      </c>
      <c r="AV1995" s="12" t="s">
        <v>79</v>
      </c>
      <c r="AW1995" s="12" t="s">
        <v>31</v>
      </c>
      <c r="AX1995" s="12" t="s">
        <v>69</v>
      </c>
      <c r="AY1995" s="153" t="s">
        <v>212</v>
      </c>
    </row>
    <row r="1996" spans="2:65" s="12" customFormat="1">
      <c r="B1996" s="152"/>
      <c r="D1996" s="150" t="s">
        <v>226</v>
      </c>
      <c r="E1996" s="153" t="s">
        <v>19</v>
      </c>
      <c r="F1996" s="154" t="s">
        <v>2499</v>
      </c>
      <c r="H1996" s="155">
        <v>57.6</v>
      </c>
      <c r="I1996" s="156"/>
      <c r="L1996" s="152"/>
      <c r="M1996" s="157"/>
      <c r="T1996" s="158"/>
      <c r="AT1996" s="153" t="s">
        <v>226</v>
      </c>
      <c r="AU1996" s="153" t="s">
        <v>79</v>
      </c>
      <c r="AV1996" s="12" t="s">
        <v>79</v>
      </c>
      <c r="AW1996" s="12" t="s">
        <v>31</v>
      </c>
      <c r="AX1996" s="12" t="s">
        <v>69</v>
      </c>
      <c r="AY1996" s="153" t="s">
        <v>212</v>
      </c>
    </row>
    <row r="1997" spans="2:65" s="12" customFormat="1">
      <c r="B1997" s="152"/>
      <c r="D1997" s="150" t="s">
        <v>226</v>
      </c>
      <c r="E1997" s="153" t="s">
        <v>19</v>
      </c>
      <c r="F1997" s="154" t="s">
        <v>2500</v>
      </c>
      <c r="H1997" s="155">
        <v>57.6</v>
      </c>
      <c r="I1997" s="156"/>
      <c r="L1997" s="152"/>
      <c r="M1997" s="157"/>
      <c r="T1997" s="158"/>
      <c r="AT1997" s="153" t="s">
        <v>226</v>
      </c>
      <c r="AU1997" s="153" t="s">
        <v>79</v>
      </c>
      <c r="AV1997" s="12" t="s">
        <v>79</v>
      </c>
      <c r="AW1997" s="12" t="s">
        <v>31</v>
      </c>
      <c r="AX1997" s="12" t="s">
        <v>69</v>
      </c>
      <c r="AY1997" s="153" t="s">
        <v>212</v>
      </c>
    </row>
    <row r="1998" spans="2:65" s="12" customFormat="1">
      <c r="B1998" s="152"/>
      <c r="D1998" s="150" t="s">
        <v>226</v>
      </c>
      <c r="E1998" s="153" t="s">
        <v>19</v>
      </c>
      <c r="F1998" s="154" t="s">
        <v>2501</v>
      </c>
      <c r="H1998" s="155">
        <v>57.6</v>
      </c>
      <c r="I1998" s="156"/>
      <c r="L1998" s="152"/>
      <c r="M1998" s="157"/>
      <c r="T1998" s="158"/>
      <c r="AT1998" s="153" t="s">
        <v>226</v>
      </c>
      <c r="AU1998" s="153" t="s">
        <v>79</v>
      </c>
      <c r="AV1998" s="12" t="s">
        <v>79</v>
      </c>
      <c r="AW1998" s="12" t="s">
        <v>31</v>
      </c>
      <c r="AX1998" s="12" t="s">
        <v>69</v>
      </c>
      <c r="AY1998" s="153" t="s">
        <v>212</v>
      </c>
    </row>
    <row r="1999" spans="2:65" s="12" customFormat="1">
      <c r="B1999" s="152"/>
      <c r="D1999" s="150" t="s">
        <v>226</v>
      </c>
      <c r="E1999" s="153" t="s">
        <v>19</v>
      </c>
      <c r="F1999" s="154" t="s">
        <v>2502</v>
      </c>
      <c r="H1999" s="155">
        <v>57.6</v>
      </c>
      <c r="I1999" s="156"/>
      <c r="L1999" s="152"/>
      <c r="M1999" s="157"/>
      <c r="T1999" s="158"/>
      <c r="AT1999" s="153" t="s">
        <v>226</v>
      </c>
      <c r="AU1999" s="153" t="s">
        <v>79</v>
      </c>
      <c r="AV1999" s="12" t="s">
        <v>79</v>
      </c>
      <c r="AW1999" s="12" t="s">
        <v>31</v>
      </c>
      <c r="AX1999" s="12" t="s">
        <v>69</v>
      </c>
      <c r="AY1999" s="153" t="s">
        <v>212</v>
      </c>
    </row>
    <row r="2000" spans="2:65" s="12" customFormat="1">
      <c r="B2000" s="152"/>
      <c r="D2000" s="150" t="s">
        <v>226</v>
      </c>
      <c r="E2000" s="153" t="s">
        <v>19</v>
      </c>
      <c r="F2000" s="154" t="s">
        <v>2503</v>
      </c>
      <c r="H2000" s="155">
        <v>57.6</v>
      </c>
      <c r="I2000" s="156"/>
      <c r="L2000" s="152"/>
      <c r="M2000" s="157"/>
      <c r="T2000" s="158"/>
      <c r="AT2000" s="153" t="s">
        <v>226</v>
      </c>
      <c r="AU2000" s="153" t="s">
        <v>79</v>
      </c>
      <c r="AV2000" s="12" t="s">
        <v>79</v>
      </c>
      <c r="AW2000" s="12" t="s">
        <v>31</v>
      </c>
      <c r="AX2000" s="12" t="s">
        <v>69</v>
      </c>
      <c r="AY2000" s="153" t="s">
        <v>212</v>
      </c>
    </row>
    <row r="2001" spans="2:65" s="15" customFormat="1">
      <c r="B2001" s="176"/>
      <c r="D2001" s="150" t="s">
        <v>226</v>
      </c>
      <c r="E2001" s="177" t="s">
        <v>19</v>
      </c>
      <c r="F2001" s="178" t="s">
        <v>455</v>
      </c>
      <c r="H2001" s="179">
        <v>403.2</v>
      </c>
      <c r="I2001" s="180"/>
      <c r="L2001" s="176"/>
      <c r="M2001" s="181"/>
      <c r="T2001" s="182"/>
      <c r="AT2001" s="177" t="s">
        <v>226</v>
      </c>
      <c r="AU2001" s="177" t="s">
        <v>79</v>
      </c>
      <c r="AV2001" s="15" t="s">
        <v>236</v>
      </c>
      <c r="AW2001" s="15" t="s">
        <v>31</v>
      </c>
      <c r="AX2001" s="15" t="s">
        <v>69</v>
      </c>
      <c r="AY2001" s="177" t="s">
        <v>212</v>
      </c>
    </row>
    <row r="2002" spans="2:65" s="14" customFormat="1">
      <c r="B2002" s="170"/>
      <c r="D2002" s="150" t="s">
        <v>226</v>
      </c>
      <c r="E2002" s="171" t="s">
        <v>19</v>
      </c>
      <c r="F2002" s="172" t="s">
        <v>2504</v>
      </c>
      <c r="H2002" s="171" t="s">
        <v>19</v>
      </c>
      <c r="I2002" s="173"/>
      <c r="L2002" s="170"/>
      <c r="M2002" s="174"/>
      <c r="T2002" s="175"/>
      <c r="AT2002" s="171" t="s">
        <v>226</v>
      </c>
      <c r="AU2002" s="171" t="s">
        <v>79</v>
      </c>
      <c r="AV2002" s="14" t="s">
        <v>77</v>
      </c>
      <c r="AW2002" s="14" t="s">
        <v>31</v>
      </c>
      <c r="AX2002" s="14" t="s">
        <v>69</v>
      </c>
      <c r="AY2002" s="171" t="s">
        <v>212</v>
      </c>
    </row>
    <row r="2003" spans="2:65" s="12" customFormat="1">
      <c r="B2003" s="152"/>
      <c r="D2003" s="150" t="s">
        <v>226</v>
      </c>
      <c r="E2003" s="153" t="s">
        <v>19</v>
      </c>
      <c r="F2003" s="154" t="s">
        <v>2497</v>
      </c>
      <c r="H2003" s="155">
        <v>57.6</v>
      </c>
      <c r="I2003" s="156"/>
      <c r="L2003" s="152"/>
      <c r="M2003" s="157"/>
      <c r="T2003" s="158"/>
      <c r="AT2003" s="153" t="s">
        <v>226</v>
      </c>
      <c r="AU2003" s="153" t="s">
        <v>79</v>
      </c>
      <c r="AV2003" s="12" t="s">
        <v>79</v>
      </c>
      <c r="AW2003" s="12" t="s">
        <v>31</v>
      </c>
      <c r="AX2003" s="12" t="s">
        <v>69</v>
      </c>
      <c r="AY2003" s="153" t="s">
        <v>212</v>
      </c>
    </row>
    <row r="2004" spans="2:65" s="12" customFormat="1">
      <c r="B2004" s="152"/>
      <c r="D2004" s="150" t="s">
        <v>226</v>
      </c>
      <c r="E2004" s="153" t="s">
        <v>19</v>
      </c>
      <c r="F2004" s="154" t="s">
        <v>2498</v>
      </c>
      <c r="H2004" s="155">
        <v>57.6</v>
      </c>
      <c r="I2004" s="156"/>
      <c r="L2004" s="152"/>
      <c r="M2004" s="157"/>
      <c r="T2004" s="158"/>
      <c r="AT2004" s="153" t="s">
        <v>226</v>
      </c>
      <c r="AU2004" s="153" t="s">
        <v>79</v>
      </c>
      <c r="AV2004" s="12" t="s">
        <v>79</v>
      </c>
      <c r="AW2004" s="12" t="s">
        <v>31</v>
      </c>
      <c r="AX2004" s="12" t="s">
        <v>69</v>
      </c>
      <c r="AY2004" s="153" t="s">
        <v>212</v>
      </c>
    </row>
    <row r="2005" spans="2:65" s="12" customFormat="1">
      <c r="B2005" s="152"/>
      <c r="D2005" s="150" t="s">
        <v>226</v>
      </c>
      <c r="E2005" s="153" t="s">
        <v>19</v>
      </c>
      <c r="F2005" s="154" t="s">
        <v>2499</v>
      </c>
      <c r="H2005" s="155">
        <v>57.6</v>
      </c>
      <c r="I2005" s="156"/>
      <c r="L2005" s="152"/>
      <c r="M2005" s="157"/>
      <c r="T2005" s="158"/>
      <c r="AT2005" s="153" t="s">
        <v>226</v>
      </c>
      <c r="AU2005" s="153" t="s">
        <v>79</v>
      </c>
      <c r="AV2005" s="12" t="s">
        <v>79</v>
      </c>
      <c r="AW2005" s="12" t="s">
        <v>31</v>
      </c>
      <c r="AX2005" s="12" t="s">
        <v>69</v>
      </c>
      <c r="AY2005" s="153" t="s">
        <v>212</v>
      </c>
    </row>
    <row r="2006" spans="2:65" s="12" customFormat="1">
      <c r="B2006" s="152"/>
      <c r="D2006" s="150" t="s">
        <v>226</v>
      </c>
      <c r="E2006" s="153" t="s">
        <v>19</v>
      </c>
      <c r="F2006" s="154" t="s">
        <v>2500</v>
      </c>
      <c r="H2006" s="155">
        <v>57.6</v>
      </c>
      <c r="I2006" s="156"/>
      <c r="L2006" s="152"/>
      <c r="M2006" s="157"/>
      <c r="T2006" s="158"/>
      <c r="AT2006" s="153" t="s">
        <v>226</v>
      </c>
      <c r="AU2006" s="153" t="s">
        <v>79</v>
      </c>
      <c r="AV2006" s="12" t="s">
        <v>79</v>
      </c>
      <c r="AW2006" s="12" t="s">
        <v>31</v>
      </c>
      <c r="AX2006" s="12" t="s">
        <v>69</v>
      </c>
      <c r="AY2006" s="153" t="s">
        <v>212</v>
      </c>
    </row>
    <row r="2007" spans="2:65" s="12" customFormat="1">
      <c r="B2007" s="152"/>
      <c r="D2007" s="150" t="s">
        <v>226</v>
      </c>
      <c r="E2007" s="153" t="s">
        <v>19</v>
      </c>
      <c r="F2007" s="154" t="s">
        <v>2501</v>
      </c>
      <c r="H2007" s="155">
        <v>57.6</v>
      </c>
      <c r="I2007" s="156"/>
      <c r="L2007" s="152"/>
      <c r="M2007" s="157"/>
      <c r="T2007" s="158"/>
      <c r="AT2007" s="153" t="s">
        <v>226</v>
      </c>
      <c r="AU2007" s="153" t="s">
        <v>79</v>
      </c>
      <c r="AV2007" s="12" t="s">
        <v>79</v>
      </c>
      <c r="AW2007" s="12" t="s">
        <v>31</v>
      </c>
      <c r="AX2007" s="12" t="s">
        <v>69</v>
      </c>
      <c r="AY2007" s="153" t="s">
        <v>212</v>
      </c>
    </row>
    <row r="2008" spans="2:65" s="12" customFormat="1">
      <c r="B2008" s="152"/>
      <c r="D2008" s="150" t="s">
        <v>226</v>
      </c>
      <c r="E2008" s="153" t="s">
        <v>19</v>
      </c>
      <c r="F2008" s="154" t="s">
        <v>2502</v>
      </c>
      <c r="H2008" s="155">
        <v>57.6</v>
      </c>
      <c r="I2008" s="156"/>
      <c r="L2008" s="152"/>
      <c r="M2008" s="157"/>
      <c r="T2008" s="158"/>
      <c r="AT2008" s="153" t="s">
        <v>226</v>
      </c>
      <c r="AU2008" s="153" t="s">
        <v>79</v>
      </c>
      <c r="AV2008" s="12" t="s">
        <v>79</v>
      </c>
      <c r="AW2008" s="12" t="s">
        <v>31</v>
      </c>
      <c r="AX2008" s="12" t="s">
        <v>69</v>
      </c>
      <c r="AY2008" s="153" t="s">
        <v>212</v>
      </c>
    </row>
    <row r="2009" spans="2:65" s="15" customFormat="1">
      <c r="B2009" s="176"/>
      <c r="D2009" s="150" t="s">
        <v>226</v>
      </c>
      <c r="E2009" s="177" t="s">
        <v>19</v>
      </c>
      <c r="F2009" s="178" t="s">
        <v>455</v>
      </c>
      <c r="H2009" s="179">
        <v>345.6</v>
      </c>
      <c r="I2009" s="180"/>
      <c r="L2009" s="176"/>
      <c r="M2009" s="181"/>
      <c r="T2009" s="182"/>
      <c r="AT2009" s="177" t="s">
        <v>226</v>
      </c>
      <c r="AU2009" s="177" t="s">
        <v>79</v>
      </c>
      <c r="AV2009" s="15" t="s">
        <v>236</v>
      </c>
      <c r="AW2009" s="15" t="s">
        <v>31</v>
      </c>
      <c r="AX2009" s="15" t="s">
        <v>69</v>
      </c>
      <c r="AY2009" s="177" t="s">
        <v>212</v>
      </c>
    </row>
    <row r="2010" spans="2:65" s="13" customFormat="1">
      <c r="B2010" s="159"/>
      <c r="D2010" s="150" t="s">
        <v>226</v>
      </c>
      <c r="E2010" s="160" t="s">
        <v>19</v>
      </c>
      <c r="F2010" s="161" t="s">
        <v>228</v>
      </c>
      <c r="H2010" s="162">
        <v>748.8</v>
      </c>
      <c r="I2010" s="163"/>
      <c r="L2010" s="159"/>
      <c r="M2010" s="164"/>
      <c r="T2010" s="165"/>
      <c r="AT2010" s="160" t="s">
        <v>226</v>
      </c>
      <c r="AU2010" s="160" t="s">
        <v>79</v>
      </c>
      <c r="AV2010" s="13" t="s">
        <v>229</v>
      </c>
      <c r="AW2010" s="13" t="s">
        <v>31</v>
      </c>
      <c r="AX2010" s="13" t="s">
        <v>77</v>
      </c>
      <c r="AY2010" s="160" t="s">
        <v>212</v>
      </c>
    </row>
    <row r="2011" spans="2:65" s="1" customFormat="1" ht="16.5" customHeight="1">
      <c r="B2011" s="34"/>
      <c r="C2011" s="133" t="s">
        <v>2505</v>
      </c>
      <c r="D2011" s="133" t="s">
        <v>215</v>
      </c>
      <c r="E2011" s="134" t="s">
        <v>2506</v>
      </c>
      <c r="F2011" s="135" t="s">
        <v>2507</v>
      </c>
      <c r="G2011" s="136" t="s">
        <v>536</v>
      </c>
      <c r="H2011" s="137">
        <v>3962.6</v>
      </c>
      <c r="I2011" s="138"/>
      <c r="J2011" s="139">
        <f>ROUND(I2011*H2011,2)</f>
        <v>0</v>
      </c>
      <c r="K2011" s="135" t="s">
        <v>219</v>
      </c>
      <c r="L2011" s="34"/>
      <c r="M2011" s="140" t="s">
        <v>19</v>
      </c>
      <c r="N2011" s="141" t="s">
        <v>40</v>
      </c>
      <c r="P2011" s="142">
        <f>O2011*H2011</f>
        <v>0</v>
      </c>
      <c r="Q2011" s="142">
        <v>0</v>
      </c>
      <c r="R2011" s="142">
        <f>Q2011*H2011</f>
        <v>0</v>
      </c>
      <c r="S2011" s="142">
        <v>2.9999999999999997E-4</v>
      </c>
      <c r="T2011" s="143">
        <f>S2011*H2011</f>
        <v>1.1887799999999999</v>
      </c>
      <c r="AR2011" s="144" t="s">
        <v>316</v>
      </c>
      <c r="AT2011" s="144" t="s">
        <v>215</v>
      </c>
      <c r="AU2011" s="144" t="s">
        <v>79</v>
      </c>
      <c r="AY2011" s="19" t="s">
        <v>212</v>
      </c>
      <c r="BE2011" s="145">
        <f>IF(N2011="základní",J2011,0)</f>
        <v>0</v>
      </c>
      <c r="BF2011" s="145">
        <f>IF(N2011="snížená",J2011,0)</f>
        <v>0</v>
      </c>
      <c r="BG2011" s="145">
        <f>IF(N2011="zákl. přenesená",J2011,0)</f>
        <v>0</v>
      </c>
      <c r="BH2011" s="145">
        <f>IF(N2011="sníž. přenesená",J2011,0)</f>
        <v>0</v>
      </c>
      <c r="BI2011" s="145">
        <f>IF(N2011="nulová",J2011,0)</f>
        <v>0</v>
      </c>
      <c r="BJ2011" s="19" t="s">
        <v>77</v>
      </c>
      <c r="BK2011" s="145">
        <f>ROUND(I2011*H2011,2)</f>
        <v>0</v>
      </c>
      <c r="BL2011" s="19" t="s">
        <v>316</v>
      </c>
      <c r="BM2011" s="144" t="s">
        <v>2508</v>
      </c>
    </row>
    <row r="2012" spans="2:65" s="1" customFormat="1">
      <c r="B2012" s="34"/>
      <c r="D2012" s="146" t="s">
        <v>222</v>
      </c>
      <c r="F2012" s="147" t="s">
        <v>2509</v>
      </c>
      <c r="I2012" s="148"/>
      <c r="L2012" s="34"/>
      <c r="M2012" s="149"/>
      <c r="T2012" s="55"/>
      <c r="AT2012" s="19" t="s">
        <v>222</v>
      </c>
      <c r="AU2012" s="19" t="s">
        <v>79</v>
      </c>
    </row>
    <row r="2013" spans="2:65" s="14" customFormat="1">
      <c r="B2013" s="170"/>
      <c r="D2013" s="150" t="s">
        <v>226</v>
      </c>
      <c r="E2013" s="171" t="s">
        <v>19</v>
      </c>
      <c r="F2013" s="172" t="s">
        <v>2510</v>
      </c>
      <c r="H2013" s="171" t="s">
        <v>19</v>
      </c>
      <c r="I2013" s="173"/>
      <c r="L2013" s="170"/>
      <c r="M2013" s="174"/>
      <c r="T2013" s="175"/>
      <c r="AT2013" s="171" t="s">
        <v>226</v>
      </c>
      <c r="AU2013" s="171" t="s">
        <v>79</v>
      </c>
      <c r="AV2013" s="14" t="s">
        <v>77</v>
      </c>
      <c r="AW2013" s="14" t="s">
        <v>31</v>
      </c>
      <c r="AX2013" s="14" t="s">
        <v>69</v>
      </c>
      <c r="AY2013" s="171" t="s">
        <v>212</v>
      </c>
    </row>
    <row r="2014" spans="2:65" s="14" customFormat="1">
      <c r="B2014" s="170"/>
      <c r="D2014" s="150" t="s">
        <v>226</v>
      </c>
      <c r="E2014" s="171" t="s">
        <v>19</v>
      </c>
      <c r="F2014" s="172" t="s">
        <v>2511</v>
      </c>
      <c r="H2014" s="171" t="s">
        <v>19</v>
      </c>
      <c r="I2014" s="173"/>
      <c r="L2014" s="170"/>
      <c r="M2014" s="174"/>
      <c r="T2014" s="175"/>
      <c r="AT2014" s="171" t="s">
        <v>226</v>
      </c>
      <c r="AU2014" s="171" t="s">
        <v>79</v>
      </c>
      <c r="AV2014" s="14" t="s">
        <v>77</v>
      </c>
      <c r="AW2014" s="14" t="s">
        <v>31</v>
      </c>
      <c r="AX2014" s="14" t="s">
        <v>69</v>
      </c>
      <c r="AY2014" s="171" t="s">
        <v>212</v>
      </c>
    </row>
    <row r="2015" spans="2:65" s="12" customFormat="1">
      <c r="B2015" s="152"/>
      <c r="D2015" s="150" t="s">
        <v>226</v>
      </c>
      <c r="E2015" s="153" t="s">
        <v>19</v>
      </c>
      <c r="F2015" s="154" t="s">
        <v>2512</v>
      </c>
      <c r="H2015" s="155">
        <v>100.7</v>
      </c>
      <c r="I2015" s="156"/>
      <c r="L2015" s="152"/>
      <c r="M2015" s="157"/>
      <c r="T2015" s="158"/>
      <c r="AT2015" s="153" t="s">
        <v>226</v>
      </c>
      <c r="AU2015" s="153" t="s">
        <v>79</v>
      </c>
      <c r="AV2015" s="12" t="s">
        <v>79</v>
      </c>
      <c r="AW2015" s="12" t="s">
        <v>31</v>
      </c>
      <c r="AX2015" s="12" t="s">
        <v>69</v>
      </c>
      <c r="AY2015" s="153" t="s">
        <v>212</v>
      </c>
    </row>
    <row r="2016" spans="2:65" s="12" customFormat="1">
      <c r="B2016" s="152"/>
      <c r="D2016" s="150" t="s">
        <v>226</v>
      </c>
      <c r="E2016" s="153" t="s">
        <v>19</v>
      </c>
      <c r="F2016" s="154" t="s">
        <v>2513</v>
      </c>
      <c r="H2016" s="155">
        <v>113.9</v>
      </c>
      <c r="I2016" s="156"/>
      <c r="L2016" s="152"/>
      <c r="M2016" s="157"/>
      <c r="T2016" s="158"/>
      <c r="AT2016" s="153" t="s">
        <v>226</v>
      </c>
      <c r="AU2016" s="153" t="s">
        <v>79</v>
      </c>
      <c r="AV2016" s="12" t="s">
        <v>79</v>
      </c>
      <c r="AW2016" s="12" t="s">
        <v>31</v>
      </c>
      <c r="AX2016" s="12" t="s">
        <v>69</v>
      </c>
      <c r="AY2016" s="153" t="s">
        <v>212</v>
      </c>
    </row>
    <row r="2017" spans="2:51" s="12" customFormat="1">
      <c r="B2017" s="152"/>
      <c r="D2017" s="150" t="s">
        <v>226</v>
      </c>
      <c r="E2017" s="153" t="s">
        <v>19</v>
      </c>
      <c r="F2017" s="154" t="s">
        <v>2514</v>
      </c>
      <c r="H2017" s="155">
        <v>34</v>
      </c>
      <c r="I2017" s="156"/>
      <c r="L2017" s="152"/>
      <c r="M2017" s="157"/>
      <c r="T2017" s="158"/>
      <c r="AT2017" s="153" t="s">
        <v>226</v>
      </c>
      <c r="AU2017" s="153" t="s">
        <v>79</v>
      </c>
      <c r="AV2017" s="12" t="s">
        <v>79</v>
      </c>
      <c r="AW2017" s="12" t="s">
        <v>31</v>
      </c>
      <c r="AX2017" s="12" t="s">
        <v>69</v>
      </c>
      <c r="AY2017" s="153" t="s">
        <v>212</v>
      </c>
    </row>
    <row r="2018" spans="2:51" s="12" customFormat="1">
      <c r="B2018" s="152"/>
      <c r="D2018" s="150" t="s">
        <v>226</v>
      </c>
      <c r="E2018" s="153" t="s">
        <v>19</v>
      </c>
      <c r="F2018" s="154" t="s">
        <v>2515</v>
      </c>
      <c r="H2018" s="155">
        <v>118.4</v>
      </c>
      <c r="I2018" s="156"/>
      <c r="L2018" s="152"/>
      <c r="M2018" s="157"/>
      <c r="T2018" s="158"/>
      <c r="AT2018" s="153" t="s">
        <v>226</v>
      </c>
      <c r="AU2018" s="153" t="s">
        <v>79</v>
      </c>
      <c r="AV2018" s="12" t="s">
        <v>79</v>
      </c>
      <c r="AW2018" s="12" t="s">
        <v>31</v>
      </c>
      <c r="AX2018" s="12" t="s">
        <v>69</v>
      </c>
      <c r="AY2018" s="153" t="s">
        <v>212</v>
      </c>
    </row>
    <row r="2019" spans="2:51" s="12" customFormat="1">
      <c r="B2019" s="152"/>
      <c r="D2019" s="150" t="s">
        <v>226</v>
      </c>
      <c r="E2019" s="153" t="s">
        <v>19</v>
      </c>
      <c r="F2019" s="154" t="s">
        <v>2516</v>
      </c>
      <c r="H2019" s="155">
        <v>84.8</v>
      </c>
      <c r="I2019" s="156"/>
      <c r="L2019" s="152"/>
      <c r="M2019" s="157"/>
      <c r="T2019" s="158"/>
      <c r="AT2019" s="153" t="s">
        <v>226</v>
      </c>
      <c r="AU2019" s="153" t="s">
        <v>79</v>
      </c>
      <c r="AV2019" s="12" t="s">
        <v>79</v>
      </c>
      <c r="AW2019" s="12" t="s">
        <v>31</v>
      </c>
      <c r="AX2019" s="12" t="s">
        <v>69</v>
      </c>
      <c r="AY2019" s="153" t="s">
        <v>212</v>
      </c>
    </row>
    <row r="2020" spans="2:51" s="12" customFormat="1">
      <c r="B2020" s="152"/>
      <c r="D2020" s="150" t="s">
        <v>226</v>
      </c>
      <c r="E2020" s="153" t="s">
        <v>19</v>
      </c>
      <c r="F2020" s="154" t="s">
        <v>2517</v>
      </c>
      <c r="H2020" s="155">
        <v>259.8</v>
      </c>
      <c r="I2020" s="156"/>
      <c r="L2020" s="152"/>
      <c r="M2020" s="157"/>
      <c r="T2020" s="158"/>
      <c r="AT2020" s="153" t="s">
        <v>226</v>
      </c>
      <c r="AU2020" s="153" t="s">
        <v>79</v>
      </c>
      <c r="AV2020" s="12" t="s">
        <v>79</v>
      </c>
      <c r="AW2020" s="12" t="s">
        <v>31</v>
      </c>
      <c r="AX2020" s="12" t="s">
        <v>69</v>
      </c>
      <c r="AY2020" s="153" t="s">
        <v>212</v>
      </c>
    </row>
    <row r="2021" spans="2:51" s="15" customFormat="1">
      <c r="B2021" s="176"/>
      <c r="D2021" s="150" t="s">
        <v>226</v>
      </c>
      <c r="E2021" s="177" t="s">
        <v>19</v>
      </c>
      <c r="F2021" s="178" t="s">
        <v>455</v>
      </c>
      <c r="H2021" s="179">
        <v>711.6</v>
      </c>
      <c r="I2021" s="180"/>
      <c r="L2021" s="176"/>
      <c r="M2021" s="181"/>
      <c r="T2021" s="182"/>
      <c r="AT2021" s="177" t="s">
        <v>226</v>
      </c>
      <c r="AU2021" s="177" t="s">
        <v>79</v>
      </c>
      <c r="AV2021" s="15" t="s">
        <v>236</v>
      </c>
      <c r="AW2021" s="15" t="s">
        <v>31</v>
      </c>
      <c r="AX2021" s="15" t="s">
        <v>69</v>
      </c>
      <c r="AY2021" s="177" t="s">
        <v>212</v>
      </c>
    </row>
    <row r="2022" spans="2:51" s="14" customFormat="1">
      <c r="B2022" s="170"/>
      <c r="D2022" s="150" t="s">
        <v>226</v>
      </c>
      <c r="E2022" s="171" t="s">
        <v>19</v>
      </c>
      <c r="F2022" s="172" t="s">
        <v>2518</v>
      </c>
      <c r="H2022" s="171" t="s">
        <v>19</v>
      </c>
      <c r="I2022" s="173"/>
      <c r="L2022" s="170"/>
      <c r="M2022" s="174"/>
      <c r="T2022" s="175"/>
      <c r="AT2022" s="171" t="s">
        <v>226</v>
      </c>
      <c r="AU2022" s="171" t="s">
        <v>79</v>
      </c>
      <c r="AV2022" s="14" t="s">
        <v>77</v>
      </c>
      <c r="AW2022" s="14" t="s">
        <v>31</v>
      </c>
      <c r="AX2022" s="14" t="s">
        <v>69</v>
      </c>
      <c r="AY2022" s="171" t="s">
        <v>212</v>
      </c>
    </row>
    <row r="2023" spans="2:51" s="12" customFormat="1">
      <c r="B2023" s="152"/>
      <c r="D2023" s="150" t="s">
        <v>226</v>
      </c>
      <c r="E2023" s="153" t="s">
        <v>19</v>
      </c>
      <c r="F2023" s="154" t="s">
        <v>2519</v>
      </c>
      <c r="H2023" s="155">
        <v>61.8</v>
      </c>
      <c r="I2023" s="156"/>
      <c r="L2023" s="152"/>
      <c r="M2023" s="157"/>
      <c r="T2023" s="158"/>
      <c r="AT2023" s="153" t="s">
        <v>226</v>
      </c>
      <c r="AU2023" s="153" t="s">
        <v>79</v>
      </c>
      <c r="AV2023" s="12" t="s">
        <v>79</v>
      </c>
      <c r="AW2023" s="12" t="s">
        <v>31</v>
      </c>
      <c r="AX2023" s="12" t="s">
        <v>69</v>
      </c>
      <c r="AY2023" s="153" t="s">
        <v>212</v>
      </c>
    </row>
    <row r="2024" spans="2:51" s="12" customFormat="1">
      <c r="B2024" s="152"/>
      <c r="D2024" s="150" t="s">
        <v>226</v>
      </c>
      <c r="E2024" s="153" t="s">
        <v>19</v>
      </c>
      <c r="F2024" s="154" t="s">
        <v>2520</v>
      </c>
      <c r="H2024" s="155">
        <v>119.7</v>
      </c>
      <c r="I2024" s="156"/>
      <c r="L2024" s="152"/>
      <c r="M2024" s="157"/>
      <c r="T2024" s="158"/>
      <c r="AT2024" s="153" t="s">
        <v>226</v>
      </c>
      <c r="AU2024" s="153" t="s">
        <v>79</v>
      </c>
      <c r="AV2024" s="12" t="s">
        <v>79</v>
      </c>
      <c r="AW2024" s="12" t="s">
        <v>31</v>
      </c>
      <c r="AX2024" s="12" t="s">
        <v>69</v>
      </c>
      <c r="AY2024" s="153" t="s">
        <v>212</v>
      </c>
    </row>
    <row r="2025" spans="2:51" s="12" customFormat="1">
      <c r="B2025" s="152"/>
      <c r="D2025" s="150" t="s">
        <v>226</v>
      </c>
      <c r="E2025" s="153" t="s">
        <v>19</v>
      </c>
      <c r="F2025" s="154" t="s">
        <v>2521</v>
      </c>
      <c r="H2025" s="155">
        <v>122.6</v>
      </c>
      <c r="I2025" s="156"/>
      <c r="L2025" s="152"/>
      <c r="M2025" s="157"/>
      <c r="T2025" s="158"/>
      <c r="AT2025" s="153" t="s">
        <v>226</v>
      </c>
      <c r="AU2025" s="153" t="s">
        <v>79</v>
      </c>
      <c r="AV2025" s="12" t="s">
        <v>79</v>
      </c>
      <c r="AW2025" s="12" t="s">
        <v>31</v>
      </c>
      <c r="AX2025" s="12" t="s">
        <v>69</v>
      </c>
      <c r="AY2025" s="153" t="s">
        <v>212</v>
      </c>
    </row>
    <row r="2026" spans="2:51" s="12" customFormat="1">
      <c r="B2026" s="152"/>
      <c r="D2026" s="150" t="s">
        <v>226</v>
      </c>
      <c r="E2026" s="153" t="s">
        <v>19</v>
      </c>
      <c r="F2026" s="154" t="s">
        <v>2522</v>
      </c>
      <c r="H2026" s="155">
        <v>75.2</v>
      </c>
      <c r="I2026" s="156"/>
      <c r="L2026" s="152"/>
      <c r="M2026" s="157"/>
      <c r="T2026" s="158"/>
      <c r="AT2026" s="153" t="s">
        <v>226</v>
      </c>
      <c r="AU2026" s="153" t="s">
        <v>79</v>
      </c>
      <c r="AV2026" s="12" t="s">
        <v>79</v>
      </c>
      <c r="AW2026" s="12" t="s">
        <v>31</v>
      </c>
      <c r="AX2026" s="12" t="s">
        <v>69</v>
      </c>
      <c r="AY2026" s="153" t="s">
        <v>212</v>
      </c>
    </row>
    <row r="2027" spans="2:51" s="12" customFormat="1">
      <c r="B2027" s="152"/>
      <c r="D2027" s="150" t="s">
        <v>226</v>
      </c>
      <c r="E2027" s="153" t="s">
        <v>19</v>
      </c>
      <c r="F2027" s="154" t="s">
        <v>2523</v>
      </c>
      <c r="H2027" s="155">
        <v>81.099999999999994</v>
      </c>
      <c r="I2027" s="156"/>
      <c r="L2027" s="152"/>
      <c r="M2027" s="157"/>
      <c r="T2027" s="158"/>
      <c r="AT2027" s="153" t="s">
        <v>226</v>
      </c>
      <c r="AU2027" s="153" t="s">
        <v>79</v>
      </c>
      <c r="AV2027" s="12" t="s">
        <v>79</v>
      </c>
      <c r="AW2027" s="12" t="s">
        <v>31</v>
      </c>
      <c r="AX2027" s="12" t="s">
        <v>69</v>
      </c>
      <c r="AY2027" s="153" t="s">
        <v>212</v>
      </c>
    </row>
    <row r="2028" spans="2:51" s="12" customFormat="1">
      <c r="B2028" s="152"/>
      <c r="D2028" s="150" t="s">
        <v>226</v>
      </c>
      <c r="E2028" s="153" t="s">
        <v>19</v>
      </c>
      <c r="F2028" s="154" t="s">
        <v>2524</v>
      </c>
      <c r="H2028" s="155">
        <v>59.8</v>
      </c>
      <c r="I2028" s="156"/>
      <c r="L2028" s="152"/>
      <c r="M2028" s="157"/>
      <c r="T2028" s="158"/>
      <c r="AT2028" s="153" t="s">
        <v>226</v>
      </c>
      <c r="AU2028" s="153" t="s">
        <v>79</v>
      </c>
      <c r="AV2028" s="12" t="s">
        <v>79</v>
      </c>
      <c r="AW2028" s="12" t="s">
        <v>31</v>
      </c>
      <c r="AX2028" s="12" t="s">
        <v>69</v>
      </c>
      <c r="AY2028" s="153" t="s">
        <v>212</v>
      </c>
    </row>
    <row r="2029" spans="2:51" s="12" customFormat="1">
      <c r="B2029" s="152"/>
      <c r="D2029" s="150" t="s">
        <v>226</v>
      </c>
      <c r="E2029" s="153" t="s">
        <v>19</v>
      </c>
      <c r="F2029" s="154" t="s">
        <v>2525</v>
      </c>
      <c r="H2029" s="155">
        <v>95.1</v>
      </c>
      <c r="I2029" s="156"/>
      <c r="L2029" s="152"/>
      <c r="M2029" s="157"/>
      <c r="T2029" s="158"/>
      <c r="AT2029" s="153" t="s">
        <v>226</v>
      </c>
      <c r="AU2029" s="153" t="s">
        <v>79</v>
      </c>
      <c r="AV2029" s="12" t="s">
        <v>79</v>
      </c>
      <c r="AW2029" s="12" t="s">
        <v>31</v>
      </c>
      <c r="AX2029" s="12" t="s">
        <v>69</v>
      </c>
      <c r="AY2029" s="153" t="s">
        <v>212</v>
      </c>
    </row>
    <row r="2030" spans="2:51" s="12" customFormat="1">
      <c r="B2030" s="152"/>
      <c r="D2030" s="150" t="s">
        <v>226</v>
      </c>
      <c r="E2030" s="153" t="s">
        <v>19</v>
      </c>
      <c r="F2030" s="154" t="s">
        <v>2526</v>
      </c>
      <c r="H2030" s="155">
        <v>19.5</v>
      </c>
      <c r="I2030" s="156"/>
      <c r="L2030" s="152"/>
      <c r="M2030" s="157"/>
      <c r="T2030" s="158"/>
      <c r="AT2030" s="153" t="s">
        <v>226</v>
      </c>
      <c r="AU2030" s="153" t="s">
        <v>79</v>
      </c>
      <c r="AV2030" s="12" t="s">
        <v>79</v>
      </c>
      <c r="AW2030" s="12" t="s">
        <v>31</v>
      </c>
      <c r="AX2030" s="12" t="s">
        <v>69</v>
      </c>
      <c r="AY2030" s="153" t="s">
        <v>212</v>
      </c>
    </row>
    <row r="2031" spans="2:51" s="15" customFormat="1">
      <c r="B2031" s="176"/>
      <c r="D2031" s="150" t="s">
        <v>226</v>
      </c>
      <c r="E2031" s="177" t="s">
        <v>19</v>
      </c>
      <c r="F2031" s="178" t="s">
        <v>455</v>
      </c>
      <c r="H2031" s="179">
        <v>634.79999999999995</v>
      </c>
      <c r="I2031" s="180"/>
      <c r="L2031" s="176"/>
      <c r="M2031" s="181"/>
      <c r="T2031" s="182"/>
      <c r="AT2031" s="177" t="s">
        <v>226</v>
      </c>
      <c r="AU2031" s="177" t="s">
        <v>79</v>
      </c>
      <c r="AV2031" s="15" t="s">
        <v>236</v>
      </c>
      <c r="AW2031" s="15" t="s">
        <v>31</v>
      </c>
      <c r="AX2031" s="15" t="s">
        <v>69</v>
      </c>
      <c r="AY2031" s="177" t="s">
        <v>212</v>
      </c>
    </row>
    <row r="2032" spans="2:51" s="14" customFormat="1">
      <c r="B2032" s="170"/>
      <c r="D2032" s="150" t="s">
        <v>226</v>
      </c>
      <c r="E2032" s="171" t="s">
        <v>19</v>
      </c>
      <c r="F2032" s="172" t="s">
        <v>2527</v>
      </c>
      <c r="H2032" s="171" t="s">
        <v>19</v>
      </c>
      <c r="I2032" s="173"/>
      <c r="L2032" s="170"/>
      <c r="M2032" s="174"/>
      <c r="T2032" s="175"/>
      <c r="AT2032" s="171" t="s">
        <v>226</v>
      </c>
      <c r="AU2032" s="171" t="s">
        <v>79</v>
      </c>
      <c r="AV2032" s="14" t="s">
        <v>77</v>
      </c>
      <c r="AW2032" s="14" t="s">
        <v>31</v>
      </c>
      <c r="AX2032" s="14" t="s">
        <v>69</v>
      </c>
      <c r="AY2032" s="171" t="s">
        <v>212</v>
      </c>
    </row>
    <row r="2033" spans="2:51" s="12" customFormat="1">
      <c r="B2033" s="152"/>
      <c r="D2033" s="150" t="s">
        <v>226</v>
      </c>
      <c r="E2033" s="153" t="s">
        <v>19</v>
      </c>
      <c r="F2033" s="154" t="s">
        <v>2528</v>
      </c>
      <c r="H2033" s="155">
        <v>191.3</v>
      </c>
      <c r="I2033" s="156"/>
      <c r="L2033" s="152"/>
      <c r="M2033" s="157"/>
      <c r="T2033" s="158"/>
      <c r="AT2033" s="153" t="s">
        <v>226</v>
      </c>
      <c r="AU2033" s="153" t="s">
        <v>79</v>
      </c>
      <c r="AV2033" s="12" t="s">
        <v>79</v>
      </c>
      <c r="AW2033" s="12" t="s">
        <v>31</v>
      </c>
      <c r="AX2033" s="12" t="s">
        <v>69</v>
      </c>
      <c r="AY2033" s="153" t="s">
        <v>212</v>
      </c>
    </row>
    <row r="2034" spans="2:51" s="12" customFormat="1">
      <c r="B2034" s="152"/>
      <c r="D2034" s="150" t="s">
        <v>226</v>
      </c>
      <c r="E2034" s="153" t="s">
        <v>19</v>
      </c>
      <c r="F2034" s="154" t="s">
        <v>2529</v>
      </c>
      <c r="H2034" s="155">
        <v>289.60000000000002</v>
      </c>
      <c r="I2034" s="156"/>
      <c r="L2034" s="152"/>
      <c r="M2034" s="157"/>
      <c r="T2034" s="158"/>
      <c r="AT2034" s="153" t="s">
        <v>226</v>
      </c>
      <c r="AU2034" s="153" t="s">
        <v>79</v>
      </c>
      <c r="AV2034" s="12" t="s">
        <v>79</v>
      </c>
      <c r="AW2034" s="12" t="s">
        <v>31</v>
      </c>
      <c r="AX2034" s="12" t="s">
        <v>69</v>
      </c>
      <c r="AY2034" s="153" t="s">
        <v>212</v>
      </c>
    </row>
    <row r="2035" spans="2:51" s="12" customFormat="1">
      <c r="B2035" s="152"/>
      <c r="D2035" s="150" t="s">
        <v>226</v>
      </c>
      <c r="E2035" s="153" t="s">
        <v>19</v>
      </c>
      <c r="F2035" s="154" t="s">
        <v>2530</v>
      </c>
      <c r="H2035" s="155">
        <v>322</v>
      </c>
      <c r="I2035" s="156"/>
      <c r="L2035" s="152"/>
      <c r="M2035" s="157"/>
      <c r="T2035" s="158"/>
      <c r="AT2035" s="153" t="s">
        <v>226</v>
      </c>
      <c r="AU2035" s="153" t="s">
        <v>79</v>
      </c>
      <c r="AV2035" s="12" t="s">
        <v>79</v>
      </c>
      <c r="AW2035" s="12" t="s">
        <v>31</v>
      </c>
      <c r="AX2035" s="12" t="s">
        <v>69</v>
      </c>
      <c r="AY2035" s="153" t="s">
        <v>212</v>
      </c>
    </row>
    <row r="2036" spans="2:51" s="12" customFormat="1">
      <c r="B2036" s="152"/>
      <c r="D2036" s="150" t="s">
        <v>226</v>
      </c>
      <c r="E2036" s="153" t="s">
        <v>19</v>
      </c>
      <c r="F2036" s="154" t="s">
        <v>2531</v>
      </c>
      <c r="H2036" s="155">
        <v>226.5</v>
      </c>
      <c r="I2036" s="156"/>
      <c r="L2036" s="152"/>
      <c r="M2036" s="157"/>
      <c r="T2036" s="158"/>
      <c r="AT2036" s="153" t="s">
        <v>226</v>
      </c>
      <c r="AU2036" s="153" t="s">
        <v>79</v>
      </c>
      <c r="AV2036" s="12" t="s">
        <v>79</v>
      </c>
      <c r="AW2036" s="12" t="s">
        <v>31</v>
      </c>
      <c r="AX2036" s="12" t="s">
        <v>69</v>
      </c>
      <c r="AY2036" s="153" t="s">
        <v>212</v>
      </c>
    </row>
    <row r="2037" spans="2:51" s="12" customFormat="1">
      <c r="B2037" s="152"/>
      <c r="D2037" s="150" t="s">
        <v>226</v>
      </c>
      <c r="E2037" s="153" t="s">
        <v>19</v>
      </c>
      <c r="F2037" s="154" t="s">
        <v>2532</v>
      </c>
      <c r="H2037" s="155">
        <v>190.1</v>
      </c>
      <c r="I2037" s="156"/>
      <c r="L2037" s="152"/>
      <c r="M2037" s="157"/>
      <c r="T2037" s="158"/>
      <c r="AT2037" s="153" t="s">
        <v>226</v>
      </c>
      <c r="AU2037" s="153" t="s">
        <v>79</v>
      </c>
      <c r="AV2037" s="12" t="s">
        <v>79</v>
      </c>
      <c r="AW2037" s="12" t="s">
        <v>31</v>
      </c>
      <c r="AX2037" s="12" t="s">
        <v>69</v>
      </c>
      <c r="AY2037" s="153" t="s">
        <v>212</v>
      </c>
    </row>
    <row r="2038" spans="2:51" s="12" customFormat="1">
      <c r="B2038" s="152"/>
      <c r="D2038" s="150" t="s">
        <v>226</v>
      </c>
      <c r="E2038" s="153" t="s">
        <v>19</v>
      </c>
      <c r="F2038" s="154" t="s">
        <v>2533</v>
      </c>
      <c r="H2038" s="155">
        <v>189.2</v>
      </c>
      <c r="I2038" s="156"/>
      <c r="L2038" s="152"/>
      <c r="M2038" s="157"/>
      <c r="T2038" s="158"/>
      <c r="AT2038" s="153" t="s">
        <v>226</v>
      </c>
      <c r="AU2038" s="153" t="s">
        <v>79</v>
      </c>
      <c r="AV2038" s="12" t="s">
        <v>79</v>
      </c>
      <c r="AW2038" s="12" t="s">
        <v>31</v>
      </c>
      <c r="AX2038" s="12" t="s">
        <v>69</v>
      </c>
      <c r="AY2038" s="153" t="s">
        <v>212</v>
      </c>
    </row>
    <row r="2039" spans="2:51" s="12" customFormat="1">
      <c r="B2039" s="152"/>
      <c r="D2039" s="150" t="s">
        <v>226</v>
      </c>
      <c r="E2039" s="153" t="s">
        <v>19</v>
      </c>
      <c r="F2039" s="154" t="s">
        <v>2534</v>
      </c>
      <c r="H2039" s="155">
        <v>171.9</v>
      </c>
      <c r="I2039" s="156"/>
      <c r="L2039" s="152"/>
      <c r="M2039" s="157"/>
      <c r="T2039" s="158"/>
      <c r="AT2039" s="153" t="s">
        <v>226</v>
      </c>
      <c r="AU2039" s="153" t="s">
        <v>79</v>
      </c>
      <c r="AV2039" s="12" t="s">
        <v>79</v>
      </c>
      <c r="AW2039" s="12" t="s">
        <v>31</v>
      </c>
      <c r="AX2039" s="12" t="s">
        <v>69</v>
      </c>
      <c r="AY2039" s="153" t="s">
        <v>212</v>
      </c>
    </row>
    <row r="2040" spans="2:51" s="15" customFormat="1">
      <c r="B2040" s="176"/>
      <c r="D2040" s="150" t="s">
        <v>226</v>
      </c>
      <c r="E2040" s="177" t="s">
        <v>19</v>
      </c>
      <c r="F2040" s="178" t="s">
        <v>455</v>
      </c>
      <c r="H2040" s="179">
        <v>1580.6</v>
      </c>
      <c r="I2040" s="180"/>
      <c r="L2040" s="176"/>
      <c r="M2040" s="181"/>
      <c r="T2040" s="182"/>
      <c r="AT2040" s="177" t="s">
        <v>226</v>
      </c>
      <c r="AU2040" s="177" t="s">
        <v>79</v>
      </c>
      <c r="AV2040" s="15" t="s">
        <v>236</v>
      </c>
      <c r="AW2040" s="15" t="s">
        <v>31</v>
      </c>
      <c r="AX2040" s="15" t="s">
        <v>69</v>
      </c>
      <c r="AY2040" s="177" t="s">
        <v>212</v>
      </c>
    </row>
    <row r="2041" spans="2:51" s="14" customFormat="1">
      <c r="B2041" s="170"/>
      <c r="D2041" s="150" t="s">
        <v>226</v>
      </c>
      <c r="E2041" s="171" t="s">
        <v>19</v>
      </c>
      <c r="F2041" s="172" t="s">
        <v>2535</v>
      </c>
      <c r="H2041" s="171" t="s">
        <v>19</v>
      </c>
      <c r="I2041" s="173"/>
      <c r="L2041" s="170"/>
      <c r="M2041" s="174"/>
      <c r="T2041" s="175"/>
      <c r="AT2041" s="171" t="s">
        <v>226</v>
      </c>
      <c r="AU2041" s="171" t="s">
        <v>79</v>
      </c>
      <c r="AV2041" s="14" t="s">
        <v>77</v>
      </c>
      <c r="AW2041" s="14" t="s">
        <v>31</v>
      </c>
      <c r="AX2041" s="14" t="s">
        <v>69</v>
      </c>
      <c r="AY2041" s="171" t="s">
        <v>212</v>
      </c>
    </row>
    <row r="2042" spans="2:51" s="12" customFormat="1">
      <c r="B2042" s="152"/>
      <c r="D2042" s="150" t="s">
        <v>226</v>
      </c>
      <c r="E2042" s="153" t="s">
        <v>19</v>
      </c>
      <c r="F2042" s="154" t="s">
        <v>2536</v>
      </c>
      <c r="H2042" s="155">
        <v>23.3</v>
      </c>
      <c r="I2042" s="156"/>
      <c r="L2042" s="152"/>
      <c r="M2042" s="157"/>
      <c r="T2042" s="158"/>
      <c r="AT2042" s="153" t="s">
        <v>226</v>
      </c>
      <c r="AU2042" s="153" t="s">
        <v>79</v>
      </c>
      <c r="AV2042" s="12" t="s">
        <v>79</v>
      </c>
      <c r="AW2042" s="12" t="s">
        <v>31</v>
      </c>
      <c r="AX2042" s="12" t="s">
        <v>69</v>
      </c>
      <c r="AY2042" s="153" t="s">
        <v>212</v>
      </c>
    </row>
    <row r="2043" spans="2:51" s="12" customFormat="1">
      <c r="B2043" s="152"/>
      <c r="D2043" s="150" t="s">
        <v>226</v>
      </c>
      <c r="E2043" s="153" t="s">
        <v>19</v>
      </c>
      <c r="F2043" s="154" t="s">
        <v>2273</v>
      </c>
      <c r="H2043" s="155">
        <v>12.3</v>
      </c>
      <c r="I2043" s="156"/>
      <c r="L2043" s="152"/>
      <c r="M2043" s="157"/>
      <c r="T2043" s="158"/>
      <c r="AT2043" s="153" t="s">
        <v>226</v>
      </c>
      <c r="AU2043" s="153" t="s">
        <v>79</v>
      </c>
      <c r="AV2043" s="12" t="s">
        <v>79</v>
      </c>
      <c r="AW2043" s="12" t="s">
        <v>31</v>
      </c>
      <c r="AX2043" s="12" t="s">
        <v>69</v>
      </c>
      <c r="AY2043" s="153" t="s">
        <v>212</v>
      </c>
    </row>
    <row r="2044" spans="2:51" s="15" customFormat="1">
      <c r="B2044" s="176"/>
      <c r="D2044" s="150" t="s">
        <v>226</v>
      </c>
      <c r="E2044" s="177" t="s">
        <v>19</v>
      </c>
      <c r="F2044" s="178" t="s">
        <v>455</v>
      </c>
      <c r="H2044" s="179">
        <v>35.6</v>
      </c>
      <c r="I2044" s="180"/>
      <c r="L2044" s="176"/>
      <c r="M2044" s="181"/>
      <c r="T2044" s="182"/>
      <c r="AT2044" s="177" t="s">
        <v>226</v>
      </c>
      <c r="AU2044" s="177" t="s">
        <v>79</v>
      </c>
      <c r="AV2044" s="15" t="s">
        <v>236</v>
      </c>
      <c r="AW2044" s="15" t="s">
        <v>31</v>
      </c>
      <c r="AX2044" s="15" t="s">
        <v>69</v>
      </c>
      <c r="AY2044" s="177" t="s">
        <v>212</v>
      </c>
    </row>
    <row r="2045" spans="2:51" s="14" customFormat="1">
      <c r="B2045" s="170"/>
      <c r="D2045" s="150" t="s">
        <v>226</v>
      </c>
      <c r="E2045" s="171" t="s">
        <v>19</v>
      </c>
      <c r="F2045" s="172" t="s">
        <v>2537</v>
      </c>
      <c r="H2045" s="171" t="s">
        <v>19</v>
      </c>
      <c r="I2045" s="173"/>
      <c r="L2045" s="170"/>
      <c r="M2045" s="174"/>
      <c r="T2045" s="175"/>
      <c r="AT2045" s="171" t="s">
        <v>226</v>
      </c>
      <c r="AU2045" s="171" t="s">
        <v>79</v>
      </c>
      <c r="AV2045" s="14" t="s">
        <v>77</v>
      </c>
      <c r="AW2045" s="14" t="s">
        <v>31</v>
      </c>
      <c r="AX2045" s="14" t="s">
        <v>69</v>
      </c>
      <c r="AY2045" s="171" t="s">
        <v>212</v>
      </c>
    </row>
    <row r="2046" spans="2:51" s="12" customFormat="1">
      <c r="B2046" s="152"/>
      <c r="D2046" s="150" t="s">
        <v>226</v>
      </c>
      <c r="E2046" s="153" t="s">
        <v>19</v>
      </c>
      <c r="F2046" s="154" t="s">
        <v>2538</v>
      </c>
      <c r="H2046" s="155">
        <v>1000</v>
      </c>
      <c r="I2046" s="156"/>
      <c r="L2046" s="152"/>
      <c r="M2046" s="157"/>
      <c r="T2046" s="158"/>
      <c r="AT2046" s="153" t="s">
        <v>226</v>
      </c>
      <c r="AU2046" s="153" t="s">
        <v>79</v>
      </c>
      <c r="AV2046" s="12" t="s">
        <v>79</v>
      </c>
      <c r="AW2046" s="12" t="s">
        <v>31</v>
      </c>
      <c r="AX2046" s="12" t="s">
        <v>69</v>
      </c>
      <c r="AY2046" s="153" t="s">
        <v>212</v>
      </c>
    </row>
    <row r="2047" spans="2:51" s="15" customFormat="1">
      <c r="B2047" s="176"/>
      <c r="D2047" s="150" t="s">
        <v>226</v>
      </c>
      <c r="E2047" s="177" t="s">
        <v>19</v>
      </c>
      <c r="F2047" s="178" t="s">
        <v>455</v>
      </c>
      <c r="H2047" s="179">
        <v>1000</v>
      </c>
      <c r="I2047" s="180"/>
      <c r="L2047" s="176"/>
      <c r="M2047" s="181"/>
      <c r="T2047" s="182"/>
      <c r="AT2047" s="177" t="s">
        <v>226</v>
      </c>
      <c r="AU2047" s="177" t="s">
        <v>79</v>
      </c>
      <c r="AV2047" s="15" t="s">
        <v>236</v>
      </c>
      <c r="AW2047" s="15" t="s">
        <v>31</v>
      </c>
      <c r="AX2047" s="15" t="s">
        <v>69</v>
      </c>
      <c r="AY2047" s="177" t="s">
        <v>212</v>
      </c>
    </row>
    <row r="2048" spans="2:51" s="13" customFormat="1">
      <c r="B2048" s="159"/>
      <c r="D2048" s="150" t="s">
        <v>226</v>
      </c>
      <c r="E2048" s="160" t="s">
        <v>19</v>
      </c>
      <c r="F2048" s="161" t="s">
        <v>228</v>
      </c>
      <c r="H2048" s="162">
        <v>3962.6</v>
      </c>
      <c r="I2048" s="163"/>
      <c r="L2048" s="159"/>
      <c r="M2048" s="164"/>
      <c r="T2048" s="165"/>
      <c r="AT2048" s="160" t="s">
        <v>226</v>
      </c>
      <c r="AU2048" s="160" t="s">
        <v>79</v>
      </c>
      <c r="AV2048" s="13" t="s">
        <v>229</v>
      </c>
      <c r="AW2048" s="13" t="s">
        <v>31</v>
      </c>
      <c r="AX2048" s="13" t="s">
        <v>77</v>
      </c>
      <c r="AY2048" s="160" t="s">
        <v>212</v>
      </c>
    </row>
    <row r="2049" spans="2:65" s="1" customFormat="1" ht="16.5" customHeight="1">
      <c r="B2049" s="34"/>
      <c r="C2049" s="133" t="s">
        <v>2539</v>
      </c>
      <c r="D2049" s="133" t="s">
        <v>215</v>
      </c>
      <c r="E2049" s="134" t="s">
        <v>2540</v>
      </c>
      <c r="F2049" s="135" t="s">
        <v>2541</v>
      </c>
      <c r="G2049" s="136" t="s">
        <v>536</v>
      </c>
      <c r="H2049" s="137">
        <v>374.4</v>
      </c>
      <c r="I2049" s="138"/>
      <c r="J2049" s="139">
        <f>ROUND(I2049*H2049,2)</f>
        <v>0</v>
      </c>
      <c r="K2049" s="135" t="s">
        <v>219</v>
      </c>
      <c r="L2049" s="34"/>
      <c r="M2049" s="140" t="s">
        <v>19</v>
      </c>
      <c r="N2049" s="141" t="s">
        <v>40</v>
      </c>
      <c r="P2049" s="142">
        <f>O2049*H2049</f>
        <v>0</v>
      </c>
      <c r="Q2049" s="142">
        <v>0</v>
      </c>
      <c r="R2049" s="142">
        <f>Q2049*H2049</f>
        <v>0</v>
      </c>
      <c r="S2049" s="142">
        <v>2.9999999999999997E-4</v>
      </c>
      <c r="T2049" s="143">
        <f>S2049*H2049</f>
        <v>0.11231999999999999</v>
      </c>
      <c r="AR2049" s="144" t="s">
        <v>316</v>
      </c>
      <c r="AT2049" s="144" t="s">
        <v>215</v>
      </c>
      <c r="AU2049" s="144" t="s">
        <v>79</v>
      </c>
      <c r="AY2049" s="19" t="s">
        <v>212</v>
      </c>
      <c r="BE2049" s="145">
        <f>IF(N2049="základní",J2049,0)</f>
        <v>0</v>
      </c>
      <c r="BF2049" s="145">
        <f>IF(N2049="snížená",J2049,0)</f>
        <v>0</v>
      </c>
      <c r="BG2049" s="145">
        <f>IF(N2049="zákl. přenesená",J2049,0)</f>
        <v>0</v>
      </c>
      <c r="BH2049" s="145">
        <f>IF(N2049="sníž. přenesená",J2049,0)</f>
        <v>0</v>
      </c>
      <c r="BI2049" s="145">
        <f>IF(N2049="nulová",J2049,0)</f>
        <v>0</v>
      </c>
      <c r="BJ2049" s="19" t="s">
        <v>77</v>
      </c>
      <c r="BK2049" s="145">
        <f>ROUND(I2049*H2049,2)</f>
        <v>0</v>
      </c>
      <c r="BL2049" s="19" t="s">
        <v>316</v>
      </c>
      <c r="BM2049" s="144" t="s">
        <v>2542</v>
      </c>
    </row>
    <row r="2050" spans="2:65" s="1" customFormat="1">
      <c r="B2050" s="34"/>
      <c r="D2050" s="146" t="s">
        <v>222</v>
      </c>
      <c r="F2050" s="147" t="s">
        <v>2543</v>
      </c>
      <c r="I2050" s="148"/>
      <c r="L2050" s="34"/>
      <c r="M2050" s="149"/>
      <c r="T2050" s="55"/>
      <c r="AT2050" s="19" t="s">
        <v>222</v>
      </c>
      <c r="AU2050" s="19" t="s">
        <v>79</v>
      </c>
    </row>
    <row r="2051" spans="2:65" s="14" customFormat="1">
      <c r="B2051" s="170"/>
      <c r="D2051" s="150" t="s">
        <v>226</v>
      </c>
      <c r="E2051" s="171" t="s">
        <v>19</v>
      </c>
      <c r="F2051" s="172" t="s">
        <v>2544</v>
      </c>
      <c r="H2051" s="171" t="s">
        <v>19</v>
      </c>
      <c r="I2051" s="173"/>
      <c r="L2051" s="170"/>
      <c r="M2051" s="174"/>
      <c r="T2051" s="175"/>
      <c r="AT2051" s="171" t="s">
        <v>226</v>
      </c>
      <c r="AU2051" s="171" t="s">
        <v>79</v>
      </c>
      <c r="AV2051" s="14" t="s">
        <v>77</v>
      </c>
      <c r="AW2051" s="14" t="s">
        <v>31</v>
      </c>
      <c r="AX2051" s="14" t="s">
        <v>69</v>
      </c>
      <c r="AY2051" s="171" t="s">
        <v>212</v>
      </c>
    </row>
    <row r="2052" spans="2:65" s="14" customFormat="1">
      <c r="B2052" s="170"/>
      <c r="D2052" s="150" t="s">
        <v>226</v>
      </c>
      <c r="E2052" s="171" t="s">
        <v>19</v>
      </c>
      <c r="F2052" s="172" t="s">
        <v>2496</v>
      </c>
      <c r="H2052" s="171" t="s">
        <v>19</v>
      </c>
      <c r="I2052" s="173"/>
      <c r="L2052" s="170"/>
      <c r="M2052" s="174"/>
      <c r="T2052" s="175"/>
      <c r="AT2052" s="171" t="s">
        <v>226</v>
      </c>
      <c r="AU2052" s="171" t="s">
        <v>79</v>
      </c>
      <c r="AV2052" s="14" t="s">
        <v>77</v>
      </c>
      <c r="AW2052" s="14" t="s">
        <v>31</v>
      </c>
      <c r="AX2052" s="14" t="s">
        <v>69</v>
      </c>
      <c r="AY2052" s="171" t="s">
        <v>212</v>
      </c>
    </row>
    <row r="2053" spans="2:65" s="12" customFormat="1">
      <c r="B2053" s="152"/>
      <c r="D2053" s="150" t="s">
        <v>226</v>
      </c>
      <c r="E2053" s="153" t="s">
        <v>19</v>
      </c>
      <c r="F2053" s="154" t="s">
        <v>2545</v>
      </c>
      <c r="H2053" s="155">
        <v>28.8</v>
      </c>
      <c r="I2053" s="156"/>
      <c r="L2053" s="152"/>
      <c r="M2053" s="157"/>
      <c r="T2053" s="158"/>
      <c r="AT2053" s="153" t="s">
        <v>226</v>
      </c>
      <c r="AU2053" s="153" t="s">
        <v>79</v>
      </c>
      <c r="AV2053" s="12" t="s">
        <v>79</v>
      </c>
      <c r="AW2053" s="12" t="s">
        <v>31</v>
      </c>
      <c r="AX2053" s="12" t="s">
        <v>69</v>
      </c>
      <c r="AY2053" s="153" t="s">
        <v>212</v>
      </c>
    </row>
    <row r="2054" spans="2:65" s="12" customFormat="1">
      <c r="B2054" s="152"/>
      <c r="D2054" s="150" t="s">
        <v>226</v>
      </c>
      <c r="E2054" s="153" t="s">
        <v>19</v>
      </c>
      <c r="F2054" s="154" t="s">
        <v>2546</v>
      </c>
      <c r="H2054" s="155">
        <v>28.8</v>
      </c>
      <c r="I2054" s="156"/>
      <c r="L2054" s="152"/>
      <c r="M2054" s="157"/>
      <c r="T2054" s="158"/>
      <c r="AT2054" s="153" t="s">
        <v>226</v>
      </c>
      <c r="AU2054" s="153" t="s">
        <v>79</v>
      </c>
      <c r="AV2054" s="12" t="s">
        <v>79</v>
      </c>
      <c r="AW2054" s="12" t="s">
        <v>31</v>
      </c>
      <c r="AX2054" s="12" t="s">
        <v>69</v>
      </c>
      <c r="AY2054" s="153" t="s">
        <v>212</v>
      </c>
    </row>
    <row r="2055" spans="2:65" s="12" customFormat="1">
      <c r="B2055" s="152"/>
      <c r="D2055" s="150" t="s">
        <v>226</v>
      </c>
      <c r="E2055" s="153" t="s">
        <v>19</v>
      </c>
      <c r="F2055" s="154" t="s">
        <v>2547</v>
      </c>
      <c r="H2055" s="155">
        <v>28.8</v>
      </c>
      <c r="I2055" s="156"/>
      <c r="L2055" s="152"/>
      <c r="M2055" s="157"/>
      <c r="T2055" s="158"/>
      <c r="AT2055" s="153" t="s">
        <v>226</v>
      </c>
      <c r="AU2055" s="153" t="s">
        <v>79</v>
      </c>
      <c r="AV2055" s="12" t="s">
        <v>79</v>
      </c>
      <c r="AW2055" s="12" t="s">
        <v>31</v>
      </c>
      <c r="AX2055" s="12" t="s">
        <v>69</v>
      </c>
      <c r="AY2055" s="153" t="s">
        <v>212</v>
      </c>
    </row>
    <row r="2056" spans="2:65" s="12" customFormat="1">
      <c r="B2056" s="152"/>
      <c r="D2056" s="150" t="s">
        <v>226</v>
      </c>
      <c r="E2056" s="153" t="s">
        <v>19</v>
      </c>
      <c r="F2056" s="154" t="s">
        <v>2548</v>
      </c>
      <c r="H2056" s="155">
        <v>28.8</v>
      </c>
      <c r="I2056" s="156"/>
      <c r="L2056" s="152"/>
      <c r="M2056" s="157"/>
      <c r="T2056" s="158"/>
      <c r="AT2056" s="153" t="s">
        <v>226</v>
      </c>
      <c r="AU2056" s="153" t="s">
        <v>79</v>
      </c>
      <c r="AV2056" s="12" t="s">
        <v>79</v>
      </c>
      <c r="AW2056" s="12" t="s">
        <v>31</v>
      </c>
      <c r="AX2056" s="12" t="s">
        <v>69</v>
      </c>
      <c r="AY2056" s="153" t="s">
        <v>212</v>
      </c>
    </row>
    <row r="2057" spans="2:65" s="12" customFormat="1">
      <c r="B2057" s="152"/>
      <c r="D2057" s="150" t="s">
        <v>226</v>
      </c>
      <c r="E2057" s="153" t="s">
        <v>19</v>
      </c>
      <c r="F2057" s="154" t="s">
        <v>2549</v>
      </c>
      <c r="H2057" s="155">
        <v>28.8</v>
      </c>
      <c r="I2057" s="156"/>
      <c r="L2057" s="152"/>
      <c r="M2057" s="157"/>
      <c r="T2057" s="158"/>
      <c r="AT2057" s="153" t="s">
        <v>226</v>
      </c>
      <c r="AU2057" s="153" t="s">
        <v>79</v>
      </c>
      <c r="AV2057" s="12" t="s">
        <v>79</v>
      </c>
      <c r="AW2057" s="12" t="s">
        <v>31</v>
      </c>
      <c r="AX2057" s="12" t="s">
        <v>69</v>
      </c>
      <c r="AY2057" s="153" t="s">
        <v>212</v>
      </c>
    </row>
    <row r="2058" spans="2:65" s="12" customFormat="1">
      <c r="B2058" s="152"/>
      <c r="D2058" s="150" t="s">
        <v>226</v>
      </c>
      <c r="E2058" s="153" t="s">
        <v>19</v>
      </c>
      <c r="F2058" s="154" t="s">
        <v>2550</v>
      </c>
      <c r="H2058" s="155">
        <v>28.8</v>
      </c>
      <c r="I2058" s="156"/>
      <c r="L2058" s="152"/>
      <c r="M2058" s="157"/>
      <c r="T2058" s="158"/>
      <c r="AT2058" s="153" t="s">
        <v>226</v>
      </c>
      <c r="AU2058" s="153" t="s">
        <v>79</v>
      </c>
      <c r="AV2058" s="12" t="s">
        <v>79</v>
      </c>
      <c r="AW2058" s="12" t="s">
        <v>31</v>
      </c>
      <c r="AX2058" s="12" t="s">
        <v>69</v>
      </c>
      <c r="AY2058" s="153" t="s">
        <v>212</v>
      </c>
    </row>
    <row r="2059" spans="2:65" s="12" customFormat="1">
      <c r="B2059" s="152"/>
      <c r="D2059" s="150" t="s">
        <v>226</v>
      </c>
      <c r="E2059" s="153" t="s">
        <v>19</v>
      </c>
      <c r="F2059" s="154" t="s">
        <v>2551</v>
      </c>
      <c r="H2059" s="155">
        <v>28.8</v>
      </c>
      <c r="I2059" s="156"/>
      <c r="L2059" s="152"/>
      <c r="M2059" s="157"/>
      <c r="T2059" s="158"/>
      <c r="AT2059" s="153" t="s">
        <v>226</v>
      </c>
      <c r="AU2059" s="153" t="s">
        <v>79</v>
      </c>
      <c r="AV2059" s="12" t="s">
        <v>79</v>
      </c>
      <c r="AW2059" s="12" t="s">
        <v>31</v>
      </c>
      <c r="AX2059" s="12" t="s">
        <v>69</v>
      </c>
      <c r="AY2059" s="153" t="s">
        <v>212</v>
      </c>
    </row>
    <row r="2060" spans="2:65" s="15" customFormat="1">
      <c r="B2060" s="176"/>
      <c r="D2060" s="150" t="s">
        <v>226</v>
      </c>
      <c r="E2060" s="177" t="s">
        <v>19</v>
      </c>
      <c r="F2060" s="178" t="s">
        <v>455</v>
      </c>
      <c r="H2060" s="179">
        <v>201.6</v>
      </c>
      <c r="I2060" s="180"/>
      <c r="L2060" s="176"/>
      <c r="M2060" s="181"/>
      <c r="T2060" s="182"/>
      <c r="AT2060" s="177" t="s">
        <v>226</v>
      </c>
      <c r="AU2060" s="177" t="s">
        <v>79</v>
      </c>
      <c r="AV2060" s="15" t="s">
        <v>236</v>
      </c>
      <c r="AW2060" s="15" t="s">
        <v>31</v>
      </c>
      <c r="AX2060" s="15" t="s">
        <v>69</v>
      </c>
      <c r="AY2060" s="177" t="s">
        <v>212</v>
      </c>
    </row>
    <row r="2061" spans="2:65" s="14" customFormat="1">
      <c r="B2061" s="170"/>
      <c r="D2061" s="150" t="s">
        <v>226</v>
      </c>
      <c r="E2061" s="171" t="s">
        <v>19</v>
      </c>
      <c r="F2061" s="172" t="s">
        <v>2504</v>
      </c>
      <c r="H2061" s="171" t="s">
        <v>19</v>
      </c>
      <c r="I2061" s="173"/>
      <c r="L2061" s="170"/>
      <c r="M2061" s="174"/>
      <c r="T2061" s="175"/>
      <c r="AT2061" s="171" t="s">
        <v>226</v>
      </c>
      <c r="AU2061" s="171" t="s">
        <v>79</v>
      </c>
      <c r="AV2061" s="14" t="s">
        <v>77</v>
      </c>
      <c r="AW2061" s="14" t="s">
        <v>31</v>
      </c>
      <c r="AX2061" s="14" t="s">
        <v>69</v>
      </c>
      <c r="AY2061" s="171" t="s">
        <v>212</v>
      </c>
    </row>
    <row r="2062" spans="2:65" s="12" customFormat="1">
      <c r="B2062" s="152"/>
      <c r="D2062" s="150" t="s">
        <v>226</v>
      </c>
      <c r="E2062" s="153" t="s">
        <v>19</v>
      </c>
      <c r="F2062" s="154" t="s">
        <v>2545</v>
      </c>
      <c r="H2062" s="155">
        <v>28.8</v>
      </c>
      <c r="I2062" s="156"/>
      <c r="L2062" s="152"/>
      <c r="M2062" s="157"/>
      <c r="T2062" s="158"/>
      <c r="AT2062" s="153" t="s">
        <v>226</v>
      </c>
      <c r="AU2062" s="153" t="s">
        <v>79</v>
      </c>
      <c r="AV2062" s="12" t="s">
        <v>79</v>
      </c>
      <c r="AW2062" s="12" t="s">
        <v>31</v>
      </c>
      <c r="AX2062" s="12" t="s">
        <v>69</v>
      </c>
      <c r="AY2062" s="153" t="s">
        <v>212</v>
      </c>
    </row>
    <row r="2063" spans="2:65" s="12" customFormat="1">
      <c r="B2063" s="152"/>
      <c r="D2063" s="150" t="s">
        <v>226</v>
      </c>
      <c r="E2063" s="153" t="s">
        <v>19</v>
      </c>
      <c r="F2063" s="154" t="s">
        <v>2546</v>
      </c>
      <c r="H2063" s="155">
        <v>28.8</v>
      </c>
      <c r="I2063" s="156"/>
      <c r="L2063" s="152"/>
      <c r="M2063" s="157"/>
      <c r="T2063" s="158"/>
      <c r="AT2063" s="153" t="s">
        <v>226</v>
      </c>
      <c r="AU2063" s="153" t="s">
        <v>79</v>
      </c>
      <c r="AV2063" s="12" t="s">
        <v>79</v>
      </c>
      <c r="AW2063" s="12" t="s">
        <v>31</v>
      </c>
      <c r="AX2063" s="12" t="s">
        <v>69</v>
      </c>
      <c r="AY2063" s="153" t="s">
        <v>212</v>
      </c>
    </row>
    <row r="2064" spans="2:65" s="12" customFormat="1">
      <c r="B2064" s="152"/>
      <c r="D2064" s="150" t="s">
        <v>226</v>
      </c>
      <c r="E2064" s="153" t="s">
        <v>19</v>
      </c>
      <c r="F2064" s="154" t="s">
        <v>2547</v>
      </c>
      <c r="H2064" s="155">
        <v>28.8</v>
      </c>
      <c r="I2064" s="156"/>
      <c r="L2064" s="152"/>
      <c r="M2064" s="157"/>
      <c r="T2064" s="158"/>
      <c r="AT2064" s="153" t="s">
        <v>226</v>
      </c>
      <c r="AU2064" s="153" t="s">
        <v>79</v>
      </c>
      <c r="AV2064" s="12" t="s">
        <v>79</v>
      </c>
      <c r="AW2064" s="12" t="s">
        <v>31</v>
      </c>
      <c r="AX2064" s="12" t="s">
        <v>69</v>
      </c>
      <c r="AY2064" s="153" t="s">
        <v>212</v>
      </c>
    </row>
    <row r="2065" spans="2:65" s="12" customFormat="1">
      <c r="B2065" s="152"/>
      <c r="D2065" s="150" t="s">
        <v>226</v>
      </c>
      <c r="E2065" s="153" t="s">
        <v>19</v>
      </c>
      <c r="F2065" s="154" t="s">
        <v>2548</v>
      </c>
      <c r="H2065" s="155">
        <v>28.8</v>
      </c>
      <c r="I2065" s="156"/>
      <c r="L2065" s="152"/>
      <c r="M2065" s="157"/>
      <c r="T2065" s="158"/>
      <c r="AT2065" s="153" t="s">
        <v>226</v>
      </c>
      <c r="AU2065" s="153" t="s">
        <v>79</v>
      </c>
      <c r="AV2065" s="12" t="s">
        <v>79</v>
      </c>
      <c r="AW2065" s="12" t="s">
        <v>31</v>
      </c>
      <c r="AX2065" s="12" t="s">
        <v>69</v>
      </c>
      <c r="AY2065" s="153" t="s">
        <v>212</v>
      </c>
    </row>
    <row r="2066" spans="2:65" s="12" customFormat="1">
      <c r="B2066" s="152"/>
      <c r="D2066" s="150" t="s">
        <v>226</v>
      </c>
      <c r="E2066" s="153" t="s">
        <v>19</v>
      </c>
      <c r="F2066" s="154" t="s">
        <v>2549</v>
      </c>
      <c r="H2066" s="155">
        <v>28.8</v>
      </c>
      <c r="I2066" s="156"/>
      <c r="L2066" s="152"/>
      <c r="M2066" s="157"/>
      <c r="T2066" s="158"/>
      <c r="AT2066" s="153" t="s">
        <v>226</v>
      </c>
      <c r="AU2066" s="153" t="s">
        <v>79</v>
      </c>
      <c r="AV2066" s="12" t="s">
        <v>79</v>
      </c>
      <c r="AW2066" s="12" t="s">
        <v>31</v>
      </c>
      <c r="AX2066" s="12" t="s">
        <v>69</v>
      </c>
      <c r="AY2066" s="153" t="s">
        <v>212</v>
      </c>
    </row>
    <row r="2067" spans="2:65" s="12" customFormat="1">
      <c r="B2067" s="152"/>
      <c r="D2067" s="150" t="s">
        <v>226</v>
      </c>
      <c r="E2067" s="153" t="s">
        <v>19</v>
      </c>
      <c r="F2067" s="154" t="s">
        <v>2550</v>
      </c>
      <c r="H2067" s="155">
        <v>28.8</v>
      </c>
      <c r="I2067" s="156"/>
      <c r="L2067" s="152"/>
      <c r="M2067" s="157"/>
      <c r="T2067" s="158"/>
      <c r="AT2067" s="153" t="s">
        <v>226</v>
      </c>
      <c r="AU2067" s="153" t="s">
        <v>79</v>
      </c>
      <c r="AV2067" s="12" t="s">
        <v>79</v>
      </c>
      <c r="AW2067" s="12" t="s">
        <v>31</v>
      </c>
      <c r="AX2067" s="12" t="s">
        <v>69</v>
      </c>
      <c r="AY2067" s="153" t="s">
        <v>212</v>
      </c>
    </row>
    <row r="2068" spans="2:65" s="15" customFormat="1">
      <c r="B2068" s="176"/>
      <c r="D2068" s="150" t="s">
        <v>226</v>
      </c>
      <c r="E2068" s="177" t="s">
        <v>19</v>
      </c>
      <c r="F2068" s="178" t="s">
        <v>455</v>
      </c>
      <c r="H2068" s="179">
        <v>172.8</v>
      </c>
      <c r="I2068" s="180"/>
      <c r="L2068" s="176"/>
      <c r="M2068" s="181"/>
      <c r="T2068" s="182"/>
      <c r="AT2068" s="177" t="s">
        <v>226</v>
      </c>
      <c r="AU2068" s="177" t="s">
        <v>79</v>
      </c>
      <c r="AV2068" s="15" t="s">
        <v>236</v>
      </c>
      <c r="AW2068" s="15" t="s">
        <v>31</v>
      </c>
      <c r="AX2068" s="15" t="s">
        <v>69</v>
      </c>
      <c r="AY2068" s="177" t="s">
        <v>212</v>
      </c>
    </row>
    <row r="2069" spans="2:65" s="13" customFormat="1">
      <c r="B2069" s="159"/>
      <c r="D2069" s="150" t="s">
        <v>226</v>
      </c>
      <c r="E2069" s="160" t="s">
        <v>19</v>
      </c>
      <c r="F2069" s="161" t="s">
        <v>228</v>
      </c>
      <c r="H2069" s="162">
        <v>374.4</v>
      </c>
      <c r="I2069" s="163"/>
      <c r="L2069" s="159"/>
      <c r="M2069" s="164"/>
      <c r="T2069" s="165"/>
      <c r="AT2069" s="160" t="s">
        <v>226</v>
      </c>
      <c r="AU2069" s="160" t="s">
        <v>79</v>
      </c>
      <c r="AV2069" s="13" t="s">
        <v>229</v>
      </c>
      <c r="AW2069" s="13" t="s">
        <v>31</v>
      </c>
      <c r="AX2069" s="13" t="s">
        <v>77</v>
      </c>
      <c r="AY2069" s="160" t="s">
        <v>212</v>
      </c>
    </row>
    <row r="2070" spans="2:65" s="11" customFormat="1" ht="22.9" customHeight="1">
      <c r="B2070" s="121"/>
      <c r="D2070" s="122" t="s">
        <v>68</v>
      </c>
      <c r="E2070" s="131" t="s">
        <v>2552</v>
      </c>
      <c r="F2070" s="131" t="s">
        <v>2553</v>
      </c>
      <c r="I2070" s="124"/>
      <c r="J2070" s="132">
        <f>BK2070</f>
        <v>0</v>
      </c>
      <c r="L2070" s="121"/>
      <c r="M2070" s="126"/>
      <c r="P2070" s="127">
        <f>SUM(P2071:P2076)</f>
        <v>0</v>
      </c>
      <c r="R2070" s="127">
        <f>SUM(R2071:R2076)</f>
        <v>0</v>
      </c>
      <c r="T2070" s="128">
        <f>SUM(T2071:T2076)</f>
        <v>3.0356480000000001</v>
      </c>
      <c r="AR2070" s="122" t="s">
        <v>79</v>
      </c>
      <c r="AT2070" s="129" t="s">
        <v>68</v>
      </c>
      <c r="AU2070" s="129" t="s">
        <v>77</v>
      </c>
      <c r="AY2070" s="122" t="s">
        <v>212</v>
      </c>
      <c r="BK2070" s="130">
        <f>SUM(BK2071:BK2076)</f>
        <v>0</v>
      </c>
    </row>
    <row r="2071" spans="2:65" s="1" customFormat="1" ht="16.5" customHeight="1">
      <c r="B2071" s="34"/>
      <c r="C2071" s="133" t="s">
        <v>2554</v>
      </c>
      <c r="D2071" s="133" t="s">
        <v>215</v>
      </c>
      <c r="E2071" s="134" t="s">
        <v>2555</v>
      </c>
      <c r="F2071" s="135" t="s">
        <v>2556</v>
      </c>
      <c r="G2071" s="136" t="s">
        <v>495</v>
      </c>
      <c r="H2071" s="137">
        <v>36.96</v>
      </c>
      <c r="I2071" s="138"/>
      <c r="J2071" s="139">
        <f>ROUND(I2071*H2071,2)</f>
        <v>0</v>
      </c>
      <c r="K2071" s="135" t="s">
        <v>219</v>
      </c>
      <c r="L2071" s="34"/>
      <c r="M2071" s="140" t="s">
        <v>19</v>
      </c>
      <c r="N2071" s="141" t="s">
        <v>40</v>
      </c>
      <c r="P2071" s="142">
        <f>O2071*H2071</f>
        <v>0</v>
      </c>
      <c r="Q2071" s="142">
        <v>0</v>
      </c>
      <c r="R2071" s="142">
        <f>Q2071*H2071</f>
        <v>0</v>
      </c>
      <c r="S2071" s="142">
        <v>8.1500000000000003E-2</v>
      </c>
      <c r="T2071" s="143">
        <f>S2071*H2071</f>
        <v>3.0122400000000003</v>
      </c>
      <c r="AR2071" s="144" t="s">
        <v>316</v>
      </c>
      <c r="AT2071" s="144" t="s">
        <v>215</v>
      </c>
      <c r="AU2071" s="144" t="s">
        <v>79</v>
      </c>
      <c r="AY2071" s="19" t="s">
        <v>212</v>
      </c>
      <c r="BE2071" s="145">
        <f>IF(N2071="základní",J2071,0)</f>
        <v>0</v>
      </c>
      <c r="BF2071" s="145">
        <f>IF(N2071="snížená",J2071,0)</f>
        <v>0</v>
      </c>
      <c r="BG2071" s="145">
        <f>IF(N2071="zákl. přenesená",J2071,0)</f>
        <v>0</v>
      </c>
      <c r="BH2071" s="145">
        <f>IF(N2071="sníž. přenesená",J2071,0)</f>
        <v>0</v>
      </c>
      <c r="BI2071" s="145">
        <f>IF(N2071="nulová",J2071,0)</f>
        <v>0</v>
      </c>
      <c r="BJ2071" s="19" t="s">
        <v>77</v>
      </c>
      <c r="BK2071" s="145">
        <f>ROUND(I2071*H2071,2)</f>
        <v>0</v>
      </c>
      <c r="BL2071" s="19" t="s">
        <v>316</v>
      </c>
      <c r="BM2071" s="144" t="s">
        <v>2557</v>
      </c>
    </row>
    <row r="2072" spans="2:65" s="1" customFormat="1">
      <c r="B2072" s="34"/>
      <c r="D2072" s="146" t="s">
        <v>222</v>
      </c>
      <c r="F2072" s="147" t="s">
        <v>2558</v>
      </c>
      <c r="I2072" s="148"/>
      <c r="L2072" s="34"/>
      <c r="M2072" s="149"/>
      <c r="T2072" s="55"/>
      <c r="AT2072" s="19" t="s">
        <v>222</v>
      </c>
      <c r="AU2072" s="19" t="s">
        <v>79</v>
      </c>
    </row>
    <row r="2073" spans="2:65" s="12" customFormat="1">
      <c r="B2073" s="152"/>
      <c r="D2073" s="150" t="s">
        <v>226</v>
      </c>
      <c r="E2073" s="153" t="s">
        <v>19</v>
      </c>
      <c r="F2073" s="154" t="s">
        <v>2559</v>
      </c>
      <c r="H2073" s="155">
        <v>36.96</v>
      </c>
      <c r="I2073" s="156"/>
      <c r="L2073" s="152"/>
      <c r="M2073" s="157"/>
      <c r="T2073" s="158"/>
      <c r="AT2073" s="153" t="s">
        <v>226</v>
      </c>
      <c r="AU2073" s="153" t="s">
        <v>79</v>
      </c>
      <c r="AV2073" s="12" t="s">
        <v>79</v>
      </c>
      <c r="AW2073" s="12" t="s">
        <v>31</v>
      </c>
      <c r="AX2073" s="12" t="s">
        <v>77</v>
      </c>
      <c r="AY2073" s="153" t="s">
        <v>212</v>
      </c>
    </row>
    <row r="2074" spans="2:65" s="1" customFormat="1" ht="16.5" customHeight="1">
      <c r="B2074" s="34"/>
      <c r="C2074" s="133" t="s">
        <v>2560</v>
      </c>
      <c r="D2074" s="133" t="s">
        <v>215</v>
      </c>
      <c r="E2074" s="134" t="s">
        <v>2561</v>
      </c>
      <c r="F2074" s="135" t="s">
        <v>2562</v>
      </c>
      <c r="G2074" s="136" t="s">
        <v>536</v>
      </c>
      <c r="H2074" s="137">
        <v>123.2</v>
      </c>
      <c r="I2074" s="138"/>
      <c r="J2074" s="139">
        <f>ROUND(I2074*H2074,2)</f>
        <v>0</v>
      </c>
      <c r="K2074" s="135" t="s">
        <v>219</v>
      </c>
      <c r="L2074" s="34"/>
      <c r="M2074" s="140" t="s">
        <v>19</v>
      </c>
      <c r="N2074" s="141" t="s">
        <v>40</v>
      </c>
      <c r="P2074" s="142">
        <f>O2074*H2074</f>
        <v>0</v>
      </c>
      <c r="Q2074" s="142">
        <v>0</v>
      </c>
      <c r="R2074" s="142">
        <f>Q2074*H2074</f>
        <v>0</v>
      </c>
      <c r="S2074" s="142">
        <v>1.9000000000000001E-4</v>
      </c>
      <c r="T2074" s="143">
        <f>S2074*H2074</f>
        <v>2.3408000000000002E-2</v>
      </c>
      <c r="AR2074" s="144" t="s">
        <v>316</v>
      </c>
      <c r="AT2074" s="144" t="s">
        <v>215</v>
      </c>
      <c r="AU2074" s="144" t="s">
        <v>79</v>
      </c>
      <c r="AY2074" s="19" t="s">
        <v>212</v>
      </c>
      <c r="BE2074" s="145">
        <f>IF(N2074="základní",J2074,0)</f>
        <v>0</v>
      </c>
      <c r="BF2074" s="145">
        <f>IF(N2074="snížená",J2074,0)</f>
        <v>0</v>
      </c>
      <c r="BG2074" s="145">
        <f>IF(N2074="zákl. přenesená",J2074,0)</f>
        <v>0</v>
      </c>
      <c r="BH2074" s="145">
        <f>IF(N2074="sníž. přenesená",J2074,0)</f>
        <v>0</v>
      </c>
      <c r="BI2074" s="145">
        <f>IF(N2074="nulová",J2074,0)</f>
        <v>0</v>
      </c>
      <c r="BJ2074" s="19" t="s">
        <v>77</v>
      </c>
      <c r="BK2074" s="145">
        <f>ROUND(I2074*H2074,2)</f>
        <v>0</v>
      </c>
      <c r="BL2074" s="19" t="s">
        <v>316</v>
      </c>
      <c r="BM2074" s="144" t="s">
        <v>2563</v>
      </c>
    </row>
    <row r="2075" spans="2:65" s="1" customFormat="1">
      <c r="B2075" s="34"/>
      <c r="D2075" s="146" t="s">
        <v>222</v>
      </c>
      <c r="F2075" s="147" t="s">
        <v>2564</v>
      </c>
      <c r="I2075" s="148"/>
      <c r="L2075" s="34"/>
      <c r="M2075" s="149"/>
      <c r="T2075" s="55"/>
      <c r="AT2075" s="19" t="s">
        <v>222</v>
      </c>
      <c r="AU2075" s="19" t="s">
        <v>79</v>
      </c>
    </row>
    <row r="2076" spans="2:65" s="12" customFormat="1">
      <c r="B2076" s="152"/>
      <c r="D2076" s="150" t="s">
        <v>226</v>
      </c>
      <c r="E2076" s="153" t="s">
        <v>19</v>
      </c>
      <c r="F2076" s="154" t="s">
        <v>2565</v>
      </c>
      <c r="H2076" s="155">
        <v>123.2</v>
      </c>
      <c r="I2076" s="156"/>
      <c r="L2076" s="152"/>
      <c r="M2076" s="157"/>
      <c r="T2076" s="158"/>
      <c r="AT2076" s="153" t="s">
        <v>226</v>
      </c>
      <c r="AU2076" s="153" t="s">
        <v>79</v>
      </c>
      <c r="AV2076" s="12" t="s">
        <v>79</v>
      </c>
      <c r="AW2076" s="12" t="s">
        <v>31</v>
      </c>
      <c r="AX2076" s="12" t="s">
        <v>77</v>
      </c>
      <c r="AY2076" s="153" t="s">
        <v>212</v>
      </c>
    </row>
    <row r="2077" spans="2:65" s="11" customFormat="1" ht="22.9" customHeight="1">
      <c r="B2077" s="121"/>
      <c r="D2077" s="122" t="s">
        <v>68</v>
      </c>
      <c r="E2077" s="131" t="s">
        <v>2566</v>
      </c>
      <c r="F2077" s="131" t="s">
        <v>2567</v>
      </c>
      <c r="I2077" s="124"/>
      <c r="J2077" s="132">
        <f>BK2077</f>
        <v>0</v>
      </c>
      <c r="L2077" s="121"/>
      <c r="M2077" s="126"/>
      <c r="P2077" s="127">
        <f>SUM(P2078:P2143)</f>
        <v>0</v>
      </c>
      <c r="R2077" s="127">
        <f>SUM(R2078:R2143)</f>
        <v>0</v>
      </c>
      <c r="T2077" s="128">
        <f>SUM(T2078:T2143)</f>
        <v>56.56790402</v>
      </c>
      <c r="AR2077" s="122" t="s">
        <v>79</v>
      </c>
      <c r="AT2077" s="129" t="s">
        <v>68</v>
      </c>
      <c r="AU2077" s="129" t="s">
        <v>77</v>
      </c>
      <c r="AY2077" s="122" t="s">
        <v>212</v>
      </c>
      <c r="BK2077" s="130">
        <f>SUM(BK2078:BK2143)</f>
        <v>0</v>
      </c>
    </row>
    <row r="2078" spans="2:65" s="1" customFormat="1" ht="16.5" customHeight="1">
      <c r="B2078" s="34"/>
      <c r="C2078" s="133" t="s">
        <v>2568</v>
      </c>
      <c r="D2078" s="133" t="s">
        <v>215</v>
      </c>
      <c r="E2078" s="134" t="s">
        <v>2569</v>
      </c>
      <c r="F2078" s="135" t="s">
        <v>2570</v>
      </c>
      <c r="G2078" s="136" t="s">
        <v>495</v>
      </c>
      <c r="H2078" s="137">
        <v>33</v>
      </c>
      <c r="I2078" s="138"/>
      <c r="J2078" s="139">
        <f>ROUND(I2078*H2078,2)</f>
        <v>0</v>
      </c>
      <c r="K2078" s="135" t="s">
        <v>219</v>
      </c>
      <c r="L2078" s="34"/>
      <c r="M2078" s="140" t="s">
        <v>19</v>
      </c>
      <c r="N2078" s="141" t="s">
        <v>40</v>
      </c>
      <c r="P2078" s="142">
        <f>O2078*H2078</f>
        <v>0</v>
      </c>
      <c r="Q2078" s="142">
        <v>0</v>
      </c>
      <c r="R2078" s="142">
        <f>Q2078*H2078</f>
        <v>0</v>
      </c>
      <c r="S2078" s="142">
        <v>1.4E-2</v>
      </c>
      <c r="T2078" s="143">
        <f>S2078*H2078</f>
        <v>0.46200000000000002</v>
      </c>
      <c r="AR2078" s="144" t="s">
        <v>316</v>
      </c>
      <c r="AT2078" s="144" t="s">
        <v>215</v>
      </c>
      <c r="AU2078" s="144" t="s">
        <v>79</v>
      </c>
      <c r="AY2078" s="19" t="s">
        <v>212</v>
      </c>
      <c r="BE2078" s="145">
        <f>IF(N2078="základní",J2078,0)</f>
        <v>0</v>
      </c>
      <c r="BF2078" s="145">
        <f>IF(N2078="snížená",J2078,0)</f>
        <v>0</v>
      </c>
      <c r="BG2078" s="145">
        <f>IF(N2078="zákl. přenesená",J2078,0)</f>
        <v>0</v>
      </c>
      <c r="BH2078" s="145">
        <f>IF(N2078="sníž. přenesená",J2078,0)</f>
        <v>0</v>
      </c>
      <c r="BI2078" s="145">
        <f>IF(N2078="nulová",J2078,0)</f>
        <v>0</v>
      </c>
      <c r="BJ2078" s="19" t="s">
        <v>77</v>
      </c>
      <c r="BK2078" s="145">
        <f>ROUND(I2078*H2078,2)</f>
        <v>0</v>
      </c>
      <c r="BL2078" s="19" t="s">
        <v>316</v>
      </c>
      <c r="BM2078" s="144" t="s">
        <v>2571</v>
      </c>
    </row>
    <row r="2079" spans="2:65" s="1" customFormat="1">
      <c r="B2079" s="34"/>
      <c r="D2079" s="146" t="s">
        <v>222</v>
      </c>
      <c r="F2079" s="147" t="s">
        <v>2572</v>
      </c>
      <c r="I2079" s="148"/>
      <c r="L2079" s="34"/>
      <c r="M2079" s="149"/>
      <c r="T2079" s="55"/>
      <c r="AT2079" s="19" t="s">
        <v>222</v>
      </c>
      <c r="AU2079" s="19" t="s">
        <v>79</v>
      </c>
    </row>
    <row r="2080" spans="2:65" s="14" customFormat="1">
      <c r="B2080" s="170"/>
      <c r="D2080" s="150" t="s">
        <v>226</v>
      </c>
      <c r="E2080" s="171" t="s">
        <v>19</v>
      </c>
      <c r="F2080" s="172" t="s">
        <v>2573</v>
      </c>
      <c r="H2080" s="171" t="s">
        <v>19</v>
      </c>
      <c r="I2080" s="173"/>
      <c r="L2080" s="170"/>
      <c r="M2080" s="174"/>
      <c r="T2080" s="175"/>
      <c r="AT2080" s="171" t="s">
        <v>226</v>
      </c>
      <c r="AU2080" s="171" t="s">
        <v>79</v>
      </c>
      <c r="AV2080" s="14" t="s">
        <v>77</v>
      </c>
      <c r="AW2080" s="14" t="s">
        <v>31</v>
      </c>
      <c r="AX2080" s="14" t="s">
        <v>69</v>
      </c>
      <c r="AY2080" s="171" t="s">
        <v>212</v>
      </c>
    </row>
    <row r="2081" spans="2:65" s="12" customFormat="1">
      <c r="B2081" s="152"/>
      <c r="D2081" s="150" t="s">
        <v>226</v>
      </c>
      <c r="E2081" s="153" t="s">
        <v>19</v>
      </c>
      <c r="F2081" s="154" t="s">
        <v>2196</v>
      </c>
      <c r="H2081" s="155">
        <v>25.8</v>
      </c>
      <c r="I2081" s="156"/>
      <c r="L2081" s="152"/>
      <c r="M2081" s="157"/>
      <c r="T2081" s="158"/>
      <c r="AT2081" s="153" t="s">
        <v>226</v>
      </c>
      <c r="AU2081" s="153" t="s">
        <v>79</v>
      </c>
      <c r="AV2081" s="12" t="s">
        <v>79</v>
      </c>
      <c r="AW2081" s="12" t="s">
        <v>31</v>
      </c>
      <c r="AX2081" s="12" t="s">
        <v>69</v>
      </c>
      <c r="AY2081" s="153" t="s">
        <v>212</v>
      </c>
    </row>
    <row r="2082" spans="2:65" s="12" customFormat="1">
      <c r="B2082" s="152"/>
      <c r="D2082" s="150" t="s">
        <v>226</v>
      </c>
      <c r="E2082" s="153" t="s">
        <v>19</v>
      </c>
      <c r="F2082" s="154" t="s">
        <v>2197</v>
      </c>
      <c r="H2082" s="155">
        <v>7.2</v>
      </c>
      <c r="I2082" s="156"/>
      <c r="L2082" s="152"/>
      <c r="M2082" s="157"/>
      <c r="T2082" s="158"/>
      <c r="AT2082" s="153" t="s">
        <v>226</v>
      </c>
      <c r="AU2082" s="153" t="s">
        <v>79</v>
      </c>
      <c r="AV2082" s="12" t="s">
        <v>79</v>
      </c>
      <c r="AW2082" s="12" t="s">
        <v>31</v>
      </c>
      <c r="AX2082" s="12" t="s">
        <v>69</v>
      </c>
      <c r="AY2082" s="153" t="s">
        <v>212</v>
      </c>
    </row>
    <row r="2083" spans="2:65" s="13" customFormat="1">
      <c r="B2083" s="159"/>
      <c r="D2083" s="150" t="s">
        <v>226</v>
      </c>
      <c r="E2083" s="160" t="s">
        <v>19</v>
      </c>
      <c r="F2083" s="161" t="s">
        <v>228</v>
      </c>
      <c r="H2083" s="162">
        <v>33</v>
      </c>
      <c r="I2083" s="163"/>
      <c r="L2083" s="159"/>
      <c r="M2083" s="164"/>
      <c r="T2083" s="165"/>
      <c r="AT2083" s="160" t="s">
        <v>226</v>
      </c>
      <c r="AU2083" s="160" t="s">
        <v>79</v>
      </c>
      <c r="AV2083" s="13" t="s">
        <v>229</v>
      </c>
      <c r="AW2083" s="13" t="s">
        <v>31</v>
      </c>
      <c r="AX2083" s="13" t="s">
        <v>77</v>
      </c>
      <c r="AY2083" s="160" t="s">
        <v>212</v>
      </c>
    </row>
    <row r="2084" spans="2:65" s="1" customFormat="1" ht="16.5" customHeight="1">
      <c r="B2084" s="34"/>
      <c r="C2084" s="133" t="s">
        <v>2574</v>
      </c>
      <c r="D2084" s="133" t="s">
        <v>215</v>
      </c>
      <c r="E2084" s="134" t="s">
        <v>2575</v>
      </c>
      <c r="F2084" s="135" t="s">
        <v>2576</v>
      </c>
      <c r="G2084" s="136" t="s">
        <v>495</v>
      </c>
      <c r="H2084" s="137">
        <v>8</v>
      </c>
      <c r="I2084" s="138"/>
      <c r="J2084" s="139">
        <f>ROUND(I2084*H2084,2)</f>
        <v>0</v>
      </c>
      <c r="K2084" s="135" t="s">
        <v>219</v>
      </c>
      <c r="L2084" s="34"/>
      <c r="M2084" s="140" t="s">
        <v>19</v>
      </c>
      <c r="N2084" s="141" t="s">
        <v>40</v>
      </c>
      <c r="P2084" s="142">
        <f>O2084*H2084</f>
        <v>0</v>
      </c>
      <c r="Q2084" s="142">
        <v>0</v>
      </c>
      <c r="R2084" s="142">
        <f>Q2084*H2084</f>
        <v>0</v>
      </c>
      <c r="S2084" s="142">
        <v>2.66E-3</v>
      </c>
      <c r="T2084" s="143">
        <f>S2084*H2084</f>
        <v>2.128E-2</v>
      </c>
      <c r="AR2084" s="144" t="s">
        <v>316</v>
      </c>
      <c r="AT2084" s="144" t="s">
        <v>215</v>
      </c>
      <c r="AU2084" s="144" t="s">
        <v>79</v>
      </c>
      <c r="AY2084" s="19" t="s">
        <v>212</v>
      </c>
      <c r="BE2084" s="145">
        <f>IF(N2084="základní",J2084,0)</f>
        <v>0</v>
      </c>
      <c r="BF2084" s="145">
        <f>IF(N2084="snížená",J2084,0)</f>
        <v>0</v>
      </c>
      <c r="BG2084" s="145">
        <f>IF(N2084="zákl. přenesená",J2084,0)</f>
        <v>0</v>
      </c>
      <c r="BH2084" s="145">
        <f>IF(N2084="sníž. přenesená",J2084,0)</f>
        <v>0</v>
      </c>
      <c r="BI2084" s="145">
        <f>IF(N2084="nulová",J2084,0)</f>
        <v>0</v>
      </c>
      <c r="BJ2084" s="19" t="s">
        <v>77</v>
      </c>
      <c r="BK2084" s="145">
        <f>ROUND(I2084*H2084,2)</f>
        <v>0</v>
      </c>
      <c r="BL2084" s="19" t="s">
        <v>316</v>
      </c>
      <c r="BM2084" s="144" t="s">
        <v>2577</v>
      </c>
    </row>
    <row r="2085" spans="2:65" s="1" customFormat="1">
      <c r="B2085" s="34"/>
      <c r="D2085" s="146" t="s">
        <v>222</v>
      </c>
      <c r="F2085" s="147" t="s">
        <v>2578</v>
      </c>
      <c r="I2085" s="148"/>
      <c r="L2085" s="34"/>
      <c r="M2085" s="149"/>
      <c r="T2085" s="55"/>
      <c r="AT2085" s="19" t="s">
        <v>222</v>
      </c>
      <c r="AU2085" s="19" t="s">
        <v>79</v>
      </c>
    </row>
    <row r="2086" spans="2:65" s="14" customFormat="1">
      <c r="B2086" s="170"/>
      <c r="D2086" s="150" t="s">
        <v>226</v>
      </c>
      <c r="E2086" s="171" t="s">
        <v>19</v>
      </c>
      <c r="F2086" s="172" t="s">
        <v>2579</v>
      </c>
      <c r="H2086" s="171" t="s">
        <v>19</v>
      </c>
      <c r="I2086" s="173"/>
      <c r="L2086" s="170"/>
      <c r="M2086" s="174"/>
      <c r="T2086" s="175"/>
      <c r="AT2086" s="171" t="s">
        <v>226</v>
      </c>
      <c r="AU2086" s="171" t="s">
        <v>79</v>
      </c>
      <c r="AV2086" s="14" t="s">
        <v>77</v>
      </c>
      <c r="AW2086" s="14" t="s">
        <v>31</v>
      </c>
      <c r="AX2086" s="14" t="s">
        <v>69</v>
      </c>
      <c r="AY2086" s="171" t="s">
        <v>212</v>
      </c>
    </row>
    <row r="2087" spans="2:65" s="12" customFormat="1">
      <c r="B2087" s="152"/>
      <c r="D2087" s="150" t="s">
        <v>226</v>
      </c>
      <c r="E2087" s="153" t="s">
        <v>19</v>
      </c>
      <c r="F2087" s="154" t="s">
        <v>2580</v>
      </c>
      <c r="H2087" s="155">
        <v>8</v>
      </c>
      <c r="I2087" s="156"/>
      <c r="L2087" s="152"/>
      <c r="M2087" s="157"/>
      <c r="T2087" s="158"/>
      <c r="AT2087" s="153" t="s">
        <v>226</v>
      </c>
      <c r="AU2087" s="153" t="s">
        <v>79</v>
      </c>
      <c r="AV2087" s="12" t="s">
        <v>79</v>
      </c>
      <c r="AW2087" s="12" t="s">
        <v>31</v>
      </c>
      <c r="AX2087" s="12" t="s">
        <v>69</v>
      </c>
      <c r="AY2087" s="153" t="s">
        <v>212</v>
      </c>
    </row>
    <row r="2088" spans="2:65" s="13" customFormat="1">
      <c r="B2088" s="159"/>
      <c r="D2088" s="150" t="s">
        <v>226</v>
      </c>
      <c r="E2088" s="160" t="s">
        <v>19</v>
      </c>
      <c r="F2088" s="161" t="s">
        <v>228</v>
      </c>
      <c r="H2088" s="162">
        <v>8</v>
      </c>
      <c r="I2088" s="163"/>
      <c r="L2088" s="159"/>
      <c r="M2088" s="164"/>
      <c r="T2088" s="165"/>
      <c r="AT2088" s="160" t="s">
        <v>226</v>
      </c>
      <c r="AU2088" s="160" t="s">
        <v>79</v>
      </c>
      <c r="AV2088" s="13" t="s">
        <v>229</v>
      </c>
      <c r="AW2088" s="13" t="s">
        <v>31</v>
      </c>
      <c r="AX2088" s="13" t="s">
        <v>77</v>
      </c>
      <c r="AY2088" s="160" t="s">
        <v>212</v>
      </c>
    </row>
    <row r="2089" spans="2:65" s="1" customFormat="1" ht="16.5" customHeight="1">
      <c r="B2089" s="34"/>
      <c r="C2089" s="133" t="s">
        <v>2581</v>
      </c>
      <c r="D2089" s="133" t="s">
        <v>215</v>
      </c>
      <c r="E2089" s="134" t="s">
        <v>2582</v>
      </c>
      <c r="F2089" s="135" t="s">
        <v>2583</v>
      </c>
      <c r="G2089" s="136" t="s">
        <v>495</v>
      </c>
      <c r="H2089" s="137">
        <v>124.792</v>
      </c>
      <c r="I2089" s="138"/>
      <c r="J2089" s="139">
        <f>ROUND(I2089*H2089,2)</f>
        <v>0</v>
      </c>
      <c r="K2089" s="135" t="s">
        <v>219</v>
      </c>
      <c r="L2089" s="34"/>
      <c r="M2089" s="140" t="s">
        <v>19</v>
      </c>
      <c r="N2089" s="141" t="s">
        <v>40</v>
      </c>
      <c r="P2089" s="142">
        <f>O2089*H2089</f>
        <v>0</v>
      </c>
      <c r="Q2089" s="142">
        <v>0</v>
      </c>
      <c r="R2089" s="142">
        <f>Q2089*H2089</f>
        <v>0</v>
      </c>
      <c r="S2089" s="142">
        <v>2.0310000000000002E-2</v>
      </c>
      <c r="T2089" s="143">
        <f>S2089*H2089</f>
        <v>2.5345255200000003</v>
      </c>
      <c r="AR2089" s="144" t="s">
        <v>316</v>
      </c>
      <c r="AT2089" s="144" t="s">
        <v>215</v>
      </c>
      <c r="AU2089" s="144" t="s">
        <v>79</v>
      </c>
      <c r="AY2089" s="19" t="s">
        <v>212</v>
      </c>
      <c r="BE2089" s="145">
        <f>IF(N2089="základní",J2089,0)</f>
        <v>0</v>
      </c>
      <c r="BF2089" s="145">
        <f>IF(N2089="snížená",J2089,0)</f>
        <v>0</v>
      </c>
      <c r="BG2089" s="145">
        <f>IF(N2089="zákl. přenesená",J2089,0)</f>
        <v>0</v>
      </c>
      <c r="BH2089" s="145">
        <f>IF(N2089="sníž. přenesená",J2089,0)</f>
        <v>0</v>
      </c>
      <c r="BI2089" s="145">
        <f>IF(N2089="nulová",J2089,0)</f>
        <v>0</v>
      </c>
      <c r="BJ2089" s="19" t="s">
        <v>77</v>
      </c>
      <c r="BK2089" s="145">
        <f>ROUND(I2089*H2089,2)</f>
        <v>0</v>
      </c>
      <c r="BL2089" s="19" t="s">
        <v>316</v>
      </c>
      <c r="BM2089" s="144" t="s">
        <v>2584</v>
      </c>
    </row>
    <row r="2090" spans="2:65" s="1" customFormat="1">
      <c r="B2090" s="34"/>
      <c r="D2090" s="146" t="s">
        <v>222</v>
      </c>
      <c r="F2090" s="147" t="s">
        <v>2585</v>
      </c>
      <c r="I2090" s="148"/>
      <c r="L2090" s="34"/>
      <c r="M2090" s="149"/>
      <c r="T2090" s="55"/>
      <c r="AT2090" s="19" t="s">
        <v>222</v>
      </c>
      <c r="AU2090" s="19" t="s">
        <v>79</v>
      </c>
    </row>
    <row r="2091" spans="2:65" s="14" customFormat="1">
      <c r="B2091" s="170"/>
      <c r="D2091" s="150" t="s">
        <v>226</v>
      </c>
      <c r="E2091" s="171" t="s">
        <v>19</v>
      </c>
      <c r="F2091" s="172" t="s">
        <v>2586</v>
      </c>
      <c r="H2091" s="171" t="s">
        <v>19</v>
      </c>
      <c r="I2091" s="173"/>
      <c r="L2091" s="170"/>
      <c r="M2091" s="174"/>
      <c r="T2091" s="175"/>
      <c r="AT2091" s="171" t="s">
        <v>226</v>
      </c>
      <c r="AU2091" s="171" t="s">
        <v>79</v>
      </c>
      <c r="AV2091" s="14" t="s">
        <v>77</v>
      </c>
      <c r="AW2091" s="14" t="s">
        <v>31</v>
      </c>
      <c r="AX2091" s="14" t="s">
        <v>69</v>
      </c>
      <c r="AY2091" s="171" t="s">
        <v>212</v>
      </c>
    </row>
    <row r="2092" spans="2:65" s="14" customFormat="1">
      <c r="B2092" s="170"/>
      <c r="D2092" s="150" t="s">
        <v>226</v>
      </c>
      <c r="E2092" s="171" t="s">
        <v>19</v>
      </c>
      <c r="F2092" s="172" t="s">
        <v>2587</v>
      </c>
      <c r="H2092" s="171" t="s">
        <v>19</v>
      </c>
      <c r="I2092" s="173"/>
      <c r="L2092" s="170"/>
      <c r="M2092" s="174"/>
      <c r="T2092" s="175"/>
      <c r="AT2092" s="171" t="s">
        <v>226</v>
      </c>
      <c r="AU2092" s="171" t="s">
        <v>79</v>
      </c>
      <c r="AV2092" s="14" t="s">
        <v>77</v>
      </c>
      <c r="AW2092" s="14" t="s">
        <v>31</v>
      </c>
      <c r="AX2092" s="14" t="s">
        <v>69</v>
      </c>
      <c r="AY2092" s="171" t="s">
        <v>212</v>
      </c>
    </row>
    <row r="2093" spans="2:65" s="12" customFormat="1">
      <c r="B2093" s="152"/>
      <c r="D2093" s="150" t="s">
        <v>226</v>
      </c>
      <c r="E2093" s="153" t="s">
        <v>19</v>
      </c>
      <c r="F2093" s="154" t="s">
        <v>2588</v>
      </c>
      <c r="H2093" s="155">
        <v>19.972999999999999</v>
      </c>
      <c r="I2093" s="156"/>
      <c r="L2093" s="152"/>
      <c r="M2093" s="157"/>
      <c r="T2093" s="158"/>
      <c r="AT2093" s="153" t="s">
        <v>226</v>
      </c>
      <c r="AU2093" s="153" t="s">
        <v>79</v>
      </c>
      <c r="AV2093" s="12" t="s">
        <v>79</v>
      </c>
      <c r="AW2093" s="12" t="s">
        <v>31</v>
      </c>
      <c r="AX2093" s="12" t="s">
        <v>69</v>
      </c>
      <c r="AY2093" s="153" t="s">
        <v>212</v>
      </c>
    </row>
    <row r="2094" spans="2:65" s="12" customFormat="1">
      <c r="B2094" s="152"/>
      <c r="D2094" s="150" t="s">
        <v>226</v>
      </c>
      <c r="E2094" s="153" t="s">
        <v>19</v>
      </c>
      <c r="F2094" s="154" t="s">
        <v>2589</v>
      </c>
      <c r="H2094" s="155">
        <v>3.44</v>
      </c>
      <c r="I2094" s="156"/>
      <c r="L2094" s="152"/>
      <c r="M2094" s="157"/>
      <c r="T2094" s="158"/>
      <c r="AT2094" s="153" t="s">
        <v>226</v>
      </c>
      <c r="AU2094" s="153" t="s">
        <v>79</v>
      </c>
      <c r="AV2094" s="12" t="s">
        <v>79</v>
      </c>
      <c r="AW2094" s="12" t="s">
        <v>31</v>
      </c>
      <c r="AX2094" s="12" t="s">
        <v>69</v>
      </c>
      <c r="AY2094" s="153" t="s">
        <v>212</v>
      </c>
    </row>
    <row r="2095" spans="2:65" s="15" customFormat="1">
      <c r="B2095" s="176"/>
      <c r="D2095" s="150" t="s">
        <v>226</v>
      </c>
      <c r="E2095" s="177" t="s">
        <v>19</v>
      </c>
      <c r="F2095" s="178" t="s">
        <v>455</v>
      </c>
      <c r="H2095" s="179">
        <v>23.413</v>
      </c>
      <c r="I2095" s="180"/>
      <c r="L2095" s="176"/>
      <c r="M2095" s="181"/>
      <c r="T2095" s="182"/>
      <c r="AT2095" s="177" t="s">
        <v>226</v>
      </c>
      <c r="AU2095" s="177" t="s">
        <v>79</v>
      </c>
      <c r="AV2095" s="15" t="s">
        <v>236</v>
      </c>
      <c r="AW2095" s="15" t="s">
        <v>31</v>
      </c>
      <c r="AX2095" s="15" t="s">
        <v>69</v>
      </c>
      <c r="AY2095" s="177" t="s">
        <v>212</v>
      </c>
    </row>
    <row r="2096" spans="2:65" s="14" customFormat="1">
      <c r="B2096" s="170"/>
      <c r="D2096" s="150" t="s">
        <v>226</v>
      </c>
      <c r="E2096" s="171" t="s">
        <v>19</v>
      </c>
      <c r="F2096" s="172" t="s">
        <v>2590</v>
      </c>
      <c r="H2096" s="171" t="s">
        <v>19</v>
      </c>
      <c r="I2096" s="173"/>
      <c r="L2096" s="170"/>
      <c r="M2096" s="174"/>
      <c r="T2096" s="175"/>
      <c r="AT2096" s="171" t="s">
        <v>226</v>
      </c>
      <c r="AU2096" s="171" t="s">
        <v>79</v>
      </c>
      <c r="AV2096" s="14" t="s">
        <v>77</v>
      </c>
      <c r="AW2096" s="14" t="s">
        <v>31</v>
      </c>
      <c r="AX2096" s="14" t="s">
        <v>69</v>
      </c>
      <c r="AY2096" s="171" t="s">
        <v>212</v>
      </c>
    </row>
    <row r="2097" spans="2:65" s="12" customFormat="1">
      <c r="B2097" s="152"/>
      <c r="D2097" s="150" t="s">
        <v>226</v>
      </c>
      <c r="E2097" s="153" t="s">
        <v>19</v>
      </c>
      <c r="F2097" s="154" t="s">
        <v>2591</v>
      </c>
      <c r="H2097" s="155">
        <v>2.02</v>
      </c>
      <c r="I2097" s="156"/>
      <c r="L2097" s="152"/>
      <c r="M2097" s="157"/>
      <c r="T2097" s="158"/>
      <c r="AT2097" s="153" t="s">
        <v>226</v>
      </c>
      <c r="AU2097" s="153" t="s">
        <v>79</v>
      </c>
      <c r="AV2097" s="12" t="s">
        <v>79</v>
      </c>
      <c r="AW2097" s="12" t="s">
        <v>31</v>
      </c>
      <c r="AX2097" s="12" t="s">
        <v>69</v>
      </c>
      <c r="AY2097" s="153" t="s">
        <v>212</v>
      </c>
    </row>
    <row r="2098" spans="2:65" s="12" customFormat="1">
      <c r="B2098" s="152"/>
      <c r="D2098" s="150" t="s">
        <v>226</v>
      </c>
      <c r="E2098" s="153" t="s">
        <v>19</v>
      </c>
      <c r="F2098" s="154" t="s">
        <v>2592</v>
      </c>
      <c r="H2098" s="155">
        <v>3.3410000000000002</v>
      </c>
      <c r="I2098" s="156"/>
      <c r="L2098" s="152"/>
      <c r="M2098" s="157"/>
      <c r="T2098" s="158"/>
      <c r="AT2098" s="153" t="s">
        <v>226</v>
      </c>
      <c r="AU2098" s="153" t="s">
        <v>79</v>
      </c>
      <c r="AV2098" s="12" t="s">
        <v>79</v>
      </c>
      <c r="AW2098" s="12" t="s">
        <v>31</v>
      </c>
      <c r="AX2098" s="12" t="s">
        <v>69</v>
      </c>
      <c r="AY2098" s="153" t="s">
        <v>212</v>
      </c>
    </row>
    <row r="2099" spans="2:65" s="15" customFormat="1">
      <c r="B2099" s="176"/>
      <c r="D2099" s="150" t="s">
        <v>226</v>
      </c>
      <c r="E2099" s="177" t="s">
        <v>19</v>
      </c>
      <c r="F2099" s="178" t="s">
        <v>455</v>
      </c>
      <c r="H2099" s="179">
        <v>5.3609999999999998</v>
      </c>
      <c r="I2099" s="180"/>
      <c r="L2099" s="176"/>
      <c r="M2099" s="181"/>
      <c r="T2099" s="182"/>
      <c r="AT2099" s="177" t="s">
        <v>226</v>
      </c>
      <c r="AU2099" s="177" t="s">
        <v>79</v>
      </c>
      <c r="AV2099" s="15" t="s">
        <v>236</v>
      </c>
      <c r="AW2099" s="15" t="s">
        <v>31</v>
      </c>
      <c r="AX2099" s="15" t="s">
        <v>69</v>
      </c>
      <c r="AY2099" s="177" t="s">
        <v>212</v>
      </c>
    </row>
    <row r="2100" spans="2:65" s="14" customFormat="1">
      <c r="B2100" s="170"/>
      <c r="D2100" s="150" t="s">
        <v>226</v>
      </c>
      <c r="E2100" s="171" t="s">
        <v>19</v>
      </c>
      <c r="F2100" s="172" t="s">
        <v>2593</v>
      </c>
      <c r="H2100" s="171" t="s">
        <v>19</v>
      </c>
      <c r="I2100" s="173"/>
      <c r="L2100" s="170"/>
      <c r="M2100" s="174"/>
      <c r="T2100" s="175"/>
      <c r="AT2100" s="171" t="s">
        <v>226</v>
      </c>
      <c r="AU2100" s="171" t="s">
        <v>79</v>
      </c>
      <c r="AV2100" s="14" t="s">
        <v>77</v>
      </c>
      <c r="AW2100" s="14" t="s">
        <v>31</v>
      </c>
      <c r="AX2100" s="14" t="s">
        <v>69</v>
      </c>
      <c r="AY2100" s="171" t="s">
        <v>212</v>
      </c>
    </row>
    <row r="2101" spans="2:65" s="12" customFormat="1">
      <c r="B2101" s="152"/>
      <c r="D2101" s="150" t="s">
        <v>226</v>
      </c>
      <c r="E2101" s="153" t="s">
        <v>19</v>
      </c>
      <c r="F2101" s="154" t="s">
        <v>2594</v>
      </c>
      <c r="H2101" s="155">
        <v>92.397999999999996</v>
      </c>
      <c r="I2101" s="156"/>
      <c r="L2101" s="152"/>
      <c r="M2101" s="157"/>
      <c r="T2101" s="158"/>
      <c r="AT2101" s="153" t="s">
        <v>226</v>
      </c>
      <c r="AU2101" s="153" t="s">
        <v>79</v>
      </c>
      <c r="AV2101" s="12" t="s">
        <v>79</v>
      </c>
      <c r="AW2101" s="12" t="s">
        <v>31</v>
      </c>
      <c r="AX2101" s="12" t="s">
        <v>69</v>
      </c>
      <c r="AY2101" s="153" t="s">
        <v>212</v>
      </c>
    </row>
    <row r="2102" spans="2:65" s="12" customFormat="1">
      <c r="B2102" s="152"/>
      <c r="D2102" s="150" t="s">
        <v>226</v>
      </c>
      <c r="E2102" s="153" t="s">
        <v>19</v>
      </c>
      <c r="F2102" s="154" t="s">
        <v>2595</v>
      </c>
      <c r="H2102" s="155">
        <v>3.62</v>
      </c>
      <c r="I2102" s="156"/>
      <c r="L2102" s="152"/>
      <c r="M2102" s="157"/>
      <c r="T2102" s="158"/>
      <c r="AT2102" s="153" t="s">
        <v>226</v>
      </c>
      <c r="AU2102" s="153" t="s">
        <v>79</v>
      </c>
      <c r="AV2102" s="12" t="s">
        <v>79</v>
      </c>
      <c r="AW2102" s="12" t="s">
        <v>31</v>
      </c>
      <c r="AX2102" s="12" t="s">
        <v>69</v>
      </c>
      <c r="AY2102" s="153" t="s">
        <v>212</v>
      </c>
    </row>
    <row r="2103" spans="2:65" s="15" customFormat="1">
      <c r="B2103" s="176"/>
      <c r="D2103" s="150" t="s">
        <v>226</v>
      </c>
      <c r="E2103" s="177" t="s">
        <v>19</v>
      </c>
      <c r="F2103" s="178" t="s">
        <v>455</v>
      </c>
      <c r="H2103" s="179">
        <v>96.018000000000001</v>
      </c>
      <c r="I2103" s="180"/>
      <c r="L2103" s="176"/>
      <c r="M2103" s="181"/>
      <c r="T2103" s="182"/>
      <c r="AT2103" s="177" t="s">
        <v>226</v>
      </c>
      <c r="AU2103" s="177" t="s">
        <v>79</v>
      </c>
      <c r="AV2103" s="15" t="s">
        <v>236</v>
      </c>
      <c r="AW2103" s="15" t="s">
        <v>31</v>
      </c>
      <c r="AX2103" s="15" t="s">
        <v>69</v>
      </c>
      <c r="AY2103" s="177" t="s">
        <v>212</v>
      </c>
    </row>
    <row r="2104" spans="2:65" s="13" customFormat="1">
      <c r="B2104" s="159"/>
      <c r="D2104" s="150" t="s">
        <v>226</v>
      </c>
      <c r="E2104" s="160" t="s">
        <v>19</v>
      </c>
      <c r="F2104" s="161" t="s">
        <v>228</v>
      </c>
      <c r="H2104" s="162">
        <v>124.792</v>
      </c>
      <c r="I2104" s="163"/>
      <c r="L2104" s="159"/>
      <c r="M2104" s="164"/>
      <c r="T2104" s="165"/>
      <c r="AT2104" s="160" t="s">
        <v>226</v>
      </c>
      <c r="AU2104" s="160" t="s">
        <v>79</v>
      </c>
      <c r="AV2104" s="13" t="s">
        <v>229</v>
      </c>
      <c r="AW2104" s="13" t="s">
        <v>31</v>
      </c>
      <c r="AX2104" s="13" t="s">
        <v>77</v>
      </c>
      <c r="AY2104" s="160" t="s">
        <v>212</v>
      </c>
    </row>
    <row r="2105" spans="2:65" s="1" customFormat="1" ht="16.5" customHeight="1">
      <c r="B2105" s="34"/>
      <c r="C2105" s="133" t="s">
        <v>2596</v>
      </c>
      <c r="D2105" s="133" t="s">
        <v>215</v>
      </c>
      <c r="E2105" s="134" t="s">
        <v>2597</v>
      </c>
      <c r="F2105" s="135" t="s">
        <v>2598</v>
      </c>
      <c r="G2105" s="136" t="s">
        <v>495</v>
      </c>
      <c r="H2105" s="137">
        <v>1135.3499999999999</v>
      </c>
      <c r="I2105" s="138"/>
      <c r="J2105" s="139">
        <f>ROUND(I2105*H2105,2)</f>
        <v>0</v>
      </c>
      <c r="K2105" s="135" t="s">
        <v>219</v>
      </c>
      <c r="L2105" s="34"/>
      <c r="M2105" s="140" t="s">
        <v>19</v>
      </c>
      <c r="N2105" s="141" t="s">
        <v>40</v>
      </c>
      <c r="P2105" s="142">
        <f>O2105*H2105</f>
        <v>0</v>
      </c>
      <c r="Q2105" s="142">
        <v>0</v>
      </c>
      <c r="R2105" s="142">
        <f>Q2105*H2105</f>
        <v>0</v>
      </c>
      <c r="S2105" s="142">
        <v>3.031E-2</v>
      </c>
      <c r="T2105" s="143">
        <f>S2105*H2105</f>
        <v>34.4124585</v>
      </c>
      <c r="AR2105" s="144" t="s">
        <v>316</v>
      </c>
      <c r="AT2105" s="144" t="s">
        <v>215</v>
      </c>
      <c r="AU2105" s="144" t="s">
        <v>79</v>
      </c>
      <c r="AY2105" s="19" t="s">
        <v>212</v>
      </c>
      <c r="BE2105" s="145">
        <f>IF(N2105="základní",J2105,0)</f>
        <v>0</v>
      </c>
      <c r="BF2105" s="145">
        <f>IF(N2105="snížená",J2105,0)</f>
        <v>0</v>
      </c>
      <c r="BG2105" s="145">
        <f>IF(N2105="zákl. přenesená",J2105,0)</f>
        <v>0</v>
      </c>
      <c r="BH2105" s="145">
        <f>IF(N2105="sníž. přenesená",J2105,0)</f>
        <v>0</v>
      </c>
      <c r="BI2105" s="145">
        <f>IF(N2105="nulová",J2105,0)</f>
        <v>0</v>
      </c>
      <c r="BJ2105" s="19" t="s">
        <v>77</v>
      </c>
      <c r="BK2105" s="145">
        <f>ROUND(I2105*H2105,2)</f>
        <v>0</v>
      </c>
      <c r="BL2105" s="19" t="s">
        <v>316</v>
      </c>
      <c r="BM2105" s="144" t="s">
        <v>2599</v>
      </c>
    </row>
    <row r="2106" spans="2:65" s="1" customFormat="1">
      <c r="B2106" s="34"/>
      <c r="D2106" s="146" t="s">
        <v>222</v>
      </c>
      <c r="F2106" s="147" t="s">
        <v>2600</v>
      </c>
      <c r="I2106" s="148"/>
      <c r="L2106" s="34"/>
      <c r="M2106" s="149"/>
      <c r="T2106" s="55"/>
      <c r="AT2106" s="19" t="s">
        <v>222</v>
      </c>
      <c r="AU2106" s="19" t="s">
        <v>79</v>
      </c>
    </row>
    <row r="2107" spans="2:65" s="14" customFormat="1">
      <c r="B2107" s="170"/>
      <c r="D2107" s="150" t="s">
        <v>226</v>
      </c>
      <c r="E2107" s="171" t="s">
        <v>19</v>
      </c>
      <c r="F2107" s="172" t="s">
        <v>2601</v>
      </c>
      <c r="H2107" s="171" t="s">
        <v>19</v>
      </c>
      <c r="I2107" s="173"/>
      <c r="L2107" s="170"/>
      <c r="M2107" s="174"/>
      <c r="T2107" s="175"/>
      <c r="AT2107" s="171" t="s">
        <v>226</v>
      </c>
      <c r="AU2107" s="171" t="s">
        <v>79</v>
      </c>
      <c r="AV2107" s="14" t="s">
        <v>77</v>
      </c>
      <c r="AW2107" s="14" t="s">
        <v>31</v>
      </c>
      <c r="AX2107" s="14" t="s">
        <v>69</v>
      </c>
      <c r="AY2107" s="171" t="s">
        <v>212</v>
      </c>
    </row>
    <row r="2108" spans="2:65" s="14" customFormat="1">
      <c r="B2108" s="170"/>
      <c r="D2108" s="150" t="s">
        <v>226</v>
      </c>
      <c r="E2108" s="171" t="s">
        <v>19</v>
      </c>
      <c r="F2108" s="172" t="s">
        <v>2602</v>
      </c>
      <c r="H2108" s="171" t="s">
        <v>19</v>
      </c>
      <c r="I2108" s="173"/>
      <c r="L2108" s="170"/>
      <c r="M2108" s="174"/>
      <c r="T2108" s="175"/>
      <c r="AT2108" s="171" t="s">
        <v>226</v>
      </c>
      <c r="AU2108" s="171" t="s">
        <v>79</v>
      </c>
      <c r="AV2108" s="14" t="s">
        <v>77</v>
      </c>
      <c r="AW2108" s="14" t="s">
        <v>31</v>
      </c>
      <c r="AX2108" s="14" t="s">
        <v>69</v>
      </c>
      <c r="AY2108" s="171" t="s">
        <v>212</v>
      </c>
    </row>
    <row r="2109" spans="2:65" s="12" customFormat="1">
      <c r="B2109" s="152"/>
      <c r="D2109" s="150" t="s">
        <v>226</v>
      </c>
      <c r="E2109" s="153" t="s">
        <v>19</v>
      </c>
      <c r="F2109" s="154" t="s">
        <v>2603</v>
      </c>
      <c r="H2109" s="155">
        <v>2.5</v>
      </c>
      <c r="I2109" s="156"/>
      <c r="L2109" s="152"/>
      <c r="M2109" s="157"/>
      <c r="T2109" s="158"/>
      <c r="AT2109" s="153" t="s">
        <v>226</v>
      </c>
      <c r="AU2109" s="153" t="s">
        <v>79</v>
      </c>
      <c r="AV2109" s="12" t="s">
        <v>79</v>
      </c>
      <c r="AW2109" s="12" t="s">
        <v>31</v>
      </c>
      <c r="AX2109" s="12" t="s">
        <v>69</v>
      </c>
      <c r="AY2109" s="153" t="s">
        <v>212</v>
      </c>
    </row>
    <row r="2110" spans="2:65" s="12" customFormat="1">
      <c r="B2110" s="152"/>
      <c r="D2110" s="150" t="s">
        <v>226</v>
      </c>
      <c r="E2110" s="153" t="s">
        <v>19</v>
      </c>
      <c r="F2110" s="154" t="s">
        <v>977</v>
      </c>
      <c r="H2110" s="155">
        <v>2.88</v>
      </c>
      <c r="I2110" s="156"/>
      <c r="L2110" s="152"/>
      <c r="M2110" s="157"/>
      <c r="T2110" s="158"/>
      <c r="AT2110" s="153" t="s">
        <v>226</v>
      </c>
      <c r="AU2110" s="153" t="s">
        <v>79</v>
      </c>
      <c r="AV2110" s="12" t="s">
        <v>79</v>
      </c>
      <c r="AW2110" s="12" t="s">
        <v>31</v>
      </c>
      <c r="AX2110" s="12" t="s">
        <v>69</v>
      </c>
      <c r="AY2110" s="153" t="s">
        <v>212</v>
      </c>
    </row>
    <row r="2111" spans="2:65" s="12" customFormat="1">
      <c r="B2111" s="152"/>
      <c r="D2111" s="150" t="s">
        <v>226</v>
      </c>
      <c r="E2111" s="153" t="s">
        <v>19</v>
      </c>
      <c r="F2111" s="154" t="s">
        <v>2604</v>
      </c>
      <c r="H2111" s="155">
        <v>25.92</v>
      </c>
      <c r="I2111" s="156"/>
      <c r="L2111" s="152"/>
      <c r="M2111" s="157"/>
      <c r="T2111" s="158"/>
      <c r="AT2111" s="153" t="s">
        <v>226</v>
      </c>
      <c r="AU2111" s="153" t="s">
        <v>79</v>
      </c>
      <c r="AV2111" s="12" t="s">
        <v>79</v>
      </c>
      <c r="AW2111" s="12" t="s">
        <v>31</v>
      </c>
      <c r="AX2111" s="12" t="s">
        <v>69</v>
      </c>
      <c r="AY2111" s="153" t="s">
        <v>212</v>
      </c>
    </row>
    <row r="2112" spans="2:65" s="15" customFormat="1">
      <c r="B2112" s="176"/>
      <c r="D2112" s="150" t="s">
        <v>226</v>
      </c>
      <c r="E2112" s="177" t="s">
        <v>19</v>
      </c>
      <c r="F2112" s="178" t="s">
        <v>455</v>
      </c>
      <c r="H2112" s="179">
        <v>31.3</v>
      </c>
      <c r="I2112" s="180"/>
      <c r="L2112" s="176"/>
      <c r="M2112" s="181"/>
      <c r="T2112" s="182"/>
      <c r="AT2112" s="177" t="s">
        <v>226</v>
      </c>
      <c r="AU2112" s="177" t="s">
        <v>79</v>
      </c>
      <c r="AV2112" s="15" t="s">
        <v>236</v>
      </c>
      <c r="AW2112" s="15" t="s">
        <v>31</v>
      </c>
      <c r="AX2112" s="15" t="s">
        <v>69</v>
      </c>
      <c r="AY2112" s="177" t="s">
        <v>212</v>
      </c>
    </row>
    <row r="2113" spans="2:65" s="14" customFormat="1">
      <c r="B2113" s="170"/>
      <c r="D2113" s="150" t="s">
        <v>226</v>
      </c>
      <c r="E2113" s="171" t="s">
        <v>19</v>
      </c>
      <c r="F2113" s="172" t="s">
        <v>2605</v>
      </c>
      <c r="H2113" s="171" t="s">
        <v>19</v>
      </c>
      <c r="I2113" s="173"/>
      <c r="L2113" s="170"/>
      <c r="M2113" s="174"/>
      <c r="T2113" s="175"/>
      <c r="AT2113" s="171" t="s">
        <v>226</v>
      </c>
      <c r="AU2113" s="171" t="s">
        <v>79</v>
      </c>
      <c r="AV2113" s="14" t="s">
        <v>77</v>
      </c>
      <c r="AW2113" s="14" t="s">
        <v>31</v>
      </c>
      <c r="AX2113" s="14" t="s">
        <v>69</v>
      </c>
      <c r="AY2113" s="171" t="s">
        <v>212</v>
      </c>
    </row>
    <row r="2114" spans="2:65" s="12" customFormat="1">
      <c r="B2114" s="152"/>
      <c r="D2114" s="150" t="s">
        <v>226</v>
      </c>
      <c r="E2114" s="153" t="s">
        <v>19</v>
      </c>
      <c r="F2114" s="154" t="s">
        <v>2606</v>
      </c>
      <c r="H2114" s="155">
        <v>1102.05</v>
      </c>
      <c r="I2114" s="156"/>
      <c r="L2114" s="152"/>
      <c r="M2114" s="157"/>
      <c r="T2114" s="158"/>
      <c r="AT2114" s="153" t="s">
        <v>226</v>
      </c>
      <c r="AU2114" s="153" t="s">
        <v>79</v>
      </c>
      <c r="AV2114" s="12" t="s">
        <v>79</v>
      </c>
      <c r="AW2114" s="12" t="s">
        <v>31</v>
      </c>
      <c r="AX2114" s="12" t="s">
        <v>69</v>
      </c>
      <c r="AY2114" s="153" t="s">
        <v>212</v>
      </c>
    </row>
    <row r="2115" spans="2:65" s="15" customFormat="1">
      <c r="B2115" s="176"/>
      <c r="D2115" s="150" t="s">
        <v>226</v>
      </c>
      <c r="E2115" s="177" t="s">
        <v>19</v>
      </c>
      <c r="F2115" s="178" t="s">
        <v>455</v>
      </c>
      <c r="H2115" s="179">
        <v>1102.05</v>
      </c>
      <c r="I2115" s="180"/>
      <c r="L2115" s="176"/>
      <c r="M2115" s="181"/>
      <c r="T2115" s="182"/>
      <c r="AT2115" s="177" t="s">
        <v>226</v>
      </c>
      <c r="AU2115" s="177" t="s">
        <v>79</v>
      </c>
      <c r="AV2115" s="15" t="s">
        <v>236</v>
      </c>
      <c r="AW2115" s="15" t="s">
        <v>31</v>
      </c>
      <c r="AX2115" s="15" t="s">
        <v>69</v>
      </c>
      <c r="AY2115" s="177" t="s">
        <v>212</v>
      </c>
    </row>
    <row r="2116" spans="2:65" s="14" customFormat="1">
      <c r="B2116" s="170"/>
      <c r="D2116" s="150" t="s">
        <v>226</v>
      </c>
      <c r="E2116" s="171" t="s">
        <v>19</v>
      </c>
      <c r="F2116" s="172" t="s">
        <v>2607</v>
      </c>
      <c r="H2116" s="171" t="s">
        <v>19</v>
      </c>
      <c r="I2116" s="173"/>
      <c r="L2116" s="170"/>
      <c r="M2116" s="174"/>
      <c r="T2116" s="175"/>
      <c r="AT2116" s="171" t="s">
        <v>226</v>
      </c>
      <c r="AU2116" s="171" t="s">
        <v>79</v>
      </c>
      <c r="AV2116" s="14" t="s">
        <v>77</v>
      </c>
      <c r="AW2116" s="14" t="s">
        <v>31</v>
      </c>
      <c r="AX2116" s="14" t="s">
        <v>69</v>
      </c>
      <c r="AY2116" s="171" t="s">
        <v>212</v>
      </c>
    </row>
    <row r="2117" spans="2:65" s="12" customFormat="1">
      <c r="B2117" s="152"/>
      <c r="D2117" s="150" t="s">
        <v>226</v>
      </c>
      <c r="E2117" s="153" t="s">
        <v>19</v>
      </c>
      <c r="F2117" s="154" t="s">
        <v>2608</v>
      </c>
      <c r="H2117" s="155">
        <v>2</v>
      </c>
      <c r="I2117" s="156"/>
      <c r="L2117" s="152"/>
      <c r="M2117" s="157"/>
      <c r="T2117" s="158"/>
      <c r="AT2117" s="153" t="s">
        <v>226</v>
      </c>
      <c r="AU2117" s="153" t="s">
        <v>79</v>
      </c>
      <c r="AV2117" s="12" t="s">
        <v>79</v>
      </c>
      <c r="AW2117" s="12" t="s">
        <v>31</v>
      </c>
      <c r="AX2117" s="12" t="s">
        <v>69</v>
      </c>
      <c r="AY2117" s="153" t="s">
        <v>212</v>
      </c>
    </row>
    <row r="2118" spans="2:65" s="15" customFormat="1">
      <c r="B2118" s="176"/>
      <c r="D2118" s="150" t="s">
        <v>226</v>
      </c>
      <c r="E2118" s="177" t="s">
        <v>19</v>
      </c>
      <c r="F2118" s="178" t="s">
        <v>455</v>
      </c>
      <c r="H2118" s="179">
        <v>2</v>
      </c>
      <c r="I2118" s="180"/>
      <c r="L2118" s="176"/>
      <c r="M2118" s="181"/>
      <c r="T2118" s="182"/>
      <c r="AT2118" s="177" t="s">
        <v>226</v>
      </c>
      <c r="AU2118" s="177" t="s">
        <v>79</v>
      </c>
      <c r="AV2118" s="15" t="s">
        <v>236</v>
      </c>
      <c r="AW2118" s="15" t="s">
        <v>31</v>
      </c>
      <c r="AX2118" s="15" t="s">
        <v>69</v>
      </c>
      <c r="AY2118" s="177" t="s">
        <v>212</v>
      </c>
    </row>
    <row r="2119" spans="2:65" s="13" customFormat="1">
      <c r="B2119" s="159"/>
      <c r="D2119" s="150" t="s">
        <v>226</v>
      </c>
      <c r="E2119" s="160" t="s">
        <v>19</v>
      </c>
      <c r="F2119" s="161" t="s">
        <v>228</v>
      </c>
      <c r="H2119" s="162">
        <v>1135.3499999999999</v>
      </c>
      <c r="I2119" s="163"/>
      <c r="L2119" s="159"/>
      <c r="M2119" s="164"/>
      <c r="T2119" s="165"/>
      <c r="AT2119" s="160" t="s">
        <v>226</v>
      </c>
      <c r="AU2119" s="160" t="s">
        <v>79</v>
      </c>
      <c r="AV2119" s="13" t="s">
        <v>229</v>
      </c>
      <c r="AW2119" s="13" t="s">
        <v>31</v>
      </c>
      <c r="AX2119" s="13" t="s">
        <v>77</v>
      </c>
      <c r="AY2119" s="160" t="s">
        <v>212</v>
      </c>
    </row>
    <row r="2120" spans="2:65" s="1" customFormat="1" ht="16.5" customHeight="1">
      <c r="B2120" s="34"/>
      <c r="C2120" s="133" t="s">
        <v>2609</v>
      </c>
      <c r="D2120" s="133" t="s">
        <v>215</v>
      </c>
      <c r="E2120" s="134" t="s">
        <v>2610</v>
      </c>
      <c r="F2120" s="135" t="s">
        <v>2611</v>
      </c>
      <c r="G2120" s="136" t="s">
        <v>495</v>
      </c>
      <c r="H2120" s="137">
        <v>34.020000000000003</v>
      </c>
      <c r="I2120" s="138"/>
      <c r="J2120" s="139">
        <f>ROUND(I2120*H2120,2)</f>
        <v>0</v>
      </c>
      <c r="K2120" s="135" t="s">
        <v>219</v>
      </c>
      <c r="L2120" s="34"/>
      <c r="M2120" s="140" t="s">
        <v>19</v>
      </c>
      <c r="N2120" s="141" t="s">
        <v>40</v>
      </c>
      <c r="P2120" s="142">
        <f>O2120*H2120</f>
        <v>0</v>
      </c>
      <c r="Q2120" s="142">
        <v>0</v>
      </c>
      <c r="R2120" s="142">
        <f>Q2120*H2120</f>
        <v>0</v>
      </c>
      <c r="S2120" s="142">
        <v>1.7000000000000001E-2</v>
      </c>
      <c r="T2120" s="143">
        <f>S2120*H2120</f>
        <v>0.57834000000000008</v>
      </c>
      <c r="AR2120" s="144" t="s">
        <v>316</v>
      </c>
      <c r="AT2120" s="144" t="s">
        <v>215</v>
      </c>
      <c r="AU2120" s="144" t="s">
        <v>79</v>
      </c>
      <c r="AY2120" s="19" t="s">
        <v>212</v>
      </c>
      <c r="BE2120" s="145">
        <f>IF(N2120="základní",J2120,0)</f>
        <v>0</v>
      </c>
      <c r="BF2120" s="145">
        <f>IF(N2120="snížená",J2120,0)</f>
        <v>0</v>
      </c>
      <c r="BG2120" s="145">
        <f>IF(N2120="zákl. přenesená",J2120,0)</f>
        <v>0</v>
      </c>
      <c r="BH2120" s="145">
        <f>IF(N2120="sníž. přenesená",J2120,0)</f>
        <v>0</v>
      </c>
      <c r="BI2120" s="145">
        <f>IF(N2120="nulová",J2120,0)</f>
        <v>0</v>
      </c>
      <c r="BJ2120" s="19" t="s">
        <v>77</v>
      </c>
      <c r="BK2120" s="145">
        <f>ROUND(I2120*H2120,2)</f>
        <v>0</v>
      </c>
      <c r="BL2120" s="19" t="s">
        <v>316</v>
      </c>
      <c r="BM2120" s="144" t="s">
        <v>2612</v>
      </c>
    </row>
    <row r="2121" spans="2:65" s="1" customFormat="1">
      <c r="B2121" s="34"/>
      <c r="D2121" s="146" t="s">
        <v>222</v>
      </c>
      <c r="F2121" s="147" t="s">
        <v>2613</v>
      </c>
      <c r="I2121" s="148"/>
      <c r="L2121" s="34"/>
      <c r="M2121" s="149"/>
      <c r="T2121" s="55"/>
      <c r="AT2121" s="19" t="s">
        <v>222</v>
      </c>
      <c r="AU2121" s="19" t="s">
        <v>79</v>
      </c>
    </row>
    <row r="2122" spans="2:65" s="14" customFormat="1">
      <c r="B2122" s="170"/>
      <c r="D2122" s="150" t="s">
        <v>226</v>
      </c>
      <c r="E2122" s="171" t="s">
        <v>19</v>
      </c>
      <c r="F2122" s="172" t="s">
        <v>2614</v>
      </c>
      <c r="H2122" s="171" t="s">
        <v>19</v>
      </c>
      <c r="I2122" s="173"/>
      <c r="L2122" s="170"/>
      <c r="M2122" s="174"/>
      <c r="T2122" s="175"/>
      <c r="AT2122" s="171" t="s">
        <v>226</v>
      </c>
      <c r="AU2122" s="171" t="s">
        <v>79</v>
      </c>
      <c r="AV2122" s="14" t="s">
        <v>77</v>
      </c>
      <c r="AW2122" s="14" t="s">
        <v>31</v>
      </c>
      <c r="AX2122" s="14" t="s">
        <v>69</v>
      </c>
      <c r="AY2122" s="171" t="s">
        <v>212</v>
      </c>
    </row>
    <row r="2123" spans="2:65" s="12" customFormat="1">
      <c r="B2123" s="152"/>
      <c r="D2123" s="150" t="s">
        <v>226</v>
      </c>
      <c r="E2123" s="153" t="s">
        <v>19</v>
      </c>
      <c r="F2123" s="154" t="s">
        <v>2615</v>
      </c>
      <c r="H2123" s="155">
        <v>5.67</v>
      </c>
      <c r="I2123" s="156"/>
      <c r="L2123" s="152"/>
      <c r="M2123" s="157"/>
      <c r="T2123" s="158"/>
      <c r="AT2123" s="153" t="s">
        <v>226</v>
      </c>
      <c r="AU2123" s="153" t="s">
        <v>79</v>
      </c>
      <c r="AV2123" s="12" t="s">
        <v>79</v>
      </c>
      <c r="AW2123" s="12" t="s">
        <v>31</v>
      </c>
      <c r="AX2123" s="12" t="s">
        <v>69</v>
      </c>
      <c r="AY2123" s="153" t="s">
        <v>212</v>
      </c>
    </row>
    <row r="2124" spans="2:65" s="12" customFormat="1">
      <c r="B2124" s="152"/>
      <c r="D2124" s="150" t="s">
        <v>226</v>
      </c>
      <c r="E2124" s="153" t="s">
        <v>19</v>
      </c>
      <c r="F2124" s="154" t="s">
        <v>2616</v>
      </c>
      <c r="H2124" s="155">
        <v>5.67</v>
      </c>
      <c r="I2124" s="156"/>
      <c r="L2124" s="152"/>
      <c r="M2124" s="157"/>
      <c r="T2124" s="158"/>
      <c r="AT2124" s="153" t="s">
        <v>226</v>
      </c>
      <c r="AU2124" s="153" t="s">
        <v>79</v>
      </c>
      <c r="AV2124" s="12" t="s">
        <v>79</v>
      </c>
      <c r="AW2124" s="12" t="s">
        <v>31</v>
      </c>
      <c r="AX2124" s="12" t="s">
        <v>69</v>
      </c>
      <c r="AY2124" s="153" t="s">
        <v>212</v>
      </c>
    </row>
    <row r="2125" spans="2:65" s="12" customFormat="1">
      <c r="B2125" s="152"/>
      <c r="D2125" s="150" t="s">
        <v>226</v>
      </c>
      <c r="E2125" s="153" t="s">
        <v>19</v>
      </c>
      <c r="F2125" s="154" t="s">
        <v>979</v>
      </c>
      <c r="H2125" s="155">
        <v>5.67</v>
      </c>
      <c r="I2125" s="156"/>
      <c r="L2125" s="152"/>
      <c r="M2125" s="157"/>
      <c r="T2125" s="158"/>
      <c r="AT2125" s="153" t="s">
        <v>226</v>
      </c>
      <c r="AU2125" s="153" t="s">
        <v>79</v>
      </c>
      <c r="AV2125" s="12" t="s">
        <v>79</v>
      </c>
      <c r="AW2125" s="12" t="s">
        <v>31</v>
      </c>
      <c r="AX2125" s="12" t="s">
        <v>69</v>
      </c>
      <c r="AY2125" s="153" t="s">
        <v>212</v>
      </c>
    </row>
    <row r="2126" spans="2:65" s="12" customFormat="1">
      <c r="B2126" s="152"/>
      <c r="D2126" s="150" t="s">
        <v>226</v>
      </c>
      <c r="E2126" s="153" t="s">
        <v>19</v>
      </c>
      <c r="F2126" s="154" t="s">
        <v>980</v>
      </c>
      <c r="H2126" s="155">
        <v>5.67</v>
      </c>
      <c r="I2126" s="156"/>
      <c r="L2126" s="152"/>
      <c r="M2126" s="157"/>
      <c r="T2126" s="158"/>
      <c r="AT2126" s="153" t="s">
        <v>226</v>
      </c>
      <c r="AU2126" s="153" t="s">
        <v>79</v>
      </c>
      <c r="AV2126" s="12" t="s">
        <v>79</v>
      </c>
      <c r="AW2126" s="12" t="s">
        <v>31</v>
      </c>
      <c r="AX2126" s="12" t="s">
        <v>69</v>
      </c>
      <c r="AY2126" s="153" t="s">
        <v>212</v>
      </c>
    </row>
    <row r="2127" spans="2:65" s="12" customFormat="1">
      <c r="B2127" s="152"/>
      <c r="D2127" s="150" t="s">
        <v>226</v>
      </c>
      <c r="E2127" s="153" t="s">
        <v>19</v>
      </c>
      <c r="F2127" s="154" t="s">
        <v>981</v>
      </c>
      <c r="H2127" s="155">
        <v>5.67</v>
      </c>
      <c r="I2127" s="156"/>
      <c r="L2127" s="152"/>
      <c r="M2127" s="157"/>
      <c r="T2127" s="158"/>
      <c r="AT2127" s="153" t="s">
        <v>226</v>
      </c>
      <c r="AU2127" s="153" t="s">
        <v>79</v>
      </c>
      <c r="AV2127" s="12" t="s">
        <v>79</v>
      </c>
      <c r="AW2127" s="12" t="s">
        <v>31</v>
      </c>
      <c r="AX2127" s="12" t="s">
        <v>69</v>
      </c>
      <c r="AY2127" s="153" t="s">
        <v>212</v>
      </c>
    </row>
    <row r="2128" spans="2:65" s="12" customFormat="1">
      <c r="B2128" s="152"/>
      <c r="D2128" s="150" t="s">
        <v>226</v>
      </c>
      <c r="E2128" s="153" t="s">
        <v>19</v>
      </c>
      <c r="F2128" s="154" t="s">
        <v>982</v>
      </c>
      <c r="H2128" s="155">
        <v>5.67</v>
      </c>
      <c r="I2128" s="156"/>
      <c r="L2128" s="152"/>
      <c r="M2128" s="157"/>
      <c r="T2128" s="158"/>
      <c r="AT2128" s="153" t="s">
        <v>226</v>
      </c>
      <c r="AU2128" s="153" t="s">
        <v>79</v>
      </c>
      <c r="AV2128" s="12" t="s">
        <v>79</v>
      </c>
      <c r="AW2128" s="12" t="s">
        <v>31</v>
      </c>
      <c r="AX2128" s="12" t="s">
        <v>69</v>
      </c>
      <c r="AY2128" s="153" t="s">
        <v>212</v>
      </c>
    </row>
    <row r="2129" spans="2:65" s="13" customFormat="1">
      <c r="B2129" s="159"/>
      <c r="D2129" s="150" t="s">
        <v>226</v>
      </c>
      <c r="E2129" s="160" t="s">
        <v>19</v>
      </c>
      <c r="F2129" s="161" t="s">
        <v>228</v>
      </c>
      <c r="H2129" s="162">
        <v>34.020000000000003</v>
      </c>
      <c r="I2129" s="163"/>
      <c r="L2129" s="159"/>
      <c r="M2129" s="164"/>
      <c r="T2129" s="165"/>
      <c r="AT2129" s="160" t="s">
        <v>226</v>
      </c>
      <c r="AU2129" s="160" t="s">
        <v>79</v>
      </c>
      <c r="AV2129" s="13" t="s">
        <v>229</v>
      </c>
      <c r="AW2129" s="13" t="s">
        <v>31</v>
      </c>
      <c r="AX2129" s="13" t="s">
        <v>77</v>
      </c>
      <c r="AY2129" s="160" t="s">
        <v>212</v>
      </c>
    </row>
    <row r="2130" spans="2:65" s="1" customFormat="1" ht="16.5" customHeight="1">
      <c r="B2130" s="34"/>
      <c r="C2130" s="133" t="s">
        <v>2617</v>
      </c>
      <c r="D2130" s="133" t="s">
        <v>215</v>
      </c>
      <c r="E2130" s="134" t="s">
        <v>2618</v>
      </c>
      <c r="F2130" s="135" t="s">
        <v>2619</v>
      </c>
      <c r="G2130" s="136" t="s">
        <v>495</v>
      </c>
      <c r="H2130" s="137">
        <v>927.96500000000003</v>
      </c>
      <c r="I2130" s="138"/>
      <c r="J2130" s="139">
        <f>ROUND(I2130*H2130,2)</f>
        <v>0</v>
      </c>
      <c r="K2130" s="135" t="s">
        <v>219</v>
      </c>
      <c r="L2130" s="34"/>
      <c r="M2130" s="140" t="s">
        <v>19</v>
      </c>
      <c r="N2130" s="141" t="s">
        <v>40</v>
      </c>
      <c r="P2130" s="142">
        <f>O2130*H2130</f>
        <v>0</v>
      </c>
      <c r="Q2130" s="142">
        <v>0</v>
      </c>
      <c r="R2130" s="142">
        <f>Q2130*H2130</f>
        <v>0</v>
      </c>
      <c r="S2130" s="142">
        <v>0.02</v>
      </c>
      <c r="T2130" s="143">
        <f>S2130*H2130</f>
        <v>18.5593</v>
      </c>
      <c r="AR2130" s="144" t="s">
        <v>316</v>
      </c>
      <c r="AT2130" s="144" t="s">
        <v>215</v>
      </c>
      <c r="AU2130" s="144" t="s">
        <v>79</v>
      </c>
      <c r="AY2130" s="19" t="s">
        <v>212</v>
      </c>
      <c r="BE2130" s="145">
        <f>IF(N2130="základní",J2130,0)</f>
        <v>0</v>
      </c>
      <c r="BF2130" s="145">
        <f>IF(N2130="snížená",J2130,0)</f>
        <v>0</v>
      </c>
      <c r="BG2130" s="145">
        <f>IF(N2130="zákl. přenesená",J2130,0)</f>
        <v>0</v>
      </c>
      <c r="BH2130" s="145">
        <f>IF(N2130="sníž. přenesená",J2130,0)</f>
        <v>0</v>
      </c>
      <c r="BI2130" s="145">
        <f>IF(N2130="nulová",J2130,0)</f>
        <v>0</v>
      </c>
      <c r="BJ2130" s="19" t="s">
        <v>77</v>
      </c>
      <c r="BK2130" s="145">
        <f>ROUND(I2130*H2130,2)</f>
        <v>0</v>
      </c>
      <c r="BL2130" s="19" t="s">
        <v>316</v>
      </c>
      <c r="BM2130" s="144" t="s">
        <v>2620</v>
      </c>
    </row>
    <row r="2131" spans="2:65" s="1" customFormat="1">
      <c r="B2131" s="34"/>
      <c r="D2131" s="146" t="s">
        <v>222</v>
      </c>
      <c r="F2131" s="147" t="s">
        <v>2621</v>
      </c>
      <c r="I2131" s="148"/>
      <c r="L2131" s="34"/>
      <c r="M2131" s="149"/>
      <c r="T2131" s="55"/>
      <c r="AT2131" s="19" t="s">
        <v>222</v>
      </c>
      <c r="AU2131" s="19" t="s">
        <v>79</v>
      </c>
    </row>
    <row r="2132" spans="2:65" s="14" customFormat="1">
      <c r="B2132" s="170"/>
      <c r="D2132" s="150" t="s">
        <v>226</v>
      </c>
      <c r="E2132" s="171" t="s">
        <v>19</v>
      </c>
      <c r="F2132" s="172" t="s">
        <v>2622</v>
      </c>
      <c r="H2132" s="171" t="s">
        <v>19</v>
      </c>
      <c r="I2132" s="173"/>
      <c r="L2132" s="170"/>
      <c r="M2132" s="174"/>
      <c r="T2132" s="175"/>
      <c r="AT2132" s="171" t="s">
        <v>226</v>
      </c>
      <c r="AU2132" s="171" t="s">
        <v>79</v>
      </c>
      <c r="AV2132" s="14" t="s">
        <v>77</v>
      </c>
      <c r="AW2132" s="14" t="s">
        <v>31</v>
      </c>
      <c r="AX2132" s="14" t="s">
        <v>69</v>
      </c>
      <c r="AY2132" s="171" t="s">
        <v>212</v>
      </c>
    </row>
    <row r="2133" spans="2:65" s="14" customFormat="1">
      <c r="B2133" s="170"/>
      <c r="D2133" s="150" t="s">
        <v>226</v>
      </c>
      <c r="E2133" s="171" t="s">
        <v>19</v>
      </c>
      <c r="F2133" s="172" t="s">
        <v>2623</v>
      </c>
      <c r="H2133" s="171" t="s">
        <v>19</v>
      </c>
      <c r="I2133" s="173"/>
      <c r="L2133" s="170"/>
      <c r="M2133" s="174"/>
      <c r="T2133" s="175"/>
      <c r="AT2133" s="171" t="s">
        <v>226</v>
      </c>
      <c r="AU2133" s="171" t="s">
        <v>79</v>
      </c>
      <c r="AV2133" s="14" t="s">
        <v>77</v>
      </c>
      <c r="AW2133" s="14" t="s">
        <v>31</v>
      </c>
      <c r="AX2133" s="14" t="s">
        <v>69</v>
      </c>
      <c r="AY2133" s="171" t="s">
        <v>212</v>
      </c>
    </row>
    <row r="2134" spans="2:65" s="12" customFormat="1">
      <c r="B2134" s="152"/>
      <c r="D2134" s="150" t="s">
        <v>226</v>
      </c>
      <c r="E2134" s="153" t="s">
        <v>19</v>
      </c>
      <c r="F2134" s="154" t="s">
        <v>2624</v>
      </c>
      <c r="H2134" s="155">
        <v>3.7549999999999999</v>
      </c>
      <c r="I2134" s="156"/>
      <c r="L2134" s="152"/>
      <c r="M2134" s="157"/>
      <c r="T2134" s="158"/>
      <c r="AT2134" s="153" t="s">
        <v>226</v>
      </c>
      <c r="AU2134" s="153" t="s">
        <v>79</v>
      </c>
      <c r="AV2134" s="12" t="s">
        <v>79</v>
      </c>
      <c r="AW2134" s="12" t="s">
        <v>31</v>
      </c>
      <c r="AX2134" s="12" t="s">
        <v>69</v>
      </c>
      <c r="AY2134" s="153" t="s">
        <v>212</v>
      </c>
    </row>
    <row r="2135" spans="2:65" s="15" customFormat="1">
      <c r="B2135" s="176"/>
      <c r="D2135" s="150" t="s">
        <v>226</v>
      </c>
      <c r="E2135" s="177" t="s">
        <v>19</v>
      </c>
      <c r="F2135" s="178" t="s">
        <v>455</v>
      </c>
      <c r="H2135" s="179">
        <v>3.7549999999999999</v>
      </c>
      <c r="I2135" s="180"/>
      <c r="L2135" s="176"/>
      <c r="M2135" s="181"/>
      <c r="T2135" s="182"/>
      <c r="AT2135" s="177" t="s">
        <v>226</v>
      </c>
      <c r="AU2135" s="177" t="s">
        <v>79</v>
      </c>
      <c r="AV2135" s="15" t="s">
        <v>236</v>
      </c>
      <c r="AW2135" s="15" t="s">
        <v>31</v>
      </c>
      <c r="AX2135" s="15" t="s">
        <v>69</v>
      </c>
      <c r="AY2135" s="177" t="s">
        <v>212</v>
      </c>
    </row>
    <row r="2136" spans="2:65" s="14" customFormat="1">
      <c r="B2136" s="170"/>
      <c r="D2136" s="150" t="s">
        <v>226</v>
      </c>
      <c r="E2136" s="171" t="s">
        <v>19</v>
      </c>
      <c r="F2136" s="172" t="s">
        <v>2625</v>
      </c>
      <c r="H2136" s="171" t="s">
        <v>19</v>
      </c>
      <c r="I2136" s="173"/>
      <c r="L2136" s="170"/>
      <c r="M2136" s="174"/>
      <c r="T2136" s="175"/>
      <c r="AT2136" s="171" t="s">
        <v>226</v>
      </c>
      <c r="AU2136" s="171" t="s">
        <v>79</v>
      </c>
      <c r="AV2136" s="14" t="s">
        <v>77</v>
      </c>
      <c r="AW2136" s="14" t="s">
        <v>31</v>
      </c>
      <c r="AX2136" s="14" t="s">
        <v>69</v>
      </c>
      <c r="AY2136" s="171" t="s">
        <v>212</v>
      </c>
    </row>
    <row r="2137" spans="2:65" s="12" customFormat="1">
      <c r="B2137" s="152"/>
      <c r="D2137" s="150" t="s">
        <v>226</v>
      </c>
      <c r="E2137" s="153" t="s">
        <v>19</v>
      </c>
      <c r="F2137" s="154" t="s">
        <v>2626</v>
      </c>
      <c r="H2137" s="155">
        <v>64.817999999999998</v>
      </c>
      <c r="I2137" s="156"/>
      <c r="L2137" s="152"/>
      <c r="M2137" s="157"/>
      <c r="T2137" s="158"/>
      <c r="AT2137" s="153" t="s">
        <v>226</v>
      </c>
      <c r="AU2137" s="153" t="s">
        <v>79</v>
      </c>
      <c r="AV2137" s="12" t="s">
        <v>79</v>
      </c>
      <c r="AW2137" s="12" t="s">
        <v>31</v>
      </c>
      <c r="AX2137" s="12" t="s">
        <v>69</v>
      </c>
      <c r="AY2137" s="153" t="s">
        <v>212</v>
      </c>
    </row>
    <row r="2138" spans="2:65" s="15" customFormat="1">
      <c r="B2138" s="176"/>
      <c r="D2138" s="150" t="s">
        <v>226</v>
      </c>
      <c r="E2138" s="177" t="s">
        <v>19</v>
      </c>
      <c r="F2138" s="178" t="s">
        <v>455</v>
      </c>
      <c r="H2138" s="179">
        <v>64.817999999999998</v>
      </c>
      <c r="I2138" s="180"/>
      <c r="L2138" s="176"/>
      <c r="M2138" s="181"/>
      <c r="T2138" s="182"/>
      <c r="AT2138" s="177" t="s">
        <v>226</v>
      </c>
      <c r="AU2138" s="177" t="s">
        <v>79</v>
      </c>
      <c r="AV2138" s="15" t="s">
        <v>236</v>
      </c>
      <c r="AW2138" s="15" t="s">
        <v>31</v>
      </c>
      <c r="AX2138" s="15" t="s">
        <v>69</v>
      </c>
      <c r="AY2138" s="177" t="s">
        <v>212</v>
      </c>
    </row>
    <row r="2139" spans="2:65" s="14" customFormat="1">
      <c r="B2139" s="170"/>
      <c r="D2139" s="150" t="s">
        <v>226</v>
      </c>
      <c r="E2139" s="171" t="s">
        <v>19</v>
      </c>
      <c r="F2139" s="172" t="s">
        <v>2627</v>
      </c>
      <c r="H2139" s="171" t="s">
        <v>19</v>
      </c>
      <c r="I2139" s="173"/>
      <c r="L2139" s="170"/>
      <c r="M2139" s="174"/>
      <c r="T2139" s="175"/>
      <c r="AT2139" s="171" t="s">
        <v>226</v>
      </c>
      <c r="AU2139" s="171" t="s">
        <v>79</v>
      </c>
      <c r="AV2139" s="14" t="s">
        <v>77</v>
      </c>
      <c r="AW2139" s="14" t="s">
        <v>31</v>
      </c>
      <c r="AX2139" s="14" t="s">
        <v>69</v>
      </c>
      <c r="AY2139" s="171" t="s">
        <v>212</v>
      </c>
    </row>
    <row r="2140" spans="2:65" s="12" customFormat="1">
      <c r="B2140" s="152"/>
      <c r="D2140" s="150" t="s">
        <v>226</v>
      </c>
      <c r="E2140" s="153" t="s">
        <v>19</v>
      </c>
      <c r="F2140" s="154" t="s">
        <v>2628</v>
      </c>
      <c r="H2140" s="155">
        <v>503.12599999999998</v>
      </c>
      <c r="I2140" s="156"/>
      <c r="L2140" s="152"/>
      <c r="M2140" s="157"/>
      <c r="T2140" s="158"/>
      <c r="AT2140" s="153" t="s">
        <v>226</v>
      </c>
      <c r="AU2140" s="153" t="s">
        <v>79</v>
      </c>
      <c r="AV2140" s="12" t="s">
        <v>79</v>
      </c>
      <c r="AW2140" s="12" t="s">
        <v>31</v>
      </c>
      <c r="AX2140" s="12" t="s">
        <v>69</v>
      </c>
      <c r="AY2140" s="153" t="s">
        <v>212</v>
      </c>
    </row>
    <row r="2141" spans="2:65" s="12" customFormat="1">
      <c r="B2141" s="152"/>
      <c r="D2141" s="150" t="s">
        <v>226</v>
      </c>
      <c r="E2141" s="153" t="s">
        <v>19</v>
      </c>
      <c r="F2141" s="154" t="s">
        <v>2629</v>
      </c>
      <c r="H2141" s="155">
        <v>356.26600000000002</v>
      </c>
      <c r="I2141" s="156"/>
      <c r="L2141" s="152"/>
      <c r="M2141" s="157"/>
      <c r="T2141" s="158"/>
      <c r="AT2141" s="153" t="s">
        <v>226</v>
      </c>
      <c r="AU2141" s="153" t="s">
        <v>79</v>
      </c>
      <c r="AV2141" s="12" t="s">
        <v>79</v>
      </c>
      <c r="AW2141" s="12" t="s">
        <v>31</v>
      </c>
      <c r="AX2141" s="12" t="s">
        <v>69</v>
      </c>
      <c r="AY2141" s="153" t="s">
        <v>212</v>
      </c>
    </row>
    <row r="2142" spans="2:65" s="15" customFormat="1">
      <c r="B2142" s="176"/>
      <c r="D2142" s="150" t="s">
        <v>226</v>
      </c>
      <c r="E2142" s="177" t="s">
        <v>19</v>
      </c>
      <c r="F2142" s="178" t="s">
        <v>455</v>
      </c>
      <c r="H2142" s="179">
        <v>859.39200000000005</v>
      </c>
      <c r="I2142" s="180"/>
      <c r="L2142" s="176"/>
      <c r="M2142" s="181"/>
      <c r="T2142" s="182"/>
      <c r="AT2142" s="177" t="s">
        <v>226</v>
      </c>
      <c r="AU2142" s="177" t="s">
        <v>79</v>
      </c>
      <c r="AV2142" s="15" t="s">
        <v>236</v>
      </c>
      <c r="AW2142" s="15" t="s">
        <v>31</v>
      </c>
      <c r="AX2142" s="15" t="s">
        <v>69</v>
      </c>
      <c r="AY2142" s="177" t="s">
        <v>212</v>
      </c>
    </row>
    <row r="2143" spans="2:65" s="13" customFormat="1">
      <c r="B2143" s="159"/>
      <c r="D2143" s="150" t="s">
        <v>226</v>
      </c>
      <c r="E2143" s="160" t="s">
        <v>19</v>
      </c>
      <c r="F2143" s="161" t="s">
        <v>228</v>
      </c>
      <c r="H2143" s="162">
        <v>927.96500000000003</v>
      </c>
      <c r="I2143" s="163"/>
      <c r="L2143" s="159"/>
      <c r="M2143" s="164"/>
      <c r="T2143" s="165"/>
      <c r="AT2143" s="160" t="s">
        <v>226</v>
      </c>
      <c r="AU2143" s="160" t="s">
        <v>79</v>
      </c>
      <c r="AV2143" s="13" t="s">
        <v>229</v>
      </c>
      <c r="AW2143" s="13" t="s">
        <v>31</v>
      </c>
      <c r="AX2143" s="13" t="s">
        <v>77</v>
      </c>
      <c r="AY2143" s="160" t="s">
        <v>212</v>
      </c>
    </row>
    <row r="2144" spans="2:65" s="11" customFormat="1" ht="25.9" customHeight="1">
      <c r="B2144" s="121"/>
      <c r="D2144" s="122" t="s">
        <v>68</v>
      </c>
      <c r="E2144" s="123" t="s">
        <v>2630</v>
      </c>
      <c r="F2144" s="123" t="s">
        <v>2631</v>
      </c>
      <c r="I2144" s="124"/>
      <c r="J2144" s="125">
        <f>BK2144</f>
        <v>0</v>
      </c>
      <c r="L2144" s="121"/>
      <c r="M2144" s="126"/>
      <c r="P2144" s="127">
        <f>SUM(P2145:P2154)</f>
        <v>0</v>
      </c>
      <c r="R2144" s="127">
        <f>SUM(R2145:R2154)</f>
        <v>0</v>
      </c>
      <c r="T2144" s="128">
        <f>SUM(T2145:T2154)</f>
        <v>0</v>
      </c>
      <c r="AR2144" s="122" t="s">
        <v>229</v>
      </c>
      <c r="AT2144" s="129" t="s">
        <v>68</v>
      </c>
      <c r="AU2144" s="129" t="s">
        <v>69</v>
      </c>
      <c r="AY2144" s="122" t="s">
        <v>212</v>
      </c>
      <c r="BK2144" s="130">
        <f>SUM(BK2145:BK2154)</f>
        <v>0</v>
      </c>
    </row>
    <row r="2145" spans="2:65" s="1" customFormat="1" ht="16.5" customHeight="1">
      <c r="B2145" s="34"/>
      <c r="C2145" s="133" t="s">
        <v>2632</v>
      </c>
      <c r="D2145" s="133" t="s">
        <v>215</v>
      </c>
      <c r="E2145" s="134" t="s">
        <v>2633</v>
      </c>
      <c r="F2145" s="135" t="s">
        <v>2634</v>
      </c>
      <c r="G2145" s="136" t="s">
        <v>408</v>
      </c>
      <c r="H2145" s="137">
        <v>30</v>
      </c>
      <c r="I2145" s="138"/>
      <c r="J2145" s="139">
        <f>ROUND(I2145*H2145,2)</f>
        <v>0</v>
      </c>
      <c r="K2145" s="135" t="s">
        <v>219</v>
      </c>
      <c r="L2145" s="34"/>
      <c r="M2145" s="140" t="s">
        <v>19</v>
      </c>
      <c r="N2145" s="141" t="s">
        <v>40</v>
      </c>
      <c r="P2145" s="142">
        <f>O2145*H2145</f>
        <v>0</v>
      </c>
      <c r="Q2145" s="142">
        <v>0</v>
      </c>
      <c r="R2145" s="142">
        <f>Q2145*H2145</f>
        <v>0</v>
      </c>
      <c r="S2145" s="142">
        <v>0</v>
      </c>
      <c r="T2145" s="143">
        <f>S2145*H2145</f>
        <v>0</v>
      </c>
      <c r="AR2145" s="144" t="s">
        <v>2635</v>
      </c>
      <c r="AT2145" s="144" t="s">
        <v>215</v>
      </c>
      <c r="AU2145" s="144" t="s">
        <v>77</v>
      </c>
      <c r="AY2145" s="19" t="s">
        <v>212</v>
      </c>
      <c r="BE2145" s="145">
        <f>IF(N2145="základní",J2145,0)</f>
        <v>0</v>
      </c>
      <c r="BF2145" s="145">
        <f>IF(N2145="snížená",J2145,0)</f>
        <v>0</v>
      </c>
      <c r="BG2145" s="145">
        <f>IF(N2145="zákl. přenesená",J2145,0)</f>
        <v>0</v>
      </c>
      <c r="BH2145" s="145">
        <f>IF(N2145="sníž. přenesená",J2145,0)</f>
        <v>0</v>
      </c>
      <c r="BI2145" s="145">
        <f>IF(N2145="nulová",J2145,0)</f>
        <v>0</v>
      </c>
      <c r="BJ2145" s="19" t="s">
        <v>77</v>
      </c>
      <c r="BK2145" s="145">
        <f>ROUND(I2145*H2145,2)</f>
        <v>0</v>
      </c>
      <c r="BL2145" s="19" t="s">
        <v>2635</v>
      </c>
      <c r="BM2145" s="144" t="s">
        <v>2636</v>
      </c>
    </row>
    <row r="2146" spans="2:65" s="1" customFormat="1">
      <c r="B2146" s="34"/>
      <c r="D2146" s="146" t="s">
        <v>222</v>
      </c>
      <c r="F2146" s="147" t="s">
        <v>2637</v>
      </c>
      <c r="I2146" s="148"/>
      <c r="L2146" s="34"/>
      <c r="M2146" s="149"/>
      <c r="T2146" s="55"/>
      <c r="AT2146" s="19" t="s">
        <v>222</v>
      </c>
      <c r="AU2146" s="19" t="s">
        <v>77</v>
      </c>
    </row>
    <row r="2147" spans="2:65" s="12" customFormat="1" ht="22.5">
      <c r="B2147" s="152"/>
      <c r="D2147" s="150" t="s">
        <v>226</v>
      </c>
      <c r="E2147" s="153" t="s">
        <v>19</v>
      </c>
      <c r="F2147" s="154" t="s">
        <v>2638</v>
      </c>
      <c r="H2147" s="155">
        <v>30</v>
      </c>
      <c r="I2147" s="156"/>
      <c r="L2147" s="152"/>
      <c r="M2147" s="157"/>
      <c r="T2147" s="158"/>
      <c r="AT2147" s="153" t="s">
        <v>226</v>
      </c>
      <c r="AU2147" s="153" t="s">
        <v>77</v>
      </c>
      <c r="AV2147" s="12" t="s">
        <v>79</v>
      </c>
      <c r="AW2147" s="12" t="s">
        <v>31</v>
      </c>
      <c r="AX2147" s="12" t="s">
        <v>69</v>
      </c>
      <c r="AY2147" s="153" t="s">
        <v>212</v>
      </c>
    </row>
    <row r="2148" spans="2:65" s="13" customFormat="1">
      <c r="B2148" s="159"/>
      <c r="D2148" s="150" t="s">
        <v>226</v>
      </c>
      <c r="E2148" s="160" t="s">
        <v>19</v>
      </c>
      <c r="F2148" s="161" t="s">
        <v>228</v>
      </c>
      <c r="H2148" s="162">
        <v>30</v>
      </c>
      <c r="I2148" s="163"/>
      <c r="L2148" s="159"/>
      <c r="M2148" s="164"/>
      <c r="T2148" s="165"/>
      <c r="AT2148" s="160" t="s">
        <v>226</v>
      </c>
      <c r="AU2148" s="160" t="s">
        <v>77</v>
      </c>
      <c r="AV2148" s="13" t="s">
        <v>229</v>
      </c>
      <c r="AW2148" s="13" t="s">
        <v>31</v>
      </c>
      <c r="AX2148" s="13" t="s">
        <v>77</v>
      </c>
      <c r="AY2148" s="160" t="s">
        <v>212</v>
      </c>
    </row>
    <row r="2149" spans="2:65" s="14" customFormat="1">
      <c r="B2149" s="170"/>
      <c r="D2149" s="150" t="s">
        <v>226</v>
      </c>
      <c r="E2149" s="171" t="s">
        <v>19</v>
      </c>
      <c r="F2149" s="172" t="s">
        <v>2639</v>
      </c>
      <c r="H2149" s="171" t="s">
        <v>19</v>
      </c>
      <c r="I2149" s="173"/>
      <c r="L2149" s="170"/>
      <c r="M2149" s="174"/>
      <c r="T2149" s="175"/>
      <c r="AT2149" s="171" t="s">
        <v>226</v>
      </c>
      <c r="AU2149" s="171" t="s">
        <v>77</v>
      </c>
      <c r="AV2149" s="14" t="s">
        <v>77</v>
      </c>
      <c r="AW2149" s="14" t="s">
        <v>31</v>
      </c>
      <c r="AX2149" s="14" t="s">
        <v>69</v>
      </c>
      <c r="AY2149" s="171" t="s">
        <v>212</v>
      </c>
    </row>
    <row r="2150" spans="2:65" s="1" customFormat="1" ht="21.75" customHeight="1">
      <c r="B2150" s="34"/>
      <c r="C2150" s="133" t="s">
        <v>2640</v>
      </c>
      <c r="D2150" s="133" t="s">
        <v>215</v>
      </c>
      <c r="E2150" s="134" t="s">
        <v>2641</v>
      </c>
      <c r="F2150" s="135" t="s">
        <v>2642</v>
      </c>
      <c r="G2150" s="136" t="s">
        <v>408</v>
      </c>
      <c r="H2150" s="137">
        <v>30</v>
      </c>
      <c r="I2150" s="138"/>
      <c r="J2150" s="139">
        <f>ROUND(I2150*H2150,2)</f>
        <v>0</v>
      </c>
      <c r="K2150" s="135" t="s">
        <v>219</v>
      </c>
      <c r="L2150" s="34"/>
      <c r="M2150" s="140" t="s">
        <v>19</v>
      </c>
      <c r="N2150" s="141" t="s">
        <v>40</v>
      </c>
      <c r="P2150" s="142">
        <f>O2150*H2150</f>
        <v>0</v>
      </c>
      <c r="Q2150" s="142">
        <v>0</v>
      </c>
      <c r="R2150" s="142">
        <f>Q2150*H2150</f>
        <v>0</v>
      </c>
      <c r="S2150" s="142">
        <v>0</v>
      </c>
      <c r="T2150" s="143">
        <f>S2150*H2150</f>
        <v>0</v>
      </c>
      <c r="AR2150" s="144" t="s">
        <v>2635</v>
      </c>
      <c r="AT2150" s="144" t="s">
        <v>215</v>
      </c>
      <c r="AU2150" s="144" t="s">
        <v>77</v>
      </c>
      <c r="AY2150" s="19" t="s">
        <v>212</v>
      </c>
      <c r="BE2150" s="145">
        <f>IF(N2150="základní",J2150,0)</f>
        <v>0</v>
      </c>
      <c r="BF2150" s="145">
        <f>IF(N2150="snížená",J2150,0)</f>
        <v>0</v>
      </c>
      <c r="BG2150" s="145">
        <f>IF(N2150="zákl. přenesená",J2150,0)</f>
        <v>0</v>
      </c>
      <c r="BH2150" s="145">
        <f>IF(N2150="sníž. přenesená",J2150,0)</f>
        <v>0</v>
      </c>
      <c r="BI2150" s="145">
        <f>IF(N2150="nulová",J2150,0)</f>
        <v>0</v>
      </c>
      <c r="BJ2150" s="19" t="s">
        <v>77</v>
      </c>
      <c r="BK2150" s="145">
        <f>ROUND(I2150*H2150,2)</f>
        <v>0</v>
      </c>
      <c r="BL2150" s="19" t="s">
        <v>2635</v>
      </c>
      <c r="BM2150" s="144" t="s">
        <v>2643</v>
      </c>
    </row>
    <row r="2151" spans="2:65" s="1" customFormat="1">
      <c r="B2151" s="34"/>
      <c r="D2151" s="146" t="s">
        <v>222</v>
      </c>
      <c r="F2151" s="147" t="s">
        <v>2644</v>
      </c>
      <c r="I2151" s="148"/>
      <c r="L2151" s="34"/>
      <c r="M2151" s="149"/>
      <c r="T2151" s="55"/>
      <c r="AT2151" s="19" t="s">
        <v>222</v>
      </c>
      <c r="AU2151" s="19" t="s">
        <v>77</v>
      </c>
    </row>
    <row r="2152" spans="2:65" s="12" customFormat="1" ht="22.5">
      <c r="B2152" s="152"/>
      <c r="D2152" s="150" t="s">
        <v>226</v>
      </c>
      <c r="E2152" s="153" t="s">
        <v>19</v>
      </c>
      <c r="F2152" s="154" t="s">
        <v>2645</v>
      </c>
      <c r="H2152" s="155">
        <v>30</v>
      </c>
      <c r="I2152" s="156"/>
      <c r="L2152" s="152"/>
      <c r="M2152" s="157"/>
      <c r="T2152" s="158"/>
      <c r="AT2152" s="153" t="s">
        <v>226</v>
      </c>
      <c r="AU2152" s="153" t="s">
        <v>77</v>
      </c>
      <c r="AV2152" s="12" t="s">
        <v>79</v>
      </c>
      <c r="AW2152" s="12" t="s">
        <v>31</v>
      </c>
      <c r="AX2152" s="12" t="s">
        <v>69</v>
      </c>
      <c r="AY2152" s="153" t="s">
        <v>212</v>
      </c>
    </row>
    <row r="2153" spans="2:65" s="13" customFormat="1">
      <c r="B2153" s="159"/>
      <c r="D2153" s="150" t="s">
        <v>226</v>
      </c>
      <c r="E2153" s="160" t="s">
        <v>19</v>
      </c>
      <c r="F2153" s="161" t="s">
        <v>228</v>
      </c>
      <c r="H2153" s="162">
        <v>30</v>
      </c>
      <c r="I2153" s="163"/>
      <c r="L2153" s="159"/>
      <c r="M2153" s="164"/>
      <c r="T2153" s="165"/>
      <c r="AT2153" s="160" t="s">
        <v>226</v>
      </c>
      <c r="AU2153" s="160" t="s">
        <v>77</v>
      </c>
      <c r="AV2153" s="13" t="s">
        <v>229</v>
      </c>
      <c r="AW2153" s="13" t="s">
        <v>31</v>
      </c>
      <c r="AX2153" s="13" t="s">
        <v>77</v>
      </c>
      <c r="AY2153" s="160" t="s">
        <v>212</v>
      </c>
    </row>
    <row r="2154" spans="2:65" s="14" customFormat="1">
      <c r="B2154" s="170"/>
      <c r="D2154" s="150" t="s">
        <v>226</v>
      </c>
      <c r="E2154" s="171" t="s">
        <v>19</v>
      </c>
      <c r="F2154" s="172" t="s">
        <v>2639</v>
      </c>
      <c r="H2154" s="171" t="s">
        <v>19</v>
      </c>
      <c r="I2154" s="173"/>
      <c r="L2154" s="170"/>
      <c r="M2154" s="183"/>
      <c r="N2154" s="184"/>
      <c r="O2154" s="184"/>
      <c r="P2154" s="184"/>
      <c r="Q2154" s="184"/>
      <c r="R2154" s="184"/>
      <c r="S2154" s="184"/>
      <c r="T2154" s="185"/>
      <c r="AT2154" s="171" t="s">
        <v>226</v>
      </c>
      <c r="AU2154" s="171" t="s">
        <v>77</v>
      </c>
      <c r="AV2154" s="14" t="s">
        <v>77</v>
      </c>
      <c r="AW2154" s="14" t="s">
        <v>31</v>
      </c>
      <c r="AX2154" s="14" t="s">
        <v>69</v>
      </c>
      <c r="AY2154" s="171" t="s">
        <v>212</v>
      </c>
    </row>
    <row r="2155" spans="2:65" s="1" customFormat="1" ht="6.95" customHeight="1">
      <c r="B2155" s="43"/>
      <c r="C2155" s="44"/>
      <c r="D2155" s="44"/>
      <c r="E2155" s="44"/>
      <c r="F2155" s="44"/>
      <c r="G2155" s="44"/>
      <c r="H2155" s="44"/>
      <c r="I2155" s="44"/>
      <c r="J2155" s="44"/>
      <c r="K2155" s="44"/>
      <c r="L2155" s="34"/>
    </row>
  </sheetData>
  <sheetProtection algorithmName="SHA-512" hashValue="7LZrhaqqsoUm2SiEL9poq21dMdIbFPPdfxx8W0LClK74u/1AaNZEzKVPNCfTP175SDGdjtJvJ0DPActuZldBMA==" saltValue="ck7ahPBgbVqeLqvXRZL5XyLye3b4iSQDXMjgd+ly++9f0tkF03GxDmrK+ggJsh5W+7xgSSOZhuByetKGg8uU7g==" spinCount="100000" sheet="1" objects="1" scenarios="1" formatColumns="0" formatRows="0" autoFilter="0"/>
  <autoFilter ref="C109:K2154" xr:uid="{00000000-0009-0000-0000-000002000000}"/>
  <mergeCells count="9">
    <mergeCell ref="E50:H50"/>
    <mergeCell ref="E100:H100"/>
    <mergeCell ref="E102:H102"/>
    <mergeCell ref="L2:V2"/>
    <mergeCell ref="E7:H7"/>
    <mergeCell ref="E9:H9"/>
    <mergeCell ref="E18:H18"/>
    <mergeCell ref="E27:H27"/>
    <mergeCell ref="E48:H48"/>
  </mergeCells>
  <hyperlinks>
    <hyperlink ref="F114" r:id="rId1" xr:uid="{00000000-0004-0000-0200-000000000000}"/>
    <hyperlink ref="F118" r:id="rId2" xr:uid="{00000000-0004-0000-0200-000001000000}"/>
    <hyperlink ref="F122" r:id="rId3" xr:uid="{00000000-0004-0000-0200-000002000000}"/>
    <hyperlink ref="F128" r:id="rId4" xr:uid="{00000000-0004-0000-0200-000003000000}"/>
    <hyperlink ref="F132" r:id="rId5" xr:uid="{00000000-0004-0000-0200-000004000000}"/>
    <hyperlink ref="F137" r:id="rId6" xr:uid="{00000000-0004-0000-0200-000005000000}"/>
    <hyperlink ref="F142" r:id="rId7" xr:uid="{00000000-0004-0000-0200-000006000000}"/>
    <hyperlink ref="F148" r:id="rId8" xr:uid="{00000000-0004-0000-0200-000007000000}"/>
    <hyperlink ref="F158" r:id="rId9" xr:uid="{00000000-0004-0000-0200-000008000000}"/>
    <hyperlink ref="F164" r:id="rId10" xr:uid="{00000000-0004-0000-0200-000009000000}"/>
    <hyperlink ref="F170" r:id="rId11" xr:uid="{00000000-0004-0000-0200-00000A000000}"/>
    <hyperlink ref="F175" r:id="rId12" xr:uid="{00000000-0004-0000-0200-00000B000000}"/>
    <hyperlink ref="F180" r:id="rId13" xr:uid="{00000000-0004-0000-0200-00000C000000}"/>
    <hyperlink ref="F187" r:id="rId14" xr:uid="{00000000-0004-0000-0200-00000D000000}"/>
    <hyperlink ref="F196" r:id="rId15" xr:uid="{00000000-0004-0000-0200-00000E000000}"/>
    <hyperlink ref="F200" r:id="rId16" xr:uid="{00000000-0004-0000-0200-00000F000000}"/>
    <hyperlink ref="F205" r:id="rId17" xr:uid="{00000000-0004-0000-0200-000010000000}"/>
    <hyperlink ref="F213" r:id="rId18" xr:uid="{00000000-0004-0000-0200-000011000000}"/>
    <hyperlink ref="F217" r:id="rId19" xr:uid="{00000000-0004-0000-0200-000012000000}"/>
    <hyperlink ref="F221" r:id="rId20" xr:uid="{00000000-0004-0000-0200-000013000000}"/>
    <hyperlink ref="F225" r:id="rId21" xr:uid="{00000000-0004-0000-0200-000014000000}"/>
    <hyperlink ref="F229" r:id="rId22" xr:uid="{00000000-0004-0000-0200-000015000000}"/>
    <hyperlink ref="F233" r:id="rId23" xr:uid="{00000000-0004-0000-0200-000016000000}"/>
    <hyperlink ref="F238" r:id="rId24" xr:uid="{00000000-0004-0000-0200-000017000000}"/>
    <hyperlink ref="F275" r:id="rId25" xr:uid="{00000000-0004-0000-0200-000018000000}"/>
    <hyperlink ref="F284" r:id="rId26" xr:uid="{00000000-0004-0000-0200-000019000000}"/>
    <hyperlink ref="F293" r:id="rId27" xr:uid="{00000000-0004-0000-0200-00001A000000}"/>
    <hyperlink ref="F309" r:id="rId28" xr:uid="{00000000-0004-0000-0200-00001B000000}"/>
    <hyperlink ref="F321" r:id="rId29" xr:uid="{00000000-0004-0000-0200-00001C000000}"/>
    <hyperlink ref="F327" r:id="rId30" xr:uid="{00000000-0004-0000-0200-00001D000000}"/>
    <hyperlink ref="F347" r:id="rId31" xr:uid="{00000000-0004-0000-0200-00001E000000}"/>
    <hyperlink ref="F371" r:id="rId32" xr:uid="{00000000-0004-0000-0200-00001F000000}"/>
    <hyperlink ref="F391" r:id="rId33" xr:uid="{00000000-0004-0000-0200-000020000000}"/>
    <hyperlink ref="F415" r:id="rId34" xr:uid="{00000000-0004-0000-0200-000021000000}"/>
    <hyperlink ref="F439" r:id="rId35" xr:uid="{00000000-0004-0000-0200-000022000000}"/>
    <hyperlink ref="F462" r:id="rId36" xr:uid="{00000000-0004-0000-0200-000023000000}"/>
    <hyperlink ref="F485" r:id="rId37" xr:uid="{00000000-0004-0000-0200-000024000000}"/>
    <hyperlink ref="F497" r:id="rId38" xr:uid="{00000000-0004-0000-0200-000025000000}"/>
    <hyperlink ref="F502" r:id="rId39" xr:uid="{00000000-0004-0000-0200-000026000000}"/>
    <hyperlink ref="F507" r:id="rId40" xr:uid="{00000000-0004-0000-0200-000027000000}"/>
    <hyperlink ref="F512" r:id="rId41" xr:uid="{00000000-0004-0000-0200-000028000000}"/>
    <hyperlink ref="F523" r:id="rId42" xr:uid="{00000000-0004-0000-0200-000029000000}"/>
    <hyperlink ref="F550" r:id="rId43" xr:uid="{00000000-0004-0000-0200-00002A000000}"/>
    <hyperlink ref="F556" r:id="rId44" xr:uid="{00000000-0004-0000-0200-00002B000000}"/>
    <hyperlink ref="F627" r:id="rId45" xr:uid="{00000000-0004-0000-0200-00002C000000}"/>
    <hyperlink ref="F650" r:id="rId46" xr:uid="{00000000-0004-0000-0200-00002D000000}"/>
    <hyperlink ref="F662" r:id="rId47" xr:uid="{00000000-0004-0000-0200-00002E000000}"/>
    <hyperlink ref="F690" r:id="rId48" xr:uid="{00000000-0004-0000-0200-00002F000000}"/>
    <hyperlink ref="F699" r:id="rId49" xr:uid="{00000000-0004-0000-0200-000030000000}"/>
    <hyperlink ref="F704" r:id="rId50" xr:uid="{00000000-0004-0000-0200-000031000000}"/>
    <hyperlink ref="F764" r:id="rId51" xr:uid="{00000000-0004-0000-0200-000032000000}"/>
    <hyperlink ref="F770" r:id="rId52" xr:uid="{00000000-0004-0000-0200-000033000000}"/>
    <hyperlink ref="F775" r:id="rId53" xr:uid="{00000000-0004-0000-0200-000034000000}"/>
    <hyperlink ref="F780" r:id="rId54" xr:uid="{00000000-0004-0000-0200-000035000000}"/>
    <hyperlink ref="F785" r:id="rId55" xr:uid="{00000000-0004-0000-0200-000036000000}"/>
    <hyperlink ref="F789" r:id="rId56" xr:uid="{00000000-0004-0000-0200-000037000000}"/>
    <hyperlink ref="F794" r:id="rId57" xr:uid="{00000000-0004-0000-0200-000038000000}"/>
    <hyperlink ref="F799" r:id="rId58" xr:uid="{00000000-0004-0000-0200-000039000000}"/>
    <hyperlink ref="F804" r:id="rId59" xr:uid="{00000000-0004-0000-0200-00003A000000}"/>
    <hyperlink ref="F809" r:id="rId60" xr:uid="{00000000-0004-0000-0200-00003B000000}"/>
    <hyperlink ref="F813" r:id="rId61" xr:uid="{00000000-0004-0000-0200-00003C000000}"/>
    <hyperlink ref="F817" r:id="rId62" xr:uid="{00000000-0004-0000-0200-00003D000000}"/>
    <hyperlink ref="F821" r:id="rId63" xr:uid="{00000000-0004-0000-0200-00003E000000}"/>
    <hyperlink ref="F826" r:id="rId64" xr:uid="{00000000-0004-0000-0200-00003F000000}"/>
    <hyperlink ref="F832" r:id="rId65" xr:uid="{00000000-0004-0000-0200-000040000000}"/>
    <hyperlink ref="F847" r:id="rId66" xr:uid="{00000000-0004-0000-0200-000041000000}"/>
    <hyperlink ref="F860" r:id="rId67" xr:uid="{00000000-0004-0000-0200-000042000000}"/>
    <hyperlink ref="F873" r:id="rId68" xr:uid="{00000000-0004-0000-0200-000043000000}"/>
    <hyperlink ref="F881" r:id="rId69" xr:uid="{00000000-0004-0000-0200-000044000000}"/>
    <hyperlink ref="F887" r:id="rId70" xr:uid="{00000000-0004-0000-0200-000045000000}"/>
    <hyperlink ref="F893" r:id="rId71" xr:uid="{00000000-0004-0000-0200-000046000000}"/>
    <hyperlink ref="F898" r:id="rId72" xr:uid="{00000000-0004-0000-0200-000047000000}"/>
    <hyperlink ref="F910" r:id="rId73" xr:uid="{00000000-0004-0000-0200-000048000000}"/>
    <hyperlink ref="F923" r:id="rId74" xr:uid="{00000000-0004-0000-0200-000049000000}"/>
    <hyperlink ref="F927" r:id="rId75" xr:uid="{00000000-0004-0000-0200-00004A000000}"/>
    <hyperlink ref="F932" r:id="rId76" xr:uid="{00000000-0004-0000-0200-00004B000000}"/>
    <hyperlink ref="F944" r:id="rId77" xr:uid="{00000000-0004-0000-0200-00004C000000}"/>
    <hyperlink ref="F956" r:id="rId78" xr:uid="{00000000-0004-0000-0200-00004D000000}"/>
    <hyperlink ref="F971" r:id="rId79" xr:uid="{00000000-0004-0000-0200-00004E000000}"/>
    <hyperlink ref="F989" r:id="rId80" xr:uid="{00000000-0004-0000-0200-00004F000000}"/>
    <hyperlink ref="F1010" r:id="rId81" xr:uid="{00000000-0004-0000-0200-000050000000}"/>
    <hyperlink ref="F1016" r:id="rId82" xr:uid="{00000000-0004-0000-0200-000051000000}"/>
    <hyperlink ref="F1022" r:id="rId83" xr:uid="{00000000-0004-0000-0200-000052000000}"/>
    <hyperlink ref="F1033" r:id="rId84" xr:uid="{00000000-0004-0000-0200-000053000000}"/>
    <hyperlink ref="F1046" r:id="rId85" xr:uid="{00000000-0004-0000-0200-000054000000}"/>
    <hyperlink ref="F1052" r:id="rId86" xr:uid="{00000000-0004-0000-0200-000055000000}"/>
    <hyperlink ref="F1058" r:id="rId87" xr:uid="{00000000-0004-0000-0200-000056000000}"/>
    <hyperlink ref="F1065" r:id="rId88" xr:uid="{00000000-0004-0000-0200-000057000000}"/>
    <hyperlink ref="F1072" r:id="rId89" xr:uid="{00000000-0004-0000-0200-000058000000}"/>
    <hyperlink ref="F1078" r:id="rId90" xr:uid="{00000000-0004-0000-0200-000059000000}"/>
    <hyperlink ref="F1085" r:id="rId91" xr:uid="{00000000-0004-0000-0200-00005A000000}"/>
    <hyperlink ref="F1092" r:id="rId92" xr:uid="{00000000-0004-0000-0200-00005B000000}"/>
    <hyperlink ref="F1100" r:id="rId93" xr:uid="{00000000-0004-0000-0200-00005C000000}"/>
    <hyperlink ref="F1105" r:id="rId94" xr:uid="{00000000-0004-0000-0200-00005D000000}"/>
    <hyperlink ref="F1112" r:id="rId95" xr:uid="{00000000-0004-0000-0200-00005E000000}"/>
    <hyperlink ref="F1118" r:id="rId96" xr:uid="{00000000-0004-0000-0200-00005F000000}"/>
    <hyperlink ref="F1125" r:id="rId97" xr:uid="{00000000-0004-0000-0200-000060000000}"/>
    <hyperlink ref="F1132" r:id="rId98" xr:uid="{00000000-0004-0000-0200-000061000000}"/>
    <hyperlink ref="F1140" r:id="rId99" xr:uid="{00000000-0004-0000-0200-000062000000}"/>
    <hyperlink ref="F1145" r:id="rId100" xr:uid="{00000000-0004-0000-0200-000063000000}"/>
    <hyperlink ref="F1156" r:id="rId101" xr:uid="{00000000-0004-0000-0200-000064000000}"/>
    <hyperlink ref="F1176" r:id="rId102" xr:uid="{00000000-0004-0000-0200-000065000000}"/>
    <hyperlink ref="F1182" r:id="rId103" xr:uid="{00000000-0004-0000-0200-000066000000}"/>
    <hyperlink ref="F1190" r:id="rId104" xr:uid="{00000000-0004-0000-0200-000067000000}"/>
    <hyperlink ref="F1195" r:id="rId105" xr:uid="{00000000-0004-0000-0200-000068000000}"/>
    <hyperlink ref="F1209" r:id="rId106" xr:uid="{00000000-0004-0000-0200-000069000000}"/>
    <hyperlink ref="F1214" r:id="rId107" xr:uid="{00000000-0004-0000-0200-00006A000000}"/>
    <hyperlink ref="F1219" r:id="rId108" xr:uid="{00000000-0004-0000-0200-00006B000000}"/>
    <hyperlink ref="F1229" r:id="rId109" xr:uid="{00000000-0004-0000-0200-00006C000000}"/>
    <hyperlink ref="F1234" r:id="rId110" xr:uid="{00000000-0004-0000-0200-00006D000000}"/>
    <hyperlink ref="F1239" r:id="rId111" xr:uid="{00000000-0004-0000-0200-00006E000000}"/>
    <hyperlink ref="F1245" r:id="rId112" xr:uid="{00000000-0004-0000-0200-00006F000000}"/>
    <hyperlink ref="F1250" r:id="rId113" xr:uid="{00000000-0004-0000-0200-000070000000}"/>
    <hyperlink ref="F1255" r:id="rId114" xr:uid="{00000000-0004-0000-0200-000071000000}"/>
    <hyperlink ref="F1321" r:id="rId115" xr:uid="{00000000-0004-0000-0200-000072000000}"/>
    <hyperlink ref="F1333" r:id="rId116" xr:uid="{00000000-0004-0000-0200-000073000000}"/>
    <hyperlink ref="F1344" r:id="rId117" xr:uid="{00000000-0004-0000-0200-000074000000}"/>
    <hyperlink ref="F1358" r:id="rId118" xr:uid="{00000000-0004-0000-0200-000075000000}"/>
    <hyperlink ref="F1369" r:id="rId119" xr:uid="{00000000-0004-0000-0200-000076000000}"/>
    <hyperlink ref="F1383" r:id="rId120" xr:uid="{00000000-0004-0000-0200-000077000000}"/>
    <hyperlink ref="F1395" r:id="rId121" xr:uid="{00000000-0004-0000-0200-000078000000}"/>
    <hyperlink ref="F1401" r:id="rId122" xr:uid="{00000000-0004-0000-0200-000079000000}"/>
    <hyperlink ref="F1417" r:id="rId123" xr:uid="{00000000-0004-0000-0200-00007A000000}"/>
    <hyperlink ref="F1423" r:id="rId124" xr:uid="{00000000-0004-0000-0200-00007B000000}"/>
    <hyperlink ref="F1434" r:id="rId125" xr:uid="{00000000-0004-0000-0200-00007C000000}"/>
    <hyperlink ref="F1445" r:id="rId126" xr:uid="{00000000-0004-0000-0200-00007D000000}"/>
    <hyperlink ref="F1458" r:id="rId127" xr:uid="{00000000-0004-0000-0200-00007E000000}"/>
    <hyperlink ref="F1584" r:id="rId128" xr:uid="{00000000-0004-0000-0200-00007F000000}"/>
    <hyperlink ref="F1591" r:id="rId129" xr:uid="{00000000-0004-0000-0200-000080000000}"/>
    <hyperlink ref="F1597" r:id="rId130" xr:uid="{00000000-0004-0000-0200-000081000000}"/>
    <hyperlink ref="F1604" r:id="rId131" xr:uid="{00000000-0004-0000-0200-000082000000}"/>
    <hyperlink ref="F1610" r:id="rId132" xr:uid="{00000000-0004-0000-0200-000083000000}"/>
    <hyperlink ref="F1614" r:id="rId133" xr:uid="{00000000-0004-0000-0200-000084000000}"/>
    <hyperlink ref="F1619" r:id="rId134" xr:uid="{00000000-0004-0000-0200-000085000000}"/>
    <hyperlink ref="F1623" r:id="rId135" xr:uid="{00000000-0004-0000-0200-000086000000}"/>
    <hyperlink ref="F1628" r:id="rId136" xr:uid="{00000000-0004-0000-0200-000087000000}"/>
    <hyperlink ref="F1634" r:id="rId137" xr:uid="{00000000-0004-0000-0200-000088000000}"/>
    <hyperlink ref="F1639" r:id="rId138" xr:uid="{00000000-0004-0000-0200-000089000000}"/>
    <hyperlink ref="F1653" r:id="rId139" xr:uid="{00000000-0004-0000-0200-00008A000000}"/>
    <hyperlink ref="F1657" r:id="rId140" xr:uid="{00000000-0004-0000-0200-00008B000000}"/>
    <hyperlink ref="F1662" r:id="rId141" xr:uid="{00000000-0004-0000-0200-00008C000000}"/>
    <hyperlink ref="F1667" r:id="rId142" xr:uid="{00000000-0004-0000-0200-00008D000000}"/>
    <hyperlink ref="F1672" r:id="rId143" xr:uid="{00000000-0004-0000-0200-00008E000000}"/>
    <hyperlink ref="F1676" r:id="rId144" xr:uid="{00000000-0004-0000-0200-00008F000000}"/>
    <hyperlink ref="F1681" r:id="rId145" xr:uid="{00000000-0004-0000-0200-000090000000}"/>
    <hyperlink ref="F1685" r:id="rId146" xr:uid="{00000000-0004-0000-0200-000091000000}"/>
    <hyperlink ref="F1690" r:id="rId147" xr:uid="{00000000-0004-0000-0200-000092000000}"/>
    <hyperlink ref="F1695" r:id="rId148" xr:uid="{00000000-0004-0000-0200-000093000000}"/>
    <hyperlink ref="F1700" r:id="rId149" xr:uid="{00000000-0004-0000-0200-000094000000}"/>
    <hyperlink ref="F1716" r:id="rId150" xr:uid="{00000000-0004-0000-0200-000095000000}"/>
    <hyperlink ref="F1730" r:id="rId151" xr:uid="{00000000-0004-0000-0200-000096000000}"/>
    <hyperlink ref="F1735" r:id="rId152" xr:uid="{00000000-0004-0000-0200-000097000000}"/>
    <hyperlink ref="F1741" r:id="rId153" xr:uid="{00000000-0004-0000-0200-000098000000}"/>
    <hyperlink ref="F1746" r:id="rId154" xr:uid="{00000000-0004-0000-0200-000099000000}"/>
    <hyperlink ref="F1760" r:id="rId155" xr:uid="{00000000-0004-0000-0200-00009A000000}"/>
    <hyperlink ref="F1765" r:id="rId156" xr:uid="{00000000-0004-0000-0200-00009B000000}"/>
    <hyperlink ref="F1771" r:id="rId157" xr:uid="{00000000-0004-0000-0200-00009C000000}"/>
    <hyperlink ref="F1776" r:id="rId158" xr:uid="{00000000-0004-0000-0200-00009D000000}"/>
    <hyperlink ref="F1788" r:id="rId159" xr:uid="{00000000-0004-0000-0200-00009E000000}"/>
    <hyperlink ref="F1794" r:id="rId160" xr:uid="{00000000-0004-0000-0200-00009F000000}"/>
    <hyperlink ref="F1799" r:id="rId161" xr:uid="{00000000-0004-0000-0200-0000A0000000}"/>
    <hyperlink ref="F1804" r:id="rId162" xr:uid="{00000000-0004-0000-0200-0000A1000000}"/>
    <hyperlink ref="F1816" r:id="rId163" xr:uid="{00000000-0004-0000-0200-0000A2000000}"/>
    <hyperlink ref="F1828" r:id="rId164" xr:uid="{00000000-0004-0000-0200-0000A3000000}"/>
    <hyperlink ref="F1833" r:id="rId165" xr:uid="{00000000-0004-0000-0200-0000A4000000}"/>
    <hyperlink ref="F1838" r:id="rId166" xr:uid="{00000000-0004-0000-0200-0000A5000000}"/>
    <hyperlink ref="F1843" r:id="rId167" xr:uid="{00000000-0004-0000-0200-0000A6000000}"/>
    <hyperlink ref="F1848" r:id="rId168" xr:uid="{00000000-0004-0000-0200-0000A7000000}"/>
    <hyperlink ref="F1865" r:id="rId169" xr:uid="{00000000-0004-0000-0200-0000A8000000}"/>
    <hyperlink ref="F1870" r:id="rId170" xr:uid="{00000000-0004-0000-0200-0000A9000000}"/>
    <hyperlink ref="F1875" r:id="rId171" xr:uid="{00000000-0004-0000-0200-0000AA000000}"/>
    <hyperlink ref="F1880" r:id="rId172" xr:uid="{00000000-0004-0000-0200-0000AB000000}"/>
    <hyperlink ref="F1885" r:id="rId173" xr:uid="{00000000-0004-0000-0200-0000AC000000}"/>
    <hyperlink ref="F1890" r:id="rId174" xr:uid="{00000000-0004-0000-0200-0000AD000000}"/>
    <hyperlink ref="F1914" r:id="rId175" xr:uid="{00000000-0004-0000-0200-0000AE000000}"/>
    <hyperlink ref="F1920" r:id="rId176" xr:uid="{00000000-0004-0000-0200-0000AF000000}"/>
    <hyperlink ref="F1938" r:id="rId177" xr:uid="{00000000-0004-0000-0200-0000B0000000}"/>
    <hyperlink ref="F1945" r:id="rId178" xr:uid="{00000000-0004-0000-0200-0000B1000000}"/>
    <hyperlink ref="F1951" r:id="rId179" xr:uid="{00000000-0004-0000-0200-0000B2000000}"/>
    <hyperlink ref="F1984" r:id="rId180" xr:uid="{00000000-0004-0000-0200-0000B3000000}"/>
    <hyperlink ref="F1990" r:id="rId181" xr:uid="{00000000-0004-0000-0200-0000B4000000}"/>
    <hyperlink ref="F2012" r:id="rId182" xr:uid="{00000000-0004-0000-0200-0000B5000000}"/>
    <hyperlink ref="F2050" r:id="rId183" xr:uid="{00000000-0004-0000-0200-0000B6000000}"/>
    <hyperlink ref="F2072" r:id="rId184" xr:uid="{00000000-0004-0000-0200-0000B7000000}"/>
    <hyperlink ref="F2075" r:id="rId185" xr:uid="{00000000-0004-0000-0200-0000B8000000}"/>
    <hyperlink ref="F2079" r:id="rId186" xr:uid="{00000000-0004-0000-0200-0000B9000000}"/>
    <hyperlink ref="F2085" r:id="rId187" xr:uid="{00000000-0004-0000-0200-0000BA000000}"/>
    <hyperlink ref="F2090" r:id="rId188" xr:uid="{00000000-0004-0000-0200-0000BB000000}"/>
    <hyperlink ref="F2106" r:id="rId189" xr:uid="{00000000-0004-0000-0200-0000BC000000}"/>
    <hyperlink ref="F2121" r:id="rId190" xr:uid="{00000000-0004-0000-0200-0000BD000000}"/>
    <hyperlink ref="F2131" r:id="rId191" xr:uid="{00000000-0004-0000-0200-0000BE000000}"/>
    <hyperlink ref="F2146" r:id="rId192" xr:uid="{00000000-0004-0000-0200-0000BF000000}"/>
    <hyperlink ref="F2151" r:id="rId193" xr:uid="{00000000-0004-0000-0200-0000C0000000}"/>
  </hyperlinks>
  <pageMargins left="0.39374999999999999" right="0.39374999999999999" top="0.39374999999999999" bottom="0.39374999999999999" header="0" footer="0"/>
  <pageSetup paperSize="9" scale="84" fitToHeight="100" orientation="landscape" blackAndWhite="1" r:id="rId194"/>
  <headerFooter>
    <oddFooter>&amp;CStrana &amp;P z &amp;N</oddFooter>
  </headerFooter>
  <drawing r:id="rId19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41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170</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17158</v>
      </c>
      <c r="F9" s="364"/>
      <c r="G9" s="364"/>
      <c r="H9" s="364"/>
      <c r="L9" s="34"/>
    </row>
    <row r="10" spans="2:46" s="1" customFormat="1" ht="12" customHeight="1">
      <c r="B10" s="34"/>
      <c r="D10" s="29" t="s">
        <v>15098</v>
      </c>
      <c r="L10" s="34"/>
    </row>
    <row r="11" spans="2:46" s="1" customFormat="1" ht="16.5" customHeight="1">
      <c r="B11" s="34"/>
      <c r="E11" s="356" t="s">
        <v>17159</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
        <v>183</v>
      </c>
      <c r="L22" s="34"/>
    </row>
    <row r="23" spans="2:12" s="1" customFormat="1" ht="18" customHeight="1">
      <c r="B23" s="34"/>
      <c r="E23" s="27" t="s">
        <v>184</v>
      </c>
      <c r="I23" s="29" t="s">
        <v>27</v>
      </c>
      <c r="J23" s="27" t="s">
        <v>185</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48" t="s">
        <v>19</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ROUND((SUM(BE90:BE414)),  2)</f>
        <v>0</v>
      </c>
      <c r="I35" s="95">
        <v>0.21</v>
      </c>
      <c r="J35" s="85">
        <f>ROUND(((SUM(BE90:BE414))*I35),  2)</f>
        <v>0</v>
      </c>
      <c r="L35" s="34"/>
    </row>
    <row r="36" spans="2:12" s="1" customFormat="1" ht="14.45" customHeight="1">
      <c r="B36" s="34"/>
      <c r="E36" s="29" t="s">
        <v>41</v>
      </c>
      <c r="F36" s="85">
        <f>ROUND((SUM(BF90:BF414)),  2)</f>
        <v>0</v>
      </c>
      <c r="I36" s="95">
        <v>0.12</v>
      </c>
      <c r="J36" s="85">
        <f>ROUND(((SUM(BF90:BF414))*I36),  2)</f>
        <v>0</v>
      </c>
      <c r="L36" s="34"/>
    </row>
    <row r="37" spans="2:12" s="1" customFormat="1" ht="14.45" hidden="1" customHeight="1">
      <c r="B37" s="34"/>
      <c r="E37" s="29" t="s">
        <v>42</v>
      </c>
      <c r="F37" s="85">
        <f>ROUND((SUM(BG90:BG414)),  2)</f>
        <v>0</v>
      </c>
      <c r="I37" s="95">
        <v>0.21</v>
      </c>
      <c r="J37" s="85">
        <f>0</f>
        <v>0</v>
      </c>
      <c r="L37" s="34"/>
    </row>
    <row r="38" spans="2:12" s="1" customFormat="1" ht="14.45" hidden="1" customHeight="1">
      <c r="B38" s="34"/>
      <c r="E38" s="29" t="s">
        <v>43</v>
      </c>
      <c r="F38" s="85">
        <f>ROUND((SUM(BH90:BH414)),  2)</f>
        <v>0</v>
      </c>
      <c r="I38" s="95">
        <v>0.12</v>
      </c>
      <c r="J38" s="85">
        <f>0</f>
        <v>0</v>
      </c>
      <c r="L38" s="34"/>
    </row>
    <row r="39" spans="2:12" s="1" customFormat="1" ht="14.45" hidden="1" customHeight="1">
      <c r="B39" s="34"/>
      <c r="E39" s="29" t="s">
        <v>44</v>
      </c>
      <c r="F39" s="85">
        <f>ROUND((SUM(BI90:BI414)),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17158</v>
      </c>
      <c r="F52" s="364"/>
      <c r="G52" s="364"/>
      <c r="H52" s="364"/>
      <c r="L52" s="34"/>
    </row>
    <row r="53" spans="2:47" s="1" customFormat="1" ht="12" customHeight="1">
      <c r="B53" s="34"/>
      <c r="C53" s="29" t="s">
        <v>15098</v>
      </c>
      <c r="L53" s="34"/>
    </row>
    <row r="54" spans="2:47" s="1" customFormat="1" ht="16.5" customHeight="1">
      <c r="B54" s="34"/>
      <c r="E54" s="356" t="str">
        <f>E11</f>
        <v>D.1.4.10.1.-1 - SADOVÉ ÚPRAVY, VENKOVNÍ VYBAVENÍ, OPLOCENÍ - SADOVÉ ÚPRAVY</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25.7" customHeight="1">
      <c r="B58" s="34"/>
      <c r="C58" s="29" t="s">
        <v>25</v>
      </c>
      <c r="F58" s="27" t="str">
        <f>E17</f>
        <v xml:space="preserve"> </v>
      </c>
      <c r="I58" s="29" t="s">
        <v>30</v>
      </c>
      <c r="J58" s="32" t="str">
        <f>E23</f>
        <v xml:space="preserve">TECHNICO Opava s.r.o.,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372</v>
      </c>
      <c r="E64" s="107"/>
      <c r="F64" s="107"/>
      <c r="G64" s="107"/>
      <c r="H64" s="107"/>
      <c r="I64" s="107"/>
      <c r="J64" s="108">
        <f>J91</f>
        <v>0</v>
      </c>
      <c r="L64" s="105"/>
    </row>
    <row r="65" spans="2:12" s="9" customFormat="1" ht="19.899999999999999" customHeight="1">
      <c r="B65" s="109"/>
      <c r="D65" s="110" t="s">
        <v>373</v>
      </c>
      <c r="E65" s="111"/>
      <c r="F65" s="111"/>
      <c r="G65" s="111"/>
      <c r="H65" s="111"/>
      <c r="I65" s="111"/>
      <c r="J65" s="112">
        <f>J92</f>
        <v>0</v>
      </c>
      <c r="L65" s="109"/>
    </row>
    <row r="66" spans="2:12" s="9" customFormat="1" ht="19.899999999999999" customHeight="1">
      <c r="B66" s="109"/>
      <c r="D66" s="110" t="s">
        <v>375</v>
      </c>
      <c r="E66" s="111"/>
      <c r="F66" s="111"/>
      <c r="G66" s="111"/>
      <c r="H66" s="111"/>
      <c r="I66" s="111"/>
      <c r="J66" s="112">
        <f>J385</f>
        <v>0</v>
      </c>
      <c r="L66" s="109"/>
    </row>
    <row r="67" spans="2:12" s="9" customFormat="1" ht="19.899999999999999" customHeight="1">
      <c r="B67" s="109"/>
      <c r="D67" s="110" t="s">
        <v>376</v>
      </c>
      <c r="E67" s="111"/>
      <c r="F67" s="111"/>
      <c r="G67" s="111"/>
      <c r="H67" s="111"/>
      <c r="I67" s="111"/>
      <c r="J67" s="112">
        <f>J403</f>
        <v>0</v>
      </c>
      <c r="L67" s="109"/>
    </row>
    <row r="68" spans="2:12" s="8" customFormat="1" ht="24.95" customHeight="1">
      <c r="B68" s="105"/>
      <c r="D68" s="106" t="s">
        <v>402</v>
      </c>
      <c r="E68" s="107"/>
      <c r="F68" s="107"/>
      <c r="G68" s="107"/>
      <c r="H68" s="107"/>
      <c r="I68" s="107"/>
      <c r="J68" s="108">
        <f>J408</f>
        <v>0</v>
      </c>
      <c r="L68" s="105"/>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5" t="str">
        <f>E7</f>
        <v>Stavební úpravy budovy N (CEETe II) v areálu VŠB-TUO - Úpravy po DI - rev_a</v>
      </c>
      <c r="F78" s="366"/>
      <c r="G78" s="366"/>
      <c r="H78" s="366"/>
      <c r="L78" s="34"/>
    </row>
    <row r="79" spans="2:12" ht="12" customHeight="1">
      <c r="B79" s="22"/>
      <c r="C79" s="29" t="s">
        <v>181</v>
      </c>
      <c r="L79" s="22"/>
    </row>
    <row r="80" spans="2:12" s="1" customFormat="1" ht="16.5" customHeight="1">
      <c r="B80" s="34"/>
      <c r="E80" s="365" t="s">
        <v>17158</v>
      </c>
      <c r="F80" s="364"/>
      <c r="G80" s="364"/>
      <c r="H80" s="364"/>
      <c r="L80" s="34"/>
    </row>
    <row r="81" spans="2:65" s="1" customFormat="1" ht="12" customHeight="1">
      <c r="B81" s="34"/>
      <c r="C81" s="29" t="s">
        <v>15098</v>
      </c>
      <c r="L81" s="34"/>
    </row>
    <row r="82" spans="2:65" s="1" customFormat="1" ht="16.5" customHeight="1">
      <c r="B82" s="34"/>
      <c r="E82" s="356" t="str">
        <f>E11</f>
        <v>D.1.4.10.1.-1 - SADOVÉ ÚPRAVY, VENKOVNÍ VYBAVENÍ, OPLOCENÍ - SADOVÉ ÚPRAVY</v>
      </c>
      <c r="F82" s="364"/>
      <c r="G82" s="364"/>
      <c r="H82" s="364"/>
      <c r="L82" s="34"/>
    </row>
    <row r="83" spans="2:65" s="1" customFormat="1" ht="6.95" customHeight="1">
      <c r="B83" s="34"/>
      <c r="L83" s="34"/>
    </row>
    <row r="84" spans="2:65" s="1" customFormat="1" ht="12" customHeight="1">
      <c r="B84" s="34"/>
      <c r="C84" s="29" t="s">
        <v>21</v>
      </c>
      <c r="F84" s="27" t="str">
        <f>F14</f>
        <v xml:space="preserve"> </v>
      </c>
      <c r="I84" s="29" t="s">
        <v>23</v>
      </c>
      <c r="J84" s="51" t="str">
        <f>IF(J14="","",J14)</f>
        <v>1. 10. 2025</v>
      </c>
      <c r="L84" s="34"/>
    </row>
    <row r="85" spans="2:65" s="1" customFormat="1" ht="6.95" customHeight="1">
      <c r="B85" s="34"/>
      <c r="L85" s="34"/>
    </row>
    <row r="86" spans="2:65" s="1" customFormat="1" ht="25.7" customHeight="1">
      <c r="B86" s="34"/>
      <c r="C86" s="29" t="s">
        <v>25</v>
      </c>
      <c r="F86" s="27" t="str">
        <f>E17</f>
        <v xml:space="preserve"> </v>
      </c>
      <c r="I86" s="29" t="s">
        <v>30</v>
      </c>
      <c r="J86" s="32" t="str">
        <f>E23</f>
        <v xml:space="preserve">TECHNICO Opava s.r.o.,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P91+P408</f>
        <v>0</v>
      </c>
      <c r="Q90" s="52"/>
      <c r="R90" s="118">
        <f>R91+R408</f>
        <v>32.219731000000003</v>
      </c>
      <c r="S90" s="52"/>
      <c r="T90" s="119">
        <f>T91+T408</f>
        <v>0</v>
      </c>
      <c r="AT90" s="19" t="s">
        <v>68</v>
      </c>
      <c r="AU90" s="19" t="s">
        <v>189</v>
      </c>
      <c r="BK90" s="120">
        <f>BK91+BK408</f>
        <v>0</v>
      </c>
    </row>
    <row r="91" spans="2:65" s="11" customFormat="1" ht="25.9" customHeight="1">
      <c r="B91" s="121"/>
      <c r="D91" s="122" t="s">
        <v>68</v>
      </c>
      <c r="E91" s="123" t="s">
        <v>403</v>
      </c>
      <c r="F91" s="123" t="s">
        <v>404</v>
      </c>
      <c r="I91" s="124"/>
      <c r="J91" s="125">
        <f>BK91</f>
        <v>0</v>
      </c>
      <c r="L91" s="121"/>
      <c r="M91" s="126"/>
      <c r="P91" s="127">
        <f>P92+P385+P403</f>
        <v>0</v>
      </c>
      <c r="R91" s="127">
        <f>R92+R385+R403</f>
        <v>32.219731000000003</v>
      </c>
      <c r="T91" s="128">
        <f>T92+T385+T403</f>
        <v>0</v>
      </c>
      <c r="AR91" s="122" t="s">
        <v>77</v>
      </c>
      <c r="AT91" s="129" t="s">
        <v>68</v>
      </c>
      <c r="AU91" s="129" t="s">
        <v>69</v>
      </c>
      <c r="AY91" s="122" t="s">
        <v>212</v>
      </c>
      <c r="BK91" s="130">
        <f>BK92+BK385+BK403</f>
        <v>0</v>
      </c>
    </row>
    <row r="92" spans="2:65" s="11" customFormat="1" ht="22.9" customHeight="1">
      <c r="B92" s="121"/>
      <c r="D92" s="122" t="s">
        <v>68</v>
      </c>
      <c r="E92" s="131" t="s">
        <v>77</v>
      </c>
      <c r="F92" s="131" t="s">
        <v>405</v>
      </c>
      <c r="I92" s="124"/>
      <c r="J92" s="132">
        <f>BK92</f>
        <v>0</v>
      </c>
      <c r="L92" s="121"/>
      <c r="M92" s="126"/>
      <c r="P92" s="127">
        <f>SUM(P93:P384)</f>
        <v>0</v>
      </c>
      <c r="R92" s="127">
        <f>SUM(R93:R384)</f>
        <v>32.219731000000003</v>
      </c>
      <c r="T92" s="128">
        <f>SUM(T93:T384)</f>
        <v>0</v>
      </c>
      <c r="AR92" s="122" t="s">
        <v>77</v>
      </c>
      <c r="AT92" s="129" t="s">
        <v>68</v>
      </c>
      <c r="AU92" s="129" t="s">
        <v>77</v>
      </c>
      <c r="AY92" s="122" t="s">
        <v>212</v>
      </c>
      <c r="BK92" s="130">
        <f>SUM(BK93:BK384)</f>
        <v>0</v>
      </c>
    </row>
    <row r="93" spans="2:65" s="1" customFormat="1" ht="16.5" customHeight="1">
      <c r="B93" s="34"/>
      <c r="C93" s="133" t="s">
        <v>77</v>
      </c>
      <c r="D93" s="133" t="s">
        <v>215</v>
      </c>
      <c r="E93" s="134" t="s">
        <v>17160</v>
      </c>
      <c r="F93" s="135" t="s">
        <v>17161</v>
      </c>
      <c r="G93" s="136" t="s">
        <v>495</v>
      </c>
      <c r="H93" s="137">
        <v>3254.42</v>
      </c>
      <c r="I93" s="138"/>
      <c r="J93" s="139">
        <f>ROUND(I93*H93,2)</f>
        <v>0</v>
      </c>
      <c r="K93" s="135" t="s">
        <v>219</v>
      </c>
      <c r="L93" s="34"/>
      <c r="M93" s="140" t="s">
        <v>19</v>
      </c>
      <c r="N93" s="141" t="s">
        <v>40</v>
      </c>
      <c r="P93" s="142">
        <f>O93*H93</f>
        <v>0</v>
      </c>
      <c r="Q93" s="142">
        <v>0</v>
      </c>
      <c r="R93" s="142">
        <f>Q93*H93</f>
        <v>0</v>
      </c>
      <c r="S93" s="142">
        <v>0</v>
      </c>
      <c r="T93" s="143">
        <f>S93*H93</f>
        <v>0</v>
      </c>
      <c r="AR93" s="144" t="s">
        <v>229</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229</v>
      </c>
      <c r="BM93" s="144" t="s">
        <v>17162</v>
      </c>
    </row>
    <row r="94" spans="2:65" s="1" customFormat="1">
      <c r="B94" s="34"/>
      <c r="D94" s="146" t="s">
        <v>222</v>
      </c>
      <c r="F94" s="147" t="s">
        <v>17163</v>
      </c>
      <c r="I94" s="148"/>
      <c r="L94" s="34"/>
      <c r="M94" s="149"/>
      <c r="T94" s="55"/>
      <c r="AT94" s="19" t="s">
        <v>222</v>
      </c>
      <c r="AU94" s="19" t="s">
        <v>79</v>
      </c>
    </row>
    <row r="95" spans="2:65" s="14" customFormat="1">
      <c r="B95" s="170"/>
      <c r="D95" s="150" t="s">
        <v>226</v>
      </c>
      <c r="E95" s="171" t="s">
        <v>19</v>
      </c>
      <c r="F95" s="172" t="s">
        <v>17164</v>
      </c>
      <c r="H95" s="171" t="s">
        <v>19</v>
      </c>
      <c r="I95" s="173"/>
      <c r="L95" s="170"/>
      <c r="M95" s="174"/>
      <c r="T95" s="175"/>
      <c r="AT95" s="171" t="s">
        <v>226</v>
      </c>
      <c r="AU95" s="171" t="s">
        <v>79</v>
      </c>
      <c r="AV95" s="14" t="s">
        <v>77</v>
      </c>
      <c r="AW95" s="14" t="s">
        <v>31</v>
      </c>
      <c r="AX95" s="14" t="s">
        <v>69</v>
      </c>
      <c r="AY95" s="171" t="s">
        <v>212</v>
      </c>
    </row>
    <row r="96" spans="2:65" s="12" customFormat="1">
      <c r="B96" s="152"/>
      <c r="D96" s="150" t="s">
        <v>226</v>
      </c>
      <c r="E96" s="153" t="s">
        <v>19</v>
      </c>
      <c r="F96" s="154" t="s">
        <v>17165</v>
      </c>
      <c r="H96" s="155">
        <v>2996.8</v>
      </c>
      <c r="I96" s="156"/>
      <c r="L96" s="152"/>
      <c r="M96" s="157"/>
      <c r="T96" s="158"/>
      <c r="AT96" s="153" t="s">
        <v>226</v>
      </c>
      <c r="AU96" s="153" t="s">
        <v>79</v>
      </c>
      <c r="AV96" s="12" t="s">
        <v>79</v>
      </c>
      <c r="AW96" s="12" t="s">
        <v>31</v>
      </c>
      <c r="AX96" s="12" t="s">
        <v>69</v>
      </c>
      <c r="AY96" s="153" t="s">
        <v>212</v>
      </c>
    </row>
    <row r="97" spans="2:65" s="12" customFormat="1">
      <c r="B97" s="152"/>
      <c r="D97" s="150" t="s">
        <v>226</v>
      </c>
      <c r="E97" s="153" t="s">
        <v>19</v>
      </c>
      <c r="F97" s="154" t="s">
        <v>17166</v>
      </c>
      <c r="H97" s="155">
        <v>257.62</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3254.42</v>
      </c>
      <c r="I98" s="163"/>
      <c r="L98" s="159"/>
      <c r="M98" s="164"/>
      <c r="T98" s="165"/>
      <c r="AT98" s="160" t="s">
        <v>226</v>
      </c>
      <c r="AU98" s="160" t="s">
        <v>79</v>
      </c>
      <c r="AV98" s="13" t="s">
        <v>229</v>
      </c>
      <c r="AW98" s="13" t="s">
        <v>31</v>
      </c>
      <c r="AX98" s="13" t="s">
        <v>77</v>
      </c>
      <c r="AY98" s="160" t="s">
        <v>212</v>
      </c>
    </row>
    <row r="99" spans="2:65" s="1" customFormat="1" ht="24.2" customHeight="1">
      <c r="B99" s="34"/>
      <c r="C99" s="133" t="s">
        <v>79</v>
      </c>
      <c r="D99" s="133" t="s">
        <v>215</v>
      </c>
      <c r="E99" s="134" t="s">
        <v>17167</v>
      </c>
      <c r="F99" s="135" t="s">
        <v>17168</v>
      </c>
      <c r="G99" s="136" t="s">
        <v>495</v>
      </c>
      <c r="H99" s="137">
        <v>334.6</v>
      </c>
      <c r="I99" s="138"/>
      <c r="J99" s="139">
        <f>ROUND(I99*H99,2)</f>
        <v>0</v>
      </c>
      <c r="K99" s="135" t="s">
        <v>219</v>
      </c>
      <c r="L99" s="34"/>
      <c r="M99" s="140" t="s">
        <v>19</v>
      </c>
      <c r="N99" s="141" t="s">
        <v>40</v>
      </c>
      <c r="P99" s="142">
        <f>O99*H99</f>
        <v>0</v>
      </c>
      <c r="Q99" s="142">
        <v>0</v>
      </c>
      <c r="R99" s="142">
        <f>Q99*H99</f>
        <v>0</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17169</v>
      </c>
    </row>
    <row r="100" spans="2:65" s="1" customFormat="1">
      <c r="B100" s="34"/>
      <c r="D100" s="146" t="s">
        <v>222</v>
      </c>
      <c r="F100" s="147" t="s">
        <v>17170</v>
      </c>
      <c r="I100" s="148"/>
      <c r="L100" s="34"/>
      <c r="M100" s="149"/>
      <c r="T100" s="55"/>
      <c r="AT100" s="19" t="s">
        <v>222</v>
      </c>
      <c r="AU100" s="19" t="s">
        <v>79</v>
      </c>
    </row>
    <row r="101" spans="2:65" s="1" customFormat="1" ht="58.5">
      <c r="B101" s="34"/>
      <c r="D101" s="150" t="s">
        <v>224</v>
      </c>
      <c r="F101" s="151" t="s">
        <v>17171</v>
      </c>
      <c r="I101" s="148"/>
      <c r="L101" s="34"/>
      <c r="M101" s="149"/>
      <c r="T101" s="55"/>
      <c r="AT101" s="19" t="s">
        <v>224</v>
      </c>
      <c r="AU101" s="19" t="s">
        <v>79</v>
      </c>
    </row>
    <row r="102" spans="2:65" s="14" customFormat="1">
      <c r="B102" s="170"/>
      <c r="D102" s="150" t="s">
        <v>226</v>
      </c>
      <c r="E102" s="171" t="s">
        <v>19</v>
      </c>
      <c r="F102" s="172" t="s">
        <v>17172</v>
      </c>
      <c r="H102" s="171" t="s">
        <v>19</v>
      </c>
      <c r="I102" s="173"/>
      <c r="L102" s="170"/>
      <c r="M102" s="174"/>
      <c r="T102" s="175"/>
      <c r="AT102" s="171" t="s">
        <v>226</v>
      </c>
      <c r="AU102" s="171" t="s">
        <v>79</v>
      </c>
      <c r="AV102" s="14" t="s">
        <v>77</v>
      </c>
      <c r="AW102" s="14" t="s">
        <v>31</v>
      </c>
      <c r="AX102" s="14" t="s">
        <v>69</v>
      </c>
      <c r="AY102" s="171" t="s">
        <v>212</v>
      </c>
    </row>
    <row r="103" spans="2:65" s="12" customFormat="1">
      <c r="B103" s="152"/>
      <c r="D103" s="150" t="s">
        <v>226</v>
      </c>
      <c r="E103" s="153" t="s">
        <v>19</v>
      </c>
      <c r="F103" s="154" t="s">
        <v>17173</v>
      </c>
      <c r="H103" s="155">
        <v>274.5</v>
      </c>
      <c r="I103" s="156"/>
      <c r="L103" s="152"/>
      <c r="M103" s="157"/>
      <c r="T103" s="158"/>
      <c r="AT103" s="153" t="s">
        <v>226</v>
      </c>
      <c r="AU103" s="153" t="s">
        <v>79</v>
      </c>
      <c r="AV103" s="12" t="s">
        <v>79</v>
      </c>
      <c r="AW103" s="12" t="s">
        <v>31</v>
      </c>
      <c r="AX103" s="12" t="s">
        <v>69</v>
      </c>
      <c r="AY103" s="153" t="s">
        <v>212</v>
      </c>
    </row>
    <row r="104" spans="2:65" s="12" customFormat="1">
      <c r="B104" s="152"/>
      <c r="D104" s="150" t="s">
        <v>226</v>
      </c>
      <c r="E104" s="153" t="s">
        <v>19</v>
      </c>
      <c r="F104" s="154" t="s">
        <v>17174</v>
      </c>
      <c r="H104" s="155">
        <v>25.1</v>
      </c>
      <c r="I104" s="156"/>
      <c r="L104" s="152"/>
      <c r="M104" s="157"/>
      <c r="T104" s="158"/>
      <c r="AT104" s="153" t="s">
        <v>226</v>
      </c>
      <c r="AU104" s="153" t="s">
        <v>79</v>
      </c>
      <c r="AV104" s="12" t="s">
        <v>79</v>
      </c>
      <c r="AW104" s="12" t="s">
        <v>31</v>
      </c>
      <c r="AX104" s="12" t="s">
        <v>69</v>
      </c>
      <c r="AY104" s="153" t="s">
        <v>212</v>
      </c>
    </row>
    <row r="105" spans="2:65" s="15" customFormat="1">
      <c r="B105" s="176"/>
      <c r="D105" s="150" t="s">
        <v>226</v>
      </c>
      <c r="E105" s="177" t="s">
        <v>19</v>
      </c>
      <c r="F105" s="178" t="s">
        <v>455</v>
      </c>
      <c r="H105" s="179">
        <v>299.60000000000002</v>
      </c>
      <c r="I105" s="180"/>
      <c r="L105" s="176"/>
      <c r="M105" s="181"/>
      <c r="T105" s="182"/>
      <c r="AT105" s="177" t="s">
        <v>226</v>
      </c>
      <c r="AU105" s="177" t="s">
        <v>79</v>
      </c>
      <c r="AV105" s="15" t="s">
        <v>236</v>
      </c>
      <c r="AW105" s="15" t="s">
        <v>31</v>
      </c>
      <c r="AX105" s="15" t="s">
        <v>69</v>
      </c>
      <c r="AY105" s="177" t="s">
        <v>212</v>
      </c>
    </row>
    <row r="106" spans="2:65" s="14" customFormat="1">
      <c r="B106" s="170"/>
      <c r="D106" s="150" t="s">
        <v>226</v>
      </c>
      <c r="E106" s="171" t="s">
        <v>19</v>
      </c>
      <c r="F106" s="172" t="s">
        <v>17175</v>
      </c>
      <c r="H106" s="171" t="s">
        <v>19</v>
      </c>
      <c r="I106" s="173"/>
      <c r="L106" s="170"/>
      <c r="M106" s="174"/>
      <c r="T106" s="175"/>
      <c r="AT106" s="171" t="s">
        <v>226</v>
      </c>
      <c r="AU106" s="171" t="s">
        <v>79</v>
      </c>
      <c r="AV106" s="14" t="s">
        <v>77</v>
      </c>
      <c r="AW106" s="14" t="s">
        <v>31</v>
      </c>
      <c r="AX106" s="14" t="s">
        <v>69</v>
      </c>
      <c r="AY106" s="171" t="s">
        <v>212</v>
      </c>
    </row>
    <row r="107" spans="2:65" s="12" customFormat="1">
      <c r="B107" s="152"/>
      <c r="D107" s="150" t="s">
        <v>226</v>
      </c>
      <c r="E107" s="153" t="s">
        <v>19</v>
      </c>
      <c r="F107" s="154" t="s">
        <v>17176</v>
      </c>
      <c r="H107" s="155">
        <v>20</v>
      </c>
      <c r="I107" s="156"/>
      <c r="L107" s="152"/>
      <c r="M107" s="157"/>
      <c r="T107" s="158"/>
      <c r="AT107" s="153" t="s">
        <v>226</v>
      </c>
      <c r="AU107" s="153" t="s">
        <v>79</v>
      </c>
      <c r="AV107" s="12" t="s">
        <v>79</v>
      </c>
      <c r="AW107" s="12" t="s">
        <v>31</v>
      </c>
      <c r="AX107" s="12" t="s">
        <v>69</v>
      </c>
      <c r="AY107" s="153" t="s">
        <v>212</v>
      </c>
    </row>
    <row r="108" spans="2:65" s="12" customFormat="1">
      <c r="B108" s="152"/>
      <c r="D108" s="150" t="s">
        <v>226</v>
      </c>
      <c r="E108" s="153" t="s">
        <v>19</v>
      </c>
      <c r="F108" s="154" t="s">
        <v>17177</v>
      </c>
      <c r="H108" s="155">
        <v>15</v>
      </c>
      <c r="I108" s="156"/>
      <c r="L108" s="152"/>
      <c r="M108" s="157"/>
      <c r="T108" s="158"/>
      <c r="AT108" s="153" t="s">
        <v>226</v>
      </c>
      <c r="AU108" s="153" t="s">
        <v>79</v>
      </c>
      <c r="AV108" s="12" t="s">
        <v>79</v>
      </c>
      <c r="AW108" s="12" t="s">
        <v>31</v>
      </c>
      <c r="AX108" s="12" t="s">
        <v>69</v>
      </c>
      <c r="AY108" s="153" t="s">
        <v>212</v>
      </c>
    </row>
    <row r="109" spans="2:65" s="15" customFormat="1">
      <c r="B109" s="176"/>
      <c r="D109" s="150" t="s">
        <v>226</v>
      </c>
      <c r="E109" s="177" t="s">
        <v>19</v>
      </c>
      <c r="F109" s="178" t="s">
        <v>455</v>
      </c>
      <c r="H109" s="179">
        <v>35</v>
      </c>
      <c r="I109" s="180"/>
      <c r="L109" s="176"/>
      <c r="M109" s="181"/>
      <c r="T109" s="182"/>
      <c r="AT109" s="177" t="s">
        <v>226</v>
      </c>
      <c r="AU109" s="177" t="s">
        <v>79</v>
      </c>
      <c r="AV109" s="15" t="s">
        <v>236</v>
      </c>
      <c r="AW109" s="15" t="s">
        <v>31</v>
      </c>
      <c r="AX109" s="15" t="s">
        <v>69</v>
      </c>
      <c r="AY109" s="177" t="s">
        <v>212</v>
      </c>
    </row>
    <row r="110" spans="2:65" s="13" customFormat="1">
      <c r="B110" s="159"/>
      <c r="D110" s="150" t="s">
        <v>226</v>
      </c>
      <c r="E110" s="160" t="s">
        <v>19</v>
      </c>
      <c r="F110" s="161" t="s">
        <v>228</v>
      </c>
      <c r="H110" s="162">
        <v>334.6</v>
      </c>
      <c r="I110" s="163"/>
      <c r="L110" s="159"/>
      <c r="M110" s="164"/>
      <c r="T110" s="165"/>
      <c r="AT110" s="160" t="s">
        <v>226</v>
      </c>
      <c r="AU110" s="160" t="s">
        <v>79</v>
      </c>
      <c r="AV110" s="13" t="s">
        <v>229</v>
      </c>
      <c r="AW110" s="13" t="s">
        <v>31</v>
      </c>
      <c r="AX110" s="13" t="s">
        <v>77</v>
      </c>
      <c r="AY110" s="160" t="s">
        <v>212</v>
      </c>
    </row>
    <row r="111" spans="2:65" s="1" customFormat="1" ht="21.75" customHeight="1">
      <c r="B111" s="34"/>
      <c r="C111" s="133" t="s">
        <v>236</v>
      </c>
      <c r="D111" s="133" t="s">
        <v>215</v>
      </c>
      <c r="E111" s="134" t="s">
        <v>17178</v>
      </c>
      <c r="F111" s="135" t="s">
        <v>17179</v>
      </c>
      <c r="G111" s="136" t="s">
        <v>624</v>
      </c>
      <c r="H111" s="137">
        <v>3</v>
      </c>
      <c r="I111" s="138"/>
      <c r="J111" s="139">
        <f>ROUND(I111*H111,2)</f>
        <v>0</v>
      </c>
      <c r="K111" s="135" t="s">
        <v>219</v>
      </c>
      <c r="L111" s="34"/>
      <c r="M111" s="140" t="s">
        <v>19</v>
      </c>
      <c r="N111" s="141" t="s">
        <v>40</v>
      </c>
      <c r="P111" s="142">
        <f>O111*H111</f>
        <v>0</v>
      </c>
      <c r="Q111" s="142">
        <v>0</v>
      </c>
      <c r="R111" s="142">
        <f>Q111*H111</f>
        <v>0</v>
      </c>
      <c r="S111" s="142">
        <v>0</v>
      </c>
      <c r="T111" s="143">
        <f>S111*H111</f>
        <v>0</v>
      </c>
      <c r="AR111" s="144" t="s">
        <v>229</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17180</v>
      </c>
    </row>
    <row r="112" spans="2:65" s="1" customFormat="1">
      <c r="B112" s="34"/>
      <c r="D112" s="146" t="s">
        <v>222</v>
      </c>
      <c r="F112" s="147" t="s">
        <v>17181</v>
      </c>
      <c r="I112" s="148"/>
      <c r="L112" s="34"/>
      <c r="M112" s="149"/>
      <c r="T112" s="55"/>
      <c r="AT112" s="19" t="s">
        <v>222</v>
      </c>
      <c r="AU112" s="19" t="s">
        <v>79</v>
      </c>
    </row>
    <row r="113" spans="2:65" s="1" customFormat="1" ht="29.25">
      <c r="B113" s="34"/>
      <c r="D113" s="150" t="s">
        <v>224</v>
      </c>
      <c r="F113" s="151" t="s">
        <v>17182</v>
      </c>
      <c r="I113" s="148"/>
      <c r="L113" s="34"/>
      <c r="M113" s="149"/>
      <c r="T113" s="55"/>
      <c r="AT113" s="19" t="s">
        <v>224</v>
      </c>
      <c r="AU113" s="19" t="s">
        <v>79</v>
      </c>
    </row>
    <row r="114" spans="2:65" s="14" customFormat="1">
      <c r="B114" s="170"/>
      <c r="D114" s="150" t="s">
        <v>226</v>
      </c>
      <c r="E114" s="171" t="s">
        <v>19</v>
      </c>
      <c r="F114" s="172" t="s">
        <v>17183</v>
      </c>
      <c r="H114" s="171" t="s">
        <v>19</v>
      </c>
      <c r="I114" s="173"/>
      <c r="L114" s="170"/>
      <c r="M114" s="174"/>
      <c r="T114" s="175"/>
      <c r="AT114" s="171" t="s">
        <v>226</v>
      </c>
      <c r="AU114" s="171" t="s">
        <v>79</v>
      </c>
      <c r="AV114" s="14" t="s">
        <v>77</v>
      </c>
      <c r="AW114" s="14" t="s">
        <v>31</v>
      </c>
      <c r="AX114" s="14" t="s">
        <v>69</v>
      </c>
      <c r="AY114" s="171" t="s">
        <v>212</v>
      </c>
    </row>
    <row r="115" spans="2:65" s="12" customFormat="1">
      <c r="B115" s="152"/>
      <c r="D115" s="150" t="s">
        <v>226</v>
      </c>
      <c r="E115" s="153" t="s">
        <v>19</v>
      </c>
      <c r="F115" s="154" t="s">
        <v>17184</v>
      </c>
      <c r="H115" s="155">
        <v>3</v>
      </c>
      <c r="I115" s="156"/>
      <c r="L115" s="152"/>
      <c r="M115" s="157"/>
      <c r="T115" s="158"/>
      <c r="AT115" s="153" t="s">
        <v>226</v>
      </c>
      <c r="AU115" s="153" t="s">
        <v>79</v>
      </c>
      <c r="AV115" s="12" t="s">
        <v>79</v>
      </c>
      <c r="AW115" s="12" t="s">
        <v>31</v>
      </c>
      <c r="AX115" s="12" t="s">
        <v>69</v>
      </c>
      <c r="AY115" s="153" t="s">
        <v>212</v>
      </c>
    </row>
    <row r="116" spans="2:65" s="13" customFormat="1">
      <c r="B116" s="159"/>
      <c r="D116" s="150" t="s">
        <v>226</v>
      </c>
      <c r="E116" s="160" t="s">
        <v>19</v>
      </c>
      <c r="F116" s="161" t="s">
        <v>228</v>
      </c>
      <c r="H116" s="162">
        <v>3</v>
      </c>
      <c r="I116" s="163"/>
      <c r="L116" s="159"/>
      <c r="M116" s="164"/>
      <c r="T116" s="165"/>
      <c r="AT116" s="160" t="s">
        <v>226</v>
      </c>
      <c r="AU116" s="160" t="s">
        <v>79</v>
      </c>
      <c r="AV116" s="13" t="s">
        <v>229</v>
      </c>
      <c r="AW116" s="13" t="s">
        <v>31</v>
      </c>
      <c r="AX116" s="13" t="s">
        <v>77</v>
      </c>
      <c r="AY116" s="160" t="s">
        <v>212</v>
      </c>
    </row>
    <row r="117" spans="2:65" s="1" customFormat="1" ht="21.75" customHeight="1">
      <c r="B117" s="34"/>
      <c r="C117" s="133" t="s">
        <v>229</v>
      </c>
      <c r="D117" s="133" t="s">
        <v>215</v>
      </c>
      <c r="E117" s="134" t="s">
        <v>17185</v>
      </c>
      <c r="F117" s="135" t="s">
        <v>17186</v>
      </c>
      <c r="G117" s="136" t="s">
        <v>624</v>
      </c>
      <c r="H117" s="137">
        <v>5</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17187</v>
      </c>
    </row>
    <row r="118" spans="2:65" s="1" customFormat="1">
      <c r="B118" s="34"/>
      <c r="D118" s="146" t="s">
        <v>222</v>
      </c>
      <c r="F118" s="147" t="s">
        <v>17188</v>
      </c>
      <c r="I118" s="148"/>
      <c r="L118" s="34"/>
      <c r="M118" s="149"/>
      <c r="T118" s="55"/>
      <c r="AT118" s="19" t="s">
        <v>222</v>
      </c>
      <c r="AU118" s="19" t="s">
        <v>79</v>
      </c>
    </row>
    <row r="119" spans="2:65" s="1" customFormat="1" ht="29.25">
      <c r="B119" s="34"/>
      <c r="D119" s="150" t="s">
        <v>224</v>
      </c>
      <c r="F119" s="151" t="s">
        <v>17182</v>
      </c>
      <c r="I119" s="148"/>
      <c r="L119" s="34"/>
      <c r="M119" s="149"/>
      <c r="T119" s="55"/>
      <c r="AT119" s="19" t="s">
        <v>224</v>
      </c>
      <c r="AU119" s="19" t="s">
        <v>79</v>
      </c>
    </row>
    <row r="120" spans="2:65" s="14" customFormat="1">
      <c r="B120" s="170"/>
      <c r="D120" s="150" t="s">
        <v>226</v>
      </c>
      <c r="E120" s="171" t="s">
        <v>19</v>
      </c>
      <c r="F120" s="172" t="s">
        <v>17183</v>
      </c>
      <c r="H120" s="171" t="s">
        <v>19</v>
      </c>
      <c r="I120" s="173"/>
      <c r="L120" s="170"/>
      <c r="M120" s="174"/>
      <c r="T120" s="175"/>
      <c r="AT120" s="171" t="s">
        <v>226</v>
      </c>
      <c r="AU120" s="171" t="s">
        <v>79</v>
      </c>
      <c r="AV120" s="14" t="s">
        <v>77</v>
      </c>
      <c r="AW120" s="14" t="s">
        <v>31</v>
      </c>
      <c r="AX120" s="14" t="s">
        <v>69</v>
      </c>
      <c r="AY120" s="171" t="s">
        <v>212</v>
      </c>
    </row>
    <row r="121" spans="2:65" s="12" customFormat="1">
      <c r="B121" s="152"/>
      <c r="D121" s="150" t="s">
        <v>226</v>
      </c>
      <c r="E121" s="153" t="s">
        <v>19</v>
      </c>
      <c r="F121" s="154" t="s">
        <v>17189</v>
      </c>
      <c r="H121" s="155">
        <v>5</v>
      </c>
      <c r="I121" s="156"/>
      <c r="L121" s="152"/>
      <c r="M121" s="157"/>
      <c r="T121" s="158"/>
      <c r="AT121" s="153" t="s">
        <v>226</v>
      </c>
      <c r="AU121" s="153" t="s">
        <v>79</v>
      </c>
      <c r="AV121" s="12" t="s">
        <v>79</v>
      </c>
      <c r="AW121" s="12" t="s">
        <v>31</v>
      </c>
      <c r="AX121" s="12" t="s">
        <v>69</v>
      </c>
      <c r="AY121" s="153" t="s">
        <v>212</v>
      </c>
    </row>
    <row r="122" spans="2:65" s="13" customFormat="1">
      <c r="B122" s="159"/>
      <c r="D122" s="150" t="s">
        <v>226</v>
      </c>
      <c r="E122" s="160" t="s">
        <v>19</v>
      </c>
      <c r="F122" s="161" t="s">
        <v>228</v>
      </c>
      <c r="H122" s="162">
        <v>5</v>
      </c>
      <c r="I122" s="163"/>
      <c r="L122" s="159"/>
      <c r="M122" s="164"/>
      <c r="T122" s="165"/>
      <c r="AT122" s="160" t="s">
        <v>226</v>
      </c>
      <c r="AU122" s="160" t="s">
        <v>79</v>
      </c>
      <c r="AV122" s="13" t="s">
        <v>229</v>
      </c>
      <c r="AW122" s="13" t="s">
        <v>31</v>
      </c>
      <c r="AX122" s="13" t="s">
        <v>77</v>
      </c>
      <c r="AY122" s="160" t="s">
        <v>212</v>
      </c>
    </row>
    <row r="123" spans="2:65" s="1" customFormat="1" ht="24.2" customHeight="1">
      <c r="B123" s="34"/>
      <c r="C123" s="133" t="s">
        <v>211</v>
      </c>
      <c r="D123" s="133" t="s">
        <v>215</v>
      </c>
      <c r="E123" s="134" t="s">
        <v>17190</v>
      </c>
      <c r="F123" s="135" t="s">
        <v>17191</v>
      </c>
      <c r="G123" s="136" t="s">
        <v>624</v>
      </c>
      <c r="H123" s="137">
        <v>1</v>
      </c>
      <c r="I123" s="138"/>
      <c r="J123" s="139">
        <f>ROUND(I123*H123,2)</f>
        <v>0</v>
      </c>
      <c r="K123" s="135" t="s">
        <v>219</v>
      </c>
      <c r="L123" s="34"/>
      <c r="M123" s="140" t="s">
        <v>19</v>
      </c>
      <c r="N123" s="141" t="s">
        <v>40</v>
      </c>
      <c r="P123" s="142">
        <f>O123*H123</f>
        <v>0</v>
      </c>
      <c r="Q123" s="142">
        <v>0</v>
      </c>
      <c r="R123" s="142">
        <f>Q123*H123</f>
        <v>0</v>
      </c>
      <c r="S123" s="142">
        <v>0</v>
      </c>
      <c r="T123" s="143">
        <f>S123*H123</f>
        <v>0</v>
      </c>
      <c r="AR123" s="144" t="s">
        <v>229</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229</v>
      </c>
      <c r="BM123" s="144" t="s">
        <v>17192</v>
      </c>
    </row>
    <row r="124" spans="2:65" s="1" customFormat="1">
      <c r="B124" s="34"/>
      <c r="D124" s="146" t="s">
        <v>222</v>
      </c>
      <c r="F124" s="147" t="s">
        <v>17193</v>
      </c>
      <c r="I124" s="148"/>
      <c r="L124" s="34"/>
      <c r="M124" s="149"/>
      <c r="T124" s="55"/>
      <c r="AT124" s="19" t="s">
        <v>222</v>
      </c>
      <c r="AU124" s="19" t="s">
        <v>79</v>
      </c>
    </row>
    <row r="125" spans="2:65" s="1" customFormat="1" ht="29.25">
      <c r="B125" s="34"/>
      <c r="D125" s="150" t="s">
        <v>224</v>
      </c>
      <c r="F125" s="151" t="s">
        <v>17182</v>
      </c>
      <c r="I125" s="148"/>
      <c r="L125" s="34"/>
      <c r="M125" s="149"/>
      <c r="T125" s="55"/>
      <c r="AT125" s="19" t="s">
        <v>224</v>
      </c>
      <c r="AU125" s="19" t="s">
        <v>79</v>
      </c>
    </row>
    <row r="126" spans="2:65" s="14" customFormat="1">
      <c r="B126" s="170"/>
      <c r="D126" s="150" t="s">
        <v>226</v>
      </c>
      <c r="E126" s="171" t="s">
        <v>19</v>
      </c>
      <c r="F126" s="172" t="s">
        <v>17183</v>
      </c>
      <c r="H126" s="171" t="s">
        <v>19</v>
      </c>
      <c r="I126" s="173"/>
      <c r="L126" s="170"/>
      <c r="M126" s="174"/>
      <c r="T126" s="175"/>
      <c r="AT126" s="171" t="s">
        <v>226</v>
      </c>
      <c r="AU126" s="171" t="s">
        <v>79</v>
      </c>
      <c r="AV126" s="14" t="s">
        <v>77</v>
      </c>
      <c r="AW126" s="14" t="s">
        <v>31</v>
      </c>
      <c r="AX126" s="14" t="s">
        <v>69</v>
      </c>
      <c r="AY126" s="171" t="s">
        <v>212</v>
      </c>
    </row>
    <row r="127" spans="2:65" s="12" customFormat="1">
      <c r="B127" s="152"/>
      <c r="D127" s="150" t="s">
        <v>226</v>
      </c>
      <c r="E127" s="153" t="s">
        <v>19</v>
      </c>
      <c r="F127" s="154" t="s">
        <v>17194</v>
      </c>
      <c r="H127" s="155">
        <v>1</v>
      </c>
      <c r="I127" s="156"/>
      <c r="L127" s="152"/>
      <c r="M127" s="157"/>
      <c r="T127" s="158"/>
      <c r="AT127" s="153" t="s">
        <v>226</v>
      </c>
      <c r="AU127" s="153" t="s">
        <v>79</v>
      </c>
      <c r="AV127" s="12" t="s">
        <v>79</v>
      </c>
      <c r="AW127" s="12" t="s">
        <v>31</v>
      </c>
      <c r="AX127" s="12" t="s">
        <v>69</v>
      </c>
      <c r="AY127" s="153" t="s">
        <v>212</v>
      </c>
    </row>
    <row r="128" spans="2:65" s="13" customFormat="1">
      <c r="B128" s="159"/>
      <c r="D128" s="150" t="s">
        <v>226</v>
      </c>
      <c r="E128" s="160" t="s">
        <v>19</v>
      </c>
      <c r="F128" s="161" t="s">
        <v>228</v>
      </c>
      <c r="H128" s="162">
        <v>1</v>
      </c>
      <c r="I128" s="163"/>
      <c r="L128" s="159"/>
      <c r="M128" s="164"/>
      <c r="T128" s="165"/>
      <c r="AT128" s="160" t="s">
        <v>226</v>
      </c>
      <c r="AU128" s="160" t="s">
        <v>79</v>
      </c>
      <c r="AV128" s="13" t="s">
        <v>229</v>
      </c>
      <c r="AW128" s="13" t="s">
        <v>31</v>
      </c>
      <c r="AX128" s="13" t="s">
        <v>77</v>
      </c>
      <c r="AY128" s="160" t="s">
        <v>212</v>
      </c>
    </row>
    <row r="129" spans="2:65" s="1" customFormat="1" ht="16.5" customHeight="1">
      <c r="B129" s="34"/>
      <c r="C129" s="133" t="s">
        <v>253</v>
      </c>
      <c r="D129" s="133" t="s">
        <v>215</v>
      </c>
      <c r="E129" s="134" t="s">
        <v>17195</v>
      </c>
      <c r="F129" s="135" t="s">
        <v>17196</v>
      </c>
      <c r="G129" s="136" t="s">
        <v>624</v>
      </c>
      <c r="H129" s="137">
        <v>2</v>
      </c>
      <c r="I129" s="138"/>
      <c r="J129" s="139">
        <f>ROUND(I129*H129,2)</f>
        <v>0</v>
      </c>
      <c r="K129" s="135" t="s">
        <v>219</v>
      </c>
      <c r="L129" s="34"/>
      <c r="M129" s="140" t="s">
        <v>19</v>
      </c>
      <c r="N129" s="141" t="s">
        <v>40</v>
      </c>
      <c r="P129" s="142">
        <f>O129*H129</f>
        <v>0</v>
      </c>
      <c r="Q129" s="142">
        <v>0</v>
      </c>
      <c r="R129" s="142">
        <f>Q129*H129</f>
        <v>0</v>
      </c>
      <c r="S129" s="142">
        <v>0</v>
      </c>
      <c r="T129" s="143">
        <f>S129*H129</f>
        <v>0</v>
      </c>
      <c r="AR129" s="144" t="s">
        <v>229</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229</v>
      </c>
      <c r="BM129" s="144" t="s">
        <v>17197</v>
      </c>
    </row>
    <row r="130" spans="2:65" s="1" customFormat="1">
      <c r="B130" s="34"/>
      <c r="D130" s="146" t="s">
        <v>222</v>
      </c>
      <c r="F130" s="147" t="s">
        <v>17198</v>
      </c>
      <c r="I130" s="148"/>
      <c r="L130" s="34"/>
      <c r="M130" s="149"/>
      <c r="T130" s="55"/>
      <c r="AT130" s="19" t="s">
        <v>222</v>
      </c>
      <c r="AU130" s="19" t="s">
        <v>79</v>
      </c>
    </row>
    <row r="131" spans="2:65" s="1" customFormat="1" ht="97.5">
      <c r="B131" s="34"/>
      <c r="D131" s="150" t="s">
        <v>224</v>
      </c>
      <c r="F131" s="151" t="s">
        <v>17199</v>
      </c>
      <c r="I131" s="148"/>
      <c r="L131" s="34"/>
      <c r="M131" s="149"/>
      <c r="T131" s="55"/>
      <c r="AT131" s="19" t="s">
        <v>224</v>
      </c>
      <c r="AU131" s="19" t="s">
        <v>79</v>
      </c>
    </row>
    <row r="132" spans="2:65" s="14" customFormat="1">
      <c r="B132" s="170"/>
      <c r="D132" s="150" t="s">
        <v>226</v>
      </c>
      <c r="E132" s="171" t="s">
        <v>19</v>
      </c>
      <c r="F132" s="172" t="s">
        <v>17200</v>
      </c>
      <c r="H132" s="171" t="s">
        <v>19</v>
      </c>
      <c r="I132" s="173"/>
      <c r="L132" s="170"/>
      <c r="M132" s="174"/>
      <c r="T132" s="175"/>
      <c r="AT132" s="171" t="s">
        <v>226</v>
      </c>
      <c r="AU132" s="171" t="s">
        <v>79</v>
      </c>
      <c r="AV132" s="14" t="s">
        <v>77</v>
      </c>
      <c r="AW132" s="14" t="s">
        <v>31</v>
      </c>
      <c r="AX132" s="14" t="s">
        <v>69</v>
      </c>
      <c r="AY132" s="171" t="s">
        <v>212</v>
      </c>
    </row>
    <row r="133" spans="2:65" s="14" customFormat="1">
      <c r="B133" s="170"/>
      <c r="D133" s="150" t="s">
        <v>226</v>
      </c>
      <c r="E133" s="171" t="s">
        <v>19</v>
      </c>
      <c r="F133" s="172" t="s">
        <v>17201</v>
      </c>
      <c r="H133" s="171" t="s">
        <v>19</v>
      </c>
      <c r="I133" s="173"/>
      <c r="L133" s="170"/>
      <c r="M133" s="174"/>
      <c r="T133" s="175"/>
      <c r="AT133" s="171" t="s">
        <v>226</v>
      </c>
      <c r="AU133" s="171" t="s">
        <v>79</v>
      </c>
      <c r="AV133" s="14" t="s">
        <v>77</v>
      </c>
      <c r="AW133" s="14" t="s">
        <v>31</v>
      </c>
      <c r="AX133" s="14" t="s">
        <v>69</v>
      </c>
      <c r="AY133" s="171" t="s">
        <v>212</v>
      </c>
    </row>
    <row r="134" spans="2:65" s="12" customFormat="1">
      <c r="B134" s="152"/>
      <c r="D134" s="150" t="s">
        <v>226</v>
      </c>
      <c r="E134" s="153" t="s">
        <v>19</v>
      </c>
      <c r="F134" s="154" t="s">
        <v>17202</v>
      </c>
      <c r="H134" s="155">
        <v>1</v>
      </c>
      <c r="I134" s="156"/>
      <c r="L134" s="152"/>
      <c r="M134" s="157"/>
      <c r="T134" s="158"/>
      <c r="AT134" s="153" t="s">
        <v>226</v>
      </c>
      <c r="AU134" s="153" t="s">
        <v>79</v>
      </c>
      <c r="AV134" s="12" t="s">
        <v>79</v>
      </c>
      <c r="AW134" s="12" t="s">
        <v>31</v>
      </c>
      <c r="AX134" s="12" t="s">
        <v>69</v>
      </c>
      <c r="AY134" s="153" t="s">
        <v>212</v>
      </c>
    </row>
    <row r="135" spans="2:65" s="12" customFormat="1">
      <c r="B135" s="152"/>
      <c r="D135" s="150" t="s">
        <v>226</v>
      </c>
      <c r="E135" s="153" t="s">
        <v>19</v>
      </c>
      <c r="F135" s="154" t="s">
        <v>17203</v>
      </c>
      <c r="H135" s="155">
        <v>1</v>
      </c>
      <c r="I135" s="156"/>
      <c r="L135" s="152"/>
      <c r="M135" s="157"/>
      <c r="T135" s="158"/>
      <c r="AT135" s="153" t="s">
        <v>226</v>
      </c>
      <c r="AU135" s="153" t="s">
        <v>79</v>
      </c>
      <c r="AV135" s="12" t="s">
        <v>79</v>
      </c>
      <c r="AW135" s="12" t="s">
        <v>31</v>
      </c>
      <c r="AX135" s="12" t="s">
        <v>69</v>
      </c>
      <c r="AY135" s="153" t="s">
        <v>212</v>
      </c>
    </row>
    <row r="136" spans="2:65" s="15" customFormat="1">
      <c r="B136" s="176"/>
      <c r="D136" s="150" t="s">
        <v>226</v>
      </c>
      <c r="E136" s="177" t="s">
        <v>19</v>
      </c>
      <c r="F136" s="178" t="s">
        <v>455</v>
      </c>
      <c r="H136" s="179">
        <v>2</v>
      </c>
      <c r="I136" s="180"/>
      <c r="L136" s="176"/>
      <c r="M136" s="181"/>
      <c r="T136" s="182"/>
      <c r="AT136" s="177" t="s">
        <v>226</v>
      </c>
      <c r="AU136" s="177" t="s">
        <v>79</v>
      </c>
      <c r="AV136" s="15" t="s">
        <v>236</v>
      </c>
      <c r="AW136" s="15" t="s">
        <v>31</v>
      </c>
      <c r="AX136" s="15" t="s">
        <v>69</v>
      </c>
      <c r="AY136" s="177" t="s">
        <v>212</v>
      </c>
    </row>
    <row r="137" spans="2:65" s="13" customFormat="1">
      <c r="B137" s="159"/>
      <c r="D137" s="150" t="s">
        <v>226</v>
      </c>
      <c r="E137" s="160" t="s">
        <v>19</v>
      </c>
      <c r="F137" s="161" t="s">
        <v>228</v>
      </c>
      <c r="H137" s="162">
        <v>2</v>
      </c>
      <c r="I137" s="163"/>
      <c r="L137" s="159"/>
      <c r="M137" s="164"/>
      <c r="T137" s="165"/>
      <c r="AT137" s="160" t="s">
        <v>226</v>
      </c>
      <c r="AU137" s="160" t="s">
        <v>79</v>
      </c>
      <c r="AV137" s="13" t="s">
        <v>229</v>
      </c>
      <c r="AW137" s="13" t="s">
        <v>31</v>
      </c>
      <c r="AX137" s="13" t="s">
        <v>77</v>
      </c>
      <c r="AY137" s="160" t="s">
        <v>212</v>
      </c>
    </row>
    <row r="138" spans="2:65" s="1" customFormat="1" ht="16.5" customHeight="1">
      <c r="B138" s="34"/>
      <c r="C138" s="133" t="s">
        <v>259</v>
      </c>
      <c r="D138" s="133" t="s">
        <v>215</v>
      </c>
      <c r="E138" s="134" t="s">
        <v>17204</v>
      </c>
      <c r="F138" s="135" t="s">
        <v>17205</v>
      </c>
      <c r="G138" s="136" t="s">
        <v>624</v>
      </c>
      <c r="H138" s="137">
        <v>5</v>
      </c>
      <c r="I138" s="138"/>
      <c r="J138" s="139">
        <f>ROUND(I138*H138,2)</f>
        <v>0</v>
      </c>
      <c r="K138" s="135" t="s">
        <v>219</v>
      </c>
      <c r="L138" s="34"/>
      <c r="M138" s="140" t="s">
        <v>19</v>
      </c>
      <c r="N138" s="141" t="s">
        <v>40</v>
      </c>
      <c r="P138" s="142">
        <f>O138*H138</f>
        <v>0</v>
      </c>
      <c r="Q138" s="142">
        <v>0</v>
      </c>
      <c r="R138" s="142">
        <f>Q138*H138</f>
        <v>0</v>
      </c>
      <c r="S138" s="142">
        <v>0</v>
      </c>
      <c r="T138" s="143">
        <f>S138*H138</f>
        <v>0</v>
      </c>
      <c r="AR138" s="144" t="s">
        <v>229</v>
      </c>
      <c r="AT138" s="144" t="s">
        <v>215</v>
      </c>
      <c r="AU138" s="144" t="s">
        <v>79</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229</v>
      </c>
      <c r="BM138" s="144" t="s">
        <v>17206</v>
      </c>
    </row>
    <row r="139" spans="2:65" s="1" customFormat="1">
      <c r="B139" s="34"/>
      <c r="D139" s="146" t="s">
        <v>222</v>
      </c>
      <c r="F139" s="147" t="s">
        <v>17207</v>
      </c>
      <c r="I139" s="148"/>
      <c r="L139" s="34"/>
      <c r="M139" s="149"/>
      <c r="T139" s="55"/>
      <c r="AT139" s="19" t="s">
        <v>222</v>
      </c>
      <c r="AU139" s="19" t="s">
        <v>79</v>
      </c>
    </row>
    <row r="140" spans="2:65" s="1" customFormat="1" ht="97.5">
      <c r="B140" s="34"/>
      <c r="D140" s="150" t="s">
        <v>224</v>
      </c>
      <c r="F140" s="151" t="s">
        <v>17199</v>
      </c>
      <c r="I140" s="148"/>
      <c r="L140" s="34"/>
      <c r="M140" s="149"/>
      <c r="T140" s="55"/>
      <c r="AT140" s="19" t="s">
        <v>224</v>
      </c>
      <c r="AU140" s="19" t="s">
        <v>79</v>
      </c>
    </row>
    <row r="141" spans="2:65" s="14" customFormat="1">
      <c r="B141" s="170"/>
      <c r="D141" s="150" t="s">
        <v>226</v>
      </c>
      <c r="E141" s="171" t="s">
        <v>19</v>
      </c>
      <c r="F141" s="172" t="s">
        <v>17200</v>
      </c>
      <c r="H141" s="171" t="s">
        <v>19</v>
      </c>
      <c r="I141" s="173"/>
      <c r="L141" s="170"/>
      <c r="M141" s="174"/>
      <c r="T141" s="175"/>
      <c r="AT141" s="171" t="s">
        <v>226</v>
      </c>
      <c r="AU141" s="171" t="s">
        <v>79</v>
      </c>
      <c r="AV141" s="14" t="s">
        <v>77</v>
      </c>
      <c r="AW141" s="14" t="s">
        <v>31</v>
      </c>
      <c r="AX141" s="14" t="s">
        <v>69</v>
      </c>
      <c r="AY141" s="171" t="s">
        <v>212</v>
      </c>
    </row>
    <row r="142" spans="2:65" s="14" customFormat="1">
      <c r="B142" s="170"/>
      <c r="D142" s="150" t="s">
        <v>226</v>
      </c>
      <c r="E142" s="171" t="s">
        <v>19</v>
      </c>
      <c r="F142" s="172" t="s">
        <v>17201</v>
      </c>
      <c r="H142" s="171" t="s">
        <v>19</v>
      </c>
      <c r="I142" s="173"/>
      <c r="L142" s="170"/>
      <c r="M142" s="174"/>
      <c r="T142" s="175"/>
      <c r="AT142" s="171" t="s">
        <v>226</v>
      </c>
      <c r="AU142" s="171" t="s">
        <v>79</v>
      </c>
      <c r="AV142" s="14" t="s">
        <v>77</v>
      </c>
      <c r="AW142" s="14" t="s">
        <v>31</v>
      </c>
      <c r="AX142" s="14" t="s">
        <v>69</v>
      </c>
      <c r="AY142" s="171" t="s">
        <v>212</v>
      </c>
    </row>
    <row r="143" spans="2:65" s="12" customFormat="1">
      <c r="B143" s="152"/>
      <c r="D143" s="150" t="s">
        <v>226</v>
      </c>
      <c r="E143" s="153" t="s">
        <v>19</v>
      </c>
      <c r="F143" s="154" t="s">
        <v>17208</v>
      </c>
      <c r="H143" s="155">
        <v>1</v>
      </c>
      <c r="I143" s="156"/>
      <c r="L143" s="152"/>
      <c r="M143" s="157"/>
      <c r="T143" s="158"/>
      <c r="AT143" s="153" t="s">
        <v>226</v>
      </c>
      <c r="AU143" s="153" t="s">
        <v>79</v>
      </c>
      <c r="AV143" s="12" t="s">
        <v>79</v>
      </c>
      <c r="AW143" s="12" t="s">
        <v>31</v>
      </c>
      <c r="AX143" s="12" t="s">
        <v>69</v>
      </c>
      <c r="AY143" s="153" t="s">
        <v>212</v>
      </c>
    </row>
    <row r="144" spans="2:65" s="12" customFormat="1">
      <c r="B144" s="152"/>
      <c r="D144" s="150" t="s">
        <v>226</v>
      </c>
      <c r="E144" s="153" t="s">
        <v>19</v>
      </c>
      <c r="F144" s="154" t="s">
        <v>17209</v>
      </c>
      <c r="H144" s="155">
        <v>1</v>
      </c>
      <c r="I144" s="156"/>
      <c r="L144" s="152"/>
      <c r="M144" s="157"/>
      <c r="T144" s="158"/>
      <c r="AT144" s="153" t="s">
        <v>226</v>
      </c>
      <c r="AU144" s="153" t="s">
        <v>79</v>
      </c>
      <c r="AV144" s="12" t="s">
        <v>79</v>
      </c>
      <c r="AW144" s="12" t="s">
        <v>31</v>
      </c>
      <c r="AX144" s="12" t="s">
        <v>69</v>
      </c>
      <c r="AY144" s="153" t="s">
        <v>212</v>
      </c>
    </row>
    <row r="145" spans="2:65" s="12" customFormat="1">
      <c r="B145" s="152"/>
      <c r="D145" s="150" t="s">
        <v>226</v>
      </c>
      <c r="E145" s="153" t="s">
        <v>19</v>
      </c>
      <c r="F145" s="154" t="s">
        <v>17210</v>
      </c>
      <c r="H145" s="155">
        <v>1</v>
      </c>
      <c r="I145" s="156"/>
      <c r="L145" s="152"/>
      <c r="M145" s="157"/>
      <c r="T145" s="158"/>
      <c r="AT145" s="153" t="s">
        <v>226</v>
      </c>
      <c r="AU145" s="153" t="s">
        <v>79</v>
      </c>
      <c r="AV145" s="12" t="s">
        <v>79</v>
      </c>
      <c r="AW145" s="12" t="s">
        <v>31</v>
      </c>
      <c r="AX145" s="12" t="s">
        <v>69</v>
      </c>
      <c r="AY145" s="153" t="s">
        <v>212</v>
      </c>
    </row>
    <row r="146" spans="2:65" s="12" customFormat="1">
      <c r="B146" s="152"/>
      <c r="D146" s="150" t="s">
        <v>226</v>
      </c>
      <c r="E146" s="153" t="s">
        <v>19</v>
      </c>
      <c r="F146" s="154" t="s">
        <v>17211</v>
      </c>
      <c r="H146" s="155">
        <v>1</v>
      </c>
      <c r="I146" s="156"/>
      <c r="L146" s="152"/>
      <c r="M146" s="157"/>
      <c r="T146" s="158"/>
      <c r="AT146" s="153" t="s">
        <v>226</v>
      </c>
      <c r="AU146" s="153" t="s">
        <v>79</v>
      </c>
      <c r="AV146" s="12" t="s">
        <v>79</v>
      </c>
      <c r="AW146" s="12" t="s">
        <v>31</v>
      </c>
      <c r="AX146" s="12" t="s">
        <v>69</v>
      </c>
      <c r="AY146" s="153" t="s">
        <v>212</v>
      </c>
    </row>
    <row r="147" spans="2:65" s="15" customFormat="1">
      <c r="B147" s="176"/>
      <c r="D147" s="150" t="s">
        <v>226</v>
      </c>
      <c r="E147" s="177" t="s">
        <v>19</v>
      </c>
      <c r="F147" s="178" t="s">
        <v>455</v>
      </c>
      <c r="H147" s="179">
        <v>4</v>
      </c>
      <c r="I147" s="180"/>
      <c r="L147" s="176"/>
      <c r="M147" s="181"/>
      <c r="T147" s="182"/>
      <c r="AT147" s="177" t="s">
        <v>226</v>
      </c>
      <c r="AU147" s="177" t="s">
        <v>79</v>
      </c>
      <c r="AV147" s="15" t="s">
        <v>236</v>
      </c>
      <c r="AW147" s="15" t="s">
        <v>31</v>
      </c>
      <c r="AX147" s="15" t="s">
        <v>69</v>
      </c>
      <c r="AY147" s="177" t="s">
        <v>212</v>
      </c>
    </row>
    <row r="148" spans="2:65" s="14" customFormat="1">
      <c r="B148" s="170"/>
      <c r="D148" s="150" t="s">
        <v>226</v>
      </c>
      <c r="E148" s="171" t="s">
        <v>19</v>
      </c>
      <c r="F148" s="172" t="s">
        <v>17212</v>
      </c>
      <c r="H148" s="171" t="s">
        <v>19</v>
      </c>
      <c r="I148" s="173"/>
      <c r="L148" s="170"/>
      <c r="M148" s="174"/>
      <c r="T148" s="175"/>
      <c r="AT148" s="171" t="s">
        <v>226</v>
      </c>
      <c r="AU148" s="171" t="s">
        <v>79</v>
      </c>
      <c r="AV148" s="14" t="s">
        <v>77</v>
      </c>
      <c r="AW148" s="14" t="s">
        <v>31</v>
      </c>
      <c r="AX148" s="14" t="s">
        <v>69</v>
      </c>
      <c r="AY148" s="171" t="s">
        <v>212</v>
      </c>
    </row>
    <row r="149" spans="2:65" s="12" customFormat="1">
      <c r="B149" s="152"/>
      <c r="D149" s="150" t="s">
        <v>226</v>
      </c>
      <c r="E149" s="153" t="s">
        <v>19</v>
      </c>
      <c r="F149" s="154" t="s">
        <v>17213</v>
      </c>
      <c r="H149" s="155">
        <v>1</v>
      </c>
      <c r="I149" s="156"/>
      <c r="L149" s="152"/>
      <c r="M149" s="157"/>
      <c r="T149" s="158"/>
      <c r="AT149" s="153" t="s">
        <v>226</v>
      </c>
      <c r="AU149" s="153" t="s">
        <v>79</v>
      </c>
      <c r="AV149" s="12" t="s">
        <v>79</v>
      </c>
      <c r="AW149" s="12" t="s">
        <v>31</v>
      </c>
      <c r="AX149" s="12" t="s">
        <v>69</v>
      </c>
      <c r="AY149" s="153" t="s">
        <v>212</v>
      </c>
    </row>
    <row r="150" spans="2:65" s="15" customFormat="1">
      <c r="B150" s="176"/>
      <c r="D150" s="150" t="s">
        <v>226</v>
      </c>
      <c r="E150" s="177" t="s">
        <v>19</v>
      </c>
      <c r="F150" s="178" t="s">
        <v>455</v>
      </c>
      <c r="H150" s="179">
        <v>1</v>
      </c>
      <c r="I150" s="180"/>
      <c r="L150" s="176"/>
      <c r="M150" s="181"/>
      <c r="T150" s="182"/>
      <c r="AT150" s="177" t="s">
        <v>226</v>
      </c>
      <c r="AU150" s="177" t="s">
        <v>79</v>
      </c>
      <c r="AV150" s="15" t="s">
        <v>236</v>
      </c>
      <c r="AW150" s="15" t="s">
        <v>31</v>
      </c>
      <c r="AX150" s="15" t="s">
        <v>69</v>
      </c>
      <c r="AY150" s="177" t="s">
        <v>212</v>
      </c>
    </row>
    <row r="151" spans="2:65" s="13" customFormat="1">
      <c r="B151" s="159"/>
      <c r="D151" s="150" t="s">
        <v>226</v>
      </c>
      <c r="E151" s="160" t="s">
        <v>19</v>
      </c>
      <c r="F151" s="161" t="s">
        <v>228</v>
      </c>
      <c r="H151" s="162">
        <v>5</v>
      </c>
      <c r="I151" s="163"/>
      <c r="L151" s="159"/>
      <c r="M151" s="164"/>
      <c r="T151" s="165"/>
      <c r="AT151" s="160" t="s">
        <v>226</v>
      </c>
      <c r="AU151" s="160" t="s">
        <v>79</v>
      </c>
      <c r="AV151" s="13" t="s">
        <v>229</v>
      </c>
      <c r="AW151" s="13" t="s">
        <v>31</v>
      </c>
      <c r="AX151" s="13" t="s">
        <v>77</v>
      </c>
      <c r="AY151" s="160" t="s">
        <v>212</v>
      </c>
    </row>
    <row r="152" spans="2:65" s="1" customFormat="1" ht="16.5" customHeight="1">
      <c r="B152" s="34"/>
      <c r="C152" s="133" t="s">
        <v>267</v>
      </c>
      <c r="D152" s="133" t="s">
        <v>215</v>
      </c>
      <c r="E152" s="134" t="s">
        <v>17214</v>
      </c>
      <c r="F152" s="135" t="s">
        <v>17215</v>
      </c>
      <c r="G152" s="136" t="s">
        <v>624</v>
      </c>
      <c r="H152" s="137">
        <v>1</v>
      </c>
      <c r="I152" s="138"/>
      <c r="J152" s="139">
        <f>ROUND(I152*H152,2)</f>
        <v>0</v>
      </c>
      <c r="K152" s="135" t="s">
        <v>219</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17216</v>
      </c>
    </row>
    <row r="153" spans="2:65" s="1" customFormat="1">
      <c r="B153" s="34"/>
      <c r="D153" s="146" t="s">
        <v>222</v>
      </c>
      <c r="F153" s="147" t="s">
        <v>17217</v>
      </c>
      <c r="I153" s="148"/>
      <c r="L153" s="34"/>
      <c r="M153" s="149"/>
      <c r="T153" s="55"/>
      <c r="AT153" s="19" t="s">
        <v>222</v>
      </c>
      <c r="AU153" s="19" t="s">
        <v>79</v>
      </c>
    </row>
    <row r="154" spans="2:65" s="1" customFormat="1" ht="29.25">
      <c r="B154" s="34"/>
      <c r="D154" s="150" t="s">
        <v>224</v>
      </c>
      <c r="F154" s="151" t="s">
        <v>17218</v>
      </c>
      <c r="I154" s="148"/>
      <c r="L154" s="34"/>
      <c r="M154" s="149"/>
      <c r="T154" s="55"/>
      <c r="AT154" s="19" t="s">
        <v>224</v>
      </c>
      <c r="AU154" s="19" t="s">
        <v>79</v>
      </c>
    </row>
    <row r="155" spans="2:65" s="14" customFormat="1">
      <c r="B155" s="170"/>
      <c r="D155" s="150" t="s">
        <v>226</v>
      </c>
      <c r="E155" s="171" t="s">
        <v>19</v>
      </c>
      <c r="F155" s="172" t="s">
        <v>17200</v>
      </c>
      <c r="H155" s="171" t="s">
        <v>19</v>
      </c>
      <c r="I155" s="173"/>
      <c r="L155" s="170"/>
      <c r="M155" s="174"/>
      <c r="T155" s="175"/>
      <c r="AT155" s="171" t="s">
        <v>226</v>
      </c>
      <c r="AU155" s="171" t="s">
        <v>79</v>
      </c>
      <c r="AV155" s="14" t="s">
        <v>77</v>
      </c>
      <c r="AW155" s="14" t="s">
        <v>31</v>
      </c>
      <c r="AX155" s="14" t="s">
        <v>69</v>
      </c>
      <c r="AY155" s="171" t="s">
        <v>212</v>
      </c>
    </row>
    <row r="156" spans="2:65" s="14" customFormat="1">
      <c r="B156" s="170"/>
      <c r="D156" s="150" t="s">
        <v>226</v>
      </c>
      <c r="E156" s="171" t="s">
        <v>19</v>
      </c>
      <c r="F156" s="172" t="s">
        <v>17201</v>
      </c>
      <c r="H156" s="171" t="s">
        <v>19</v>
      </c>
      <c r="I156" s="173"/>
      <c r="L156" s="170"/>
      <c r="M156" s="174"/>
      <c r="T156" s="175"/>
      <c r="AT156" s="171" t="s">
        <v>226</v>
      </c>
      <c r="AU156" s="171" t="s">
        <v>79</v>
      </c>
      <c r="AV156" s="14" t="s">
        <v>77</v>
      </c>
      <c r="AW156" s="14" t="s">
        <v>31</v>
      </c>
      <c r="AX156" s="14" t="s">
        <v>69</v>
      </c>
      <c r="AY156" s="171" t="s">
        <v>212</v>
      </c>
    </row>
    <row r="157" spans="2:65" s="12" customFormat="1">
      <c r="B157" s="152"/>
      <c r="D157" s="150" t="s">
        <v>226</v>
      </c>
      <c r="E157" s="153" t="s">
        <v>19</v>
      </c>
      <c r="F157" s="154" t="s">
        <v>17219</v>
      </c>
      <c r="H157" s="155">
        <v>1</v>
      </c>
      <c r="I157" s="156"/>
      <c r="L157" s="152"/>
      <c r="M157" s="157"/>
      <c r="T157" s="158"/>
      <c r="AT157" s="153" t="s">
        <v>226</v>
      </c>
      <c r="AU157" s="153" t="s">
        <v>79</v>
      </c>
      <c r="AV157" s="12" t="s">
        <v>79</v>
      </c>
      <c r="AW157" s="12" t="s">
        <v>31</v>
      </c>
      <c r="AX157" s="12" t="s">
        <v>69</v>
      </c>
      <c r="AY157" s="153" t="s">
        <v>212</v>
      </c>
    </row>
    <row r="158" spans="2:65" s="15" customFormat="1">
      <c r="B158" s="176"/>
      <c r="D158" s="150" t="s">
        <v>226</v>
      </c>
      <c r="E158" s="177" t="s">
        <v>19</v>
      </c>
      <c r="F158" s="178" t="s">
        <v>455</v>
      </c>
      <c r="H158" s="179">
        <v>1</v>
      </c>
      <c r="I158" s="180"/>
      <c r="L158" s="176"/>
      <c r="M158" s="181"/>
      <c r="T158" s="182"/>
      <c r="AT158" s="177" t="s">
        <v>226</v>
      </c>
      <c r="AU158" s="177" t="s">
        <v>79</v>
      </c>
      <c r="AV158" s="15" t="s">
        <v>236</v>
      </c>
      <c r="AW158" s="15" t="s">
        <v>31</v>
      </c>
      <c r="AX158" s="15" t="s">
        <v>69</v>
      </c>
      <c r="AY158" s="177" t="s">
        <v>212</v>
      </c>
    </row>
    <row r="159" spans="2:65" s="13" customFormat="1">
      <c r="B159" s="159"/>
      <c r="D159" s="150" t="s">
        <v>226</v>
      </c>
      <c r="E159" s="160" t="s">
        <v>19</v>
      </c>
      <c r="F159" s="161" t="s">
        <v>228</v>
      </c>
      <c r="H159" s="162">
        <v>1</v>
      </c>
      <c r="I159" s="163"/>
      <c r="L159" s="159"/>
      <c r="M159" s="164"/>
      <c r="T159" s="165"/>
      <c r="AT159" s="160" t="s">
        <v>226</v>
      </c>
      <c r="AU159" s="160" t="s">
        <v>79</v>
      </c>
      <c r="AV159" s="13" t="s">
        <v>229</v>
      </c>
      <c r="AW159" s="13" t="s">
        <v>31</v>
      </c>
      <c r="AX159" s="13" t="s">
        <v>77</v>
      </c>
      <c r="AY159" s="160" t="s">
        <v>212</v>
      </c>
    </row>
    <row r="160" spans="2:65" s="1" customFormat="1" ht="16.5" customHeight="1">
      <c r="B160" s="34"/>
      <c r="C160" s="133" t="s">
        <v>275</v>
      </c>
      <c r="D160" s="133" t="s">
        <v>215</v>
      </c>
      <c r="E160" s="134" t="s">
        <v>17220</v>
      </c>
      <c r="F160" s="135" t="s">
        <v>17221</v>
      </c>
      <c r="G160" s="136" t="s">
        <v>495</v>
      </c>
      <c r="H160" s="137">
        <v>111</v>
      </c>
      <c r="I160" s="138"/>
      <c r="J160" s="139">
        <f>ROUND(I160*H160,2)</f>
        <v>0</v>
      </c>
      <c r="K160" s="135" t="s">
        <v>219</v>
      </c>
      <c r="L160" s="34"/>
      <c r="M160" s="140" t="s">
        <v>19</v>
      </c>
      <c r="N160" s="141" t="s">
        <v>40</v>
      </c>
      <c r="P160" s="142">
        <f>O160*H160</f>
        <v>0</v>
      </c>
      <c r="Q160" s="142">
        <v>0</v>
      </c>
      <c r="R160" s="142">
        <f>Q160*H160</f>
        <v>0</v>
      </c>
      <c r="S160" s="142">
        <v>0</v>
      </c>
      <c r="T160" s="143">
        <f>S160*H160</f>
        <v>0</v>
      </c>
      <c r="AR160" s="144" t="s">
        <v>229</v>
      </c>
      <c r="AT160" s="144" t="s">
        <v>215</v>
      </c>
      <c r="AU160" s="144" t="s">
        <v>79</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229</v>
      </c>
      <c r="BM160" s="144" t="s">
        <v>17222</v>
      </c>
    </row>
    <row r="161" spans="2:65" s="1" customFormat="1">
      <c r="B161" s="34"/>
      <c r="D161" s="146" t="s">
        <v>222</v>
      </c>
      <c r="F161" s="147" t="s">
        <v>17223</v>
      </c>
      <c r="I161" s="148"/>
      <c r="L161" s="34"/>
      <c r="M161" s="149"/>
      <c r="T161" s="55"/>
      <c r="AT161" s="19" t="s">
        <v>222</v>
      </c>
      <c r="AU161" s="19" t="s">
        <v>79</v>
      </c>
    </row>
    <row r="162" spans="2:65" s="14" customFormat="1">
      <c r="B162" s="170"/>
      <c r="D162" s="150" t="s">
        <v>226</v>
      </c>
      <c r="E162" s="171" t="s">
        <v>19</v>
      </c>
      <c r="F162" s="172" t="s">
        <v>17224</v>
      </c>
      <c r="H162" s="171" t="s">
        <v>19</v>
      </c>
      <c r="I162" s="173"/>
      <c r="L162" s="170"/>
      <c r="M162" s="174"/>
      <c r="T162" s="175"/>
      <c r="AT162" s="171" t="s">
        <v>226</v>
      </c>
      <c r="AU162" s="171" t="s">
        <v>79</v>
      </c>
      <c r="AV162" s="14" t="s">
        <v>77</v>
      </c>
      <c r="AW162" s="14" t="s">
        <v>31</v>
      </c>
      <c r="AX162" s="14" t="s">
        <v>69</v>
      </c>
      <c r="AY162" s="171" t="s">
        <v>212</v>
      </c>
    </row>
    <row r="163" spans="2:65" s="12" customFormat="1">
      <c r="B163" s="152"/>
      <c r="D163" s="150" t="s">
        <v>226</v>
      </c>
      <c r="E163" s="153" t="s">
        <v>19</v>
      </c>
      <c r="F163" s="154" t="s">
        <v>17225</v>
      </c>
      <c r="H163" s="155">
        <v>111</v>
      </c>
      <c r="I163" s="156"/>
      <c r="L163" s="152"/>
      <c r="M163" s="157"/>
      <c r="T163" s="158"/>
      <c r="AT163" s="153" t="s">
        <v>226</v>
      </c>
      <c r="AU163" s="153" t="s">
        <v>79</v>
      </c>
      <c r="AV163" s="12" t="s">
        <v>79</v>
      </c>
      <c r="AW163" s="12" t="s">
        <v>31</v>
      </c>
      <c r="AX163" s="12" t="s">
        <v>69</v>
      </c>
      <c r="AY163" s="153" t="s">
        <v>212</v>
      </c>
    </row>
    <row r="164" spans="2:65" s="13" customFormat="1">
      <c r="B164" s="159"/>
      <c r="D164" s="150" t="s">
        <v>226</v>
      </c>
      <c r="E164" s="160" t="s">
        <v>19</v>
      </c>
      <c r="F164" s="161" t="s">
        <v>228</v>
      </c>
      <c r="H164" s="162">
        <v>111</v>
      </c>
      <c r="I164" s="163"/>
      <c r="L164" s="159"/>
      <c r="M164" s="164"/>
      <c r="T164" s="165"/>
      <c r="AT164" s="160" t="s">
        <v>226</v>
      </c>
      <c r="AU164" s="160" t="s">
        <v>79</v>
      </c>
      <c r="AV164" s="13" t="s">
        <v>229</v>
      </c>
      <c r="AW164" s="13" t="s">
        <v>31</v>
      </c>
      <c r="AX164" s="13" t="s">
        <v>77</v>
      </c>
      <c r="AY164" s="160" t="s">
        <v>212</v>
      </c>
    </row>
    <row r="165" spans="2:65" s="1" customFormat="1" ht="16.5" customHeight="1">
      <c r="B165" s="34"/>
      <c r="C165" s="133" t="s">
        <v>281</v>
      </c>
      <c r="D165" s="133" t="s">
        <v>215</v>
      </c>
      <c r="E165" s="134" t="s">
        <v>17226</v>
      </c>
      <c r="F165" s="135" t="s">
        <v>17227</v>
      </c>
      <c r="G165" s="136" t="s">
        <v>495</v>
      </c>
      <c r="H165" s="137">
        <v>3143.42</v>
      </c>
      <c r="I165" s="138"/>
      <c r="J165" s="139">
        <f>ROUND(I165*H165,2)</f>
        <v>0</v>
      </c>
      <c r="K165" s="135" t="s">
        <v>219</v>
      </c>
      <c r="L165" s="34"/>
      <c r="M165" s="140" t="s">
        <v>19</v>
      </c>
      <c r="N165" s="141" t="s">
        <v>40</v>
      </c>
      <c r="P165" s="142">
        <f>O165*H165</f>
        <v>0</v>
      </c>
      <c r="Q165" s="142">
        <v>0</v>
      </c>
      <c r="R165" s="142">
        <f>Q165*H165</f>
        <v>0</v>
      </c>
      <c r="S165" s="142">
        <v>0</v>
      </c>
      <c r="T165" s="143">
        <f>S165*H165</f>
        <v>0</v>
      </c>
      <c r="AR165" s="144" t="s">
        <v>229</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229</v>
      </c>
      <c r="BM165" s="144" t="s">
        <v>17228</v>
      </c>
    </row>
    <row r="166" spans="2:65" s="1" customFormat="1">
      <c r="B166" s="34"/>
      <c r="D166" s="146" t="s">
        <v>222</v>
      </c>
      <c r="F166" s="147" t="s">
        <v>17229</v>
      </c>
      <c r="I166" s="148"/>
      <c r="L166" s="34"/>
      <c r="M166" s="149"/>
      <c r="T166" s="55"/>
      <c r="AT166" s="19" t="s">
        <v>222</v>
      </c>
      <c r="AU166" s="19" t="s">
        <v>79</v>
      </c>
    </row>
    <row r="167" spans="2:65" s="14" customFormat="1">
      <c r="B167" s="170"/>
      <c r="D167" s="150" t="s">
        <v>226</v>
      </c>
      <c r="E167" s="171" t="s">
        <v>19</v>
      </c>
      <c r="F167" s="172" t="s">
        <v>17230</v>
      </c>
      <c r="H167" s="171" t="s">
        <v>19</v>
      </c>
      <c r="I167" s="173"/>
      <c r="L167" s="170"/>
      <c r="M167" s="174"/>
      <c r="T167" s="175"/>
      <c r="AT167" s="171" t="s">
        <v>226</v>
      </c>
      <c r="AU167" s="171" t="s">
        <v>79</v>
      </c>
      <c r="AV167" s="14" t="s">
        <v>77</v>
      </c>
      <c r="AW167" s="14" t="s">
        <v>31</v>
      </c>
      <c r="AX167" s="14" t="s">
        <v>69</v>
      </c>
      <c r="AY167" s="171" t="s">
        <v>212</v>
      </c>
    </row>
    <row r="168" spans="2:65" s="12" customFormat="1">
      <c r="B168" s="152"/>
      <c r="D168" s="150" t="s">
        <v>226</v>
      </c>
      <c r="E168" s="153" t="s">
        <v>19</v>
      </c>
      <c r="F168" s="154" t="s">
        <v>17231</v>
      </c>
      <c r="H168" s="155">
        <v>2885.8</v>
      </c>
      <c r="I168" s="156"/>
      <c r="L168" s="152"/>
      <c r="M168" s="157"/>
      <c r="T168" s="158"/>
      <c r="AT168" s="153" t="s">
        <v>226</v>
      </c>
      <c r="AU168" s="153" t="s">
        <v>79</v>
      </c>
      <c r="AV168" s="12" t="s">
        <v>79</v>
      </c>
      <c r="AW168" s="12" t="s">
        <v>31</v>
      </c>
      <c r="AX168" s="12" t="s">
        <v>69</v>
      </c>
      <c r="AY168" s="153" t="s">
        <v>212</v>
      </c>
    </row>
    <row r="169" spans="2:65" s="12" customFormat="1">
      <c r="B169" s="152"/>
      <c r="D169" s="150" t="s">
        <v>226</v>
      </c>
      <c r="E169" s="153" t="s">
        <v>19</v>
      </c>
      <c r="F169" s="154" t="s">
        <v>17232</v>
      </c>
      <c r="H169" s="155">
        <v>257.62</v>
      </c>
      <c r="I169" s="156"/>
      <c r="L169" s="152"/>
      <c r="M169" s="157"/>
      <c r="T169" s="158"/>
      <c r="AT169" s="153" t="s">
        <v>226</v>
      </c>
      <c r="AU169" s="153" t="s">
        <v>79</v>
      </c>
      <c r="AV169" s="12" t="s">
        <v>79</v>
      </c>
      <c r="AW169" s="12" t="s">
        <v>31</v>
      </c>
      <c r="AX169" s="12" t="s">
        <v>69</v>
      </c>
      <c r="AY169" s="153" t="s">
        <v>212</v>
      </c>
    </row>
    <row r="170" spans="2:65" s="13" customFormat="1">
      <c r="B170" s="159"/>
      <c r="D170" s="150" t="s">
        <v>226</v>
      </c>
      <c r="E170" s="160" t="s">
        <v>19</v>
      </c>
      <c r="F170" s="161" t="s">
        <v>228</v>
      </c>
      <c r="H170" s="162">
        <v>3143.42</v>
      </c>
      <c r="I170" s="163"/>
      <c r="L170" s="159"/>
      <c r="M170" s="164"/>
      <c r="T170" s="165"/>
      <c r="AT170" s="160" t="s">
        <v>226</v>
      </c>
      <c r="AU170" s="160" t="s">
        <v>79</v>
      </c>
      <c r="AV170" s="13" t="s">
        <v>229</v>
      </c>
      <c r="AW170" s="13" t="s">
        <v>31</v>
      </c>
      <c r="AX170" s="13" t="s">
        <v>77</v>
      </c>
      <c r="AY170" s="160" t="s">
        <v>212</v>
      </c>
    </row>
    <row r="171" spans="2:65" s="1" customFormat="1" ht="24.2" customHeight="1">
      <c r="B171" s="34"/>
      <c r="C171" s="133" t="s">
        <v>287</v>
      </c>
      <c r="D171" s="133" t="s">
        <v>215</v>
      </c>
      <c r="E171" s="134" t="s">
        <v>17233</v>
      </c>
      <c r="F171" s="135" t="s">
        <v>17234</v>
      </c>
      <c r="G171" s="136" t="s">
        <v>624</v>
      </c>
      <c r="H171" s="137">
        <v>4</v>
      </c>
      <c r="I171" s="138"/>
      <c r="J171" s="139">
        <f>ROUND(I171*H171,2)</f>
        <v>0</v>
      </c>
      <c r="K171" s="135" t="s">
        <v>219</v>
      </c>
      <c r="L171" s="34"/>
      <c r="M171" s="140" t="s">
        <v>19</v>
      </c>
      <c r="N171" s="141" t="s">
        <v>40</v>
      </c>
      <c r="P171" s="142">
        <f>O171*H171</f>
        <v>0</v>
      </c>
      <c r="Q171" s="142">
        <v>0</v>
      </c>
      <c r="R171" s="142">
        <f>Q171*H171</f>
        <v>0</v>
      </c>
      <c r="S171" s="142">
        <v>0</v>
      </c>
      <c r="T171" s="143">
        <f>S171*H171</f>
        <v>0</v>
      </c>
      <c r="AR171" s="144" t="s">
        <v>229</v>
      </c>
      <c r="AT171" s="144" t="s">
        <v>215</v>
      </c>
      <c r="AU171" s="144" t="s">
        <v>79</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229</v>
      </c>
      <c r="BM171" s="144" t="s">
        <v>17235</v>
      </c>
    </row>
    <row r="172" spans="2:65" s="1" customFormat="1">
      <c r="B172" s="34"/>
      <c r="D172" s="146" t="s">
        <v>222</v>
      </c>
      <c r="F172" s="147" t="s">
        <v>17236</v>
      </c>
      <c r="I172" s="148"/>
      <c r="L172" s="34"/>
      <c r="M172" s="149"/>
      <c r="T172" s="55"/>
      <c r="AT172" s="19" t="s">
        <v>222</v>
      </c>
      <c r="AU172" s="19" t="s">
        <v>79</v>
      </c>
    </row>
    <row r="173" spans="2:65" s="1" customFormat="1" ht="29.25">
      <c r="B173" s="34"/>
      <c r="D173" s="150" t="s">
        <v>224</v>
      </c>
      <c r="F173" s="151" t="s">
        <v>5144</v>
      </c>
      <c r="I173" s="148"/>
      <c r="L173" s="34"/>
      <c r="M173" s="149"/>
      <c r="T173" s="55"/>
      <c r="AT173" s="19" t="s">
        <v>224</v>
      </c>
      <c r="AU173" s="19" t="s">
        <v>79</v>
      </c>
    </row>
    <row r="174" spans="2:65" s="14" customFormat="1">
      <c r="B174" s="170"/>
      <c r="D174" s="150" t="s">
        <v>226</v>
      </c>
      <c r="E174" s="171" t="s">
        <v>19</v>
      </c>
      <c r="F174" s="172" t="s">
        <v>17237</v>
      </c>
      <c r="H174" s="171" t="s">
        <v>19</v>
      </c>
      <c r="I174" s="173"/>
      <c r="L174" s="170"/>
      <c r="M174" s="174"/>
      <c r="T174" s="175"/>
      <c r="AT174" s="171" t="s">
        <v>226</v>
      </c>
      <c r="AU174" s="171" t="s">
        <v>79</v>
      </c>
      <c r="AV174" s="14" t="s">
        <v>77</v>
      </c>
      <c r="AW174" s="14" t="s">
        <v>31</v>
      </c>
      <c r="AX174" s="14" t="s">
        <v>69</v>
      </c>
      <c r="AY174" s="171" t="s">
        <v>212</v>
      </c>
    </row>
    <row r="175" spans="2:65" s="12" customFormat="1">
      <c r="B175" s="152"/>
      <c r="D175" s="150" t="s">
        <v>226</v>
      </c>
      <c r="E175" s="153" t="s">
        <v>19</v>
      </c>
      <c r="F175" s="154" t="s">
        <v>17238</v>
      </c>
      <c r="H175" s="155">
        <v>4</v>
      </c>
      <c r="I175" s="156"/>
      <c r="L175" s="152"/>
      <c r="M175" s="157"/>
      <c r="T175" s="158"/>
      <c r="AT175" s="153" t="s">
        <v>226</v>
      </c>
      <c r="AU175" s="153" t="s">
        <v>79</v>
      </c>
      <c r="AV175" s="12" t="s">
        <v>79</v>
      </c>
      <c r="AW175" s="12" t="s">
        <v>31</v>
      </c>
      <c r="AX175" s="12" t="s">
        <v>69</v>
      </c>
      <c r="AY175" s="153" t="s">
        <v>212</v>
      </c>
    </row>
    <row r="176" spans="2:65" s="13" customFormat="1">
      <c r="B176" s="159"/>
      <c r="D176" s="150" t="s">
        <v>226</v>
      </c>
      <c r="E176" s="160" t="s">
        <v>19</v>
      </c>
      <c r="F176" s="161" t="s">
        <v>228</v>
      </c>
      <c r="H176" s="162">
        <v>4</v>
      </c>
      <c r="I176" s="163"/>
      <c r="L176" s="159"/>
      <c r="M176" s="164"/>
      <c r="T176" s="165"/>
      <c r="AT176" s="160" t="s">
        <v>226</v>
      </c>
      <c r="AU176" s="160" t="s">
        <v>79</v>
      </c>
      <c r="AV176" s="13" t="s">
        <v>229</v>
      </c>
      <c r="AW176" s="13" t="s">
        <v>31</v>
      </c>
      <c r="AX176" s="13" t="s">
        <v>77</v>
      </c>
      <c r="AY176" s="160" t="s">
        <v>212</v>
      </c>
    </row>
    <row r="177" spans="2:65" s="1" customFormat="1" ht="24.2" customHeight="1">
      <c r="B177" s="34"/>
      <c r="C177" s="133" t="s">
        <v>8</v>
      </c>
      <c r="D177" s="133" t="s">
        <v>215</v>
      </c>
      <c r="E177" s="134" t="s">
        <v>17239</v>
      </c>
      <c r="F177" s="135" t="s">
        <v>17240</v>
      </c>
      <c r="G177" s="136" t="s">
        <v>624</v>
      </c>
      <c r="H177" s="137">
        <v>3</v>
      </c>
      <c r="I177" s="138"/>
      <c r="J177" s="139">
        <f>ROUND(I177*H177,2)</f>
        <v>0</v>
      </c>
      <c r="K177" s="135" t="s">
        <v>219</v>
      </c>
      <c r="L177" s="34"/>
      <c r="M177" s="140" t="s">
        <v>19</v>
      </c>
      <c r="N177" s="141" t="s">
        <v>40</v>
      </c>
      <c r="P177" s="142">
        <f>O177*H177</f>
        <v>0</v>
      </c>
      <c r="Q177" s="142">
        <v>0</v>
      </c>
      <c r="R177" s="142">
        <f>Q177*H177</f>
        <v>0</v>
      </c>
      <c r="S177" s="142">
        <v>0</v>
      </c>
      <c r="T177" s="143">
        <f>S177*H177</f>
        <v>0</v>
      </c>
      <c r="AR177" s="144" t="s">
        <v>229</v>
      </c>
      <c r="AT177" s="144" t="s">
        <v>215</v>
      </c>
      <c r="AU177" s="144" t="s">
        <v>79</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229</v>
      </c>
      <c r="BM177" s="144" t="s">
        <v>17241</v>
      </c>
    </row>
    <row r="178" spans="2:65" s="1" customFormat="1">
      <c r="B178" s="34"/>
      <c r="D178" s="146" t="s">
        <v>222</v>
      </c>
      <c r="F178" s="147" t="s">
        <v>17242</v>
      </c>
      <c r="I178" s="148"/>
      <c r="L178" s="34"/>
      <c r="M178" s="149"/>
      <c r="T178" s="55"/>
      <c r="AT178" s="19" t="s">
        <v>222</v>
      </c>
      <c r="AU178" s="19" t="s">
        <v>79</v>
      </c>
    </row>
    <row r="179" spans="2:65" s="14" customFormat="1">
      <c r="B179" s="170"/>
      <c r="D179" s="150" t="s">
        <v>226</v>
      </c>
      <c r="E179" s="171" t="s">
        <v>19</v>
      </c>
      <c r="F179" s="172" t="s">
        <v>17237</v>
      </c>
      <c r="H179" s="171" t="s">
        <v>19</v>
      </c>
      <c r="I179" s="173"/>
      <c r="L179" s="170"/>
      <c r="M179" s="174"/>
      <c r="T179" s="175"/>
      <c r="AT179" s="171" t="s">
        <v>226</v>
      </c>
      <c r="AU179" s="171" t="s">
        <v>79</v>
      </c>
      <c r="AV179" s="14" t="s">
        <v>77</v>
      </c>
      <c r="AW179" s="14" t="s">
        <v>31</v>
      </c>
      <c r="AX179" s="14" t="s">
        <v>69</v>
      </c>
      <c r="AY179" s="171" t="s">
        <v>212</v>
      </c>
    </row>
    <row r="180" spans="2:65" s="12" customFormat="1">
      <c r="B180" s="152"/>
      <c r="D180" s="150" t="s">
        <v>226</v>
      </c>
      <c r="E180" s="153" t="s">
        <v>19</v>
      </c>
      <c r="F180" s="154" t="s">
        <v>17243</v>
      </c>
      <c r="H180" s="155">
        <v>3</v>
      </c>
      <c r="I180" s="156"/>
      <c r="L180" s="152"/>
      <c r="M180" s="157"/>
      <c r="T180" s="158"/>
      <c r="AT180" s="153" t="s">
        <v>226</v>
      </c>
      <c r="AU180" s="153" t="s">
        <v>79</v>
      </c>
      <c r="AV180" s="12" t="s">
        <v>79</v>
      </c>
      <c r="AW180" s="12" t="s">
        <v>31</v>
      </c>
      <c r="AX180" s="12" t="s">
        <v>69</v>
      </c>
      <c r="AY180" s="153" t="s">
        <v>212</v>
      </c>
    </row>
    <row r="181" spans="2:65" s="13" customFormat="1">
      <c r="B181" s="159"/>
      <c r="D181" s="150" t="s">
        <v>226</v>
      </c>
      <c r="E181" s="160" t="s">
        <v>19</v>
      </c>
      <c r="F181" s="161" t="s">
        <v>228</v>
      </c>
      <c r="H181" s="162">
        <v>3</v>
      </c>
      <c r="I181" s="163"/>
      <c r="L181" s="159"/>
      <c r="M181" s="164"/>
      <c r="T181" s="165"/>
      <c r="AT181" s="160" t="s">
        <v>226</v>
      </c>
      <c r="AU181" s="160" t="s">
        <v>79</v>
      </c>
      <c r="AV181" s="13" t="s">
        <v>229</v>
      </c>
      <c r="AW181" s="13" t="s">
        <v>31</v>
      </c>
      <c r="AX181" s="13" t="s">
        <v>77</v>
      </c>
      <c r="AY181" s="160" t="s">
        <v>212</v>
      </c>
    </row>
    <row r="182" spans="2:65" s="1" customFormat="1" ht="24.2" customHeight="1">
      <c r="B182" s="34"/>
      <c r="C182" s="133" t="s">
        <v>301</v>
      </c>
      <c r="D182" s="133" t="s">
        <v>215</v>
      </c>
      <c r="E182" s="134" t="s">
        <v>17244</v>
      </c>
      <c r="F182" s="135" t="s">
        <v>17245</v>
      </c>
      <c r="G182" s="136" t="s">
        <v>624</v>
      </c>
      <c r="H182" s="137">
        <v>1</v>
      </c>
      <c r="I182" s="138"/>
      <c r="J182" s="139">
        <f>ROUND(I182*H182,2)</f>
        <v>0</v>
      </c>
      <c r="K182" s="135" t="s">
        <v>219</v>
      </c>
      <c r="L182" s="34"/>
      <c r="M182" s="140" t="s">
        <v>19</v>
      </c>
      <c r="N182" s="141" t="s">
        <v>40</v>
      </c>
      <c r="P182" s="142">
        <f>O182*H182</f>
        <v>0</v>
      </c>
      <c r="Q182" s="142">
        <v>0</v>
      </c>
      <c r="R182" s="142">
        <f>Q182*H182</f>
        <v>0</v>
      </c>
      <c r="S182" s="142">
        <v>0</v>
      </c>
      <c r="T182" s="143">
        <f>S182*H182</f>
        <v>0</v>
      </c>
      <c r="AR182" s="144" t="s">
        <v>229</v>
      </c>
      <c r="AT182" s="144" t="s">
        <v>215</v>
      </c>
      <c r="AU182" s="144" t="s">
        <v>79</v>
      </c>
      <c r="AY182" s="19" t="s">
        <v>212</v>
      </c>
      <c r="BE182" s="145">
        <f>IF(N182="základní",J182,0)</f>
        <v>0</v>
      </c>
      <c r="BF182" s="145">
        <f>IF(N182="snížená",J182,0)</f>
        <v>0</v>
      </c>
      <c r="BG182" s="145">
        <f>IF(N182="zákl. přenesená",J182,0)</f>
        <v>0</v>
      </c>
      <c r="BH182" s="145">
        <f>IF(N182="sníž. přenesená",J182,0)</f>
        <v>0</v>
      </c>
      <c r="BI182" s="145">
        <f>IF(N182="nulová",J182,0)</f>
        <v>0</v>
      </c>
      <c r="BJ182" s="19" t="s">
        <v>77</v>
      </c>
      <c r="BK182" s="145">
        <f>ROUND(I182*H182,2)</f>
        <v>0</v>
      </c>
      <c r="BL182" s="19" t="s">
        <v>229</v>
      </c>
      <c r="BM182" s="144" t="s">
        <v>17246</v>
      </c>
    </row>
    <row r="183" spans="2:65" s="1" customFormat="1">
      <c r="B183" s="34"/>
      <c r="D183" s="146" t="s">
        <v>222</v>
      </c>
      <c r="F183" s="147" t="s">
        <v>17247</v>
      </c>
      <c r="I183" s="148"/>
      <c r="L183" s="34"/>
      <c r="M183" s="149"/>
      <c r="T183" s="55"/>
      <c r="AT183" s="19" t="s">
        <v>222</v>
      </c>
      <c r="AU183" s="19" t="s">
        <v>79</v>
      </c>
    </row>
    <row r="184" spans="2:65" s="14" customFormat="1">
      <c r="B184" s="170"/>
      <c r="D184" s="150" t="s">
        <v>226</v>
      </c>
      <c r="E184" s="171" t="s">
        <v>19</v>
      </c>
      <c r="F184" s="172" t="s">
        <v>17237</v>
      </c>
      <c r="H184" s="171" t="s">
        <v>19</v>
      </c>
      <c r="I184" s="173"/>
      <c r="L184" s="170"/>
      <c r="M184" s="174"/>
      <c r="T184" s="175"/>
      <c r="AT184" s="171" t="s">
        <v>226</v>
      </c>
      <c r="AU184" s="171" t="s">
        <v>79</v>
      </c>
      <c r="AV184" s="14" t="s">
        <v>77</v>
      </c>
      <c r="AW184" s="14" t="s">
        <v>31</v>
      </c>
      <c r="AX184" s="14" t="s">
        <v>69</v>
      </c>
      <c r="AY184" s="171" t="s">
        <v>212</v>
      </c>
    </row>
    <row r="185" spans="2:65" s="12" customFormat="1">
      <c r="B185" s="152"/>
      <c r="D185" s="150" t="s">
        <v>226</v>
      </c>
      <c r="E185" s="153" t="s">
        <v>19</v>
      </c>
      <c r="F185" s="154" t="s">
        <v>17248</v>
      </c>
      <c r="H185" s="155">
        <v>1</v>
      </c>
      <c r="I185" s="156"/>
      <c r="L185" s="152"/>
      <c r="M185" s="157"/>
      <c r="T185" s="158"/>
      <c r="AT185" s="153" t="s">
        <v>226</v>
      </c>
      <c r="AU185" s="153" t="s">
        <v>79</v>
      </c>
      <c r="AV185" s="12" t="s">
        <v>79</v>
      </c>
      <c r="AW185" s="12" t="s">
        <v>31</v>
      </c>
      <c r="AX185" s="12" t="s">
        <v>69</v>
      </c>
      <c r="AY185" s="153" t="s">
        <v>212</v>
      </c>
    </row>
    <row r="186" spans="2:65" s="13" customFormat="1">
      <c r="B186" s="159"/>
      <c r="D186" s="150" t="s">
        <v>226</v>
      </c>
      <c r="E186" s="160" t="s">
        <v>19</v>
      </c>
      <c r="F186" s="161" t="s">
        <v>228</v>
      </c>
      <c r="H186" s="162">
        <v>1</v>
      </c>
      <c r="I186" s="163"/>
      <c r="L186" s="159"/>
      <c r="M186" s="164"/>
      <c r="T186" s="165"/>
      <c r="AT186" s="160" t="s">
        <v>226</v>
      </c>
      <c r="AU186" s="160" t="s">
        <v>79</v>
      </c>
      <c r="AV186" s="13" t="s">
        <v>229</v>
      </c>
      <c r="AW186" s="13" t="s">
        <v>31</v>
      </c>
      <c r="AX186" s="13" t="s">
        <v>77</v>
      </c>
      <c r="AY186" s="160" t="s">
        <v>212</v>
      </c>
    </row>
    <row r="187" spans="2:65" s="1" customFormat="1" ht="33" customHeight="1">
      <c r="B187" s="34"/>
      <c r="C187" s="133" t="s">
        <v>306</v>
      </c>
      <c r="D187" s="133" t="s">
        <v>215</v>
      </c>
      <c r="E187" s="134" t="s">
        <v>17249</v>
      </c>
      <c r="F187" s="135" t="s">
        <v>17250</v>
      </c>
      <c r="G187" s="136" t="s">
        <v>495</v>
      </c>
      <c r="H187" s="137">
        <v>111</v>
      </c>
      <c r="I187" s="138"/>
      <c r="J187" s="139">
        <f>ROUND(I187*H187,2)</f>
        <v>0</v>
      </c>
      <c r="K187" s="135" t="s">
        <v>219</v>
      </c>
      <c r="L187" s="34"/>
      <c r="M187" s="140" t="s">
        <v>19</v>
      </c>
      <c r="N187" s="141" t="s">
        <v>40</v>
      </c>
      <c r="P187" s="142">
        <f>O187*H187</f>
        <v>0</v>
      </c>
      <c r="Q187" s="142">
        <v>0</v>
      </c>
      <c r="R187" s="142">
        <f>Q187*H187</f>
        <v>0</v>
      </c>
      <c r="S187" s="142">
        <v>0</v>
      </c>
      <c r="T187" s="143">
        <f>S187*H187</f>
        <v>0</v>
      </c>
      <c r="AR187" s="144" t="s">
        <v>229</v>
      </c>
      <c r="AT187" s="144" t="s">
        <v>215</v>
      </c>
      <c r="AU187" s="144" t="s">
        <v>79</v>
      </c>
      <c r="AY187" s="19" t="s">
        <v>212</v>
      </c>
      <c r="BE187" s="145">
        <f>IF(N187="základní",J187,0)</f>
        <v>0</v>
      </c>
      <c r="BF187" s="145">
        <f>IF(N187="snížená",J187,0)</f>
        <v>0</v>
      </c>
      <c r="BG187" s="145">
        <f>IF(N187="zákl. přenesená",J187,0)</f>
        <v>0</v>
      </c>
      <c r="BH187" s="145">
        <f>IF(N187="sníž. přenesená",J187,0)</f>
        <v>0</v>
      </c>
      <c r="BI187" s="145">
        <f>IF(N187="nulová",J187,0)</f>
        <v>0</v>
      </c>
      <c r="BJ187" s="19" t="s">
        <v>77</v>
      </c>
      <c r="BK187" s="145">
        <f>ROUND(I187*H187,2)</f>
        <v>0</v>
      </c>
      <c r="BL187" s="19" t="s">
        <v>229</v>
      </c>
      <c r="BM187" s="144" t="s">
        <v>17251</v>
      </c>
    </row>
    <row r="188" spans="2:65" s="1" customFormat="1">
      <c r="B188" s="34"/>
      <c r="D188" s="146" t="s">
        <v>222</v>
      </c>
      <c r="F188" s="147" t="s">
        <v>17252</v>
      </c>
      <c r="I188" s="148"/>
      <c r="L188" s="34"/>
      <c r="M188" s="149"/>
      <c r="T188" s="55"/>
      <c r="AT188" s="19" t="s">
        <v>222</v>
      </c>
      <c r="AU188" s="19" t="s">
        <v>79</v>
      </c>
    </row>
    <row r="189" spans="2:65" s="12" customFormat="1">
      <c r="B189" s="152"/>
      <c r="D189" s="150" t="s">
        <v>226</v>
      </c>
      <c r="E189" s="153" t="s">
        <v>19</v>
      </c>
      <c r="F189" s="154" t="s">
        <v>17253</v>
      </c>
      <c r="H189" s="155">
        <v>111</v>
      </c>
      <c r="I189" s="156"/>
      <c r="L189" s="152"/>
      <c r="M189" s="157"/>
      <c r="T189" s="158"/>
      <c r="AT189" s="153" t="s">
        <v>226</v>
      </c>
      <c r="AU189" s="153" t="s">
        <v>79</v>
      </c>
      <c r="AV189" s="12" t="s">
        <v>79</v>
      </c>
      <c r="AW189" s="12" t="s">
        <v>31</v>
      </c>
      <c r="AX189" s="12" t="s">
        <v>69</v>
      </c>
      <c r="AY189" s="153" t="s">
        <v>212</v>
      </c>
    </row>
    <row r="190" spans="2:65" s="13" customFormat="1">
      <c r="B190" s="159"/>
      <c r="D190" s="150" t="s">
        <v>226</v>
      </c>
      <c r="E190" s="160" t="s">
        <v>19</v>
      </c>
      <c r="F190" s="161" t="s">
        <v>228</v>
      </c>
      <c r="H190" s="162">
        <v>111</v>
      </c>
      <c r="I190" s="163"/>
      <c r="L190" s="159"/>
      <c r="M190" s="164"/>
      <c r="T190" s="165"/>
      <c r="AT190" s="160" t="s">
        <v>226</v>
      </c>
      <c r="AU190" s="160" t="s">
        <v>79</v>
      </c>
      <c r="AV190" s="13" t="s">
        <v>229</v>
      </c>
      <c r="AW190" s="13" t="s">
        <v>31</v>
      </c>
      <c r="AX190" s="13" t="s">
        <v>77</v>
      </c>
      <c r="AY190" s="160" t="s">
        <v>212</v>
      </c>
    </row>
    <row r="191" spans="2:65" s="1" customFormat="1" ht="33" customHeight="1">
      <c r="B191" s="34"/>
      <c r="C191" s="133" t="s">
        <v>311</v>
      </c>
      <c r="D191" s="133" t="s">
        <v>215</v>
      </c>
      <c r="E191" s="134" t="s">
        <v>17254</v>
      </c>
      <c r="F191" s="135" t="s">
        <v>17255</v>
      </c>
      <c r="G191" s="136" t="s">
        <v>495</v>
      </c>
      <c r="H191" s="137">
        <v>257.62</v>
      </c>
      <c r="I191" s="138"/>
      <c r="J191" s="139">
        <f>ROUND(I191*H191,2)</f>
        <v>0</v>
      </c>
      <c r="K191" s="135" t="s">
        <v>219</v>
      </c>
      <c r="L191" s="34"/>
      <c r="M191" s="140" t="s">
        <v>19</v>
      </c>
      <c r="N191" s="141" t="s">
        <v>40</v>
      </c>
      <c r="P191" s="142">
        <f>O191*H191</f>
        <v>0</v>
      </c>
      <c r="Q191" s="142">
        <v>0</v>
      </c>
      <c r="R191" s="142">
        <f>Q191*H191</f>
        <v>0</v>
      </c>
      <c r="S191" s="142">
        <v>0</v>
      </c>
      <c r="T191" s="143">
        <f>S191*H191</f>
        <v>0</v>
      </c>
      <c r="AR191" s="144" t="s">
        <v>229</v>
      </c>
      <c r="AT191" s="144" t="s">
        <v>215</v>
      </c>
      <c r="AU191" s="144" t="s">
        <v>79</v>
      </c>
      <c r="AY191" s="19" t="s">
        <v>212</v>
      </c>
      <c r="BE191" s="145">
        <f>IF(N191="základní",J191,0)</f>
        <v>0</v>
      </c>
      <c r="BF191" s="145">
        <f>IF(N191="snížená",J191,0)</f>
        <v>0</v>
      </c>
      <c r="BG191" s="145">
        <f>IF(N191="zákl. přenesená",J191,0)</f>
        <v>0</v>
      </c>
      <c r="BH191" s="145">
        <f>IF(N191="sníž. přenesená",J191,0)</f>
        <v>0</v>
      </c>
      <c r="BI191" s="145">
        <f>IF(N191="nulová",J191,0)</f>
        <v>0</v>
      </c>
      <c r="BJ191" s="19" t="s">
        <v>77</v>
      </c>
      <c r="BK191" s="145">
        <f>ROUND(I191*H191,2)</f>
        <v>0</v>
      </c>
      <c r="BL191" s="19" t="s">
        <v>229</v>
      </c>
      <c r="BM191" s="144" t="s">
        <v>17256</v>
      </c>
    </row>
    <row r="192" spans="2:65" s="1" customFormat="1">
      <c r="B192" s="34"/>
      <c r="D192" s="146" t="s">
        <v>222</v>
      </c>
      <c r="F192" s="147" t="s">
        <v>17257</v>
      </c>
      <c r="I192" s="148"/>
      <c r="L192" s="34"/>
      <c r="M192" s="149"/>
      <c r="T192" s="55"/>
      <c r="AT192" s="19" t="s">
        <v>222</v>
      </c>
      <c r="AU192" s="19" t="s">
        <v>79</v>
      </c>
    </row>
    <row r="193" spans="2:65" s="12" customFormat="1">
      <c r="B193" s="152"/>
      <c r="D193" s="150" t="s">
        <v>226</v>
      </c>
      <c r="E193" s="153" t="s">
        <v>19</v>
      </c>
      <c r="F193" s="154" t="s">
        <v>17258</v>
      </c>
      <c r="H193" s="155">
        <v>257.62</v>
      </c>
      <c r="I193" s="156"/>
      <c r="L193" s="152"/>
      <c r="M193" s="157"/>
      <c r="T193" s="158"/>
      <c r="AT193" s="153" t="s">
        <v>226</v>
      </c>
      <c r="AU193" s="153" t="s">
        <v>79</v>
      </c>
      <c r="AV193" s="12" t="s">
        <v>79</v>
      </c>
      <c r="AW193" s="12" t="s">
        <v>31</v>
      </c>
      <c r="AX193" s="12" t="s">
        <v>69</v>
      </c>
      <c r="AY193" s="153" t="s">
        <v>212</v>
      </c>
    </row>
    <row r="194" spans="2:65" s="13" customFormat="1">
      <c r="B194" s="159"/>
      <c r="D194" s="150" t="s">
        <v>226</v>
      </c>
      <c r="E194" s="160" t="s">
        <v>19</v>
      </c>
      <c r="F194" s="161" t="s">
        <v>228</v>
      </c>
      <c r="H194" s="162">
        <v>257.62</v>
      </c>
      <c r="I194" s="163"/>
      <c r="L194" s="159"/>
      <c r="M194" s="164"/>
      <c r="T194" s="165"/>
      <c r="AT194" s="160" t="s">
        <v>226</v>
      </c>
      <c r="AU194" s="160" t="s">
        <v>79</v>
      </c>
      <c r="AV194" s="13" t="s">
        <v>229</v>
      </c>
      <c r="AW194" s="13" t="s">
        <v>31</v>
      </c>
      <c r="AX194" s="13" t="s">
        <v>77</v>
      </c>
      <c r="AY194" s="160" t="s">
        <v>212</v>
      </c>
    </row>
    <row r="195" spans="2:65" s="1" customFormat="1" ht="33" customHeight="1">
      <c r="B195" s="34"/>
      <c r="C195" s="133" t="s">
        <v>316</v>
      </c>
      <c r="D195" s="133" t="s">
        <v>215</v>
      </c>
      <c r="E195" s="134" t="s">
        <v>17259</v>
      </c>
      <c r="F195" s="135" t="s">
        <v>17260</v>
      </c>
      <c r="G195" s="136" t="s">
        <v>495</v>
      </c>
      <c r="H195" s="137">
        <v>2877.4</v>
      </c>
      <c r="I195" s="138"/>
      <c r="J195" s="139">
        <f>ROUND(I195*H195,2)</f>
        <v>0</v>
      </c>
      <c r="K195" s="135" t="s">
        <v>219</v>
      </c>
      <c r="L195" s="34"/>
      <c r="M195" s="140" t="s">
        <v>19</v>
      </c>
      <c r="N195" s="141" t="s">
        <v>40</v>
      </c>
      <c r="P195" s="142">
        <f>O195*H195</f>
        <v>0</v>
      </c>
      <c r="Q195" s="142">
        <v>0</v>
      </c>
      <c r="R195" s="142">
        <f>Q195*H195</f>
        <v>0</v>
      </c>
      <c r="S195" s="142">
        <v>0</v>
      </c>
      <c r="T195" s="143">
        <f>S195*H195</f>
        <v>0</v>
      </c>
      <c r="AR195" s="144" t="s">
        <v>229</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229</v>
      </c>
      <c r="BM195" s="144" t="s">
        <v>17261</v>
      </c>
    </row>
    <row r="196" spans="2:65" s="1" customFormat="1">
      <c r="B196" s="34"/>
      <c r="D196" s="146" t="s">
        <v>222</v>
      </c>
      <c r="F196" s="147" t="s">
        <v>17262</v>
      </c>
      <c r="I196" s="148"/>
      <c r="L196" s="34"/>
      <c r="M196" s="149"/>
      <c r="T196" s="55"/>
      <c r="AT196" s="19" t="s">
        <v>222</v>
      </c>
      <c r="AU196" s="19" t="s">
        <v>79</v>
      </c>
    </row>
    <row r="197" spans="2:65" s="12" customFormat="1">
      <c r="B197" s="152"/>
      <c r="D197" s="150" t="s">
        <v>226</v>
      </c>
      <c r="E197" s="153" t="s">
        <v>19</v>
      </c>
      <c r="F197" s="154" t="s">
        <v>17263</v>
      </c>
      <c r="H197" s="155">
        <v>3060</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17264</v>
      </c>
      <c r="H198" s="155">
        <v>-182.6</v>
      </c>
      <c r="I198" s="156"/>
      <c r="L198" s="152"/>
      <c r="M198" s="157"/>
      <c r="T198" s="158"/>
      <c r="AT198" s="153" t="s">
        <v>226</v>
      </c>
      <c r="AU198" s="153" t="s">
        <v>79</v>
      </c>
      <c r="AV198" s="12" t="s">
        <v>79</v>
      </c>
      <c r="AW198" s="12" t="s">
        <v>31</v>
      </c>
      <c r="AX198" s="12" t="s">
        <v>69</v>
      </c>
      <c r="AY198" s="153" t="s">
        <v>212</v>
      </c>
    </row>
    <row r="199" spans="2:65" s="13" customFormat="1">
      <c r="B199" s="159"/>
      <c r="D199" s="150" t="s">
        <v>226</v>
      </c>
      <c r="E199" s="160" t="s">
        <v>19</v>
      </c>
      <c r="F199" s="161" t="s">
        <v>228</v>
      </c>
      <c r="H199" s="162">
        <v>2877.4</v>
      </c>
      <c r="I199" s="163"/>
      <c r="L199" s="159"/>
      <c r="M199" s="164"/>
      <c r="T199" s="165"/>
      <c r="AT199" s="160" t="s">
        <v>226</v>
      </c>
      <c r="AU199" s="160" t="s">
        <v>79</v>
      </c>
      <c r="AV199" s="13" t="s">
        <v>229</v>
      </c>
      <c r="AW199" s="13" t="s">
        <v>31</v>
      </c>
      <c r="AX199" s="13" t="s">
        <v>77</v>
      </c>
      <c r="AY199" s="160" t="s">
        <v>212</v>
      </c>
    </row>
    <row r="200" spans="2:65" s="1" customFormat="1" ht="24.2" customHeight="1">
      <c r="B200" s="34"/>
      <c r="C200" s="133" t="s">
        <v>323</v>
      </c>
      <c r="D200" s="133" t="s">
        <v>215</v>
      </c>
      <c r="E200" s="134" t="s">
        <v>17265</v>
      </c>
      <c r="F200" s="135" t="s">
        <v>17266</v>
      </c>
      <c r="G200" s="136" t="s">
        <v>495</v>
      </c>
      <c r="H200" s="137">
        <v>111</v>
      </c>
      <c r="I200" s="138"/>
      <c r="J200" s="139">
        <f>ROUND(I200*H200,2)</f>
        <v>0</v>
      </c>
      <c r="K200" s="135" t="s">
        <v>219</v>
      </c>
      <c r="L200" s="34"/>
      <c r="M200" s="140" t="s">
        <v>19</v>
      </c>
      <c r="N200" s="141" t="s">
        <v>40</v>
      </c>
      <c r="P200" s="142">
        <f>O200*H200</f>
        <v>0</v>
      </c>
      <c r="Q200" s="142">
        <v>0</v>
      </c>
      <c r="R200" s="142">
        <f>Q200*H200</f>
        <v>0</v>
      </c>
      <c r="S200" s="142">
        <v>0</v>
      </c>
      <c r="T200" s="143">
        <f>S200*H200</f>
        <v>0</v>
      </c>
      <c r="AR200" s="144" t="s">
        <v>229</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229</v>
      </c>
      <c r="BM200" s="144" t="s">
        <v>17267</v>
      </c>
    </row>
    <row r="201" spans="2:65" s="1" customFormat="1">
      <c r="B201" s="34"/>
      <c r="D201" s="146" t="s">
        <v>222</v>
      </c>
      <c r="F201" s="147" t="s">
        <v>17268</v>
      </c>
      <c r="I201" s="148"/>
      <c r="L201" s="34"/>
      <c r="M201" s="149"/>
      <c r="T201" s="55"/>
      <c r="AT201" s="19" t="s">
        <v>222</v>
      </c>
      <c r="AU201" s="19" t="s">
        <v>79</v>
      </c>
    </row>
    <row r="202" spans="2:65" s="14" customFormat="1">
      <c r="B202" s="170"/>
      <c r="D202" s="150" t="s">
        <v>226</v>
      </c>
      <c r="E202" s="171" t="s">
        <v>19</v>
      </c>
      <c r="F202" s="172" t="s">
        <v>17269</v>
      </c>
      <c r="H202" s="171" t="s">
        <v>19</v>
      </c>
      <c r="I202" s="173"/>
      <c r="L202" s="170"/>
      <c r="M202" s="174"/>
      <c r="T202" s="175"/>
      <c r="AT202" s="171" t="s">
        <v>226</v>
      </c>
      <c r="AU202" s="171" t="s">
        <v>79</v>
      </c>
      <c r="AV202" s="14" t="s">
        <v>77</v>
      </c>
      <c r="AW202" s="14" t="s">
        <v>31</v>
      </c>
      <c r="AX202" s="14" t="s">
        <v>69</v>
      </c>
      <c r="AY202" s="171" t="s">
        <v>212</v>
      </c>
    </row>
    <row r="203" spans="2:65" s="12" customFormat="1">
      <c r="B203" s="152"/>
      <c r="D203" s="150" t="s">
        <v>226</v>
      </c>
      <c r="E203" s="153" t="s">
        <v>19</v>
      </c>
      <c r="F203" s="154" t="s">
        <v>17270</v>
      </c>
      <c r="H203" s="155">
        <v>111</v>
      </c>
      <c r="I203" s="156"/>
      <c r="L203" s="152"/>
      <c r="M203" s="157"/>
      <c r="T203" s="158"/>
      <c r="AT203" s="153" t="s">
        <v>226</v>
      </c>
      <c r="AU203" s="153" t="s">
        <v>79</v>
      </c>
      <c r="AV203" s="12" t="s">
        <v>79</v>
      </c>
      <c r="AW203" s="12" t="s">
        <v>31</v>
      </c>
      <c r="AX203" s="12" t="s">
        <v>69</v>
      </c>
      <c r="AY203" s="153" t="s">
        <v>212</v>
      </c>
    </row>
    <row r="204" spans="2:65" s="13" customFormat="1">
      <c r="B204" s="159"/>
      <c r="D204" s="150" t="s">
        <v>226</v>
      </c>
      <c r="E204" s="160" t="s">
        <v>19</v>
      </c>
      <c r="F204" s="161" t="s">
        <v>228</v>
      </c>
      <c r="H204" s="162">
        <v>111</v>
      </c>
      <c r="I204" s="163"/>
      <c r="L204" s="159"/>
      <c r="M204" s="164"/>
      <c r="T204" s="165"/>
      <c r="AT204" s="160" t="s">
        <v>226</v>
      </c>
      <c r="AU204" s="160" t="s">
        <v>79</v>
      </c>
      <c r="AV204" s="13" t="s">
        <v>229</v>
      </c>
      <c r="AW204" s="13" t="s">
        <v>31</v>
      </c>
      <c r="AX204" s="13" t="s">
        <v>77</v>
      </c>
      <c r="AY204" s="160" t="s">
        <v>212</v>
      </c>
    </row>
    <row r="205" spans="2:65" s="1" customFormat="1" ht="24.2" customHeight="1">
      <c r="B205" s="34"/>
      <c r="C205" s="133" t="s">
        <v>330</v>
      </c>
      <c r="D205" s="133" t="s">
        <v>215</v>
      </c>
      <c r="E205" s="134" t="s">
        <v>17271</v>
      </c>
      <c r="F205" s="135" t="s">
        <v>17272</v>
      </c>
      <c r="G205" s="136" t="s">
        <v>495</v>
      </c>
      <c r="H205" s="137">
        <v>2877.4</v>
      </c>
      <c r="I205" s="138"/>
      <c r="J205" s="139">
        <f>ROUND(I205*H205,2)</f>
        <v>0</v>
      </c>
      <c r="K205" s="135" t="s">
        <v>219</v>
      </c>
      <c r="L205" s="34"/>
      <c r="M205" s="140" t="s">
        <v>19</v>
      </c>
      <c r="N205" s="141" t="s">
        <v>40</v>
      </c>
      <c r="P205" s="142">
        <f>O205*H205</f>
        <v>0</v>
      </c>
      <c r="Q205" s="142">
        <v>0</v>
      </c>
      <c r="R205" s="142">
        <f>Q205*H205</f>
        <v>0</v>
      </c>
      <c r="S205" s="142">
        <v>0</v>
      </c>
      <c r="T205" s="143">
        <f>S205*H205</f>
        <v>0</v>
      </c>
      <c r="AR205" s="144" t="s">
        <v>229</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229</v>
      </c>
      <c r="BM205" s="144" t="s">
        <v>17273</v>
      </c>
    </row>
    <row r="206" spans="2:65" s="1" customFormat="1">
      <c r="B206" s="34"/>
      <c r="D206" s="146" t="s">
        <v>222</v>
      </c>
      <c r="F206" s="147" t="s">
        <v>17274</v>
      </c>
      <c r="I206" s="148"/>
      <c r="L206" s="34"/>
      <c r="M206" s="149"/>
      <c r="T206" s="55"/>
      <c r="AT206" s="19" t="s">
        <v>222</v>
      </c>
      <c r="AU206" s="19" t="s">
        <v>79</v>
      </c>
    </row>
    <row r="207" spans="2:65" s="14" customFormat="1">
      <c r="B207" s="170"/>
      <c r="D207" s="150" t="s">
        <v>226</v>
      </c>
      <c r="E207" s="171" t="s">
        <v>19</v>
      </c>
      <c r="F207" s="172" t="s">
        <v>17275</v>
      </c>
      <c r="H207" s="171" t="s">
        <v>19</v>
      </c>
      <c r="I207" s="173"/>
      <c r="L207" s="170"/>
      <c r="M207" s="174"/>
      <c r="T207" s="175"/>
      <c r="AT207" s="171" t="s">
        <v>226</v>
      </c>
      <c r="AU207" s="171" t="s">
        <v>79</v>
      </c>
      <c r="AV207" s="14" t="s">
        <v>77</v>
      </c>
      <c r="AW207" s="14" t="s">
        <v>31</v>
      </c>
      <c r="AX207" s="14" t="s">
        <v>69</v>
      </c>
      <c r="AY207" s="171" t="s">
        <v>212</v>
      </c>
    </row>
    <row r="208" spans="2:65" s="12" customFormat="1">
      <c r="B208" s="152"/>
      <c r="D208" s="150" t="s">
        <v>226</v>
      </c>
      <c r="E208" s="153" t="s">
        <v>19</v>
      </c>
      <c r="F208" s="154" t="s">
        <v>17276</v>
      </c>
      <c r="H208" s="155">
        <v>3060</v>
      </c>
      <c r="I208" s="156"/>
      <c r="L208" s="152"/>
      <c r="M208" s="157"/>
      <c r="T208" s="158"/>
      <c r="AT208" s="153" t="s">
        <v>226</v>
      </c>
      <c r="AU208" s="153" t="s">
        <v>79</v>
      </c>
      <c r="AV208" s="12" t="s">
        <v>79</v>
      </c>
      <c r="AW208" s="12" t="s">
        <v>31</v>
      </c>
      <c r="AX208" s="12" t="s">
        <v>69</v>
      </c>
      <c r="AY208" s="153" t="s">
        <v>212</v>
      </c>
    </row>
    <row r="209" spans="2:65" s="12" customFormat="1">
      <c r="B209" s="152"/>
      <c r="D209" s="150" t="s">
        <v>226</v>
      </c>
      <c r="E209" s="153" t="s">
        <v>19</v>
      </c>
      <c r="F209" s="154" t="s">
        <v>17277</v>
      </c>
      <c r="H209" s="155">
        <v>-182.6</v>
      </c>
      <c r="I209" s="156"/>
      <c r="L209" s="152"/>
      <c r="M209" s="157"/>
      <c r="T209" s="158"/>
      <c r="AT209" s="153" t="s">
        <v>226</v>
      </c>
      <c r="AU209" s="153" t="s">
        <v>79</v>
      </c>
      <c r="AV209" s="12" t="s">
        <v>79</v>
      </c>
      <c r="AW209" s="12" t="s">
        <v>31</v>
      </c>
      <c r="AX209" s="12" t="s">
        <v>69</v>
      </c>
      <c r="AY209" s="153" t="s">
        <v>212</v>
      </c>
    </row>
    <row r="210" spans="2:65" s="13" customFormat="1">
      <c r="B210" s="159"/>
      <c r="D210" s="150" t="s">
        <v>226</v>
      </c>
      <c r="E210" s="160" t="s">
        <v>19</v>
      </c>
      <c r="F210" s="161" t="s">
        <v>228</v>
      </c>
      <c r="H210" s="162">
        <v>2877.4</v>
      </c>
      <c r="I210" s="163"/>
      <c r="L210" s="159"/>
      <c r="M210" s="164"/>
      <c r="T210" s="165"/>
      <c r="AT210" s="160" t="s">
        <v>226</v>
      </c>
      <c r="AU210" s="160" t="s">
        <v>79</v>
      </c>
      <c r="AV210" s="13" t="s">
        <v>229</v>
      </c>
      <c r="AW210" s="13" t="s">
        <v>31</v>
      </c>
      <c r="AX210" s="13" t="s">
        <v>77</v>
      </c>
      <c r="AY210" s="160" t="s">
        <v>212</v>
      </c>
    </row>
    <row r="211" spans="2:65" s="1" customFormat="1" ht="24.2" customHeight="1">
      <c r="B211" s="34"/>
      <c r="C211" s="133" t="s">
        <v>338</v>
      </c>
      <c r="D211" s="133" t="s">
        <v>215</v>
      </c>
      <c r="E211" s="134" t="s">
        <v>17278</v>
      </c>
      <c r="F211" s="135" t="s">
        <v>17279</v>
      </c>
      <c r="G211" s="136" t="s">
        <v>495</v>
      </c>
      <c r="H211" s="137">
        <v>257.62</v>
      </c>
      <c r="I211" s="138"/>
      <c r="J211" s="139">
        <f>ROUND(I211*H211,2)</f>
        <v>0</v>
      </c>
      <c r="K211" s="135" t="s">
        <v>219</v>
      </c>
      <c r="L211" s="34"/>
      <c r="M211" s="140" t="s">
        <v>19</v>
      </c>
      <c r="N211" s="141" t="s">
        <v>40</v>
      </c>
      <c r="P211" s="142">
        <f>O211*H211</f>
        <v>0</v>
      </c>
      <c r="Q211" s="142">
        <v>0</v>
      </c>
      <c r="R211" s="142">
        <f>Q211*H211</f>
        <v>0</v>
      </c>
      <c r="S211" s="142">
        <v>0</v>
      </c>
      <c r="T211" s="143">
        <f>S211*H211</f>
        <v>0</v>
      </c>
      <c r="AR211" s="144" t="s">
        <v>229</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229</v>
      </c>
      <c r="BM211" s="144" t="s">
        <v>17280</v>
      </c>
    </row>
    <row r="212" spans="2:65" s="1" customFormat="1">
      <c r="B212" s="34"/>
      <c r="D212" s="146" t="s">
        <v>222</v>
      </c>
      <c r="F212" s="147" t="s">
        <v>17281</v>
      </c>
      <c r="I212" s="148"/>
      <c r="L212" s="34"/>
      <c r="M212" s="149"/>
      <c r="T212" s="55"/>
      <c r="AT212" s="19" t="s">
        <v>222</v>
      </c>
      <c r="AU212" s="19" t="s">
        <v>79</v>
      </c>
    </row>
    <row r="213" spans="2:65" s="14" customFormat="1">
      <c r="B213" s="170"/>
      <c r="D213" s="150" t="s">
        <v>226</v>
      </c>
      <c r="E213" s="171" t="s">
        <v>19</v>
      </c>
      <c r="F213" s="172" t="s">
        <v>17282</v>
      </c>
      <c r="H213" s="171" t="s">
        <v>19</v>
      </c>
      <c r="I213" s="173"/>
      <c r="L213" s="170"/>
      <c r="M213" s="174"/>
      <c r="T213" s="175"/>
      <c r="AT213" s="171" t="s">
        <v>226</v>
      </c>
      <c r="AU213" s="171" t="s">
        <v>79</v>
      </c>
      <c r="AV213" s="14" t="s">
        <v>77</v>
      </c>
      <c r="AW213" s="14" t="s">
        <v>31</v>
      </c>
      <c r="AX213" s="14" t="s">
        <v>69</v>
      </c>
      <c r="AY213" s="171" t="s">
        <v>212</v>
      </c>
    </row>
    <row r="214" spans="2:65" s="12" customFormat="1">
      <c r="B214" s="152"/>
      <c r="D214" s="150" t="s">
        <v>226</v>
      </c>
      <c r="E214" s="153" t="s">
        <v>19</v>
      </c>
      <c r="F214" s="154" t="s">
        <v>17283</v>
      </c>
      <c r="H214" s="155">
        <v>257.62</v>
      </c>
      <c r="I214" s="156"/>
      <c r="L214" s="152"/>
      <c r="M214" s="157"/>
      <c r="T214" s="158"/>
      <c r="AT214" s="153" t="s">
        <v>226</v>
      </c>
      <c r="AU214" s="153" t="s">
        <v>79</v>
      </c>
      <c r="AV214" s="12" t="s">
        <v>79</v>
      </c>
      <c r="AW214" s="12" t="s">
        <v>31</v>
      </c>
      <c r="AX214" s="12" t="s">
        <v>69</v>
      </c>
      <c r="AY214" s="153" t="s">
        <v>212</v>
      </c>
    </row>
    <row r="215" spans="2:65" s="13" customFormat="1">
      <c r="B215" s="159"/>
      <c r="D215" s="150" t="s">
        <v>226</v>
      </c>
      <c r="E215" s="160" t="s">
        <v>19</v>
      </c>
      <c r="F215" s="161" t="s">
        <v>228</v>
      </c>
      <c r="H215" s="162">
        <v>257.62</v>
      </c>
      <c r="I215" s="163"/>
      <c r="L215" s="159"/>
      <c r="M215" s="164"/>
      <c r="T215" s="165"/>
      <c r="AT215" s="160" t="s">
        <v>226</v>
      </c>
      <c r="AU215" s="160" t="s">
        <v>79</v>
      </c>
      <c r="AV215" s="13" t="s">
        <v>229</v>
      </c>
      <c r="AW215" s="13" t="s">
        <v>31</v>
      </c>
      <c r="AX215" s="13" t="s">
        <v>77</v>
      </c>
      <c r="AY215" s="160" t="s">
        <v>212</v>
      </c>
    </row>
    <row r="216" spans="2:65" s="1" customFormat="1" ht="24.2" customHeight="1">
      <c r="B216" s="34"/>
      <c r="C216" s="133" t="s">
        <v>343</v>
      </c>
      <c r="D216" s="133" t="s">
        <v>215</v>
      </c>
      <c r="E216" s="134" t="s">
        <v>17284</v>
      </c>
      <c r="F216" s="135" t="s">
        <v>17285</v>
      </c>
      <c r="G216" s="136" t="s">
        <v>495</v>
      </c>
      <c r="H216" s="137">
        <v>725.9</v>
      </c>
      <c r="I216" s="138"/>
      <c r="J216" s="139">
        <f>ROUND(I216*H216,2)</f>
        <v>0</v>
      </c>
      <c r="K216" s="135" t="s">
        <v>219</v>
      </c>
      <c r="L216" s="34"/>
      <c r="M216" s="140" t="s">
        <v>19</v>
      </c>
      <c r="N216" s="141" t="s">
        <v>40</v>
      </c>
      <c r="P216" s="142">
        <f>O216*H216</f>
        <v>0</v>
      </c>
      <c r="Q216" s="142">
        <v>0</v>
      </c>
      <c r="R216" s="142">
        <f>Q216*H216</f>
        <v>0</v>
      </c>
      <c r="S216" s="142">
        <v>0</v>
      </c>
      <c r="T216" s="143">
        <f>S216*H216</f>
        <v>0</v>
      </c>
      <c r="AR216" s="144" t="s">
        <v>229</v>
      </c>
      <c r="AT216" s="144" t="s">
        <v>215</v>
      </c>
      <c r="AU216" s="144" t="s">
        <v>79</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229</v>
      </c>
      <c r="BM216" s="144" t="s">
        <v>17286</v>
      </c>
    </row>
    <row r="217" spans="2:65" s="1" customFormat="1">
      <c r="B217" s="34"/>
      <c r="D217" s="146" t="s">
        <v>222</v>
      </c>
      <c r="F217" s="147" t="s">
        <v>17287</v>
      </c>
      <c r="I217" s="148"/>
      <c r="L217" s="34"/>
      <c r="M217" s="149"/>
      <c r="T217" s="55"/>
      <c r="AT217" s="19" t="s">
        <v>222</v>
      </c>
      <c r="AU217" s="19" t="s">
        <v>79</v>
      </c>
    </row>
    <row r="218" spans="2:65" s="14" customFormat="1">
      <c r="B218" s="170"/>
      <c r="D218" s="150" t="s">
        <v>226</v>
      </c>
      <c r="E218" s="171" t="s">
        <v>19</v>
      </c>
      <c r="F218" s="172" t="s">
        <v>17288</v>
      </c>
      <c r="H218" s="171" t="s">
        <v>19</v>
      </c>
      <c r="I218" s="173"/>
      <c r="L218" s="170"/>
      <c r="M218" s="174"/>
      <c r="T218" s="175"/>
      <c r="AT218" s="171" t="s">
        <v>226</v>
      </c>
      <c r="AU218" s="171" t="s">
        <v>79</v>
      </c>
      <c r="AV218" s="14" t="s">
        <v>77</v>
      </c>
      <c r="AW218" s="14" t="s">
        <v>31</v>
      </c>
      <c r="AX218" s="14" t="s">
        <v>69</v>
      </c>
      <c r="AY218" s="171" t="s">
        <v>212</v>
      </c>
    </row>
    <row r="219" spans="2:65" s="12" customFormat="1">
      <c r="B219" s="152"/>
      <c r="D219" s="150" t="s">
        <v>226</v>
      </c>
      <c r="E219" s="153" t="s">
        <v>19</v>
      </c>
      <c r="F219" s="154" t="s">
        <v>17289</v>
      </c>
      <c r="H219" s="155">
        <v>725.9</v>
      </c>
      <c r="I219" s="156"/>
      <c r="L219" s="152"/>
      <c r="M219" s="157"/>
      <c r="T219" s="158"/>
      <c r="AT219" s="153" t="s">
        <v>226</v>
      </c>
      <c r="AU219" s="153" t="s">
        <v>79</v>
      </c>
      <c r="AV219" s="12" t="s">
        <v>79</v>
      </c>
      <c r="AW219" s="12" t="s">
        <v>31</v>
      </c>
      <c r="AX219" s="12" t="s">
        <v>69</v>
      </c>
      <c r="AY219" s="153" t="s">
        <v>212</v>
      </c>
    </row>
    <row r="220" spans="2:65" s="13" customFormat="1">
      <c r="B220" s="159"/>
      <c r="D220" s="150" t="s">
        <v>226</v>
      </c>
      <c r="E220" s="160" t="s">
        <v>19</v>
      </c>
      <c r="F220" s="161" t="s">
        <v>228</v>
      </c>
      <c r="H220" s="162">
        <v>725.9</v>
      </c>
      <c r="I220" s="163"/>
      <c r="L220" s="159"/>
      <c r="M220" s="164"/>
      <c r="T220" s="165"/>
      <c r="AT220" s="160" t="s">
        <v>226</v>
      </c>
      <c r="AU220" s="160" t="s">
        <v>79</v>
      </c>
      <c r="AV220" s="13" t="s">
        <v>229</v>
      </c>
      <c r="AW220" s="13" t="s">
        <v>31</v>
      </c>
      <c r="AX220" s="13" t="s">
        <v>77</v>
      </c>
      <c r="AY220" s="160" t="s">
        <v>212</v>
      </c>
    </row>
    <row r="221" spans="2:65" s="1" customFormat="1" ht="24.2" customHeight="1">
      <c r="B221" s="34"/>
      <c r="C221" s="133" t="s">
        <v>7</v>
      </c>
      <c r="D221" s="133" t="s">
        <v>215</v>
      </c>
      <c r="E221" s="134" t="s">
        <v>17290</v>
      </c>
      <c r="F221" s="135" t="s">
        <v>17291</v>
      </c>
      <c r="G221" s="136" t="s">
        <v>495</v>
      </c>
      <c r="H221" s="137">
        <v>257.62</v>
      </c>
      <c r="I221" s="138"/>
      <c r="J221" s="139">
        <f>ROUND(I221*H221,2)</f>
        <v>0</v>
      </c>
      <c r="K221" s="135" t="s">
        <v>219</v>
      </c>
      <c r="L221" s="34"/>
      <c r="M221" s="140" t="s">
        <v>19</v>
      </c>
      <c r="N221" s="141" t="s">
        <v>40</v>
      </c>
      <c r="P221" s="142">
        <f>O221*H221</f>
        <v>0</v>
      </c>
      <c r="Q221" s="142">
        <v>0</v>
      </c>
      <c r="R221" s="142">
        <f>Q221*H221</f>
        <v>0</v>
      </c>
      <c r="S221" s="142">
        <v>0</v>
      </c>
      <c r="T221" s="143">
        <f>S221*H221</f>
        <v>0</v>
      </c>
      <c r="AR221" s="144" t="s">
        <v>229</v>
      </c>
      <c r="AT221" s="144" t="s">
        <v>215</v>
      </c>
      <c r="AU221" s="144" t="s">
        <v>79</v>
      </c>
      <c r="AY221" s="19" t="s">
        <v>212</v>
      </c>
      <c r="BE221" s="145">
        <f>IF(N221="základní",J221,0)</f>
        <v>0</v>
      </c>
      <c r="BF221" s="145">
        <f>IF(N221="snížená",J221,0)</f>
        <v>0</v>
      </c>
      <c r="BG221" s="145">
        <f>IF(N221="zákl. přenesená",J221,0)</f>
        <v>0</v>
      </c>
      <c r="BH221" s="145">
        <f>IF(N221="sníž. přenesená",J221,0)</f>
        <v>0</v>
      </c>
      <c r="BI221" s="145">
        <f>IF(N221="nulová",J221,0)</f>
        <v>0</v>
      </c>
      <c r="BJ221" s="19" t="s">
        <v>77</v>
      </c>
      <c r="BK221" s="145">
        <f>ROUND(I221*H221,2)</f>
        <v>0</v>
      </c>
      <c r="BL221" s="19" t="s">
        <v>229</v>
      </c>
      <c r="BM221" s="144" t="s">
        <v>17292</v>
      </c>
    </row>
    <row r="222" spans="2:65" s="1" customFormat="1">
      <c r="B222" s="34"/>
      <c r="D222" s="146" t="s">
        <v>222</v>
      </c>
      <c r="F222" s="147" t="s">
        <v>17293</v>
      </c>
      <c r="I222" s="148"/>
      <c r="L222" s="34"/>
      <c r="M222" s="149"/>
      <c r="T222" s="55"/>
      <c r="AT222" s="19" t="s">
        <v>222</v>
      </c>
      <c r="AU222" s="19" t="s">
        <v>79</v>
      </c>
    </row>
    <row r="223" spans="2:65" s="14" customFormat="1">
      <c r="B223" s="170"/>
      <c r="D223" s="150" t="s">
        <v>226</v>
      </c>
      <c r="E223" s="171" t="s">
        <v>19</v>
      </c>
      <c r="F223" s="172" t="s">
        <v>17294</v>
      </c>
      <c r="H223" s="171" t="s">
        <v>19</v>
      </c>
      <c r="I223" s="173"/>
      <c r="L223" s="170"/>
      <c r="M223" s="174"/>
      <c r="T223" s="175"/>
      <c r="AT223" s="171" t="s">
        <v>226</v>
      </c>
      <c r="AU223" s="171" t="s">
        <v>79</v>
      </c>
      <c r="AV223" s="14" t="s">
        <v>77</v>
      </c>
      <c r="AW223" s="14" t="s">
        <v>31</v>
      </c>
      <c r="AX223" s="14" t="s">
        <v>69</v>
      </c>
      <c r="AY223" s="171" t="s">
        <v>212</v>
      </c>
    </row>
    <row r="224" spans="2:65" s="12" customFormat="1">
      <c r="B224" s="152"/>
      <c r="D224" s="150" t="s">
        <v>226</v>
      </c>
      <c r="E224" s="153" t="s">
        <v>19</v>
      </c>
      <c r="F224" s="154" t="s">
        <v>17295</v>
      </c>
      <c r="H224" s="155">
        <v>257.62</v>
      </c>
      <c r="I224" s="156"/>
      <c r="L224" s="152"/>
      <c r="M224" s="157"/>
      <c r="T224" s="158"/>
      <c r="AT224" s="153" t="s">
        <v>226</v>
      </c>
      <c r="AU224" s="153" t="s">
        <v>79</v>
      </c>
      <c r="AV224" s="12" t="s">
        <v>79</v>
      </c>
      <c r="AW224" s="12" t="s">
        <v>31</v>
      </c>
      <c r="AX224" s="12" t="s">
        <v>69</v>
      </c>
      <c r="AY224" s="153" t="s">
        <v>212</v>
      </c>
    </row>
    <row r="225" spans="2:65" s="13" customFormat="1">
      <c r="B225" s="159"/>
      <c r="D225" s="150" t="s">
        <v>226</v>
      </c>
      <c r="E225" s="160" t="s">
        <v>19</v>
      </c>
      <c r="F225" s="161" t="s">
        <v>228</v>
      </c>
      <c r="H225" s="162">
        <v>257.62</v>
      </c>
      <c r="I225" s="163"/>
      <c r="L225" s="159"/>
      <c r="M225" s="164"/>
      <c r="T225" s="165"/>
      <c r="AT225" s="160" t="s">
        <v>226</v>
      </c>
      <c r="AU225" s="160" t="s">
        <v>79</v>
      </c>
      <c r="AV225" s="13" t="s">
        <v>229</v>
      </c>
      <c r="AW225" s="13" t="s">
        <v>31</v>
      </c>
      <c r="AX225" s="13" t="s">
        <v>77</v>
      </c>
      <c r="AY225" s="160" t="s">
        <v>212</v>
      </c>
    </row>
    <row r="226" spans="2:65" s="1" customFormat="1" ht="24.2" customHeight="1">
      <c r="B226" s="34"/>
      <c r="C226" s="133" t="s">
        <v>354</v>
      </c>
      <c r="D226" s="133" t="s">
        <v>215</v>
      </c>
      <c r="E226" s="134" t="s">
        <v>17296</v>
      </c>
      <c r="F226" s="135" t="s">
        <v>17297</v>
      </c>
      <c r="G226" s="136" t="s">
        <v>495</v>
      </c>
      <c r="H226" s="137">
        <v>2262.5</v>
      </c>
      <c r="I226" s="138"/>
      <c r="J226" s="139">
        <f>ROUND(I226*H226,2)</f>
        <v>0</v>
      </c>
      <c r="K226" s="135" t="s">
        <v>219</v>
      </c>
      <c r="L226" s="34"/>
      <c r="M226" s="140" t="s">
        <v>19</v>
      </c>
      <c r="N226" s="141" t="s">
        <v>40</v>
      </c>
      <c r="P226" s="142">
        <f>O226*H226</f>
        <v>0</v>
      </c>
      <c r="Q226" s="142">
        <v>0</v>
      </c>
      <c r="R226" s="142">
        <f>Q226*H226</f>
        <v>0</v>
      </c>
      <c r="S226" s="142">
        <v>0</v>
      </c>
      <c r="T226" s="143">
        <f>S226*H226</f>
        <v>0</v>
      </c>
      <c r="AR226" s="144" t="s">
        <v>229</v>
      </c>
      <c r="AT226" s="144" t="s">
        <v>215</v>
      </c>
      <c r="AU226" s="144" t="s">
        <v>79</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229</v>
      </c>
      <c r="BM226" s="144" t="s">
        <v>17298</v>
      </c>
    </row>
    <row r="227" spans="2:65" s="1" customFormat="1">
      <c r="B227" s="34"/>
      <c r="D227" s="146" t="s">
        <v>222</v>
      </c>
      <c r="F227" s="147" t="s">
        <v>17299</v>
      </c>
      <c r="I227" s="148"/>
      <c r="L227" s="34"/>
      <c r="M227" s="149"/>
      <c r="T227" s="55"/>
      <c r="AT227" s="19" t="s">
        <v>222</v>
      </c>
      <c r="AU227" s="19" t="s">
        <v>79</v>
      </c>
    </row>
    <row r="228" spans="2:65" s="14" customFormat="1">
      <c r="B228" s="170"/>
      <c r="D228" s="150" t="s">
        <v>226</v>
      </c>
      <c r="E228" s="171" t="s">
        <v>19</v>
      </c>
      <c r="F228" s="172" t="s">
        <v>17300</v>
      </c>
      <c r="H228" s="171" t="s">
        <v>19</v>
      </c>
      <c r="I228" s="173"/>
      <c r="L228" s="170"/>
      <c r="M228" s="174"/>
      <c r="T228" s="175"/>
      <c r="AT228" s="171" t="s">
        <v>226</v>
      </c>
      <c r="AU228" s="171" t="s">
        <v>79</v>
      </c>
      <c r="AV228" s="14" t="s">
        <v>77</v>
      </c>
      <c r="AW228" s="14" t="s">
        <v>31</v>
      </c>
      <c r="AX228" s="14" t="s">
        <v>69</v>
      </c>
      <c r="AY228" s="171" t="s">
        <v>212</v>
      </c>
    </row>
    <row r="229" spans="2:65" s="12" customFormat="1">
      <c r="B229" s="152"/>
      <c r="D229" s="150" t="s">
        <v>226</v>
      </c>
      <c r="E229" s="153" t="s">
        <v>19</v>
      </c>
      <c r="F229" s="154" t="s">
        <v>17301</v>
      </c>
      <c r="H229" s="155">
        <v>2445.1</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17277</v>
      </c>
      <c r="H230" s="155">
        <v>-182.6</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2262.5</v>
      </c>
      <c r="I231" s="163"/>
      <c r="L231" s="159"/>
      <c r="M231" s="164"/>
      <c r="T231" s="165"/>
      <c r="AT231" s="160" t="s">
        <v>226</v>
      </c>
      <c r="AU231" s="160" t="s">
        <v>79</v>
      </c>
      <c r="AV231" s="13" t="s">
        <v>229</v>
      </c>
      <c r="AW231" s="13" t="s">
        <v>31</v>
      </c>
      <c r="AX231" s="13" t="s">
        <v>77</v>
      </c>
      <c r="AY231" s="160" t="s">
        <v>212</v>
      </c>
    </row>
    <row r="232" spans="2:65" s="1" customFormat="1" ht="16.5" customHeight="1">
      <c r="B232" s="34"/>
      <c r="C232" s="186" t="s">
        <v>359</v>
      </c>
      <c r="D232" s="186" t="s">
        <v>3107</v>
      </c>
      <c r="E232" s="187" t="s">
        <v>17302</v>
      </c>
      <c r="F232" s="188" t="s">
        <v>17303</v>
      </c>
      <c r="G232" s="189" t="s">
        <v>2353</v>
      </c>
      <c r="H232" s="190">
        <v>81.150999999999996</v>
      </c>
      <c r="I232" s="191"/>
      <c r="J232" s="192">
        <f>ROUND(I232*H232,2)</f>
        <v>0</v>
      </c>
      <c r="K232" s="188" t="s">
        <v>219</v>
      </c>
      <c r="L232" s="193"/>
      <c r="M232" s="194" t="s">
        <v>19</v>
      </c>
      <c r="N232" s="195" t="s">
        <v>40</v>
      </c>
      <c r="P232" s="142">
        <f>O232*H232</f>
        <v>0</v>
      </c>
      <c r="Q232" s="142">
        <v>1E-3</v>
      </c>
      <c r="R232" s="142">
        <f>Q232*H232</f>
        <v>8.1151000000000001E-2</v>
      </c>
      <c r="S232" s="142">
        <v>0</v>
      </c>
      <c r="T232" s="143">
        <f>S232*H232</f>
        <v>0</v>
      </c>
      <c r="AR232" s="144" t="s">
        <v>267</v>
      </c>
      <c r="AT232" s="144" t="s">
        <v>3107</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17304</v>
      </c>
    </row>
    <row r="233" spans="2:65" s="12" customFormat="1">
      <c r="B233" s="152"/>
      <c r="D233" s="150" t="s">
        <v>226</v>
      </c>
      <c r="E233" s="153" t="s">
        <v>19</v>
      </c>
      <c r="F233" s="154" t="s">
        <v>17305</v>
      </c>
      <c r="H233" s="155">
        <v>81.150999999999996</v>
      </c>
      <c r="I233" s="156"/>
      <c r="L233" s="152"/>
      <c r="M233" s="157"/>
      <c r="T233" s="158"/>
      <c r="AT233" s="153" t="s">
        <v>226</v>
      </c>
      <c r="AU233" s="153" t="s">
        <v>79</v>
      </c>
      <c r="AV233" s="12" t="s">
        <v>79</v>
      </c>
      <c r="AW233" s="12" t="s">
        <v>31</v>
      </c>
      <c r="AX233" s="12" t="s">
        <v>69</v>
      </c>
      <c r="AY233" s="153" t="s">
        <v>212</v>
      </c>
    </row>
    <row r="234" spans="2:65" s="13" customFormat="1">
      <c r="B234" s="159"/>
      <c r="D234" s="150" t="s">
        <v>226</v>
      </c>
      <c r="E234" s="160" t="s">
        <v>19</v>
      </c>
      <c r="F234" s="161" t="s">
        <v>228</v>
      </c>
      <c r="H234" s="162">
        <v>81.150999999999996</v>
      </c>
      <c r="I234" s="163"/>
      <c r="L234" s="159"/>
      <c r="M234" s="164"/>
      <c r="T234" s="165"/>
      <c r="AT234" s="160" t="s">
        <v>226</v>
      </c>
      <c r="AU234" s="160" t="s">
        <v>79</v>
      </c>
      <c r="AV234" s="13" t="s">
        <v>229</v>
      </c>
      <c r="AW234" s="13" t="s">
        <v>31</v>
      </c>
      <c r="AX234" s="13" t="s">
        <v>77</v>
      </c>
      <c r="AY234" s="160" t="s">
        <v>212</v>
      </c>
    </row>
    <row r="235" spans="2:65" s="1" customFormat="1" ht="24.2" customHeight="1">
      <c r="B235" s="34"/>
      <c r="C235" s="133" t="s">
        <v>364</v>
      </c>
      <c r="D235" s="133" t="s">
        <v>215</v>
      </c>
      <c r="E235" s="134" t="s">
        <v>17306</v>
      </c>
      <c r="F235" s="135" t="s">
        <v>17307</v>
      </c>
      <c r="G235" s="136" t="s">
        <v>495</v>
      </c>
      <c r="H235" s="137">
        <v>257.62</v>
      </c>
      <c r="I235" s="138"/>
      <c r="J235" s="139">
        <f>ROUND(I235*H235,2)</f>
        <v>0</v>
      </c>
      <c r="K235" s="135" t="s">
        <v>219</v>
      </c>
      <c r="L235" s="34"/>
      <c r="M235" s="140" t="s">
        <v>19</v>
      </c>
      <c r="N235" s="141" t="s">
        <v>40</v>
      </c>
      <c r="P235" s="142">
        <f>O235*H235</f>
        <v>0</v>
      </c>
      <c r="Q235" s="142">
        <v>0</v>
      </c>
      <c r="R235" s="142">
        <f>Q235*H235</f>
        <v>0</v>
      </c>
      <c r="S235" s="142">
        <v>0</v>
      </c>
      <c r="T235" s="143">
        <f>S235*H235</f>
        <v>0</v>
      </c>
      <c r="AR235" s="144" t="s">
        <v>229</v>
      </c>
      <c r="AT235" s="144" t="s">
        <v>215</v>
      </c>
      <c r="AU235" s="144" t="s">
        <v>79</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229</v>
      </c>
      <c r="BM235" s="144" t="s">
        <v>17308</v>
      </c>
    </row>
    <row r="236" spans="2:65" s="1" customFormat="1">
      <c r="B236" s="34"/>
      <c r="D236" s="146" t="s">
        <v>222</v>
      </c>
      <c r="F236" s="147" t="s">
        <v>17309</v>
      </c>
      <c r="I236" s="148"/>
      <c r="L236" s="34"/>
      <c r="M236" s="149"/>
      <c r="T236" s="55"/>
      <c r="AT236" s="19" t="s">
        <v>222</v>
      </c>
      <c r="AU236" s="19" t="s">
        <v>79</v>
      </c>
    </row>
    <row r="237" spans="2:65" s="14" customFormat="1">
      <c r="B237" s="170"/>
      <c r="D237" s="150" t="s">
        <v>226</v>
      </c>
      <c r="E237" s="171" t="s">
        <v>19</v>
      </c>
      <c r="F237" s="172" t="s">
        <v>17310</v>
      </c>
      <c r="H237" s="171" t="s">
        <v>19</v>
      </c>
      <c r="I237" s="173"/>
      <c r="L237" s="170"/>
      <c r="M237" s="174"/>
      <c r="T237" s="175"/>
      <c r="AT237" s="171" t="s">
        <v>226</v>
      </c>
      <c r="AU237" s="171" t="s">
        <v>79</v>
      </c>
      <c r="AV237" s="14" t="s">
        <v>77</v>
      </c>
      <c r="AW237" s="14" t="s">
        <v>31</v>
      </c>
      <c r="AX237" s="14" t="s">
        <v>69</v>
      </c>
      <c r="AY237" s="171" t="s">
        <v>212</v>
      </c>
    </row>
    <row r="238" spans="2:65" s="12" customFormat="1">
      <c r="B238" s="152"/>
      <c r="D238" s="150" t="s">
        <v>226</v>
      </c>
      <c r="E238" s="153" t="s">
        <v>19</v>
      </c>
      <c r="F238" s="154" t="s">
        <v>17311</v>
      </c>
      <c r="H238" s="155">
        <v>257.62</v>
      </c>
      <c r="I238" s="156"/>
      <c r="L238" s="152"/>
      <c r="M238" s="157"/>
      <c r="T238" s="158"/>
      <c r="AT238" s="153" t="s">
        <v>226</v>
      </c>
      <c r="AU238" s="153" t="s">
        <v>79</v>
      </c>
      <c r="AV238" s="12" t="s">
        <v>79</v>
      </c>
      <c r="AW238" s="12" t="s">
        <v>31</v>
      </c>
      <c r="AX238" s="12" t="s">
        <v>69</v>
      </c>
      <c r="AY238" s="153" t="s">
        <v>212</v>
      </c>
    </row>
    <row r="239" spans="2:65" s="13" customFormat="1">
      <c r="B239" s="159"/>
      <c r="D239" s="150" t="s">
        <v>226</v>
      </c>
      <c r="E239" s="160" t="s">
        <v>19</v>
      </c>
      <c r="F239" s="161" t="s">
        <v>228</v>
      </c>
      <c r="H239" s="162">
        <v>257.62</v>
      </c>
      <c r="I239" s="163"/>
      <c r="L239" s="159"/>
      <c r="M239" s="164"/>
      <c r="T239" s="165"/>
      <c r="AT239" s="160" t="s">
        <v>226</v>
      </c>
      <c r="AU239" s="160" t="s">
        <v>79</v>
      </c>
      <c r="AV239" s="13" t="s">
        <v>229</v>
      </c>
      <c r="AW239" s="13" t="s">
        <v>31</v>
      </c>
      <c r="AX239" s="13" t="s">
        <v>77</v>
      </c>
      <c r="AY239" s="160" t="s">
        <v>212</v>
      </c>
    </row>
    <row r="240" spans="2:65" s="1" customFormat="1" ht="16.5" customHeight="1">
      <c r="B240" s="34"/>
      <c r="C240" s="133" t="s">
        <v>586</v>
      </c>
      <c r="D240" s="133" t="s">
        <v>215</v>
      </c>
      <c r="E240" s="134" t="s">
        <v>17312</v>
      </c>
      <c r="F240" s="135" t="s">
        <v>17313</v>
      </c>
      <c r="G240" s="136" t="s">
        <v>495</v>
      </c>
      <c r="H240" s="137">
        <v>5976.8</v>
      </c>
      <c r="I240" s="138"/>
      <c r="J240" s="139">
        <f>ROUND(I240*H240,2)</f>
        <v>0</v>
      </c>
      <c r="K240" s="135" t="s">
        <v>219</v>
      </c>
      <c r="L240" s="34"/>
      <c r="M240" s="140" t="s">
        <v>19</v>
      </c>
      <c r="N240" s="141" t="s">
        <v>40</v>
      </c>
      <c r="P240" s="142">
        <f>O240*H240</f>
        <v>0</v>
      </c>
      <c r="Q240" s="142">
        <v>0</v>
      </c>
      <c r="R240" s="142">
        <f>Q240*H240</f>
        <v>0</v>
      </c>
      <c r="S240" s="142">
        <v>0</v>
      </c>
      <c r="T240" s="143">
        <f>S240*H240</f>
        <v>0</v>
      </c>
      <c r="AR240" s="144" t="s">
        <v>229</v>
      </c>
      <c r="AT240" s="144" t="s">
        <v>215</v>
      </c>
      <c r="AU240" s="144" t="s">
        <v>79</v>
      </c>
      <c r="AY240" s="19" t="s">
        <v>212</v>
      </c>
      <c r="BE240" s="145">
        <f>IF(N240="základní",J240,0)</f>
        <v>0</v>
      </c>
      <c r="BF240" s="145">
        <f>IF(N240="snížená",J240,0)</f>
        <v>0</v>
      </c>
      <c r="BG240" s="145">
        <f>IF(N240="zákl. přenesená",J240,0)</f>
        <v>0</v>
      </c>
      <c r="BH240" s="145">
        <f>IF(N240="sníž. přenesená",J240,0)</f>
        <v>0</v>
      </c>
      <c r="BI240" s="145">
        <f>IF(N240="nulová",J240,0)</f>
        <v>0</v>
      </c>
      <c r="BJ240" s="19" t="s">
        <v>77</v>
      </c>
      <c r="BK240" s="145">
        <f>ROUND(I240*H240,2)</f>
        <v>0</v>
      </c>
      <c r="BL240" s="19" t="s">
        <v>229</v>
      </c>
      <c r="BM240" s="144" t="s">
        <v>17314</v>
      </c>
    </row>
    <row r="241" spans="2:65" s="1" customFormat="1">
      <c r="B241" s="34"/>
      <c r="D241" s="146" t="s">
        <v>222</v>
      </c>
      <c r="F241" s="147" t="s">
        <v>17315</v>
      </c>
      <c r="I241" s="148"/>
      <c r="L241" s="34"/>
      <c r="M241" s="149"/>
      <c r="T241" s="55"/>
      <c r="AT241" s="19" t="s">
        <v>222</v>
      </c>
      <c r="AU241" s="19" t="s">
        <v>79</v>
      </c>
    </row>
    <row r="242" spans="2:65" s="12" customFormat="1">
      <c r="B242" s="152"/>
      <c r="D242" s="150" t="s">
        <v>226</v>
      </c>
      <c r="E242" s="153" t="s">
        <v>19</v>
      </c>
      <c r="F242" s="154" t="s">
        <v>17316</v>
      </c>
      <c r="H242" s="155">
        <v>5976.8</v>
      </c>
      <c r="I242" s="156"/>
      <c r="L242" s="152"/>
      <c r="M242" s="157"/>
      <c r="T242" s="158"/>
      <c r="AT242" s="153" t="s">
        <v>226</v>
      </c>
      <c r="AU242" s="153" t="s">
        <v>79</v>
      </c>
      <c r="AV242" s="12" t="s">
        <v>79</v>
      </c>
      <c r="AW242" s="12" t="s">
        <v>31</v>
      </c>
      <c r="AX242" s="12" t="s">
        <v>69</v>
      </c>
      <c r="AY242" s="153" t="s">
        <v>212</v>
      </c>
    </row>
    <row r="243" spans="2:65" s="13" customFormat="1">
      <c r="B243" s="159"/>
      <c r="D243" s="150" t="s">
        <v>226</v>
      </c>
      <c r="E243" s="160" t="s">
        <v>19</v>
      </c>
      <c r="F243" s="161" t="s">
        <v>228</v>
      </c>
      <c r="H243" s="162">
        <v>5976.8</v>
      </c>
      <c r="I243" s="163"/>
      <c r="L243" s="159"/>
      <c r="M243" s="164"/>
      <c r="T243" s="165"/>
      <c r="AT243" s="160" t="s">
        <v>226</v>
      </c>
      <c r="AU243" s="160" t="s">
        <v>79</v>
      </c>
      <c r="AV243" s="13" t="s">
        <v>229</v>
      </c>
      <c r="AW243" s="13" t="s">
        <v>31</v>
      </c>
      <c r="AX243" s="13" t="s">
        <v>77</v>
      </c>
      <c r="AY243" s="160" t="s">
        <v>212</v>
      </c>
    </row>
    <row r="244" spans="2:65" s="1" customFormat="1" ht="16.5" customHeight="1">
      <c r="B244" s="34"/>
      <c r="C244" s="133" t="s">
        <v>593</v>
      </c>
      <c r="D244" s="133" t="s">
        <v>215</v>
      </c>
      <c r="E244" s="134" t="s">
        <v>17317</v>
      </c>
      <c r="F244" s="135" t="s">
        <v>17318</v>
      </c>
      <c r="G244" s="136" t="s">
        <v>495</v>
      </c>
      <c r="H244" s="137">
        <v>5976.8</v>
      </c>
      <c r="I244" s="138"/>
      <c r="J244" s="139">
        <f>ROUND(I244*H244,2)</f>
        <v>0</v>
      </c>
      <c r="K244" s="135" t="s">
        <v>219</v>
      </c>
      <c r="L244" s="34"/>
      <c r="M244" s="140" t="s">
        <v>19</v>
      </c>
      <c r="N244" s="141" t="s">
        <v>40</v>
      </c>
      <c r="P244" s="142">
        <f>O244*H244</f>
        <v>0</v>
      </c>
      <c r="Q244" s="142">
        <v>0</v>
      </c>
      <c r="R244" s="142">
        <f>Q244*H244</f>
        <v>0</v>
      </c>
      <c r="S244" s="142">
        <v>0</v>
      </c>
      <c r="T244" s="143">
        <f>S244*H244</f>
        <v>0</v>
      </c>
      <c r="AR244" s="144" t="s">
        <v>229</v>
      </c>
      <c r="AT244" s="144" t="s">
        <v>215</v>
      </c>
      <c r="AU244" s="144" t="s">
        <v>79</v>
      </c>
      <c r="AY244" s="19" t="s">
        <v>212</v>
      </c>
      <c r="BE244" s="145">
        <f>IF(N244="základní",J244,0)</f>
        <v>0</v>
      </c>
      <c r="BF244" s="145">
        <f>IF(N244="snížená",J244,0)</f>
        <v>0</v>
      </c>
      <c r="BG244" s="145">
        <f>IF(N244="zákl. přenesená",J244,0)</f>
        <v>0</v>
      </c>
      <c r="BH244" s="145">
        <f>IF(N244="sníž. přenesená",J244,0)</f>
        <v>0</v>
      </c>
      <c r="BI244" s="145">
        <f>IF(N244="nulová",J244,0)</f>
        <v>0</v>
      </c>
      <c r="BJ244" s="19" t="s">
        <v>77</v>
      </c>
      <c r="BK244" s="145">
        <f>ROUND(I244*H244,2)</f>
        <v>0</v>
      </c>
      <c r="BL244" s="19" t="s">
        <v>229</v>
      </c>
      <c r="BM244" s="144" t="s">
        <v>17319</v>
      </c>
    </row>
    <row r="245" spans="2:65" s="1" customFormat="1">
      <c r="B245" s="34"/>
      <c r="D245" s="146" t="s">
        <v>222</v>
      </c>
      <c r="F245" s="147" t="s">
        <v>17320</v>
      </c>
      <c r="I245" s="148"/>
      <c r="L245" s="34"/>
      <c r="M245" s="149"/>
      <c r="T245" s="55"/>
      <c r="AT245" s="19" t="s">
        <v>222</v>
      </c>
      <c r="AU245" s="19" t="s">
        <v>79</v>
      </c>
    </row>
    <row r="246" spans="2:65" s="12" customFormat="1">
      <c r="B246" s="152"/>
      <c r="D246" s="150" t="s">
        <v>226</v>
      </c>
      <c r="E246" s="153" t="s">
        <v>19</v>
      </c>
      <c r="F246" s="154" t="s">
        <v>17316</v>
      </c>
      <c r="H246" s="155">
        <v>5976.8</v>
      </c>
      <c r="I246" s="156"/>
      <c r="L246" s="152"/>
      <c r="M246" s="157"/>
      <c r="T246" s="158"/>
      <c r="AT246" s="153" t="s">
        <v>226</v>
      </c>
      <c r="AU246" s="153" t="s">
        <v>79</v>
      </c>
      <c r="AV246" s="12" t="s">
        <v>79</v>
      </c>
      <c r="AW246" s="12" t="s">
        <v>31</v>
      </c>
      <c r="AX246" s="12" t="s">
        <v>69</v>
      </c>
      <c r="AY246" s="153" t="s">
        <v>212</v>
      </c>
    </row>
    <row r="247" spans="2:65" s="13" customFormat="1">
      <c r="B247" s="159"/>
      <c r="D247" s="150" t="s">
        <v>226</v>
      </c>
      <c r="E247" s="160" t="s">
        <v>19</v>
      </c>
      <c r="F247" s="161" t="s">
        <v>228</v>
      </c>
      <c r="H247" s="162">
        <v>5976.8</v>
      </c>
      <c r="I247" s="163"/>
      <c r="L247" s="159"/>
      <c r="M247" s="164"/>
      <c r="T247" s="165"/>
      <c r="AT247" s="160" t="s">
        <v>226</v>
      </c>
      <c r="AU247" s="160" t="s">
        <v>79</v>
      </c>
      <c r="AV247" s="13" t="s">
        <v>229</v>
      </c>
      <c r="AW247" s="13" t="s">
        <v>31</v>
      </c>
      <c r="AX247" s="13" t="s">
        <v>77</v>
      </c>
      <c r="AY247" s="160" t="s">
        <v>212</v>
      </c>
    </row>
    <row r="248" spans="2:65" s="1" customFormat="1" ht="16.5" customHeight="1">
      <c r="B248" s="34"/>
      <c r="C248" s="133" t="s">
        <v>598</v>
      </c>
      <c r="D248" s="133" t="s">
        <v>215</v>
      </c>
      <c r="E248" s="134" t="s">
        <v>17321</v>
      </c>
      <c r="F248" s="135" t="s">
        <v>17322</v>
      </c>
      <c r="G248" s="136" t="s">
        <v>495</v>
      </c>
      <c r="H248" s="137">
        <v>2988.4</v>
      </c>
      <c r="I248" s="138"/>
      <c r="J248" s="139">
        <f>ROUND(I248*H248,2)</f>
        <v>0</v>
      </c>
      <c r="K248" s="135" t="s">
        <v>219</v>
      </c>
      <c r="L248" s="34"/>
      <c r="M248" s="140" t="s">
        <v>19</v>
      </c>
      <c r="N248" s="141" t="s">
        <v>40</v>
      </c>
      <c r="P248" s="142">
        <f>O248*H248</f>
        <v>0</v>
      </c>
      <c r="Q248" s="142">
        <v>0</v>
      </c>
      <c r="R248" s="142">
        <f>Q248*H248</f>
        <v>0</v>
      </c>
      <c r="S248" s="142">
        <v>0</v>
      </c>
      <c r="T248" s="143">
        <f>S248*H248</f>
        <v>0</v>
      </c>
      <c r="AR248" s="144" t="s">
        <v>229</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229</v>
      </c>
      <c r="BM248" s="144" t="s">
        <v>17323</v>
      </c>
    </row>
    <row r="249" spans="2:65" s="1" customFormat="1">
      <c r="B249" s="34"/>
      <c r="D249" s="146" t="s">
        <v>222</v>
      </c>
      <c r="F249" s="147" t="s">
        <v>17324</v>
      </c>
      <c r="I249" s="148"/>
      <c r="L249" s="34"/>
      <c r="M249" s="149"/>
      <c r="T249" s="55"/>
      <c r="AT249" s="19" t="s">
        <v>222</v>
      </c>
      <c r="AU249" s="19" t="s">
        <v>79</v>
      </c>
    </row>
    <row r="250" spans="2:65" s="12" customFormat="1">
      <c r="B250" s="152"/>
      <c r="D250" s="150" t="s">
        <v>226</v>
      </c>
      <c r="E250" s="153" t="s">
        <v>19</v>
      </c>
      <c r="F250" s="154" t="s">
        <v>17325</v>
      </c>
      <c r="H250" s="155">
        <v>2988.4</v>
      </c>
      <c r="I250" s="156"/>
      <c r="L250" s="152"/>
      <c r="M250" s="157"/>
      <c r="T250" s="158"/>
      <c r="AT250" s="153" t="s">
        <v>226</v>
      </c>
      <c r="AU250" s="153" t="s">
        <v>79</v>
      </c>
      <c r="AV250" s="12" t="s">
        <v>79</v>
      </c>
      <c r="AW250" s="12" t="s">
        <v>31</v>
      </c>
      <c r="AX250" s="12" t="s">
        <v>69</v>
      </c>
      <c r="AY250" s="153" t="s">
        <v>212</v>
      </c>
    </row>
    <row r="251" spans="2:65" s="13" customFormat="1">
      <c r="B251" s="159"/>
      <c r="D251" s="150" t="s">
        <v>226</v>
      </c>
      <c r="E251" s="160" t="s">
        <v>19</v>
      </c>
      <c r="F251" s="161" t="s">
        <v>228</v>
      </c>
      <c r="H251" s="162">
        <v>2988.4</v>
      </c>
      <c r="I251" s="163"/>
      <c r="L251" s="159"/>
      <c r="M251" s="164"/>
      <c r="T251" s="165"/>
      <c r="AT251" s="160" t="s">
        <v>226</v>
      </c>
      <c r="AU251" s="160" t="s">
        <v>79</v>
      </c>
      <c r="AV251" s="13" t="s">
        <v>229</v>
      </c>
      <c r="AW251" s="13" t="s">
        <v>31</v>
      </c>
      <c r="AX251" s="13" t="s">
        <v>77</v>
      </c>
      <c r="AY251" s="160" t="s">
        <v>212</v>
      </c>
    </row>
    <row r="252" spans="2:65" s="1" customFormat="1" ht="16.5" customHeight="1">
      <c r="B252" s="34"/>
      <c r="C252" s="133" t="s">
        <v>605</v>
      </c>
      <c r="D252" s="133" t="s">
        <v>215</v>
      </c>
      <c r="E252" s="134" t="s">
        <v>17326</v>
      </c>
      <c r="F252" s="135" t="s">
        <v>17327</v>
      </c>
      <c r="G252" s="136" t="s">
        <v>495</v>
      </c>
      <c r="H252" s="137">
        <v>2988.4</v>
      </c>
      <c r="I252" s="138"/>
      <c r="J252" s="139">
        <f>ROUND(I252*H252,2)</f>
        <v>0</v>
      </c>
      <c r="K252" s="135" t="s">
        <v>219</v>
      </c>
      <c r="L252" s="34"/>
      <c r="M252" s="140" t="s">
        <v>19</v>
      </c>
      <c r="N252" s="141" t="s">
        <v>40</v>
      </c>
      <c r="P252" s="142">
        <f>O252*H252</f>
        <v>0</v>
      </c>
      <c r="Q252" s="142">
        <v>0</v>
      </c>
      <c r="R252" s="142">
        <f>Q252*H252</f>
        <v>0</v>
      </c>
      <c r="S252" s="142">
        <v>0</v>
      </c>
      <c r="T252" s="143">
        <f>S252*H252</f>
        <v>0</v>
      </c>
      <c r="AR252" s="144" t="s">
        <v>229</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229</v>
      </c>
      <c r="BM252" s="144" t="s">
        <v>17328</v>
      </c>
    </row>
    <row r="253" spans="2:65" s="1" customFormat="1">
      <c r="B253" s="34"/>
      <c r="D253" s="146" t="s">
        <v>222</v>
      </c>
      <c r="F253" s="147" t="s">
        <v>17329</v>
      </c>
      <c r="I253" s="148"/>
      <c r="L253" s="34"/>
      <c r="M253" s="149"/>
      <c r="T253" s="55"/>
      <c r="AT253" s="19" t="s">
        <v>222</v>
      </c>
      <c r="AU253" s="19" t="s">
        <v>79</v>
      </c>
    </row>
    <row r="254" spans="2:65" s="12" customFormat="1">
      <c r="B254" s="152"/>
      <c r="D254" s="150" t="s">
        <v>226</v>
      </c>
      <c r="E254" s="153" t="s">
        <v>19</v>
      </c>
      <c r="F254" s="154" t="s">
        <v>17330</v>
      </c>
      <c r="H254" s="155">
        <v>2988.4</v>
      </c>
      <c r="I254" s="156"/>
      <c r="L254" s="152"/>
      <c r="M254" s="157"/>
      <c r="T254" s="158"/>
      <c r="AT254" s="153" t="s">
        <v>226</v>
      </c>
      <c r="AU254" s="153" t="s">
        <v>79</v>
      </c>
      <c r="AV254" s="12" t="s">
        <v>79</v>
      </c>
      <c r="AW254" s="12" t="s">
        <v>31</v>
      </c>
      <c r="AX254" s="12" t="s">
        <v>69</v>
      </c>
      <c r="AY254" s="153" t="s">
        <v>212</v>
      </c>
    </row>
    <row r="255" spans="2:65" s="13" customFormat="1">
      <c r="B255" s="159"/>
      <c r="D255" s="150" t="s">
        <v>226</v>
      </c>
      <c r="E255" s="160" t="s">
        <v>19</v>
      </c>
      <c r="F255" s="161" t="s">
        <v>228</v>
      </c>
      <c r="H255" s="162">
        <v>2988.4</v>
      </c>
      <c r="I255" s="163"/>
      <c r="L255" s="159"/>
      <c r="M255" s="164"/>
      <c r="T255" s="165"/>
      <c r="AT255" s="160" t="s">
        <v>226</v>
      </c>
      <c r="AU255" s="160" t="s">
        <v>79</v>
      </c>
      <c r="AV255" s="13" t="s">
        <v>229</v>
      </c>
      <c r="AW255" s="13" t="s">
        <v>31</v>
      </c>
      <c r="AX255" s="13" t="s">
        <v>77</v>
      </c>
      <c r="AY255" s="160" t="s">
        <v>212</v>
      </c>
    </row>
    <row r="256" spans="2:65" s="1" customFormat="1" ht="16.5" customHeight="1">
      <c r="B256" s="34"/>
      <c r="C256" s="133" t="s">
        <v>610</v>
      </c>
      <c r="D256" s="133" t="s">
        <v>215</v>
      </c>
      <c r="E256" s="134" t="s">
        <v>17331</v>
      </c>
      <c r="F256" s="135" t="s">
        <v>17332</v>
      </c>
      <c r="G256" s="136" t="s">
        <v>495</v>
      </c>
      <c r="H256" s="137">
        <v>515.24</v>
      </c>
      <c r="I256" s="138"/>
      <c r="J256" s="139">
        <f>ROUND(I256*H256,2)</f>
        <v>0</v>
      </c>
      <c r="K256" s="135" t="s">
        <v>219</v>
      </c>
      <c r="L256" s="34"/>
      <c r="M256" s="140" t="s">
        <v>19</v>
      </c>
      <c r="N256" s="141" t="s">
        <v>40</v>
      </c>
      <c r="P256" s="142">
        <f>O256*H256</f>
        <v>0</v>
      </c>
      <c r="Q256" s="142">
        <v>0</v>
      </c>
      <c r="R256" s="142">
        <f>Q256*H256</f>
        <v>0</v>
      </c>
      <c r="S256" s="142">
        <v>0</v>
      </c>
      <c r="T256" s="143">
        <f>S256*H256</f>
        <v>0</v>
      </c>
      <c r="AR256" s="144" t="s">
        <v>229</v>
      </c>
      <c r="AT256" s="144" t="s">
        <v>215</v>
      </c>
      <c r="AU256" s="144" t="s">
        <v>79</v>
      </c>
      <c r="AY256" s="19" t="s">
        <v>212</v>
      </c>
      <c r="BE256" s="145">
        <f>IF(N256="základní",J256,0)</f>
        <v>0</v>
      </c>
      <c r="BF256" s="145">
        <f>IF(N256="snížená",J256,0)</f>
        <v>0</v>
      </c>
      <c r="BG256" s="145">
        <f>IF(N256="zákl. přenesená",J256,0)</f>
        <v>0</v>
      </c>
      <c r="BH256" s="145">
        <f>IF(N256="sníž. přenesená",J256,0)</f>
        <v>0</v>
      </c>
      <c r="BI256" s="145">
        <f>IF(N256="nulová",J256,0)</f>
        <v>0</v>
      </c>
      <c r="BJ256" s="19" t="s">
        <v>77</v>
      </c>
      <c r="BK256" s="145">
        <f>ROUND(I256*H256,2)</f>
        <v>0</v>
      </c>
      <c r="BL256" s="19" t="s">
        <v>229</v>
      </c>
      <c r="BM256" s="144" t="s">
        <v>17333</v>
      </c>
    </row>
    <row r="257" spans="2:65" s="1" customFormat="1">
      <c r="B257" s="34"/>
      <c r="D257" s="146" t="s">
        <v>222</v>
      </c>
      <c r="F257" s="147" t="s">
        <v>17334</v>
      </c>
      <c r="I257" s="148"/>
      <c r="L257" s="34"/>
      <c r="M257" s="149"/>
      <c r="T257" s="55"/>
      <c r="AT257" s="19" t="s">
        <v>222</v>
      </c>
      <c r="AU257" s="19" t="s">
        <v>79</v>
      </c>
    </row>
    <row r="258" spans="2:65" s="12" customFormat="1">
      <c r="B258" s="152"/>
      <c r="D258" s="150" t="s">
        <v>226</v>
      </c>
      <c r="E258" s="153" t="s">
        <v>19</v>
      </c>
      <c r="F258" s="154" t="s">
        <v>17335</v>
      </c>
      <c r="H258" s="155">
        <v>515.24</v>
      </c>
      <c r="I258" s="156"/>
      <c r="L258" s="152"/>
      <c r="M258" s="157"/>
      <c r="T258" s="158"/>
      <c r="AT258" s="153" t="s">
        <v>226</v>
      </c>
      <c r="AU258" s="153" t="s">
        <v>79</v>
      </c>
      <c r="AV258" s="12" t="s">
        <v>79</v>
      </c>
      <c r="AW258" s="12" t="s">
        <v>31</v>
      </c>
      <c r="AX258" s="12" t="s">
        <v>69</v>
      </c>
      <c r="AY258" s="153" t="s">
        <v>212</v>
      </c>
    </row>
    <row r="259" spans="2:65" s="13" customFormat="1">
      <c r="B259" s="159"/>
      <c r="D259" s="150" t="s">
        <v>226</v>
      </c>
      <c r="E259" s="160" t="s">
        <v>19</v>
      </c>
      <c r="F259" s="161" t="s">
        <v>228</v>
      </c>
      <c r="H259" s="162">
        <v>515.24</v>
      </c>
      <c r="I259" s="163"/>
      <c r="L259" s="159"/>
      <c r="M259" s="164"/>
      <c r="T259" s="165"/>
      <c r="AT259" s="160" t="s">
        <v>226</v>
      </c>
      <c r="AU259" s="160" t="s">
        <v>79</v>
      </c>
      <c r="AV259" s="13" t="s">
        <v>229</v>
      </c>
      <c r="AW259" s="13" t="s">
        <v>31</v>
      </c>
      <c r="AX259" s="13" t="s">
        <v>77</v>
      </c>
      <c r="AY259" s="160" t="s">
        <v>212</v>
      </c>
    </row>
    <row r="260" spans="2:65" s="1" customFormat="1" ht="16.5" customHeight="1">
      <c r="B260" s="34"/>
      <c r="C260" s="133" t="s">
        <v>616</v>
      </c>
      <c r="D260" s="133" t="s">
        <v>215</v>
      </c>
      <c r="E260" s="134" t="s">
        <v>17336</v>
      </c>
      <c r="F260" s="135" t="s">
        <v>17337</v>
      </c>
      <c r="G260" s="136" t="s">
        <v>495</v>
      </c>
      <c r="H260" s="137">
        <v>515.24</v>
      </c>
      <c r="I260" s="138"/>
      <c r="J260" s="139">
        <f>ROUND(I260*H260,2)</f>
        <v>0</v>
      </c>
      <c r="K260" s="135" t="s">
        <v>219</v>
      </c>
      <c r="L260" s="34"/>
      <c r="M260" s="140" t="s">
        <v>19</v>
      </c>
      <c r="N260" s="141" t="s">
        <v>40</v>
      </c>
      <c r="P260" s="142">
        <f>O260*H260</f>
        <v>0</v>
      </c>
      <c r="Q260" s="142">
        <v>0</v>
      </c>
      <c r="R260" s="142">
        <f>Q260*H260</f>
        <v>0</v>
      </c>
      <c r="S260" s="142">
        <v>0</v>
      </c>
      <c r="T260" s="143">
        <f>S260*H260</f>
        <v>0</v>
      </c>
      <c r="AR260" s="144" t="s">
        <v>229</v>
      </c>
      <c r="AT260" s="144" t="s">
        <v>215</v>
      </c>
      <c r="AU260" s="144" t="s">
        <v>79</v>
      </c>
      <c r="AY260" s="19" t="s">
        <v>212</v>
      </c>
      <c r="BE260" s="145">
        <f>IF(N260="základní",J260,0)</f>
        <v>0</v>
      </c>
      <c r="BF260" s="145">
        <f>IF(N260="snížená",J260,0)</f>
        <v>0</v>
      </c>
      <c r="BG260" s="145">
        <f>IF(N260="zákl. přenesená",J260,0)</f>
        <v>0</v>
      </c>
      <c r="BH260" s="145">
        <f>IF(N260="sníž. přenesená",J260,0)</f>
        <v>0</v>
      </c>
      <c r="BI260" s="145">
        <f>IF(N260="nulová",J260,0)</f>
        <v>0</v>
      </c>
      <c r="BJ260" s="19" t="s">
        <v>77</v>
      </c>
      <c r="BK260" s="145">
        <f>ROUND(I260*H260,2)</f>
        <v>0</v>
      </c>
      <c r="BL260" s="19" t="s">
        <v>229</v>
      </c>
      <c r="BM260" s="144" t="s">
        <v>17338</v>
      </c>
    </row>
    <row r="261" spans="2:65" s="1" customFormat="1">
      <c r="B261" s="34"/>
      <c r="D261" s="146" t="s">
        <v>222</v>
      </c>
      <c r="F261" s="147" t="s">
        <v>17339</v>
      </c>
      <c r="I261" s="148"/>
      <c r="L261" s="34"/>
      <c r="M261" s="149"/>
      <c r="T261" s="55"/>
      <c r="AT261" s="19" t="s">
        <v>222</v>
      </c>
      <c r="AU261" s="19" t="s">
        <v>79</v>
      </c>
    </row>
    <row r="262" spans="2:65" s="12" customFormat="1">
      <c r="B262" s="152"/>
      <c r="D262" s="150" t="s">
        <v>226</v>
      </c>
      <c r="E262" s="153" t="s">
        <v>19</v>
      </c>
      <c r="F262" s="154" t="s">
        <v>17335</v>
      </c>
      <c r="H262" s="155">
        <v>515.24</v>
      </c>
      <c r="I262" s="156"/>
      <c r="L262" s="152"/>
      <c r="M262" s="157"/>
      <c r="T262" s="158"/>
      <c r="AT262" s="153" t="s">
        <v>226</v>
      </c>
      <c r="AU262" s="153" t="s">
        <v>79</v>
      </c>
      <c r="AV262" s="12" t="s">
        <v>79</v>
      </c>
      <c r="AW262" s="12" t="s">
        <v>31</v>
      </c>
      <c r="AX262" s="12" t="s">
        <v>69</v>
      </c>
      <c r="AY262" s="153" t="s">
        <v>212</v>
      </c>
    </row>
    <row r="263" spans="2:65" s="13" customFormat="1">
      <c r="B263" s="159"/>
      <c r="D263" s="150" t="s">
        <v>226</v>
      </c>
      <c r="E263" s="160" t="s">
        <v>19</v>
      </c>
      <c r="F263" s="161" t="s">
        <v>228</v>
      </c>
      <c r="H263" s="162">
        <v>515.24</v>
      </c>
      <c r="I263" s="163"/>
      <c r="L263" s="159"/>
      <c r="M263" s="164"/>
      <c r="T263" s="165"/>
      <c r="AT263" s="160" t="s">
        <v>226</v>
      </c>
      <c r="AU263" s="160" t="s">
        <v>79</v>
      </c>
      <c r="AV263" s="13" t="s">
        <v>229</v>
      </c>
      <c r="AW263" s="13" t="s">
        <v>31</v>
      </c>
      <c r="AX263" s="13" t="s">
        <v>77</v>
      </c>
      <c r="AY263" s="160" t="s">
        <v>212</v>
      </c>
    </row>
    <row r="264" spans="2:65" s="1" customFormat="1" ht="16.5" customHeight="1">
      <c r="B264" s="34"/>
      <c r="C264" s="133" t="s">
        <v>621</v>
      </c>
      <c r="D264" s="133" t="s">
        <v>215</v>
      </c>
      <c r="E264" s="134" t="s">
        <v>17340</v>
      </c>
      <c r="F264" s="135" t="s">
        <v>17341</v>
      </c>
      <c r="G264" s="136" t="s">
        <v>495</v>
      </c>
      <c r="H264" s="137">
        <v>257.62</v>
      </c>
      <c r="I264" s="138"/>
      <c r="J264" s="139">
        <f>ROUND(I264*H264,2)</f>
        <v>0</v>
      </c>
      <c r="K264" s="135" t="s">
        <v>219</v>
      </c>
      <c r="L264" s="34"/>
      <c r="M264" s="140" t="s">
        <v>19</v>
      </c>
      <c r="N264" s="141" t="s">
        <v>40</v>
      </c>
      <c r="P264" s="142">
        <f>O264*H264</f>
        <v>0</v>
      </c>
      <c r="Q264" s="142">
        <v>0</v>
      </c>
      <c r="R264" s="142">
        <f>Q264*H264</f>
        <v>0</v>
      </c>
      <c r="S264" s="142">
        <v>0</v>
      </c>
      <c r="T264" s="143">
        <f>S264*H264</f>
        <v>0</v>
      </c>
      <c r="AR264" s="144" t="s">
        <v>229</v>
      </c>
      <c r="AT264" s="144" t="s">
        <v>215</v>
      </c>
      <c r="AU264" s="144" t="s">
        <v>79</v>
      </c>
      <c r="AY264" s="19" t="s">
        <v>212</v>
      </c>
      <c r="BE264" s="145">
        <f>IF(N264="základní",J264,0)</f>
        <v>0</v>
      </c>
      <c r="BF264" s="145">
        <f>IF(N264="snížená",J264,0)</f>
        <v>0</v>
      </c>
      <c r="BG264" s="145">
        <f>IF(N264="zákl. přenesená",J264,0)</f>
        <v>0</v>
      </c>
      <c r="BH264" s="145">
        <f>IF(N264="sníž. přenesená",J264,0)</f>
        <v>0</v>
      </c>
      <c r="BI264" s="145">
        <f>IF(N264="nulová",J264,0)</f>
        <v>0</v>
      </c>
      <c r="BJ264" s="19" t="s">
        <v>77</v>
      </c>
      <c r="BK264" s="145">
        <f>ROUND(I264*H264,2)</f>
        <v>0</v>
      </c>
      <c r="BL264" s="19" t="s">
        <v>229</v>
      </c>
      <c r="BM264" s="144" t="s">
        <v>17342</v>
      </c>
    </row>
    <row r="265" spans="2:65" s="1" customFormat="1">
      <c r="B265" s="34"/>
      <c r="D265" s="146" t="s">
        <v>222</v>
      </c>
      <c r="F265" s="147" t="s">
        <v>17343</v>
      </c>
      <c r="I265" s="148"/>
      <c r="L265" s="34"/>
      <c r="M265" s="149"/>
      <c r="T265" s="55"/>
      <c r="AT265" s="19" t="s">
        <v>222</v>
      </c>
      <c r="AU265" s="19" t="s">
        <v>79</v>
      </c>
    </row>
    <row r="266" spans="2:65" s="12" customFormat="1">
      <c r="B266" s="152"/>
      <c r="D266" s="150" t="s">
        <v>226</v>
      </c>
      <c r="E266" s="153" t="s">
        <v>19</v>
      </c>
      <c r="F266" s="154" t="s">
        <v>17344</v>
      </c>
      <c r="H266" s="155">
        <v>257.62</v>
      </c>
      <c r="I266" s="156"/>
      <c r="L266" s="152"/>
      <c r="M266" s="157"/>
      <c r="T266" s="158"/>
      <c r="AT266" s="153" t="s">
        <v>226</v>
      </c>
      <c r="AU266" s="153" t="s">
        <v>79</v>
      </c>
      <c r="AV266" s="12" t="s">
        <v>79</v>
      </c>
      <c r="AW266" s="12" t="s">
        <v>31</v>
      </c>
      <c r="AX266" s="12" t="s">
        <v>69</v>
      </c>
      <c r="AY266" s="153" t="s">
        <v>212</v>
      </c>
    </row>
    <row r="267" spans="2:65" s="13" customFormat="1">
      <c r="B267" s="159"/>
      <c r="D267" s="150" t="s">
        <v>226</v>
      </c>
      <c r="E267" s="160" t="s">
        <v>19</v>
      </c>
      <c r="F267" s="161" t="s">
        <v>228</v>
      </c>
      <c r="H267" s="162">
        <v>257.62</v>
      </c>
      <c r="I267" s="163"/>
      <c r="L267" s="159"/>
      <c r="M267" s="164"/>
      <c r="T267" s="165"/>
      <c r="AT267" s="160" t="s">
        <v>226</v>
      </c>
      <c r="AU267" s="160" t="s">
        <v>79</v>
      </c>
      <c r="AV267" s="13" t="s">
        <v>229</v>
      </c>
      <c r="AW267" s="13" t="s">
        <v>31</v>
      </c>
      <c r="AX267" s="13" t="s">
        <v>77</v>
      </c>
      <c r="AY267" s="160" t="s">
        <v>212</v>
      </c>
    </row>
    <row r="268" spans="2:65" s="1" customFormat="1" ht="16.5" customHeight="1">
      <c r="B268" s="34"/>
      <c r="C268" s="133" t="s">
        <v>631</v>
      </c>
      <c r="D268" s="133" t="s">
        <v>215</v>
      </c>
      <c r="E268" s="134" t="s">
        <v>17345</v>
      </c>
      <c r="F268" s="135" t="s">
        <v>17346</v>
      </c>
      <c r="G268" s="136" t="s">
        <v>495</v>
      </c>
      <c r="H268" s="137">
        <v>257.62</v>
      </c>
      <c r="I268" s="138"/>
      <c r="J268" s="139">
        <f>ROUND(I268*H268,2)</f>
        <v>0</v>
      </c>
      <c r="K268" s="135" t="s">
        <v>219</v>
      </c>
      <c r="L268" s="34"/>
      <c r="M268" s="140" t="s">
        <v>19</v>
      </c>
      <c r="N268" s="141" t="s">
        <v>40</v>
      </c>
      <c r="P268" s="142">
        <f>O268*H268</f>
        <v>0</v>
      </c>
      <c r="Q268" s="142">
        <v>0</v>
      </c>
      <c r="R268" s="142">
        <f>Q268*H268</f>
        <v>0</v>
      </c>
      <c r="S268" s="142">
        <v>0</v>
      </c>
      <c r="T268" s="143">
        <f>S268*H268</f>
        <v>0</v>
      </c>
      <c r="AR268" s="144" t="s">
        <v>229</v>
      </c>
      <c r="AT268" s="144" t="s">
        <v>215</v>
      </c>
      <c r="AU268" s="144" t="s">
        <v>79</v>
      </c>
      <c r="AY268" s="19" t="s">
        <v>212</v>
      </c>
      <c r="BE268" s="145">
        <f>IF(N268="základní",J268,0)</f>
        <v>0</v>
      </c>
      <c r="BF268" s="145">
        <f>IF(N268="snížená",J268,0)</f>
        <v>0</v>
      </c>
      <c r="BG268" s="145">
        <f>IF(N268="zákl. přenesená",J268,0)</f>
        <v>0</v>
      </c>
      <c r="BH268" s="145">
        <f>IF(N268="sníž. přenesená",J268,0)</f>
        <v>0</v>
      </c>
      <c r="BI268" s="145">
        <f>IF(N268="nulová",J268,0)</f>
        <v>0</v>
      </c>
      <c r="BJ268" s="19" t="s">
        <v>77</v>
      </c>
      <c r="BK268" s="145">
        <f>ROUND(I268*H268,2)</f>
        <v>0</v>
      </c>
      <c r="BL268" s="19" t="s">
        <v>229</v>
      </c>
      <c r="BM268" s="144" t="s">
        <v>17347</v>
      </c>
    </row>
    <row r="269" spans="2:65" s="1" customFormat="1">
      <c r="B269" s="34"/>
      <c r="D269" s="146" t="s">
        <v>222</v>
      </c>
      <c r="F269" s="147" t="s">
        <v>17348</v>
      </c>
      <c r="I269" s="148"/>
      <c r="L269" s="34"/>
      <c r="M269" s="149"/>
      <c r="T269" s="55"/>
      <c r="AT269" s="19" t="s">
        <v>222</v>
      </c>
      <c r="AU269" s="19" t="s">
        <v>79</v>
      </c>
    </row>
    <row r="270" spans="2:65" s="12" customFormat="1">
      <c r="B270" s="152"/>
      <c r="D270" s="150" t="s">
        <v>226</v>
      </c>
      <c r="E270" s="153" t="s">
        <v>19</v>
      </c>
      <c r="F270" s="154" t="s">
        <v>17349</v>
      </c>
      <c r="H270" s="155">
        <v>257.62</v>
      </c>
      <c r="I270" s="156"/>
      <c r="L270" s="152"/>
      <c r="M270" s="157"/>
      <c r="T270" s="158"/>
      <c r="AT270" s="153" t="s">
        <v>226</v>
      </c>
      <c r="AU270" s="153" t="s">
        <v>79</v>
      </c>
      <c r="AV270" s="12" t="s">
        <v>79</v>
      </c>
      <c r="AW270" s="12" t="s">
        <v>31</v>
      </c>
      <c r="AX270" s="12" t="s">
        <v>69</v>
      </c>
      <c r="AY270" s="153" t="s">
        <v>212</v>
      </c>
    </row>
    <row r="271" spans="2:65" s="13" customFormat="1">
      <c r="B271" s="159"/>
      <c r="D271" s="150" t="s">
        <v>226</v>
      </c>
      <c r="E271" s="160" t="s">
        <v>19</v>
      </c>
      <c r="F271" s="161" t="s">
        <v>228</v>
      </c>
      <c r="H271" s="162">
        <v>257.62</v>
      </c>
      <c r="I271" s="163"/>
      <c r="L271" s="159"/>
      <c r="M271" s="164"/>
      <c r="T271" s="165"/>
      <c r="AT271" s="160" t="s">
        <v>226</v>
      </c>
      <c r="AU271" s="160" t="s">
        <v>79</v>
      </c>
      <c r="AV271" s="13" t="s">
        <v>229</v>
      </c>
      <c r="AW271" s="13" t="s">
        <v>31</v>
      </c>
      <c r="AX271" s="13" t="s">
        <v>77</v>
      </c>
      <c r="AY271" s="160" t="s">
        <v>212</v>
      </c>
    </row>
    <row r="272" spans="2:65" s="1" customFormat="1" ht="24.2" customHeight="1">
      <c r="B272" s="34"/>
      <c r="C272" s="133" t="s">
        <v>643</v>
      </c>
      <c r="D272" s="133" t="s">
        <v>215</v>
      </c>
      <c r="E272" s="134" t="s">
        <v>17350</v>
      </c>
      <c r="F272" s="135" t="s">
        <v>17351</v>
      </c>
      <c r="G272" s="136" t="s">
        <v>495</v>
      </c>
      <c r="H272" s="137">
        <v>725.9</v>
      </c>
      <c r="I272" s="138"/>
      <c r="J272" s="139">
        <f>ROUND(I272*H272,2)</f>
        <v>0</v>
      </c>
      <c r="K272" s="135" t="s">
        <v>219</v>
      </c>
      <c r="L272" s="34"/>
      <c r="M272" s="140" t="s">
        <v>19</v>
      </c>
      <c r="N272" s="141" t="s">
        <v>40</v>
      </c>
      <c r="P272" s="142">
        <f>O272*H272</f>
        <v>0</v>
      </c>
      <c r="Q272" s="142">
        <v>0</v>
      </c>
      <c r="R272" s="142">
        <f>Q272*H272</f>
        <v>0</v>
      </c>
      <c r="S272" s="142">
        <v>0</v>
      </c>
      <c r="T272" s="143">
        <f>S272*H272</f>
        <v>0</v>
      </c>
      <c r="AR272" s="144" t="s">
        <v>229</v>
      </c>
      <c r="AT272" s="144" t="s">
        <v>215</v>
      </c>
      <c r="AU272" s="144" t="s">
        <v>79</v>
      </c>
      <c r="AY272" s="19" t="s">
        <v>212</v>
      </c>
      <c r="BE272" s="145">
        <f>IF(N272="základní",J272,0)</f>
        <v>0</v>
      </c>
      <c r="BF272" s="145">
        <f>IF(N272="snížená",J272,0)</f>
        <v>0</v>
      </c>
      <c r="BG272" s="145">
        <f>IF(N272="zákl. přenesená",J272,0)</f>
        <v>0</v>
      </c>
      <c r="BH272" s="145">
        <f>IF(N272="sníž. přenesená",J272,0)</f>
        <v>0</v>
      </c>
      <c r="BI272" s="145">
        <f>IF(N272="nulová",J272,0)</f>
        <v>0</v>
      </c>
      <c r="BJ272" s="19" t="s">
        <v>77</v>
      </c>
      <c r="BK272" s="145">
        <f>ROUND(I272*H272,2)</f>
        <v>0</v>
      </c>
      <c r="BL272" s="19" t="s">
        <v>229</v>
      </c>
      <c r="BM272" s="144" t="s">
        <v>17352</v>
      </c>
    </row>
    <row r="273" spans="2:65" s="1" customFormat="1">
      <c r="B273" s="34"/>
      <c r="D273" s="146" t="s">
        <v>222</v>
      </c>
      <c r="F273" s="147" t="s">
        <v>17353</v>
      </c>
      <c r="I273" s="148"/>
      <c r="L273" s="34"/>
      <c r="M273" s="149"/>
      <c r="T273" s="55"/>
      <c r="AT273" s="19" t="s">
        <v>222</v>
      </c>
      <c r="AU273" s="19" t="s">
        <v>79</v>
      </c>
    </row>
    <row r="274" spans="2:65" s="14" customFormat="1">
      <c r="B274" s="170"/>
      <c r="D274" s="150" t="s">
        <v>226</v>
      </c>
      <c r="E274" s="171" t="s">
        <v>19</v>
      </c>
      <c r="F274" s="172" t="s">
        <v>17354</v>
      </c>
      <c r="H274" s="171" t="s">
        <v>19</v>
      </c>
      <c r="I274" s="173"/>
      <c r="L274" s="170"/>
      <c r="M274" s="174"/>
      <c r="T274" s="175"/>
      <c r="AT274" s="171" t="s">
        <v>226</v>
      </c>
      <c r="AU274" s="171" t="s">
        <v>79</v>
      </c>
      <c r="AV274" s="14" t="s">
        <v>77</v>
      </c>
      <c r="AW274" s="14" t="s">
        <v>31</v>
      </c>
      <c r="AX274" s="14" t="s">
        <v>69</v>
      </c>
      <c r="AY274" s="171" t="s">
        <v>212</v>
      </c>
    </row>
    <row r="275" spans="2:65" s="12" customFormat="1">
      <c r="B275" s="152"/>
      <c r="D275" s="150" t="s">
        <v>226</v>
      </c>
      <c r="E275" s="153" t="s">
        <v>19</v>
      </c>
      <c r="F275" s="154" t="s">
        <v>17355</v>
      </c>
      <c r="H275" s="155">
        <v>725.9</v>
      </c>
      <c r="I275" s="156"/>
      <c r="L275" s="152"/>
      <c r="M275" s="157"/>
      <c r="T275" s="158"/>
      <c r="AT275" s="153" t="s">
        <v>226</v>
      </c>
      <c r="AU275" s="153" t="s">
        <v>79</v>
      </c>
      <c r="AV275" s="12" t="s">
        <v>79</v>
      </c>
      <c r="AW275" s="12" t="s">
        <v>31</v>
      </c>
      <c r="AX275" s="12" t="s">
        <v>69</v>
      </c>
      <c r="AY275" s="153" t="s">
        <v>212</v>
      </c>
    </row>
    <row r="276" spans="2:65" s="13" customFormat="1">
      <c r="B276" s="159"/>
      <c r="D276" s="150" t="s">
        <v>226</v>
      </c>
      <c r="E276" s="160" t="s">
        <v>19</v>
      </c>
      <c r="F276" s="161" t="s">
        <v>228</v>
      </c>
      <c r="H276" s="162">
        <v>725.9</v>
      </c>
      <c r="I276" s="163"/>
      <c r="L276" s="159"/>
      <c r="M276" s="164"/>
      <c r="T276" s="165"/>
      <c r="AT276" s="160" t="s">
        <v>226</v>
      </c>
      <c r="AU276" s="160" t="s">
        <v>79</v>
      </c>
      <c r="AV276" s="13" t="s">
        <v>229</v>
      </c>
      <c r="AW276" s="13" t="s">
        <v>31</v>
      </c>
      <c r="AX276" s="13" t="s">
        <v>77</v>
      </c>
      <c r="AY276" s="160" t="s">
        <v>212</v>
      </c>
    </row>
    <row r="277" spans="2:65" s="1" customFormat="1" ht="21.75" customHeight="1">
      <c r="B277" s="34"/>
      <c r="C277" s="133" t="s">
        <v>651</v>
      </c>
      <c r="D277" s="133" t="s">
        <v>215</v>
      </c>
      <c r="E277" s="134" t="s">
        <v>17356</v>
      </c>
      <c r="F277" s="135" t="s">
        <v>17357</v>
      </c>
      <c r="G277" s="136" t="s">
        <v>495</v>
      </c>
      <c r="H277" s="137">
        <v>257.62</v>
      </c>
      <c r="I277" s="138"/>
      <c r="J277" s="139">
        <f>ROUND(I277*H277,2)</f>
        <v>0</v>
      </c>
      <c r="K277" s="135" t="s">
        <v>219</v>
      </c>
      <c r="L277" s="34"/>
      <c r="M277" s="140" t="s">
        <v>19</v>
      </c>
      <c r="N277" s="141" t="s">
        <v>40</v>
      </c>
      <c r="P277" s="142">
        <f>O277*H277</f>
        <v>0</v>
      </c>
      <c r="Q277" s="142">
        <v>0</v>
      </c>
      <c r="R277" s="142">
        <f>Q277*H277</f>
        <v>0</v>
      </c>
      <c r="S277" s="142">
        <v>0</v>
      </c>
      <c r="T277" s="143">
        <f>S277*H277</f>
        <v>0</v>
      </c>
      <c r="AR277" s="144" t="s">
        <v>229</v>
      </c>
      <c r="AT277" s="144" t="s">
        <v>215</v>
      </c>
      <c r="AU277" s="144" t="s">
        <v>79</v>
      </c>
      <c r="AY277" s="19" t="s">
        <v>212</v>
      </c>
      <c r="BE277" s="145">
        <f>IF(N277="základní",J277,0)</f>
        <v>0</v>
      </c>
      <c r="BF277" s="145">
        <f>IF(N277="snížená",J277,0)</f>
        <v>0</v>
      </c>
      <c r="BG277" s="145">
        <f>IF(N277="zákl. přenesená",J277,0)</f>
        <v>0</v>
      </c>
      <c r="BH277" s="145">
        <f>IF(N277="sníž. přenesená",J277,0)</f>
        <v>0</v>
      </c>
      <c r="BI277" s="145">
        <f>IF(N277="nulová",J277,0)</f>
        <v>0</v>
      </c>
      <c r="BJ277" s="19" t="s">
        <v>77</v>
      </c>
      <c r="BK277" s="145">
        <f>ROUND(I277*H277,2)</f>
        <v>0</v>
      </c>
      <c r="BL277" s="19" t="s">
        <v>229</v>
      </c>
      <c r="BM277" s="144" t="s">
        <v>17358</v>
      </c>
    </row>
    <row r="278" spans="2:65" s="1" customFormat="1">
      <c r="B278" s="34"/>
      <c r="D278" s="146" t="s">
        <v>222</v>
      </c>
      <c r="F278" s="147" t="s">
        <v>17359</v>
      </c>
      <c r="I278" s="148"/>
      <c r="L278" s="34"/>
      <c r="M278" s="149"/>
      <c r="T278" s="55"/>
      <c r="AT278" s="19" t="s">
        <v>222</v>
      </c>
      <c r="AU278" s="19" t="s">
        <v>79</v>
      </c>
    </row>
    <row r="279" spans="2:65" s="14" customFormat="1">
      <c r="B279" s="170"/>
      <c r="D279" s="150" t="s">
        <v>226</v>
      </c>
      <c r="E279" s="171" t="s">
        <v>19</v>
      </c>
      <c r="F279" s="172" t="s">
        <v>17360</v>
      </c>
      <c r="H279" s="171" t="s">
        <v>19</v>
      </c>
      <c r="I279" s="173"/>
      <c r="L279" s="170"/>
      <c r="M279" s="174"/>
      <c r="T279" s="175"/>
      <c r="AT279" s="171" t="s">
        <v>226</v>
      </c>
      <c r="AU279" s="171" t="s">
        <v>79</v>
      </c>
      <c r="AV279" s="14" t="s">
        <v>77</v>
      </c>
      <c r="AW279" s="14" t="s">
        <v>31</v>
      </c>
      <c r="AX279" s="14" t="s">
        <v>69</v>
      </c>
      <c r="AY279" s="171" t="s">
        <v>212</v>
      </c>
    </row>
    <row r="280" spans="2:65" s="12" customFormat="1">
      <c r="B280" s="152"/>
      <c r="D280" s="150" t="s">
        <v>226</v>
      </c>
      <c r="E280" s="153" t="s">
        <v>19</v>
      </c>
      <c r="F280" s="154" t="s">
        <v>17361</v>
      </c>
      <c r="H280" s="155">
        <v>257.62</v>
      </c>
      <c r="I280" s="156"/>
      <c r="L280" s="152"/>
      <c r="M280" s="157"/>
      <c r="T280" s="158"/>
      <c r="AT280" s="153" t="s">
        <v>226</v>
      </c>
      <c r="AU280" s="153" t="s">
        <v>79</v>
      </c>
      <c r="AV280" s="12" t="s">
        <v>79</v>
      </c>
      <c r="AW280" s="12" t="s">
        <v>31</v>
      </c>
      <c r="AX280" s="12" t="s">
        <v>69</v>
      </c>
      <c r="AY280" s="153" t="s">
        <v>212</v>
      </c>
    </row>
    <row r="281" spans="2:65" s="13" customFormat="1">
      <c r="B281" s="159"/>
      <c r="D281" s="150" t="s">
        <v>226</v>
      </c>
      <c r="E281" s="160" t="s">
        <v>19</v>
      </c>
      <c r="F281" s="161" t="s">
        <v>228</v>
      </c>
      <c r="H281" s="162">
        <v>257.62</v>
      </c>
      <c r="I281" s="163"/>
      <c r="L281" s="159"/>
      <c r="M281" s="164"/>
      <c r="T281" s="165"/>
      <c r="AT281" s="160" t="s">
        <v>226</v>
      </c>
      <c r="AU281" s="160" t="s">
        <v>79</v>
      </c>
      <c r="AV281" s="13" t="s">
        <v>229</v>
      </c>
      <c r="AW281" s="13" t="s">
        <v>31</v>
      </c>
      <c r="AX281" s="13" t="s">
        <v>77</v>
      </c>
      <c r="AY281" s="160" t="s">
        <v>212</v>
      </c>
    </row>
    <row r="282" spans="2:65" s="1" customFormat="1" ht="24.2" customHeight="1">
      <c r="B282" s="34"/>
      <c r="C282" s="133" t="s">
        <v>670</v>
      </c>
      <c r="D282" s="133" t="s">
        <v>215</v>
      </c>
      <c r="E282" s="134" t="s">
        <v>17362</v>
      </c>
      <c r="F282" s="135" t="s">
        <v>17363</v>
      </c>
      <c r="G282" s="136" t="s">
        <v>495</v>
      </c>
      <c r="H282" s="137">
        <v>2262.5</v>
      </c>
      <c r="I282" s="138"/>
      <c r="J282" s="139">
        <f>ROUND(I282*H282,2)</f>
        <v>0</v>
      </c>
      <c r="K282" s="135" t="s">
        <v>219</v>
      </c>
      <c r="L282" s="34"/>
      <c r="M282" s="140" t="s">
        <v>19</v>
      </c>
      <c r="N282" s="141" t="s">
        <v>40</v>
      </c>
      <c r="P282" s="142">
        <f>O282*H282</f>
        <v>0</v>
      </c>
      <c r="Q282" s="142">
        <v>0</v>
      </c>
      <c r="R282" s="142">
        <f>Q282*H282</f>
        <v>0</v>
      </c>
      <c r="S282" s="142">
        <v>0</v>
      </c>
      <c r="T282" s="143">
        <f>S282*H282</f>
        <v>0</v>
      </c>
      <c r="AR282" s="144" t="s">
        <v>229</v>
      </c>
      <c r="AT282" s="144" t="s">
        <v>215</v>
      </c>
      <c r="AU282" s="144" t="s">
        <v>79</v>
      </c>
      <c r="AY282" s="19" t="s">
        <v>212</v>
      </c>
      <c r="BE282" s="145">
        <f>IF(N282="základní",J282,0)</f>
        <v>0</v>
      </c>
      <c r="BF282" s="145">
        <f>IF(N282="snížená",J282,0)</f>
        <v>0</v>
      </c>
      <c r="BG282" s="145">
        <f>IF(N282="zákl. přenesená",J282,0)</f>
        <v>0</v>
      </c>
      <c r="BH282" s="145">
        <f>IF(N282="sníž. přenesená",J282,0)</f>
        <v>0</v>
      </c>
      <c r="BI282" s="145">
        <f>IF(N282="nulová",J282,0)</f>
        <v>0</v>
      </c>
      <c r="BJ282" s="19" t="s">
        <v>77</v>
      </c>
      <c r="BK282" s="145">
        <f>ROUND(I282*H282,2)</f>
        <v>0</v>
      </c>
      <c r="BL282" s="19" t="s">
        <v>229</v>
      </c>
      <c r="BM282" s="144" t="s">
        <v>17364</v>
      </c>
    </row>
    <row r="283" spans="2:65" s="1" customFormat="1">
      <c r="B283" s="34"/>
      <c r="D283" s="146" t="s">
        <v>222</v>
      </c>
      <c r="F283" s="147" t="s">
        <v>17365</v>
      </c>
      <c r="I283" s="148"/>
      <c r="L283" s="34"/>
      <c r="M283" s="149"/>
      <c r="T283" s="55"/>
      <c r="AT283" s="19" t="s">
        <v>222</v>
      </c>
      <c r="AU283" s="19" t="s">
        <v>79</v>
      </c>
    </row>
    <row r="284" spans="2:65" s="14" customFormat="1">
      <c r="B284" s="170"/>
      <c r="D284" s="150" t="s">
        <v>226</v>
      </c>
      <c r="E284" s="171" t="s">
        <v>19</v>
      </c>
      <c r="F284" s="172" t="s">
        <v>17366</v>
      </c>
      <c r="H284" s="171" t="s">
        <v>19</v>
      </c>
      <c r="I284" s="173"/>
      <c r="L284" s="170"/>
      <c r="M284" s="174"/>
      <c r="T284" s="175"/>
      <c r="AT284" s="171" t="s">
        <v>226</v>
      </c>
      <c r="AU284" s="171" t="s">
        <v>79</v>
      </c>
      <c r="AV284" s="14" t="s">
        <v>77</v>
      </c>
      <c r="AW284" s="14" t="s">
        <v>31</v>
      </c>
      <c r="AX284" s="14" t="s">
        <v>69</v>
      </c>
      <c r="AY284" s="171" t="s">
        <v>212</v>
      </c>
    </row>
    <row r="285" spans="2:65" s="12" customFormat="1">
      <c r="B285" s="152"/>
      <c r="D285" s="150" t="s">
        <v>226</v>
      </c>
      <c r="E285" s="153" t="s">
        <v>19</v>
      </c>
      <c r="F285" s="154" t="s">
        <v>17367</v>
      </c>
      <c r="H285" s="155">
        <v>2445.1</v>
      </c>
      <c r="I285" s="156"/>
      <c r="L285" s="152"/>
      <c r="M285" s="157"/>
      <c r="T285" s="158"/>
      <c r="AT285" s="153" t="s">
        <v>226</v>
      </c>
      <c r="AU285" s="153" t="s">
        <v>79</v>
      </c>
      <c r="AV285" s="12" t="s">
        <v>79</v>
      </c>
      <c r="AW285" s="12" t="s">
        <v>31</v>
      </c>
      <c r="AX285" s="12" t="s">
        <v>69</v>
      </c>
      <c r="AY285" s="153" t="s">
        <v>212</v>
      </c>
    </row>
    <row r="286" spans="2:65" s="12" customFormat="1">
      <c r="B286" s="152"/>
      <c r="D286" s="150" t="s">
        <v>226</v>
      </c>
      <c r="E286" s="153" t="s">
        <v>19</v>
      </c>
      <c r="F286" s="154" t="s">
        <v>17277</v>
      </c>
      <c r="H286" s="155">
        <v>-182.6</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2262.5</v>
      </c>
      <c r="I287" s="163"/>
      <c r="L287" s="159"/>
      <c r="M287" s="164"/>
      <c r="T287" s="165"/>
      <c r="AT287" s="160" t="s">
        <v>226</v>
      </c>
      <c r="AU287" s="160" t="s">
        <v>79</v>
      </c>
      <c r="AV287" s="13" t="s">
        <v>229</v>
      </c>
      <c r="AW287" s="13" t="s">
        <v>31</v>
      </c>
      <c r="AX287" s="13" t="s">
        <v>77</v>
      </c>
      <c r="AY287" s="160" t="s">
        <v>212</v>
      </c>
    </row>
    <row r="288" spans="2:65" s="1" customFormat="1" ht="16.5" customHeight="1">
      <c r="B288" s="34"/>
      <c r="C288" s="186" t="s">
        <v>693</v>
      </c>
      <c r="D288" s="186" t="s">
        <v>3107</v>
      </c>
      <c r="E288" s="187" t="s">
        <v>17368</v>
      </c>
      <c r="F288" s="188" t="s">
        <v>17369</v>
      </c>
      <c r="G288" s="189" t="s">
        <v>486</v>
      </c>
      <c r="H288" s="190">
        <v>31.811</v>
      </c>
      <c r="I288" s="191"/>
      <c r="J288" s="192">
        <f>ROUND(I288*H288,2)</f>
        <v>0</v>
      </c>
      <c r="K288" s="188" t="s">
        <v>245</v>
      </c>
      <c r="L288" s="193"/>
      <c r="M288" s="194" t="s">
        <v>19</v>
      </c>
      <c r="N288" s="195" t="s">
        <v>40</v>
      </c>
      <c r="P288" s="142">
        <f>O288*H288</f>
        <v>0</v>
      </c>
      <c r="Q288" s="142">
        <v>1</v>
      </c>
      <c r="R288" s="142">
        <f>Q288*H288</f>
        <v>31.811</v>
      </c>
      <c r="S288" s="142">
        <v>0</v>
      </c>
      <c r="T288" s="143">
        <f>S288*H288</f>
        <v>0</v>
      </c>
      <c r="AR288" s="144" t="s">
        <v>267</v>
      </c>
      <c r="AT288" s="144" t="s">
        <v>3107</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17370</v>
      </c>
    </row>
    <row r="289" spans="2:65" s="12" customFormat="1">
      <c r="B289" s="152"/>
      <c r="D289" s="150" t="s">
        <v>226</v>
      </c>
      <c r="E289" s="153" t="s">
        <v>19</v>
      </c>
      <c r="F289" s="154" t="s">
        <v>17371</v>
      </c>
      <c r="H289" s="155">
        <v>31.811</v>
      </c>
      <c r="I289" s="156"/>
      <c r="L289" s="152"/>
      <c r="M289" s="157"/>
      <c r="T289" s="158"/>
      <c r="AT289" s="153" t="s">
        <v>226</v>
      </c>
      <c r="AU289" s="153" t="s">
        <v>79</v>
      </c>
      <c r="AV289" s="12" t="s">
        <v>79</v>
      </c>
      <c r="AW289" s="12" t="s">
        <v>31</v>
      </c>
      <c r="AX289" s="12" t="s">
        <v>69</v>
      </c>
      <c r="AY289" s="153" t="s">
        <v>212</v>
      </c>
    </row>
    <row r="290" spans="2:65" s="13" customFormat="1">
      <c r="B290" s="159"/>
      <c r="D290" s="150" t="s">
        <v>226</v>
      </c>
      <c r="E290" s="160" t="s">
        <v>19</v>
      </c>
      <c r="F290" s="161" t="s">
        <v>228</v>
      </c>
      <c r="H290" s="162">
        <v>31.811</v>
      </c>
      <c r="I290" s="163"/>
      <c r="L290" s="159"/>
      <c r="M290" s="164"/>
      <c r="T290" s="165"/>
      <c r="AT290" s="160" t="s">
        <v>226</v>
      </c>
      <c r="AU290" s="160" t="s">
        <v>79</v>
      </c>
      <c r="AV290" s="13" t="s">
        <v>229</v>
      </c>
      <c r="AW290" s="13" t="s">
        <v>31</v>
      </c>
      <c r="AX290" s="13" t="s">
        <v>77</v>
      </c>
      <c r="AY290" s="160" t="s">
        <v>212</v>
      </c>
    </row>
    <row r="291" spans="2:65" s="1" customFormat="1" ht="16.5" customHeight="1">
      <c r="B291" s="34"/>
      <c r="C291" s="133" t="s">
        <v>699</v>
      </c>
      <c r="D291" s="133" t="s">
        <v>215</v>
      </c>
      <c r="E291" s="134" t="s">
        <v>17372</v>
      </c>
      <c r="F291" s="135" t="s">
        <v>17373</v>
      </c>
      <c r="G291" s="136" t="s">
        <v>495</v>
      </c>
      <c r="H291" s="137">
        <v>3246.02</v>
      </c>
      <c r="I291" s="138"/>
      <c r="J291" s="139">
        <f>ROUND(I291*H291,2)</f>
        <v>0</v>
      </c>
      <c r="K291" s="135" t="s">
        <v>245</v>
      </c>
      <c r="L291" s="34"/>
      <c r="M291" s="140" t="s">
        <v>19</v>
      </c>
      <c r="N291" s="141" t="s">
        <v>40</v>
      </c>
      <c r="P291" s="142">
        <f>O291*H291</f>
        <v>0</v>
      </c>
      <c r="Q291" s="142">
        <v>0</v>
      </c>
      <c r="R291" s="142">
        <f>Q291*H291</f>
        <v>0</v>
      </c>
      <c r="S291" s="142">
        <v>0</v>
      </c>
      <c r="T291" s="143">
        <f>S291*H291</f>
        <v>0</v>
      </c>
      <c r="AR291" s="144" t="s">
        <v>229</v>
      </c>
      <c r="AT291" s="144" t="s">
        <v>215</v>
      </c>
      <c r="AU291" s="144" t="s">
        <v>79</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229</v>
      </c>
      <c r="BM291" s="144" t="s">
        <v>17374</v>
      </c>
    </row>
    <row r="292" spans="2:65" s="1" customFormat="1" ht="29.25">
      <c r="B292" s="34"/>
      <c r="D292" s="150" t="s">
        <v>224</v>
      </c>
      <c r="F292" s="151" t="s">
        <v>17375</v>
      </c>
      <c r="I292" s="148"/>
      <c r="L292" s="34"/>
      <c r="M292" s="149"/>
      <c r="T292" s="55"/>
      <c r="AT292" s="19" t="s">
        <v>224</v>
      </c>
      <c r="AU292" s="19" t="s">
        <v>79</v>
      </c>
    </row>
    <row r="293" spans="2:65" s="12" customFormat="1" ht="22.5">
      <c r="B293" s="152"/>
      <c r="D293" s="150" t="s">
        <v>226</v>
      </c>
      <c r="E293" s="153" t="s">
        <v>19</v>
      </c>
      <c r="F293" s="154" t="s">
        <v>17376</v>
      </c>
      <c r="H293" s="155">
        <v>3246.02</v>
      </c>
      <c r="I293" s="156"/>
      <c r="L293" s="152"/>
      <c r="M293" s="157"/>
      <c r="T293" s="158"/>
      <c r="AT293" s="153" t="s">
        <v>226</v>
      </c>
      <c r="AU293" s="153" t="s">
        <v>79</v>
      </c>
      <c r="AV293" s="12" t="s">
        <v>79</v>
      </c>
      <c r="AW293" s="12" t="s">
        <v>31</v>
      </c>
      <c r="AX293" s="12" t="s">
        <v>69</v>
      </c>
      <c r="AY293" s="153" t="s">
        <v>212</v>
      </c>
    </row>
    <row r="294" spans="2:65" s="13" customFormat="1">
      <c r="B294" s="159"/>
      <c r="D294" s="150" t="s">
        <v>226</v>
      </c>
      <c r="E294" s="160" t="s">
        <v>19</v>
      </c>
      <c r="F294" s="161" t="s">
        <v>228</v>
      </c>
      <c r="H294" s="162">
        <v>3246.02</v>
      </c>
      <c r="I294" s="163"/>
      <c r="L294" s="159"/>
      <c r="M294" s="164"/>
      <c r="T294" s="165"/>
      <c r="AT294" s="160" t="s">
        <v>226</v>
      </c>
      <c r="AU294" s="160" t="s">
        <v>79</v>
      </c>
      <c r="AV294" s="13" t="s">
        <v>229</v>
      </c>
      <c r="AW294" s="13" t="s">
        <v>31</v>
      </c>
      <c r="AX294" s="13" t="s">
        <v>77</v>
      </c>
      <c r="AY294" s="160" t="s">
        <v>212</v>
      </c>
    </row>
    <row r="295" spans="2:65" s="1" customFormat="1" ht="16.5" customHeight="1">
      <c r="B295" s="34"/>
      <c r="C295" s="186" t="s">
        <v>704</v>
      </c>
      <c r="D295" s="186" t="s">
        <v>3107</v>
      </c>
      <c r="E295" s="187" t="s">
        <v>17377</v>
      </c>
      <c r="F295" s="188" t="s">
        <v>17378</v>
      </c>
      <c r="G295" s="189" t="s">
        <v>17379</v>
      </c>
      <c r="H295" s="190">
        <v>0.77900000000000003</v>
      </c>
      <c r="I295" s="191"/>
      <c r="J295" s="192">
        <f>ROUND(I295*H295,2)</f>
        <v>0</v>
      </c>
      <c r="K295" s="188" t="s">
        <v>245</v>
      </c>
      <c r="L295" s="193"/>
      <c r="M295" s="194" t="s">
        <v>19</v>
      </c>
      <c r="N295" s="195" t="s">
        <v>40</v>
      </c>
      <c r="P295" s="142">
        <f>O295*H295</f>
        <v>0</v>
      </c>
      <c r="Q295" s="142">
        <v>0</v>
      </c>
      <c r="R295" s="142">
        <f>Q295*H295</f>
        <v>0</v>
      </c>
      <c r="S295" s="142">
        <v>0</v>
      </c>
      <c r="T295" s="143">
        <f>S295*H295</f>
        <v>0</v>
      </c>
      <c r="AR295" s="144" t="s">
        <v>267</v>
      </c>
      <c r="AT295" s="144" t="s">
        <v>3107</v>
      </c>
      <c r="AU295" s="144" t="s">
        <v>79</v>
      </c>
      <c r="AY295" s="19" t="s">
        <v>212</v>
      </c>
      <c r="BE295" s="145">
        <f>IF(N295="základní",J295,0)</f>
        <v>0</v>
      </c>
      <c r="BF295" s="145">
        <f>IF(N295="snížená",J295,0)</f>
        <v>0</v>
      </c>
      <c r="BG295" s="145">
        <f>IF(N295="zákl. přenesená",J295,0)</f>
        <v>0</v>
      </c>
      <c r="BH295" s="145">
        <f>IF(N295="sníž. přenesená",J295,0)</f>
        <v>0</v>
      </c>
      <c r="BI295" s="145">
        <f>IF(N295="nulová",J295,0)</f>
        <v>0</v>
      </c>
      <c r="BJ295" s="19" t="s">
        <v>77</v>
      </c>
      <c r="BK295" s="145">
        <f>ROUND(I295*H295,2)</f>
        <v>0</v>
      </c>
      <c r="BL295" s="19" t="s">
        <v>229</v>
      </c>
      <c r="BM295" s="144" t="s">
        <v>17380</v>
      </c>
    </row>
    <row r="296" spans="2:65" s="12" customFormat="1">
      <c r="B296" s="152"/>
      <c r="D296" s="150" t="s">
        <v>226</v>
      </c>
      <c r="E296" s="153" t="s">
        <v>19</v>
      </c>
      <c r="F296" s="154" t="s">
        <v>17381</v>
      </c>
      <c r="H296" s="155">
        <v>0.77900000000000003</v>
      </c>
      <c r="I296" s="156"/>
      <c r="L296" s="152"/>
      <c r="M296" s="157"/>
      <c r="T296" s="158"/>
      <c r="AT296" s="153" t="s">
        <v>226</v>
      </c>
      <c r="AU296" s="153" t="s">
        <v>79</v>
      </c>
      <c r="AV296" s="12" t="s">
        <v>79</v>
      </c>
      <c r="AW296" s="12" t="s">
        <v>31</v>
      </c>
      <c r="AX296" s="12" t="s">
        <v>69</v>
      </c>
      <c r="AY296" s="153" t="s">
        <v>212</v>
      </c>
    </row>
    <row r="297" spans="2:65" s="13" customFormat="1">
      <c r="B297" s="159"/>
      <c r="D297" s="150" t="s">
        <v>226</v>
      </c>
      <c r="E297" s="160" t="s">
        <v>19</v>
      </c>
      <c r="F297" s="161" t="s">
        <v>228</v>
      </c>
      <c r="H297" s="162">
        <v>0.77900000000000003</v>
      </c>
      <c r="I297" s="163"/>
      <c r="L297" s="159"/>
      <c r="M297" s="164"/>
      <c r="T297" s="165"/>
      <c r="AT297" s="160" t="s">
        <v>226</v>
      </c>
      <c r="AU297" s="160" t="s">
        <v>79</v>
      </c>
      <c r="AV297" s="13" t="s">
        <v>229</v>
      </c>
      <c r="AW297" s="13" t="s">
        <v>31</v>
      </c>
      <c r="AX297" s="13" t="s">
        <v>77</v>
      </c>
      <c r="AY297" s="160" t="s">
        <v>212</v>
      </c>
    </row>
    <row r="298" spans="2:65" s="1" customFormat="1" ht="16.5" customHeight="1">
      <c r="B298" s="34"/>
      <c r="C298" s="133" t="s">
        <v>725</v>
      </c>
      <c r="D298" s="133" t="s">
        <v>215</v>
      </c>
      <c r="E298" s="134" t="s">
        <v>17382</v>
      </c>
      <c r="F298" s="135" t="s">
        <v>17383</v>
      </c>
      <c r="G298" s="136" t="s">
        <v>624</v>
      </c>
      <c r="H298" s="137">
        <v>2</v>
      </c>
      <c r="I298" s="138"/>
      <c r="J298" s="139">
        <f>ROUND(I298*H298,2)</f>
        <v>0</v>
      </c>
      <c r="K298" s="135" t="s">
        <v>245</v>
      </c>
      <c r="L298" s="34"/>
      <c r="M298" s="140" t="s">
        <v>19</v>
      </c>
      <c r="N298" s="141" t="s">
        <v>40</v>
      </c>
      <c r="P298" s="142">
        <f>O298*H298</f>
        <v>0</v>
      </c>
      <c r="Q298" s="142">
        <v>0</v>
      </c>
      <c r="R298" s="142">
        <f>Q298*H298</f>
        <v>0</v>
      </c>
      <c r="S298" s="142">
        <v>0</v>
      </c>
      <c r="T298" s="143">
        <f>S298*H298</f>
        <v>0</v>
      </c>
      <c r="AR298" s="144" t="s">
        <v>229</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229</v>
      </c>
      <c r="BM298" s="144" t="s">
        <v>17384</v>
      </c>
    </row>
    <row r="299" spans="2:65" s="1" customFormat="1" ht="39">
      <c r="B299" s="34"/>
      <c r="D299" s="150" t="s">
        <v>224</v>
      </c>
      <c r="F299" s="151" t="s">
        <v>17385</v>
      </c>
      <c r="I299" s="148"/>
      <c r="L299" s="34"/>
      <c r="M299" s="149"/>
      <c r="T299" s="55"/>
      <c r="AT299" s="19" t="s">
        <v>224</v>
      </c>
      <c r="AU299" s="19" t="s">
        <v>79</v>
      </c>
    </row>
    <row r="300" spans="2:65" s="14" customFormat="1">
      <c r="B300" s="170"/>
      <c r="D300" s="150" t="s">
        <v>226</v>
      </c>
      <c r="E300" s="171" t="s">
        <v>19</v>
      </c>
      <c r="F300" s="172" t="s">
        <v>17386</v>
      </c>
      <c r="H300" s="171" t="s">
        <v>19</v>
      </c>
      <c r="I300" s="173"/>
      <c r="L300" s="170"/>
      <c r="M300" s="174"/>
      <c r="T300" s="175"/>
      <c r="AT300" s="171" t="s">
        <v>226</v>
      </c>
      <c r="AU300" s="171" t="s">
        <v>79</v>
      </c>
      <c r="AV300" s="14" t="s">
        <v>77</v>
      </c>
      <c r="AW300" s="14" t="s">
        <v>31</v>
      </c>
      <c r="AX300" s="14" t="s">
        <v>69</v>
      </c>
      <c r="AY300" s="171" t="s">
        <v>212</v>
      </c>
    </row>
    <row r="301" spans="2:65" s="12" customFormat="1">
      <c r="B301" s="152"/>
      <c r="D301" s="150" t="s">
        <v>226</v>
      </c>
      <c r="E301" s="153" t="s">
        <v>19</v>
      </c>
      <c r="F301" s="154" t="s">
        <v>17387</v>
      </c>
      <c r="H301" s="155">
        <v>2</v>
      </c>
      <c r="I301" s="156"/>
      <c r="L301" s="152"/>
      <c r="M301" s="157"/>
      <c r="T301" s="158"/>
      <c r="AT301" s="153" t="s">
        <v>226</v>
      </c>
      <c r="AU301" s="153" t="s">
        <v>79</v>
      </c>
      <c r="AV301" s="12" t="s">
        <v>79</v>
      </c>
      <c r="AW301" s="12" t="s">
        <v>31</v>
      </c>
      <c r="AX301" s="12" t="s">
        <v>69</v>
      </c>
      <c r="AY301" s="153" t="s">
        <v>212</v>
      </c>
    </row>
    <row r="302" spans="2:65" s="13" customFormat="1">
      <c r="B302" s="159"/>
      <c r="D302" s="150" t="s">
        <v>226</v>
      </c>
      <c r="E302" s="160" t="s">
        <v>19</v>
      </c>
      <c r="F302" s="161" t="s">
        <v>228</v>
      </c>
      <c r="H302" s="162">
        <v>2</v>
      </c>
      <c r="I302" s="163"/>
      <c r="L302" s="159"/>
      <c r="M302" s="164"/>
      <c r="T302" s="165"/>
      <c r="AT302" s="160" t="s">
        <v>226</v>
      </c>
      <c r="AU302" s="160" t="s">
        <v>79</v>
      </c>
      <c r="AV302" s="13" t="s">
        <v>229</v>
      </c>
      <c r="AW302" s="13" t="s">
        <v>31</v>
      </c>
      <c r="AX302" s="13" t="s">
        <v>77</v>
      </c>
      <c r="AY302" s="160" t="s">
        <v>212</v>
      </c>
    </row>
    <row r="303" spans="2:65" s="14" customFormat="1">
      <c r="B303" s="170"/>
      <c r="D303" s="150" t="s">
        <v>226</v>
      </c>
      <c r="E303" s="171" t="s">
        <v>19</v>
      </c>
      <c r="F303" s="172" t="s">
        <v>17388</v>
      </c>
      <c r="H303" s="171" t="s">
        <v>19</v>
      </c>
      <c r="I303" s="173"/>
      <c r="L303" s="170"/>
      <c r="M303" s="174"/>
      <c r="T303" s="175"/>
      <c r="AT303" s="171" t="s">
        <v>226</v>
      </c>
      <c r="AU303" s="171" t="s">
        <v>79</v>
      </c>
      <c r="AV303" s="14" t="s">
        <v>77</v>
      </c>
      <c r="AW303" s="14" t="s">
        <v>31</v>
      </c>
      <c r="AX303" s="14" t="s">
        <v>69</v>
      </c>
      <c r="AY303" s="171" t="s">
        <v>212</v>
      </c>
    </row>
    <row r="304" spans="2:65" s="1" customFormat="1" ht="24.2" customHeight="1">
      <c r="B304" s="34"/>
      <c r="C304" s="133" t="s">
        <v>744</v>
      </c>
      <c r="D304" s="133" t="s">
        <v>215</v>
      </c>
      <c r="E304" s="134" t="s">
        <v>17389</v>
      </c>
      <c r="F304" s="135" t="s">
        <v>17390</v>
      </c>
      <c r="G304" s="136" t="s">
        <v>495</v>
      </c>
      <c r="H304" s="137">
        <v>5976.8</v>
      </c>
      <c r="I304" s="138"/>
      <c r="J304" s="139">
        <f>ROUND(I304*H304,2)</f>
        <v>0</v>
      </c>
      <c r="K304" s="135" t="s">
        <v>219</v>
      </c>
      <c r="L304" s="34"/>
      <c r="M304" s="140" t="s">
        <v>19</v>
      </c>
      <c r="N304" s="141" t="s">
        <v>40</v>
      </c>
      <c r="P304" s="142">
        <f>O304*H304</f>
        <v>0</v>
      </c>
      <c r="Q304" s="142">
        <v>0</v>
      </c>
      <c r="R304" s="142">
        <f>Q304*H304</f>
        <v>0</v>
      </c>
      <c r="S304" s="142">
        <v>0</v>
      </c>
      <c r="T304" s="143">
        <f>S304*H304</f>
        <v>0</v>
      </c>
      <c r="AR304" s="144" t="s">
        <v>229</v>
      </c>
      <c r="AT304" s="144" t="s">
        <v>215</v>
      </c>
      <c r="AU304" s="144" t="s">
        <v>79</v>
      </c>
      <c r="AY304" s="19" t="s">
        <v>212</v>
      </c>
      <c r="BE304" s="145">
        <f>IF(N304="základní",J304,0)</f>
        <v>0</v>
      </c>
      <c r="BF304" s="145">
        <f>IF(N304="snížená",J304,0)</f>
        <v>0</v>
      </c>
      <c r="BG304" s="145">
        <f>IF(N304="zákl. přenesená",J304,0)</f>
        <v>0</v>
      </c>
      <c r="BH304" s="145">
        <f>IF(N304="sníž. přenesená",J304,0)</f>
        <v>0</v>
      </c>
      <c r="BI304" s="145">
        <f>IF(N304="nulová",J304,0)</f>
        <v>0</v>
      </c>
      <c r="BJ304" s="19" t="s">
        <v>77</v>
      </c>
      <c r="BK304" s="145">
        <f>ROUND(I304*H304,2)</f>
        <v>0</v>
      </c>
      <c r="BL304" s="19" t="s">
        <v>229</v>
      </c>
      <c r="BM304" s="144" t="s">
        <v>17391</v>
      </c>
    </row>
    <row r="305" spans="2:65" s="1" customFormat="1">
      <c r="B305" s="34"/>
      <c r="D305" s="146" t="s">
        <v>222</v>
      </c>
      <c r="F305" s="147" t="s">
        <v>17392</v>
      </c>
      <c r="I305" s="148"/>
      <c r="L305" s="34"/>
      <c r="M305" s="149"/>
      <c r="T305" s="55"/>
      <c r="AT305" s="19" t="s">
        <v>222</v>
      </c>
      <c r="AU305" s="19" t="s">
        <v>79</v>
      </c>
    </row>
    <row r="306" spans="2:65" s="12" customFormat="1">
      <c r="B306" s="152"/>
      <c r="D306" s="150" t="s">
        <v>226</v>
      </c>
      <c r="E306" s="153" t="s">
        <v>19</v>
      </c>
      <c r="F306" s="154" t="s">
        <v>17393</v>
      </c>
      <c r="H306" s="155">
        <v>5976.8</v>
      </c>
      <c r="I306" s="156"/>
      <c r="L306" s="152"/>
      <c r="M306" s="157"/>
      <c r="T306" s="158"/>
      <c r="AT306" s="153" t="s">
        <v>226</v>
      </c>
      <c r="AU306" s="153" t="s">
        <v>79</v>
      </c>
      <c r="AV306" s="12" t="s">
        <v>79</v>
      </c>
      <c r="AW306" s="12" t="s">
        <v>31</v>
      </c>
      <c r="AX306" s="12" t="s">
        <v>69</v>
      </c>
      <c r="AY306" s="153" t="s">
        <v>212</v>
      </c>
    </row>
    <row r="307" spans="2:65" s="13" customFormat="1">
      <c r="B307" s="159"/>
      <c r="D307" s="150" t="s">
        <v>226</v>
      </c>
      <c r="E307" s="160" t="s">
        <v>19</v>
      </c>
      <c r="F307" s="161" t="s">
        <v>228</v>
      </c>
      <c r="H307" s="162">
        <v>5976.8</v>
      </c>
      <c r="I307" s="163"/>
      <c r="L307" s="159"/>
      <c r="M307" s="164"/>
      <c r="T307" s="165"/>
      <c r="AT307" s="160" t="s">
        <v>226</v>
      </c>
      <c r="AU307" s="160" t="s">
        <v>79</v>
      </c>
      <c r="AV307" s="13" t="s">
        <v>229</v>
      </c>
      <c r="AW307" s="13" t="s">
        <v>31</v>
      </c>
      <c r="AX307" s="13" t="s">
        <v>77</v>
      </c>
      <c r="AY307" s="160" t="s">
        <v>212</v>
      </c>
    </row>
    <row r="308" spans="2:65" s="1" customFormat="1" ht="24.2" customHeight="1">
      <c r="B308" s="34"/>
      <c r="C308" s="133" t="s">
        <v>750</v>
      </c>
      <c r="D308" s="133" t="s">
        <v>215</v>
      </c>
      <c r="E308" s="134" t="s">
        <v>17394</v>
      </c>
      <c r="F308" s="135" t="s">
        <v>17395</v>
      </c>
      <c r="G308" s="136" t="s">
        <v>495</v>
      </c>
      <c r="H308" s="137">
        <v>515.24</v>
      </c>
      <c r="I308" s="138"/>
      <c r="J308" s="139">
        <f>ROUND(I308*H308,2)</f>
        <v>0</v>
      </c>
      <c r="K308" s="135" t="s">
        <v>219</v>
      </c>
      <c r="L308" s="34"/>
      <c r="M308" s="140" t="s">
        <v>19</v>
      </c>
      <c r="N308" s="141" t="s">
        <v>40</v>
      </c>
      <c r="P308" s="142">
        <f>O308*H308</f>
        <v>0</v>
      </c>
      <c r="Q308" s="142">
        <v>0</v>
      </c>
      <c r="R308" s="142">
        <f>Q308*H308</f>
        <v>0</v>
      </c>
      <c r="S308" s="142">
        <v>0</v>
      </c>
      <c r="T308" s="143">
        <f>S308*H308</f>
        <v>0</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17396</v>
      </c>
    </row>
    <row r="309" spans="2:65" s="1" customFormat="1">
      <c r="B309" s="34"/>
      <c r="D309" s="146" t="s">
        <v>222</v>
      </c>
      <c r="F309" s="147" t="s">
        <v>17397</v>
      </c>
      <c r="I309" s="148"/>
      <c r="L309" s="34"/>
      <c r="M309" s="149"/>
      <c r="T309" s="55"/>
      <c r="AT309" s="19" t="s">
        <v>222</v>
      </c>
      <c r="AU309" s="19" t="s">
        <v>79</v>
      </c>
    </row>
    <row r="310" spans="2:65" s="12" customFormat="1">
      <c r="B310" s="152"/>
      <c r="D310" s="150" t="s">
        <v>226</v>
      </c>
      <c r="E310" s="153" t="s">
        <v>19</v>
      </c>
      <c r="F310" s="154" t="s">
        <v>17398</v>
      </c>
      <c r="H310" s="155">
        <v>515.24</v>
      </c>
      <c r="I310" s="156"/>
      <c r="L310" s="152"/>
      <c r="M310" s="157"/>
      <c r="T310" s="158"/>
      <c r="AT310" s="153" t="s">
        <v>226</v>
      </c>
      <c r="AU310" s="153" t="s">
        <v>79</v>
      </c>
      <c r="AV310" s="12" t="s">
        <v>79</v>
      </c>
      <c r="AW310" s="12" t="s">
        <v>31</v>
      </c>
      <c r="AX310" s="12" t="s">
        <v>69</v>
      </c>
      <c r="AY310" s="153" t="s">
        <v>212</v>
      </c>
    </row>
    <row r="311" spans="2:65" s="13" customFormat="1">
      <c r="B311" s="159"/>
      <c r="D311" s="150" t="s">
        <v>226</v>
      </c>
      <c r="E311" s="160" t="s">
        <v>19</v>
      </c>
      <c r="F311" s="161" t="s">
        <v>228</v>
      </c>
      <c r="H311" s="162">
        <v>515.24</v>
      </c>
      <c r="I311" s="163"/>
      <c r="L311" s="159"/>
      <c r="M311" s="164"/>
      <c r="T311" s="165"/>
      <c r="AT311" s="160" t="s">
        <v>226</v>
      </c>
      <c r="AU311" s="160" t="s">
        <v>79</v>
      </c>
      <c r="AV311" s="13" t="s">
        <v>229</v>
      </c>
      <c r="AW311" s="13" t="s">
        <v>31</v>
      </c>
      <c r="AX311" s="13" t="s">
        <v>77</v>
      </c>
      <c r="AY311" s="160" t="s">
        <v>212</v>
      </c>
    </row>
    <row r="312" spans="2:65" s="1" customFormat="1" ht="24.2" customHeight="1">
      <c r="B312" s="34"/>
      <c r="C312" s="133" t="s">
        <v>762</v>
      </c>
      <c r="D312" s="133" t="s">
        <v>215</v>
      </c>
      <c r="E312" s="134" t="s">
        <v>17399</v>
      </c>
      <c r="F312" s="135" t="s">
        <v>17400</v>
      </c>
      <c r="G312" s="136" t="s">
        <v>624</v>
      </c>
      <c r="H312" s="137">
        <v>7</v>
      </c>
      <c r="I312" s="138"/>
      <c r="J312" s="139">
        <f>ROUND(I312*H312,2)</f>
        <v>0</v>
      </c>
      <c r="K312" s="135" t="s">
        <v>219</v>
      </c>
      <c r="L312" s="34"/>
      <c r="M312" s="140" t="s">
        <v>19</v>
      </c>
      <c r="N312" s="141" t="s">
        <v>40</v>
      </c>
      <c r="P312" s="142">
        <f>O312*H312</f>
        <v>0</v>
      </c>
      <c r="Q312" s="142">
        <v>1.9220000000000001E-2</v>
      </c>
      <c r="R312" s="142">
        <f>Q312*H312</f>
        <v>0.13453999999999999</v>
      </c>
      <c r="S312" s="142">
        <v>0</v>
      </c>
      <c r="T312" s="143">
        <f>S312*H312</f>
        <v>0</v>
      </c>
      <c r="AR312" s="144" t="s">
        <v>229</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17401</v>
      </c>
    </row>
    <row r="313" spans="2:65" s="1" customFormat="1">
      <c r="B313" s="34"/>
      <c r="D313" s="146" t="s">
        <v>222</v>
      </c>
      <c r="F313" s="147" t="s">
        <v>17402</v>
      </c>
      <c r="I313" s="148"/>
      <c r="L313" s="34"/>
      <c r="M313" s="149"/>
      <c r="T313" s="55"/>
      <c r="AT313" s="19" t="s">
        <v>222</v>
      </c>
      <c r="AU313" s="19" t="s">
        <v>79</v>
      </c>
    </row>
    <row r="314" spans="2:65" s="1" customFormat="1" ht="19.5">
      <c r="B314" s="34"/>
      <c r="D314" s="150" t="s">
        <v>224</v>
      </c>
      <c r="F314" s="151" t="s">
        <v>17403</v>
      </c>
      <c r="I314" s="148"/>
      <c r="L314" s="34"/>
      <c r="M314" s="149"/>
      <c r="T314" s="55"/>
      <c r="AT314" s="19" t="s">
        <v>224</v>
      </c>
      <c r="AU314" s="19" t="s">
        <v>79</v>
      </c>
    </row>
    <row r="315" spans="2:65" s="14" customFormat="1">
      <c r="B315" s="170"/>
      <c r="D315" s="150" t="s">
        <v>226</v>
      </c>
      <c r="E315" s="171" t="s">
        <v>19</v>
      </c>
      <c r="F315" s="172" t="s">
        <v>17404</v>
      </c>
      <c r="H315" s="171" t="s">
        <v>19</v>
      </c>
      <c r="I315" s="173"/>
      <c r="L315" s="170"/>
      <c r="M315" s="174"/>
      <c r="T315" s="175"/>
      <c r="AT315" s="171" t="s">
        <v>226</v>
      </c>
      <c r="AU315" s="171" t="s">
        <v>79</v>
      </c>
      <c r="AV315" s="14" t="s">
        <v>77</v>
      </c>
      <c r="AW315" s="14" t="s">
        <v>31</v>
      </c>
      <c r="AX315" s="14" t="s">
        <v>69</v>
      </c>
      <c r="AY315" s="171" t="s">
        <v>212</v>
      </c>
    </row>
    <row r="316" spans="2:65" s="12" customFormat="1">
      <c r="B316" s="152"/>
      <c r="D316" s="150" t="s">
        <v>226</v>
      </c>
      <c r="E316" s="153" t="s">
        <v>19</v>
      </c>
      <c r="F316" s="154" t="s">
        <v>17405</v>
      </c>
      <c r="H316" s="155">
        <v>7</v>
      </c>
      <c r="I316" s="156"/>
      <c r="L316" s="152"/>
      <c r="M316" s="157"/>
      <c r="T316" s="158"/>
      <c r="AT316" s="153" t="s">
        <v>226</v>
      </c>
      <c r="AU316" s="153" t="s">
        <v>79</v>
      </c>
      <c r="AV316" s="12" t="s">
        <v>79</v>
      </c>
      <c r="AW316" s="12" t="s">
        <v>31</v>
      </c>
      <c r="AX316" s="12" t="s">
        <v>69</v>
      </c>
      <c r="AY316" s="153" t="s">
        <v>212</v>
      </c>
    </row>
    <row r="317" spans="2:65" s="13" customFormat="1">
      <c r="B317" s="159"/>
      <c r="D317" s="150" t="s">
        <v>226</v>
      </c>
      <c r="E317" s="160" t="s">
        <v>19</v>
      </c>
      <c r="F317" s="161" t="s">
        <v>228</v>
      </c>
      <c r="H317" s="162">
        <v>7</v>
      </c>
      <c r="I317" s="163"/>
      <c r="L317" s="159"/>
      <c r="M317" s="164"/>
      <c r="T317" s="165"/>
      <c r="AT317" s="160" t="s">
        <v>226</v>
      </c>
      <c r="AU317" s="160" t="s">
        <v>79</v>
      </c>
      <c r="AV317" s="13" t="s">
        <v>229</v>
      </c>
      <c r="AW317" s="13" t="s">
        <v>31</v>
      </c>
      <c r="AX317" s="13" t="s">
        <v>77</v>
      </c>
      <c r="AY317" s="160" t="s">
        <v>212</v>
      </c>
    </row>
    <row r="318" spans="2:65" s="1" customFormat="1" ht="24.2" customHeight="1">
      <c r="B318" s="34"/>
      <c r="C318" s="133" t="s">
        <v>769</v>
      </c>
      <c r="D318" s="133" t="s">
        <v>215</v>
      </c>
      <c r="E318" s="134" t="s">
        <v>17406</v>
      </c>
      <c r="F318" s="135" t="s">
        <v>17407</v>
      </c>
      <c r="G318" s="136" t="s">
        <v>624</v>
      </c>
      <c r="H318" s="137">
        <v>4</v>
      </c>
      <c r="I318" s="138"/>
      <c r="J318" s="139">
        <f>ROUND(I318*H318,2)</f>
        <v>0</v>
      </c>
      <c r="K318" s="135" t="s">
        <v>219</v>
      </c>
      <c r="L318" s="34"/>
      <c r="M318" s="140" t="s">
        <v>19</v>
      </c>
      <c r="N318" s="141" t="s">
        <v>40</v>
      </c>
      <c r="P318" s="142">
        <f>O318*H318</f>
        <v>0</v>
      </c>
      <c r="Q318" s="142">
        <v>3.2030000000000003E-2</v>
      </c>
      <c r="R318" s="142">
        <f>Q318*H318</f>
        <v>0.12812000000000001</v>
      </c>
      <c r="S318" s="142">
        <v>0</v>
      </c>
      <c r="T318" s="143">
        <f>S318*H318</f>
        <v>0</v>
      </c>
      <c r="AR318" s="144" t="s">
        <v>229</v>
      </c>
      <c r="AT318" s="144" t="s">
        <v>215</v>
      </c>
      <c r="AU318" s="144" t="s">
        <v>79</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229</v>
      </c>
      <c r="BM318" s="144" t="s">
        <v>17408</v>
      </c>
    </row>
    <row r="319" spans="2:65" s="1" customFormat="1">
      <c r="B319" s="34"/>
      <c r="D319" s="146" t="s">
        <v>222</v>
      </c>
      <c r="F319" s="147" t="s">
        <v>17409</v>
      </c>
      <c r="I319" s="148"/>
      <c r="L319" s="34"/>
      <c r="M319" s="149"/>
      <c r="T319" s="55"/>
      <c r="AT319" s="19" t="s">
        <v>222</v>
      </c>
      <c r="AU319" s="19" t="s">
        <v>79</v>
      </c>
    </row>
    <row r="320" spans="2:65" s="14" customFormat="1">
      <c r="B320" s="170"/>
      <c r="D320" s="150" t="s">
        <v>226</v>
      </c>
      <c r="E320" s="171" t="s">
        <v>19</v>
      </c>
      <c r="F320" s="172" t="s">
        <v>17404</v>
      </c>
      <c r="H320" s="171" t="s">
        <v>19</v>
      </c>
      <c r="I320" s="173"/>
      <c r="L320" s="170"/>
      <c r="M320" s="174"/>
      <c r="T320" s="175"/>
      <c r="AT320" s="171" t="s">
        <v>226</v>
      </c>
      <c r="AU320" s="171" t="s">
        <v>79</v>
      </c>
      <c r="AV320" s="14" t="s">
        <v>77</v>
      </c>
      <c r="AW320" s="14" t="s">
        <v>31</v>
      </c>
      <c r="AX320" s="14" t="s">
        <v>69</v>
      </c>
      <c r="AY320" s="171" t="s">
        <v>212</v>
      </c>
    </row>
    <row r="321" spans="2:65" s="12" customFormat="1">
      <c r="B321" s="152"/>
      <c r="D321" s="150" t="s">
        <v>226</v>
      </c>
      <c r="E321" s="153" t="s">
        <v>19</v>
      </c>
      <c r="F321" s="154" t="s">
        <v>17410</v>
      </c>
      <c r="H321" s="155">
        <v>4</v>
      </c>
      <c r="I321" s="156"/>
      <c r="L321" s="152"/>
      <c r="M321" s="157"/>
      <c r="T321" s="158"/>
      <c r="AT321" s="153" t="s">
        <v>226</v>
      </c>
      <c r="AU321" s="153" t="s">
        <v>79</v>
      </c>
      <c r="AV321" s="12" t="s">
        <v>79</v>
      </c>
      <c r="AW321" s="12" t="s">
        <v>31</v>
      </c>
      <c r="AX321" s="12" t="s">
        <v>69</v>
      </c>
      <c r="AY321" s="153" t="s">
        <v>212</v>
      </c>
    </row>
    <row r="322" spans="2:65" s="13" customFormat="1">
      <c r="B322" s="159"/>
      <c r="D322" s="150" t="s">
        <v>226</v>
      </c>
      <c r="E322" s="160" t="s">
        <v>19</v>
      </c>
      <c r="F322" s="161" t="s">
        <v>228</v>
      </c>
      <c r="H322" s="162">
        <v>4</v>
      </c>
      <c r="I322" s="163"/>
      <c r="L322" s="159"/>
      <c r="M322" s="164"/>
      <c r="T322" s="165"/>
      <c r="AT322" s="160" t="s">
        <v>226</v>
      </c>
      <c r="AU322" s="160" t="s">
        <v>79</v>
      </c>
      <c r="AV322" s="13" t="s">
        <v>229</v>
      </c>
      <c r="AW322" s="13" t="s">
        <v>31</v>
      </c>
      <c r="AX322" s="13" t="s">
        <v>77</v>
      </c>
      <c r="AY322" s="160" t="s">
        <v>212</v>
      </c>
    </row>
    <row r="323" spans="2:65" s="1" customFormat="1" ht="16.5" customHeight="1">
      <c r="B323" s="34"/>
      <c r="C323" s="133" t="s">
        <v>775</v>
      </c>
      <c r="D323" s="133" t="s">
        <v>215</v>
      </c>
      <c r="E323" s="134" t="s">
        <v>17411</v>
      </c>
      <c r="F323" s="135" t="s">
        <v>17412</v>
      </c>
      <c r="G323" s="136" t="s">
        <v>486</v>
      </c>
      <c r="H323" s="137">
        <v>0.06</v>
      </c>
      <c r="I323" s="138"/>
      <c r="J323" s="139">
        <f>ROUND(I323*H323,2)</f>
        <v>0</v>
      </c>
      <c r="K323" s="135" t="s">
        <v>219</v>
      </c>
      <c r="L323" s="34"/>
      <c r="M323" s="140" t="s">
        <v>19</v>
      </c>
      <c r="N323" s="141" t="s">
        <v>40</v>
      </c>
      <c r="P323" s="142">
        <f>O323*H323</f>
        <v>0</v>
      </c>
      <c r="Q323" s="142">
        <v>0</v>
      </c>
      <c r="R323" s="142">
        <f>Q323*H323</f>
        <v>0</v>
      </c>
      <c r="S323" s="142">
        <v>0</v>
      </c>
      <c r="T323" s="143">
        <f>S323*H323</f>
        <v>0</v>
      </c>
      <c r="AR323" s="144" t="s">
        <v>229</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229</v>
      </c>
      <c r="BM323" s="144" t="s">
        <v>17413</v>
      </c>
    </row>
    <row r="324" spans="2:65" s="1" customFormat="1">
      <c r="B324" s="34"/>
      <c r="D324" s="146" t="s">
        <v>222</v>
      </c>
      <c r="F324" s="147" t="s">
        <v>17414</v>
      </c>
      <c r="I324" s="148"/>
      <c r="L324" s="34"/>
      <c r="M324" s="149"/>
      <c r="T324" s="55"/>
      <c r="AT324" s="19" t="s">
        <v>222</v>
      </c>
      <c r="AU324" s="19" t="s">
        <v>79</v>
      </c>
    </row>
    <row r="325" spans="2:65" s="14" customFormat="1">
      <c r="B325" s="170"/>
      <c r="D325" s="150" t="s">
        <v>226</v>
      </c>
      <c r="E325" s="171" t="s">
        <v>19</v>
      </c>
      <c r="F325" s="172" t="s">
        <v>17415</v>
      </c>
      <c r="H325" s="171" t="s">
        <v>19</v>
      </c>
      <c r="I325" s="173"/>
      <c r="L325" s="170"/>
      <c r="M325" s="174"/>
      <c r="T325" s="175"/>
      <c r="AT325" s="171" t="s">
        <v>226</v>
      </c>
      <c r="AU325" s="171" t="s">
        <v>79</v>
      </c>
      <c r="AV325" s="14" t="s">
        <v>77</v>
      </c>
      <c r="AW325" s="14" t="s">
        <v>31</v>
      </c>
      <c r="AX325" s="14" t="s">
        <v>69</v>
      </c>
      <c r="AY325" s="171" t="s">
        <v>212</v>
      </c>
    </row>
    <row r="326" spans="2:65" s="12" customFormat="1">
      <c r="B326" s="152"/>
      <c r="D326" s="150" t="s">
        <v>226</v>
      </c>
      <c r="E326" s="153" t="s">
        <v>19</v>
      </c>
      <c r="F326" s="154" t="s">
        <v>17416</v>
      </c>
      <c r="H326" s="155">
        <v>0.06</v>
      </c>
      <c r="I326" s="156"/>
      <c r="L326" s="152"/>
      <c r="M326" s="157"/>
      <c r="T326" s="158"/>
      <c r="AT326" s="153" t="s">
        <v>226</v>
      </c>
      <c r="AU326" s="153" t="s">
        <v>79</v>
      </c>
      <c r="AV326" s="12" t="s">
        <v>79</v>
      </c>
      <c r="AW326" s="12" t="s">
        <v>31</v>
      </c>
      <c r="AX326" s="12" t="s">
        <v>69</v>
      </c>
      <c r="AY326" s="153" t="s">
        <v>212</v>
      </c>
    </row>
    <row r="327" spans="2:65" s="13" customFormat="1">
      <c r="B327" s="159"/>
      <c r="D327" s="150" t="s">
        <v>226</v>
      </c>
      <c r="E327" s="160" t="s">
        <v>19</v>
      </c>
      <c r="F327" s="161" t="s">
        <v>228</v>
      </c>
      <c r="H327" s="162">
        <v>0.06</v>
      </c>
      <c r="I327" s="163"/>
      <c r="L327" s="159"/>
      <c r="M327" s="164"/>
      <c r="T327" s="165"/>
      <c r="AT327" s="160" t="s">
        <v>226</v>
      </c>
      <c r="AU327" s="160" t="s">
        <v>79</v>
      </c>
      <c r="AV327" s="13" t="s">
        <v>229</v>
      </c>
      <c r="AW327" s="13" t="s">
        <v>31</v>
      </c>
      <c r="AX327" s="13" t="s">
        <v>77</v>
      </c>
      <c r="AY327" s="160" t="s">
        <v>212</v>
      </c>
    </row>
    <row r="328" spans="2:65" s="1" customFormat="1" ht="16.5" customHeight="1">
      <c r="B328" s="34"/>
      <c r="C328" s="133" t="s">
        <v>782</v>
      </c>
      <c r="D328" s="133" t="s">
        <v>215</v>
      </c>
      <c r="E328" s="134" t="s">
        <v>17417</v>
      </c>
      <c r="F328" s="135" t="s">
        <v>17418</v>
      </c>
      <c r="G328" s="136" t="s">
        <v>486</v>
      </c>
      <c r="H328" s="137">
        <v>5.0000000000000001E-3</v>
      </c>
      <c r="I328" s="138"/>
      <c r="J328" s="139">
        <f>ROUND(I328*H328,2)</f>
        <v>0</v>
      </c>
      <c r="K328" s="135" t="s">
        <v>219</v>
      </c>
      <c r="L328" s="34"/>
      <c r="M328" s="140" t="s">
        <v>19</v>
      </c>
      <c r="N328" s="141" t="s">
        <v>40</v>
      </c>
      <c r="P328" s="142">
        <f>O328*H328</f>
        <v>0</v>
      </c>
      <c r="Q328" s="142">
        <v>0</v>
      </c>
      <c r="R328" s="142">
        <f>Q328*H328</f>
        <v>0</v>
      </c>
      <c r="S328" s="142">
        <v>0</v>
      </c>
      <c r="T328" s="143">
        <f>S328*H328</f>
        <v>0</v>
      </c>
      <c r="AR328" s="144" t="s">
        <v>229</v>
      </c>
      <c r="AT328" s="144" t="s">
        <v>215</v>
      </c>
      <c r="AU328" s="144" t="s">
        <v>79</v>
      </c>
      <c r="AY328" s="19" t="s">
        <v>212</v>
      </c>
      <c r="BE328" s="145">
        <f>IF(N328="základní",J328,0)</f>
        <v>0</v>
      </c>
      <c r="BF328" s="145">
        <f>IF(N328="snížená",J328,0)</f>
        <v>0</v>
      </c>
      <c r="BG328" s="145">
        <f>IF(N328="zákl. přenesená",J328,0)</f>
        <v>0</v>
      </c>
      <c r="BH328" s="145">
        <f>IF(N328="sníž. přenesená",J328,0)</f>
        <v>0</v>
      </c>
      <c r="BI328" s="145">
        <f>IF(N328="nulová",J328,0)</f>
        <v>0</v>
      </c>
      <c r="BJ328" s="19" t="s">
        <v>77</v>
      </c>
      <c r="BK328" s="145">
        <f>ROUND(I328*H328,2)</f>
        <v>0</v>
      </c>
      <c r="BL328" s="19" t="s">
        <v>229</v>
      </c>
      <c r="BM328" s="144" t="s">
        <v>17419</v>
      </c>
    </row>
    <row r="329" spans="2:65" s="1" customFormat="1">
      <c r="B329" s="34"/>
      <c r="D329" s="146" t="s">
        <v>222</v>
      </c>
      <c r="F329" s="147" t="s">
        <v>17420</v>
      </c>
      <c r="I329" s="148"/>
      <c r="L329" s="34"/>
      <c r="M329" s="149"/>
      <c r="T329" s="55"/>
      <c r="AT329" s="19" t="s">
        <v>222</v>
      </c>
      <c r="AU329" s="19" t="s">
        <v>79</v>
      </c>
    </row>
    <row r="330" spans="2:65" s="14" customFormat="1">
      <c r="B330" s="170"/>
      <c r="D330" s="150" t="s">
        <v>226</v>
      </c>
      <c r="E330" s="171" t="s">
        <v>19</v>
      </c>
      <c r="F330" s="172" t="s">
        <v>17421</v>
      </c>
      <c r="H330" s="171" t="s">
        <v>19</v>
      </c>
      <c r="I330" s="173"/>
      <c r="L330" s="170"/>
      <c r="M330" s="174"/>
      <c r="T330" s="175"/>
      <c r="AT330" s="171" t="s">
        <v>226</v>
      </c>
      <c r="AU330" s="171" t="s">
        <v>79</v>
      </c>
      <c r="AV330" s="14" t="s">
        <v>77</v>
      </c>
      <c r="AW330" s="14" t="s">
        <v>31</v>
      </c>
      <c r="AX330" s="14" t="s">
        <v>69</v>
      </c>
      <c r="AY330" s="171" t="s">
        <v>212</v>
      </c>
    </row>
    <row r="331" spans="2:65" s="12" customFormat="1">
      <c r="B331" s="152"/>
      <c r="D331" s="150" t="s">
        <v>226</v>
      </c>
      <c r="E331" s="153" t="s">
        <v>19</v>
      </c>
      <c r="F331" s="154" t="s">
        <v>17422</v>
      </c>
      <c r="H331" s="155">
        <v>5.0000000000000001E-3</v>
      </c>
      <c r="I331" s="156"/>
      <c r="L331" s="152"/>
      <c r="M331" s="157"/>
      <c r="T331" s="158"/>
      <c r="AT331" s="153" t="s">
        <v>226</v>
      </c>
      <c r="AU331" s="153" t="s">
        <v>79</v>
      </c>
      <c r="AV331" s="12" t="s">
        <v>79</v>
      </c>
      <c r="AW331" s="12" t="s">
        <v>31</v>
      </c>
      <c r="AX331" s="12" t="s">
        <v>69</v>
      </c>
      <c r="AY331" s="153" t="s">
        <v>212</v>
      </c>
    </row>
    <row r="332" spans="2:65" s="13" customFormat="1">
      <c r="B332" s="159"/>
      <c r="D332" s="150" t="s">
        <v>226</v>
      </c>
      <c r="E332" s="160" t="s">
        <v>19</v>
      </c>
      <c r="F332" s="161" t="s">
        <v>228</v>
      </c>
      <c r="H332" s="162">
        <v>5.0000000000000001E-3</v>
      </c>
      <c r="I332" s="163"/>
      <c r="L332" s="159"/>
      <c r="M332" s="164"/>
      <c r="T332" s="165"/>
      <c r="AT332" s="160" t="s">
        <v>226</v>
      </c>
      <c r="AU332" s="160" t="s">
        <v>79</v>
      </c>
      <c r="AV332" s="13" t="s">
        <v>229</v>
      </c>
      <c r="AW332" s="13" t="s">
        <v>31</v>
      </c>
      <c r="AX332" s="13" t="s">
        <v>77</v>
      </c>
      <c r="AY332" s="160" t="s">
        <v>212</v>
      </c>
    </row>
    <row r="333" spans="2:65" s="1" customFormat="1" ht="16.5" customHeight="1">
      <c r="B333" s="34"/>
      <c r="C333" s="186" t="s">
        <v>795</v>
      </c>
      <c r="D333" s="186" t="s">
        <v>3107</v>
      </c>
      <c r="E333" s="187" t="s">
        <v>17423</v>
      </c>
      <c r="F333" s="188" t="s">
        <v>17424</v>
      </c>
      <c r="G333" s="189" t="s">
        <v>2353</v>
      </c>
      <c r="H333" s="190">
        <v>64.92</v>
      </c>
      <c r="I333" s="191"/>
      <c r="J333" s="192">
        <f>ROUND(I333*H333,2)</f>
        <v>0</v>
      </c>
      <c r="K333" s="188" t="s">
        <v>219</v>
      </c>
      <c r="L333" s="193"/>
      <c r="M333" s="194" t="s">
        <v>19</v>
      </c>
      <c r="N333" s="195" t="s">
        <v>40</v>
      </c>
      <c r="P333" s="142">
        <f>O333*H333</f>
        <v>0</v>
      </c>
      <c r="Q333" s="142">
        <v>1E-3</v>
      </c>
      <c r="R333" s="142">
        <f>Q333*H333</f>
        <v>6.4920000000000005E-2</v>
      </c>
      <c r="S333" s="142">
        <v>0</v>
      </c>
      <c r="T333" s="143">
        <f>S333*H333</f>
        <v>0</v>
      </c>
      <c r="AR333" s="144" t="s">
        <v>267</v>
      </c>
      <c r="AT333" s="144" t="s">
        <v>3107</v>
      </c>
      <c r="AU333" s="144" t="s">
        <v>79</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229</v>
      </c>
      <c r="BM333" s="144" t="s">
        <v>17425</v>
      </c>
    </row>
    <row r="334" spans="2:65" s="12" customFormat="1">
      <c r="B334" s="152"/>
      <c r="D334" s="150" t="s">
        <v>226</v>
      </c>
      <c r="E334" s="153" t="s">
        <v>19</v>
      </c>
      <c r="F334" s="154" t="s">
        <v>17426</v>
      </c>
      <c r="H334" s="155">
        <v>64.92</v>
      </c>
      <c r="I334" s="156"/>
      <c r="L334" s="152"/>
      <c r="M334" s="157"/>
      <c r="T334" s="158"/>
      <c r="AT334" s="153" t="s">
        <v>226</v>
      </c>
      <c r="AU334" s="153" t="s">
        <v>79</v>
      </c>
      <c r="AV334" s="12" t="s">
        <v>79</v>
      </c>
      <c r="AW334" s="12" t="s">
        <v>31</v>
      </c>
      <c r="AX334" s="12" t="s">
        <v>69</v>
      </c>
      <c r="AY334" s="153" t="s">
        <v>212</v>
      </c>
    </row>
    <row r="335" spans="2:65" s="13" customFormat="1">
      <c r="B335" s="159"/>
      <c r="D335" s="150" t="s">
        <v>226</v>
      </c>
      <c r="E335" s="160" t="s">
        <v>19</v>
      </c>
      <c r="F335" s="161" t="s">
        <v>228</v>
      </c>
      <c r="H335" s="162">
        <v>64.92</v>
      </c>
      <c r="I335" s="163"/>
      <c r="L335" s="159"/>
      <c r="M335" s="164"/>
      <c r="T335" s="165"/>
      <c r="AT335" s="160" t="s">
        <v>226</v>
      </c>
      <c r="AU335" s="160" t="s">
        <v>79</v>
      </c>
      <c r="AV335" s="13" t="s">
        <v>229</v>
      </c>
      <c r="AW335" s="13" t="s">
        <v>31</v>
      </c>
      <c r="AX335" s="13" t="s">
        <v>77</v>
      </c>
      <c r="AY335" s="160" t="s">
        <v>212</v>
      </c>
    </row>
    <row r="336" spans="2:65" s="1" customFormat="1" ht="16.5" customHeight="1">
      <c r="B336" s="34"/>
      <c r="C336" s="133" t="s">
        <v>804</v>
      </c>
      <c r="D336" s="133" t="s">
        <v>215</v>
      </c>
      <c r="E336" s="134" t="s">
        <v>17427</v>
      </c>
      <c r="F336" s="135" t="s">
        <v>17428</v>
      </c>
      <c r="G336" s="136" t="s">
        <v>495</v>
      </c>
      <c r="H336" s="137">
        <v>2988.4</v>
      </c>
      <c r="I336" s="138"/>
      <c r="J336" s="139">
        <f>ROUND(I336*H336,2)</f>
        <v>0</v>
      </c>
      <c r="K336" s="135" t="s">
        <v>219</v>
      </c>
      <c r="L336" s="34"/>
      <c r="M336" s="140" t="s">
        <v>19</v>
      </c>
      <c r="N336" s="141" t="s">
        <v>40</v>
      </c>
      <c r="P336" s="142">
        <f>O336*H336</f>
        <v>0</v>
      </c>
      <c r="Q336" s="142">
        <v>0</v>
      </c>
      <c r="R336" s="142">
        <f>Q336*H336</f>
        <v>0</v>
      </c>
      <c r="S336" s="142">
        <v>0</v>
      </c>
      <c r="T336" s="143">
        <f>S336*H336</f>
        <v>0</v>
      </c>
      <c r="AR336" s="144" t="s">
        <v>229</v>
      </c>
      <c r="AT336" s="144" t="s">
        <v>215</v>
      </c>
      <c r="AU336" s="144" t="s">
        <v>79</v>
      </c>
      <c r="AY336" s="19" t="s">
        <v>212</v>
      </c>
      <c r="BE336" s="145">
        <f>IF(N336="základní",J336,0)</f>
        <v>0</v>
      </c>
      <c r="BF336" s="145">
        <f>IF(N336="snížená",J336,0)</f>
        <v>0</v>
      </c>
      <c r="BG336" s="145">
        <f>IF(N336="zákl. přenesená",J336,0)</f>
        <v>0</v>
      </c>
      <c r="BH336" s="145">
        <f>IF(N336="sníž. přenesená",J336,0)</f>
        <v>0</v>
      </c>
      <c r="BI336" s="145">
        <f>IF(N336="nulová",J336,0)</f>
        <v>0</v>
      </c>
      <c r="BJ336" s="19" t="s">
        <v>77</v>
      </c>
      <c r="BK336" s="145">
        <f>ROUND(I336*H336,2)</f>
        <v>0</v>
      </c>
      <c r="BL336" s="19" t="s">
        <v>229</v>
      </c>
      <c r="BM336" s="144" t="s">
        <v>17429</v>
      </c>
    </row>
    <row r="337" spans="2:65" s="1" customFormat="1">
      <c r="B337" s="34"/>
      <c r="D337" s="146" t="s">
        <v>222</v>
      </c>
      <c r="F337" s="147" t="s">
        <v>17430</v>
      </c>
      <c r="I337" s="148"/>
      <c r="L337" s="34"/>
      <c r="M337" s="149"/>
      <c r="T337" s="55"/>
      <c r="AT337" s="19" t="s">
        <v>222</v>
      </c>
      <c r="AU337" s="19" t="s">
        <v>79</v>
      </c>
    </row>
    <row r="338" spans="2:65" s="12" customFormat="1">
      <c r="B338" s="152"/>
      <c r="D338" s="150" t="s">
        <v>226</v>
      </c>
      <c r="E338" s="153" t="s">
        <v>19</v>
      </c>
      <c r="F338" s="154" t="s">
        <v>17431</v>
      </c>
      <c r="H338" s="155">
        <v>2988.4</v>
      </c>
      <c r="I338" s="156"/>
      <c r="L338" s="152"/>
      <c r="M338" s="157"/>
      <c r="T338" s="158"/>
      <c r="AT338" s="153" t="s">
        <v>226</v>
      </c>
      <c r="AU338" s="153" t="s">
        <v>79</v>
      </c>
      <c r="AV338" s="12" t="s">
        <v>79</v>
      </c>
      <c r="AW338" s="12" t="s">
        <v>31</v>
      </c>
      <c r="AX338" s="12" t="s">
        <v>69</v>
      </c>
      <c r="AY338" s="153" t="s">
        <v>212</v>
      </c>
    </row>
    <row r="339" spans="2:65" s="13" customFormat="1">
      <c r="B339" s="159"/>
      <c r="D339" s="150" t="s">
        <v>226</v>
      </c>
      <c r="E339" s="160" t="s">
        <v>19</v>
      </c>
      <c r="F339" s="161" t="s">
        <v>228</v>
      </c>
      <c r="H339" s="162">
        <v>2988.4</v>
      </c>
      <c r="I339" s="163"/>
      <c r="L339" s="159"/>
      <c r="M339" s="164"/>
      <c r="T339" s="165"/>
      <c r="AT339" s="160" t="s">
        <v>226</v>
      </c>
      <c r="AU339" s="160" t="s">
        <v>79</v>
      </c>
      <c r="AV339" s="13" t="s">
        <v>229</v>
      </c>
      <c r="AW339" s="13" t="s">
        <v>31</v>
      </c>
      <c r="AX339" s="13" t="s">
        <v>77</v>
      </c>
      <c r="AY339" s="160" t="s">
        <v>212</v>
      </c>
    </row>
    <row r="340" spans="2:65" s="1" customFormat="1" ht="16.5" customHeight="1">
      <c r="B340" s="34"/>
      <c r="C340" s="133" t="s">
        <v>815</v>
      </c>
      <c r="D340" s="133" t="s">
        <v>215</v>
      </c>
      <c r="E340" s="134" t="s">
        <v>17432</v>
      </c>
      <c r="F340" s="135" t="s">
        <v>17433</v>
      </c>
      <c r="G340" s="136" t="s">
        <v>495</v>
      </c>
      <c r="H340" s="137">
        <v>257.62</v>
      </c>
      <c r="I340" s="138"/>
      <c r="J340" s="139">
        <f>ROUND(I340*H340,2)</f>
        <v>0</v>
      </c>
      <c r="K340" s="135" t="s">
        <v>219</v>
      </c>
      <c r="L340" s="34"/>
      <c r="M340" s="140" t="s">
        <v>19</v>
      </c>
      <c r="N340" s="141" t="s">
        <v>40</v>
      </c>
      <c r="P340" s="142">
        <f>O340*H340</f>
        <v>0</v>
      </c>
      <c r="Q340" s="142">
        <v>0</v>
      </c>
      <c r="R340" s="142">
        <f>Q340*H340</f>
        <v>0</v>
      </c>
      <c r="S340" s="142">
        <v>0</v>
      </c>
      <c r="T340" s="143">
        <f>S340*H340</f>
        <v>0</v>
      </c>
      <c r="AR340" s="144" t="s">
        <v>229</v>
      </c>
      <c r="AT340" s="144" t="s">
        <v>215</v>
      </c>
      <c r="AU340" s="144" t="s">
        <v>79</v>
      </c>
      <c r="AY340" s="19" t="s">
        <v>212</v>
      </c>
      <c r="BE340" s="145">
        <f>IF(N340="základní",J340,0)</f>
        <v>0</v>
      </c>
      <c r="BF340" s="145">
        <f>IF(N340="snížená",J340,0)</f>
        <v>0</v>
      </c>
      <c r="BG340" s="145">
        <f>IF(N340="zákl. přenesená",J340,0)</f>
        <v>0</v>
      </c>
      <c r="BH340" s="145">
        <f>IF(N340="sníž. přenesená",J340,0)</f>
        <v>0</v>
      </c>
      <c r="BI340" s="145">
        <f>IF(N340="nulová",J340,0)</f>
        <v>0</v>
      </c>
      <c r="BJ340" s="19" t="s">
        <v>77</v>
      </c>
      <c r="BK340" s="145">
        <f>ROUND(I340*H340,2)</f>
        <v>0</v>
      </c>
      <c r="BL340" s="19" t="s">
        <v>229</v>
      </c>
      <c r="BM340" s="144" t="s">
        <v>17434</v>
      </c>
    </row>
    <row r="341" spans="2:65" s="1" customFormat="1">
      <c r="B341" s="34"/>
      <c r="D341" s="146" t="s">
        <v>222</v>
      </c>
      <c r="F341" s="147" t="s">
        <v>17435</v>
      </c>
      <c r="I341" s="148"/>
      <c r="L341" s="34"/>
      <c r="M341" s="149"/>
      <c r="T341" s="55"/>
      <c r="AT341" s="19" t="s">
        <v>222</v>
      </c>
      <c r="AU341" s="19" t="s">
        <v>79</v>
      </c>
    </row>
    <row r="342" spans="2:65" s="12" customFormat="1">
      <c r="B342" s="152"/>
      <c r="D342" s="150" t="s">
        <v>226</v>
      </c>
      <c r="E342" s="153" t="s">
        <v>19</v>
      </c>
      <c r="F342" s="154" t="s">
        <v>17436</v>
      </c>
      <c r="H342" s="155">
        <v>257.62</v>
      </c>
      <c r="I342" s="156"/>
      <c r="L342" s="152"/>
      <c r="M342" s="157"/>
      <c r="T342" s="158"/>
      <c r="AT342" s="153" t="s">
        <v>226</v>
      </c>
      <c r="AU342" s="153" t="s">
        <v>79</v>
      </c>
      <c r="AV342" s="12" t="s">
        <v>79</v>
      </c>
      <c r="AW342" s="12" t="s">
        <v>31</v>
      </c>
      <c r="AX342" s="12" t="s">
        <v>69</v>
      </c>
      <c r="AY342" s="153" t="s">
        <v>212</v>
      </c>
    </row>
    <row r="343" spans="2:65" s="13" customFormat="1">
      <c r="B343" s="159"/>
      <c r="D343" s="150" t="s">
        <v>226</v>
      </c>
      <c r="E343" s="160" t="s">
        <v>19</v>
      </c>
      <c r="F343" s="161" t="s">
        <v>228</v>
      </c>
      <c r="H343" s="162">
        <v>257.62</v>
      </c>
      <c r="I343" s="163"/>
      <c r="L343" s="159"/>
      <c r="M343" s="164"/>
      <c r="T343" s="165"/>
      <c r="AT343" s="160" t="s">
        <v>226</v>
      </c>
      <c r="AU343" s="160" t="s">
        <v>79</v>
      </c>
      <c r="AV343" s="13" t="s">
        <v>229</v>
      </c>
      <c r="AW343" s="13" t="s">
        <v>31</v>
      </c>
      <c r="AX343" s="13" t="s">
        <v>77</v>
      </c>
      <c r="AY343" s="160" t="s">
        <v>212</v>
      </c>
    </row>
    <row r="344" spans="2:65" s="1" customFormat="1" ht="16.5" customHeight="1">
      <c r="B344" s="34"/>
      <c r="C344" s="133" t="s">
        <v>824</v>
      </c>
      <c r="D344" s="133" t="s">
        <v>215</v>
      </c>
      <c r="E344" s="134" t="s">
        <v>17437</v>
      </c>
      <c r="F344" s="135" t="s">
        <v>17438</v>
      </c>
      <c r="G344" s="136" t="s">
        <v>420</v>
      </c>
      <c r="H344" s="137">
        <v>48.69</v>
      </c>
      <c r="I344" s="138"/>
      <c r="J344" s="139">
        <f>ROUND(I344*H344,2)</f>
        <v>0</v>
      </c>
      <c r="K344" s="135" t="s">
        <v>219</v>
      </c>
      <c r="L344" s="34"/>
      <c r="M344" s="140" t="s">
        <v>19</v>
      </c>
      <c r="N344" s="141" t="s">
        <v>40</v>
      </c>
      <c r="P344" s="142">
        <f>O344*H344</f>
        <v>0</v>
      </c>
      <c r="Q344" s="142">
        <v>0</v>
      </c>
      <c r="R344" s="142">
        <f>Q344*H344</f>
        <v>0</v>
      </c>
      <c r="S344" s="142">
        <v>0</v>
      </c>
      <c r="T344" s="143">
        <f>S344*H344</f>
        <v>0</v>
      </c>
      <c r="AR344" s="144" t="s">
        <v>229</v>
      </c>
      <c r="AT344" s="144" t="s">
        <v>215</v>
      </c>
      <c r="AU344" s="144" t="s">
        <v>79</v>
      </c>
      <c r="AY344" s="19" t="s">
        <v>212</v>
      </c>
      <c r="BE344" s="145">
        <f>IF(N344="základní",J344,0)</f>
        <v>0</v>
      </c>
      <c r="BF344" s="145">
        <f>IF(N344="snížená",J344,0)</f>
        <v>0</v>
      </c>
      <c r="BG344" s="145">
        <f>IF(N344="zákl. přenesená",J344,0)</f>
        <v>0</v>
      </c>
      <c r="BH344" s="145">
        <f>IF(N344="sníž. přenesená",J344,0)</f>
        <v>0</v>
      </c>
      <c r="BI344" s="145">
        <f>IF(N344="nulová",J344,0)</f>
        <v>0</v>
      </c>
      <c r="BJ344" s="19" t="s">
        <v>77</v>
      </c>
      <c r="BK344" s="145">
        <f>ROUND(I344*H344,2)</f>
        <v>0</v>
      </c>
      <c r="BL344" s="19" t="s">
        <v>229</v>
      </c>
      <c r="BM344" s="144" t="s">
        <v>17439</v>
      </c>
    </row>
    <row r="345" spans="2:65" s="1" customFormat="1">
      <c r="B345" s="34"/>
      <c r="D345" s="146" t="s">
        <v>222</v>
      </c>
      <c r="F345" s="147" t="s">
        <v>17440</v>
      </c>
      <c r="I345" s="148"/>
      <c r="L345" s="34"/>
      <c r="M345" s="149"/>
      <c r="T345" s="55"/>
      <c r="AT345" s="19" t="s">
        <v>222</v>
      </c>
      <c r="AU345" s="19" t="s">
        <v>79</v>
      </c>
    </row>
    <row r="346" spans="2:65" s="12" customFormat="1">
      <c r="B346" s="152"/>
      <c r="D346" s="150" t="s">
        <v>226</v>
      </c>
      <c r="E346" s="153" t="s">
        <v>19</v>
      </c>
      <c r="F346" s="154" t="s">
        <v>17441</v>
      </c>
      <c r="H346" s="155">
        <v>48.69</v>
      </c>
      <c r="I346" s="156"/>
      <c r="L346" s="152"/>
      <c r="M346" s="157"/>
      <c r="T346" s="158"/>
      <c r="AT346" s="153" t="s">
        <v>226</v>
      </c>
      <c r="AU346" s="153" t="s">
        <v>79</v>
      </c>
      <c r="AV346" s="12" t="s">
        <v>79</v>
      </c>
      <c r="AW346" s="12" t="s">
        <v>31</v>
      </c>
      <c r="AX346" s="12" t="s">
        <v>69</v>
      </c>
      <c r="AY346" s="153" t="s">
        <v>212</v>
      </c>
    </row>
    <row r="347" spans="2:65" s="13" customFormat="1">
      <c r="B347" s="159"/>
      <c r="D347" s="150" t="s">
        <v>226</v>
      </c>
      <c r="E347" s="160" t="s">
        <v>19</v>
      </c>
      <c r="F347" s="161" t="s">
        <v>228</v>
      </c>
      <c r="H347" s="162">
        <v>48.69</v>
      </c>
      <c r="I347" s="163"/>
      <c r="L347" s="159"/>
      <c r="M347" s="164"/>
      <c r="T347" s="165"/>
      <c r="AT347" s="160" t="s">
        <v>226</v>
      </c>
      <c r="AU347" s="160" t="s">
        <v>79</v>
      </c>
      <c r="AV347" s="13" t="s">
        <v>229</v>
      </c>
      <c r="AW347" s="13" t="s">
        <v>31</v>
      </c>
      <c r="AX347" s="13" t="s">
        <v>77</v>
      </c>
      <c r="AY347" s="160" t="s">
        <v>212</v>
      </c>
    </row>
    <row r="348" spans="2:65" s="1" customFormat="1" ht="24.2" customHeight="1">
      <c r="B348" s="34"/>
      <c r="C348" s="133" t="s">
        <v>832</v>
      </c>
      <c r="D348" s="133" t="s">
        <v>215</v>
      </c>
      <c r="E348" s="134" t="s">
        <v>449</v>
      </c>
      <c r="F348" s="135" t="s">
        <v>450</v>
      </c>
      <c r="G348" s="136" t="s">
        <v>420</v>
      </c>
      <c r="H348" s="137">
        <v>1137.787</v>
      </c>
      <c r="I348" s="138"/>
      <c r="J348" s="139">
        <f>ROUND(I348*H348,2)</f>
        <v>0</v>
      </c>
      <c r="K348" s="135" t="s">
        <v>219</v>
      </c>
      <c r="L348" s="34"/>
      <c r="M348" s="140" t="s">
        <v>19</v>
      </c>
      <c r="N348" s="141" t="s">
        <v>40</v>
      </c>
      <c r="P348" s="142">
        <f>O348*H348</f>
        <v>0</v>
      </c>
      <c r="Q348" s="142">
        <v>0</v>
      </c>
      <c r="R348" s="142">
        <f>Q348*H348</f>
        <v>0</v>
      </c>
      <c r="S348" s="142">
        <v>0</v>
      </c>
      <c r="T348" s="143">
        <f>S348*H348</f>
        <v>0</v>
      </c>
      <c r="AR348" s="144" t="s">
        <v>229</v>
      </c>
      <c r="AT348" s="144" t="s">
        <v>215</v>
      </c>
      <c r="AU348" s="144" t="s">
        <v>79</v>
      </c>
      <c r="AY348" s="19" t="s">
        <v>212</v>
      </c>
      <c r="BE348" s="145">
        <f>IF(N348="základní",J348,0)</f>
        <v>0</v>
      </c>
      <c r="BF348" s="145">
        <f>IF(N348="snížená",J348,0)</f>
        <v>0</v>
      </c>
      <c r="BG348" s="145">
        <f>IF(N348="zákl. přenesená",J348,0)</f>
        <v>0</v>
      </c>
      <c r="BH348" s="145">
        <f>IF(N348="sníž. přenesená",J348,0)</f>
        <v>0</v>
      </c>
      <c r="BI348" s="145">
        <f>IF(N348="nulová",J348,0)</f>
        <v>0</v>
      </c>
      <c r="BJ348" s="19" t="s">
        <v>77</v>
      </c>
      <c r="BK348" s="145">
        <f>ROUND(I348*H348,2)</f>
        <v>0</v>
      </c>
      <c r="BL348" s="19" t="s">
        <v>229</v>
      </c>
      <c r="BM348" s="144" t="s">
        <v>17442</v>
      </c>
    </row>
    <row r="349" spans="2:65" s="1" customFormat="1">
      <c r="B349" s="34"/>
      <c r="D349" s="146" t="s">
        <v>222</v>
      </c>
      <c r="F349" s="147" t="s">
        <v>452</v>
      </c>
      <c r="I349" s="148"/>
      <c r="L349" s="34"/>
      <c r="M349" s="149"/>
      <c r="T349" s="55"/>
      <c r="AT349" s="19" t="s">
        <v>222</v>
      </c>
      <c r="AU349" s="19" t="s">
        <v>79</v>
      </c>
    </row>
    <row r="350" spans="2:65" s="14" customFormat="1">
      <c r="B350" s="170"/>
      <c r="D350" s="150" t="s">
        <v>226</v>
      </c>
      <c r="E350" s="171" t="s">
        <v>19</v>
      </c>
      <c r="F350" s="172" t="s">
        <v>17443</v>
      </c>
      <c r="H350" s="171" t="s">
        <v>19</v>
      </c>
      <c r="I350" s="173"/>
      <c r="L350" s="170"/>
      <c r="M350" s="174"/>
      <c r="T350" s="175"/>
      <c r="AT350" s="171" t="s">
        <v>226</v>
      </c>
      <c r="AU350" s="171" t="s">
        <v>79</v>
      </c>
      <c r="AV350" s="14" t="s">
        <v>77</v>
      </c>
      <c r="AW350" s="14" t="s">
        <v>31</v>
      </c>
      <c r="AX350" s="14" t="s">
        <v>69</v>
      </c>
      <c r="AY350" s="171" t="s">
        <v>212</v>
      </c>
    </row>
    <row r="351" spans="2:65" s="12" customFormat="1">
      <c r="B351" s="152"/>
      <c r="D351" s="150" t="s">
        <v>226</v>
      </c>
      <c r="E351" s="153" t="s">
        <v>19</v>
      </c>
      <c r="F351" s="154" t="s">
        <v>17444</v>
      </c>
      <c r="H351" s="155">
        <v>486.90300000000002</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17445</v>
      </c>
      <c r="H352" s="155">
        <v>486.90300000000002</v>
      </c>
      <c r="I352" s="156"/>
      <c r="L352" s="152"/>
      <c r="M352" s="157"/>
      <c r="T352" s="158"/>
      <c r="AT352" s="153" t="s">
        <v>226</v>
      </c>
      <c r="AU352" s="153" t="s">
        <v>79</v>
      </c>
      <c r="AV352" s="12" t="s">
        <v>79</v>
      </c>
      <c r="AW352" s="12" t="s">
        <v>31</v>
      </c>
      <c r="AX352" s="12" t="s">
        <v>69</v>
      </c>
      <c r="AY352" s="153" t="s">
        <v>212</v>
      </c>
    </row>
    <row r="353" spans="2:65" s="15" customFormat="1">
      <c r="B353" s="176"/>
      <c r="D353" s="150" t="s">
        <v>226</v>
      </c>
      <c r="E353" s="177" t="s">
        <v>19</v>
      </c>
      <c r="F353" s="178" t="s">
        <v>455</v>
      </c>
      <c r="H353" s="179">
        <v>973.80600000000004</v>
      </c>
      <c r="I353" s="180"/>
      <c r="L353" s="176"/>
      <c r="M353" s="181"/>
      <c r="T353" s="182"/>
      <c r="AT353" s="177" t="s">
        <v>226</v>
      </c>
      <c r="AU353" s="177" t="s">
        <v>79</v>
      </c>
      <c r="AV353" s="15" t="s">
        <v>236</v>
      </c>
      <c r="AW353" s="15" t="s">
        <v>31</v>
      </c>
      <c r="AX353" s="15" t="s">
        <v>69</v>
      </c>
      <c r="AY353" s="177" t="s">
        <v>212</v>
      </c>
    </row>
    <row r="354" spans="2:65" s="14" customFormat="1">
      <c r="B354" s="170"/>
      <c r="D354" s="150" t="s">
        <v>226</v>
      </c>
      <c r="E354" s="171" t="s">
        <v>19</v>
      </c>
      <c r="F354" s="172" t="s">
        <v>17446</v>
      </c>
      <c r="H354" s="171" t="s">
        <v>19</v>
      </c>
      <c r="I354" s="173"/>
      <c r="L354" s="170"/>
      <c r="M354" s="174"/>
      <c r="T354" s="175"/>
      <c r="AT354" s="171" t="s">
        <v>226</v>
      </c>
      <c r="AU354" s="171" t="s">
        <v>79</v>
      </c>
      <c r="AV354" s="14" t="s">
        <v>77</v>
      </c>
      <c r="AW354" s="14" t="s">
        <v>31</v>
      </c>
      <c r="AX354" s="14" t="s">
        <v>69</v>
      </c>
      <c r="AY354" s="171" t="s">
        <v>212</v>
      </c>
    </row>
    <row r="355" spans="2:65" s="12" customFormat="1">
      <c r="B355" s="152"/>
      <c r="D355" s="150" t="s">
        <v>226</v>
      </c>
      <c r="E355" s="153" t="s">
        <v>19</v>
      </c>
      <c r="F355" s="154" t="s">
        <v>17447</v>
      </c>
      <c r="H355" s="155">
        <v>163.98099999999999</v>
      </c>
      <c r="I355" s="156"/>
      <c r="L355" s="152"/>
      <c r="M355" s="157"/>
      <c r="T355" s="158"/>
      <c r="AT355" s="153" t="s">
        <v>226</v>
      </c>
      <c r="AU355" s="153" t="s">
        <v>79</v>
      </c>
      <c r="AV355" s="12" t="s">
        <v>79</v>
      </c>
      <c r="AW355" s="12" t="s">
        <v>31</v>
      </c>
      <c r="AX355" s="12" t="s">
        <v>69</v>
      </c>
      <c r="AY355" s="153" t="s">
        <v>212</v>
      </c>
    </row>
    <row r="356" spans="2:65" s="15" customFormat="1">
      <c r="B356" s="176"/>
      <c r="D356" s="150" t="s">
        <v>226</v>
      </c>
      <c r="E356" s="177" t="s">
        <v>19</v>
      </c>
      <c r="F356" s="178" t="s">
        <v>455</v>
      </c>
      <c r="H356" s="179">
        <v>163.98099999999999</v>
      </c>
      <c r="I356" s="180"/>
      <c r="L356" s="176"/>
      <c r="M356" s="181"/>
      <c r="T356" s="182"/>
      <c r="AT356" s="177" t="s">
        <v>226</v>
      </c>
      <c r="AU356" s="177" t="s">
        <v>79</v>
      </c>
      <c r="AV356" s="15" t="s">
        <v>236</v>
      </c>
      <c r="AW356" s="15" t="s">
        <v>31</v>
      </c>
      <c r="AX356" s="15" t="s">
        <v>69</v>
      </c>
      <c r="AY356" s="177" t="s">
        <v>212</v>
      </c>
    </row>
    <row r="357" spans="2:65" s="13" customFormat="1">
      <c r="B357" s="159"/>
      <c r="D357" s="150" t="s">
        <v>226</v>
      </c>
      <c r="E357" s="160" t="s">
        <v>19</v>
      </c>
      <c r="F357" s="161" t="s">
        <v>228</v>
      </c>
      <c r="H357" s="162">
        <v>1137.787</v>
      </c>
      <c r="I357" s="163"/>
      <c r="L357" s="159"/>
      <c r="M357" s="164"/>
      <c r="T357" s="165"/>
      <c r="AT357" s="160" t="s">
        <v>226</v>
      </c>
      <c r="AU357" s="160" t="s">
        <v>79</v>
      </c>
      <c r="AV357" s="13" t="s">
        <v>229</v>
      </c>
      <c r="AW357" s="13" t="s">
        <v>31</v>
      </c>
      <c r="AX357" s="13" t="s">
        <v>77</v>
      </c>
      <c r="AY357" s="160" t="s">
        <v>212</v>
      </c>
    </row>
    <row r="358" spans="2:65" s="1" customFormat="1" ht="37.9" customHeight="1">
      <c r="B358" s="34"/>
      <c r="C358" s="133" t="s">
        <v>839</v>
      </c>
      <c r="D358" s="133" t="s">
        <v>215</v>
      </c>
      <c r="E358" s="134" t="s">
        <v>458</v>
      </c>
      <c r="F358" s="135" t="s">
        <v>459</v>
      </c>
      <c r="G358" s="136" t="s">
        <v>420</v>
      </c>
      <c r="H358" s="137">
        <v>973.80600000000004</v>
      </c>
      <c r="I358" s="138"/>
      <c r="J358" s="139">
        <f>ROUND(I358*H358,2)</f>
        <v>0</v>
      </c>
      <c r="K358" s="135" t="s">
        <v>219</v>
      </c>
      <c r="L358" s="34"/>
      <c r="M358" s="140" t="s">
        <v>19</v>
      </c>
      <c r="N358" s="141" t="s">
        <v>40</v>
      </c>
      <c r="P358" s="142">
        <f>O358*H358</f>
        <v>0</v>
      </c>
      <c r="Q358" s="142">
        <v>0</v>
      </c>
      <c r="R358" s="142">
        <f>Q358*H358</f>
        <v>0</v>
      </c>
      <c r="S358" s="142">
        <v>0</v>
      </c>
      <c r="T358" s="143">
        <f>S358*H358</f>
        <v>0</v>
      </c>
      <c r="AR358" s="144" t="s">
        <v>229</v>
      </c>
      <c r="AT358" s="144" t="s">
        <v>215</v>
      </c>
      <c r="AU358" s="144" t="s">
        <v>79</v>
      </c>
      <c r="AY358" s="19" t="s">
        <v>212</v>
      </c>
      <c r="BE358" s="145">
        <f>IF(N358="základní",J358,0)</f>
        <v>0</v>
      </c>
      <c r="BF358" s="145">
        <f>IF(N358="snížená",J358,0)</f>
        <v>0</v>
      </c>
      <c r="BG358" s="145">
        <f>IF(N358="zákl. přenesená",J358,0)</f>
        <v>0</v>
      </c>
      <c r="BH358" s="145">
        <f>IF(N358="sníž. přenesená",J358,0)</f>
        <v>0</v>
      </c>
      <c r="BI358" s="145">
        <f>IF(N358="nulová",J358,0)</f>
        <v>0</v>
      </c>
      <c r="BJ358" s="19" t="s">
        <v>77</v>
      </c>
      <c r="BK358" s="145">
        <f>ROUND(I358*H358,2)</f>
        <v>0</v>
      </c>
      <c r="BL358" s="19" t="s">
        <v>229</v>
      </c>
      <c r="BM358" s="144" t="s">
        <v>17448</v>
      </c>
    </row>
    <row r="359" spans="2:65" s="1" customFormat="1">
      <c r="B359" s="34"/>
      <c r="D359" s="146" t="s">
        <v>222</v>
      </c>
      <c r="F359" s="147" t="s">
        <v>461</v>
      </c>
      <c r="I359" s="148"/>
      <c r="L359" s="34"/>
      <c r="M359" s="149"/>
      <c r="T359" s="55"/>
      <c r="AT359" s="19" t="s">
        <v>222</v>
      </c>
      <c r="AU359" s="19" t="s">
        <v>79</v>
      </c>
    </row>
    <row r="360" spans="2:65" s="14" customFormat="1">
      <c r="B360" s="170"/>
      <c r="D360" s="150" t="s">
        <v>226</v>
      </c>
      <c r="E360" s="171" t="s">
        <v>19</v>
      </c>
      <c r="F360" s="172" t="s">
        <v>17449</v>
      </c>
      <c r="H360" s="171" t="s">
        <v>19</v>
      </c>
      <c r="I360" s="173"/>
      <c r="L360" s="170"/>
      <c r="M360" s="174"/>
      <c r="T360" s="175"/>
      <c r="AT360" s="171" t="s">
        <v>226</v>
      </c>
      <c r="AU360" s="171" t="s">
        <v>79</v>
      </c>
      <c r="AV360" s="14" t="s">
        <v>77</v>
      </c>
      <c r="AW360" s="14" t="s">
        <v>31</v>
      </c>
      <c r="AX360" s="14" t="s">
        <v>69</v>
      </c>
      <c r="AY360" s="171" t="s">
        <v>212</v>
      </c>
    </row>
    <row r="361" spans="2:65" s="12" customFormat="1">
      <c r="B361" s="152"/>
      <c r="D361" s="150" t="s">
        <v>226</v>
      </c>
      <c r="E361" s="153" t="s">
        <v>19</v>
      </c>
      <c r="F361" s="154" t="s">
        <v>17444</v>
      </c>
      <c r="H361" s="155">
        <v>486.90300000000002</v>
      </c>
      <c r="I361" s="156"/>
      <c r="L361" s="152"/>
      <c r="M361" s="157"/>
      <c r="T361" s="158"/>
      <c r="AT361" s="153" t="s">
        <v>226</v>
      </c>
      <c r="AU361" s="153" t="s">
        <v>79</v>
      </c>
      <c r="AV361" s="12" t="s">
        <v>79</v>
      </c>
      <c r="AW361" s="12" t="s">
        <v>31</v>
      </c>
      <c r="AX361" s="12" t="s">
        <v>69</v>
      </c>
      <c r="AY361" s="153" t="s">
        <v>212</v>
      </c>
    </row>
    <row r="362" spans="2:65" s="12" customFormat="1">
      <c r="B362" s="152"/>
      <c r="D362" s="150" t="s">
        <v>226</v>
      </c>
      <c r="E362" s="153" t="s">
        <v>19</v>
      </c>
      <c r="F362" s="154" t="s">
        <v>17445</v>
      </c>
      <c r="H362" s="155">
        <v>486.90300000000002</v>
      </c>
      <c r="I362" s="156"/>
      <c r="L362" s="152"/>
      <c r="M362" s="157"/>
      <c r="T362" s="158"/>
      <c r="AT362" s="153" t="s">
        <v>226</v>
      </c>
      <c r="AU362" s="153" t="s">
        <v>79</v>
      </c>
      <c r="AV362" s="12" t="s">
        <v>79</v>
      </c>
      <c r="AW362" s="12" t="s">
        <v>31</v>
      </c>
      <c r="AX362" s="12" t="s">
        <v>69</v>
      </c>
      <c r="AY362" s="153" t="s">
        <v>212</v>
      </c>
    </row>
    <row r="363" spans="2:65" s="13" customFormat="1">
      <c r="B363" s="159"/>
      <c r="D363" s="150" t="s">
        <v>226</v>
      </c>
      <c r="E363" s="160" t="s">
        <v>19</v>
      </c>
      <c r="F363" s="161" t="s">
        <v>228</v>
      </c>
      <c r="H363" s="162">
        <v>973.80600000000004</v>
      </c>
      <c r="I363" s="163"/>
      <c r="L363" s="159"/>
      <c r="M363" s="164"/>
      <c r="T363" s="165"/>
      <c r="AT363" s="160" t="s">
        <v>226</v>
      </c>
      <c r="AU363" s="160" t="s">
        <v>79</v>
      </c>
      <c r="AV363" s="13" t="s">
        <v>229</v>
      </c>
      <c r="AW363" s="13" t="s">
        <v>31</v>
      </c>
      <c r="AX363" s="13" t="s">
        <v>77</v>
      </c>
      <c r="AY363" s="160" t="s">
        <v>212</v>
      </c>
    </row>
    <row r="364" spans="2:65" s="1" customFormat="1" ht="24.2" customHeight="1">
      <c r="B364" s="34"/>
      <c r="C364" s="133" t="s">
        <v>847</v>
      </c>
      <c r="D364" s="133" t="s">
        <v>215</v>
      </c>
      <c r="E364" s="134" t="s">
        <v>465</v>
      </c>
      <c r="F364" s="135" t="s">
        <v>466</v>
      </c>
      <c r="G364" s="136" t="s">
        <v>420</v>
      </c>
      <c r="H364" s="137">
        <v>486.90300000000002</v>
      </c>
      <c r="I364" s="138"/>
      <c r="J364" s="139">
        <f>ROUND(I364*H364,2)</f>
        <v>0</v>
      </c>
      <c r="K364" s="135" t="s">
        <v>219</v>
      </c>
      <c r="L364" s="34"/>
      <c r="M364" s="140" t="s">
        <v>19</v>
      </c>
      <c r="N364" s="141" t="s">
        <v>40</v>
      </c>
      <c r="P364" s="142">
        <f>O364*H364</f>
        <v>0</v>
      </c>
      <c r="Q364" s="142">
        <v>0</v>
      </c>
      <c r="R364" s="142">
        <f>Q364*H364</f>
        <v>0</v>
      </c>
      <c r="S364" s="142">
        <v>0</v>
      </c>
      <c r="T364" s="143">
        <f>S364*H364</f>
        <v>0</v>
      </c>
      <c r="AR364" s="144" t="s">
        <v>229</v>
      </c>
      <c r="AT364" s="144" t="s">
        <v>215</v>
      </c>
      <c r="AU364" s="144" t="s">
        <v>79</v>
      </c>
      <c r="AY364" s="19" t="s">
        <v>212</v>
      </c>
      <c r="BE364" s="145">
        <f>IF(N364="základní",J364,0)</f>
        <v>0</v>
      </c>
      <c r="BF364" s="145">
        <f>IF(N364="snížená",J364,0)</f>
        <v>0</v>
      </c>
      <c r="BG364" s="145">
        <f>IF(N364="zákl. přenesená",J364,0)</f>
        <v>0</v>
      </c>
      <c r="BH364" s="145">
        <f>IF(N364="sníž. přenesená",J364,0)</f>
        <v>0</v>
      </c>
      <c r="BI364" s="145">
        <f>IF(N364="nulová",J364,0)</f>
        <v>0</v>
      </c>
      <c r="BJ364" s="19" t="s">
        <v>77</v>
      </c>
      <c r="BK364" s="145">
        <f>ROUND(I364*H364,2)</f>
        <v>0</v>
      </c>
      <c r="BL364" s="19" t="s">
        <v>229</v>
      </c>
      <c r="BM364" s="144" t="s">
        <v>17450</v>
      </c>
    </row>
    <row r="365" spans="2:65" s="1" customFormat="1">
      <c r="B365" s="34"/>
      <c r="D365" s="146" t="s">
        <v>222</v>
      </c>
      <c r="F365" s="147" t="s">
        <v>468</v>
      </c>
      <c r="I365" s="148"/>
      <c r="L365" s="34"/>
      <c r="M365" s="149"/>
      <c r="T365" s="55"/>
      <c r="AT365" s="19" t="s">
        <v>222</v>
      </c>
      <c r="AU365" s="19" t="s">
        <v>79</v>
      </c>
    </row>
    <row r="366" spans="2:65" s="12" customFormat="1">
      <c r="B366" s="152"/>
      <c r="D366" s="150" t="s">
        <v>226</v>
      </c>
      <c r="E366" s="153" t="s">
        <v>19</v>
      </c>
      <c r="F366" s="154" t="s">
        <v>17451</v>
      </c>
      <c r="H366" s="155">
        <v>486.90300000000002</v>
      </c>
      <c r="I366" s="156"/>
      <c r="L366" s="152"/>
      <c r="M366" s="157"/>
      <c r="T366" s="158"/>
      <c r="AT366" s="153" t="s">
        <v>226</v>
      </c>
      <c r="AU366" s="153" t="s">
        <v>79</v>
      </c>
      <c r="AV366" s="12" t="s">
        <v>79</v>
      </c>
      <c r="AW366" s="12" t="s">
        <v>31</v>
      </c>
      <c r="AX366" s="12" t="s">
        <v>69</v>
      </c>
      <c r="AY366" s="153" t="s">
        <v>212</v>
      </c>
    </row>
    <row r="367" spans="2:65" s="13" customFormat="1">
      <c r="B367" s="159"/>
      <c r="D367" s="150" t="s">
        <v>226</v>
      </c>
      <c r="E367" s="160" t="s">
        <v>19</v>
      </c>
      <c r="F367" s="161" t="s">
        <v>228</v>
      </c>
      <c r="H367" s="162">
        <v>486.90300000000002</v>
      </c>
      <c r="I367" s="163"/>
      <c r="L367" s="159"/>
      <c r="M367" s="164"/>
      <c r="T367" s="165"/>
      <c r="AT367" s="160" t="s">
        <v>226</v>
      </c>
      <c r="AU367" s="160" t="s">
        <v>79</v>
      </c>
      <c r="AV367" s="13" t="s">
        <v>229</v>
      </c>
      <c r="AW367" s="13" t="s">
        <v>31</v>
      </c>
      <c r="AX367" s="13" t="s">
        <v>77</v>
      </c>
      <c r="AY367" s="160" t="s">
        <v>212</v>
      </c>
    </row>
    <row r="368" spans="2:65" s="1" customFormat="1" ht="37.9" customHeight="1">
      <c r="B368" s="34"/>
      <c r="C368" s="133" t="s">
        <v>853</v>
      </c>
      <c r="D368" s="133" t="s">
        <v>215</v>
      </c>
      <c r="E368" s="134" t="s">
        <v>472</v>
      </c>
      <c r="F368" s="135" t="s">
        <v>473</v>
      </c>
      <c r="G368" s="136" t="s">
        <v>420</v>
      </c>
      <c r="H368" s="137">
        <v>163.98099999999999</v>
      </c>
      <c r="I368" s="138"/>
      <c r="J368" s="139">
        <f>ROUND(I368*H368,2)</f>
        <v>0</v>
      </c>
      <c r="K368" s="135" t="s">
        <v>219</v>
      </c>
      <c r="L368" s="34"/>
      <c r="M368" s="140" t="s">
        <v>19</v>
      </c>
      <c r="N368" s="141" t="s">
        <v>40</v>
      </c>
      <c r="P368" s="142">
        <f>O368*H368</f>
        <v>0</v>
      </c>
      <c r="Q368" s="142">
        <v>0</v>
      </c>
      <c r="R368" s="142">
        <f>Q368*H368</f>
        <v>0</v>
      </c>
      <c r="S368" s="142">
        <v>0</v>
      </c>
      <c r="T368" s="143">
        <f>S368*H368</f>
        <v>0</v>
      </c>
      <c r="AR368" s="144" t="s">
        <v>229</v>
      </c>
      <c r="AT368" s="144" t="s">
        <v>215</v>
      </c>
      <c r="AU368" s="144" t="s">
        <v>79</v>
      </c>
      <c r="AY368" s="19" t="s">
        <v>212</v>
      </c>
      <c r="BE368" s="145">
        <f>IF(N368="základní",J368,0)</f>
        <v>0</v>
      </c>
      <c r="BF368" s="145">
        <f>IF(N368="snížená",J368,0)</f>
        <v>0</v>
      </c>
      <c r="BG368" s="145">
        <f>IF(N368="zákl. přenesená",J368,0)</f>
        <v>0</v>
      </c>
      <c r="BH368" s="145">
        <f>IF(N368="sníž. přenesená",J368,0)</f>
        <v>0</v>
      </c>
      <c r="BI368" s="145">
        <f>IF(N368="nulová",J368,0)</f>
        <v>0</v>
      </c>
      <c r="BJ368" s="19" t="s">
        <v>77</v>
      </c>
      <c r="BK368" s="145">
        <f>ROUND(I368*H368,2)</f>
        <v>0</v>
      </c>
      <c r="BL368" s="19" t="s">
        <v>229</v>
      </c>
      <c r="BM368" s="144" t="s">
        <v>17452</v>
      </c>
    </row>
    <row r="369" spans="2:65" s="1" customFormat="1">
      <c r="B369" s="34"/>
      <c r="D369" s="146" t="s">
        <v>222</v>
      </c>
      <c r="F369" s="147" t="s">
        <v>475</v>
      </c>
      <c r="I369" s="148"/>
      <c r="L369" s="34"/>
      <c r="M369" s="149"/>
      <c r="T369" s="55"/>
      <c r="AT369" s="19" t="s">
        <v>222</v>
      </c>
      <c r="AU369" s="19" t="s">
        <v>79</v>
      </c>
    </row>
    <row r="370" spans="2:65" s="14" customFormat="1">
      <c r="B370" s="170"/>
      <c r="D370" s="150" t="s">
        <v>226</v>
      </c>
      <c r="E370" s="171" t="s">
        <v>19</v>
      </c>
      <c r="F370" s="172" t="s">
        <v>17453</v>
      </c>
      <c r="H370" s="171" t="s">
        <v>19</v>
      </c>
      <c r="I370" s="173"/>
      <c r="L370" s="170"/>
      <c r="M370" s="174"/>
      <c r="T370" s="175"/>
      <c r="AT370" s="171" t="s">
        <v>226</v>
      </c>
      <c r="AU370" s="171" t="s">
        <v>79</v>
      </c>
      <c r="AV370" s="14" t="s">
        <v>77</v>
      </c>
      <c r="AW370" s="14" t="s">
        <v>31</v>
      </c>
      <c r="AX370" s="14" t="s">
        <v>69</v>
      </c>
      <c r="AY370" s="171" t="s">
        <v>212</v>
      </c>
    </row>
    <row r="371" spans="2:65" s="12" customFormat="1">
      <c r="B371" s="152"/>
      <c r="D371" s="150" t="s">
        <v>226</v>
      </c>
      <c r="E371" s="153" t="s">
        <v>19</v>
      </c>
      <c r="F371" s="154" t="s">
        <v>17454</v>
      </c>
      <c r="H371" s="155">
        <v>650.88400000000001</v>
      </c>
      <c r="I371" s="156"/>
      <c r="L371" s="152"/>
      <c r="M371" s="157"/>
      <c r="T371" s="158"/>
      <c r="AT371" s="153" t="s">
        <v>226</v>
      </c>
      <c r="AU371" s="153" t="s">
        <v>79</v>
      </c>
      <c r="AV371" s="12" t="s">
        <v>79</v>
      </c>
      <c r="AW371" s="12" t="s">
        <v>31</v>
      </c>
      <c r="AX371" s="12" t="s">
        <v>69</v>
      </c>
      <c r="AY371" s="153" t="s">
        <v>212</v>
      </c>
    </row>
    <row r="372" spans="2:65" s="12" customFormat="1">
      <c r="B372" s="152"/>
      <c r="D372" s="150" t="s">
        <v>226</v>
      </c>
      <c r="E372" s="153" t="s">
        <v>19</v>
      </c>
      <c r="F372" s="154" t="s">
        <v>17455</v>
      </c>
      <c r="H372" s="155">
        <v>-486.90300000000002</v>
      </c>
      <c r="I372" s="156"/>
      <c r="L372" s="152"/>
      <c r="M372" s="157"/>
      <c r="T372" s="158"/>
      <c r="AT372" s="153" t="s">
        <v>226</v>
      </c>
      <c r="AU372" s="153" t="s">
        <v>79</v>
      </c>
      <c r="AV372" s="12" t="s">
        <v>79</v>
      </c>
      <c r="AW372" s="12" t="s">
        <v>31</v>
      </c>
      <c r="AX372" s="12" t="s">
        <v>69</v>
      </c>
      <c r="AY372" s="153" t="s">
        <v>212</v>
      </c>
    </row>
    <row r="373" spans="2:65" s="13" customFormat="1">
      <c r="B373" s="159"/>
      <c r="D373" s="150" t="s">
        <v>226</v>
      </c>
      <c r="E373" s="160" t="s">
        <v>19</v>
      </c>
      <c r="F373" s="161" t="s">
        <v>228</v>
      </c>
      <c r="H373" s="162">
        <v>163.98099999999999</v>
      </c>
      <c r="I373" s="163"/>
      <c r="L373" s="159"/>
      <c r="M373" s="164"/>
      <c r="T373" s="165"/>
      <c r="AT373" s="160" t="s">
        <v>226</v>
      </c>
      <c r="AU373" s="160" t="s">
        <v>79</v>
      </c>
      <c r="AV373" s="13" t="s">
        <v>229</v>
      </c>
      <c r="AW373" s="13" t="s">
        <v>31</v>
      </c>
      <c r="AX373" s="13" t="s">
        <v>77</v>
      </c>
      <c r="AY373" s="160" t="s">
        <v>212</v>
      </c>
    </row>
    <row r="374" spans="2:65" s="1" customFormat="1" ht="37.9" customHeight="1">
      <c r="B374" s="34"/>
      <c r="C374" s="133" t="s">
        <v>858</v>
      </c>
      <c r="D374" s="133" t="s">
        <v>215</v>
      </c>
      <c r="E374" s="134" t="s">
        <v>478</v>
      </c>
      <c r="F374" s="135" t="s">
        <v>479</v>
      </c>
      <c r="G374" s="136" t="s">
        <v>420</v>
      </c>
      <c r="H374" s="137">
        <v>3279.62</v>
      </c>
      <c r="I374" s="138"/>
      <c r="J374" s="139">
        <f>ROUND(I374*H374,2)</f>
        <v>0</v>
      </c>
      <c r="K374" s="135" t="s">
        <v>219</v>
      </c>
      <c r="L374" s="34"/>
      <c r="M374" s="140" t="s">
        <v>19</v>
      </c>
      <c r="N374" s="141" t="s">
        <v>40</v>
      </c>
      <c r="P374" s="142">
        <f>O374*H374</f>
        <v>0</v>
      </c>
      <c r="Q374" s="142">
        <v>0</v>
      </c>
      <c r="R374" s="142">
        <f>Q374*H374</f>
        <v>0</v>
      </c>
      <c r="S374" s="142">
        <v>0</v>
      </c>
      <c r="T374" s="143">
        <f>S374*H374</f>
        <v>0</v>
      </c>
      <c r="AR374" s="144" t="s">
        <v>229</v>
      </c>
      <c r="AT374" s="144" t="s">
        <v>215</v>
      </c>
      <c r="AU374" s="144" t="s">
        <v>79</v>
      </c>
      <c r="AY374" s="19" t="s">
        <v>212</v>
      </c>
      <c r="BE374" s="145">
        <f>IF(N374="základní",J374,0)</f>
        <v>0</v>
      </c>
      <c r="BF374" s="145">
        <f>IF(N374="snížená",J374,0)</f>
        <v>0</v>
      </c>
      <c r="BG374" s="145">
        <f>IF(N374="zákl. přenesená",J374,0)</f>
        <v>0</v>
      </c>
      <c r="BH374" s="145">
        <f>IF(N374="sníž. přenesená",J374,0)</f>
        <v>0</v>
      </c>
      <c r="BI374" s="145">
        <f>IF(N374="nulová",J374,0)</f>
        <v>0</v>
      </c>
      <c r="BJ374" s="19" t="s">
        <v>77</v>
      </c>
      <c r="BK374" s="145">
        <f>ROUND(I374*H374,2)</f>
        <v>0</v>
      </c>
      <c r="BL374" s="19" t="s">
        <v>229</v>
      </c>
      <c r="BM374" s="144" t="s">
        <v>17456</v>
      </c>
    </row>
    <row r="375" spans="2:65" s="1" customFormat="1">
      <c r="B375" s="34"/>
      <c r="D375" s="146" t="s">
        <v>222</v>
      </c>
      <c r="F375" s="147" t="s">
        <v>481</v>
      </c>
      <c r="I375" s="148"/>
      <c r="L375" s="34"/>
      <c r="M375" s="149"/>
      <c r="T375" s="55"/>
      <c r="AT375" s="19" t="s">
        <v>222</v>
      </c>
      <c r="AU375" s="19" t="s">
        <v>79</v>
      </c>
    </row>
    <row r="376" spans="2:65" s="14" customFormat="1">
      <c r="B376" s="170"/>
      <c r="D376" s="150" t="s">
        <v>226</v>
      </c>
      <c r="E376" s="171" t="s">
        <v>19</v>
      </c>
      <c r="F376" s="172" t="s">
        <v>17457</v>
      </c>
      <c r="H376" s="171" t="s">
        <v>19</v>
      </c>
      <c r="I376" s="173"/>
      <c r="L376" s="170"/>
      <c r="M376" s="174"/>
      <c r="T376" s="175"/>
      <c r="AT376" s="171" t="s">
        <v>226</v>
      </c>
      <c r="AU376" s="171" t="s">
        <v>79</v>
      </c>
      <c r="AV376" s="14" t="s">
        <v>77</v>
      </c>
      <c r="AW376" s="14" t="s">
        <v>31</v>
      </c>
      <c r="AX376" s="14" t="s">
        <v>69</v>
      </c>
      <c r="AY376" s="171" t="s">
        <v>212</v>
      </c>
    </row>
    <row r="377" spans="2:65" s="12" customFormat="1">
      <c r="B377" s="152"/>
      <c r="D377" s="150" t="s">
        <v>226</v>
      </c>
      <c r="E377" s="153" t="s">
        <v>19</v>
      </c>
      <c r="F377" s="154" t="s">
        <v>17458</v>
      </c>
      <c r="H377" s="155">
        <v>3279.62</v>
      </c>
      <c r="I377" s="156"/>
      <c r="L377" s="152"/>
      <c r="M377" s="157"/>
      <c r="T377" s="158"/>
      <c r="AT377" s="153" t="s">
        <v>226</v>
      </c>
      <c r="AU377" s="153" t="s">
        <v>79</v>
      </c>
      <c r="AV377" s="12" t="s">
        <v>79</v>
      </c>
      <c r="AW377" s="12" t="s">
        <v>31</v>
      </c>
      <c r="AX377" s="12" t="s">
        <v>69</v>
      </c>
      <c r="AY377" s="153" t="s">
        <v>212</v>
      </c>
    </row>
    <row r="378" spans="2:65" s="13" customFormat="1">
      <c r="B378" s="159"/>
      <c r="D378" s="150" t="s">
        <v>226</v>
      </c>
      <c r="E378" s="160" t="s">
        <v>19</v>
      </c>
      <c r="F378" s="161" t="s">
        <v>228</v>
      </c>
      <c r="H378" s="162">
        <v>3279.62</v>
      </c>
      <c r="I378" s="163"/>
      <c r="L378" s="159"/>
      <c r="M378" s="164"/>
      <c r="T378" s="165"/>
      <c r="AT378" s="160" t="s">
        <v>226</v>
      </c>
      <c r="AU378" s="160" t="s">
        <v>79</v>
      </c>
      <c r="AV378" s="13" t="s">
        <v>229</v>
      </c>
      <c r="AW378" s="13" t="s">
        <v>31</v>
      </c>
      <c r="AX378" s="13" t="s">
        <v>77</v>
      </c>
      <c r="AY378" s="160" t="s">
        <v>212</v>
      </c>
    </row>
    <row r="379" spans="2:65" s="1" customFormat="1" ht="24.2" customHeight="1">
      <c r="B379" s="34"/>
      <c r="C379" s="133" t="s">
        <v>864</v>
      </c>
      <c r="D379" s="133" t="s">
        <v>215</v>
      </c>
      <c r="E379" s="134" t="s">
        <v>484</v>
      </c>
      <c r="F379" s="135" t="s">
        <v>485</v>
      </c>
      <c r="G379" s="136" t="s">
        <v>486</v>
      </c>
      <c r="H379" s="137">
        <v>278.76799999999997</v>
      </c>
      <c r="I379" s="138"/>
      <c r="J379" s="139">
        <f>ROUND(I379*H379,2)</f>
        <v>0</v>
      </c>
      <c r="K379" s="135" t="s">
        <v>219</v>
      </c>
      <c r="L379" s="34"/>
      <c r="M379" s="140" t="s">
        <v>19</v>
      </c>
      <c r="N379" s="141" t="s">
        <v>40</v>
      </c>
      <c r="P379" s="142">
        <f>O379*H379</f>
        <v>0</v>
      </c>
      <c r="Q379" s="142">
        <v>0</v>
      </c>
      <c r="R379" s="142">
        <f>Q379*H379</f>
        <v>0</v>
      </c>
      <c r="S379" s="142">
        <v>0</v>
      </c>
      <c r="T379" s="143">
        <f>S379*H379</f>
        <v>0</v>
      </c>
      <c r="AR379" s="144" t="s">
        <v>229</v>
      </c>
      <c r="AT379" s="144" t="s">
        <v>215</v>
      </c>
      <c r="AU379" s="144" t="s">
        <v>79</v>
      </c>
      <c r="AY379" s="19" t="s">
        <v>212</v>
      </c>
      <c r="BE379" s="145">
        <f>IF(N379="základní",J379,0)</f>
        <v>0</v>
      </c>
      <c r="BF379" s="145">
        <f>IF(N379="snížená",J379,0)</f>
        <v>0</v>
      </c>
      <c r="BG379" s="145">
        <f>IF(N379="zákl. přenesená",J379,0)</f>
        <v>0</v>
      </c>
      <c r="BH379" s="145">
        <f>IF(N379="sníž. přenesená",J379,0)</f>
        <v>0</v>
      </c>
      <c r="BI379" s="145">
        <f>IF(N379="nulová",J379,0)</f>
        <v>0</v>
      </c>
      <c r="BJ379" s="19" t="s">
        <v>77</v>
      </c>
      <c r="BK379" s="145">
        <f>ROUND(I379*H379,2)</f>
        <v>0</v>
      </c>
      <c r="BL379" s="19" t="s">
        <v>229</v>
      </c>
      <c r="BM379" s="144" t="s">
        <v>17459</v>
      </c>
    </row>
    <row r="380" spans="2:65" s="1" customFormat="1">
      <c r="B380" s="34"/>
      <c r="D380" s="146" t="s">
        <v>222</v>
      </c>
      <c r="F380" s="147" t="s">
        <v>488</v>
      </c>
      <c r="I380" s="148"/>
      <c r="L380" s="34"/>
      <c r="M380" s="149"/>
      <c r="T380" s="55"/>
      <c r="AT380" s="19" t="s">
        <v>222</v>
      </c>
      <c r="AU380" s="19" t="s">
        <v>79</v>
      </c>
    </row>
    <row r="381" spans="2:65" s="1" customFormat="1" ht="58.5">
      <c r="B381" s="34"/>
      <c r="D381" s="150" t="s">
        <v>224</v>
      </c>
      <c r="F381" s="151" t="s">
        <v>17460</v>
      </c>
      <c r="I381" s="148"/>
      <c r="L381" s="34"/>
      <c r="M381" s="149"/>
      <c r="T381" s="55"/>
      <c r="AT381" s="19" t="s">
        <v>224</v>
      </c>
      <c r="AU381" s="19" t="s">
        <v>79</v>
      </c>
    </row>
    <row r="382" spans="2:65" s="12" customFormat="1">
      <c r="B382" s="152"/>
      <c r="D382" s="150" t="s">
        <v>226</v>
      </c>
      <c r="E382" s="153" t="s">
        <v>19</v>
      </c>
      <c r="F382" s="154" t="s">
        <v>17461</v>
      </c>
      <c r="H382" s="155">
        <v>278.76799999999997</v>
      </c>
      <c r="I382" s="156"/>
      <c r="L382" s="152"/>
      <c r="M382" s="157"/>
      <c r="T382" s="158"/>
      <c r="AT382" s="153" t="s">
        <v>226</v>
      </c>
      <c r="AU382" s="153" t="s">
        <v>79</v>
      </c>
      <c r="AV382" s="12" t="s">
        <v>79</v>
      </c>
      <c r="AW382" s="12" t="s">
        <v>31</v>
      </c>
      <c r="AX382" s="12" t="s">
        <v>69</v>
      </c>
      <c r="AY382" s="153" t="s">
        <v>212</v>
      </c>
    </row>
    <row r="383" spans="2:65" s="13" customFormat="1">
      <c r="B383" s="159"/>
      <c r="D383" s="150" t="s">
        <v>226</v>
      </c>
      <c r="E383" s="160" t="s">
        <v>19</v>
      </c>
      <c r="F383" s="161" t="s">
        <v>228</v>
      </c>
      <c r="H383" s="162">
        <v>278.76799999999997</v>
      </c>
      <c r="I383" s="163"/>
      <c r="L383" s="159"/>
      <c r="M383" s="164"/>
      <c r="T383" s="165"/>
      <c r="AT383" s="160" t="s">
        <v>226</v>
      </c>
      <c r="AU383" s="160" t="s">
        <v>79</v>
      </c>
      <c r="AV383" s="13" t="s">
        <v>229</v>
      </c>
      <c r="AW383" s="13" t="s">
        <v>31</v>
      </c>
      <c r="AX383" s="13" t="s">
        <v>77</v>
      </c>
      <c r="AY383" s="160" t="s">
        <v>212</v>
      </c>
    </row>
    <row r="384" spans="2:65" s="14" customFormat="1">
      <c r="B384" s="170"/>
      <c r="D384" s="150" t="s">
        <v>226</v>
      </c>
      <c r="E384" s="171" t="s">
        <v>19</v>
      </c>
      <c r="F384" s="172" t="s">
        <v>17462</v>
      </c>
      <c r="H384" s="171" t="s">
        <v>19</v>
      </c>
      <c r="I384" s="173"/>
      <c r="L384" s="170"/>
      <c r="M384" s="174"/>
      <c r="T384" s="175"/>
      <c r="AT384" s="171" t="s">
        <v>226</v>
      </c>
      <c r="AU384" s="171" t="s">
        <v>79</v>
      </c>
      <c r="AV384" s="14" t="s">
        <v>77</v>
      </c>
      <c r="AW384" s="14" t="s">
        <v>31</v>
      </c>
      <c r="AX384" s="14" t="s">
        <v>69</v>
      </c>
      <c r="AY384" s="171" t="s">
        <v>212</v>
      </c>
    </row>
    <row r="385" spans="2:65" s="11" customFormat="1" ht="22.9" customHeight="1">
      <c r="B385" s="121"/>
      <c r="D385" s="122" t="s">
        <v>68</v>
      </c>
      <c r="E385" s="131" t="s">
        <v>1238</v>
      </c>
      <c r="F385" s="131" t="s">
        <v>1239</v>
      </c>
      <c r="I385" s="124"/>
      <c r="J385" s="132">
        <f>BK385</f>
        <v>0</v>
      </c>
      <c r="L385" s="121"/>
      <c r="M385" s="126"/>
      <c r="P385" s="127">
        <f>SUM(P386:P402)</f>
        <v>0</v>
      </c>
      <c r="R385" s="127">
        <f>SUM(R386:R402)</f>
        <v>0</v>
      </c>
      <c r="T385" s="128">
        <f>SUM(T386:T402)</f>
        <v>0</v>
      </c>
      <c r="AR385" s="122" t="s">
        <v>77</v>
      </c>
      <c r="AT385" s="129" t="s">
        <v>68</v>
      </c>
      <c r="AU385" s="129" t="s">
        <v>77</v>
      </c>
      <c r="AY385" s="122" t="s">
        <v>212</v>
      </c>
      <c r="BK385" s="130">
        <f>SUM(BK386:BK402)</f>
        <v>0</v>
      </c>
    </row>
    <row r="386" spans="2:65" s="1" customFormat="1" ht="16.5" customHeight="1">
      <c r="B386" s="34"/>
      <c r="C386" s="133" t="s">
        <v>870</v>
      </c>
      <c r="D386" s="133" t="s">
        <v>215</v>
      </c>
      <c r="E386" s="134" t="s">
        <v>17463</v>
      </c>
      <c r="F386" s="135" t="s">
        <v>17464</v>
      </c>
      <c r="G386" s="136" t="s">
        <v>486</v>
      </c>
      <c r="H386" s="137">
        <v>10</v>
      </c>
      <c r="I386" s="138"/>
      <c r="J386" s="139">
        <f>ROUND(I386*H386,2)</f>
        <v>0</v>
      </c>
      <c r="K386" s="135" t="s">
        <v>245</v>
      </c>
      <c r="L386" s="34"/>
      <c r="M386" s="140" t="s">
        <v>19</v>
      </c>
      <c r="N386" s="141" t="s">
        <v>40</v>
      </c>
      <c r="P386" s="142">
        <f>O386*H386</f>
        <v>0</v>
      </c>
      <c r="Q386" s="142">
        <v>0</v>
      </c>
      <c r="R386" s="142">
        <f>Q386*H386</f>
        <v>0</v>
      </c>
      <c r="S386" s="142">
        <v>0</v>
      </c>
      <c r="T386" s="143">
        <f>S386*H386</f>
        <v>0</v>
      </c>
      <c r="AR386" s="144" t="s">
        <v>229</v>
      </c>
      <c r="AT386" s="144" t="s">
        <v>215</v>
      </c>
      <c r="AU386" s="144" t="s">
        <v>79</v>
      </c>
      <c r="AY386" s="19" t="s">
        <v>212</v>
      </c>
      <c r="BE386" s="145">
        <f>IF(N386="základní",J386,0)</f>
        <v>0</v>
      </c>
      <c r="BF386" s="145">
        <f>IF(N386="snížená",J386,0)</f>
        <v>0</v>
      </c>
      <c r="BG386" s="145">
        <f>IF(N386="zákl. přenesená",J386,0)</f>
        <v>0</v>
      </c>
      <c r="BH386" s="145">
        <f>IF(N386="sníž. přenesená",J386,0)</f>
        <v>0</v>
      </c>
      <c r="BI386" s="145">
        <f>IF(N386="nulová",J386,0)</f>
        <v>0</v>
      </c>
      <c r="BJ386" s="19" t="s">
        <v>77</v>
      </c>
      <c r="BK386" s="145">
        <f>ROUND(I386*H386,2)</f>
        <v>0</v>
      </c>
      <c r="BL386" s="19" t="s">
        <v>229</v>
      </c>
      <c r="BM386" s="144" t="s">
        <v>17465</v>
      </c>
    </row>
    <row r="387" spans="2:65" s="14" customFormat="1">
      <c r="B387" s="170"/>
      <c r="D387" s="150" t="s">
        <v>226</v>
      </c>
      <c r="E387" s="171" t="s">
        <v>19</v>
      </c>
      <c r="F387" s="172" t="s">
        <v>17466</v>
      </c>
      <c r="H387" s="171" t="s">
        <v>19</v>
      </c>
      <c r="I387" s="173"/>
      <c r="L387" s="170"/>
      <c r="M387" s="174"/>
      <c r="T387" s="175"/>
      <c r="AT387" s="171" t="s">
        <v>226</v>
      </c>
      <c r="AU387" s="171" t="s">
        <v>79</v>
      </c>
      <c r="AV387" s="14" t="s">
        <v>77</v>
      </c>
      <c r="AW387" s="14" t="s">
        <v>31</v>
      </c>
      <c r="AX387" s="14" t="s">
        <v>69</v>
      </c>
      <c r="AY387" s="171" t="s">
        <v>212</v>
      </c>
    </row>
    <row r="388" spans="2:65" s="12" customFormat="1">
      <c r="B388" s="152"/>
      <c r="D388" s="150" t="s">
        <v>226</v>
      </c>
      <c r="E388" s="153" t="s">
        <v>19</v>
      </c>
      <c r="F388" s="154" t="s">
        <v>17467</v>
      </c>
      <c r="H388" s="155">
        <v>10</v>
      </c>
      <c r="I388" s="156"/>
      <c r="L388" s="152"/>
      <c r="M388" s="157"/>
      <c r="T388" s="158"/>
      <c r="AT388" s="153" t="s">
        <v>226</v>
      </c>
      <c r="AU388" s="153" t="s">
        <v>79</v>
      </c>
      <c r="AV388" s="12" t="s">
        <v>79</v>
      </c>
      <c r="AW388" s="12" t="s">
        <v>31</v>
      </c>
      <c r="AX388" s="12" t="s">
        <v>69</v>
      </c>
      <c r="AY388" s="153" t="s">
        <v>212</v>
      </c>
    </row>
    <row r="389" spans="2:65" s="13" customFormat="1">
      <c r="B389" s="159"/>
      <c r="D389" s="150" t="s">
        <v>226</v>
      </c>
      <c r="E389" s="160" t="s">
        <v>19</v>
      </c>
      <c r="F389" s="161" t="s">
        <v>228</v>
      </c>
      <c r="H389" s="162">
        <v>10</v>
      </c>
      <c r="I389" s="163"/>
      <c r="L389" s="159"/>
      <c r="M389" s="164"/>
      <c r="T389" s="165"/>
      <c r="AT389" s="160" t="s">
        <v>226</v>
      </c>
      <c r="AU389" s="160" t="s">
        <v>79</v>
      </c>
      <c r="AV389" s="13" t="s">
        <v>229</v>
      </c>
      <c r="AW389" s="13" t="s">
        <v>31</v>
      </c>
      <c r="AX389" s="13" t="s">
        <v>77</v>
      </c>
      <c r="AY389" s="160" t="s">
        <v>212</v>
      </c>
    </row>
    <row r="390" spans="2:65" s="1" customFormat="1" ht="16.5" customHeight="1">
      <c r="B390" s="34"/>
      <c r="C390" s="133" t="s">
        <v>876</v>
      </c>
      <c r="D390" s="133" t="s">
        <v>215</v>
      </c>
      <c r="E390" s="134" t="s">
        <v>17468</v>
      </c>
      <c r="F390" s="135" t="s">
        <v>17469</v>
      </c>
      <c r="G390" s="136" t="s">
        <v>486</v>
      </c>
      <c r="H390" s="137">
        <v>10</v>
      </c>
      <c r="I390" s="138"/>
      <c r="J390" s="139">
        <f>ROUND(I390*H390,2)</f>
        <v>0</v>
      </c>
      <c r="K390" s="135" t="s">
        <v>245</v>
      </c>
      <c r="L390" s="34"/>
      <c r="M390" s="140" t="s">
        <v>19</v>
      </c>
      <c r="N390" s="141" t="s">
        <v>40</v>
      </c>
      <c r="P390" s="142">
        <f>O390*H390</f>
        <v>0</v>
      </c>
      <c r="Q390" s="142">
        <v>0</v>
      </c>
      <c r="R390" s="142">
        <f>Q390*H390</f>
        <v>0</v>
      </c>
      <c r="S390" s="142">
        <v>0</v>
      </c>
      <c r="T390" s="143">
        <f>S390*H390</f>
        <v>0</v>
      </c>
      <c r="AR390" s="144" t="s">
        <v>229</v>
      </c>
      <c r="AT390" s="144" t="s">
        <v>215</v>
      </c>
      <c r="AU390" s="144" t="s">
        <v>79</v>
      </c>
      <c r="AY390" s="19" t="s">
        <v>212</v>
      </c>
      <c r="BE390" s="145">
        <f>IF(N390="základní",J390,0)</f>
        <v>0</v>
      </c>
      <c r="BF390" s="145">
        <f>IF(N390="snížená",J390,0)</f>
        <v>0</v>
      </c>
      <c r="BG390" s="145">
        <f>IF(N390="zákl. přenesená",J390,0)</f>
        <v>0</v>
      </c>
      <c r="BH390" s="145">
        <f>IF(N390="sníž. přenesená",J390,0)</f>
        <v>0</v>
      </c>
      <c r="BI390" s="145">
        <f>IF(N390="nulová",J390,0)</f>
        <v>0</v>
      </c>
      <c r="BJ390" s="19" t="s">
        <v>77</v>
      </c>
      <c r="BK390" s="145">
        <f>ROUND(I390*H390,2)</f>
        <v>0</v>
      </c>
      <c r="BL390" s="19" t="s">
        <v>229</v>
      </c>
      <c r="BM390" s="144" t="s">
        <v>17470</v>
      </c>
    </row>
    <row r="391" spans="2:65" s="14" customFormat="1">
      <c r="B391" s="170"/>
      <c r="D391" s="150" t="s">
        <v>226</v>
      </c>
      <c r="E391" s="171" t="s">
        <v>19</v>
      </c>
      <c r="F391" s="172" t="s">
        <v>17471</v>
      </c>
      <c r="H391" s="171" t="s">
        <v>19</v>
      </c>
      <c r="I391" s="173"/>
      <c r="L391" s="170"/>
      <c r="M391" s="174"/>
      <c r="T391" s="175"/>
      <c r="AT391" s="171" t="s">
        <v>226</v>
      </c>
      <c r="AU391" s="171" t="s">
        <v>79</v>
      </c>
      <c r="AV391" s="14" t="s">
        <v>77</v>
      </c>
      <c r="AW391" s="14" t="s">
        <v>31</v>
      </c>
      <c r="AX391" s="14" t="s">
        <v>69</v>
      </c>
      <c r="AY391" s="171" t="s">
        <v>212</v>
      </c>
    </row>
    <row r="392" spans="2:65" s="12" customFormat="1">
      <c r="B392" s="152"/>
      <c r="D392" s="150" t="s">
        <v>226</v>
      </c>
      <c r="E392" s="153" t="s">
        <v>19</v>
      </c>
      <c r="F392" s="154" t="s">
        <v>17467</v>
      </c>
      <c r="H392" s="155">
        <v>10</v>
      </c>
      <c r="I392" s="156"/>
      <c r="L392" s="152"/>
      <c r="M392" s="157"/>
      <c r="T392" s="158"/>
      <c r="AT392" s="153" t="s">
        <v>226</v>
      </c>
      <c r="AU392" s="153" t="s">
        <v>79</v>
      </c>
      <c r="AV392" s="12" t="s">
        <v>79</v>
      </c>
      <c r="AW392" s="12" t="s">
        <v>31</v>
      </c>
      <c r="AX392" s="12" t="s">
        <v>69</v>
      </c>
      <c r="AY392" s="153" t="s">
        <v>212</v>
      </c>
    </row>
    <row r="393" spans="2:65" s="13" customFormat="1">
      <c r="B393" s="159"/>
      <c r="D393" s="150" t="s">
        <v>226</v>
      </c>
      <c r="E393" s="160" t="s">
        <v>19</v>
      </c>
      <c r="F393" s="161" t="s">
        <v>228</v>
      </c>
      <c r="H393" s="162">
        <v>10</v>
      </c>
      <c r="I393" s="163"/>
      <c r="L393" s="159"/>
      <c r="M393" s="164"/>
      <c r="T393" s="165"/>
      <c r="AT393" s="160" t="s">
        <v>226</v>
      </c>
      <c r="AU393" s="160" t="s">
        <v>79</v>
      </c>
      <c r="AV393" s="13" t="s">
        <v>229</v>
      </c>
      <c r="AW393" s="13" t="s">
        <v>31</v>
      </c>
      <c r="AX393" s="13" t="s">
        <v>77</v>
      </c>
      <c r="AY393" s="160" t="s">
        <v>212</v>
      </c>
    </row>
    <row r="394" spans="2:65" s="1" customFormat="1" ht="21.75" customHeight="1">
      <c r="B394" s="34"/>
      <c r="C394" s="133" t="s">
        <v>882</v>
      </c>
      <c r="D394" s="133" t="s">
        <v>215</v>
      </c>
      <c r="E394" s="134" t="s">
        <v>17472</v>
      </c>
      <c r="F394" s="135" t="s">
        <v>17473</v>
      </c>
      <c r="G394" s="136" t="s">
        <v>486</v>
      </c>
      <c r="H394" s="137">
        <v>190</v>
      </c>
      <c r="I394" s="138"/>
      <c r="J394" s="139">
        <f>ROUND(I394*H394,2)</f>
        <v>0</v>
      </c>
      <c r="K394" s="135" t="s">
        <v>245</v>
      </c>
      <c r="L394" s="34"/>
      <c r="M394" s="140" t="s">
        <v>19</v>
      </c>
      <c r="N394" s="141" t="s">
        <v>40</v>
      </c>
      <c r="P394" s="142">
        <f>O394*H394</f>
        <v>0</v>
      </c>
      <c r="Q394" s="142">
        <v>0</v>
      </c>
      <c r="R394" s="142">
        <f>Q394*H394</f>
        <v>0</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17474</v>
      </c>
    </row>
    <row r="395" spans="2:65" s="14" customFormat="1">
      <c r="B395" s="170"/>
      <c r="D395" s="150" t="s">
        <v>226</v>
      </c>
      <c r="E395" s="171" t="s">
        <v>19</v>
      </c>
      <c r="F395" s="172" t="s">
        <v>17475</v>
      </c>
      <c r="H395" s="171" t="s">
        <v>19</v>
      </c>
      <c r="I395" s="173"/>
      <c r="L395" s="170"/>
      <c r="M395" s="174"/>
      <c r="T395" s="175"/>
      <c r="AT395" s="171" t="s">
        <v>226</v>
      </c>
      <c r="AU395" s="171" t="s">
        <v>79</v>
      </c>
      <c r="AV395" s="14" t="s">
        <v>77</v>
      </c>
      <c r="AW395" s="14" t="s">
        <v>31</v>
      </c>
      <c r="AX395" s="14" t="s">
        <v>69</v>
      </c>
      <c r="AY395" s="171" t="s">
        <v>212</v>
      </c>
    </row>
    <row r="396" spans="2:65" s="12" customFormat="1">
      <c r="B396" s="152"/>
      <c r="D396" s="150" t="s">
        <v>226</v>
      </c>
      <c r="E396" s="153" t="s">
        <v>19</v>
      </c>
      <c r="F396" s="154" t="s">
        <v>17476</v>
      </c>
      <c r="H396" s="155">
        <v>190</v>
      </c>
      <c r="I396" s="156"/>
      <c r="L396" s="152"/>
      <c r="M396" s="157"/>
      <c r="T396" s="158"/>
      <c r="AT396" s="153" t="s">
        <v>226</v>
      </c>
      <c r="AU396" s="153" t="s">
        <v>79</v>
      </c>
      <c r="AV396" s="12" t="s">
        <v>79</v>
      </c>
      <c r="AW396" s="12" t="s">
        <v>31</v>
      </c>
      <c r="AX396" s="12" t="s">
        <v>69</v>
      </c>
      <c r="AY396" s="153" t="s">
        <v>212</v>
      </c>
    </row>
    <row r="397" spans="2:65" s="13" customFormat="1">
      <c r="B397" s="159"/>
      <c r="D397" s="150" t="s">
        <v>226</v>
      </c>
      <c r="E397" s="160" t="s">
        <v>19</v>
      </c>
      <c r="F397" s="161" t="s">
        <v>228</v>
      </c>
      <c r="H397" s="162">
        <v>190</v>
      </c>
      <c r="I397" s="163"/>
      <c r="L397" s="159"/>
      <c r="M397" s="164"/>
      <c r="T397" s="165"/>
      <c r="AT397" s="160" t="s">
        <v>226</v>
      </c>
      <c r="AU397" s="160" t="s">
        <v>79</v>
      </c>
      <c r="AV397" s="13" t="s">
        <v>229</v>
      </c>
      <c r="AW397" s="13" t="s">
        <v>31</v>
      </c>
      <c r="AX397" s="13" t="s">
        <v>77</v>
      </c>
      <c r="AY397" s="160" t="s">
        <v>212</v>
      </c>
    </row>
    <row r="398" spans="2:65" s="1" customFormat="1" ht="24.2" customHeight="1">
      <c r="B398" s="34"/>
      <c r="C398" s="133" t="s">
        <v>888</v>
      </c>
      <c r="D398" s="133" t="s">
        <v>215</v>
      </c>
      <c r="E398" s="134" t="s">
        <v>17477</v>
      </c>
      <c r="F398" s="135" t="s">
        <v>17478</v>
      </c>
      <c r="G398" s="136" t="s">
        <v>486</v>
      </c>
      <c r="H398" s="137">
        <v>10</v>
      </c>
      <c r="I398" s="138"/>
      <c r="J398" s="139">
        <f>ROUND(I398*H398,2)</f>
        <v>0</v>
      </c>
      <c r="K398" s="135" t="s">
        <v>245</v>
      </c>
      <c r="L398" s="34"/>
      <c r="M398" s="140" t="s">
        <v>19</v>
      </c>
      <c r="N398" s="141" t="s">
        <v>40</v>
      </c>
      <c r="P398" s="142">
        <f>O398*H398</f>
        <v>0</v>
      </c>
      <c r="Q398" s="142">
        <v>0</v>
      </c>
      <c r="R398" s="142">
        <f>Q398*H398</f>
        <v>0</v>
      </c>
      <c r="S398" s="142">
        <v>0</v>
      </c>
      <c r="T398" s="143">
        <f>S398*H398</f>
        <v>0</v>
      </c>
      <c r="AR398" s="144" t="s">
        <v>229</v>
      </c>
      <c r="AT398" s="144" t="s">
        <v>215</v>
      </c>
      <c r="AU398" s="144" t="s">
        <v>79</v>
      </c>
      <c r="AY398" s="19" t="s">
        <v>212</v>
      </c>
      <c r="BE398" s="145">
        <f>IF(N398="základní",J398,0)</f>
        <v>0</v>
      </c>
      <c r="BF398" s="145">
        <f>IF(N398="snížená",J398,0)</f>
        <v>0</v>
      </c>
      <c r="BG398" s="145">
        <f>IF(N398="zákl. přenesená",J398,0)</f>
        <v>0</v>
      </c>
      <c r="BH398" s="145">
        <f>IF(N398="sníž. přenesená",J398,0)</f>
        <v>0</v>
      </c>
      <c r="BI398" s="145">
        <f>IF(N398="nulová",J398,0)</f>
        <v>0</v>
      </c>
      <c r="BJ398" s="19" t="s">
        <v>77</v>
      </c>
      <c r="BK398" s="145">
        <f>ROUND(I398*H398,2)</f>
        <v>0</v>
      </c>
      <c r="BL398" s="19" t="s">
        <v>229</v>
      </c>
      <c r="BM398" s="144" t="s">
        <v>17479</v>
      </c>
    </row>
    <row r="399" spans="2:65" s="1" customFormat="1" ht="58.5">
      <c r="B399" s="34"/>
      <c r="D399" s="150" t="s">
        <v>224</v>
      </c>
      <c r="F399" s="151" t="s">
        <v>17480</v>
      </c>
      <c r="I399" s="148"/>
      <c r="L399" s="34"/>
      <c r="M399" s="149"/>
      <c r="T399" s="55"/>
      <c r="AT399" s="19" t="s">
        <v>224</v>
      </c>
      <c r="AU399" s="19" t="s">
        <v>79</v>
      </c>
    </row>
    <row r="400" spans="2:65" s="12" customFormat="1">
      <c r="B400" s="152"/>
      <c r="D400" s="150" t="s">
        <v>226</v>
      </c>
      <c r="E400" s="153" t="s">
        <v>19</v>
      </c>
      <c r="F400" s="154" t="s">
        <v>17481</v>
      </c>
      <c r="H400" s="155">
        <v>10</v>
      </c>
      <c r="I400" s="156"/>
      <c r="L400" s="152"/>
      <c r="M400" s="157"/>
      <c r="T400" s="158"/>
      <c r="AT400" s="153" t="s">
        <v>226</v>
      </c>
      <c r="AU400" s="153" t="s">
        <v>79</v>
      </c>
      <c r="AV400" s="12" t="s">
        <v>79</v>
      </c>
      <c r="AW400" s="12" t="s">
        <v>31</v>
      </c>
      <c r="AX400" s="12" t="s">
        <v>69</v>
      </c>
      <c r="AY400" s="153" t="s">
        <v>212</v>
      </c>
    </row>
    <row r="401" spans="2:65" s="13" customFormat="1">
      <c r="B401" s="159"/>
      <c r="D401" s="150" t="s">
        <v>226</v>
      </c>
      <c r="E401" s="160" t="s">
        <v>19</v>
      </c>
      <c r="F401" s="161" t="s">
        <v>228</v>
      </c>
      <c r="H401" s="162">
        <v>10</v>
      </c>
      <c r="I401" s="163"/>
      <c r="L401" s="159"/>
      <c r="M401" s="164"/>
      <c r="T401" s="165"/>
      <c r="AT401" s="160" t="s">
        <v>226</v>
      </c>
      <c r="AU401" s="160" t="s">
        <v>79</v>
      </c>
      <c r="AV401" s="13" t="s">
        <v>229</v>
      </c>
      <c r="AW401" s="13" t="s">
        <v>31</v>
      </c>
      <c r="AX401" s="13" t="s">
        <v>77</v>
      </c>
      <c r="AY401" s="160" t="s">
        <v>212</v>
      </c>
    </row>
    <row r="402" spans="2:65" s="14" customFormat="1">
      <c r="B402" s="170"/>
      <c r="D402" s="150" t="s">
        <v>226</v>
      </c>
      <c r="E402" s="171" t="s">
        <v>19</v>
      </c>
      <c r="F402" s="172" t="s">
        <v>17482</v>
      </c>
      <c r="H402" s="171" t="s">
        <v>19</v>
      </c>
      <c r="I402" s="173"/>
      <c r="L402" s="170"/>
      <c r="M402" s="174"/>
      <c r="T402" s="175"/>
      <c r="AT402" s="171" t="s">
        <v>226</v>
      </c>
      <c r="AU402" s="171" t="s">
        <v>79</v>
      </c>
      <c r="AV402" s="14" t="s">
        <v>77</v>
      </c>
      <c r="AW402" s="14" t="s">
        <v>31</v>
      </c>
      <c r="AX402" s="14" t="s">
        <v>69</v>
      </c>
      <c r="AY402" s="171" t="s">
        <v>212</v>
      </c>
    </row>
    <row r="403" spans="2:65" s="11" customFormat="1" ht="22.9" customHeight="1">
      <c r="B403" s="121"/>
      <c r="D403" s="122" t="s">
        <v>68</v>
      </c>
      <c r="E403" s="131" t="s">
        <v>1371</v>
      </c>
      <c r="F403" s="131" t="s">
        <v>1372</v>
      </c>
      <c r="I403" s="124"/>
      <c r="J403" s="132">
        <f>BK403</f>
        <v>0</v>
      </c>
      <c r="L403" s="121"/>
      <c r="M403" s="126"/>
      <c r="P403" s="127">
        <f>SUM(P404:P407)</f>
        <v>0</v>
      </c>
      <c r="R403" s="127">
        <f>SUM(R404:R407)</f>
        <v>0</v>
      </c>
      <c r="T403" s="128">
        <f>SUM(T404:T407)</f>
        <v>0</v>
      </c>
      <c r="AR403" s="122" t="s">
        <v>77</v>
      </c>
      <c r="AT403" s="129" t="s">
        <v>68</v>
      </c>
      <c r="AU403" s="129" t="s">
        <v>77</v>
      </c>
      <c r="AY403" s="122" t="s">
        <v>212</v>
      </c>
      <c r="BK403" s="130">
        <f>SUM(BK404:BK407)</f>
        <v>0</v>
      </c>
    </row>
    <row r="404" spans="2:65" s="1" customFormat="1" ht="16.5" customHeight="1">
      <c r="B404" s="34"/>
      <c r="C404" s="133" t="s">
        <v>893</v>
      </c>
      <c r="D404" s="133" t="s">
        <v>215</v>
      </c>
      <c r="E404" s="134" t="s">
        <v>17483</v>
      </c>
      <c r="F404" s="135" t="s">
        <v>17484</v>
      </c>
      <c r="G404" s="136" t="s">
        <v>486</v>
      </c>
      <c r="H404" s="137">
        <v>32.22</v>
      </c>
      <c r="I404" s="138"/>
      <c r="J404" s="139">
        <f>ROUND(I404*H404,2)</f>
        <v>0</v>
      </c>
      <c r="K404" s="135" t="s">
        <v>219</v>
      </c>
      <c r="L404" s="34"/>
      <c r="M404" s="140" t="s">
        <v>19</v>
      </c>
      <c r="N404" s="141" t="s">
        <v>40</v>
      </c>
      <c r="P404" s="142">
        <f>O404*H404</f>
        <v>0</v>
      </c>
      <c r="Q404" s="142">
        <v>0</v>
      </c>
      <c r="R404" s="142">
        <f>Q404*H404</f>
        <v>0</v>
      </c>
      <c r="S404" s="142">
        <v>0</v>
      </c>
      <c r="T404" s="143">
        <f>S404*H404</f>
        <v>0</v>
      </c>
      <c r="AR404" s="144" t="s">
        <v>229</v>
      </c>
      <c r="AT404" s="144" t="s">
        <v>215</v>
      </c>
      <c r="AU404" s="144" t="s">
        <v>79</v>
      </c>
      <c r="AY404" s="19" t="s">
        <v>212</v>
      </c>
      <c r="BE404" s="145">
        <f>IF(N404="základní",J404,0)</f>
        <v>0</v>
      </c>
      <c r="BF404" s="145">
        <f>IF(N404="snížená",J404,0)</f>
        <v>0</v>
      </c>
      <c r="BG404" s="145">
        <f>IF(N404="zákl. přenesená",J404,0)</f>
        <v>0</v>
      </c>
      <c r="BH404" s="145">
        <f>IF(N404="sníž. přenesená",J404,0)</f>
        <v>0</v>
      </c>
      <c r="BI404" s="145">
        <f>IF(N404="nulová",J404,0)</f>
        <v>0</v>
      </c>
      <c r="BJ404" s="19" t="s">
        <v>77</v>
      </c>
      <c r="BK404" s="145">
        <f>ROUND(I404*H404,2)</f>
        <v>0</v>
      </c>
      <c r="BL404" s="19" t="s">
        <v>229</v>
      </c>
      <c r="BM404" s="144" t="s">
        <v>17485</v>
      </c>
    </row>
    <row r="405" spans="2:65" s="1" customFormat="1">
      <c r="B405" s="34"/>
      <c r="D405" s="146" t="s">
        <v>222</v>
      </c>
      <c r="F405" s="147" t="s">
        <v>17486</v>
      </c>
      <c r="I405" s="148"/>
      <c r="L405" s="34"/>
      <c r="M405" s="149"/>
      <c r="T405" s="55"/>
      <c r="AT405" s="19" t="s">
        <v>222</v>
      </c>
      <c r="AU405" s="19" t="s">
        <v>79</v>
      </c>
    </row>
    <row r="406" spans="2:65" s="12" customFormat="1">
      <c r="B406" s="152"/>
      <c r="D406" s="150" t="s">
        <v>226</v>
      </c>
      <c r="E406" s="153" t="s">
        <v>19</v>
      </c>
      <c r="F406" s="154" t="s">
        <v>17487</v>
      </c>
      <c r="H406" s="155">
        <v>32.22</v>
      </c>
      <c r="I406" s="156"/>
      <c r="L406" s="152"/>
      <c r="M406" s="157"/>
      <c r="T406" s="158"/>
      <c r="AT406" s="153" t="s">
        <v>226</v>
      </c>
      <c r="AU406" s="153" t="s">
        <v>79</v>
      </c>
      <c r="AV406" s="12" t="s">
        <v>79</v>
      </c>
      <c r="AW406" s="12" t="s">
        <v>31</v>
      </c>
      <c r="AX406" s="12" t="s">
        <v>69</v>
      </c>
      <c r="AY406" s="153" t="s">
        <v>212</v>
      </c>
    </row>
    <row r="407" spans="2:65" s="13" customFormat="1">
      <c r="B407" s="159"/>
      <c r="D407" s="150" t="s">
        <v>226</v>
      </c>
      <c r="E407" s="160" t="s">
        <v>19</v>
      </c>
      <c r="F407" s="161" t="s">
        <v>228</v>
      </c>
      <c r="H407" s="162">
        <v>32.22</v>
      </c>
      <c r="I407" s="163"/>
      <c r="L407" s="159"/>
      <c r="M407" s="164"/>
      <c r="T407" s="165"/>
      <c r="AT407" s="160" t="s">
        <v>226</v>
      </c>
      <c r="AU407" s="160" t="s">
        <v>79</v>
      </c>
      <c r="AV407" s="13" t="s">
        <v>229</v>
      </c>
      <c r="AW407" s="13" t="s">
        <v>31</v>
      </c>
      <c r="AX407" s="13" t="s">
        <v>77</v>
      </c>
      <c r="AY407" s="160" t="s">
        <v>212</v>
      </c>
    </row>
    <row r="408" spans="2:65" s="11" customFormat="1" ht="25.9" customHeight="1">
      <c r="B408" s="121"/>
      <c r="D408" s="122" t="s">
        <v>68</v>
      </c>
      <c r="E408" s="123" t="s">
        <v>2630</v>
      </c>
      <c r="F408" s="123" t="s">
        <v>2631</v>
      </c>
      <c r="I408" s="124"/>
      <c r="J408" s="125">
        <f>BK408</f>
        <v>0</v>
      </c>
      <c r="L408" s="121"/>
      <c r="M408" s="126"/>
      <c r="P408" s="127">
        <f>SUM(P409:P414)</f>
        <v>0</v>
      </c>
      <c r="R408" s="127">
        <f>SUM(R409:R414)</f>
        <v>0</v>
      </c>
      <c r="T408" s="128">
        <f>SUM(T409:T414)</f>
        <v>0</v>
      </c>
      <c r="AR408" s="122" t="s">
        <v>229</v>
      </c>
      <c r="AT408" s="129" t="s">
        <v>68</v>
      </c>
      <c r="AU408" s="129" t="s">
        <v>69</v>
      </c>
      <c r="AY408" s="122" t="s">
        <v>212</v>
      </c>
      <c r="BK408" s="130">
        <f>SUM(BK409:BK414)</f>
        <v>0</v>
      </c>
    </row>
    <row r="409" spans="2:65" s="1" customFormat="1" ht="16.5" customHeight="1">
      <c r="B409" s="34"/>
      <c r="C409" s="133" t="s">
        <v>898</v>
      </c>
      <c r="D409" s="133" t="s">
        <v>215</v>
      </c>
      <c r="E409" s="134" t="s">
        <v>9129</v>
      </c>
      <c r="F409" s="135" t="s">
        <v>9130</v>
      </c>
      <c r="G409" s="136" t="s">
        <v>408</v>
      </c>
      <c r="H409" s="137">
        <v>5</v>
      </c>
      <c r="I409" s="138"/>
      <c r="J409" s="139">
        <f>ROUND(I409*H409,2)</f>
        <v>0</v>
      </c>
      <c r="K409" s="135" t="s">
        <v>219</v>
      </c>
      <c r="L409" s="34"/>
      <c r="M409" s="140" t="s">
        <v>19</v>
      </c>
      <c r="N409" s="141" t="s">
        <v>40</v>
      </c>
      <c r="P409" s="142">
        <f>O409*H409</f>
        <v>0</v>
      </c>
      <c r="Q409" s="142">
        <v>0</v>
      </c>
      <c r="R409" s="142">
        <f>Q409*H409</f>
        <v>0</v>
      </c>
      <c r="S409" s="142">
        <v>0</v>
      </c>
      <c r="T409" s="143">
        <f>S409*H409</f>
        <v>0</v>
      </c>
      <c r="AR409" s="144" t="s">
        <v>2635</v>
      </c>
      <c r="AT409" s="144" t="s">
        <v>215</v>
      </c>
      <c r="AU409" s="144" t="s">
        <v>77</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2635</v>
      </c>
      <c r="BM409" s="144" t="s">
        <v>17488</v>
      </c>
    </row>
    <row r="410" spans="2:65" s="1" customFormat="1">
      <c r="B410" s="34"/>
      <c r="D410" s="146" t="s">
        <v>222</v>
      </c>
      <c r="F410" s="147" t="s">
        <v>9132</v>
      </c>
      <c r="I410" s="148"/>
      <c r="L410" s="34"/>
      <c r="M410" s="149"/>
      <c r="T410" s="55"/>
      <c r="AT410" s="19" t="s">
        <v>222</v>
      </c>
      <c r="AU410" s="19" t="s">
        <v>77</v>
      </c>
    </row>
    <row r="411" spans="2:65" s="1" customFormat="1" ht="39">
      <c r="B411" s="34"/>
      <c r="D411" s="150" t="s">
        <v>224</v>
      </c>
      <c r="F411" s="151" t="s">
        <v>17489</v>
      </c>
      <c r="I411" s="148"/>
      <c r="L411" s="34"/>
      <c r="M411" s="149"/>
      <c r="T411" s="55"/>
      <c r="AT411" s="19" t="s">
        <v>224</v>
      </c>
      <c r="AU411" s="19" t="s">
        <v>77</v>
      </c>
    </row>
    <row r="412" spans="2:65" s="12" customFormat="1">
      <c r="B412" s="152"/>
      <c r="D412" s="150" t="s">
        <v>226</v>
      </c>
      <c r="E412" s="153" t="s">
        <v>19</v>
      </c>
      <c r="F412" s="154" t="s">
        <v>17490</v>
      </c>
      <c r="H412" s="155">
        <v>5</v>
      </c>
      <c r="I412" s="156"/>
      <c r="L412" s="152"/>
      <c r="M412" s="157"/>
      <c r="T412" s="158"/>
      <c r="AT412" s="153" t="s">
        <v>226</v>
      </c>
      <c r="AU412" s="153" t="s">
        <v>77</v>
      </c>
      <c r="AV412" s="12" t="s">
        <v>79</v>
      </c>
      <c r="AW412" s="12" t="s">
        <v>31</v>
      </c>
      <c r="AX412" s="12" t="s">
        <v>69</v>
      </c>
      <c r="AY412" s="153" t="s">
        <v>212</v>
      </c>
    </row>
    <row r="413" spans="2:65" s="13" customFormat="1">
      <c r="B413" s="159"/>
      <c r="D413" s="150" t="s">
        <v>226</v>
      </c>
      <c r="E413" s="160" t="s">
        <v>19</v>
      </c>
      <c r="F413" s="161" t="s">
        <v>228</v>
      </c>
      <c r="H413" s="162">
        <v>5</v>
      </c>
      <c r="I413" s="163"/>
      <c r="L413" s="159"/>
      <c r="M413" s="164"/>
      <c r="T413" s="165"/>
      <c r="AT413" s="160" t="s">
        <v>226</v>
      </c>
      <c r="AU413" s="160" t="s">
        <v>77</v>
      </c>
      <c r="AV413" s="13" t="s">
        <v>229</v>
      </c>
      <c r="AW413" s="13" t="s">
        <v>31</v>
      </c>
      <c r="AX413" s="13" t="s">
        <v>77</v>
      </c>
      <c r="AY413" s="160" t="s">
        <v>212</v>
      </c>
    </row>
    <row r="414" spans="2:65" s="14" customFormat="1">
      <c r="B414" s="170"/>
      <c r="D414" s="150" t="s">
        <v>226</v>
      </c>
      <c r="E414" s="171" t="s">
        <v>19</v>
      </c>
      <c r="F414" s="172" t="s">
        <v>2639</v>
      </c>
      <c r="H414" s="171" t="s">
        <v>19</v>
      </c>
      <c r="I414" s="173"/>
      <c r="L414" s="170"/>
      <c r="M414" s="183"/>
      <c r="N414" s="184"/>
      <c r="O414" s="184"/>
      <c r="P414" s="184"/>
      <c r="Q414" s="184"/>
      <c r="R414" s="184"/>
      <c r="S414" s="184"/>
      <c r="T414" s="185"/>
      <c r="AT414" s="171" t="s">
        <v>226</v>
      </c>
      <c r="AU414" s="171" t="s">
        <v>77</v>
      </c>
      <c r="AV414" s="14" t="s">
        <v>77</v>
      </c>
      <c r="AW414" s="14" t="s">
        <v>31</v>
      </c>
      <c r="AX414" s="14" t="s">
        <v>69</v>
      </c>
      <c r="AY414" s="171" t="s">
        <v>212</v>
      </c>
    </row>
    <row r="415" spans="2:65" s="1" customFormat="1" ht="6.95" customHeight="1">
      <c r="B415" s="43"/>
      <c r="C415" s="44"/>
      <c r="D415" s="44"/>
      <c r="E415" s="44"/>
      <c r="F415" s="44"/>
      <c r="G415" s="44"/>
      <c r="H415" s="44"/>
      <c r="I415" s="44"/>
      <c r="J415" s="44"/>
      <c r="K415" s="44"/>
      <c r="L415" s="34"/>
    </row>
  </sheetData>
  <sheetProtection algorithmName="SHA-512" hashValue="0b+YUpPtTXrHf5jwGXUMbzbxajK63FZ4XqIdDGG6Wa8rr9NMwOGMbE4w0m4Ua+p/2aKuQTwNIjlbmMSPEs8H/Q==" saltValue="A/9CR9blxyDSqrUunjRvCnwGbF6KnjJ8bWYgjc/ypj6qjS0N03Em5omvwKJ/twdvtkvr9ffnrNDvJ3uIFBb9Ug==" spinCount="100000" sheet="1" objects="1" scenarios="1" formatColumns="0" formatRows="0" autoFilter="0"/>
  <autoFilter ref="C89:K414" xr:uid="{00000000-0009-0000-0000-00001D000000}"/>
  <mergeCells count="12">
    <mergeCell ref="E82:H82"/>
    <mergeCell ref="L2:V2"/>
    <mergeCell ref="E50:H50"/>
    <mergeCell ref="E52:H52"/>
    <mergeCell ref="E54:H54"/>
    <mergeCell ref="E78:H78"/>
    <mergeCell ref="E80:H80"/>
    <mergeCell ref="E7:H7"/>
    <mergeCell ref="E9:H9"/>
    <mergeCell ref="E11:H11"/>
    <mergeCell ref="E20:H20"/>
    <mergeCell ref="E29:H29"/>
  </mergeCells>
  <hyperlinks>
    <hyperlink ref="F94" r:id="rId1" xr:uid="{00000000-0004-0000-1D00-000000000000}"/>
    <hyperlink ref="F100" r:id="rId2" xr:uid="{00000000-0004-0000-1D00-000001000000}"/>
    <hyperlink ref="F112" r:id="rId3" xr:uid="{00000000-0004-0000-1D00-000002000000}"/>
    <hyperlink ref="F118" r:id="rId4" xr:uid="{00000000-0004-0000-1D00-000003000000}"/>
    <hyperlink ref="F124" r:id="rId5" xr:uid="{00000000-0004-0000-1D00-000004000000}"/>
    <hyperlink ref="F130" r:id="rId6" xr:uid="{00000000-0004-0000-1D00-000005000000}"/>
    <hyperlink ref="F139" r:id="rId7" xr:uid="{00000000-0004-0000-1D00-000006000000}"/>
    <hyperlink ref="F153" r:id="rId8" xr:uid="{00000000-0004-0000-1D00-000007000000}"/>
    <hyperlink ref="F161" r:id="rId9" xr:uid="{00000000-0004-0000-1D00-000008000000}"/>
    <hyperlink ref="F166" r:id="rId10" xr:uid="{00000000-0004-0000-1D00-000009000000}"/>
    <hyperlink ref="F172" r:id="rId11" xr:uid="{00000000-0004-0000-1D00-00000A000000}"/>
    <hyperlink ref="F178" r:id="rId12" xr:uid="{00000000-0004-0000-1D00-00000B000000}"/>
    <hyperlink ref="F183" r:id="rId13" xr:uid="{00000000-0004-0000-1D00-00000C000000}"/>
    <hyperlink ref="F188" r:id="rId14" xr:uid="{00000000-0004-0000-1D00-00000D000000}"/>
    <hyperlink ref="F192" r:id="rId15" xr:uid="{00000000-0004-0000-1D00-00000E000000}"/>
    <hyperlink ref="F196" r:id="rId16" xr:uid="{00000000-0004-0000-1D00-00000F000000}"/>
    <hyperlink ref="F201" r:id="rId17" xr:uid="{00000000-0004-0000-1D00-000010000000}"/>
    <hyperlink ref="F206" r:id="rId18" xr:uid="{00000000-0004-0000-1D00-000011000000}"/>
    <hyperlink ref="F212" r:id="rId19" xr:uid="{00000000-0004-0000-1D00-000012000000}"/>
    <hyperlink ref="F217" r:id="rId20" xr:uid="{00000000-0004-0000-1D00-000013000000}"/>
    <hyperlink ref="F222" r:id="rId21" xr:uid="{00000000-0004-0000-1D00-000014000000}"/>
    <hyperlink ref="F227" r:id="rId22" xr:uid="{00000000-0004-0000-1D00-000015000000}"/>
    <hyperlink ref="F236" r:id="rId23" xr:uid="{00000000-0004-0000-1D00-000016000000}"/>
    <hyperlink ref="F241" r:id="rId24" xr:uid="{00000000-0004-0000-1D00-000017000000}"/>
    <hyperlink ref="F245" r:id="rId25" xr:uid="{00000000-0004-0000-1D00-000018000000}"/>
    <hyperlink ref="F249" r:id="rId26" xr:uid="{00000000-0004-0000-1D00-000019000000}"/>
    <hyperlink ref="F253" r:id="rId27" xr:uid="{00000000-0004-0000-1D00-00001A000000}"/>
    <hyperlink ref="F257" r:id="rId28" xr:uid="{00000000-0004-0000-1D00-00001B000000}"/>
    <hyperlink ref="F261" r:id="rId29" xr:uid="{00000000-0004-0000-1D00-00001C000000}"/>
    <hyperlink ref="F265" r:id="rId30" xr:uid="{00000000-0004-0000-1D00-00001D000000}"/>
    <hyperlink ref="F269" r:id="rId31" xr:uid="{00000000-0004-0000-1D00-00001E000000}"/>
    <hyperlink ref="F273" r:id="rId32" xr:uid="{00000000-0004-0000-1D00-00001F000000}"/>
    <hyperlink ref="F278" r:id="rId33" xr:uid="{00000000-0004-0000-1D00-000020000000}"/>
    <hyperlink ref="F283" r:id="rId34" xr:uid="{00000000-0004-0000-1D00-000021000000}"/>
    <hyperlink ref="F305" r:id="rId35" xr:uid="{00000000-0004-0000-1D00-000022000000}"/>
    <hyperlink ref="F309" r:id="rId36" xr:uid="{00000000-0004-0000-1D00-000023000000}"/>
    <hyperlink ref="F313" r:id="rId37" xr:uid="{00000000-0004-0000-1D00-000024000000}"/>
    <hyperlink ref="F319" r:id="rId38" xr:uid="{00000000-0004-0000-1D00-000025000000}"/>
    <hyperlink ref="F324" r:id="rId39" xr:uid="{00000000-0004-0000-1D00-000026000000}"/>
    <hyperlink ref="F329" r:id="rId40" xr:uid="{00000000-0004-0000-1D00-000027000000}"/>
    <hyperlink ref="F337" r:id="rId41" xr:uid="{00000000-0004-0000-1D00-000028000000}"/>
    <hyperlink ref="F341" r:id="rId42" xr:uid="{00000000-0004-0000-1D00-000029000000}"/>
    <hyperlink ref="F345" r:id="rId43" xr:uid="{00000000-0004-0000-1D00-00002A000000}"/>
    <hyperlink ref="F349" r:id="rId44" xr:uid="{00000000-0004-0000-1D00-00002B000000}"/>
    <hyperlink ref="F359" r:id="rId45" xr:uid="{00000000-0004-0000-1D00-00002C000000}"/>
    <hyperlink ref="F365" r:id="rId46" xr:uid="{00000000-0004-0000-1D00-00002D000000}"/>
    <hyperlink ref="F369" r:id="rId47" xr:uid="{00000000-0004-0000-1D00-00002E000000}"/>
    <hyperlink ref="F375" r:id="rId48" xr:uid="{00000000-0004-0000-1D00-00002F000000}"/>
    <hyperlink ref="F380" r:id="rId49" xr:uid="{00000000-0004-0000-1D00-000030000000}"/>
    <hyperlink ref="F405" r:id="rId50" xr:uid="{00000000-0004-0000-1D00-000031000000}"/>
    <hyperlink ref="F410" r:id="rId51" xr:uid="{00000000-0004-0000-1D00-000032000000}"/>
  </hyperlinks>
  <pageMargins left="0.39374999999999999" right="0.39374999999999999" top="0.39374999999999999" bottom="0.39374999999999999" header="0" footer="0"/>
  <pageSetup paperSize="9" scale="84" fitToHeight="100" orientation="landscape" blackAndWhite="1" r:id="rId52"/>
  <headerFooter>
    <oddFooter>&amp;CStrana &amp;P z &amp;N</oddFooter>
  </headerFooter>
  <drawing r:id="rId5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47"/>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173</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17158</v>
      </c>
      <c r="F9" s="364"/>
      <c r="G9" s="364"/>
      <c r="H9" s="364"/>
      <c r="L9" s="34"/>
    </row>
    <row r="10" spans="2:46" s="1" customFormat="1" ht="12" customHeight="1">
      <c r="B10" s="34"/>
      <c r="D10" s="29" t="s">
        <v>15098</v>
      </c>
      <c r="L10" s="34"/>
    </row>
    <row r="11" spans="2:46" s="1" customFormat="1" ht="16.5" customHeight="1">
      <c r="B11" s="34"/>
      <c r="E11" s="356" t="s">
        <v>17491</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
        <v>183</v>
      </c>
      <c r="L22" s="34"/>
    </row>
    <row r="23" spans="2:12" s="1" customFormat="1" ht="18" customHeight="1">
      <c r="B23" s="34"/>
      <c r="E23" s="27" t="s">
        <v>184</v>
      </c>
      <c r="I23" s="29" t="s">
        <v>27</v>
      </c>
      <c r="J23" s="27" t="s">
        <v>185</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48" t="s">
        <v>19</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ROUND(J88,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ROUND((SUM(BE88:BE146)),  2)</f>
        <v>0</v>
      </c>
      <c r="I35" s="95">
        <v>0.21</v>
      </c>
      <c r="J35" s="85">
        <f>ROUND(((SUM(BE88:BE146))*I35),  2)</f>
        <v>0</v>
      </c>
      <c r="L35" s="34"/>
    </row>
    <row r="36" spans="2:12" s="1" customFormat="1" ht="14.45" customHeight="1">
      <c r="B36" s="34"/>
      <c r="E36" s="29" t="s">
        <v>41</v>
      </c>
      <c r="F36" s="85">
        <f>ROUND((SUM(BF88:BF146)),  2)</f>
        <v>0</v>
      </c>
      <c r="I36" s="95">
        <v>0.12</v>
      </c>
      <c r="J36" s="85">
        <f>ROUND(((SUM(BF88:BF146))*I36),  2)</f>
        <v>0</v>
      </c>
      <c r="L36" s="34"/>
    </row>
    <row r="37" spans="2:12" s="1" customFormat="1" ht="14.45" hidden="1" customHeight="1">
      <c r="B37" s="34"/>
      <c r="E37" s="29" t="s">
        <v>42</v>
      </c>
      <c r="F37" s="85">
        <f>ROUND((SUM(BG88:BG146)),  2)</f>
        <v>0</v>
      </c>
      <c r="I37" s="95">
        <v>0.21</v>
      </c>
      <c r="J37" s="85">
        <f>0</f>
        <v>0</v>
      </c>
      <c r="L37" s="34"/>
    </row>
    <row r="38" spans="2:12" s="1" customFormat="1" ht="14.45" hidden="1" customHeight="1">
      <c r="B38" s="34"/>
      <c r="E38" s="29" t="s">
        <v>43</v>
      </c>
      <c r="F38" s="85">
        <f>ROUND((SUM(BH88:BH146)),  2)</f>
        <v>0</v>
      </c>
      <c r="I38" s="95">
        <v>0.12</v>
      </c>
      <c r="J38" s="85">
        <f>0</f>
        <v>0</v>
      </c>
      <c r="L38" s="34"/>
    </row>
    <row r="39" spans="2:12" s="1" customFormat="1" ht="14.45" hidden="1" customHeight="1">
      <c r="B39" s="34"/>
      <c r="E39" s="29" t="s">
        <v>44</v>
      </c>
      <c r="F39" s="85">
        <f>ROUND((SUM(BI88:BI146)),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17158</v>
      </c>
      <c r="F52" s="364"/>
      <c r="G52" s="364"/>
      <c r="H52" s="364"/>
      <c r="L52" s="34"/>
    </row>
    <row r="53" spans="2:47" s="1" customFormat="1" ht="12" customHeight="1">
      <c r="B53" s="34"/>
      <c r="C53" s="29" t="s">
        <v>15098</v>
      </c>
      <c r="L53" s="34"/>
    </row>
    <row r="54" spans="2:47" s="1" customFormat="1" ht="16.5" customHeight="1">
      <c r="B54" s="34"/>
      <c r="E54" s="356" t="str">
        <f>E11</f>
        <v>D.1.4.10.1.-2 - SADOVÉ ÚPRAVY, VENKOVNÍ VYBAVENÍ, OPLOCENÍ - NÁHRADNÍ VÝSADBA</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25.7" customHeight="1">
      <c r="B58" s="34"/>
      <c r="C58" s="29" t="s">
        <v>25</v>
      </c>
      <c r="F58" s="27" t="str">
        <f>E17</f>
        <v xml:space="preserve"> </v>
      </c>
      <c r="I58" s="29" t="s">
        <v>30</v>
      </c>
      <c r="J58" s="32" t="str">
        <f>E23</f>
        <v xml:space="preserve">TECHNICO Opava s.r.o.,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J88</f>
        <v>0</v>
      </c>
      <c r="L63" s="34"/>
      <c r="AU63" s="19" t="s">
        <v>189</v>
      </c>
    </row>
    <row r="64" spans="2:47" s="8" customFormat="1" ht="24.95" customHeight="1">
      <c r="B64" s="105"/>
      <c r="D64" s="106" t="s">
        <v>372</v>
      </c>
      <c r="E64" s="107"/>
      <c r="F64" s="107"/>
      <c r="G64" s="107"/>
      <c r="H64" s="107"/>
      <c r="I64" s="107"/>
      <c r="J64" s="108">
        <f>J89</f>
        <v>0</v>
      </c>
      <c r="L64" s="105"/>
    </row>
    <row r="65" spans="2:12" s="9" customFormat="1" ht="19.899999999999999" customHeight="1">
      <c r="B65" s="109"/>
      <c r="D65" s="110" t="s">
        <v>373</v>
      </c>
      <c r="E65" s="111"/>
      <c r="F65" s="111"/>
      <c r="G65" s="111"/>
      <c r="H65" s="111"/>
      <c r="I65" s="111"/>
      <c r="J65" s="112">
        <f>J90</f>
        <v>0</v>
      </c>
      <c r="L65" s="109"/>
    </row>
    <row r="66" spans="2:12" s="9" customFormat="1" ht="19.899999999999999" customHeight="1">
      <c r="B66" s="109"/>
      <c r="D66" s="110" t="s">
        <v>376</v>
      </c>
      <c r="E66" s="111"/>
      <c r="F66" s="111"/>
      <c r="G66" s="111"/>
      <c r="H66" s="111"/>
      <c r="I66" s="111"/>
      <c r="J66" s="112">
        <f>J142</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5" t="str">
        <f>E7</f>
        <v>Stavební úpravy budovy N (CEETe II) v areálu VŠB-TUO - Úpravy po DI - rev_a</v>
      </c>
      <c r="F76" s="366"/>
      <c r="G76" s="366"/>
      <c r="H76" s="366"/>
      <c r="L76" s="34"/>
    </row>
    <row r="77" spans="2:12" ht="12" customHeight="1">
      <c r="B77" s="22"/>
      <c r="C77" s="29" t="s">
        <v>181</v>
      </c>
      <c r="L77" s="22"/>
    </row>
    <row r="78" spans="2:12" s="1" customFormat="1" ht="16.5" customHeight="1">
      <c r="B78" s="34"/>
      <c r="E78" s="365" t="s">
        <v>17158</v>
      </c>
      <c r="F78" s="364"/>
      <c r="G78" s="364"/>
      <c r="H78" s="364"/>
      <c r="L78" s="34"/>
    </row>
    <row r="79" spans="2:12" s="1" customFormat="1" ht="12" customHeight="1">
      <c r="B79" s="34"/>
      <c r="C79" s="29" t="s">
        <v>15098</v>
      </c>
      <c r="L79" s="34"/>
    </row>
    <row r="80" spans="2:12" s="1" customFormat="1" ht="16.5" customHeight="1">
      <c r="B80" s="34"/>
      <c r="E80" s="356" t="str">
        <f>E11</f>
        <v>D.1.4.10.1.-2 - SADOVÉ ÚPRAVY, VENKOVNÍ VYBAVENÍ, OPLOCENÍ - NÁHRADNÍ VÝSADBA</v>
      </c>
      <c r="F80" s="364"/>
      <c r="G80" s="364"/>
      <c r="H80" s="364"/>
      <c r="L80" s="34"/>
    </row>
    <row r="81" spans="2:65" s="1" customFormat="1" ht="6.95" customHeight="1">
      <c r="B81" s="34"/>
      <c r="L81" s="34"/>
    </row>
    <row r="82" spans="2:65" s="1" customFormat="1" ht="12" customHeight="1">
      <c r="B82" s="34"/>
      <c r="C82" s="29" t="s">
        <v>21</v>
      </c>
      <c r="F82" s="27" t="str">
        <f>F14</f>
        <v xml:space="preserve"> </v>
      </c>
      <c r="I82" s="29" t="s">
        <v>23</v>
      </c>
      <c r="J82" s="51" t="str">
        <f>IF(J14="","",J14)</f>
        <v>1. 10. 2025</v>
      </c>
      <c r="L82" s="34"/>
    </row>
    <row r="83" spans="2:65" s="1" customFormat="1" ht="6.95" customHeight="1">
      <c r="B83" s="34"/>
      <c r="L83" s="34"/>
    </row>
    <row r="84" spans="2:65" s="1" customFormat="1" ht="25.7" customHeight="1">
      <c r="B84" s="34"/>
      <c r="C84" s="29" t="s">
        <v>25</v>
      </c>
      <c r="F84" s="27" t="str">
        <f>E17</f>
        <v xml:space="preserve"> </v>
      </c>
      <c r="I84" s="29" t="s">
        <v>30</v>
      </c>
      <c r="J84" s="32" t="str">
        <f>E23</f>
        <v xml:space="preserve">TECHNICO Opava s.r.o., </v>
      </c>
      <c r="L84" s="34"/>
    </row>
    <row r="85" spans="2:65" s="1" customFormat="1" ht="15.2" customHeight="1">
      <c r="B85" s="34"/>
      <c r="C85" s="29" t="s">
        <v>28</v>
      </c>
      <c r="F85" s="27" t="str">
        <f>IF(E20="","",E20)</f>
        <v>Vyplň údaj</v>
      </c>
      <c r="I85" s="29" t="s">
        <v>32</v>
      </c>
      <c r="J85" s="32" t="str">
        <f>E26</f>
        <v xml:space="preserve"> </v>
      </c>
      <c r="L85" s="34"/>
    </row>
    <row r="86" spans="2:65" s="1" customFormat="1" ht="10.35" customHeight="1">
      <c r="B86" s="34"/>
      <c r="L86" s="34"/>
    </row>
    <row r="87" spans="2:65" s="10" customFormat="1" ht="29.25" customHeight="1">
      <c r="B87" s="113"/>
      <c r="C87" s="114" t="s">
        <v>198</v>
      </c>
      <c r="D87" s="115" t="s">
        <v>54</v>
      </c>
      <c r="E87" s="115" t="s">
        <v>50</v>
      </c>
      <c r="F87" s="115" t="s">
        <v>51</v>
      </c>
      <c r="G87" s="115" t="s">
        <v>199</v>
      </c>
      <c r="H87" s="115" t="s">
        <v>200</v>
      </c>
      <c r="I87" s="115" t="s">
        <v>201</v>
      </c>
      <c r="J87" s="115" t="s">
        <v>188</v>
      </c>
      <c r="K87" s="116" t="s">
        <v>202</v>
      </c>
      <c r="L87" s="113"/>
      <c r="M87" s="58" t="s">
        <v>19</v>
      </c>
      <c r="N87" s="59" t="s">
        <v>39</v>
      </c>
      <c r="O87" s="59" t="s">
        <v>203</v>
      </c>
      <c r="P87" s="59" t="s">
        <v>204</v>
      </c>
      <c r="Q87" s="59" t="s">
        <v>205</v>
      </c>
      <c r="R87" s="59" t="s">
        <v>206</v>
      </c>
      <c r="S87" s="59" t="s">
        <v>207</v>
      </c>
      <c r="T87" s="60" t="s">
        <v>208</v>
      </c>
    </row>
    <row r="88" spans="2:65" s="1" customFormat="1" ht="22.9" customHeight="1">
      <c r="B88" s="34"/>
      <c r="C88" s="63" t="s">
        <v>209</v>
      </c>
      <c r="J88" s="117">
        <f>BK88</f>
        <v>0</v>
      </c>
      <c r="L88" s="34"/>
      <c r="M88" s="61"/>
      <c r="N88" s="52"/>
      <c r="O88" s="52"/>
      <c r="P88" s="118">
        <f>P89</f>
        <v>0</v>
      </c>
      <c r="Q88" s="52"/>
      <c r="R88" s="118">
        <f>R89</f>
        <v>0.47261000000000003</v>
      </c>
      <c r="S88" s="52"/>
      <c r="T88" s="119">
        <f>T89</f>
        <v>0</v>
      </c>
      <c r="AT88" s="19" t="s">
        <v>68</v>
      </c>
      <c r="AU88" s="19" t="s">
        <v>189</v>
      </c>
      <c r="BK88" s="120">
        <f>BK89</f>
        <v>0</v>
      </c>
    </row>
    <row r="89" spans="2:65" s="11" customFormat="1" ht="25.9" customHeight="1">
      <c r="B89" s="121"/>
      <c r="D89" s="122" t="s">
        <v>68</v>
      </c>
      <c r="E89" s="123" t="s">
        <v>403</v>
      </c>
      <c r="F89" s="123" t="s">
        <v>404</v>
      </c>
      <c r="I89" s="124"/>
      <c r="J89" s="125">
        <f>BK89</f>
        <v>0</v>
      </c>
      <c r="L89" s="121"/>
      <c r="M89" s="126"/>
      <c r="P89" s="127">
        <f>P90+P142</f>
        <v>0</v>
      </c>
      <c r="R89" s="127">
        <f>R90+R142</f>
        <v>0.47261000000000003</v>
      </c>
      <c r="T89" s="128">
        <f>T90+T142</f>
        <v>0</v>
      </c>
      <c r="AR89" s="122" t="s">
        <v>77</v>
      </c>
      <c r="AT89" s="129" t="s">
        <v>68</v>
      </c>
      <c r="AU89" s="129" t="s">
        <v>69</v>
      </c>
      <c r="AY89" s="122" t="s">
        <v>212</v>
      </c>
      <c r="BK89" s="130">
        <f>BK90+BK142</f>
        <v>0</v>
      </c>
    </row>
    <row r="90" spans="2:65" s="11" customFormat="1" ht="22.9" customHeight="1">
      <c r="B90" s="121"/>
      <c r="D90" s="122" t="s">
        <v>68</v>
      </c>
      <c r="E90" s="131" t="s">
        <v>77</v>
      </c>
      <c r="F90" s="131" t="s">
        <v>405</v>
      </c>
      <c r="I90" s="124"/>
      <c r="J90" s="132">
        <f>BK90</f>
        <v>0</v>
      </c>
      <c r="L90" s="121"/>
      <c r="M90" s="126"/>
      <c r="P90" s="127">
        <f>SUM(P91:P141)</f>
        <v>0</v>
      </c>
      <c r="R90" s="127">
        <f>SUM(R91:R141)</f>
        <v>0.47261000000000003</v>
      </c>
      <c r="T90" s="128">
        <f>SUM(T91:T141)</f>
        <v>0</v>
      </c>
      <c r="AR90" s="122" t="s">
        <v>77</v>
      </c>
      <c r="AT90" s="129" t="s">
        <v>68</v>
      </c>
      <c r="AU90" s="129" t="s">
        <v>77</v>
      </c>
      <c r="AY90" s="122" t="s">
        <v>212</v>
      </c>
      <c r="BK90" s="130">
        <f>SUM(BK91:BK141)</f>
        <v>0</v>
      </c>
    </row>
    <row r="91" spans="2:65" s="1" customFormat="1" ht="16.5" customHeight="1">
      <c r="B91" s="34"/>
      <c r="C91" s="133" t="s">
        <v>77</v>
      </c>
      <c r="D91" s="133" t="s">
        <v>215</v>
      </c>
      <c r="E91" s="134" t="s">
        <v>17492</v>
      </c>
      <c r="F91" s="135" t="s">
        <v>17493</v>
      </c>
      <c r="G91" s="136" t="s">
        <v>495</v>
      </c>
      <c r="H91" s="137">
        <v>45</v>
      </c>
      <c r="I91" s="138"/>
      <c r="J91" s="139">
        <f>ROUND(I91*H91,2)</f>
        <v>0</v>
      </c>
      <c r="K91" s="135" t="s">
        <v>245</v>
      </c>
      <c r="L91" s="34"/>
      <c r="M91" s="140" t="s">
        <v>19</v>
      </c>
      <c r="N91" s="141" t="s">
        <v>40</v>
      </c>
      <c r="P91" s="142">
        <f>O91*H91</f>
        <v>0</v>
      </c>
      <c r="Q91" s="142">
        <v>4.4999999999999999E-4</v>
      </c>
      <c r="R91" s="142">
        <f>Q91*H91</f>
        <v>2.0250000000000001E-2</v>
      </c>
      <c r="S91" s="142">
        <v>0</v>
      </c>
      <c r="T91" s="143">
        <f>S91*H91</f>
        <v>0</v>
      </c>
      <c r="AR91" s="144" t="s">
        <v>229</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229</v>
      </c>
      <c r="BM91" s="144" t="s">
        <v>17494</v>
      </c>
    </row>
    <row r="92" spans="2:65" s="1" customFormat="1" ht="29.25">
      <c r="B92" s="34"/>
      <c r="D92" s="150" t="s">
        <v>224</v>
      </c>
      <c r="F92" s="151" t="s">
        <v>17495</v>
      </c>
      <c r="I92" s="148"/>
      <c r="L92" s="34"/>
      <c r="M92" s="149"/>
      <c r="T92" s="55"/>
      <c r="AT92" s="19" t="s">
        <v>224</v>
      </c>
      <c r="AU92" s="19" t="s">
        <v>79</v>
      </c>
    </row>
    <row r="93" spans="2:65" s="14" customFormat="1" ht="22.5">
      <c r="B93" s="170"/>
      <c r="D93" s="150" t="s">
        <v>226</v>
      </c>
      <c r="E93" s="171" t="s">
        <v>19</v>
      </c>
      <c r="F93" s="172" t="s">
        <v>17496</v>
      </c>
      <c r="H93" s="171" t="s">
        <v>19</v>
      </c>
      <c r="I93" s="173"/>
      <c r="L93" s="170"/>
      <c r="M93" s="174"/>
      <c r="T93" s="175"/>
      <c r="AT93" s="171" t="s">
        <v>226</v>
      </c>
      <c r="AU93" s="171" t="s">
        <v>79</v>
      </c>
      <c r="AV93" s="14" t="s">
        <v>77</v>
      </c>
      <c r="AW93" s="14" t="s">
        <v>31</v>
      </c>
      <c r="AX93" s="14" t="s">
        <v>69</v>
      </c>
      <c r="AY93" s="171" t="s">
        <v>212</v>
      </c>
    </row>
    <row r="94" spans="2:65" s="12" customFormat="1">
      <c r="B94" s="152"/>
      <c r="D94" s="150" t="s">
        <v>226</v>
      </c>
      <c r="E94" s="153" t="s">
        <v>19</v>
      </c>
      <c r="F94" s="154" t="s">
        <v>17497</v>
      </c>
      <c r="H94" s="155">
        <v>45</v>
      </c>
      <c r="I94" s="156"/>
      <c r="L94" s="152"/>
      <c r="M94" s="157"/>
      <c r="T94" s="158"/>
      <c r="AT94" s="153" t="s">
        <v>226</v>
      </c>
      <c r="AU94" s="153" t="s">
        <v>79</v>
      </c>
      <c r="AV94" s="12" t="s">
        <v>79</v>
      </c>
      <c r="AW94" s="12" t="s">
        <v>31</v>
      </c>
      <c r="AX94" s="12" t="s">
        <v>69</v>
      </c>
      <c r="AY94" s="153" t="s">
        <v>212</v>
      </c>
    </row>
    <row r="95" spans="2:65" s="13" customFormat="1">
      <c r="B95" s="159"/>
      <c r="D95" s="150" t="s">
        <v>226</v>
      </c>
      <c r="E95" s="160" t="s">
        <v>19</v>
      </c>
      <c r="F95" s="161" t="s">
        <v>228</v>
      </c>
      <c r="H95" s="162">
        <v>45</v>
      </c>
      <c r="I95" s="163"/>
      <c r="L95" s="159"/>
      <c r="M95" s="164"/>
      <c r="T95" s="165"/>
      <c r="AT95" s="160" t="s">
        <v>226</v>
      </c>
      <c r="AU95" s="160" t="s">
        <v>79</v>
      </c>
      <c r="AV95" s="13" t="s">
        <v>229</v>
      </c>
      <c r="AW95" s="13" t="s">
        <v>31</v>
      </c>
      <c r="AX95" s="13" t="s">
        <v>77</v>
      </c>
      <c r="AY95" s="160" t="s">
        <v>212</v>
      </c>
    </row>
    <row r="96" spans="2:65" s="1" customFormat="1" ht="16.5" customHeight="1">
      <c r="B96" s="34"/>
      <c r="C96" s="133" t="s">
        <v>79</v>
      </c>
      <c r="D96" s="133" t="s">
        <v>215</v>
      </c>
      <c r="E96" s="134" t="s">
        <v>17498</v>
      </c>
      <c r="F96" s="135" t="s">
        <v>17499</v>
      </c>
      <c r="G96" s="136" t="s">
        <v>624</v>
      </c>
      <c r="H96" s="137">
        <v>8</v>
      </c>
      <c r="I96" s="138"/>
      <c r="J96" s="139">
        <f>ROUND(I96*H96,2)</f>
        <v>0</v>
      </c>
      <c r="K96" s="135" t="s">
        <v>219</v>
      </c>
      <c r="L96" s="34"/>
      <c r="M96" s="140" t="s">
        <v>19</v>
      </c>
      <c r="N96" s="141" t="s">
        <v>40</v>
      </c>
      <c r="P96" s="142">
        <f>O96*H96</f>
        <v>0</v>
      </c>
      <c r="Q96" s="142">
        <v>6.0000000000000002E-5</v>
      </c>
      <c r="R96" s="142">
        <f>Q96*H96</f>
        <v>4.8000000000000001E-4</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17500</v>
      </c>
    </row>
    <row r="97" spans="2:65" s="1" customFormat="1">
      <c r="B97" s="34"/>
      <c r="D97" s="146" t="s">
        <v>222</v>
      </c>
      <c r="F97" s="147" t="s">
        <v>17501</v>
      </c>
      <c r="I97" s="148"/>
      <c r="L97" s="34"/>
      <c r="M97" s="149"/>
      <c r="T97" s="55"/>
      <c r="AT97" s="19" t="s">
        <v>222</v>
      </c>
      <c r="AU97" s="19" t="s">
        <v>79</v>
      </c>
    </row>
    <row r="98" spans="2:65" s="14" customFormat="1">
      <c r="B98" s="170"/>
      <c r="D98" s="150" t="s">
        <v>226</v>
      </c>
      <c r="E98" s="171" t="s">
        <v>19</v>
      </c>
      <c r="F98" s="172" t="s">
        <v>17502</v>
      </c>
      <c r="H98" s="171" t="s">
        <v>19</v>
      </c>
      <c r="I98" s="173"/>
      <c r="L98" s="170"/>
      <c r="M98" s="174"/>
      <c r="T98" s="175"/>
      <c r="AT98" s="171" t="s">
        <v>226</v>
      </c>
      <c r="AU98" s="171" t="s">
        <v>79</v>
      </c>
      <c r="AV98" s="14" t="s">
        <v>77</v>
      </c>
      <c r="AW98" s="14" t="s">
        <v>31</v>
      </c>
      <c r="AX98" s="14" t="s">
        <v>69</v>
      </c>
      <c r="AY98" s="171" t="s">
        <v>212</v>
      </c>
    </row>
    <row r="99" spans="2:65" s="12" customFormat="1">
      <c r="B99" s="152"/>
      <c r="D99" s="150" t="s">
        <v>226</v>
      </c>
      <c r="E99" s="153" t="s">
        <v>19</v>
      </c>
      <c r="F99" s="154" t="s">
        <v>17503</v>
      </c>
      <c r="H99" s="155">
        <v>3</v>
      </c>
      <c r="I99" s="156"/>
      <c r="L99" s="152"/>
      <c r="M99" s="157"/>
      <c r="T99" s="158"/>
      <c r="AT99" s="153" t="s">
        <v>226</v>
      </c>
      <c r="AU99" s="153" t="s">
        <v>79</v>
      </c>
      <c r="AV99" s="12" t="s">
        <v>79</v>
      </c>
      <c r="AW99" s="12" t="s">
        <v>31</v>
      </c>
      <c r="AX99" s="12" t="s">
        <v>69</v>
      </c>
      <c r="AY99" s="153" t="s">
        <v>212</v>
      </c>
    </row>
    <row r="100" spans="2:65" s="12" customFormat="1">
      <c r="B100" s="152"/>
      <c r="D100" s="150" t="s">
        <v>226</v>
      </c>
      <c r="E100" s="153" t="s">
        <v>19</v>
      </c>
      <c r="F100" s="154" t="s">
        <v>17504</v>
      </c>
      <c r="H100" s="155">
        <v>5</v>
      </c>
      <c r="I100" s="156"/>
      <c r="L100" s="152"/>
      <c r="M100" s="157"/>
      <c r="T100" s="158"/>
      <c r="AT100" s="153" t="s">
        <v>226</v>
      </c>
      <c r="AU100" s="153" t="s">
        <v>79</v>
      </c>
      <c r="AV100" s="12" t="s">
        <v>79</v>
      </c>
      <c r="AW100" s="12" t="s">
        <v>31</v>
      </c>
      <c r="AX100" s="12" t="s">
        <v>69</v>
      </c>
      <c r="AY100" s="153" t="s">
        <v>212</v>
      </c>
    </row>
    <row r="101" spans="2:65" s="13" customFormat="1">
      <c r="B101" s="159"/>
      <c r="D101" s="150" t="s">
        <v>226</v>
      </c>
      <c r="E101" s="160" t="s">
        <v>19</v>
      </c>
      <c r="F101" s="161" t="s">
        <v>228</v>
      </c>
      <c r="H101" s="162">
        <v>8</v>
      </c>
      <c r="I101" s="163"/>
      <c r="L101" s="159"/>
      <c r="M101" s="164"/>
      <c r="T101" s="165"/>
      <c r="AT101" s="160" t="s">
        <v>226</v>
      </c>
      <c r="AU101" s="160" t="s">
        <v>79</v>
      </c>
      <c r="AV101" s="13" t="s">
        <v>229</v>
      </c>
      <c r="AW101" s="13" t="s">
        <v>31</v>
      </c>
      <c r="AX101" s="13" t="s">
        <v>77</v>
      </c>
      <c r="AY101" s="160" t="s">
        <v>212</v>
      </c>
    </row>
    <row r="102" spans="2:65" s="1" customFormat="1" ht="16.5" customHeight="1">
      <c r="B102" s="34"/>
      <c r="C102" s="186" t="s">
        <v>236</v>
      </c>
      <c r="D102" s="186" t="s">
        <v>3107</v>
      </c>
      <c r="E102" s="187" t="s">
        <v>17505</v>
      </c>
      <c r="F102" s="188" t="s">
        <v>17506</v>
      </c>
      <c r="G102" s="189" t="s">
        <v>624</v>
      </c>
      <c r="H102" s="190">
        <v>24</v>
      </c>
      <c r="I102" s="191"/>
      <c r="J102" s="192">
        <f>ROUND(I102*H102,2)</f>
        <v>0</v>
      </c>
      <c r="K102" s="188" t="s">
        <v>219</v>
      </c>
      <c r="L102" s="193"/>
      <c r="M102" s="194" t="s">
        <v>19</v>
      </c>
      <c r="N102" s="195" t="s">
        <v>40</v>
      </c>
      <c r="P102" s="142">
        <f>O102*H102</f>
        <v>0</v>
      </c>
      <c r="Q102" s="142">
        <v>7.0899999999999999E-3</v>
      </c>
      <c r="R102" s="142">
        <f>Q102*H102</f>
        <v>0.17016000000000001</v>
      </c>
      <c r="S102" s="142">
        <v>0</v>
      </c>
      <c r="T102" s="143">
        <f>S102*H102</f>
        <v>0</v>
      </c>
      <c r="AR102" s="144" t="s">
        <v>267</v>
      </c>
      <c r="AT102" s="144" t="s">
        <v>3107</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17507</v>
      </c>
    </row>
    <row r="103" spans="2:65" s="14" customFormat="1">
      <c r="B103" s="170"/>
      <c r="D103" s="150" t="s">
        <v>226</v>
      </c>
      <c r="E103" s="171" t="s">
        <v>19</v>
      </c>
      <c r="F103" s="172" t="s">
        <v>17508</v>
      </c>
      <c r="H103" s="171" t="s">
        <v>19</v>
      </c>
      <c r="I103" s="173"/>
      <c r="L103" s="170"/>
      <c r="M103" s="174"/>
      <c r="T103" s="175"/>
      <c r="AT103" s="171" t="s">
        <v>226</v>
      </c>
      <c r="AU103" s="171" t="s">
        <v>79</v>
      </c>
      <c r="AV103" s="14" t="s">
        <v>77</v>
      </c>
      <c r="AW103" s="14" t="s">
        <v>31</v>
      </c>
      <c r="AX103" s="14" t="s">
        <v>69</v>
      </c>
      <c r="AY103" s="171" t="s">
        <v>212</v>
      </c>
    </row>
    <row r="104" spans="2:65" s="12" customFormat="1">
      <c r="B104" s="152"/>
      <c r="D104" s="150" t="s">
        <v>226</v>
      </c>
      <c r="E104" s="153" t="s">
        <v>19</v>
      </c>
      <c r="F104" s="154" t="s">
        <v>17509</v>
      </c>
      <c r="H104" s="155">
        <v>9</v>
      </c>
      <c r="I104" s="156"/>
      <c r="L104" s="152"/>
      <c r="M104" s="157"/>
      <c r="T104" s="158"/>
      <c r="AT104" s="153" t="s">
        <v>226</v>
      </c>
      <c r="AU104" s="153" t="s">
        <v>79</v>
      </c>
      <c r="AV104" s="12" t="s">
        <v>79</v>
      </c>
      <c r="AW104" s="12" t="s">
        <v>31</v>
      </c>
      <c r="AX104" s="12" t="s">
        <v>69</v>
      </c>
      <c r="AY104" s="153" t="s">
        <v>212</v>
      </c>
    </row>
    <row r="105" spans="2:65" s="12" customFormat="1">
      <c r="B105" s="152"/>
      <c r="D105" s="150" t="s">
        <v>226</v>
      </c>
      <c r="E105" s="153" t="s">
        <v>19</v>
      </c>
      <c r="F105" s="154" t="s">
        <v>17510</v>
      </c>
      <c r="H105" s="155">
        <v>15</v>
      </c>
      <c r="I105" s="156"/>
      <c r="L105" s="152"/>
      <c r="M105" s="157"/>
      <c r="T105" s="158"/>
      <c r="AT105" s="153" t="s">
        <v>226</v>
      </c>
      <c r="AU105" s="153" t="s">
        <v>79</v>
      </c>
      <c r="AV105" s="12" t="s">
        <v>79</v>
      </c>
      <c r="AW105" s="12" t="s">
        <v>31</v>
      </c>
      <c r="AX105" s="12" t="s">
        <v>69</v>
      </c>
      <c r="AY105" s="153" t="s">
        <v>212</v>
      </c>
    </row>
    <row r="106" spans="2:65" s="13" customFormat="1">
      <c r="B106" s="159"/>
      <c r="D106" s="150" t="s">
        <v>226</v>
      </c>
      <c r="E106" s="160" t="s">
        <v>19</v>
      </c>
      <c r="F106" s="161" t="s">
        <v>228</v>
      </c>
      <c r="H106" s="162">
        <v>24</v>
      </c>
      <c r="I106" s="163"/>
      <c r="L106" s="159"/>
      <c r="M106" s="164"/>
      <c r="T106" s="165"/>
      <c r="AT106" s="160" t="s">
        <v>226</v>
      </c>
      <c r="AU106" s="160" t="s">
        <v>79</v>
      </c>
      <c r="AV106" s="13" t="s">
        <v>229</v>
      </c>
      <c r="AW106" s="13" t="s">
        <v>31</v>
      </c>
      <c r="AX106" s="13" t="s">
        <v>77</v>
      </c>
      <c r="AY106" s="160" t="s">
        <v>212</v>
      </c>
    </row>
    <row r="107" spans="2:65" s="1" customFormat="1" ht="16.5" customHeight="1">
      <c r="B107" s="34"/>
      <c r="C107" s="186" t="s">
        <v>229</v>
      </c>
      <c r="D107" s="186" t="s">
        <v>3107</v>
      </c>
      <c r="E107" s="187" t="s">
        <v>17511</v>
      </c>
      <c r="F107" s="188" t="s">
        <v>17512</v>
      </c>
      <c r="G107" s="189" t="s">
        <v>624</v>
      </c>
      <c r="H107" s="190">
        <v>8</v>
      </c>
      <c r="I107" s="191"/>
      <c r="J107" s="192">
        <f>ROUND(I107*H107,2)</f>
        <v>0</v>
      </c>
      <c r="K107" s="188" t="s">
        <v>219</v>
      </c>
      <c r="L107" s="193"/>
      <c r="M107" s="194" t="s">
        <v>19</v>
      </c>
      <c r="N107" s="195" t="s">
        <v>40</v>
      </c>
      <c r="P107" s="142">
        <f>O107*H107</f>
        <v>0</v>
      </c>
      <c r="Q107" s="142">
        <v>3.5400000000000002E-3</v>
      </c>
      <c r="R107" s="142">
        <f>Q107*H107</f>
        <v>2.8320000000000001E-2</v>
      </c>
      <c r="S107" s="142">
        <v>0</v>
      </c>
      <c r="T107" s="143">
        <f>S107*H107</f>
        <v>0</v>
      </c>
      <c r="AR107" s="144" t="s">
        <v>267</v>
      </c>
      <c r="AT107" s="144" t="s">
        <v>3107</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229</v>
      </c>
      <c r="BM107" s="144" t="s">
        <v>17513</v>
      </c>
    </row>
    <row r="108" spans="2:65" s="14" customFormat="1" ht="22.5">
      <c r="B108" s="170"/>
      <c r="D108" s="150" t="s">
        <v>226</v>
      </c>
      <c r="E108" s="171" t="s">
        <v>19</v>
      </c>
      <c r="F108" s="172" t="s">
        <v>17514</v>
      </c>
      <c r="H108" s="171" t="s">
        <v>19</v>
      </c>
      <c r="I108" s="173"/>
      <c r="L108" s="170"/>
      <c r="M108" s="174"/>
      <c r="T108" s="175"/>
      <c r="AT108" s="171" t="s">
        <v>226</v>
      </c>
      <c r="AU108" s="171" t="s">
        <v>79</v>
      </c>
      <c r="AV108" s="14" t="s">
        <v>77</v>
      </c>
      <c r="AW108" s="14" t="s">
        <v>31</v>
      </c>
      <c r="AX108" s="14" t="s">
        <v>69</v>
      </c>
      <c r="AY108" s="171" t="s">
        <v>212</v>
      </c>
    </row>
    <row r="109" spans="2:65" s="12" customFormat="1">
      <c r="B109" s="152"/>
      <c r="D109" s="150" t="s">
        <v>226</v>
      </c>
      <c r="E109" s="153" t="s">
        <v>19</v>
      </c>
      <c r="F109" s="154" t="s">
        <v>17515</v>
      </c>
      <c r="H109" s="155">
        <v>3</v>
      </c>
      <c r="I109" s="156"/>
      <c r="L109" s="152"/>
      <c r="M109" s="157"/>
      <c r="T109" s="158"/>
      <c r="AT109" s="153" t="s">
        <v>226</v>
      </c>
      <c r="AU109" s="153" t="s">
        <v>79</v>
      </c>
      <c r="AV109" s="12" t="s">
        <v>79</v>
      </c>
      <c r="AW109" s="12" t="s">
        <v>31</v>
      </c>
      <c r="AX109" s="12" t="s">
        <v>69</v>
      </c>
      <c r="AY109" s="153" t="s">
        <v>212</v>
      </c>
    </row>
    <row r="110" spans="2:65" s="12" customFormat="1">
      <c r="B110" s="152"/>
      <c r="D110" s="150" t="s">
        <v>226</v>
      </c>
      <c r="E110" s="153" t="s">
        <v>19</v>
      </c>
      <c r="F110" s="154" t="s">
        <v>17516</v>
      </c>
      <c r="H110" s="155">
        <v>5</v>
      </c>
      <c r="I110" s="156"/>
      <c r="L110" s="152"/>
      <c r="M110" s="157"/>
      <c r="T110" s="158"/>
      <c r="AT110" s="153" t="s">
        <v>226</v>
      </c>
      <c r="AU110" s="153" t="s">
        <v>79</v>
      </c>
      <c r="AV110" s="12" t="s">
        <v>79</v>
      </c>
      <c r="AW110" s="12" t="s">
        <v>31</v>
      </c>
      <c r="AX110" s="12" t="s">
        <v>69</v>
      </c>
      <c r="AY110" s="153" t="s">
        <v>212</v>
      </c>
    </row>
    <row r="111" spans="2:65" s="13" customFormat="1">
      <c r="B111" s="159"/>
      <c r="D111" s="150" t="s">
        <v>226</v>
      </c>
      <c r="E111" s="160" t="s">
        <v>19</v>
      </c>
      <c r="F111" s="161" t="s">
        <v>228</v>
      </c>
      <c r="H111" s="162">
        <v>8</v>
      </c>
      <c r="I111" s="163"/>
      <c r="L111" s="159"/>
      <c r="M111" s="164"/>
      <c r="T111" s="165"/>
      <c r="AT111" s="160" t="s">
        <v>226</v>
      </c>
      <c r="AU111" s="160" t="s">
        <v>79</v>
      </c>
      <c r="AV111" s="13" t="s">
        <v>229</v>
      </c>
      <c r="AW111" s="13" t="s">
        <v>31</v>
      </c>
      <c r="AX111" s="13" t="s">
        <v>77</v>
      </c>
      <c r="AY111" s="160" t="s">
        <v>212</v>
      </c>
    </row>
    <row r="112" spans="2:65" s="1" customFormat="1" ht="16.5" customHeight="1">
      <c r="B112" s="34"/>
      <c r="C112" s="133" t="s">
        <v>211</v>
      </c>
      <c r="D112" s="133" t="s">
        <v>215</v>
      </c>
      <c r="E112" s="134" t="s">
        <v>17517</v>
      </c>
      <c r="F112" s="135" t="s">
        <v>17518</v>
      </c>
      <c r="G112" s="136" t="s">
        <v>495</v>
      </c>
      <c r="H112" s="137">
        <v>11.52</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229</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17519</v>
      </c>
    </row>
    <row r="113" spans="2:65" s="1" customFormat="1">
      <c r="B113" s="34"/>
      <c r="D113" s="146" t="s">
        <v>222</v>
      </c>
      <c r="F113" s="147" t="s">
        <v>17520</v>
      </c>
      <c r="I113" s="148"/>
      <c r="L113" s="34"/>
      <c r="M113" s="149"/>
      <c r="T113" s="55"/>
      <c r="AT113" s="19" t="s">
        <v>222</v>
      </c>
      <c r="AU113" s="19" t="s">
        <v>79</v>
      </c>
    </row>
    <row r="114" spans="2:65" s="1" customFormat="1" ht="29.25">
      <c r="B114" s="34"/>
      <c r="D114" s="150" t="s">
        <v>224</v>
      </c>
      <c r="F114" s="151" t="s">
        <v>17521</v>
      </c>
      <c r="I114" s="148"/>
      <c r="L114" s="34"/>
      <c r="M114" s="149"/>
      <c r="T114" s="55"/>
      <c r="AT114" s="19" t="s">
        <v>224</v>
      </c>
      <c r="AU114" s="19" t="s">
        <v>79</v>
      </c>
    </row>
    <row r="115" spans="2:65" s="14" customFormat="1">
      <c r="B115" s="170"/>
      <c r="D115" s="150" t="s">
        <v>226</v>
      </c>
      <c r="E115" s="171" t="s">
        <v>19</v>
      </c>
      <c r="F115" s="172" t="s">
        <v>17522</v>
      </c>
      <c r="H115" s="171" t="s">
        <v>19</v>
      </c>
      <c r="I115" s="173"/>
      <c r="L115" s="170"/>
      <c r="M115" s="174"/>
      <c r="T115" s="175"/>
      <c r="AT115" s="171" t="s">
        <v>226</v>
      </c>
      <c r="AU115" s="171" t="s">
        <v>79</v>
      </c>
      <c r="AV115" s="14" t="s">
        <v>77</v>
      </c>
      <c r="AW115" s="14" t="s">
        <v>31</v>
      </c>
      <c r="AX115" s="14" t="s">
        <v>69</v>
      </c>
      <c r="AY115" s="171" t="s">
        <v>212</v>
      </c>
    </row>
    <row r="116" spans="2:65" s="14" customFormat="1" ht="22.5">
      <c r="B116" s="170"/>
      <c r="D116" s="150" t="s">
        <v>226</v>
      </c>
      <c r="E116" s="171" t="s">
        <v>19</v>
      </c>
      <c r="F116" s="172" t="s">
        <v>17523</v>
      </c>
      <c r="H116" s="171" t="s">
        <v>19</v>
      </c>
      <c r="I116" s="173"/>
      <c r="L116" s="170"/>
      <c r="M116" s="174"/>
      <c r="T116" s="175"/>
      <c r="AT116" s="171" t="s">
        <v>226</v>
      </c>
      <c r="AU116" s="171" t="s">
        <v>79</v>
      </c>
      <c r="AV116" s="14" t="s">
        <v>77</v>
      </c>
      <c r="AW116" s="14" t="s">
        <v>31</v>
      </c>
      <c r="AX116" s="14" t="s">
        <v>69</v>
      </c>
      <c r="AY116" s="171" t="s">
        <v>212</v>
      </c>
    </row>
    <row r="117" spans="2:65" s="12" customFormat="1">
      <c r="B117" s="152"/>
      <c r="D117" s="150" t="s">
        <v>226</v>
      </c>
      <c r="E117" s="153" t="s">
        <v>19</v>
      </c>
      <c r="F117" s="154" t="s">
        <v>17524</v>
      </c>
      <c r="H117" s="155">
        <v>4.32</v>
      </c>
      <c r="I117" s="156"/>
      <c r="L117" s="152"/>
      <c r="M117" s="157"/>
      <c r="T117" s="158"/>
      <c r="AT117" s="153" t="s">
        <v>226</v>
      </c>
      <c r="AU117" s="153" t="s">
        <v>79</v>
      </c>
      <c r="AV117" s="12" t="s">
        <v>79</v>
      </c>
      <c r="AW117" s="12" t="s">
        <v>31</v>
      </c>
      <c r="AX117" s="12" t="s">
        <v>69</v>
      </c>
      <c r="AY117" s="153" t="s">
        <v>212</v>
      </c>
    </row>
    <row r="118" spans="2:65" s="12" customFormat="1">
      <c r="B118" s="152"/>
      <c r="D118" s="150" t="s">
        <v>226</v>
      </c>
      <c r="E118" s="153" t="s">
        <v>19</v>
      </c>
      <c r="F118" s="154" t="s">
        <v>17525</v>
      </c>
      <c r="H118" s="155">
        <v>7.2</v>
      </c>
      <c r="I118" s="156"/>
      <c r="L118" s="152"/>
      <c r="M118" s="157"/>
      <c r="T118" s="158"/>
      <c r="AT118" s="153" t="s">
        <v>226</v>
      </c>
      <c r="AU118" s="153" t="s">
        <v>79</v>
      </c>
      <c r="AV118" s="12" t="s">
        <v>79</v>
      </c>
      <c r="AW118" s="12" t="s">
        <v>31</v>
      </c>
      <c r="AX118" s="12" t="s">
        <v>69</v>
      </c>
      <c r="AY118" s="153" t="s">
        <v>212</v>
      </c>
    </row>
    <row r="119" spans="2:65" s="13" customFormat="1">
      <c r="B119" s="159"/>
      <c r="D119" s="150" t="s">
        <v>226</v>
      </c>
      <c r="E119" s="160" t="s">
        <v>19</v>
      </c>
      <c r="F119" s="161" t="s">
        <v>228</v>
      </c>
      <c r="H119" s="162">
        <v>11.52</v>
      </c>
      <c r="I119" s="163"/>
      <c r="L119" s="159"/>
      <c r="M119" s="164"/>
      <c r="T119" s="165"/>
      <c r="AT119" s="160" t="s">
        <v>226</v>
      </c>
      <c r="AU119" s="160" t="s">
        <v>79</v>
      </c>
      <c r="AV119" s="13" t="s">
        <v>229</v>
      </c>
      <c r="AW119" s="13" t="s">
        <v>31</v>
      </c>
      <c r="AX119" s="13" t="s">
        <v>77</v>
      </c>
      <c r="AY119" s="160" t="s">
        <v>212</v>
      </c>
    </row>
    <row r="120" spans="2:65" s="1" customFormat="1" ht="16.5" customHeight="1">
      <c r="B120" s="34"/>
      <c r="C120" s="186" t="s">
        <v>253</v>
      </c>
      <c r="D120" s="186" t="s">
        <v>3107</v>
      </c>
      <c r="E120" s="187" t="s">
        <v>17526</v>
      </c>
      <c r="F120" s="188" t="s">
        <v>17527</v>
      </c>
      <c r="G120" s="189" t="s">
        <v>420</v>
      </c>
      <c r="H120" s="190">
        <v>1.2669999999999999</v>
      </c>
      <c r="I120" s="191"/>
      <c r="J120" s="192">
        <f>ROUND(I120*H120,2)</f>
        <v>0</v>
      </c>
      <c r="K120" s="188" t="s">
        <v>219</v>
      </c>
      <c r="L120" s="193"/>
      <c r="M120" s="194" t="s">
        <v>19</v>
      </c>
      <c r="N120" s="195" t="s">
        <v>40</v>
      </c>
      <c r="P120" s="142">
        <f>O120*H120</f>
        <v>0</v>
      </c>
      <c r="Q120" s="142">
        <v>0.2</v>
      </c>
      <c r="R120" s="142">
        <f>Q120*H120</f>
        <v>0.25340000000000001</v>
      </c>
      <c r="S120" s="142">
        <v>0</v>
      </c>
      <c r="T120" s="143">
        <f>S120*H120</f>
        <v>0</v>
      </c>
      <c r="AR120" s="144" t="s">
        <v>267</v>
      </c>
      <c r="AT120" s="144" t="s">
        <v>3107</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229</v>
      </c>
      <c r="BM120" s="144" t="s">
        <v>17528</v>
      </c>
    </row>
    <row r="121" spans="2:65" s="1" customFormat="1" ht="19.5">
      <c r="B121" s="34"/>
      <c r="D121" s="150" t="s">
        <v>224</v>
      </c>
      <c r="F121" s="151" t="s">
        <v>17529</v>
      </c>
      <c r="I121" s="148"/>
      <c r="L121" s="34"/>
      <c r="M121" s="149"/>
      <c r="T121" s="55"/>
      <c r="AT121" s="19" t="s">
        <v>224</v>
      </c>
      <c r="AU121" s="19" t="s">
        <v>79</v>
      </c>
    </row>
    <row r="122" spans="2:65" s="14" customFormat="1">
      <c r="B122" s="170"/>
      <c r="D122" s="150" t="s">
        <v>226</v>
      </c>
      <c r="E122" s="171" t="s">
        <v>19</v>
      </c>
      <c r="F122" s="172" t="s">
        <v>17530</v>
      </c>
      <c r="H122" s="171" t="s">
        <v>19</v>
      </c>
      <c r="I122" s="173"/>
      <c r="L122" s="170"/>
      <c r="M122" s="174"/>
      <c r="T122" s="175"/>
      <c r="AT122" s="171" t="s">
        <v>226</v>
      </c>
      <c r="AU122" s="171" t="s">
        <v>79</v>
      </c>
      <c r="AV122" s="14" t="s">
        <v>77</v>
      </c>
      <c r="AW122" s="14" t="s">
        <v>31</v>
      </c>
      <c r="AX122" s="14" t="s">
        <v>69</v>
      </c>
      <c r="AY122" s="171" t="s">
        <v>212</v>
      </c>
    </row>
    <row r="123" spans="2:65" s="12" customFormat="1">
      <c r="B123" s="152"/>
      <c r="D123" s="150" t="s">
        <v>226</v>
      </c>
      <c r="E123" s="153" t="s">
        <v>19</v>
      </c>
      <c r="F123" s="154" t="s">
        <v>17531</v>
      </c>
      <c r="H123" s="155">
        <v>0.47499999999999998</v>
      </c>
      <c r="I123" s="156"/>
      <c r="L123" s="152"/>
      <c r="M123" s="157"/>
      <c r="T123" s="158"/>
      <c r="AT123" s="153" t="s">
        <v>226</v>
      </c>
      <c r="AU123" s="153" t="s">
        <v>79</v>
      </c>
      <c r="AV123" s="12" t="s">
        <v>79</v>
      </c>
      <c r="AW123" s="12" t="s">
        <v>31</v>
      </c>
      <c r="AX123" s="12" t="s">
        <v>69</v>
      </c>
      <c r="AY123" s="153" t="s">
        <v>212</v>
      </c>
    </row>
    <row r="124" spans="2:65" s="12" customFormat="1">
      <c r="B124" s="152"/>
      <c r="D124" s="150" t="s">
        <v>226</v>
      </c>
      <c r="E124" s="153" t="s">
        <v>19</v>
      </c>
      <c r="F124" s="154" t="s">
        <v>17532</v>
      </c>
      <c r="H124" s="155">
        <v>0.79200000000000004</v>
      </c>
      <c r="I124" s="156"/>
      <c r="L124" s="152"/>
      <c r="M124" s="157"/>
      <c r="T124" s="158"/>
      <c r="AT124" s="153" t="s">
        <v>226</v>
      </c>
      <c r="AU124" s="153" t="s">
        <v>79</v>
      </c>
      <c r="AV124" s="12" t="s">
        <v>79</v>
      </c>
      <c r="AW124" s="12" t="s">
        <v>31</v>
      </c>
      <c r="AX124" s="12" t="s">
        <v>69</v>
      </c>
      <c r="AY124" s="153" t="s">
        <v>212</v>
      </c>
    </row>
    <row r="125" spans="2:65" s="13" customFormat="1">
      <c r="B125" s="159"/>
      <c r="D125" s="150" t="s">
        <v>226</v>
      </c>
      <c r="E125" s="160" t="s">
        <v>19</v>
      </c>
      <c r="F125" s="161" t="s">
        <v>228</v>
      </c>
      <c r="H125" s="162">
        <v>1.2669999999999999</v>
      </c>
      <c r="I125" s="163"/>
      <c r="L125" s="159"/>
      <c r="M125" s="164"/>
      <c r="T125" s="165"/>
      <c r="AT125" s="160" t="s">
        <v>226</v>
      </c>
      <c r="AU125" s="160" t="s">
        <v>79</v>
      </c>
      <c r="AV125" s="13" t="s">
        <v>229</v>
      </c>
      <c r="AW125" s="13" t="s">
        <v>31</v>
      </c>
      <c r="AX125" s="13" t="s">
        <v>77</v>
      </c>
      <c r="AY125" s="160" t="s">
        <v>212</v>
      </c>
    </row>
    <row r="126" spans="2:65" s="1" customFormat="1" ht="16.5" customHeight="1">
      <c r="B126" s="34"/>
      <c r="C126" s="133" t="s">
        <v>259</v>
      </c>
      <c r="D126" s="133" t="s">
        <v>215</v>
      </c>
      <c r="E126" s="134" t="s">
        <v>17437</v>
      </c>
      <c r="F126" s="135" t="s">
        <v>17438</v>
      </c>
      <c r="G126" s="136" t="s">
        <v>420</v>
      </c>
      <c r="H126" s="137">
        <v>0.8</v>
      </c>
      <c r="I126" s="138"/>
      <c r="J126" s="139">
        <f>ROUND(I126*H126,2)</f>
        <v>0</v>
      </c>
      <c r="K126" s="135" t="s">
        <v>219</v>
      </c>
      <c r="L126" s="34"/>
      <c r="M126" s="140" t="s">
        <v>19</v>
      </c>
      <c r="N126" s="141" t="s">
        <v>40</v>
      </c>
      <c r="P126" s="142">
        <f>O126*H126</f>
        <v>0</v>
      </c>
      <c r="Q126" s="142">
        <v>0</v>
      </c>
      <c r="R126" s="142">
        <f>Q126*H126</f>
        <v>0</v>
      </c>
      <c r="S126" s="142">
        <v>0</v>
      </c>
      <c r="T126" s="143">
        <f>S126*H126</f>
        <v>0</v>
      </c>
      <c r="AR126" s="144" t="s">
        <v>229</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229</v>
      </c>
      <c r="BM126" s="144" t="s">
        <v>17533</v>
      </c>
    </row>
    <row r="127" spans="2:65" s="1" customFormat="1">
      <c r="B127" s="34"/>
      <c r="D127" s="146" t="s">
        <v>222</v>
      </c>
      <c r="F127" s="147" t="s">
        <v>17440</v>
      </c>
      <c r="I127" s="148"/>
      <c r="L127" s="34"/>
      <c r="M127" s="149"/>
      <c r="T127" s="55"/>
      <c r="AT127" s="19" t="s">
        <v>222</v>
      </c>
      <c r="AU127" s="19" t="s">
        <v>79</v>
      </c>
    </row>
    <row r="128" spans="2:65" s="14" customFormat="1">
      <c r="B128" s="170"/>
      <c r="D128" s="150" t="s">
        <v>226</v>
      </c>
      <c r="E128" s="171" t="s">
        <v>19</v>
      </c>
      <c r="F128" s="172" t="s">
        <v>17534</v>
      </c>
      <c r="H128" s="171" t="s">
        <v>19</v>
      </c>
      <c r="I128" s="173"/>
      <c r="L128" s="170"/>
      <c r="M128" s="174"/>
      <c r="T128" s="175"/>
      <c r="AT128" s="171" t="s">
        <v>226</v>
      </c>
      <c r="AU128" s="171" t="s">
        <v>79</v>
      </c>
      <c r="AV128" s="14" t="s">
        <v>77</v>
      </c>
      <c r="AW128" s="14" t="s">
        <v>31</v>
      </c>
      <c r="AX128" s="14" t="s">
        <v>69</v>
      </c>
      <c r="AY128" s="171" t="s">
        <v>212</v>
      </c>
    </row>
    <row r="129" spans="2:65" s="12" customFormat="1">
      <c r="B129" s="152"/>
      <c r="D129" s="150" t="s">
        <v>226</v>
      </c>
      <c r="E129" s="153" t="s">
        <v>19</v>
      </c>
      <c r="F129" s="154" t="s">
        <v>17535</v>
      </c>
      <c r="H129" s="155">
        <v>0.3</v>
      </c>
      <c r="I129" s="156"/>
      <c r="L129" s="152"/>
      <c r="M129" s="157"/>
      <c r="T129" s="158"/>
      <c r="AT129" s="153" t="s">
        <v>226</v>
      </c>
      <c r="AU129" s="153" t="s">
        <v>79</v>
      </c>
      <c r="AV129" s="12" t="s">
        <v>79</v>
      </c>
      <c r="AW129" s="12" t="s">
        <v>31</v>
      </c>
      <c r="AX129" s="12" t="s">
        <v>69</v>
      </c>
      <c r="AY129" s="153" t="s">
        <v>212</v>
      </c>
    </row>
    <row r="130" spans="2:65" s="12" customFormat="1">
      <c r="B130" s="152"/>
      <c r="D130" s="150" t="s">
        <v>226</v>
      </c>
      <c r="E130" s="153" t="s">
        <v>19</v>
      </c>
      <c r="F130" s="154" t="s">
        <v>17536</v>
      </c>
      <c r="H130" s="155">
        <v>0.5</v>
      </c>
      <c r="I130" s="156"/>
      <c r="L130" s="152"/>
      <c r="M130" s="157"/>
      <c r="T130" s="158"/>
      <c r="AT130" s="153" t="s">
        <v>226</v>
      </c>
      <c r="AU130" s="153" t="s">
        <v>79</v>
      </c>
      <c r="AV130" s="12" t="s">
        <v>79</v>
      </c>
      <c r="AW130" s="12" t="s">
        <v>31</v>
      </c>
      <c r="AX130" s="12" t="s">
        <v>69</v>
      </c>
      <c r="AY130" s="153" t="s">
        <v>212</v>
      </c>
    </row>
    <row r="131" spans="2:65" s="13" customFormat="1">
      <c r="B131" s="159"/>
      <c r="D131" s="150" t="s">
        <v>226</v>
      </c>
      <c r="E131" s="160" t="s">
        <v>19</v>
      </c>
      <c r="F131" s="161" t="s">
        <v>228</v>
      </c>
      <c r="H131" s="162">
        <v>0.8</v>
      </c>
      <c r="I131" s="163"/>
      <c r="L131" s="159"/>
      <c r="M131" s="164"/>
      <c r="T131" s="165"/>
      <c r="AT131" s="160" t="s">
        <v>226</v>
      </c>
      <c r="AU131" s="160" t="s">
        <v>79</v>
      </c>
      <c r="AV131" s="13" t="s">
        <v>229</v>
      </c>
      <c r="AW131" s="13" t="s">
        <v>31</v>
      </c>
      <c r="AX131" s="13" t="s">
        <v>77</v>
      </c>
      <c r="AY131" s="160" t="s">
        <v>212</v>
      </c>
    </row>
    <row r="132" spans="2:65" s="1" customFormat="1" ht="24.2" customHeight="1">
      <c r="B132" s="34"/>
      <c r="C132" s="133" t="s">
        <v>267</v>
      </c>
      <c r="D132" s="133" t="s">
        <v>215</v>
      </c>
      <c r="E132" s="134" t="s">
        <v>17537</v>
      </c>
      <c r="F132" s="135" t="s">
        <v>17538</v>
      </c>
      <c r="G132" s="136" t="s">
        <v>624</v>
      </c>
      <c r="H132" s="137">
        <v>3</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229</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229</v>
      </c>
      <c r="BM132" s="144" t="s">
        <v>17539</v>
      </c>
    </row>
    <row r="133" spans="2:65" s="1" customFormat="1" ht="117">
      <c r="B133" s="34"/>
      <c r="D133" s="150" t="s">
        <v>224</v>
      </c>
      <c r="F133" s="151" t="s">
        <v>17540</v>
      </c>
      <c r="I133" s="148"/>
      <c r="L133" s="34"/>
      <c r="M133" s="149"/>
      <c r="T133" s="55"/>
      <c r="AT133" s="19" t="s">
        <v>224</v>
      </c>
      <c r="AU133" s="19" t="s">
        <v>79</v>
      </c>
    </row>
    <row r="134" spans="2:65" s="14" customFormat="1">
      <c r="B134" s="170"/>
      <c r="D134" s="150" t="s">
        <v>226</v>
      </c>
      <c r="E134" s="171" t="s">
        <v>19</v>
      </c>
      <c r="F134" s="172" t="s">
        <v>17541</v>
      </c>
      <c r="H134" s="171" t="s">
        <v>19</v>
      </c>
      <c r="I134" s="173"/>
      <c r="L134" s="170"/>
      <c r="M134" s="174"/>
      <c r="T134" s="175"/>
      <c r="AT134" s="171" t="s">
        <v>226</v>
      </c>
      <c r="AU134" s="171" t="s">
        <v>79</v>
      </c>
      <c r="AV134" s="14" t="s">
        <v>77</v>
      </c>
      <c r="AW134" s="14" t="s">
        <v>31</v>
      </c>
      <c r="AX134" s="14" t="s">
        <v>69</v>
      </c>
      <c r="AY134" s="171" t="s">
        <v>212</v>
      </c>
    </row>
    <row r="135" spans="2:65" s="12" customFormat="1">
      <c r="B135" s="152"/>
      <c r="D135" s="150" t="s">
        <v>226</v>
      </c>
      <c r="E135" s="153" t="s">
        <v>19</v>
      </c>
      <c r="F135" s="154" t="s">
        <v>17542</v>
      </c>
      <c r="H135" s="155">
        <v>3</v>
      </c>
      <c r="I135" s="156"/>
      <c r="L135" s="152"/>
      <c r="M135" s="157"/>
      <c r="T135" s="158"/>
      <c r="AT135" s="153" t="s">
        <v>226</v>
      </c>
      <c r="AU135" s="153" t="s">
        <v>79</v>
      </c>
      <c r="AV135" s="12" t="s">
        <v>79</v>
      </c>
      <c r="AW135" s="12" t="s">
        <v>31</v>
      </c>
      <c r="AX135" s="12" t="s">
        <v>69</v>
      </c>
      <c r="AY135" s="153" t="s">
        <v>212</v>
      </c>
    </row>
    <row r="136" spans="2:65" s="13" customFormat="1">
      <c r="B136" s="159"/>
      <c r="D136" s="150" t="s">
        <v>226</v>
      </c>
      <c r="E136" s="160" t="s">
        <v>19</v>
      </c>
      <c r="F136" s="161" t="s">
        <v>228</v>
      </c>
      <c r="H136" s="162">
        <v>3</v>
      </c>
      <c r="I136" s="163"/>
      <c r="L136" s="159"/>
      <c r="M136" s="164"/>
      <c r="T136" s="165"/>
      <c r="AT136" s="160" t="s">
        <v>226</v>
      </c>
      <c r="AU136" s="160" t="s">
        <v>79</v>
      </c>
      <c r="AV136" s="13" t="s">
        <v>229</v>
      </c>
      <c r="AW136" s="13" t="s">
        <v>31</v>
      </c>
      <c r="AX136" s="13" t="s">
        <v>77</v>
      </c>
      <c r="AY136" s="160" t="s">
        <v>212</v>
      </c>
    </row>
    <row r="137" spans="2:65" s="1" customFormat="1" ht="24.2" customHeight="1">
      <c r="B137" s="34"/>
      <c r="C137" s="133" t="s">
        <v>275</v>
      </c>
      <c r="D137" s="133" t="s">
        <v>215</v>
      </c>
      <c r="E137" s="134" t="s">
        <v>17543</v>
      </c>
      <c r="F137" s="135" t="s">
        <v>17544</v>
      </c>
      <c r="G137" s="136" t="s">
        <v>624</v>
      </c>
      <c r="H137" s="137">
        <v>5</v>
      </c>
      <c r="I137" s="138"/>
      <c r="J137" s="139">
        <f>ROUND(I137*H137,2)</f>
        <v>0</v>
      </c>
      <c r="K137" s="135" t="s">
        <v>245</v>
      </c>
      <c r="L137" s="34"/>
      <c r="M137" s="140" t="s">
        <v>19</v>
      </c>
      <c r="N137" s="141" t="s">
        <v>40</v>
      </c>
      <c r="P137" s="142">
        <f>O137*H137</f>
        <v>0</v>
      </c>
      <c r="Q137" s="142">
        <v>0</v>
      </c>
      <c r="R137" s="142">
        <f>Q137*H137</f>
        <v>0</v>
      </c>
      <c r="S137" s="142">
        <v>0</v>
      </c>
      <c r="T137" s="143">
        <f>S137*H137</f>
        <v>0</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17545</v>
      </c>
    </row>
    <row r="138" spans="2:65" s="1" customFormat="1" ht="126.75">
      <c r="B138" s="34"/>
      <c r="D138" s="150" t="s">
        <v>224</v>
      </c>
      <c r="F138" s="151" t="s">
        <v>17546</v>
      </c>
      <c r="I138" s="148"/>
      <c r="L138" s="34"/>
      <c r="M138" s="149"/>
      <c r="T138" s="55"/>
      <c r="AT138" s="19" t="s">
        <v>224</v>
      </c>
      <c r="AU138" s="19" t="s">
        <v>79</v>
      </c>
    </row>
    <row r="139" spans="2:65" s="14" customFormat="1">
      <c r="B139" s="170"/>
      <c r="D139" s="150" t="s">
        <v>226</v>
      </c>
      <c r="E139" s="171" t="s">
        <v>19</v>
      </c>
      <c r="F139" s="172" t="s">
        <v>17541</v>
      </c>
      <c r="H139" s="171" t="s">
        <v>19</v>
      </c>
      <c r="I139" s="173"/>
      <c r="L139" s="170"/>
      <c r="M139" s="174"/>
      <c r="T139" s="175"/>
      <c r="AT139" s="171" t="s">
        <v>226</v>
      </c>
      <c r="AU139" s="171" t="s">
        <v>79</v>
      </c>
      <c r="AV139" s="14" t="s">
        <v>77</v>
      </c>
      <c r="AW139" s="14" t="s">
        <v>31</v>
      </c>
      <c r="AX139" s="14" t="s">
        <v>69</v>
      </c>
      <c r="AY139" s="171" t="s">
        <v>212</v>
      </c>
    </row>
    <row r="140" spans="2:65" s="12" customFormat="1">
      <c r="B140" s="152"/>
      <c r="D140" s="150" t="s">
        <v>226</v>
      </c>
      <c r="E140" s="153" t="s">
        <v>19</v>
      </c>
      <c r="F140" s="154" t="s">
        <v>17547</v>
      </c>
      <c r="H140" s="155">
        <v>5</v>
      </c>
      <c r="I140" s="156"/>
      <c r="L140" s="152"/>
      <c r="M140" s="157"/>
      <c r="T140" s="158"/>
      <c r="AT140" s="153" t="s">
        <v>226</v>
      </c>
      <c r="AU140" s="153" t="s">
        <v>79</v>
      </c>
      <c r="AV140" s="12" t="s">
        <v>79</v>
      </c>
      <c r="AW140" s="12" t="s">
        <v>31</v>
      </c>
      <c r="AX140" s="12" t="s">
        <v>69</v>
      </c>
      <c r="AY140" s="153" t="s">
        <v>212</v>
      </c>
    </row>
    <row r="141" spans="2:65" s="13" customFormat="1">
      <c r="B141" s="159"/>
      <c r="D141" s="150" t="s">
        <v>226</v>
      </c>
      <c r="E141" s="160" t="s">
        <v>19</v>
      </c>
      <c r="F141" s="161" t="s">
        <v>228</v>
      </c>
      <c r="H141" s="162">
        <v>5</v>
      </c>
      <c r="I141" s="163"/>
      <c r="L141" s="159"/>
      <c r="M141" s="164"/>
      <c r="T141" s="165"/>
      <c r="AT141" s="160" t="s">
        <v>226</v>
      </c>
      <c r="AU141" s="160" t="s">
        <v>79</v>
      </c>
      <c r="AV141" s="13" t="s">
        <v>229</v>
      </c>
      <c r="AW141" s="13" t="s">
        <v>31</v>
      </c>
      <c r="AX141" s="13" t="s">
        <v>77</v>
      </c>
      <c r="AY141" s="160" t="s">
        <v>212</v>
      </c>
    </row>
    <row r="142" spans="2:65" s="11" customFormat="1" ht="22.9" customHeight="1">
      <c r="B142" s="121"/>
      <c r="D142" s="122" t="s">
        <v>68</v>
      </c>
      <c r="E142" s="131" t="s">
        <v>1371</v>
      </c>
      <c r="F142" s="131" t="s">
        <v>1372</v>
      </c>
      <c r="I142" s="124"/>
      <c r="J142" s="132">
        <f>BK142</f>
        <v>0</v>
      </c>
      <c r="L142" s="121"/>
      <c r="M142" s="126"/>
      <c r="P142" s="127">
        <f>SUM(P143:P146)</f>
        <v>0</v>
      </c>
      <c r="R142" s="127">
        <f>SUM(R143:R146)</f>
        <v>0</v>
      </c>
      <c r="T142" s="128">
        <f>SUM(T143:T146)</f>
        <v>0</v>
      </c>
      <c r="AR142" s="122" t="s">
        <v>77</v>
      </c>
      <c r="AT142" s="129" t="s">
        <v>68</v>
      </c>
      <c r="AU142" s="129" t="s">
        <v>77</v>
      </c>
      <c r="AY142" s="122" t="s">
        <v>212</v>
      </c>
      <c r="BK142" s="130">
        <f>SUM(BK143:BK146)</f>
        <v>0</v>
      </c>
    </row>
    <row r="143" spans="2:65" s="1" customFormat="1" ht="16.5" customHeight="1">
      <c r="B143" s="34"/>
      <c r="C143" s="133" t="s">
        <v>281</v>
      </c>
      <c r="D143" s="133" t="s">
        <v>215</v>
      </c>
      <c r="E143" s="134" t="s">
        <v>17483</v>
      </c>
      <c r="F143" s="135" t="s">
        <v>17484</v>
      </c>
      <c r="G143" s="136" t="s">
        <v>486</v>
      </c>
      <c r="H143" s="137">
        <v>0.47299999999999998</v>
      </c>
      <c r="I143" s="138"/>
      <c r="J143" s="139">
        <f>ROUND(I143*H143,2)</f>
        <v>0</v>
      </c>
      <c r="K143" s="135" t="s">
        <v>219</v>
      </c>
      <c r="L143" s="34"/>
      <c r="M143" s="140" t="s">
        <v>19</v>
      </c>
      <c r="N143" s="141" t="s">
        <v>40</v>
      </c>
      <c r="P143" s="142">
        <f>O143*H143</f>
        <v>0</v>
      </c>
      <c r="Q143" s="142">
        <v>0</v>
      </c>
      <c r="R143" s="142">
        <f>Q143*H143</f>
        <v>0</v>
      </c>
      <c r="S143" s="142">
        <v>0</v>
      </c>
      <c r="T143" s="143">
        <f>S143*H143</f>
        <v>0</v>
      </c>
      <c r="AR143" s="144" t="s">
        <v>229</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229</v>
      </c>
      <c r="BM143" s="144" t="s">
        <v>17548</v>
      </c>
    </row>
    <row r="144" spans="2:65" s="1" customFormat="1">
      <c r="B144" s="34"/>
      <c r="D144" s="146" t="s">
        <v>222</v>
      </c>
      <c r="F144" s="147" t="s">
        <v>17486</v>
      </c>
      <c r="I144" s="148"/>
      <c r="L144" s="34"/>
      <c r="M144" s="149"/>
      <c r="T144" s="55"/>
      <c r="AT144" s="19" t="s">
        <v>222</v>
      </c>
      <c r="AU144" s="19" t="s">
        <v>79</v>
      </c>
    </row>
    <row r="145" spans="2:51" s="12" customFormat="1">
      <c r="B145" s="152"/>
      <c r="D145" s="150" t="s">
        <v>226</v>
      </c>
      <c r="E145" s="153" t="s">
        <v>19</v>
      </c>
      <c r="F145" s="154" t="s">
        <v>17549</v>
      </c>
      <c r="H145" s="155">
        <v>0.47299999999999998</v>
      </c>
      <c r="I145" s="156"/>
      <c r="L145" s="152"/>
      <c r="M145" s="157"/>
      <c r="T145" s="158"/>
      <c r="AT145" s="153" t="s">
        <v>226</v>
      </c>
      <c r="AU145" s="153" t="s">
        <v>79</v>
      </c>
      <c r="AV145" s="12" t="s">
        <v>79</v>
      </c>
      <c r="AW145" s="12" t="s">
        <v>31</v>
      </c>
      <c r="AX145" s="12" t="s">
        <v>69</v>
      </c>
      <c r="AY145" s="153" t="s">
        <v>212</v>
      </c>
    </row>
    <row r="146" spans="2:51" s="13" customFormat="1">
      <c r="B146" s="159"/>
      <c r="D146" s="150" t="s">
        <v>226</v>
      </c>
      <c r="E146" s="160" t="s">
        <v>19</v>
      </c>
      <c r="F146" s="161" t="s">
        <v>228</v>
      </c>
      <c r="H146" s="162">
        <v>0.47299999999999998</v>
      </c>
      <c r="I146" s="163"/>
      <c r="L146" s="159"/>
      <c r="M146" s="167"/>
      <c r="N146" s="168"/>
      <c r="O146" s="168"/>
      <c r="P146" s="168"/>
      <c r="Q146" s="168"/>
      <c r="R146" s="168"/>
      <c r="S146" s="168"/>
      <c r="T146" s="169"/>
      <c r="AT146" s="160" t="s">
        <v>226</v>
      </c>
      <c r="AU146" s="160" t="s">
        <v>79</v>
      </c>
      <c r="AV146" s="13" t="s">
        <v>229</v>
      </c>
      <c r="AW146" s="13" t="s">
        <v>31</v>
      </c>
      <c r="AX146" s="13" t="s">
        <v>77</v>
      </c>
      <c r="AY146" s="160" t="s">
        <v>212</v>
      </c>
    </row>
    <row r="147" spans="2:51" s="1" customFormat="1" ht="6.95" customHeight="1">
      <c r="B147" s="43"/>
      <c r="C147" s="44"/>
      <c r="D147" s="44"/>
      <c r="E147" s="44"/>
      <c r="F147" s="44"/>
      <c r="G147" s="44"/>
      <c r="H147" s="44"/>
      <c r="I147" s="44"/>
      <c r="J147" s="44"/>
      <c r="K147" s="44"/>
      <c r="L147" s="34"/>
    </row>
  </sheetData>
  <sheetProtection algorithmName="SHA-512" hashValue="X+r8bSHjad4Vh7sRT1EGLAVdq/DvtXnBSxCRoP8WflH3A2mAhXyL9fJ7CXPTTIggFhFXy0lmNtFk+ruQfvTCrQ==" saltValue="Y2Bn5X4bcRCDVp/rVDX+EHkHnq/Y1oHXnzD8hMwsrPD521K4UpjJwgbhQBLUwKzeOq3g0Q3EnWY8PuoybyYXvw==" spinCount="100000" sheet="1" objects="1" scenarios="1" formatColumns="0" formatRows="0" autoFilter="0"/>
  <autoFilter ref="C87:K146" xr:uid="{00000000-0009-0000-0000-00001E000000}"/>
  <mergeCells count="12">
    <mergeCell ref="E80:H80"/>
    <mergeCell ref="L2:V2"/>
    <mergeCell ref="E50:H50"/>
    <mergeCell ref="E52:H52"/>
    <mergeCell ref="E54:H54"/>
    <mergeCell ref="E76:H76"/>
    <mergeCell ref="E78:H78"/>
    <mergeCell ref="E7:H7"/>
    <mergeCell ref="E9:H9"/>
    <mergeCell ref="E11:H11"/>
    <mergeCell ref="E20:H20"/>
    <mergeCell ref="E29:H29"/>
  </mergeCells>
  <hyperlinks>
    <hyperlink ref="F97" r:id="rId1" xr:uid="{00000000-0004-0000-1E00-000000000000}"/>
    <hyperlink ref="F113" r:id="rId2" xr:uid="{00000000-0004-0000-1E00-000001000000}"/>
    <hyperlink ref="F127" r:id="rId3" xr:uid="{00000000-0004-0000-1E00-000002000000}"/>
    <hyperlink ref="F144" r:id="rId4" xr:uid="{00000000-0004-0000-1E00-000003000000}"/>
  </hyperlinks>
  <pageMargins left="0.39374999999999999" right="0.39374999999999999" top="0.39374999999999999" bottom="0.39374999999999999" header="0" footer="0"/>
  <pageSetup paperSize="9" scale="84" fitToHeight="100" orientation="landscape" blackAndWhite="1" r:id="rId5"/>
  <headerFooter>
    <oddFooter>&amp;CStrana &amp;P z &amp;N</oddFooter>
  </headerFooter>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33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176</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ht="12" customHeight="1">
      <c r="B8" s="22"/>
      <c r="D8" s="29" t="s">
        <v>181</v>
      </c>
      <c r="L8" s="22"/>
    </row>
    <row r="9" spans="2:46" s="1" customFormat="1" ht="16.5" customHeight="1">
      <c r="B9" s="34"/>
      <c r="E9" s="365" t="s">
        <v>17158</v>
      </c>
      <c r="F9" s="364"/>
      <c r="G9" s="364"/>
      <c r="H9" s="364"/>
      <c r="L9" s="34"/>
    </row>
    <row r="10" spans="2:46" s="1" customFormat="1" ht="12" customHeight="1">
      <c r="B10" s="34"/>
      <c r="D10" s="29" t="s">
        <v>15098</v>
      </c>
      <c r="L10" s="34"/>
    </row>
    <row r="11" spans="2:46" s="1" customFormat="1" ht="16.5" customHeight="1">
      <c r="B11" s="34"/>
      <c r="E11" s="356" t="s">
        <v>17550</v>
      </c>
      <c r="F11" s="364"/>
      <c r="G11" s="364"/>
      <c r="H11" s="364"/>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1. 10. 2025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7" t="str">
        <f>'Rekapitulace stavby'!E14</f>
        <v>Vyplň údaj</v>
      </c>
      <c r="F20" s="344"/>
      <c r="G20" s="344"/>
      <c r="H20" s="34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
        <v>183</v>
      </c>
      <c r="L22" s="34"/>
    </row>
    <row r="23" spans="2:12" s="1" customFormat="1" ht="18" customHeight="1">
      <c r="B23" s="34"/>
      <c r="E23" s="27" t="s">
        <v>184</v>
      </c>
      <c r="I23" s="29" t="s">
        <v>27</v>
      </c>
      <c r="J23" s="27" t="s">
        <v>185</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48" t="s">
        <v>19</v>
      </c>
      <c r="F29" s="348"/>
      <c r="G29" s="348"/>
      <c r="H29" s="34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ROUND(J89,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ROUND((SUM(BE89:BE330)),  2)</f>
        <v>0</v>
      </c>
      <c r="I35" s="95">
        <v>0.21</v>
      </c>
      <c r="J35" s="85">
        <f>ROUND(((SUM(BE89:BE330))*I35),  2)</f>
        <v>0</v>
      </c>
      <c r="L35" s="34"/>
    </row>
    <row r="36" spans="2:12" s="1" customFormat="1" ht="14.45" customHeight="1">
      <c r="B36" s="34"/>
      <c r="E36" s="29" t="s">
        <v>41</v>
      </c>
      <c r="F36" s="85">
        <f>ROUND((SUM(BF89:BF330)),  2)</f>
        <v>0</v>
      </c>
      <c r="I36" s="95">
        <v>0.12</v>
      </c>
      <c r="J36" s="85">
        <f>ROUND(((SUM(BF89:BF330))*I36),  2)</f>
        <v>0</v>
      </c>
      <c r="L36" s="34"/>
    </row>
    <row r="37" spans="2:12" s="1" customFormat="1" ht="14.45" hidden="1" customHeight="1">
      <c r="B37" s="34"/>
      <c r="E37" s="29" t="s">
        <v>42</v>
      </c>
      <c r="F37" s="85">
        <f>ROUND((SUM(BG89:BG330)),  2)</f>
        <v>0</v>
      </c>
      <c r="I37" s="95">
        <v>0.21</v>
      </c>
      <c r="J37" s="85">
        <f>0</f>
        <v>0</v>
      </c>
      <c r="L37" s="34"/>
    </row>
    <row r="38" spans="2:12" s="1" customFormat="1" ht="14.45" hidden="1" customHeight="1">
      <c r="B38" s="34"/>
      <c r="E38" s="29" t="s">
        <v>43</v>
      </c>
      <c r="F38" s="85">
        <f>ROUND((SUM(BH89:BH330)),  2)</f>
        <v>0</v>
      </c>
      <c r="I38" s="95">
        <v>0.12</v>
      </c>
      <c r="J38" s="85">
        <f>0</f>
        <v>0</v>
      </c>
      <c r="L38" s="34"/>
    </row>
    <row r="39" spans="2:12" s="1" customFormat="1" ht="14.45" hidden="1" customHeight="1">
      <c r="B39" s="34"/>
      <c r="E39" s="29" t="s">
        <v>44</v>
      </c>
      <c r="F39" s="85">
        <f>ROUND((SUM(BI89:BI330)),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5" t="str">
        <f>E7</f>
        <v>Stavební úpravy budovy N (CEETe II) v areálu VŠB-TUO - Úpravy po DI - rev_a</v>
      </c>
      <c r="F50" s="366"/>
      <c r="G50" s="366"/>
      <c r="H50" s="366"/>
      <c r="L50" s="34"/>
    </row>
    <row r="51" spans="2:47" ht="12" customHeight="1">
      <c r="B51" s="22"/>
      <c r="C51" s="29" t="s">
        <v>181</v>
      </c>
      <c r="L51" s="22"/>
    </row>
    <row r="52" spans="2:47" s="1" customFormat="1" ht="16.5" customHeight="1">
      <c r="B52" s="34"/>
      <c r="E52" s="365" t="s">
        <v>17158</v>
      </c>
      <c r="F52" s="364"/>
      <c r="G52" s="364"/>
      <c r="H52" s="364"/>
      <c r="L52" s="34"/>
    </row>
    <row r="53" spans="2:47" s="1" customFormat="1" ht="12" customHeight="1">
      <c r="B53" s="34"/>
      <c r="C53" s="29" t="s">
        <v>15098</v>
      </c>
      <c r="L53" s="34"/>
    </row>
    <row r="54" spans="2:47" s="1" customFormat="1" ht="16.5" customHeight="1">
      <c r="B54" s="34"/>
      <c r="E54" s="356" t="str">
        <f>E11</f>
        <v>D.1.4.10.1.-3 - SADOVÉ ÚPRAVY, VENKOVNÍ VYBAVENÍ, OPLOCENÍ - POREALIZAČNÍ PÉČE</v>
      </c>
      <c r="F54" s="364"/>
      <c r="G54" s="364"/>
      <c r="H54" s="364"/>
      <c r="L54" s="34"/>
    </row>
    <row r="55" spans="2:47" s="1" customFormat="1" ht="6.95" customHeight="1">
      <c r="B55" s="34"/>
      <c r="L55" s="34"/>
    </row>
    <row r="56" spans="2:47" s="1" customFormat="1" ht="12" customHeight="1">
      <c r="B56" s="34"/>
      <c r="C56" s="29" t="s">
        <v>21</v>
      </c>
      <c r="F56" s="27" t="str">
        <f>F14</f>
        <v xml:space="preserve"> </v>
      </c>
      <c r="I56" s="29" t="s">
        <v>23</v>
      </c>
      <c r="J56" s="51" t="str">
        <f>IF(J14="","",J14)</f>
        <v>1. 10. 2025</v>
      </c>
      <c r="L56" s="34"/>
    </row>
    <row r="57" spans="2:47" s="1" customFormat="1" ht="6.95" customHeight="1">
      <c r="B57" s="34"/>
      <c r="L57" s="34"/>
    </row>
    <row r="58" spans="2:47" s="1" customFormat="1" ht="25.7" customHeight="1">
      <c r="B58" s="34"/>
      <c r="C58" s="29" t="s">
        <v>25</v>
      </c>
      <c r="F58" s="27" t="str">
        <f>E17</f>
        <v xml:space="preserve"> </v>
      </c>
      <c r="I58" s="29" t="s">
        <v>30</v>
      </c>
      <c r="J58" s="32" t="str">
        <f>E23</f>
        <v xml:space="preserve">TECHNICO Opava s.r.o.,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J89</f>
        <v>0</v>
      </c>
      <c r="L63" s="34"/>
      <c r="AU63" s="19" t="s">
        <v>189</v>
      </c>
    </row>
    <row r="64" spans="2:47" s="8" customFormat="1" ht="24.95" customHeight="1">
      <c r="B64" s="105"/>
      <c r="D64" s="106" t="s">
        <v>372</v>
      </c>
      <c r="E64" s="107"/>
      <c r="F64" s="107"/>
      <c r="G64" s="107"/>
      <c r="H64" s="107"/>
      <c r="I64" s="107"/>
      <c r="J64" s="108">
        <f>J90</f>
        <v>0</v>
      </c>
      <c r="L64" s="105"/>
    </row>
    <row r="65" spans="2:12" s="9" customFormat="1" ht="19.899999999999999" customHeight="1">
      <c r="B65" s="109"/>
      <c r="D65" s="110" t="s">
        <v>373</v>
      </c>
      <c r="E65" s="111"/>
      <c r="F65" s="111"/>
      <c r="G65" s="111"/>
      <c r="H65" s="111"/>
      <c r="I65" s="111"/>
      <c r="J65" s="112">
        <f>J91</f>
        <v>0</v>
      </c>
      <c r="L65" s="109"/>
    </row>
    <row r="66" spans="2:12" s="9" customFormat="1" ht="19.899999999999999" customHeight="1">
      <c r="B66" s="109"/>
      <c r="D66" s="110" t="s">
        <v>375</v>
      </c>
      <c r="E66" s="111"/>
      <c r="F66" s="111"/>
      <c r="G66" s="111"/>
      <c r="H66" s="111"/>
      <c r="I66" s="111"/>
      <c r="J66" s="112">
        <f>J272</f>
        <v>0</v>
      </c>
      <c r="L66" s="109"/>
    </row>
    <row r="67" spans="2:12" s="9" customFormat="1" ht="19.899999999999999" customHeight="1">
      <c r="B67" s="109"/>
      <c r="D67" s="110" t="s">
        <v>376</v>
      </c>
      <c r="E67" s="111"/>
      <c r="F67" s="111"/>
      <c r="G67" s="111"/>
      <c r="H67" s="111"/>
      <c r="I67" s="111"/>
      <c r="J67" s="112">
        <f>J326</f>
        <v>0</v>
      </c>
      <c r="L67" s="109"/>
    </row>
    <row r="68" spans="2:12" s="1" customFormat="1" ht="21.75" customHeight="1">
      <c r="B68" s="34"/>
      <c r="L68" s="34"/>
    </row>
    <row r="69" spans="2:12" s="1" customFormat="1" ht="6.95" customHeight="1">
      <c r="B69" s="43"/>
      <c r="C69" s="44"/>
      <c r="D69" s="44"/>
      <c r="E69" s="44"/>
      <c r="F69" s="44"/>
      <c r="G69" s="44"/>
      <c r="H69" s="44"/>
      <c r="I69" s="44"/>
      <c r="J69" s="44"/>
      <c r="K69" s="44"/>
      <c r="L69" s="34"/>
    </row>
    <row r="73" spans="2:12" s="1" customFormat="1" ht="6.95" customHeight="1">
      <c r="B73" s="45"/>
      <c r="C73" s="46"/>
      <c r="D73" s="46"/>
      <c r="E73" s="46"/>
      <c r="F73" s="46"/>
      <c r="G73" s="46"/>
      <c r="H73" s="46"/>
      <c r="I73" s="46"/>
      <c r="J73" s="46"/>
      <c r="K73" s="46"/>
      <c r="L73" s="34"/>
    </row>
    <row r="74" spans="2:12" s="1" customFormat="1" ht="24.95" customHeight="1">
      <c r="B74" s="34"/>
      <c r="C74" s="23" t="s">
        <v>197</v>
      </c>
      <c r="L74" s="34"/>
    </row>
    <row r="75" spans="2:12" s="1" customFormat="1" ht="6.95" customHeight="1">
      <c r="B75" s="34"/>
      <c r="L75" s="34"/>
    </row>
    <row r="76" spans="2:12" s="1" customFormat="1" ht="12" customHeight="1">
      <c r="B76" s="34"/>
      <c r="C76" s="29" t="s">
        <v>16</v>
      </c>
      <c r="L76" s="34"/>
    </row>
    <row r="77" spans="2:12" s="1" customFormat="1" ht="16.5" customHeight="1">
      <c r="B77" s="34"/>
      <c r="E77" s="365" t="str">
        <f>E7</f>
        <v>Stavební úpravy budovy N (CEETe II) v areálu VŠB-TUO - Úpravy po DI - rev_a</v>
      </c>
      <c r="F77" s="366"/>
      <c r="G77" s="366"/>
      <c r="H77" s="366"/>
      <c r="L77" s="34"/>
    </row>
    <row r="78" spans="2:12" ht="12" customHeight="1">
      <c r="B78" s="22"/>
      <c r="C78" s="29" t="s">
        <v>181</v>
      </c>
      <c r="L78" s="22"/>
    </row>
    <row r="79" spans="2:12" s="1" customFormat="1" ht="16.5" customHeight="1">
      <c r="B79" s="34"/>
      <c r="E79" s="365" t="s">
        <v>17158</v>
      </c>
      <c r="F79" s="364"/>
      <c r="G79" s="364"/>
      <c r="H79" s="364"/>
      <c r="L79" s="34"/>
    </row>
    <row r="80" spans="2:12" s="1" customFormat="1" ht="12" customHeight="1">
      <c r="B80" s="34"/>
      <c r="C80" s="29" t="s">
        <v>15098</v>
      </c>
      <c r="L80" s="34"/>
    </row>
    <row r="81" spans="2:65" s="1" customFormat="1" ht="16.5" customHeight="1">
      <c r="B81" s="34"/>
      <c r="E81" s="356" t="str">
        <f>E11</f>
        <v>D.1.4.10.1.-3 - SADOVÉ ÚPRAVY, VENKOVNÍ VYBAVENÍ, OPLOCENÍ - POREALIZAČNÍ PÉČE</v>
      </c>
      <c r="F81" s="364"/>
      <c r="G81" s="364"/>
      <c r="H81" s="364"/>
      <c r="L81" s="34"/>
    </row>
    <row r="82" spans="2:65" s="1" customFormat="1" ht="6.95" customHeight="1">
      <c r="B82" s="34"/>
      <c r="L82" s="34"/>
    </row>
    <row r="83" spans="2:65" s="1" customFormat="1" ht="12" customHeight="1">
      <c r="B83" s="34"/>
      <c r="C83" s="29" t="s">
        <v>21</v>
      </c>
      <c r="F83" s="27" t="str">
        <f>F14</f>
        <v xml:space="preserve"> </v>
      </c>
      <c r="I83" s="29" t="s">
        <v>23</v>
      </c>
      <c r="J83" s="51" t="str">
        <f>IF(J14="","",J14)</f>
        <v>1. 10. 2025</v>
      </c>
      <c r="L83" s="34"/>
    </row>
    <row r="84" spans="2:65" s="1" customFormat="1" ht="6.95" customHeight="1">
      <c r="B84" s="34"/>
      <c r="L84" s="34"/>
    </row>
    <row r="85" spans="2:65" s="1" customFormat="1" ht="25.7" customHeight="1">
      <c r="B85" s="34"/>
      <c r="C85" s="29" t="s">
        <v>25</v>
      </c>
      <c r="F85" s="27" t="str">
        <f>E17</f>
        <v xml:space="preserve"> </v>
      </c>
      <c r="I85" s="29" t="s">
        <v>30</v>
      </c>
      <c r="J85" s="32" t="str">
        <f>E23</f>
        <v xml:space="preserve">TECHNICO Opava s.r.o., </v>
      </c>
      <c r="L85" s="34"/>
    </row>
    <row r="86" spans="2:65" s="1" customFormat="1" ht="15.2" customHeight="1">
      <c r="B86" s="34"/>
      <c r="C86" s="29" t="s">
        <v>28</v>
      </c>
      <c r="F86" s="27" t="str">
        <f>IF(E20="","",E20)</f>
        <v>Vyplň údaj</v>
      </c>
      <c r="I86" s="29" t="s">
        <v>32</v>
      </c>
      <c r="J86" s="32" t="str">
        <f>E26</f>
        <v xml:space="preserve"> </v>
      </c>
      <c r="L86" s="34"/>
    </row>
    <row r="87" spans="2:65" s="1" customFormat="1" ht="10.35" customHeight="1">
      <c r="B87" s="34"/>
      <c r="L87" s="34"/>
    </row>
    <row r="88" spans="2:65" s="10" customFormat="1" ht="29.25" customHeight="1">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c r="B89" s="34"/>
      <c r="C89" s="63" t="s">
        <v>209</v>
      </c>
      <c r="J89" s="117">
        <f>BK89</f>
        <v>0</v>
      </c>
      <c r="L89" s="34"/>
      <c r="M89" s="61"/>
      <c r="N89" s="52"/>
      <c r="O89" s="52"/>
      <c r="P89" s="118">
        <f>P90</f>
        <v>0</v>
      </c>
      <c r="Q89" s="52"/>
      <c r="R89" s="118">
        <f>R90</f>
        <v>0.19164</v>
      </c>
      <c r="S89" s="52"/>
      <c r="T89" s="119">
        <f>T90</f>
        <v>0</v>
      </c>
      <c r="AT89" s="19" t="s">
        <v>68</v>
      </c>
      <c r="AU89" s="19" t="s">
        <v>189</v>
      </c>
      <c r="BK89" s="120">
        <f>BK90</f>
        <v>0</v>
      </c>
    </row>
    <row r="90" spans="2:65" s="11" customFormat="1" ht="25.9" customHeight="1">
      <c r="B90" s="121"/>
      <c r="D90" s="122" t="s">
        <v>68</v>
      </c>
      <c r="E90" s="123" t="s">
        <v>403</v>
      </c>
      <c r="F90" s="123" t="s">
        <v>404</v>
      </c>
      <c r="I90" s="124"/>
      <c r="J90" s="125">
        <f>BK90</f>
        <v>0</v>
      </c>
      <c r="L90" s="121"/>
      <c r="M90" s="126"/>
      <c r="P90" s="127">
        <f>P91+P272+P326</f>
        <v>0</v>
      </c>
      <c r="R90" s="127">
        <f>R91+R272+R326</f>
        <v>0.19164</v>
      </c>
      <c r="T90" s="128">
        <f>T91+T272+T326</f>
        <v>0</v>
      </c>
      <c r="AR90" s="122" t="s">
        <v>77</v>
      </c>
      <c r="AT90" s="129" t="s">
        <v>68</v>
      </c>
      <c r="AU90" s="129" t="s">
        <v>69</v>
      </c>
      <c r="AY90" s="122" t="s">
        <v>212</v>
      </c>
      <c r="BK90" s="130">
        <f>BK91+BK272+BK326</f>
        <v>0</v>
      </c>
    </row>
    <row r="91" spans="2:65" s="11" customFormat="1" ht="22.9" customHeight="1">
      <c r="B91" s="121"/>
      <c r="D91" s="122" t="s">
        <v>68</v>
      </c>
      <c r="E91" s="131" t="s">
        <v>77</v>
      </c>
      <c r="F91" s="131" t="s">
        <v>405</v>
      </c>
      <c r="I91" s="124"/>
      <c r="J91" s="132">
        <f>BK91</f>
        <v>0</v>
      </c>
      <c r="L91" s="121"/>
      <c r="M91" s="126"/>
      <c r="P91" s="127">
        <f>SUM(P92:P271)</f>
        <v>0</v>
      </c>
      <c r="R91" s="127">
        <f>SUM(R92:R271)</f>
        <v>0.19164</v>
      </c>
      <c r="T91" s="128">
        <f>SUM(T92:T271)</f>
        <v>0</v>
      </c>
      <c r="AR91" s="122" t="s">
        <v>77</v>
      </c>
      <c r="AT91" s="129" t="s">
        <v>68</v>
      </c>
      <c r="AU91" s="129" t="s">
        <v>77</v>
      </c>
      <c r="AY91" s="122" t="s">
        <v>212</v>
      </c>
      <c r="BK91" s="130">
        <f>SUM(BK92:BK271)</f>
        <v>0</v>
      </c>
    </row>
    <row r="92" spans="2:65" s="1" customFormat="1" ht="21.75" customHeight="1">
      <c r="B92" s="34"/>
      <c r="C92" s="133" t="s">
        <v>77</v>
      </c>
      <c r="D92" s="133" t="s">
        <v>215</v>
      </c>
      <c r="E92" s="134" t="s">
        <v>17551</v>
      </c>
      <c r="F92" s="135" t="s">
        <v>17552</v>
      </c>
      <c r="G92" s="136" t="s">
        <v>624</v>
      </c>
      <c r="H92" s="137">
        <v>24</v>
      </c>
      <c r="I92" s="138"/>
      <c r="J92" s="139">
        <f>ROUND(I92*H92,2)</f>
        <v>0</v>
      </c>
      <c r="K92" s="135" t="s">
        <v>245</v>
      </c>
      <c r="L92" s="34"/>
      <c r="M92" s="140" t="s">
        <v>19</v>
      </c>
      <c r="N92" s="141" t="s">
        <v>40</v>
      </c>
      <c r="P92" s="142">
        <f>O92*H92</f>
        <v>0</v>
      </c>
      <c r="Q92" s="142">
        <v>0</v>
      </c>
      <c r="R92" s="142">
        <f>Q92*H92</f>
        <v>0</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17553</v>
      </c>
    </row>
    <row r="93" spans="2:65" s="1" customFormat="1" ht="117">
      <c r="B93" s="34"/>
      <c r="D93" s="150" t="s">
        <v>224</v>
      </c>
      <c r="F93" s="151" t="s">
        <v>17554</v>
      </c>
      <c r="I93" s="148"/>
      <c r="L93" s="34"/>
      <c r="M93" s="149"/>
      <c r="T93" s="55"/>
      <c r="AT93" s="19" t="s">
        <v>224</v>
      </c>
      <c r="AU93" s="19" t="s">
        <v>79</v>
      </c>
    </row>
    <row r="94" spans="2:65" s="14" customFormat="1">
      <c r="B94" s="170"/>
      <c r="D94" s="150" t="s">
        <v>226</v>
      </c>
      <c r="E94" s="171" t="s">
        <v>19</v>
      </c>
      <c r="F94" s="172" t="s">
        <v>17555</v>
      </c>
      <c r="H94" s="171" t="s">
        <v>19</v>
      </c>
      <c r="I94" s="173"/>
      <c r="L94" s="170"/>
      <c r="M94" s="174"/>
      <c r="T94" s="175"/>
      <c r="AT94" s="171" t="s">
        <v>226</v>
      </c>
      <c r="AU94" s="171" t="s">
        <v>79</v>
      </c>
      <c r="AV94" s="14" t="s">
        <v>77</v>
      </c>
      <c r="AW94" s="14" t="s">
        <v>31</v>
      </c>
      <c r="AX94" s="14" t="s">
        <v>69</v>
      </c>
      <c r="AY94" s="171" t="s">
        <v>212</v>
      </c>
    </row>
    <row r="95" spans="2:65" s="14" customFormat="1">
      <c r="B95" s="170"/>
      <c r="D95" s="150" t="s">
        <v>226</v>
      </c>
      <c r="E95" s="171" t="s">
        <v>19</v>
      </c>
      <c r="F95" s="172" t="s">
        <v>17556</v>
      </c>
      <c r="H95" s="171" t="s">
        <v>19</v>
      </c>
      <c r="I95" s="173"/>
      <c r="L95" s="170"/>
      <c r="M95" s="174"/>
      <c r="T95" s="175"/>
      <c r="AT95" s="171" t="s">
        <v>226</v>
      </c>
      <c r="AU95" s="171" t="s">
        <v>79</v>
      </c>
      <c r="AV95" s="14" t="s">
        <v>77</v>
      </c>
      <c r="AW95" s="14" t="s">
        <v>31</v>
      </c>
      <c r="AX95" s="14" t="s">
        <v>69</v>
      </c>
      <c r="AY95" s="171" t="s">
        <v>212</v>
      </c>
    </row>
    <row r="96" spans="2:65" s="12" customFormat="1">
      <c r="B96" s="152"/>
      <c r="D96" s="150" t="s">
        <v>226</v>
      </c>
      <c r="E96" s="153" t="s">
        <v>19</v>
      </c>
      <c r="F96" s="154" t="s">
        <v>17557</v>
      </c>
      <c r="H96" s="155">
        <v>3</v>
      </c>
      <c r="I96" s="156"/>
      <c r="L96" s="152"/>
      <c r="M96" s="157"/>
      <c r="T96" s="158"/>
      <c r="AT96" s="153" t="s">
        <v>226</v>
      </c>
      <c r="AU96" s="153" t="s">
        <v>79</v>
      </c>
      <c r="AV96" s="12" t="s">
        <v>79</v>
      </c>
      <c r="AW96" s="12" t="s">
        <v>31</v>
      </c>
      <c r="AX96" s="12" t="s">
        <v>69</v>
      </c>
      <c r="AY96" s="153" t="s">
        <v>212</v>
      </c>
    </row>
    <row r="97" spans="2:65" s="12" customFormat="1">
      <c r="B97" s="152"/>
      <c r="D97" s="150" t="s">
        <v>226</v>
      </c>
      <c r="E97" s="153" t="s">
        <v>19</v>
      </c>
      <c r="F97" s="154" t="s">
        <v>17558</v>
      </c>
      <c r="H97" s="155">
        <v>5</v>
      </c>
      <c r="I97" s="156"/>
      <c r="L97" s="152"/>
      <c r="M97" s="157"/>
      <c r="T97" s="158"/>
      <c r="AT97" s="153" t="s">
        <v>226</v>
      </c>
      <c r="AU97" s="153" t="s">
        <v>79</v>
      </c>
      <c r="AV97" s="12" t="s">
        <v>79</v>
      </c>
      <c r="AW97" s="12" t="s">
        <v>31</v>
      </c>
      <c r="AX97" s="12" t="s">
        <v>69</v>
      </c>
      <c r="AY97" s="153" t="s">
        <v>212</v>
      </c>
    </row>
    <row r="98" spans="2:65" s="15" customFormat="1">
      <c r="B98" s="176"/>
      <c r="D98" s="150" t="s">
        <v>226</v>
      </c>
      <c r="E98" s="177" t="s">
        <v>19</v>
      </c>
      <c r="F98" s="178" t="s">
        <v>455</v>
      </c>
      <c r="H98" s="179">
        <v>8</v>
      </c>
      <c r="I98" s="180"/>
      <c r="L98" s="176"/>
      <c r="M98" s="181"/>
      <c r="T98" s="182"/>
      <c r="AT98" s="177" t="s">
        <v>226</v>
      </c>
      <c r="AU98" s="177" t="s">
        <v>79</v>
      </c>
      <c r="AV98" s="15" t="s">
        <v>236</v>
      </c>
      <c r="AW98" s="15" t="s">
        <v>31</v>
      </c>
      <c r="AX98" s="15" t="s">
        <v>69</v>
      </c>
      <c r="AY98" s="177" t="s">
        <v>212</v>
      </c>
    </row>
    <row r="99" spans="2:65" s="14" customFormat="1">
      <c r="B99" s="170"/>
      <c r="D99" s="150" t="s">
        <v>226</v>
      </c>
      <c r="E99" s="171" t="s">
        <v>19</v>
      </c>
      <c r="F99" s="172" t="s">
        <v>17559</v>
      </c>
      <c r="H99" s="171" t="s">
        <v>19</v>
      </c>
      <c r="I99" s="173"/>
      <c r="L99" s="170"/>
      <c r="M99" s="174"/>
      <c r="T99" s="175"/>
      <c r="AT99" s="171" t="s">
        <v>226</v>
      </c>
      <c r="AU99" s="171" t="s">
        <v>79</v>
      </c>
      <c r="AV99" s="14" t="s">
        <v>77</v>
      </c>
      <c r="AW99" s="14" t="s">
        <v>31</v>
      </c>
      <c r="AX99" s="14" t="s">
        <v>69</v>
      </c>
      <c r="AY99" s="171" t="s">
        <v>212</v>
      </c>
    </row>
    <row r="100" spans="2:65" s="12" customFormat="1">
      <c r="B100" s="152"/>
      <c r="D100" s="150" t="s">
        <v>226</v>
      </c>
      <c r="E100" s="153" t="s">
        <v>19</v>
      </c>
      <c r="F100" s="154" t="s">
        <v>17557</v>
      </c>
      <c r="H100" s="155">
        <v>3</v>
      </c>
      <c r="I100" s="156"/>
      <c r="L100" s="152"/>
      <c r="M100" s="157"/>
      <c r="T100" s="158"/>
      <c r="AT100" s="153" t="s">
        <v>226</v>
      </c>
      <c r="AU100" s="153" t="s">
        <v>79</v>
      </c>
      <c r="AV100" s="12" t="s">
        <v>79</v>
      </c>
      <c r="AW100" s="12" t="s">
        <v>31</v>
      </c>
      <c r="AX100" s="12" t="s">
        <v>69</v>
      </c>
      <c r="AY100" s="153" t="s">
        <v>212</v>
      </c>
    </row>
    <row r="101" spans="2:65" s="12" customFormat="1">
      <c r="B101" s="152"/>
      <c r="D101" s="150" t="s">
        <v>226</v>
      </c>
      <c r="E101" s="153" t="s">
        <v>19</v>
      </c>
      <c r="F101" s="154" t="s">
        <v>17558</v>
      </c>
      <c r="H101" s="155">
        <v>5</v>
      </c>
      <c r="I101" s="156"/>
      <c r="L101" s="152"/>
      <c r="M101" s="157"/>
      <c r="T101" s="158"/>
      <c r="AT101" s="153" t="s">
        <v>226</v>
      </c>
      <c r="AU101" s="153" t="s">
        <v>79</v>
      </c>
      <c r="AV101" s="12" t="s">
        <v>79</v>
      </c>
      <c r="AW101" s="12" t="s">
        <v>31</v>
      </c>
      <c r="AX101" s="12" t="s">
        <v>69</v>
      </c>
      <c r="AY101" s="153" t="s">
        <v>212</v>
      </c>
    </row>
    <row r="102" spans="2:65" s="15" customFormat="1">
      <c r="B102" s="176"/>
      <c r="D102" s="150" t="s">
        <v>226</v>
      </c>
      <c r="E102" s="177" t="s">
        <v>19</v>
      </c>
      <c r="F102" s="178" t="s">
        <v>455</v>
      </c>
      <c r="H102" s="179">
        <v>8</v>
      </c>
      <c r="I102" s="180"/>
      <c r="L102" s="176"/>
      <c r="M102" s="181"/>
      <c r="T102" s="182"/>
      <c r="AT102" s="177" t="s">
        <v>226</v>
      </c>
      <c r="AU102" s="177" t="s">
        <v>79</v>
      </c>
      <c r="AV102" s="15" t="s">
        <v>236</v>
      </c>
      <c r="AW102" s="15" t="s">
        <v>31</v>
      </c>
      <c r="AX102" s="15" t="s">
        <v>69</v>
      </c>
      <c r="AY102" s="177" t="s">
        <v>212</v>
      </c>
    </row>
    <row r="103" spans="2:65" s="14" customFormat="1">
      <c r="B103" s="170"/>
      <c r="D103" s="150" t="s">
        <v>226</v>
      </c>
      <c r="E103" s="171" t="s">
        <v>19</v>
      </c>
      <c r="F103" s="172" t="s">
        <v>17560</v>
      </c>
      <c r="H103" s="171" t="s">
        <v>19</v>
      </c>
      <c r="I103" s="173"/>
      <c r="L103" s="170"/>
      <c r="M103" s="174"/>
      <c r="T103" s="175"/>
      <c r="AT103" s="171" t="s">
        <v>226</v>
      </c>
      <c r="AU103" s="171" t="s">
        <v>79</v>
      </c>
      <c r="AV103" s="14" t="s">
        <v>77</v>
      </c>
      <c r="AW103" s="14" t="s">
        <v>31</v>
      </c>
      <c r="AX103" s="14" t="s">
        <v>69</v>
      </c>
      <c r="AY103" s="171" t="s">
        <v>212</v>
      </c>
    </row>
    <row r="104" spans="2:65" s="12" customFormat="1">
      <c r="B104" s="152"/>
      <c r="D104" s="150" t="s">
        <v>226</v>
      </c>
      <c r="E104" s="153" t="s">
        <v>19</v>
      </c>
      <c r="F104" s="154" t="s">
        <v>17557</v>
      </c>
      <c r="H104" s="155">
        <v>3</v>
      </c>
      <c r="I104" s="156"/>
      <c r="L104" s="152"/>
      <c r="M104" s="157"/>
      <c r="T104" s="158"/>
      <c r="AT104" s="153" t="s">
        <v>226</v>
      </c>
      <c r="AU104" s="153" t="s">
        <v>79</v>
      </c>
      <c r="AV104" s="12" t="s">
        <v>79</v>
      </c>
      <c r="AW104" s="12" t="s">
        <v>31</v>
      </c>
      <c r="AX104" s="12" t="s">
        <v>69</v>
      </c>
      <c r="AY104" s="153" t="s">
        <v>212</v>
      </c>
    </row>
    <row r="105" spans="2:65" s="12" customFormat="1">
      <c r="B105" s="152"/>
      <c r="D105" s="150" t="s">
        <v>226</v>
      </c>
      <c r="E105" s="153" t="s">
        <v>19</v>
      </c>
      <c r="F105" s="154" t="s">
        <v>17558</v>
      </c>
      <c r="H105" s="155">
        <v>5</v>
      </c>
      <c r="I105" s="156"/>
      <c r="L105" s="152"/>
      <c r="M105" s="157"/>
      <c r="T105" s="158"/>
      <c r="AT105" s="153" t="s">
        <v>226</v>
      </c>
      <c r="AU105" s="153" t="s">
        <v>79</v>
      </c>
      <c r="AV105" s="12" t="s">
        <v>79</v>
      </c>
      <c r="AW105" s="12" t="s">
        <v>31</v>
      </c>
      <c r="AX105" s="12" t="s">
        <v>69</v>
      </c>
      <c r="AY105" s="153" t="s">
        <v>212</v>
      </c>
    </row>
    <row r="106" spans="2:65" s="15" customFormat="1">
      <c r="B106" s="176"/>
      <c r="D106" s="150" t="s">
        <v>226</v>
      </c>
      <c r="E106" s="177" t="s">
        <v>19</v>
      </c>
      <c r="F106" s="178" t="s">
        <v>455</v>
      </c>
      <c r="H106" s="179">
        <v>8</v>
      </c>
      <c r="I106" s="180"/>
      <c r="L106" s="176"/>
      <c r="M106" s="181"/>
      <c r="T106" s="182"/>
      <c r="AT106" s="177" t="s">
        <v>226</v>
      </c>
      <c r="AU106" s="177" t="s">
        <v>79</v>
      </c>
      <c r="AV106" s="15" t="s">
        <v>236</v>
      </c>
      <c r="AW106" s="15" t="s">
        <v>31</v>
      </c>
      <c r="AX106" s="15" t="s">
        <v>69</v>
      </c>
      <c r="AY106" s="177" t="s">
        <v>212</v>
      </c>
    </row>
    <row r="107" spans="2:65" s="13" customFormat="1">
      <c r="B107" s="159"/>
      <c r="D107" s="150" t="s">
        <v>226</v>
      </c>
      <c r="E107" s="160" t="s">
        <v>19</v>
      </c>
      <c r="F107" s="161" t="s">
        <v>228</v>
      </c>
      <c r="H107" s="162">
        <v>24</v>
      </c>
      <c r="I107" s="163"/>
      <c r="L107" s="159"/>
      <c r="M107" s="164"/>
      <c r="T107" s="165"/>
      <c r="AT107" s="160" t="s">
        <v>226</v>
      </c>
      <c r="AU107" s="160" t="s">
        <v>79</v>
      </c>
      <c r="AV107" s="13" t="s">
        <v>229</v>
      </c>
      <c r="AW107" s="13" t="s">
        <v>31</v>
      </c>
      <c r="AX107" s="13" t="s">
        <v>77</v>
      </c>
      <c r="AY107" s="160" t="s">
        <v>212</v>
      </c>
    </row>
    <row r="108" spans="2:65" s="14" customFormat="1">
      <c r="B108" s="170"/>
      <c r="D108" s="150" t="s">
        <v>226</v>
      </c>
      <c r="E108" s="171" t="s">
        <v>19</v>
      </c>
      <c r="F108" s="172" t="s">
        <v>17561</v>
      </c>
      <c r="H108" s="171" t="s">
        <v>19</v>
      </c>
      <c r="I108" s="173"/>
      <c r="L108" s="170"/>
      <c r="M108" s="174"/>
      <c r="T108" s="175"/>
      <c r="AT108" s="171" t="s">
        <v>226</v>
      </c>
      <c r="AU108" s="171" t="s">
        <v>79</v>
      </c>
      <c r="AV108" s="14" t="s">
        <v>77</v>
      </c>
      <c r="AW108" s="14" t="s">
        <v>31</v>
      </c>
      <c r="AX108" s="14" t="s">
        <v>69</v>
      </c>
      <c r="AY108" s="171" t="s">
        <v>212</v>
      </c>
    </row>
    <row r="109" spans="2:65" s="1" customFormat="1" ht="16.5" customHeight="1">
      <c r="B109" s="34"/>
      <c r="C109" s="133" t="s">
        <v>79</v>
      </c>
      <c r="D109" s="133" t="s">
        <v>215</v>
      </c>
      <c r="E109" s="134" t="s">
        <v>17562</v>
      </c>
      <c r="F109" s="135" t="s">
        <v>17563</v>
      </c>
      <c r="G109" s="136" t="s">
        <v>624</v>
      </c>
      <c r="H109" s="137">
        <v>8</v>
      </c>
      <c r="I109" s="138"/>
      <c r="J109" s="139">
        <f>ROUND(I109*H109,2)</f>
        <v>0</v>
      </c>
      <c r="K109" s="135" t="s">
        <v>219</v>
      </c>
      <c r="L109" s="34"/>
      <c r="M109" s="140" t="s">
        <v>19</v>
      </c>
      <c r="N109" s="141" t="s">
        <v>40</v>
      </c>
      <c r="P109" s="142">
        <f>O109*H109</f>
        <v>0</v>
      </c>
      <c r="Q109" s="142">
        <v>0</v>
      </c>
      <c r="R109" s="142">
        <f>Q109*H109</f>
        <v>0</v>
      </c>
      <c r="S109" s="142">
        <v>0</v>
      </c>
      <c r="T109" s="143">
        <f>S109*H109</f>
        <v>0</v>
      </c>
      <c r="AR109" s="144" t="s">
        <v>229</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229</v>
      </c>
      <c r="BM109" s="144" t="s">
        <v>17564</v>
      </c>
    </row>
    <row r="110" spans="2:65" s="1" customFormat="1">
      <c r="B110" s="34"/>
      <c r="D110" s="146" t="s">
        <v>222</v>
      </c>
      <c r="F110" s="147" t="s">
        <v>17565</v>
      </c>
      <c r="I110" s="148"/>
      <c r="L110" s="34"/>
      <c r="M110" s="149"/>
      <c r="T110" s="55"/>
      <c r="AT110" s="19" t="s">
        <v>222</v>
      </c>
      <c r="AU110" s="19" t="s">
        <v>79</v>
      </c>
    </row>
    <row r="111" spans="2:65" s="14" customFormat="1">
      <c r="B111" s="170"/>
      <c r="D111" s="150" t="s">
        <v>226</v>
      </c>
      <c r="E111" s="171" t="s">
        <v>19</v>
      </c>
      <c r="F111" s="172" t="s">
        <v>17566</v>
      </c>
      <c r="H111" s="171" t="s">
        <v>19</v>
      </c>
      <c r="I111" s="173"/>
      <c r="L111" s="170"/>
      <c r="M111" s="174"/>
      <c r="T111" s="175"/>
      <c r="AT111" s="171" t="s">
        <v>226</v>
      </c>
      <c r="AU111" s="171" t="s">
        <v>79</v>
      </c>
      <c r="AV111" s="14" t="s">
        <v>77</v>
      </c>
      <c r="AW111" s="14" t="s">
        <v>31</v>
      </c>
      <c r="AX111" s="14" t="s">
        <v>69</v>
      </c>
      <c r="AY111" s="171" t="s">
        <v>212</v>
      </c>
    </row>
    <row r="112" spans="2:65" s="12" customFormat="1">
      <c r="B112" s="152"/>
      <c r="D112" s="150" t="s">
        <v>226</v>
      </c>
      <c r="E112" s="153" t="s">
        <v>19</v>
      </c>
      <c r="F112" s="154" t="s">
        <v>17557</v>
      </c>
      <c r="H112" s="155">
        <v>3</v>
      </c>
      <c r="I112" s="156"/>
      <c r="L112" s="152"/>
      <c r="M112" s="157"/>
      <c r="T112" s="158"/>
      <c r="AT112" s="153" t="s">
        <v>226</v>
      </c>
      <c r="AU112" s="153" t="s">
        <v>79</v>
      </c>
      <c r="AV112" s="12" t="s">
        <v>79</v>
      </c>
      <c r="AW112" s="12" t="s">
        <v>31</v>
      </c>
      <c r="AX112" s="12" t="s">
        <v>69</v>
      </c>
      <c r="AY112" s="153" t="s">
        <v>212</v>
      </c>
    </row>
    <row r="113" spans="2:65" s="12" customFormat="1">
      <c r="B113" s="152"/>
      <c r="D113" s="150" t="s">
        <v>226</v>
      </c>
      <c r="E113" s="153" t="s">
        <v>19</v>
      </c>
      <c r="F113" s="154" t="s">
        <v>17558</v>
      </c>
      <c r="H113" s="155">
        <v>5</v>
      </c>
      <c r="I113" s="156"/>
      <c r="L113" s="152"/>
      <c r="M113" s="157"/>
      <c r="T113" s="158"/>
      <c r="AT113" s="153" t="s">
        <v>226</v>
      </c>
      <c r="AU113" s="153" t="s">
        <v>79</v>
      </c>
      <c r="AV113" s="12" t="s">
        <v>79</v>
      </c>
      <c r="AW113" s="12" t="s">
        <v>31</v>
      </c>
      <c r="AX113" s="12" t="s">
        <v>69</v>
      </c>
      <c r="AY113" s="153" t="s">
        <v>212</v>
      </c>
    </row>
    <row r="114" spans="2:65" s="13" customFormat="1">
      <c r="B114" s="159"/>
      <c r="D114" s="150" t="s">
        <v>226</v>
      </c>
      <c r="E114" s="160" t="s">
        <v>19</v>
      </c>
      <c r="F114" s="161" t="s">
        <v>228</v>
      </c>
      <c r="H114" s="162">
        <v>8</v>
      </c>
      <c r="I114" s="163"/>
      <c r="L114" s="159"/>
      <c r="M114" s="164"/>
      <c r="T114" s="165"/>
      <c r="AT114" s="160" t="s">
        <v>226</v>
      </c>
      <c r="AU114" s="160" t="s">
        <v>79</v>
      </c>
      <c r="AV114" s="13" t="s">
        <v>229</v>
      </c>
      <c r="AW114" s="13" t="s">
        <v>31</v>
      </c>
      <c r="AX114" s="13" t="s">
        <v>77</v>
      </c>
      <c r="AY114" s="160" t="s">
        <v>212</v>
      </c>
    </row>
    <row r="115" spans="2:65" s="1" customFormat="1" ht="16.5" customHeight="1">
      <c r="B115" s="34"/>
      <c r="C115" s="133" t="s">
        <v>236</v>
      </c>
      <c r="D115" s="133" t="s">
        <v>215</v>
      </c>
      <c r="E115" s="134" t="s">
        <v>17567</v>
      </c>
      <c r="F115" s="135" t="s">
        <v>17568</v>
      </c>
      <c r="G115" s="136" t="s">
        <v>624</v>
      </c>
      <c r="H115" s="137">
        <v>24</v>
      </c>
      <c r="I115" s="138"/>
      <c r="J115" s="139">
        <f>ROUND(I115*H115,2)</f>
        <v>0</v>
      </c>
      <c r="K115" s="135" t="s">
        <v>219</v>
      </c>
      <c r="L115" s="34"/>
      <c r="M115" s="140" t="s">
        <v>19</v>
      </c>
      <c r="N115" s="141" t="s">
        <v>40</v>
      </c>
      <c r="P115" s="142">
        <f>O115*H115</f>
        <v>0</v>
      </c>
      <c r="Q115" s="142">
        <v>0</v>
      </c>
      <c r="R115" s="142">
        <f>Q115*H115</f>
        <v>0</v>
      </c>
      <c r="S115" s="142">
        <v>0</v>
      </c>
      <c r="T115" s="143">
        <f>S115*H115</f>
        <v>0</v>
      </c>
      <c r="AR115" s="144" t="s">
        <v>229</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229</v>
      </c>
      <c r="BM115" s="144" t="s">
        <v>17569</v>
      </c>
    </row>
    <row r="116" spans="2:65" s="1" customFormat="1">
      <c r="B116" s="34"/>
      <c r="D116" s="146" t="s">
        <v>222</v>
      </c>
      <c r="F116" s="147" t="s">
        <v>17570</v>
      </c>
      <c r="I116" s="148"/>
      <c r="L116" s="34"/>
      <c r="M116" s="149"/>
      <c r="T116" s="55"/>
      <c r="AT116" s="19" t="s">
        <v>222</v>
      </c>
      <c r="AU116" s="19" t="s">
        <v>79</v>
      </c>
    </row>
    <row r="117" spans="2:65" s="1" customFormat="1" ht="29.25">
      <c r="B117" s="34"/>
      <c r="D117" s="150" t="s">
        <v>224</v>
      </c>
      <c r="F117" s="151" t="s">
        <v>17571</v>
      </c>
      <c r="I117" s="148"/>
      <c r="L117" s="34"/>
      <c r="M117" s="149"/>
      <c r="T117" s="55"/>
      <c r="AT117" s="19" t="s">
        <v>224</v>
      </c>
      <c r="AU117" s="19" t="s">
        <v>79</v>
      </c>
    </row>
    <row r="118" spans="2:65" s="14" customFormat="1">
      <c r="B118" s="170"/>
      <c r="D118" s="150" t="s">
        <v>226</v>
      </c>
      <c r="E118" s="171" t="s">
        <v>19</v>
      </c>
      <c r="F118" s="172" t="s">
        <v>17572</v>
      </c>
      <c r="H118" s="171" t="s">
        <v>19</v>
      </c>
      <c r="I118" s="173"/>
      <c r="L118" s="170"/>
      <c r="M118" s="174"/>
      <c r="T118" s="175"/>
      <c r="AT118" s="171" t="s">
        <v>226</v>
      </c>
      <c r="AU118" s="171" t="s">
        <v>79</v>
      </c>
      <c r="AV118" s="14" t="s">
        <v>77</v>
      </c>
      <c r="AW118" s="14" t="s">
        <v>31</v>
      </c>
      <c r="AX118" s="14" t="s">
        <v>69</v>
      </c>
      <c r="AY118" s="171" t="s">
        <v>212</v>
      </c>
    </row>
    <row r="119" spans="2:65" s="14" customFormat="1">
      <c r="B119" s="170"/>
      <c r="D119" s="150" t="s">
        <v>226</v>
      </c>
      <c r="E119" s="171" t="s">
        <v>19</v>
      </c>
      <c r="F119" s="172" t="s">
        <v>17573</v>
      </c>
      <c r="H119" s="171" t="s">
        <v>19</v>
      </c>
      <c r="I119" s="173"/>
      <c r="L119" s="170"/>
      <c r="M119" s="174"/>
      <c r="T119" s="175"/>
      <c r="AT119" s="171" t="s">
        <v>226</v>
      </c>
      <c r="AU119" s="171" t="s">
        <v>79</v>
      </c>
      <c r="AV119" s="14" t="s">
        <v>77</v>
      </c>
      <c r="AW119" s="14" t="s">
        <v>31</v>
      </c>
      <c r="AX119" s="14" t="s">
        <v>69</v>
      </c>
      <c r="AY119" s="171" t="s">
        <v>212</v>
      </c>
    </row>
    <row r="120" spans="2:65" s="12" customFormat="1">
      <c r="B120" s="152"/>
      <c r="D120" s="150" t="s">
        <v>226</v>
      </c>
      <c r="E120" s="153" t="s">
        <v>19</v>
      </c>
      <c r="F120" s="154" t="s">
        <v>17574</v>
      </c>
      <c r="H120" s="155">
        <v>3</v>
      </c>
      <c r="I120" s="156"/>
      <c r="L120" s="152"/>
      <c r="M120" s="157"/>
      <c r="T120" s="158"/>
      <c r="AT120" s="153" t="s">
        <v>226</v>
      </c>
      <c r="AU120" s="153" t="s">
        <v>79</v>
      </c>
      <c r="AV120" s="12" t="s">
        <v>79</v>
      </c>
      <c r="AW120" s="12" t="s">
        <v>31</v>
      </c>
      <c r="AX120" s="12" t="s">
        <v>69</v>
      </c>
      <c r="AY120" s="153" t="s">
        <v>212</v>
      </c>
    </row>
    <row r="121" spans="2:65" s="12" customFormat="1">
      <c r="B121" s="152"/>
      <c r="D121" s="150" t="s">
        <v>226</v>
      </c>
      <c r="E121" s="153" t="s">
        <v>19</v>
      </c>
      <c r="F121" s="154" t="s">
        <v>17575</v>
      </c>
      <c r="H121" s="155">
        <v>5</v>
      </c>
      <c r="I121" s="156"/>
      <c r="L121" s="152"/>
      <c r="M121" s="157"/>
      <c r="T121" s="158"/>
      <c r="AT121" s="153" t="s">
        <v>226</v>
      </c>
      <c r="AU121" s="153" t="s">
        <v>79</v>
      </c>
      <c r="AV121" s="12" t="s">
        <v>79</v>
      </c>
      <c r="AW121" s="12" t="s">
        <v>31</v>
      </c>
      <c r="AX121" s="12" t="s">
        <v>69</v>
      </c>
      <c r="AY121" s="153" t="s">
        <v>212</v>
      </c>
    </row>
    <row r="122" spans="2:65" s="15" customFormat="1">
      <c r="B122" s="176"/>
      <c r="D122" s="150" t="s">
        <v>226</v>
      </c>
      <c r="E122" s="177" t="s">
        <v>19</v>
      </c>
      <c r="F122" s="178" t="s">
        <v>455</v>
      </c>
      <c r="H122" s="179">
        <v>8</v>
      </c>
      <c r="I122" s="180"/>
      <c r="L122" s="176"/>
      <c r="M122" s="181"/>
      <c r="T122" s="182"/>
      <c r="AT122" s="177" t="s">
        <v>226</v>
      </c>
      <c r="AU122" s="177" t="s">
        <v>79</v>
      </c>
      <c r="AV122" s="15" t="s">
        <v>236</v>
      </c>
      <c r="AW122" s="15" t="s">
        <v>31</v>
      </c>
      <c r="AX122" s="15" t="s">
        <v>69</v>
      </c>
      <c r="AY122" s="177" t="s">
        <v>212</v>
      </c>
    </row>
    <row r="123" spans="2:65" s="14" customFormat="1">
      <c r="B123" s="170"/>
      <c r="D123" s="150" t="s">
        <v>226</v>
      </c>
      <c r="E123" s="171" t="s">
        <v>19</v>
      </c>
      <c r="F123" s="172" t="s">
        <v>17576</v>
      </c>
      <c r="H123" s="171" t="s">
        <v>19</v>
      </c>
      <c r="I123" s="173"/>
      <c r="L123" s="170"/>
      <c r="M123" s="174"/>
      <c r="T123" s="175"/>
      <c r="AT123" s="171" t="s">
        <v>226</v>
      </c>
      <c r="AU123" s="171" t="s">
        <v>79</v>
      </c>
      <c r="AV123" s="14" t="s">
        <v>77</v>
      </c>
      <c r="AW123" s="14" t="s">
        <v>31</v>
      </c>
      <c r="AX123" s="14" t="s">
        <v>69</v>
      </c>
      <c r="AY123" s="171" t="s">
        <v>212</v>
      </c>
    </row>
    <row r="124" spans="2:65" s="12" customFormat="1">
      <c r="B124" s="152"/>
      <c r="D124" s="150" t="s">
        <v>226</v>
      </c>
      <c r="E124" s="153" t="s">
        <v>19</v>
      </c>
      <c r="F124" s="154" t="s">
        <v>17574</v>
      </c>
      <c r="H124" s="155">
        <v>3</v>
      </c>
      <c r="I124" s="156"/>
      <c r="L124" s="152"/>
      <c r="M124" s="157"/>
      <c r="T124" s="158"/>
      <c r="AT124" s="153" t="s">
        <v>226</v>
      </c>
      <c r="AU124" s="153" t="s">
        <v>79</v>
      </c>
      <c r="AV124" s="12" t="s">
        <v>79</v>
      </c>
      <c r="AW124" s="12" t="s">
        <v>31</v>
      </c>
      <c r="AX124" s="12" t="s">
        <v>69</v>
      </c>
      <c r="AY124" s="153" t="s">
        <v>212</v>
      </c>
    </row>
    <row r="125" spans="2:65" s="12" customFormat="1">
      <c r="B125" s="152"/>
      <c r="D125" s="150" t="s">
        <v>226</v>
      </c>
      <c r="E125" s="153" t="s">
        <v>19</v>
      </c>
      <c r="F125" s="154" t="s">
        <v>17575</v>
      </c>
      <c r="H125" s="155">
        <v>5</v>
      </c>
      <c r="I125" s="156"/>
      <c r="L125" s="152"/>
      <c r="M125" s="157"/>
      <c r="T125" s="158"/>
      <c r="AT125" s="153" t="s">
        <v>226</v>
      </c>
      <c r="AU125" s="153" t="s">
        <v>79</v>
      </c>
      <c r="AV125" s="12" t="s">
        <v>79</v>
      </c>
      <c r="AW125" s="12" t="s">
        <v>31</v>
      </c>
      <c r="AX125" s="12" t="s">
        <v>69</v>
      </c>
      <c r="AY125" s="153" t="s">
        <v>212</v>
      </c>
    </row>
    <row r="126" spans="2:65" s="15" customFormat="1">
      <c r="B126" s="176"/>
      <c r="D126" s="150" t="s">
        <v>226</v>
      </c>
      <c r="E126" s="177" t="s">
        <v>19</v>
      </c>
      <c r="F126" s="178" t="s">
        <v>455</v>
      </c>
      <c r="H126" s="179">
        <v>8</v>
      </c>
      <c r="I126" s="180"/>
      <c r="L126" s="176"/>
      <c r="M126" s="181"/>
      <c r="T126" s="182"/>
      <c r="AT126" s="177" t="s">
        <v>226</v>
      </c>
      <c r="AU126" s="177" t="s">
        <v>79</v>
      </c>
      <c r="AV126" s="15" t="s">
        <v>236</v>
      </c>
      <c r="AW126" s="15" t="s">
        <v>31</v>
      </c>
      <c r="AX126" s="15" t="s">
        <v>69</v>
      </c>
      <c r="AY126" s="177" t="s">
        <v>212</v>
      </c>
    </row>
    <row r="127" spans="2:65" s="14" customFormat="1">
      <c r="B127" s="170"/>
      <c r="D127" s="150" t="s">
        <v>226</v>
      </c>
      <c r="E127" s="171" t="s">
        <v>19</v>
      </c>
      <c r="F127" s="172" t="s">
        <v>17577</v>
      </c>
      <c r="H127" s="171" t="s">
        <v>19</v>
      </c>
      <c r="I127" s="173"/>
      <c r="L127" s="170"/>
      <c r="M127" s="174"/>
      <c r="T127" s="175"/>
      <c r="AT127" s="171" t="s">
        <v>226</v>
      </c>
      <c r="AU127" s="171" t="s">
        <v>79</v>
      </c>
      <c r="AV127" s="14" t="s">
        <v>77</v>
      </c>
      <c r="AW127" s="14" t="s">
        <v>31</v>
      </c>
      <c r="AX127" s="14" t="s">
        <v>69</v>
      </c>
      <c r="AY127" s="171" t="s">
        <v>212</v>
      </c>
    </row>
    <row r="128" spans="2:65" s="12" customFormat="1">
      <c r="B128" s="152"/>
      <c r="D128" s="150" t="s">
        <v>226</v>
      </c>
      <c r="E128" s="153" t="s">
        <v>19</v>
      </c>
      <c r="F128" s="154" t="s">
        <v>17574</v>
      </c>
      <c r="H128" s="155">
        <v>3</v>
      </c>
      <c r="I128" s="156"/>
      <c r="L128" s="152"/>
      <c r="M128" s="157"/>
      <c r="T128" s="158"/>
      <c r="AT128" s="153" t="s">
        <v>226</v>
      </c>
      <c r="AU128" s="153" t="s">
        <v>79</v>
      </c>
      <c r="AV128" s="12" t="s">
        <v>79</v>
      </c>
      <c r="AW128" s="12" t="s">
        <v>31</v>
      </c>
      <c r="AX128" s="12" t="s">
        <v>69</v>
      </c>
      <c r="AY128" s="153" t="s">
        <v>212</v>
      </c>
    </row>
    <row r="129" spans="2:65" s="12" customFormat="1">
      <c r="B129" s="152"/>
      <c r="D129" s="150" t="s">
        <v>226</v>
      </c>
      <c r="E129" s="153" t="s">
        <v>19</v>
      </c>
      <c r="F129" s="154" t="s">
        <v>17575</v>
      </c>
      <c r="H129" s="155">
        <v>5</v>
      </c>
      <c r="I129" s="156"/>
      <c r="L129" s="152"/>
      <c r="M129" s="157"/>
      <c r="T129" s="158"/>
      <c r="AT129" s="153" t="s">
        <v>226</v>
      </c>
      <c r="AU129" s="153" t="s">
        <v>79</v>
      </c>
      <c r="AV129" s="12" t="s">
        <v>79</v>
      </c>
      <c r="AW129" s="12" t="s">
        <v>31</v>
      </c>
      <c r="AX129" s="12" t="s">
        <v>69</v>
      </c>
      <c r="AY129" s="153" t="s">
        <v>212</v>
      </c>
    </row>
    <row r="130" spans="2:65" s="15" customFormat="1">
      <c r="B130" s="176"/>
      <c r="D130" s="150" t="s">
        <v>226</v>
      </c>
      <c r="E130" s="177" t="s">
        <v>19</v>
      </c>
      <c r="F130" s="178" t="s">
        <v>455</v>
      </c>
      <c r="H130" s="179">
        <v>8</v>
      </c>
      <c r="I130" s="180"/>
      <c r="L130" s="176"/>
      <c r="M130" s="181"/>
      <c r="T130" s="182"/>
      <c r="AT130" s="177" t="s">
        <v>226</v>
      </c>
      <c r="AU130" s="177" t="s">
        <v>79</v>
      </c>
      <c r="AV130" s="15" t="s">
        <v>236</v>
      </c>
      <c r="AW130" s="15" t="s">
        <v>31</v>
      </c>
      <c r="AX130" s="15" t="s">
        <v>69</v>
      </c>
      <c r="AY130" s="177" t="s">
        <v>212</v>
      </c>
    </row>
    <row r="131" spans="2:65" s="13" customFormat="1">
      <c r="B131" s="159"/>
      <c r="D131" s="150" t="s">
        <v>226</v>
      </c>
      <c r="E131" s="160" t="s">
        <v>19</v>
      </c>
      <c r="F131" s="161" t="s">
        <v>228</v>
      </c>
      <c r="H131" s="162">
        <v>24</v>
      </c>
      <c r="I131" s="163"/>
      <c r="L131" s="159"/>
      <c r="M131" s="164"/>
      <c r="T131" s="165"/>
      <c r="AT131" s="160" t="s">
        <v>226</v>
      </c>
      <c r="AU131" s="160" t="s">
        <v>79</v>
      </c>
      <c r="AV131" s="13" t="s">
        <v>229</v>
      </c>
      <c r="AW131" s="13" t="s">
        <v>31</v>
      </c>
      <c r="AX131" s="13" t="s">
        <v>77</v>
      </c>
      <c r="AY131" s="160" t="s">
        <v>212</v>
      </c>
    </row>
    <row r="132" spans="2:65" s="14" customFormat="1">
      <c r="B132" s="170"/>
      <c r="D132" s="150" t="s">
        <v>226</v>
      </c>
      <c r="E132" s="171" t="s">
        <v>19</v>
      </c>
      <c r="F132" s="172" t="s">
        <v>17561</v>
      </c>
      <c r="H132" s="171" t="s">
        <v>19</v>
      </c>
      <c r="I132" s="173"/>
      <c r="L132" s="170"/>
      <c r="M132" s="174"/>
      <c r="T132" s="175"/>
      <c r="AT132" s="171" t="s">
        <v>226</v>
      </c>
      <c r="AU132" s="171" t="s">
        <v>79</v>
      </c>
      <c r="AV132" s="14" t="s">
        <v>77</v>
      </c>
      <c r="AW132" s="14" t="s">
        <v>31</v>
      </c>
      <c r="AX132" s="14" t="s">
        <v>69</v>
      </c>
      <c r="AY132" s="171" t="s">
        <v>212</v>
      </c>
    </row>
    <row r="133" spans="2:65" s="1" customFormat="1" ht="16.5" customHeight="1">
      <c r="B133" s="34"/>
      <c r="C133" s="133" t="s">
        <v>229</v>
      </c>
      <c r="D133" s="133" t="s">
        <v>215</v>
      </c>
      <c r="E133" s="134" t="s">
        <v>17578</v>
      </c>
      <c r="F133" s="135" t="s">
        <v>17579</v>
      </c>
      <c r="G133" s="136" t="s">
        <v>624</v>
      </c>
      <c r="H133" s="137">
        <v>24</v>
      </c>
      <c r="I133" s="138"/>
      <c r="J133" s="139">
        <f>ROUND(I133*H133,2)</f>
        <v>0</v>
      </c>
      <c r="K133" s="135" t="s">
        <v>245</v>
      </c>
      <c r="L133" s="34"/>
      <c r="M133" s="140" t="s">
        <v>19</v>
      </c>
      <c r="N133" s="141" t="s">
        <v>40</v>
      </c>
      <c r="P133" s="142">
        <f>O133*H133</f>
        <v>0</v>
      </c>
      <c r="Q133" s="142">
        <v>0</v>
      </c>
      <c r="R133" s="142">
        <f>Q133*H133</f>
        <v>0</v>
      </c>
      <c r="S133" s="142">
        <v>0</v>
      </c>
      <c r="T133" s="143">
        <f>S133*H133</f>
        <v>0</v>
      </c>
      <c r="AR133" s="144" t="s">
        <v>229</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229</v>
      </c>
      <c r="BM133" s="144" t="s">
        <v>17580</v>
      </c>
    </row>
    <row r="134" spans="2:65" s="1" customFormat="1" ht="78">
      <c r="B134" s="34"/>
      <c r="D134" s="150" t="s">
        <v>224</v>
      </c>
      <c r="F134" s="151" t="s">
        <v>17581</v>
      </c>
      <c r="I134" s="148"/>
      <c r="L134" s="34"/>
      <c r="M134" s="149"/>
      <c r="T134" s="55"/>
      <c r="AT134" s="19" t="s">
        <v>224</v>
      </c>
      <c r="AU134" s="19" t="s">
        <v>79</v>
      </c>
    </row>
    <row r="135" spans="2:65" s="14" customFormat="1">
      <c r="B135" s="170"/>
      <c r="D135" s="150" t="s">
        <v>226</v>
      </c>
      <c r="E135" s="171" t="s">
        <v>19</v>
      </c>
      <c r="F135" s="172" t="s">
        <v>17582</v>
      </c>
      <c r="H135" s="171" t="s">
        <v>19</v>
      </c>
      <c r="I135" s="173"/>
      <c r="L135" s="170"/>
      <c r="M135" s="174"/>
      <c r="T135" s="175"/>
      <c r="AT135" s="171" t="s">
        <v>226</v>
      </c>
      <c r="AU135" s="171" t="s">
        <v>79</v>
      </c>
      <c r="AV135" s="14" t="s">
        <v>77</v>
      </c>
      <c r="AW135" s="14" t="s">
        <v>31</v>
      </c>
      <c r="AX135" s="14" t="s">
        <v>69</v>
      </c>
      <c r="AY135" s="171" t="s">
        <v>212</v>
      </c>
    </row>
    <row r="136" spans="2:65" s="14" customFormat="1">
      <c r="B136" s="170"/>
      <c r="D136" s="150" t="s">
        <v>226</v>
      </c>
      <c r="E136" s="171" t="s">
        <v>19</v>
      </c>
      <c r="F136" s="172" t="s">
        <v>17583</v>
      </c>
      <c r="H136" s="171" t="s">
        <v>19</v>
      </c>
      <c r="I136" s="173"/>
      <c r="L136" s="170"/>
      <c r="M136" s="174"/>
      <c r="T136" s="175"/>
      <c r="AT136" s="171" t="s">
        <v>226</v>
      </c>
      <c r="AU136" s="171" t="s">
        <v>79</v>
      </c>
      <c r="AV136" s="14" t="s">
        <v>77</v>
      </c>
      <c r="AW136" s="14" t="s">
        <v>31</v>
      </c>
      <c r="AX136" s="14" t="s">
        <v>69</v>
      </c>
      <c r="AY136" s="171" t="s">
        <v>212</v>
      </c>
    </row>
    <row r="137" spans="2:65" s="12" customFormat="1">
      <c r="B137" s="152"/>
      <c r="D137" s="150" t="s">
        <v>226</v>
      </c>
      <c r="E137" s="153" t="s">
        <v>19</v>
      </c>
      <c r="F137" s="154" t="s">
        <v>17574</v>
      </c>
      <c r="H137" s="155">
        <v>3</v>
      </c>
      <c r="I137" s="156"/>
      <c r="L137" s="152"/>
      <c r="M137" s="157"/>
      <c r="T137" s="158"/>
      <c r="AT137" s="153" t="s">
        <v>226</v>
      </c>
      <c r="AU137" s="153" t="s">
        <v>79</v>
      </c>
      <c r="AV137" s="12" t="s">
        <v>79</v>
      </c>
      <c r="AW137" s="12" t="s">
        <v>31</v>
      </c>
      <c r="AX137" s="12" t="s">
        <v>69</v>
      </c>
      <c r="AY137" s="153" t="s">
        <v>212</v>
      </c>
    </row>
    <row r="138" spans="2:65" s="12" customFormat="1">
      <c r="B138" s="152"/>
      <c r="D138" s="150" t="s">
        <v>226</v>
      </c>
      <c r="E138" s="153" t="s">
        <v>19</v>
      </c>
      <c r="F138" s="154" t="s">
        <v>17575</v>
      </c>
      <c r="H138" s="155">
        <v>5</v>
      </c>
      <c r="I138" s="156"/>
      <c r="L138" s="152"/>
      <c r="M138" s="157"/>
      <c r="T138" s="158"/>
      <c r="AT138" s="153" t="s">
        <v>226</v>
      </c>
      <c r="AU138" s="153" t="s">
        <v>79</v>
      </c>
      <c r="AV138" s="12" t="s">
        <v>79</v>
      </c>
      <c r="AW138" s="12" t="s">
        <v>31</v>
      </c>
      <c r="AX138" s="12" t="s">
        <v>69</v>
      </c>
      <c r="AY138" s="153" t="s">
        <v>212</v>
      </c>
    </row>
    <row r="139" spans="2:65" s="15" customFormat="1">
      <c r="B139" s="176"/>
      <c r="D139" s="150" t="s">
        <v>226</v>
      </c>
      <c r="E139" s="177" t="s">
        <v>19</v>
      </c>
      <c r="F139" s="178" t="s">
        <v>455</v>
      </c>
      <c r="H139" s="179">
        <v>8</v>
      </c>
      <c r="I139" s="180"/>
      <c r="L139" s="176"/>
      <c r="M139" s="181"/>
      <c r="T139" s="182"/>
      <c r="AT139" s="177" t="s">
        <v>226</v>
      </c>
      <c r="AU139" s="177" t="s">
        <v>79</v>
      </c>
      <c r="AV139" s="15" t="s">
        <v>236</v>
      </c>
      <c r="AW139" s="15" t="s">
        <v>31</v>
      </c>
      <c r="AX139" s="15" t="s">
        <v>69</v>
      </c>
      <c r="AY139" s="177" t="s">
        <v>212</v>
      </c>
    </row>
    <row r="140" spans="2:65" s="14" customFormat="1">
      <c r="B140" s="170"/>
      <c r="D140" s="150" t="s">
        <v>226</v>
      </c>
      <c r="E140" s="171" t="s">
        <v>19</v>
      </c>
      <c r="F140" s="172" t="s">
        <v>17584</v>
      </c>
      <c r="H140" s="171" t="s">
        <v>19</v>
      </c>
      <c r="I140" s="173"/>
      <c r="L140" s="170"/>
      <c r="M140" s="174"/>
      <c r="T140" s="175"/>
      <c r="AT140" s="171" t="s">
        <v>226</v>
      </c>
      <c r="AU140" s="171" t="s">
        <v>79</v>
      </c>
      <c r="AV140" s="14" t="s">
        <v>77</v>
      </c>
      <c r="AW140" s="14" t="s">
        <v>31</v>
      </c>
      <c r="AX140" s="14" t="s">
        <v>69</v>
      </c>
      <c r="AY140" s="171" t="s">
        <v>212</v>
      </c>
    </row>
    <row r="141" spans="2:65" s="12" customFormat="1">
      <c r="B141" s="152"/>
      <c r="D141" s="150" t="s">
        <v>226</v>
      </c>
      <c r="E141" s="153" t="s">
        <v>19</v>
      </c>
      <c r="F141" s="154" t="s">
        <v>17574</v>
      </c>
      <c r="H141" s="155">
        <v>3</v>
      </c>
      <c r="I141" s="156"/>
      <c r="L141" s="152"/>
      <c r="M141" s="157"/>
      <c r="T141" s="158"/>
      <c r="AT141" s="153" t="s">
        <v>226</v>
      </c>
      <c r="AU141" s="153" t="s">
        <v>79</v>
      </c>
      <c r="AV141" s="12" t="s">
        <v>79</v>
      </c>
      <c r="AW141" s="12" t="s">
        <v>31</v>
      </c>
      <c r="AX141" s="12" t="s">
        <v>69</v>
      </c>
      <c r="AY141" s="153" t="s">
        <v>212</v>
      </c>
    </row>
    <row r="142" spans="2:65" s="12" customFormat="1">
      <c r="B142" s="152"/>
      <c r="D142" s="150" t="s">
        <v>226</v>
      </c>
      <c r="E142" s="153" t="s">
        <v>19</v>
      </c>
      <c r="F142" s="154" t="s">
        <v>17575</v>
      </c>
      <c r="H142" s="155">
        <v>5</v>
      </c>
      <c r="I142" s="156"/>
      <c r="L142" s="152"/>
      <c r="M142" s="157"/>
      <c r="T142" s="158"/>
      <c r="AT142" s="153" t="s">
        <v>226</v>
      </c>
      <c r="AU142" s="153" t="s">
        <v>79</v>
      </c>
      <c r="AV142" s="12" t="s">
        <v>79</v>
      </c>
      <c r="AW142" s="12" t="s">
        <v>31</v>
      </c>
      <c r="AX142" s="12" t="s">
        <v>69</v>
      </c>
      <c r="AY142" s="153" t="s">
        <v>212</v>
      </c>
    </row>
    <row r="143" spans="2:65" s="15" customFormat="1">
      <c r="B143" s="176"/>
      <c r="D143" s="150" t="s">
        <v>226</v>
      </c>
      <c r="E143" s="177" t="s">
        <v>19</v>
      </c>
      <c r="F143" s="178" t="s">
        <v>455</v>
      </c>
      <c r="H143" s="179">
        <v>8</v>
      </c>
      <c r="I143" s="180"/>
      <c r="L143" s="176"/>
      <c r="M143" s="181"/>
      <c r="T143" s="182"/>
      <c r="AT143" s="177" t="s">
        <v>226</v>
      </c>
      <c r="AU143" s="177" t="s">
        <v>79</v>
      </c>
      <c r="AV143" s="15" t="s">
        <v>236</v>
      </c>
      <c r="AW143" s="15" t="s">
        <v>31</v>
      </c>
      <c r="AX143" s="15" t="s">
        <v>69</v>
      </c>
      <c r="AY143" s="177" t="s">
        <v>212</v>
      </c>
    </row>
    <row r="144" spans="2:65" s="14" customFormat="1">
      <c r="B144" s="170"/>
      <c r="D144" s="150" t="s">
        <v>226</v>
      </c>
      <c r="E144" s="171" t="s">
        <v>19</v>
      </c>
      <c r="F144" s="172" t="s">
        <v>17585</v>
      </c>
      <c r="H144" s="171" t="s">
        <v>19</v>
      </c>
      <c r="I144" s="173"/>
      <c r="L144" s="170"/>
      <c r="M144" s="174"/>
      <c r="T144" s="175"/>
      <c r="AT144" s="171" t="s">
        <v>226</v>
      </c>
      <c r="AU144" s="171" t="s">
        <v>79</v>
      </c>
      <c r="AV144" s="14" t="s">
        <v>77</v>
      </c>
      <c r="AW144" s="14" t="s">
        <v>31</v>
      </c>
      <c r="AX144" s="14" t="s">
        <v>69</v>
      </c>
      <c r="AY144" s="171" t="s">
        <v>212</v>
      </c>
    </row>
    <row r="145" spans="2:65" s="12" customFormat="1">
      <c r="B145" s="152"/>
      <c r="D145" s="150" t="s">
        <v>226</v>
      </c>
      <c r="E145" s="153" t="s">
        <v>19</v>
      </c>
      <c r="F145" s="154" t="s">
        <v>17574</v>
      </c>
      <c r="H145" s="155">
        <v>3</v>
      </c>
      <c r="I145" s="156"/>
      <c r="L145" s="152"/>
      <c r="M145" s="157"/>
      <c r="T145" s="158"/>
      <c r="AT145" s="153" t="s">
        <v>226</v>
      </c>
      <c r="AU145" s="153" t="s">
        <v>79</v>
      </c>
      <c r="AV145" s="12" t="s">
        <v>79</v>
      </c>
      <c r="AW145" s="12" t="s">
        <v>31</v>
      </c>
      <c r="AX145" s="12" t="s">
        <v>69</v>
      </c>
      <c r="AY145" s="153" t="s">
        <v>212</v>
      </c>
    </row>
    <row r="146" spans="2:65" s="12" customFormat="1">
      <c r="B146" s="152"/>
      <c r="D146" s="150" t="s">
        <v>226</v>
      </c>
      <c r="E146" s="153" t="s">
        <v>19</v>
      </c>
      <c r="F146" s="154" t="s">
        <v>17575</v>
      </c>
      <c r="H146" s="155">
        <v>5</v>
      </c>
      <c r="I146" s="156"/>
      <c r="L146" s="152"/>
      <c r="M146" s="157"/>
      <c r="T146" s="158"/>
      <c r="AT146" s="153" t="s">
        <v>226</v>
      </c>
      <c r="AU146" s="153" t="s">
        <v>79</v>
      </c>
      <c r="AV146" s="12" t="s">
        <v>79</v>
      </c>
      <c r="AW146" s="12" t="s">
        <v>31</v>
      </c>
      <c r="AX146" s="12" t="s">
        <v>69</v>
      </c>
      <c r="AY146" s="153" t="s">
        <v>212</v>
      </c>
    </row>
    <row r="147" spans="2:65" s="15" customFormat="1">
      <c r="B147" s="176"/>
      <c r="D147" s="150" t="s">
        <v>226</v>
      </c>
      <c r="E147" s="177" t="s">
        <v>19</v>
      </c>
      <c r="F147" s="178" t="s">
        <v>455</v>
      </c>
      <c r="H147" s="179">
        <v>8</v>
      </c>
      <c r="I147" s="180"/>
      <c r="L147" s="176"/>
      <c r="M147" s="181"/>
      <c r="T147" s="182"/>
      <c r="AT147" s="177" t="s">
        <v>226</v>
      </c>
      <c r="AU147" s="177" t="s">
        <v>79</v>
      </c>
      <c r="AV147" s="15" t="s">
        <v>236</v>
      </c>
      <c r="AW147" s="15" t="s">
        <v>31</v>
      </c>
      <c r="AX147" s="15" t="s">
        <v>69</v>
      </c>
      <c r="AY147" s="177" t="s">
        <v>212</v>
      </c>
    </row>
    <row r="148" spans="2:65" s="13" customFormat="1">
      <c r="B148" s="159"/>
      <c r="D148" s="150" t="s">
        <v>226</v>
      </c>
      <c r="E148" s="160" t="s">
        <v>19</v>
      </c>
      <c r="F148" s="161" t="s">
        <v>228</v>
      </c>
      <c r="H148" s="162">
        <v>24</v>
      </c>
      <c r="I148" s="163"/>
      <c r="L148" s="159"/>
      <c r="M148" s="164"/>
      <c r="T148" s="165"/>
      <c r="AT148" s="160" t="s">
        <v>226</v>
      </c>
      <c r="AU148" s="160" t="s">
        <v>79</v>
      </c>
      <c r="AV148" s="13" t="s">
        <v>229</v>
      </c>
      <c r="AW148" s="13" t="s">
        <v>31</v>
      </c>
      <c r="AX148" s="13" t="s">
        <v>77</v>
      </c>
      <c r="AY148" s="160" t="s">
        <v>212</v>
      </c>
    </row>
    <row r="149" spans="2:65" s="14" customFormat="1">
      <c r="B149" s="170"/>
      <c r="D149" s="150" t="s">
        <v>226</v>
      </c>
      <c r="E149" s="171" t="s">
        <v>19</v>
      </c>
      <c r="F149" s="172" t="s">
        <v>17561</v>
      </c>
      <c r="H149" s="171" t="s">
        <v>19</v>
      </c>
      <c r="I149" s="173"/>
      <c r="L149" s="170"/>
      <c r="M149" s="174"/>
      <c r="T149" s="175"/>
      <c r="AT149" s="171" t="s">
        <v>226</v>
      </c>
      <c r="AU149" s="171" t="s">
        <v>79</v>
      </c>
      <c r="AV149" s="14" t="s">
        <v>77</v>
      </c>
      <c r="AW149" s="14" t="s">
        <v>31</v>
      </c>
      <c r="AX149" s="14" t="s">
        <v>69</v>
      </c>
      <c r="AY149" s="171" t="s">
        <v>212</v>
      </c>
    </row>
    <row r="150" spans="2:65" s="1" customFormat="1" ht="16.5" customHeight="1">
      <c r="B150" s="34"/>
      <c r="C150" s="133" t="s">
        <v>211</v>
      </c>
      <c r="D150" s="133" t="s">
        <v>215</v>
      </c>
      <c r="E150" s="134" t="s">
        <v>17586</v>
      </c>
      <c r="F150" s="135" t="s">
        <v>17587</v>
      </c>
      <c r="G150" s="136" t="s">
        <v>624</v>
      </c>
      <c r="H150" s="137">
        <v>24</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229</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229</v>
      </c>
      <c r="BM150" s="144" t="s">
        <v>17588</v>
      </c>
    </row>
    <row r="151" spans="2:65" s="1" customFormat="1" ht="39">
      <c r="B151" s="34"/>
      <c r="D151" s="150" t="s">
        <v>224</v>
      </c>
      <c r="F151" s="151" t="s">
        <v>17589</v>
      </c>
      <c r="I151" s="148"/>
      <c r="L151" s="34"/>
      <c r="M151" s="149"/>
      <c r="T151" s="55"/>
      <c r="AT151" s="19" t="s">
        <v>224</v>
      </c>
      <c r="AU151" s="19" t="s">
        <v>79</v>
      </c>
    </row>
    <row r="152" spans="2:65" s="14" customFormat="1" ht="22.5">
      <c r="B152" s="170"/>
      <c r="D152" s="150" t="s">
        <v>226</v>
      </c>
      <c r="E152" s="171" t="s">
        <v>19</v>
      </c>
      <c r="F152" s="172" t="s">
        <v>17590</v>
      </c>
      <c r="H152" s="171" t="s">
        <v>19</v>
      </c>
      <c r="I152" s="173"/>
      <c r="L152" s="170"/>
      <c r="M152" s="174"/>
      <c r="T152" s="175"/>
      <c r="AT152" s="171" t="s">
        <v>226</v>
      </c>
      <c r="AU152" s="171" t="s">
        <v>79</v>
      </c>
      <c r="AV152" s="14" t="s">
        <v>77</v>
      </c>
      <c r="AW152" s="14" t="s">
        <v>31</v>
      </c>
      <c r="AX152" s="14" t="s">
        <v>69</v>
      </c>
      <c r="AY152" s="171" t="s">
        <v>212</v>
      </c>
    </row>
    <row r="153" spans="2:65" s="14" customFormat="1">
      <c r="B153" s="170"/>
      <c r="D153" s="150" t="s">
        <v>226</v>
      </c>
      <c r="E153" s="171" t="s">
        <v>19</v>
      </c>
      <c r="F153" s="172" t="s">
        <v>17591</v>
      </c>
      <c r="H153" s="171" t="s">
        <v>19</v>
      </c>
      <c r="I153" s="173"/>
      <c r="L153" s="170"/>
      <c r="M153" s="174"/>
      <c r="T153" s="175"/>
      <c r="AT153" s="171" t="s">
        <v>226</v>
      </c>
      <c r="AU153" s="171" t="s">
        <v>79</v>
      </c>
      <c r="AV153" s="14" t="s">
        <v>77</v>
      </c>
      <c r="AW153" s="14" t="s">
        <v>31</v>
      </c>
      <c r="AX153" s="14" t="s">
        <v>69</v>
      </c>
      <c r="AY153" s="171" t="s">
        <v>212</v>
      </c>
    </row>
    <row r="154" spans="2:65" s="12" customFormat="1">
      <c r="B154" s="152"/>
      <c r="D154" s="150" t="s">
        <v>226</v>
      </c>
      <c r="E154" s="153" t="s">
        <v>19</v>
      </c>
      <c r="F154" s="154" t="s">
        <v>17574</v>
      </c>
      <c r="H154" s="155">
        <v>3</v>
      </c>
      <c r="I154" s="156"/>
      <c r="L154" s="152"/>
      <c r="M154" s="157"/>
      <c r="T154" s="158"/>
      <c r="AT154" s="153" t="s">
        <v>226</v>
      </c>
      <c r="AU154" s="153" t="s">
        <v>79</v>
      </c>
      <c r="AV154" s="12" t="s">
        <v>79</v>
      </c>
      <c r="AW154" s="12" t="s">
        <v>31</v>
      </c>
      <c r="AX154" s="12" t="s">
        <v>69</v>
      </c>
      <c r="AY154" s="153" t="s">
        <v>212</v>
      </c>
    </row>
    <row r="155" spans="2:65" s="12" customFormat="1">
      <c r="B155" s="152"/>
      <c r="D155" s="150" t="s">
        <v>226</v>
      </c>
      <c r="E155" s="153" t="s">
        <v>19</v>
      </c>
      <c r="F155" s="154" t="s">
        <v>17575</v>
      </c>
      <c r="H155" s="155">
        <v>5</v>
      </c>
      <c r="I155" s="156"/>
      <c r="L155" s="152"/>
      <c r="M155" s="157"/>
      <c r="T155" s="158"/>
      <c r="AT155" s="153" t="s">
        <v>226</v>
      </c>
      <c r="AU155" s="153" t="s">
        <v>79</v>
      </c>
      <c r="AV155" s="12" t="s">
        <v>79</v>
      </c>
      <c r="AW155" s="12" t="s">
        <v>31</v>
      </c>
      <c r="AX155" s="12" t="s">
        <v>69</v>
      </c>
      <c r="AY155" s="153" t="s">
        <v>212</v>
      </c>
    </row>
    <row r="156" spans="2:65" s="15" customFormat="1">
      <c r="B156" s="176"/>
      <c r="D156" s="150" t="s">
        <v>226</v>
      </c>
      <c r="E156" s="177" t="s">
        <v>19</v>
      </c>
      <c r="F156" s="178" t="s">
        <v>455</v>
      </c>
      <c r="H156" s="179">
        <v>8</v>
      </c>
      <c r="I156" s="180"/>
      <c r="L156" s="176"/>
      <c r="M156" s="181"/>
      <c r="T156" s="182"/>
      <c r="AT156" s="177" t="s">
        <v>226</v>
      </c>
      <c r="AU156" s="177" t="s">
        <v>79</v>
      </c>
      <c r="AV156" s="15" t="s">
        <v>236</v>
      </c>
      <c r="AW156" s="15" t="s">
        <v>31</v>
      </c>
      <c r="AX156" s="15" t="s">
        <v>69</v>
      </c>
      <c r="AY156" s="177" t="s">
        <v>212</v>
      </c>
    </row>
    <row r="157" spans="2:65" s="14" customFormat="1">
      <c r="B157" s="170"/>
      <c r="D157" s="150" t="s">
        <v>226</v>
      </c>
      <c r="E157" s="171" t="s">
        <v>19</v>
      </c>
      <c r="F157" s="172" t="s">
        <v>17592</v>
      </c>
      <c r="H157" s="171" t="s">
        <v>19</v>
      </c>
      <c r="I157" s="173"/>
      <c r="L157" s="170"/>
      <c r="M157" s="174"/>
      <c r="T157" s="175"/>
      <c r="AT157" s="171" t="s">
        <v>226</v>
      </c>
      <c r="AU157" s="171" t="s">
        <v>79</v>
      </c>
      <c r="AV157" s="14" t="s">
        <v>77</v>
      </c>
      <c r="AW157" s="14" t="s">
        <v>31</v>
      </c>
      <c r="AX157" s="14" t="s">
        <v>69</v>
      </c>
      <c r="AY157" s="171" t="s">
        <v>212</v>
      </c>
    </row>
    <row r="158" spans="2:65" s="12" customFormat="1">
      <c r="B158" s="152"/>
      <c r="D158" s="150" t="s">
        <v>226</v>
      </c>
      <c r="E158" s="153" t="s">
        <v>19</v>
      </c>
      <c r="F158" s="154" t="s">
        <v>17574</v>
      </c>
      <c r="H158" s="155">
        <v>3</v>
      </c>
      <c r="I158" s="156"/>
      <c r="L158" s="152"/>
      <c r="M158" s="157"/>
      <c r="T158" s="158"/>
      <c r="AT158" s="153" t="s">
        <v>226</v>
      </c>
      <c r="AU158" s="153" t="s">
        <v>79</v>
      </c>
      <c r="AV158" s="12" t="s">
        <v>79</v>
      </c>
      <c r="AW158" s="12" t="s">
        <v>31</v>
      </c>
      <c r="AX158" s="12" t="s">
        <v>69</v>
      </c>
      <c r="AY158" s="153" t="s">
        <v>212</v>
      </c>
    </row>
    <row r="159" spans="2:65" s="12" customFormat="1">
      <c r="B159" s="152"/>
      <c r="D159" s="150" t="s">
        <v>226</v>
      </c>
      <c r="E159" s="153" t="s">
        <v>19</v>
      </c>
      <c r="F159" s="154" t="s">
        <v>17575</v>
      </c>
      <c r="H159" s="155">
        <v>5</v>
      </c>
      <c r="I159" s="156"/>
      <c r="L159" s="152"/>
      <c r="M159" s="157"/>
      <c r="T159" s="158"/>
      <c r="AT159" s="153" t="s">
        <v>226</v>
      </c>
      <c r="AU159" s="153" t="s">
        <v>79</v>
      </c>
      <c r="AV159" s="12" t="s">
        <v>79</v>
      </c>
      <c r="AW159" s="12" t="s">
        <v>31</v>
      </c>
      <c r="AX159" s="12" t="s">
        <v>69</v>
      </c>
      <c r="AY159" s="153" t="s">
        <v>212</v>
      </c>
    </row>
    <row r="160" spans="2:65" s="15" customFormat="1">
      <c r="B160" s="176"/>
      <c r="D160" s="150" t="s">
        <v>226</v>
      </c>
      <c r="E160" s="177" t="s">
        <v>19</v>
      </c>
      <c r="F160" s="178" t="s">
        <v>455</v>
      </c>
      <c r="H160" s="179">
        <v>8</v>
      </c>
      <c r="I160" s="180"/>
      <c r="L160" s="176"/>
      <c r="M160" s="181"/>
      <c r="T160" s="182"/>
      <c r="AT160" s="177" t="s">
        <v>226</v>
      </c>
      <c r="AU160" s="177" t="s">
        <v>79</v>
      </c>
      <c r="AV160" s="15" t="s">
        <v>236</v>
      </c>
      <c r="AW160" s="15" t="s">
        <v>31</v>
      </c>
      <c r="AX160" s="15" t="s">
        <v>69</v>
      </c>
      <c r="AY160" s="177" t="s">
        <v>212</v>
      </c>
    </row>
    <row r="161" spans="2:65" s="14" customFormat="1">
      <c r="B161" s="170"/>
      <c r="D161" s="150" t="s">
        <v>226</v>
      </c>
      <c r="E161" s="171" t="s">
        <v>19</v>
      </c>
      <c r="F161" s="172" t="s">
        <v>17593</v>
      </c>
      <c r="H161" s="171" t="s">
        <v>19</v>
      </c>
      <c r="I161" s="173"/>
      <c r="L161" s="170"/>
      <c r="M161" s="174"/>
      <c r="T161" s="175"/>
      <c r="AT161" s="171" t="s">
        <v>226</v>
      </c>
      <c r="AU161" s="171" t="s">
        <v>79</v>
      </c>
      <c r="AV161" s="14" t="s">
        <v>77</v>
      </c>
      <c r="AW161" s="14" t="s">
        <v>31</v>
      </c>
      <c r="AX161" s="14" t="s">
        <v>69</v>
      </c>
      <c r="AY161" s="171" t="s">
        <v>212</v>
      </c>
    </row>
    <row r="162" spans="2:65" s="12" customFormat="1">
      <c r="B162" s="152"/>
      <c r="D162" s="150" t="s">
        <v>226</v>
      </c>
      <c r="E162" s="153" t="s">
        <v>19</v>
      </c>
      <c r="F162" s="154" t="s">
        <v>17574</v>
      </c>
      <c r="H162" s="155">
        <v>3</v>
      </c>
      <c r="I162" s="156"/>
      <c r="L162" s="152"/>
      <c r="M162" s="157"/>
      <c r="T162" s="158"/>
      <c r="AT162" s="153" t="s">
        <v>226</v>
      </c>
      <c r="AU162" s="153" t="s">
        <v>79</v>
      </c>
      <c r="AV162" s="12" t="s">
        <v>79</v>
      </c>
      <c r="AW162" s="12" t="s">
        <v>31</v>
      </c>
      <c r="AX162" s="12" t="s">
        <v>69</v>
      </c>
      <c r="AY162" s="153" t="s">
        <v>212</v>
      </c>
    </row>
    <row r="163" spans="2:65" s="12" customFormat="1">
      <c r="B163" s="152"/>
      <c r="D163" s="150" t="s">
        <v>226</v>
      </c>
      <c r="E163" s="153" t="s">
        <v>19</v>
      </c>
      <c r="F163" s="154" t="s">
        <v>17575</v>
      </c>
      <c r="H163" s="155">
        <v>5</v>
      </c>
      <c r="I163" s="156"/>
      <c r="L163" s="152"/>
      <c r="M163" s="157"/>
      <c r="T163" s="158"/>
      <c r="AT163" s="153" t="s">
        <v>226</v>
      </c>
      <c r="AU163" s="153" t="s">
        <v>79</v>
      </c>
      <c r="AV163" s="12" t="s">
        <v>79</v>
      </c>
      <c r="AW163" s="12" t="s">
        <v>31</v>
      </c>
      <c r="AX163" s="12" t="s">
        <v>69</v>
      </c>
      <c r="AY163" s="153" t="s">
        <v>212</v>
      </c>
    </row>
    <row r="164" spans="2:65" s="15" customFormat="1">
      <c r="B164" s="176"/>
      <c r="D164" s="150" t="s">
        <v>226</v>
      </c>
      <c r="E164" s="177" t="s">
        <v>19</v>
      </c>
      <c r="F164" s="178" t="s">
        <v>455</v>
      </c>
      <c r="H164" s="179">
        <v>8</v>
      </c>
      <c r="I164" s="180"/>
      <c r="L164" s="176"/>
      <c r="M164" s="181"/>
      <c r="T164" s="182"/>
      <c r="AT164" s="177" t="s">
        <v>226</v>
      </c>
      <c r="AU164" s="177" t="s">
        <v>79</v>
      </c>
      <c r="AV164" s="15" t="s">
        <v>236</v>
      </c>
      <c r="AW164" s="15" t="s">
        <v>31</v>
      </c>
      <c r="AX164" s="15" t="s">
        <v>69</v>
      </c>
      <c r="AY164" s="177" t="s">
        <v>212</v>
      </c>
    </row>
    <row r="165" spans="2:65" s="13" customFormat="1">
      <c r="B165" s="159"/>
      <c r="D165" s="150" t="s">
        <v>226</v>
      </c>
      <c r="E165" s="160" t="s">
        <v>19</v>
      </c>
      <c r="F165" s="161" t="s">
        <v>228</v>
      </c>
      <c r="H165" s="162">
        <v>24</v>
      </c>
      <c r="I165" s="163"/>
      <c r="L165" s="159"/>
      <c r="M165" s="164"/>
      <c r="T165" s="165"/>
      <c r="AT165" s="160" t="s">
        <v>226</v>
      </c>
      <c r="AU165" s="160" t="s">
        <v>79</v>
      </c>
      <c r="AV165" s="13" t="s">
        <v>229</v>
      </c>
      <c r="AW165" s="13" t="s">
        <v>31</v>
      </c>
      <c r="AX165" s="13" t="s">
        <v>77</v>
      </c>
      <c r="AY165" s="160" t="s">
        <v>212</v>
      </c>
    </row>
    <row r="166" spans="2:65" s="14" customFormat="1">
      <c r="B166" s="170"/>
      <c r="D166" s="150" t="s">
        <v>226</v>
      </c>
      <c r="E166" s="171" t="s">
        <v>19</v>
      </c>
      <c r="F166" s="172" t="s">
        <v>17561</v>
      </c>
      <c r="H166" s="171" t="s">
        <v>19</v>
      </c>
      <c r="I166" s="173"/>
      <c r="L166" s="170"/>
      <c r="M166" s="174"/>
      <c r="T166" s="175"/>
      <c r="AT166" s="171" t="s">
        <v>226</v>
      </c>
      <c r="AU166" s="171" t="s">
        <v>79</v>
      </c>
      <c r="AV166" s="14" t="s">
        <v>77</v>
      </c>
      <c r="AW166" s="14" t="s">
        <v>31</v>
      </c>
      <c r="AX166" s="14" t="s">
        <v>69</v>
      </c>
      <c r="AY166" s="171" t="s">
        <v>212</v>
      </c>
    </row>
    <row r="167" spans="2:65" s="1" customFormat="1" ht="21.75" customHeight="1">
      <c r="B167" s="34"/>
      <c r="C167" s="133" t="s">
        <v>253</v>
      </c>
      <c r="D167" s="133" t="s">
        <v>215</v>
      </c>
      <c r="E167" s="134" t="s">
        <v>17594</v>
      </c>
      <c r="F167" s="135" t="s">
        <v>17595</v>
      </c>
      <c r="G167" s="136" t="s">
        <v>624</v>
      </c>
      <c r="H167" s="137">
        <v>24</v>
      </c>
      <c r="I167" s="138"/>
      <c r="J167" s="139">
        <f>ROUND(I167*H167,2)</f>
        <v>0</v>
      </c>
      <c r="K167" s="135" t="s">
        <v>219</v>
      </c>
      <c r="L167" s="34"/>
      <c r="M167" s="140" t="s">
        <v>19</v>
      </c>
      <c r="N167" s="141" t="s">
        <v>40</v>
      </c>
      <c r="P167" s="142">
        <f>O167*H167</f>
        <v>0</v>
      </c>
      <c r="Q167" s="142">
        <v>0</v>
      </c>
      <c r="R167" s="142">
        <f>Q167*H167</f>
        <v>0</v>
      </c>
      <c r="S167" s="142">
        <v>0</v>
      </c>
      <c r="T167" s="143">
        <f>S167*H167</f>
        <v>0</v>
      </c>
      <c r="AR167" s="144" t="s">
        <v>229</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229</v>
      </c>
      <c r="BM167" s="144" t="s">
        <v>17596</v>
      </c>
    </row>
    <row r="168" spans="2:65" s="1" customFormat="1">
      <c r="B168" s="34"/>
      <c r="D168" s="146" t="s">
        <v>222</v>
      </c>
      <c r="F168" s="147" t="s">
        <v>17597</v>
      </c>
      <c r="I168" s="148"/>
      <c r="L168" s="34"/>
      <c r="M168" s="149"/>
      <c r="T168" s="55"/>
      <c r="AT168" s="19" t="s">
        <v>222</v>
      </c>
      <c r="AU168" s="19" t="s">
        <v>79</v>
      </c>
    </row>
    <row r="169" spans="2:65" s="14" customFormat="1">
      <c r="B169" s="170"/>
      <c r="D169" s="150" t="s">
        <v>226</v>
      </c>
      <c r="E169" s="171" t="s">
        <v>19</v>
      </c>
      <c r="F169" s="172" t="s">
        <v>17598</v>
      </c>
      <c r="H169" s="171" t="s">
        <v>19</v>
      </c>
      <c r="I169" s="173"/>
      <c r="L169" s="170"/>
      <c r="M169" s="174"/>
      <c r="T169" s="175"/>
      <c r="AT169" s="171" t="s">
        <v>226</v>
      </c>
      <c r="AU169" s="171" t="s">
        <v>79</v>
      </c>
      <c r="AV169" s="14" t="s">
        <v>77</v>
      </c>
      <c r="AW169" s="14" t="s">
        <v>31</v>
      </c>
      <c r="AX169" s="14" t="s">
        <v>69</v>
      </c>
      <c r="AY169" s="171" t="s">
        <v>212</v>
      </c>
    </row>
    <row r="170" spans="2:65" s="14" customFormat="1">
      <c r="B170" s="170"/>
      <c r="D170" s="150" t="s">
        <v>226</v>
      </c>
      <c r="E170" s="171" t="s">
        <v>19</v>
      </c>
      <c r="F170" s="172" t="s">
        <v>17599</v>
      </c>
      <c r="H170" s="171" t="s">
        <v>19</v>
      </c>
      <c r="I170" s="173"/>
      <c r="L170" s="170"/>
      <c r="M170" s="174"/>
      <c r="T170" s="175"/>
      <c r="AT170" s="171" t="s">
        <v>226</v>
      </c>
      <c r="AU170" s="171" t="s">
        <v>79</v>
      </c>
      <c r="AV170" s="14" t="s">
        <v>77</v>
      </c>
      <c r="AW170" s="14" t="s">
        <v>31</v>
      </c>
      <c r="AX170" s="14" t="s">
        <v>69</v>
      </c>
      <c r="AY170" s="171" t="s">
        <v>212</v>
      </c>
    </row>
    <row r="171" spans="2:65" s="12" customFormat="1">
      <c r="B171" s="152"/>
      <c r="D171" s="150" t="s">
        <v>226</v>
      </c>
      <c r="E171" s="153" t="s">
        <v>19</v>
      </c>
      <c r="F171" s="154" t="s">
        <v>17574</v>
      </c>
      <c r="H171" s="155">
        <v>3</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17575</v>
      </c>
      <c r="H172" s="155">
        <v>5</v>
      </c>
      <c r="I172" s="156"/>
      <c r="L172" s="152"/>
      <c r="M172" s="157"/>
      <c r="T172" s="158"/>
      <c r="AT172" s="153" t="s">
        <v>226</v>
      </c>
      <c r="AU172" s="153" t="s">
        <v>79</v>
      </c>
      <c r="AV172" s="12" t="s">
        <v>79</v>
      </c>
      <c r="AW172" s="12" t="s">
        <v>31</v>
      </c>
      <c r="AX172" s="12" t="s">
        <v>69</v>
      </c>
      <c r="AY172" s="153" t="s">
        <v>212</v>
      </c>
    </row>
    <row r="173" spans="2:65" s="15" customFormat="1">
      <c r="B173" s="176"/>
      <c r="D173" s="150" t="s">
        <v>226</v>
      </c>
      <c r="E173" s="177" t="s">
        <v>19</v>
      </c>
      <c r="F173" s="178" t="s">
        <v>455</v>
      </c>
      <c r="H173" s="179">
        <v>8</v>
      </c>
      <c r="I173" s="180"/>
      <c r="L173" s="176"/>
      <c r="M173" s="181"/>
      <c r="T173" s="182"/>
      <c r="AT173" s="177" t="s">
        <v>226</v>
      </c>
      <c r="AU173" s="177" t="s">
        <v>79</v>
      </c>
      <c r="AV173" s="15" t="s">
        <v>236</v>
      </c>
      <c r="AW173" s="15" t="s">
        <v>31</v>
      </c>
      <c r="AX173" s="15" t="s">
        <v>69</v>
      </c>
      <c r="AY173" s="177" t="s">
        <v>212</v>
      </c>
    </row>
    <row r="174" spans="2:65" s="14" customFormat="1">
      <c r="B174" s="170"/>
      <c r="D174" s="150" t="s">
        <v>226</v>
      </c>
      <c r="E174" s="171" t="s">
        <v>19</v>
      </c>
      <c r="F174" s="172" t="s">
        <v>17600</v>
      </c>
      <c r="H174" s="171" t="s">
        <v>19</v>
      </c>
      <c r="I174" s="173"/>
      <c r="L174" s="170"/>
      <c r="M174" s="174"/>
      <c r="T174" s="175"/>
      <c r="AT174" s="171" t="s">
        <v>226</v>
      </c>
      <c r="AU174" s="171" t="s">
        <v>79</v>
      </c>
      <c r="AV174" s="14" t="s">
        <v>77</v>
      </c>
      <c r="AW174" s="14" t="s">
        <v>31</v>
      </c>
      <c r="AX174" s="14" t="s">
        <v>69</v>
      </c>
      <c r="AY174" s="171" t="s">
        <v>212</v>
      </c>
    </row>
    <row r="175" spans="2:65" s="12" customFormat="1">
      <c r="B175" s="152"/>
      <c r="D175" s="150" t="s">
        <v>226</v>
      </c>
      <c r="E175" s="153" t="s">
        <v>19</v>
      </c>
      <c r="F175" s="154" t="s">
        <v>17574</v>
      </c>
      <c r="H175" s="155">
        <v>3</v>
      </c>
      <c r="I175" s="156"/>
      <c r="L175" s="152"/>
      <c r="M175" s="157"/>
      <c r="T175" s="158"/>
      <c r="AT175" s="153" t="s">
        <v>226</v>
      </c>
      <c r="AU175" s="153" t="s">
        <v>79</v>
      </c>
      <c r="AV175" s="12" t="s">
        <v>79</v>
      </c>
      <c r="AW175" s="12" t="s">
        <v>31</v>
      </c>
      <c r="AX175" s="12" t="s">
        <v>69</v>
      </c>
      <c r="AY175" s="153" t="s">
        <v>212</v>
      </c>
    </row>
    <row r="176" spans="2:65" s="12" customFormat="1">
      <c r="B176" s="152"/>
      <c r="D176" s="150" t="s">
        <v>226</v>
      </c>
      <c r="E176" s="153" t="s">
        <v>19</v>
      </c>
      <c r="F176" s="154" t="s">
        <v>17575</v>
      </c>
      <c r="H176" s="155">
        <v>5</v>
      </c>
      <c r="I176" s="156"/>
      <c r="L176" s="152"/>
      <c r="M176" s="157"/>
      <c r="T176" s="158"/>
      <c r="AT176" s="153" t="s">
        <v>226</v>
      </c>
      <c r="AU176" s="153" t="s">
        <v>79</v>
      </c>
      <c r="AV176" s="12" t="s">
        <v>79</v>
      </c>
      <c r="AW176" s="12" t="s">
        <v>31</v>
      </c>
      <c r="AX176" s="12" t="s">
        <v>69</v>
      </c>
      <c r="AY176" s="153" t="s">
        <v>212</v>
      </c>
    </row>
    <row r="177" spans="2:65" s="15" customFormat="1">
      <c r="B177" s="176"/>
      <c r="D177" s="150" t="s">
        <v>226</v>
      </c>
      <c r="E177" s="177" t="s">
        <v>19</v>
      </c>
      <c r="F177" s="178" t="s">
        <v>455</v>
      </c>
      <c r="H177" s="179">
        <v>8</v>
      </c>
      <c r="I177" s="180"/>
      <c r="L177" s="176"/>
      <c r="M177" s="181"/>
      <c r="T177" s="182"/>
      <c r="AT177" s="177" t="s">
        <v>226</v>
      </c>
      <c r="AU177" s="177" t="s">
        <v>79</v>
      </c>
      <c r="AV177" s="15" t="s">
        <v>236</v>
      </c>
      <c r="AW177" s="15" t="s">
        <v>31</v>
      </c>
      <c r="AX177" s="15" t="s">
        <v>69</v>
      </c>
      <c r="AY177" s="177" t="s">
        <v>212</v>
      </c>
    </row>
    <row r="178" spans="2:65" s="14" customFormat="1">
      <c r="B178" s="170"/>
      <c r="D178" s="150" t="s">
        <v>226</v>
      </c>
      <c r="E178" s="171" t="s">
        <v>19</v>
      </c>
      <c r="F178" s="172" t="s">
        <v>17601</v>
      </c>
      <c r="H178" s="171" t="s">
        <v>19</v>
      </c>
      <c r="I178" s="173"/>
      <c r="L178" s="170"/>
      <c r="M178" s="174"/>
      <c r="T178" s="175"/>
      <c r="AT178" s="171" t="s">
        <v>226</v>
      </c>
      <c r="AU178" s="171" t="s">
        <v>79</v>
      </c>
      <c r="AV178" s="14" t="s">
        <v>77</v>
      </c>
      <c r="AW178" s="14" t="s">
        <v>31</v>
      </c>
      <c r="AX178" s="14" t="s">
        <v>69</v>
      </c>
      <c r="AY178" s="171" t="s">
        <v>212</v>
      </c>
    </row>
    <row r="179" spans="2:65" s="12" customFormat="1">
      <c r="B179" s="152"/>
      <c r="D179" s="150" t="s">
        <v>226</v>
      </c>
      <c r="E179" s="153" t="s">
        <v>19</v>
      </c>
      <c r="F179" s="154" t="s">
        <v>17574</v>
      </c>
      <c r="H179" s="155">
        <v>3</v>
      </c>
      <c r="I179" s="156"/>
      <c r="L179" s="152"/>
      <c r="M179" s="157"/>
      <c r="T179" s="158"/>
      <c r="AT179" s="153" t="s">
        <v>226</v>
      </c>
      <c r="AU179" s="153" t="s">
        <v>79</v>
      </c>
      <c r="AV179" s="12" t="s">
        <v>79</v>
      </c>
      <c r="AW179" s="12" t="s">
        <v>31</v>
      </c>
      <c r="AX179" s="12" t="s">
        <v>69</v>
      </c>
      <c r="AY179" s="153" t="s">
        <v>212</v>
      </c>
    </row>
    <row r="180" spans="2:65" s="12" customFormat="1">
      <c r="B180" s="152"/>
      <c r="D180" s="150" t="s">
        <v>226</v>
      </c>
      <c r="E180" s="153" t="s">
        <v>19</v>
      </c>
      <c r="F180" s="154" t="s">
        <v>17575</v>
      </c>
      <c r="H180" s="155">
        <v>5</v>
      </c>
      <c r="I180" s="156"/>
      <c r="L180" s="152"/>
      <c r="M180" s="157"/>
      <c r="T180" s="158"/>
      <c r="AT180" s="153" t="s">
        <v>226</v>
      </c>
      <c r="AU180" s="153" t="s">
        <v>79</v>
      </c>
      <c r="AV180" s="12" t="s">
        <v>79</v>
      </c>
      <c r="AW180" s="12" t="s">
        <v>31</v>
      </c>
      <c r="AX180" s="12" t="s">
        <v>69</v>
      </c>
      <c r="AY180" s="153" t="s">
        <v>212</v>
      </c>
    </row>
    <row r="181" spans="2:65" s="15" customFormat="1">
      <c r="B181" s="176"/>
      <c r="D181" s="150" t="s">
        <v>226</v>
      </c>
      <c r="E181" s="177" t="s">
        <v>19</v>
      </c>
      <c r="F181" s="178" t="s">
        <v>455</v>
      </c>
      <c r="H181" s="179">
        <v>8</v>
      </c>
      <c r="I181" s="180"/>
      <c r="L181" s="176"/>
      <c r="M181" s="181"/>
      <c r="T181" s="182"/>
      <c r="AT181" s="177" t="s">
        <v>226</v>
      </c>
      <c r="AU181" s="177" t="s">
        <v>79</v>
      </c>
      <c r="AV181" s="15" t="s">
        <v>236</v>
      </c>
      <c r="AW181" s="15" t="s">
        <v>31</v>
      </c>
      <c r="AX181" s="15" t="s">
        <v>69</v>
      </c>
      <c r="AY181" s="177" t="s">
        <v>212</v>
      </c>
    </row>
    <row r="182" spans="2:65" s="13" customFormat="1">
      <c r="B182" s="159"/>
      <c r="D182" s="150" t="s">
        <v>226</v>
      </c>
      <c r="E182" s="160" t="s">
        <v>19</v>
      </c>
      <c r="F182" s="161" t="s">
        <v>228</v>
      </c>
      <c r="H182" s="162">
        <v>24</v>
      </c>
      <c r="I182" s="163"/>
      <c r="L182" s="159"/>
      <c r="M182" s="164"/>
      <c r="T182" s="165"/>
      <c r="AT182" s="160" t="s">
        <v>226</v>
      </c>
      <c r="AU182" s="160" t="s">
        <v>79</v>
      </c>
      <c r="AV182" s="13" t="s">
        <v>229</v>
      </c>
      <c r="AW182" s="13" t="s">
        <v>31</v>
      </c>
      <c r="AX182" s="13" t="s">
        <v>77</v>
      </c>
      <c r="AY182" s="160" t="s">
        <v>212</v>
      </c>
    </row>
    <row r="183" spans="2:65" s="14" customFormat="1">
      <c r="B183" s="170"/>
      <c r="D183" s="150" t="s">
        <v>226</v>
      </c>
      <c r="E183" s="171" t="s">
        <v>19</v>
      </c>
      <c r="F183" s="172" t="s">
        <v>17561</v>
      </c>
      <c r="H183" s="171" t="s">
        <v>19</v>
      </c>
      <c r="I183" s="173"/>
      <c r="L183" s="170"/>
      <c r="M183" s="174"/>
      <c r="T183" s="175"/>
      <c r="AT183" s="171" t="s">
        <v>226</v>
      </c>
      <c r="AU183" s="171" t="s">
        <v>79</v>
      </c>
      <c r="AV183" s="14" t="s">
        <v>77</v>
      </c>
      <c r="AW183" s="14" t="s">
        <v>31</v>
      </c>
      <c r="AX183" s="14" t="s">
        <v>69</v>
      </c>
      <c r="AY183" s="171" t="s">
        <v>212</v>
      </c>
    </row>
    <row r="184" spans="2:65" s="1" customFormat="1" ht="16.5" customHeight="1">
      <c r="B184" s="34"/>
      <c r="C184" s="133" t="s">
        <v>259</v>
      </c>
      <c r="D184" s="133" t="s">
        <v>215</v>
      </c>
      <c r="E184" s="134" t="s">
        <v>17602</v>
      </c>
      <c r="F184" s="135" t="s">
        <v>17603</v>
      </c>
      <c r="G184" s="136" t="s">
        <v>624</v>
      </c>
      <c r="H184" s="137">
        <v>72</v>
      </c>
      <c r="I184" s="138"/>
      <c r="J184" s="139">
        <f>ROUND(I184*H184,2)</f>
        <v>0</v>
      </c>
      <c r="K184" s="135" t="s">
        <v>219</v>
      </c>
      <c r="L184" s="34"/>
      <c r="M184" s="140" t="s">
        <v>19</v>
      </c>
      <c r="N184" s="141" t="s">
        <v>40</v>
      </c>
      <c r="P184" s="142">
        <f>O184*H184</f>
        <v>0</v>
      </c>
      <c r="Q184" s="142">
        <v>2.0000000000000002E-5</v>
      </c>
      <c r="R184" s="142">
        <f>Q184*H184</f>
        <v>1.4400000000000001E-3</v>
      </c>
      <c r="S184" s="142">
        <v>0</v>
      </c>
      <c r="T184" s="143">
        <f>S184*H184</f>
        <v>0</v>
      </c>
      <c r="AR184" s="144" t="s">
        <v>229</v>
      </c>
      <c r="AT184" s="144" t="s">
        <v>215</v>
      </c>
      <c r="AU184" s="144" t="s">
        <v>79</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229</v>
      </c>
      <c r="BM184" s="144" t="s">
        <v>17604</v>
      </c>
    </row>
    <row r="185" spans="2:65" s="1" customFormat="1">
      <c r="B185" s="34"/>
      <c r="D185" s="146" t="s">
        <v>222</v>
      </c>
      <c r="F185" s="147" t="s">
        <v>17605</v>
      </c>
      <c r="I185" s="148"/>
      <c r="L185" s="34"/>
      <c r="M185" s="149"/>
      <c r="T185" s="55"/>
      <c r="AT185" s="19" t="s">
        <v>222</v>
      </c>
      <c r="AU185" s="19" t="s">
        <v>79</v>
      </c>
    </row>
    <row r="186" spans="2:65" s="1" customFormat="1" ht="19.5">
      <c r="B186" s="34"/>
      <c r="D186" s="150" t="s">
        <v>224</v>
      </c>
      <c r="F186" s="151" t="s">
        <v>17606</v>
      </c>
      <c r="I186" s="148"/>
      <c r="L186" s="34"/>
      <c r="M186" s="149"/>
      <c r="T186" s="55"/>
      <c r="AT186" s="19" t="s">
        <v>224</v>
      </c>
      <c r="AU186" s="19" t="s">
        <v>79</v>
      </c>
    </row>
    <row r="187" spans="2:65" s="14" customFormat="1">
      <c r="B187" s="170"/>
      <c r="D187" s="150" t="s">
        <v>226</v>
      </c>
      <c r="E187" s="171" t="s">
        <v>19</v>
      </c>
      <c r="F187" s="172" t="s">
        <v>17607</v>
      </c>
      <c r="H187" s="171" t="s">
        <v>19</v>
      </c>
      <c r="I187" s="173"/>
      <c r="L187" s="170"/>
      <c r="M187" s="174"/>
      <c r="T187" s="175"/>
      <c r="AT187" s="171" t="s">
        <v>226</v>
      </c>
      <c r="AU187" s="171" t="s">
        <v>79</v>
      </c>
      <c r="AV187" s="14" t="s">
        <v>77</v>
      </c>
      <c r="AW187" s="14" t="s">
        <v>31</v>
      </c>
      <c r="AX187" s="14" t="s">
        <v>69</v>
      </c>
      <c r="AY187" s="171" t="s">
        <v>212</v>
      </c>
    </row>
    <row r="188" spans="2:65" s="14" customFormat="1">
      <c r="B188" s="170"/>
      <c r="D188" s="150" t="s">
        <v>226</v>
      </c>
      <c r="E188" s="171" t="s">
        <v>19</v>
      </c>
      <c r="F188" s="172" t="s">
        <v>17608</v>
      </c>
      <c r="H188" s="171" t="s">
        <v>19</v>
      </c>
      <c r="I188" s="173"/>
      <c r="L188" s="170"/>
      <c r="M188" s="174"/>
      <c r="T188" s="175"/>
      <c r="AT188" s="171" t="s">
        <v>226</v>
      </c>
      <c r="AU188" s="171" t="s">
        <v>79</v>
      </c>
      <c r="AV188" s="14" t="s">
        <v>77</v>
      </c>
      <c r="AW188" s="14" t="s">
        <v>31</v>
      </c>
      <c r="AX188" s="14" t="s">
        <v>69</v>
      </c>
      <c r="AY188" s="171" t="s">
        <v>212</v>
      </c>
    </row>
    <row r="189" spans="2:65" s="12" customFormat="1">
      <c r="B189" s="152"/>
      <c r="D189" s="150" t="s">
        <v>226</v>
      </c>
      <c r="E189" s="153" t="s">
        <v>19</v>
      </c>
      <c r="F189" s="154" t="s">
        <v>17609</v>
      </c>
      <c r="H189" s="155">
        <v>9</v>
      </c>
      <c r="I189" s="156"/>
      <c r="L189" s="152"/>
      <c r="M189" s="157"/>
      <c r="T189" s="158"/>
      <c r="AT189" s="153" t="s">
        <v>226</v>
      </c>
      <c r="AU189" s="153" t="s">
        <v>79</v>
      </c>
      <c r="AV189" s="12" t="s">
        <v>79</v>
      </c>
      <c r="AW189" s="12" t="s">
        <v>31</v>
      </c>
      <c r="AX189" s="12" t="s">
        <v>69</v>
      </c>
      <c r="AY189" s="153" t="s">
        <v>212</v>
      </c>
    </row>
    <row r="190" spans="2:65" s="12" customFormat="1">
      <c r="B190" s="152"/>
      <c r="D190" s="150" t="s">
        <v>226</v>
      </c>
      <c r="E190" s="153" t="s">
        <v>19</v>
      </c>
      <c r="F190" s="154" t="s">
        <v>17610</v>
      </c>
      <c r="H190" s="155">
        <v>15</v>
      </c>
      <c r="I190" s="156"/>
      <c r="L190" s="152"/>
      <c r="M190" s="157"/>
      <c r="T190" s="158"/>
      <c r="AT190" s="153" t="s">
        <v>226</v>
      </c>
      <c r="AU190" s="153" t="s">
        <v>79</v>
      </c>
      <c r="AV190" s="12" t="s">
        <v>79</v>
      </c>
      <c r="AW190" s="12" t="s">
        <v>31</v>
      </c>
      <c r="AX190" s="12" t="s">
        <v>69</v>
      </c>
      <c r="AY190" s="153" t="s">
        <v>212</v>
      </c>
    </row>
    <row r="191" spans="2:65" s="15" customFormat="1">
      <c r="B191" s="176"/>
      <c r="D191" s="150" t="s">
        <v>226</v>
      </c>
      <c r="E191" s="177" t="s">
        <v>19</v>
      </c>
      <c r="F191" s="178" t="s">
        <v>455</v>
      </c>
      <c r="H191" s="179">
        <v>24</v>
      </c>
      <c r="I191" s="180"/>
      <c r="L191" s="176"/>
      <c r="M191" s="181"/>
      <c r="T191" s="182"/>
      <c r="AT191" s="177" t="s">
        <v>226</v>
      </c>
      <c r="AU191" s="177" t="s">
        <v>79</v>
      </c>
      <c r="AV191" s="15" t="s">
        <v>236</v>
      </c>
      <c r="AW191" s="15" t="s">
        <v>31</v>
      </c>
      <c r="AX191" s="15" t="s">
        <v>69</v>
      </c>
      <c r="AY191" s="177" t="s">
        <v>212</v>
      </c>
    </row>
    <row r="192" spans="2:65" s="14" customFormat="1">
      <c r="B192" s="170"/>
      <c r="D192" s="150" t="s">
        <v>226</v>
      </c>
      <c r="E192" s="171" t="s">
        <v>19</v>
      </c>
      <c r="F192" s="172" t="s">
        <v>17611</v>
      </c>
      <c r="H192" s="171" t="s">
        <v>19</v>
      </c>
      <c r="I192" s="173"/>
      <c r="L192" s="170"/>
      <c r="M192" s="174"/>
      <c r="T192" s="175"/>
      <c r="AT192" s="171" t="s">
        <v>226</v>
      </c>
      <c r="AU192" s="171" t="s">
        <v>79</v>
      </c>
      <c r="AV192" s="14" t="s">
        <v>77</v>
      </c>
      <c r="AW192" s="14" t="s">
        <v>31</v>
      </c>
      <c r="AX192" s="14" t="s">
        <v>69</v>
      </c>
      <c r="AY192" s="171" t="s">
        <v>212</v>
      </c>
    </row>
    <row r="193" spans="2:65" s="12" customFormat="1">
      <c r="B193" s="152"/>
      <c r="D193" s="150" t="s">
        <v>226</v>
      </c>
      <c r="E193" s="153" t="s">
        <v>19</v>
      </c>
      <c r="F193" s="154" t="s">
        <v>17609</v>
      </c>
      <c r="H193" s="155">
        <v>9</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17610</v>
      </c>
      <c r="H194" s="155">
        <v>15</v>
      </c>
      <c r="I194" s="156"/>
      <c r="L194" s="152"/>
      <c r="M194" s="157"/>
      <c r="T194" s="158"/>
      <c r="AT194" s="153" t="s">
        <v>226</v>
      </c>
      <c r="AU194" s="153" t="s">
        <v>79</v>
      </c>
      <c r="AV194" s="12" t="s">
        <v>79</v>
      </c>
      <c r="AW194" s="12" t="s">
        <v>31</v>
      </c>
      <c r="AX194" s="12" t="s">
        <v>69</v>
      </c>
      <c r="AY194" s="153" t="s">
        <v>212</v>
      </c>
    </row>
    <row r="195" spans="2:65" s="15" customFormat="1">
      <c r="B195" s="176"/>
      <c r="D195" s="150" t="s">
        <v>226</v>
      </c>
      <c r="E195" s="177" t="s">
        <v>19</v>
      </c>
      <c r="F195" s="178" t="s">
        <v>455</v>
      </c>
      <c r="H195" s="179">
        <v>24</v>
      </c>
      <c r="I195" s="180"/>
      <c r="L195" s="176"/>
      <c r="M195" s="181"/>
      <c r="T195" s="182"/>
      <c r="AT195" s="177" t="s">
        <v>226</v>
      </c>
      <c r="AU195" s="177" t="s">
        <v>79</v>
      </c>
      <c r="AV195" s="15" t="s">
        <v>236</v>
      </c>
      <c r="AW195" s="15" t="s">
        <v>31</v>
      </c>
      <c r="AX195" s="15" t="s">
        <v>69</v>
      </c>
      <c r="AY195" s="177" t="s">
        <v>212</v>
      </c>
    </row>
    <row r="196" spans="2:65" s="14" customFormat="1">
      <c r="B196" s="170"/>
      <c r="D196" s="150" t="s">
        <v>226</v>
      </c>
      <c r="E196" s="171" t="s">
        <v>19</v>
      </c>
      <c r="F196" s="172" t="s">
        <v>17612</v>
      </c>
      <c r="H196" s="171" t="s">
        <v>19</v>
      </c>
      <c r="I196" s="173"/>
      <c r="L196" s="170"/>
      <c r="M196" s="174"/>
      <c r="T196" s="175"/>
      <c r="AT196" s="171" t="s">
        <v>226</v>
      </c>
      <c r="AU196" s="171" t="s">
        <v>79</v>
      </c>
      <c r="AV196" s="14" t="s">
        <v>77</v>
      </c>
      <c r="AW196" s="14" t="s">
        <v>31</v>
      </c>
      <c r="AX196" s="14" t="s">
        <v>69</v>
      </c>
      <c r="AY196" s="171" t="s">
        <v>212</v>
      </c>
    </row>
    <row r="197" spans="2:65" s="12" customFormat="1">
      <c r="B197" s="152"/>
      <c r="D197" s="150" t="s">
        <v>226</v>
      </c>
      <c r="E197" s="153" t="s">
        <v>19</v>
      </c>
      <c r="F197" s="154" t="s">
        <v>17609</v>
      </c>
      <c r="H197" s="155">
        <v>9</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17610</v>
      </c>
      <c r="H198" s="155">
        <v>15</v>
      </c>
      <c r="I198" s="156"/>
      <c r="L198" s="152"/>
      <c r="M198" s="157"/>
      <c r="T198" s="158"/>
      <c r="AT198" s="153" t="s">
        <v>226</v>
      </c>
      <c r="AU198" s="153" t="s">
        <v>79</v>
      </c>
      <c r="AV198" s="12" t="s">
        <v>79</v>
      </c>
      <c r="AW198" s="12" t="s">
        <v>31</v>
      </c>
      <c r="AX198" s="12" t="s">
        <v>69</v>
      </c>
      <c r="AY198" s="153" t="s">
        <v>212</v>
      </c>
    </row>
    <row r="199" spans="2:65" s="15" customFormat="1">
      <c r="B199" s="176"/>
      <c r="D199" s="150" t="s">
        <v>226</v>
      </c>
      <c r="E199" s="177" t="s">
        <v>19</v>
      </c>
      <c r="F199" s="178" t="s">
        <v>455</v>
      </c>
      <c r="H199" s="179">
        <v>24</v>
      </c>
      <c r="I199" s="180"/>
      <c r="L199" s="176"/>
      <c r="M199" s="181"/>
      <c r="T199" s="182"/>
      <c r="AT199" s="177" t="s">
        <v>226</v>
      </c>
      <c r="AU199" s="177" t="s">
        <v>79</v>
      </c>
      <c r="AV199" s="15" t="s">
        <v>236</v>
      </c>
      <c r="AW199" s="15" t="s">
        <v>31</v>
      </c>
      <c r="AX199" s="15" t="s">
        <v>69</v>
      </c>
      <c r="AY199" s="177" t="s">
        <v>212</v>
      </c>
    </row>
    <row r="200" spans="2:65" s="13" customFormat="1">
      <c r="B200" s="159"/>
      <c r="D200" s="150" t="s">
        <v>226</v>
      </c>
      <c r="E200" s="160" t="s">
        <v>19</v>
      </c>
      <c r="F200" s="161" t="s">
        <v>228</v>
      </c>
      <c r="H200" s="162">
        <v>72</v>
      </c>
      <c r="I200" s="163"/>
      <c r="L200" s="159"/>
      <c r="M200" s="164"/>
      <c r="T200" s="165"/>
      <c r="AT200" s="160" t="s">
        <v>226</v>
      </c>
      <c r="AU200" s="160" t="s">
        <v>79</v>
      </c>
      <c r="AV200" s="13" t="s">
        <v>229</v>
      </c>
      <c r="AW200" s="13" t="s">
        <v>31</v>
      </c>
      <c r="AX200" s="13" t="s">
        <v>77</v>
      </c>
      <c r="AY200" s="160" t="s">
        <v>212</v>
      </c>
    </row>
    <row r="201" spans="2:65" s="14" customFormat="1">
      <c r="B201" s="170"/>
      <c r="D201" s="150" t="s">
        <v>226</v>
      </c>
      <c r="E201" s="171" t="s">
        <v>19</v>
      </c>
      <c r="F201" s="172" t="s">
        <v>17561</v>
      </c>
      <c r="H201" s="171" t="s">
        <v>19</v>
      </c>
      <c r="I201" s="173"/>
      <c r="L201" s="170"/>
      <c r="M201" s="174"/>
      <c r="T201" s="175"/>
      <c r="AT201" s="171" t="s">
        <v>226</v>
      </c>
      <c r="AU201" s="171" t="s">
        <v>79</v>
      </c>
      <c r="AV201" s="14" t="s">
        <v>77</v>
      </c>
      <c r="AW201" s="14" t="s">
        <v>31</v>
      </c>
      <c r="AX201" s="14" t="s">
        <v>69</v>
      </c>
      <c r="AY201" s="171" t="s">
        <v>212</v>
      </c>
    </row>
    <row r="202" spans="2:65" s="1" customFormat="1" ht="16.5" customHeight="1">
      <c r="B202" s="34"/>
      <c r="C202" s="133" t="s">
        <v>267</v>
      </c>
      <c r="D202" s="133" t="s">
        <v>215</v>
      </c>
      <c r="E202" s="134" t="s">
        <v>17517</v>
      </c>
      <c r="F202" s="135" t="s">
        <v>17518</v>
      </c>
      <c r="G202" s="136" t="s">
        <v>495</v>
      </c>
      <c r="H202" s="137">
        <v>34.56</v>
      </c>
      <c r="I202" s="138"/>
      <c r="J202" s="139">
        <f>ROUND(I202*H202,2)</f>
        <v>0</v>
      </c>
      <c r="K202" s="135" t="s">
        <v>219</v>
      </c>
      <c r="L202" s="34"/>
      <c r="M202" s="140" t="s">
        <v>19</v>
      </c>
      <c r="N202" s="141" t="s">
        <v>40</v>
      </c>
      <c r="P202" s="142">
        <f>O202*H202</f>
        <v>0</v>
      </c>
      <c r="Q202" s="142">
        <v>0</v>
      </c>
      <c r="R202" s="142">
        <f>Q202*H202</f>
        <v>0</v>
      </c>
      <c r="S202" s="142">
        <v>0</v>
      </c>
      <c r="T202" s="143">
        <f>S202*H202</f>
        <v>0</v>
      </c>
      <c r="AR202" s="144" t="s">
        <v>229</v>
      </c>
      <c r="AT202" s="144" t="s">
        <v>215</v>
      </c>
      <c r="AU202" s="144" t="s">
        <v>79</v>
      </c>
      <c r="AY202" s="19" t="s">
        <v>212</v>
      </c>
      <c r="BE202" s="145">
        <f>IF(N202="základní",J202,0)</f>
        <v>0</v>
      </c>
      <c r="BF202" s="145">
        <f>IF(N202="snížená",J202,0)</f>
        <v>0</v>
      </c>
      <c r="BG202" s="145">
        <f>IF(N202="zákl. přenesená",J202,0)</f>
        <v>0</v>
      </c>
      <c r="BH202" s="145">
        <f>IF(N202="sníž. přenesená",J202,0)</f>
        <v>0</v>
      </c>
      <c r="BI202" s="145">
        <f>IF(N202="nulová",J202,0)</f>
        <v>0</v>
      </c>
      <c r="BJ202" s="19" t="s">
        <v>77</v>
      </c>
      <c r="BK202" s="145">
        <f>ROUND(I202*H202,2)</f>
        <v>0</v>
      </c>
      <c r="BL202" s="19" t="s">
        <v>229</v>
      </c>
      <c r="BM202" s="144" t="s">
        <v>17613</v>
      </c>
    </row>
    <row r="203" spans="2:65" s="1" customFormat="1">
      <c r="B203" s="34"/>
      <c r="D203" s="146" t="s">
        <v>222</v>
      </c>
      <c r="F203" s="147" t="s">
        <v>17520</v>
      </c>
      <c r="I203" s="148"/>
      <c r="L203" s="34"/>
      <c r="M203" s="149"/>
      <c r="T203" s="55"/>
      <c r="AT203" s="19" t="s">
        <v>222</v>
      </c>
      <c r="AU203" s="19" t="s">
        <v>79</v>
      </c>
    </row>
    <row r="204" spans="2:65" s="1" customFormat="1" ht="29.25">
      <c r="B204" s="34"/>
      <c r="D204" s="150" t="s">
        <v>224</v>
      </c>
      <c r="F204" s="151" t="s">
        <v>17521</v>
      </c>
      <c r="I204" s="148"/>
      <c r="L204" s="34"/>
      <c r="M204" s="149"/>
      <c r="T204" s="55"/>
      <c r="AT204" s="19" t="s">
        <v>224</v>
      </c>
      <c r="AU204" s="19" t="s">
        <v>79</v>
      </c>
    </row>
    <row r="205" spans="2:65" s="14" customFormat="1" ht="22.5">
      <c r="B205" s="170"/>
      <c r="D205" s="150" t="s">
        <v>226</v>
      </c>
      <c r="E205" s="171" t="s">
        <v>19</v>
      </c>
      <c r="F205" s="172" t="s">
        <v>17614</v>
      </c>
      <c r="H205" s="171" t="s">
        <v>19</v>
      </c>
      <c r="I205" s="173"/>
      <c r="L205" s="170"/>
      <c r="M205" s="174"/>
      <c r="T205" s="175"/>
      <c r="AT205" s="171" t="s">
        <v>226</v>
      </c>
      <c r="AU205" s="171" t="s">
        <v>79</v>
      </c>
      <c r="AV205" s="14" t="s">
        <v>77</v>
      </c>
      <c r="AW205" s="14" t="s">
        <v>31</v>
      </c>
      <c r="AX205" s="14" t="s">
        <v>69</v>
      </c>
      <c r="AY205" s="171" t="s">
        <v>212</v>
      </c>
    </row>
    <row r="206" spans="2:65" s="14" customFormat="1">
      <c r="B206" s="170"/>
      <c r="D206" s="150" t="s">
        <v>226</v>
      </c>
      <c r="E206" s="171" t="s">
        <v>19</v>
      </c>
      <c r="F206" s="172" t="s">
        <v>17615</v>
      </c>
      <c r="H206" s="171" t="s">
        <v>19</v>
      </c>
      <c r="I206" s="173"/>
      <c r="L206" s="170"/>
      <c r="M206" s="174"/>
      <c r="T206" s="175"/>
      <c r="AT206" s="171" t="s">
        <v>226</v>
      </c>
      <c r="AU206" s="171" t="s">
        <v>79</v>
      </c>
      <c r="AV206" s="14" t="s">
        <v>77</v>
      </c>
      <c r="AW206" s="14" t="s">
        <v>31</v>
      </c>
      <c r="AX206" s="14" t="s">
        <v>69</v>
      </c>
      <c r="AY206" s="171" t="s">
        <v>212</v>
      </c>
    </row>
    <row r="207" spans="2:65" s="12" customFormat="1">
      <c r="B207" s="152"/>
      <c r="D207" s="150" t="s">
        <v>226</v>
      </c>
      <c r="E207" s="153" t="s">
        <v>19</v>
      </c>
      <c r="F207" s="154" t="s">
        <v>17524</v>
      </c>
      <c r="H207" s="155">
        <v>4.32</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17525</v>
      </c>
      <c r="H208" s="155">
        <v>7.2</v>
      </c>
      <c r="I208" s="156"/>
      <c r="L208" s="152"/>
      <c r="M208" s="157"/>
      <c r="T208" s="158"/>
      <c r="AT208" s="153" t="s">
        <v>226</v>
      </c>
      <c r="AU208" s="153" t="s">
        <v>79</v>
      </c>
      <c r="AV208" s="12" t="s">
        <v>79</v>
      </c>
      <c r="AW208" s="12" t="s">
        <v>31</v>
      </c>
      <c r="AX208" s="12" t="s">
        <v>69</v>
      </c>
      <c r="AY208" s="153" t="s">
        <v>212</v>
      </c>
    </row>
    <row r="209" spans="2:65" s="15" customFormat="1">
      <c r="B209" s="176"/>
      <c r="D209" s="150" t="s">
        <v>226</v>
      </c>
      <c r="E209" s="177" t="s">
        <v>19</v>
      </c>
      <c r="F209" s="178" t="s">
        <v>455</v>
      </c>
      <c r="H209" s="179">
        <v>11.52</v>
      </c>
      <c r="I209" s="180"/>
      <c r="L209" s="176"/>
      <c r="M209" s="181"/>
      <c r="T209" s="182"/>
      <c r="AT209" s="177" t="s">
        <v>226</v>
      </c>
      <c r="AU209" s="177" t="s">
        <v>79</v>
      </c>
      <c r="AV209" s="15" t="s">
        <v>236</v>
      </c>
      <c r="AW209" s="15" t="s">
        <v>31</v>
      </c>
      <c r="AX209" s="15" t="s">
        <v>69</v>
      </c>
      <c r="AY209" s="177" t="s">
        <v>212</v>
      </c>
    </row>
    <row r="210" spans="2:65" s="14" customFormat="1">
      <c r="B210" s="170"/>
      <c r="D210" s="150" t="s">
        <v>226</v>
      </c>
      <c r="E210" s="171" t="s">
        <v>19</v>
      </c>
      <c r="F210" s="172" t="s">
        <v>17616</v>
      </c>
      <c r="H210" s="171" t="s">
        <v>19</v>
      </c>
      <c r="I210" s="173"/>
      <c r="L210" s="170"/>
      <c r="M210" s="174"/>
      <c r="T210" s="175"/>
      <c r="AT210" s="171" t="s">
        <v>226</v>
      </c>
      <c r="AU210" s="171" t="s">
        <v>79</v>
      </c>
      <c r="AV210" s="14" t="s">
        <v>77</v>
      </c>
      <c r="AW210" s="14" t="s">
        <v>31</v>
      </c>
      <c r="AX210" s="14" t="s">
        <v>69</v>
      </c>
      <c r="AY210" s="171" t="s">
        <v>212</v>
      </c>
    </row>
    <row r="211" spans="2:65" s="12" customFormat="1">
      <c r="B211" s="152"/>
      <c r="D211" s="150" t="s">
        <v>226</v>
      </c>
      <c r="E211" s="153" t="s">
        <v>19</v>
      </c>
      <c r="F211" s="154" t="s">
        <v>17524</v>
      </c>
      <c r="H211" s="155">
        <v>4.32</v>
      </c>
      <c r="I211" s="156"/>
      <c r="L211" s="152"/>
      <c r="M211" s="157"/>
      <c r="T211" s="158"/>
      <c r="AT211" s="153" t="s">
        <v>226</v>
      </c>
      <c r="AU211" s="153" t="s">
        <v>79</v>
      </c>
      <c r="AV211" s="12" t="s">
        <v>79</v>
      </c>
      <c r="AW211" s="12" t="s">
        <v>31</v>
      </c>
      <c r="AX211" s="12" t="s">
        <v>69</v>
      </c>
      <c r="AY211" s="153" t="s">
        <v>212</v>
      </c>
    </row>
    <row r="212" spans="2:65" s="12" customFormat="1">
      <c r="B212" s="152"/>
      <c r="D212" s="150" t="s">
        <v>226</v>
      </c>
      <c r="E212" s="153" t="s">
        <v>19</v>
      </c>
      <c r="F212" s="154" t="s">
        <v>17525</v>
      </c>
      <c r="H212" s="155">
        <v>7.2</v>
      </c>
      <c r="I212" s="156"/>
      <c r="L212" s="152"/>
      <c r="M212" s="157"/>
      <c r="T212" s="158"/>
      <c r="AT212" s="153" t="s">
        <v>226</v>
      </c>
      <c r="AU212" s="153" t="s">
        <v>79</v>
      </c>
      <c r="AV212" s="12" t="s">
        <v>79</v>
      </c>
      <c r="AW212" s="12" t="s">
        <v>31</v>
      </c>
      <c r="AX212" s="12" t="s">
        <v>69</v>
      </c>
      <c r="AY212" s="153" t="s">
        <v>212</v>
      </c>
    </row>
    <row r="213" spans="2:65" s="15" customFormat="1">
      <c r="B213" s="176"/>
      <c r="D213" s="150" t="s">
        <v>226</v>
      </c>
      <c r="E213" s="177" t="s">
        <v>19</v>
      </c>
      <c r="F213" s="178" t="s">
        <v>455</v>
      </c>
      <c r="H213" s="179">
        <v>11.52</v>
      </c>
      <c r="I213" s="180"/>
      <c r="L213" s="176"/>
      <c r="M213" s="181"/>
      <c r="T213" s="182"/>
      <c r="AT213" s="177" t="s">
        <v>226</v>
      </c>
      <c r="AU213" s="177" t="s">
        <v>79</v>
      </c>
      <c r="AV213" s="15" t="s">
        <v>236</v>
      </c>
      <c r="AW213" s="15" t="s">
        <v>31</v>
      </c>
      <c r="AX213" s="15" t="s">
        <v>69</v>
      </c>
      <c r="AY213" s="177" t="s">
        <v>212</v>
      </c>
    </row>
    <row r="214" spans="2:65" s="14" customFormat="1">
      <c r="B214" s="170"/>
      <c r="D214" s="150" t="s">
        <v>226</v>
      </c>
      <c r="E214" s="171" t="s">
        <v>19</v>
      </c>
      <c r="F214" s="172" t="s">
        <v>17617</v>
      </c>
      <c r="H214" s="171" t="s">
        <v>19</v>
      </c>
      <c r="I214" s="173"/>
      <c r="L214" s="170"/>
      <c r="M214" s="174"/>
      <c r="T214" s="175"/>
      <c r="AT214" s="171" t="s">
        <v>226</v>
      </c>
      <c r="AU214" s="171" t="s">
        <v>79</v>
      </c>
      <c r="AV214" s="14" t="s">
        <v>77</v>
      </c>
      <c r="AW214" s="14" t="s">
        <v>31</v>
      </c>
      <c r="AX214" s="14" t="s">
        <v>69</v>
      </c>
      <c r="AY214" s="171" t="s">
        <v>212</v>
      </c>
    </row>
    <row r="215" spans="2:65" s="12" customFormat="1">
      <c r="B215" s="152"/>
      <c r="D215" s="150" t="s">
        <v>226</v>
      </c>
      <c r="E215" s="153" t="s">
        <v>19</v>
      </c>
      <c r="F215" s="154" t="s">
        <v>17524</v>
      </c>
      <c r="H215" s="155">
        <v>4.32</v>
      </c>
      <c r="I215" s="156"/>
      <c r="L215" s="152"/>
      <c r="M215" s="157"/>
      <c r="T215" s="158"/>
      <c r="AT215" s="153" t="s">
        <v>226</v>
      </c>
      <c r="AU215" s="153" t="s">
        <v>79</v>
      </c>
      <c r="AV215" s="12" t="s">
        <v>79</v>
      </c>
      <c r="AW215" s="12" t="s">
        <v>31</v>
      </c>
      <c r="AX215" s="12" t="s">
        <v>69</v>
      </c>
      <c r="AY215" s="153" t="s">
        <v>212</v>
      </c>
    </row>
    <row r="216" spans="2:65" s="12" customFormat="1">
      <c r="B216" s="152"/>
      <c r="D216" s="150" t="s">
        <v>226</v>
      </c>
      <c r="E216" s="153" t="s">
        <v>19</v>
      </c>
      <c r="F216" s="154" t="s">
        <v>17525</v>
      </c>
      <c r="H216" s="155">
        <v>7.2</v>
      </c>
      <c r="I216" s="156"/>
      <c r="L216" s="152"/>
      <c r="M216" s="157"/>
      <c r="T216" s="158"/>
      <c r="AT216" s="153" t="s">
        <v>226</v>
      </c>
      <c r="AU216" s="153" t="s">
        <v>79</v>
      </c>
      <c r="AV216" s="12" t="s">
        <v>79</v>
      </c>
      <c r="AW216" s="12" t="s">
        <v>31</v>
      </c>
      <c r="AX216" s="12" t="s">
        <v>69</v>
      </c>
      <c r="AY216" s="153" t="s">
        <v>212</v>
      </c>
    </row>
    <row r="217" spans="2:65" s="15" customFormat="1">
      <c r="B217" s="176"/>
      <c r="D217" s="150" t="s">
        <v>226</v>
      </c>
      <c r="E217" s="177" t="s">
        <v>19</v>
      </c>
      <c r="F217" s="178" t="s">
        <v>455</v>
      </c>
      <c r="H217" s="179">
        <v>11.52</v>
      </c>
      <c r="I217" s="180"/>
      <c r="L217" s="176"/>
      <c r="M217" s="181"/>
      <c r="T217" s="182"/>
      <c r="AT217" s="177" t="s">
        <v>226</v>
      </c>
      <c r="AU217" s="177" t="s">
        <v>79</v>
      </c>
      <c r="AV217" s="15" t="s">
        <v>236</v>
      </c>
      <c r="AW217" s="15" t="s">
        <v>31</v>
      </c>
      <c r="AX217" s="15" t="s">
        <v>69</v>
      </c>
      <c r="AY217" s="177" t="s">
        <v>212</v>
      </c>
    </row>
    <row r="218" spans="2:65" s="13" customFormat="1">
      <c r="B218" s="159"/>
      <c r="D218" s="150" t="s">
        <v>226</v>
      </c>
      <c r="E218" s="160" t="s">
        <v>19</v>
      </c>
      <c r="F218" s="161" t="s">
        <v>228</v>
      </c>
      <c r="H218" s="162">
        <v>34.56</v>
      </c>
      <c r="I218" s="163"/>
      <c r="L218" s="159"/>
      <c r="M218" s="164"/>
      <c r="T218" s="165"/>
      <c r="AT218" s="160" t="s">
        <v>226</v>
      </c>
      <c r="AU218" s="160" t="s">
        <v>79</v>
      </c>
      <c r="AV218" s="13" t="s">
        <v>229</v>
      </c>
      <c r="AW218" s="13" t="s">
        <v>31</v>
      </c>
      <c r="AX218" s="13" t="s">
        <v>77</v>
      </c>
      <c r="AY218" s="160" t="s">
        <v>212</v>
      </c>
    </row>
    <row r="219" spans="2:65" s="14" customFormat="1">
      <c r="B219" s="170"/>
      <c r="D219" s="150" t="s">
        <v>226</v>
      </c>
      <c r="E219" s="171" t="s">
        <v>19</v>
      </c>
      <c r="F219" s="172" t="s">
        <v>17561</v>
      </c>
      <c r="H219" s="171" t="s">
        <v>19</v>
      </c>
      <c r="I219" s="173"/>
      <c r="L219" s="170"/>
      <c r="M219" s="174"/>
      <c r="T219" s="175"/>
      <c r="AT219" s="171" t="s">
        <v>226</v>
      </c>
      <c r="AU219" s="171" t="s">
        <v>79</v>
      </c>
      <c r="AV219" s="14" t="s">
        <v>77</v>
      </c>
      <c r="AW219" s="14" t="s">
        <v>31</v>
      </c>
      <c r="AX219" s="14" t="s">
        <v>69</v>
      </c>
      <c r="AY219" s="171" t="s">
        <v>212</v>
      </c>
    </row>
    <row r="220" spans="2:65" s="1" customFormat="1" ht="16.5" customHeight="1">
      <c r="B220" s="34"/>
      <c r="C220" s="186" t="s">
        <v>275</v>
      </c>
      <c r="D220" s="186" t="s">
        <v>3107</v>
      </c>
      <c r="E220" s="187" t="s">
        <v>17526</v>
      </c>
      <c r="F220" s="188" t="s">
        <v>17527</v>
      </c>
      <c r="G220" s="189" t="s">
        <v>420</v>
      </c>
      <c r="H220" s="190">
        <v>0.95099999999999996</v>
      </c>
      <c r="I220" s="191"/>
      <c r="J220" s="192">
        <f>ROUND(I220*H220,2)</f>
        <v>0</v>
      </c>
      <c r="K220" s="188" t="s">
        <v>219</v>
      </c>
      <c r="L220" s="193"/>
      <c r="M220" s="194" t="s">
        <v>19</v>
      </c>
      <c r="N220" s="195" t="s">
        <v>40</v>
      </c>
      <c r="P220" s="142">
        <f>O220*H220</f>
        <v>0</v>
      </c>
      <c r="Q220" s="142">
        <v>0.2</v>
      </c>
      <c r="R220" s="142">
        <f>Q220*H220</f>
        <v>0.19020000000000001</v>
      </c>
      <c r="S220" s="142">
        <v>0</v>
      </c>
      <c r="T220" s="143">
        <f>S220*H220</f>
        <v>0</v>
      </c>
      <c r="AR220" s="144" t="s">
        <v>267</v>
      </c>
      <c r="AT220" s="144" t="s">
        <v>3107</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17618</v>
      </c>
    </row>
    <row r="221" spans="2:65" s="1" customFormat="1" ht="19.5">
      <c r="B221" s="34"/>
      <c r="D221" s="150" t="s">
        <v>224</v>
      </c>
      <c r="F221" s="151" t="s">
        <v>17529</v>
      </c>
      <c r="I221" s="148"/>
      <c r="L221" s="34"/>
      <c r="M221" s="149"/>
      <c r="T221" s="55"/>
      <c r="AT221" s="19" t="s">
        <v>224</v>
      </c>
      <c r="AU221" s="19" t="s">
        <v>79</v>
      </c>
    </row>
    <row r="222" spans="2:65" s="14" customFormat="1" ht="22.5">
      <c r="B222" s="170"/>
      <c r="D222" s="150" t="s">
        <v>226</v>
      </c>
      <c r="E222" s="171" t="s">
        <v>19</v>
      </c>
      <c r="F222" s="172" t="s">
        <v>17619</v>
      </c>
      <c r="H222" s="171" t="s">
        <v>19</v>
      </c>
      <c r="I222" s="173"/>
      <c r="L222" s="170"/>
      <c r="M222" s="174"/>
      <c r="T222" s="175"/>
      <c r="AT222" s="171" t="s">
        <v>226</v>
      </c>
      <c r="AU222" s="171" t="s">
        <v>79</v>
      </c>
      <c r="AV222" s="14" t="s">
        <v>77</v>
      </c>
      <c r="AW222" s="14" t="s">
        <v>31</v>
      </c>
      <c r="AX222" s="14" t="s">
        <v>69</v>
      </c>
      <c r="AY222" s="171" t="s">
        <v>212</v>
      </c>
    </row>
    <row r="223" spans="2:65" s="14" customFormat="1">
      <c r="B223" s="170"/>
      <c r="D223" s="150" t="s">
        <v>226</v>
      </c>
      <c r="E223" s="171" t="s">
        <v>19</v>
      </c>
      <c r="F223" s="172" t="s">
        <v>17620</v>
      </c>
      <c r="H223" s="171" t="s">
        <v>19</v>
      </c>
      <c r="I223" s="173"/>
      <c r="L223" s="170"/>
      <c r="M223" s="174"/>
      <c r="T223" s="175"/>
      <c r="AT223" s="171" t="s">
        <v>226</v>
      </c>
      <c r="AU223" s="171" t="s">
        <v>79</v>
      </c>
      <c r="AV223" s="14" t="s">
        <v>77</v>
      </c>
      <c r="AW223" s="14" t="s">
        <v>31</v>
      </c>
      <c r="AX223" s="14" t="s">
        <v>69</v>
      </c>
      <c r="AY223" s="171" t="s">
        <v>212</v>
      </c>
    </row>
    <row r="224" spans="2:65" s="12" customFormat="1">
      <c r="B224" s="152"/>
      <c r="D224" s="150" t="s">
        <v>226</v>
      </c>
      <c r="E224" s="153" t="s">
        <v>19</v>
      </c>
      <c r="F224" s="154" t="s">
        <v>17621</v>
      </c>
      <c r="H224" s="155">
        <v>0.11899999999999999</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17622</v>
      </c>
      <c r="H225" s="155">
        <v>0.19800000000000001</v>
      </c>
      <c r="I225" s="156"/>
      <c r="L225" s="152"/>
      <c r="M225" s="157"/>
      <c r="T225" s="158"/>
      <c r="AT225" s="153" t="s">
        <v>226</v>
      </c>
      <c r="AU225" s="153" t="s">
        <v>79</v>
      </c>
      <c r="AV225" s="12" t="s">
        <v>79</v>
      </c>
      <c r="AW225" s="12" t="s">
        <v>31</v>
      </c>
      <c r="AX225" s="12" t="s">
        <v>69</v>
      </c>
      <c r="AY225" s="153" t="s">
        <v>212</v>
      </c>
    </row>
    <row r="226" spans="2:65" s="15" customFormat="1">
      <c r="B226" s="176"/>
      <c r="D226" s="150" t="s">
        <v>226</v>
      </c>
      <c r="E226" s="177" t="s">
        <v>19</v>
      </c>
      <c r="F226" s="178" t="s">
        <v>455</v>
      </c>
      <c r="H226" s="179">
        <v>0.317</v>
      </c>
      <c r="I226" s="180"/>
      <c r="L226" s="176"/>
      <c r="M226" s="181"/>
      <c r="T226" s="182"/>
      <c r="AT226" s="177" t="s">
        <v>226</v>
      </c>
      <c r="AU226" s="177" t="s">
        <v>79</v>
      </c>
      <c r="AV226" s="15" t="s">
        <v>236</v>
      </c>
      <c r="AW226" s="15" t="s">
        <v>31</v>
      </c>
      <c r="AX226" s="15" t="s">
        <v>69</v>
      </c>
      <c r="AY226" s="177" t="s">
        <v>212</v>
      </c>
    </row>
    <row r="227" spans="2:65" s="14" customFormat="1">
      <c r="B227" s="170"/>
      <c r="D227" s="150" t="s">
        <v>226</v>
      </c>
      <c r="E227" s="171" t="s">
        <v>19</v>
      </c>
      <c r="F227" s="172" t="s">
        <v>17623</v>
      </c>
      <c r="H227" s="171" t="s">
        <v>19</v>
      </c>
      <c r="I227" s="173"/>
      <c r="L227" s="170"/>
      <c r="M227" s="174"/>
      <c r="T227" s="175"/>
      <c r="AT227" s="171" t="s">
        <v>226</v>
      </c>
      <c r="AU227" s="171" t="s">
        <v>79</v>
      </c>
      <c r="AV227" s="14" t="s">
        <v>77</v>
      </c>
      <c r="AW227" s="14" t="s">
        <v>31</v>
      </c>
      <c r="AX227" s="14" t="s">
        <v>69</v>
      </c>
      <c r="AY227" s="171" t="s">
        <v>212</v>
      </c>
    </row>
    <row r="228" spans="2:65" s="12" customFormat="1">
      <c r="B228" s="152"/>
      <c r="D228" s="150" t="s">
        <v>226</v>
      </c>
      <c r="E228" s="153" t="s">
        <v>19</v>
      </c>
      <c r="F228" s="154" t="s">
        <v>17621</v>
      </c>
      <c r="H228" s="155">
        <v>0.11899999999999999</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17622</v>
      </c>
      <c r="H229" s="155">
        <v>0.19800000000000001</v>
      </c>
      <c r="I229" s="156"/>
      <c r="L229" s="152"/>
      <c r="M229" s="157"/>
      <c r="T229" s="158"/>
      <c r="AT229" s="153" t="s">
        <v>226</v>
      </c>
      <c r="AU229" s="153" t="s">
        <v>79</v>
      </c>
      <c r="AV229" s="12" t="s">
        <v>79</v>
      </c>
      <c r="AW229" s="12" t="s">
        <v>31</v>
      </c>
      <c r="AX229" s="12" t="s">
        <v>69</v>
      </c>
      <c r="AY229" s="153" t="s">
        <v>212</v>
      </c>
    </row>
    <row r="230" spans="2:65" s="15" customFormat="1">
      <c r="B230" s="176"/>
      <c r="D230" s="150" t="s">
        <v>226</v>
      </c>
      <c r="E230" s="177" t="s">
        <v>19</v>
      </c>
      <c r="F230" s="178" t="s">
        <v>455</v>
      </c>
      <c r="H230" s="179">
        <v>0.317</v>
      </c>
      <c r="I230" s="180"/>
      <c r="L230" s="176"/>
      <c r="M230" s="181"/>
      <c r="T230" s="182"/>
      <c r="AT230" s="177" t="s">
        <v>226</v>
      </c>
      <c r="AU230" s="177" t="s">
        <v>79</v>
      </c>
      <c r="AV230" s="15" t="s">
        <v>236</v>
      </c>
      <c r="AW230" s="15" t="s">
        <v>31</v>
      </c>
      <c r="AX230" s="15" t="s">
        <v>69</v>
      </c>
      <c r="AY230" s="177" t="s">
        <v>212</v>
      </c>
    </row>
    <row r="231" spans="2:65" s="14" customFormat="1">
      <c r="B231" s="170"/>
      <c r="D231" s="150" t="s">
        <v>226</v>
      </c>
      <c r="E231" s="171" t="s">
        <v>19</v>
      </c>
      <c r="F231" s="172" t="s">
        <v>17624</v>
      </c>
      <c r="H231" s="171" t="s">
        <v>19</v>
      </c>
      <c r="I231" s="173"/>
      <c r="L231" s="170"/>
      <c r="M231" s="174"/>
      <c r="T231" s="175"/>
      <c r="AT231" s="171" t="s">
        <v>226</v>
      </c>
      <c r="AU231" s="171" t="s">
        <v>79</v>
      </c>
      <c r="AV231" s="14" t="s">
        <v>77</v>
      </c>
      <c r="AW231" s="14" t="s">
        <v>31</v>
      </c>
      <c r="AX231" s="14" t="s">
        <v>69</v>
      </c>
      <c r="AY231" s="171" t="s">
        <v>212</v>
      </c>
    </row>
    <row r="232" spans="2:65" s="12" customFormat="1">
      <c r="B232" s="152"/>
      <c r="D232" s="150" t="s">
        <v>226</v>
      </c>
      <c r="E232" s="153" t="s">
        <v>19</v>
      </c>
      <c r="F232" s="154" t="s">
        <v>17621</v>
      </c>
      <c r="H232" s="155">
        <v>0.11899999999999999</v>
      </c>
      <c r="I232" s="156"/>
      <c r="L232" s="152"/>
      <c r="M232" s="157"/>
      <c r="T232" s="158"/>
      <c r="AT232" s="153" t="s">
        <v>226</v>
      </c>
      <c r="AU232" s="153" t="s">
        <v>79</v>
      </c>
      <c r="AV232" s="12" t="s">
        <v>79</v>
      </c>
      <c r="AW232" s="12" t="s">
        <v>31</v>
      </c>
      <c r="AX232" s="12" t="s">
        <v>69</v>
      </c>
      <c r="AY232" s="153" t="s">
        <v>212</v>
      </c>
    </row>
    <row r="233" spans="2:65" s="12" customFormat="1">
      <c r="B233" s="152"/>
      <c r="D233" s="150" t="s">
        <v>226</v>
      </c>
      <c r="E233" s="153" t="s">
        <v>19</v>
      </c>
      <c r="F233" s="154" t="s">
        <v>17622</v>
      </c>
      <c r="H233" s="155">
        <v>0.19800000000000001</v>
      </c>
      <c r="I233" s="156"/>
      <c r="L233" s="152"/>
      <c r="M233" s="157"/>
      <c r="T233" s="158"/>
      <c r="AT233" s="153" t="s">
        <v>226</v>
      </c>
      <c r="AU233" s="153" t="s">
        <v>79</v>
      </c>
      <c r="AV233" s="12" t="s">
        <v>79</v>
      </c>
      <c r="AW233" s="12" t="s">
        <v>31</v>
      </c>
      <c r="AX233" s="12" t="s">
        <v>69</v>
      </c>
      <c r="AY233" s="153" t="s">
        <v>212</v>
      </c>
    </row>
    <row r="234" spans="2:65" s="15" customFormat="1">
      <c r="B234" s="176"/>
      <c r="D234" s="150" t="s">
        <v>226</v>
      </c>
      <c r="E234" s="177" t="s">
        <v>19</v>
      </c>
      <c r="F234" s="178" t="s">
        <v>455</v>
      </c>
      <c r="H234" s="179">
        <v>0.317</v>
      </c>
      <c r="I234" s="180"/>
      <c r="L234" s="176"/>
      <c r="M234" s="181"/>
      <c r="T234" s="182"/>
      <c r="AT234" s="177" t="s">
        <v>226</v>
      </c>
      <c r="AU234" s="177" t="s">
        <v>79</v>
      </c>
      <c r="AV234" s="15" t="s">
        <v>236</v>
      </c>
      <c r="AW234" s="15" t="s">
        <v>31</v>
      </c>
      <c r="AX234" s="15" t="s">
        <v>69</v>
      </c>
      <c r="AY234" s="177" t="s">
        <v>212</v>
      </c>
    </row>
    <row r="235" spans="2:65" s="13" customFormat="1">
      <c r="B235" s="159"/>
      <c r="D235" s="150" t="s">
        <v>226</v>
      </c>
      <c r="E235" s="160" t="s">
        <v>19</v>
      </c>
      <c r="F235" s="161" t="s">
        <v>228</v>
      </c>
      <c r="H235" s="162">
        <v>0.95099999999999996</v>
      </c>
      <c r="I235" s="163"/>
      <c r="L235" s="159"/>
      <c r="M235" s="164"/>
      <c r="T235" s="165"/>
      <c r="AT235" s="160" t="s">
        <v>226</v>
      </c>
      <c r="AU235" s="160" t="s">
        <v>79</v>
      </c>
      <c r="AV235" s="13" t="s">
        <v>229</v>
      </c>
      <c r="AW235" s="13" t="s">
        <v>31</v>
      </c>
      <c r="AX235" s="13" t="s">
        <v>77</v>
      </c>
      <c r="AY235" s="160" t="s">
        <v>212</v>
      </c>
    </row>
    <row r="236" spans="2:65" s="14" customFormat="1">
      <c r="B236" s="170"/>
      <c r="D236" s="150" t="s">
        <v>226</v>
      </c>
      <c r="E236" s="171" t="s">
        <v>19</v>
      </c>
      <c r="F236" s="172" t="s">
        <v>17561</v>
      </c>
      <c r="H236" s="171" t="s">
        <v>19</v>
      </c>
      <c r="I236" s="173"/>
      <c r="L236" s="170"/>
      <c r="M236" s="174"/>
      <c r="T236" s="175"/>
      <c r="AT236" s="171" t="s">
        <v>226</v>
      </c>
      <c r="AU236" s="171" t="s">
        <v>79</v>
      </c>
      <c r="AV236" s="14" t="s">
        <v>77</v>
      </c>
      <c r="AW236" s="14" t="s">
        <v>31</v>
      </c>
      <c r="AX236" s="14" t="s">
        <v>69</v>
      </c>
      <c r="AY236" s="171" t="s">
        <v>212</v>
      </c>
    </row>
    <row r="237" spans="2:65" s="1" customFormat="1" ht="16.5" customHeight="1">
      <c r="B237" s="34"/>
      <c r="C237" s="133" t="s">
        <v>281</v>
      </c>
      <c r="D237" s="133" t="s">
        <v>215</v>
      </c>
      <c r="E237" s="134" t="s">
        <v>17625</v>
      </c>
      <c r="F237" s="135" t="s">
        <v>17626</v>
      </c>
      <c r="G237" s="136" t="s">
        <v>420</v>
      </c>
      <c r="H237" s="137">
        <v>28.8</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229</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229</v>
      </c>
      <c r="BM237" s="144" t="s">
        <v>17627</v>
      </c>
    </row>
    <row r="238" spans="2:65" s="1" customFormat="1">
      <c r="B238" s="34"/>
      <c r="D238" s="146" t="s">
        <v>222</v>
      </c>
      <c r="F238" s="147" t="s">
        <v>17628</v>
      </c>
      <c r="I238" s="148"/>
      <c r="L238" s="34"/>
      <c r="M238" s="149"/>
      <c r="T238" s="55"/>
      <c r="AT238" s="19" t="s">
        <v>222</v>
      </c>
      <c r="AU238" s="19" t="s">
        <v>79</v>
      </c>
    </row>
    <row r="239" spans="2:65" s="14" customFormat="1" ht="22.5">
      <c r="B239" s="170"/>
      <c r="D239" s="150" t="s">
        <v>226</v>
      </c>
      <c r="E239" s="171" t="s">
        <v>19</v>
      </c>
      <c r="F239" s="172" t="s">
        <v>17629</v>
      </c>
      <c r="H239" s="171" t="s">
        <v>19</v>
      </c>
      <c r="I239" s="173"/>
      <c r="L239" s="170"/>
      <c r="M239" s="174"/>
      <c r="T239" s="175"/>
      <c r="AT239" s="171" t="s">
        <v>226</v>
      </c>
      <c r="AU239" s="171" t="s">
        <v>79</v>
      </c>
      <c r="AV239" s="14" t="s">
        <v>77</v>
      </c>
      <c r="AW239" s="14" t="s">
        <v>31</v>
      </c>
      <c r="AX239" s="14" t="s">
        <v>69</v>
      </c>
      <c r="AY239" s="171" t="s">
        <v>212</v>
      </c>
    </row>
    <row r="240" spans="2:65" s="14" customFormat="1">
      <c r="B240" s="170"/>
      <c r="D240" s="150" t="s">
        <v>226</v>
      </c>
      <c r="E240" s="171" t="s">
        <v>19</v>
      </c>
      <c r="F240" s="172" t="s">
        <v>17630</v>
      </c>
      <c r="H240" s="171" t="s">
        <v>19</v>
      </c>
      <c r="I240" s="173"/>
      <c r="L240" s="170"/>
      <c r="M240" s="174"/>
      <c r="T240" s="175"/>
      <c r="AT240" s="171" t="s">
        <v>226</v>
      </c>
      <c r="AU240" s="171" t="s">
        <v>79</v>
      </c>
      <c r="AV240" s="14" t="s">
        <v>77</v>
      </c>
      <c r="AW240" s="14" t="s">
        <v>31</v>
      </c>
      <c r="AX240" s="14" t="s">
        <v>69</v>
      </c>
      <c r="AY240" s="171" t="s">
        <v>212</v>
      </c>
    </row>
    <row r="241" spans="2:65" s="12" customFormat="1">
      <c r="B241" s="152"/>
      <c r="D241" s="150" t="s">
        <v>226</v>
      </c>
      <c r="E241" s="153" t="s">
        <v>19</v>
      </c>
      <c r="F241" s="154" t="s">
        <v>17631</v>
      </c>
      <c r="H241" s="155">
        <v>3.6</v>
      </c>
      <c r="I241" s="156"/>
      <c r="L241" s="152"/>
      <c r="M241" s="157"/>
      <c r="T241" s="158"/>
      <c r="AT241" s="153" t="s">
        <v>226</v>
      </c>
      <c r="AU241" s="153" t="s">
        <v>79</v>
      </c>
      <c r="AV241" s="12" t="s">
        <v>79</v>
      </c>
      <c r="AW241" s="12" t="s">
        <v>31</v>
      </c>
      <c r="AX241" s="12" t="s">
        <v>69</v>
      </c>
      <c r="AY241" s="153" t="s">
        <v>212</v>
      </c>
    </row>
    <row r="242" spans="2:65" s="12" customFormat="1">
      <c r="B242" s="152"/>
      <c r="D242" s="150" t="s">
        <v>226</v>
      </c>
      <c r="E242" s="153" t="s">
        <v>19</v>
      </c>
      <c r="F242" s="154" t="s">
        <v>17632</v>
      </c>
      <c r="H242" s="155">
        <v>6</v>
      </c>
      <c r="I242" s="156"/>
      <c r="L242" s="152"/>
      <c r="M242" s="157"/>
      <c r="T242" s="158"/>
      <c r="AT242" s="153" t="s">
        <v>226</v>
      </c>
      <c r="AU242" s="153" t="s">
        <v>79</v>
      </c>
      <c r="AV242" s="12" t="s">
        <v>79</v>
      </c>
      <c r="AW242" s="12" t="s">
        <v>31</v>
      </c>
      <c r="AX242" s="12" t="s">
        <v>69</v>
      </c>
      <c r="AY242" s="153" t="s">
        <v>212</v>
      </c>
    </row>
    <row r="243" spans="2:65" s="15" customFormat="1">
      <c r="B243" s="176"/>
      <c r="D243" s="150" t="s">
        <v>226</v>
      </c>
      <c r="E243" s="177" t="s">
        <v>19</v>
      </c>
      <c r="F243" s="178" t="s">
        <v>455</v>
      </c>
      <c r="H243" s="179">
        <v>9.6</v>
      </c>
      <c r="I243" s="180"/>
      <c r="L243" s="176"/>
      <c r="M243" s="181"/>
      <c r="T243" s="182"/>
      <c r="AT243" s="177" t="s">
        <v>226</v>
      </c>
      <c r="AU243" s="177" t="s">
        <v>79</v>
      </c>
      <c r="AV243" s="15" t="s">
        <v>236</v>
      </c>
      <c r="AW243" s="15" t="s">
        <v>31</v>
      </c>
      <c r="AX243" s="15" t="s">
        <v>69</v>
      </c>
      <c r="AY243" s="177" t="s">
        <v>212</v>
      </c>
    </row>
    <row r="244" spans="2:65" s="14" customFormat="1">
      <c r="B244" s="170"/>
      <c r="D244" s="150" t="s">
        <v>226</v>
      </c>
      <c r="E244" s="171" t="s">
        <v>19</v>
      </c>
      <c r="F244" s="172" t="s">
        <v>17633</v>
      </c>
      <c r="H244" s="171" t="s">
        <v>19</v>
      </c>
      <c r="I244" s="173"/>
      <c r="L244" s="170"/>
      <c r="M244" s="174"/>
      <c r="T244" s="175"/>
      <c r="AT244" s="171" t="s">
        <v>226</v>
      </c>
      <c r="AU244" s="171" t="s">
        <v>79</v>
      </c>
      <c r="AV244" s="14" t="s">
        <v>77</v>
      </c>
      <c r="AW244" s="14" t="s">
        <v>31</v>
      </c>
      <c r="AX244" s="14" t="s">
        <v>69</v>
      </c>
      <c r="AY244" s="171" t="s">
        <v>212</v>
      </c>
    </row>
    <row r="245" spans="2:65" s="12" customFormat="1">
      <c r="B245" s="152"/>
      <c r="D245" s="150" t="s">
        <v>226</v>
      </c>
      <c r="E245" s="153" t="s">
        <v>19</v>
      </c>
      <c r="F245" s="154" t="s">
        <v>17631</v>
      </c>
      <c r="H245" s="155">
        <v>3.6</v>
      </c>
      <c r="I245" s="156"/>
      <c r="L245" s="152"/>
      <c r="M245" s="157"/>
      <c r="T245" s="158"/>
      <c r="AT245" s="153" t="s">
        <v>226</v>
      </c>
      <c r="AU245" s="153" t="s">
        <v>79</v>
      </c>
      <c r="AV245" s="12" t="s">
        <v>79</v>
      </c>
      <c r="AW245" s="12" t="s">
        <v>31</v>
      </c>
      <c r="AX245" s="12" t="s">
        <v>69</v>
      </c>
      <c r="AY245" s="153" t="s">
        <v>212</v>
      </c>
    </row>
    <row r="246" spans="2:65" s="12" customFormat="1">
      <c r="B246" s="152"/>
      <c r="D246" s="150" t="s">
        <v>226</v>
      </c>
      <c r="E246" s="153" t="s">
        <v>19</v>
      </c>
      <c r="F246" s="154" t="s">
        <v>17632</v>
      </c>
      <c r="H246" s="155">
        <v>6</v>
      </c>
      <c r="I246" s="156"/>
      <c r="L246" s="152"/>
      <c r="M246" s="157"/>
      <c r="T246" s="158"/>
      <c r="AT246" s="153" t="s">
        <v>226</v>
      </c>
      <c r="AU246" s="153" t="s">
        <v>79</v>
      </c>
      <c r="AV246" s="12" t="s">
        <v>79</v>
      </c>
      <c r="AW246" s="12" t="s">
        <v>31</v>
      </c>
      <c r="AX246" s="12" t="s">
        <v>69</v>
      </c>
      <c r="AY246" s="153" t="s">
        <v>212</v>
      </c>
    </row>
    <row r="247" spans="2:65" s="15" customFormat="1">
      <c r="B247" s="176"/>
      <c r="D247" s="150" t="s">
        <v>226</v>
      </c>
      <c r="E247" s="177" t="s">
        <v>19</v>
      </c>
      <c r="F247" s="178" t="s">
        <v>455</v>
      </c>
      <c r="H247" s="179">
        <v>9.6</v>
      </c>
      <c r="I247" s="180"/>
      <c r="L247" s="176"/>
      <c r="M247" s="181"/>
      <c r="T247" s="182"/>
      <c r="AT247" s="177" t="s">
        <v>226</v>
      </c>
      <c r="AU247" s="177" t="s">
        <v>79</v>
      </c>
      <c r="AV247" s="15" t="s">
        <v>236</v>
      </c>
      <c r="AW247" s="15" t="s">
        <v>31</v>
      </c>
      <c r="AX247" s="15" t="s">
        <v>69</v>
      </c>
      <c r="AY247" s="177" t="s">
        <v>212</v>
      </c>
    </row>
    <row r="248" spans="2:65" s="14" customFormat="1">
      <c r="B248" s="170"/>
      <c r="D248" s="150" t="s">
        <v>226</v>
      </c>
      <c r="E248" s="171" t="s">
        <v>19</v>
      </c>
      <c r="F248" s="172" t="s">
        <v>17634</v>
      </c>
      <c r="H248" s="171" t="s">
        <v>19</v>
      </c>
      <c r="I248" s="173"/>
      <c r="L248" s="170"/>
      <c r="M248" s="174"/>
      <c r="T248" s="175"/>
      <c r="AT248" s="171" t="s">
        <v>226</v>
      </c>
      <c r="AU248" s="171" t="s">
        <v>79</v>
      </c>
      <c r="AV248" s="14" t="s">
        <v>77</v>
      </c>
      <c r="AW248" s="14" t="s">
        <v>31</v>
      </c>
      <c r="AX248" s="14" t="s">
        <v>69</v>
      </c>
      <c r="AY248" s="171" t="s">
        <v>212</v>
      </c>
    </row>
    <row r="249" spans="2:65" s="12" customFormat="1">
      <c r="B249" s="152"/>
      <c r="D249" s="150" t="s">
        <v>226</v>
      </c>
      <c r="E249" s="153" t="s">
        <v>19</v>
      </c>
      <c r="F249" s="154" t="s">
        <v>17631</v>
      </c>
      <c r="H249" s="155">
        <v>3.6</v>
      </c>
      <c r="I249" s="156"/>
      <c r="L249" s="152"/>
      <c r="M249" s="157"/>
      <c r="T249" s="158"/>
      <c r="AT249" s="153" t="s">
        <v>226</v>
      </c>
      <c r="AU249" s="153" t="s">
        <v>79</v>
      </c>
      <c r="AV249" s="12" t="s">
        <v>79</v>
      </c>
      <c r="AW249" s="12" t="s">
        <v>31</v>
      </c>
      <c r="AX249" s="12" t="s">
        <v>69</v>
      </c>
      <c r="AY249" s="153" t="s">
        <v>212</v>
      </c>
    </row>
    <row r="250" spans="2:65" s="12" customFormat="1">
      <c r="B250" s="152"/>
      <c r="D250" s="150" t="s">
        <v>226</v>
      </c>
      <c r="E250" s="153" t="s">
        <v>19</v>
      </c>
      <c r="F250" s="154" t="s">
        <v>17632</v>
      </c>
      <c r="H250" s="155">
        <v>6</v>
      </c>
      <c r="I250" s="156"/>
      <c r="L250" s="152"/>
      <c r="M250" s="157"/>
      <c r="T250" s="158"/>
      <c r="AT250" s="153" t="s">
        <v>226</v>
      </c>
      <c r="AU250" s="153" t="s">
        <v>79</v>
      </c>
      <c r="AV250" s="12" t="s">
        <v>79</v>
      </c>
      <c r="AW250" s="12" t="s">
        <v>31</v>
      </c>
      <c r="AX250" s="12" t="s">
        <v>69</v>
      </c>
      <c r="AY250" s="153" t="s">
        <v>212</v>
      </c>
    </row>
    <row r="251" spans="2:65" s="15" customFormat="1">
      <c r="B251" s="176"/>
      <c r="D251" s="150" t="s">
        <v>226</v>
      </c>
      <c r="E251" s="177" t="s">
        <v>19</v>
      </c>
      <c r="F251" s="178" t="s">
        <v>455</v>
      </c>
      <c r="H251" s="179">
        <v>9.6</v>
      </c>
      <c r="I251" s="180"/>
      <c r="L251" s="176"/>
      <c r="M251" s="181"/>
      <c r="T251" s="182"/>
      <c r="AT251" s="177" t="s">
        <v>226</v>
      </c>
      <c r="AU251" s="177" t="s">
        <v>79</v>
      </c>
      <c r="AV251" s="15" t="s">
        <v>236</v>
      </c>
      <c r="AW251" s="15" t="s">
        <v>31</v>
      </c>
      <c r="AX251" s="15" t="s">
        <v>69</v>
      </c>
      <c r="AY251" s="177" t="s">
        <v>212</v>
      </c>
    </row>
    <row r="252" spans="2:65" s="13" customFormat="1">
      <c r="B252" s="159"/>
      <c r="D252" s="150" t="s">
        <v>226</v>
      </c>
      <c r="E252" s="160" t="s">
        <v>19</v>
      </c>
      <c r="F252" s="161" t="s">
        <v>228</v>
      </c>
      <c r="H252" s="162">
        <v>28.8</v>
      </c>
      <c r="I252" s="163"/>
      <c r="L252" s="159"/>
      <c r="M252" s="164"/>
      <c r="T252" s="165"/>
      <c r="AT252" s="160" t="s">
        <v>226</v>
      </c>
      <c r="AU252" s="160" t="s">
        <v>79</v>
      </c>
      <c r="AV252" s="13" t="s">
        <v>229</v>
      </c>
      <c r="AW252" s="13" t="s">
        <v>31</v>
      </c>
      <c r="AX252" s="13" t="s">
        <v>77</v>
      </c>
      <c r="AY252" s="160" t="s">
        <v>212</v>
      </c>
    </row>
    <row r="253" spans="2:65" s="14" customFormat="1">
      <c r="B253" s="170"/>
      <c r="D253" s="150" t="s">
        <v>226</v>
      </c>
      <c r="E253" s="171" t="s">
        <v>19</v>
      </c>
      <c r="F253" s="172" t="s">
        <v>17561</v>
      </c>
      <c r="H253" s="171" t="s">
        <v>19</v>
      </c>
      <c r="I253" s="173"/>
      <c r="L253" s="170"/>
      <c r="M253" s="174"/>
      <c r="T253" s="175"/>
      <c r="AT253" s="171" t="s">
        <v>226</v>
      </c>
      <c r="AU253" s="171" t="s">
        <v>79</v>
      </c>
      <c r="AV253" s="14" t="s">
        <v>77</v>
      </c>
      <c r="AW253" s="14" t="s">
        <v>31</v>
      </c>
      <c r="AX253" s="14" t="s">
        <v>69</v>
      </c>
      <c r="AY253" s="171" t="s">
        <v>212</v>
      </c>
    </row>
    <row r="254" spans="2:65" s="1" customFormat="1" ht="24.2" customHeight="1">
      <c r="B254" s="34"/>
      <c r="C254" s="133" t="s">
        <v>287</v>
      </c>
      <c r="D254" s="133" t="s">
        <v>215</v>
      </c>
      <c r="E254" s="134" t="s">
        <v>17635</v>
      </c>
      <c r="F254" s="135" t="s">
        <v>17636</v>
      </c>
      <c r="G254" s="136" t="s">
        <v>495</v>
      </c>
      <c r="H254" s="137">
        <v>216</v>
      </c>
      <c r="I254" s="138"/>
      <c r="J254" s="139">
        <f>ROUND(I254*H254,2)</f>
        <v>0</v>
      </c>
      <c r="K254" s="135" t="s">
        <v>219</v>
      </c>
      <c r="L254" s="34"/>
      <c r="M254" s="140" t="s">
        <v>19</v>
      </c>
      <c r="N254" s="141" t="s">
        <v>40</v>
      </c>
      <c r="P254" s="142">
        <f>O254*H254</f>
        <v>0</v>
      </c>
      <c r="Q254" s="142">
        <v>0</v>
      </c>
      <c r="R254" s="142">
        <f>Q254*H254</f>
        <v>0</v>
      </c>
      <c r="S254" s="142">
        <v>0</v>
      </c>
      <c r="T254" s="143">
        <f>S254*H254</f>
        <v>0</v>
      </c>
      <c r="AR254" s="144" t="s">
        <v>229</v>
      </c>
      <c r="AT254" s="144" t="s">
        <v>215</v>
      </c>
      <c r="AU254" s="144" t="s">
        <v>79</v>
      </c>
      <c r="AY254" s="19" t="s">
        <v>212</v>
      </c>
      <c r="BE254" s="145">
        <f>IF(N254="základní",J254,0)</f>
        <v>0</v>
      </c>
      <c r="BF254" s="145">
        <f>IF(N254="snížená",J254,0)</f>
        <v>0</v>
      </c>
      <c r="BG254" s="145">
        <f>IF(N254="zákl. přenesená",J254,0)</f>
        <v>0</v>
      </c>
      <c r="BH254" s="145">
        <f>IF(N254="sníž. přenesená",J254,0)</f>
        <v>0</v>
      </c>
      <c r="BI254" s="145">
        <f>IF(N254="nulová",J254,0)</f>
        <v>0</v>
      </c>
      <c r="BJ254" s="19" t="s">
        <v>77</v>
      </c>
      <c r="BK254" s="145">
        <f>ROUND(I254*H254,2)</f>
        <v>0</v>
      </c>
      <c r="BL254" s="19" t="s">
        <v>229</v>
      </c>
      <c r="BM254" s="144" t="s">
        <v>17637</v>
      </c>
    </row>
    <row r="255" spans="2:65" s="1" customFormat="1">
      <c r="B255" s="34"/>
      <c r="D255" s="146" t="s">
        <v>222</v>
      </c>
      <c r="F255" s="147" t="s">
        <v>17638</v>
      </c>
      <c r="I255" s="148"/>
      <c r="L255" s="34"/>
      <c r="M255" s="149"/>
      <c r="T255" s="55"/>
      <c r="AT255" s="19" t="s">
        <v>222</v>
      </c>
      <c r="AU255" s="19" t="s">
        <v>79</v>
      </c>
    </row>
    <row r="256" spans="2:65" s="14" customFormat="1">
      <c r="B256" s="170"/>
      <c r="D256" s="150" t="s">
        <v>226</v>
      </c>
      <c r="E256" s="171" t="s">
        <v>19</v>
      </c>
      <c r="F256" s="172" t="s">
        <v>17639</v>
      </c>
      <c r="H256" s="171" t="s">
        <v>19</v>
      </c>
      <c r="I256" s="173"/>
      <c r="L256" s="170"/>
      <c r="M256" s="174"/>
      <c r="T256" s="175"/>
      <c r="AT256" s="171" t="s">
        <v>226</v>
      </c>
      <c r="AU256" s="171" t="s">
        <v>79</v>
      </c>
      <c r="AV256" s="14" t="s">
        <v>77</v>
      </c>
      <c r="AW256" s="14" t="s">
        <v>31</v>
      </c>
      <c r="AX256" s="14" t="s">
        <v>69</v>
      </c>
      <c r="AY256" s="171" t="s">
        <v>212</v>
      </c>
    </row>
    <row r="257" spans="2:63" s="14" customFormat="1">
      <c r="B257" s="170"/>
      <c r="D257" s="150" t="s">
        <v>226</v>
      </c>
      <c r="E257" s="171" t="s">
        <v>19</v>
      </c>
      <c r="F257" s="172" t="s">
        <v>17640</v>
      </c>
      <c r="H257" s="171" t="s">
        <v>19</v>
      </c>
      <c r="I257" s="173"/>
      <c r="L257" s="170"/>
      <c r="M257" s="174"/>
      <c r="T257" s="175"/>
      <c r="AT257" s="171" t="s">
        <v>226</v>
      </c>
      <c r="AU257" s="171" t="s">
        <v>79</v>
      </c>
      <c r="AV257" s="14" t="s">
        <v>77</v>
      </c>
      <c r="AW257" s="14" t="s">
        <v>31</v>
      </c>
      <c r="AX257" s="14" t="s">
        <v>69</v>
      </c>
      <c r="AY257" s="171" t="s">
        <v>212</v>
      </c>
    </row>
    <row r="258" spans="2:63" s="14" customFormat="1">
      <c r="B258" s="170"/>
      <c r="D258" s="150" t="s">
        <v>226</v>
      </c>
      <c r="E258" s="171" t="s">
        <v>19</v>
      </c>
      <c r="F258" s="172" t="s">
        <v>17641</v>
      </c>
      <c r="H258" s="171" t="s">
        <v>19</v>
      </c>
      <c r="I258" s="173"/>
      <c r="L258" s="170"/>
      <c r="M258" s="174"/>
      <c r="T258" s="175"/>
      <c r="AT258" s="171" t="s">
        <v>226</v>
      </c>
      <c r="AU258" s="171" t="s">
        <v>79</v>
      </c>
      <c r="AV258" s="14" t="s">
        <v>77</v>
      </c>
      <c r="AW258" s="14" t="s">
        <v>31</v>
      </c>
      <c r="AX258" s="14" t="s">
        <v>69</v>
      </c>
      <c r="AY258" s="171" t="s">
        <v>212</v>
      </c>
    </row>
    <row r="259" spans="2:63" s="12" customFormat="1">
      <c r="B259" s="152"/>
      <c r="D259" s="150" t="s">
        <v>226</v>
      </c>
      <c r="E259" s="153" t="s">
        <v>19</v>
      </c>
      <c r="F259" s="154" t="s">
        <v>17642</v>
      </c>
      <c r="H259" s="155">
        <v>27</v>
      </c>
      <c r="I259" s="156"/>
      <c r="L259" s="152"/>
      <c r="M259" s="157"/>
      <c r="T259" s="158"/>
      <c r="AT259" s="153" t="s">
        <v>226</v>
      </c>
      <c r="AU259" s="153" t="s">
        <v>79</v>
      </c>
      <c r="AV259" s="12" t="s">
        <v>79</v>
      </c>
      <c r="AW259" s="12" t="s">
        <v>31</v>
      </c>
      <c r="AX259" s="12" t="s">
        <v>69</v>
      </c>
      <c r="AY259" s="153" t="s">
        <v>212</v>
      </c>
    </row>
    <row r="260" spans="2:63" s="12" customFormat="1">
      <c r="B260" s="152"/>
      <c r="D260" s="150" t="s">
        <v>226</v>
      </c>
      <c r="E260" s="153" t="s">
        <v>19</v>
      </c>
      <c r="F260" s="154" t="s">
        <v>17643</v>
      </c>
      <c r="H260" s="155">
        <v>45</v>
      </c>
      <c r="I260" s="156"/>
      <c r="L260" s="152"/>
      <c r="M260" s="157"/>
      <c r="T260" s="158"/>
      <c r="AT260" s="153" t="s">
        <v>226</v>
      </c>
      <c r="AU260" s="153" t="s">
        <v>79</v>
      </c>
      <c r="AV260" s="12" t="s">
        <v>79</v>
      </c>
      <c r="AW260" s="12" t="s">
        <v>31</v>
      </c>
      <c r="AX260" s="12" t="s">
        <v>69</v>
      </c>
      <c r="AY260" s="153" t="s">
        <v>212</v>
      </c>
    </row>
    <row r="261" spans="2:63" s="15" customFormat="1">
      <c r="B261" s="176"/>
      <c r="D261" s="150" t="s">
        <v>226</v>
      </c>
      <c r="E261" s="177" t="s">
        <v>19</v>
      </c>
      <c r="F261" s="178" t="s">
        <v>455</v>
      </c>
      <c r="H261" s="179">
        <v>72</v>
      </c>
      <c r="I261" s="180"/>
      <c r="L261" s="176"/>
      <c r="M261" s="181"/>
      <c r="T261" s="182"/>
      <c r="AT261" s="177" t="s">
        <v>226</v>
      </c>
      <c r="AU261" s="177" t="s">
        <v>79</v>
      </c>
      <c r="AV261" s="15" t="s">
        <v>236</v>
      </c>
      <c r="AW261" s="15" t="s">
        <v>31</v>
      </c>
      <c r="AX261" s="15" t="s">
        <v>69</v>
      </c>
      <c r="AY261" s="177" t="s">
        <v>212</v>
      </c>
    </row>
    <row r="262" spans="2:63" s="14" customFormat="1">
      <c r="B262" s="170"/>
      <c r="D262" s="150" t="s">
        <v>226</v>
      </c>
      <c r="E262" s="171" t="s">
        <v>19</v>
      </c>
      <c r="F262" s="172" t="s">
        <v>17644</v>
      </c>
      <c r="H262" s="171" t="s">
        <v>19</v>
      </c>
      <c r="I262" s="173"/>
      <c r="L262" s="170"/>
      <c r="M262" s="174"/>
      <c r="T262" s="175"/>
      <c r="AT262" s="171" t="s">
        <v>226</v>
      </c>
      <c r="AU262" s="171" t="s">
        <v>79</v>
      </c>
      <c r="AV262" s="14" t="s">
        <v>77</v>
      </c>
      <c r="AW262" s="14" t="s">
        <v>31</v>
      </c>
      <c r="AX262" s="14" t="s">
        <v>69</v>
      </c>
      <c r="AY262" s="171" t="s">
        <v>212</v>
      </c>
    </row>
    <row r="263" spans="2:63" s="12" customFormat="1">
      <c r="B263" s="152"/>
      <c r="D263" s="150" t="s">
        <v>226</v>
      </c>
      <c r="E263" s="153" t="s">
        <v>19</v>
      </c>
      <c r="F263" s="154" t="s">
        <v>17642</v>
      </c>
      <c r="H263" s="155">
        <v>27</v>
      </c>
      <c r="I263" s="156"/>
      <c r="L263" s="152"/>
      <c r="M263" s="157"/>
      <c r="T263" s="158"/>
      <c r="AT263" s="153" t="s">
        <v>226</v>
      </c>
      <c r="AU263" s="153" t="s">
        <v>79</v>
      </c>
      <c r="AV263" s="12" t="s">
        <v>79</v>
      </c>
      <c r="AW263" s="12" t="s">
        <v>31</v>
      </c>
      <c r="AX263" s="12" t="s">
        <v>69</v>
      </c>
      <c r="AY263" s="153" t="s">
        <v>212</v>
      </c>
    </row>
    <row r="264" spans="2:63" s="12" customFormat="1">
      <c r="B264" s="152"/>
      <c r="D264" s="150" t="s">
        <v>226</v>
      </c>
      <c r="E264" s="153" t="s">
        <v>19</v>
      </c>
      <c r="F264" s="154" t="s">
        <v>17643</v>
      </c>
      <c r="H264" s="155">
        <v>45</v>
      </c>
      <c r="I264" s="156"/>
      <c r="L264" s="152"/>
      <c r="M264" s="157"/>
      <c r="T264" s="158"/>
      <c r="AT264" s="153" t="s">
        <v>226</v>
      </c>
      <c r="AU264" s="153" t="s">
        <v>79</v>
      </c>
      <c r="AV264" s="12" t="s">
        <v>79</v>
      </c>
      <c r="AW264" s="12" t="s">
        <v>31</v>
      </c>
      <c r="AX264" s="12" t="s">
        <v>69</v>
      </c>
      <c r="AY264" s="153" t="s">
        <v>212</v>
      </c>
    </row>
    <row r="265" spans="2:63" s="15" customFormat="1">
      <c r="B265" s="176"/>
      <c r="D265" s="150" t="s">
        <v>226</v>
      </c>
      <c r="E265" s="177" t="s">
        <v>19</v>
      </c>
      <c r="F265" s="178" t="s">
        <v>455</v>
      </c>
      <c r="H265" s="179">
        <v>72</v>
      </c>
      <c r="I265" s="180"/>
      <c r="L265" s="176"/>
      <c r="M265" s="181"/>
      <c r="T265" s="182"/>
      <c r="AT265" s="177" t="s">
        <v>226</v>
      </c>
      <c r="AU265" s="177" t="s">
        <v>79</v>
      </c>
      <c r="AV265" s="15" t="s">
        <v>236</v>
      </c>
      <c r="AW265" s="15" t="s">
        <v>31</v>
      </c>
      <c r="AX265" s="15" t="s">
        <v>69</v>
      </c>
      <c r="AY265" s="177" t="s">
        <v>212</v>
      </c>
    </row>
    <row r="266" spans="2:63" s="14" customFormat="1">
      <c r="B266" s="170"/>
      <c r="D266" s="150" t="s">
        <v>226</v>
      </c>
      <c r="E266" s="171" t="s">
        <v>19</v>
      </c>
      <c r="F266" s="172" t="s">
        <v>17645</v>
      </c>
      <c r="H266" s="171" t="s">
        <v>19</v>
      </c>
      <c r="I266" s="173"/>
      <c r="L266" s="170"/>
      <c r="M266" s="174"/>
      <c r="T266" s="175"/>
      <c r="AT266" s="171" t="s">
        <v>226</v>
      </c>
      <c r="AU266" s="171" t="s">
        <v>79</v>
      </c>
      <c r="AV266" s="14" t="s">
        <v>77</v>
      </c>
      <c r="AW266" s="14" t="s">
        <v>31</v>
      </c>
      <c r="AX266" s="14" t="s">
        <v>69</v>
      </c>
      <c r="AY266" s="171" t="s">
        <v>212</v>
      </c>
    </row>
    <row r="267" spans="2:63" s="12" customFormat="1">
      <c r="B267" s="152"/>
      <c r="D267" s="150" t="s">
        <v>226</v>
      </c>
      <c r="E267" s="153" t="s">
        <v>19</v>
      </c>
      <c r="F267" s="154" t="s">
        <v>17642</v>
      </c>
      <c r="H267" s="155">
        <v>27</v>
      </c>
      <c r="I267" s="156"/>
      <c r="L267" s="152"/>
      <c r="M267" s="157"/>
      <c r="T267" s="158"/>
      <c r="AT267" s="153" t="s">
        <v>226</v>
      </c>
      <c r="AU267" s="153" t="s">
        <v>79</v>
      </c>
      <c r="AV267" s="12" t="s">
        <v>79</v>
      </c>
      <c r="AW267" s="12" t="s">
        <v>31</v>
      </c>
      <c r="AX267" s="12" t="s">
        <v>69</v>
      </c>
      <c r="AY267" s="153" t="s">
        <v>212</v>
      </c>
    </row>
    <row r="268" spans="2:63" s="12" customFormat="1">
      <c r="B268" s="152"/>
      <c r="D268" s="150" t="s">
        <v>226</v>
      </c>
      <c r="E268" s="153" t="s">
        <v>19</v>
      </c>
      <c r="F268" s="154" t="s">
        <v>17643</v>
      </c>
      <c r="H268" s="155">
        <v>45</v>
      </c>
      <c r="I268" s="156"/>
      <c r="L268" s="152"/>
      <c r="M268" s="157"/>
      <c r="T268" s="158"/>
      <c r="AT268" s="153" t="s">
        <v>226</v>
      </c>
      <c r="AU268" s="153" t="s">
        <v>79</v>
      </c>
      <c r="AV268" s="12" t="s">
        <v>79</v>
      </c>
      <c r="AW268" s="12" t="s">
        <v>31</v>
      </c>
      <c r="AX268" s="12" t="s">
        <v>69</v>
      </c>
      <c r="AY268" s="153" t="s">
        <v>212</v>
      </c>
    </row>
    <row r="269" spans="2:63" s="15" customFormat="1">
      <c r="B269" s="176"/>
      <c r="D269" s="150" t="s">
        <v>226</v>
      </c>
      <c r="E269" s="177" t="s">
        <v>19</v>
      </c>
      <c r="F269" s="178" t="s">
        <v>455</v>
      </c>
      <c r="H269" s="179">
        <v>72</v>
      </c>
      <c r="I269" s="180"/>
      <c r="L269" s="176"/>
      <c r="M269" s="181"/>
      <c r="T269" s="182"/>
      <c r="AT269" s="177" t="s">
        <v>226</v>
      </c>
      <c r="AU269" s="177" t="s">
        <v>79</v>
      </c>
      <c r="AV269" s="15" t="s">
        <v>236</v>
      </c>
      <c r="AW269" s="15" t="s">
        <v>31</v>
      </c>
      <c r="AX269" s="15" t="s">
        <v>69</v>
      </c>
      <c r="AY269" s="177" t="s">
        <v>212</v>
      </c>
    </row>
    <row r="270" spans="2:63" s="13" customFormat="1">
      <c r="B270" s="159"/>
      <c r="D270" s="150" t="s">
        <v>226</v>
      </c>
      <c r="E270" s="160" t="s">
        <v>19</v>
      </c>
      <c r="F270" s="161" t="s">
        <v>228</v>
      </c>
      <c r="H270" s="162">
        <v>216</v>
      </c>
      <c r="I270" s="163"/>
      <c r="L270" s="159"/>
      <c r="M270" s="164"/>
      <c r="T270" s="165"/>
      <c r="AT270" s="160" t="s">
        <v>226</v>
      </c>
      <c r="AU270" s="160" t="s">
        <v>79</v>
      </c>
      <c r="AV270" s="13" t="s">
        <v>229</v>
      </c>
      <c r="AW270" s="13" t="s">
        <v>31</v>
      </c>
      <c r="AX270" s="13" t="s">
        <v>77</v>
      </c>
      <c r="AY270" s="160" t="s">
        <v>212</v>
      </c>
    </row>
    <row r="271" spans="2:63" s="14" customFormat="1">
      <c r="B271" s="170"/>
      <c r="D271" s="150" t="s">
        <v>226</v>
      </c>
      <c r="E271" s="171" t="s">
        <v>19</v>
      </c>
      <c r="F271" s="172" t="s">
        <v>17561</v>
      </c>
      <c r="H271" s="171" t="s">
        <v>19</v>
      </c>
      <c r="I271" s="173"/>
      <c r="L271" s="170"/>
      <c r="M271" s="174"/>
      <c r="T271" s="175"/>
      <c r="AT271" s="171" t="s">
        <v>226</v>
      </c>
      <c r="AU271" s="171" t="s">
        <v>79</v>
      </c>
      <c r="AV271" s="14" t="s">
        <v>77</v>
      </c>
      <c r="AW271" s="14" t="s">
        <v>31</v>
      </c>
      <c r="AX271" s="14" t="s">
        <v>69</v>
      </c>
      <c r="AY271" s="171" t="s">
        <v>212</v>
      </c>
    </row>
    <row r="272" spans="2:63" s="11" customFormat="1" ht="22.9" customHeight="1">
      <c r="B272" s="121"/>
      <c r="D272" s="122" t="s">
        <v>68</v>
      </c>
      <c r="E272" s="131" t="s">
        <v>1238</v>
      </c>
      <c r="F272" s="131" t="s">
        <v>1239</v>
      </c>
      <c r="I272" s="124"/>
      <c r="J272" s="132">
        <f>BK272</f>
        <v>0</v>
      </c>
      <c r="L272" s="121"/>
      <c r="M272" s="126"/>
      <c r="P272" s="127">
        <f>SUM(P273:P325)</f>
        <v>0</v>
      </c>
      <c r="R272" s="127">
        <f>SUM(R273:R325)</f>
        <v>0</v>
      </c>
      <c r="T272" s="128">
        <f>SUM(T273:T325)</f>
        <v>0</v>
      </c>
      <c r="AR272" s="122" t="s">
        <v>77</v>
      </c>
      <c r="AT272" s="129" t="s">
        <v>68</v>
      </c>
      <c r="AU272" s="129" t="s">
        <v>77</v>
      </c>
      <c r="AY272" s="122" t="s">
        <v>212</v>
      </c>
      <c r="BK272" s="130">
        <f>SUM(BK273:BK325)</f>
        <v>0</v>
      </c>
    </row>
    <row r="273" spans="2:65" s="1" customFormat="1" ht="16.5" customHeight="1">
      <c r="B273" s="34"/>
      <c r="C273" s="133" t="s">
        <v>8</v>
      </c>
      <c r="D273" s="133" t="s">
        <v>215</v>
      </c>
      <c r="E273" s="134" t="s">
        <v>17463</v>
      </c>
      <c r="F273" s="135" t="s">
        <v>17464</v>
      </c>
      <c r="G273" s="136" t="s">
        <v>486</v>
      </c>
      <c r="H273" s="137">
        <v>0.5</v>
      </c>
      <c r="I273" s="138"/>
      <c r="J273" s="139">
        <f>ROUND(I273*H273,2)</f>
        <v>0</v>
      </c>
      <c r="K273" s="135" t="s">
        <v>245</v>
      </c>
      <c r="L273" s="34"/>
      <c r="M273" s="140" t="s">
        <v>19</v>
      </c>
      <c r="N273" s="141" t="s">
        <v>40</v>
      </c>
      <c r="P273" s="142">
        <f>O273*H273</f>
        <v>0</v>
      </c>
      <c r="Q273" s="142">
        <v>0</v>
      </c>
      <c r="R273" s="142">
        <f>Q273*H273</f>
        <v>0</v>
      </c>
      <c r="S273" s="142">
        <v>0</v>
      </c>
      <c r="T273" s="143">
        <f>S273*H273</f>
        <v>0</v>
      </c>
      <c r="AR273" s="144" t="s">
        <v>229</v>
      </c>
      <c r="AT273" s="144" t="s">
        <v>215</v>
      </c>
      <c r="AU273" s="144" t="s">
        <v>79</v>
      </c>
      <c r="AY273" s="19" t="s">
        <v>212</v>
      </c>
      <c r="BE273" s="145">
        <f>IF(N273="základní",J273,0)</f>
        <v>0</v>
      </c>
      <c r="BF273" s="145">
        <f>IF(N273="snížená",J273,0)</f>
        <v>0</v>
      </c>
      <c r="BG273" s="145">
        <f>IF(N273="zákl. přenesená",J273,0)</f>
        <v>0</v>
      </c>
      <c r="BH273" s="145">
        <f>IF(N273="sníž. přenesená",J273,0)</f>
        <v>0</v>
      </c>
      <c r="BI273" s="145">
        <f>IF(N273="nulová",J273,0)</f>
        <v>0</v>
      </c>
      <c r="BJ273" s="19" t="s">
        <v>77</v>
      </c>
      <c r="BK273" s="145">
        <f>ROUND(I273*H273,2)</f>
        <v>0</v>
      </c>
      <c r="BL273" s="19" t="s">
        <v>229</v>
      </c>
      <c r="BM273" s="144" t="s">
        <v>17646</v>
      </c>
    </row>
    <row r="274" spans="2:65" s="14" customFormat="1">
      <c r="B274" s="170"/>
      <c r="D274" s="150" t="s">
        <v>226</v>
      </c>
      <c r="E274" s="171" t="s">
        <v>19</v>
      </c>
      <c r="F274" s="172" t="s">
        <v>17647</v>
      </c>
      <c r="H274" s="171" t="s">
        <v>19</v>
      </c>
      <c r="I274" s="173"/>
      <c r="L274" s="170"/>
      <c r="M274" s="174"/>
      <c r="T274" s="175"/>
      <c r="AT274" s="171" t="s">
        <v>226</v>
      </c>
      <c r="AU274" s="171" t="s">
        <v>79</v>
      </c>
      <c r="AV274" s="14" t="s">
        <v>77</v>
      </c>
      <c r="AW274" s="14" t="s">
        <v>31</v>
      </c>
      <c r="AX274" s="14" t="s">
        <v>69</v>
      </c>
      <c r="AY274" s="171" t="s">
        <v>212</v>
      </c>
    </row>
    <row r="275" spans="2:65" s="14" customFormat="1">
      <c r="B275" s="170"/>
      <c r="D275" s="150" t="s">
        <v>226</v>
      </c>
      <c r="E275" s="171" t="s">
        <v>19</v>
      </c>
      <c r="F275" s="172" t="s">
        <v>17648</v>
      </c>
      <c r="H275" s="171" t="s">
        <v>19</v>
      </c>
      <c r="I275" s="173"/>
      <c r="L275" s="170"/>
      <c r="M275" s="174"/>
      <c r="T275" s="175"/>
      <c r="AT275" s="171" t="s">
        <v>226</v>
      </c>
      <c r="AU275" s="171" t="s">
        <v>79</v>
      </c>
      <c r="AV275" s="14" t="s">
        <v>77</v>
      </c>
      <c r="AW275" s="14" t="s">
        <v>31</v>
      </c>
      <c r="AX275" s="14" t="s">
        <v>69</v>
      </c>
      <c r="AY275" s="171" t="s">
        <v>212</v>
      </c>
    </row>
    <row r="276" spans="2:65" s="12" customFormat="1">
      <c r="B276" s="152"/>
      <c r="D276" s="150" t="s">
        <v>226</v>
      </c>
      <c r="E276" s="153" t="s">
        <v>19</v>
      </c>
      <c r="F276" s="154" t="s">
        <v>17649</v>
      </c>
      <c r="H276" s="155">
        <v>0.1</v>
      </c>
      <c r="I276" s="156"/>
      <c r="L276" s="152"/>
      <c r="M276" s="157"/>
      <c r="T276" s="158"/>
      <c r="AT276" s="153" t="s">
        <v>226</v>
      </c>
      <c r="AU276" s="153" t="s">
        <v>79</v>
      </c>
      <c r="AV276" s="12" t="s">
        <v>79</v>
      </c>
      <c r="AW276" s="12" t="s">
        <v>31</v>
      </c>
      <c r="AX276" s="12" t="s">
        <v>69</v>
      </c>
      <c r="AY276" s="153" t="s">
        <v>212</v>
      </c>
    </row>
    <row r="277" spans="2:65" s="15" customFormat="1">
      <c r="B277" s="176"/>
      <c r="D277" s="150" t="s">
        <v>226</v>
      </c>
      <c r="E277" s="177" t="s">
        <v>19</v>
      </c>
      <c r="F277" s="178" t="s">
        <v>455</v>
      </c>
      <c r="H277" s="179">
        <v>0.1</v>
      </c>
      <c r="I277" s="180"/>
      <c r="L277" s="176"/>
      <c r="M277" s="181"/>
      <c r="T277" s="182"/>
      <c r="AT277" s="177" t="s">
        <v>226</v>
      </c>
      <c r="AU277" s="177" t="s">
        <v>79</v>
      </c>
      <c r="AV277" s="15" t="s">
        <v>236</v>
      </c>
      <c r="AW277" s="15" t="s">
        <v>31</v>
      </c>
      <c r="AX277" s="15" t="s">
        <v>69</v>
      </c>
      <c r="AY277" s="177" t="s">
        <v>212</v>
      </c>
    </row>
    <row r="278" spans="2:65" s="14" customFormat="1">
      <c r="B278" s="170"/>
      <c r="D278" s="150" t="s">
        <v>226</v>
      </c>
      <c r="E278" s="171" t="s">
        <v>19</v>
      </c>
      <c r="F278" s="172" t="s">
        <v>17650</v>
      </c>
      <c r="H278" s="171" t="s">
        <v>19</v>
      </c>
      <c r="I278" s="173"/>
      <c r="L278" s="170"/>
      <c r="M278" s="174"/>
      <c r="T278" s="175"/>
      <c r="AT278" s="171" t="s">
        <v>226</v>
      </c>
      <c r="AU278" s="171" t="s">
        <v>79</v>
      </c>
      <c r="AV278" s="14" t="s">
        <v>77</v>
      </c>
      <c r="AW278" s="14" t="s">
        <v>31</v>
      </c>
      <c r="AX278" s="14" t="s">
        <v>69</v>
      </c>
      <c r="AY278" s="171" t="s">
        <v>212</v>
      </c>
    </row>
    <row r="279" spans="2:65" s="12" customFormat="1">
      <c r="B279" s="152"/>
      <c r="D279" s="150" t="s">
        <v>226</v>
      </c>
      <c r="E279" s="153" t="s">
        <v>19</v>
      </c>
      <c r="F279" s="154" t="s">
        <v>17649</v>
      </c>
      <c r="H279" s="155">
        <v>0.1</v>
      </c>
      <c r="I279" s="156"/>
      <c r="L279" s="152"/>
      <c r="M279" s="157"/>
      <c r="T279" s="158"/>
      <c r="AT279" s="153" t="s">
        <v>226</v>
      </c>
      <c r="AU279" s="153" t="s">
        <v>79</v>
      </c>
      <c r="AV279" s="12" t="s">
        <v>79</v>
      </c>
      <c r="AW279" s="12" t="s">
        <v>31</v>
      </c>
      <c r="AX279" s="12" t="s">
        <v>69</v>
      </c>
      <c r="AY279" s="153" t="s">
        <v>212</v>
      </c>
    </row>
    <row r="280" spans="2:65" s="15" customFormat="1">
      <c r="B280" s="176"/>
      <c r="D280" s="150" t="s">
        <v>226</v>
      </c>
      <c r="E280" s="177" t="s">
        <v>19</v>
      </c>
      <c r="F280" s="178" t="s">
        <v>455</v>
      </c>
      <c r="H280" s="179">
        <v>0.1</v>
      </c>
      <c r="I280" s="180"/>
      <c r="L280" s="176"/>
      <c r="M280" s="181"/>
      <c r="T280" s="182"/>
      <c r="AT280" s="177" t="s">
        <v>226</v>
      </c>
      <c r="AU280" s="177" t="s">
        <v>79</v>
      </c>
      <c r="AV280" s="15" t="s">
        <v>236</v>
      </c>
      <c r="AW280" s="15" t="s">
        <v>31</v>
      </c>
      <c r="AX280" s="15" t="s">
        <v>69</v>
      </c>
      <c r="AY280" s="177" t="s">
        <v>212</v>
      </c>
    </row>
    <row r="281" spans="2:65" s="14" customFormat="1">
      <c r="B281" s="170"/>
      <c r="D281" s="150" t="s">
        <v>226</v>
      </c>
      <c r="E281" s="171" t="s">
        <v>19</v>
      </c>
      <c r="F281" s="172" t="s">
        <v>17651</v>
      </c>
      <c r="H281" s="171" t="s">
        <v>19</v>
      </c>
      <c r="I281" s="173"/>
      <c r="L281" s="170"/>
      <c r="M281" s="174"/>
      <c r="T281" s="175"/>
      <c r="AT281" s="171" t="s">
        <v>226</v>
      </c>
      <c r="AU281" s="171" t="s">
        <v>79</v>
      </c>
      <c r="AV281" s="14" t="s">
        <v>77</v>
      </c>
      <c r="AW281" s="14" t="s">
        <v>31</v>
      </c>
      <c r="AX281" s="14" t="s">
        <v>69</v>
      </c>
      <c r="AY281" s="171" t="s">
        <v>212</v>
      </c>
    </row>
    <row r="282" spans="2:65" s="12" customFormat="1">
      <c r="B282" s="152"/>
      <c r="D282" s="150" t="s">
        <v>226</v>
      </c>
      <c r="E282" s="153" t="s">
        <v>19</v>
      </c>
      <c r="F282" s="154" t="s">
        <v>17652</v>
      </c>
      <c r="H282" s="155">
        <v>0.3</v>
      </c>
      <c r="I282" s="156"/>
      <c r="L282" s="152"/>
      <c r="M282" s="157"/>
      <c r="T282" s="158"/>
      <c r="AT282" s="153" t="s">
        <v>226</v>
      </c>
      <c r="AU282" s="153" t="s">
        <v>79</v>
      </c>
      <c r="AV282" s="12" t="s">
        <v>79</v>
      </c>
      <c r="AW282" s="12" t="s">
        <v>31</v>
      </c>
      <c r="AX282" s="12" t="s">
        <v>69</v>
      </c>
      <c r="AY282" s="153" t="s">
        <v>212</v>
      </c>
    </row>
    <row r="283" spans="2:65" s="15" customFormat="1">
      <c r="B283" s="176"/>
      <c r="D283" s="150" t="s">
        <v>226</v>
      </c>
      <c r="E283" s="177" t="s">
        <v>19</v>
      </c>
      <c r="F283" s="178" t="s">
        <v>455</v>
      </c>
      <c r="H283" s="179">
        <v>0.3</v>
      </c>
      <c r="I283" s="180"/>
      <c r="L283" s="176"/>
      <c r="M283" s="181"/>
      <c r="T283" s="182"/>
      <c r="AT283" s="177" t="s">
        <v>226</v>
      </c>
      <c r="AU283" s="177" t="s">
        <v>79</v>
      </c>
      <c r="AV283" s="15" t="s">
        <v>236</v>
      </c>
      <c r="AW283" s="15" t="s">
        <v>31</v>
      </c>
      <c r="AX283" s="15" t="s">
        <v>69</v>
      </c>
      <c r="AY283" s="177" t="s">
        <v>212</v>
      </c>
    </row>
    <row r="284" spans="2:65" s="13" customFormat="1">
      <c r="B284" s="159"/>
      <c r="D284" s="150" t="s">
        <v>226</v>
      </c>
      <c r="E284" s="160" t="s">
        <v>19</v>
      </c>
      <c r="F284" s="161" t="s">
        <v>228</v>
      </c>
      <c r="H284" s="162">
        <v>0.5</v>
      </c>
      <c r="I284" s="163"/>
      <c r="L284" s="159"/>
      <c r="M284" s="164"/>
      <c r="T284" s="165"/>
      <c r="AT284" s="160" t="s">
        <v>226</v>
      </c>
      <c r="AU284" s="160" t="s">
        <v>79</v>
      </c>
      <c r="AV284" s="13" t="s">
        <v>229</v>
      </c>
      <c r="AW284" s="13" t="s">
        <v>31</v>
      </c>
      <c r="AX284" s="13" t="s">
        <v>77</v>
      </c>
      <c r="AY284" s="160" t="s">
        <v>212</v>
      </c>
    </row>
    <row r="285" spans="2:65" s="14" customFormat="1">
      <c r="B285" s="170"/>
      <c r="D285" s="150" t="s">
        <v>226</v>
      </c>
      <c r="E285" s="171" t="s">
        <v>19</v>
      </c>
      <c r="F285" s="172" t="s">
        <v>17561</v>
      </c>
      <c r="H285" s="171" t="s">
        <v>19</v>
      </c>
      <c r="I285" s="173"/>
      <c r="L285" s="170"/>
      <c r="M285" s="174"/>
      <c r="T285" s="175"/>
      <c r="AT285" s="171" t="s">
        <v>226</v>
      </c>
      <c r="AU285" s="171" t="s">
        <v>79</v>
      </c>
      <c r="AV285" s="14" t="s">
        <v>77</v>
      </c>
      <c r="AW285" s="14" t="s">
        <v>31</v>
      </c>
      <c r="AX285" s="14" t="s">
        <v>69</v>
      </c>
      <c r="AY285" s="171" t="s">
        <v>212</v>
      </c>
    </row>
    <row r="286" spans="2:65" s="1" customFormat="1" ht="16.5" customHeight="1">
      <c r="B286" s="34"/>
      <c r="C286" s="133" t="s">
        <v>301</v>
      </c>
      <c r="D286" s="133" t="s">
        <v>215</v>
      </c>
      <c r="E286" s="134" t="s">
        <v>17468</v>
      </c>
      <c r="F286" s="135" t="s">
        <v>17469</v>
      </c>
      <c r="G286" s="136" t="s">
        <v>486</v>
      </c>
      <c r="H286" s="137">
        <v>0.5</v>
      </c>
      <c r="I286" s="138"/>
      <c r="J286" s="139">
        <f>ROUND(I286*H286,2)</f>
        <v>0</v>
      </c>
      <c r="K286" s="135" t="s">
        <v>245</v>
      </c>
      <c r="L286" s="34"/>
      <c r="M286" s="140" t="s">
        <v>19</v>
      </c>
      <c r="N286" s="141" t="s">
        <v>40</v>
      </c>
      <c r="P286" s="142">
        <f>O286*H286</f>
        <v>0</v>
      </c>
      <c r="Q286" s="142">
        <v>0</v>
      </c>
      <c r="R286" s="142">
        <f>Q286*H286</f>
        <v>0</v>
      </c>
      <c r="S286" s="142">
        <v>0</v>
      </c>
      <c r="T286" s="143">
        <f>S286*H286</f>
        <v>0</v>
      </c>
      <c r="AR286" s="144" t="s">
        <v>229</v>
      </c>
      <c r="AT286" s="144" t="s">
        <v>215</v>
      </c>
      <c r="AU286" s="144" t="s">
        <v>79</v>
      </c>
      <c r="AY286" s="19" t="s">
        <v>212</v>
      </c>
      <c r="BE286" s="145">
        <f>IF(N286="základní",J286,0)</f>
        <v>0</v>
      </c>
      <c r="BF286" s="145">
        <f>IF(N286="snížená",J286,0)</f>
        <v>0</v>
      </c>
      <c r="BG286" s="145">
        <f>IF(N286="zákl. přenesená",J286,0)</f>
        <v>0</v>
      </c>
      <c r="BH286" s="145">
        <f>IF(N286="sníž. přenesená",J286,0)</f>
        <v>0</v>
      </c>
      <c r="BI286" s="145">
        <f>IF(N286="nulová",J286,0)</f>
        <v>0</v>
      </c>
      <c r="BJ286" s="19" t="s">
        <v>77</v>
      </c>
      <c r="BK286" s="145">
        <f>ROUND(I286*H286,2)</f>
        <v>0</v>
      </c>
      <c r="BL286" s="19" t="s">
        <v>229</v>
      </c>
      <c r="BM286" s="144" t="s">
        <v>17653</v>
      </c>
    </row>
    <row r="287" spans="2:65" s="14" customFormat="1">
      <c r="B287" s="170"/>
      <c r="D287" s="150" t="s">
        <v>226</v>
      </c>
      <c r="E287" s="171" t="s">
        <v>19</v>
      </c>
      <c r="F287" s="172" t="s">
        <v>17654</v>
      </c>
      <c r="H287" s="171" t="s">
        <v>19</v>
      </c>
      <c r="I287" s="173"/>
      <c r="L287" s="170"/>
      <c r="M287" s="174"/>
      <c r="T287" s="175"/>
      <c r="AT287" s="171" t="s">
        <v>226</v>
      </c>
      <c r="AU287" s="171" t="s">
        <v>79</v>
      </c>
      <c r="AV287" s="14" t="s">
        <v>77</v>
      </c>
      <c r="AW287" s="14" t="s">
        <v>31</v>
      </c>
      <c r="AX287" s="14" t="s">
        <v>69</v>
      </c>
      <c r="AY287" s="171" t="s">
        <v>212</v>
      </c>
    </row>
    <row r="288" spans="2:65" s="14" customFormat="1">
      <c r="B288" s="170"/>
      <c r="D288" s="150" t="s">
        <v>226</v>
      </c>
      <c r="E288" s="171" t="s">
        <v>19</v>
      </c>
      <c r="F288" s="172" t="s">
        <v>17655</v>
      </c>
      <c r="H288" s="171" t="s">
        <v>19</v>
      </c>
      <c r="I288" s="173"/>
      <c r="L288" s="170"/>
      <c r="M288" s="174"/>
      <c r="T288" s="175"/>
      <c r="AT288" s="171" t="s">
        <v>226</v>
      </c>
      <c r="AU288" s="171" t="s">
        <v>79</v>
      </c>
      <c r="AV288" s="14" t="s">
        <v>77</v>
      </c>
      <c r="AW288" s="14" t="s">
        <v>31</v>
      </c>
      <c r="AX288" s="14" t="s">
        <v>69</v>
      </c>
      <c r="AY288" s="171" t="s">
        <v>212</v>
      </c>
    </row>
    <row r="289" spans="2:65" s="12" customFormat="1">
      <c r="B289" s="152"/>
      <c r="D289" s="150" t="s">
        <v>226</v>
      </c>
      <c r="E289" s="153" t="s">
        <v>19</v>
      </c>
      <c r="F289" s="154" t="s">
        <v>17649</v>
      </c>
      <c r="H289" s="155">
        <v>0.1</v>
      </c>
      <c r="I289" s="156"/>
      <c r="L289" s="152"/>
      <c r="M289" s="157"/>
      <c r="T289" s="158"/>
      <c r="AT289" s="153" t="s">
        <v>226</v>
      </c>
      <c r="AU289" s="153" t="s">
        <v>79</v>
      </c>
      <c r="AV289" s="12" t="s">
        <v>79</v>
      </c>
      <c r="AW289" s="12" t="s">
        <v>31</v>
      </c>
      <c r="AX289" s="12" t="s">
        <v>69</v>
      </c>
      <c r="AY289" s="153" t="s">
        <v>212</v>
      </c>
    </row>
    <row r="290" spans="2:65" s="15" customFormat="1">
      <c r="B290" s="176"/>
      <c r="D290" s="150" t="s">
        <v>226</v>
      </c>
      <c r="E290" s="177" t="s">
        <v>19</v>
      </c>
      <c r="F290" s="178" t="s">
        <v>455</v>
      </c>
      <c r="H290" s="179">
        <v>0.1</v>
      </c>
      <c r="I290" s="180"/>
      <c r="L290" s="176"/>
      <c r="M290" s="181"/>
      <c r="T290" s="182"/>
      <c r="AT290" s="177" t="s">
        <v>226</v>
      </c>
      <c r="AU290" s="177" t="s">
        <v>79</v>
      </c>
      <c r="AV290" s="15" t="s">
        <v>236</v>
      </c>
      <c r="AW290" s="15" t="s">
        <v>31</v>
      </c>
      <c r="AX290" s="15" t="s">
        <v>69</v>
      </c>
      <c r="AY290" s="177" t="s">
        <v>212</v>
      </c>
    </row>
    <row r="291" spans="2:65" s="14" customFormat="1">
      <c r="B291" s="170"/>
      <c r="D291" s="150" t="s">
        <v>226</v>
      </c>
      <c r="E291" s="171" t="s">
        <v>19</v>
      </c>
      <c r="F291" s="172" t="s">
        <v>17656</v>
      </c>
      <c r="H291" s="171" t="s">
        <v>19</v>
      </c>
      <c r="I291" s="173"/>
      <c r="L291" s="170"/>
      <c r="M291" s="174"/>
      <c r="T291" s="175"/>
      <c r="AT291" s="171" t="s">
        <v>226</v>
      </c>
      <c r="AU291" s="171" t="s">
        <v>79</v>
      </c>
      <c r="AV291" s="14" t="s">
        <v>77</v>
      </c>
      <c r="AW291" s="14" t="s">
        <v>31</v>
      </c>
      <c r="AX291" s="14" t="s">
        <v>69</v>
      </c>
      <c r="AY291" s="171" t="s">
        <v>212</v>
      </c>
    </row>
    <row r="292" spans="2:65" s="12" customFormat="1">
      <c r="B292" s="152"/>
      <c r="D292" s="150" t="s">
        <v>226</v>
      </c>
      <c r="E292" s="153" t="s">
        <v>19</v>
      </c>
      <c r="F292" s="154" t="s">
        <v>17649</v>
      </c>
      <c r="H292" s="155">
        <v>0.1</v>
      </c>
      <c r="I292" s="156"/>
      <c r="L292" s="152"/>
      <c r="M292" s="157"/>
      <c r="T292" s="158"/>
      <c r="AT292" s="153" t="s">
        <v>226</v>
      </c>
      <c r="AU292" s="153" t="s">
        <v>79</v>
      </c>
      <c r="AV292" s="12" t="s">
        <v>79</v>
      </c>
      <c r="AW292" s="12" t="s">
        <v>31</v>
      </c>
      <c r="AX292" s="12" t="s">
        <v>69</v>
      </c>
      <c r="AY292" s="153" t="s">
        <v>212</v>
      </c>
    </row>
    <row r="293" spans="2:65" s="15" customFormat="1">
      <c r="B293" s="176"/>
      <c r="D293" s="150" t="s">
        <v>226</v>
      </c>
      <c r="E293" s="177" t="s">
        <v>19</v>
      </c>
      <c r="F293" s="178" t="s">
        <v>455</v>
      </c>
      <c r="H293" s="179">
        <v>0.1</v>
      </c>
      <c r="I293" s="180"/>
      <c r="L293" s="176"/>
      <c r="M293" s="181"/>
      <c r="T293" s="182"/>
      <c r="AT293" s="177" t="s">
        <v>226</v>
      </c>
      <c r="AU293" s="177" t="s">
        <v>79</v>
      </c>
      <c r="AV293" s="15" t="s">
        <v>236</v>
      </c>
      <c r="AW293" s="15" t="s">
        <v>31</v>
      </c>
      <c r="AX293" s="15" t="s">
        <v>69</v>
      </c>
      <c r="AY293" s="177" t="s">
        <v>212</v>
      </c>
    </row>
    <row r="294" spans="2:65" s="14" customFormat="1">
      <c r="B294" s="170"/>
      <c r="D294" s="150" t="s">
        <v>226</v>
      </c>
      <c r="E294" s="171" t="s">
        <v>19</v>
      </c>
      <c r="F294" s="172" t="s">
        <v>17657</v>
      </c>
      <c r="H294" s="171" t="s">
        <v>19</v>
      </c>
      <c r="I294" s="173"/>
      <c r="L294" s="170"/>
      <c r="M294" s="174"/>
      <c r="T294" s="175"/>
      <c r="AT294" s="171" t="s">
        <v>226</v>
      </c>
      <c r="AU294" s="171" t="s">
        <v>79</v>
      </c>
      <c r="AV294" s="14" t="s">
        <v>77</v>
      </c>
      <c r="AW294" s="14" t="s">
        <v>31</v>
      </c>
      <c r="AX294" s="14" t="s">
        <v>69</v>
      </c>
      <c r="AY294" s="171" t="s">
        <v>212</v>
      </c>
    </row>
    <row r="295" spans="2:65" s="12" customFormat="1">
      <c r="B295" s="152"/>
      <c r="D295" s="150" t="s">
        <v>226</v>
      </c>
      <c r="E295" s="153" t="s">
        <v>19</v>
      </c>
      <c r="F295" s="154" t="s">
        <v>17652</v>
      </c>
      <c r="H295" s="155">
        <v>0.3</v>
      </c>
      <c r="I295" s="156"/>
      <c r="L295" s="152"/>
      <c r="M295" s="157"/>
      <c r="T295" s="158"/>
      <c r="AT295" s="153" t="s">
        <v>226</v>
      </c>
      <c r="AU295" s="153" t="s">
        <v>79</v>
      </c>
      <c r="AV295" s="12" t="s">
        <v>79</v>
      </c>
      <c r="AW295" s="12" t="s">
        <v>31</v>
      </c>
      <c r="AX295" s="12" t="s">
        <v>69</v>
      </c>
      <c r="AY295" s="153" t="s">
        <v>212</v>
      </c>
    </row>
    <row r="296" spans="2:65" s="15" customFormat="1">
      <c r="B296" s="176"/>
      <c r="D296" s="150" t="s">
        <v>226</v>
      </c>
      <c r="E296" s="177" t="s">
        <v>19</v>
      </c>
      <c r="F296" s="178" t="s">
        <v>455</v>
      </c>
      <c r="H296" s="179">
        <v>0.3</v>
      </c>
      <c r="I296" s="180"/>
      <c r="L296" s="176"/>
      <c r="M296" s="181"/>
      <c r="T296" s="182"/>
      <c r="AT296" s="177" t="s">
        <v>226</v>
      </c>
      <c r="AU296" s="177" t="s">
        <v>79</v>
      </c>
      <c r="AV296" s="15" t="s">
        <v>236</v>
      </c>
      <c r="AW296" s="15" t="s">
        <v>31</v>
      </c>
      <c r="AX296" s="15" t="s">
        <v>69</v>
      </c>
      <c r="AY296" s="177" t="s">
        <v>212</v>
      </c>
    </row>
    <row r="297" spans="2:65" s="13" customFormat="1">
      <c r="B297" s="159"/>
      <c r="D297" s="150" t="s">
        <v>226</v>
      </c>
      <c r="E297" s="160" t="s">
        <v>19</v>
      </c>
      <c r="F297" s="161" t="s">
        <v>228</v>
      </c>
      <c r="H297" s="162">
        <v>0.5</v>
      </c>
      <c r="I297" s="163"/>
      <c r="L297" s="159"/>
      <c r="M297" s="164"/>
      <c r="T297" s="165"/>
      <c r="AT297" s="160" t="s">
        <v>226</v>
      </c>
      <c r="AU297" s="160" t="s">
        <v>79</v>
      </c>
      <c r="AV297" s="13" t="s">
        <v>229</v>
      </c>
      <c r="AW297" s="13" t="s">
        <v>31</v>
      </c>
      <c r="AX297" s="13" t="s">
        <v>77</v>
      </c>
      <c r="AY297" s="160" t="s">
        <v>212</v>
      </c>
    </row>
    <row r="298" spans="2:65" s="14" customFormat="1">
      <c r="B298" s="170"/>
      <c r="D298" s="150" t="s">
        <v>226</v>
      </c>
      <c r="E298" s="171" t="s">
        <v>19</v>
      </c>
      <c r="F298" s="172" t="s">
        <v>17561</v>
      </c>
      <c r="H298" s="171" t="s">
        <v>19</v>
      </c>
      <c r="I298" s="173"/>
      <c r="L298" s="170"/>
      <c r="M298" s="174"/>
      <c r="T298" s="175"/>
      <c r="AT298" s="171" t="s">
        <v>226</v>
      </c>
      <c r="AU298" s="171" t="s">
        <v>79</v>
      </c>
      <c r="AV298" s="14" t="s">
        <v>77</v>
      </c>
      <c r="AW298" s="14" t="s">
        <v>31</v>
      </c>
      <c r="AX298" s="14" t="s">
        <v>69</v>
      </c>
      <c r="AY298" s="171" t="s">
        <v>212</v>
      </c>
    </row>
    <row r="299" spans="2:65" s="1" customFormat="1" ht="21.75" customHeight="1">
      <c r="B299" s="34"/>
      <c r="C299" s="133" t="s">
        <v>306</v>
      </c>
      <c r="D299" s="133" t="s">
        <v>215</v>
      </c>
      <c r="E299" s="134" t="s">
        <v>17472</v>
      </c>
      <c r="F299" s="135" t="s">
        <v>17473</v>
      </c>
      <c r="G299" s="136" t="s">
        <v>486</v>
      </c>
      <c r="H299" s="137">
        <v>9.5</v>
      </c>
      <c r="I299" s="138"/>
      <c r="J299" s="139">
        <f>ROUND(I299*H299,2)</f>
        <v>0</v>
      </c>
      <c r="K299" s="135" t="s">
        <v>245</v>
      </c>
      <c r="L299" s="34"/>
      <c r="M299" s="140" t="s">
        <v>19</v>
      </c>
      <c r="N299" s="141" t="s">
        <v>40</v>
      </c>
      <c r="P299" s="142">
        <f>O299*H299</f>
        <v>0</v>
      </c>
      <c r="Q299" s="142">
        <v>0</v>
      </c>
      <c r="R299" s="142">
        <f>Q299*H299</f>
        <v>0</v>
      </c>
      <c r="S299" s="142">
        <v>0</v>
      </c>
      <c r="T299" s="143">
        <f>S299*H299</f>
        <v>0</v>
      </c>
      <c r="AR299" s="144" t="s">
        <v>229</v>
      </c>
      <c r="AT299" s="144" t="s">
        <v>215</v>
      </c>
      <c r="AU299" s="144" t="s">
        <v>79</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229</v>
      </c>
      <c r="BM299" s="144" t="s">
        <v>17658</v>
      </c>
    </row>
    <row r="300" spans="2:65" s="14" customFormat="1" ht="22.5">
      <c r="B300" s="170"/>
      <c r="D300" s="150" t="s">
        <v>226</v>
      </c>
      <c r="E300" s="171" t="s">
        <v>19</v>
      </c>
      <c r="F300" s="172" t="s">
        <v>17659</v>
      </c>
      <c r="H300" s="171" t="s">
        <v>19</v>
      </c>
      <c r="I300" s="173"/>
      <c r="L300" s="170"/>
      <c r="M300" s="174"/>
      <c r="T300" s="175"/>
      <c r="AT300" s="171" t="s">
        <v>226</v>
      </c>
      <c r="AU300" s="171" t="s">
        <v>79</v>
      </c>
      <c r="AV300" s="14" t="s">
        <v>77</v>
      </c>
      <c r="AW300" s="14" t="s">
        <v>31</v>
      </c>
      <c r="AX300" s="14" t="s">
        <v>69</v>
      </c>
      <c r="AY300" s="171" t="s">
        <v>212</v>
      </c>
    </row>
    <row r="301" spans="2:65" s="14" customFormat="1" ht="22.5">
      <c r="B301" s="170"/>
      <c r="D301" s="150" t="s">
        <v>226</v>
      </c>
      <c r="E301" s="171" t="s">
        <v>19</v>
      </c>
      <c r="F301" s="172" t="s">
        <v>17660</v>
      </c>
      <c r="H301" s="171" t="s">
        <v>19</v>
      </c>
      <c r="I301" s="173"/>
      <c r="L301" s="170"/>
      <c r="M301" s="174"/>
      <c r="T301" s="175"/>
      <c r="AT301" s="171" t="s">
        <v>226</v>
      </c>
      <c r="AU301" s="171" t="s">
        <v>79</v>
      </c>
      <c r="AV301" s="14" t="s">
        <v>77</v>
      </c>
      <c r="AW301" s="14" t="s">
        <v>31</v>
      </c>
      <c r="AX301" s="14" t="s">
        <v>69</v>
      </c>
      <c r="AY301" s="171" t="s">
        <v>212</v>
      </c>
    </row>
    <row r="302" spans="2:65" s="12" customFormat="1">
      <c r="B302" s="152"/>
      <c r="D302" s="150" t="s">
        <v>226</v>
      </c>
      <c r="E302" s="153" t="s">
        <v>19</v>
      </c>
      <c r="F302" s="154" t="s">
        <v>17661</v>
      </c>
      <c r="H302" s="155">
        <v>1.9</v>
      </c>
      <c r="I302" s="156"/>
      <c r="L302" s="152"/>
      <c r="M302" s="157"/>
      <c r="T302" s="158"/>
      <c r="AT302" s="153" t="s">
        <v>226</v>
      </c>
      <c r="AU302" s="153" t="s">
        <v>79</v>
      </c>
      <c r="AV302" s="12" t="s">
        <v>79</v>
      </c>
      <c r="AW302" s="12" t="s">
        <v>31</v>
      </c>
      <c r="AX302" s="12" t="s">
        <v>69</v>
      </c>
      <c r="AY302" s="153" t="s">
        <v>212</v>
      </c>
    </row>
    <row r="303" spans="2:65" s="15" customFormat="1">
      <c r="B303" s="176"/>
      <c r="D303" s="150" t="s">
        <v>226</v>
      </c>
      <c r="E303" s="177" t="s">
        <v>19</v>
      </c>
      <c r="F303" s="178" t="s">
        <v>455</v>
      </c>
      <c r="H303" s="179">
        <v>1.9</v>
      </c>
      <c r="I303" s="180"/>
      <c r="L303" s="176"/>
      <c r="M303" s="181"/>
      <c r="T303" s="182"/>
      <c r="AT303" s="177" t="s">
        <v>226</v>
      </c>
      <c r="AU303" s="177" t="s">
        <v>79</v>
      </c>
      <c r="AV303" s="15" t="s">
        <v>236</v>
      </c>
      <c r="AW303" s="15" t="s">
        <v>31</v>
      </c>
      <c r="AX303" s="15" t="s">
        <v>69</v>
      </c>
      <c r="AY303" s="177" t="s">
        <v>212</v>
      </c>
    </row>
    <row r="304" spans="2:65" s="14" customFormat="1" ht="22.5">
      <c r="B304" s="170"/>
      <c r="D304" s="150" t="s">
        <v>226</v>
      </c>
      <c r="E304" s="171" t="s">
        <v>19</v>
      </c>
      <c r="F304" s="172" t="s">
        <v>17662</v>
      </c>
      <c r="H304" s="171" t="s">
        <v>19</v>
      </c>
      <c r="I304" s="173"/>
      <c r="L304" s="170"/>
      <c r="M304" s="174"/>
      <c r="T304" s="175"/>
      <c r="AT304" s="171" t="s">
        <v>226</v>
      </c>
      <c r="AU304" s="171" t="s">
        <v>79</v>
      </c>
      <c r="AV304" s="14" t="s">
        <v>77</v>
      </c>
      <c r="AW304" s="14" t="s">
        <v>31</v>
      </c>
      <c r="AX304" s="14" t="s">
        <v>69</v>
      </c>
      <c r="AY304" s="171" t="s">
        <v>212</v>
      </c>
    </row>
    <row r="305" spans="2:65" s="12" customFormat="1">
      <c r="B305" s="152"/>
      <c r="D305" s="150" t="s">
        <v>226</v>
      </c>
      <c r="E305" s="153" t="s">
        <v>19</v>
      </c>
      <c r="F305" s="154" t="s">
        <v>17661</v>
      </c>
      <c r="H305" s="155">
        <v>1.9</v>
      </c>
      <c r="I305" s="156"/>
      <c r="L305" s="152"/>
      <c r="M305" s="157"/>
      <c r="T305" s="158"/>
      <c r="AT305" s="153" t="s">
        <v>226</v>
      </c>
      <c r="AU305" s="153" t="s">
        <v>79</v>
      </c>
      <c r="AV305" s="12" t="s">
        <v>79</v>
      </c>
      <c r="AW305" s="12" t="s">
        <v>31</v>
      </c>
      <c r="AX305" s="12" t="s">
        <v>69</v>
      </c>
      <c r="AY305" s="153" t="s">
        <v>212</v>
      </c>
    </row>
    <row r="306" spans="2:65" s="15" customFormat="1">
      <c r="B306" s="176"/>
      <c r="D306" s="150" t="s">
        <v>226</v>
      </c>
      <c r="E306" s="177" t="s">
        <v>19</v>
      </c>
      <c r="F306" s="178" t="s">
        <v>455</v>
      </c>
      <c r="H306" s="179">
        <v>1.9</v>
      </c>
      <c r="I306" s="180"/>
      <c r="L306" s="176"/>
      <c r="M306" s="181"/>
      <c r="T306" s="182"/>
      <c r="AT306" s="177" t="s">
        <v>226</v>
      </c>
      <c r="AU306" s="177" t="s">
        <v>79</v>
      </c>
      <c r="AV306" s="15" t="s">
        <v>236</v>
      </c>
      <c r="AW306" s="15" t="s">
        <v>31</v>
      </c>
      <c r="AX306" s="15" t="s">
        <v>69</v>
      </c>
      <c r="AY306" s="177" t="s">
        <v>212</v>
      </c>
    </row>
    <row r="307" spans="2:65" s="14" customFormat="1" ht="22.5">
      <c r="B307" s="170"/>
      <c r="D307" s="150" t="s">
        <v>226</v>
      </c>
      <c r="E307" s="171" t="s">
        <v>19</v>
      </c>
      <c r="F307" s="172" t="s">
        <v>17663</v>
      </c>
      <c r="H307" s="171" t="s">
        <v>19</v>
      </c>
      <c r="I307" s="173"/>
      <c r="L307" s="170"/>
      <c r="M307" s="174"/>
      <c r="T307" s="175"/>
      <c r="AT307" s="171" t="s">
        <v>226</v>
      </c>
      <c r="AU307" s="171" t="s">
        <v>79</v>
      </c>
      <c r="AV307" s="14" t="s">
        <v>77</v>
      </c>
      <c r="AW307" s="14" t="s">
        <v>31</v>
      </c>
      <c r="AX307" s="14" t="s">
        <v>69</v>
      </c>
      <c r="AY307" s="171" t="s">
        <v>212</v>
      </c>
    </row>
    <row r="308" spans="2:65" s="12" customFormat="1">
      <c r="B308" s="152"/>
      <c r="D308" s="150" t="s">
        <v>226</v>
      </c>
      <c r="E308" s="153" t="s">
        <v>19</v>
      </c>
      <c r="F308" s="154" t="s">
        <v>17664</v>
      </c>
      <c r="H308" s="155">
        <v>5.7</v>
      </c>
      <c r="I308" s="156"/>
      <c r="L308" s="152"/>
      <c r="M308" s="157"/>
      <c r="T308" s="158"/>
      <c r="AT308" s="153" t="s">
        <v>226</v>
      </c>
      <c r="AU308" s="153" t="s">
        <v>79</v>
      </c>
      <c r="AV308" s="12" t="s">
        <v>79</v>
      </c>
      <c r="AW308" s="12" t="s">
        <v>31</v>
      </c>
      <c r="AX308" s="12" t="s">
        <v>69</v>
      </c>
      <c r="AY308" s="153" t="s">
        <v>212</v>
      </c>
    </row>
    <row r="309" spans="2:65" s="15" customFormat="1">
      <c r="B309" s="176"/>
      <c r="D309" s="150" t="s">
        <v>226</v>
      </c>
      <c r="E309" s="177" t="s">
        <v>19</v>
      </c>
      <c r="F309" s="178" t="s">
        <v>455</v>
      </c>
      <c r="H309" s="179">
        <v>5.7</v>
      </c>
      <c r="I309" s="180"/>
      <c r="L309" s="176"/>
      <c r="M309" s="181"/>
      <c r="T309" s="182"/>
      <c r="AT309" s="177" t="s">
        <v>226</v>
      </c>
      <c r="AU309" s="177" t="s">
        <v>79</v>
      </c>
      <c r="AV309" s="15" t="s">
        <v>236</v>
      </c>
      <c r="AW309" s="15" t="s">
        <v>31</v>
      </c>
      <c r="AX309" s="15" t="s">
        <v>69</v>
      </c>
      <c r="AY309" s="177" t="s">
        <v>212</v>
      </c>
    </row>
    <row r="310" spans="2:65" s="13" customFormat="1">
      <c r="B310" s="159"/>
      <c r="D310" s="150" t="s">
        <v>226</v>
      </c>
      <c r="E310" s="160" t="s">
        <v>19</v>
      </c>
      <c r="F310" s="161" t="s">
        <v>228</v>
      </c>
      <c r="H310" s="162">
        <v>9.5</v>
      </c>
      <c r="I310" s="163"/>
      <c r="L310" s="159"/>
      <c r="M310" s="164"/>
      <c r="T310" s="165"/>
      <c r="AT310" s="160" t="s">
        <v>226</v>
      </c>
      <c r="AU310" s="160" t="s">
        <v>79</v>
      </c>
      <c r="AV310" s="13" t="s">
        <v>229</v>
      </c>
      <c r="AW310" s="13" t="s">
        <v>31</v>
      </c>
      <c r="AX310" s="13" t="s">
        <v>77</v>
      </c>
      <c r="AY310" s="160" t="s">
        <v>212</v>
      </c>
    </row>
    <row r="311" spans="2:65" s="14" customFormat="1">
      <c r="B311" s="170"/>
      <c r="D311" s="150" t="s">
        <v>226</v>
      </c>
      <c r="E311" s="171" t="s">
        <v>19</v>
      </c>
      <c r="F311" s="172" t="s">
        <v>17561</v>
      </c>
      <c r="H311" s="171" t="s">
        <v>19</v>
      </c>
      <c r="I311" s="173"/>
      <c r="L311" s="170"/>
      <c r="M311" s="174"/>
      <c r="T311" s="175"/>
      <c r="AT311" s="171" t="s">
        <v>226</v>
      </c>
      <c r="AU311" s="171" t="s">
        <v>79</v>
      </c>
      <c r="AV311" s="14" t="s">
        <v>77</v>
      </c>
      <c r="AW311" s="14" t="s">
        <v>31</v>
      </c>
      <c r="AX311" s="14" t="s">
        <v>69</v>
      </c>
      <c r="AY311" s="171" t="s">
        <v>212</v>
      </c>
    </row>
    <row r="312" spans="2:65" s="1" customFormat="1" ht="24.2" customHeight="1">
      <c r="B312" s="34"/>
      <c r="C312" s="133" t="s">
        <v>311</v>
      </c>
      <c r="D312" s="133" t="s">
        <v>215</v>
      </c>
      <c r="E312" s="134" t="s">
        <v>17477</v>
      </c>
      <c r="F312" s="135" t="s">
        <v>17478</v>
      </c>
      <c r="G312" s="136" t="s">
        <v>486</v>
      </c>
      <c r="H312" s="137">
        <v>0.5</v>
      </c>
      <c r="I312" s="138"/>
      <c r="J312" s="139">
        <f>ROUND(I312*H312,2)</f>
        <v>0</v>
      </c>
      <c r="K312" s="135" t="s">
        <v>245</v>
      </c>
      <c r="L312" s="34"/>
      <c r="M312" s="140" t="s">
        <v>19</v>
      </c>
      <c r="N312" s="141" t="s">
        <v>40</v>
      </c>
      <c r="P312" s="142">
        <f>O312*H312</f>
        <v>0</v>
      </c>
      <c r="Q312" s="142">
        <v>0</v>
      </c>
      <c r="R312" s="142">
        <f>Q312*H312</f>
        <v>0</v>
      </c>
      <c r="S312" s="142">
        <v>0</v>
      </c>
      <c r="T312" s="143">
        <f>S312*H312</f>
        <v>0</v>
      </c>
      <c r="AR312" s="144" t="s">
        <v>229</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17665</v>
      </c>
    </row>
    <row r="313" spans="2:65" s="1" customFormat="1" ht="58.5">
      <c r="B313" s="34"/>
      <c r="D313" s="150" t="s">
        <v>224</v>
      </c>
      <c r="F313" s="151" t="s">
        <v>17480</v>
      </c>
      <c r="I313" s="148"/>
      <c r="L313" s="34"/>
      <c r="M313" s="149"/>
      <c r="T313" s="55"/>
      <c r="AT313" s="19" t="s">
        <v>224</v>
      </c>
      <c r="AU313" s="19" t="s">
        <v>79</v>
      </c>
    </row>
    <row r="314" spans="2:65" s="14" customFormat="1">
      <c r="B314" s="170"/>
      <c r="D314" s="150" t="s">
        <v>226</v>
      </c>
      <c r="E314" s="171" t="s">
        <v>19</v>
      </c>
      <c r="F314" s="172" t="s">
        <v>17666</v>
      </c>
      <c r="H314" s="171" t="s">
        <v>19</v>
      </c>
      <c r="I314" s="173"/>
      <c r="L314" s="170"/>
      <c r="M314" s="174"/>
      <c r="T314" s="175"/>
      <c r="AT314" s="171" t="s">
        <v>226</v>
      </c>
      <c r="AU314" s="171" t="s">
        <v>79</v>
      </c>
      <c r="AV314" s="14" t="s">
        <v>77</v>
      </c>
      <c r="AW314" s="14" t="s">
        <v>31</v>
      </c>
      <c r="AX314" s="14" t="s">
        <v>69</v>
      </c>
      <c r="AY314" s="171" t="s">
        <v>212</v>
      </c>
    </row>
    <row r="315" spans="2:65" s="12" customFormat="1">
      <c r="B315" s="152"/>
      <c r="D315" s="150" t="s">
        <v>226</v>
      </c>
      <c r="E315" s="153" t="s">
        <v>19</v>
      </c>
      <c r="F315" s="154" t="s">
        <v>17667</v>
      </c>
      <c r="H315" s="155">
        <v>0.1</v>
      </c>
      <c r="I315" s="156"/>
      <c r="L315" s="152"/>
      <c r="M315" s="157"/>
      <c r="T315" s="158"/>
      <c r="AT315" s="153" t="s">
        <v>226</v>
      </c>
      <c r="AU315" s="153" t="s">
        <v>79</v>
      </c>
      <c r="AV315" s="12" t="s">
        <v>79</v>
      </c>
      <c r="AW315" s="12" t="s">
        <v>31</v>
      </c>
      <c r="AX315" s="12" t="s">
        <v>69</v>
      </c>
      <c r="AY315" s="153" t="s">
        <v>212</v>
      </c>
    </row>
    <row r="316" spans="2:65" s="15" customFormat="1">
      <c r="B316" s="176"/>
      <c r="D316" s="150" t="s">
        <v>226</v>
      </c>
      <c r="E316" s="177" t="s">
        <v>19</v>
      </c>
      <c r="F316" s="178" t="s">
        <v>455</v>
      </c>
      <c r="H316" s="179">
        <v>0.1</v>
      </c>
      <c r="I316" s="180"/>
      <c r="L316" s="176"/>
      <c r="M316" s="181"/>
      <c r="T316" s="182"/>
      <c r="AT316" s="177" t="s">
        <v>226</v>
      </c>
      <c r="AU316" s="177" t="s">
        <v>79</v>
      </c>
      <c r="AV316" s="15" t="s">
        <v>236</v>
      </c>
      <c r="AW316" s="15" t="s">
        <v>31</v>
      </c>
      <c r="AX316" s="15" t="s">
        <v>69</v>
      </c>
      <c r="AY316" s="177" t="s">
        <v>212</v>
      </c>
    </row>
    <row r="317" spans="2:65" s="14" customFormat="1">
      <c r="B317" s="170"/>
      <c r="D317" s="150" t="s">
        <v>226</v>
      </c>
      <c r="E317" s="171" t="s">
        <v>19</v>
      </c>
      <c r="F317" s="172" t="s">
        <v>17668</v>
      </c>
      <c r="H317" s="171" t="s">
        <v>19</v>
      </c>
      <c r="I317" s="173"/>
      <c r="L317" s="170"/>
      <c r="M317" s="174"/>
      <c r="T317" s="175"/>
      <c r="AT317" s="171" t="s">
        <v>226</v>
      </c>
      <c r="AU317" s="171" t="s">
        <v>79</v>
      </c>
      <c r="AV317" s="14" t="s">
        <v>77</v>
      </c>
      <c r="AW317" s="14" t="s">
        <v>31</v>
      </c>
      <c r="AX317" s="14" t="s">
        <v>69</v>
      </c>
      <c r="AY317" s="171" t="s">
        <v>212</v>
      </c>
    </row>
    <row r="318" spans="2:65" s="12" customFormat="1">
      <c r="B318" s="152"/>
      <c r="D318" s="150" t="s">
        <v>226</v>
      </c>
      <c r="E318" s="153" t="s">
        <v>19</v>
      </c>
      <c r="F318" s="154" t="s">
        <v>17667</v>
      </c>
      <c r="H318" s="155">
        <v>0.1</v>
      </c>
      <c r="I318" s="156"/>
      <c r="L318" s="152"/>
      <c r="M318" s="157"/>
      <c r="T318" s="158"/>
      <c r="AT318" s="153" t="s">
        <v>226</v>
      </c>
      <c r="AU318" s="153" t="s">
        <v>79</v>
      </c>
      <c r="AV318" s="12" t="s">
        <v>79</v>
      </c>
      <c r="AW318" s="12" t="s">
        <v>31</v>
      </c>
      <c r="AX318" s="12" t="s">
        <v>69</v>
      </c>
      <c r="AY318" s="153" t="s">
        <v>212</v>
      </c>
    </row>
    <row r="319" spans="2:65" s="15" customFormat="1">
      <c r="B319" s="176"/>
      <c r="D319" s="150" t="s">
        <v>226</v>
      </c>
      <c r="E319" s="177" t="s">
        <v>19</v>
      </c>
      <c r="F319" s="178" t="s">
        <v>455</v>
      </c>
      <c r="H319" s="179">
        <v>0.1</v>
      </c>
      <c r="I319" s="180"/>
      <c r="L319" s="176"/>
      <c r="M319" s="181"/>
      <c r="T319" s="182"/>
      <c r="AT319" s="177" t="s">
        <v>226</v>
      </c>
      <c r="AU319" s="177" t="s">
        <v>79</v>
      </c>
      <c r="AV319" s="15" t="s">
        <v>236</v>
      </c>
      <c r="AW319" s="15" t="s">
        <v>31</v>
      </c>
      <c r="AX319" s="15" t="s">
        <v>69</v>
      </c>
      <c r="AY319" s="177" t="s">
        <v>212</v>
      </c>
    </row>
    <row r="320" spans="2:65" s="14" customFormat="1">
      <c r="B320" s="170"/>
      <c r="D320" s="150" t="s">
        <v>226</v>
      </c>
      <c r="E320" s="171" t="s">
        <v>19</v>
      </c>
      <c r="F320" s="172" t="s">
        <v>17669</v>
      </c>
      <c r="H320" s="171" t="s">
        <v>19</v>
      </c>
      <c r="I320" s="173"/>
      <c r="L320" s="170"/>
      <c r="M320" s="174"/>
      <c r="T320" s="175"/>
      <c r="AT320" s="171" t="s">
        <v>226</v>
      </c>
      <c r="AU320" s="171" t="s">
        <v>79</v>
      </c>
      <c r="AV320" s="14" t="s">
        <v>77</v>
      </c>
      <c r="AW320" s="14" t="s">
        <v>31</v>
      </c>
      <c r="AX320" s="14" t="s">
        <v>69</v>
      </c>
      <c r="AY320" s="171" t="s">
        <v>212</v>
      </c>
    </row>
    <row r="321" spans="2:65" s="12" customFormat="1">
      <c r="B321" s="152"/>
      <c r="D321" s="150" t="s">
        <v>226</v>
      </c>
      <c r="E321" s="153" t="s">
        <v>19</v>
      </c>
      <c r="F321" s="154" t="s">
        <v>17670</v>
      </c>
      <c r="H321" s="155">
        <v>0.3</v>
      </c>
      <c r="I321" s="156"/>
      <c r="L321" s="152"/>
      <c r="M321" s="157"/>
      <c r="T321" s="158"/>
      <c r="AT321" s="153" t="s">
        <v>226</v>
      </c>
      <c r="AU321" s="153" t="s">
        <v>79</v>
      </c>
      <c r="AV321" s="12" t="s">
        <v>79</v>
      </c>
      <c r="AW321" s="12" t="s">
        <v>31</v>
      </c>
      <c r="AX321" s="12" t="s">
        <v>69</v>
      </c>
      <c r="AY321" s="153" t="s">
        <v>212</v>
      </c>
    </row>
    <row r="322" spans="2:65" s="15" customFormat="1">
      <c r="B322" s="176"/>
      <c r="D322" s="150" t="s">
        <v>226</v>
      </c>
      <c r="E322" s="177" t="s">
        <v>19</v>
      </c>
      <c r="F322" s="178" t="s">
        <v>455</v>
      </c>
      <c r="H322" s="179">
        <v>0.3</v>
      </c>
      <c r="I322" s="180"/>
      <c r="L322" s="176"/>
      <c r="M322" s="181"/>
      <c r="T322" s="182"/>
      <c r="AT322" s="177" t="s">
        <v>226</v>
      </c>
      <c r="AU322" s="177" t="s">
        <v>79</v>
      </c>
      <c r="AV322" s="15" t="s">
        <v>236</v>
      </c>
      <c r="AW322" s="15" t="s">
        <v>31</v>
      </c>
      <c r="AX322" s="15" t="s">
        <v>69</v>
      </c>
      <c r="AY322" s="177" t="s">
        <v>212</v>
      </c>
    </row>
    <row r="323" spans="2:65" s="13" customFormat="1">
      <c r="B323" s="159"/>
      <c r="D323" s="150" t="s">
        <v>226</v>
      </c>
      <c r="E323" s="160" t="s">
        <v>19</v>
      </c>
      <c r="F323" s="161" t="s">
        <v>228</v>
      </c>
      <c r="H323" s="162">
        <v>0.5</v>
      </c>
      <c r="I323" s="163"/>
      <c r="L323" s="159"/>
      <c r="M323" s="164"/>
      <c r="T323" s="165"/>
      <c r="AT323" s="160" t="s">
        <v>226</v>
      </c>
      <c r="AU323" s="160" t="s">
        <v>79</v>
      </c>
      <c r="AV323" s="13" t="s">
        <v>229</v>
      </c>
      <c r="AW323" s="13" t="s">
        <v>31</v>
      </c>
      <c r="AX323" s="13" t="s">
        <v>77</v>
      </c>
      <c r="AY323" s="160" t="s">
        <v>212</v>
      </c>
    </row>
    <row r="324" spans="2:65" s="14" customFormat="1">
      <c r="B324" s="170"/>
      <c r="D324" s="150" t="s">
        <v>226</v>
      </c>
      <c r="E324" s="171" t="s">
        <v>19</v>
      </c>
      <c r="F324" s="172" t="s">
        <v>17561</v>
      </c>
      <c r="H324" s="171" t="s">
        <v>19</v>
      </c>
      <c r="I324" s="173"/>
      <c r="L324" s="170"/>
      <c r="M324" s="174"/>
      <c r="T324" s="175"/>
      <c r="AT324" s="171" t="s">
        <v>226</v>
      </c>
      <c r="AU324" s="171" t="s">
        <v>79</v>
      </c>
      <c r="AV324" s="14" t="s">
        <v>77</v>
      </c>
      <c r="AW324" s="14" t="s">
        <v>31</v>
      </c>
      <c r="AX324" s="14" t="s">
        <v>69</v>
      </c>
      <c r="AY324" s="171" t="s">
        <v>212</v>
      </c>
    </row>
    <row r="325" spans="2:65" s="14" customFormat="1">
      <c r="B325" s="170"/>
      <c r="D325" s="150" t="s">
        <v>226</v>
      </c>
      <c r="E325" s="171" t="s">
        <v>19</v>
      </c>
      <c r="F325" s="172" t="s">
        <v>17482</v>
      </c>
      <c r="H325" s="171" t="s">
        <v>19</v>
      </c>
      <c r="I325" s="173"/>
      <c r="L325" s="170"/>
      <c r="M325" s="174"/>
      <c r="T325" s="175"/>
      <c r="AT325" s="171" t="s">
        <v>226</v>
      </c>
      <c r="AU325" s="171" t="s">
        <v>79</v>
      </c>
      <c r="AV325" s="14" t="s">
        <v>77</v>
      </c>
      <c r="AW325" s="14" t="s">
        <v>31</v>
      </c>
      <c r="AX325" s="14" t="s">
        <v>69</v>
      </c>
      <c r="AY325" s="171" t="s">
        <v>212</v>
      </c>
    </row>
    <row r="326" spans="2:65" s="11" customFormat="1" ht="22.9" customHeight="1">
      <c r="B326" s="121"/>
      <c r="D326" s="122" t="s">
        <v>68</v>
      </c>
      <c r="E326" s="131" t="s">
        <v>1371</v>
      </c>
      <c r="F326" s="131" t="s">
        <v>1372</v>
      </c>
      <c r="I326" s="124"/>
      <c r="J326" s="132">
        <f>BK326</f>
        <v>0</v>
      </c>
      <c r="L326" s="121"/>
      <c r="M326" s="126"/>
      <c r="P326" s="127">
        <f>SUM(P327:P330)</f>
        <v>0</v>
      </c>
      <c r="R326" s="127">
        <f>SUM(R327:R330)</f>
        <v>0</v>
      </c>
      <c r="T326" s="128">
        <f>SUM(T327:T330)</f>
        <v>0</v>
      </c>
      <c r="AR326" s="122" t="s">
        <v>77</v>
      </c>
      <c r="AT326" s="129" t="s">
        <v>68</v>
      </c>
      <c r="AU326" s="129" t="s">
        <v>77</v>
      </c>
      <c r="AY326" s="122" t="s">
        <v>212</v>
      </c>
      <c r="BK326" s="130">
        <f>SUM(BK327:BK330)</f>
        <v>0</v>
      </c>
    </row>
    <row r="327" spans="2:65" s="1" customFormat="1" ht="16.5" customHeight="1">
      <c r="B327" s="34"/>
      <c r="C327" s="133" t="s">
        <v>316</v>
      </c>
      <c r="D327" s="133" t="s">
        <v>215</v>
      </c>
      <c r="E327" s="134" t="s">
        <v>17483</v>
      </c>
      <c r="F327" s="135" t="s">
        <v>17484</v>
      </c>
      <c r="G327" s="136" t="s">
        <v>486</v>
      </c>
      <c r="H327" s="137">
        <v>0.192</v>
      </c>
      <c r="I327" s="138"/>
      <c r="J327" s="139">
        <f>ROUND(I327*H327,2)</f>
        <v>0</v>
      </c>
      <c r="K327" s="135" t="s">
        <v>219</v>
      </c>
      <c r="L327" s="34"/>
      <c r="M327" s="140" t="s">
        <v>19</v>
      </c>
      <c r="N327" s="141" t="s">
        <v>40</v>
      </c>
      <c r="P327" s="142">
        <f>O327*H327</f>
        <v>0</v>
      </c>
      <c r="Q327" s="142">
        <v>0</v>
      </c>
      <c r="R327" s="142">
        <f>Q327*H327</f>
        <v>0</v>
      </c>
      <c r="S327" s="142">
        <v>0</v>
      </c>
      <c r="T327" s="143">
        <f>S327*H327</f>
        <v>0</v>
      </c>
      <c r="AR327" s="144" t="s">
        <v>229</v>
      </c>
      <c r="AT327" s="144" t="s">
        <v>215</v>
      </c>
      <c r="AU327" s="144" t="s">
        <v>79</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229</v>
      </c>
      <c r="BM327" s="144" t="s">
        <v>17671</v>
      </c>
    </row>
    <row r="328" spans="2:65" s="1" customFormat="1">
      <c r="B328" s="34"/>
      <c r="D328" s="146" t="s">
        <v>222</v>
      </c>
      <c r="F328" s="147" t="s">
        <v>17486</v>
      </c>
      <c r="I328" s="148"/>
      <c r="L328" s="34"/>
      <c r="M328" s="149"/>
      <c r="T328" s="55"/>
      <c r="AT328" s="19" t="s">
        <v>222</v>
      </c>
      <c r="AU328" s="19" t="s">
        <v>79</v>
      </c>
    </row>
    <row r="329" spans="2:65" s="12" customFormat="1">
      <c r="B329" s="152"/>
      <c r="D329" s="150" t="s">
        <v>226</v>
      </c>
      <c r="E329" s="153" t="s">
        <v>19</v>
      </c>
      <c r="F329" s="154" t="s">
        <v>17672</v>
      </c>
      <c r="H329" s="155">
        <v>0.192</v>
      </c>
      <c r="I329" s="156"/>
      <c r="L329" s="152"/>
      <c r="M329" s="157"/>
      <c r="T329" s="158"/>
      <c r="AT329" s="153" t="s">
        <v>226</v>
      </c>
      <c r="AU329" s="153" t="s">
        <v>79</v>
      </c>
      <c r="AV329" s="12" t="s">
        <v>79</v>
      </c>
      <c r="AW329" s="12" t="s">
        <v>31</v>
      </c>
      <c r="AX329" s="12" t="s">
        <v>69</v>
      </c>
      <c r="AY329" s="153" t="s">
        <v>212</v>
      </c>
    </row>
    <row r="330" spans="2:65" s="13" customFormat="1">
      <c r="B330" s="159"/>
      <c r="D330" s="150" t="s">
        <v>226</v>
      </c>
      <c r="E330" s="160" t="s">
        <v>19</v>
      </c>
      <c r="F330" s="161" t="s">
        <v>228</v>
      </c>
      <c r="H330" s="162">
        <v>0.192</v>
      </c>
      <c r="I330" s="163"/>
      <c r="L330" s="159"/>
      <c r="M330" s="167"/>
      <c r="N330" s="168"/>
      <c r="O330" s="168"/>
      <c r="P330" s="168"/>
      <c r="Q330" s="168"/>
      <c r="R330" s="168"/>
      <c r="S330" s="168"/>
      <c r="T330" s="169"/>
      <c r="AT330" s="160" t="s">
        <v>226</v>
      </c>
      <c r="AU330" s="160" t="s">
        <v>79</v>
      </c>
      <c r="AV330" s="13" t="s">
        <v>229</v>
      </c>
      <c r="AW330" s="13" t="s">
        <v>31</v>
      </c>
      <c r="AX330" s="13" t="s">
        <v>77</v>
      </c>
      <c r="AY330" s="160" t="s">
        <v>212</v>
      </c>
    </row>
    <row r="331" spans="2:65" s="1" customFormat="1" ht="6.95" customHeight="1">
      <c r="B331" s="43"/>
      <c r="C331" s="44"/>
      <c r="D331" s="44"/>
      <c r="E331" s="44"/>
      <c r="F331" s="44"/>
      <c r="G331" s="44"/>
      <c r="H331" s="44"/>
      <c r="I331" s="44"/>
      <c r="J331" s="44"/>
      <c r="K331" s="44"/>
      <c r="L331" s="34"/>
    </row>
  </sheetData>
  <sheetProtection algorithmName="SHA-512" hashValue="EwOAj8aGgOOetKTzrVBqmTY3F4YROBW66fCpJEhJikW+hm+T2+xOZI5fV6nD6/2yfZQOZPbZ+B22iPXhQi7Ykw==" saltValue="bFmY9dyACSuxPBfpRJ5GDmxTDt9d3wU6Ylnx5e2ssUUXYhQrSbTvPRWtm6U+pK9gH77QyqA64L8xxGaKfbgC8g==" spinCount="100000" sheet="1" objects="1" scenarios="1" formatColumns="0" formatRows="0" autoFilter="0"/>
  <autoFilter ref="C88:K330" xr:uid="{00000000-0009-0000-0000-00001F000000}"/>
  <mergeCells count="12">
    <mergeCell ref="E81:H81"/>
    <mergeCell ref="L2:V2"/>
    <mergeCell ref="E50:H50"/>
    <mergeCell ref="E52:H52"/>
    <mergeCell ref="E54:H54"/>
    <mergeCell ref="E77:H77"/>
    <mergeCell ref="E79:H79"/>
    <mergeCell ref="E7:H7"/>
    <mergeCell ref="E9:H9"/>
    <mergeCell ref="E11:H11"/>
    <mergeCell ref="E20:H20"/>
    <mergeCell ref="E29:H29"/>
  </mergeCells>
  <hyperlinks>
    <hyperlink ref="F110" r:id="rId1" xr:uid="{00000000-0004-0000-1F00-000000000000}"/>
    <hyperlink ref="F116" r:id="rId2" xr:uid="{00000000-0004-0000-1F00-000001000000}"/>
    <hyperlink ref="F168" r:id="rId3" xr:uid="{00000000-0004-0000-1F00-000002000000}"/>
    <hyperlink ref="F185" r:id="rId4" xr:uid="{00000000-0004-0000-1F00-000003000000}"/>
    <hyperlink ref="F203" r:id="rId5" xr:uid="{00000000-0004-0000-1F00-000004000000}"/>
    <hyperlink ref="F238" r:id="rId6" xr:uid="{00000000-0004-0000-1F00-000005000000}"/>
    <hyperlink ref="F255" r:id="rId7" xr:uid="{00000000-0004-0000-1F00-000006000000}"/>
    <hyperlink ref="F328" r:id="rId8" xr:uid="{00000000-0004-0000-1F00-000007000000}"/>
  </hyperlinks>
  <pageMargins left="0.39374999999999999" right="0.39374999999999999" top="0.39374999999999999" bottom="0.39374999999999999" header="0" footer="0"/>
  <pageSetup paperSize="9" scale="84" fitToHeight="100" orientation="landscape" blackAndWhite="1" r:id="rId9"/>
  <headerFooter>
    <oddFooter>&amp;CStrana &amp;P z &amp;N</oddFooter>
  </headerFooter>
  <drawing r:id="rId1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50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179</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17673</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17674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ROUND(J92,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ROUND((SUM(BE92:BE504)),  2)</f>
        <v>0</v>
      </c>
      <c r="I33" s="95">
        <v>0.21</v>
      </c>
      <c r="J33" s="85">
        <f>ROUND(((SUM(BE92:BE504))*I33),  2)</f>
        <v>0</v>
      </c>
      <c r="L33" s="34"/>
    </row>
    <row r="34" spans="2:12" s="1" customFormat="1" ht="14.45" customHeight="1">
      <c r="B34" s="34"/>
      <c r="E34" s="29" t="s">
        <v>41</v>
      </c>
      <c r="F34" s="85">
        <f>ROUND((SUM(BF92:BF504)),  2)</f>
        <v>0</v>
      </c>
      <c r="I34" s="95">
        <v>0.12</v>
      </c>
      <c r="J34" s="85">
        <f>ROUND(((SUM(BF92:BF504))*I34),  2)</f>
        <v>0</v>
      </c>
      <c r="L34" s="34"/>
    </row>
    <row r="35" spans="2:12" s="1" customFormat="1" ht="14.45" hidden="1" customHeight="1">
      <c r="B35" s="34"/>
      <c r="E35" s="29" t="s">
        <v>42</v>
      </c>
      <c r="F35" s="85">
        <f>ROUND((SUM(BG92:BG504)),  2)</f>
        <v>0</v>
      </c>
      <c r="I35" s="95">
        <v>0.21</v>
      </c>
      <c r="J35" s="85">
        <f>0</f>
        <v>0</v>
      </c>
      <c r="L35" s="34"/>
    </row>
    <row r="36" spans="2:12" s="1" customFormat="1" ht="14.45" hidden="1" customHeight="1">
      <c r="B36" s="34"/>
      <c r="E36" s="29" t="s">
        <v>43</v>
      </c>
      <c r="F36" s="85">
        <f>ROUND((SUM(BH92:BH504)),  2)</f>
        <v>0</v>
      </c>
      <c r="I36" s="95">
        <v>0.12</v>
      </c>
      <c r="J36" s="85">
        <f>0</f>
        <v>0</v>
      </c>
      <c r="L36" s="34"/>
    </row>
    <row r="37" spans="2:12" s="1" customFormat="1" ht="14.45" hidden="1" customHeight="1">
      <c r="B37" s="34"/>
      <c r="E37" s="29" t="s">
        <v>44</v>
      </c>
      <c r="F37" s="85">
        <f>ROUND((SUM(BI92:BI504)),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D.1.4.10.2. - ZPEVNĚNÉ PLOCHY A KOMUNIKACE</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Technico Opava s.r.o.</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J92</f>
        <v>0</v>
      </c>
      <c r="L59" s="34"/>
      <c r="AU59" s="19" t="s">
        <v>189</v>
      </c>
    </row>
    <row r="60" spans="2:47" s="8" customFormat="1" ht="24.95" customHeight="1">
      <c r="B60" s="105"/>
      <c r="D60" s="106" t="s">
        <v>372</v>
      </c>
      <c r="E60" s="107"/>
      <c r="F60" s="107"/>
      <c r="G60" s="107"/>
      <c r="H60" s="107"/>
      <c r="I60" s="107"/>
      <c r="J60" s="108">
        <f>J93</f>
        <v>0</v>
      </c>
      <c r="L60" s="105"/>
    </row>
    <row r="61" spans="2:47" s="9" customFormat="1" ht="19.899999999999999" customHeight="1">
      <c r="B61" s="109"/>
      <c r="D61" s="110" t="s">
        <v>373</v>
      </c>
      <c r="E61" s="111"/>
      <c r="F61" s="111"/>
      <c r="G61" s="111"/>
      <c r="H61" s="111"/>
      <c r="I61" s="111"/>
      <c r="J61" s="112">
        <f>J94</f>
        <v>0</v>
      </c>
      <c r="L61" s="109"/>
    </row>
    <row r="62" spans="2:47" s="9" customFormat="1" ht="19.899999999999999" customHeight="1">
      <c r="B62" s="109"/>
      <c r="D62" s="110" t="s">
        <v>17675</v>
      </c>
      <c r="E62" s="111"/>
      <c r="F62" s="111"/>
      <c r="G62" s="111"/>
      <c r="H62" s="111"/>
      <c r="I62" s="111"/>
      <c r="J62" s="112">
        <f>J273</f>
        <v>0</v>
      </c>
      <c r="L62" s="109"/>
    </row>
    <row r="63" spans="2:47" s="9" customFormat="1" ht="14.85" customHeight="1">
      <c r="B63" s="109"/>
      <c r="D63" s="110" t="s">
        <v>17676</v>
      </c>
      <c r="E63" s="111"/>
      <c r="F63" s="111"/>
      <c r="G63" s="111"/>
      <c r="H63" s="111"/>
      <c r="I63" s="111"/>
      <c r="J63" s="112">
        <f>J274</f>
        <v>0</v>
      </c>
      <c r="L63" s="109"/>
    </row>
    <row r="64" spans="2:47" s="9" customFormat="1" ht="14.85" customHeight="1">
      <c r="B64" s="109"/>
      <c r="D64" s="110" t="s">
        <v>17677</v>
      </c>
      <c r="E64" s="111"/>
      <c r="F64" s="111"/>
      <c r="G64" s="111"/>
      <c r="H64" s="111"/>
      <c r="I64" s="111"/>
      <c r="J64" s="112">
        <f>J290</f>
        <v>0</v>
      </c>
      <c r="L64" s="109"/>
    </row>
    <row r="65" spans="2:12" s="9" customFormat="1" ht="14.85" customHeight="1">
      <c r="B65" s="109"/>
      <c r="D65" s="110" t="s">
        <v>17678</v>
      </c>
      <c r="E65" s="111"/>
      <c r="F65" s="111"/>
      <c r="G65" s="111"/>
      <c r="H65" s="111"/>
      <c r="I65" s="111"/>
      <c r="J65" s="112">
        <f>J306</f>
        <v>0</v>
      </c>
      <c r="L65" s="109"/>
    </row>
    <row r="66" spans="2:12" s="9" customFormat="1" ht="14.85" customHeight="1">
      <c r="B66" s="109"/>
      <c r="D66" s="110" t="s">
        <v>17679</v>
      </c>
      <c r="E66" s="111"/>
      <c r="F66" s="111"/>
      <c r="G66" s="111"/>
      <c r="H66" s="111"/>
      <c r="I66" s="111"/>
      <c r="J66" s="112">
        <f>J322</f>
        <v>0</v>
      </c>
      <c r="L66" s="109"/>
    </row>
    <row r="67" spans="2:12" s="9" customFormat="1" ht="14.85" customHeight="1">
      <c r="B67" s="109"/>
      <c r="D67" s="110" t="s">
        <v>17680</v>
      </c>
      <c r="E67" s="111"/>
      <c r="F67" s="111"/>
      <c r="G67" s="111"/>
      <c r="H67" s="111"/>
      <c r="I67" s="111"/>
      <c r="J67" s="112">
        <f>J351</f>
        <v>0</v>
      </c>
      <c r="L67" s="109"/>
    </row>
    <row r="68" spans="2:12" s="9" customFormat="1" ht="14.85" customHeight="1">
      <c r="B68" s="109"/>
      <c r="D68" s="110" t="s">
        <v>17681</v>
      </c>
      <c r="E68" s="111"/>
      <c r="F68" s="111"/>
      <c r="G68" s="111"/>
      <c r="H68" s="111"/>
      <c r="I68" s="111"/>
      <c r="J68" s="112">
        <f>J362</f>
        <v>0</v>
      </c>
      <c r="L68" s="109"/>
    </row>
    <row r="69" spans="2:12" s="9" customFormat="1" ht="19.899999999999999" customHeight="1">
      <c r="B69" s="109"/>
      <c r="D69" s="110" t="s">
        <v>374</v>
      </c>
      <c r="E69" s="111"/>
      <c r="F69" s="111"/>
      <c r="G69" s="111"/>
      <c r="H69" s="111"/>
      <c r="I69" s="111"/>
      <c r="J69" s="112">
        <f>J381</f>
        <v>0</v>
      </c>
      <c r="L69" s="109"/>
    </row>
    <row r="70" spans="2:12" s="9" customFormat="1" ht="19.899999999999999" customHeight="1">
      <c r="B70" s="109"/>
      <c r="D70" s="110" t="s">
        <v>375</v>
      </c>
      <c r="E70" s="111"/>
      <c r="F70" s="111"/>
      <c r="G70" s="111"/>
      <c r="H70" s="111"/>
      <c r="I70" s="111"/>
      <c r="J70" s="112">
        <f>J431</f>
        <v>0</v>
      </c>
      <c r="L70" s="109"/>
    </row>
    <row r="71" spans="2:12" s="9" customFormat="1" ht="19.899999999999999" customHeight="1">
      <c r="B71" s="109"/>
      <c r="D71" s="110" t="s">
        <v>376</v>
      </c>
      <c r="E71" s="111"/>
      <c r="F71" s="111"/>
      <c r="G71" s="111"/>
      <c r="H71" s="111"/>
      <c r="I71" s="111"/>
      <c r="J71" s="112">
        <f>J488</f>
        <v>0</v>
      </c>
      <c r="L71" s="109"/>
    </row>
    <row r="72" spans="2:12" s="8" customFormat="1" ht="24.95" customHeight="1">
      <c r="B72" s="105"/>
      <c r="D72" s="106" t="s">
        <v>402</v>
      </c>
      <c r="E72" s="107"/>
      <c r="F72" s="107"/>
      <c r="G72" s="107"/>
      <c r="H72" s="107"/>
      <c r="I72" s="107"/>
      <c r="J72" s="108">
        <f>J498</f>
        <v>0</v>
      </c>
      <c r="L72" s="105"/>
    </row>
    <row r="73" spans="2:12" s="1" customFormat="1" ht="21.75" customHeight="1">
      <c r="B73" s="34"/>
      <c r="L73" s="34"/>
    </row>
    <row r="74" spans="2:12" s="1" customFormat="1" ht="6.95" customHeight="1">
      <c r="B74" s="43"/>
      <c r="C74" s="44"/>
      <c r="D74" s="44"/>
      <c r="E74" s="44"/>
      <c r="F74" s="44"/>
      <c r="G74" s="44"/>
      <c r="H74" s="44"/>
      <c r="I74" s="44"/>
      <c r="J74" s="44"/>
      <c r="K74" s="44"/>
      <c r="L74" s="34"/>
    </row>
    <row r="78" spans="2:12" s="1" customFormat="1" ht="6.95" customHeight="1">
      <c r="B78" s="45"/>
      <c r="C78" s="46"/>
      <c r="D78" s="46"/>
      <c r="E78" s="46"/>
      <c r="F78" s="46"/>
      <c r="G78" s="46"/>
      <c r="H78" s="46"/>
      <c r="I78" s="46"/>
      <c r="J78" s="46"/>
      <c r="K78" s="46"/>
      <c r="L78" s="34"/>
    </row>
    <row r="79" spans="2:12" s="1" customFormat="1" ht="24.95" customHeight="1">
      <c r="B79" s="34"/>
      <c r="C79" s="23" t="s">
        <v>197</v>
      </c>
      <c r="L79" s="34"/>
    </row>
    <row r="80" spans="2:12" s="1" customFormat="1" ht="6.95" customHeight="1">
      <c r="B80" s="34"/>
      <c r="L80" s="34"/>
    </row>
    <row r="81" spans="2:65" s="1" customFormat="1" ht="12" customHeight="1">
      <c r="B81" s="34"/>
      <c r="C81" s="29" t="s">
        <v>16</v>
      </c>
      <c r="L81" s="34"/>
    </row>
    <row r="82" spans="2:65" s="1" customFormat="1" ht="16.5" customHeight="1">
      <c r="B82" s="34"/>
      <c r="E82" s="365" t="str">
        <f>E7</f>
        <v>Stavební úpravy budovy N (CEETe II) v areálu VŠB-TUO - Úpravy po DI - rev_a</v>
      </c>
      <c r="F82" s="366"/>
      <c r="G82" s="366"/>
      <c r="H82" s="366"/>
      <c r="L82" s="34"/>
    </row>
    <row r="83" spans="2:65" s="1" customFormat="1" ht="12" customHeight="1">
      <c r="B83" s="34"/>
      <c r="C83" s="29" t="s">
        <v>181</v>
      </c>
      <c r="L83" s="34"/>
    </row>
    <row r="84" spans="2:65" s="1" customFormat="1" ht="16.5" customHeight="1">
      <c r="B84" s="34"/>
      <c r="E84" s="356" t="str">
        <f>E9</f>
        <v>D.1.4.10.2. - ZPEVNĚNÉ PLOCHY A KOMUNIKACE</v>
      </c>
      <c r="F84" s="364"/>
      <c r="G84" s="364"/>
      <c r="H84" s="364"/>
      <c r="L84" s="34"/>
    </row>
    <row r="85" spans="2:65" s="1" customFormat="1" ht="6.95" customHeight="1">
      <c r="B85" s="34"/>
      <c r="L85" s="34"/>
    </row>
    <row r="86" spans="2:65" s="1" customFormat="1" ht="12" customHeight="1">
      <c r="B86" s="34"/>
      <c r="C86" s="29" t="s">
        <v>21</v>
      </c>
      <c r="F86" s="27" t="str">
        <f>F12</f>
        <v xml:space="preserve"> </v>
      </c>
      <c r="I86" s="29" t="s">
        <v>23</v>
      </c>
      <c r="J86" s="51" t="str">
        <f>IF(J12="","",J12)</f>
        <v>1. 10. 2025</v>
      </c>
      <c r="L86" s="34"/>
    </row>
    <row r="87" spans="2:65" s="1" customFormat="1" ht="6.95" customHeight="1">
      <c r="B87" s="34"/>
      <c r="L87" s="34"/>
    </row>
    <row r="88" spans="2:65" s="1" customFormat="1" ht="15.2" customHeight="1">
      <c r="B88" s="34"/>
      <c r="C88" s="29" t="s">
        <v>25</v>
      </c>
      <c r="F88" s="27" t="str">
        <f>E15</f>
        <v xml:space="preserve"> </v>
      </c>
      <c r="I88" s="29" t="s">
        <v>30</v>
      </c>
      <c r="J88" s="32" t="str">
        <f>E21</f>
        <v>Technico Opava s.r.o.</v>
      </c>
      <c r="L88" s="34"/>
    </row>
    <row r="89" spans="2:65" s="1" customFormat="1" ht="15.2" customHeight="1">
      <c r="B89" s="34"/>
      <c r="C89" s="29" t="s">
        <v>28</v>
      </c>
      <c r="F89" s="27" t="str">
        <f>IF(E18="","",E18)</f>
        <v>Vyplň údaj</v>
      </c>
      <c r="I89" s="29" t="s">
        <v>32</v>
      </c>
      <c r="J89" s="32" t="str">
        <f>E24</f>
        <v xml:space="preserve"> </v>
      </c>
      <c r="L89" s="34"/>
    </row>
    <row r="90" spans="2:65" s="1" customFormat="1" ht="10.35" customHeight="1">
      <c r="B90" s="34"/>
      <c r="L90" s="34"/>
    </row>
    <row r="91" spans="2:65" s="10" customFormat="1" ht="29.25" customHeight="1">
      <c r="B91" s="113"/>
      <c r="C91" s="114" t="s">
        <v>198</v>
      </c>
      <c r="D91" s="115" t="s">
        <v>54</v>
      </c>
      <c r="E91" s="115" t="s">
        <v>50</v>
      </c>
      <c r="F91" s="115" t="s">
        <v>51</v>
      </c>
      <c r="G91" s="115" t="s">
        <v>199</v>
      </c>
      <c r="H91" s="115" t="s">
        <v>200</v>
      </c>
      <c r="I91" s="115" t="s">
        <v>201</v>
      </c>
      <c r="J91" s="115" t="s">
        <v>188</v>
      </c>
      <c r="K91" s="116" t="s">
        <v>202</v>
      </c>
      <c r="L91" s="113"/>
      <c r="M91" s="58" t="s">
        <v>19</v>
      </c>
      <c r="N91" s="59" t="s">
        <v>39</v>
      </c>
      <c r="O91" s="59" t="s">
        <v>203</v>
      </c>
      <c r="P91" s="59" t="s">
        <v>204</v>
      </c>
      <c r="Q91" s="59" t="s">
        <v>205</v>
      </c>
      <c r="R91" s="59" t="s">
        <v>206</v>
      </c>
      <c r="S91" s="59" t="s">
        <v>207</v>
      </c>
      <c r="T91" s="60" t="s">
        <v>208</v>
      </c>
    </row>
    <row r="92" spans="2:65" s="1" customFormat="1" ht="22.9" customHeight="1">
      <c r="B92" s="34"/>
      <c r="C92" s="63" t="s">
        <v>209</v>
      </c>
      <c r="J92" s="117">
        <f>BK92</f>
        <v>0</v>
      </c>
      <c r="L92" s="34"/>
      <c r="M92" s="61"/>
      <c r="N92" s="52"/>
      <c r="O92" s="52"/>
      <c r="P92" s="118">
        <f>P93+P498</f>
        <v>0</v>
      </c>
      <c r="Q92" s="52"/>
      <c r="R92" s="118">
        <f>R93+R498</f>
        <v>421.83734858999998</v>
      </c>
      <c r="S92" s="52"/>
      <c r="T92" s="119">
        <f>T93+T498</f>
        <v>160.61070000000004</v>
      </c>
      <c r="AT92" s="19" t="s">
        <v>68</v>
      </c>
      <c r="AU92" s="19" t="s">
        <v>189</v>
      </c>
      <c r="BK92" s="120">
        <f>BK93+BK498</f>
        <v>0</v>
      </c>
    </row>
    <row r="93" spans="2:65" s="11" customFormat="1" ht="25.9" customHeight="1">
      <c r="B93" s="121"/>
      <c r="D93" s="122" t="s">
        <v>68</v>
      </c>
      <c r="E93" s="123" t="s">
        <v>403</v>
      </c>
      <c r="F93" s="123" t="s">
        <v>404</v>
      </c>
      <c r="I93" s="124"/>
      <c r="J93" s="125">
        <f>BK93</f>
        <v>0</v>
      </c>
      <c r="L93" s="121"/>
      <c r="M93" s="126"/>
      <c r="P93" s="127">
        <f>P94+P273+P381+P431+P488</f>
        <v>0</v>
      </c>
      <c r="R93" s="127">
        <f>R94+R273+R381+R431+R488</f>
        <v>421.83734858999998</v>
      </c>
      <c r="T93" s="128">
        <f>T94+T273+T381+T431+T488</f>
        <v>160.61070000000004</v>
      </c>
      <c r="AR93" s="122" t="s">
        <v>77</v>
      </c>
      <c r="AT93" s="129" t="s">
        <v>68</v>
      </c>
      <c r="AU93" s="129" t="s">
        <v>69</v>
      </c>
      <c r="AY93" s="122" t="s">
        <v>212</v>
      </c>
      <c r="BK93" s="130">
        <f>BK94+BK273+BK381+BK431+BK488</f>
        <v>0</v>
      </c>
    </row>
    <row r="94" spans="2:65" s="11" customFormat="1" ht="22.9" customHeight="1">
      <c r="B94" s="121"/>
      <c r="D94" s="122" t="s">
        <v>68</v>
      </c>
      <c r="E94" s="131" t="s">
        <v>77</v>
      </c>
      <c r="F94" s="131" t="s">
        <v>405</v>
      </c>
      <c r="I94" s="124"/>
      <c r="J94" s="132">
        <f>BK94</f>
        <v>0</v>
      </c>
      <c r="L94" s="121"/>
      <c r="M94" s="126"/>
      <c r="P94" s="127">
        <f>SUM(P95:P272)</f>
        <v>0</v>
      </c>
      <c r="R94" s="127">
        <f>SUM(R95:R272)</f>
        <v>0.32569999999999999</v>
      </c>
      <c r="T94" s="128">
        <f>SUM(T95:T272)</f>
        <v>160.61070000000004</v>
      </c>
      <c r="AR94" s="122" t="s">
        <v>77</v>
      </c>
      <c r="AT94" s="129" t="s">
        <v>68</v>
      </c>
      <c r="AU94" s="129" t="s">
        <v>77</v>
      </c>
      <c r="AY94" s="122" t="s">
        <v>212</v>
      </c>
      <c r="BK94" s="130">
        <f>SUM(BK95:BK272)</f>
        <v>0</v>
      </c>
    </row>
    <row r="95" spans="2:65" s="1" customFormat="1" ht="37.9" customHeight="1">
      <c r="B95" s="34"/>
      <c r="C95" s="133" t="s">
        <v>77</v>
      </c>
      <c r="D95" s="133" t="s">
        <v>215</v>
      </c>
      <c r="E95" s="134" t="s">
        <v>17682</v>
      </c>
      <c r="F95" s="135" t="s">
        <v>17683</v>
      </c>
      <c r="G95" s="136" t="s">
        <v>495</v>
      </c>
      <c r="H95" s="137">
        <v>19.7</v>
      </c>
      <c r="I95" s="138"/>
      <c r="J95" s="139">
        <f>ROUND(I95*H95,2)</f>
        <v>0</v>
      </c>
      <c r="K95" s="135" t="s">
        <v>219</v>
      </c>
      <c r="L95" s="34"/>
      <c r="M95" s="140" t="s">
        <v>19</v>
      </c>
      <c r="N95" s="141" t="s">
        <v>40</v>
      </c>
      <c r="P95" s="142">
        <f>O95*H95</f>
        <v>0</v>
      </c>
      <c r="Q95" s="142">
        <v>0</v>
      </c>
      <c r="R95" s="142">
        <f>Q95*H95</f>
        <v>0</v>
      </c>
      <c r="S95" s="142">
        <v>0.255</v>
      </c>
      <c r="T95" s="143">
        <f>S95*H95</f>
        <v>5.0235000000000003</v>
      </c>
      <c r="AR95" s="144" t="s">
        <v>229</v>
      </c>
      <c r="AT95" s="144" t="s">
        <v>215</v>
      </c>
      <c r="AU95" s="144" t="s">
        <v>79</v>
      </c>
      <c r="AY95" s="19" t="s">
        <v>212</v>
      </c>
      <c r="BE95" s="145">
        <f>IF(N95="základní",J95,0)</f>
        <v>0</v>
      </c>
      <c r="BF95" s="145">
        <f>IF(N95="snížená",J95,0)</f>
        <v>0</v>
      </c>
      <c r="BG95" s="145">
        <f>IF(N95="zákl. přenesená",J95,0)</f>
        <v>0</v>
      </c>
      <c r="BH95" s="145">
        <f>IF(N95="sníž. přenesená",J95,0)</f>
        <v>0</v>
      </c>
      <c r="BI95" s="145">
        <f>IF(N95="nulová",J95,0)</f>
        <v>0</v>
      </c>
      <c r="BJ95" s="19" t="s">
        <v>77</v>
      </c>
      <c r="BK95" s="145">
        <f>ROUND(I95*H95,2)</f>
        <v>0</v>
      </c>
      <c r="BL95" s="19" t="s">
        <v>229</v>
      </c>
      <c r="BM95" s="144" t="s">
        <v>17684</v>
      </c>
    </row>
    <row r="96" spans="2:65" s="1" customFormat="1">
      <c r="B96" s="34"/>
      <c r="D96" s="146" t="s">
        <v>222</v>
      </c>
      <c r="F96" s="147" t="s">
        <v>17685</v>
      </c>
      <c r="I96" s="148"/>
      <c r="L96" s="34"/>
      <c r="M96" s="149"/>
      <c r="T96" s="55"/>
      <c r="AT96" s="19" t="s">
        <v>222</v>
      </c>
      <c r="AU96" s="19" t="s">
        <v>79</v>
      </c>
    </row>
    <row r="97" spans="2:65" s="14" customFormat="1">
      <c r="B97" s="170"/>
      <c r="D97" s="150" t="s">
        <v>226</v>
      </c>
      <c r="E97" s="171" t="s">
        <v>19</v>
      </c>
      <c r="F97" s="172" t="s">
        <v>17686</v>
      </c>
      <c r="H97" s="171" t="s">
        <v>19</v>
      </c>
      <c r="I97" s="173"/>
      <c r="L97" s="170"/>
      <c r="M97" s="174"/>
      <c r="T97" s="175"/>
      <c r="AT97" s="171" t="s">
        <v>226</v>
      </c>
      <c r="AU97" s="171" t="s">
        <v>79</v>
      </c>
      <c r="AV97" s="14" t="s">
        <v>77</v>
      </c>
      <c r="AW97" s="14" t="s">
        <v>31</v>
      </c>
      <c r="AX97" s="14" t="s">
        <v>69</v>
      </c>
      <c r="AY97" s="171" t="s">
        <v>212</v>
      </c>
    </row>
    <row r="98" spans="2:65" s="12" customFormat="1">
      <c r="B98" s="152"/>
      <c r="D98" s="150" t="s">
        <v>226</v>
      </c>
      <c r="E98" s="153" t="s">
        <v>19</v>
      </c>
      <c r="F98" s="154" t="s">
        <v>17687</v>
      </c>
      <c r="H98" s="155">
        <v>4.7</v>
      </c>
      <c r="I98" s="156"/>
      <c r="L98" s="152"/>
      <c r="M98" s="157"/>
      <c r="T98" s="158"/>
      <c r="AT98" s="153" t="s">
        <v>226</v>
      </c>
      <c r="AU98" s="153" t="s">
        <v>79</v>
      </c>
      <c r="AV98" s="12" t="s">
        <v>79</v>
      </c>
      <c r="AW98" s="12" t="s">
        <v>31</v>
      </c>
      <c r="AX98" s="12" t="s">
        <v>69</v>
      </c>
      <c r="AY98" s="153" t="s">
        <v>212</v>
      </c>
    </row>
    <row r="99" spans="2:65" s="12" customFormat="1">
      <c r="B99" s="152"/>
      <c r="D99" s="150" t="s">
        <v>226</v>
      </c>
      <c r="E99" s="153" t="s">
        <v>19</v>
      </c>
      <c r="F99" s="154" t="s">
        <v>17688</v>
      </c>
      <c r="H99" s="155">
        <v>15</v>
      </c>
      <c r="I99" s="156"/>
      <c r="L99" s="152"/>
      <c r="M99" s="157"/>
      <c r="T99" s="158"/>
      <c r="AT99" s="153" t="s">
        <v>226</v>
      </c>
      <c r="AU99" s="153" t="s">
        <v>79</v>
      </c>
      <c r="AV99" s="12" t="s">
        <v>79</v>
      </c>
      <c r="AW99" s="12" t="s">
        <v>31</v>
      </c>
      <c r="AX99" s="12" t="s">
        <v>69</v>
      </c>
      <c r="AY99" s="153" t="s">
        <v>212</v>
      </c>
    </row>
    <row r="100" spans="2:65" s="13" customFormat="1">
      <c r="B100" s="159"/>
      <c r="D100" s="150" t="s">
        <v>226</v>
      </c>
      <c r="E100" s="160" t="s">
        <v>19</v>
      </c>
      <c r="F100" s="161" t="s">
        <v>228</v>
      </c>
      <c r="H100" s="162">
        <v>19.7</v>
      </c>
      <c r="I100" s="163"/>
      <c r="L100" s="159"/>
      <c r="M100" s="164"/>
      <c r="T100" s="165"/>
      <c r="AT100" s="160" t="s">
        <v>226</v>
      </c>
      <c r="AU100" s="160" t="s">
        <v>79</v>
      </c>
      <c r="AV100" s="13" t="s">
        <v>229</v>
      </c>
      <c r="AW100" s="13" t="s">
        <v>31</v>
      </c>
      <c r="AX100" s="13" t="s">
        <v>77</v>
      </c>
      <c r="AY100" s="160" t="s">
        <v>212</v>
      </c>
    </row>
    <row r="101" spans="2:65" s="1" customFormat="1" ht="37.9" customHeight="1">
      <c r="B101" s="34"/>
      <c r="C101" s="133" t="s">
        <v>79</v>
      </c>
      <c r="D101" s="133" t="s">
        <v>215</v>
      </c>
      <c r="E101" s="134" t="s">
        <v>17689</v>
      </c>
      <c r="F101" s="135" t="s">
        <v>17690</v>
      </c>
      <c r="G101" s="136" t="s">
        <v>495</v>
      </c>
      <c r="H101" s="137">
        <v>18.399999999999999</v>
      </c>
      <c r="I101" s="138"/>
      <c r="J101" s="139">
        <f>ROUND(I101*H101,2)</f>
        <v>0</v>
      </c>
      <c r="K101" s="135" t="s">
        <v>219</v>
      </c>
      <c r="L101" s="34"/>
      <c r="M101" s="140" t="s">
        <v>19</v>
      </c>
      <c r="N101" s="141" t="s">
        <v>40</v>
      </c>
      <c r="P101" s="142">
        <f>O101*H101</f>
        <v>0</v>
      </c>
      <c r="Q101" s="142">
        <v>0</v>
      </c>
      <c r="R101" s="142">
        <f>Q101*H101</f>
        <v>0</v>
      </c>
      <c r="S101" s="142">
        <v>0.26</v>
      </c>
      <c r="T101" s="143">
        <f>S101*H101</f>
        <v>4.7839999999999998</v>
      </c>
      <c r="AR101" s="144" t="s">
        <v>229</v>
      </c>
      <c r="AT101" s="144" t="s">
        <v>215</v>
      </c>
      <c r="AU101" s="144" t="s">
        <v>79</v>
      </c>
      <c r="AY101" s="19" t="s">
        <v>212</v>
      </c>
      <c r="BE101" s="145">
        <f>IF(N101="základní",J101,0)</f>
        <v>0</v>
      </c>
      <c r="BF101" s="145">
        <f>IF(N101="snížená",J101,0)</f>
        <v>0</v>
      </c>
      <c r="BG101" s="145">
        <f>IF(N101="zákl. přenesená",J101,0)</f>
        <v>0</v>
      </c>
      <c r="BH101" s="145">
        <f>IF(N101="sníž. přenesená",J101,0)</f>
        <v>0</v>
      </c>
      <c r="BI101" s="145">
        <f>IF(N101="nulová",J101,0)</f>
        <v>0</v>
      </c>
      <c r="BJ101" s="19" t="s">
        <v>77</v>
      </c>
      <c r="BK101" s="145">
        <f>ROUND(I101*H101,2)</f>
        <v>0</v>
      </c>
      <c r="BL101" s="19" t="s">
        <v>229</v>
      </c>
      <c r="BM101" s="144" t="s">
        <v>17691</v>
      </c>
    </row>
    <row r="102" spans="2:65" s="1" customFormat="1">
      <c r="B102" s="34"/>
      <c r="D102" s="146" t="s">
        <v>222</v>
      </c>
      <c r="F102" s="147" t="s">
        <v>17692</v>
      </c>
      <c r="I102" s="148"/>
      <c r="L102" s="34"/>
      <c r="M102" s="149"/>
      <c r="T102" s="55"/>
      <c r="AT102" s="19" t="s">
        <v>222</v>
      </c>
      <c r="AU102" s="19" t="s">
        <v>79</v>
      </c>
    </row>
    <row r="103" spans="2:65" s="14" customFormat="1">
      <c r="B103" s="170"/>
      <c r="D103" s="150" t="s">
        <v>226</v>
      </c>
      <c r="E103" s="171" t="s">
        <v>19</v>
      </c>
      <c r="F103" s="172" t="s">
        <v>17693</v>
      </c>
      <c r="H103" s="171" t="s">
        <v>19</v>
      </c>
      <c r="I103" s="173"/>
      <c r="L103" s="170"/>
      <c r="M103" s="174"/>
      <c r="T103" s="175"/>
      <c r="AT103" s="171" t="s">
        <v>226</v>
      </c>
      <c r="AU103" s="171" t="s">
        <v>79</v>
      </c>
      <c r="AV103" s="14" t="s">
        <v>77</v>
      </c>
      <c r="AW103" s="14" t="s">
        <v>31</v>
      </c>
      <c r="AX103" s="14" t="s">
        <v>69</v>
      </c>
      <c r="AY103" s="171" t="s">
        <v>212</v>
      </c>
    </row>
    <row r="104" spans="2:65" s="12" customFormat="1">
      <c r="B104" s="152"/>
      <c r="D104" s="150" t="s">
        <v>226</v>
      </c>
      <c r="E104" s="153" t="s">
        <v>19</v>
      </c>
      <c r="F104" s="154" t="s">
        <v>17694</v>
      </c>
      <c r="H104" s="155">
        <v>18.399999999999999</v>
      </c>
      <c r="I104" s="156"/>
      <c r="L104" s="152"/>
      <c r="M104" s="157"/>
      <c r="T104" s="158"/>
      <c r="AT104" s="153" t="s">
        <v>226</v>
      </c>
      <c r="AU104" s="153" t="s">
        <v>79</v>
      </c>
      <c r="AV104" s="12" t="s">
        <v>79</v>
      </c>
      <c r="AW104" s="12" t="s">
        <v>31</v>
      </c>
      <c r="AX104" s="12" t="s">
        <v>69</v>
      </c>
      <c r="AY104" s="153" t="s">
        <v>212</v>
      </c>
    </row>
    <row r="105" spans="2:65" s="13" customFormat="1">
      <c r="B105" s="159"/>
      <c r="D105" s="150" t="s">
        <v>226</v>
      </c>
      <c r="E105" s="160" t="s">
        <v>19</v>
      </c>
      <c r="F105" s="161" t="s">
        <v>228</v>
      </c>
      <c r="H105" s="162">
        <v>18.399999999999999</v>
      </c>
      <c r="I105" s="163"/>
      <c r="L105" s="159"/>
      <c r="M105" s="164"/>
      <c r="T105" s="165"/>
      <c r="AT105" s="160" t="s">
        <v>226</v>
      </c>
      <c r="AU105" s="160" t="s">
        <v>79</v>
      </c>
      <c r="AV105" s="13" t="s">
        <v>229</v>
      </c>
      <c r="AW105" s="13" t="s">
        <v>31</v>
      </c>
      <c r="AX105" s="13" t="s">
        <v>77</v>
      </c>
      <c r="AY105" s="160" t="s">
        <v>212</v>
      </c>
    </row>
    <row r="106" spans="2:65" s="1" customFormat="1" ht="37.9" customHeight="1">
      <c r="B106" s="34"/>
      <c r="C106" s="133" t="s">
        <v>236</v>
      </c>
      <c r="D106" s="133" t="s">
        <v>215</v>
      </c>
      <c r="E106" s="134" t="s">
        <v>17695</v>
      </c>
      <c r="F106" s="135" t="s">
        <v>17696</v>
      </c>
      <c r="G106" s="136" t="s">
        <v>495</v>
      </c>
      <c r="H106" s="137">
        <v>121</v>
      </c>
      <c r="I106" s="138"/>
      <c r="J106" s="139">
        <f>ROUND(I106*H106,2)</f>
        <v>0</v>
      </c>
      <c r="K106" s="135" t="s">
        <v>219</v>
      </c>
      <c r="L106" s="34"/>
      <c r="M106" s="140" t="s">
        <v>19</v>
      </c>
      <c r="N106" s="141" t="s">
        <v>40</v>
      </c>
      <c r="P106" s="142">
        <f>O106*H106</f>
        <v>0</v>
      </c>
      <c r="Q106" s="142">
        <v>0</v>
      </c>
      <c r="R106" s="142">
        <f>Q106*H106</f>
        <v>0</v>
      </c>
      <c r="S106" s="142">
        <v>0.44</v>
      </c>
      <c r="T106" s="143">
        <f>S106*H106</f>
        <v>53.24</v>
      </c>
      <c r="AR106" s="144" t="s">
        <v>229</v>
      </c>
      <c r="AT106" s="144" t="s">
        <v>215</v>
      </c>
      <c r="AU106" s="144" t="s">
        <v>79</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229</v>
      </c>
      <c r="BM106" s="144" t="s">
        <v>17697</v>
      </c>
    </row>
    <row r="107" spans="2:65" s="1" customFormat="1">
      <c r="B107" s="34"/>
      <c r="D107" s="146" t="s">
        <v>222</v>
      </c>
      <c r="F107" s="147" t="s">
        <v>17698</v>
      </c>
      <c r="I107" s="148"/>
      <c r="L107" s="34"/>
      <c r="M107" s="149"/>
      <c r="T107" s="55"/>
      <c r="AT107" s="19" t="s">
        <v>222</v>
      </c>
      <c r="AU107" s="19" t="s">
        <v>79</v>
      </c>
    </row>
    <row r="108" spans="2:65" s="14" customFormat="1">
      <c r="B108" s="170"/>
      <c r="D108" s="150" t="s">
        <v>226</v>
      </c>
      <c r="E108" s="171" t="s">
        <v>19</v>
      </c>
      <c r="F108" s="172" t="s">
        <v>17699</v>
      </c>
      <c r="H108" s="171" t="s">
        <v>19</v>
      </c>
      <c r="I108" s="173"/>
      <c r="L108" s="170"/>
      <c r="M108" s="174"/>
      <c r="T108" s="175"/>
      <c r="AT108" s="171" t="s">
        <v>226</v>
      </c>
      <c r="AU108" s="171" t="s">
        <v>79</v>
      </c>
      <c r="AV108" s="14" t="s">
        <v>77</v>
      </c>
      <c r="AW108" s="14" t="s">
        <v>31</v>
      </c>
      <c r="AX108" s="14" t="s">
        <v>69</v>
      </c>
      <c r="AY108" s="171" t="s">
        <v>212</v>
      </c>
    </row>
    <row r="109" spans="2:65" s="12" customFormat="1">
      <c r="B109" s="152"/>
      <c r="D109" s="150" t="s">
        <v>226</v>
      </c>
      <c r="E109" s="153" t="s">
        <v>19</v>
      </c>
      <c r="F109" s="154" t="s">
        <v>17700</v>
      </c>
      <c r="H109" s="155">
        <v>121</v>
      </c>
      <c r="I109" s="156"/>
      <c r="L109" s="152"/>
      <c r="M109" s="157"/>
      <c r="T109" s="158"/>
      <c r="AT109" s="153" t="s">
        <v>226</v>
      </c>
      <c r="AU109" s="153" t="s">
        <v>79</v>
      </c>
      <c r="AV109" s="12" t="s">
        <v>79</v>
      </c>
      <c r="AW109" s="12" t="s">
        <v>31</v>
      </c>
      <c r="AX109" s="12" t="s">
        <v>69</v>
      </c>
      <c r="AY109" s="153" t="s">
        <v>212</v>
      </c>
    </row>
    <row r="110" spans="2:65" s="13" customFormat="1">
      <c r="B110" s="159"/>
      <c r="D110" s="150" t="s">
        <v>226</v>
      </c>
      <c r="E110" s="160" t="s">
        <v>19</v>
      </c>
      <c r="F110" s="161" t="s">
        <v>228</v>
      </c>
      <c r="H110" s="162">
        <v>121</v>
      </c>
      <c r="I110" s="163"/>
      <c r="L110" s="159"/>
      <c r="M110" s="164"/>
      <c r="T110" s="165"/>
      <c r="AT110" s="160" t="s">
        <v>226</v>
      </c>
      <c r="AU110" s="160" t="s">
        <v>79</v>
      </c>
      <c r="AV110" s="13" t="s">
        <v>229</v>
      </c>
      <c r="AW110" s="13" t="s">
        <v>31</v>
      </c>
      <c r="AX110" s="13" t="s">
        <v>77</v>
      </c>
      <c r="AY110" s="160" t="s">
        <v>212</v>
      </c>
    </row>
    <row r="111" spans="2:65" s="1" customFormat="1" ht="37.9" customHeight="1">
      <c r="B111" s="34"/>
      <c r="C111" s="133" t="s">
        <v>229</v>
      </c>
      <c r="D111" s="133" t="s">
        <v>215</v>
      </c>
      <c r="E111" s="134" t="s">
        <v>17701</v>
      </c>
      <c r="F111" s="135" t="s">
        <v>17702</v>
      </c>
      <c r="G111" s="136" t="s">
        <v>495</v>
      </c>
      <c r="H111" s="137">
        <v>121</v>
      </c>
      <c r="I111" s="138"/>
      <c r="J111" s="139">
        <f>ROUND(I111*H111,2)</f>
        <v>0</v>
      </c>
      <c r="K111" s="135" t="s">
        <v>219</v>
      </c>
      <c r="L111" s="34"/>
      <c r="M111" s="140" t="s">
        <v>19</v>
      </c>
      <c r="N111" s="141" t="s">
        <v>40</v>
      </c>
      <c r="P111" s="142">
        <f>O111*H111</f>
        <v>0</v>
      </c>
      <c r="Q111" s="142">
        <v>0</v>
      </c>
      <c r="R111" s="142">
        <f>Q111*H111</f>
        <v>0</v>
      </c>
      <c r="S111" s="142">
        <v>0.316</v>
      </c>
      <c r="T111" s="143">
        <f>S111*H111</f>
        <v>38.235999999999997</v>
      </c>
      <c r="AR111" s="144" t="s">
        <v>229</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17703</v>
      </c>
    </row>
    <row r="112" spans="2:65" s="1" customFormat="1">
      <c r="B112" s="34"/>
      <c r="D112" s="146" t="s">
        <v>222</v>
      </c>
      <c r="F112" s="147" t="s">
        <v>17704</v>
      </c>
      <c r="I112" s="148"/>
      <c r="L112" s="34"/>
      <c r="M112" s="149"/>
      <c r="T112" s="55"/>
      <c r="AT112" s="19" t="s">
        <v>222</v>
      </c>
      <c r="AU112" s="19" t="s">
        <v>79</v>
      </c>
    </row>
    <row r="113" spans="2:65" s="14" customFormat="1">
      <c r="B113" s="170"/>
      <c r="D113" s="150" t="s">
        <v>226</v>
      </c>
      <c r="E113" s="171" t="s">
        <v>19</v>
      </c>
      <c r="F113" s="172" t="s">
        <v>17705</v>
      </c>
      <c r="H113" s="171" t="s">
        <v>19</v>
      </c>
      <c r="I113" s="173"/>
      <c r="L113" s="170"/>
      <c r="M113" s="174"/>
      <c r="T113" s="175"/>
      <c r="AT113" s="171" t="s">
        <v>226</v>
      </c>
      <c r="AU113" s="171" t="s">
        <v>79</v>
      </c>
      <c r="AV113" s="14" t="s">
        <v>77</v>
      </c>
      <c r="AW113" s="14" t="s">
        <v>31</v>
      </c>
      <c r="AX113" s="14" t="s">
        <v>69</v>
      </c>
      <c r="AY113" s="171" t="s">
        <v>212</v>
      </c>
    </row>
    <row r="114" spans="2:65" s="12" customFormat="1">
      <c r="B114" s="152"/>
      <c r="D114" s="150" t="s">
        <v>226</v>
      </c>
      <c r="E114" s="153" t="s">
        <v>19</v>
      </c>
      <c r="F114" s="154" t="s">
        <v>17706</v>
      </c>
      <c r="H114" s="155">
        <v>121</v>
      </c>
      <c r="I114" s="156"/>
      <c r="L114" s="152"/>
      <c r="M114" s="157"/>
      <c r="T114" s="158"/>
      <c r="AT114" s="153" t="s">
        <v>226</v>
      </c>
      <c r="AU114" s="153" t="s">
        <v>79</v>
      </c>
      <c r="AV114" s="12" t="s">
        <v>79</v>
      </c>
      <c r="AW114" s="12" t="s">
        <v>31</v>
      </c>
      <c r="AX114" s="12" t="s">
        <v>69</v>
      </c>
      <c r="AY114" s="153" t="s">
        <v>212</v>
      </c>
    </row>
    <row r="115" spans="2:65" s="13" customFormat="1">
      <c r="B115" s="159"/>
      <c r="D115" s="150" t="s">
        <v>226</v>
      </c>
      <c r="E115" s="160" t="s">
        <v>19</v>
      </c>
      <c r="F115" s="161" t="s">
        <v>228</v>
      </c>
      <c r="H115" s="162">
        <v>121</v>
      </c>
      <c r="I115" s="163"/>
      <c r="L115" s="159"/>
      <c r="M115" s="164"/>
      <c r="T115" s="165"/>
      <c r="AT115" s="160" t="s">
        <v>226</v>
      </c>
      <c r="AU115" s="160" t="s">
        <v>79</v>
      </c>
      <c r="AV115" s="13" t="s">
        <v>229</v>
      </c>
      <c r="AW115" s="13" t="s">
        <v>31</v>
      </c>
      <c r="AX115" s="13" t="s">
        <v>77</v>
      </c>
      <c r="AY115" s="160" t="s">
        <v>212</v>
      </c>
    </row>
    <row r="116" spans="2:65" s="1" customFormat="1" ht="37.9" customHeight="1">
      <c r="B116" s="34"/>
      <c r="C116" s="133" t="s">
        <v>211</v>
      </c>
      <c r="D116" s="133" t="s">
        <v>215</v>
      </c>
      <c r="E116" s="134" t="s">
        <v>17707</v>
      </c>
      <c r="F116" s="135" t="s">
        <v>17708</v>
      </c>
      <c r="G116" s="136" t="s">
        <v>495</v>
      </c>
      <c r="H116" s="137">
        <v>19.7</v>
      </c>
      <c r="I116" s="138"/>
      <c r="J116" s="139">
        <f>ROUND(I116*H116,2)</f>
        <v>0</v>
      </c>
      <c r="K116" s="135" t="s">
        <v>219</v>
      </c>
      <c r="L116" s="34"/>
      <c r="M116" s="140" t="s">
        <v>19</v>
      </c>
      <c r="N116" s="141" t="s">
        <v>40</v>
      </c>
      <c r="P116" s="142">
        <f>O116*H116</f>
        <v>0</v>
      </c>
      <c r="Q116" s="142">
        <v>0</v>
      </c>
      <c r="R116" s="142">
        <f>Q116*H116</f>
        <v>0</v>
      </c>
      <c r="S116" s="142">
        <v>0.28999999999999998</v>
      </c>
      <c r="T116" s="143">
        <f>S116*H116</f>
        <v>5.7129999999999992</v>
      </c>
      <c r="AR116" s="144" t="s">
        <v>229</v>
      </c>
      <c r="AT116" s="144" t="s">
        <v>215</v>
      </c>
      <c r="AU116" s="144" t="s">
        <v>79</v>
      </c>
      <c r="AY116" s="19" t="s">
        <v>212</v>
      </c>
      <c r="BE116" s="145">
        <f>IF(N116="základní",J116,0)</f>
        <v>0</v>
      </c>
      <c r="BF116" s="145">
        <f>IF(N116="snížená",J116,0)</f>
        <v>0</v>
      </c>
      <c r="BG116" s="145">
        <f>IF(N116="zákl. přenesená",J116,0)</f>
        <v>0</v>
      </c>
      <c r="BH116" s="145">
        <f>IF(N116="sníž. přenesená",J116,0)</f>
        <v>0</v>
      </c>
      <c r="BI116" s="145">
        <f>IF(N116="nulová",J116,0)</f>
        <v>0</v>
      </c>
      <c r="BJ116" s="19" t="s">
        <v>77</v>
      </c>
      <c r="BK116" s="145">
        <f>ROUND(I116*H116,2)</f>
        <v>0</v>
      </c>
      <c r="BL116" s="19" t="s">
        <v>229</v>
      </c>
      <c r="BM116" s="144" t="s">
        <v>17709</v>
      </c>
    </row>
    <row r="117" spans="2:65" s="1" customFormat="1">
      <c r="B117" s="34"/>
      <c r="D117" s="146" t="s">
        <v>222</v>
      </c>
      <c r="F117" s="147" t="s">
        <v>17710</v>
      </c>
      <c r="I117" s="148"/>
      <c r="L117" s="34"/>
      <c r="M117" s="149"/>
      <c r="T117" s="55"/>
      <c r="AT117" s="19" t="s">
        <v>222</v>
      </c>
      <c r="AU117" s="19" t="s">
        <v>79</v>
      </c>
    </row>
    <row r="118" spans="2:65" s="14" customFormat="1">
      <c r="B118" s="170"/>
      <c r="D118" s="150" t="s">
        <v>226</v>
      </c>
      <c r="E118" s="171" t="s">
        <v>19</v>
      </c>
      <c r="F118" s="172" t="s">
        <v>17711</v>
      </c>
      <c r="H118" s="171" t="s">
        <v>19</v>
      </c>
      <c r="I118" s="173"/>
      <c r="L118" s="170"/>
      <c r="M118" s="174"/>
      <c r="T118" s="175"/>
      <c r="AT118" s="171" t="s">
        <v>226</v>
      </c>
      <c r="AU118" s="171" t="s">
        <v>79</v>
      </c>
      <c r="AV118" s="14" t="s">
        <v>77</v>
      </c>
      <c r="AW118" s="14" t="s">
        <v>31</v>
      </c>
      <c r="AX118" s="14" t="s">
        <v>69</v>
      </c>
      <c r="AY118" s="171" t="s">
        <v>212</v>
      </c>
    </row>
    <row r="119" spans="2:65" s="12" customFormat="1">
      <c r="B119" s="152"/>
      <c r="D119" s="150" t="s">
        <v>226</v>
      </c>
      <c r="E119" s="153" t="s">
        <v>19</v>
      </c>
      <c r="F119" s="154" t="s">
        <v>17712</v>
      </c>
      <c r="H119" s="155">
        <v>4.7</v>
      </c>
      <c r="I119" s="156"/>
      <c r="L119" s="152"/>
      <c r="M119" s="157"/>
      <c r="T119" s="158"/>
      <c r="AT119" s="153" t="s">
        <v>226</v>
      </c>
      <c r="AU119" s="153" t="s">
        <v>79</v>
      </c>
      <c r="AV119" s="12" t="s">
        <v>79</v>
      </c>
      <c r="AW119" s="12" t="s">
        <v>31</v>
      </c>
      <c r="AX119" s="12" t="s">
        <v>69</v>
      </c>
      <c r="AY119" s="153" t="s">
        <v>212</v>
      </c>
    </row>
    <row r="120" spans="2:65" s="12" customFormat="1">
      <c r="B120" s="152"/>
      <c r="D120" s="150" t="s">
        <v>226</v>
      </c>
      <c r="E120" s="153" t="s">
        <v>19</v>
      </c>
      <c r="F120" s="154" t="s">
        <v>17713</v>
      </c>
      <c r="H120" s="155">
        <v>15</v>
      </c>
      <c r="I120" s="156"/>
      <c r="L120" s="152"/>
      <c r="M120" s="157"/>
      <c r="T120" s="158"/>
      <c r="AT120" s="153" t="s">
        <v>226</v>
      </c>
      <c r="AU120" s="153" t="s">
        <v>79</v>
      </c>
      <c r="AV120" s="12" t="s">
        <v>79</v>
      </c>
      <c r="AW120" s="12" t="s">
        <v>31</v>
      </c>
      <c r="AX120" s="12" t="s">
        <v>69</v>
      </c>
      <c r="AY120" s="153" t="s">
        <v>212</v>
      </c>
    </row>
    <row r="121" spans="2:65" s="13" customFormat="1">
      <c r="B121" s="159"/>
      <c r="D121" s="150" t="s">
        <v>226</v>
      </c>
      <c r="E121" s="160" t="s">
        <v>19</v>
      </c>
      <c r="F121" s="161" t="s">
        <v>228</v>
      </c>
      <c r="H121" s="162">
        <v>19.7</v>
      </c>
      <c r="I121" s="163"/>
      <c r="L121" s="159"/>
      <c r="M121" s="164"/>
      <c r="T121" s="165"/>
      <c r="AT121" s="160" t="s">
        <v>226</v>
      </c>
      <c r="AU121" s="160" t="s">
        <v>79</v>
      </c>
      <c r="AV121" s="13" t="s">
        <v>229</v>
      </c>
      <c r="AW121" s="13" t="s">
        <v>31</v>
      </c>
      <c r="AX121" s="13" t="s">
        <v>77</v>
      </c>
      <c r="AY121" s="160" t="s">
        <v>212</v>
      </c>
    </row>
    <row r="122" spans="2:65" s="1" customFormat="1" ht="37.9" customHeight="1">
      <c r="B122" s="34"/>
      <c r="C122" s="133" t="s">
        <v>253</v>
      </c>
      <c r="D122" s="133" t="s">
        <v>215</v>
      </c>
      <c r="E122" s="134" t="s">
        <v>17714</v>
      </c>
      <c r="F122" s="135" t="s">
        <v>17715</v>
      </c>
      <c r="G122" s="136" t="s">
        <v>495</v>
      </c>
      <c r="H122" s="137">
        <v>54.1</v>
      </c>
      <c r="I122" s="138"/>
      <c r="J122" s="139">
        <f>ROUND(I122*H122,2)</f>
        <v>0</v>
      </c>
      <c r="K122" s="135" t="s">
        <v>219</v>
      </c>
      <c r="L122" s="34"/>
      <c r="M122" s="140" t="s">
        <v>19</v>
      </c>
      <c r="N122" s="141" t="s">
        <v>40</v>
      </c>
      <c r="P122" s="142">
        <f>O122*H122</f>
        <v>0</v>
      </c>
      <c r="Q122" s="142">
        <v>0</v>
      </c>
      <c r="R122" s="142">
        <f>Q122*H122</f>
        <v>0</v>
      </c>
      <c r="S122" s="142">
        <v>0.44</v>
      </c>
      <c r="T122" s="143">
        <f>S122*H122</f>
        <v>23.804000000000002</v>
      </c>
      <c r="AR122" s="144" t="s">
        <v>229</v>
      </c>
      <c r="AT122" s="144" t="s">
        <v>215</v>
      </c>
      <c r="AU122" s="144" t="s">
        <v>79</v>
      </c>
      <c r="AY122" s="19" t="s">
        <v>212</v>
      </c>
      <c r="BE122" s="145">
        <f>IF(N122="základní",J122,0)</f>
        <v>0</v>
      </c>
      <c r="BF122" s="145">
        <f>IF(N122="snížená",J122,0)</f>
        <v>0</v>
      </c>
      <c r="BG122" s="145">
        <f>IF(N122="zákl. přenesená",J122,0)</f>
        <v>0</v>
      </c>
      <c r="BH122" s="145">
        <f>IF(N122="sníž. přenesená",J122,0)</f>
        <v>0</v>
      </c>
      <c r="BI122" s="145">
        <f>IF(N122="nulová",J122,0)</f>
        <v>0</v>
      </c>
      <c r="BJ122" s="19" t="s">
        <v>77</v>
      </c>
      <c r="BK122" s="145">
        <f>ROUND(I122*H122,2)</f>
        <v>0</v>
      </c>
      <c r="BL122" s="19" t="s">
        <v>229</v>
      </c>
      <c r="BM122" s="144" t="s">
        <v>17716</v>
      </c>
    </row>
    <row r="123" spans="2:65" s="1" customFormat="1">
      <c r="B123" s="34"/>
      <c r="D123" s="146" t="s">
        <v>222</v>
      </c>
      <c r="F123" s="147" t="s">
        <v>17717</v>
      </c>
      <c r="I123" s="148"/>
      <c r="L123" s="34"/>
      <c r="M123" s="149"/>
      <c r="T123" s="55"/>
      <c r="AT123" s="19" t="s">
        <v>222</v>
      </c>
      <c r="AU123" s="19" t="s">
        <v>79</v>
      </c>
    </row>
    <row r="124" spans="2:65" s="14" customFormat="1">
      <c r="B124" s="170"/>
      <c r="D124" s="150" t="s">
        <v>226</v>
      </c>
      <c r="E124" s="171" t="s">
        <v>19</v>
      </c>
      <c r="F124" s="172" t="s">
        <v>17711</v>
      </c>
      <c r="H124" s="171" t="s">
        <v>19</v>
      </c>
      <c r="I124" s="173"/>
      <c r="L124" s="170"/>
      <c r="M124" s="174"/>
      <c r="T124" s="175"/>
      <c r="AT124" s="171" t="s">
        <v>226</v>
      </c>
      <c r="AU124" s="171" t="s">
        <v>79</v>
      </c>
      <c r="AV124" s="14" t="s">
        <v>77</v>
      </c>
      <c r="AW124" s="14" t="s">
        <v>31</v>
      </c>
      <c r="AX124" s="14" t="s">
        <v>69</v>
      </c>
      <c r="AY124" s="171" t="s">
        <v>212</v>
      </c>
    </row>
    <row r="125" spans="2:65" s="12" customFormat="1">
      <c r="B125" s="152"/>
      <c r="D125" s="150" t="s">
        <v>226</v>
      </c>
      <c r="E125" s="153" t="s">
        <v>19</v>
      </c>
      <c r="F125" s="154" t="s">
        <v>17718</v>
      </c>
      <c r="H125" s="155">
        <v>18.399999999999999</v>
      </c>
      <c r="I125" s="156"/>
      <c r="L125" s="152"/>
      <c r="M125" s="157"/>
      <c r="T125" s="158"/>
      <c r="AT125" s="153" t="s">
        <v>226</v>
      </c>
      <c r="AU125" s="153" t="s">
        <v>79</v>
      </c>
      <c r="AV125" s="12" t="s">
        <v>79</v>
      </c>
      <c r="AW125" s="12" t="s">
        <v>31</v>
      </c>
      <c r="AX125" s="12" t="s">
        <v>69</v>
      </c>
      <c r="AY125" s="153" t="s">
        <v>212</v>
      </c>
    </row>
    <row r="126" spans="2:65" s="15" customFormat="1">
      <c r="B126" s="176"/>
      <c r="D126" s="150" t="s">
        <v>226</v>
      </c>
      <c r="E126" s="177" t="s">
        <v>19</v>
      </c>
      <c r="F126" s="178" t="s">
        <v>455</v>
      </c>
      <c r="H126" s="179">
        <v>18.399999999999999</v>
      </c>
      <c r="I126" s="180"/>
      <c r="L126" s="176"/>
      <c r="M126" s="181"/>
      <c r="T126" s="182"/>
      <c r="AT126" s="177" t="s">
        <v>226</v>
      </c>
      <c r="AU126" s="177" t="s">
        <v>79</v>
      </c>
      <c r="AV126" s="15" t="s">
        <v>236</v>
      </c>
      <c r="AW126" s="15" t="s">
        <v>31</v>
      </c>
      <c r="AX126" s="15" t="s">
        <v>69</v>
      </c>
      <c r="AY126" s="177" t="s">
        <v>212</v>
      </c>
    </row>
    <row r="127" spans="2:65" s="12" customFormat="1">
      <c r="B127" s="152"/>
      <c r="D127" s="150" t="s">
        <v>226</v>
      </c>
      <c r="E127" s="153" t="s">
        <v>19</v>
      </c>
      <c r="F127" s="154" t="s">
        <v>17719</v>
      </c>
      <c r="H127" s="155">
        <v>18.600000000000001</v>
      </c>
      <c r="I127" s="156"/>
      <c r="L127" s="152"/>
      <c r="M127" s="157"/>
      <c r="T127" s="158"/>
      <c r="AT127" s="153" t="s">
        <v>226</v>
      </c>
      <c r="AU127" s="153" t="s">
        <v>79</v>
      </c>
      <c r="AV127" s="12" t="s">
        <v>79</v>
      </c>
      <c r="AW127" s="12" t="s">
        <v>31</v>
      </c>
      <c r="AX127" s="12" t="s">
        <v>69</v>
      </c>
      <c r="AY127" s="153" t="s">
        <v>212</v>
      </c>
    </row>
    <row r="128" spans="2:65" s="12" customFormat="1" ht="22.5">
      <c r="B128" s="152"/>
      <c r="D128" s="150" t="s">
        <v>226</v>
      </c>
      <c r="E128" s="153" t="s">
        <v>19</v>
      </c>
      <c r="F128" s="154" t="s">
        <v>17720</v>
      </c>
      <c r="H128" s="155">
        <v>17.100000000000001</v>
      </c>
      <c r="I128" s="156"/>
      <c r="L128" s="152"/>
      <c r="M128" s="157"/>
      <c r="T128" s="158"/>
      <c r="AT128" s="153" t="s">
        <v>226</v>
      </c>
      <c r="AU128" s="153" t="s">
        <v>79</v>
      </c>
      <c r="AV128" s="12" t="s">
        <v>79</v>
      </c>
      <c r="AW128" s="12" t="s">
        <v>31</v>
      </c>
      <c r="AX128" s="12" t="s">
        <v>69</v>
      </c>
      <c r="AY128" s="153" t="s">
        <v>212</v>
      </c>
    </row>
    <row r="129" spans="2:65" s="15" customFormat="1">
      <c r="B129" s="176"/>
      <c r="D129" s="150" t="s">
        <v>226</v>
      </c>
      <c r="E129" s="177" t="s">
        <v>19</v>
      </c>
      <c r="F129" s="178" t="s">
        <v>455</v>
      </c>
      <c r="H129" s="179">
        <v>35.700000000000003</v>
      </c>
      <c r="I129" s="180"/>
      <c r="L129" s="176"/>
      <c r="M129" s="181"/>
      <c r="T129" s="182"/>
      <c r="AT129" s="177" t="s">
        <v>226</v>
      </c>
      <c r="AU129" s="177" t="s">
        <v>79</v>
      </c>
      <c r="AV129" s="15" t="s">
        <v>236</v>
      </c>
      <c r="AW129" s="15" t="s">
        <v>31</v>
      </c>
      <c r="AX129" s="15" t="s">
        <v>69</v>
      </c>
      <c r="AY129" s="177" t="s">
        <v>212</v>
      </c>
    </row>
    <row r="130" spans="2:65" s="13" customFormat="1">
      <c r="B130" s="159"/>
      <c r="D130" s="150" t="s">
        <v>226</v>
      </c>
      <c r="E130" s="160" t="s">
        <v>19</v>
      </c>
      <c r="F130" s="161" t="s">
        <v>228</v>
      </c>
      <c r="H130" s="162">
        <v>54.1</v>
      </c>
      <c r="I130" s="163"/>
      <c r="L130" s="159"/>
      <c r="M130" s="164"/>
      <c r="T130" s="165"/>
      <c r="AT130" s="160" t="s">
        <v>226</v>
      </c>
      <c r="AU130" s="160" t="s">
        <v>79</v>
      </c>
      <c r="AV130" s="13" t="s">
        <v>229</v>
      </c>
      <c r="AW130" s="13" t="s">
        <v>31</v>
      </c>
      <c r="AX130" s="13" t="s">
        <v>77</v>
      </c>
      <c r="AY130" s="160" t="s">
        <v>212</v>
      </c>
    </row>
    <row r="131" spans="2:65" s="1" customFormat="1" ht="33" customHeight="1">
      <c r="B131" s="34"/>
      <c r="C131" s="133" t="s">
        <v>259</v>
      </c>
      <c r="D131" s="133" t="s">
        <v>215</v>
      </c>
      <c r="E131" s="134" t="s">
        <v>17721</v>
      </c>
      <c r="F131" s="135" t="s">
        <v>17722</v>
      </c>
      <c r="G131" s="136" t="s">
        <v>495</v>
      </c>
      <c r="H131" s="137">
        <v>35.700000000000003</v>
      </c>
      <c r="I131" s="138"/>
      <c r="J131" s="139">
        <f>ROUND(I131*H131,2)</f>
        <v>0</v>
      </c>
      <c r="K131" s="135" t="s">
        <v>219</v>
      </c>
      <c r="L131" s="34"/>
      <c r="M131" s="140" t="s">
        <v>19</v>
      </c>
      <c r="N131" s="141" t="s">
        <v>40</v>
      </c>
      <c r="P131" s="142">
        <f>O131*H131</f>
        <v>0</v>
      </c>
      <c r="Q131" s="142">
        <v>0</v>
      </c>
      <c r="R131" s="142">
        <f>Q131*H131</f>
        <v>0</v>
      </c>
      <c r="S131" s="142">
        <v>0.316</v>
      </c>
      <c r="T131" s="143">
        <f>S131*H131</f>
        <v>11.281200000000002</v>
      </c>
      <c r="AR131" s="144" t="s">
        <v>229</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229</v>
      </c>
      <c r="BM131" s="144" t="s">
        <v>17723</v>
      </c>
    </row>
    <row r="132" spans="2:65" s="1" customFormat="1">
      <c r="B132" s="34"/>
      <c r="D132" s="146" t="s">
        <v>222</v>
      </c>
      <c r="F132" s="147" t="s">
        <v>17724</v>
      </c>
      <c r="I132" s="148"/>
      <c r="L132" s="34"/>
      <c r="M132" s="149"/>
      <c r="T132" s="55"/>
      <c r="AT132" s="19" t="s">
        <v>222</v>
      </c>
      <c r="AU132" s="19" t="s">
        <v>79</v>
      </c>
    </row>
    <row r="133" spans="2:65" s="14" customFormat="1">
      <c r="B133" s="170"/>
      <c r="D133" s="150" t="s">
        <v>226</v>
      </c>
      <c r="E133" s="171" t="s">
        <v>19</v>
      </c>
      <c r="F133" s="172" t="s">
        <v>17725</v>
      </c>
      <c r="H133" s="171" t="s">
        <v>19</v>
      </c>
      <c r="I133" s="173"/>
      <c r="L133" s="170"/>
      <c r="M133" s="174"/>
      <c r="T133" s="175"/>
      <c r="AT133" s="171" t="s">
        <v>226</v>
      </c>
      <c r="AU133" s="171" t="s">
        <v>79</v>
      </c>
      <c r="AV133" s="14" t="s">
        <v>77</v>
      </c>
      <c r="AW133" s="14" t="s">
        <v>31</v>
      </c>
      <c r="AX133" s="14" t="s">
        <v>69</v>
      </c>
      <c r="AY133" s="171" t="s">
        <v>212</v>
      </c>
    </row>
    <row r="134" spans="2:65" s="12" customFormat="1">
      <c r="B134" s="152"/>
      <c r="D134" s="150" t="s">
        <v>226</v>
      </c>
      <c r="E134" s="153" t="s">
        <v>19</v>
      </c>
      <c r="F134" s="154" t="s">
        <v>17726</v>
      </c>
      <c r="H134" s="155">
        <v>18.600000000000001</v>
      </c>
      <c r="I134" s="156"/>
      <c r="L134" s="152"/>
      <c r="M134" s="157"/>
      <c r="T134" s="158"/>
      <c r="AT134" s="153" t="s">
        <v>226</v>
      </c>
      <c r="AU134" s="153" t="s">
        <v>79</v>
      </c>
      <c r="AV134" s="12" t="s">
        <v>79</v>
      </c>
      <c r="AW134" s="12" t="s">
        <v>31</v>
      </c>
      <c r="AX134" s="12" t="s">
        <v>69</v>
      </c>
      <c r="AY134" s="153" t="s">
        <v>212</v>
      </c>
    </row>
    <row r="135" spans="2:65" s="12" customFormat="1">
      <c r="B135" s="152"/>
      <c r="D135" s="150" t="s">
        <v>226</v>
      </c>
      <c r="E135" s="153" t="s">
        <v>19</v>
      </c>
      <c r="F135" s="154" t="s">
        <v>17727</v>
      </c>
      <c r="H135" s="155">
        <v>17.100000000000001</v>
      </c>
      <c r="I135" s="156"/>
      <c r="L135" s="152"/>
      <c r="M135" s="157"/>
      <c r="T135" s="158"/>
      <c r="AT135" s="153" t="s">
        <v>226</v>
      </c>
      <c r="AU135" s="153" t="s">
        <v>79</v>
      </c>
      <c r="AV135" s="12" t="s">
        <v>79</v>
      </c>
      <c r="AW135" s="12" t="s">
        <v>31</v>
      </c>
      <c r="AX135" s="12" t="s">
        <v>69</v>
      </c>
      <c r="AY135" s="153" t="s">
        <v>212</v>
      </c>
    </row>
    <row r="136" spans="2:65" s="13" customFormat="1">
      <c r="B136" s="159"/>
      <c r="D136" s="150" t="s">
        <v>226</v>
      </c>
      <c r="E136" s="160" t="s">
        <v>19</v>
      </c>
      <c r="F136" s="161" t="s">
        <v>228</v>
      </c>
      <c r="H136" s="162">
        <v>35.700000000000003</v>
      </c>
      <c r="I136" s="163"/>
      <c r="L136" s="159"/>
      <c r="M136" s="164"/>
      <c r="T136" s="165"/>
      <c r="AT136" s="160" t="s">
        <v>226</v>
      </c>
      <c r="AU136" s="160" t="s">
        <v>79</v>
      </c>
      <c r="AV136" s="13" t="s">
        <v>229</v>
      </c>
      <c r="AW136" s="13" t="s">
        <v>31</v>
      </c>
      <c r="AX136" s="13" t="s">
        <v>77</v>
      </c>
      <c r="AY136" s="160" t="s">
        <v>212</v>
      </c>
    </row>
    <row r="137" spans="2:65" s="1" customFormat="1" ht="24.2" customHeight="1">
      <c r="B137" s="34"/>
      <c r="C137" s="133" t="s">
        <v>267</v>
      </c>
      <c r="D137" s="133" t="s">
        <v>215</v>
      </c>
      <c r="E137" s="134" t="s">
        <v>17728</v>
      </c>
      <c r="F137" s="135" t="s">
        <v>17729</v>
      </c>
      <c r="G137" s="136" t="s">
        <v>536</v>
      </c>
      <c r="H137" s="137">
        <v>85</v>
      </c>
      <c r="I137" s="138"/>
      <c r="J137" s="139">
        <f>ROUND(I137*H137,2)</f>
        <v>0</v>
      </c>
      <c r="K137" s="135" t="s">
        <v>219</v>
      </c>
      <c r="L137" s="34"/>
      <c r="M137" s="140" t="s">
        <v>19</v>
      </c>
      <c r="N137" s="141" t="s">
        <v>40</v>
      </c>
      <c r="P137" s="142">
        <f>O137*H137</f>
        <v>0</v>
      </c>
      <c r="Q137" s="142">
        <v>0</v>
      </c>
      <c r="R137" s="142">
        <f>Q137*H137</f>
        <v>0</v>
      </c>
      <c r="S137" s="142">
        <v>0.20499999999999999</v>
      </c>
      <c r="T137" s="143">
        <f>S137*H137</f>
        <v>17.425000000000001</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17730</v>
      </c>
    </row>
    <row r="138" spans="2:65" s="1" customFormat="1">
      <c r="B138" s="34"/>
      <c r="D138" s="146" t="s">
        <v>222</v>
      </c>
      <c r="F138" s="147" t="s">
        <v>17731</v>
      </c>
      <c r="I138" s="148"/>
      <c r="L138" s="34"/>
      <c r="M138" s="149"/>
      <c r="T138" s="55"/>
      <c r="AT138" s="19" t="s">
        <v>222</v>
      </c>
      <c r="AU138" s="19" t="s">
        <v>79</v>
      </c>
    </row>
    <row r="139" spans="2:65" s="14" customFormat="1">
      <c r="B139" s="170"/>
      <c r="D139" s="150" t="s">
        <v>226</v>
      </c>
      <c r="E139" s="171" t="s">
        <v>19</v>
      </c>
      <c r="F139" s="172" t="s">
        <v>17732</v>
      </c>
      <c r="H139" s="171" t="s">
        <v>19</v>
      </c>
      <c r="I139" s="173"/>
      <c r="L139" s="170"/>
      <c r="M139" s="174"/>
      <c r="T139" s="175"/>
      <c r="AT139" s="171" t="s">
        <v>226</v>
      </c>
      <c r="AU139" s="171" t="s">
        <v>79</v>
      </c>
      <c r="AV139" s="14" t="s">
        <v>77</v>
      </c>
      <c r="AW139" s="14" t="s">
        <v>31</v>
      </c>
      <c r="AX139" s="14" t="s">
        <v>69</v>
      </c>
      <c r="AY139" s="171" t="s">
        <v>212</v>
      </c>
    </row>
    <row r="140" spans="2:65" s="12" customFormat="1">
      <c r="B140" s="152"/>
      <c r="D140" s="150" t="s">
        <v>226</v>
      </c>
      <c r="E140" s="153" t="s">
        <v>19</v>
      </c>
      <c r="F140" s="154" t="s">
        <v>17733</v>
      </c>
      <c r="H140" s="155">
        <v>70</v>
      </c>
      <c r="I140" s="156"/>
      <c r="L140" s="152"/>
      <c r="M140" s="157"/>
      <c r="T140" s="158"/>
      <c r="AT140" s="153" t="s">
        <v>226</v>
      </c>
      <c r="AU140" s="153" t="s">
        <v>79</v>
      </c>
      <c r="AV140" s="12" t="s">
        <v>79</v>
      </c>
      <c r="AW140" s="12" t="s">
        <v>31</v>
      </c>
      <c r="AX140" s="12" t="s">
        <v>69</v>
      </c>
      <c r="AY140" s="153" t="s">
        <v>212</v>
      </c>
    </row>
    <row r="141" spans="2:65" s="12" customFormat="1">
      <c r="B141" s="152"/>
      <c r="D141" s="150" t="s">
        <v>226</v>
      </c>
      <c r="E141" s="153" t="s">
        <v>19</v>
      </c>
      <c r="F141" s="154" t="s">
        <v>17734</v>
      </c>
      <c r="H141" s="155">
        <v>15</v>
      </c>
      <c r="I141" s="156"/>
      <c r="L141" s="152"/>
      <c r="M141" s="157"/>
      <c r="T141" s="158"/>
      <c r="AT141" s="153" t="s">
        <v>226</v>
      </c>
      <c r="AU141" s="153" t="s">
        <v>79</v>
      </c>
      <c r="AV141" s="12" t="s">
        <v>79</v>
      </c>
      <c r="AW141" s="12" t="s">
        <v>31</v>
      </c>
      <c r="AX141" s="12" t="s">
        <v>69</v>
      </c>
      <c r="AY141" s="153" t="s">
        <v>212</v>
      </c>
    </row>
    <row r="142" spans="2:65" s="13" customFormat="1">
      <c r="B142" s="159"/>
      <c r="D142" s="150" t="s">
        <v>226</v>
      </c>
      <c r="E142" s="160" t="s">
        <v>19</v>
      </c>
      <c r="F142" s="161" t="s">
        <v>228</v>
      </c>
      <c r="H142" s="162">
        <v>85</v>
      </c>
      <c r="I142" s="163"/>
      <c r="L142" s="159"/>
      <c r="M142" s="164"/>
      <c r="T142" s="165"/>
      <c r="AT142" s="160" t="s">
        <v>226</v>
      </c>
      <c r="AU142" s="160" t="s">
        <v>79</v>
      </c>
      <c r="AV142" s="13" t="s">
        <v>229</v>
      </c>
      <c r="AW142" s="13" t="s">
        <v>31</v>
      </c>
      <c r="AX142" s="13" t="s">
        <v>77</v>
      </c>
      <c r="AY142" s="160" t="s">
        <v>212</v>
      </c>
    </row>
    <row r="143" spans="2:65" s="1" customFormat="1" ht="24.2" customHeight="1">
      <c r="B143" s="34"/>
      <c r="C143" s="133" t="s">
        <v>275</v>
      </c>
      <c r="D143" s="133" t="s">
        <v>215</v>
      </c>
      <c r="E143" s="134" t="s">
        <v>17735</v>
      </c>
      <c r="F143" s="135" t="s">
        <v>17736</v>
      </c>
      <c r="G143" s="136" t="s">
        <v>536</v>
      </c>
      <c r="H143" s="137">
        <v>27.6</v>
      </c>
      <c r="I143" s="138"/>
      <c r="J143" s="139">
        <f>ROUND(I143*H143,2)</f>
        <v>0</v>
      </c>
      <c r="K143" s="135" t="s">
        <v>219</v>
      </c>
      <c r="L143" s="34"/>
      <c r="M143" s="140" t="s">
        <v>19</v>
      </c>
      <c r="N143" s="141" t="s">
        <v>40</v>
      </c>
      <c r="P143" s="142">
        <f>O143*H143</f>
        <v>0</v>
      </c>
      <c r="Q143" s="142">
        <v>0</v>
      </c>
      <c r="R143" s="142">
        <f>Q143*H143</f>
        <v>0</v>
      </c>
      <c r="S143" s="142">
        <v>0.04</v>
      </c>
      <c r="T143" s="143">
        <f>S143*H143</f>
        <v>1.1040000000000001</v>
      </c>
      <c r="AR143" s="144" t="s">
        <v>229</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229</v>
      </c>
      <c r="BM143" s="144" t="s">
        <v>17737</v>
      </c>
    </row>
    <row r="144" spans="2:65" s="1" customFormat="1">
      <c r="B144" s="34"/>
      <c r="D144" s="146" t="s">
        <v>222</v>
      </c>
      <c r="F144" s="147" t="s">
        <v>17738</v>
      </c>
      <c r="I144" s="148"/>
      <c r="L144" s="34"/>
      <c r="M144" s="149"/>
      <c r="T144" s="55"/>
      <c r="AT144" s="19" t="s">
        <v>222</v>
      </c>
      <c r="AU144" s="19" t="s">
        <v>79</v>
      </c>
    </row>
    <row r="145" spans="2:65" s="14" customFormat="1">
      <c r="B145" s="170"/>
      <c r="D145" s="150" t="s">
        <v>226</v>
      </c>
      <c r="E145" s="171" t="s">
        <v>19</v>
      </c>
      <c r="F145" s="172" t="s">
        <v>17739</v>
      </c>
      <c r="H145" s="171" t="s">
        <v>19</v>
      </c>
      <c r="I145" s="173"/>
      <c r="L145" s="170"/>
      <c r="M145" s="174"/>
      <c r="T145" s="175"/>
      <c r="AT145" s="171" t="s">
        <v>226</v>
      </c>
      <c r="AU145" s="171" t="s">
        <v>79</v>
      </c>
      <c r="AV145" s="14" t="s">
        <v>77</v>
      </c>
      <c r="AW145" s="14" t="s">
        <v>31</v>
      </c>
      <c r="AX145" s="14" t="s">
        <v>69</v>
      </c>
      <c r="AY145" s="171" t="s">
        <v>212</v>
      </c>
    </row>
    <row r="146" spans="2:65" s="12" customFormat="1">
      <c r="B146" s="152"/>
      <c r="D146" s="150" t="s">
        <v>226</v>
      </c>
      <c r="E146" s="153" t="s">
        <v>19</v>
      </c>
      <c r="F146" s="154" t="s">
        <v>17740</v>
      </c>
      <c r="H146" s="155">
        <v>27.6</v>
      </c>
      <c r="I146" s="156"/>
      <c r="L146" s="152"/>
      <c r="M146" s="157"/>
      <c r="T146" s="158"/>
      <c r="AT146" s="153" t="s">
        <v>226</v>
      </c>
      <c r="AU146" s="153" t="s">
        <v>79</v>
      </c>
      <c r="AV146" s="12" t="s">
        <v>79</v>
      </c>
      <c r="AW146" s="12" t="s">
        <v>31</v>
      </c>
      <c r="AX146" s="12" t="s">
        <v>69</v>
      </c>
      <c r="AY146" s="153" t="s">
        <v>212</v>
      </c>
    </row>
    <row r="147" spans="2:65" s="13" customFormat="1">
      <c r="B147" s="159"/>
      <c r="D147" s="150" t="s">
        <v>226</v>
      </c>
      <c r="E147" s="160" t="s">
        <v>19</v>
      </c>
      <c r="F147" s="161" t="s">
        <v>228</v>
      </c>
      <c r="H147" s="162">
        <v>27.6</v>
      </c>
      <c r="I147" s="163"/>
      <c r="L147" s="159"/>
      <c r="M147" s="164"/>
      <c r="T147" s="165"/>
      <c r="AT147" s="160" t="s">
        <v>226</v>
      </c>
      <c r="AU147" s="160" t="s">
        <v>79</v>
      </c>
      <c r="AV147" s="13" t="s">
        <v>229</v>
      </c>
      <c r="AW147" s="13" t="s">
        <v>31</v>
      </c>
      <c r="AX147" s="13" t="s">
        <v>77</v>
      </c>
      <c r="AY147" s="160" t="s">
        <v>212</v>
      </c>
    </row>
    <row r="148" spans="2:65" s="1" customFormat="1" ht="16.5" customHeight="1">
      <c r="B148" s="34"/>
      <c r="C148" s="133" t="s">
        <v>281</v>
      </c>
      <c r="D148" s="133" t="s">
        <v>215</v>
      </c>
      <c r="E148" s="134" t="s">
        <v>406</v>
      </c>
      <c r="F148" s="135" t="s">
        <v>407</v>
      </c>
      <c r="G148" s="136" t="s">
        <v>408</v>
      </c>
      <c r="H148" s="137">
        <v>56</v>
      </c>
      <c r="I148" s="138"/>
      <c r="J148" s="139">
        <f>ROUND(I148*H148,2)</f>
        <v>0</v>
      </c>
      <c r="K148" s="135" t="s">
        <v>219</v>
      </c>
      <c r="L148" s="34"/>
      <c r="M148" s="140" t="s">
        <v>19</v>
      </c>
      <c r="N148" s="141" t="s">
        <v>40</v>
      </c>
      <c r="P148" s="142">
        <f>O148*H148</f>
        <v>0</v>
      </c>
      <c r="Q148" s="142">
        <v>3.0000000000000001E-5</v>
      </c>
      <c r="R148" s="142">
        <f>Q148*H148</f>
        <v>1.6800000000000001E-3</v>
      </c>
      <c r="S148" s="142">
        <v>0</v>
      </c>
      <c r="T148" s="143">
        <f>S148*H148</f>
        <v>0</v>
      </c>
      <c r="AR148" s="144" t="s">
        <v>229</v>
      </c>
      <c r="AT148" s="144" t="s">
        <v>215</v>
      </c>
      <c r="AU148" s="144" t="s">
        <v>79</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229</v>
      </c>
      <c r="BM148" s="144" t="s">
        <v>17741</v>
      </c>
    </row>
    <row r="149" spans="2:65" s="1" customFormat="1">
      <c r="B149" s="34"/>
      <c r="D149" s="146" t="s">
        <v>222</v>
      </c>
      <c r="F149" s="147" t="s">
        <v>410</v>
      </c>
      <c r="I149" s="148"/>
      <c r="L149" s="34"/>
      <c r="M149" s="149"/>
      <c r="T149" s="55"/>
      <c r="AT149" s="19" t="s">
        <v>222</v>
      </c>
      <c r="AU149" s="19" t="s">
        <v>79</v>
      </c>
    </row>
    <row r="150" spans="2:65" s="12" customFormat="1">
      <c r="B150" s="152"/>
      <c r="D150" s="150" t="s">
        <v>226</v>
      </c>
      <c r="E150" s="153" t="s">
        <v>19</v>
      </c>
      <c r="F150" s="154" t="s">
        <v>17742</v>
      </c>
      <c r="H150" s="155">
        <v>56</v>
      </c>
      <c r="I150" s="156"/>
      <c r="L150" s="152"/>
      <c r="M150" s="157"/>
      <c r="T150" s="158"/>
      <c r="AT150" s="153" t="s">
        <v>226</v>
      </c>
      <c r="AU150" s="153" t="s">
        <v>79</v>
      </c>
      <c r="AV150" s="12" t="s">
        <v>79</v>
      </c>
      <c r="AW150" s="12" t="s">
        <v>31</v>
      </c>
      <c r="AX150" s="12" t="s">
        <v>69</v>
      </c>
      <c r="AY150" s="153" t="s">
        <v>212</v>
      </c>
    </row>
    <row r="151" spans="2:65" s="13" customFormat="1">
      <c r="B151" s="159"/>
      <c r="D151" s="150" t="s">
        <v>226</v>
      </c>
      <c r="E151" s="160" t="s">
        <v>19</v>
      </c>
      <c r="F151" s="161" t="s">
        <v>228</v>
      </c>
      <c r="H151" s="162">
        <v>56</v>
      </c>
      <c r="I151" s="163"/>
      <c r="L151" s="159"/>
      <c r="M151" s="164"/>
      <c r="T151" s="165"/>
      <c r="AT151" s="160" t="s">
        <v>226</v>
      </c>
      <c r="AU151" s="160" t="s">
        <v>79</v>
      </c>
      <c r="AV151" s="13" t="s">
        <v>229</v>
      </c>
      <c r="AW151" s="13" t="s">
        <v>31</v>
      </c>
      <c r="AX151" s="13" t="s">
        <v>77</v>
      </c>
      <c r="AY151" s="160" t="s">
        <v>212</v>
      </c>
    </row>
    <row r="152" spans="2:65" s="1" customFormat="1" ht="24.2" customHeight="1">
      <c r="B152" s="34"/>
      <c r="C152" s="133" t="s">
        <v>287</v>
      </c>
      <c r="D152" s="133" t="s">
        <v>215</v>
      </c>
      <c r="E152" s="134" t="s">
        <v>412</v>
      </c>
      <c r="F152" s="135" t="s">
        <v>413</v>
      </c>
      <c r="G152" s="136" t="s">
        <v>414</v>
      </c>
      <c r="H152" s="137">
        <v>7</v>
      </c>
      <c r="I152" s="138"/>
      <c r="J152" s="139">
        <f>ROUND(I152*H152,2)</f>
        <v>0</v>
      </c>
      <c r="K152" s="135" t="s">
        <v>219</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17743</v>
      </c>
    </row>
    <row r="153" spans="2:65" s="1" customFormat="1">
      <c r="B153" s="34"/>
      <c r="D153" s="146" t="s">
        <v>222</v>
      </c>
      <c r="F153" s="147" t="s">
        <v>416</v>
      </c>
      <c r="I153" s="148"/>
      <c r="L153" s="34"/>
      <c r="M153" s="149"/>
      <c r="T153" s="55"/>
      <c r="AT153" s="19" t="s">
        <v>222</v>
      </c>
      <c r="AU153" s="19" t="s">
        <v>79</v>
      </c>
    </row>
    <row r="154" spans="2:65" s="12" customFormat="1">
      <c r="B154" s="152"/>
      <c r="D154" s="150" t="s">
        <v>226</v>
      </c>
      <c r="E154" s="153" t="s">
        <v>19</v>
      </c>
      <c r="F154" s="154" t="s">
        <v>17744</v>
      </c>
      <c r="H154" s="155">
        <v>7</v>
      </c>
      <c r="I154" s="156"/>
      <c r="L154" s="152"/>
      <c r="M154" s="157"/>
      <c r="T154" s="158"/>
      <c r="AT154" s="153" t="s">
        <v>226</v>
      </c>
      <c r="AU154" s="153" t="s">
        <v>79</v>
      </c>
      <c r="AV154" s="12" t="s">
        <v>79</v>
      </c>
      <c r="AW154" s="12" t="s">
        <v>31</v>
      </c>
      <c r="AX154" s="12" t="s">
        <v>69</v>
      </c>
      <c r="AY154" s="153" t="s">
        <v>212</v>
      </c>
    </row>
    <row r="155" spans="2:65" s="13" customFormat="1">
      <c r="B155" s="159"/>
      <c r="D155" s="150" t="s">
        <v>226</v>
      </c>
      <c r="E155" s="160" t="s">
        <v>19</v>
      </c>
      <c r="F155" s="161" t="s">
        <v>228</v>
      </c>
      <c r="H155" s="162">
        <v>7</v>
      </c>
      <c r="I155" s="163"/>
      <c r="L155" s="159"/>
      <c r="M155" s="164"/>
      <c r="T155" s="165"/>
      <c r="AT155" s="160" t="s">
        <v>226</v>
      </c>
      <c r="AU155" s="160" t="s">
        <v>79</v>
      </c>
      <c r="AV155" s="13" t="s">
        <v>229</v>
      </c>
      <c r="AW155" s="13" t="s">
        <v>31</v>
      </c>
      <c r="AX155" s="13" t="s">
        <v>77</v>
      </c>
      <c r="AY155" s="160" t="s">
        <v>212</v>
      </c>
    </row>
    <row r="156" spans="2:65" s="1" customFormat="1" ht="49.15" customHeight="1">
      <c r="B156" s="34"/>
      <c r="C156" s="133" t="s">
        <v>8</v>
      </c>
      <c r="D156" s="133" t="s">
        <v>215</v>
      </c>
      <c r="E156" s="134" t="s">
        <v>9794</v>
      </c>
      <c r="F156" s="135" t="s">
        <v>9795</v>
      </c>
      <c r="G156" s="136" t="s">
        <v>536</v>
      </c>
      <c r="H156" s="137">
        <v>0.5</v>
      </c>
      <c r="I156" s="138"/>
      <c r="J156" s="139">
        <f>ROUND(I156*H156,2)</f>
        <v>0</v>
      </c>
      <c r="K156" s="135" t="s">
        <v>245</v>
      </c>
      <c r="L156" s="34"/>
      <c r="M156" s="140" t="s">
        <v>19</v>
      </c>
      <c r="N156" s="141" t="s">
        <v>40</v>
      </c>
      <c r="P156" s="142">
        <f>O156*H156</f>
        <v>0</v>
      </c>
      <c r="Q156" s="142">
        <v>1.269E-2</v>
      </c>
      <c r="R156" s="142">
        <f>Q156*H156</f>
        <v>6.3449999999999999E-3</v>
      </c>
      <c r="S156" s="142">
        <v>0</v>
      </c>
      <c r="T156" s="143">
        <f>S156*H156</f>
        <v>0</v>
      </c>
      <c r="AR156" s="144" t="s">
        <v>229</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229</v>
      </c>
      <c r="BM156" s="144" t="s">
        <v>17745</v>
      </c>
    </row>
    <row r="157" spans="2:65" s="12" customFormat="1">
      <c r="B157" s="152"/>
      <c r="D157" s="150" t="s">
        <v>226</v>
      </c>
      <c r="E157" s="153" t="s">
        <v>19</v>
      </c>
      <c r="F157" s="154" t="s">
        <v>9797</v>
      </c>
      <c r="H157" s="155">
        <v>0.5</v>
      </c>
      <c r="I157" s="156"/>
      <c r="L157" s="152"/>
      <c r="M157" s="157"/>
      <c r="T157" s="158"/>
      <c r="AT157" s="153" t="s">
        <v>226</v>
      </c>
      <c r="AU157" s="153" t="s">
        <v>79</v>
      </c>
      <c r="AV157" s="12" t="s">
        <v>79</v>
      </c>
      <c r="AW157" s="12" t="s">
        <v>31</v>
      </c>
      <c r="AX157" s="12" t="s">
        <v>69</v>
      </c>
      <c r="AY157" s="153" t="s">
        <v>212</v>
      </c>
    </row>
    <row r="158" spans="2:65" s="13" customFormat="1">
      <c r="B158" s="159"/>
      <c r="D158" s="150" t="s">
        <v>226</v>
      </c>
      <c r="E158" s="160" t="s">
        <v>19</v>
      </c>
      <c r="F158" s="161" t="s">
        <v>228</v>
      </c>
      <c r="H158" s="162">
        <v>0.5</v>
      </c>
      <c r="I158" s="163"/>
      <c r="L158" s="159"/>
      <c r="M158" s="164"/>
      <c r="T158" s="165"/>
      <c r="AT158" s="160" t="s">
        <v>226</v>
      </c>
      <c r="AU158" s="160" t="s">
        <v>79</v>
      </c>
      <c r="AV158" s="13" t="s">
        <v>229</v>
      </c>
      <c r="AW158" s="13" t="s">
        <v>31</v>
      </c>
      <c r="AX158" s="13" t="s">
        <v>77</v>
      </c>
      <c r="AY158" s="160" t="s">
        <v>212</v>
      </c>
    </row>
    <row r="159" spans="2:65" s="1" customFormat="1" ht="49.15" customHeight="1">
      <c r="B159" s="34"/>
      <c r="C159" s="133" t="s">
        <v>301</v>
      </c>
      <c r="D159" s="133" t="s">
        <v>215</v>
      </c>
      <c r="E159" s="134" t="s">
        <v>9798</v>
      </c>
      <c r="F159" s="135" t="s">
        <v>9799</v>
      </c>
      <c r="G159" s="136" t="s">
        <v>536</v>
      </c>
      <c r="H159" s="137">
        <v>1</v>
      </c>
      <c r="I159" s="138"/>
      <c r="J159" s="139">
        <f>ROUND(I159*H159,2)</f>
        <v>0</v>
      </c>
      <c r="K159" s="135" t="s">
        <v>245</v>
      </c>
      <c r="L159" s="34"/>
      <c r="M159" s="140" t="s">
        <v>19</v>
      </c>
      <c r="N159" s="141" t="s">
        <v>40</v>
      </c>
      <c r="P159" s="142">
        <f>O159*H159</f>
        <v>0</v>
      </c>
      <c r="Q159" s="142">
        <v>8.6800000000000002E-3</v>
      </c>
      <c r="R159" s="142">
        <f>Q159*H159</f>
        <v>8.6800000000000002E-3</v>
      </c>
      <c r="S159" s="142">
        <v>0</v>
      </c>
      <c r="T159" s="143">
        <f>S159*H159</f>
        <v>0</v>
      </c>
      <c r="AR159" s="144" t="s">
        <v>229</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229</v>
      </c>
      <c r="BM159" s="144" t="s">
        <v>17746</v>
      </c>
    </row>
    <row r="160" spans="2:65" s="12" customFormat="1">
      <c r="B160" s="152"/>
      <c r="D160" s="150" t="s">
        <v>226</v>
      </c>
      <c r="E160" s="153" t="s">
        <v>19</v>
      </c>
      <c r="F160" s="154" t="s">
        <v>9801</v>
      </c>
      <c r="H160" s="155">
        <v>1</v>
      </c>
      <c r="I160" s="156"/>
      <c r="L160" s="152"/>
      <c r="M160" s="157"/>
      <c r="T160" s="158"/>
      <c r="AT160" s="153" t="s">
        <v>226</v>
      </c>
      <c r="AU160" s="153" t="s">
        <v>79</v>
      </c>
      <c r="AV160" s="12" t="s">
        <v>79</v>
      </c>
      <c r="AW160" s="12" t="s">
        <v>31</v>
      </c>
      <c r="AX160" s="12" t="s">
        <v>69</v>
      </c>
      <c r="AY160" s="153" t="s">
        <v>212</v>
      </c>
    </row>
    <row r="161" spans="2:65" s="13" customFormat="1">
      <c r="B161" s="159"/>
      <c r="D161" s="150" t="s">
        <v>226</v>
      </c>
      <c r="E161" s="160" t="s">
        <v>19</v>
      </c>
      <c r="F161" s="161" t="s">
        <v>228</v>
      </c>
      <c r="H161" s="162">
        <v>1</v>
      </c>
      <c r="I161" s="163"/>
      <c r="L161" s="159"/>
      <c r="M161" s="164"/>
      <c r="T161" s="165"/>
      <c r="AT161" s="160" t="s">
        <v>226</v>
      </c>
      <c r="AU161" s="160" t="s">
        <v>79</v>
      </c>
      <c r="AV161" s="13" t="s">
        <v>229</v>
      </c>
      <c r="AW161" s="13" t="s">
        <v>31</v>
      </c>
      <c r="AX161" s="13" t="s">
        <v>77</v>
      </c>
      <c r="AY161" s="160" t="s">
        <v>212</v>
      </c>
    </row>
    <row r="162" spans="2:65" s="1" customFormat="1" ht="49.15" customHeight="1">
      <c r="B162" s="34"/>
      <c r="C162" s="133" t="s">
        <v>306</v>
      </c>
      <c r="D162" s="133" t="s">
        <v>215</v>
      </c>
      <c r="E162" s="134" t="s">
        <v>9802</v>
      </c>
      <c r="F162" s="135" t="s">
        <v>9803</v>
      </c>
      <c r="G162" s="136" t="s">
        <v>536</v>
      </c>
      <c r="H162" s="137">
        <v>0.5</v>
      </c>
      <c r="I162" s="138"/>
      <c r="J162" s="139">
        <f>ROUND(I162*H162,2)</f>
        <v>0</v>
      </c>
      <c r="K162" s="135" t="s">
        <v>245</v>
      </c>
      <c r="L162" s="34"/>
      <c r="M162" s="140" t="s">
        <v>19</v>
      </c>
      <c r="N162" s="141" t="s">
        <v>40</v>
      </c>
      <c r="P162" s="142">
        <f>O162*H162</f>
        <v>0</v>
      </c>
      <c r="Q162" s="142">
        <v>1.269E-2</v>
      </c>
      <c r="R162" s="142">
        <f>Q162*H162</f>
        <v>6.3449999999999999E-3</v>
      </c>
      <c r="S162" s="142">
        <v>0</v>
      </c>
      <c r="T162" s="143">
        <f>S162*H162</f>
        <v>0</v>
      </c>
      <c r="AR162" s="144" t="s">
        <v>229</v>
      </c>
      <c r="AT162" s="144" t="s">
        <v>215</v>
      </c>
      <c r="AU162" s="144" t="s">
        <v>79</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229</v>
      </c>
      <c r="BM162" s="144" t="s">
        <v>17747</v>
      </c>
    </row>
    <row r="163" spans="2:65" s="12" customFormat="1">
      <c r="B163" s="152"/>
      <c r="D163" s="150" t="s">
        <v>226</v>
      </c>
      <c r="E163" s="153" t="s">
        <v>19</v>
      </c>
      <c r="F163" s="154" t="s">
        <v>9797</v>
      </c>
      <c r="H163" s="155">
        <v>0.5</v>
      </c>
      <c r="I163" s="156"/>
      <c r="L163" s="152"/>
      <c r="M163" s="157"/>
      <c r="T163" s="158"/>
      <c r="AT163" s="153" t="s">
        <v>226</v>
      </c>
      <c r="AU163" s="153" t="s">
        <v>79</v>
      </c>
      <c r="AV163" s="12" t="s">
        <v>79</v>
      </c>
      <c r="AW163" s="12" t="s">
        <v>31</v>
      </c>
      <c r="AX163" s="12" t="s">
        <v>69</v>
      </c>
      <c r="AY163" s="153" t="s">
        <v>212</v>
      </c>
    </row>
    <row r="164" spans="2:65" s="13" customFormat="1">
      <c r="B164" s="159"/>
      <c r="D164" s="150" t="s">
        <v>226</v>
      </c>
      <c r="E164" s="160" t="s">
        <v>19</v>
      </c>
      <c r="F164" s="161" t="s">
        <v>228</v>
      </c>
      <c r="H164" s="162">
        <v>0.5</v>
      </c>
      <c r="I164" s="163"/>
      <c r="L164" s="159"/>
      <c r="M164" s="164"/>
      <c r="T164" s="165"/>
      <c r="AT164" s="160" t="s">
        <v>226</v>
      </c>
      <c r="AU164" s="160" t="s">
        <v>79</v>
      </c>
      <c r="AV164" s="13" t="s">
        <v>229</v>
      </c>
      <c r="AW164" s="13" t="s">
        <v>31</v>
      </c>
      <c r="AX164" s="13" t="s">
        <v>77</v>
      </c>
      <c r="AY164" s="160" t="s">
        <v>212</v>
      </c>
    </row>
    <row r="165" spans="2:65" s="1" customFormat="1" ht="49.15" customHeight="1">
      <c r="B165" s="34"/>
      <c r="C165" s="133" t="s">
        <v>311</v>
      </c>
      <c r="D165" s="133" t="s">
        <v>215</v>
      </c>
      <c r="E165" s="134" t="s">
        <v>9805</v>
      </c>
      <c r="F165" s="135" t="s">
        <v>9806</v>
      </c>
      <c r="G165" s="136" t="s">
        <v>536</v>
      </c>
      <c r="H165" s="137">
        <v>5</v>
      </c>
      <c r="I165" s="138"/>
      <c r="J165" s="139">
        <f>ROUND(I165*H165,2)</f>
        <v>0</v>
      </c>
      <c r="K165" s="135" t="s">
        <v>245</v>
      </c>
      <c r="L165" s="34"/>
      <c r="M165" s="140" t="s">
        <v>19</v>
      </c>
      <c r="N165" s="141" t="s">
        <v>40</v>
      </c>
      <c r="P165" s="142">
        <f>O165*H165</f>
        <v>0</v>
      </c>
      <c r="Q165" s="142">
        <v>6.053E-2</v>
      </c>
      <c r="R165" s="142">
        <f>Q165*H165</f>
        <v>0.30264999999999997</v>
      </c>
      <c r="S165" s="142">
        <v>0</v>
      </c>
      <c r="T165" s="143">
        <f>S165*H165</f>
        <v>0</v>
      </c>
      <c r="AR165" s="144" t="s">
        <v>229</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229</v>
      </c>
      <c r="BM165" s="144" t="s">
        <v>17748</v>
      </c>
    </row>
    <row r="166" spans="2:65" s="12" customFormat="1">
      <c r="B166" s="152"/>
      <c r="D166" s="150" t="s">
        <v>226</v>
      </c>
      <c r="E166" s="153" t="s">
        <v>19</v>
      </c>
      <c r="F166" s="154" t="s">
        <v>17749</v>
      </c>
      <c r="H166" s="155">
        <v>5</v>
      </c>
      <c r="I166" s="156"/>
      <c r="L166" s="152"/>
      <c r="M166" s="157"/>
      <c r="T166" s="158"/>
      <c r="AT166" s="153" t="s">
        <v>226</v>
      </c>
      <c r="AU166" s="153" t="s">
        <v>79</v>
      </c>
      <c r="AV166" s="12" t="s">
        <v>79</v>
      </c>
      <c r="AW166" s="12" t="s">
        <v>31</v>
      </c>
      <c r="AX166" s="12" t="s">
        <v>69</v>
      </c>
      <c r="AY166" s="153" t="s">
        <v>212</v>
      </c>
    </row>
    <row r="167" spans="2:65" s="13" customFormat="1">
      <c r="B167" s="159"/>
      <c r="D167" s="150" t="s">
        <v>226</v>
      </c>
      <c r="E167" s="160" t="s">
        <v>19</v>
      </c>
      <c r="F167" s="161" t="s">
        <v>228</v>
      </c>
      <c r="H167" s="162">
        <v>5</v>
      </c>
      <c r="I167" s="163"/>
      <c r="L167" s="159"/>
      <c r="M167" s="164"/>
      <c r="T167" s="165"/>
      <c r="AT167" s="160" t="s">
        <v>226</v>
      </c>
      <c r="AU167" s="160" t="s">
        <v>79</v>
      </c>
      <c r="AV167" s="13" t="s">
        <v>229</v>
      </c>
      <c r="AW167" s="13" t="s">
        <v>31</v>
      </c>
      <c r="AX167" s="13" t="s">
        <v>77</v>
      </c>
      <c r="AY167" s="160" t="s">
        <v>212</v>
      </c>
    </row>
    <row r="168" spans="2:65" s="1" customFormat="1" ht="21.75" customHeight="1">
      <c r="B168" s="34"/>
      <c r="C168" s="133" t="s">
        <v>316</v>
      </c>
      <c r="D168" s="133" t="s">
        <v>215</v>
      </c>
      <c r="E168" s="134" t="s">
        <v>9809</v>
      </c>
      <c r="F168" s="135" t="s">
        <v>17750</v>
      </c>
      <c r="G168" s="136" t="s">
        <v>624</v>
      </c>
      <c r="H168" s="137">
        <v>7</v>
      </c>
      <c r="I168" s="138"/>
      <c r="J168" s="139">
        <f>ROUND(I168*H168,2)</f>
        <v>0</v>
      </c>
      <c r="K168" s="135" t="s">
        <v>245</v>
      </c>
      <c r="L168" s="34"/>
      <c r="M168" s="140" t="s">
        <v>19</v>
      </c>
      <c r="N168" s="141" t="s">
        <v>40</v>
      </c>
      <c r="P168" s="142">
        <f>O168*H168</f>
        <v>0</v>
      </c>
      <c r="Q168" s="142">
        <v>0</v>
      </c>
      <c r="R168" s="142">
        <f>Q168*H168</f>
        <v>0</v>
      </c>
      <c r="S168" s="142">
        <v>0</v>
      </c>
      <c r="T168" s="143">
        <f>S168*H168</f>
        <v>0</v>
      </c>
      <c r="AR168" s="144" t="s">
        <v>229</v>
      </c>
      <c r="AT168" s="144" t="s">
        <v>215</v>
      </c>
      <c r="AU168" s="144" t="s">
        <v>79</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229</v>
      </c>
      <c r="BM168" s="144" t="s">
        <v>17751</v>
      </c>
    </row>
    <row r="169" spans="2:65" s="1" customFormat="1" ht="48.75">
      <c r="B169" s="34"/>
      <c r="D169" s="150" t="s">
        <v>224</v>
      </c>
      <c r="F169" s="151" t="s">
        <v>17752</v>
      </c>
      <c r="I169" s="148"/>
      <c r="L169" s="34"/>
      <c r="M169" s="149"/>
      <c r="T169" s="55"/>
      <c r="AT169" s="19" t="s">
        <v>224</v>
      </c>
      <c r="AU169" s="19" t="s">
        <v>79</v>
      </c>
    </row>
    <row r="170" spans="2:65" s="14" customFormat="1">
      <c r="B170" s="170"/>
      <c r="D170" s="150" t="s">
        <v>226</v>
      </c>
      <c r="E170" s="171" t="s">
        <v>19</v>
      </c>
      <c r="F170" s="172" t="s">
        <v>17753</v>
      </c>
      <c r="H170" s="171" t="s">
        <v>19</v>
      </c>
      <c r="I170" s="173"/>
      <c r="L170" s="170"/>
      <c r="M170" s="174"/>
      <c r="T170" s="175"/>
      <c r="AT170" s="171" t="s">
        <v>226</v>
      </c>
      <c r="AU170" s="171" t="s">
        <v>79</v>
      </c>
      <c r="AV170" s="14" t="s">
        <v>77</v>
      </c>
      <c r="AW170" s="14" t="s">
        <v>31</v>
      </c>
      <c r="AX170" s="14" t="s">
        <v>69</v>
      </c>
      <c r="AY170" s="171" t="s">
        <v>212</v>
      </c>
    </row>
    <row r="171" spans="2:65" s="12" customFormat="1">
      <c r="B171" s="152"/>
      <c r="D171" s="150" t="s">
        <v>226</v>
      </c>
      <c r="E171" s="153" t="s">
        <v>19</v>
      </c>
      <c r="F171" s="154" t="s">
        <v>17754</v>
      </c>
      <c r="H171" s="155">
        <v>2</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17755</v>
      </c>
      <c r="H172" s="155">
        <v>3</v>
      </c>
      <c r="I172" s="156"/>
      <c r="L172" s="152"/>
      <c r="M172" s="157"/>
      <c r="T172" s="158"/>
      <c r="AT172" s="153" t="s">
        <v>226</v>
      </c>
      <c r="AU172" s="153" t="s">
        <v>79</v>
      </c>
      <c r="AV172" s="12" t="s">
        <v>79</v>
      </c>
      <c r="AW172" s="12" t="s">
        <v>31</v>
      </c>
      <c r="AX172" s="12" t="s">
        <v>69</v>
      </c>
      <c r="AY172" s="153" t="s">
        <v>212</v>
      </c>
    </row>
    <row r="173" spans="2:65" s="12" customFormat="1">
      <c r="B173" s="152"/>
      <c r="D173" s="150" t="s">
        <v>226</v>
      </c>
      <c r="E173" s="153" t="s">
        <v>19</v>
      </c>
      <c r="F173" s="154" t="s">
        <v>17756</v>
      </c>
      <c r="H173" s="155">
        <v>2</v>
      </c>
      <c r="I173" s="156"/>
      <c r="L173" s="152"/>
      <c r="M173" s="157"/>
      <c r="T173" s="158"/>
      <c r="AT173" s="153" t="s">
        <v>226</v>
      </c>
      <c r="AU173" s="153" t="s">
        <v>79</v>
      </c>
      <c r="AV173" s="12" t="s">
        <v>79</v>
      </c>
      <c r="AW173" s="12" t="s">
        <v>31</v>
      </c>
      <c r="AX173" s="12" t="s">
        <v>69</v>
      </c>
      <c r="AY173" s="153" t="s">
        <v>212</v>
      </c>
    </row>
    <row r="174" spans="2:65" s="13" customFormat="1">
      <c r="B174" s="159"/>
      <c r="D174" s="150" t="s">
        <v>226</v>
      </c>
      <c r="E174" s="160" t="s">
        <v>19</v>
      </c>
      <c r="F174" s="161" t="s">
        <v>228</v>
      </c>
      <c r="H174" s="162">
        <v>7</v>
      </c>
      <c r="I174" s="163"/>
      <c r="L174" s="159"/>
      <c r="M174" s="164"/>
      <c r="T174" s="165"/>
      <c r="AT174" s="160" t="s">
        <v>226</v>
      </c>
      <c r="AU174" s="160" t="s">
        <v>79</v>
      </c>
      <c r="AV174" s="13" t="s">
        <v>229</v>
      </c>
      <c r="AW174" s="13" t="s">
        <v>31</v>
      </c>
      <c r="AX174" s="13" t="s">
        <v>77</v>
      </c>
      <c r="AY174" s="160" t="s">
        <v>212</v>
      </c>
    </row>
    <row r="175" spans="2:65" s="1" customFormat="1" ht="21.75" customHeight="1">
      <c r="B175" s="34"/>
      <c r="C175" s="133" t="s">
        <v>323</v>
      </c>
      <c r="D175" s="133" t="s">
        <v>215</v>
      </c>
      <c r="E175" s="134" t="s">
        <v>17757</v>
      </c>
      <c r="F175" s="135" t="s">
        <v>17758</v>
      </c>
      <c r="G175" s="136" t="s">
        <v>536</v>
      </c>
      <c r="H175" s="137">
        <v>33.299999999999997</v>
      </c>
      <c r="I175" s="138"/>
      <c r="J175" s="139">
        <f>ROUND(I175*H175,2)</f>
        <v>0</v>
      </c>
      <c r="K175" s="135" t="s">
        <v>245</v>
      </c>
      <c r="L175" s="34"/>
      <c r="M175" s="140" t="s">
        <v>19</v>
      </c>
      <c r="N175" s="141" t="s">
        <v>40</v>
      </c>
      <c r="P175" s="142">
        <f>O175*H175</f>
        <v>0</v>
      </c>
      <c r="Q175" s="142">
        <v>0</v>
      </c>
      <c r="R175" s="142">
        <f>Q175*H175</f>
        <v>0</v>
      </c>
      <c r="S175" s="142">
        <v>0</v>
      </c>
      <c r="T175" s="143">
        <f>S175*H175</f>
        <v>0</v>
      </c>
      <c r="AR175" s="144" t="s">
        <v>229</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229</v>
      </c>
      <c r="BM175" s="144" t="s">
        <v>17759</v>
      </c>
    </row>
    <row r="176" spans="2:65" s="1" customFormat="1" ht="68.25">
      <c r="B176" s="34"/>
      <c r="D176" s="150" t="s">
        <v>224</v>
      </c>
      <c r="F176" s="151" t="s">
        <v>17760</v>
      </c>
      <c r="I176" s="148"/>
      <c r="L176" s="34"/>
      <c r="M176" s="149"/>
      <c r="T176" s="55"/>
      <c r="AT176" s="19" t="s">
        <v>224</v>
      </c>
      <c r="AU176" s="19" t="s">
        <v>79</v>
      </c>
    </row>
    <row r="177" spans="2:65" s="14" customFormat="1">
      <c r="B177" s="170"/>
      <c r="D177" s="150" t="s">
        <v>226</v>
      </c>
      <c r="E177" s="171" t="s">
        <v>19</v>
      </c>
      <c r="F177" s="172" t="s">
        <v>17761</v>
      </c>
      <c r="H177" s="171" t="s">
        <v>19</v>
      </c>
      <c r="I177" s="173"/>
      <c r="L177" s="170"/>
      <c r="M177" s="174"/>
      <c r="T177" s="175"/>
      <c r="AT177" s="171" t="s">
        <v>226</v>
      </c>
      <c r="AU177" s="171" t="s">
        <v>79</v>
      </c>
      <c r="AV177" s="14" t="s">
        <v>77</v>
      </c>
      <c r="AW177" s="14" t="s">
        <v>31</v>
      </c>
      <c r="AX177" s="14" t="s">
        <v>69</v>
      </c>
      <c r="AY177" s="171" t="s">
        <v>212</v>
      </c>
    </row>
    <row r="178" spans="2:65" s="12" customFormat="1">
      <c r="B178" s="152"/>
      <c r="D178" s="150" t="s">
        <v>226</v>
      </c>
      <c r="E178" s="153" t="s">
        <v>19</v>
      </c>
      <c r="F178" s="154" t="s">
        <v>17762</v>
      </c>
      <c r="H178" s="155">
        <v>33.299999999999997</v>
      </c>
      <c r="I178" s="156"/>
      <c r="L178" s="152"/>
      <c r="M178" s="157"/>
      <c r="T178" s="158"/>
      <c r="AT178" s="153" t="s">
        <v>226</v>
      </c>
      <c r="AU178" s="153" t="s">
        <v>79</v>
      </c>
      <c r="AV178" s="12" t="s">
        <v>79</v>
      </c>
      <c r="AW178" s="12" t="s">
        <v>31</v>
      </c>
      <c r="AX178" s="12" t="s">
        <v>69</v>
      </c>
      <c r="AY178" s="153" t="s">
        <v>212</v>
      </c>
    </row>
    <row r="179" spans="2:65" s="13" customFormat="1">
      <c r="B179" s="159"/>
      <c r="D179" s="150" t="s">
        <v>226</v>
      </c>
      <c r="E179" s="160" t="s">
        <v>19</v>
      </c>
      <c r="F179" s="161" t="s">
        <v>228</v>
      </c>
      <c r="H179" s="162">
        <v>33.299999999999997</v>
      </c>
      <c r="I179" s="163"/>
      <c r="L179" s="159"/>
      <c r="M179" s="164"/>
      <c r="T179" s="165"/>
      <c r="AT179" s="160" t="s">
        <v>226</v>
      </c>
      <c r="AU179" s="160" t="s">
        <v>79</v>
      </c>
      <c r="AV179" s="13" t="s">
        <v>229</v>
      </c>
      <c r="AW179" s="13" t="s">
        <v>31</v>
      </c>
      <c r="AX179" s="13" t="s">
        <v>77</v>
      </c>
      <c r="AY179" s="160" t="s">
        <v>212</v>
      </c>
    </row>
    <row r="180" spans="2:65" s="1" customFormat="1" ht="16.5" customHeight="1">
      <c r="B180" s="34"/>
      <c r="C180" s="133" t="s">
        <v>330</v>
      </c>
      <c r="D180" s="133" t="s">
        <v>215</v>
      </c>
      <c r="E180" s="134" t="s">
        <v>17763</v>
      </c>
      <c r="F180" s="135" t="s">
        <v>17764</v>
      </c>
      <c r="G180" s="136" t="s">
        <v>420</v>
      </c>
      <c r="H180" s="137">
        <v>8.2159999999999993</v>
      </c>
      <c r="I180" s="138"/>
      <c r="J180" s="139">
        <f>ROUND(I180*H180,2)</f>
        <v>0</v>
      </c>
      <c r="K180" s="135" t="s">
        <v>219</v>
      </c>
      <c r="L180" s="34"/>
      <c r="M180" s="140" t="s">
        <v>19</v>
      </c>
      <c r="N180" s="141" t="s">
        <v>40</v>
      </c>
      <c r="P180" s="142">
        <f>O180*H180</f>
        <v>0</v>
      </c>
      <c r="Q180" s="142">
        <v>0</v>
      </c>
      <c r="R180" s="142">
        <f>Q180*H180</f>
        <v>0</v>
      </c>
      <c r="S180" s="142">
        <v>0</v>
      </c>
      <c r="T180" s="143">
        <f>S180*H180</f>
        <v>0</v>
      </c>
      <c r="AR180" s="144" t="s">
        <v>229</v>
      </c>
      <c r="AT180" s="144" t="s">
        <v>215</v>
      </c>
      <c r="AU180" s="144" t="s">
        <v>79</v>
      </c>
      <c r="AY180" s="19" t="s">
        <v>212</v>
      </c>
      <c r="BE180" s="145">
        <f>IF(N180="základní",J180,0)</f>
        <v>0</v>
      </c>
      <c r="BF180" s="145">
        <f>IF(N180="snížená",J180,0)</f>
        <v>0</v>
      </c>
      <c r="BG180" s="145">
        <f>IF(N180="zákl. přenesená",J180,0)</f>
        <v>0</v>
      </c>
      <c r="BH180" s="145">
        <f>IF(N180="sníž. přenesená",J180,0)</f>
        <v>0</v>
      </c>
      <c r="BI180" s="145">
        <f>IF(N180="nulová",J180,0)</f>
        <v>0</v>
      </c>
      <c r="BJ180" s="19" t="s">
        <v>77</v>
      </c>
      <c r="BK180" s="145">
        <f>ROUND(I180*H180,2)</f>
        <v>0</v>
      </c>
      <c r="BL180" s="19" t="s">
        <v>229</v>
      </c>
      <c r="BM180" s="144" t="s">
        <v>17765</v>
      </c>
    </row>
    <row r="181" spans="2:65" s="1" customFormat="1">
      <c r="B181" s="34"/>
      <c r="D181" s="146" t="s">
        <v>222</v>
      </c>
      <c r="F181" s="147" t="s">
        <v>17766</v>
      </c>
      <c r="I181" s="148"/>
      <c r="L181" s="34"/>
      <c r="M181" s="149"/>
      <c r="T181" s="55"/>
      <c r="AT181" s="19" t="s">
        <v>222</v>
      </c>
      <c r="AU181" s="19" t="s">
        <v>79</v>
      </c>
    </row>
    <row r="182" spans="2:65" s="14" customFormat="1">
      <c r="B182" s="170"/>
      <c r="D182" s="150" t="s">
        <v>226</v>
      </c>
      <c r="E182" s="171" t="s">
        <v>19</v>
      </c>
      <c r="F182" s="172" t="s">
        <v>17767</v>
      </c>
      <c r="H182" s="171" t="s">
        <v>19</v>
      </c>
      <c r="I182" s="173"/>
      <c r="L182" s="170"/>
      <c r="M182" s="174"/>
      <c r="T182" s="175"/>
      <c r="AT182" s="171" t="s">
        <v>226</v>
      </c>
      <c r="AU182" s="171" t="s">
        <v>79</v>
      </c>
      <c r="AV182" s="14" t="s">
        <v>77</v>
      </c>
      <c r="AW182" s="14" t="s">
        <v>31</v>
      </c>
      <c r="AX182" s="14" t="s">
        <v>69</v>
      </c>
      <c r="AY182" s="171" t="s">
        <v>212</v>
      </c>
    </row>
    <row r="183" spans="2:65" s="12" customFormat="1">
      <c r="B183" s="152"/>
      <c r="D183" s="150" t="s">
        <v>226</v>
      </c>
      <c r="E183" s="153" t="s">
        <v>19</v>
      </c>
      <c r="F183" s="154" t="s">
        <v>17768</v>
      </c>
      <c r="H183" s="155">
        <v>1.542</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17769</v>
      </c>
      <c r="H184" s="155">
        <v>0.45200000000000001</v>
      </c>
      <c r="I184" s="156"/>
      <c r="L184" s="152"/>
      <c r="M184" s="157"/>
      <c r="T184" s="158"/>
      <c r="AT184" s="153" t="s">
        <v>226</v>
      </c>
      <c r="AU184" s="153" t="s">
        <v>79</v>
      </c>
      <c r="AV184" s="12" t="s">
        <v>79</v>
      </c>
      <c r="AW184" s="12" t="s">
        <v>31</v>
      </c>
      <c r="AX184" s="12" t="s">
        <v>69</v>
      </c>
      <c r="AY184" s="153" t="s">
        <v>212</v>
      </c>
    </row>
    <row r="185" spans="2:65" s="12" customFormat="1">
      <c r="B185" s="152"/>
      <c r="D185" s="150" t="s">
        <v>226</v>
      </c>
      <c r="E185" s="153" t="s">
        <v>19</v>
      </c>
      <c r="F185" s="154" t="s">
        <v>17770</v>
      </c>
      <c r="H185" s="155">
        <v>0.34</v>
      </c>
      <c r="I185" s="156"/>
      <c r="L185" s="152"/>
      <c r="M185" s="157"/>
      <c r="T185" s="158"/>
      <c r="AT185" s="153" t="s">
        <v>226</v>
      </c>
      <c r="AU185" s="153" t="s">
        <v>79</v>
      </c>
      <c r="AV185" s="12" t="s">
        <v>79</v>
      </c>
      <c r="AW185" s="12" t="s">
        <v>31</v>
      </c>
      <c r="AX185" s="12" t="s">
        <v>69</v>
      </c>
      <c r="AY185" s="153" t="s">
        <v>212</v>
      </c>
    </row>
    <row r="186" spans="2:65" s="12" customFormat="1">
      <c r="B186" s="152"/>
      <c r="D186" s="150" t="s">
        <v>226</v>
      </c>
      <c r="E186" s="153" t="s">
        <v>19</v>
      </c>
      <c r="F186" s="154" t="s">
        <v>17771</v>
      </c>
      <c r="H186" s="155">
        <v>1.7450000000000001</v>
      </c>
      <c r="I186" s="156"/>
      <c r="L186" s="152"/>
      <c r="M186" s="157"/>
      <c r="T186" s="158"/>
      <c r="AT186" s="153" t="s">
        <v>226</v>
      </c>
      <c r="AU186" s="153" t="s">
        <v>79</v>
      </c>
      <c r="AV186" s="12" t="s">
        <v>79</v>
      </c>
      <c r="AW186" s="12" t="s">
        <v>31</v>
      </c>
      <c r="AX186" s="12" t="s">
        <v>69</v>
      </c>
      <c r="AY186" s="153" t="s">
        <v>212</v>
      </c>
    </row>
    <row r="187" spans="2:65" s="12" customFormat="1">
      <c r="B187" s="152"/>
      <c r="D187" s="150" t="s">
        <v>226</v>
      </c>
      <c r="E187" s="153" t="s">
        <v>19</v>
      </c>
      <c r="F187" s="154" t="s">
        <v>17772</v>
      </c>
      <c r="H187" s="155">
        <v>1.4999999999999999E-2</v>
      </c>
      <c r="I187" s="156"/>
      <c r="L187" s="152"/>
      <c r="M187" s="157"/>
      <c r="T187" s="158"/>
      <c r="AT187" s="153" t="s">
        <v>226</v>
      </c>
      <c r="AU187" s="153" t="s">
        <v>79</v>
      </c>
      <c r="AV187" s="12" t="s">
        <v>79</v>
      </c>
      <c r="AW187" s="12" t="s">
        <v>31</v>
      </c>
      <c r="AX187" s="12" t="s">
        <v>69</v>
      </c>
      <c r="AY187" s="153" t="s">
        <v>212</v>
      </c>
    </row>
    <row r="188" spans="2:65" s="12" customFormat="1">
      <c r="B188" s="152"/>
      <c r="D188" s="150" t="s">
        <v>226</v>
      </c>
      <c r="E188" s="153" t="s">
        <v>19</v>
      </c>
      <c r="F188" s="154" t="s">
        <v>17773</v>
      </c>
      <c r="H188" s="155">
        <v>4.1219999999999999</v>
      </c>
      <c r="I188" s="156"/>
      <c r="L188" s="152"/>
      <c r="M188" s="157"/>
      <c r="T188" s="158"/>
      <c r="AT188" s="153" t="s">
        <v>226</v>
      </c>
      <c r="AU188" s="153" t="s">
        <v>79</v>
      </c>
      <c r="AV188" s="12" t="s">
        <v>79</v>
      </c>
      <c r="AW188" s="12" t="s">
        <v>31</v>
      </c>
      <c r="AX188" s="12" t="s">
        <v>69</v>
      </c>
      <c r="AY188" s="153" t="s">
        <v>212</v>
      </c>
    </row>
    <row r="189" spans="2:65" s="13" customFormat="1">
      <c r="B189" s="159"/>
      <c r="D189" s="150" t="s">
        <v>226</v>
      </c>
      <c r="E189" s="160" t="s">
        <v>19</v>
      </c>
      <c r="F189" s="161" t="s">
        <v>228</v>
      </c>
      <c r="H189" s="162">
        <v>8.2159999999999993</v>
      </c>
      <c r="I189" s="163"/>
      <c r="L189" s="159"/>
      <c r="M189" s="164"/>
      <c r="T189" s="165"/>
      <c r="AT189" s="160" t="s">
        <v>226</v>
      </c>
      <c r="AU189" s="160" t="s">
        <v>79</v>
      </c>
      <c r="AV189" s="13" t="s">
        <v>229</v>
      </c>
      <c r="AW189" s="13" t="s">
        <v>31</v>
      </c>
      <c r="AX189" s="13" t="s">
        <v>77</v>
      </c>
      <c r="AY189" s="160" t="s">
        <v>212</v>
      </c>
    </row>
    <row r="190" spans="2:65" s="1" customFormat="1" ht="21.75" customHeight="1">
      <c r="B190" s="34"/>
      <c r="C190" s="133" t="s">
        <v>338</v>
      </c>
      <c r="D190" s="133" t="s">
        <v>215</v>
      </c>
      <c r="E190" s="134" t="s">
        <v>17774</v>
      </c>
      <c r="F190" s="135" t="s">
        <v>17775</v>
      </c>
      <c r="G190" s="136" t="s">
        <v>420</v>
      </c>
      <c r="H190" s="137">
        <v>115.042</v>
      </c>
      <c r="I190" s="138"/>
      <c r="J190" s="139">
        <f>ROUND(I190*H190,2)</f>
        <v>0</v>
      </c>
      <c r="K190" s="135" t="s">
        <v>219</v>
      </c>
      <c r="L190" s="34"/>
      <c r="M190" s="140" t="s">
        <v>19</v>
      </c>
      <c r="N190" s="141" t="s">
        <v>40</v>
      </c>
      <c r="P190" s="142">
        <f>O190*H190</f>
        <v>0</v>
      </c>
      <c r="Q190" s="142">
        <v>0</v>
      </c>
      <c r="R190" s="142">
        <f>Q190*H190</f>
        <v>0</v>
      </c>
      <c r="S190" s="142">
        <v>0</v>
      </c>
      <c r="T190" s="143">
        <f>S190*H190</f>
        <v>0</v>
      </c>
      <c r="AR190" s="144" t="s">
        <v>229</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229</v>
      </c>
      <c r="BM190" s="144" t="s">
        <v>17776</v>
      </c>
    </row>
    <row r="191" spans="2:65" s="1" customFormat="1">
      <c r="B191" s="34"/>
      <c r="D191" s="146" t="s">
        <v>222</v>
      </c>
      <c r="F191" s="147" t="s">
        <v>17777</v>
      </c>
      <c r="I191" s="148"/>
      <c r="L191" s="34"/>
      <c r="M191" s="149"/>
      <c r="T191" s="55"/>
      <c r="AT191" s="19" t="s">
        <v>222</v>
      </c>
      <c r="AU191" s="19" t="s">
        <v>79</v>
      </c>
    </row>
    <row r="192" spans="2:65" s="14" customFormat="1">
      <c r="B192" s="170"/>
      <c r="D192" s="150" t="s">
        <v>226</v>
      </c>
      <c r="E192" s="171" t="s">
        <v>19</v>
      </c>
      <c r="F192" s="172" t="s">
        <v>17778</v>
      </c>
      <c r="H192" s="171" t="s">
        <v>19</v>
      </c>
      <c r="I192" s="173"/>
      <c r="L192" s="170"/>
      <c r="M192" s="174"/>
      <c r="T192" s="175"/>
      <c r="AT192" s="171" t="s">
        <v>226</v>
      </c>
      <c r="AU192" s="171" t="s">
        <v>79</v>
      </c>
      <c r="AV192" s="14" t="s">
        <v>77</v>
      </c>
      <c r="AW192" s="14" t="s">
        <v>31</v>
      </c>
      <c r="AX192" s="14" t="s">
        <v>69</v>
      </c>
      <c r="AY192" s="171" t="s">
        <v>212</v>
      </c>
    </row>
    <row r="193" spans="2:65" s="12" customFormat="1">
      <c r="B193" s="152"/>
      <c r="D193" s="150" t="s">
        <v>226</v>
      </c>
      <c r="E193" s="153" t="s">
        <v>19</v>
      </c>
      <c r="F193" s="154" t="s">
        <v>17779</v>
      </c>
      <c r="H193" s="155">
        <v>21.594000000000001</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17780</v>
      </c>
      <c r="H194" s="155">
        <v>6.3339999999999996</v>
      </c>
      <c r="I194" s="156"/>
      <c r="L194" s="152"/>
      <c r="M194" s="157"/>
      <c r="T194" s="158"/>
      <c r="AT194" s="153" t="s">
        <v>226</v>
      </c>
      <c r="AU194" s="153" t="s">
        <v>79</v>
      </c>
      <c r="AV194" s="12" t="s">
        <v>79</v>
      </c>
      <c r="AW194" s="12" t="s">
        <v>31</v>
      </c>
      <c r="AX194" s="12" t="s">
        <v>69</v>
      </c>
      <c r="AY194" s="153" t="s">
        <v>212</v>
      </c>
    </row>
    <row r="195" spans="2:65" s="12" customFormat="1">
      <c r="B195" s="152"/>
      <c r="D195" s="150" t="s">
        <v>226</v>
      </c>
      <c r="E195" s="153" t="s">
        <v>19</v>
      </c>
      <c r="F195" s="154" t="s">
        <v>17781</v>
      </c>
      <c r="H195" s="155">
        <v>4.766</v>
      </c>
      <c r="I195" s="156"/>
      <c r="L195" s="152"/>
      <c r="M195" s="157"/>
      <c r="T195" s="158"/>
      <c r="AT195" s="153" t="s">
        <v>226</v>
      </c>
      <c r="AU195" s="153" t="s">
        <v>79</v>
      </c>
      <c r="AV195" s="12" t="s">
        <v>79</v>
      </c>
      <c r="AW195" s="12" t="s">
        <v>31</v>
      </c>
      <c r="AX195" s="12" t="s">
        <v>69</v>
      </c>
      <c r="AY195" s="153" t="s">
        <v>212</v>
      </c>
    </row>
    <row r="196" spans="2:65" s="12" customFormat="1">
      <c r="B196" s="152"/>
      <c r="D196" s="150" t="s">
        <v>226</v>
      </c>
      <c r="E196" s="153" t="s">
        <v>19</v>
      </c>
      <c r="F196" s="154" t="s">
        <v>17782</v>
      </c>
      <c r="H196" s="155">
        <v>24.43</v>
      </c>
      <c r="I196" s="156"/>
      <c r="L196" s="152"/>
      <c r="M196" s="157"/>
      <c r="T196" s="158"/>
      <c r="AT196" s="153" t="s">
        <v>226</v>
      </c>
      <c r="AU196" s="153" t="s">
        <v>79</v>
      </c>
      <c r="AV196" s="12" t="s">
        <v>79</v>
      </c>
      <c r="AW196" s="12" t="s">
        <v>31</v>
      </c>
      <c r="AX196" s="12" t="s">
        <v>69</v>
      </c>
      <c r="AY196" s="153" t="s">
        <v>212</v>
      </c>
    </row>
    <row r="197" spans="2:65" s="12" customFormat="1">
      <c r="B197" s="152"/>
      <c r="D197" s="150" t="s">
        <v>226</v>
      </c>
      <c r="E197" s="153" t="s">
        <v>19</v>
      </c>
      <c r="F197" s="154" t="s">
        <v>17783</v>
      </c>
      <c r="H197" s="155">
        <v>0.21</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17784</v>
      </c>
      <c r="H198" s="155">
        <v>57.707999999999998</v>
      </c>
      <c r="I198" s="156"/>
      <c r="L198" s="152"/>
      <c r="M198" s="157"/>
      <c r="T198" s="158"/>
      <c r="AT198" s="153" t="s">
        <v>226</v>
      </c>
      <c r="AU198" s="153" t="s">
        <v>79</v>
      </c>
      <c r="AV198" s="12" t="s">
        <v>79</v>
      </c>
      <c r="AW198" s="12" t="s">
        <v>31</v>
      </c>
      <c r="AX198" s="12" t="s">
        <v>69</v>
      </c>
      <c r="AY198" s="153" t="s">
        <v>212</v>
      </c>
    </row>
    <row r="199" spans="2:65" s="13" customFormat="1">
      <c r="B199" s="159"/>
      <c r="D199" s="150" t="s">
        <v>226</v>
      </c>
      <c r="E199" s="160" t="s">
        <v>19</v>
      </c>
      <c r="F199" s="161" t="s">
        <v>228</v>
      </c>
      <c r="H199" s="162">
        <v>115.042</v>
      </c>
      <c r="I199" s="163"/>
      <c r="L199" s="159"/>
      <c r="M199" s="164"/>
      <c r="T199" s="165"/>
      <c r="AT199" s="160" t="s">
        <v>226</v>
      </c>
      <c r="AU199" s="160" t="s">
        <v>79</v>
      </c>
      <c r="AV199" s="13" t="s">
        <v>229</v>
      </c>
      <c r="AW199" s="13" t="s">
        <v>31</v>
      </c>
      <c r="AX199" s="13" t="s">
        <v>77</v>
      </c>
      <c r="AY199" s="160" t="s">
        <v>212</v>
      </c>
    </row>
    <row r="200" spans="2:65" s="1" customFormat="1" ht="16.5" customHeight="1">
      <c r="B200" s="34"/>
      <c r="C200" s="133" t="s">
        <v>343</v>
      </c>
      <c r="D200" s="133" t="s">
        <v>215</v>
      </c>
      <c r="E200" s="134" t="s">
        <v>17785</v>
      </c>
      <c r="F200" s="135" t="s">
        <v>17786</v>
      </c>
      <c r="G200" s="136" t="s">
        <v>420</v>
      </c>
      <c r="H200" s="137">
        <v>8.2159999999999993</v>
      </c>
      <c r="I200" s="138"/>
      <c r="J200" s="139">
        <f>ROUND(I200*H200,2)</f>
        <v>0</v>
      </c>
      <c r="K200" s="135" t="s">
        <v>219</v>
      </c>
      <c r="L200" s="34"/>
      <c r="M200" s="140" t="s">
        <v>19</v>
      </c>
      <c r="N200" s="141" t="s">
        <v>40</v>
      </c>
      <c r="P200" s="142">
        <f>O200*H200</f>
        <v>0</v>
      </c>
      <c r="Q200" s="142">
        <v>0</v>
      </c>
      <c r="R200" s="142">
        <f>Q200*H200</f>
        <v>0</v>
      </c>
      <c r="S200" s="142">
        <v>0</v>
      </c>
      <c r="T200" s="143">
        <f>S200*H200</f>
        <v>0</v>
      </c>
      <c r="AR200" s="144" t="s">
        <v>229</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229</v>
      </c>
      <c r="BM200" s="144" t="s">
        <v>17787</v>
      </c>
    </row>
    <row r="201" spans="2:65" s="1" customFormat="1">
      <c r="B201" s="34"/>
      <c r="D201" s="146" t="s">
        <v>222</v>
      </c>
      <c r="F201" s="147" t="s">
        <v>17788</v>
      </c>
      <c r="I201" s="148"/>
      <c r="L201" s="34"/>
      <c r="M201" s="149"/>
      <c r="T201" s="55"/>
      <c r="AT201" s="19" t="s">
        <v>222</v>
      </c>
      <c r="AU201" s="19" t="s">
        <v>79</v>
      </c>
    </row>
    <row r="202" spans="2:65" s="14" customFormat="1">
      <c r="B202" s="170"/>
      <c r="D202" s="150" t="s">
        <v>226</v>
      </c>
      <c r="E202" s="171" t="s">
        <v>19</v>
      </c>
      <c r="F202" s="172" t="s">
        <v>17767</v>
      </c>
      <c r="H202" s="171" t="s">
        <v>19</v>
      </c>
      <c r="I202" s="173"/>
      <c r="L202" s="170"/>
      <c r="M202" s="174"/>
      <c r="T202" s="175"/>
      <c r="AT202" s="171" t="s">
        <v>226</v>
      </c>
      <c r="AU202" s="171" t="s">
        <v>79</v>
      </c>
      <c r="AV202" s="14" t="s">
        <v>77</v>
      </c>
      <c r="AW202" s="14" t="s">
        <v>31</v>
      </c>
      <c r="AX202" s="14" t="s">
        <v>69</v>
      </c>
      <c r="AY202" s="171" t="s">
        <v>212</v>
      </c>
    </row>
    <row r="203" spans="2:65" s="12" customFormat="1">
      <c r="B203" s="152"/>
      <c r="D203" s="150" t="s">
        <v>226</v>
      </c>
      <c r="E203" s="153" t="s">
        <v>19</v>
      </c>
      <c r="F203" s="154" t="s">
        <v>17768</v>
      </c>
      <c r="H203" s="155">
        <v>1.542</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17769</v>
      </c>
      <c r="H204" s="155">
        <v>0.45200000000000001</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17770</v>
      </c>
      <c r="H205" s="155">
        <v>0.34</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17771</v>
      </c>
      <c r="H206" s="155">
        <v>1.7450000000000001</v>
      </c>
      <c r="I206" s="156"/>
      <c r="L206" s="152"/>
      <c r="M206" s="157"/>
      <c r="T206" s="158"/>
      <c r="AT206" s="153" t="s">
        <v>226</v>
      </c>
      <c r="AU206" s="153" t="s">
        <v>79</v>
      </c>
      <c r="AV206" s="12" t="s">
        <v>79</v>
      </c>
      <c r="AW206" s="12" t="s">
        <v>31</v>
      </c>
      <c r="AX206" s="12" t="s">
        <v>69</v>
      </c>
      <c r="AY206" s="153" t="s">
        <v>212</v>
      </c>
    </row>
    <row r="207" spans="2:65" s="12" customFormat="1">
      <c r="B207" s="152"/>
      <c r="D207" s="150" t="s">
        <v>226</v>
      </c>
      <c r="E207" s="153" t="s">
        <v>19</v>
      </c>
      <c r="F207" s="154" t="s">
        <v>17772</v>
      </c>
      <c r="H207" s="155">
        <v>1.4999999999999999E-2</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17773</v>
      </c>
      <c r="H208" s="155">
        <v>4.1219999999999999</v>
      </c>
      <c r="I208" s="156"/>
      <c r="L208" s="152"/>
      <c r="M208" s="157"/>
      <c r="T208" s="158"/>
      <c r="AT208" s="153" t="s">
        <v>226</v>
      </c>
      <c r="AU208" s="153" t="s">
        <v>79</v>
      </c>
      <c r="AV208" s="12" t="s">
        <v>79</v>
      </c>
      <c r="AW208" s="12" t="s">
        <v>31</v>
      </c>
      <c r="AX208" s="12" t="s">
        <v>69</v>
      </c>
      <c r="AY208" s="153" t="s">
        <v>212</v>
      </c>
    </row>
    <row r="209" spans="2:65" s="13" customFormat="1">
      <c r="B209" s="159"/>
      <c r="D209" s="150" t="s">
        <v>226</v>
      </c>
      <c r="E209" s="160" t="s">
        <v>19</v>
      </c>
      <c r="F209" s="161" t="s">
        <v>228</v>
      </c>
      <c r="H209" s="162">
        <v>8.2159999999999993</v>
      </c>
      <c r="I209" s="163"/>
      <c r="L209" s="159"/>
      <c r="M209" s="164"/>
      <c r="T209" s="165"/>
      <c r="AT209" s="160" t="s">
        <v>226</v>
      </c>
      <c r="AU209" s="160" t="s">
        <v>79</v>
      </c>
      <c r="AV209" s="13" t="s">
        <v>229</v>
      </c>
      <c r="AW209" s="13" t="s">
        <v>31</v>
      </c>
      <c r="AX209" s="13" t="s">
        <v>77</v>
      </c>
      <c r="AY209" s="160" t="s">
        <v>212</v>
      </c>
    </row>
    <row r="210" spans="2:65" s="1" customFormat="1" ht="21.75" customHeight="1">
      <c r="B210" s="34"/>
      <c r="C210" s="133" t="s">
        <v>7</v>
      </c>
      <c r="D210" s="133" t="s">
        <v>215</v>
      </c>
      <c r="E210" s="134" t="s">
        <v>17789</v>
      </c>
      <c r="F210" s="135" t="s">
        <v>17790</v>
      </c>
      <c r="G210" s="136" t="s">
        <v>420</v>
      </c>
      <c r="H210" s="137">
        <v>32.869999999999997</v>
      </c>
      <c r="I210" s="138"/>
      <c r="J210" s="139">
        <f>ROUND(I210*H210,2)</f>
        <v>0</v>
      </c>
      <c r="K210" s="135" t="s">
        <v>219</v>
      </c>
      <c r="L210" s="34"/>
      <c r="M210" s="140" t="s">
        <v>19</v>
      </c>
      <c r="N210" s="141" t="s">
        <v>40</v>
      </c>
      <c r="P210" s="142">
        <f>O210*H210</f>
        <v>0</v>
      </c>
      <c r="Q210" s="142">
        <v>0</v>
      </c>
      <c r="R210" s="142">
        <f>Q210*H210</f>
        <v>0</v>
      </c>
      <c r="S210" s="142">
        <v>0</v>
      </c>
      <c r="T210" s="143">
        <f>S210*H210</f>
        <v>0</v>
      </c>
      <c r="AR210" s="144" t="s">
        <v>229</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229</v>
      </c>
      <c r="BM210" s="144" t="s">
        <v>17791</v>
      </c>
    </row>
    <row r="211" spans="2:65" s="1" customFormat="1">
      <c r="B211" s="34"/>
      <c r="D211" s="146" t="s">
        <v>222</v>
      </c>
      <c r="F211" s="147" t="s">
        <v>17792</v>
      </c>
      <c r="I211" s="148"/>
      <c r="L211" s="34"/>
      <c r="M211" s="149"/>
      <c r="T211" s="55"/>
      <c r="AT211" s="19" t="s">
        <v>222</v>
      </c>
      <c r="AU211" s="19" t="s">
        <v>79</v>
      </c>
    </row>
    <row r="212" spans="2:65" s="14" customFormat="1">
      <c r="B212" s="170"/>
      <c r="D212" s="150" t="s">
        <v>226</v>
      </c>
      <c r="E212" s="171" t="s">
        <v>19</v>
      </c>
      <c r="F212" s="172" t="s">
        <v>17793</v>
      </c>
      <c r="H212" s="171" t="s">
        <v>19</v>
      </c>
      <c r="I212" s="173"/>
      <c r="L212" s="170"/>
      <c r="M212" s="174"/>
      <c r="T212" s="175"/>
      <c r="AT212" s="171" t="s">
        <v>226</v>
      </c>
      <c r="AU212" s="171" t="s">
        <v>79</v>
      </c>
      <c r="AV212" s="14" t="s">
        <v>77</v>
      </c>
      <c r="AW212" s="14" t="s">
        <v>31</v>
      </c>
      <c r="AX212" s="14" t="s">
        <v>69</v>
      </c>
      <c r="AY212" s="171" t="s">
        <v>212</v>
      </c>
    </row>
    <row r="213" spans="2:65" s="12" customFormat="1">
      <c r="B213" s="152"/>
      <c r="D213" s="150" t="s">
        <v>226</v>
      </c>
      <c r="E213" s="153" t="s">
        <v>19</v>
      </c>
      <c r="F213" s="154" t="s">
        <v>17794</v>
      </c>
      <c r="H213" s="155">
        <v>6.17</v>
      </c>
      <c r="I213" s="156"/>
      <c r="L213" s="152"/>
      <c r="M213" s="157"/>
      <c r="T213" s="158"/>
      <c r="AT213" s="153" t="s">
        <v>226</v>
      </c>
      <c r="AU213" s="153" t="s">
        <v>79</v>
      </c>
      <c r="AV213" s="12" t="s">
        <v>79</v>
      </c>
      <c r="AW213" s="12" t="s">
        <v>31</v>
      </c>
      <c r="AX213" s="12" t="s">
        <v>69</v>
      </c>
      <c r="AY213" s="153" t="s">
        <v>212</v>
      </c>
    </row>
    <row r="214" spans="2:65" s="12" customFormat="1">
      <c r="B214" s="152"/>
      <c r="D214" s="150" t="s">
        <v>226</v>
      </c>
      <c r="E214" s="153" t="s">
        <v>19</v>
      </c>
      <c r="F214" s="154" t="s">
        <v>17795</v>
      </c>
      <c r="H214" s="155">
        <v>1.81</v>
      </c>
      <c r="I214" s="156"/>
      <c r="L214" s="152"/>
      <c r="M214" s="157"/>
      <c r="T214" s="158"/>
      <c r="AT214" s="153" t="s">
        <v>226</v>
      </c>
      <c r="AU214" s="153" t="s">
        <v>79</v>
      </c>
      <c r="AV214" s="12" t="s">
        <v>79</v>
      </c>
      <c r="AW214" s="12" t="s">
        <v>31</v>
      </c>
      <c r="AX214" s="12" t="s">
        <v>69</v>
      </c>
      <c r="AY214" s="153" t="s">
        <v>212</v>
      </c>
    </row>
    <row r="215" spans="2:65" s="12" customFormat="1">
      <c r="B215" s="152"/>
      <c r="D215" s="150" t="s">
        <v>226</v>
      </c>
      <c r="E215" s="153" t="s">
        <v>19</v>
      </c>
      <c r="F215" s="154" t="s">
        <v>17796</v>
      </c>
      <c r="H215" s="155">
        <v>1.3620000000000001</v>
      </c>
      <c r="I215" s="156"/>
      <c r="L215" s="152"/>
      <c r="M215" s="157"/>
      <c r="T215" s="158"/>
      <c r="AT215" s="153" t="s">
        <v>226</v>
      </c>
      <c r="AU215" s="153" t="s">
        <v>79</v>
      </c>
      <c r="AV215" s="12" t="s">
        <v>79</v>
      </c>
      <c r="AW215" s="12" t="s">
        <v>31</v>
      </c>
      <c r="AX215" s="12" t="s">
        <v>69</v>
      </c>
      <c r="AY215" s="153" t="s">
        <v>212</v>
      </c>
    </row>
    <row r="216" spans="2:65" s="12" customFormat="1">
      <c r="B216" s="152"/>
      <c r="D216" s="150" t="s">
        <v>226</v>
      </c>
      <c r="E216" s="153" t="s">
        <v>19</v>
      </c>
      <c r="F216" s="154" t="s">
        <v>17797</v>
      </c>
      <c r="H216" s="155">
        <v>6.98</v>
      </c>
      <c r="I216" s="156"/>
      <c r="L216" s="152"/>
      <c r="M216" s="157"/>
      <c r="T216" s="158"/>
      <c r="AT216" s="153" t="s">
        <v>226</v>
      </c>
      <c r="AU216" s="153" t="s">
        <v>79</v>
      </c>
      <c r="AV216" s="12" t="s">
        <v>79</v>
      </c>
      <c r="AW216" s="12" t="s">
        <v>31</v>
      </c>
      <c r="AX216" s="12" t="s">
        <v>69</v>
      </c>
      <c r="AY216" s="153" t="s">
        <v>212</v>
      </c>
    </row>
    <row r="217" spans="2:65" s="12" customFormat="1">
      <c r="B217" s="152"/>
      <c r="D217" s="150" t="s">
        <v>226</v>
      </c>
      <c r="E217" s="153" t="s">
        <v>19</v>
      </c>
      <c r="F217" s="154" t="s">
        <v>17798</v>
      </c>
      <c r="H217" s="155">
        <v>0.06</v>
      </c>
      <c r="I217" s="156"/>
      <c r="L217" s="152"/>
      <c r="M217" s="157"/>
      <c r="T217" s="158"/>
      <c r="AT217" s="153" t="s">
        <v>226</v>
      </c>
      <c r="AU217" s="153" t="s">
        <v>79</v>
      </c>
      <c r="AV217" s="12" t="s">
        <v>79</v>
      </c>
      <c r="AW217" s="12" t="s">
        <v>31</v>
      </c>
      <c r="AX217" s="12" t="s">
        <v>69</v>
      </c>
      <c r="AY217" s="153" t="s">
        <v>212</v>
      </c>
    </row>
    <row r="218" spans="2:65" s="12" customFormat="1">
      <c r="B218" s="152"/>
      <c r="D218" s="150" t="s">
        <v>226</v>
      </c>
      <c r="E218" s="153" t="s">
        <v>19</v>
      </c>
      <c r="F218" s="154" t="s">
        <v>17799</v>
      </c>
      <c r="H218" s="155">
        <v>16.488</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32.869999999999997</v>
      </c>
      <c r="I219" s="163"/>
      <c r="L219" s="159"/>
      <c r="M219" s="164"/>
      <c r="T219" s="165"/>
      <c r="AT219" s="160" t="s">
        <v>226</v>
      </c>
      <c r="AU219" s="160" t="s">
        <v>79</v>
      </c>
      <c r="AV219" s="13" t="s">
        <v>229</v>
      </c>
      <c r="AW219" s="13" t="s">
        <v>31</v>
      </c>
      <c r="AX219" s="13" t="s">
        <v>77</v>
      </c>
      <c r="AY219" s="160" t="s">
        <v>212</v>
      </c>
    </row>
    <row r="220" spans="2:65" s="1" customFormat="1" ht="24.2" customHeight="1">
      <c r="B220" s="34"/>
      <c r="C220" s="133" t="s">
        <v>354</v>
      </c>
      <c r="D220" s="133" t="s">
        <v>215</v>
      </c>
      <c r="E220" s="134" t="s">
        <v>17800</v>
      </c>
      <c r="F220" s="135" t="s">
        <v>17801</v>
      </c>
      <c r="G220" s="136" t="s">
        <v>420</v>
      </c>
      <c r="H220" s="137">
        <v>3.2869999999999999</v>
      </c>
      <c r="I220" s="138"/>
      <c r="J220" s="139">
        <f>ROUND(I220*H220,2)</f>
        <v>0</v>
      </c>
      <c r="K220" s="135" t="s">
        <v>219</v>
      </c>
      <c r="L220" s="34"/>
      <c r="M220" s="140" t="s">
        <v>19</v>
      </c>
      <c r="N220" s="141" t="s">
        <v>40</v>
      </c>
      <c r="P220" s="142">
        <f>O220*H220</f>
        <v>0</v>
      </c>
      <c r="Q220" s="142">
        <v>0</v>
      </c>
      <c r="R220" s="142">
        <f>Q220*H220</f>
        <v>0</v>
      </c>
      <c r="S220" s="142">
        <v>0</v>
      </c>
      <c r="T220" s="143">
        <f>S220*H220</f>
        <v>0</v>
      </c>
      <c r="AR220" s="144" t="s">
        <v>229</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17802</v>
      </c>
    </row>
    <row r="221" spans="2:65" s="1" customFormat="1">
      <c r="B221" s="34"/>
      <c r="D221" s="146" t="s">
        <v>222</v>
      </c>
      <c r="F221" s="147" t="s">
        <v>17803</v>
      </c>
      <c r="I221" s="148"/>
      <c r="L221" s="34"/>
      <c r="M221" s="149"/>
      <c r="T221" s="55"/>
      <c r="AT221" s="19" t="s">
        <v>222</v>
      </c>
      <c r="AU221" s="19" t="s">
        <v>79</v>
      </c>
    </row>
    <row r="222" spans="2:65" s="12" customFormat="1">
      <c r="B222" s="152"/>
      <c r="D222" s="150" t="s">
        <v>226</v>
      </c>
      <c r="E222" s="153" t="s">
        <v>19</v>
      </c>
      <c r="F222" s="154" t="s">
        <v>17804</v>
      </c>
      <c r="H222" s="155">
        <v>3.2869999999999999</v>
      </c>
      <c r="I222" s="156"/>
      <c r="L222" s="152"/>
      <c r="M222" s="157"/>
      <c r="T222" s="158"/>
      <c r="AT222" s="153" t="s">
        <v>226</v>
      </c>
      <c r="AU222" s="153" t="s">
        <v>79</v>
      </c>
      <c r="AV222" s="12" t="s">
        <v>79</v>
      </c>
      <c r="AW222" s="12" t="s">
        <v>31</v>
      </c>
      <c r="AX222" s="12" t="s">
        <v>69</v>
      </c>
      <c r="AY222" s="153" t="s">
        <v>212</v>
      </c>
    </row>
    <row r="223" spans="2:65" s="13" customFormat="1">
      <c r="B223" s="159"/>
      <c r="D223" s="150" t="s">
        <v>226</v>
      </c>
      <c r="E223" s="160" t="s">
        <v>19</v>
      </c>
      <c r="F223" s="161" t="s">
        <v>228</v>
      </c>
      <c r="H223" s="162">
        <v>3.2869999999999999</v>
      </c>
      <c r="I223" s="163"/>
      <c r="L223" s="159"/>
      <c r="M223" s="164"/>
      <c r="T223" s="165"/>
      <c r="AT223" s="160" t="s">
        <v>226</v>
      </c>
      <c r="AU223" s="160" t="s">
        <v>79</v>
      </c>
      <c r="AV223" s="13" t="s">
        <v>229</v>
      </c>
      <c r="AW223" s="13" t="s">
        <v>31</v>
      </c>
      <c r="AX223" s="13" t="s">
        <v>77</v>
      </c>
      <c r="AY223" s="160" t="s">
        <v>212</v>
      </c>
    </row>
    <row r="224" spans="2:65" s="1" customFormat="1" ht="24.2" customHeight="1">
      <c r="B224" s="34"/>
      <c r="C224" s="133" t="s">
        <v>359</v>
      </c>
      <c r="D224" s="133" t="s">
        <v>215</v>
      </c>
      <c r="E224" s="134" t="s">
        <v>2691</v>
      </c>
      <c r="F224" s="135" t="s">
        <v>2692</v>
      </c>
      <c r="G224" s="136" t="s">
        <v>495</v>
      </c>
      <c r="H224" s="137">
        <v>276.8</v>
      </c>
      <c r="I224" s="138"/>
      <c r="J224" s="139">
        <f>ROUND(I224*H224,2)</f>
        <v>0</v>
      </c>
      <c r="K224" s="135" t="s">
        <v>219</v>
      </c>
      <c r="L224" s="34"/>
      <c r="M224" s="140" t="s">
        <v>19</v>
      </c>
      <c r="N224" s="141" t="s">
        <v>40</v>
      </c>
      <c r="P224" s="142">
        <f>O224*H224</f>
        <v>0</v>
      </c>
      <c r="Q224" s="142">
        <v>0</v>
      </c>
      <c r="R224" s="142">
        <f>Q224*H224</f>
        <v>0</v>
      </c>
      <c r="S224" s="142">
        <v>0</v>
      </c>
      <c r="T224" s="143">
        <f>S224*H224</f>
        <v>0</v>
      </c>
      <c r="AR224" s="144" t="s">
        <v>229</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229</v>
      </c>
      <c r="BM224" s="144" t="s">
        <v>17805</v>
      </c>
    </row>
    <row r="225" spans="2:65" s="1" customFormat="1">
      <c r="B225" s="34"/>
      <c r="D225" s="146" t="s">
        <v>222</v>
      </c>
      <c r="F225" s="147" t="s">
        <v>2694</v>
      </c>
      <c r="I225" s="148"/>
      <c r="L225" s="34"/>
      <c r="M225" s="149"/>
      <c r="T225" s="55"/>
      <c r="AT225" s="19" t="s">
        <v>222</v>
      </c>
      <c r="AU225" s="19" t="s">
        <v>79</v>
      </c>
    </row>
    <row r="226" spans="2:65" s="12" customFormat="1">
      <c r="B226" s="152"/>
      <c r="D226" s="150" t="s">
        <v>226</v>
      </c>
      <c r="E226" s="153" t="s">
        <v>19</v>
      </c>
      <c r="F226" s="154" t="s">
        <v>17806</v>
      </c>
      <c r="H226" s="155">
        <v>276.8</v>
      </c>
      <c r="I226" s="156"/>
      <c r="L226" s="152"/>
      <c r="M226" s="157"/>
      <c r="T226" s="158"/>
      <c r="AT226" s="153" t="s">
        <v>226</v>
      </c>
      <c r="AU226" s="153" t="s">
        <v>79</v>
      </c>
      <c r="AV226" s="12" t="s">
        <v>79</v>
      </c>
      <c r="AW226" s="12" t="s">
        <v>31</v>
      </c>
      <c r="AX226" s="12" t="s">
        <v>69</v>
      </c>
      <c r="AY226" s="153" t="s">
        <v>212</v>
      </c>
    </row>
    <row r="227" spans="2:65" s="13" customFormat="1">
      <c r="B227" s="159"/>
      <c r="D227" s="150" t="s">
        <v>226</v>
      </c>
      <c r="E227" s="160" t="s">
        <v>19</v>
      </c>
      <c r="F227" s="161" t="s">
        <v>228</v>
      </c>
      <c r="H227" s="162">
        <v>276.8</v>
      </c>
      <c r="I227" s="163"/>
      <c r="L227" s="159"/>
      <c r="M227" s="164"/>
      <c r="T227" s="165"/>
      <c r="AT227" s="160" t="s">
        <v>226</v>
      </c>
      <c r="AU227" s="160" t="s">
        <v>79</v>
      </c>
      <c r="AV227" s="13" t="s">
        <v>229</v>
      </c>
      <c r="AW227" s="13" t="s">
        <v>31</v>
      </c>
      <c r="AX227" s="13" t="s">
        <v>77</v>
      </c>
      <c r="AY227" s="160" t="s">
        <v>212</v>
      </c>
    </row>
    <row r="228" spans="2:65" s="1" customFormat="1" ht="33" customHeight="1">
      <c r="B228" s="34"/>
      <c r="C228" s="133" t="s">
        <v>364</v>
      </c>
      <c r="D228" s="133" t="s">
        <v>215</v>
      </c>
      <c r="E228" s="134" t="s">
        <v>17249</v>
      </c>
      <c r="F228" s="135" t="s">
        <v>17250</v>
      </c>
      <c r="G228" s="136" t="s">
        <v>495</v>
      </c>
      <c r="H228" s="137">
        <v>276.8</v>
      </c>
      <c r="I228" s="138"/>
      <c r="J228" s="139">
        <f>ROUND(I228*H228,2)</f>
        <v>0</v>
      </c>
      <c r="K228" s="135" t="s">
        <v>219</v>
      </c>
      <c r="L228" s="34"/>
      <c r="M228" s="140" t="s">
        <v>19</v>
      </c>
      <c r="N228" s="141" t="s">
        <v>40</v>
      </c>
      <c r="P228" s="142">
        <f>O228*H228</f>
        <v>0</v>
      </c>
      <c r="Q228" s="142">
        <v>0</v>
      </c>
      <c r="R228" s="142">
        <f>Q228*H228</f>
        <v>0</v>
      </c>
      <c r="S228" s="142">
        <v>0</v>
      </c>
      <c r="T228" s="143">
        <f>S228*H228</f>
        <v>0</v>
      </c>
      <c r="AR228" s="144" t="s">
        <v>229</v>
      </c>
      <c r="AT228" s="144" t="s">
        <v>215</v>
      </c>
      <c r="AU228" s="144" t="s">
        <v>79</v>
      </c>
      <c r="AY228" s="19" t="s">
        <v>212</v>
      </c>
      <c r="BE228" s="145">
        <f>IF(N228="základní",J228,0)</f>
        <v>0</v>
      </c>
      <c r="BF228" s="145">
        <f>IF(N228="snížená",J228,0)</f>
        <v>0</v>
      </c>
      <c r="BG228" s="145">
        <f>IF(N228="zákl. přenesená",J228,0)</f>
        <v>0</v>
      </c>
      <c r="BH228" s="145">
        <f>IF(N228="sníž. přenesená",J228,0)</f>
        <v>0</v>
      </c>
      <c r="BI228" s="145">
        <f>IF(N228="nulová",J228,0)</f>
        <v>0</v>
      </c>
      <c r="BJ228" s="19" t="s">
        <v>77</v>
      </c>
      <c r="BK228" s="145">
        <f>ROUND(I228*H228,2)</f>
        <v>0</v>
      </c>
      <c r="BL228" s="19" t="s">
        <v>229</v>
      </c>
      <c r="BM228" s="144" t="s">
        <v>17807</v>
      </c>
    </row>
    <row r="229" spans="2:65" s="1" customFormat="1">
      <c r="B229" s="34"/>
      <c r="D229" s="146" t="s">
        <v>222</v>
      </c>
      <c r="F229" s="147" t="s">
        <v>17252</v>
      </c>
      <c r="I229" s="148"/>
      <c r="L229" s="34"/>
      <c r="M229" s="149"/>
      <c r="T229" s="55"/>
      <c r="AT229" s="19" t="s">
        <v>222</v>
      </c>
      <c r="AU229" s="19" t="s">
        <v>79</v>
      </c>
    </row>
    <row r="230" spans="2:65" s="12" customFormat="1" ht="22.5">
      <c r="B230" s="152"/>
      <c r="D230" s="150" t="s">
        <v>226</v>
      </c>
      <c r="E230" s="153" t="s">
        <v>19</v>
      </c>
      <c r="F230" s="154" t="s">
        <v>17808</v>
      </c>
      <c r="H230" s="155">
        <v>276.8</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276.8</v>
      </c>
      <c r="I231" s="163"/>
      <c r="L231" s="159"/>
      <c r="M231" s="164"/>
      <c r="T231" s="165"/>
      <c r="AT231" s="160" t="s">
        <v>226</v>
      </c>
      <c r="AU231" s="160" t="s">
        <v>79</v>
      </c>
      <c r="AV231" s="13" t="s">
        <v>229</v>
      </c>
      <c r="AW231" s="13" t="s">
        <v>31</v>
      </c>
      <c r="AX231" s="13" t="s">
        <v>77</v>
      </c>
      <c r="AY231" s="160" t="s">
        <v>212</v>
      </c>
    </row>
    <row r="232" spans="2:65" s="1" customFormat="1" ht="21.75" customHeight="1">
      <c r="B232" s="34"/>
      <c r="C232" s="133" t="s">
        <v>586</v>
      </c>
      <c r="D232" s="133" t="s">
        <v>215</v>
      </c>
      <c r="E232" s="134" t="s">
        <v>17809</v>
      </c>
      <c r="F232" s="135" t="s">
        <v>17810</v>
      </c>
      <c r="G232" s="136" t="s">
        <v>495</v>
      </c>
      <c r="H232" s="137">
        <v>127.6</v>
      </c>
      <c r="I232" s="138"/>
      <c r="J232" s="139">
        <f>ROUND(I232*H232,2)</f>
        <v>0</v>
      </c>
      <c r="K232" s="135" t="s">
        <v>245</v>
      </c>
      <c r="L232" s="34"/>
      <c r="M232" s="140" t="s">
        <v>19</v>
      </c>
      <c r="N232" s="141" t="s">
        <v>40</v>
      </c>
      <c r="P232" s="142">
        <f>O232*H232</f>
        <v>0</v>
      </c>
      <c r="Q232" s="142">
        <v>0</v>
      </c>
      <c r="R232" s="142">
        <f>Q232*H232</f>
        <v>0</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17811</v>
      </c>
    </row>
    <row r="233" spans="2:65" s="1" customFormat="1" ht="97.5">
      <c r="B233" s="34"/>
      <c r="D233" s="150" t="s">
        <v>224</v>
      </c>
      <c r="F233" s="151" t="s">
        <v>17812</v>
      </c>
      <c r="I233" s="148"/>
      <c r="L233" s="34"/>
      <c r="M233" s="149"/>
      <c r="T233" s="55"/>
      <c r="AT233" s="19" t="s">
        <v>224</v>
      </c>
      <c r="AU233" s="19" t="s">
        <v>79</v>
      </c>
    </row>
    <row r="234" spans="2:65" s="12" customFormat="1" ht="22.5">
      <c r="B234" s="152"/>
      <c r="D234" s="150" t="s">
        <v>226</v>
      </c>
      <c r="E234" s="153" t="s">
        <v>19</v>
      </c>
      <c r="F234" s="154" t="s">
        <v>17813</v>
      </c>
      <c r="H234" s="155">
        <v>127.6</v>
      </c>
      <c r="I234" s="156"/>
      <c r="L234" s="152"/>
      <c r="M234" s="157"/>
      <c r="T234" s="158"/>
      <c r="AT234" s="153" t="s">
        <v>226</v>
      </c>
      <c r="AU234" s="153" t="s">
        <v>79</v>
      </c>
      <c r="AV234" s="12" t="s">
        <v>79</v>
      </c>
      <c r="AW234" s="12" t="s">
        <v>31</v>
      </c>
      <c r="AX234" s="12" t="s">
        <v>69</v>
      </c>
      <c r="AY234" s="153" t="s">
        <v>212</v>
      </c>
    </row>
    <row r="235" spans="2:65" s="13" customFormat="1">
      <c r="B235" s="159"/>
      <c r="D235" s="150" t="s">
        <v>226</v>
      </c>
      <c r="E235" s="160" t="s">
        <v>19</v>
      </c>
      <c r="F235" s="161" t="s">
        <v>228</v>
      </c>
      <c r="H235" s="162">
        <v>127.6</v>
      </c>
      <c r="I235" s="163"/>
      <c r="L235" s="159"/>
      <c r="M235" s="164"/>
      <c r="T235" s="165"/>
      <c r="AT235" s="160" t="s">
        <v>226</v>
      </c>
      <c r="AU235" s="160" t="s">
        <v>79</v>
      </c>
      <c r="AV235" s="13" t="s">
        <v>229</v>
      </c>
      <c r="AW235" s="13" t="s">
        <v>31</v>
      </c>
      <c r="AX235" s="13" t="s">
        <v>77</v>
      </c>
      <c r="AY235" s="160" t="s">
        <v>212</v>
      </c>
    </row>
    <row r="236" spans="2:65" s="14" customFormat="1">
      <c r="B236" s="170"/>
      <c r="D236" s="150" t="s">
        <v>226</v>
      </c>
      <c r="E236" s="171" t="s">
        <v>19</v>
      </c>
      <c r="F236" s="172" t="s">
        <v>17814</v>
      </c>
      <c r="H236" s="171" t="s">
        <v>19</v>
      </c>
      <c r="I236" s="173"/>
      <c r="L236" s="170"/>
      <c r="M236" s="174"/>
      <c r="T236" s="175"/>
      <c r="AT236" s="171" t="s">
        <v>226</v>
      </c>
      <c r="AU236" s="171" t="s">
        <v>79</v>
      </c>
      <c r="AV236" s="14" t="s">
        <v>77</v>
      </c>
      <c r="AW236" s="14" t="s">
        <v>31</v>
      </c>
      <c r="AX236" s="14" t="s">
        <v>69</v>
      </c>
      <c r="AY236" s="171" t="s">
        <v>212</v>
      </c>
    </row>
    <row r="237" spans="2:65" s="1" customFormat="1" ht="24.2" customHeight="1">
      <c r="B237" s="34"/>
      <c r="C237" s="133" t="s">
        <v>593</v>
      </c>
      <c r="D237" s="133" t="s">
        <v>215</v>
      </c>
      <c r="E237" s="134" t="s">
        <v>449</v>
      </c>
      <c r="F237" s="135" t="s">
        <v>450</v>
      </c>
      <c r="G237" s="136" t="s">
        <v>420</v>
      </c>
      <c r="H237" s="137">
        <v>123.258</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229</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229</v>
      </c>
      <c r="BM237" s="144" t="s">
        <v>17815</v>
      </c>
    </row>
    <row r="238" spans="2:65" s="1" customFormat="1">
      <c r="B238" s="34"/>
      <c r="D238" s="146" t="s">
        <v>222</v>
      </c>
      <c r="F238" s="147" t="s">
        <v>452</v>
      </c>
      <c r="I238" s="148"/>
      <c r="L238" s="34"/>
      <c r="M238" s="149"/>
      <c r="T238" s="55"/>
      <c r="AT238" s="19" t="s">
        <v>222</v>
      </c>
      <c r="AU238" s="19" t="s">
        <v>79</v>
      </c>
    </row>
    <row r="239" spans="2:65" s="14" customFormat="1">
      <c r="B239" s="170"/>
      <c r="D239" s="150" t="s">
        <v>226</v>
      </c>
      <c r="E239" s="171" t="s">
        <v>19</v>
      </c>
      <c r="F239" s="172" t="s">
        <v>456</v>
      </c>
      <c r="H239" s="171" t="s">
        <v>19</v>
      </c>
      <c r="I239" s="173"/>
      <c r="L239" s="170"/>
      <c r="M239" s="174"/>
      <c r="T239" s="175"/>
      <c r="AT239" s="171" t="s">
        <v>226</v>
      </c>
      <c r="AU239" s="171" t="s">
        <v>79</v>
      </c>
      <c r="AV239" s="14" t="s">
        <v>77</v>
      </c>
      <c r="AW239" s="14" t="s">
        <v>31</v>
      </c>
      <c r="AX239" s="14" t="s">
        <v>69</v>
      </c>
      <c r="AY239" s="171" t="s">
        <v>212</v>
      </c>
    </row>
    <row r="240" spans="2:65" s="12" customFormat="1">
      <c r="B240" s="152"/>
      <c r="D240" s="150" t="s">
        <v>226</v>
      </c>
      <c r="E240" s="153" t="s">
        <v>19</v>
      </c>
      <c r="F240" s="154" t="s">
        <v>17816</v>
      </c>
      <c r="H240" s="155">
        <v>123.258</v>
      </c>
      <c r="I240" s="156"/>
      <c r="L240" s="152"/>
      <c r="M240" s="157"/>
      <c r="T240" s="158"/>
      <c r="AT240" s="153" t="s">
        <v>226</v>
      </c>
      <c r="AU240" s="153" t="s">
        <v>79</v>
      </c>
      <c r="AV240" s="12" t="s">
        <v>79</v>
      </c>
      <c r="AW240" s="12" t="s">
        <v>31</v>
      </c>
      <c r="AX240" s="12" t="s">
        <v>69</v>
      </c>
      <c r="AY240" s="153" t="s">
        <v>212</v>
      </c>
    </row>
    <row r="241" spans="2:65" s="13" customFormat="1">
      <c r="B241" s="159"/>
      <c r="D241" s="150" t="s">
        <v>226</v>
      </c>
      <c r="E241" s="160" t="s">
        <v>19</v>
      </c>
      <c r="F241" s="161" t="s">
        <v>228</v>
      </c>
      <c r="H241" s="162">
        <v>123.258</v>
      </c>
      <c r="I241" s="163"/>
      <c r="L241" s="159"/>
      <c r="M241" s="164"/>
      <c r="T241" s="165"/>
      <c r="AT241" s="160" t="s">
        <v>226</v>
      </c>
      <c r="AU241" s="160" t="s">
        <v>79</v>
      </c>
      <c r="AV241" s="13" t="s">
        <v>229</v>
      </c>
      <c r="AW241" s="13" t="s">
        <v>31</v>
      </c>
      <c r="AX241" s="13" t="s">
        <v>77</v>
      </c>
      <c r="AY241" s="160" t="s">
        <v>212</v>
      </c>
    </row>
    <row r="242" spans="2:65" s="1" customFormat="1" ht="24.2" customHeight="1">
      <c r="B242" s="34"/>
      <c r="C242" s="133" t="s">
        <v>598</v>
      </c>
      <c r="D242" s="133" t="s">
        <v>215</v>
      </c>
      <c r="E242" s="134" t="s">
        <v>9919</v>
      </c>
      <c r="F242" s="135" t="s">
        <v>9920</v>
      </c>
      <c r="G242" s="136" t="s">
        <v>420</v>
      </c>
      <c r="H242" s="137">
        <v>41.085999999999999</v>
      </c>
      <c r="I242" s="138"/>
      <c r="J242" s="139">
        <f>ROUND(I242*H242,2)</f>
        <v>0</v>
      </c>
      <c r="K242" s="135" t="s">
        <v>219</v>
      </c>
      <c r="L242" s="34"/>
      <c r="M242" s="140" t="s">
        <v>19</v>
      </c>
      <c r="N242" s="141" t="s">
        <v>40</v>
      </c>
      <c r="P242" s="142">
        <f>O242*H242</f>
        <v>0</v>
      </c>
      <c r="Q242" s="142">
        <v>0</v>
      </c>
      <c r="R242" s="142">
        <f>Q242*H242</f>
        <v>0</v>
      </c>
      <c r="S242" s="142">
        <v>0</v>
      </c>
      <c r="T242" s="143">
        <f>S242*H242</f>
        <v>0</v>
      </c>
      <c r="AR242" s="144" t="s">
        <v>229</v>
      </c>
      <c r="AT242" s="144" t="s">
        <v>215</v>
      </c>
      <c r="AU242" s="144" t="s">
        <v>79</v>
      </c>
      <c r="AY242" s="19" t="s">
        <v>212</v>
      </c>
      <c r="BE242" s="145">
        <f>IF(N242="základní",J242,0)</f>
        <v>0</v>
      </c>
      <c r="BF242" s="145">
        <f>IF(N242="snížená",J242,0)</f>
        <v>0</v>
      </c>
      <c r="BG242" s="145">
        <f>IF(N242="zákl. přenesená",J242,0)</f>
        <v>0</v>
      </c>
      <c r="BH242" s="145">
        <f>IF(N242="sníž. přenesená",J242,0)</f>
        <v>0</v>
      </c>
      <c r="BI242" s="145">
        <f>IF(N242="nulová",J242,0)</f>
        <v>0</v>
      </c>
      <c r="BJ242" s="19" t="s">
        <v>77</v>
      </c>
      <c r="BK242" s="145">
        <f>ROUND(I242*H242,2)</f>
        <v>0</v>
      </c>
      <c r="BL242" s="19" t="s">
        <v>229</v>
      </c>
      <c r="BM242" s="144" t="s">
        <v>17817</v>
      </c>
    </row>
    <row r="243" spans="2:65" s="1" customFormat="1">
      <c r="B243" s="34"/>
      <c r="D243" s="146" t="s">
        <v>222</v>
      </c>
      <c r="F243" s="147" t="s">
        <v>9922</v>
      </c>
      <c r="I243" s="148"/>
      <c r="L243" s="34"/>
      <c r="M243" s="149"/>
      <c r="T243" s="55"/>
      <c r="AT243" s="19" t="s">
        <v>222</v>
      </c>
      <c r="AU243" s="19" t="s">
        <v>79</v>
      </c>
    </row>
    <row r="244" spans="2:65" s="14" customFormat="1">
      <c r="B244" s="170"/>
      <c r="D244" s="150" t="s">
        <v>226</v>
      </c>
      <c r="E244" s="171" t="s">
        <v>19</v>
      </c>
      <c r="F244" s="172" t="s">
        <v>456</v>
      </c>
      <c r="H244" s="171" t="s">
        <v>19</v>
      </c>
      <c r="I244" s="173"/>
      <c r="L244" s="170"/>
      <c r="M244" s="174"/>
      <c r="T244" s="175"/>
      <c r="AT244" s="171" t="s">
        <v>226</v>
      </c>
      <c r="AU244" s="171" t="s">
        <v>79</v>
      </c>
      <c r="AV244" s="14" t="s">
        <v>77</v>
      </c>
      <c r="AW244" s="14" t="s">
        <v>31</v>
      </c>
      <c r="AX244" s="14" t="s">
        <v>69</v>
      </c>
      <c r="AY244" s="171" t="s">
        <v>212</v>
      </c>
    </row>
    <row r="245" spans="2:65" s="12" customFormat="1">
      <c r="B245" s="152"/>
      <c r="D245" s="150" t="s">
        <v>226</v>
      </c>
      <c r="E245" s="153" t="s">
        <v>19</v>
      </c>
      <c r="F245" s="154" t="s">
        <v>17818</v>
      </c>
      <c r="H245" s="155">
        <v>41.085999999999999</v>
      </c>
      <c r="I245" s="156"/>
      <c r="L245" s="152"/>
      <c r="M245" s="157"/>
      <c r="T245" s="158"/>
      <c r="AT245" s="153" t="s">
        <v>226</v>
      </c>
      <c r="AU245" s="153" t="s">
        <v>79</v>
      </c>
      <c r="AV245" s="12" t="s">
        <v>79</v>
      </c>
      <c r="AW245" s="12" t="s">
        <v>31</v>
      </c>
      <c r="AX245" s="12" t="s">
        <v>69</v>
      </c>
      <c r="AY245" s="153" t="s">
        <v>212</v>
      </c>
    </row>
    <row r="246" spans="2:65" s="13" customFormat="1">
      <c r="B246" s="159"/>
      <c r="D246" s="150" t="s">
        <v>226</v>
      </c>
      <c r="E246" s="160" t="s">
        <v>19</v>
      </c>
      <c r="F246" s="161" t="s">
        <v>228</v>
      </c>
      <c r="H246" s="162">
        <v>41.085999999999999</v>
      </c>
      <c r="I246" s="163"/>
      <c r="L246" s="159"/>
      <c r="M246" s="164"/>
      <c r="T246" s="165"/>
      <c r="AT246" s="160" t="s">
        <v>226</v>
      </c>
      <c r="AU246" s="160" t="s">
        <v>79</v>
      </c>
      <c r="AV246" s="13" t="s">
        <v>229</v>
      </c>
      <c r="AW246" s="13" t="s">
        <v>31</v>
      </c>
      <c r="AX246" s="13" t="s">
        <v>77</v>
      </c>
      <c r="AY246" s="160" t="s">
        <v>212</v>
      </c>
    </row>
    <row r="247" spans="2:65" s="1" customFormat="1" ht="37.9" customHeight="1">
      <c r="B247" s="34"/>
      <c r="C247" s="133" t="s">
        <v>605</v>
      </c>
      <c r="D247" s="133" t="s">
        <v>215</v>
      </c>
      <c r="E247" s="134" t="s">
        <v>472</v>
      </c>
      <c r="F247" s="135" t="s">
        <v>473</v>
      </c>
      <c r="G247" s="136" t="s">
        <v>420</v>
      </c>
      <c r="H247" s="137">
        <v>123.258</v>
      </c>
      <c r="I247" s="138"/>
      <c r="J247" s="139">
        <f>ROUND(I247*H247,2)</f>
        <v>0</v>
      </c>
      <c r="K247" s="135" t="s">
        <v>219</v>
      </c>
      <c r="L247" s="34"/>
      <c r="M247" s="140" t="s">
        <v>19</v>
      </c>
      <c r="N247" s="141" t="s">
        <v>40</v>
      </c>
      <c r="P247" s="142">
        <f>O247*H247</f>
        <v>0</v>
      </c>
      <c r="Q247" s="142">
        <v>0</v>
      </c>
      <c r="R247" s="142">
        <f>Q247*H247</f>
        <v>0</v>
      </c>
      <c r="S247" s="142">
        <v>0</v>
      </c>
      <c r="T247" s="143">
        <f>S247*H247</f>
        <v>0</v>
      </c>
      <c r="AR247" s="144" t="s">
        <v>229</v>
      </c>
      <c r="AT247" s="144" t="s">
        <v>215</v>
      </c>
      <c r="AU247" s="144" t="s">
        <v>79</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229</v>
      </c>
      <c r="BM247" s="144" t="s">
        <v>17819</v>
      </c>
    </row>
    <row r="248" spans="2:65" s="1" customFormat="1">
      <c r="B248" s="34"/>
      <c r="D248" s="146" t="s">
        <v>222</v>
      </c>
      <c r="F248" s="147" t="s">
        <v>475</v>
      </c>
      <c r="I248" s="148"/>
      <c r="L248" s="34"/>
      <c r="M248" s="149"/>
      <c r="T248" s="55"/>
      <c r="AT248" s="19" t="s">
        <v>222</v>
      </c>
      <c r="AU248" s="19" t="s">
        <v>79</v>
      </c>
    </row>
    <row r="249" spans="2:65" s="14" customFormat="1">
      <c r="B249" s="170"/>
      <c r="D249" s="150" t="s">
        <v>226</v>
      </c>
      <c r="E249" s="171" t="s">
        <v>19</v>
      </c>
      <c r="F249" s="172" t="s">
        <v>476</v>
      </c>
      <c r="H249" s="171" t="s">
        <v>19</v>
      </c>
      <c r="I249" s="173"/>
      <c r="L249" s="170"/>
      <c r="M249" s="174"/>
      <c r="T249" s="175"/>
      <c r="AT249" s="171" t="s">
        <v>226</v>
      </c>
      <c r="AU249" s="171" t="s">
        <v>79</v>
      </c>
      <c r="AV249" s="14" t="s">
        <v>77</v>
      </c>
      <c r="AW249" s="14" t="s">
        <v>31</v>
      </c>
      <c r="AX249" s="14" t="s">
        <v>69</v>
      </c>
      <c r="AY249" s="171" t="s">
        <v>212</v>
      </c>
    </row>
    <row r="250" spans="2:65" s="12" customFormat="1">
      <c r="B250" s="152"/>
      <c r="D250" s="150" t="s">
        <v>226</v>
      </c>
      <c r="E250" s="153" t="s">
        <v>19</v>
      </c>
      <c r="F250" s="154" t="s">
        <v>17820</v>
      </c>
      <c r="H250" s="155">
        <v>123.258</v>
      </c>
      <c r="I250" s="156"/>
      <c r="L250" s="152"/>
      <c r="M250" s="157"/>
      <c r="T250" s="158"/>
      <c r="AT250" s="153" t="s">
        <v>226</v>
      </c>
      <c r="AU250" s="153" t="s">
        <v>79</v>
      </c>
      <c r="AV250" s="12" t="s">
        <v>79</v>
      </c>
      <c r="AW250" s="12" t="s">
        <v>31</v>
      </c>
      <c r="AX250" s="12" t="s">
        <v>69</v>
      </c>
      <c r="AY250" s="153" t="s">
        <v>212</v>
      </c>
    </row>
    <row r="251" spans="2:65" s="13" customFormat="1">
      <c r="B251" s="159"/>
      <c r="D251" s="150" t="s">
        <v>226</v>
      </c>
      <c r="E251" s="160" t="s">
        <v>19</v>
      </c>
      <c r="F251" s="161" t="s">
        <v>228</v>
      </c>
      <c r="H251" s="162">
        <v>123.258</v>
      </c>
      <c r="I251" s="163"/>
      <c r="L251" s="159"/>
      <c r="M251" s="164"/>
      <c r="T251" s="165"/>
      <c r="AT251" s="160" t="s">
        <v>226</v>
      </c>
      <c r="AU251" s="160" t="s">
        <v>79</v>
      </c>
      <c r="AV251" s="13" t="s">
        <v>229</v>
      </c>
      <c r="AW251" s="13" t="s">
        <v>31</v>
      </c>
      <c r="AX251" s="13" t="s">
        <v>77</v>
      </c>
      <c r="AY251" s="160" t="s">
        <v>212</v>
      </c>
    </row>
    <row r="252" spans="2:65" s="1" customFormat="1" ht="37.9" customHeight="1">
      <c r="B252" s="34"/>
      <c r="C252" s="133" t="s">
        <v>610</v>
      </c>
      <c r="D252" s="133" t="s">
        <v>215</v>
      </c>
      <c r="E252" s="134" t="s">
        <v>478</v>
      </c>
      <c r="F252" s="135" t="s">
        <v>479</v>
      </c>
      <c r="G252" s="136" t="s">
        <v>420</v>
      </c>
      <c r="H252" s="137">
        <v>1232.58</v>
      </c>
      <c r="I252" s="138"/>
      <c r="J252" s="139">
        <f>ROUND(I252*H252,2)</f>
        <v>0</v>
      </c>
      <c r="K252" s="135" t="s">
        <v>219</v>
      </c>
      <c r="L252" s="34"/>
      <c r="M252" s="140" t="s">
        <v>19</v>
      </c>
      <c r="N252" s="141" t="s">
        <v>40</v>
      </c>
      <c r="P252" s="142">
        <f>O252*H252</f>
        <v>0</v>
      </c>
      <c r="Q252" s="142">
        <v>0</v>
      </c>
      <c r="R252" s="142">
        <f>Q252*H252</f>
        <v>0</v>
      </c>
      <c r="S252" s="142">
        <v>0</v>
      </c>
      <c r="T252" s="143">
        <f>S252*H252</f>
        <v>0</v>
      </c>
      <c r="AR252" s="144" t="s">
        <v>229</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229</v>
      </c>
      <c r="BM252" s="144" t="s">
        <v>17821</v>
      </c>
    </row>
    <row r="253" spans="2:65" s="1" customFormat="1">
      <c r="B253" s="34"/>
      <c r="D253" s="146" t="s">
        <v>222</v>
      </c>
      <c r="F253" s="147" t="s">
        <v>481</v>
      </c>
      <c r="I253" s="148"/>
      <c r="L253" s="34"/>
      <c r="M253" s="149"/>
      <c r="T253" s="55"/>
      <c r="AT253" s="19" t="s">
        <v>222</v>
      </c>
      <c r="AU253" s="19" t="s">
        <v>79</v>
      </c>
    </row>
    <row r="254" spans="2:65" s="14" customFormat="1">
      <c r="B254" s="170"/>
      <c r="D254" s="150" t="s">
        <v>226</v>
      </c>
      <c r="E254" s="171" t="s">
        <v>19</v>
      </c>
      <c r="F254" s="172" t="s">
        <v>482</v>
      </c>
      <c r="H254" s="171" t="s">
        <v>19</v>
      </c>
      <c r="I254" s="173"/>
      <c r="L254" s="170"/>
      <c r="M254" s="174"/>
      <c r="T254" s="175"/>
      <c r="AT254" s="171" t="s">
        <v>226</v>
      </c>
      <c r="AU254" s="171" t="s">
        <v>79</v>
      </c>
      <c r="AV254" s="14" t="s">
        <v>77</v>
      </c>
      <c r="AW254" s="14" t="s">
        <v>31</v>
      </c>
      <c r="AX254" s="14" t="s">
        <v>69</v>
      </c>
      <c r="AY254" s="171" t="s">
        <v>212</v>
      </c>
    </row>
    <row r="255" spans="2:65" s="12" customFormat="1">
      <c r="B255" s="152"/>
      <c r="D255" s="150" t="s">
        <v>226</v>
      </c>
      <c r="E255" s="153" t="s">
        <v>19</v>
      </c>
      <c r="F255" s="154" t="s">
        <v>17822</v>
      </c>
      <c r="H255" s="155">
        <v>1232.58</v>
      </c>
      <c r="I255" s="156"/>
      <c r="L255" s="152"/>
      <c r="M255" s="157"/>
      <c r="T255" s="158"/>
      <c r="AT255" s="153" t="s">
        <v>226</v>
      </c>
      <c r="AU255" s="153" t="s">
        <v>79</v>
      </c>
      <c r="AV255" s="12" t="s">
        <v>79</v>
      </c>
      <c r="AW255" s="12" t="s">
        <v>31</v>
      </c>
      <c r="AX255" s="12" t="s">
        <v>69</v>
      </c>
      <c r="AY255" s="153" t="s">
        <v>212</v>
      </c>
    </row>
    <row r="256" spans="2:65" s="13" customFormat="1">
      <c r="B256" s="159"/>
      <c r="D256" s="150" t="s">
        <v>226</v>
      </c>
      <c r="E256" s="160" t="s">
        <v>19</v>
      </c>
      <c r="F256" s="161" t="s">
        <v>228</v>
      </c>
      <c r="H256" s="162">
        <v>1232.58</v>
      </c>
      <c r="I256" s="163"/>
      <c r="L256" s="159"/>
      <c r="M256" s="164"/>
      <c r="T256" s="165"/>
      <c r="AT256" s="160" t="s">
        <v>226</v>
      </c>
      <c r="AU256" s="160" t="s">
        <v>79</v>
      </c>
      <c r="AV256" s="13" t="s">
        <v>229</v>
      </c>
      <c r="AW256" s="13" t="s">
        <v>31</v>
      </c>
      <c r="AX256" s="13" t="s">
        <v>77</v>
      </c>
      <c r="AY256" s="160" t="s">
        <v>212</v>
      </c>
    </row>
    <row r="257" spans="2:65" s="1" customFormat="1" ht="37.9" customHeight="1">
      <c r="B257" s="34"/>
      <c r="C257" s="133" t="s">
        <v>616</v>
      </c>
      <c r="D257" s="133" t="s">
        <v>215</v>
      </c>
      <c r="E257" s="134" t="s">
        <v>9940</v>
      </c>
      <c r="F257" s="135" t="s">
        <v>9941</v>
      </c>
      <c r="G257" s="136" t="s">
        <v>420</v>
      </c>
      <c r="H257" s="137">
        <v>41.085999999999999</v>
      </c>
      <c r="I257" s="138"/>
      <c r="J257" s="139">
        <f>ROUND(I257*H257,2)</f>
        <v>0</v>
      </c>
      <c r="K257" s="135" t="s">
        <v>219</v>
      </c>
      <c r="L257" s="34"/>
      <c r="M257" s="140" t="s">
        <v>19</v>
      </c>
      <c r="N257" s="141" t="s">
        <v>40</v>
      </c>
      <c r="P257" s="142">
        <f>O257*H257</f>
        <v>0</v>
      </c>
      <c r="Q257" s="142">
        <v>0</v>
      </c>
      <c r="R257" s="142">
        <f>Q257*H257</f>
        <v>0</v>
      </c>
      <c r="S257" s="142">
        <v>0</v>
      </c>
      <c r="T257" s="143">
        <f>S257*H257</f>
        <v>0</v>
      </c>
      <c r="AR257" s="144" t="s">
        <v>229</v>
      </c>
      <c r="AT257" s="144" t="s">
        <v>215</v>
      </c>
      <c r="AU257" s="144" t="s">
        <v>79</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229</v>
      </c>
      <c r="BM257" s="144" t="s">
        <v>17823</v>
      </c>
    </row>
    <row r="258" spans="2:65" s="1" customFormat="1">
      <c r="B258" s="34"/>
      <c r="D258" s="146" t="s">
        <v>222</v>
      </c>
      <c r="F258" s="147" t="s">
        <v>9943</v>
      </c>
      <c r="I258" s="148"/>
      <c r="L258" s="34"/>
      <c r="M258" s="149"/>
      <c r="T258" s="55"/>
      <c r="AT258" s="19" t="s">
        <v>222</v>
      </c>
      <c r="AU258" s="19" t="s">
        <v>79</v>
      </c>
    </row>
    <row r="259" spans="2:65" s="14" customFormat="1">
      <c r="B259" s="170"/>
      <c r="D259" s="150" t="s">
        <v>226</v>
      </c>
      <c r="E259" s="171" t="s">
        <v>19</v>
      </c>
      <c r="F259" s="172" t="s">
        <v>476</v>
      </c>
      <c r="H259" s="171" t="s">
        <v>19</v>
      </c>
      <c r="I259" s="173"/>
      <c r="L259" s="170"/>
      <c r="M259" s="174"/>
      <c r="T259" s="175"/>
      <c r="AT259" s="171" t="s">
        <v>226</v>
      </c>
      <c r="AU259" s="171" t="s">
        <v>79</v>
      </c>
      <c r="AV259" s="14" t="s">
        <v>77</v>
      </c>
      <c r="AW259" s="14" t="s">
        <v>31</v>
      </c>
      <c r="AX259" s="14" t="s">
        <v>69</v>
      </c>
      <c r="AY259" s="171" t="s">
        <v>212</v>
      </c>
    </row>
    <row r="260" spans="2:65" s="12" customFormat="1">
      <c r="B260" s="152"/>
      <c r="D260" s="150" t="s">
        <v>226</v>
      </c>
      <c r="E260" s="153" t="s">
        <v>19</v>
      </c>
      <c r="F260" s="154" t="s">
        <v>17824</v>
      </c>
      <c r="H260" s="155">
        <v>41.085999999999999</v>
      </c>
      <c r="I260" s="156"/>
      <c r="L260" s="152"/>
      <c r="M260" s="157"/>
      <c r="T260" s="158"/>
      <c r="AT260" s="153" t="s">
        <v>226</v>
      </c>
      <c r="AU260" s="153" t="s">
        <v>79</v>
      </c>
      <c r="AV260" s="12" t="s">
        <v>79</v>
      </c>
      <c r="AW260" s="12" t="s">
        <v>31</v>
      </c>
      <c r="AX260" s="12" t="s">
        <v>69</v>
      </c>
      <c r="AY260" s="153" t="s">
        <v>212</v>
      </c>
    </row>
    <row r="261" spans="2:65" s="13" customFormat="1">
      <c r="B261" s="159"/>
      <c r="D261" s="150" t="s">
        <v>226</v>
      </c>
      <c r="E261" s="160" t="s">
        <v>19</v>
      </c>
      <c r="F261" s="161" t="s">
        <v>228</v>
      </c>
      <c r="H261" s="162">
        <v>41.085999999999999</v>
      </c>
      <c r="I261" s="163"/>
      <c r="L261" s="159"/>
      <c r="M261" s="164"/>
      <c r="T261" s="165"/>
      <c r="AT261" s="160" t="s">
        <v>226</v>
      </c>
      <c r="AU261" s="160" t="s">
        <v>79</v>
      </c>
      <c r="AV261" s="13" t="s">
        <v>229</v>
      </c>
      <c r="AW261" s="13" t="s">
        <v>31</v>
      </c>
      <c r="AX261" s="13" t="s">
        <v>77</v>
      </c>
      <c r="AY261" s="160" t="s">
        <v>212</v>
      </c>
    </row>
    <row r="262" spans="2:65" s="1" customFormat="1" ht="37.9" customHeight="1">
      <c r="B262" s="34"/>
      <c r="C262" s="133" t="s">
        <v>621</v>
      </c>
      <c r="D262" s="133" t="s">
        <v>215</v>
      </c>
      <c r="E262" s="134" t="s">
        <v>9945</v>
      </c>
      <c r="F262" s="135" t="s">
        <v>9946</v>
      </c>
      <c r="G262" s="136" t="s">
        <v>420</v>
      </c>
      <c r="H262" s="137">
        <v>410.86</v>
      </c>
      <c r="I262" s="138"/>
      <c r="J262" s="139">
        <f>ROUND(I262*H262,2)</f>
        <v>0</v>
      </c>
      <c r="K262" s="135" t="s">
        <v>219</v>
      </c>
      <c r="L262" s="34"/>
      <c r="M262" s="140" t="s">
        <v>19</v>
      </c>
      <c r="N262" s="141" t="s">
        <v>40</v>
      </c>
      <c r="P262" s="142">
        <f>O262*H262</f>
        <v>0</v>
      </c>
      <c r="Q262" s="142">
        <v>0</v>
      </c>
      <c r="R262" s="142">
        <f>Q262*H262</f>
        <v>0</v>
      </c>
      <c r="S262" s="142">
        <v>0</v>
      </c>
      <c r="T262" s="143">
        <f>S262*H262</f>
        <v>0</v>
      </c>
      <c r="AR262" s="144" t="s">
        <v>229</v>
      </c>
      <c r="AT262" s="144" t="s">
        <v>215</v>
      </c>
      <c r="AU262" s="144" t="s">
        <v>79</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229</v>
      </c>
      <c r="BM262" s="144" t="s">
        <v>17825</v>
      </c>
    </row>
    <row r="263" spans="2:65" s="1" customFormat="1">
      <c r="B263" s="34"/>
      <c r="D263" s="146" t="s">
        <v>222</v>
      </c>
      <c r="F263" s="147" t="s">
        <v>9948</v>
      </c>
      <c r="I263" s="148"/>
      <c r="L263" s="34"/>
      <c r="M263" s="149"/>
      <c r="T263" s="55"/>
      <c r="AT263" s="19" t="s">
        <v>222</v>
      </c>
      <c r="AU263" s="19" t="s">
        <v>79</v>
      </c>
    </row>
    <row r="264" spans="2:65" s="14" customFormat="1">
      <c r="B264" s="170"/>
      <c r="D264" s="150" t="s">
        <v>226</v>
      </c>
      <c r="E264" s="171" t="s">
        <v>19</v>
      </c>
      <c r="F264" s="172" t="s">
        <v>482</v>
      </c>
      <c r="H264" s="171" t="s">
        <v>19</v>
      </c>
      <c r="I264" s="173"/>
      <c r="L264" s="170"/>
      <c r="M264" s="174"/>
      <c r="T264" s="175"/>
      <c r="AT264" s="171" t="s">
        <v>226</v>
      </c>
      <c r="AU264" s="171" t="s">
        <v>79</v>
      </c>
      <c r="AV264" s="14" t="s">
        <v>77</v>
      </c>
      <c r="AW264" s="14" t="s">
        <v>31</v>
      </c>
      <c r="AX264" s="14" t="s">
        <v>69</v>
      </c>
      <c r="AY264" s="171" t="s">
        <v>212</v>
      </c>
    </row>
    <row r="265" spans="2:65" s="12" customFormat="1">
      <c r="B265" s="152"/>
      <c r="D265" s="150" t="s">
        <v>226</v>
      </c>
      <c r="E265" s="153" t="s">
        <v>19</v>
      </c>
      <c r="F265" s="154" t="s">
        <v>17826</v>
      </c>
      <c r="H265" s="155">
        <v>410.86</v>
      </c>
      <c r="I265" s="156"/>
      <c r="L265" s="152"/>
      <c r="M265" s="157"/>
      <c r="T265" s="158"/>
      <c r="AT265" s="153" t="s">
        <v>226</v>
      </c>
      <c r="AU265" s="153" t="s">
        <v>79</v>
      </c>
      <c r="AV265" s="12" t="s">
        <v>79</v>
      </c>
      <c r="AW265" s="12" t="s">
        <v>31</v>
      </c>
      <c r="AX265" s="12" t="s">
        <v>69</v>
      </c>
      <c r="AY265" s="153" t="s">
        <v>212</v>
      </c>
    </row>
    <row r="266" spans="2:65" s="13" customFormat="1">
      <c r="B266" s="159"/>
      <c r="D266" s="150" t="s">
        <v>226</v>
      </c>
      <c r="E266" s="160" t="s">
        <v>19</v>
      </c>
      <c r="F266" s="161" t="s">
        <v>228</v>
      </c>
      <c r="H266" s="162">
        <v>410.86</v>
      </c>
      <c r="I266" s="163"/>
      <c r="L266" s="159"/>
      <c r="M266" s="164"/>
      <c r="T266" s="165"/>
      <c r="AT266" s="160" t="s">
        <v>226</v>
      </c>
      <c r="AU266" s="160" t="s">
        <v>79</v>
      </c>
      <c r="AV266" s="13" t="s">
        <v>229</v>
      </c>
      <c r="AW266" s="13" t="s">
        <v>31</v>
      </c>
      <c r="AX266" s="13" t="s">
        <v>77</v>
      </c>
      <c r="AY266" s="160" t="s">
        <v>212</v>
      </c>
    </row>
    <row r="267" spans="2:65" s="1" customFormat="1" ht="24.2" customHeight="1">
      <c r="B267" s="34"/>
      <c r="C267" s="133" t="s">
        <v>631</v>
      </c>
      <c r="D267" s="133" t="s">
        <v>215</v>
      </c>
      <c r="E267" s="134" t="s">
        <v>484</v>
      </c>
      <c r="F267" s="135" t="s">
        <v>485</v>
      </c>
      <c r="G267" s="136" t="s">
        <v>486</v>
      </c>
      <c r="H267" s="137">
        <v>328.68799999999999</v>
      </c>
      <c r="I267" s="138"/>
      <c r="J267" s="139">
        <f>ROUND(I267*H267,2)</f>
        <v>0</v>
      </c>
      <c r="K267" s="135" t="s">
        <v>219</v>
      </c>
      <c r="L267" s="34"/>
      <c r="M267" s="140" t="s">
        <v>19</v>
      </c>
      <c r="N267" s="141" t="s">
        <v>40</v>
      </c>
      <c r="P267" s="142">
        <f>O267*H267</f>
        <v>0</v>
      </c>
      <c r="Q267" s="142">
        <v>0</v>
      </c>
      <c r="R267" s="142">
        <f>Q267*H267</f>
        <v>0</v>
      </c>
      <c r="S267" s="142">
        <v>0</v>
      </c>
      <c r="T267" s="143">
        <f>S267*H267</f>
        <v>0</v>
      </c>
      <c r="AR267" s="144" t="s">
        <v>229</v>
      </c>
      <c r="AT267" s="144" t="s">
        <v>215</v>
      </c>
      <c r="AU267" s="144" t="s">
        <v>79</v>
      </c>
      <c r="AY267" s="19" t="s">
        <v>212</v>
      </c>
      <c r="BE267" s="145">
        <f>IF(N267="základní",J267,0)</f>
        <v>0</v>
      </c>
      <c r="BF267" s="145">
        <f>IF(N267="snížená",J267,0)</f>
        <v>0</v>
      </c>
      <c r="BG267" s="145">
        <f>IF(N267="zákl. přenesená",J267,0)</f>
        <v>0</v>
      </c>
      <c r="BH267" s="145">
        <f>IF(N267="sníž. přenesená",J267,0)</f>
        <v>0</v>
      </c>
      <c r="BI267" s="145">
        <f>IF(N267="nulová",J267,0)</f>
        <v>0</v>
      </c>
      <c r="BJ267" s="19" t="s">
        <v>77</v>
      </c>
      <c r="BK267" s="145">
        <f>ROUND(I267*H267,2)</f>
        <v>0</v>
      </c>
      <c r="BL267" s="19" t="s">
        <v>229</v>
      </c>
      <c r="BM267" s="144" t="s">
        <v>17827</v>
      </c>
    </row>
    <row r="268" spans="2:65" s="1" customFormat="1">
      <c r="B268" s="34"/>
      <c r="D268" s="146" t="s">
        <v>222</v>
      </c>
      <c r="F268" s="147" t="s">
        <v>488</v>
      </c>
      <c r="I268" s="148"/>
      <c r="L268" s="34"/>
      <c r="M268" s="149"/>
      <c r="T268" s="55"/>
      <c r="AT268" s="19" t="s">
        <v>222</v>
      </c>
      <c r="AU268" s="19" t="s">
        <v>79</v>
      </c>
    </row>
    <row r="269" spans="2:65" s="1" customFormat="1" ht="48.75">
      <c r="B269" s="34"/>
      <c r="D269" s="150" t="s">
        <v>224</v>
      </c>
      <c r="F269" s="151" t="s">
        <v>489</v>
      </c>
      <c r="I269" s="148"/>
      <c r="L269" s="34"/>
      <c r="M269" s="149"/>
      <c r="T269" s="55"/>
      <c r="AT269" s="19" t="s">
        <v>224</v>
      </c>
      <c r="AU269" s="19" t="s">
        <v>79</v>
      </c>
    </row>
    <row r="270" spans="2:65" s="12" customFormat="1">
      <c r="B270" s="152"/>
      <c r="D270" s="150" t="s">
        <v>226</v>
      </c>
      <c r="E270" s="153" t="s">
        <v>19</v>
      </c>
      <c r="F270" s="154" t="s">
        <v>17828</v>
      </c>
      <c r="H270" s="155">
        <v>328.68799999999999</v>
      </c>
      <c r="I270" s="156"/>
      <c r="L270" s="152"/>
      <c r="M270" s="157"/>
      <c r="T270" s="158"/>
      <c r="AT270" s="153" t="s">
        <v>226</v>
      </c>
      <c r="AU270" s="153" t="s">
        <v>79</v>
      </c>
      <c r="AV270" s="12" t="s">
        <v>79</v>
      </c>
      <c r="AW270" s="12" t="s">
        <v>31</v>
      </c>
      <c r="AX270" s="12" t="s">
        <v>69</v>
      </c>
      <c r="AY270" s="153" t="s">
        <v>212</v>
      </c>
    </row>
    <row r="271" spans="2:65" s="13" customFormat="1">
      <c r="B271" s="159"/>
      <c r="D271" s="150" t="s">
        <v>226</v>
      </c>
      <c r="E271" s="160" t="s">
        <v>19</v>
      </c>
      <c r="F271" s="161" t="s">
        <v>228</v>
      </c>
      <c r="H271" s="162">
        <v>328.68799999999999</v>
      </c>
      <c r="I271" s="163"/>
      <c r="L271" s="159"/>
      <c r="M271" s="164"/>
      <c r="T271" s="165"/>
      <c r="AT271" s="160" t="s">
        <v>226</v>
      </c>
      <c r="AU271" s="160" t="s">
        <v>79</v>
      </c>
      <c r="AV271" s="13" t="s">
        <v>229</v>
      </c>
      <c r="AW271" s="13" t="s">
        <v>31</v>
      </c>
      <c r="AX271" s="13" t="s">
        <v>77</v>
      </c>
      <c r="AY271" s="160" t="s">
        <v>212</v>
      </c>
    </row>
    <row r="272" spans="2:65" s="14" customFormat="1">
      <c r="B272" s="170"/>
      <c r="D272" s="150" t="s">
        <v>226</v>
      </c>
      <c r="E272" s="171" t="s">
        <v>19</v>
      </c>
      <c r="F272" s="172" t="s">
        <v>491</v>
      </c>
      <c r="H272" s="171" t="s">
        <v>19</v>
      </c>
      <c r="I272" s="173"/>
      <c r="L272" s="170"/>
      <c r="M272" s="174"/>
      <c r="T272" s="175"/>
      <c r="AT272" s="171" t="s">
        <v>226</v>
      </c>
      <c r="AU272" s="171" t="s">
        <v>79</v>
      </c>
      <c r="AV272" s="14" t="s">
        <v>77</v>
      </c>
      <c r="AW272" s="14" t="s">
        <v>31</v>
      </c>
      <c r="AX272" s="14" t="s">
        <v>69</v>
      </c>
      <c r="AY272" s="171" t="s">
        <v>212</v>
      </c>
    </row>
    <row r="273" spans="2:65" s="11" customFormat="1" ht="22.9" customHeight="1">
      <c r="B273" s="121"/>
      <c r="D273" s="122" t="s">
        <v>68</v>
      </c>
      <c r="E273" s="131" t="s">
        <v>211</v>
      </c>
      <c r="F273" s="131" t="s">
        <v>17829</v>
      </c>
      <c r="I273" s="124"/>
      <c r="J273" s="132">
        <f>BK273</f>
        <v>0</v>
      </c>
      <c r="L273" s="121"/>
      <c r="M273" s="126"/>
      <c r="P273" s="127">
        <f>P274+P290+P306+P322+P351+P362</f>
        <v>0</v>
      </c>
      <c r="R273" s="127">
        <f>R274+R290+R306+R322+R351+R362</f>
        <v>391.28172359000001</v>
      </c>
      <c r="T273" s="128">
        <f>T274+T290+T306+T322+T351+T362</f>
        <v>0</v>
      </c>
      <c r="AR273" s="122" t="s">
        <v>77</v>
      </c>
      <c r="AT273" s="129" t="s">
        <v>68</v>
      </c>
      <c r="AU273" s="129" t="s">
        <v>77</v>
      </c>
      <c r="AY273" s="122" t="s">
        <v>212</v>
      </c>
      <c r="BK273" s="130">
        <f>BK274+BK290+BK306+BK322+BK351+BK362</f>
        <v>0</v>
      </c>
    </row>
    <row r="274" spans="2:65" s="11" customFormat="1" ht="20.85" customHeight="1">
      <c r="B274" s="121"/>
      <c r="D274" s="122" t="s">
        <v>68</v>
      </c>
      <c r="E274" s="131" t="s">
        <v>17830</v>
      </c>
      <c r="F274" s="131" t="s">
        <v>17831</v>
      </c>
      <c r="I274" s="124"/>
      <c r="J274" s="132">
        <f>BK274</f>
        <v>0</v>
      </c>
      <c r="L274" s="121"/>
      <c r="M274" s="126"/>
      <c r="P274" s="127">
        <f>SUM(P275:P289)</f>
        <v>0</v>
      </c>
      <c r="R274" s="127">
        <f>SUM(R275:R289)</f>
        <v>73.316208000000003</v>
      </c>
      <c r="T274" s="128">
        <f>SUM(T275:T289)</f>
        <v>0</v>
      </c>
      <c r="AR274" s="122" t="s">
        <v>77</v>
      </c>
      <c r="AT274" s="129" t="s">
        <v>68</v>
      </c>
      <c r="AU274" s="129" t="s">
        <v>79</v>
      </c>
      <c r="AY274" s="122" t="s">
        <v>212</v>
      </c>
      <c r="BK274" s="130">
        <f>SUM(BK275:BK289)</f>
        <v>0</v>
      </c>
    </row>
    <row r="275" spans="2:65" s="1" customFormat="1" ht="37.9" customHeight="1">
      <c r="B275" s="34"/>
      <c r="C275" s="133" t="s">
        <v>643</v>
      </c>
      <c r="D275" s="133" t="s">
        <v>215</v>
      </c>
      <c r="E275" s="134" t="s">
        <v>17832</v>
      </c>
      <c r="F275" s="135" t="s">
        <v>17833</v>
      </c>
      <c r="G275" s="136" t="s">
        <v>495</v>
      </c>
      <c r="H275" s="137">
        <v>79.099999999999994</v>
      </c>
      <c r="I275" s="138"/>
      <c r="J275" s="139">
        <f>ROUND(I275*H275,2)</f>
        <v>0</v>
      </c>
      <c r="K275" s="135" t="s">
        <v>219</v>
      </c>
      <c r="L275" s="34"/>
      <c r="M275" s="140" t="s">
        <v>19</v>
      </c>
      <c r="N275" s="141" t="s">
        <v>40</v>
      </c>
      <c r="P275" s="142">
        <f>O275*H275</f>
        <v>0</v>
      </c>
      <c r="Q275" s="142">
        <v>0.11303000000000001</v>
      </c>
      <c r="R275" s="142">
        <f>Q275*H275</f>
        <v>8.9406730000000003</v>
      </c>
      <c r="S275" s="142">
        <v>0</v>
      </c>
      <c r="T275" s="143">
        <f>S275*H275</f>
        <v>0</v>
      </c>
      <c r="AR275" s="144" t="s">
        <v>229</v>
      </c>
      <c r="AT275" s="144" t="s">
        <v>215</v>
      </c>
      <c r="AU275" s="144" t="s">
        <v>236</v>
      </c>
      <c r="AY275" s="19" t="s">
        <v>212</v>
      </c>
      <c r="BE275" s="145">
        <f>IF(N275="základní",J275,0)</f>
        <v>0</v>
      </c>
      <c r="BF275" s="145">
        <f>IF(N275="snížená",J275,0)</f>
        <v>0</v>
      </c>
      <c r="BG275" s="145">
        <f>IF(N275="zákl. přenesená",J275,0)</f>
        <v>0</v>
      </c>
      <c r="BH275" s="145">
        <f>IF(N275="sníž. přenesená",J275,0)</f>
        <v>0</v>
      </c>
      <c r="BI275" s="145">
        <f>IF(N275="nulová",J275,0)</f>
        <v>0</v>
      </c>
      <c r="BJ275" s="19" t="s">
        <v>77</v>
      </c>
      <c r="BK275" s="145">
        <f>ROUND(I275*H275,2)</f>
        <v>0</v>
      </c>
      <c r="BL275" s="19" t="s">
        <v>229</v>
      </c>
      <c r="BM275" s="144" t="s">
        <v>17834</v>
      </c>
    </row>
    <row r="276" spans="2:65" s="1" customFormat="1">
      <c r="B276" s="34"/>
      <c r="D276" s="146" t="s">
        <v>222</v>
      </c>
      <c r="F276" s="147" t="s">
        <v>17835</v>
      </c>
      <c r="I276" s="148"/>
      <c r="L276" s="34"/>
      <c r="M276" s="149"/>
      <c r="T276" s="55"/>
      <c r="AT276" s="19" t="s">
        <v>222</v>
      </c>
      <c r="AU276" s="19" t="s">
        <v>236</v>
      </c>
    </row>
    <row r="277" spans="2:65" s="14" customFormat="1">
      <c r="B277" s="170"/>
      <c r="D277" s="150" t="s">
        <v>226</v>
      </c>
      <c r="E277" s="171" t="s">
        <v>19</v>
      </c>
      <c r="F277" s="172" t="s">
        <v>17836</v>
      </c>
      <c r="H277" s="171" t="s">
        <v>19</v>
      </c>
      <c r="I277" s="173"/>
      <c r="L277" s="170"/>
      <c r="M277" s="174"/>
      <c r="T277" s="175"/>
      <c r="AT277" s="171" t="s">
        <v>226</v>
      </c>
      <c r="AU277" s="171" t="s">
        <v>236</v>
      </c>
      <c r="AV277" s="14" t="s">
        <v>77</v>
      </c>
      <c r="AW277" s="14" t="s">
        <v>31</v>
      </c>
      <c r="AX277" s="14" t="s">
        <v>69</v>
      </c>
      <c r="AY277" s="171" t="s">
        <v>212</v>
      </c>
    </row>
    <row r="278" spans="2:65" s="12" customFormat="1">
      <c r="B278" s="152"/>
      <c r="D278" s="150" t="s">
        <v>226</v>
      </c>
      <c r="E278" s="153" t="s">
        <v>19</v>
      </c>
      <c r="F278" s="154" t="s">
        <v>17837</v>
      </c>
      <c r="H278" s="155">
        <v>79.099999999999994</v>
      </c>
      <c r="I278" s="156"/>
      <c r="L278" s="152"/>
      <c r="M278" s="157"/>
      <c r="T278" s="158"/>
      <c r="AT278" s="153" t="s">
        <v>226</v>
      </c>
      <c r="AU278" s="153" t="s">
        <v>236</v>
      </c>
      <c r="AV278" s="12" t="s">
        <v>79</v>
      </c>
      <c r="AW278" s="12" t="s">
        <v>31</v>
      </c>
      <c r="AX278" s="12" t="s">
        <v>69</v>
      </c>
      <c r="AY278" s="153" t="s">
        <v>212</v>
      </c>
    </row>
    <row r="279" spans="2:65" s="13" customFormat="1">
      <c r="B279" s="159"/>
      <c r="D279" s="150" t="s">
        <v>226</v>
      </c>
      <c r="E279" s="160" t="s">
        <v>19</v>
      </c>
      <c r="F279" s="161" t="s">
        <v>228</v>
      </c>
      <c r="H279" s="162">
        <v>79.099999999999994</v>
      </c>
      <c r="I279" s="163"/>
      <c r="L279" s="159"/>
      <c r="M279" s="164"/>
      <c r="T279" s="165"/>
      <c r="AT279" s="160" t="s">
        <v>226</v>
      </c>
      <c r="AU279" s="160" t="s">
        <v>236</v>
      </c>
      <c r="AV279" s="13" t="s">
        <v>229</v>
      </c>
      <c r="AW279" s="13" t="s">
        <v>31</v>
      </c>
      <c r="AX279" s="13" t="s">
        <v>77</v>
      </c>
      <c r="AY279" s="160" t="s">
        <v>212</v>
      </c>
    </row>
    <row r="280" spans="2:65" s="1" customFormat="1" ht="16.5" customHeight="1">
      <c r="B280" s="34"/>
      <c r="C280" s="186" t="s">
        <v>651</v>
      </c>
      <c r="D280" s="186" t="s">
        <v>3107</v>
      </c>
      <c r="E280" s="187" t="s">
        <v>17838</v>
      </c>
      <c r="F280" s="188" t="s">
        <v>17839</v>
      </c>
      <c r="G280" s="189" t="s">
        <v>495</v>
      </c>
      <c r="H280" s="190">
        <v>87.01</v>
      </c>
      <c r="I280" s="191"/>
      <c r="J280" s="192">
        <f>ROUND(I280*H280,2)</f>
        <v>0</v>
      </c>
      <c r="K280" s="188" t="s">
        <v>245</v>
      </c>
      <c r="L280" s="193"/>
      <c r="M280" s="194" t="s">
        <v>19</v>
      </c>
      <c r="N280" s="195" t="s">
        <v>40</v>
      </c>
      <c r="P280" s="142">
        <f>O280*H280</f>
        <v>0</v>
      </c>
      <c r="Q280" s="142">
        <v>0.191</v>
      </c>
      <c r="R280" s="142">
        <f>Q280*H280</f>
        <v>16.61891</v>
      </c>
      <c r="S280" s="142">
        <v>0</v>
      </c>
      <c r="T280" s="143">
        <f>S280*H280</f>
        <v>0</v>
      </c>
      <c r="AR280" s="144" t="s">
        <v>267</v>
      </c>
      <c r="AT280" s="144" t="s">
        <v>3107</v>
      </c>
      <c r="AU280" s="144" t="s">
        <v>236</v>
      </c>
      <c r="AY280" s="19" t="s">
        <v>212</v>
      </c>
      <c r="BE280" s="145">
        <f>IF(N280="základní",J280,0)</f>
        <v>0</v>
      </c>
      <c r="BF280" s="145">
        <f>IF(N280="snížená",J280,0)</f>
        <v>0</v>
      </c>
      <c r="BG280" s="145">
        <f>IF(N280="zákl. přenesená",J280,0)</f>
        <v>0</v>
      </c>
      <c r="BH280" s="145">
        <f>IF(N280="sníž. přenesená",J280,0)</f>
        <v>0</v>
      </c>
      <c r="BI280" s="145">
        <f>IF(N280="nulová",J280,0)</f>
        <v>0</v>
      </c>
      <c r="BJ280" s="19" t="s">
        <v>77</v>
      </c>
      <c r="BK280" s="145">
        <f>ROUND(I280*H280,2)</f>
        <v>0</v>
      </c>
      <c r="BL280" s="19" t="s">
        <v>229</v>
      </c>
      <c r="BM280" s="144" t="s">
        <v>17840</v>
      </c>
    </row>
    <row r="281" spans="2:65" s="1" customFormat="1" ht="29.25">
      <c r="B281" s="34"/>
      <c r="D281" s="150" t="s">
        <v>224</v>
      </c>
      <c r="F281" s="151" t="s">
        <v>17841</v>
      </c>
      <c r="I281" s="148"/>
      <c r="L281" s="34"/>
      <c r="M281" s="149"/>
      <c r="T281" s="55"/>
      <c r="AT281" s="19" t="s">
        <v>224</v>
      </c>
      <c r="AU281" s="19" t="s">
        <v>236</v>
      </c>
    </row>
    <row r="282" spans="2:65" s="14" customFormat="1" ht="22.5">
      <c r="B282" s="170"/>
      <c r="D282" s="150" t="s">
        <v>226</v>
      </c>
      <c r="E282" s="171" t="s">
        <v>19</v>
      </c>
      <c r="F282" s="172" t="s">
        <v>17842</v>
      </c>
      <c r="H282" s="171" t="s">
        <v>19</v>
      </c>
      <c r="I282" s="173"/>
      <c r="L282" s="170"/>
      <c r="M282" s="174"/>
      <c r="T282" s="175"/>
      <c r="AT282" s="171" t="s">
        <v>226</v>
      </c>
      <c r="AU282" s="171" t="s">
        <v>236</v>
      </c>
      <c r="AV282" s="14" t="s">
        <v>77</v>
      </c>
      <c r="AW282" s="14" t="s">
        <v>31</v>
      </c>
      <c r="AX282" s="14" t="s">
        <v>69</v>
      </c>
      <c r="AY282" s="171" t="s">
        <v>212</v>
      </c>
    </row>
    <row r="283" spans="2:65" s="12" customFormat="1">
      <c r="B283" s="152"/>
      <c r="D283" s="150" t="s">
        <v>226</v>
      </c>
      <c r="E283" s="153" t="s">
        <v>19</v>
      </c>
      <c r="F283" s="154" t="s">
        <v>17843</v>
      </c>
      <c r="H283" s="155">
        <v>87.01</v>
      </c>
      <c r="I283" s="156"/>
      <c r="L283" s="152"/>
      <c r="M283" s="157"/>
      <c r="T283" s="158"/>
      <c r="AT283" s="153" t="s">
        <v>226</v>
      </c>
      <c r="AU283" s="153" t="s">
        <v>236</v>
      </c>
      <c r="AV283" s="12" t="s">
        <v>79</v>
      </c>
      <c r="AW283" s="12" t="s">
        <v>31</v>
      </c>
      <c r="AX283" s="12" t="s">
        <v>69</v>
      </c>
      <c r="AY283" s="153" t="s">
        <v>212</v>
      </c>
    </row>
    <row r="284" spans="2:65" s="13" customFormat="1">
      <c r="B284" s="159"/>
      <c r="D284" s="150" t="s">
        <v>226</v>
      </c>
      <c r="E284" s="160" t="s">
        <v>19</v>
      </c>
      <c r="F284" s="161" t="s">
        <v>228</v>
      </c>
      <c r="H284" s="162">
        <v>87.01</v>
      </c>
      <c r="I284" s="163"/>
      <c r="L284" s="159"/>
      <c r="M284" s="164"/>
      <c r="T284" s="165"/>
      <c r="AT284" s="160" t="s">
        <v>226</v>
      </c>
      <c r="AU284" s="160" t="s">
        <v>236</v>
      </c>
      <c r="AV284" s="13" t="s">
        <v>229</v>
      </c>
      <c r="AW284" s="13" t="s">
        <v>31</v>
      </c>
      <c r="AX284" s="13" t="s">
        <v>77</v>
      </c>
      <c r="AY284" s="160" t="s">
        <v>212</v>
      </c>
    </row>
    <row r="285" spans="2:65" s="1" customFormat="1" ht="21.75" customHeight="1">
      <c r="B285" s="34"/>
      <c r="C285" s="133" t="s">
        <v>670</v>
      </c>
      <c r="D285" s="133" t="s">
        <v>215</v>
      </c>
      <c r="E285" s="134" t="s">
        <v>17844</v>
      </c>
      <c r="F285" s="135" t="s">
        <v>17845</v>
      </c>
      <c r="G285" s="136" t="s">
        <v>495</v>
      </c>
      <c r="H285" s="137">
        <v>83.055000000000007</v>
      </c>
      <c r="I285" s="138"/>
      <c r="J285" s="139">
        <f>ROUND(I285*H285,2)</f>
        <v>0</v>
      </c>
      <c r="K285" s="135" t="s">
        <v>219</v>
      </c>
      <c r="L285" s="34"/>
      <c r="M285" s="140" t="s">
        <v>19</v>
      </c>
      <c r="N285" s="141" t="s">
        <v>40</v>
      </c>
      <c r="P285" s="142">
        <f>O285*H285</f>
        <v>0</v>
      </c>
      <c r="Q285" s="142">
        <v>0.57499999999999996</v>
      </c>
      <c r="R285" s="142">
        <f>Q285*H285</f>
        <v>47.756625</v>
      </c>
      <c r="S285" s="142">
        <v>0</v>
      </c>
      <c r="T285" s="143">
        <f>S285*H285</f>
        <v>0</v>
      </c>
      <c r="AR285" s="144" t="s">
        <v>229</v>
      </c>
      <c r="AT285" s="144" t="s">
        <v>215</v>
      </c>
      <c r="AU285" s="144" t="s">
        <v>236</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229</v>
      </c>
      <c r="BM285" s="144" t="s">
        <v>17846</v>
      </c>
    </row>
    <row r="286" spans="2:65" s="1" customFormat="1">
      <c r="B286" s="34"/>
      <c r="D286" s="146" t="s">
        <v>222</v>
      </c>
      <c r="F286" s="147" t="s">
        <v>17847</v>
      </c>
      <c r="I286" s="148"/>
      <c r="L286" s="34"/>
      <c r="M286" s="149"/>
      <c r="T286" s="55"/>
      <c r="AT286" s="19" t="s">
        <v>222</v>
      </c>
      <c r="AU286" s="19" t="s">
        <v>236</v>
      </c>
    </row>
    <row r="287" spans="2:65" s="14" customFormat="1">
      <c r="B287" s="170"/>
      <c r="D287" s="150" t="s">
        <v>226</v>
      </c>
      <c r="E287" s="171" t="s">
        <v>19</v>
      </c>
      <c r="F287" s="172" t="s">
        <v>17848</v>
      </c>
      <c r="H287" s="171" t="s">
        <v>19</v>
      </c>
      <c r="I287" s="173"/>
      <c r="L287" s="170"/>
      <c r="M287" s="174"/>
      <c r="T287" s="175"/>
      <c r="AT287" s="171" t="s">
        <v>226</v>
      </c>
      <c r="AU287" s="171" t="s">
        <v>236</v>
      </c>
      <c r="AV287" s="14" t="s">
        <v>77</v>
      </c>
      <c r="AW287" s="14" t="s">
        <v>31</v>
      </c>
      <c r="AX287" s="14" t="s">
        <v>69</v>
      </c>
      <c r="AY287" s="171" t="s">
        <v>212</v>
      </c>
    </row>
    <row r="288" spans="2:65" s="12" customFormat="1">
      <c r="B288" s="152"/>
      <c r="D288" s="150" t="s">
        <v>226</v>
      </c>
      <c r="E288" s="153" t="s">
        <v>19</v>
      </c>
      <c r="F288" s="154" t="s">
        <v>17849</v>
      </c>
      <c r="H288" s="155">
        <v>83.055000000000007</v>
      </c>
      <c r="I288" s="156"/>
      <c r="L288" s="152"/>
      <c r="M288" s="157"/>
      <c r="T288" s="158"/>
      <c r="AT288" s="153" t="s">
        <v>226</v>
      </c>
      <c r="AU288" s="153" t="s">
        <v>236</v>
      </c>
      <c r="AV288" s="12" t="s">
        <v>79</v>
      </c>
      <c r="AW288" s="12" t="s">
        <v>31</v>
      </c>
      <c r="AX288" s="12" t="s">
        <v>69</v>
      </c>
      <c r="AY288" s="153" t="s">
        <v>212</v>
      </c>
    </row>
    <row r="289" spans="2:65" s="13" customFormat="1">
      <c r="B289" s="159"/>
      <c r="D289" s="150" t="s">
        <v>226</v>
      </c>
      <c r="E289" s="160" t="s">
        <v>19</v>
      </c>
      <c r="F289" s="161" t="s">
        <v>228</v>
      </c>
      <c r="H289" s="162">
        <v>83.055000000000007</v>
      </c>
      <c r="I289" s="163"/>
      <c r="L289" s="159"/>
      <c r="M289" s="164"/>
      <c r="T289" s="165"/>
      <c r="AT289" s="160" t="s">
        <v>226</v>
      </c>
      <c r="AU289" s="160" t="s">
        <v>236</v>
      </c>
      <c r="AV289" s="13" t="s">
        <v>229</v>
      </c>
      <c r="AW289" s="13" t="s">
        <v>31</v>
      </c>
      <c r="AX289" s="13" t="s">
        <v>77</v>
      </c>
      <c r="AY289" s="160" t="s">
        <v>212</v>
      </c>
    </row>
    <row r="290" spans="2:65" s="11" customFormat="1" ht="20.85" customHeight="1">
      <c r="B290" s="121"/>
      <c r="D290" s="122" t="s">
        <v>68</v>
      </c>
      <c r="E290" s="131" t="s">
        <v>17850</v>
      </c>
      <c r="F290" s="131" t="s">
        <v>17851</v>
      </c>
      <c r="I290" s="124"/>
      <c r="J290" s="132">
        <f>BK290</f>
        <v>0</v>
      </c>
      <c r="L290" s="121"/>
      <c r="M290" s="126"/>
      <c r="P290" s="127">
        <f>SUM(P291:P305)</f>
        <v>0</v>
      </c>
      <c r="R290" s="127">
        <f>SUM(R291:R305)</f>
        <v>22.494458999999999</v>
      </c>
      <c r="T290" s="128">
        <f>SUM(T291:T305)</f>
        <v>0</v>
      </c>
      <c r="AR290" s="122" t="s">
        <v>77</v>
      </c>
      <c r="AT290" s="129" t="s">
        <v>68</v>
      </c>
      <c r="AU290" s="129" t="s">
        <v>79</v>
      </c>
      <c r="AY290" s="122" t="s">
        <v>212</v>
      </c>
      <c r="BK290" s="130">
        <f>SUM(BK291:BK305)</f>
        <v>0</v>
      </c>
    </row>
    <row r="291" spans="2:65" s="1" customFormat="1" ht="44.25" customHeight="1">
      <c r="B291" s="34"/>
      <c r="C291" s="133" t="s">
        <v>693</v>
      </c>
      <c r="D291" s="133" t="s">
        <v>215</v>
      </c>
      <c r="E291" s="134" t="s">
        <v>17852</v>
      </c>
      <c r="F291" s="135" t="s">
        <v>17853</v>
      </c>
      <c r="G291" s="136" t="s">
        <v>495</v>
      </c>
      <c r="H291" s="137">
        <v>37.700000000000003</v>
      </c>
      <c r="I291" s="138"/>
      <c r="J291" s="139">
        <f>ROUND(I291*H291,2)</f>
        <v>0</v>
      </c>
      <c r="K291" s="135" t="s">
        <v>219</v>
      </c>
      <c r="L291" s="34"/>
      <c r="M291" s="140" t="s">
        <v>19</v>
      </c>
      <c r="N291" s="141" t="s">
        <v>40</v>
      </c>
      <c r="P291" s="142">
        <f>O291*H291</f>
        <v>0</v>
      </c>
      <c r="Q291" s="142">
        <v>8.9219999999999994E-2</v>
      </c>
      <c r="R291" s="142">
        <f>Q291*H291</f>
        <v>3.363594</v>
      </c>
      <c r="S291" s="142">
        <v>0</v>
      </c>
      <c r="T291" s="143">
        <f>S291*H291</f>
        <v>0</v>
      </c>
      <c r="AR291" s="144" t="s">
        <v>229</v>
      </c>
      <c r="AT291" s="144" t="s">
        <v>215</v>
      </c>
      <c r="AU291" s="144" t="s">
        <v>236</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229</v>
      </c>
      <c r="BM291" s="144" t="s">
        <v>17854</v>
      </c>
    </row>
    <row r="292" spans="2:65" s="1" customFormat="1">
      <c r="B292" s="34"/>
      <c r="D292" s="146" t="s">
        <v>222</v>
      </c>
      <c r="F292" s="147" t="s">
        <v>17855</v>
      </c>
      <c r="I292" s="148"/>
      <c r="L292" s="34"/>
      <c r="M292" s="149"/>
      <c r="T292" s="55"/>
      <c r="AT292" s="19" t="s">
        <v>222</v>
      </c>
      <c r="AU292" s="19" t="s">
        <v>236</v>
      </c>
    </row>
    <row r="293" spans="2:65" s="14" customFormat="1">
      <c r="B293" s="170"/>
      <c r="D293" s="150" t="s">
        <v>226</v>
      </c>
      <c r="E293" s="171" t="s">
        <v>19</v>
      </c>
      <c r="F293" s="172" t="s">
        <v>17856</v>
      </c>
      <c r="H293" s="171" t="s">
        <v>19</v>
      </c>
      <c r="I293" s="173"/>
      <c r="L293" s="170"/>
      <c r="M293" s="174"/>
      <c r="T293" s="175"/>
      <c r="AT293" s="171" t="s">
        <v>226</v>
      </c>
      <c r="AU293" s="171" t="s">
        <v>236</v>
      </c>
      <c r="AV293" s="14" t="s">
        <v>77</v>
      </c>
      <c r="AW293" s="14" t="s">
        <v>31</v>
      </c>
      <c r="AX293" s="14" t="s">
        <v>69</v>
      </c>
      <c r="AY293" s="171" t="s">
        <v>212</v>
      </c>
    </row>
    <row r="294" spans="2:65" s="12" customFormat="1">
      <c r="B294" s="152"/>
      <c r="D294" s="150" t="s">
        <v>226</v>
      </c>
      <c r="E294" s="153" t="s">
        <v>19</v>
      </c>
      <c r="F294" s="154" t="s">
        <v>17857</v>
      </c>
      <c r="H294" s="155">
        <v>37.700000000000003</v>
      </c>
      <c r="I294" s="156"/>
      <c r="L294" s="152"/>
      <c r="M294" s="157"/>
      <c r="T294" s="158"/>
      <c r="AT294" s="153" t="s">
        <v>226</v>
      </c>
      <c r="AU294" s="153" t="s">
        <v>236</v>
      </c>
      <c r="AV294" s="12" t="s">
        <v>79</v>
      </c>
      <c r="AW294" s="12" t="s">
        <v>31</v>
      </c>
      <c r="AX294" s="12" t="s">
        <v>69</v>
      </c>
      <c r="AY294" s="153" t="s">
        <v>212</v>
      </c>
    </row>
    <row r="295" spans="2:65" s="13" customFormat="1">
      <c r="B295" s="159"/>
      <c r="D295" s="150" t="s">
        <v>226</v>
      </c>
      <c r="E295" s="160" t="s">
        <v>19</v>
      </c>
      <c r="F295" s="161" t="s">
        <v>228</v>
      </c>
      <c r="H295" s="162">
        <v>37.700000000000003</v>
      </c>
      <c r="I295" s="163"/>
      <c r="L295" s="159"/>
      <c r="M295" s="164"/>
      <c r="T295" s="165"/>
      <c r="AT295" s="160" t="s">
        <v>226</v>
      </c>
      <c r="AU295" s="160" t="s">
        <v>236</v>
      </c>
      <c r="AV295" s="13" t="s">
        <v>229</v>
      </c>
      <c r="AW295" s="13" t="s">
        <v>31</v>
      </c>
      <c r="AX295" s="13" t="s">
        <v>77</v>
      </c>
      <c r="AY295" s="160" t="s">
        <v>212</v>
      </c>
    </row>
    <row r="296" spans="2:65" s="1" customFormat="1" ht="16.5" customHeight="1">
      <c r="B296" s="34"/>
      <c r="C296" s="186" t="s">
        <v>699</v>
      </c>
      <c r="D296" s="186" t="s">
        <v>3107</v>
      </c>
      <c r="E296" s="187" t="s">
        <v>17858</v>
      </c>
      <c r="F296" s="188" t="s">
        <v>17859</v>
      </c>
      <c r="G296" s="189" t="s">
        <v>495</v>
      </c>
      <c r="H296" s="190">
        <v>41.47</v>
      </c>
      <c r="I296" s="191"/>
      <c r="J296" s="192">
        <f>ROUND(I296*H296,2)</f>
        <v>0</v>
      </c>
      <c r="K296" s="188" t="s">
        <v>219</v>
      </c>
      <c r="L296" s="193"/>
      <c r="M296" s="194" t="s">
        <v>19</v>
      </c>
      <c r="N296" s="195" t="s">
        <v>40</v>
      </c>
      <c r="P296" s="142">
        <f>O296*H296</f>
        <v>0</v>
      </c>
      <c r="Q296" s="142">
        <v>0.13200000000000001</v>
      </c>
      <c r="R296" s="142">
        <f>Q296*H296</f>
        <v>5.4740400000000005</v>
      </c>
      <c r="S296" s="142">
        <v>0</v>
      </c>
      <c r="T296" s="143">
        <f>S296*H296</f>
        <v>0</v>
      </c>
      <c r="AR296" s="144" t="s">
        <v>267</v>
      </c>
      <c r="AT296" s="144" t="s">
        <v>3107</v>
      </c>
      <c r="AU296" s="144" t="s">
        <v>236</v>
      </c>
      <c r="AY296" s="19" t="s">
        <v>212</v>
      </c>
      <c r="BE296" s="145">
        <f>IF(N296="základní",J296,0)</f>
        <v>0</v>
      </c>
      <c r="BF296" s="145">
        <f>IF(N296="snížená",J296,0)</f>
        <v>0</v>
      </c>
      <c r="BG296" s="145">
        <f>IF(N296="zákl. přenesená",J296,0)</f>
        <v>0</v>
      </c>
      <c r="BH296" s="145">
        <f>IF(N296="sníž. přenesená",J296,0)</f>
        <v>0</v>
      </c>
      <c r="BI296" s="145">
        <f>IF(N296="nulová",J296,0)</f>
        <v>0</v>
      </c>
      <c r="BJ296" s="19" t="s">
        <v>77</v>
      </c>
      <c r="BK296" s="145">
        <f>ROUND(I296*H296,2)</f>
        <v>0</v>
      </c>
      <c r="BL296" s="19" t="s">
        <v>229</v>
      </c>
      <c r="BM296" s="144" t="s">
        <v>17860</v>
      </c>
    </row>
    <row r="297" spans="2:65" s="1" customFormat="1" ht="19.5">
      <c r="B297" s="34"/>
      <c r="D297" s="150" t="s">
        <v>224</v>
      </c>
      <c r="F297" s="151" t="s">
        <v>17861</v>
      </c>
      <c r="I297" s="148"/>
      <c r="L297" s="34"/>
      <c r="M297" s="149"/>
      <c r="T297" s="55"/>
      <c r="AT297" s="19" t="s">
        <v>224</v>
      </c>
      <c r="AU297" s="19" t="s">
        <v>236</v>
      </c>
    </row>
    <row r="298" spans="2:65" s="14" customFormat="1">
      <c r="B298" s="170"/>
      <c r="D298" s="150" t="s">
        <v>226</v>
      </c>
      <c r="E298" s="171" t="s">
        <v>19</v>
      </c>
      <c r="F298" s="172" t="s">
        <v>17862</v>
      </c>
      <c r="H298" s="171" t="s">
        <v>19</v>
      </c>
      <c r="I298" s="173"/>
      <c r="L298" s="170"/>
      <c r="M298" s="174"/>
      <c r="T298" s="175"/>
      <c r="AT298" s="171" t="s">
        <v>226</v>
      </c>
      <c r="AU298" s="171" t="s">
        <v>236</v>
      </c>
      <c r="AV298" s="14" t="s">
        <v>77</v>
      </c>
      <c r="AW298" s="14" t="s">
        <v>31</v>
      </c>
      <c r="AX298" s="14" t="s">
        <v>69</v>
      </c>
      <c r="AY298" s="171" t="s">
        <v>212</v>
      </c>
    </row>
    <row r="299" spans="2:65" s="12" customFormat="1">
      <c r="B299" s="152"/>
      <c r="D299" s="150" t="s">
        <v>226</v>
      </c>
      <c r="E299" s="153" t="s">
        <v>19</v>
      </c>
      <c r="F299" s="154" t="s">
        <v>17863</v>
      </c>
      <c r="H299" s="155">
        <v>41.47</v>
      </c>
      <c r="I299" s="156"/>
      <c r="L299" s="152"/>
      <c r="M299" s="157"/>
      <c r="T299" s="158"/>
      <c r="AT299" s="153" t="s">
        <v>226</v>
      </c>
      <c r="AU299" s="153" t="s">
        <v>236</v>
      </c>
      <c r="AV299" s="12" t="s">
        <v>79</v>
      </c>
      <c r="AW299" s="12" t="s">
        <v>31</v>
      </c>
      <c r="AX299" s="12" t="s">
        <v>69</v>
      </c>
      <c r="AY299" s="153" t="s">
        <v>212</v>
      </c>
    </row>
    <row r="300" spans="2:65" s="13" customFormat="1">
      <c r="B300" s="159"/>
      <c r="D300" s="150" t="s">
        <v>226</v>
      </c>
      <c r="E300" s="160" t="s">
        <v>19</v>
      </c>
      <c r="F300" s="161" t="s">
        <v>228</v>
      </c>
      <c r="H300" s="162">
        <v>41.47</v>
      </c>
      <c r="I300" s="163"/>
      <c r="L300" s="159"/>
      <c r="M300" s="164"/>
      <c r="T300" s="165"/>
      <c r="AT300" s="160" t="s">
        <v>226</v>
      </c>
      <c r="AU300" s="160" t="s">
        <v>236</v>
      </c>
      <c r="AV300" s="13" t="s">
        <v>229</v>
      </c>
      <c r="AW300" s="13" t="s">
        <v>31</v>
      </c>
      <c r="AX300" s="13" t="s">
        <v>77</v>
      </c>
      <c r="AY300" s="160" t="s">
        <v>212</v>
      </c>
    </row>
    <row r="301" spans="2:65" s="1" customFormat="1" ht="21.75" customHeight="1">
      <c r="B301" s="34"/>
      <c r="C301" s="133" t="s">
        <v>704</v>
      </c>
      <c r="D301" s="133" t="s">
        <v>215</v>
      </c>
      <c r="E301" s="134" t="s">
        <v>17864</v>
      </c>
      <c r="F301" s="135" t="s">
        <v>17865</v>
      </c>
      <c r="G301" s="136" t="s">
        <v>495</v>
      </c>
      <c r="H301" s="137">
        <v>39.585000000000001</v>
      </c>
      <c r="I301" s="138"/>
      <c r="J301" s="139">
        <f>ROUND(I301*H301,2)</f>
        <v>0</v>
      </c>
      <c r="K301" s="135" t="s">
        <v>219</v>
      </c>
      <c r="L301" s="34"/>
      <c r="M301" s="140" t="s">
        <v>19</v>
      </c>
      <c r="N301" s="141" t="s">
        <v>40</v>
      </c>
      <c r="P301" s="142">
        <f>O301*H301</f>
        <v>0</v>
      </c>
      <c r="Q301" s="142">
        <v>0.34499999999999997</v>
      </c>
      <c r="R301" s="142">
        <f>Q301*H301</f>
        <v>13.656825</v>
      </c>
      <c r="S301" s="142">
        <v>0</v>
      </c>
      <c r="T301" s="143">
        <f>S301*H301</f>
        <v>0</v>
      </c>
      <c r="AR301" s="144" t="s">
        <v>229</v>
      </c>
      <c r="AT301" s="144" t="s">
        <v>215</v>
      </c>
      <c r="AU301" s="144" t="s">
        <v>236</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229</v>
      </c>
      <c r="BM301" s="144" t="s">
        <v>17866</v>
      </c>
    </row>
    <row r="302" spans="2:65" s="1" customFormat="1">
      <c r="B302" s="34"/>
      <c r="D302" s="146" t="s">
        <v>222</v>
      </c>
      <c r="F302" s="147" t="s">
        <v>17867</v>
      </c>
      <c r="I302" s="148"/>
      <c r="L302" s="34"/>
      <c r="M302" s="149"/>
      <c r="T302" s="55"/>
      <c r="AT302" s="19" t="s">
        <v>222</v>
      </c>
      <c r="AU302" s="19" t="s">
        <v>236</v>
      </c>
    </row>
    <row r="303" spans="2:65" s="14" customFormat="1">
      <c r="B303" s="170"/>
      <c r="D303" s="150" t="s">
        <v>226</v>
      </c>
      <c r="E303" s="171" t="s">
        <v>19</v>
      </c>
      <c r="F303" s="172" t="s">
        <v>17868</v>
      </c>
      <c r="H303" s="171" t="s">
        <v>19</v>
      </c>
      <c r="I303" s="173"/>
      <c r="L303" s="170"/>
      <c r="M303" s="174"/>
      <c r="T303" s="175"/>
      <c r="AT303" s="171" t="s">
        <v>226</v>
      </c>
      <c r="AU303" s="171" t="s">
        <v>236</v>
      </c>
      <c r="AV303" s="14" t="s">
        <v>77</v>
      </c>
      <c r="AW303" s="14" t="s">
        <v>31</v>
      </c>
      <c r="AX303" s="14" t="s">
        <v>69</v>
      </c>
      <c r="AY303" s="171" t="s">
        <v>212</v>
      </c>
    </row>
    <row r="304" spans="2:65" s="12" customFormat="1">
      <c r="B304" s="152"/>
      <c r="D304" s="150" t="s">
        <v>226</v>
      </c>
      <c r="E304" s="153" t="s">
        <v>19</v>
      </c>
      <c r="F304" s="154" t="s">
        <v>17869</v>
      </c>
      <c r="H304" s="155">
        <v>39.585000000000001</v>
      </c>
      <c r="I304" s="156"/>
      <c r="L304" s="152"/>
      <c r="M304" s="157"/>
      <c r="T304" s="158"/>
      <c r="AT304" s="153" t="s">
        <v>226</v>
      </c>
      <c r="AU304" s="153" t="s">
        <v>236</v>
      </c>
      <c r="AV304" s="12" t="s">
        <v>79</v>
      </c>
      <c r="AW304" s="12" t="s">
        <v>31</v>
      </c>
      <c r="AX304" s="12" t="s">
        <v>69</v>
      </c>
      <c r="AY304" s="153" t="s">
        <v>212</v>
      </c>
    </row>
    <row r="305" spans="2:65" s="13" customFormat="1">
      <c r="B305" s="159"/>
      <c r="D305" s="150" t="s">
        <v>226</v>
      </c>
      <c r="E305" s="160" t="s">
        <v>19</v>
      </c>
      <c r="F305" s="161" t="s">
        <v>228</v>
      </c>
      <c r="H305" s="162">
        <v>39.585000000000001</v>
      </c>
      <c r="I305" s="163"/>
      <c r="L305" s="159"/>
      <c r="M305" s="164"/>
      <c r="T305" s="165"/>
      <c r="AT305" s="160" t="s">
        <v>226</v>
      </c>
      <c r="AU305" s="160" t="s">
        <v>236</v>
      </c>
      <c r="AV305" s="13" t="s">
        <v>229</v>
      </c>
      <c r="AW305" s="13" t="s">
        <v>31</v>
      </c>
      <c r="AX305" s="13" t="s">
        <v>77</v>
      </c>
      <c r="AY305" s="160" t="s">
        <v>212</v>
      </c>
    </row>
    <row r="306" spans="2:65" s="11" customFormat="1" ht="20.85" customHeight="1">
      <c r="B306" s="121"/>
      <c r="D306" s="122" t="s">
        <v>68</v>
      </c>
      <c r="E306" s="131" t="s">
        <v>17870</v>
      </c>
      <c r="F306" s="131" t="s">
        <v>17871</v>
      </c>
      <c r="I306" s="124"/>
      <c r="J306" s="132">
        <f>BK306</f>
        <v>0</v>
      </c>
      <c r="L306" s="121"/>
      <c r="M306" s="126"/>
      <c r="P306" s="127">
        <f>SUM(P307:P321)</f>
        <v>0</v>
      </c>
      <c r="R306" s="127">
        <f>SUM(R307:R321)</f>
        <v>13.262167999999999</v>
      </c>
      <c r="T306" s="128">
        <f>SUM(T307:T321)</f>
        <v>0</v>
      </c>
      <c r="AR306" s="122" t="s">
        <v>77</v>
      </c>
      <c r="AT306" s="129" t="s">
        <v>68</v>
      </c>
      <c r="AU306" s="129" t="s">
        <v>79</v>
      </c>
      <c r="AY306" s="122" t="s">
        <v>212</v>
      </c>
      <c r="BK306" s="130">
        <f>SUM(BK307:BK321)</f>
        <v>0</v>
      </c>
    </row>
    <row r="307" spans="2:65" s="1" customFormat="1" ht="37.9" customHeight="1">
      <c r="B307" s="34"/>
      <c r="C307" s="133" t="s">
        <v>725</v>
      </c>
      <c r="D307" s="133" t="s">
        <v>215</v>
      </c>
      <c r="E307" s="134" t="s">
        <v>17872</v>
      </c>
      <c r="F307" s="135" t="s">
        <v>17873</v>
      </c>
      <c r="G307" s="136" t="s">
        <v>495</v>
      </c>
      <c r="H307" s="137">
        <v>18.399999999999999</v>
      </c>
      <c r="I307" s="138"/>
      <c r="J307" s="139">
        <f>ROUND(I307*H307,2)</f>
        <v>0</v>
      </c>
      <c r="K307" s="135" t="s">
        <v>219</v>
      </c>
      <c r="L307" s="34"/>
      <c r="M307" s="140" t="s">
        <v>19</v>
      </c>
      <c r="N307" s="141" t="s">
        <v>40</v>
      </c>
      <c r="P307" s="142">
        <f>O307*H307</f>
        <v>0</v>
      </c>
      <c r="Q307" s="142">
        <v>9.0620000000000006E-2</v>
      </c>
      <c r="R307" s="142">
        <f>Q307*H307</f>
        <v>1.667408</v>
      </c>
      <c r="S307" s="142">
        <v>0</v>
      </c>
      <c r="T307" s="143">
        <f>S307*H307</f>
        <v>0</v>
      </c>
      <c r="AR307" s="144" t="s">
        <v>229</v>
      </c>
      <c r="AT307" s="144" t="s">
        <v>215</v>
      </c>
      <c r="AU307" s="144" t="s">
        <v>236</v>
      </c>
      <c r="AY307" s="19" t="s">
        <v>212</v>
      </c>
      <c r="BE307" s="145">
        <f>IF(N307="základní",J307,0)</f>
        <v>0</v>
      </c>
      <c r="BF307" s="145">
        <f>IF(N307="snížená",J307,0)</f>
        <v>0</v>
      </c>
      <c r="BG307" s="145">
        <f>IF(N307="zákl. přenesená",J307,0)</f>
        <v>0</v>
      </c>
      <c r="BH307" s="145">
        <f>IF(N307="sníž. přenesená",J307,0)</f>
        <v>0</v>
      </c>
      <c r="BI307" s="145">
        <f>IF(N307="nulová",J307,0)</f>
        <v>0</v>
      </c>
      <c r="BJ307" s="19" t="s">
        <v>77</v>
      </c>
      <c r="BK307" s="145">
        <f>ROUND(I307*H307,2)</f>
        <v>0</v>
      </c>
      <c r="BL307" s="19" t="s">
        <v>229</v>
      </c>
      <c r="BM307" s="144" t="s">
        <v>17874</v>
      </c>
    </row>
    <row r="308" spans="2:65" s="1" customFormat="1">
      <c r="B308" s="34"/>
      <c r="D308" s="146" t="s">
        <v>222</v>
      </c>
      <c r="F308" s="147" t="s">
        <v>17875</v>
      </c>
      <c r="I308" s="148"/>
      <c r="L308" s="34"/>
      <c r="M308" s="149"/>
      <c r="T308" s="55"/>
      <c r="AT308" s="19" t="s">
        <v>222</v>
      </c>
      <c r="AU308" s="19" t="s">
        <v>236</v>
      </c>
    </row>
    <row r="309" spans="2:65" s="14" customFormat="1">
      <c r="B309" s="170"/>
      <c r="D309" s="150" t="s">
        <v>226</v>
      </c>
      <c r="E309" s="171" t="s">
        <v>19</v>
      </c>
      <c r="F309" s="172" t="s">
        <v>17876</v>
      </c>
      <c r="H309" s="171" t="s">
        <v>19</v>
      </c>
      <c r="I309" s="173"/>
      <c r="L309" s="170"/>
      <c r="M309" s="174"/>
      <c r="T309" s="175"/>
      <c r="AT309" s="171" t="s">
        <v>226</v>
      </c>
      <c r="AU309" s="171" t="s">
        <v>236</v>
      </c>
      <c r="AV309" s="14" t="s">
        <v>77</v>
      </c>
      <c r="AW309" s="14" t="s">
        <v>31</v>
      </c>
      <c r="AX309" s="14" t="s">
        <v>69</v>
      </c>
      <c r="AY309" s="171" t="s">
        <v>212</v>
      </c>
    </row>
    <row r="310" spans="2:65" s="12" customFormat="1">
      <c r="B310" s="152"/>
      <c r="D310" s="150" t="s">
        <v>226</v>
      </c>
      <c r="E310" s="153" t="s">
        <v>19</v>
      </c>
      <c r="F310" s="154" t="s">
        <v>17877</v>
      </c>
      <c r="H310" s="155">
        <v>18.399999999999999</v>
      </c>
      <c r="I310" s="156"/>
      <c r="L310" s="152"/>
      <c r="M310" s="157"/>
      <c r="T310" s="158"/>
      <c r="AT310" s="153" t="s">
        <v>226</v>
      </c>
      <c r="AU310" s="153" t="s">
        <v>236</v>
      </c>
      <c r="AV310" s="12" t="s">
        <v>79</v>
      </c>
      <c r="AW310" s="12" t="s">
        <v>31</v>
      </c>
      <c r="AX310" s="12" t="s">
        <v>69</v>
      </c>
      <c r="AY310" s="153" t="s">
        <v>212</v>
      </c>
    </row>
    <row r="311" spans="2:65" s="13" customFormat="1">
      <c r="B311" s="159"/>
      <c r="D311" s="150" t="s">
        <v>226</v>
      </c>
      <c r="E311" s="160" t="s">
        <v>19</v>
      </c>
      <c r="F311" s="161" t="s">
        <v>228</v>
      </c>
      <c r="H311" s="162">
        <v>18.399999999999999</v>
      </c>
      <c r="I311" s="163"/>
      <c r="L311" s="159"/>
      <c r="M311" s="164"/>
      <c r="T311" s="165"/>
      <c r="AT311" s="160" t="s">
        <v>226</v>
      </c>
      <c r="AU311" s="160" t="s">
        <v>236</v>
      </c>
      <c r="AV311" s="13" t="s">
        <v>229</v>
      </c>
      <c r="AW311" s="13" t="s">
        <v>31</v>
      </c>
      <c r="AX311" s="13" t="s">
        <v>77</v>
      </c>
      <c r="AY311" s="160" t="s">
        <v>212</v>
      </c>
    </row>
    <row r="312" spans="2:65" s="1" customFormat="1" ht="16.5" customHeight="1">
      <c r="B312" s="34"/>
      <c r="C312" s="186" t="s">
        <v>744</v>
      </c>
      <c r="D312" s="186" t="s">
        <v>3107</v>
      </c>
      <c r="E312" s="187" t="s">
        <v>17878</v>
      </c>
      <c r="F312" s="188" t="s">
        <v>17879</v>
      </c>
      <c r="G312" s="189" t="s">
        <v>495</v>
      </c>
      <c r="H312" s="190">
        <v>2.76</v>
      </c>
      <c r="I312" s="191"/>
      <c r="J312" s="192">
        <f>ROUND(I312*H312,2)</f>
        <v>0</v>
      </c>
      <c r="K312" s="188" t="s">
        <v>219</v>
      </c>
      <c r="L312" s="193"/>
      <c r="M312" s="194" t="s">
        <v>19</v>
      </c>
      <c r="N312" s="195" t="s">
        <v>40</v>
      </c>
      <c r="P312" s="142">
        <f>O312*H312</f>
        <v>0</v>
      </c>
      <c r="Q312" s="142">
        <v>0.17599999999999999</v>
      </c>
      <c r="R312" s="142">
        <f>Q312*H312</f>
        <v>0.48575999999999991</v>
      </c>
      <c r="S312" s="142">
        <v>0</v>
      </c>
      <c r="T312" s="143">
        <f>S312*H312</f>
        <v>0</v>
      </c>
      <c r="AR312" s="144" t="s">
        <v>267</v>
      </c>
      <c r="AT312" s="144" t="s">
        <v>3107</v>
      </c>
      <c r="AU312" s="144" t="s">
        <v>236</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17880</v>
      </c>
    </row>
    <row r="313" spans="2:65" s="1" customFormat="1" ht="19.5">
      <c r="B313" s="34"/>
      <c r="D313" s="150" t="s">
        <v>224</v>
      </c>
      <c r="F313" s="151" t="s">
        <v>17861</v>
      </c>
      <c r="I313" s="148"/>
      <c r="L313" s="34"/>
      <c r="M313" s="149"/>
      <c r="T313" s="55"/>
      <c r="AT313" s="19" t="s">
        <v>224</v>
      </c>
      <c r="AU313" s="19" t="s">
        <v>236</v>
      </c>
    </row>
    <row r="314" spans="2:65" s="14" customFormat="1" ht="22.5">
      <c r="B314" s="170"/>
      <c r="D314" s="150" t="s">
        <v>226</v>
      </c>
      <c r="E314" s="171" t="s">
        <v>19</v>
      </c>
      <c r="F314" s="172" t="s">
        <v>17881</v>
      </c>
      <c r="H314" s="171" t="s">
        <v>19</v>
      </c>
      <c r="I314" s="173"/>
      <c r="L314" s="170"/>
      <c r="M314" s="174"/>
      <c r="T314" s="175"/>
      <c r="AT314" s="171" t="s">
        <v>226</v>
      </c>
      <c r="AU314" s="171" t="s">
        <v>236</v>
      </c>
      <c r="AV314" s="14" t="s">
        <v>77</v>
      </c>
      <c r="AW314" s="14" t="s">
        <v>31</v>
      </c>
      <c r="AX314" s="14" t="s">
        <v>69</v>
      </c>
      <c r="AY314" s="171" t="s">
        <v>212</v>
      </c>
    </row>
    <row r="315" spans="2:65" s="12" customFormat="1">
      <c r="B315" s="152"/>
      <c r="D315" s="150" t="s">
        <v>226</v>
      </c>
      <c r="E315" s="153" t="s">
        <v>19</v>
      </c>
      <c r="F315" s="154" t="s">
        <v>17882</v>
      </c>
      <c r="H315" s="155">
        <v>2.76</v>
      </c>
      <c r="I315" s="156"/>
      <c r="L315" s="152"/>
      <c r="M315" s="157"/>
      <c r="T315" s="158"/>
      <c r="AT315" s="153" t="s">
        <v>226</v>
      </c>
      <c r="AU315" s="153" t="s">
        <v>236</v>
      </c>
      <c r="AV315" s="12" t="s">
        <v>79</v>
      </c>
      <c r="AW315" s="12" t="s">
        <v>31</v>
      </c>
      <c r="AX315" s="12" t="s">
        <v>69</v>
      </c>
      <c r="AY315" s="153" t="s">
        <v>212</v>
      </c>
    </row>
    <row r="316" spans="2:65" s="13" customFormat="1">
      <c r="B316" s="159"/>
      <c r="D316" s="150" t="s">
        <v>226</v>
      </c>
      <c r="E316" s="160" t="s">
        <v>19</v>
      </c>
      <c r="F316" s="161" t="s">
        <v>228</v>
      </c>
      <c r="H316" s="162">
        <v>2.76</v>
      </c>
      <c r="I316" s="163"/>
      <c r="L316" s="159"/>
      <c r="M316" s="164"/>
      <c r="T316" s="165"/>
      <c r="AT316" s="160" t="s">
        <v>226</v>
      </c>
      <c r="AU316" s="160" t="s">
        <v>236</v>
      </c>
      <c r="AV316" s="13" t="s">
        <v>229</v>
      </c>
      <c r="AW316" s="13" t="s">
        <v>31</v>
      </c>
      <c r="AX316" s="13" t="s">
        <v>77</v>
      </c>
      <c r="AY316" s="160" t="s">
        <v>212</v>
      </c>
    </row>
    <row r="317" spans="2:65" s="1" customFormat="1" ht="21.75" customHeight="1">
      <c r="B317" s="34"/>
      <c r="C317" s="133" t="s">
        <v>750</v>
      </c>
      <c r="D317" s="133" t="s">
        <v>215</v>
      </c>
      <c r="E317" s="134" t="s">
        <v>17844</v>
      </c>
      <c r="F317" s="135" t="s">
        <v>17845</v>
      </c>
      <c r="G317" s="136" t="s">
        <v>495</v>
      </c>
      <c r="H317" s="137">
        <v>19.32</v>
      </c>
      <c r="I317" s="138"/>
      <c r="J317" s="139">
        <f>ROUND(I317*H317,2)</f>
        <v>0</v>
      </c>
      <c r="K317" s="135" t="s">
        <v>219</v>
      </c>
      <c r="L317" s="34"/>
      <c r="M317" s="140" t="s">
        <v>19</v>
      </c>
      <c r="N317" s="141" t="s">
        <v>40</v>
      </c>
      <c r="P317" s="142">
        <f>O317*H317</f>
        <v>0</v>
      </c>
      <c r="Q317" s="142">
        <v>0.57499999999999996</v>
      </c>
      <c r="R317" s="142">
        <f>Q317*H317</f>
        <v>11.109</v>
      </c>
      <c r="S317" s="142">
        <v>0</v>
      </c>
      <c r="T317" s="143">
        <f>S317*H317</f>
        <v>0</v>
      </c>
      <c r="AR317" s="144" t="s">
        <v>229</v>
      </c>
      <c r="AT317" s="144" t="s">
        <v>215</v>
      </c>
      <c r="AU317" s="144" t="s">
        <v>236</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229</v>
      </c>
      <c r="BM317" s="144" t="s">
        <v>17883</v>
      </c>
    </row>
    <row r="318" spans="2:65" s="1" customFormat="1">
      <c r="B318" s="34"/>
      <c r="D318" s="146" t="s">
        <v>222</v>
      </c>
      <c r="F318" s="147" t="s">
        <v>17847</v>
      </c>
      <c r="I318" s="148"/>
      <c r="L318" s="34"/>
      <c r="M318" s="149"/>
      <c r="T318" s="55"/>
      <c r="AT318" s="19" t="s">
        <v>222</v>
      </c>
      <c r="AU318" s="19" t="s">
        <v>236</v>
      </c>
    </row>
    <row r="319" spans="2:65" s="14" customFormat="1" ht="22.5">
      <c r="B319" s="170"/>
      <c r="D319" s="150" t="s">
        <v>226</v>
      </c>
      <c r="E319" s="171" t="s">
        <v>19</v>
      </c>
      <c r="F319" s="172" t="s">
        <v>17884</v>
      </c>
      <c r="H319" s="171" t="s">
        <v>19</v>
      </c>
      <c r="I319" s="173"/>
      <c r="L319" s="170"/>
      <c r="M319" s="174"/>
      <c r="T319" s="175"/>
      <c r="AT319" s="171" t="s">
        <v>226</v>
      </c>
      <c r="AU319" s="171" t="s">
        <v>236</v>
      </c>
      <c r="AV319" s="14" t="s">
        <v>77</v>
      </c>
      <c r="AW319" s="14" t="s">
        <v>31</v>
      </c>
      <c r="AX319" s="14" t="s">
        <v>69</v>
      </c>
      <c r="AY319" s="171" t="s">
        <v>212</v>
      </c>
    </row>
    <row r="320" spans="2:65" s="12" customFormat="1">
      <c r="B320" s="152"/>
      <c r="D320" s="150" t="s">
        <v>226</v>
      </c>
      <c r="E320" s="153" t="s">
        <v>19</v>
      </c>
      <c r="F320" s="154" t="s">
        <v>17885</v>
      </c>
      <c r="H320" s="155">
        <v>19.32</v>
      </c>
      <c r="I320" s="156"/>
      <c r="L320" s="152"/>
      <c r="M320" s="157"/>
      <c r="T320" s="158"/>
      <c r="AT320" s="153" t="s">
        <v>226</v>
      </c>
      <c r="AU320" s="153" t="s">
        <v>236</v>
      </c>
      <c r="AV320" s="12" t="s">
        <v>79</v>
      </c>
      <c r="AW320" s="12" t="s">
        <v>31</v>
      </c>
      <c r="AX320" s="12" t="s">
        <v>69</v>
      </c>
      <c r="AY320" s="153" t="s">
        <v>212</v>
      </c>
    </row>
    <row r="321" spans="2:65" s="13" customFormat="1">
      <c r="B321" s="159"/>
      <c r="D321" s="150" t="s">
        <v>226</v>
      </c>
      <c r="E321" s="160" t="s">
        <v>19</v>
      </c>
      <c r="F321" s="161" t="s">
        <v>228</v>
      </c>
      <c r="H321" s="162">
        <v>19.32</v>
      </c>
      <c r="I321" s="163"/>
      <c r="L321" s="159"/>
      <c r="M321" s="164"/>
      <c r="T321" s="165"/>
      <c r="AT321" s="160" t="s">
        <v>226</v>
      </c>
      <c r="AU321" s="160" t="s">
        <v>236</v>
      </c>
      <c r="AV321" s="13" t="s">
        <v>229</v>
      </c>
      <c r="AW321" s="13" t="s">
        <v>31</v>
      </c>
      <c r="AX321" s="13" t="s">
        <v>77</v>
      </c>
      <c r="AY321" s="160" t="s">
        <v>212</v>
      </c>
    </row>
    <row r="322" spans="2:65" s="11" customFormat="1" ht="20.85" customHeight="1">
      <c r="B322" s="121"/>
      <c r="D322" s="122" t="s">
        <v>68</v>
      </c>
      <c r="E322" s="131" t="s">
        <v>17886</v>
      </c>
      <c r="F322" s="131" t="s">
        <v>17887</v>
      </c>
      <c r="I322" s="124"/>
      <c r="J322" s="132">
        <f>BK322</f>
        <v>0</v>
      </c>
      <c r="L322" s="121"/>
      <c r="M322" s="126"/>
      <c r="P322" s="127">
        <f>SUM(P323:P350)</f>
        <v>0</v>
      </c>
      <c r="R322" s="127">
        <f>SUM(R323:R350)</f>
        <v>82.297438720000002</v>
      </c>
      <c r="T322" s="128">
        <f>SUM(T323:T350)</f>
        <v>0</v>
      </c>
      <c r="AR322" s="122" t="s">
        <v>77</v>
      </c>
      <c r="AT322" s="129" t="s">
        <v>68</v>
      </c>
      <c r="AU322" s="129" t="s">
        <v>79</v>
      </c>
      <c r="AY322" s="122" t="s">
        <v>212</v>
      </c>
      <c r="BK322" s="130">
        <f>SUM(BK323:BK350)</f>
        <v>0</v>
      </c>
    </row>
    <row r="323" spans="2:65" s="1" customFormat="1" ht="24.2" customHeight="1">
      <c r="B323" s="34"/>
      <c r="C323" s="133" t="s">
        <v>762</v>
      </c>
      <c r="D323" s="133" t="s">
        <v>215</v>
      </c>
      <c r="E323" s="134" t="s">
        <v>17888</v>
      </c>
      <c r="F323" s="135" t="s">
        <v>17889</v>
      </c>
      <c r="G323" s="136" t="s">
        <v>495</v>
      </c>
      <c r="H323" s="137">
        <v>124.63</v>
      </c>
      <c r="I323" s="138"/>
      <c r="J323" s="139">
        <f>ROUND(I323*H323,2)</f>
        <v>0</v>
      </c>
      <c r="K323" s="135" t="s">
        <v>219</v>
      </c>
      <c r="L323" s="34"/>
      <c r="M323" s="140" t="s">
        <v>19</v>
      </c>
      <c r="N323" s="141" t="s">
        <v>40</v>
      </c>
      <c r="P323" s="142">
        <f>O323*H323</f>
        <v>0</v>
      </c>
      <c r="Q323" s="142">
        <v>0.10373</v>
      </c>
      <c r="R323" s="142">
        <f>Q323*H323</f>
        <v>12.927869899999999</v>
      </c>
      <c r="S323" s="142">
        <v>0</v>
      </c>
      <c r="T323" s="143">
        <f>S323*H323</f>
        <v>0</v>
      </c>
      <c r="AR323" s="144" t="s">
        <v>229</v>
      </c>
      <c r="AT323" s="144" t="s">
        <v>215</v>
      </c>
      <c r="AU323" s="144" t="s">
        <v>236</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229</v>
      </c>
      <c r="BM323" s="144" t="s">
        <v>17890</v>
      </c>
    </row>
    <row r="324" spans="2:65" s="1" customFormat="1">
      <c r="B324" s="34"/>
      <c r="D324" s="146" t="s">
        <v>222</v>
      </c>
      <c r="F324" s="147" t="s">
        <v>17891</v>
      </c>
      <c r="I324" s="148"/>
      <c r="L324" s="34"/>
      <c r="M324" s="149"/>
      <c r="T324" s="55"/>
      <c r="AT324" s="19" t="s">
        <v>222</v>
      </c>
      <c r="AU324" s="19" t="s">
        <v>236</v>
      </c>
    </row>
    <row r="325" spans="2:65" s="14" customFormat="1">
      <c r="B325" s="170"/>
      <c r="D325" s="150" t="s">
        <v>226</v>
      </c>
      <c r="E325" s="171" t="s">
        <v>19</v>
      </c>
      <c r="F325" s="172" t="s">
        <v>17892</v>
      </c>
      <c r="H325" s="171" t="s">
        <v>19</v>
      </c>
      <c r="I325" s="173"/>
      <c r="L325" s="170"/>
      <c r="M325" s="174"/>
      <c r="T325" s="175"/>
      <c r="AT325" s="171" t="s">
        <v>226</v>
      </c>
      <c r="AU325" s="171" t="s">
        <v>236</v>
      </c>
      <c r="AV325" s="14" t="s">
        <v>77</v>
      </c>
      <c r="AW325" s="14" t="s">
        <v>31</v>
      </c>
      <c r="AX325" s="14" t="s">
        <v>69</v>
      </c>
      <c r="AY325" s="171" t="s">
        <v>212</v>
      </c>
    </row>
    <row r="326" spans="2:65" s="12" customFormat="1">
      <c r="B326" s="152"/>
      <c r="D326" s="150" t="s">
        <v>226</v>
      </c>
      <c r="E326" s="153" t="s">
        <v>19</v>
      </c>
      <c r="F326" s="154" t="s">
        <v>17893</v>
      </c>
      <c r="H326" s="155">
        <v>124.63</v>
      </c>
      <c r="I326" s="156"/>
      <c r="L326" s="152"/>
      <c r="M326" s="157"/>
      <c r="T326" s="158"/>
      <c r="AT326" s="153" t="s">
        <v>226</v>
      </c>
      <c r="AU326" s="153" t="s">
        <v>236</v>
      </c>
      <c r="AV326" s="12" t="s">
        <v>79</v>
      </c>
      <c r="AW326" s="12" t="s">
        <v>31</v>
      </c>
      <c r="AX326" s="12" t="s">
        <v>69</v>
      </c>
      <c r="AY326" s="153" t="s">
        <v>212</v>
      </c>
    </row>
    <row r="327" spans="2:65" s="13" customFormat="1">
      <c r="B327" s="159"/>
      <c r="D327" s="150" t="s">
        <v>226</v>
      </c>
      <c r="E327" s="160" t="s">
        <v>19</v>
      </c>
      <c r="F327" s="161" t="s">
        <v>228</v>
      </c>
      <c r="H327" s="162">
        <v>124.63</v>
      </c>
      <c r="I327" s="163"/>
      <c r="L327" s="159"/>
      <c r="M327" s="164"/>
      <c r="T327" s="165"/>
      <c r="AT327" s="160" t="s">
        <v>226</v>
      </c>
      <c r="AU327" s="160" t="s">
        <v>236</v>
      </c>
      <c r="AV327" s="13" t="s">
        <v>229</v>
      </c>
      <c r="AW327" s="13" t="s">
        <v>31</v>
      </c>
      <c r="AX327" s="13" t="s">
        <v>77</v>
      </c>
      <c r="AY327" s="160" t="s">
        <v>212</v>
      </c>
    </row>
    <row r="328" spans="2:65" s="1" customFormat="1" ht="24.2" customHeight="1">
      <c r="B328" s="34"/>
      <c r="C328" s="133" t="s">
        <v>769</v>
      </c>
      <c r="D328" s="133" t="s">
        <v>215</v>
      </c>
      <c r="E328" s="134" t="s">
        <v>17894</v>
      </c>
      <c r="F328" s="135" t="s">
        <v>17895</v>
      </c>
      <c r="G328" s="136" t="s">
        <v>495</v>
      </c>
      <c r="H328" s="137">
        <v>19.158000000000001</v>
      </c>
      <c r="I328" s="138"/>
      <c r="J328" s="139">
        <f>ROUND(I328*H328,2)</f>
        <v>0</v>
      </c>
      <c r="K328" s="135" t="s">
        <v>219</v>
      </c>
      <c r="L328" s="34"/>
      <c r="M328" s="140" t="s">
        <v>19</v>
      </c>
      <c r="N328" s="141" t="s">
        <v>40</v>
      </c>
      <c r="P328" s="142">
        <f>O328*H328</f>
        <v>0</v>
      </c>
      <c r="Q328" s="142">
        <v>0.10373</v>
      </c>
      <c r="R328" s="142">
        <f>Q328*H328</f>
        <v>1.9872593400000003</v>
      </c>
      <c r="S328" s="142">
        <v>0</v>
      </c>
      <c r="T328" s="143">
        <f>S328*H328</f>
        <v>0</v>
      </c>
      <c r="AR328" s="144" t="s">
        <v>229</v>
      </c>
      <c r="AT328" s="144" t="s">
        <v>215</v>
      </c>
      <c r="AU328" s="144" t="s">
        <v>236</v>
      </c>
      <c r="AY328" s="19" t="s">
        <v>212</v>
      </c>
      <c r="BE328" s="145">
        <f>IF(N328="základní",J328,0)</f>
        <v>0</v>
      </c>
      <c r="BF328" s="145">
        <f>IF(N328="snížená",J328,0)</f>
        <v>0</v>
      </c>
      <c r="BG328" s="145">
        <f>IF(N328="zákl. přenesená",J328,0)</f>
        <v>0</v>
      </c>
      <c r="BH328" s="145">
        <f>IF(N328="sníž. přenesená",J328,0)</f>
        <v>0</v>
      </c>
      <c r="BI328" s="145">
        <f>IF(N328="nulová",J328,0)</f>
        <v>0</v>
      </c>
      <c r="BJ328" s="19" t="s">
        <v>77</v>
      </c>
      <c r="BK328" s="145">
        <f>ROUND(I328*H328,2)</f>
        <v>0</v>
      </c>
      <c r="BL328" s="19" t="s">
        <v>229</v>
      </c>
      <c r="BM328" s="144" t="s">
        <v>17896</v>
      </c>
    </row>
    <row r="329" spans="2:65" s="1" customFormat="1">
      <c r="B329" s="34"/>
      <c r="D329" s="146" t="s">
        <v>222</v>
      </c>
      <c r="F329" s="147" t="s">
        <v>17897</v>
      </c>
      <c r="I329" s="148"/>
      <c r="L329" s="34"/>
      <c r="M329" s="149"/>
      <c r="T329" s="55"/>
      <c r="AT329" s="19" t="s">
        <v>222</v>
      </c>
      <c r="AU329" s="19" t="s">
        <v>236</v>
      </c>
    </row>
    <row r="330" spans="2:65" s="14" customFormat="1">
      <c r="B330" s="170"/>
      <c r="D330" s="150" t="s">
        <v>226</v>
      </c>
      <c r="E330" s="171" t="s">
        <v>19</v>
      </c>
      <c r="F330" s="172" t="s">
        <v>17892</v>
      </c>
      <c r="H330" s="171" t="s">
        <v>19</v>
      </c>
      <c r="I330" s="173"/>
      <c r="L330" s="170"/>
      <c r="M330" s="174"/>
      <c r="T330" s="175"/>
      <c r="AT330" s="171" t="s">
        <v>226</v>
      </c>
      <c r="AU330" s="171" t="s">
        <v>236</v>
      </c>
      <c r="AV330" s="14" t="s">
        <v>77</v>
      </c>
      <c r="AW330" s="14" t="s">
        <v>31</v>
      </c>
      <c r="AX330" s="14" t="s">
        <v>69</v>
      </c>
      <c r="AY330" s="171" t="s">
        <v>212</v>
      </c>
    </row>
    <row r="331" spans="2:65" s="12" customFormat="1">
      <c r="B331" s="152"/>
      <c r="D331" s="150" t="s">
        <v>226</v>
      </c>
      <c r="E331" s="153" t="s">
        <v>19</v>
      </c>
      <c r="F331" s="154" t="s">
        <v>17898</v>
      </c>
      <c r="H331" s="155">
        <v>19.158000000000001</v>
      </c>
      <c r="I331" s="156"/>
      <c r="L331" s="152"/>
      <c r="M331" s="157"/>
      <c r="T331" s="158"/>
      <c r="AT331" s="153" t="s">
        <v>226</v>
      </c>
      <c r="AU331" s="153" t="s">
        <v>236</v>
      </c>
      <c r="AV331" s="12" t="s">
        <v>79</v>
      </c>
      <c r="AW331" s="12" t="s">
        <v>31</v>
      </c>
      <c r="AX331" s="12" t="s">
        <v>69</v>
      </c>
      <c r="AY331" s="153" t="s">
        <v>212</v>
      </c>
    </row>
    <row r="332" spans="2:65" s="13" customFormat="1">
      <c r="B332" s="159"/>
      <c r="D332" s="150" t="s">
        <v>226</v>
      </c>
      <c r="E332" s="160" t="s">
        <v>19</v>
      </c>
      <c r="F332" s="161" t="s">
        <v>228</v>
      </c>
      <c r="H332" s="162">
        <v>19.158000000000001</v>
      </c>
      <c r="I332" s="163"/>
      <c r="L332" s="159"/>
      <c r="M332" s="164"/>
      <c r="T332" s="165"/>
      <c r="AT332" s="160" t="s">
        <v>226</v>
      </c>
      <c r="AU332" s="160" t="s">
        <v>236</v>
      </c>
      <c r="AV332" s="13" t="s">
        <v>229</v>
      </c>
      <c r="AW332" s="13" t="s">
        <v>31</v>
      </c>
      <c r="AX332" s="13" t="s">
        <v>77</v>
      </c>
      <c r="AY332" s="160" t="s">
        <v>212</v>
      </c>
    </row>
    <row r="333" spans="2:65" s="1" customFormat="1" ht="16.5" customHeight="1">
      <c r="B333" s="34"/>
      <c r="C333" s="133" t="s">
        <v>775</v>
      </c>
      <c r="D333" s="133" t="s">
        <v>215</v>
      </c>
      <c r="E333" s="134" t="s">
        <v>17899</v>
      </c>
      <c r="F333" s="135" t="s">
        <v>17900</v>
      </c>
      <c r="G333" s="136" t="s">
        <v>495</v>
      </c>
      <c r="H333" s="137">
        <v>143.78800000000001</v>
      </c>
      <c r="I333" s="138"/>
      <c r="J333" s="139">
        <f>ROUND(I333*H333,2)</f>
        <v>0</v>
      </c>
      <c r="K333" s="135" t="s">
        <v>219</v>
      </c>
      <c r="L333" s="34"/>
      <c r="M333" s="140" t="s">
        <v>19</v>
      </c>
      <c r="N333" s="141" t="s">
        <v>40</v>
      </c>
      <c r="P333" s="142">
        <f>O333*H333</f>
        <v>0</v>
      </c>
      <c r="Q333" s="142">
        <v>7.1000000000000002E-4</v>
      </c>
      <c r="R333" s="142">
        <f>Q333*H333</f>
        <v>0.10208948000000001</v>
      </c>
      <c r="S333" s="142">
        <v>0</v>
      </c>
      <c r="T333" s="143">
        <f>S333*H333</f>
        <v>0</v>
      </c>
      <c r="AR333" s="144" t="s">
        <v>229</v>
      </c>
      <c r="AT333" s="144" t="s">
        <v>215</v>
      </c>
      <c r="AU333" s="144" t="s">
        <v>236</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229</v>
      </c>
      <c r="BM333" s="144" t="s">
        <v>17901</v>
      </c>
    </row>
    <row r="334" spans="2:65" s="1" customFormat="1">
      <c r="B334" s="34"/>
      <c r="D334" s="146" t="s">
        <v>222</v>
      </c>
      <c r="F334" s="147" t="s">
        <v>17902</v>
      </c>
      <c r="I334" s="148"/>
      <c r="L334" s="34"/>
      <c r="M334" s="149"/>
      <c r="T334" s="55"/>
      <c r="AT334" s="19" t="s">
        <v>222</v>
      </c>
      <c r="AU334" s="19" t="s">
        <v>236</v>
      </c>
    </row>
    <row r="335" spans="2:65" s="14" customFormat="1">
      <c r="B335" s="170"/>
      <c r="D335" s="150" t="s">
        <v>226</v>
      </c>
      <c r="E335" s="171" t="s">
        <v>19</v>
      </c>
      <c r="F335" s="172" t="s">
        <v>17903</v>
      </c>
      <c r="H335" s="171" t="s">
        <v>19</v>
      </c>
      <c r="I335" s="173"/>
      <c r="L335" s="170"/>
      <c r="M335" s="174"/>
      <c r="T335" s="175"/>
      <c r="AT335" s="171" t="s">
        <v>226</v>
      </c>
      <c r="AU335" s="171" t="s">
        <v>236</v>
      </c>
      <c r="AV335" s="14" t="s">
        <v>77</v>
      </c>
      <c r="AW335" s="14" t="s">
        <v>31</v>
      </c>
      <c r="AX335" s="14" t="s">
        <v>69</v>
      </c>
      <c r="AY335" s="171" t="s">
        <v>212</v>
      </c>
    </row>
    <row r="336" spans="2:65" s="12" customFormat="1">
      <c r="B336" s="152"/>
      <c r="D336" s="150" t="s">
        <v>226</v>
      </c>
      <c r="E336" s="153" t="s">
        <v>19</v>
      </c>
      <c r="F336" s="154" t="s">
        <v>17904</v>
      </c>
      <c r="H336" s="155">
        <v>124.63</v>
      </c>
      <c r="I336" s="156"/>
      <c r="L336" s="152"/>
      <c r="M336" s="157"/>
      <c r="T336" s="158"/>
      <c r="AT336" s="153" t="s">
        <v>226</v>
      </c>
      <c r="AU336" s="153" t="s">
        <v>236</v>
      </c>
      <c r="AV336" s="12" t="s">
        <v>79</v>
      </c>
      <c r="AW336" s="12" t="s">
        <v>31</v>
      </c>
      <c r="AX336" s="12" t="s">
        <v>69</v>
      </c>
      <c r="AY336" s="153" t="s">
        <v>212</v>
      </c>
    </row>
    <row r="337" spans="2:65" s="12" customFormat="1">
      <c r="B337" s="152"/>
      <c r="D337" s="150" t="s">
        <v>226</v>
      </c>
      <c r="E337" s="153" t="s">
        <v>19</v>
      </c>
      <c r="F337" s="154" t="s">
        <v>17905</v>
      </c>
      <c r="H337" s="155">
        <v>19.158000000000001</v>
      </c>
      <c r="I337" s="156"/>
      <c r="L337" s="152"/>
      <c r="M337" s="157"/>
      <c r="T337" s="158"/>
      <c r="AT337" s="153" t="s">
        <v>226</v>
      </c>
      <c r="AU337" s="153" t="s">
        <v>236</v>
      </c>
      <c r="AV337" s="12" t="s">
        <v>79</v>
      </c>
      <c r="AW337" s="12" t="s">
        <v>31</v>
      </c>
      <c r="AX337" s="12" t="s">
        <v>69</v>
      </c>
      <c r="AY337" s="153" t="s">
        <v>212</v>
      </c>
    </row>
    <row r="338" spans="2:65" s="13" customFormat="1">
      <c r="B338" s="159"/>
      <c r="D338" s="150" t="s">
        <v>226</v>
      </c>
      <c r="E338" s="160" t="s">
        <v>19</v>
      </c>
      <c r="F338" s="161" t="s">
        <v>228</v>
      </c>
      <c r="H338" s="162">
        <v>143.78800000000001</v>
      </c>
      <c r="I338" s="163"/>
      <c r="L338" s="159"/>
      <c r="M338" s="164"/>
      <c r="T338" s="165"/>
      <c r="AT338" s="160" t="s">
        <v>226</v>
      </c>
      <c r="AU338" s="160" t="s">
        <v>236</v>
      </c>
      <c r="AV338" s="13" t="s">
        <v>229</v>
      </c>
      <c r="AW338" s="13" t="s">
        <v>31</v>
      </c>
      <c r="AX338" s="13" t="s">
        <v>77</v>
      </c>
      <c r="AY338" s="160" t="s">
        <v>212</v>
      </c>
    </row>
    <row r="339" spans="2:65" s="1" customFormat="1" ht="24.2" customHeight="1">
      <c r="B339" s="34"/>
      <c r="C339" s="133" t="s">
        <v>782</v>
      </c>
      <c r="D339" s="133" t="s">
        <v>215</v>
      </c>
      <c r="E339" s="134" t="s">
        <v>17906</v>
      </c>
      <c r="F339" s="135" t="s">
        <v>17907</v>
      </c>
      <c r="G339" s="136" t="s">
        <v>495</v>
      </c>
      <c r="H339" s="137">
        <v>146.58000000000001</v>
      </c>
      <c r="I339" s="138"/>
      <c r="J339" s="139">
        <f>ROUND(I339*H339,2)</f>
        <v>0</v>
      </c>
      <c r="K339" s="135" t="s">
        <v>219</v>
      </c>
      <c r="L339" s="34"/>
      <c r="M339" s="140" t="s">
        <v>19</v>
      </c>
      <c r="N339" s="141" t="s">
        <v>40</v>
      </c>
      <c r="P339" s="142">
        <f>O339*H339</f>
        <v>0</v>
      </c>
      <c r="Q339" s="142">
        <v>0.114</v>
      </c>
      <c r="R339" s="142">
        <f>Q339*H339</f>
        <v>16.710120000000003</v>
      </c>
      <c r="S339" s="142">
        <v>0</v>
      </c>
      <c r="T339" s="143">
        <f>S339*H339</f>
        <v>0</v>
      </c>
      <c r="AR339" s="144" t="s">
        <v>229</v>
      </c>
      <c r="AT339" s="144" t="s">
        <v>215</v>
      </c>
      <c r="AU339" s="144" t="s">
        <v>236</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229</v>
      </c>
      <c r="BM339" s="144" t="s">
        <v>17908</v>
      </c>
    </row>
    <row r="340" spans="2:65" s="1" customFormat="1">
      <c r="B340" s="34"/>
      <c r="D340" s="146" t="s">
        <v>222</v>
      </c>
      <c r="F340" s="147" t="s">
        <v>17909</v>
      </c>
      <c r="I340" s="148"/>
      <c r="L340" s="34"/>
      <c r="M340" s="149"/>
      <c r="T340" s="55"/>
      <c r="AT340" s="19" t="s">
        <v>222</v>
      </c>
      <c r="AU340" s="19" t="s">
        <v>236</v>
      </c>
    </row>
    <row r="341" spans="2:65" s="14" customFormat="1">
      <c r="B341" s="170"/>
      <c r="D341" s="150" t="s">
        <v>226</v>
      </c>
      <c r="E341" s="171" t="s">
        <v>19</v>
      </c>
      <c r="F341" s="172" t="s">
        <v>17910</v>
      </c>
      <c r="H341" s="171" t="s">
        <v>19</v>
      </c>
      <c r="I341" s="173"/>
      <c r="L341" s="170"/>
      <c r="M341" s="174"/>
      <c r="T341" s="175"/>
      <c r="AT341" s="171" t="s">
        <v>226</v>
      </c>
      <c r="AU341" s="171" t="s">
        <v>236</v>
      </c>
      <c r="AV341" s="14" t="s">
        <v>77</v>
      </c>
      <c r="AW341" s="14" t="s">
        <v>31</v>
      </c>
      <c r="AX341" s="14" t="s">
        <v>69</v>
      </c>
      <c r="AY341" s="171" t="s">
        <v>212</v>
      </c>
    </row>
    <row r="342" spans="2:65" s="12" customFormat="1">
      <c r="B342" s="152"/>
      <c r="D342" s="150" t="s">
        <v>226</v>
      </c>
      <c r="E342" s="153" t="s">
        <v>19</v>
      </c>
      <c r="F342" s="154" t="s">
        <v>17911</v>
      </c>
      <c r="H342" s="155">
        <v>127.05</v>
      </c>
      <c r="I342" s="156"/>
      <c r="L342" s="152"/>
      <c r="M342" s="157"/>
      <c r="T342" s="158"/>
      <c r="AT342" s="153" t="s">
        <v>226</v>
      </c>
      <c r="AU342" s="153" t="s">
        <v>236</v>
      </c>
      <c r="AV342" s="12" t="s">
        <v>79</v>
      </c>
      <c r="AW342" s="12" t="s">
        <v>31</v>
      </c>
      <c r="AX342" s="12" t="s">
        <v>69</v>
      </c>
      <c r="AY342" s="153" t="s">
        <v>212</v>
      </c>
    </row>
    <row r="343" spans="2:65" s="12" customFormat="1">
      <c r="B343" s="152"/>
      <c r="D343" s="150" t="s">
        <v>226</v>
      </c>
      <c r="E343" s="153" t="s">
        <v>19</v>
      </c>
      <c r="F343" s="154" t="s">
        <v>17912</v>
      </c>
      <c r="H343" s="155">
        <v>19.53</v>
      </c>
      <c r="I343" s="156"/>
      <c r="L343" s="152"/>
      <c r="M343" s="157"/>
      <c r="T343" s="158"/>
      <c r="AT343" s="153" t="s">
        <v>226</v>
      </c>
      <c r="AU343" s="153" t="s">
        <v>236</v>
      </c>
      <c r="AV343" s="12" t="s">
        <v>79</v>
      </c>
      <c r="AW343" s="12" t="s">
        <v>31</v>
      </c>
      <c r="AX343" s="12" t="s">
        <v>69</v>
      </c>
      <c r="AY343" s="153" t="s">
        <v>212</v>
      </c>
    </row>
    <row r="344" spans="2:65" s="13" customFormat="1">
      <c r="B344" s="159"/>
      <c r="D344" s="150" t="s">
        <v>226</v>
      </c>
      <c r="E344" s="160" t="s">
        <v>19</v>
      </c>
      <c r="F344" s="161" t="s">
        <v>228</v>
      </c>
      <c r="H344" s="162">
        <v>146.58000000000001</v>
      </c>
      <c r="I344" s="163"/>
      <c r="L344" s="159"/>
      <c r="M344" s="164"/>
      <c r="T344" s="165"/>
      <c r="AT344" s="160" t="s">
        <v>226</v>
      </c>
      <c r="AU344" s="160" t="s">
        <v>236</v>
      </c>
      <c r="AV344" s="13" t="s">
        <v>229</v>
      </c>
      <c r="AW344" s="13" t="s">
        <v>31</v>
      </c>
      <c r="AX344" s="13" t="s">
        <v>77</v>
      </c>
      <c r="AY344" s="160" t="s">
        <v>212</v>
      </c>
    </row>
    <row r="345" spans="2:65" s="1" customFormat="1" ht="21.75" customHeight="1">
      <c r="B345" s="34"/>
      <c r="C345" s="133" t="s">
        <v>795</v>
      </c>
      <c r="D345" s="133" t="s">
        <v>215</v>
      </c>
      <c r="E345" s="134" t="s">
        <v>17913</v>
      </c>
      <c r="F345" s="135" t="s">
        <v>17914</v>
      </c>
      <c r="G345" s="136" t="s">
        <v>495</v>
      </c>
      <c r="H345" s="137">
        <v>146.58000000000001</v>
      </c>
      <c r="I345" s="138"/>
      <c r="J345" s="139">
        <f>ROUND(I345*H345,2)</f>
        <v>0</v>
      </c>
      <c r="K345" s="135" t="s">
        <v>219</v>
      </c>
      <c r="L345" s="34"/>
      <c r="M345" s="140" t="s">
        <v>19</v>
      </c>
      <c r="N345" s="141" t="s">
        <v>40</v>
      </c>
      <c r="P345" s="142">
        <f>O345*H345</f>
        <v>0</v>
      </c>
      <c r="Q345" s="142">
        <v>0.34499999999999997</v>
      </c>
      <c r="R345" s="142">
        <f>Q345*H345</f>
        <v>50.570100000000004</v>
      </c>
      <c r="S345" s="142">
        <v>0</v>
      </c>
      <c r="T345" s="143">
        <f>S345*H345</f>
        <v>0</v>
      </c>
      <c r="AR345" s="144" t="s">
        <v>229</v>
      </c>
      <c r="AT345" s="144" t="s">
        <v>215</v>
      </c>
      <c r="AU345" s="144" t="s">
        <v>236</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229</v>
      </c>
      <c r="BM345" s="144" t="s">
        <v>17915</v>
      </c>
    </row>
    <row r="346" spans="2:65" s="1" customFormat="1">
      <c r="B346" s="34"/>
      <c r="D346" s="146" t="s">
        <v>222</v>
      </c>
      <c r="F346" s="147" t="s">
        <v>17916</v>
      </c>
      <c r="I346" s="148"/>
      <c r="L346" s="34"/>
      <c r="M346" s="149"/>
      <c r="T346" s="55"/>
      <c r="AT346" s="19" t="s">
        <v>222</v>
      </c>
      <c r="AU346" s="19" t="s">
        <v>236</v>
      </c>
    </row>
    <row r="347" spans="2:65" s="14" customFormat="1">
      <c r="B347" s="170"/>
      <c r="D347" s="150" t="s">
        <v>226</v>
      </c>
      <c r="E347" s="171" t="s">
        <v>19</v>
      </c>
      <c r="F347" s="172" t="s">
        <v>17917</v>
      </c>
      <c r="H347" s="171" t="s">
        <v>19</v>
      </c>
      <c r="I347" s="173"/>
      <c r="L347" s="170"/>
      <c r="M347" s="174"/>
      <c r="T347" s="175"/>
      <c r="AT347" s="171" t="s">
        <v>226</v>
      </c>
      <c r="AU347" s="171" t="s">
        <v>236</v>
      </c>
      <c r="AV347" s="14" t="s">
        <v>77</v>
      </c>
      <c r="AW347" s="14" t="s">
        <v>31</v>
      </c>
      <c r="AX347" s="14" t="s">
        <v>69</v>
      </c>
      <c r="AY347" s="171" t="s">
        <v>212</v>
      </c>
    </row>
    <row r="348" spans="2:65" s="12" customFormat="1">
      <c r="B348" s="152"/>
      <c r="D348" s="150" t="s">
        <v>226</v>
      </c>
      <c r="E348" s="153" t="s">
        <v>19</v>
      </c>
      <c r="F348" s="154" t="s">
        <v>17911</v>
      </c>
      <c r="H348" s="155">
        <v>127.05</v>
      </c>
      <c r="I348" s="156"/>
      <c r="L348" s="152"/>
      <c r="M348" s="157"/>
      <c r="T348" s="158"/>
      <c r="AT348" s="153" t="s">
        <v>226</v>
      </c>
      <c r="AU348" s="153" t="s">
        <v>236</v>
      </c>
      <c r="AV348" s="12" t="s">
        <v>79</v>
      </c>
      <c r="AW348" s="12" t="s">
        <v>31</v>
      </c>
      <c r="AX348" s="12" t="s">
        <v>69</v>
      </c>
      <c r="AY348" s="153" t="s">
        <v>212</v>
      </c>
    </row>
    <row r="349" spans="2:65" s="12" customFormat="1">
      <c r="B349" s="152"/>
      <c r="D349" s="150" t="s">
        <v>226</v>
      </c>
      <c r="E349" s="153" t="s">
        <v>19</v>
      </c>
      <c r="F349" s="154" t="s">
        <v>17912</v>
      </c>
      <c r="H349" s="155">
        <v>19.53</v>
      </c>
      <c r="I349" s="156"/>
      <c r="L349" s="152"/>
      <c r="M349" s="157"/>
      <c r="T349" s="158"/>
      <c r="AT349" s="153" t="s">
        <v>226</v>
      </c>
      <c r="AU349" s="153" t="s">
        <v>236</v>
      </c>
      <c r="AV349" s="12" t="s">
        <v>79</v>
      </c>
      <c r="AW349" s="12" t="s">
        <v>31</v>
      </c>
      <c r="AX349" s="12" t="s">
        <v>69</v>
      </c>
      <c r="AY349" s="153" t="s">
        <v>212</v>
      </c>
    </row>
    <row r="350" spans="2:65" s="13" customFormat="1">
      <c r="B350" s="159"/>
      <c r="D350" s="150" t="s">
        <v>226</v>
      </c>
      <c r="E350" s="160" t="s">
        <v>19</v>
      </c>
      <c r="F350" s="161" t="s">
        <v>228</v>
      </c>
      <c r="H350" s="162">
        <v>146.58000000000001</v>
      </c>
      <c r="I350" s="163"/>
      <c r="L350" s="159"/>
      <c r="M350" s="164"/>
      <c r="T350" s="165"/>
      <c r="AT350" s="160" t="s">
        <v>226</v>
      </c>
      <c r="AU350" s="160" t="s">
        <v>236</v>
      </c>
      <c r="AV350" s="13" t="s">
        <v>229</v>
      </c>
      <c r="AW350" s="13" t="s">
        <v>31</v>
      </c>
      <c r="AX350" s="13" t="s">
        <v>77</v>
      </c>
      <c r="AY350" s="160" t="s">
        <v>212</v>
      </c>
    </row>
    <row r="351" spans="2:65" s="11" customFormat="1" ht="20.85" customHeight="1">
      <c r="B351" s="121"/>
      <c r="D351" s="122" t="s">
        <v>68</v>
      </c>
      <c r="E351" s="131" t="s">
        <v>17918</v>
      </c>
      <c r="F351" s="131" t="s">
        <v>17919</v>
      </c>
      <c r="I351" s="124"/>
      <c r="J351" s="132">
        <f>BK351</f>
        <v>0</v>
      </c>
      <c r="L351" s="121"/>
      <c r="M351" s="126"/>
      <c r="P351" s="127">
        <f>SUM(P352:P361)</f>
        <v>0</v>
      </c>
      <c r="R351" s="127">
        <f>SUM(R352:R361)</f>
        <v>0.57899</v>
      </c>
      <c r="T351" s="128">
        <f>SUM(T352:T361)</f>
        <v>0</v>
      </c>
      <c r="AR351" s="122" t="s">
        <v>77</v>
      </c>
      <c r="AT351" s="129" t="s">
        <v>68</v>
      </c>
      <c r="AU351" s="129" t="s">
        <v>79</v>
      </c>
      <c r="AY351" s="122" t="s">
        <v>212</v>
      </c>
      <c r="BK351" s="130">
        <f>SUM(BK352:BK361)</f>
        <v>0</v>
      </c>
    </row>
    <row r="352" spans="2:65" s="1" customFormat="1" ht="16.5" customHeight="1">
      <c r="B352" s="34"/>
      <c r="C352" s="133" t="s">
        <v>804</v>
      </c>
      <c r="D352" s="133" t="s">
        <v>215</v>
      </c>
      <c r="E352" s="134" t="s">
        <v>17920</v>
      </c>
      <c r="F352" s="135" t="s">
        <v>17921</v>
      </c>
      <c r="G352" s="136" t="s">
        <v>495</v>
      </c>
      <c r="H352" s="137">
        <v>2.1</v>
      </c>
      <c r="I352" s="138"/>
      <c r="J352" s="139">
        <f>ROUND(I352*H352,2)</f>
        <v>0</v>
      </c>
      <c r="K352" s="135" t="s">
        <v>219</v>
      </c>
      <c r="L352" s="34"/>
      <c r="M352" s="140" t="s">
        <v>19</v>
      </c>
      <c r="N352" s="141" t="s">
        <v>40</v>
      </c>
      <c r="P352" s="142">
        <f>O352*H352</f>
        <v>0</v>
      </c>
      <c r="Q352" s="142">
        <v>0.27560000000000001</v>
      </c>
      <c r="R352" s="142">
        <f>Q352*H352</f>
        <v>0.57876000000000005</v>
      </c>
      <c r="S352" s="142">
        <v>0</v>
      </c>
      <c r="T352" s="143">
        <f>S352*H352</f>
        <v>0</v>
      </c>
      <c r="AR352" s="144" t="s">
        <v>229</v>
      </c>
      <c r="AT352" s="144" t="s">
        <v>215</v>
      </c>
      <c r="AU352" s="144" t="s">
        <v>236</v>
      </c>
      <c r="AY352" s="19" t="s">
        <v>212</v>
      </c>
      <c r="BE352" s="145">
        <f>IF(N352="základní",J352,0)</f>
        <v>0</v>
      </c>
      <c r="BF352" s="145">
        <f>IF(N352="snížená",J352,0)</f>
        <v>0</v>
      </c>
      <c r="BG352" s="145">
        <f>IF(N352="zákl. přenesená",J352,0)</f>
        <v>0</v>
      </c>
      <c r="BH352" s="145">
        <f>IF(N352="sníž. přenesená",J352,0)</f>
        <v>0</v>
      </c>
      <c r="BI352" s="145">
        <f>IF(N352="nulová",J352,0)</f>
        <v>0</v>
      </c>
      <c r="BJ352" s="19" t="s">
        <v>77</v>
      </c>
      <c r="BK352" s="145">
        <f>ROUND(I352*H352,2)</f>
        <v>0</v>
      </c>
      <c r="BL352" s="19" t="s">
        <v>229</v>
      </c>
      <c r="BM352" s="144" t="s">
        <v>17922</v>
      </c>
    </row>
    <row r="353" spans="2:65" s="1" customFormat="1">
      <c r="B353" s="34"/>
      <c r="D353" s="146" t="s">
        <v>222</v>
      </c>
      <c r="F353" s="147" t="s">
        <v>17923</v>
      </c>
      <c r="I353" s="148"/>
      <c r="L353" s="34"/>
      <c r="M353" s="149"/>
      <c r="T353" s="55"/>
      <c r="AT353" s="19" t="s">
        <v>222</v>
      </c>
      <c r="AU353" s="19" t="s">
        <v>236</v>
      </c>
    </row>
    <row r="354" spans="2:65" s="14" customFormat="1">
      <c r="B354" s="170"/>
      <c r="D354" s="150" t="s">
        <v>226</v>
      </c>
      <c r="E354" s="171" t="s">
        <v>19</v>
      </c>
      <c r="F354" s="172" t="s">
        <v>17924</v>
      </c>
      <c r="H354" s="171" t="s">
        <v>19</v>
      </c>
      <c r="I354" s="173"/>
      <c r="L354" s="170"/>
      <c r="M354" s="174"/>
      <c r="T354" s="175"/>
      <c r="AT354" s="171" t="s">
        <v>226</v>
      </c>
      <c r="AU354" s="171" t="s">
        <v>236</v>
      </c>
      <c r="AV354" s="14" t="s">
        <v>77</v>
      </c>
      <c r="AW354" s="14" t="s">
        <v>31</v>
      </c>
      <c r="AX354" s="14" t="s">
        <v>69</v>
      </c>
      <c r="AY354" s="171" t="s">
        <v>212</v>
      </c>
    </row>
    <row r="355" spans="2:65" s="12" customFormat="1">
      <c r="B355" s="152"/>
      <c r="D355" s="150" t="s">
        <v>226</v>
      </c>
      <c r="E355" s="153" t="s">
        <v>19</v>
      </c>
      <c r="F355" s="154" t="s">
        <v>17925</v>
      </c>
      <c r="H355" s="155">
        <v>2.1</v>
      </c>
      <c r="I355" s="156"/>
      <c r="L355" s="152"/>
      <c r="M355" s="157"/>
      <c r="T355" s="158"/>
      <c r="AT355" s="153" t="s">
        <v>226</v>
      </c>
      <c r="AU355" s="153" t="s">
        <v>236</v>
      </c>
      <c r="AV355" s="12" t="s">
        <v>79</v>
      </c>
      <c r="AW355" s="12" t="s">
        <v>31</v>
      </c>
      <c r="AX355" s="12" t="s">
        <v>69</v>
      </c>
      <c r="AY355" s="153" t="s">
        <v>212</v>
      </c>
    </row>
    <row r="356" spans="2:65" s="13" customFormat="1">
      <c r="B356" s="159"/>
      <c r="D356" s="150" t="s">
        <v>226</v>
      </c>
      <c r="E356" s="160" t="s">
        <v>19</v>
      </c>
      <c r="F356" s="161" t="s">
        <v>228</v>
      </c>
      <c r="H356" s="162">
        <v>2.1</v>
      </c>
      <c r="I356" s="163"/>
      <c r="L356" s="159"/>
      <c r="M356" s="164"/>
      <c r="T356" s="165"/>
      <c r="AT356" s="160" t="s">
        <v>226</v>
      </c>
      <c r="AU356" s="160" t="s">
        <v>236</v>
      </c>
      <c r="AV356" s="13" t="s">
        <v>229</v>
      </c>
      <c r="AW356" s="13" t="s">
        <v>31</v>
      </c>
      <c r="AX356" s="13" t="s">
        <v>77</v>
      </c>
      <c r="AY356" s="160" t="s">
        <v>212</v>
      </c>
    </row>
    <row r="357" spans="2:65" s="1" customFormat="1" ht="16.5" customHeight="1">
      <c r="B357" s="34"/>
      <c r="C357" s="133" t="s">
        <v>815</v>
      </c>
      <c r="D357" s="133" t="s">
        <v>215</v>
      </c>
      <c r="E357" s="134" t="s">
        <v>17926</v>
      </c>
      <c r="F357" s="135" t="s">
        <v>17927</v>
      </c>
      <c r="G357" s="136" t="s">
        <v>495</v>
      </c>
      <c r="H357" s="137">
        <v>2.2999999999999998</v>
      </c>
      <c r="I357" s="138"/>
      <c r="J357" s="139">
        <f>ROUND(I357*H357,2)</f>
        <v>0</v>
      </c>
      <c r="K357" s="135" t="s">
        <v>245</v>
      </c>
      <c r="L357" s="34"/>
      <c r="M357" s="140" t="s">
        <v>19</v>
      </c>
      <c r="N357" s="141" t="s">
        <v>40</v>
      </c>
      <c r="P357" s="142">
        <f>O357*H357</f>
        <v>0</v>
      </c>
      <c r="Q357" s="142">
        <v>1E-4</v>
      </c>
      <c r="R357" s="142">
        <f>Q357*H357</f>
        <v>2.2999999999999998E-4</v>
      </c>
      <c r="S357" s="142">
        <v>0</v>
      </c>
      <c r="T357" s="143">
        <f>S357*H357</f>
        <v>0</v>
      </c>
      <c r="AR357" s="144" t="s">
        <v>229</v>
      </c>
      <c r="AT357" s="144" t="s">
        <v>215</v>
      </c>
      <c r="AU357" s="144" t="s">
        <v>236</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229</v>
      </c>
      <c r="BM357" s="144" t="s">
        <v>17928</v>
      </c>
    </row>
    <row r="358" spans="2:65" s="1" customFormat="1" ht="19.5">
      <c r="B358" s="34"/>
      <c r="D358" s="150" t="s">
        <v>224</v>
      </c>
      <c r="F358" s="151" t="s">
        <v>17929</v>
      </c>
      <c r="I358" s="148"/>
      <c r="L358" s="34"/>
      <c r="M358" s="149"/>
      <c r="T358" s="55"/>
      <c r="AT358" s="19" t="s">
        <v>224</v>
      </c>
      <c r="AU358" s="19" t="s">
        <v>236</v>
      </c>
    </row>
    <row r="359" spans="2:65" s="14" customFormat="1">
      <c r="B359" s="170"/>
      <c r="D359" s="150" t="s">
        <v>226</v>
      </c>
      <c r="E359" s="171" t="s">
        <v>19</v>
      </c>
      <c r="F359" s="172" t="s">
        <v>17930</v>
      </c>
      <c r="H359" s="171" t="s">
        <v>19</v>
      </c>
      <c r="I359" s="173"/>
      <c r="L359" s="170"/>
      <c r="M359" s="174"/>
      <c r="T359" s="175"/>
      <c r="AT359" s="171" t="s">
        <v>226</v>
      </c>
      <c r="AU359" s="171" t="s">
        <v>236</v>
      </c>
      <c r="AV359" s="14" t="s">
        <v>77</v>
      </c>
      <c r="AW359" s="14" t="s">
        <v>31</v>
      </c>
      <c r="AX359" s="14" t="s">
        <v>69</v>
      </c>
      <c r="AY359" s="171" t="s">
        <v>212</v>
      </c>
    </row>
    <row r="360" spans="2:65" s="12" customFormat="1">
      <c r="B360" s="152"/>
      <c r="D360" s="150" t="s">
        <v>226</v>
      </c>
      <c r="E360" s="153" t="s">
        <v>19</v>
      </c>
      <c r="F360" s="154" t="s">
        <v>17931</v>
      </c>
      <c r="H360" s="155">
        <v>2.2999999999999998</v>
      </c>
      <c r="I360" s="156"/>
      <c r="L360" s="152"/>
      <c r="M360" s="157"/>
      <c r="T360" s="158"/>
      <c r="AT360" s="153" t="s">
        <v>226</v>
      </c>
      <c r="AU360" s="153" t="s">
        <v>236</v>
      </c>
      <c r="AV360" s="12" t="s">
        <v>79</v>
      </c>
      <c r="AW360" s="12" t="s">
        <v>31</v>
      </c>
      <c r="AX360" s="12" t="s">
        <v>69</v>
      </c>
      <c r="AY360" s="153" t="s">
        <v>212</v>
      </c>
    </row>
    <row r="361" spans="2:65" s="13" customFormat="1">
      <c r="B361" s="159"/>
      <c r="D361" s="150" t="s">
        <v>226</v>
      </c>
      <c r="E361" s="160" t="s">
        <v>19</v>
      </c>
      <c r="F361" s="161" t="s">
        <v>228</v>
      </c>
      <c r="H361" s="162">
        <v>2.2999999999999998</v>
      </c>
      <c r="I361" s="163"/>
      <c r="L361" s="159"/>
      <c r="M361" s="164"/>
      <c r="T361" s="165"/>
      <c r="AT361" s="160" t="s">
        <v>226</v>
      </c>
      <c r="AU361" s="160" t="s">
        <v>236</v>
      </c>
      <c r="AV361" s="13" t="s">
        <v>229</v>
      </c>
      <c r="AW361" s="13" t="s">
        <v>31</v>
      </c>
      <c r="AX361" s="13" t="s">
        <v>77</v>
      </c>
      <c r="AY361" s="160" t="s">
        <v>212</v>
      </c>
    </row>
    <row r="362" spans="2:65" s="11" customFormat="1" ht="20.85" customHeight="1">
      <c r="B362" s="121"/>
      <c r="D362" s="122" t="s">
        <v>68</v>
      </c>
      <c r="E362" s="131" t="s">
        <v>17932</v>
      </c>
      <c r="F362" s="131" t="s">
        <v>17933</v>
      </c>
      <c r="I362" s="124"/>
      <c r="J362" s="132">
        <f>BK362</f>
        <v>0</v>
      </c>
      <c r="L362" s="121"/>
      <c r="M362" s="126"/>
      <c r="P362" s="127">
        <f>SUM(P363:P380)</f>
        <v>0</v>
      </c>
      <c r="R362" s="127">
        <f>SUM(R363:R380)</f>
        <v>199.33245987000001</v>
      </c>
      <c r="T362" s="128">
        <f>SUM(T363:T380)</f>
        <v>0</v>
      </c>
      <c r="AR362" s="122" t="s">
        <v>77</v>
      </c>
      <c r="AT362" s="129" t="s">
        <v>68</v>
      </c>
      <c r="AU362" s="129" t="s">
        <v>79</v>
      </c>
      <c r="AY362" s="122" t="s">
        <v>212</v>
      </c>
      <c r="BK362" s="130">
        <f>SUM(BK363:BK380)</f>
        <v>0</v>
      </c>
    </row>
    <row r="363" spans="2:65" s="1" customFormat="1" ht="21.75" customHeight="1">
      <c r="B363" s="34"/>
      <c r="C363" s="133" t="s">
        <v>824</v>
      </c>
      <c r="D363" s="133" t="s">
        <v>215</v>
      </c>
      <c r="E363" s="134" t="s">
        <v>17913</v>
      </c>
      <c r="F363" s="135" t="s">
        <v>17914</v>
      </c>
      <c r="G363" s="136" t="s">
        <v>495</v>
      </c>
      <c r="H363" s="137">
        <v>577.08000000000004</v>
      </c>
      <c r="I363" s="138"/>
      <c r="J363" s="139">
        <f>ROUND(I363*H363,2)</f>
        <v>0</v>
      </c>
      <c r="K363" s="135" t="s">
        <v>219</v>
      </c>
      <c r="L363" s="34"/>
      <c r="M363" s="140" t="s">
        <v>19</v>
      </c>
      <c r="N363" s="141" t="s">
        <v>40</v>
      </c>
      <c r="P363" s="142">
        <f>O363*H363</f>
        <v>0</v>
      </c>
      <c r="Q363" s="142">
        <v>0.34499999999999997</v>
      </c>
      <c r="R363" s="142">
        <f>Q363*H363</f>
        <v>199.0926</v>
      </c>
      <c r="S363" s="142">
        <v>0</v>
      </c>
      <c r="T363" s="143">
        <f>S363*H363</f>
        <v>0</v>
      </c>
      <c r="AR363" s="144" t="s">
        <v>229</v>
      </c>
      <c r="AT363" s="144" t="s">
        <v>215</v>
      </c>
      <c r="AU363" s="144" t="s">
        <v>236</v>
      </c>
      <c r="AY363" s="19" t="s">
        <v>212</v>
      </c>
      <c r="BE363" s="145">
        <f>IF(N363="základní",J363,0)</f>
        <v>0</v>
      </c>
      <c r="BF363" s="145">
        <f>IF(N363="snížená",J363,0)</f>
        <v>0</v>
      </c>
      <c r="BG363" s="145">
        <f>IF(N363="zákl. přenesená",J363,0)</f>
        <v>0</v>
      </c>
      <c r="BH363" s="145">
        <f>IF(N363="sníž. přenesená",J363,0)</f>
        <v>0</v>
      </c>
      <c r="BI363" s="145">
        <f>IF(N363="nulová",J363,0)</f>
        <v>0</v>
      </c>
      <c r="BJ363" s="19" t="s">
        <v>77</v>
      </c>
      <c r="BK363" s="145">
        <f>ROUND(I363*H363,2)</f>
        <v>0</v>
      </c>
      <c r="BL363" s="19" t="s">
        <v>229</v>
      </c>
      <c r="BM363" s="144" t="s">
        <v>17934</v>
      </c>
    </row>
    <row r="364" spans="2:65" s="1" customFormat="1">
      <c r="B364" s="34"/>
      <c r="D364" s="146" t="s">
        <v>222</v>
      </c>
      <c r="F364" s="147" t="s">
        <v>17916</v>
      </c>
      <c r="I364" s="148"/>
      <c r="L364" s="34"/>
      <c r="M364" s="149"/>
      <c r="T364" s="55"/>
      <c r="AT364" s="19" t="s">
        <v>222</v>
      </c>
      <c r="AU364" s="19" t="s">
        <v>236</v>
      </c>
    </row>
    <row r="365" spans="2:65" s="1" customFormat="1" ht="29.25">
      <c r="B365" s="34"/>
      <c r="D365" s="150" t="s">
        <v>224</v>
      </c>
      <c r="F365" s="151" t="s">
        <v>17935</v>
      </c>
      <c r="I365" s="148"/>
      <c r="L365" s="34"/>
      <c r="M365" s="149"/>
      <c r="T365" s="55"/>
      <c r="AT365" s="19" t="s">
        <v>224</v>
      </c>
      <c r="AU365" s="19" t="s">
        <v>236</v>
      </c>
    </row>
    <row r="366" spans="2:65" s="14" customFormat="1">
      <c r="B366" s="170"/>
      <c r="D366" s="150" t="s">
        <v>226</v>
      </c>
      <c r="E366" s="171" t="s">
        <v>19</v>
      </c>
      <c r="F366" s="172" t="s">
        <v>17936</v>
      </c>
      <c r="H366" s="171" t="s">
        <v>19</v>
      </c>
      <c r="I366" s="173"/>
      <c r="L366" s="170"/>
      <c r="M366" s="174"/>
      <c r="T366" s="175"/>
      <c r="AT366" s="171" t="s">
        <v>226</v>
      </c>
      <c r="AU366" s="171" t="s">
        <v>236</v>
      </c>
      <c r="AV366" s="14" t="s">
        <v>77</v>
      </c>
      <c r="AW366" s="14" t="s">
        <v>31</v>
      </c>
      <c r="AX366" s="14" t="s">
        <v>69</v>
      </c>
      <c r="AY366" s="171" t="s">
        <v>212</v>
      </c>
    </row>
    <row r="367" spans="2:65" s="12" customFormat="1">
      <c r="B367" s="152"/>
      <c r="D367" s="150" t="s">
        <v>226</v>
      </c>
      <c r="E367" s="153" t="s">
        <v>19</v>
      </c>
      <c r="F367" s="154" t="s">
        <v>17937</v>
      </c>
      <c r="H367" s="155">
        <v>166.11</v>
      </c>
      <c r="I367" s="156"/>
      <c r="L367" s="152"/>
      <c r="M367" s="157"/>
      <c r="T367" s="158"/>
      <c r="AT367" s="153" t="s">
        <v>226</v>
      </c>
      <c r="AU367" s="153" t="s">
        <v>236</v>
      </c>
      <c r="AV367" s="12" t="s">
        <v>79</v>
      </c>
      <c r="AW367" s="12" t="s">
        <v>31</v>
      </c>
      <c r="AX367" s="12" t="s">
        <v>69</v>
      </c>
      <c r="AY367" s="153" t="s">
        <v>212</v>
      </c>
    </row>
    <row r="368" spans="2:65" s="12" customFormat="1">
      <c r="B368" s="152"/>
      <c r="D368" s="150" t="s">
        <v>226</v>
      </c>
      <c r="E368" s="153" t="s">
        <v>19</v>
      </c>
      <c r="F368" s="154" t="s">
        <v>17938</v>
      </c>
      <c r="H368" s="155">
        <v>79.17</v>
      </c>
      <c r="I368" s="156"/>
      <c r="L368" s="152"/>
      <c r="M368" s="157"/>
      <c r="T368" s="158"/>
      <c r="AT368" s="153" t="s">
        <v>226</v>
      </c>
      <c r="AU368" s="153" t="s">
        <v>236</v>
      </c>
      <c r="AV368" s="12" t="s">
        <v>79</v>
      </c>
      <c r="AW368" s="12" t="s">
        <v>31</v>
      </c>
      <c r="AX368" s="12" t="s">
        <v>69</v>
      </c>
      <c r="AY368" s="153" t="s">
        <v>212</v>
      </c>
    </row>
    <row r="369" spans="2:65" s="12" customFormat="1">
      <c r="B369" s="152"/>
      <c r="D369" s="150" t="s">
        <v>226</v>
      </c>
      <c r="E369" s="153" t="s">
        <v>19</v>
      </c>
      <c r="F369" s="154" t="s">
        <v>17939</v>
      </c>
      <c r="H369" s="155">
        <v>38.64</v>
      </c>
      <c r="I369" s="156"/>
      <c r="L369" s="152"/>
      <c r="M369" s="157"/>
      <c r="T369" s="158"/>
      <c r="AT369" s="153" t="s">
        <v>226</v>
      </c>
      <c r="AU369" s="153" t="s">
        <v>236</v>
      </c>
      <c r="AV369" s="12" t="s">
        <v>79</v>
      </c>
      <c r="AW369" s="12" t="s">
        <v>31</v>
      </c>
      <c r="AX369" s="12" t="s">
        <v>69</v>
      </c>
      <c r="AY369" s="153" t="s">
        <v>212</v>
      </c>
    </row>
    <row r="370" spans="2:65" s="12" customFormat="1">
      <c r="B370" s="152"/>
      <c r="D370" s="150" t="s">
        <v>226</v>
      </c>
      <c r="E370" s="153" t="s">
        <v>19</v>
      </c>
      <c r="F370" s="154" t="s">
        <v>17940</v>
      </c>
      <c r="H370" s="155">
        <v>293.16000000000003</v>
      </c>
      <c r="I370" s="156"/>
      <c r="L370" s="152"/>
      <c r="M370" s="157"/>
      <c r="T370" s="158"/>
      <c r="AT370" s="153" t="s">
        <v>226</v>
      </c>
      <c r="AU370" s="153" t="s">
        <v>236</v>
      </c>
      <c r="AV370" s="12" t="s">
        <v>79</v>
      </c>
      <c r="AW370" s="12" t="s">
        <v>31</v>
      </c>
      <c r="AX370" s="12" t="s">
        <v>69</v>
      </c>
      <c r="AY370" s="153" t="s">
        <v>212</v>
      </c>
    </row>
    <row r="371" spans="2:65" s="13" customFormat="1">
      <c r="B371" s="159"/>
      <c r="D371" s="150" t="s">
        <v>226</v>
      </c>
      <c r="E371" s="160" t="s">
        <v>19</v>
      </c>
      <c r="F371" s="161" t="s">
        <v>228</v>
      </c>
      <c r="H371" s="162">
        <v>577.08000000000004</v>
      </c>
      <c r="I371" s="163"/>
      <c r="L371" s="159"/>
      <c r="M371" s="164"/>
      <c r="T371" s="165"/>
      <c r="AT371" s="160" t="s">
        <v>226</v>
      </c>
      <c r="AU371" s="160" t="s">
        <v>236</v>
      </c>
      <c r="AV371" s="13" t="s">
        <v>229</v>
      </c>
      <c r="AW371" s="13" t="s">
        <v>31</v>
      </c>
      <c r="AX371" s="13" t="s">
        <v>77</v>
      </c>
      <c r="AY371" s="160" t="s">
        <v>212</v>
      </c>
    </row>
    <row r="372" spans="2:65" s="1" customFormat="1" ht="16.5" customHeight="1">
      <c r="B372" s="34"/>
      <c r="C372" s="133" t="s">
        <v>832</v>
      </c>
      <c r="D372" s="133" t="s">
        <v>215</v>
      </c>
      <c r="E372" s="134" t="s">
        <v>17941</v>
      </c>
      <c r="F372" s="135" t="s">
        <v>17942</v>
      </c>
      <c r="G372" s="136" t="s">
        <v>495</v>
      </c>
      <c r="H372" s="137">
        <v>347.62299999999999</v>
      </c>
      <c r="I372" s="138"/>
      <c r="J372" s="139">
        <f>ROUND(I372*H372,2)</f>
        <v>0</v>
      </c>
      <c r="K372" s="135" t="s">
        <v>219</v>
      </c>
      <c r="L372" s="34"/>
      <c r="M372" s="140" t="s">
        <v>19</v>
      </c>
      <c r="N372" s="141" t="s">
        <v>40</v>
      </c>
      <c r="P372" s="142">
        <f>O372*H372</f>
        <v>0</v>
      </c>
      <c r="Q372" s="142">
        <v>6.8999999999999997E-4</v>
      </c>
      <c r="R372" s="142">
        <f>Q372*H372</f>
        <v>0.23985986999999998</v>
      </c>
      <c r="S372" s="142">
        <v>0</v>
      </c>
      <c r="T372" s="143">
        <f>S372*H372</f>
        <v>0</v>
      </c>
      <c r="AR372" s="144" t="s">
        <v>229</v>
      </c>
      <c r="AT372" s="144" t="s">
        <v>215</v>
      </c>
      <c r="AU372" s="144" t="s">
        <v>236</v>
      </c>
      <c r="AY372" s="19" t="s">
        <v>212</v>
      </c>
      <c r="BE372" s="145">
        <f>IF(N372="základní",J372,0)</f>
        <v>0</v>
      </c>
      <c r="BF372" s="145">
        <f>IF(N372="snížená",J372,0)</f>
        <v>0</v>
      </c>
      <c r="BG372" s="145">
        <f>IF(N372="zákl. přenesená",J372,0)</f>
        <v>0</v>
      </c>
      <c r="BH372" s="145">
        <f>IF(N372="sníž. přenesená",J372,0)</f>
        <v>0</v>
      </c>
      <c r="BI372" s="145">
        <f>IF(N372="nulová",J372,0)</f>
        <v>0</v>
      </c>
      <c r="BJ372" s="19" t="s">
        <v>77</v>
      </c>
      <c r="BK372" s="145">
        <f>ROUND(I372*H372,2)</f>
        <v>0</v>
      </c>
      <c r="BL372" s="19" t="s">
        <v>229</v>
      </c>
      <c r="BM372" s="144" t="s">
        <v>17943</v>
      </c>
    </row>
    <row r="373" spans="2:65" s="1" customFormat="1">
      <c r="B373" s="34"/>
      <c r="D373" s="146" t="s">
        <v>222</v>
      </c>
      <c r="F373" s="147" t="s">
        <v>17944</v>
      </c>
      <c r="I373" s="148"/>
      <c r="L373" s="34"/>
      <c r="M373" s="149"/>
      <c r="T373" s="55"/>
      <c r="AT373" s="19" t="s">
        <v>222</v>
      </c>
      <c r="AU373" s="19" t="s">
        <v>236</v>
      </c>
    </row>
    <row r="374" spans="2:65" s="1" customFormat="1" ht="39">
      <c r="B374" s="34"/>
      <c r="D374" s="150" t="s">
        <v>224</v>
      </c>
      <c r="F374" s="151" t="s">
        <v>17945</v>
      </c>
      <c r="I374" s="148"/>
      <c r="L374" s="34"/>
      <c r="M374" s="149"/>
      <c r="T374" s="55"/>
      <c r="AT374" s="19" t="s">
        <v>224</v>
      </c>
      <c r="AU374" s="19" t="s">
        <v>236</v>
      </c>
    </row>
    <row r="375" spans="2:65" s="14" customFormat="1">
      <c r="B375" s="170"/>
      <c r="D375" s="150" t="s">
        <v>226</v>
      </c>
      <c r="E375" s="171" t="s">
        <v>19</v>
      </c>
      <c r="F375" s="172" t="s">
        <v>17946</v>
      </c>
      <c r="H375" s="171" t="s">
        <v>19</v>
      </c>
      <c r="I375" s="173"/>
      <c r="L375" s="170"/>
      <c r="M375" s="174"/>
      <c r="T375" s="175"/>
      <c r="AT375" s="171" t="s">
        <v>226</v>
      </c>
      <c r="AU375" s="171" t="s">
        <v>236</v>
      </c>
      <c r="AV375" s="14" t="s">
        <v>77</v>
      </c>
      <c r="AW375" s="14" t="s">
        <v>31</v>
      </c>
      <c r="AX375" s="14" t="s">
        <v>69</v>
      </c>
      <c r="AY375" s="171" t="s">
        <v>212</v>
      </c>
    </row>
    <row r="376" spans="2:65" s="12" customFormat="1">
      <c r="B376" s="152"/>
      <c r="D376" s="150" t="s">
        <v>226</v>
      </c>
      <c r="E376" s="153" t="s">
        <v>19</v>
      </c>
      <c r="F376" s="154" t="s">
        <v>17947</v>
      </c>
      <c r="H376" s="155">
        <v>100.062</v>
      </c>
      <c r="I376" s="156"/>
      <c r="L376" s="152"/>
      <c r="M376" s="157"/>
      <c r="T376" s="158"/>
      <c r="AT376" s="153" t="s">
        <v>226</v>
      </c>
      <c r="AU376" s="153" t="s">
        <v>236</v>
      </c>
      <c r="AV376" s="12" t="s">
        <v>79</v>
      </c>
      <c r="AW376" s="12" t="s">
        <v>31</v>
      </c>
      <c r="AX376" s="12" t="s">
        <v>69</v>
      </c>
      <c r="AY376" s="153" t="s">
        <v>212</v>
      </c>
    </row>
    <row r="377" spans="2:65" s="12" customFormat="1">
      <c r="B377" s="152"/>
      <c r="D377" s="150" t="s">
        <v>226</v>
      </c>
      <c r="E377" s="153" t="s">
        <v>19</v>
      </c>
      <c r="F377" s="154" t="s">
        <v>17948</v>
      </c>
      <c r="H377" s="155">
        <v>47.691000000000003</v>
      </c>
      <c r="I377" s="156"/>
      <c r="L377" s="152"/>
      <c r="M377" s="157"/>
      <c r="T377" s="158"/>
      <c r="AT377" s="153" t="s">
        <v>226</v>
      </c>
      <c r="AU377" s="153" t="s">
        <v>236</v>
      </c>
      <c r="AV377" s="12" t="s">
        <v>79</v>
      </c>
      <c r="AW377" s="12" t="s">
        <v>31</v>
      </c>
      <c r="AX377" s="12" t="s">
        <v>69</v>
      </c>
      <c r="AY377" s="153" t="s">
        <v>212</v>
      </c>
    </row>
    <row r="378" spans="2:65" s="12" customFormat="1">
      <c r="B378" s="152"/>
      <c r="D378" s="150" t="s">
        <v>226</v>
      </c>
      <c r="E378" s="153" t="s">
        <v>19</v>
      </c>
      <c r="F378" s="154" t="s">
        <v>17949</v>
      </c>
      <c r="H378" s="155">
        <v>23.276</v>
      </c>
      <c r="I378" s="156"/>
      <c r="L378" s="152"/>
      <c r="M378" s="157"/>
      <c r="T378" s="158"/>
      <c r="AT378" s="153" t="s">
        <v>226</v>
      </c>
      <c r="AU378" s="153" t="s">
        <v>236</v>
      </c>
      <c r="AV378" s="12" t="s">
        <v>79</v>
      </c>
      <c r="AW378" s="12" t="s">
        <v>31</v>
      </c>
      <c r="AX378" s="12" t="s">
        <v>69</v>
      </c>
      <c r="AY378" s="153" t="s">
        <v>212</v>
      </c>
    </row>
    <row r="379" spans="2:65" s="12" customFormat="1">
      <c r="B379" s="152"/>
      <c r="D379" s="150" t="s">
        <v>226</v>
      </c>
      <c r="E379" s="153" t="s">
        <v>19</v>
      </c>
      <c r="F379" s="154" t="s">
        <v>17950</v>
      </c>
      <c r="H379" s="155">
        <v>176.59399999999999</v>
      </c>
      <c r="I379" s="156"/>
      <c r="L379" s="152"/>
      <c r="M379" s="157"/>
      <c r="T379" s="158"/>
      <c r="AT379" s="153" t="s">
        <v>226</v>
      </c>
      <c r="AU379" s="153" t="s">
        <v>236</v>
      </c>
      <c r="AV379" s="12" t="s">
        <v>79</v>
      </c>
      <c r="AW379" s="12" t="s">
        <v>31</v>
      </c>
      <c r="AX379" s="12" t="s">
        <v>69</v>
      </c>
      <c r="AY379" s="153" t="s">
        <v>212</v>
      </c>
    </row>
    <row r="380" spans="2:65" s="13" customFormat="1">
      <c r="B380" s="159"/>
      <c r="D380" s="150" t="s">
        <v>226</v>
      </c>
      <c r="E380" s="160" t="s">
        <v>19</v>
      </c>
      <c r="F380" s="161" t="s">
        <v>228</v>
      </c>
      <c r="H380" s="162">
        <v>347.62299999999999</v>
      </c>
      <c r="I380" s="163"/>
      <c r="L380" s="159"/>
      <c r="M380" s="164"/>
      <c r="T380" s="165"/>
      <c r="AT380" s="160" t="s">
        <v>226</v>
      </c>
      <c r="AU380" s="160" t="s">
        <v>236</v>
      </c>
      <c r="AV380" s="13" t="s">
        <v>229</v>
      </c>
      <c r="AW380" s="13" t="s">
        <v>31</v>
      </c>
      <c r="AX380" s="13" t="s">
        <v>77</v>
      </c>
      <c r="AY380" s="160" t="s">
        <v>212</v>
      </c>
    </row>
    <row r="381" spans="2:65" s="11" customFormat="1" ht="22.9" customHeight="1">
      <c r="B381" s="121"/>
      <c r="D381" s="122" t="s">
        <v>68</v>
      </c>
      <c r="E381" s="131" t="s">
        <v>275</v>
      </c>
      <c r="F381" s="131" t="s">
        <v>492</v>
      </c>
      <c r="I381" s="124"/>
      <c r="J381" s="132">
        <f>BK381</f>
        <v>0</v>
      </c>
      <c r="L381" s="121"/>
      <c r="M381" s="126"/>
      <c r="P381" s="127">
        <f>SUM(P382:P430)</f>
        <v>0</v>
      </c>
      <c r="R381" s="127">
        <f>SUM(R382:R430)</f>
        <v>30.229925000000001</v>
      </c>
      <c r="T381" s="128">
        <f>SUM(T382:T430)</f>
        <v>0</v>
      </c>
      <c r="AR381" s="122" t="s">
        <v>77</v>
      </c>
      <c r="AT381" s="129" t="s">
        <v>68</v>
      </c>
      <c r="AU381" s="129" t="s">
        <v>77</v>
      </c>
      <c r="AY381" s="122" t="s">
        <v>212</v>
      </c>
      <c r="BK381" s="130">
        <f>SUM(BK382:BK430)</f>
        <v>0</v>
      </c>
    </row>
    <row r="382" spans="2:65" s="1" customFormat="1" ht="24.2" customHeight="1">
      <c r="B382" s="34"/>
      <c r="C382" s="133" t="s">
        <v>839</v>
      </c>
      <c r="D382" s="133" t="s">
        <v>215</v>
      </c>
      <c r="E382" s="134" t="s">
        <v>17951</v>
      </c>
      <c r="F382" s="135" t="s">
        <v>17952</v>
      </c>
      <c r="G382" s="136" t="s">
        <v>536</v>
      </c>
      <c r="H382" s="137">
        <v>85</v>
      </c>
      <c r="I382" s="138"/>
      <c r="J382" s="139">
        <f>ROUND(I382*H382,2)</f>
        <v>0</v>
      </c>
      <c r="K382" s="135" t="s">
        <v>219</v>
      </c>
      <c r="L382" s="34"/>
      <c r="M382" s="140" t="s">
        <v>19</v>
      </c>
      <c r="N382" s="141" t="s">
        <v>40</v>
      </c>
      <c r="P382" s="142">
        <f>O382*H382</f>
        <v>0</v>
      </c>
      <c r="Q382" s="142">
        <v>0.16850000000000001</v>
      </c>
      <c r="R382" s="142">
        <f>Q382*H382</f>
        <v>14.322500000000002</v>
      </c>
      <c r="S382" s="142">
        <v>0</v>
      </c>
      <c r="T382" s="143">
        <f>S382*H382</f>
        <v>0</v>
      </c>
      <c r="AR382" s="144" t="s">
        <v>229</v>
      </c>
      <c r="AT382" s="144" t="s">
        <v>215</v>
      </c>
      <c r="AU382" s="144" t="s">
        <v>79</v>
      </c>
      <c r="AY382" s="19" t="s">
        <v>212</v>
      </c>
      <c r="BE382" s="145">
        <f>IF(N382="základní",J382,0)</f>
        <v>0</v>
      </c>
      <c r="BF382" s="145">
        <f>IF(N382="snížená",J382,0)</f>
        <v>0</v>
      </c>
      <c r="BG382" s="145">
        <f>IF(N382="zákl. přenesená",J382,0)</f>
        <v>0</v>
      </c>
      <c r="BH382" s="145">
        <f>IF(N382="sníž. přenesená",J382,0)</f>
        <v>0</v>
      </c>
      <c r="BI382" s="145">
        <f>IF(N382="nulová",J382,0)</f>
        <v>0</v>
      </c>
      <c r="BJ382" s="19" t="s">
        <v>77</v>
      </c>
      <c r="BK382" s="145">
        <f>ROUND(I382*H382,2)</f>
        <v>0</v>
      </c>
      <c r="BL382" s="19" t="s">
        <v>229</v>
      </c>
      <c r="BM382" s="144" t="s">
        <v>17953</v>
      </c>
    </row>
    <row r="383" spans="2:65" s="1" customFormat="1">
      <c r="B383" s="34"/>
      <c r="D383" s="146" t="s">
        <v>222</v>
      </c>
      <c r="F383" s="147" t="s">
        <v>17954</v>
      </c>
      <c r="I383" s="148"/>
      <c r="L383" s="34"/>
      <c r="M383" s="149"/>
      <c r="T383" s="55"/>
      <c r="AT383" s="19" t="s">
        <v>222</v>
      </c>
      <c r="AU383" s="19" t="s">
        <v>79</v>
      </c>
    </row>
    <row r="384" spans="2:65" s="14" customFormat="1">
      <c r="B384" s="170"/>
      <c r="D384" s="150" t="s">
        <v>226</v>
      </c>
      <c r="E384" s="171" t="s">
        <v>19</v>
      </c>
      <c r="F384" s="172" t="s">
        <v>17955</v>
      </c>
      <c r="H384" s="171" t="s">
        <v>19</v>
      </c>
      <c r="I384" s="173"/>
      <c r="L384" s="170"/>
      <c r="M384" s="174"/>
      <c r="T384" s="175"/>
      <c r="AT384" s="171" t="s">
        <v>226</v>
      </c>
      <c r="AU384" s="171" t="s">
        <v>79</v>
      </c>
      <c r="AV384" s="14" t="s">
        <v>77</v>
      </c>
      <c r="AW384" s="14" t="s">
        <v>31</v>
      </c>
      <c r="AX384" s="14" t="s">
        <v>69</v>
      </c>
      <c r="AY384" s="171" t="s">
        <v>212</v>
      </c>
    </row>
    <row r="385" spans="2:65" s="12" customFormat="1">
      <c r="B385" s="152"/>
      <c r="D385" s="150" t="s">
        <v>226</v>
      </c>
      <c r="E385" s="153" t="s">
        <v>19</v>
      </c>
      <c r="F385" s="154" t="s">
        <v>17956</v>
      </c>
      <c r="H385" s="155">
        <v>70</v>
      </c>
      <c r="I385" s="156"/>
      <c r="L385" s="152"/>
      <c r="M385" s="157"/>
      <c r="T385" s="158"/>
      <c r="AT385" s="153" t="s">
        <v>226</v>
      </c>
      <c r="AU385" s="153" t="s">
        <v>79</v>
      </c>
      <c r="AV385" s="12" t="s">
        <v>79</v>
      </c>
      <c r="AW385" s="12" t="s">
        <v>31</v>
      </c>
      <c r="AX385" s="12" t="s">
        <v>69</v>
      </c>
      <c r="AY385" s="153" t="s">
        <v>212</v>
      </c>
    </row>
    <row r="386" spans="2:65" s="12" customFormat="1" ht="22.5">
      <c r="B386" s="152"/>
      <c r="D386" s="150" t="s">
        <v>226</v>
      </c>
      <c r="E386" s="153" t="s">
        <v>19</v>
      </c>
      <c r="F386" s="154" t="s">
        <v>17957</v>
      </c>
      <c r="H386" s="155">
        <v>15</v>
      </c>
      <c r="I386" s="156"/>
      <c r="L386" s="152"/>
      <c r="M386" s="157"/>
      <c r="T386" s="158"/>
      <c r="AT386" s="153" t="s">
        <v>226</v>
      </c>
      <c r="AU386" s="153" t="s">
        <v>79</v>
      </c>
      <c r="AV386" s="12" t="s">
        <v>79</v>
      </c>
      <c r="AW386" s="12" t="s">
        <v>31</v>
      </c>
      <c r="AX386" s="12" t="s">
        <v>69</v>
      </c>
      <c r="AY386" s="153" t="s">
        <v>212</v>
      </c>
    </row>
    <row r="387" spans="2:65" s="13" customFormat="1">
      <c r="B387" s="159"/>
      <c r="D387" s="150" t="s">
        <v>226</v>
      </c>
      <c r="E387" s="160" t="s">
        <v>19</v>
      </c>
      <c r="F387" s="161" t="s">
        <v>228</v>
      </c>
      <c r="H387" s="162">
        <v>85</v>
      </c>
      <c r="I387" s="163"/>
      <c r="L387" s="159"/>
      <c r="M387" s="164"/>
      <c r="T387" s="165"/>
      <c r="AT387" s="160" t="s">
        <v>226</v>
      </c>
      <c r="AU387" s="160" t="s">
        <v>79</v>
      </c>
      <c r="AV387" s="13" t="s">
        <v>229</v>
      </c>
      <c r="AW387" s="13" t="s">
        <v>31</v>
      </c>
      <c r="AX387" s="13" t="s">
        <v>77</v>
      </c>
      <c r="AY387" s="160" t="s">
        <v>212</v>
      </c>
    </row>
    <row r="388" spans="2:65" s="1" customFormat="1" ht="16.5" customHeight="1">
      <c r="B388" s="34"/>
      <c r="C388" s="186" t="s">
        <v>847</v>
      </c>
      <c r="D388" s="186" t="s">
        <v>3107</v>
      </c>
      <c r="E388" s="187" t="s">
        <v>17958</v>
      </c>
      <c r="F388" s="188" t="s">
        <v>17959</v>
      </c>
      <c r="G388" s="189" t="s">
        <v>536</v>
      </c>
      <c r="H388" s="190">
        <v>89.25</v>
      </c>
      <c r="I388" s="191"/>
      <c r="J388" s="192">
        <f>ROUND(I388*H388,2)</f>
        <v>0</v>
      </c>
      <c r="K388" s="188" t="s">
        <v>219</v>
      </c>
      <c r="L388" s="193"/>
      <c r="M388" s="194" t="s">
        <v>19</v>
      </c>
      <c r="N388" s="195" t="s">
        <v>40</v>
      </c>
      <c r="P388" s="142">
        <f>O388*H388</f>
        <v>0</v>
      </c>
      <c r="Q388" s="142">
        <v>0.08</v>
      </c>
      <c r="R388" s="142">
        <f>Q388*H388</f>
        <v>7.1400000000000006</v>
      </c>
      <c r="S388" s="142">
        <v>0</v>
      </c>
      <c r="T388" s="143">
        <f>S388*H388</f>
        <v>0</v>
      </c>
      <c r="AR388" s="144" t="s">
        <v>267</v>
      </c>
      <c r="AT388" s="144" t="s">
        <v>3107</v>
      </c>
      <c r="AU388" s="144" t="s">
        <v>79</v>
      </c>
      <c r="AY388" s="19" t="s">
        <v>212</v>
      </c>
      <c r="BE388" s="145">
        <f>IF(N388="základní",J388,0)</f>
        <v>0</v>
      </c>
      <c r="BF388" s="145">
        <f>IF(N388="snížená",J388,0)</f>
        <v>0</v>
      </c>
      <c r="BG388" s="145">
        <f>IF(N388="zákl. přenesená",J388,0)</f>
        <v>0</v>
      </c>
      <c r="BH388" s="145">
        <f>IF(N388="sníž. přenesená",J388,0)</f>
        <v>0</v>
      </c>
      <c r="BI388" s="145">
        <f>IF(N388="nulová",J388,0)</f>
        <v>0</v>
      </c>
      <c r="BJ388" s="19" t="s">
        <v>77</v>
      </c>
      <c r="BK388" s="145">
        <f>ROUND(I388*H388,2)</f>
        <v>0</v>
      </c>
      <c r="BL388" s="19" t="s">
        <v>229</v>
      </c>
      <c r="BM388" s="144" t="s">
        <v>17960</v>
      </c>
    </row>
    <row r="389" spans="2:65" s="1" customFormat="1" ht="19.5">
      <c r="B389" s="34"/>
      <c r="D389" s="150" t="s">
        <v>224</v>
      </c>
      <c r="F389" s="151" t="s">
        <v>17961</v>
      </c>
      <c r="I389" s="148"/>
      <c r="L389" s="34"/>
      <c r="M389" s="149"/>
      <c r="T389" s="55"/>
      <c r="AT389" s="19" t="s">
        <v>224</v>
      </c>
      <c r="AU389" s="19" t="s">
        <v>79</v>
      </c>
    </row>
    <row r="390" spans="2:65" s="14" customFormat="1">
      <c r="B390" s="170"/>
      <c r="D390" s="150" t="s">
        <v>226</v>
      </c>
      <c r="E390" s="171" t="s">
        <v>19</v>
      </c>
      <c r="F390" s="172" t="s">
        <v>17962</v>
      </c>
      <c r="H390" s="171" t="s">
        <v>19</v>
      </c>
      <c r="I390" s="173"/>
      <c r="L390" s="170"/>
      <c r="M390" s="174"/>
      <c r="T390" s="175"/>
      <c r="AT390" s="171" t="s">
        <v>226</v>
      </c>
      <c r="AU390" s="171" t="s">
        <v>79</v>
      </c>
      <c r="AV390" s="14" t="s">
        <v>77</v>
      </c>
      <c r="AW390" s="14" t="s">
        <v>31</v>
      </c>
      <c r="AX390" s="14" t="s">
        <v>69</v>
      </c>
      <c r="AY390" s="171" t="s">
        <v>212</v>
      </c>
    </row>
    <row r="391" spans="2:65" s="12" customFormat="1">
      <c r="B391" s="152"/>
      <c r="D391" s="150" t="s">
        <v>226</v>
      </c>
      <c r="E391" s="153" t="s">
        <v>19</v>
      </c>
      <c r="F391" s="154" t="s">
        <v>17963</v>
      </c>
      <c r="H391" s="155">
        <v>73.5</v>
      </c>
      <c r="I391" s="156"/>
      <c r="L391" s="152"/>
      <c r="M391" s="157"/>
      <c r="T391" s="158"/>
      <c r="AT391" s="153" t="s">
        <v>226</v>
      </c>
      <c r="AU391" s="153" t="s">
        <v>79</v>
      </c>
      <c r="AV391" s="12" t="s">
        <v>79</v>
      </c>
      <c r="AW391" s="12" t="s">
        <v>31</v>
      </c>
      <c r="AX391" s="12" t="s">
        <v>69</v>
      </c>
      <c r="AY391" s="153" t="s">
        <v>212</v>
      </c>
    </row>
    <row r="392" spans="2:65" s="12" customFormat="1">
      <c r="B392" s="152"/>
      <c r="D392" s="150" t="s">
        <v>226</v>
      </c>
      <c r="E392" s="153" t="s">
        <v>19</v>
      </c>
      <c r="F392" s="154" t="s">
        <v>17964</v>
      </c>
      <c r="H392" s="155">
        <v>15.75</v>
      </c>
      <c r="I392" s="156"/>
      <c r="L392" s="152"/>
      <c r="M392" s="157"/>
      <c r="T392" s="158"/>
      <c r="AT392" s="153" t="s">
        <v>226</v>
      </c>
      <c r="AU392" s="153" t="s">
        <v>79</v>
      </c>
      <c r="AV392" s="12" t="s">
        <v>79</v>
      </c>
      <c r="AW392" s="12" t="s">
        <v>31</v>
      </c>
      <c r="AX392" s="12" t="s">
        <v>69</v>
      </c>
      <c r="AY392" s="153" t="s">
        <v>212</v>
      </c>
    </row>
    <row r="393" spans="2:65" s="13" customFormat="1">
      <c r="B393" s="159"/>
      <c r="D393" s="150" t="s">
        <v>226</v>
      </c>
      <c r="E393" s="160" t="s">
        <v>19</v>
      </c>
      <c r="F393" s="161" t="s">
        <v>228</v>
      </c>
      <c r="H393" s="162">
        <v>89.25</v>
      </c>
      <c r="I393" s="163"/>
      <c r="L393" s="159"/>
      <c r="M393" s="164"/>
      <c r="T393" s="165"/>
      <c r="AT393" s="160" t="s">
        <v>226</v>
      </c>
      <c r="AU393" s="160" t="s">
        <v>79</v>
      </c>
      <c r="AV393" s="13" t="s">
        <v>229</v>
      </c>
      <c r="AW393" s="13" t="s">
        <v>31</v>
      </c>
      <c r="AX393" s="13" t="s">
        <v>77</v>
      </c>
      <c r="AY393" s="160" t="s">
        <v>212</v>
      </c>
    </row>
    <row r="394" spans="2:65" s="1" customFormat="1" ht="24.2" customHeight="1">
      <c r="B394" s="34"/>
      <c r="C394" s="133" t="s">
        <v>853</v>
      </c>
      <c r="D394" s="133" t="s">
        <v>215</v>
      </c>
      <c r="E394" s="134" t="s">
        <v>17965</v>
      </c>
      <c r="F394" s="135" t="s">
        <v>17966</v>
      </c>
      <c r="G394" s="136" t="s">
        <v>536</v>
      </c>
      <c r="H394" s="137">
        <v>69.5</v>
      </c>
      <c r="I394" s="138"/>
      <c r="J394" s="139">
        <f>ROUND(I394*H394,2)</f>
        <v>0</v>
      </c>
      <c r="K394" s="135" t="s">
        <v>219</v>
      </c>
      <c r="L394" s="34"/>
      <c r="M394" s="140" t="s">
        <v>19</v>
      </c>
      <c r="N394" s="141" t="s">
        <v>40</v>
      </c>
      <c r="P394" s="142">
        <f>O394*H394</f>
        <v>0</v>
      </c>
      <c r="Q394" s="142">
        <v>0.10095</v>
      </c>
      <c r="R394" s="142">
        <f>Q394*H394</f>
        <v>7.016025</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17967</v>
      </c>
    </row>
    <row r="395" spans="2:65" s="1" customFormat="1">
      <c r="B395" s="34"/>
      <c r="D395" s="146" t="s">
        <v>222</v>
      </c>
      <c r="F395" s="147" t="s">
        <v>17968</v>
      </c>
      <c r="I395" s="148"/>
      <c r="L395" s="34"/>
      <c r="M395" s="149"/>
      <c r="T395" s="55"/>
      <c r="AT395" s="19" t="s">
        <v>222</v>
      </c>
      <c r="AU395" s="19" t="s">
        <v>79</v>
      </c>
    </row>
    <row r="396" spans="2:65" s="14" customFormat="1">
      <c r="B396" s="170"/>
      <c r="D396" s="150" t="s">
        <v>226</v>
      </c>
      <c r="E396" s="171" t="s">
        <v>19</v>
      </c>
      <c r="F396" s="172" t="s">
        <v>17969</v>
      </c>
      <c r="H396" s="171" t="s">
        <v>19</v>
      </c>
      <c r="I396" s="173"/>
      <c r="L396" s="170"/>
      <c r="M396" s="174"/>
      <c r="T396" s="175"/>
      <c r="AT396" s="171" t="s">
        <v>226</v>
      </c>
      <c r="AU396" s="171" t="s">
        <v>79</v>
      </c>
      <c r="AV396" s="14" t="s">
        <v>77</v>
      </c>
      <c r="AW396" s="14" t="s">
        <v>31</v>
      </c>
      <c r="AX396" s="14" t="s">
        <v>69</v>
      </c>
      <c r="AY396" s="171" t="s">
        <v>212</v>
      </c>
    </row>
    <row r="397" spans="2:65" s="12" customFormat="1">
      <c r="B397" s="152"/>
      <c r="D397" s="150" t="s">
        <v>226</v>
      </c>
      <c r="E397" s="153" t="s">
        <v>19</v>
      </c>
      <c r="F397" s="154" t="s">
        <v>17970</v>
      </c>
      <c r="H397" s="155">
        <v>54.9</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17971</v>
      </c>
      <c r="H398" s="155">
        <v>14.6</v>
      </c>
      <c r="I398" s="156"/>
      <c r="L398" s="152"/>
      <c r="M398" s="157"/>
      <c r="T398" s="158"/>
      <c r="AT398" s="153" t="s">
        <v>226</v>
      </c>
      <c r="AU398" s="153" t="s">
        <v>79</v>
      </c>
      <c r="AV398" s="12" t="s">
        <v>79</v>
      </c>
      <c r="AW398" s="12" t="s">
        <v>31</v>
      </c>
      <c r="AX398" s="12" t="s">
        <v>69</v>
      </c>
      <c r="AY398" s="153" t="s">
        <v>212</v>
      </c>
    </row>
    <row r="399" spans="2:65" s="13" customFormat="1">
      <c r="B399" s="159"/>
      <c r="D399" s="150" t="s">
        <v>226</v>
      </c>
      <c r="E399" s="160" t="s">
        <v>19</v>
      </c>
      <c r="F399" s="161" t="s">
        <v>228</v>
      </c>
      <c r="H399" s="162">
        <v>69.5</v>
      </c>
      <c r="I399" s="163"/>
      <c r="L399" s="159"/>
      <c r="M399" s="164"/>
      <c r="T399" s="165"/>
      <c r="AT399" s="160" t="s">
        <v>226</v>
      </c>
      <c r="AU399" s="160" t="s">
        <v>79</v>
      </c>
      <c r="AV399" s="13" t="s">
        <v>229</v>
      </c>
      <c r="AW399" s="13" t="s">
        <v>31</v>
      </c>
      <c r="AX399" s="13" t="s">
        <v>77</v>
      </c>
      <c r="AY399" s="160" t="s">
        <v>212</v>
      </c>
    </row>
    <row r="400" spans="2:65" s="1" customFormat="1" ht="16.5" customHeight="1">
      <c r="B400" s="34"/>
      <c r="C400" s="186" t="s">
        <v>858</v>
      </c>
      <c r="D400" s="186" t="s">
        <v>3107</v>
      </c>
      <c r="E400" s="187" t="s">
        <v>17972</v>
      </c>
      <c r="F400" s="188" t="s">
        <v>17973</v>
      </c>
      <c r="G400" s="189" t="s">
        <v>536</v>
      </c>
      <c r="H400" s="190">
        <v>72.974999999999994</v>
      </c>
      <c r="I400" s="191"/>
      <c r="J400" s="192">
        <f>ROUND(I400*H400,2)</f>
        <v>0</v>
      </c>
      <c r="K400" s="188" t="s">
        <v>219</v>
      </c>
      <c r="L400" s="193"/>
      <c r="M400" s="194" t="s">
        <v>19</v>
      </c>
      <c r="N400" s="195" t="s">
        <v>40</v>
      </c>
      <c r="P400" s="142">
        <f>O400*H400</f>
        <v>0</v>
      </c>
      <c r="Q400" s="142">
        <v>2.4E-2</v>
      </c>
      <c r="R400" s="142">
        <f>Q400*H400</f>
        <v>1.7513999999999998</v>
      </c>
      <c r="S400" s="142">
        <v>0</v>
      </c>
      <c r="T400" s="143">
        <f>S400*H400</f>
        <v>0</v>
      </c>
      <c r="AR400" s="144" t="s">
        <v>267</v>
      </c>
      <c r="AT400" s="144" t="s">
        <v>3107</v>
      </c>
      <c r="AU400" s="144" t="s">
        <v>79</v>
      </c>
      <c r="AY400" s="19" t="s">
        <v>212</v>
      </c>
      <c r="BE400" s="145">
        <f>IF(N400="základní",J400,0)</f>
        <v>0</v>
      </c>
      <c r="BF400" s="145">
        <f>IF(N400="snížená",J400,0)</f>
        <v>0</v>
      </c>
      <c r="BG400" s="145">
        <f>IF(N400="zákl. přenesená",J400,0)</f>
        <v>0</v>
      </c>
      <c r="BH400" s="145">
        <f>IF(N400="sníž. přenesená",J400,0)</f>
        <v>0</v>
      </c>
      <c r="BI400" s="145">
        <f>IF(N400="nulová",J400,0)</f>
        <v>0</v>
      </c>
      <c r="BJ400" s="19" t="s">
        <v>77</v>
      </c>
      <c r="BK400" s="145">
        <f>ROUND(I400*H400,2)</f>
        <v>0</v>
      </c>
      <c r="BL400" s="19" t="s">
        <v>229</v>
      </c>
      <c r="BM400" s="144" t="s">
        <v>17974</v>
      </c>
    </row>
    <row r="401" spans="2:65" s="1" customFormat="1" ht="19.5">
      <c r="B401" s="34"/>
      <c r="D401" s="150" t="s">
        <v>224</v>
      </c>
      <c r="F401" s="151" t="s">
        <v>17961</v>
      </c>
      <c r="I401" s="148"/>
      <c r="L401" s="34"/>
      <c r="M401" s="149"/>
      <c r="T401" s="55"/>
      <c r="AT401" s="19" t="s">
        <v>224</v>
      </c>
      <c r="AU401" s="19" t="s">
        <v>79</v>
      </c>
    </row>
    <row r="402" spans="2:65" s="14" customFormat="1">
      <c r="B402" s="170"/>
      <c r="D402" s="150" t="s">
        <v>226</v>
      </c>
      <c r="E402" s="171" t="s">
        <v>19</v>
      </c>
      <c r="F402" s="172" t="s">
        <v>17975</v>
      </c>
      <c r="H402" s="171" t="s">
        <v>19</v>
      </c>
      <c r="I402" s="173"/>
      <c r="L402" s="170"/>
      <c r="M402" s="174"/>
      <c r="T402" s="175"/>
      <c r="AT402" s="171" t="s">
        <v>226</v>
      </c>
      <c r="AU402" s="171" t="s">
        <v>79</v>
      </c>
      <c r="AV402" s="14" t="s">
        <v>77</v>
      </c>
      <c r="AW402" s="14" t="s">
        <v>31</v>
      </c>
      <c r="AX402" s="14" t="s">
        <v>69</v>
      </c>
      <c r="AY402" s="171" t="s">
        <v>212</v>
      </c>
    </row>
    <row r="403" spans="2:65" s="12" customFormat="1">
      <c r="B403" s="152"/>
      <c r="D403" s="150" t="s">
        <v>226</v>
      </c>
      <c r="E403" s="153" t="s">
        <v>19</v>
      </c>
      <c r="F403" s="154" t="s">
        <v>17976</v>
      </c>
      <c r="H403" s="155">
        <v>57.645000000000003</v>
      </c>
      <c r="I403" s="156"/>
      <c r="L403" s="152"/>
      <c r="M403" s="157"/>
      <c r="T403" s="158"/>
      <c r="AT403" s="153" t="s">
        <v>226</v>
      </c>
      <c r="AU403" s="153" t="s">
        <v>79</v>
      </c>
      <c r="AV403" s="12" t="s">
        <v>79</v>
      </c>
      <c r="AW403" s="12" t="s">
        <v>31</v>
      </c>
      <c r="AX403" s="12" t="s">
        <v>69</v>
      </c>
      <c r="AY403" s="153" t="s">
        <v>212</v>
      </c>
    </row>
    <row r="404" spans="2:65" s="12" customFormat="1">
      <c r="B404" s="152"/>
      <c r="D404" s="150" t="s">
        <v>226</v>
      </c>
      <c r="E404" s="153" t="s">
        <v>19</v>
      </c>
      <c r="F404" s="154" t="s">
        <v>17977</v>
      </c>
      <c r="H404" s="155">
        <v>15.33</v>
      </c>
      <c r="I404" s="156"/>
      <c r="L404" s="152"/>
      <c r="M404" s="157"/>
      <c r="T404" s="158"/>
      <c r="AT404" s="153" t="s">
        <v>226</v>
      </c>
      <c r="AU404" s="153" t="s">
        <v>79</v>
      </c>
      <c r="AV404" s="12" t="s">
        <v>79</v>
      </c>
      <c r="AW404" s="12" t="s">
        <v>31</v>
      </c>
      <c r="AX404" s="12" t="s">
        <v>69</v>
      </c>
      <c r="AY404" s="153" t="s">
        <v>212</v>
      </c>
    </row>
    <row r="405" spans="2:65" s="13" customFormat="1">
      <c r="B405" s="159"/>
      <c r="D405" s="150" t="s">
        <v>226</v>
      </c>
      <c r="E405" s="160" t="s">
        <v>19</v>
      </c>
      <c r="F405" s="161" t="s">
        <v>228</v>
      </c>
      <c r="H405" s="162">
        <v>72.974999999999994</v>
      </c>
      <c r="I405" s="163"/>
      <c r="L405" s="159"/>
      <c r="M405" s="164"/>
      <c r="T405" s="165"/>
      <c r="AT405" s="160" t="s">
        <v>226</v>
      </c>
      <c r="AU405" s="160" t="s">
        <v>79</v>
      </c>
      <c r="AV405" s="13" t="s">
        <v>229</v>
      </c>
      <c r="AW405" s="13" t="s">
        <v>31</v>
      </c>
      <c r="AX405" s="13" t="s">
        <v>77</v>
      </c>
      <c r="AY405" s="160" t="s">
        <v>212</v>
      </c>
    </row>
    <row r="406" spans="2:65" s="1" customFormat="1" ht="16.5" customHeight="1">
      <c r="B406" s="34"/>
      <c r="C406" s="133" t="s">
        <v>864</v>
      </c>
      <c r="D406" s="133" t="s">
        <v>215</v>
      </c>
      <c r="E406" s="134" t="s">
        <v>17978</v>
      </c>
      <c r="F406" s="135" t="s">
        <v>17979</v>
      </c>
      <c r="G406" s="136" t="s">
        <v>536</v>
      </c>
      <c r="H406" s="137">
        <v>6.4</v>
      </c>
      <c r="I406" s="138"/>
      <c r="J406" s="139">
        <f>ROUND(I406*H406,2)</f>
        <v>0</v>
      </c>
      <c r="K406" s="135" t="s">
        <v>219</v>
      </c>
      <c r="L406" s="34"/>
      <c r="M406" s="140" t="s">
        <v>19</v>
      </c>
      <c r="N406" s="141" t="s">
        <v>40</v>
      </c>
      <c r="P406" s="142">
        <f>O406*H406</f>
        <v>0</v>
      </c>
      <c r="Q406" s="142">
        <v>0</v>
      </c>
      <c r="R406" s="142">
        <f>Q406*H406</f>
        <v>0</v>
      </c>
      <c r="S406" s="142">
        <v>0</v>
      </c>
      <c r="T406" s="143">
        <f>S406*H406</f>
        <v>0</v>
      </c>
      <c r="AR406" s="144" t="s">
        <v>229</v>
      </c>
      <c r="AT406" s="144" t="s">
        <v>215</v>
      </c>
      <c r="AU406" s="144" t="s">
        <v>79</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229</v>
      </c>
      <c r="BM406" s="144" t="s">
        <v>17980</v>
      </c>
    </row>
    <row r="407" spans="2:65" s="1" customFormat="1">
      <c r="B407" s="34"/>
      <c r="D407" s="146" t="s">
        <v>222</v>
      </c>
      <c r="F407" s="147" t="s">
        <v>17981</v>
      </c>
      <c r="I407" s="148"/>
      <c r="L407" s="34"/>
      <c r="M407" s="149"/>
      <c r="T407" s="55"/>
      <c r="AT407" s="19" t="s">
        <v>222</v>
      </c>
      <c r="AU407" s="19" t="s">
        <v>79</v>
      </c>
    </row>
    <row r="408" spans="2:65" s="14" customFormat="1">
      <c r="B408" s="170"/>
      <c r="D408" s="150" t="s">
        <v>226</v>
      </c>
      <c r="E408" s="171" t="s">
        <v>19</v>
      </c>
      <c r="F408" s="172" t="s">
        <v>17982</v>
      </c>
      <c r="H408" s="171" t="s">
        <v>19</v>
      </c>
      <c r="I408" s="173"/>
      <c r="L408" s="170"/>
      <c r="M408" s="174"/>
      <c r="T408" s="175"/>
      <c r="AT408" s="171" t="s">
        <v>226</v>
      </c>
      <c r="AU408" s="171" t="s">
        <v>79</v>
      </c>
      <c r="AV408" s="14" t="s">
        <v>77</v>
      </c>
      <c r="AW408" s="14" t="s">
        <v>31</v>
      </c>
      <c r="AX408" s="14" t="s">
        <v>69</v>
      </c>
      <c r="AY408" s="171" t="s">
        <v>212</v>
      </c>
    </row>
    <row r="409" spans="2:65" s="12" customFormat="1">
      <c r="B409" s="152"/>
      <c r="D409" s="150" t="s">
        <v>226</v>
      </c>
      <c r="E409" s="153" t="s">
        <v>19</v>
      </c>
      <c r="F409" s="154" t="s">
        <v>17983</v>
      </c>
      <c r="H409" s="155">
        <v>6.4</v>
      </c>
      <c r="I409" s="156"/>
      <c r="L409" s="152"/>
      <c r="M409" s="157"/>
      <c r="T409" s="158"/>
      <c r="AT409" s="153" t="s">
        <v>226</v>
      </c>
      <c r="AU409" s="153" t="s">
        <v>79</v>
      </c>
      <c r="AV409" s="12" t="s">
        <v>79</v>
      </c>
      <c r="AW409" s="12" t="s">
        <v>31</v>
      </c>
      <c r="AX409" s="12" t="s">
        <v>69</v>
      </c>
      <c r="AY409" s="153" t="s">
        <v>212</v>
      </c>
    </row>
    <row r="410" spans="2:65" s="13" customFormat="1">
      <c r="B410" s="159"/>
      <c r="D410" s="150" t="s">
        <v>226</v>
      </c>
      <c r="E410" s="160" t="s">
        <v>19</v>
      </c>
      <c r="F410" s="161" t="s">
        <v>228</v>
      </c>
      <c r="H410" s="162">
        <v>6.4</v>
      </c>
      <c r="I410" s="163"/>
      <c r="L410" s="159"/>
      <c r="M410" s="164"/>
      <c r="T410" s="165"/>
      <c r="AT410" s="160" t="s">
        <v>226</v>
      </c>
      <c r="AU410" s="160" t="s">
        <v>79</v>
      </c>
      <c r="AV410" s="13" t="s">
        <v>229</v>
      </c>
      <c r="AW410" s="13" t="s">
        <v>31</v>
      </c>
      <c r="AX410" s="13" t="s">
        <v>77</v>
      </c>
      <c r="AY410" s="160" t="s">
        <v>212</v>
      </c>
    </row>
    <row r="411" spans="2:65" s="1" customFormat="1" ht="21.75" customHeight="1">
      <c r="B411" s="34"/>
      <c r="C411" s="133" t="s">
        <v>870</v>
      </c>
      <c r="D411" s="133" t="s">
        <v>215</v>
      </c>
      <c r="E411" s="134" t="s">
        <v>17984</v>
      </c>
      <c r="F411" s="135" t="s">
        <v>17985</v>
      </c>
      <c r="G411" s="136" t="s">
        <v>536</v>
      </c>
      <c r="H411" s="137">
        <v>6.3</v>
      </c>
      <c r="I411" s="138"/>
      <c r="J411" s="139">
        <f>ROUND(I411*H411,2)</f>
        <v>0</v>
      </c>
      <c r="K411" s="135" t="s">
        <v>245</v>
      </c>
      <c r="L411" s="34"/>
      <c r="M411" s="140" t="s">
        <v>19</v>
      </c>
      <c r="N411" s="141" t="s">
        <v>40</v>
      </c>
      <c r="P411" s="142">
        <f>O411*H411</f>
        <v>0</v>
      </c>
      <c r="Q411" s="142">
        <v>0</v>
      </c>
      <c r="R411" s="142">
        <f>Q411*H411</f>
        <v>0</v>
      </c>
      <c r="S411" s="142">
        <v>0</v>
      </c>
      <c r="T411" s="143">
        <f>S411*H411</f>
        <v>0</v>
      </c>
      <c r="AR411" s="144" t="s">
        <v>229</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229</v>
      </c>
      <c r="BM411" s="144" t="s">
        <v>17986</v>
      </c>
    </row>
    <row r="412" spans="2:65" s="1" customFormat="1" ht="146.25">
      <c r="B412" s="34"/>
      <c r="D412" s="150" t="s">
        <v>224</v>
      </c>
      <c r="F412" s="151" t="s">
        <v>17987</v>
      </c>
      <c r="I412" s="148"/>
      <c r="L412" s="34"/>
      <c r="M412" s="149"/>
      <c r="T412" s="55"/>
      <c r="AT412" s="19" t="s">
        <v>224</v>
      </c>
      <c r="AU412" s="19" t="s">
        <v>79</v>
      </c>
    </row>
    <row r="413" spans="2:65" s="14" customFormat="1">
      <c r="B413" s="170"/>
      <c r="D413" s="150" t="s">
        <v>226</v>
      </c>
      <c r="E413" s="171" t="s">
        <v>19</v>
      </c>
      <c r="F413" s="172" t="s">
        <v>17988</v>
      </c>
      <c r="H413" s="171" t="s">
        <v>19</v>
      </c>
      <c r="I413" s="173"/>
      <c r="L413" s="170"/>
      <c r="M413" s="174"/>
      <c r="T413" s="175"/>
      <c r="AT413" s="171" t="s">
        <v>226</v>
      </c>
      <c r="AU413" s="171" t="s">
        <v>79</v>
      </c>
      <c r="AV413" s="14" t="s">
        <v>77</v>
      </c>
      <c r="AW413" s="14" t="s">
        <v>31</v>
      </c>
      <c r="AX413" s="14" t="s">
        <v>69</v>
      </c>
      <c r="AY413" s="171" t="s">
        <v>212</v>
      </c>
    </row>
    <row r="414" spans="2:65" s="12" customFormat="1">
      <c r="B414" s="152"/>
      <c r="D414" s="150" t="s">
        <v>226</v>
      </c>
      <c r="E414" s="153" t="s">
        <v>19</v>
      </c>
      <c r="F414" s="154" t="s">
        <v>17989</v>
      </c>
      <c r="H414" s="155">
        <v>6.3</v>
      </c>
      <c r="I414" s="156"/>
      <c r="L414" s="152"/>
      <c r="M414" s="157"/>
      <c r="T414" s="158"/>
      <c r="AT414" s="153" t="s">
        <v>226</v>
      </c>
      <c r="AU414" s="153" t="s">
        <v>79</v>
      </c>
      <c r="AV414" s="12" t="s">
        <v>79</v>
      </c>
      <c r="AW414" s="12" t="s">
        <v>31</v>
      </c>
      <c r="AX414" s="12" t="s">
        <v>69</v>
      </c>
      <c r="AY414" s="153" t="s">
        <v>212</v>
      </c>
    </row>
    <row r="415" spans="2:65" s="13" customFormat="1">
      <c r="B415" s="159"/>
      <c r="D415" s="150" t="s">
        <v>226</v>
      </c>
      <c r="E415" s="160" t="s">
        <v>19</v>
      </c>
      <c r="F415" s="161" t="s">
        <v>228</v>
      </c>
      <c r="H415" s="162">
        <v>6.3</v>
      </c>
      <c r="I415" s="163"/>
      <c r="L415" s="159"/>
      <c r="M415" s="164"/>
      <c r="T415" s="165"/>
      <c r="AT415" s="160" t="s">
        <v>226</v>
      </c>
      <c r="AU415" s="160" t="s">
        <v>79</v>
      </c>
      <c r="AV415" s="13" t="s">
        <v>229</v>
      </c>
      <c r="AW415" s="13" t="s">
        <v>31</v>
      </c>
      <c r="AX415" s="13" t="s">
        <v>77</v>
      </c>
      <c r="AY415" s="160" t="s">
        <v>212</v>
      </c>
    </row>
    <row r="416" spans="2:65" s="1" customFormat="1" ht="16.5" customHeight="1">
      <c r="B416" s="34"/>
      <c r="C416" s="133" t="s">
        <v>876</v>
      </c>
      <c r="D416" s="133" t="s">
        <v>215</v>
      </c>
      <c r="E416" s="134" t="s">
        <v>17990</v>
      </c>
      <c r="F416" s="135" t="s">
        <v>17991</v>
      </c>
      <c r="G416" s="136" t="s">
        <v>536</v>
      </c>
      <c r="H416" s="137">
        <v>18.399999999999999</v>
      </c>
      <c r="I416" s="138"/>
      <c r="J416" s="139">
        <f>ROUND(I416*H416,2)</f>
        <v>0</v>
      </c>
      <c r="K416" s="135" t="s">
        <v>245</v>
      </c>
      <c r="L416" s="34"/>
      <c r="M416" s="140" t="s">
        <v>19</v>
      </c>
      <c r="N416" s="141" t="s">
        <v>40</v>
      </c>
      <c r="P416" s="142">
        <f>O416*H416</f>
        <v>0</v>
      </c>
      <c r="Q416" s="142">
        <v>0</v>
      </c>
      <c r="R416" s="142">
        <f>Q416*H416</f>
        <v>0</v>
      </c>
      <c r="S416" s="142">
        <v>0</v>
      </c>
      <c r="T416" s="143">
        <f>S416*H416</f>
        <v>0</v>
      </c>
      <c r="AR416" s="144" t="s">
        <v>229</v>
      </c>
      <c r="AT416" s="144" t="s">
        <v>215</v>
      </c>
      <c r="AU416" s="144" t="s">
        <v>79</v>
      </c>
      <c r="AY416" s="19" t="s">
        <v>212</v>
      </c>
      <c r="BE416" s="145">
        <f>IF(N416="základní",J416,0)</f>
        <v>0</v>
      </c>
      <c r="BF416" s="145">
        <f>IF(N416="snížená",J416,0)</f>
        <v>0</v>
      </c>
      <c r="BG416" s="145">
        <f>IF(N416="zákl. přenesená",J416,0)</f>
        <v>0</v>
      </c>
      <c r="BH416" s="145">
        <f>IF(N416="sníž. přenesená",J416,0)</f>
        <v>0</v>
      </c>
      <c r="BI416" s="145">
        <f>IF(N416="nulová",J416,0)</f>
        <v>0</v>
      </c>
      <c r="BJ416" s="19" t="s">
        <v>77</v>
      </c>
      <c r="BK416" s="145">
        <f>ROUND(I416*H416,2)</f>
        <v>0</v>
      </c>
      <c r="BL416" s="19" t="s">
        <v>229</v>
      </c>
      <c r="BM416" s="144" t="s">
        <v>17992</v>
      </c>
    </row>
    <row r="417" spans="2:65" s="1" customFormat="1" ht="136.5">
      <c r="B417" s="34"/>
      <c r="D417" s="150" t="s">
        <v>224</v>
      </c>
      <c r="F417" s="151" t="s">
        <v>17993</v>
      </c>
      <c r="I417" s="148"/>
      <c r="L417" s="34"/>
      <c r="M417" s="149"/>
      <c r="T417" s="55"/>
      <c r="AT417" s="19" t="s">
        <v>224</v>
      </c>
      <c r="AU417" s="19" t="s">
        <v>79</v>
      </c>
    </row>
    <row r="418" spans="2:65" s="14" customFormat="1">
      <c r="B418" s="170"/>
      <c r="D418" s="150" t="s">
        <v>226</v>
      </c>
      <c r="E418" s="171" t="s">
        <v>19</v>
      </c>
      <c r="F418" s="172" t="s">
        <v>17994</v>
      </c>
      <c r="H418" s="171" t="s">
        <v>19</v>
      </c>
      <c r="I418" s="173"/>
      <c r="L418" s="170"/>
      <c r="M418" s="174"/>
      <c r="T418" s="175"/>
      <c r="AT418" s="171" t="s">
        <v>226</v>
      </c>
      <c r="AU418" s="171" t="s">
        <v>79</v>
      </c>
      <c r="AV418" s="14" t="s">
        <v>77</v>
      </c>
      <c r="AW418" s="14" t="s">
        <v>31</v>
      </c>
      <c r="AX418" s="14" t="s">
        <v>69</v>
      </c>
      <c r="AY418" s="171" t="s">
        <v>212</v>
      </c>
    </row>
    <row r="419" spans="2:65" s="12" customFormat="1">
      <c r="B419" s="152"/>
      <c r="D419" s="150" t="s">
        <v>226</v>
      </c>
      <c r="E419" s="153" t="s">
        <v>19</v>
      </c>
      <c r="F419" s="154" t="s">
        <v>17995</v>
      </c>
      <c r="H419" s="155">
        <v>18.399999999999999</v>
      </c>
      <c r="I419" s="156"/>
      <c r="L419" s="152"/>
      <c r="M419" s="157"/>
      <c r="T419" s="158"/>
      <c r="AT419" s="153" t="s">
        <v>226</v>
      </c>
      <c r="AU419" s="153" t="s">
        <v>79</v>
      </c>
      <c r="AV419" s="12" t="s">
        <v>79</v>
      </c>
      <c r="AW419" s="12" t="s">
        <v>31</v>
      </c>
      <c r="AX419" s="12" t="s">
        <v>69</v>
      </c>
      <c r="AY419" s="153" t="s">
        <v>212</v>
      </c>
    </row>
    <row r="420" spans="2:65" s="13" customFormat="1">
      <c r="B420" s="159"/>
      <c r="D420" s="150" t="s">
        <v>226</v>
      </c>
      <c r="E420" s="160" t="s">
        <v>19</v>
      </c>
      <c r="F420" s="161" t="s">
        <v>228</v>
      </c>
      <c r="H420" s="162">
        <v>18.399999999999999</v>
      </c>
      <c r="I420" s="163"/>
      <c r="L420" s="159"/>
      <c r="M420" s="164"/>
      <c r="T420" s="165"/>
      <c r="AT420" s="160" t="s">
        <v>226</v>
      </c>
      <c r="AU420" s="160" t="s">
        <v>79</v>
      </c>
      <c r="AV420" s="13" t="s">
        <v>229</v>
      </c>
      <c r="AW420" s="13" t="s">
        <v>31</v>
      </c>
      <c r="AX420" s="13" t="s">
        <v>77</v>
      </c>
      <c r="AY420" s="160" t="s">
        <v>212</v>
      </c>
    </row>
    <row r="421" spans="2:65" s="1" customFormat="1" ht="16.5" customHeight="1">
      <c r="B421" s="34"/>
      <c r="C421" s="133" t="s">
        <v>882</v>
      </c>
      <c r="D421" s="133" t="s">
        <v>215</v>
      </c>
      <c r="E421" s="134" t="s">
        <v>17996</v>
      </c>
      <c r="F421" s="135" t="s">
        <v>17997</v>
      </c>
      <c r="G421" s="136" t="s">
        <v>536</v>
      </c>
      <c r="H421" s="137">
        <v>6.4</v>
      </c>
      <c r="I421" s="138"/>
      <c r="J421" s="139">
        <f>ROUND(I421*H421,2)</f>
        <v>0</v>
      </c>
      <c r="K421" s="135" t="s">
        <v>245</v>
      </c>
      <c r="L421" s="34"/>
      <c r="M421" s="140" t="s">
        <v>19</v>
      </c>
      <c r="N421" s="141" t="s">
        <v>40</v>
      </c>
      <c r="P421" s="142">
        <f>O421*H421</f>
        <v>0</v>
      </c>
      <c r="Q421" s="142">
        <v>0</v>
      </c>
      <c r="R421" s="142">
        <f>Q421*H421</f>
        <v>0</v>
      </c>
      <c r="S421" s="142">
        <v>0</v>
      </c>
      <c r="T421" s="143">
        <f>S421*H421</f>
        <v>0</v>
      </c>
      <c r="AR421" s="144" t="s">
        <v>229</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229</v>
      </c>
      <c r="BM421" s="144" t="s">
        <v>17998</v>
      </c>
    </row>
    <row r="422" spans="2:65" s="1" customFormat="1" ht="126.75">
      <c r="B422" s="34"/>
      <c r="D422" s="150" t="s">
        <v>224</v>
      </c>
      <c r="F422" s="151" t="s">
        <v>17999</v>
      </c>
      <c r="I422" s="148"/>
      <c r="L422" s="34"/>
      <c r="M422" s="149"/>
      <c r="T422" s="55"/>
      <c r="AT422" s="19" t="s">
        <v>224</v>
      </c>
      <c r="AU422" s="19" t="s">
        <v>79</v>
      </c>
    </row>
    <row r="423" spans="2:65" s="14" customFormat="1">
      <c r="B423" s="170"/>
      <c r="D423" s="150" t="s">
        <v>226</v>
      </c>
      <c r="E423" s="171" t="s">
        <v>19</v>
      </c>
      <c r="F423" s="172" t="s">
        <v>18000</v>
      </c>
      <c r="H423" s="171" t="s">
        <v>19</v>
      </c>
      <c r="I423" s="173"/>
      <c r="L423" s="170"/>
      <c r="M423" s="174"/>
      <c r="T423" s="175"/>
      <c r="AT423" s="171" t="s">
        <v>226</v>
      </c>
      <c r="AU423" s="171" t="s">
        <v>79</v>
      </c>
      <c r="AV423" s="14" t="s">
        <v>77</v>
      </c>
      <c r="AW423" s="14" t="s">
        <v>31</v>
      </c>
      <c r="AX423" s="14" t="s">
        <v>69</v>
      </c>
      <c r="AY423" s="171" t="s">
        <v>212</v>
      </c>
    </row>
    <row r="424" spans="2:65" s="12" customFormat="1">
      <c r="B424" s="152"/>
      <c r="D424" s="150" t="s">
        <v>226</v>
      </c>
      <c r="E424" s="153" t="s">
        <v>19</v>
      </c>
      <c r="F424" s="154" t="s">
        <v>18001</v>
      </c>
      <c r="H424" s="155">
        <v>6.4</v>
      </c>
      <c r="I424" s="156"/>
      <c r="L424" s="152"/>
      <c r="M424" s="157"/>
      <c r="T424" s="158"/>
      <c r="AT424" s="153" t="s">
        <v>226</v>
      </c>
      <c r="AU424" s="153" t="s">
        <v>79</v>
      </c>
      <c r="AV424" s="12" t="s">
        <v>79</v>
      </c>
      <c r="AW424" s="12" t="s">
        <v>31</v>
      </c>
      <c r="AX424" s="12" t="s">
        <v>69</v>
      </c>
      <c r="AY424" s="153" t="s">
        <v>212</v>
      </c>
    </row>
    <row r="425" spans="2:65" s="13" customFormat="1">
      <c r="B425" s="159"/>
      <c r="D425" s="150" t="s">
        <v>226</v>
      </c>
      <c r="E425" s="160" t="s">
        <v>19</v>
      </c>
      <c r="F425" s="161" t="s">
        <v>228</v>
      </c>
      <c r="H425" s="162">
        <v>6.4</v>
      </c>
      <c r="I425" s="163"/>
      <c r="L425" s="159"/>
      <c r="M425" s="164"/>
      <c r="T425" s="165"/>
      <c r="AT425" s="160" t="s">
        <v>226</v>
      </c>
      <c r="AU425" s="160" t="s">
        <v>79</v>
      </c>
      <c r="AV425" s="13" t="s">
        <v>229</v>
      </c>
      <c r="AW425" s="13" t="s">
        <v>31</v>
      </c>
      <c r="AX425" s="13" t="s">
        <v>77</v>
      </c>
      <c r="AY425" s="160" t="s">
        <v>212</v>
      </c>
    </row>
    <row r="426" spans="2:65" s="1" customFormat="1" ht="33" customHeight="1">
      <c r="B426" s="34"/>
      <c r="C426" s="133" t="s">
        <v>888</v>
      </c>
      <c r="D426" s="133" t="s">
        <v>215</v>
      </c>
      <c r="E426" s="134" t="s">
        <v>18002</v>
      </c>
      <c r="F426" s="135" t="s">
        <v>18003</v>
      </c>
      <c r="G426" s="136" t="s">
        <v>495</v>
      </c>
      <c r="H426" s="137">
        <v>18.399999999999999</v>
      </c>
      <c r="I426" s="138"/>
      <c r="J426" s="139">
        <f>ROUND(I426*H426,2)</f>
        <v>0</v>
      </c>
      <c r="K426" s="135" t="s">
        <v>219</v>
      </c>
      <c r="L426" s="34"/>
      <c r="M426" s="140" t="s">
        <v>19</v>
      </c>
      <c r="N426" s="141" t="s">
        <v>40</v>
      </c>
      <c r="P426" s="142">
        <f>O426*H426</f>
        <v>0</v>
      </c>
      <c r="Q426" s="142">
        <v>0</v>
      </c>
      <c r="R426" s="142">
        <f>Q426*H426</f>
        <v>0</v>
      </c>
      <c r="S426" s="142">
        <v>0</v>
      </c>
      <c r="T426" s="143">
        <f>S426*H426</f>
        <v>0</v>
      </c>
      <c r="AR426" s="144" t="s">
        <v>229</v>
      </c>
      <c r="AT426" s="144" t="s">
        <v>215</v>
      </c>
      <c r="AU426" s="144" t="s">
        <v>79</v>
      </c>
      <c r="AY426" s="19" t="s">
        <v>212</v>
      </c>
      <c r="BE426" s="145">
        <f>IF(N426="základní",J426,0)</f>
        <v>0</v>
      </c>
      <c r="BF426" s="145">
        <f>IF(N426="snížená",J426,0)</f>
        <v>0</v>
      </c>
      <c r="BG426" s="145">
        <f>IF(N426="zákl. přenesená",J426,0)</f>
        <v>0</v>
      </c>
      <c r="BH426" s="145">
        <f>IF(N426="sníž. přenesená",J426,0)</f>
        <v>0</v>
      </c>
      <c r="BI426" s="145">
        <f>IF(N426="nulová",J426,0)</f>
        <v>0</v>
      </c>
      <c r="BJ426" s="19" t="s">
        <v>77</v>
      </c>
      <c r="BK426" s="145">
        <f>ROUND(I426*H426,2)</f>
        <v>0</v>
      </c>
      <c r="BL426" s="19" t="s">
        <v>229</v>
      </c>
      <c r="BM426" s="144" t="s">
        <v>18004</v>
      </c>
    </row>
    <row r="427" spans="2:65" s="1" customFormat="1">
      <c r="B427" s="34"/>
      <c r="D427" s="146" t="s">
        <v>222</v>
      </c>
      <c r="F427" s="147" t="s">
        <v>18005</v>
      </c>
      <c r="I427" s="148"/>
      <c r="L427" s="34"/>
      <c r="M427" s="149"/>
      <c r="T427" s="55"/>
      <c r="AT427" s="19" t="s">
        <v>222</v>
      </c>
      <c r="AU427" s="19" t="s">
        <v>79</v>
      </c>
    </row>
    <row r="428" spans="2:65" s="14" customFormat="1">
      <c r="B428" s="170"/>
      <c r="D428" s="150" t="s">
        <v>226</v>
      </c>
      <c r="E428" s="171" t="s">
        <v>19</v>
      </c>
      <c r="F428" s="172" t="s">
        <v>18006</v>
      </c>
      <c r="H428" s="171" t="s">
        <v>19</v>
      </c>
      <c r="I428" s="173"/>
      <c r="L428" s="170"/>
      <c r="M428" s="174"/>
      <c r="T428" s="175"/>
      <c r="AT428" s="171" t="s">
        <v>226</v>
      </c>
      <c r="AU428" s="171" t="s">
        <v>79</v>
      </c>
      <c r="AV428" s="14" t="s">
        <v>77</v>
      </c>
      <c r="AW428" s="14" t="s">
        <v>31</v>
      </c>
      <c r="AX428" s="14" t="s">
        <v>69</v>
      </c>
      <c r="AY428" s="171" t="s">
        <v>212</v>
      </c>
    </row>
    <row r="429" spans="2:65" s="12" customFormat="1">
      <c r="B429" s="152"/>
      <c r="D429" s="150" t="s">
        <v>226</v>
      </c>
      <c r="E429" s="153" t="s">
        <v>19</v>
      </c>
      <c r="F429" s="154" t="s">
        <v>18007</v>
      </c>
      <c r="H429" s="155">
        <v>18.399999999999999</v>
      </c>
      <c r="I429" s="156"/>
      <c r="L429" s="152"/>
      <c r="M429" s="157"/>
      <c r="T429" s="158"/>
      <c r="AT429" s="153" t="s">
        <v>226</v>
      </c>
      <c r="AU429" s="153" t="s">
        <v>79</v>
      </c>
      <c r="AV429" s="12" t="s">
        <v>79</v>
      </c>
      <c r="AW429" s="12" t="s">
        <v>31</v>
      </c>
      <c r="AX429" s="12" t="s">
        <v>69</v>
      </c>
      <c r="AY429" s="153" t="s">
        <v>212</v>
      </c>
    </row>
    <row r="430" spans="2:65" s="13" customFormat="1">
      <c r="B430" s="159"/>
      <c r="D430" s="150" t="s">
        <v>226</v>
      </c>
      <c r="E430" s="160" t="s">
        <v>19</v>
      </c>
      <c r="F430" s="161" t="s">
        <v>228</v>
      </c>
      <c r="H430" s="162">
        <v>18.399999999999999</v>
      </c>
      <c r="I430" s="163"/>
      <c r="L430" s="159"/>
      <c r="M430" s="164"/>
      <c r="T430" s="165"/>
      <c r="AT430" s="160" t="s">
        <v>226</v>
      </c>
      <c r="AU430" s="160" t="s">
        <v>79</v>
      </c>
      <c r="AV430" s="13" t="s">
        <v>229</v>
      </c>
      <c r="AW430" s="13" t="s">
        <v>31</v>
      </c>
      <c r="AX430" s="13" t="s">
        <v>77</v>
      </c>
      <c r="AY430" s="160" t="s">
        <v>212</v>
      </c>
    </row>
    <row r="431" spans="2:65" s="11" customFormat="1" ht="22.9" customHeight="1">
      <c r="B431" s="121"/>
      <c r="D431" s="122" t="s">
        <v>68</v>
      </c>
      <c r="E431" s="131" t="s">
        <v>1238</v>
      </c>
      <c r="F431" s="131" t="s">
        <v>1239</v>
      </c>
      <c r="I431" s="124"/>
      <c r="J431" s="132">
        <f>BK431</f>
        <v>0</v>
      </c>
      <c r="L431" s="121"/>
      <c r="M431" s="126"/>
      <c r="P431" s="127">
        <f>SUM(P432:P487)</f>
        <v>0</v>
      </c>
      <c r="R431" s="127">
        <f>SUM(R432:R487)</f>
        <v>0</v>
      </c>
      <c r="T431" s="128">
        <f>SUM(T432:T487)</f>
        <v>0</v>
      </c>
      <c r="AR431" s="122" t="s">
        <v>77</v>
      </c>
      <c r="AT431" s="129" t="s">
        <v>68</v>
      </c>
      <c r="AU431" s="129" t="s">
        <v>77</v>
      </c>
      <c r="AY431" s="122" t="s">
        <v>212</v>
      </c>
      <c r="BK431" s="130">
        <f>SUM(BK432:BK487)</f>
        <v>0</v>
      </c>
    </row>
    <row r="432" spans="2:65" s="1" customFormat="1" ht="16.5" customHeight="1">
      <c r="B432" s="34"/>
      <c r="C432" s="133" t="s">
        <v>893</v>
      </c>
      <c r="D432" s="133" t="s">
        <v>215</v>
      </c>
      <c r="E432" s="134" t="s">
        <v>18008</v>
      </c>
      <c r="F432" s="135" t="s">
        <v>18009</v>
      </c>
      <c r="G432" s="136" t="s">
        <v>486</v>
      </c>
      <c r="H432" s="137">
        <v>82.757000000000005</v>
      </c>
      <c r="I432" s="138"/>
      <c r="J432" s="139">
        <f>ROUND(I432*H432,2)</f>
        <v>0</v>
      </c>
      <c r="K432" s="135" t="s">
        <v>219</v>
      </c>
      <c r="L432" s="34"/>
      <c r="M432" s="140" t="s">
        <v>19</v>
      </c>
      <c r="N432" s="141" t="s">
        <v>40</v>
      </c>
      <c r="P432" s="142">
        <f>O432*H432</f>
        <v>0</v>
      </c>
      <c r="Q432" s="142">
        <v>0</v>
      </c>
      <c r="R432" s="142">
        <f>Q432*H432</f>
        <v>0</v>
      </c>
      <c r="S432" s="142">
        <v>0</v>
      </c>
      <c r="T432" s="143">
        <f>S432*H432</f>
        <v>0</v>
      </c>
      <c r="AR432" s="144" t="s">
        <v>229</v>
      </c>
      <c r="AT432" s="144" t="s">
        <v>215</v>
      </c>
      <c r="AU432" s="144" t="s">
        <v>79</v>
      </c>
      <c r="AY432" s="19" t="s">
        <v>212</v>
      </c>
      <c r="BE432" s="145">
        <f>IF(N432="základní",J432,0)</f>
        <v>0</v>
      </c>
      <c r="BF432" s="145">
        <f>IF(N432="snížená",J432,0)</f>
        <v>0</v>
      </c>
      <c r="BG432" s="145">
        <f>IF(N432="zákl. přenesená",J432,0)</f>
        <v>0</v>
      </c>
      <c r="BH432" s="145">
        <f>IF(N432="sníž. přenesená",J432,0)</f>
        <v>0</v>
      </c>
      <c r="BI432" s="145">
        <f>IF(N432="nulová",J432,0)</f>
        <v>0</v>
      </c>
      <c r="BJ432" s="19" t="s">
        <v>77</v>
      </c>
      <c r="BK432" s="145">
        <f>ROUND(I432*H432,2)</f>
        <v>0</v>
      </c>
      <c r="BL432" s="19" t="s">
        <v>229</v>
      </c>
      <c r="BM432" s="144" t="s">
        <v>18010</v>
      </c>
    </row>
    <row r="433" spans="2:65" s="1" customFormat="1">
      <c r="B433" s="34"/>
      <c r="D433" s="146" t="s">
        <v>222</v>
      </c>
      <c r="F433" s="147" t="s">
        <v>18011</v>
      </c>
      <c r="I433" s="148"/>
      <c r="L433" s="34"/>
      <c r="M433" s="149"/>
      <c r="T433" s="55"/>
      <c r="AT433" s="19" t="s">
        <v>222</v>
      </c>
      <c r="AU433" s="19" t="s">
        <v>79</v>
      </c>
    </row>
    <row r="434" spans="2:65" s="14" customFormat="1">
      <c r="B434" s="170"/>
      <c r="D434" s="150" t="s">
        <v>226</v>
      </c>
      <c r="E434" s="171" t="s">
        <v>19</v>
      </c>
      <c r="F434" s="172" t="s">
        <v>18012</v>
      </c>
      <c r="H434" s="171" t="s">
        <v>19</v>
      </c>
      <c r="I434" s="173"/>
      <c r="L434" s="170"/>
      <c r="M434" s="174"/>
      <c r="T434" s="175"/>
      <c r="AT434" s="171" t="s">
        <v>226</v>
      </c>
      <c r="AU434" s="171" t="s">
        <v>79</v>
      </c>
      <c r="AV434" s="14" t="s">
        <v>77</v>
      </c>
      <c r="AW434" s="14" t="s">
        <v>31</v>
      </c>
      <c r="AX434" s="14" t="s">
        <v>69</v>
      </c>
      <c r="AY434" s="171" t="s">
        <v>212</v>
      </c>
    </row>
    <row r="435" spans="2:65" s="14" customFormat="1">
      <c r="B435" s="170"/>
      <c r="D435" s="150" t="s">
        <v>226</v>
      </c>
      <c r="E435" s="171" t="s">
        <v>19</v>
      </c>
      <c r="F435" s="172" t="s">
        <v>18013</v>
      </c>
      <c r="H435" s="171" t="s">
        <v>19</v>
      </c>
      <c r="I435" s="173"/>
      <c r="L435" s="170"/>
      <c r="M435" s="174"/>
      <c r="T435" s="175"/>
      <c r="AT435" s="171" t="s">
        <v>226</v>
      </c>
      <c r="AU435" s="171" t="s">
        <v>79</v>
      </c>
      <c r="AV435" s="14" t="s">
        <v>77</v>
      </c>
      <c r="AW435" s="14" t="s">
        <v>31</v>
      </c>
      <c r="AX435" s="14" t="s">
        <v>69</v>
      </c>
      <c r="AY435" s="171" t="s">
        <v>212</v>
      </c>
    </row>
    <row r="436" spans="2:65" s="12" customFormat="1">
      <c r="B436" s="152"/>
      <c r="D436" s="150" t="s">
        <v>226</v>
      </c>
      <c r="E436" s="153" t="s">
        <v>19</v>
      </c>
      <c r="F436" s="154" t="s">
        <v>18014</v>
      </c>
      <c r="H436" s="155">
        <v>82.757000000000005</v>
      </c>
      <c r="I436" s="156"/>
      <c r="L436" s="152"/>
      <c r="M436" s="157"/>
      <c r="T436" s="158"/>
      <c r="AT436" s="153" t="s">
        <v>226</v>
      </c>
      <c r="AU436" s="153" t="s">
        <v>79</v>
      </c>
      <c r="AV436" s="12" t="s">
        <v>79</v>
      </c>
      <c r="AW436" s="12" t="s">
        <v>31</v>
      </c>
      <c r="AX436" s="12" t="s">
        <v>69</v>
      </c>
      <c r="AY436" s="153" t="s">
        <v>212</v>
      </c>
    </row>
    <row r="437" spans="2:65" s="13" customFormat="1">
      <c r="B437" s="159"/>
      <c r="D437" s="150" t="s">
        <v>226</v>
      </c>
      <c r="E437" s="160" t="s">
        <v>19</v>
      </c>
      <c r="F437" s="161" t="s">
        <v>228</v>
      </c>
      <c r="H437" s="162">
        <v>82.757000000000005</v>
      </c>
      <c r="I437" s="163"/>
      <c r="L437" s="159"/>
      <c r="M437" s="164"/>
      <c r="T437" s="165"/>
      <c r="AT437" s="160" t="s">
        <v>226</v>
      </c>
      <c r="AU437" s="160" t="s">
        <v>79</v>
      </c>
      <c r="AV437" s="13" t="s">
        <v>229</v>
      </c>
      <c r="AW437" s="13" t="s">
        <v>31</v>
      </c>
      <c r="AX437" s="13" t="s">
        <v>77</v>
      </c>
      <c r="AY437" s="160" t="s">
        <v>212</v>
      </c>
    </row>
    <row r="438" spans="2:65" s="1" customFormat="1" ht="24.2" customHeight="1">
      <c r="B438" s="34"/>
      <c r="C438" s="133" t="s">
        <v>898</v>
      </c>
      <c r="D438" s="133" t="s">
        <v>215</v>
      </c>
      <c r="E438" s="134" t="s">
        <v>18015</v>
      </c>
      <c r="F438" s="135" t="s">
        <v>18016</v>
      </c>
      <c r="G438" s="136" t="s">
        <v>486</v>
      </c>
      <c r="H438" s="137">
        <v>82.757000000000005</v>
      </c>
      <c r="I438" s="138"/>
      <c r="J438" s="139">
        <f>ROUND(I438*H438,2)</f>
        <v>0</v>
      </c>
      <c r="K438" s="135" t="s">
        <v>219</v>
      </c>
      <c r="L438" s="34"/>
      <c r="M438" s="140" t="s">
        <v>19</v>
      </c>
      <c r="N438" s="141" t="s">
        <v>40</v>
      </c>
      <c r="P438" s="142">
        <f>O438*H438</f>
        <v>0</v>
      </c>
      <c r="Q438" s="142">
        <v>0</v>
      </c>
      <c r="R438" s="142">
        <f>Q438*H438</f>
        <v>0</v>
      </c>
      <c r="S438" s="142">
        <v>0</v>
      </c>
      <c r="T438" s="143">
        <f>S438*H438</f>
        <v>0</v>
      </c>
      <c r="AR438" s="144" t="s">
        <v>229</v>
      </c>
      <c r="AT438" s="144" t="s">
        <v>215</v>
      </c>
      <c r="AU438" s="144" t="s">
        <v>79</v>
      </c>
      <c r="AY438" s="19" t="s">
        <v>212</v>
      </c>
      <c r="BE438" s="145">
        <f>IF(N438="základní",J438,0)</f>
        <v>0</v>
      </c>
      <c r="BF438" s="145">
        <f>IF(N438="snížená",J438,0)</f>
        <v>0</v>
      </c>
      <c r="BG438" s="145">
        <f>IF(N438="zákl. přenesená",J438,0)</f>
        <v>0</v>
      </c>
      <c r="BH438" s="145">
        <f>IF(N438="sníž. přenesená",J438,0)</f>
        <v>0</v>
      </c>
      <c r="BI438" s="145">
        <f>IF(N438="nulová",J438,0)</f>
        <v>0</v>
      </c>
      <c r="BJ438" s="19" t="s">
        <v>77</v>
      </c>
      <c r="BK438" s="145">
        <f>ROUND(I438*H438,2)</f>
        <v>0</v>
      </c>
      <c r="BL438" s="19" t="s">
        <v>229</v>
      </c>
      <c r="BM438" s="144" t="s">
        <v>18017</v>
      </c>
    </row>
    <row r="439" spans="2:65" s="1" customFormat="1">
      <c r="B439" s="34"/>
      <c r="D439" s="146" t="s">
        <v>222</v>
      </c>
      <c r="F439" s="147" t="s">
        <v>18018</v>
      </c>
      <c r="I439" s="148"/>
      <c r="L439" s="34"/>
      <c r="M439" s="149"/>
      <c r="T439" s="55"/>
      <c r="AT439" s="19" t="s">
        <v>222</v>
      </c>
      <c r="AU439" s="19" t="s">
        <v>79</v>
      </c>
    </row>
    <row r="440" spans="2:65" s="14" customFormat="1">
      <c r="B440" s="170"/>
      <c r="D440" s="150" t="s">
        <v>226</v>
      </c>
      <c r="E440" s="171" t="s">
        <v>19</v>
      </c>
      <c r="F440" s="172" t="s">
        <v>18019</v>
      </c>
      <c r="H440" s="171" t="s">
        <v>19</v>
      </c>
      <c r="I440" s="173"/>
      <c r="L440" s="170"/>
      <c r="M440" s="174"/>
      <c r="T440" s="175"/>
      <c r="AT440" s="171" t="s">
        <v>226</v>
      </c>
      <c r="AU440" s="171" t="s">
        <v>79</v>
      </c>
      <c r="AV440" s="14" t="s">
        <v>77</v>
      </c>
      <c r="AW440" s="14" t="s">
        <v>31</v>
      </c>
      <c r="AX440" s="14" t="s">
        <v>69</v>
      </c>
      <c r="AY440" s="171" t="s">
        <v>212</v>
      </c>
    </row>
    <row r="441" spans="2:65" s="12" customFormat="1">
      <c r="B441" s="152"/>
      <c r="D441" s="150" t="s">
        <v>226</v>
      </c>
      <c r="E441" s="153" t="s">
        <v>19</v>
      </c>
      <c r="F441" s="154" t="s">
        <v>18014</v>
      </c>
      <c r="H441" s="155">
        <v>82.757000000000005</v>
      </c>
      <c r="I441" s="156"/>
      <c r="L441" s="152"/>
      <c r="M441" s="157"/>
      <c r="T441" s="158"/>
      <c r="AT441" s="153" t="s">
        <v>226</v>
      </c>
      <c r="AU441" s="153" t="s">
        <v>79</v>
      </c>
      <c r="AV441" s="12" t="s">
        <v>79</v>
      </c>
      <c r="AW441" s="12" t="s">
        <v>31</v>
      </c>
      <c r="AX441" s="12" t="s">
        <v>69</v>
      </c>
      <c r="AY441" s="153" t="s">
        <v>212</v>
      </c>
    </row>
    <row r="442" spans="2:65" s="13" customFormat="1">
      <c r="B442" s="159"/>
      <c r="D442" s="150" t="s">
        <v>226</v>
      </c>
      <c r="E442" s="160" t="s">
        <v>19</v>
      </c>
      <c r="F442" s="161" t="s">
        <v>228</v>
      </c>
      <c r="H442" s="162">
        <v>82.757000000000005</v>
      </c>
      <c r="I442" s="163"/>
      <c r="L442" s="159"/>
      <c r="M442" s="164"/>
      <c r="T442" s="165"/>
      <c r="AT442" s="160" t="s">
        <v>226</v>
      </c>
      <c r="AU442" s="160" t="s">
        <v>79</v>
      </c>
      <c r="AV442" s="13" t="s">
        <v>229</v>
      </c>
      <c r="AW442" s="13" t="s">
        <v>31</v>
      </c>
      <c r="AX442" s="13" t="s">
        <v>77</v>
      </c>
      <c r="AY442" s="160" t="s">
        <v>212</v>
      </c>
    </row>
    <row r="443" spans="2:65" s="1" customFormat="1" ht="24.2" customHeight="1">
      <c r="B443" s="34"/>
      <c r="C443" s="133" t="s">
        <v>903</v>
      </c>
      <c r="D443" s="133" t="s">
        <v>215</v>
      </c>
      <c r="E443" s="134" t="s">
        <v>18020</v>
      </c>
      <c r="F443" s="135" t="s">
        <v>18021</v>
      </c>
      <c r="G443" s="136" t="s">
        <v>486</v>
      </c>
      <c r="H443" s="137">
        <v>1572.383</v>
      </c>
      <c r="I443" s="138"/>
      <c r="J443" s="139">
        <f>ROUND(I443*H443,2)</f>
        <v>0</v>
      </c>
      <c r="K443" s="135" t="s">
        <v>219</v>
      </c>
      <c r="L443" s="34"/>
      <c r="M443" s="140" t="s">
        <v>19</v>
      </c>
      <c r="N443" s="141" t="s">
        <v>40</v>
      </c>
      <c r="P443" s="142">
        <f>O443*H443</f>
        <v>0</v>
      </c>
      <c r="Q443" s="142">
        <v>0</v>
      </c>
      <c r="R443" s="142">
        <f>Q443*H443</f>
        <v>0</v>
      </c>
      <c r="S443" s="142">
        <v>0</v>
      </c>
      <c r="T443" s="143">
        <f>S443*H443</f>
        <v>0</v>
      </c>
      <c r="AR443" s="144" t="s">
        <v>229</v>
      </c>
      <c r="AT443" s="144" t="s">
        <v>215</v>
      </c>
      <c r="AU443" s="144" t="s">
        <v>79</v>
      </c>
      <c r="AY443" s="19" t="s">
        <v>212</v>
      </c>
      <c r="BE443" s="145">
        <f>IF(N443="základní",J443,0)</f>
        <v>0</v>
      </c>
      <c r="BF443" s="145">
        <f>IF(N443="snížená",J443,0)</f>
        <v>0</v>
      </c>
      <c r="BG443" s="145">
        <f>IF(N443="zákl. přenesená",J443,0)</f>
        <v>0</v>
      </c>
      <c r="BH443" s="145">
        <f>IF(N443="sníž. přenesená",J443,0)</f>
        <v>0</v>
      </c>
      <c r="BI443" s="145">
        <f>IF(N443="nulová",J443,0)</f>
        <v>0</v>
      </c>
      <c r="BJ443" s="19" t="s">
        <v>77</v>
      </c>
      <c r="BK443" s="145">
        <f>ROUND(I443*H443,2)</f>
        <v>0</v>
      </c>
      <c r="BL443" s="19" t="s">
        <v>229</v>
      </c>
      <c r="BM443" s="144" t="s">
        <v>18022</v>
      </c>
    </row>
    <row r="444" spans="2:65" s="1" customFormat="1">
      <c r="B444" s="34"/>
      <c r="D444" s="146" t="s">
        <v>222</v>
      </c>
      <c r="F444" s="147" t="s">
        <v>18023</v>
      </c>
      <c r="I444" s="148"/>
      <c r="L444" s="34"/>
      <c r="M444" s="149"/>
      <c r="T444" s="55"/>
      <c r="AT444" s="19" t="s">
        <v>222</v>
      </c>
      <c r="AU444" s="19" t="s">
        <v>79</v>
      </c>
    </row>
    <row r="445" spans="2:65" s="14" customFormat="1">
      <c r="B445" s="170"/>
      <c r="D445" s="150" t="s">
        <v>226</v>
      </c>
      <c r="E445" s="171" t="s">
        <v>19</v>
      </c>
      <c r="F445" s="172" t="s">
        <v>18024</v>
      </c>
      <c r="H445" s="171" t="s">
        <v>19</v>
      </c>
      <c r="I445" s="173"/>
      <c r="L445" s="170"/>
      <c r="M445" s="174"/>
      <c r="T445" s="175"/>
      <c r="AT445" s="171" t="s">
        <v>226</v>
      </c>
      <c r="AU445" s="171" t="s">
        <v>79</v>
      </c>
      <c r="AV445" s="14" t="s">
        <v>77</v>
      </c>
      <c r="AW445" s="14" t="s">
        <v>31</v>
      </c>
      <c r="AX445" s="14" t="s">
        <v>69</v>
      </c>
      <c r="AY445" s="171" t="s">
        <v>212</v>
      </c>
    </row>
    <row r="446" spans="2:65" s="12" customFormat="1">
      <c r="B446" s="152"/>
      <c r="D446" s="150" t="s">
        <v>226</v>
      </c>
      <c r="E446" s="153" t="s">
        <v>19</v>
      </c>
      <c r="F446" s="154" t="s">
        <v>18025</v>
      </c>
      <c r="H446" s="155">
        <v>1572.383</v>
      </c>
      <c r="I446" s="156"/>
      <c r="L446" s="152"/>
      <c r="M446" s="157"/>
      <c r="T446" s="158"/>
      <c r="AT446" s="153" t="s">
        <v>226</v>
      </c>
      <c r="AU446" s="153" t="s">
        <v>79</v>
      </c>
      <c r="AV446" s="12" t="s">
        <v>79</v>
      </c>
      <c r="AW446" s="12" t="s">
        <v>31</v>
      </c>
      <c r="AX446" s="12" t="s">
        <v>69</v>
      </c>
      <c r="AY446" s="153" t="s">
        <v>212</v>
      </c>
    </row>
    <row r="447" spans="2:65" s="13" customFormat="1">
      <c r="B447" s="159"/>
      <c r="D447" s="150" t="s">
        <v>226</v>
      </c>
      <c r="E447" s="160" t="s">
        <v>19</v>
      </c>
      <c r="F447" s="161" t="s">
        <v>228</v>
      </c>
      <c r="H447" s="162">
        <v>1572.383</v>
      </c>
      <c r="I447" s="163"/>
      <c r="L447" s="159"/>
      <c r="M447" s="164"/>
      <c r="T447" s="165"/>
      <c r="AT447" s="160" t="s">
        <v>226</v>
      </c>
      <c r="AU447" s="160" t="s">
        <v>79</v>
      </c>
      <c r="AV447" s="13" t="s">
        <v>229</v>
      </c>
      <c r="AW447" s="13" t="s">
        <v>31</v>
      </c>
      <c r="AX447" s="13" t="s">
        <v>77</v>
      </c>
      <c r="AY447" s="160" t="s">
        <v>212</v>
      </c>
    </row>
    <row r="448" spans="2:65" s="1" customFormat="1" ht="24.2" customHeight="1">
      <c r="B448" s="34"/>
      <c r="C448" s="133" t="s">
        <v>924</v>
      </c>
      <c r="D448" s="133" t="s">
        <v>215</v>
      </c>
      <c r="E448" s="134" t="s">
        <v>18026</v>
      </c>
      <c r="F448" s="135" t="s">
        <v>485</v>
      </c>
      <c r="G448" s="136" t="s">
        <v>486</v>
      </c>
      <c r="H448" s="137">
        <v>82.757000000000005</v>
      </c>
      <c r="I448" s="138"/>
      <c r="J448" s="139">
        <f>ROUND(I448*H448,2)</f>
        <v>0</v>
      </c>
      <c r="K448" s="135" t="s">
        <v>219</v>
      </c>
      <c r="L448" s="34"/>
      <c r="M448" s="140" t="s">
        <v>19</v>
      </c>
      <c r="N448" s="141" t="s">
        <v>40</v>
      </c>
      <c r="P448" s="142">
        <f>O448*H448</f>
        <v>0</v>
      </c>
      <c r="Q448" s="142">
        <v>0</v>
      </c>
      <c r="R448" s="142">
        <f>Q448*H448</f>
        <v>0</v>
      </c>
      <c r="S448" s="142">
        <v>0</v>
      </c>
      <c r="T448" s="143">
        <f>S448*H448</f>
        <v>0</v>
      </c>
      <c r="AR448" s="144" t="s">
        <v>229</v>
      </c>
      <c r="AT448" s="144" t="s">
        <v>215</v>
      </c>
      <c r="AU448" s="144" t="s">
        <v>79</v>
      </c>
      <c r="AY448" s="19" t="s">
        <v>212</v>
      </c>
      <c r="BE448" s="145">
        <f>IF(N448="základní",J448,0)</f>
        <v>0</v>
      </c>
      <c r="BF448" s="145">
        <f>IF(N448="snížená",J448,0)</f>
        <v>0</v>
      </c>
      <c r="BG448" s="145">
        <f>IF(N448="zákl. přenesená",J448,0)</f>
        <v>0</v>
      </c>
      <c r="BH448" s="145">
        <f>IF(N448="sníž. přenesená",J448,0)</f>
        <v>0</v>
      </c>
      <c r="BI448" s="145">
        <f>IF(N448="nulová",J448,0)</f>
        <v>0</v>
      </c>
      <c r="BJ448" s="19" t="s">
        <v>77</v>
      </c>
      <c r="BK448" s="145">
        <f>ROUND(I448*H448,2)</f>
        <v>0</v>
      </c>
      <c r="BL448" s="19" t="s">
        <v>229</v>
      </c>
      <c r="BM448" s="144" t="s">
        <v>18027</v>
      </c>
    </row>
    <row r="449" spans="2:65" s="1" customFormat="1">
      <c r="B449" s="34"/>
      <c r="D449" s="146" t="s">
        <v>222</v>
      </c>
      <c r="F449" s="147" t="s">
        <v>18028</v>
      </c>
      <c r="I449" s="148"/>
      <c r="L449" s="34"/>
      <c r="M449" s="149"/>
      <c r="T449" s="55"/>
      <c r="AT449" s="19" t="s">
        <v>222</v>
      </c>
      <c r="AU449" s="19" t="s">
        <v>79</v>
      </c>
    </row>
    <row r="450" spans="2:65" s="1" customFormat="1" ht="58.5">
      <c r="B450" s="34"/>
      <c r="D450" s="150" t="s">
        <v>224</v>
      </c>
      <c r="F450" s="151" t="s">
        <v>18029</v>
      </c>
      <c r="I450" s="148"/>
      <c r="L450" s="34"/>
      <c r="M450" s="149"/>
      <c r="T450" s="55"/>
      <c r="AT450" s="19" t="s">
        <v>224</v>
      </c>
      <c r="AU450" s="19" t="s">
        <v>79</v>
      </c>
    </row>
    <row r="451" spans="2:65" s="14" customFormat="1">
      <c r="B451" s="170"/>
      <c r="D451" s="150" t="s">
        <v>226</v>
      </c>
      <c r="E451" s="171" t="s">
        <v>19</v>
      </c>
      <c r="F451" s="172" t="s">
        <v>1312</v>
      </c>
      <c r="H451" s="171" t="s">
        <v>19</v>
      </c>
      <c r="I451" s="173"/>
      <c r="L451" s="170"/>
      <c r="M451" s="174"/>
      <c r="T451" s="175"/>
      <c r="AT451" s="171" t="s">
        <v>226</v>
      </c>
      <c r="AU451" s="171" t="s">
        <v>79</v>
      </c>
      <c r="AV451" s="14" t="s">
        <v>77</v>
      </c>
      <c r="AW451" s="14" t="s">
        <v>31</v>
      </c>
      <c r="AX451" s="14" t="s">
        <v>69</v>
      </c>
      <c r="AY451" s="171" t="s">
        <v>212</v>
      </c>
    </row>
    <row r="452" spans="2:65" s="12" customFormat="1">
      <c r="B452" s="152"/>
      <c r="D452" s="150" t="s">
        <v>226</v>
      </c>
      <c r="E452" s="153" t="s">
        <v>19</v>
      </c>
      <c r="F452" s="154" t="s">
        <v>18030</v>
      </c>
      <c r="H452" s="155">
        <v>82.757000000000005</v>
      </c>
      <c r="I452" s="156"/>
      <c r="L452" s="152"/>
      <c r="M452" s="157"/>
      <c r="T452" s="158"/>
      <c r="AT452" s="153" t="s">
        <v>226</v>
      </c>
      <c r="AU452" s="153" t="s">
        <v>79</v>
      </c>
      <c r="AV452" s="12" t="s">
        <v>79</v>
      </c>
      <c r="AW452" s="12" t="s">
        <v>31</v>
      </c>
      <c r="AX452" s="12" t="s">
        <v>69</v>
      </c>
      <c r="AY452" s="153" t="s">
        <v>212</v>
      </c>
    </row>
    <row r="453" spans="2:65" s="13" customFormat="1">
      <c r="B453" s="159"/>
      <c r="D453" s="150" t="s">
        <v>226</v>
      </c>
      <c r="E453" s="160" t="s">
        <v>19</v>
      </c>
      <c r="F453" s="161" t="s">
        <v>228</v>
      </c>
      <c r="H453" s="162">
        <v>82.757000000000005</v>
      </c>
      <c r="I453" s="163"/>
      <c r="L453" s="159"/>
      <c r="M453" s="164"/>
      <c r="T453" s="165"/>
      <c r="AT453" s="160" t="s">
        <v>226</v>
      </c>
      <c r="AU453" s="160" t="s">
        <v>79</v>
      </c>
      <c r="AV453" s="13" t="s">
        <v>229</v>
      </c>
      <c r="AW453" s="13" t="s">
        <v>31</v>
      </c>
      <c r="AX453" s="13" t="s">
        <v>77</v>
      </c>
      <c r="AY453" s="160" t="s">
        <v>212</v>
      </c>
    </row>
    <row r="454" spans="2:65" s="1" customFormat="1" ht="16.5" customHeight="1">
      <c r="B454" s="34"/>
      <c r="C454" s="133" t="s">
        <v>938</v>
      </c>
      <c r="D454" s="133" t="s">
        <v>215</v>
      </c>
      <c r="E454" s="134" t="s">
        <v>18008</v>
      </c>
      <c r="F454" s="135" t="s">
        <v>18009</v>
      </c>
      <c r="G454" s="136" t="s">
        <v>486</v>
      </c>
      <c r="H454" s="137">
        <v>73.787999999999997</v>
      </c>
      <c r="I454" s="138"/>
      <c r="J454" s="139">
        <f>ROUND(I454*H454,2)</f>
        <v>0</v>
      </c>
      <c r="K454" s="135" t="s">
        <v>219</v>
      </c>
      <c r="L454" s="34"/>
      <c r="M454" s="140" t="s">
        <v>19</v>
      </c>
      <c r="N454" s="141" t="s">
        <v>40</v>
      </c>
      <c r="P454" s="142">
        <f>O454*H454</f>
        <v>0</v>
      </c>
      <c r="Q454" s="142">
        <v>0</v>
      </c>
      <c r="R454" s="142">
        <f>Q454*H454</f>
        <v>0</v>
      </c>
      <c r="S454" s="142">
        <v>0</v>
      </c>
      <c r="T454" s="143">
        <f>S454*H454</f>
        <v>0</v>
      </c>
      <c r="AR454" s="144" t="s">
        <v>229</v>
      </c>
      <c r="AT454" s="144" t="s">
        <v>215</v>
      </c>
      <c r="AU454" s="144" t="s">
        <v>79</v>
      </c>
      <c r="AY454" s="19" t="s">
        <v>212</v>
      </c>
      <c r="BE454" s="145">
        <f>IF(N454="základní",J454,0)</f>
        <v>0</v>
      </c>
      <c r="BF454" s="145">
        <f>IF(N454="snížená",J454,0)</f>
        <v>0</v>
      </c>
      <c r="BG454" s="145">
        <f>IF(N454="zákl. přenesená",J454,0)</f>
        <v>0</v>
      </c>
      <c r="BH454" s="145">
        <f>IF(N454="sníž. přenesená",J454,0)</f>
        <v>0</v>
      </c>
      <c r="BI454" s="145">
        <f>IF(N454="nulová",J454,0)</f>
        <v>0</v>
      </c>
      <c r="BJ454" s="19" t="s">
        <v>77</v>
      </c>
      <c r="BK454" s="145">
        <f>ROUND(I454*H454,2)</f>
        <v>0</v>
      </c>
      <c r="BL454" s="19" t="s">
        <v>229</v>
      </c>
      <c r="BM454" s="144" t="s">
        <v>18031</v>
      </c>
    </row>
    <row r="455" spans="2:65" s="1" customFormat="1">
      <c r="B455" s="34"/>
      <c r="D455" s="146" t="s">
        <v>222</v>
      </c>
      <c r="F455" s="147" t="s">
        <v>18011</v>
      </c>
      <c r="I455" s="148"/>
      <c r="L455" s="34"/>
      <c r="M455" s="149"/>
      <c r="T455" s="55"/>
      <c r="AT455" s="19" t="s">
        <v>222</v>
      </c>
      <c r="AU455" s="19" t="s">
        <v>79</v>
      </c>
    </row>
    <row r="456" spans="2:65" s="14" customFormat="1">
      <c r="B456" s="170"/>
      <c r="D456" s="150" t="s">
        <v>226</v>
      </c>
      <c r="E456" s="171" t="s">
        <v>19</v>
      </c>
      <c r="F456" s="172" t="s">
        <v>18012</v>
      </c>
      <c r="H456" s="171" t="s">
        <v>19</v>
      </c>
      <c r="I456" s="173"/>
      <c r="L456" s="170"/>
      <c r="M456" s="174"/>
      <c r="T456" s="175"/>
      <c r="AT456" s="171" t="s">
        <v>226</v>
      </c>
      <c r="AU456" s="171" t="s">
        <v>79</v>
      </c>
      <c r="AV456" s="14" t="s">
        <v>77</v>
      </c>
      <c r="AW456" s="14" t="s">
        <v>31</v>
      </c>
      <c r="AX456" s="14" t="s">
        <v>69</v>
      </c>
      <c r="AY456" s="171" t="s">
        <v>212</v>
      </c>
    </row>
    <row r="457" spans="2:65" s="14" customFormat="1">
      <c r="B457" s="170"/>
      <c r="D457" s="150" t="s">
        <v>226</v>
      </c>
      <c r="E457" s="171" t="s">
        <v>19</v>
      </c>
      <c r="F457" s="172" t="s">
        <v>18032</v>
      </c>
      <c r="H457" s="171" t="s">
        <v>19</v>
      </c>
      <c r="I457" s="173"/>
      <c r="L457" s="170"/>
      <c r="M457" s="174"/>
      <c r="T457" s="175"/>
      <c r="AT457" s="171" t="s">
        <v>226</v>
      </c>
      <c r="AU457" s="171" t="s">
        <v>79</v>
      </c>
      <c r="AV457" s="14" t="s">
        <v>77</v>
      </c>
      <c r="AW457" s="14" t="s">
        <v>31</v>
      </c>
      <c r="AX457" s="14" t="s">
        <v>69</v>
      </c>
      <c r="AY457" s="171" t="s">
        <v>212</v>
      </c>
    </row>
    <row r="458" spans="2:65" s="12" customFormat="1">
      <c r="B458" s="152"/>
      <c r="D458" s="150" t="s">
        <v>226</v>
      </c>
      <c r="E458" s="153" t="s">
        <v>19</v>
      </c>
      <c r="F458" s="154" t="s">
        <v>18033</v>
      </c>
      <c r="H458" s="155">
        <v>49.517000000000003</v>
      </c>
      <c r="I458" s="156"/>
      <c r="L458" s="152"/>
      <c r="M458" s="157"/>
      <c r="T458" s="158"/>
      <c r="AT458" s="153" t="s">
        <v>226</v>
      </c>
      <c r="AU458" s="153" t="s">
        <v>79</v>
      </c>
      <c r="AV458" s="12" t="s">
        <v>79</v>
      </c>
      <c r="AW458" s="12" t="s">
        <v>31</v>
      </c>
      <c r="AX458" s="12" t="s">
        <v>69</v>
      </c>
      <c r="AY458" s="153" t="s">
        <v>212</v>
      </c>
    </row>
    <row r="459" spans="2:65" s="12" customFormat="1">
      <c r="B459" s="152"/>
      <c r="D459" s="150" t="s">
        <v>226</v>
      </c>
      <c r="E459" s="153" t="s">
        <v>19</v>
      </c>
      <c r="F459" s="154" t="s">
        <v>18034</v>
      </c>
      <c r="H459" s="155">
        <v>5.742</v>
      </c>
      <c r="I459" s="156"/>
      <c r="L459" s="152"/>
      <c r="M459" s="157"/>
      <c r="T459" s="158"/>
      <c r="AT459" s="153" t="s">
        <v>226</v>
      </c>
      <c r="AU459" s="153" t="s">
        <v>79</v>
      </c>
      <c r="AV459" s="12" t="s">
        <v>79</v>
      </c>
      <c r="AW459" s="12" t="s">
        <v>31</v>
      </c>
      <c r="AX459" s="12" t="s">
        <v>69</v>
      </c>
      <c r="AY459" s="153" t="s">
        <v>212</v>
      </c>
    </row>
    <row r="460" spans="2:65" s="12" customFormat="1">
      <c r="B460" s="152"/>
      <c r="D460" s="150" t="s">
        <v>226</v>
      </c>
      <c r="E460" s="153" t="s">
        <v>19</v>
      </c>
      <c r="F460" s="154" t="s">
        <v>18035</v>
      </c>
      <c r="H460" s="155">
        <v>18.529</v>
      </c>
      <c r="I460" s="156"/>
      <c r="L460" s="152"/>
      <c r="M460" s="157"/>
      <c r="T460" s="158"/>
      <c r="AT460" s="153" t="s">
        <v>226</v>
      </c>
      <c r="AU460" s="153" t="s">
        <v>79</v>
      </c>
      <c r="AV460" s="12" t="s">
        <v>79</v>
      </c>
      <c r="AW460" s="12" t="s">
        <v>31</v>
      </c>
      <c r="AX460" s="12" t="s">
        <v>69</v>
      </c>
      <c r="AY460" s="153" t="s">
        <v>212</v>
      </c>
    </row>
    <row r="461" spans="2:65" s="13" customFormat="1">
      <c r="B461" s="159"/>
      <c r="D461" s="150" t="s">
        <v>226</v>
      </c>
      <c r="E461" s="160" t="s">
        <v>19</v>
      </c>
      <c r="F461" s="161" t="s">
        <v>228</v>
      </c>
      <c r="H461" s="162">
        <v>73.787999999999997</v>
      </c>
      <c r="I461" s="163"/>
      <c r="L461" s="159"/>
      <c r="M461" s="164"/>
      <c r="T461" s="165"/>
      <c r="AT461" s="160" t="s">
        <v>226</v>
      </c>
      <c r="AU461" s="160" t="s">
        <v>79</v>
      </c>
      <c r="AV461" s="13" t="s">
        <v>229</v>
      </c>
      <c r="AW461" s="13" t="s">
        <v>31</v>
      </c>
      <c r="AX461" s="13" t="s">
        <v>77</v>
      </c>
      <c r="AY461" s="160" t="s">
        <v>212</v>
      </c>
    </row>
    <row r="462" spans="2:65" s="1" customFormat="1" ht="24.2" customHeight="1">
      <c r="B462" s="34"/>
      <c r="C462" s="133" t="s">
        <v>947</v>
      </c>
      <c r="D462" s="133" t="s">
        <v>215</v>
      </c>
      <c r="E462" s="134" t="s">
        <v>18036</v>
      </c>
      <c r="F462" s="135" t="s">
        <v>18037</v>
      </c>
      <c r="G462" s="136" t="s">
        <v>486</v>
      </c>
      <c r="H462" s="137">
        <v>73.787999999999997</v>
      </c>
      <c r="I462" s="138"/>
      <c r="J462" s="139">
        <f>ROUND(I462*H462,2)</f>
        <v>0</v>
      </c>
      <c r="K462" s="135" t="s">
        <v>219</v>
      </c>
      <c r="L462" s="34"/>
      <c r="M462" s="140" t="s">
        <v>19</v>
      </c>
      <c r="N462" s="141" t="s">
        <v>40</v>
      </c>
      <c r="P462" s="142">
        <f>O462*H462</f>
        <v>0</v>
      </c>
      <c r="Q462" s="142">
        <v>0</v>
      </c>
      <c r="R462" s="142">
        <f>Q462*H462</f>
        <v>0</v>
      </c>
      <c r="S462" s="142">
        <v>0</v>
      </c>
      <c r="T462" s="143">
        <f>S462*H462</f>
        <v>0</v>
      </c>
      <c r="AR462" s="144" t="s">
        <v>229</v>
      </c>
      <c r="AT462" s="144" t="s">
        <v>215</v>
      </c>
      <c r="AU462" s="144" t="s">
        <v>79</v>
      </c>
      <c r="AY462" s="19" t="s">
        <v>212</v>
      </c>
      <c r="BE462" s="145">
        <f>IF(N462="základní",J462,0)</f>
        <v>0</v>
      </c>
      <c r="BF462" s="145">
        <f>IF(N462="snížená",J462,0)</f>
        <v>0</v>
      </c>
      <c r="BG462" s="145">
        <f>IF(N462="zákl. přenesená",J462,0)</f>
        <v>0</v>
      </c>
      <c r="BH462" s="145">
        <f>IF(N462="sníž. přenesená",J462,0)</f>
        <v>0</v>
      </c>
      <c r="BI462" s="145">
        <f>IF(N462="nulová",J462,0)</f>
        <v>0</v>
      </c>
      <c r="BJ462" s="19" t="s">
        <v>77</v>
      </c>
      <c r="BK462" s="145">
        <f>ROUND(I462*H462,2)</f>
        <v>0</v>
      </c>
      <c r="BL462" s="19" t="s">
        <v>229</v>
      </c>
      <c r="BM462" s="144" t="s">
        <v>18038</v>
      </c>
    </row>
    <row r="463" spans="2:65" s="1" customFormat="1">
      <c r="B463" s="34"/>
      <c r="D463" s="146" t="s">
        <v>222</v>
      </c>
      <c r="F463" s="147" t="s">
        <v>18039</v>
      </c>
      <c r="I463" s="148"/>
      <c r="L463" s="34"/>
      <c r="M463" s="149"/>
      <c r="T463" s="55"/>
      <c r="AT463" s="19" t="s">
        <v>222</v>
      </c>
      <c r="AU463" s="19" t="s">
        <v>79</v>
      </c>
    </row>
    <row r="464" spans="2:65" s="14" customFormat="1">
      <c r="B464" s="170"/>
      <c r="D464" s="150" t="s">
        <v>226</v>
      </c>
      <c r="E464" s="171" t="s">
        <v>19</v>
      </c>
      <c r="F464" s="172" t="s">
        <v>18040</v>
      </c>
      <c r="H464" s="171" t="s">
        <v>19</v>
      </c>
      <c r="I464" s="173"/>
      <c r="L464" s="170"/>
      <c r="M464" s="174"/>
      <c r="T464" s="175"/>
      <c r="AT464" s="171" t="s">
        <v>226</v>
      </c>
      <c r="AU464" s="171" t="s">
        <v>79</v>
      </c>
      <c r="AV464" s="14" t="s">
        <v>77</v>
      </c>
      <c r="AW464" s="14" t="s">
        <v>31</v>
      </c>
      <c r="AX464" s="14" t="s">
        <v>69</v>
      </c>
      <c r="AY464" s="171" t="s">
        <v>212</v>
      </c>
    </row>
    <row r="465" spans="2:65" s="12" customFormat="1">
      <c r="B465" s="152"/>
      <c r="D465" s="150" t="s">
        <v>226</v>
      </c>
      <c r="E465" s="153" t="s">
        <v>19</v>
      </c>
      <c r="F465" s="154" t="s">
        <v>18033</v>
      </c>
      <c r="H465" s="155">
        <v>49.517000000000003</v>
      </c>
      <c r="I465" s="156"/>
      <c r="L465" s="152"/>
      <c r="M465" s="157"/>
      <c r="T465" s="158"/>
      <c r="AT465" s="153" t="s">
        <v>226</v>
      </c>
      <c r="AU465" s="153" t="s">
        <v>79</v>
      </c>
      <c r="AV465" s="12" t="s">
        <v>79</v>
      </c>
      <c r="AW465" s="12" t="s">
        <v>31</v>
      </c>
      <c r="AX465" s="12" t="s">
        <v>69</v>
      </c>
      <c r="AY465" s="153" t="s">
        <v>212</v>
      </c>
    </row>
    <row r="466" spans="2:65" s="12" customFormat="1">
      <c r="B466" s="152"/>
      <c r="D466" s="150" t="s">
        <v>226</v>
      </c>
      <c r="E466" s="153" t="s">
        <v>19</v>
      </c>
      <c r="F466" s="154" t="s">
        <v>18034</v>
      </c>
      <c r="H466" s="155">
        <v>5.742</v>
      </c>
      <c r="I466" s="156"/>
      <c r="L466" s="152"/>
      <c r="M466" s="157"/>
      <c r="T466" s="158"/>
      <c r="AT466" s="153" t="s">
        <v>226</v>
      </c>
      <c r="AU466" s="153" t="s">
        <v>79</v>
      </c>
      <c r="AV466" s="12" t="s">
        <v>79</v>
      </c>
      <c r="AW466" s="12" t="s">
        <v>31</v>
      </c>
      <c r="AX466" s="12" t="s">
        <v>69</v>
      </c>
      <c r="AY466" s="153" t="s">
        <v>212</v>
      </c>
    </row>
    <row r="467" spans="2:65" s="12" customFormat="1">
      <c r="B467" s="152"/>
      <c r="D467" s="150" t="s">
        <v>226</v>
      </c>
      <c r="E467" s="153" t="s">
        <v>19</v>
      </c>
      <c r="F467" s="154" t="s">
        <v>18035</v>
      </c>
      <c r="H467" s="155">
        <v>18.529</v>
      </c>
      <c r="I467" s="156"/>
      <c r="L467" s="152"/>
      <c r="M467" s="157"/>
      <c r="T467" s="158"/>
      <c r="AT467" s="153" t="s">
        <v>226</v>
      </c>
      <c r="AU467" s="153" t="s">
        <v>79</v>
      </c>
      <c r="AV467" s="12" t="s">
        <v>79</v>
      </c>
      <c r="AW467" s="12" t="s">
        <v>31</v>
      </c>
      <c r="AX467" s="12" t="s">
        <v>69</v>
      </c>
      <c r="AY467" s="153" t="s">
        <v>212</v>
      </c>
    </row>
    <row r="468" spans="2:65" s="13" customFormat="1">
      <c r="B468" s="159"/>
      <c r="D468" s="150" t="s">
        <v>226</v>
      </c>
      <c r="E468" s="160" t="s">
        <v>19</v>
      </c>
      <c r="F468" s="161" t="s">
        <v>228</v>
      </c>
      <c r="H468" s="162">
        <v>73.787999999999997</v>
      </c>
      <c r="I468" s="163"/>
      <c r="L468" s="159"/>
      <c r="M468" s="164"/>
      <c r="T468" s="165"/>
      <c r="AT468" s="160" t="s">
        <v>226</v>
      </c>
      <c r="AU468" s="160" t="s">
        <v>79</v>
      </c>
      <c r="AV468" s="13" t="s">
        <v>229</v>
      </c>
      <c r="AW468" s="13" t="s">
        <v>31</v>
      </c>
      <c r="AX468" s="13" t="s">
        <v>77</v>
      </c>
      <c r="AY468" s="160" t="s">
        <v>212</v>
      </c>
    </row>
    <row r="469" spans="2:65" s="1" customFormat="1" ht="24.2" customHeight="1">
      <c r="B469" s="34"/>
      <c r="C469" s="133" t="s">
        <v>956</v>
      </c>
      <c r="D469" s="133" t="s">
        <v>215</v>
      </c>
      <c r="E469" s="134" t="s">
        <v>18041</v>
      </c>
      <c r="F469" s="135" t="s">
        <v>18021</v>
      </c>
      <c r="G469" s="136" t="s">
        <v>486</v>
      </c>
      <c r="H469" s="137">
        <v>1401.972</v>
      </c>
      <c r="I469" s="138"/>
      <c r="J469" s="139">
        <f>ROUND(I469*H469,2)</f>
        <v>0</v>
      </c>
      <c r="K469" s="135" t="s">
        <v>219</v>
      </c>
      <c r="L469" s="34"/>
      <c r="M469" s="140" t="s">
        <v>19</v>
      </c>
      <c r="N469" s="141" t="s">
        <v>40</v>
      </c>
      <c r="P469" s="142">
        <f>O469*H469</f>
        <v>0</v>
      </c>
      <c r="Q469" s="142">
        <v>0</v>
      </c>
      <c r="R469" s="142">
        <f>Q469*H469</f>
        <v>0</v>
      </c>
      <c r="S469" s="142">
        <v>0</v>
      </c>
      <c r="T469" s="143">
        <f>S469*H469</f>
        <v>0</v>
      </c>
      <c r="AR469" s="144" t="s">
        <v>229</v>
      </c>
      <c r="AT469" s="144" t="s">
        <v>215</v>
      </c>
      <c r="AU469" s="144" t="s">
        <v>79</v>
      </c>
      <c r="AY469" s="19" t="s">
        <v>212</v>
      </c>
      <c r="BE469" s="145">
        <f>IF(N469="základní",J469,0)</f>
        <v>0</v>
      </c>
      <c r="BF469" s="145">
        <f>IF(N469="snížená",J469,0)</f>
        <v>0</v>
      </c>
      <c r="BG469" s="145">
        <f>IF(N469="zákl. přenesená",J469,0)</f>
        <v>0</v>
      </c>
      <c r="BH469" s="145">
        <f>IF(N469="sníž. přenesená",J469,0)</f>
        <v>0</v>
      </c>
      <c r="BI469" s="145">
        <f>IF(N469="nulová",J469,0)</f>
        <v>0</v>
      </c>
      <c r="BJ469" s="19" t="s">
        <v>77</v>
      </c>
      <c r="BK469" s="145">
        <f>ROUND(I469*H469,2)</f>
        <v>0</v>
      </c>
      <c r="BL469" s="19" t="s">
        <v>229</v>
      </c>
      <c r="BM469" s="144" t="s">
        <v>18042</v>
      </c>
    </row>
    <row r="470" spans="2:65" s="1" customFormat="1">
      <c r="B470" s="34"/>
      <c r="D470" s="146" t="s">
        <v>222</v>
      </c>
      <c r="F470" s="147" t="s">
        <v>18043</v>
      </c>
      <c r="I470" s="148"/>
      <c r="L470" s="34"/>
      <c r="M470" s="149"/>
      <c r="T470" s="55"/>
      <c r="AT470" s="19" t="s">
        <v>222</v>
      </c>
      <c r="AU470" s="19" t="s">
        <v>79</v>
      </c>
    </row>
    <row r="471" spans="2:65" s="14" customFormat="1">
      <c r="B471" s="170"/>
      <c r="D471" s="150" t="s">
        <v>226</v>
      </c>
      <c r="E471" s="171" t="s">
        <v>19</v>
      </c>
      <c r="F471" s="172" t="s">
        <v>18044</v>
      </c>
      <c r="H471" s="171" t="s">
        <v>19</v>
      </c>
      <c r="I471" s="173"/>
      <c r="L471" s="170"/>
      <c r="M471" s="174"/>
      <c r="T471" s="175"/>
      <c r="AT471" s="171" t="s">
        <v>226</v>
      </c>
      <c r="AU471" s="171" t="s">
        <v>79</v>
      </c>
      <c r="AV471" s="14" t="s">
        <v>77</v>
      </c>
      <c r="AW471" s="14" t="s">
        <v>31</v>
      </c>
      <c r="AX471" s="14" t="s">
        <v>69</v>
      </c>
      <c r="AY471" s="171" t="s">
        <v>212</v>
      </c>
    </row>
    <row r="472" spans="2:65" s="12" customFormat="1">
      <c r="B472" s="152"/>
      <c r="D472" s="150" t="s">
        <v>226</v>
      </c>
      <c r="E472" s="153" t="s">
        <v>19</v>
      </c>
      <c r="F472" s="154" t="s">
        <v>18045</v>
      </c>
      <c r="H472" s="155">
        <v>940.82299999999998</v>
      </c>
      <c r="I472" s="156"/>
      <c r="L472" s="152"/>
      <c r="M472" s="157"/>
      <c r="T472" s="158"/>
      <c r="AT472" s="153" t="s">
        <v>226</v>
      </c>
      <c r="AU472" s="153" t="s">
        <v>79</v>
      </c>
      <c r="AV472" s="12" t="s">
        <v>79</v>
      </c>
      <c r="AW472" s="12" t="s">
        <v>31</v>
      </c>
      <c r="AX472" s="12" t="s">
        <v>69</v>
      </c>
      <c r="AY472" s="153" t="s">
        <v>212</v>
      </c>
    </row>
    <row r="473" spans="2:65" s="12" customFormat="1">
      <c r="B473" s="152"/>
      <c r="D473" s="150" t="s">
        <v>226</v>
      </c>
      <c r="E473" s="153" t="s">
        <v>19</v>
      </c>
      <c r="F473" s="154" t="s">
        <v>18046</v>
      </c>
      <c r="H473" s="155">
        <v>109.098</v>
      </c>
      <c r="I473" s="156"/>
      <c r="L473" s="152"/>
      <c r="M473" s="157"/>
      <c r="T473" s="158"/>
      <c r="AT473" s="153" t="s">
        <v>226</v>
      </c>
      <c r="AU473" s="153" t="s">
        <v>79</v>
      </c>
      <c r="AV473" s="12" t="s">
        <v>79</v>
      </c>
      <c r="AW473" s="12" t="s">
        <v>31</v>
      </c>
      <c r="AX473" s="12" t="s">
        <v>69</v>
      </c>
      <c r="AY473" s="153" t="s">
        <v>212</v>
      </c>
    </row>
    <row r="474" spans="2:65" s="12" customFormat="1">
      <c r="B474" s="152"/>
      <c r="D474" s="150" t="s">
        <v>226</v>
      </c>
      <c r="E474" s="153" t="s">
        <v>19</v>
      </c>
      <c r="F474" s="154" t="s">
        <v>18047</v>
      </c>
      <c r="H474" s="155">
        <v>352.05099999999999</v>
      </c>
      <c r="I474" s="156"/>
      <c r="L474" s="152"/>
      <c r="M474" s="157"/>
      <c r="T474" s="158"/>
      <c r="AT474" s="153" t="s">
        <v>226</v>
      </c>
      <c r="AU474" s="153" t="s">
        <v>79</v>
      </c>
      <c r="AV474" s="12" t="s">
        <v>79</v>
      </c>
      <c r="AW474" s="12" t="s">
        <v>31</v>
      </c>
      <c r="AX474" s="12" t="s">
        <v>69</v>
      </c>
      <c r="AY474" s="153" t="s">
        <v>212</v>
      </c>
    </row>
    <row r="475" spans="2:65" s="13" customFormat="1">
      <c r="B475" s="159"/>
      <c r="D475" s="150" t="s">
        <v>226</v>
      </c>
      <c r="E475" s="160" t="s">
        <v>19</v>
      </c>
      <c r="F475" s="161" t="s">
        <v>228</v>
      </c>
      <c r="H475" s="162">
        <v>1401.972</v>
      </c>
      <c r="I475" s="163"/>
      <c r="L475" s="159"/>
      <c r="M475" s="164"/>
      <c r="T475" s="165"/>
      <c r="AT475" s="160" t="s">
        <v>226</v>
      </c>
      <c r="AU475" s="160" t="s">
        <v>79</v>
      </c>
      <c r="AV475" s="13" t="s">
        <v>229</v>
      </c>
      <c r="AW475" s="13" t="s">
        <v>31</v>
      </c>
      <c r="AX475" s="13" t="s">
        <v>77</v>
      </c>
      <c r="AY475" s="160" t="s">
        <v>212</v>
      </c>
    </row>
    <row r="476" spans="2:65" s="1" customFormat="1" ht="24.2" customHeight="1">
      <c r="B476" s="34"/>
      <c r="C476" s="133" t="s">
        <v>963</v>
      </c>
      <c r="D476" s="133" t="s">
        <v>215</v>
      </c>
      <c r="E476" s="134" t="s">
        <v>18048</v>
      </c>
      <c r="F476" s="135" t="s">
        <v>18049</v>
      </c>
      <c r="G476" s="136" t="s">
        <v>486</v>
      </c>
      <c r="H476" s="137">
        <v>49.517000000000003</v>
      </c>
      <c r="I476" s="138"/>
      <c r="J476" s="139">
        <f>ROUND(I476*H476,2)</f>
        <v>0</v>
      </c>
      <c r="K476" s="135" t="s">
        <v>219</v>
      </c>
      <c r="L476" s="34"/>
      <c r="M476" s="140" t="s">
        <v>19</v>
      </c>
      <c r="N476" s="141" t="s">
        <v>40</v>
      </c>
      <c r="P476" s="142">
        <f>O476*H476</f>
        <v>0</v>
      </c>
      <c r="Q476" s="142">
        <v>0</v>
      </c>
      <c r="R476" s="142">
        <f>Q476*H476</f>
        <v>0</v>
      </c>
      <c r="S476" s="142">
        <v>0</v>
      </c>
      <c r="T476" s="143">
        <f>S476*H476</f>
        <v>0</v>
      </c>
      <c r="AR476" s="144" t="s">
        <v>229</v>
      </c>
      <c r="AT476" s="144" t="s">
        <v>215</v>
      </c>
      <c r="AU476" s="144" t="s">
        <v>79</v>
      </c>
      <c r="AY476" s="19" t="s">
        <v>212</v>
      </c>
      <c r="BE476" s="145">
        <f>IF(N476="základní",J476,0)</f>
        <v>0</v>
      </c>
      <c r="BF476" s="145">
        <f>IF(N476="snížená",J476,0)</f>
        <v>0</v>
      </c>
      <c r="BG476" s="145">
        <f>IF(N476="zákl. přenesená",J476,0)</f>
        <v>0</v>
      </c>
      <c r="BH476" s="145">
        <f>IF(N476="sníž. přenesená",J476,0)</f>
        <v>0</v>
      </c>
      <c r="BI476" s="145">
        <f>IF(N476="nulová",J476,0)</f>
        <v>0</v>
      </c>
      <c r="BJ476" s="19" t="s">
        <v>77</v>
      </c>
      <c r="BK476" s="145">
        <f>ROUND(I476*H476,2)</f>
        <v>0</v>
      </c>
      <c r="BL476" s="19" t="s">
        <v>229</v>
      </c>
      <c r="BM476" s="144" t="s">
        <v>18050</v>
      </c>
    </row>
    <row r="477" spans="2:65" s="1" customFormat="1">
      <c r="B477" s="34"/>
      <c r="D477" s="146" t="s">
        <v>222</v>
      </c>
      <c r="F477" s="147" t="s">
        <v>18051</v>
      </c>
      <c r="I477" s="148"/>
      <c r="L477" s="34"/>
      <c r="M477" s="149"/>
      <c r="T477" s="55"/>
      <c r="AT477" s="19" t="s">
        <v>222</v>
      </c>
      <c r="AU477" s="19" t="s">
        <v>79</v>
      </c>
    </row>
    <row r="478" spans="2:65" s="1" customFormat="1" ht="58.5">
      <c r="B478" s="34"/>
      <c r="D478" s="150" t="s">
        <v>224</v>
      </c>
      <c r="F478" s="151" t="s">
        <v>18052</v>
      </c>
      <c r="I478" s="148"/>
      <c r="L478" s="34"/>
      <c r="M478" s="149"/>
      <c r="T478" s="55"/>
      <c r="AT478" s="19" t="s">
        <v>224</v>
      </c>
      <c r="AU478" s="19" t="s">
        <v>79</v>
      </c>
    </row>
    <row r="479" spans="2:65" s="14" customFormat="1">
      <c r="B479" s="170"/>
      <c r="D479" s="150" t="s">
        <v>226</v>
      </c>
      <c r="E479" s="171" t="s">
        <v>19</v>
      </c>
      <c r="F479" s="172" t="s">
        <v>18053</v>
      </c>
      <c r="H479" s="171" t="s">
        <v>19</v>
      </c>
      <c r="I479" s="173"/>
      <c r="L479" s="170"/>
      <c r="M479" s="174"/>
      <c r="T479" s="175"/>
      <c r="AT479" s="171" t="s">
        <v>226</v>
      </c>
      <c r="AU479" s="171" t="s">
        <v>79</v>
      </c>
      <c r="AV479" s="14" t="s">
        <v>77</v>
      </c>
      <c r="AW479" s="14" t="s">
        <v>31</v>
      </c>
      <c r="AX479" s="14" t="s">
        <v>69</v>
      </c>
      <c r="AY479" s="171" t="s">
        <v>212</v>
      </c>
    </row>
    <row r="480" spans="2:65" s="12" customFormat="1">
      <c r="B480" s="152"/>
      <c r="D480" s="150" t="s">
        <v>226</v>
      </c>
      <c r="E480" s="153" t="s">
        <v>19</v>
      </c>
      <c r="F480" s="154" t="s">
        <v>18033</v>
      </c>
      <c r="H480" s="155">
        <v>49.517000000000003</v>
      </c>
      <c r="I480" s="156"/>
      <c r="L480" s="152"/>
      <c r="M480" s="157"/>
      <c r="T480" s="158"/>
      <c r="AT480" s="153" t="s">
        <v>226</v>
      </c>
      <c r="AU480" s="153" t="s">
        <v>79</v>
      </c>
      <c r="AV480" s="12" t="s">
        <v>79</v>
      </c>
      <c r="AW480" s="12" t="s">
        <v>31</v>
      </c>
      <c r="AX480" s="12" t="s">
        <v>69</v>
      </c>
      <c r="AY480" s="153" t="s">
        <v>212</v>
      </c>
    </row>
    <row r="481" spans="2:65" s="13" customFormat="1">
      <c r="B481" s="159"/>
      <c r="D481" s="150" t="s">
        <v>226</v>
      </c>
      <c r="E481" s="160" t="s">
        <v>19</v>
      </c>
      <c r="F481" s="161" t="s">
        <v>228</v>
      </c>
      <c r="H481" s="162">
        <v>49.517000000000003</v>
      </c>
      <c r="I481" s="163"/>
      <c r="L481" s="159"/>
      <c r="M481" s="164"/>
      <c r="T481" s="165"/>
      <c r="AT481" s="160" t="s">
        <v>226</v>
      </c>
      <c r="AU481" s="160" t="s">
        <v>79</v>
      </c>
      <c r="AV481" s="13" t="s">
        <v>229</v>
      </c>
      <c r="AW481" s="13" t="s">
        <v>31</v>
      </c>
      <c r="AX481" s="13" t="s">
        <v>77</v>
      </c>
      <c r="AY481" s="160" t="s">
        <v>212</v>
      </c>
    </row>
    <row r="482" spans="2:65" s="1" customFormat="1" ht="24.2" customHeight="1">
      <c r="B482" s="34"/>
      <c r="C482" s="133" t="s">
        <v>970</v>
      </c>
      <c r="D482" s="133" t="s">
        <v>215</v>
      </c>
      <c r="E482" s="134" t="s">
        <v>18054</v>
      </c>
      <c r="F482" s="135" t="s">
        <v>18055</v>
      </c>
      <c r="G482" s="136" t="s">
        <v>486</v>
      </c>
      <c r="H482" s="137">
        <v>24.271000000000001</v>
      </c>
      <c r="I482" s="138"/>
      <c r="J482" s="139">
        <f>ROUND(I482*H482,2)</f>
        <v>0</v>
      </c>
      <c r="K482" s="135" t="s">
        <v>245</v>
      </c>
      <c r="L482" s="34"/>
      <c r="M482" s="140" t="s">
        <v>19</v>
      </c>
      <c r="N482" s="141" t="s">
        <v>40</v>
      </c>
      <c r="P482" s="142">
        <f>O482*H482</f>
        <v>0</v>
      </c>
      <c r="Q482" s="142">
        <v>0</v>
      </c>
      <c r="R482" s="142">
        <f>Q482*H482</f>
        <v>0</v>
      </c>
      <c r="S482" s="142">
        <v>0</v>
      </c>
      <c r="T482" s="143">
        <f>S482*H482</f>
        <v>0</v>
      </c>
      <c r="AR482" s="144" t="s">
        <v>229</v>
      </c>
      <c r="AT482" s="144" t="s">
        <v>215</v>
      </c>
      <c r="AU482" s="144" t="s">
        <v>79</v>
      </c>
      <c r="AY482" s="19" t="s">
        <v>212</v>
      </c>
      <c r="BE482" s="145">
        <f>IF(N482="základní",J482,0)</f>
        <v>0</v>
      </c>
      <c r="BF482" s="145">
        <f>IF(N482="snížená",J482,0)</f>
        <v>0</v>
      </c>
      <c r="BG482" s="145">
        <f>IF(N482="zákl. přenesená",J482,0)</f>
        <v>0</v>
      </c>
      <c r="BH482" s="145">
        <f>IF(N482="sníž. přenesená",J482,0)</f>
        <v>0</v>
      </c>
      <c r="BI482" s="145">
        <f>IF(N482="nulová",J482,0)</f>
        <v>0</v>
      </c>
      <c r="BJ482" s="19" t="s">
        <v>77</v>
      </c>
      <c r="BK482" s="145">
        <f>ROUND(I482*H482,2)</f>
        <v>0</v>
      </c>
      <c r="BL482" s="19" t="s">
        <v>229</v>
      </c>
      <c r="BM482" s="144" t="s">
        <v>18056</v>
      </c>
    </row>
    <row r="483" spans="2:65" s="1" customFormat="1" ht="48.75">
      <c r="B483" s="34"/>
      <c r="D483" s="150" t="s">
        <v>224</v>
      </c>
      <c r="F483" s="151" t="s">
        <v>18057</v>
      </c>
      <c r="I483" s="148"/>
      <c r="L483" s="34"/>
      <c r="M483" s="149"/>
      <c r="T483" s="55"/>
      <c r="AT483" s="19" t="s">
        <v>224</v>
      </c>
      <c r="AU483" s="19" t="s">
        <v>79</v>
      </c>
    </row>
    <row r="484" spans="2:65" s="14" customFormat="1">
      <c r="B484" s="170"/>
      <c r="D484" s="150" t="s">
        <v>226</v>
      </c>
      <c r="E484" s="171" t="s">
        <v>19</v>
      </c>
      <c r="F484" s="172" t="s">
        <v>18053</v>
      </c>
      <c r="H484" s="171" t="s">
        <v>19</v>
      </c>
      <c r="I484" s="173"/>
      <c r="L484" s="170"/>
      <c r="M484" s="174"/>
      <c r="T484" s="175"/>
      <c r="AT484" s="171" t="s">
        <v>226</v>
      </c>
      <c r="AU484" s="171" t="s">
        <v>79</v>
      </c>
      <c r="AV484" s="14" t="s">
        <v>77</v>
      </c>
      <c r="AW484" s="14" t="s">
        <v>31</v>
      </c>
      <c r="AX484" s="14" t="s">
        <v>69</v>
      </c>
      <c r="AY484" s="171" t="s">
        <v>212</v>
      </c>
    </row>
    <row r="485" spans="2:65" s="12" customFormat="1">
      <c r="B485" s="152"/>
      <c r="D485" s="150" t="s">
        <v>226</v>
      </c>
      <c r="E485" s="153" t="s">
        <v>19</v>
      </c>
      <c r="F485" s="154" t="s">
        <v>18034</v>
      </c>
      <c r="H485" s="155">
        <v>5.742</v>
      </c>
      <c r="I485" s="156"/>
      <c r="L485" s="152"/>
      <c r="M485" s="157"/>
      <c r="T485" s="158"/>
      <c r="AT485" s="153" t="s">
        <v>226</v>
      </c>
      <c r="AU485" s="153" t="s">
        <v>79</v>
      </c>
      <c r="AV485" s="12" t="s">
        <v>79</v>
      </c>
      <c r="AW485" s="12" t="s">
        <v>31</v>
      </c>
      <c r="AX485" s="12" t="s">
        <v>69</v>
      </c>
      <c r="AY485" s="153" t="s">
        <v>212</v>
      </c>
    </row>
    <row r="486" spans="2:65" s="12" customFormat="1">
      <c r="B486" s="152"/>
      <c r="D486" s="150" t="s">
        <v>226</v>
      </c>
      <c r="E486" s="153" t="s">
        <v>19</v>
      </c>
      <c r="F486" s="154" t="s">
        <v>18035</v>
      </c>
      <c r="H486" s="155">
        <v>18.529</v>
      </c>
      <c r="I486" s="156"/>
      <c r="L486" s="152"/>
      <c r="M486" s="157"/>
      <c r="T486" s="158"/>
      <c r="AT486" s="153" t="s">
        <v>226</v>
      </c>
      <c r="AU486" s="153" t="s">
        <v>79</v>
      </c>
      <c r="AV486" s="12" t="s">
        <v>79</v>
      </c>
      <c r="AW486" s="12" t="s">
        <v>31</v>
      </c>
      <c r="AX486" s="12" t="s">
        <v>69</v>
      </c>
      <c r="AY486" s="153" t="s">
        <v>212</v>
      </c>
    </row>
    <row r="487" spans="2:65" s="13" customFormat="1">
      <c r="B487" s="159"/>
      <c r="D487" s="150" t="s">
        <v>226</v>
      </c>
      <c r="E487" s="160" t="s">
        <v>19</v>
      </c>
      <c r="F487" s="161" t="s">
        <v>228</v>
      </c>
      <c r="H487" s="162">
        <v>24.271000000000001</v>
      </c>
      <c r="I487" s="163"/>
      <c r="L487" s="159"/>
      <c r="M487" s="164"/>
      <c r="T487" s="165"/>
      <c r="AT487" s="160" t="s">
        <v>226</v>
      </c>
      <c r="AU487" s="160" t="s">
        <v>79</v>
      </c>
      <c r="AV487" s="13" t="s">
        <v>229</v>
      </c>
      <c r="AW487" s="13" t="s">
        <v>31</v>
      </c>
      <c r="AX487" s="13" t="s">
        <v>77</v>
      </c>
      <c r="AY487" s="160" t="s">
        <v>212</v>
      </c>
    </row>
    <row r="488" spans="2:65" s="11" customFormat="1" ht="22.9" customHeight="1">
      <c r="B488" s="121"/>
      <c r="D488" s="122" t="s">
        <v>68</v>
      </c>
      <c r="E488" s="131" t="s">
        <v>1371</v>
      </c>
      <c r="F488" s="131" t="s">
        <v>1372</v>
      </c>
      <c r="I488" s="124"/>
      <c r="J488" s="132">
        <f>BK488</f>
        <v>0</v>
      </c>
      <c r="L488" s="121"/>
      <c r="M488" s="126"/>
      <c r="P488" s="127">
        <f>SUM(P489:P497)</f>
        <v>0</v>
      </c>
      <c r="R488" s="127">
        <f>SUM(R489:R497)</f>
        <v>0</v>
      </c>
      <c r="T488" s="128">
        <f>SUM(T489:T497)</f>
        <v>0</v>
      </c>
      <c r="AR488" s="122" t="s">
        <v>77</v>
      </c>
      <c r="AT488" s="129" t="s">
        <v>68</v>
      </c>
      <c r="AU488" s="129" t="s">
        <v>77</v>
      </c>
      <c r="AY488" s="122" t="s">
        <v>212</v>
      </c>
      <c r="BK488" s="130">
        <f>SUM(BK489:BK497)</f>
        <v>0</v>
      </c>
    </row>
    <row r="489" spans="2:65" s="1" customFormat="1" ht="24.2" customHeight="1">
      <c r="B489" s="34"/>
      <c r="C489" s="133" t="s">
        <v>992</v>
      </c>
      <c r="D489" s="133" t="s">
        <v>215</v>
      </c>
      <c r="E489" s="134" t="s">
        <v>18058</v>
      </c>
      <c r="F489" s="135" t="s">
        <v>18059</v>
      </c>
      <c r="G489" s="136" t="s">
        <v>486</v>
      </c>
      <c r="H489" s="137">
        <v>216.815</v>
      </c>
      <c r="I489" s="138"/>
      <c r="J489" s="139">
        <f>ROUND(I489*H489,2)</f>
        <v>0</v>
      </c>
      <c r="K489" s="135" t="s">
        <v>219</v>
      </c>
      <c r="L489" s="34"/>
      <c r="M489" s="140" t="s">
        <v>19</v>
      </c>
      <c r="N489" s="141" t="s">
        <v>40</v>
      </c>
      <c r="P489" s="142">
        <f>O489*H489</f>
        <v>0</v>
      </c>
      <c r="Q489" s="142">
        <v>0</v>
      </c>
      <c r="R489" s="142">
        <f>Q489*H489</f>
        <v>0</v>
      </c>
      <c r="S489" s="142">
        <v>0</v>
      </c>
      <c r="T489" s="143">
        <f>S489*H489</f>
        <v>0</v>
      </c>
      <c r="AR489" s="144" t="s">
        <v>229</v>
      </c>
      <c r="AT489" s="144" t="s">
        <v>215</v>
      </c>
      <c r="AU489" s="144" t="s">
        <v>79</v>
      </c>
      <c r="AY489" s="19" t="s">
        <v>212</v>
      </c>
      <c r="BE489" s="145">
        <f>IF(N489="základní",J489,0)</f>
        <v>0</v>
      </c>
      <c r="BF489" s="145">
        <f>IF(N489="snížená",J489,0)</f>
        <v>0</v>
      </c>
      <c r="BG489" s="145">
        <f>IF(N489="zákl. přenesená",J489,0)</f>
        <v>0</v>
      </c>
      <c r="BH489" s="145">
        <f>IF(N489="sníž. přenesená",J489,0)</f>
        <v>0</v>
      </c>
      <c r="BI489" s="145">
        <f>IF(N489="nulová",J489,0)</f>
        <v>0</v>
      </c>
      <c r="BJ489" s="19" t="s">
        <v>77</v>
      </c>
      <c r="BK489" s="145">
        <f>ROUND(I489*H489,2)</f>
        <v>0</v>
      </c>
      <c r="BL489" s="19" t="s">
        <v>229</v>
      </c>
      <c r="BM489" s="144" t="s">
        <v>18060</v>
      </c>
    </row>
    <row r="490" spans="2:65" s="1" customFormat="1">
      <c r="B490" s="34"/>
      <c r="D490" s="146" t="s">
        <v>222</v>
      </c>
      <c r="F490" s="147" t="s">
        <v>18061</v>
      </c>
      <c r="I490" s="148"/>
      <c r="L490" s="34"/>
      <c r="M490" s="149"/>
      <c r="T490" s="55"/>
      <c r="AT490" s="19" t="s">
        <v>222</v>
      </c>
      <c r="AU490" s="19" t="s">
        <v>79</v>
      </c>
    </row>
    <row r="491" spans="2:65" s="1" customFormat="1" ht="29.25">
      <c r="B491" s="34"/>
      <c r="D491" s="150" t="s">
        <v>224</v>
      </c>
      <c r="F491" s="151" t="s">
        <v>18062</v>
      </c>
      <c r="I491" s="148"/>
      <c r="L491" s="34"/>
      <c r="M491" s="149"/>
      <c r="T491" s="55"/>
      <c r="AT491" s="19" t="s">
        <v>224</v>
      </c>
      <c r="AU491" s="19" t="s">
        <v>79</v>
      </c>
    </row>
    <row r="492" spans="2:65" s="12" customFormat="1">
      <c r="B492" s="152"/>
      <c r="D492" s="150" t="s">
        <v>226</v>
      </c>
      <c r="E492" s="153" t="s">
        <v>19</v>
      </c>
      <c r="F492" s="154" t="s">
        <v>18063</v>
      </c>
      <c r="H492" s="155">
        <v>216.815</v>
      </c>
      <c r="I492" s="156"/>
      <c r="L492" s="152"/>
      <c r="M492" s="157"/>
      <c r="T492" s="158"/>
      <c r="AT492" s="153" t="s">
        <v>226</v>
      </c>
      <c r="AU492" s="153" t="s">
        <v>79</v>
      </c>
      <c r="AV492" s="12" t="s">
        <v>79</v>
      </c>
      <c r="AW492" s="12" t="s">
        <v>31</v>
      </c>
      <c r="AX492" s="12" t="s">
        <v>69</v>
      </c>
      <c r="AY492" s="153" t="s">
        <v>212</v>
      </c>
    </row>
    <row r="493" spans="2:65" s="13" customFormat="1">
      <c r="B493" s="159"/>
      <c r="D493" s="150" t="s">
        <v>226</v>
      </c>
      <c r="E493" s="160" t="s">
        <v>19</v>
      </c>
      <c r="F493" s="161" t="s">
        <v>228</v>
      </c>
      <c r="H493" s="162">
        <v>216.815</v>
      </c>
      <c r="I493" s="163"/>
      <c r="L493" s="159"/>
      <c r="M493" s="164"/>
      <c r="T493" s="165"/>
      <c r="AT493" s="160" t="s">
        <v>226</v>
      </c>
      <c r="AU493" s="160" t="s">
        <v>79</v>
      </c>
      <c r="AV493" s="13" t="s">
        <v>229</v>
      </c>
      <c r="AW493" s="13" t="s">
        <v>31</v>
      </c>
      <c r="AX493" s="13" t="s">
        <v>77</v>
      </c>
      <c r="AY493" s="160" t="s">
        <v>212</v>
      </c>
    </row>
    <row r="494" spans="2:65" s="1" customFormat="1" ht="24.2" customHeight="1">
      <c r="B494" s="34"/>
      <c r="C494" s="133" t="s">
        <v>1023</v>
      </c>
      <c r="D494" s="133" t="s">
        <v>215</v>
      </c>
      <c r="E494" s="134" t="s">
        <v>18064</v>
      </c>
      <c r="F494" s="135" t="s">
        <v>18065</v>
      </c>
      <c r="G494" s="136" t="s">
        <v>486</v>
      </c>
      <c r="H494" s="137">
        <v>205.02199999999999</v>
      </c>
      <c r="I494" s="138"/>
      <c r="J494" s="139">
        <f>ROUND(I494*H494,2)</f>
        <v>0</v>
      </c>
      <c r="K494" s="135" t="s">
        <v>219</v>
      </c>
      <c r="L494" s="34"/>
      <c r="M494" s="140" t="s">
        <v>19</v>
      </c>
      <c r="N494" s="141" t="s">
        <v>40</v>
      </c>
      <c r="P494" s="142">
        <f>O494*H494</f>
        <v>0</v>
      </c>
      <c r="Q494" s="142">
        <v>0</v>
      </c>
      <c r="R494" s="142">
        <f>Q494*H494</f>
        <v>0</v>
      </c>
      <c r="S494" s="142">
        <v>0</v>
      </c>
      <c r="T494" s="143">
        <f>S494*H494</f>
        <v>0</v>
      </c>
      <c r="AR494" s="144" t="s">
        <v>229</v>
      </c>
      <c r="AT494" s="144" t="s">
        <v>215</v>
      </c>
      <c r="AU494" s="144" t="s">
        <v>79</v>
      </c>
      <c r="AY494" s="19" t="s">
        <v>212</v>
      </c>
      <c r="BE494" s="145">
        <f>IF(N494="základní",J494,0)</f>
        <v>0</v>
      </c>
      <c r="BF494" s="145">
        <f>IF(N494="snížená",J494,0)</f>
        <v>0</v>
      </c>
      <c r="BG494" s="145">
        <f>IF(N494="zákl. přenesená",J494,0)</f>
        <v>0</v>
      </c>
      <c r="BH494" s="145">
        <f>IF(N494="sníž. přenesená",J494,0)</f>
        <v>0</v>
      </c>
      <c r="BI494" s="145">
        <f>IF(N494="nulová",J494,0)</f>
        <v>0</v>
      </c>
      <c r="BJ494" s="19" t="s">
        <v>77</v>
      </c>
      <c r="BK494" s="145">
        <f>ROUND(I494*H494,2)</f>
        <v>0</v>
      </c>
      <c r="BL494" s="19" t="s">
        <v>229</v>
      </c>
      <c r="BM494" s="144" t="s">
        <v>18066</v>
      </c>
    </row>
    <row r="495" spans="2:65" s="1" customFormat="1">
      <c r="B495" s="34"/>
      <c r="D495" s="146" t="s">
        <v>222</v>
      </c>
      <c r="F495" s="147" t="s">
        <v>18067</v>
      </c>
      <c r="I495" s="148"/>
      <c r="L495" s="34"/>
      <c r="M495" s="149"/>
      <c r="T495" s="55"/>
      <c r="AT495" s="19" t="s">
        <v>222</v>
      </c>
      <c r="AU495" s="19" t="s">
        <v>79</v>
      </c>
    </row>
    <row r="496" spans="2:65" s="12" customFormat="1">
      <c r="B496" s="152"/>
      <c r="D496" s="150" t="s">
        <v>226</v>
      </c>
      <c r="E496" s="153" t="s">
        <v>19</v>
      </c>
      <c r="F496" s="154" t="s">
        <v>18068</v>
      </c>
      <c r="H496" s="155">
        <v>205.02199999999999</v>
      </c>
      <c r="I496" s="156"/>
      <c r="L496" s="152"/>
      <c r="M496" s="157"/>
      <c r="T496" s="158"/>
      <c r="AT496" s="153" t="s">
        <v>226</v>
      </c>
      <c r="AU496" s="153" t="s">
        <v>79</v>
      </c>
      <c r="AV496" s="12" t="s">
        <v>79</v>
      </c>
      <c r="AW496" s="12" t="s">
        <v>31</v>
      </c>
      <c r="AX496" s="12" t="s">
        <v>69</v>
      </c>
      <c r="AY496" s="153" t="s">
        <v>212</v>
      </c>
    </row>
    <row r="497" spans="2:65" s="13" customFormat="1">
      <c r="B497" s="159"/>
      <c r="D497" s="150" t="s">
        <v>226</v>
      </c>
      <c r="E497" s="160" t="s">
        <v>19</v>
      </c>
      <c r="F497" s="161" t="s">
        <v>228</v>
      </c>
      <c r="H497" s="162">
        <v>205.02199999999999</v>
      </c>
      <c r="I497" s="163"/>
      <c r="L497" s="159"/>
      <c r="M497" s="164"/>
      <c r="T497" s="165"/>
      <c r="AT497" s="160" t="s">
        <v>226</v>
      </c>
      <c r="AU497" s="160" t="s">
        <v>79</v>
      </c>
      <c r="AV497" s="13" t="s">
        <v>229</v>
      </c>
      <c r="AW497" s="13" t="s">
        <v>31</v>
      </c>
      <c r="AX497" s="13" t="s">
        <v>77</v>
      </c>
      <c r="AY497" s="160" t="s">
        <v>212</v>
      </c>
    </row>
    <row r="498" spans="2:65" s="11" customFormat="1" ht="25.9" customHeight="1">
      <c r="B498" s="121"/>
      <c r="D498" s="122" t="s">
        <v>68</v>
      </c>
      <c r="E498" s="123" t="s">
        <v>2630</v>
      </c>
      <c r="F498" s="123" t="s">
        <v>2631</v>
      </c>
      <c r="I498" s="124"/>
      <c r="J498" s="125">
        <f>BK498</f>
        <v>0</v>
      </c>
      <c r="L498" s="121"/>
      <c r="M498" s="126"/>
      <c r="P498" s="127">
        <f>SUM(P499:P504)</f>
        <v>0</v>
      </c>
      <c r="R498" s="127">
        <f>SUM(R499:R504)</f>
        <v>0</v>
      </c>
      <c r="T498" s="128">
        <f>SUM(T499:T504)</f>
        <v>0</v>
      </c>
      <c r="AR498" s="122" t="s">
        <v>229</v>
      </c>
      <c r="AT498" s="129" t="s">
        <v>68</v>
      </c>
      <c r="AU498" s="129" t="s">
        <v>69</v>
      </c>
      <c r="AY498" s="122" t="s">
        <v>212</v>
      </c>
      <c r="BK498" s="130">
        <f>SUM(BK499:BK504)</f>
        <v>0</v>
      </c>
    </row>
    <row r="499" spans="2:65" s="1" customFormat="1" ht="16.5" customHeight="1">
      <c r="B499" s="34"/>
      <c r="C499" s="133" t="s">
        <v>1031</v>
      </c>
      <c r="D499" s="133" t="s">
        <v>215</v>
      </c>
      <c r="E499" s="134" t="s">
        <v>9129</v>
      </c>
      <c r="F499" s="135" t="s">
        <v>9130</v>
      </c>
      <c r="G499" s="136" t="s">
        <v>408</v>
      </c>
      <c r="H499" s="137">
        <v>10</v>
      </c>
      <c r="I499" s="138"/>
      <c r="J499" s="139">
        <f>ROUND(I499*H499,2)</f>
        <v>0</v>
      </c>
      <c r="K499" s="135" t="s">
        <v>219</v>
      </c>
      <c r="L499" s="34"/>
      <c r="M499" s="140" t="s">
        <v>19</v>
      </c>
      <c r="N499" s="141" t="s">
        <v>40</v>
      </c>
      <c r="P499" s="142">
        <f>O499*H499</f>
        <v>0</v>
      </c>
      <c r="Q499" s="142">
        <v>0</v>
      </c>
      <c r="R499" s="142">
        <f>Q499*H499</f>
        <v>0</v>
      </c>
      <c r="S499" s="142">
        <v>0</v>
      </c>
      <c r="T499" s="143">
        <f>S499*H499</f>
        <v>0</v>
      </c>
      <c r="AR499" s="144" t="s">
        <v>2635</v>
      </c>
      <c r="AT499" s="144" t="s">
        <v>215</v>
      </c>
      <c r="AU499" s="144" t="s">
        <v>77</v>
      </c>
      <c r="AY499" s="19" t="s">
        <v>212</v>
      </c>
      <c r="BE499" s="145">
        <f>IF(N499="základní",J499,0)</f>
        <v>0</v>
      </c>
      <c r="BF499" s="145">
        <f>IF(N499="snížená",J499,0)</f>
        <v>0</v>
      </c>
      <c r="BG499" s="145">
        <f>IF(N499="zákl. přenesená",J499,0)</f>
        <v>0</v>
      </c>
      <c r="BH499" s="145">
        <f>IF(N499="sníž. přenesená",J499,0)</f>
        <v>0</v>
      </c>
      <c r="BI499" s="145">
        <f>IF(N499="nulová",J499,0)</f>
        <v>0</v>
      </c>
      <c r="BJ499" s="19" t="s">
        <v>77</v>
      </c>
      <c r="BK499" s="145">
        <f>ROUND(I499*H499,2)</f>
        <v>0</v>
      </c>
      <c r="BL499" s="19" t="s">
        <v>2635</v>
      </c>
      <c r="BM499" s="144" t="s">
        <v>18069</v>
      </c>
    </row>
    <row r="500" spans="2:65" s="1" customFormat="1">
      <c r="B500" s="34"/>
      <c r="D500" s="146" t="s">
        <v>222</v>
      </c>
      <c r="F500" s="147" t="s">
        <v>9132</v>
      </c>
      <c r="I500" s="148"/>
      <c r="L500" s="34"/>
      <c r="M500" s="149"/>
      <c r="T500" s="55"/>
      <c r="AT500" s="19" t="s">
        <v>222</v>
      </c>
      <c r="AU500" s="19" t="s">
        <v>77</v>
      </c>
    </row>
    <row r="501" spans="2:65" s="14" customFormat="1" ht="22.5">
      <c r="B501" s="170"/>
      <c r="D501" s="150" t="s">
        <v>226</v>
      </c>
      <c r="E501" s="171" t="s">
        <v>19</v>
      </c>
      <c r="F501" s="172" t="s">
        <v>18070</v>
      </c>
      <c r="H501" s="171" t="s">
        <v>19</v>
      </c>
      <c r="I501" s="173"/>
      <c r="L501" s="170"/>
      <c r="M501" s="174"/>
      <c r="T501" s="175"/>
      <c r="AT501" s="171" t="s">
        <v>226</v>
      </c>
      <c r="AU501" s="171" t="s">
        <v>77</v>
      </c>
      <c r="AV501" s="14" t="s">
        <v>77</v>
      </c>
      <c r="AW501" s="14" t="s">
        <v>31</v>
      </c>
      <c r="AX501" s="14" t="s">
        <v>69</v>
      </c>
      <c r="AY501" s="171" t="s">
        <v>212</v>
      </c>
    </row>
    <row r="502" spans="2:65" s="12" customFormat="1">
      <c r="B502" s="152"/>
      <c r="D502" s="150" t="s">
        <v>226</v>
      </c>
      <c r="E502" s="153" t="s">
        <v>19</v>
      </c>
      <c r="F502" s="154" t="s">
        <v>18071</v>
      </c>
      <c r="H502" s="155">
        <v>10</v>
      </c>
      <c r="I502" s="156"/>
      <c r="L502" s="152"/>
      <c r="M502" s="157"/>
      <c r="T502" s="158"/>
      <c r="AT502" s="153" t="s">
        <v>226</v>
      </c>
      <c r="AU502" s="153" t="s">
        <v>77</v>
      </c>
      <c r="AV502" s="12" t="s">
        <v>79</v>
      </c>
      <c r="AW502" s="12" t="s">
        <v>31</v>
      </c>
      <c r="AX502" s="12" t="s">
        <v>69</v>
      </c>
      <c r="AY502" s="153" t="s">
        <v>212</v>
      </c>
    </row>
    <row r="503" spans="2:65" s="13" customFormat="1">
      <c r="B503" s="159"/>
      <c r="D503" s="150" t="s">
        <v>226</v>
      </c>
      <c r="E503" s="160" t="s">
        <v>19</v>
      </c>
      <c r="F503" s="161" t="s">
        <v>228</v>
      </c>
      <c r="H503" s="162">
        <v>10</v>
      </c>
      <c r="I503" s="163"/>
      <c r="L503" s="159"/>
      <c r="M503" s="164"/>
      <c r="T503" s="165"/>
      <c r="AT503" s="160" t="s">
        <v>226</v>
      </c>
      <c r="AU503" s="160" t="s">
        <v>77</v>
      </c>
      <c r="AV503" s="13" t="s">
        <v>229</v>
      </c>
      <c r="AW503" s="13" t="s">
        <v>31</v>
      </c>
      <c r="AX503" s="13" t="s">
        <v>77</v>
      </c>
      <c r="AY503" s="160" t="s">
        <v>212</v>
      </c>
    </row>
    <row r="504" spans="2:65" s="14" customFormat="1">
      <c r="B504" s="170"/>
      <c r="D504" s="150" t="s">
        <v>226</v>
      </c>
      <c r="E504" s="171" t="s">
        <v>19</v>
      </c>
      <c r="F504" s="172" t="s">
        <v>2639</v>
      </c>
      <c r="H504" s="171" t="s">
        <v>19</v>
      </c>
      <c r="I504" s="173"/>
      <c r="L504" s="170"/>
      <c r="M504" s="183"/>
      <c r="N504" s="184"/>
      <c r="O504" s="184"/>
      <c r="P504" s="184"/>
      <c r="Q504" s="184"/>
      <c r="R504" s="184"/>
      <c r="S504" s="184"/>
      <c r="T504" s="185"/>
      <c r="AT504" s="171" t="s">
        <v>226</v>
      </c>
      <c r="AU504" s="171" t="s">
        <v>77</v>
      </c>
      <c r="AV504" s="14" t="s">
        <v>77</v>
      </c>
      <c r="AW504" s="14" t="s">
        <v>31</v>
      </c>
      <c r="AX504" s="14" t="s">
        <v>69</v>
      </c>
      <c r="AY504" s="171" t="s">
        <v>212</v>
      </c>
    </row>
    <row r="505" spans="2:65" s="1" customFormat="1" ht="6.95" customHeight="1">
      <c r="B505" s="43"/>
      <c r="C505" s="44"/>
      <c r="D505" s="44"/>
      <c r="E505" s="44"/>
      <c r="F505" s="44"/>
      <c r="G505" s="44"/>
      <c r="H505" s="44"/>
      <c r="I505" s="44"/>
      <c r="J505" s="44"/>
      <c r="K505" s="44"/>
      <c r="L505" s="34"/>
    </row>
  </sheetData>
  <sheetProtection algorithmName="SHA-512" hashValue="99AUaWUp4UwHl40PvsJtBYJg5ykVFQ4QvIibYC2mAtv1FtvbIsbX5rJEkP+ClGsmKB0hv5ExVGW4yXHhbQOxaA==" saltValue="wOZa8geTv9MkP5mAPSzQgcb8UqgmtIENVmxRxjfaVTTFvbo+gn+vbE5DPZge9Bk+8NyXjpL4uny15ATjXF/5FA==" spinCount="100000" sheet="1" objects="1" scenarios="1" formatColumns="0" formatRows="0" autoFilter="0"/>
  <autoFilter ref="C91:K504" xr:uid="{00000000-0009-0000-0000-000020000000}"/>
  <mergeCells count="9">
    <mergeCell ref="E50:H50"/>
    <mergeCell ref="E82:H82"/>
    <mergeCell ref="E84:H84"/>
    <mergeCell ref="L2:V2"/>
    <mergeCell ref="E7:H7"/>
    <mergeCell ref="E9:H9"/>
    <mergeCell ref="E18:H18"/>
    <mergeCell ref="E27:H27"/>
    <mergeCell ref="E48:H48"/>
  </mergeCells>
  <hyperlinks>
    <hyperlink ref="F96" r:id="rId1" xr:uid="{00000000-0004-0000-2000-000000000000}"/>
    <hyperlink ref="F102" r:id="rId2" xr:uid="{00000000-0004-0000-2000-000001000000}"/>
    <hyperlink ref="F107" r:id="rId3" xr:uid="{00000000-0004-0000-2000-000002000000}"/>
    <hyperlink ref="F112" r:id="rId4" xr:uid="{00000000-0004-0000-2000-000003000000}"/>
    <hyperlink ref="F117" r:id="rId5" xr:uid="{00000000-0004-0000-2000-000004000000}"/>
    <hyperlink ref="F123" r:id="rId6" xr:uid="{00000000-0004-0000-2000-000005000000}"/>
    <hyperlink ref="F132" r:id="rId7" xr:uid="{00000000-0004-0000-2000-000006000000}"/>
    <hyperlink ref="F138" r:id="rId8" xr:uid="{00000000-0004-0000-2000-000007000000}"/>
    <hyperlink ref="F144" r:id="rId9" xr:uid="{00000000-0004-0000-2000-000008000000}"/>
    <hyperlink ref="F149" r:id="rId10" xr:uid="{00000000-0004-0000-2000-000009000000}"/>
    <hyperlink ref="F153" r:id="rId11" xr:uid="{00000000-0004-0000-2000-00000A000000}"/>
    <hyperlink ref="F181" r:id="rId12" xr:uid="{00000000-0004-0000-2000-00000B000000}"/>
    <hyperlink ref="F191" r:id="rId13" xr:uid="{00000000-0004-0000-2000-00000C000000}"/>
    <hyperlink ref="F201" r:id="rId14" xr:uid="{00000000-0004-0000-2000-00000D000000}"/>
    <hyperlink ref="F211" r:id="rId15" xr:uid="{00000000-0004-0000-2000-00000E000000}"/>
    <hyperlink ref="F221" r:id="rId16" xr:uid="{00000000-0004-0000-2000-00000F000000}"/>
    <hyperlink ref="F225" r:id="rId17" xr:uid="{00000000-0004-0000-2000-000010000000}"/>
    <hyperlink ref="F229" r:id="rId18" xr:uid="{00000000-0004-0000-2000-000011000000}"/>
    <hyperlink ref="F238" r:id="rId19" xr:uid="{00000000-0004-0000-2000-000012000000}"/>
    <hyperlink ref="F243" r:id="rId20" xr:uid="{00000000-0004-0000-2000-000013000000}"/>
    <hyperlink ref="F248" r:id="rId21" xr:uid="{00000000-0004-0000-2000-000014000000}"/>
    <hyperlink ref="F253" r:id="rId22" xr:uid="{00000000-0004-0000-2000-000015000000}"/>
    <hyperlink ref="F258" r:id="rId23" xr:uid="{00000000-0004-0000-2000-000016000000}"/>
    <hyperlink ref="F263" r:id="rId24" xr:uid="{00000000-0004-0000-2000-000017000000}"/>
    <hyperlink ref="F268" r:id="rId25" xr:uid="{00000000-0004-0000-2000-000018000000}"/>
    <hyperlink ref="F276" r:id="rId26" xr:uid="{00000000-0004-0000-2000-000019000000}"/>
    <hyperlink ref="F286" r:id="rId27" xr:uid="{00000000-0004-0000-2000-00001A000000}"/>
    <hyperlink ref="F292" r:id="rId28" xr:uid="{00000000-0004-0000-2000-00001B000000}"/>
    <hyperlink ref="F302" r:id="rId29" xr:uid="{00000000-0004-0000-2000-00001C000000}"/>
    <hyperlink ref="F308" r:id="rId30" xr:uid="{00000000-0004-0000-2000-00001D000000}"/>
    <hyperlink ref="F318" r:id="rId31" xr:uid="{00000000-0004-0000-2000-00001E000000}"/>
    <hyperlink ref="F324" r:id="rId32" xr:uid="{00000000-0004-0000-2000-00001F000000}"/>
    <hyperlink ref="F329" r:id="rId33" xr:uid="{00000000-0004-0000-2000-000020000000}"/>
    <hyperlink ref="F334" r:id="rId34" xr:uid="{00000000-0004-0000-2000-000021000000}"/>
    <hyperlink ref="F340" r:id="rId35" xr:uid="{00000000-0004-0000-2000-000022000000}"/>
    <hyperlink ref="F346" r:id="rId36" xr:uid="{00000000-0004-0000-2000-000023000000}"/>
    <hyperlink ref="F353" r:id="rId37" xr:uid="{00000000-0004-0000-2000-000024000000}"/>
    <hyperlink ref="F364" r:id="rId38" xr:uid="{00000000-0004-0000-2000-000025000000}"/>
    <hyperlink ref="F373" r:id="rId39" xr:uid="{00000000-0004-0000-2000-000026000000}"/>
    <hyperlink ref="F383" r:id="rId40" xr:uid="{00000000-0004-0000-2000-000027000000}"/>
    <hyperlink ref="F395" r:id="rId41" xr:uid="{00000000-0004-0000-2000-000028000000}"/>
    <hyperlink ref="F407" r:id="rId42" xr:uid="{00000000-0004-0000-2000-000029000000}"/>
    <hyperlink ref="F427" r:id="rId43" xr:uid="{00000000-0004-0000-2000-00002A000000}"/>
    <hyperlink ref="F433" r:id="rId44" xr:uid="{00000000-0004-0000-2000-00002B000000}"/>
    <hyperlink ref="F439" r:id="rId45" xr:uid="{00000000-0004-0000-2000-00002C000000}"/>
    <hyperlink ref="F444" r:id="rId46" xr:uid="{00000000-0004-0000-2000-00002D000000}"/>
    <hyperlink ref="F449" r:id="rId47" xr:uid="{00000000-0004-0000-2000-00002E000000}"/>
    <hyperlink ref="F455" r:id="rId48" xr:uid="{00000000-0004-0000-2000-00002F000000}"/>
    <hyperlink ref="F463" r:id="rId49" xr:uid="{00000000-0004-0000-2000-000030000000}"/>
    <hyperlink ref="F470" r:id="rId50" xr:uid="{00000000-0004-0000-2000-000031000000}"/>
    <hyperlink ref="F477" r:id="rId51" xr:uid="{00000000-0004-0000-2000-000032000000}"/>
    <hyperlink ref="F490" r:id="rId52" xr:uid="{00000000-0004-0000-2000-000033000000}"/>
    <hyperlink ref="F495" r:id="rId53" xr:uid="{00000000-0004-0000-2000-000034000000}"/>
    <hyperlink ref="F500" r:id="rId54" xr:uid="{00000000-0004-0000-2000-000035000000}"/>
  </hyperlinks>
  <pageMargins left="0.39374999999999999" right="0.39374999999999999" top="0.39374999999999999" bottom="0.39374999999999999" header="0" footer="0"/>
  <pageSetup paperSize="9" scale="84" fitToHeight="100" orientation="landscape" blackAndWhite="1" r:id="rId55"/>
  <headerFooter>
    <oddFooter>&amp;CStrana &amp;P z &amp;N</oddFooter>
  </headerFooter>
  <drawing r:id="rId5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219"/>
  <sheetViews>
    <sheetView showGridLines="0" topLeftCell="A43" zoomScale="110" zoomScaleNormal="110" workbookViewId="0"/>
  </sheetViews>
  <sheetFormatPr defaultRowHeight="11.25"/>
  <cols>
    <col min="1" max="1" width="8.33203125" style="214" customWidth="1"/>
    <col min="2" max="2" width="1.6640625" style="214" customWidth="1"/>
    <col min="3" max="4" width="5" style="214" customWidth="1"/>
    <col min="5" max="5" width="11.6640625" style="214" customWidth="1"/>
    <col min="6" max="6" width="9.1640625" style="214" customWidth="1"/>
    <col min="7" max="7" width="5" style="214" customWidth="1"/>
    <col min="8" max="8" width="77.83203125" style="214" customWidth="1"/>
    <col min="9" max="10" width="20" style="214" customWidth="1"/>
    <col min="11" max="11" width="1.6640625" style="214" customWidth="1"/>
  </cols>
  <sheetData>
    <row r="1" spans="2:11" customFormat="1" ht="37.5" customHeight="1"/>
    <row r="2" spans="2:11" customFormat="1" ht="7.5" customHeight="1">
      <c r="B2" s="215"/>
      <c r="C2" s="216"/>
      <c r="D2" s="216"/>
      <c r="E2" s="216"/>
      <c r="F2" s="216"/>
      <c r="G2" s="216"/>
      <c r="H2" s="216"/>
      <c r="I2" s="216"/>
      <c r="J2" s="216"/>
      <c r="K2" s="217"/>
    </row>
    <row r="3" spans="2:11" s="17" customFormat="1" ht="45" customHeight="1">
      <c r="B3" s="218"/>
      <c r="C3" s="370" t="s">
        <v>18072</v>
      </c>
      <c r="D3" s="370"/>
      <c r="E3" s="370"/>
      <c r="F3" s="370"/>
      <c r="G3" s="370"/>
      <c r="H3" s="370"/>
      <c r="I3" s="370"/>
      <c r="J3" s="370"/>
      <c r="K3" s="219"/>
    </row>
    <row r="4" spans="2:11" customFormat="1" ht="25.5" customHeight="1">
      <c r="B4" s="220"/>
      <c r="C4" s="369" t="s">
        <v>18073</v>
      </c>
      <c r="D4" s="369"/>
      <c r="E4" s="369"/>
      <c r="F4" s="369"/>
      <c r="G4" s="369"/>
      <c r="H4" s="369"/>
      <c r="I4" s="369"/>
      <c r="J4" s="369"/>
      <c r="K4" s="221"/>
    </row>
    <row r="5" spans="2:11" customFormat="1" ht="5.25" customHeight="1">
      <c r="B5" s="220"/>
      <c r="C5" s="222"/>
      <c r="D5" s="222"/>
      <c r="E5" s="222"/>
      <c r="F5" s="222"/>
      <c r="G5" s="222"/>
      <c r="H5" s="222"/>
      <c r="I5" s="222"/>
      <c r="J5" s="222"/>
      <c r="K5" s="221"/>
    </row>
    <row r="6" spans="2:11" customFormat="1" ht="15" customHeight="1">
      <c r="B6" s="220"/>
      <c r="C6" s="368" t="s">
        <v>18074</v>
      </c>
      <c r="D6" s="368"/>
      <c r="E6" s="368"/>
      <c r="F6" s="368"/>
      <c r="G6" s="368"/>
      <c r="H6" s="368"/>
      <c r="I6" s="368"/>
      <c r="J6" s="368"/>
      <c r="K6" s="221"/>
    </row>
    <row r="7" spans="2:11" customFormat="1" ht="15" customHeight="1">
      <c r="B7" s="224"/>
      <c r="C7" s="368" t="s">
        <v>18075</v>
      </c>
      <c r="D7" s="368"/>
      <c r="E7" s="368"/>
      <c r="F7" s="368"/>
      <c r="G7" s="368"/>
      <c r="H7" s="368"/>
      <c r="I7" s="368"/>
      <c r="J7" s="368"/>
      <c r="K7" s="221"/>
    </row>
    <row r="8" spans="2:11" customFormat="1" ht="12.75" customHeight="1">
      <c r="B8" s="224"/>
      <c r="C8" s="223"/>
      <c r="D8" s="223"/>
      <c r="E8" s="223"/>
      <c r="F8" s="223"/>
      <c r="G8" s="223"/>
      <c r="H8" s="223"/>
      <c r="I8" s="223"/>
      <c r="J8" s="223"/>
      <c r="K8" s="221"/>
    </row>
    <row r="9" spans="2:11" customFormat="1" ht="15" customHeight="1">
      <c r="B9" s="224"/>
      <c r="C9" s="368" t="s">
        <v>18076</v>
      </c>
      <c r="D9" s="368"/>
      <c r="E9" s="368"/>
      <c r="F9" s="368"/>
      <c r="G9" s="368"/>
      <c r="H9" s="368"/>
      <c r="I9" s="368"/>
      <c r="J9" s="368"/>
      <c r="K9" s="221"/>
    </row>
    <row r="10" spans="2:11" customFormat="1" ht="15" customHeight="1">
      <c r="B10" s="224"/>
      <c r="C10" s="223"/>
      <c r="D10" s="368" t="s">
        <v>18077</v>
      </c>
      <c r="E10" s="368"/>
      <c r="F10" s="368"/>
      <c r="G10" s="368"/>
      <c r="H10" s="368"/>
      <c r="I10" s="368"/>
      <c r="J10" s="368"/>
      <c r="K10" s="221"/>
    </row>
    <row r="11" spans="2:11" customFormat="1" ht="15" customHeight="1">
      <c r="B11" s="224"/>
      <c r="C11" s="225"/>
      <c r="D11" s="368" t="s">
        <v>18078</v>
      </c>
      <c r="E11" s="368"/>
      <c r="F11" s="368"/>
      <c r="G11" s="368"/>
      <c r="H11" s="368"/>
      <c r="I11" s="368"/>
      <c r="J11" s="368"/>
      <c r="K11" s="221"/>
    </row>
    <row r="12" spans="2:11" customFormat="1" ht="15" customHeight="1">
      <c r="B12" s="224"/>
      <c r="C12" s="225"/>
      <c r="D12" s="223"/>
      <c r="E12" s="223"/>
      <c r="F12" s="223"/>
      <c r="G12" s="223"/>
      <c r="H12" s="223"/>
      <c r="I12" s="223"/>
      <c r="J12" s="223"/>
      <c r="K12" s="221"/>
    </row>
    <row r="13" spans="2:11" customFormat="1" ht="15" customHeight="1">
      <c r="B13" s="224"/>
      <c r="C13" s="225"/>
      <c r="D13" s="226" t="s">
        <v>18079</v>
      </c>
      <c r="E13" s="223"/>
      <c r="F13" s="223"/>
      <c r="G13" s="223"/>
      <c r="H13" s="223"/>
      <c r="I13" s="223"/>
      <c r="J13" s="223"/>
      <c r="K13" s="221"/>
    </row>
    <row r="14" spans="2:11" customFormat="1" ht="12.75" customHeight="1">
      <c r="B14" s="224"/>
      <c r="C14" s="225"/>
      <c r="D14" s="225"/>
      <c r="E14" s="225"/>
      <c r="F14" s="225"/>
      <c r="G14" s="225"/>
      <c r="H14" s="225"/>
      <c r="I14" s="225"/>
      <c r="J14" s="225"/>
      <c r="K14" s="221"/>
    </row>
    <row r="15" spans="2:11" customFormat="1" ht="15" customHeight="1">
      <c r="B15" s="224"/>
      <c r="C15" s="225"/>
      <c r="D15" s="368" t="s">
        <v>18080</v>
      </c>
      <c r="E15" s="368"/>
      <c r="F15" s="368"/>
      <c r="G15" s="368"/>
      <c r="H15" s="368"/>
      <c r="I15" s="368"/>
      <c r="J15" s="368"/>
      <c r="K15" s="221"/>
    </row>
    <row r="16" spans="2:11" customFormat="1" ht="15" customHeight="1">
      <c r="B16" s="224"/>
      <c r="C16" s="225"/>
      <c r="D16" s="368" t="s">
        <v>18081</v>
      </c>
      <c r="E16" s="368"/>
      <c r="F16" s="368"/>
      <c r="G16" s="368"/>
      <c r="H16" s="368"/>
      <c r="I16" s="368"/>
      <c r="J16" s="368"/>
      <c r="K16" s="221"/>
    </row>
    <row r="17" spans="2:11" customFormat="1" ht="15" customHeight="1">
      <c r="B17" s="224"/>
      <c r="C17" s="225"/>
      <c r="D17" s="368" t="s">
        <v>18082</v>
      </c>
      <c r="E17" s="368"/>
      <c r="F17" s="368"/>
      <c r="G17" s="368"/>
      <c r="H17" s="368"/>
      <c r="I17" s="368"/>
      <c r="J17" s="368"/>
      <c r="K17" s="221"/>
    </row>
    <row r="18" spans="2:11" customFormat="1" ht="15" customHeight="1">
      <c r="B18" s="224"/>
      <c r="C18" s="225"/>
      <c r="D18" s="225"/>
      <c r="E18" s="227" t="s">
        <v>76</v>
      </c>
      <c r="F18" s="368" t="s">
        <v>18083</v>
      </c>
      <c r="G18" s="368"/>
      <c r="H18" s="368"/>
      <c r="I18" s="368"/>
      <c r="J18" s="368"/>
      <c r="K18" s="221"/>
    </row>
    <row r="19" spans="2:11" customFormat="1" ht="15" customHeight="1">
      <c r="B19" s="224"/>
      <c r="C19" s="225"/>
      <c r="D19" s="225"/>
      <c r="E19" s="227" t="s">
        <v>18084</v>
      </c>
      <c r="F19" s="368" t="s">
        <v>18085</v>
      </c>
      <c r="G19" s="368"/>
      <c r="H19" s="368"/>
      <c r="I19" s="368"/>
      <c r="J19" s="368"/>
      <c r="K19" s="221"/>
    </row>
    <row r="20" spans="2:11" customFormat="1" ht="15" customHeight="1">
      <c r="B20" s="224"/>
      <c r="C20" s="225"/>
      <c r="D20" s="225"/>
      <c r="E20" s="227" t="s">
        <v>18086</v>
      </c>
      <c r="F20" s="368" t="s">
        <v>18087</v>
      </c>
      <c r="G20" s="368"/>
      <c r="H20" s="368"/>
      <c r="I20" s="368"/>
      <c r="J20" s="368"/>
      <c r="K20" s="221"/>
    </row>
    <row r="21" spans="2:11" customFormat="1" ht="15" customHeight="1">
      <c r="B21" s="224"/>
      <c r="C21" s="225"/>
      <c r="D21" s="225"/>
      <c r="E21" s="227" t="s">
        <v>18088</v>
      </c>
      <c r="F21" s="368" t="s">
        <v>18089</v>
      </c>
      <c r="G21" s="368"/>
      <c r="H21" s="368"/>
      <c r="I21" s="368"/>
      <c r="J21" s="368"/>
      <c r="K21" s="221"/>
    </row>
    <row r="22" spans="2:11" customFormat="1" ht="15" customHeight="1">
      <c r="B22" s="224"/>
      <c r="C22" s="225"/>
      <c r="D22" s="225"/>
      <c r="E22" s="227" t="s">
        <v>18090</v>
      </c>
      <c r="F22" s="368" t="s">
        <v>18091</v>
      </c>
      <c r="G22" s="368"/>
      <c r="H22" s="368"/>
      <c r="I22" s="368"/>
      <c r="J22" s="368"/>
      <c r="K22" s="221"/>
    </row>
    <row r="23" spans="2:11" customFormat="1" ht="15" customHeight="1">
      <c r="B23" s="224"/>
      <c r="C23" s="225"/>
      <c r="D23" s="225"/>
      <c r="E23" s="227" t="s">
        <v>136</v>
      </c>
      <c r="F23" s="368" t="s">
        <v>18092</v>
      </c>
      <c r="G23" s="368"/>
      <c r="H23" s="368"/>
      <c r="I23" s="368"/>
      <c r="J23" s="368"/>
      <c r="K23" s="221"/>
    </row>
    <row r="24" spans="2:11" customFormat="1" ht="12.75" customHeight="1">
      <c r="B24" s="224"/>
      <c r="C24" s="225"/>
      <c r="D24" s="225"/>
      <c r="E24" s="225"/>
      <c r="F24" s="225"/>
      <c r="G24" s="225"/>
      <c r="H24" s="225"/>
      <c r="I24" s="225"/>
      <c r="J24" s="225"/>
      <c r="K24" s="221"/>
    </row>
    <row r="25" spans="2:11" customFormat="1" ht="15" customHeight="1">
      <c r="B25" s="224"/>
      <c r="C25" s="368" t="s">
        <v>18093</v>
      </c>
      <c r="D25" s="368"/>
      <c r="E25" s="368"/>
      <c r="F25" s="368"/>
      <c r="G25" s="368"/>
      <c r="H25" s="368"/>
      <c r="I25" s="368"/>
      <c r="J25" s="368"/>
      <c r="K25" s="221"/>
    </row>
    <row r="26" spans="2:11" customFormat="1" ht="15" customHeight="1">
      <c r="B26" s="224"/>
      <c r="C26" s="368" t="s">
        <v>18094</v>
      </c>
      <c r="D26" s="368"/>
      <c r="E26" s="368"/>
      <c r="F26" s="368"/>
      <c r="G26" s="368"/>
      <c r="H26" s="368"/>
      <c r="I26" s="368"/>
      <c r="J26" s="368"/>
      <c r="K26" s="221"/>
    </row>
    <row r="27" spans="2:11" customFormat="1" ht="15" customHeight="1">
      <c r="B27" s="224"/>
      <c r="C27" s="223"/>
      <c r="D27" s="368" t="s">
        <v>18095</v>
      </c>
      <c r="E27" s="368"/>
      <c r="F27" s="368"/>
      <c r="G27" s="368"/>
      <c r="H27" s="368"/>
      <c r="I27" s="368"/>
      <c r="J27" s="368"/>
      <c r="K27" s="221"/>
    </row>
    <row r="28" spans="2:11" customFormat="1" ht="15" customHeight="1">
      <c r="B28" s="224"/>
      <c r="C28" s="225"/>
      <c r="D28" s="368" t="s">
        <v>18096</v>
      </c>
      <c r="E28" s="368"/>
      <c r="F28" s="368"/>
      <c r="G28" s="368"/>
      <c r="H28" s="368"/>
      <c r="I28" s="368"/>
      <c r="J28" s="368"/>
      <c r="K28" s="221"/>
    </row>
    <row r="29" spans="2:11" customFormat="1" ht="12.75" customHeight="1">
      <c r="B29" s="224"/>
      <c r="C29" s="225"/>
      <c r="D29" s="225"/>
      <c r="E29" s="225"/>
      <c r="F29" s="225"/>
      <c r="G29" s="225"/>
      <c r="H29" s="225"/>
      <c r="I29" s="225"/>
      <c r="J29" s="225"/>
      <c r="K29" s="221"/>
    </row>
    <row r="30" spans="2:11" customFormat="1" ht="15" customHeight="1">
      <c r="B30" s="224"/>
      <c r="C30" s="225"/>
      <c r="D30" s="368" t="s">
        <v>18097</v>
      </c>
      <c r="E30" s="368"/>
      <c r="F30" s="368"/>
      <c r="G30" s="368"/>
      <c r="H30" s="368"/>
      <c r="I30" s="368"/>
      <c r="J30" s="368"/>
      <c r="K30" s="221"/>
    </row>
    <row r="31" spans="2:11" customFormat="1" ht="15" customHeight="1">
      <c r="B31" s="224"/>
      <c r="C31" s="225"/>
      <c r="D31" s="368" t="s">
        <v>18098</v>
      </c>
      <c r="E31" s="368"/>
      <c r="F31" s="368"/>
      <c r="G31" s="368"/>
      <c r="H31" s="368"/>
      <c r="I31" s="368"/>
      <c r="J31" s="368"/>
      <c r="K31" s="221"/>
    </row>
    <row r="32" spans="2:11" customFormat="1" ht="12.75" customHeight="1">
      <c r="B32" s="224"/>
      <c r="C32" s="225"/>
      <c r="D32" s="225"/>
      <c r="E32" s="225"/>
      <c r="F32" s="225"/>
      <c r="G32" s="225"/>
      <c r="H32" s="225"/>
      <c r="I32" s="225"/>
      <c r="J32" s="225"/>
      <c r="K32" s="221"/>
    </row>
    <row r="33" spans="2:11" customFormat="1" ht="15" customHeight="1">
      <c r="B33" s="224"/>
      <c r="C33" s="225"/>
      <c r="D33" s="368" t="s">
        <v>18099</v>
      </c>
      <c r="E33" s="368"/>
      <c r="F33" s="368"/>
      <c r="G33" s="368"/>
      <c r="H33" s="368"/>
      <c r="I33" s="368"/>
      <c r="J33" s="368"/>
      <c r="K33" s="221"/>
    </row>
    <row r="34" spans="2:11" customFormat="1" ht="15" customHeight="1">
      <c r="B34" s="224"/>
      <c r="C34" s="225"/>
      <c r="D34" s="368" t="s">
        <v>18100</v>
      </c>
      <c r="E34" s="368"/>
      <c r="F34" s="368"/>
      <c r="G34" s="368"/>
      <c r="H34" s="368"/>
      <c r="I34" s="368"/>
      <c r="J34" s="368"/>
      <c r="K34" s="221"/>
    </row>
    <row r="35" spans="2:11" customFormat="1" ht="15" customHeight="1">
      <c r="B35" s="224"/>
      <c r="C35" s="225"/>
      <c r="D35" s="368" t="s">
        <v>18101</v>
      </c>
      <c r="E35" s="368"/>
      <c r="F35" s="368"/>
      <c r="G35" s="368"/>
      <c r="H35" s="368"/>
      <c r="I35" s="368"/>
      <c r="J35" s="368"/>
      <c r="K35" s="221"/>
    </row>
    <row r="36" spans="2:11" customFormat="1" ht="15" customHeight="1">
      <c r="B36" s="224"/>
      <c r="C36" s="225"/>
      <c r="D36" s="223"/>
      <c r="E36" s="226" t="s">
        <v>198</v>
      </c>
      <c r="F36" s="223"/>
      <c r="G36" s="368" t="s">
        <v>18102</v>
      </c>
      <c r="H36" s="368"/>
      <c r="I36" s="368"/>
      <c r="J36" s="368"/>
      <c r="K36" s="221"/>
    </row>
    <row r="37" spans="2:11" customFormat="1" ht="30.75" customHeight="1">
      <c r="B37" s="224"/>
      <c r="C37" s="225"/>
      <c r="D37" s="223"/>
      <c r="E37" s="226" t="s">
        <v>18103</v>
      </c>
      <c r="F37" s="223"/>
      <c r="G37" s="368" t="s">
        <v>18104</v>
      </c>
      <c r="H37" s="368"/>
      <c r="I37" s="368"/>
      <c r="J37" s="368"/>
      <c r="K37" s="221"/>
    </row>
    <row r="38" spans="2:11" customFormat="1" ht="15" customHeight="1">
      <c r="B38" s="224"/>
      <c r="C38" s="225"/>
      <c r="D38" s="223"/>
      <c r="E38" s="226" t="s">
        <v>50</v>
      </c>
      <c r="F38" s="223"/>
      <c r="G38" s="368" t="s">
        <v>18105</v>
      </c>
      <c r="H38" s="368"/>
      <c r="I38" s="368"/>
      <c r="J38" s="368"/>
      <c r="K38" s="221"/>
    </row>
    <row r="39" spans="2:11" customFormat="1" ht="15" customHeight="1">
      <c r="B39" s="224"/>
      <c r="C39" s="225"/>
      <c r="D39" s="223"/>
      <c r="E39" s="226" t="s">
        <v>51</v>
      </c>
      <c r="F39" s="223"/>
      <c r="G39" s="368" t="s">
        <v>18106</v>
      </c>
      <c r="H39" s="368"/>
      <c r="I39" s="368"/>
      <c r="J39" s="368"/>
      <c r="K39" s="221"/>
    </row>
    <row r="40" spans="2:11" customFormat="1" ht="15" customHeight="1">
      <c r="B40" s="224"/>
      <c r="C40" s="225"/>
      <c r="D40" s="223"/>
      <c r="E40" s="226" t="s">
        <v>199</v>
      </c>
      <c r="F40" s="223"/>
      <c r="G40" s="368" t="s">
        <v>18107</v>
      </c>
      <c r="H40" s="368"/>
      <c r="I40" s="368"/>
      <c r="J40" s="368"/>
      <c r="K40" s="221"/>
    </row>
    <row r="41" spans="2:11" customFormat="1" ht="15" customHeight="1">
      <c r="B41" s="224"/>
      <c r="C41" s="225"/>
      <c r="D41" s="223"/>
      <c r="E41" s="226" t="s">
        <v>200</v>
      </c>
      <c r="F41" s="223"/>
      <c r="G41" s="368" t="s">
        <v>18108</v>
      </c>
      <c r="H41" s="368"/>
      <c r="I41" s="368"/>
      <c r="J41" s="368"/>
      <c r="K41" s="221"/>
    </row>
    <row r="42" spans="2:11" customFormat="1" ht="15" customHeight="1">
      <c r="B42" s="224"/>
      <c r="C42" s="225"/>
      <c r="D42" s="223"/>
      <c r="E42" s="226" t="s">
        <v>18109</v>
      </c>
      <c r="F42" s="223"/>
      <c r="G42" s="368" t="s">
        <v>18110</v>
      </c>
      <c r="H42" s="368"/>
      <c r="I42" s="368"/>
      <c r="J42" s="368"/>
      <c r="K42" s="221"/>
    </row>
    <row r="43" spans="2:11" customFormat="1" ht="15" customHeight="1">
      <c r="B43" s="224"/>
      <c r="C43" s="225"/>
      <c r="D43" s="223"/>
      <c r="E43" s="226"/>
      <c r="F43" s="223"/>
      <c r="G43" s="368" t="s">
        <v>18111</v>
      </c>
      <c r="H43" s="368"/>
      <c r="I43" s="368"/>
      <c r="J43" s="368"/>
      <c r="K43" s="221"/>
    </row>
    <row r="44" spans="2:11" customFormat="1" ht="15" customHeight="1">
      <c r="B44" s="224"/>
      <c r="C44" s="225"/>
      <c r="D44" s="223"/>
      <c r="E44" s="226" t="s">
        <v>18112</v>
      </c>
      <c r="F44" s="223"/>
      <c r="G44" s="368" t="s">
        <v>18113</v>
      </c>
      <c r="H44" s="368"/>
      <c r="I44" s="368"/>
      <c r="J44" s="368"/>
      <c r="K44" s="221"/>
    </row>
    <row r="45" spans="2:11" customFormat="1" ht="15" customHeight="1">
      <c r="B45" s="224"/>
      <c r="C45" s="225"/>
      <c r="D45" s="223"/>
      <c r="E45" s="226" t="s">
        <v>202</v>
      </c>
      <c r="F45" s="223"/>
      <c r="G45" s="368" t="s">
        <v>18114</v>
      </c>
      <c r="H45" s="368"/>
      <c r="I45" s="368"/>
      <c r="J45" s="368"/>
      <c r="K45" s="221"/>
    </row>
    <row r="46" spans="2:11" customFormat="1" ht="12.75" customHeight="1">
      <c r="B46" s="224"/>
      <c r="C46" s="225"/>
      <c r="D46" s="223"/>
      <c r="E46" s="223"/>
      <c r="F46" s="223"/>
      <c r="G46" s="223"/>
      <c r="H46" s="223"/>
      <c r="I46" s="223"/>
      <c r="J46" s="223"/>
      <c r="K46" s="221"/>
    </row>
    <row r="47" spans="2:11" customFormat="1" ht="15" customHeight="1">
      <c r="B47" s="224"/>
      <c r="C47" s="225"/>
      <c r="D47" s="368" t="s">
        <v>18115</v>
      </c>
      <c r="E47" s="368"/>
      <c r="F47" s="368"/>
      <c r="G47" s="368"/>
      <c r="H47" s="368"/>
      <c r="I47" s="368"/>
      <c r="J47" s="368"/>
      <c r="K47" s="221"/>
    </row>
    <row r="48" spans="2:11" customFormat="1" ht="15" customHeight="1">
      <c r="B48" s="224"/>
      <c r="C48" s="225"/>
      <c r="D48" s="225"/>
      <c r="E48" s="368" t="s">
        <v>18116</v>
      </c>
      <c r="F48" s="368"/>
      <c r="G48" s="368"/>
      <c r="H48" s="368"/>
      <c r="I48" s="368"/>
      <c r="J48" s="368"/>
      <c r="K48" s="221"/>
    </row>
    <row r="49" spans="2:11" customFormat="1" ht="15" customHeight="1">
      <c r="B49" s="224"/>
      <c r="C49" s="225"/>
      <c r="D49" s="225"/>
      <c r="E49" s="368" t="s">
        <v>18117</v>
      </c>
      <c r="F49" s="368"/>
      <c r="G49" s="368"/>
      <c r="H49" s="368"/>
      <c r="I49" s="368"/>
      <c r="J49" s="368"/>
      <c r="K49" s="221"/>
    </row>
    <row r="50" spans="2:11" customFormat="1" ht="15" customHeight="1">
      <c r="B50" s="224"/>
      <c r="C50" s="225"/>
      <c r="D50" s="225"/>
      <c r="E50" s="368" t="s">
        <v>18118</v>
      </c>
      <c r="F50" s="368"/>
      <c r="G50" s="368"/>
      <c r="H50" s="368"/>
      <c r="I50" s="368"/>
      <c r="J50" s="368"/>
      <c r="K50" s="221"/>
    </row>
    <row r="51" spans="2:11" customFormat="1" ht="15" customHeight="1">
      <c r="B51" s="224"/>
      <c r="C51" s="225"/>
      <c r="D51" s="368" t="s">
        <v>18119</v>
      </c>
      <c r="E51" s="368"/>
      <c r="F51" s="368"/>
      <c r="G51" s="368"/>
      <c r="H51" s="368"/>
      <c r="I51" s="368"/>
      <c r="J51" s="368"/>
      <c r="K51" s="221"/>
    </row>
    <row r="52" spans="2:11" customFormat="1" ht="25.5" customHeight="1">
      <c r="B52" s="220"/>
      <c r="C52" s="369" t="s">
        <v>18120</v>
      </c>
      <c r="D52" s="369"/>
      <c r="E52" s="369"/>
      <c r="F52" s="369"/>
      <c r="G52" s="369"/>
      <c r="H52" s="369"/>
      <c r="I52" s="369"/>
      <c r="J52" s="369"/>
      <c r="K52" s="221"/>
    </row>
    <row r="53" spans="2:11" customFormat="1" ht="5.25" customHeight="1">
      <c r="B53" s="220"/>
      <c r="C53" s="222"/>
      <c r="D53" s="222"/>
      <c r="E53" s="222"/>
      <c r="F53" s="222"/>
      <c r="G53" s="222"/>
      <c r="H53" s="222"/>
      <c r="I53" s="222"/>
      <c r="J53" s="222"/>
      <c r="K53" s="221"/>
    </row>
    <row r="54" spans="2:11" customFormat="1" ht="15" customHeight="1">
      <c r="B54" s="220"/>
      <c r="C54" s="368" t="s">
        <v>18121</v>
      </c>
      <c r="D54" s="368"/>
      <c r="E54" s="368"/>
      <c r="F54" s="368"/>
      <c r="G54" s="368"/>
      <c r="H54" s="368"/>
      <c r="I54" s="368"/>
      <c r="J54" s="368"/>
      <c r="K54" s="221"/>
    </row>
    <row r="55" spans="2:11" customFormat="1" ht="15" customHeight="1">
      <c r="B55" s="220"/>
      <c r="C55" s="368" t="s">
        <v>18122</v>
      </c>
      <c r="D55" s="368"/>
      <c r="E55" s="368"/>
      <c r="F55" s="368"/>
      <c r="G55" s="368"/>
      <c r="H55" s="368"/>
      <c r="I55" s="368"/>
      <c r="J55" s="368"/>
      <c r="K55" s="221"/>
    </row>
    <row r="56" spans="2:11" customFormat="1" ht="12.75" customHeight="1">
      <c r="B56" s="220"/>
      <c r="C56" s="223"/>
      <c r="D56" s="223"/>
      <c r="E56" s="223"/>
      <c r="F56" s="223"/>
      <c r="G56" s="223"/>
      <c r="H56" s="223"/>
      <c r="I56" s="223"/>
      <c r="J56" s="223"/>
      <c r="K56" s="221"/>
    </row>
    <row r="57" spans="2:11" customFormat="1" ht="15" customHeight="1">
      <c r="B57" s="220"/>
      <c r="C57" s="368" t="s">
        <v>18123</v>
      </c>
      <c r="D57" s="368"/>
      <c r="E57" s="368"/>
      <c r="F57" s="368"/>
      <c r="G57" s="368"/>
      <c r="H57" s="368"/>
      <c r="I57" s="368"/>
      <c r="J57" s="368"/>
      <c r="K57" s="221"/>
    </row>
    <row r="58" spans="2:11" customFormat="1" ht="15" customHeight="1">
      <c r="B58" s="220"/>
      <c r="C58" s="225"/>
      <c r="D58" s="368" t="s">
        <v>18124</v>
      </c>
      <c r="E58" s="368"/>
      <c r="F58" s="368"/>
      <c r="G58" s="368"/>
      <c r="H58" s="368"/>
      <c r="I58" s="368"/>
      <c r="J58" s="368"/>
      <c r="K58" s="221"/>
    </row>
    <row r="59" spans="2:11" customFormat="1" ht="15" customHeight="1">
      <c r="B59" s="220"/>
      <c r="C59" s="225"/>
      <c r="D59" s="368" t="s">
        <v>18125</v>
      </c>
      <c r="E59" s="368"/>
      <c r="F59" s="368"/>
      <c r="G59" s="368"/>
      <c r="H59" s="368"/>
      <c r="I59" s="368"/>
      <c r="J59" s="368"/>
      <c r="K59" s="221"/>
    </row>
    <row r="60" spans="2:11" customFormat="1" ht="15" customHeight="1">
      <c r="B60" s="220"/>
      <c r="C60" s="225"/>
      <c r="D60" s="368" t="s">
        <v>18126</v>
      </c>
      <c r="E60" s="368"/>
      <c r="F60" s="368"/>
      <c r="G60" s="368"/>
      <c r="H60" s="368"/>
      <c r="I60" s="368"/>
      <c r="J60" s="368"/>
      <c r="K60" s="221"/>
    </row>
    <row r="61" spans="2:11" customFormat="1" ht="15" customHeight="1">
      <c r="B61" s="220"/>
      <c r="C61" s="225"/>
      <c r="D61" s="368" t="s">
        <v>18127</v>
      </c>
      <c r="E61" s="368"/>
      <c r="F61" s="368"/>
      <c r="G61" s="368"/>
      <c r="H61" s="368"/>
      <c r="I61" s="368"/>
      <c r="J61" s="368"/>
      <c r="K61" s="221"/>
    </row>
    <row r="62" spans="2:11" customFormat="1" ht="15" customHeight="1">
      <c r="B62" s="220"/>
      <c r="C62" s="225"/>
      <c r="D62" s="371" t="s">
        <v>18128</v>
      </c>
      <c r="E62" s="371"/>
      <c r="F62" s="371"/>
      <c r="G62" s="371"/>
      <c r="H62" s="371"/>
      <c r="I62" s="371"/>
      <c r="J62" s="371"/>
      <c r="K62" s="221"/>
    </row>
    <row r="63" spans="2:11" customFormat="1" ht="15" customHeight="1">
      <c r="B63" s="220"/>
      <c r="C63" s="225"/>
      <c r="D63" s="368" t="s">
        <v>18129</v>
      </c>
      <c r="E63" s="368"/>
      <c r="F63" s="368"/>
      <c r="G63" s="368"/>
      <c r="H63" s="368"/>
      <c r="I63" s="368"/>
      <c r="J63" s="368"/>
      <c r="K63" s="221"/>
    </row>
    <row r="64" spans="2:11" customFormat="1" ht="12.75" customHeight="1">
      <c r="B64" s="220"/>
      <c r="C64" s="225"/>
      <c r="D64" s="225"/>
      <c r="E64" s="228"/>
      <c r="F64" s="225"/>
      <c r="G64" s="225"/>
      <c r="H64" s="225"/>
      <c r="I64" s="225"/>
      <c r="J64" s="225"/>
      <c r="K64" s="221"/>
    </row>
    <row r="65" spans="2:11" customFormat="1" ht="15" customHeight="1">
      <c r="B65" s="220"/>
      <c r="C65" s="225"/>
      <c r="D65" s="368" t="s">
        <v>18130</v>
      </c>
      <c r="E65" s="368"/>
      <c r="F65" s="368"/>
      <c r="G65" s="368"/>
      <c r="H65" s="368"/>
      <c r="I65" s="368"/>
      <c r="J65" s="368"/>
      <c r="K65" s="221"/>
    </row>
    <row r="66" spans="2:11" customFormat="1" ht="15" customHeight="1">
      <c r="B66" s="220"/>
      <c r="C66" s="225"/>
      <c r="D66" s="371" t="s">
        <v>18131</v>
      </c>
      <c r="E66" s="371"/>
      <c r="F66" s="371"/>
      <c r="G66" s="371"/>
      <c r="H66" s="371"/>
      <c r="I66" s="371"/>
      <c r="J66" s="371"/>
      <c r="K66" s="221"/>
    </row>
    <row r="67" spans="2:11" customFormat="1" ht="15" customHeight="1">
      <c r="B67" s="220"/>
      <c r="C67" s="225"/>
      <c r="D67" s="368" t="s">
        <v>18132</v>
      </c>
      <c r="E67" s="368"/>
      <c r="F67" s="368"/>
      <c r="G67" s="368"/>
      <c r="H67" s="368"/>
      <c r="I67" s="368"/>
      <c r="J67" s="368"/>
      <c r="K67" s="221"/>
    </row>
    <row r="68" spans="2:11" customFormat="1" ht="15" customHeight="1">
      <c r="B68" s="220"/>
      <c r="C68" s="225"/>
      <c r="D68" s="368" t="s">
        <v>18133</v>
      </c>
      <c r="E68" s="368"/>
      <c r="F68" s="368"/>
      <c r="G68" s="368"/>
      <c r="H68" s="368"/>
      <c r="I68" s="368"/>
      <c r="J68" s="368"/>
      <c r="K68" s="221"/>
    </row>
    <row r="69" spans="2:11" customFormat="1" ht="15" customHeight="1">
      <c r="B69" s="220"/>
      <c r="C69" s="225"/>
      <c r="D69" s="368" t="s">
        <v>18134</v>
      </c>
      <c r="E69" s="368"/>
      <c r="F69" s="368"/>
      <c r="G69" s="368"/>
      <c r="H69" s="368"/>
      <c r="I69" s="368"/>
      <c r="J69" s="368"/>
      <c r="K69" s="221"/>
    </row>
    <row r="70" spans="2:11" customFormat="1" ht="15" customHeight="1">
      <c r="B70" s="220"/>
      <c r="C70" s="225"/>
      <c r="D70" s="368" t="s">
        <v>18135</v>
      </c>
      <c r="E70" s="368"/>
      <c r="F70" s="368"/>
      <c r="G70" s="368"/>
      <c r="H70" s="368"/>
      <c r="I70" s="368"/>
      <c r="J70" s="368"/>
      <c r="K70" s="221"/>
    </row>
    <row r="71" spans="2:11" customFormat="1" ht="12.75" customHeight="1">
      <c r="B71" s="229"/>
      <c r="C71" s="230"/>
      <c r="D71" s="230"/>
      <c r="E71" s="230"/>
      <c r="F71" s="230"/>
      <c r="G71" s="230"/>
      <c r="H71" s="230"/>
      <c r="I71" s="230"/>
      <c r="J71" s="230"/>
      <c r="K71" s="231"/>
    </row>
    <row r="72" spans="2:11" customFormat="1" ht="18.75" customHeight="1">
      <c r="B72" s="232"/>
      <c r="C72" s="232"/>
      <c r="D72" s="232"/>
      <c r="E72" s="232"/>
      <c r="F72" s="232"/>
      <c r="G72" s="232"/>
      <c r="H72" s="232"/>
      <c r="I72" s="232"/>
      <c r="J72" s="232"/>
      <c r="K72" s="233"/>
    </row>
    <row r="73" spans="2:11" customFormat="1" ht="18.75" customHeight="1">
      <c r="B73" s="233"/>
      <c r="C73" s="233"/>
      <c r="D73" s="233"/>
      <c r="E73" s="233"/>
      <c r="F73" s="233"/>
      <c r="G73" s="233"/>
      <c r="H73" s="233"/>
      <c r="I73" s="233"/>
      <c r="J73" s="233"/>
      <c r="K73" s="233"/>
    </row>
    <row r="74" spans="2:11" customFormat="1" ht="7.5" customHeight="1">
      <c r="B74" s="234"/>
      <c r="C74" s="235"/>
      <c r="D74" s="235"/>
      <c r="E74" s="235"/>
      <c r="F74" s="235"/>
      <c r="G74" s="235"/>
      <c r="H74" s="235"/>
      <c r="I74" s="235"/>
      <c r="J74" s="235"/>
      <c r="K74" s="236"/>
    </row>
    <row r="75" spans="2:11" customFormat="1" ht="45" customHeight="1">
      <c r="B75" s="237"/>
      <c r="C75" s="372" t="s">
        <v>18136</v>
      </c>
      <c r="D75" s="372"/>
      <c r="E75" s="372"/>
      <c r="F75" s="372"/>
      <c r="G75" s="372"/>
      <c r="H75" s="372"/>
      <c r="I75" s="372"/>
      <c r="J75" s="372"/>
      <c r="K75" s="238"/>
    </row>
    <row r="76" spans="2:11" customFormat="1" ht="17.25" customHeight="1">
      <c r="B76" s="237"/>
      <c r="C76" s="239" t="s">
        <v>18137</v>
      </c>
      <c r="D76" s="239"/>
      <c r="E76" s="239"/>
      <c r="F76" s="239" t="s">
        <v>18138</v>
      </c>
      <c r="G76" s="240"/>
      <c r="H76" s="239" t="s">
        <v>51</v>
      </c>
      <c r="I76" s="239" t="s">
        <v>54</v>
      </c>
      <c r="J76" s="239" t="s">
        <v>18139</v>
      </c>
      <c r="K76" s="238"/>
    </row>
    <row r="77" spans="2:11" customFormat="1" ht="17.25" customHeight="1">
      <c r="B77" s="237"/>
      <c r="C77" s="241" t="s">
        <v>18140</v>
      </c>
      <c r="D77" s="241"/>
      <c r="E77" s="241"/>
      <c r="F77" s="242" t="s">
        <v>18141</v>
      </c>
      <c r="G77" s="243"/>
      <c r="H77" s="241"/>
      <c r="I77" s="241"/>
      <c r="J77" s="241" t="s">
        <v>18142</v>
      </c>
      <c r="K77" s="238"/>
    </row>
    <row r="78" spans="2:11" customFormat="1" ht="5.25" customHeight="1">
      <c r="B78" s="237"/>
      <c r="C78" s="244"/>
      <c r="D78" s="244"/>
      <c r="E78" s="244"/>
      <c r="F78" s="244"/>
      <c r="G78" s="245"/>
      <c r="H78" s="244"/>
      <c r="I78" s="244"/>
      <c r="J78" s="244"/>
      <c r="K78" s="238"/>
    </row>
    <row r="79" spans="2:11" customFormat="1" ht="15" customHeight="1">
      <c r="B79" s="237"/>
      <c r="C79" s="226" t="s">
        <v>50</v>
      </c>
      <c r="D79" s="246"/>
      <c r="E79" s="246"/>
      <c r="F79" s="247" t="s">
        <v>18143</v>
      </c>
      <c r="G79" s="248"/>
      <c r="H79" s="226" t="s">
        <v>18144</v>
      </c>
      <c r="I79" s="226" t="s">
        <v>18145</v>
      </c>
      <c r="J79" s="226">
        <v>20</v>
      </c>
      <c r="K79" s="238"/>
    </row>
    <row r="80" spans="2:11" customFormat="1" ht="15" customHeight="1">
      <c r="B80" s="237"/>
      <c r="C80" s="226" t="s">
        <v>18146</v>
      </c>
      <c r="D80" s="226"/>
      <c r="E80" s="226"/>
      <c r="F80" s="247" t="s">
        <v>18143</v>
      </c>
      <c r="G80" s="248"/>
      <c r="H80" s="226" t="s">
        <v>18147</v>
      </c>
      <c r="I80" s="226" t="s">
        <v>18145</v>
      </c>
      <c r="J80" s="226">
        <v>120</v>
      </c>
      <c r="K80" s="238"/>
    </row>
    <row r="81" spans="2:11" customFormat="1" ht="15" customHeight="1">
      <c r="B81" s="249"/>
      <c r="C81" s="226" t="s">
        <v>18148</v>
      </c>
      <c r="D81" s="226"/>
      <c r="E81" s="226"/>
      <c r="F81" s="247" t="s">
        <v>18149</v>
      </c>
      <c r="G81" s="248"/>
      <c r="H81" s="226" t="s">
        <v>18150</v>
      </c>
      <c r="I81" s="226" t="s">
        <v>18145</v>
      </c>
      <c r="J81" s="226">
        <v>50</v>
      </c>
      <c r="K81" s="238"/>
    </row>
    <row r="82" spans="2:11" customFormat="1" ht="15" customHeight="1">
      <c r="B82" s="249"/>
      <c r="C82" s="226" t="s">
        <v>18151</v>
      </c>
      <c r="D82" s="226"/>
      <c r="E82" s="226"/>
      <c r="F82" s="247" t="s">
        <v>18143</v>
      </c>
      <c r="G82" s="248"/>
      <c r="H82" s="226" t="s">
        <v>18152</v>
      </c>
      <c r="I82" s="226" t="s">
        <v>18153</v>
      </c>
      <c r="J82" s="226"/>
      <c r="K82" s="238"/>
    </row>
    <row r="83" spans="2:11" customFormat="1" ht="15" customHeight="1">
      <c r="B83" s="249"/>
      <c r="C83" s="226" t="s">
        <v>18154</v>
      </c>
      <c r="D83" s="226"/>
      <c r="E83" s="226"/>
      <c r="F83" s="247" t="s">
        <v>18149</v>
      </c>
      <c r="G83" s="226"/>
      <c r="H83" s="226" t="s">
        <v>18155</v>
      </c>
      <c r="I83" s="226" t="s">
        <v>18145</v>
      </c>
      <c r="J83" s="226">
        <v>15</v>
      </c>
      <c r="K83" s="238"/>
    </row>
    <row r="84" spans="2:11" customFormat="1" ht="15" customHeight="1">
      <c r="B84" s="249"/>
      <c r="C84" s="226" t="s">
        <v>18156</v>
      </c>
      <c r="D84" s="226"/>
      <c r="E84" s="226"/>
      <c r="F84" s="247" t="s">
        <v>18149</v>
      </c>
      <c r="G84" s="226"/>
      <c r="H84" s="226" t="s">
        <v>18157</v>
      </c>
      <c r="I84" s="226" t="s">
        <v>18145</v>
      </c>
      <c r="J84" s="226">
        <v>15</v>
      </c>
      <c r="K84" s="238"/>
    </row>
    <row r="85" spans="2:11" customFormat="1" ht="15" customHeight="1">
      <c r="B85" s="249"/>
      <c r="C85" s="226" t="s">
        <v>18158</v>
      </c>
      <c r="D85" s="226"/>
      <c r="E85" s="226"/>
      <c r="F85" s="247" t="s">
        <v>18149</v>
      </c>
      <c r="G85" s="226"/>
      <c r="H85" s="226" t="s">
        <v>18159</v>
      </c>
      <c r="I85" s="226" t="s">
        <v>18145</v>
      </c>
      <c r="J85" s="226">
        <v>20</v>
      </c>
      <c r="K85" s="238"/>
    </row>
    <row r="86" spans="2:11" customFormat="1" ht="15" customHeight="1">
      <c r="B86" s="249"/>
      <c r="C86" s="226" t="s">
        <v>18160</v>
      </c>
      <c r="D86" s="226"/>
      <c r="E86" s="226"/>
      <c r="F86" s="247" t="s">
        <v>18149</v>
      </c>
      <c r="G86" s="226"/>
      <c r="H86" s="226" t="s">
        <v>18161</v>
      </c>
      <c r="I86" s="226" t="s">
        <v>18145</v>
      </c>
      <c r="J86" s="226">
        <v>20</v>
      </c>
      <c r="K86" s="238"/>
    </row>
    <row r="87" spans="2:11" customFormat="1" ht="15" customHeight="1">
      <c r="B87" s="249"/>
      <c r="C87" s="226" t="s">
        <v>18162</v>
      </c>
      <c r="D87" s="226"/>
      <c r="E87" s="226"/>
      <c r="F87" s="247" t="s">
        <v>18149</v>
      </c>
      <c r="G87" s="248"/>
      <c r="H87" s="226" t="s">
        <v>18163</v>
      </c>
      <c r="I87" s="226" t="s">
        <v>18145</v>
      </c>
      <c r="J87" s="226">
        <v>50</v>
      </c>
      <c r="K87" s="238"/>
    </row>
    <row r="88" spans="2:11" customFormat="1" ht="15" customHeight="1">
      <c r="B88" s="249"/>
      <c r="C88" s="226" t="s">
        <v>18164</v>
      </c>
      <c r="D88" s="226"/>
      <c r="E88" s="226"/>
      <c r="F88" s="247" t="s">
        <v>18149</v>
      </c>
      <c r="G88" s="248"/>
      <c r="H88" s="226" t="s">
        <v>18165</v>
      </c>
      <c r="I88" s="226" t="s">
        <v>18145</v>
      </c>
      <c r="J88" s="226">
        <v>20</v>
      </c>
      <c r="K88" s="238"/>
    </row>
    <row r="89" spans="2:11" customFormat="1" ht="15" customHeight="1">
      <c r="B89" s="249"/>
      <c r="C89" s="226" t="s">
        <v>18166</v>
      </c>
      <c r="D89" s="226"/>
      <c r="E89" s="226"/>
      <c r="F89" s="247" t="s">
        <v>18149</v>
      </c>
      <c r="G89" s="248"/>
      <c r="H89" s="226" t="s">
        <v>18167</v>
      </c>
      <c r="I89" s="226" t="s">
        <v>18145</v>
      </c>
      <c r="J89" s="226">
        <v>20</v>
      </c>
      <c r="K89" s="238"/>
    </row>
    <row r="90" spans="2:11" customFormat="1" ht="15" customHeight="1">
      <c r="B90" s="249"/>
      <c r="C90" s="226" t="s">
        <v>18168</v>
      </c>
      <c r="D90" s="226"/>
      <c r="E90" s="226"/>
      <c r="F90" s="247" t="s">
        <v>18149</v>
      </c>
      <c r="G90" s="248"/>
      <c r="H90" s="226" t="s">
        <v>18169</v>
      </c>
      <c r="I90" s="226" t="s">
        <v>18145</v>
      </c>
      <c r="J90" s="226">
        <v>50</v>
      </c>
      <c r="K90" s="238"/>
    </row>
    <row r="91" spans="2:11" customFormat="1" ht="15" customHeight="1">
      <c r="B91" s="249"/>
      <c r="C91" s="226" t="s">
        <v>18170</v>
      </c>
      <c r="D91" s="226"/>
      <c r="E91" s="226"/>
      <c r="F91" s="247" t="s">
        <v>18149</v>
      </c>
      <c r="G91" s="248"/>
      <c r="H91" s="226" t="s">
        <v>18170</v>
      </c>
      <c r="I91" s="226" t="s">
        <v>18145</v>
      </c>
      <c r="J91" s="226">
        <v>50</v>
      </c>
      <c r="K91" s="238"/>
    </row>
    <row r="92" spans="2:11" customFormat="1" ht="15" customHeight="1">
      <c r="B92" s="249"/>
      <c r="C92" s="226" t="s">
        <v>18171</v>
      </c>
      <c r="D92" s="226"/>
      <c r="E92" s="226"/>
      <c r="F92" s="247" t="s">
        <v>18149</v>
      </c>
      <c r="G92" s="248"/>
      <c r="H92" s="226" t="s">
        <v>18172</v>
      </c>
      <c r="I92" s="226" t="s">
        <v>18145</v>
      </c>
      <c r="J92" s="226">
        <v>255</v>
      </c>
      <c r="K92" s="238"/>
    </row>
    <row r="93" spans="2:11" customFormat="1" ht="15" customHeight="1">
      <c r="B93" s="249"/>
      <c r="C93" s="226" t="s">
        <v>18173</v>
      </c>
      <c r="D93" s="226"/>
      <c r="E93" s="226"/>
      <c r="F93" s="247" t="s">
        <v>18143</v>
      </c>
      <c r="G93" s="248"/>
      <c r="H93" s="226" t="s">
        <v>18174</v>
      </c>
      <c r="I93" s="226" t="s">
        <v>18175</v>
      </c>
      <c r="J93" s="226"/>
      <c r="K93" s="238"/>
    </row>
    <row r="94" spans="2:11" customFormat="1" ht="15" customHeight="1">
      <c r="B94" s="249"/>
      <c r="C94" s="226" t="s">
        <v>18176</v>
      </c>
      <c r="D94" s="226"/>
      <c r="E94" s="226"/>
      <c r="F94" s="247" t="s">
        <v>18143</v>
      </c>
      <c r="G94" s="248"/>
      <c r="H94" s="226" t="s">
        <v>18177</v>
      </c>
      <c r="I94" s="226" t="s">
        <v>18178</v>
      </c>
      <c r="J94" s="226"/>
      <c r="K94" s="238"/>
    </row>
    <row r="95" spans="2:11" customFormat="1" ht="15" customHeight="1">
      <c r="B95" s="249"/>
      <c r="C95" s="226" t="s">
        <v>18179</v>
      </c>
      <c r="D95" s="226"/>
      <c r="E95" s="226"/>
      <c r="F95" s="247" t="s">
        <v>18143</v>
      </c>
      <c r="G95" s="248"/>
      <c r="H95" s="226" t="s">
        <v>18179</v>
      </c>
      <c r="I95" s="226" t="s">
        <v>18178</v>
      </c>
      <c r="J95" s="226"/>
      <c r="K95" s="238"/>
    </row>
    <row r="96" spans="2:11" customFormat="1" ht="15" customHeight="1">
      <c r="B96" s="249"/>
      <c r="C96" s="226" t="s">
        <v>35</v>
      </c>
      <c r="D96" s="226"/>
      <c r="E96" s="226"/>
      <c r="F96" s="247" t="s">
        <v>18143</v>
      </c>
      <c r="G96" s="248"/>
      <c r="H96" s="226" t="s">
        <v>18180</v>
      </c>
      <c r="I96" s="226" t="s">
        <v>18178</v>
      </c>
      <c r="J96" s="226"/>
      <c r="K96" s="238"/>
    </row>
    <row r="97" spans="2:11" customFormat="1" ht="15" customHeight="1">
      <c r="B97" s="249"/>
      <c r="C97" s="226" t="s">
        <v>45</v>
      </c>
      <c r="D97" s="226"/>
      <c r="E97" s="226"/>
      <c r="F97" s="247" t="s">
        <v>18143</v>
      </c>
      <c r="G97" s="248"/>
      <c r="H97" s="226" t="s">
        <v>18181</v>
      </c>
      <c r="I97" s="226" t="s">
        <v>18178</v>
      </c>
      <c r="J97" s="226"/>
      <c r="K97" s="238"/>
    </row>
    <row r="98" spans="2:11" customFormat="1" ht="15" customHeight="1">
      <c r="B98" s="250"/>
      <c r="C98" s="251"/>
      <c r="D98" s="251"/>
      <c r="E98" s="251"/>
      <c r="F98" s="251"/>
      <c r="G98" s="251"/>
      <c r="H98" s="251"/>
      <c r="I98" s="251"/>
      <c r="J98" s="251"/>
      <c r="K98" s="252"/>
    </row>
    <row r="99" spans="2:11" customFormat="1" ht="18.75" customHeight="1">
      <c r="B99" s="253"/>
      <c r="C99" s="254"/>
      <c r="D99" s="254"/>
      <c r="E99" s="254"/>
      <c r="F99" s="254"/>
      <c r="G99" s="254"/>
      <c r="H99" s="254"/>
      <c r="I99" s="254"/>
      <c r="J99" s="254"/>
      <c r="K99" s="253"/>
    </row>
    <row r="100" spans="2:11" customFormat="1" ht="18.75" customHeight="1">
      <c r="B100" s="233"/>
      <c r="C100" s="233"/>
      <c r="D100" s="233"/>
      <c r="E100" s="233"/>
      <c r="F100" s="233"/>
      <c r="G100" s="233"/>
      <c r="H100" s="233"/>
      <c r="I100" s="233"/>
      <c r="J100" s="233"/>
      <c r="K100" s="233"/>
    </row>
    <row r="101" spans="2:11" customFormat="1" ht="7.5" customHeight="1">
      <c r="B101" s="234"/>
      <c r="C101" s="235"/>
      <c r="D101" s="235"/>
      <c r="E101" s="235"/>
      <c r="F101" s="235"/>
      <c r="G101" s="235"/>
      <c r="H101" s="235"/>
      <c r="I101" s="235"/>
      <c r="J101" s="235"/>
      <c r="K101" s="236"/>
    </row>
    <row r="102" spans="2:11" customFormat="1" ht="45" customHeight="1">
      <c r="B102" s="237"/>
      <c r="C102" s="372" t="s">
        <v>18182</v>
      </c>
      <c r="D102" s="372"/>
      <c r="E102" s="372"/>
      <c r="F102" s="372"/>
      <c r="G102" s="372"/>
      <c r="H102" s="372"/>
      <c r="I102" s="372"/>
      <c r="J102" s="372"/>
      <c r="K102" s="238"/>
    </row>
    <row r="103" spans="2:11" customFormat="1" ht="17.25" customHeight="1">
      <c r="B103" s="237"/>
      <c r="C103" s="239" t="s">
        <v>18137</v>
      </c>
      <c r="D103" s="239"/>
      <c r="E103" s="239"/>
      <c r="F103" s="239" t="s">
        <v>18138</v>
      </c>
      <c r="G103" s="240"/>
      <c r="H103" s="239" t="s">
        <v>51</v>
      </c>
      <c r="I103" s="239" t="s">
        <v>54</v>
      </c>
      <c r="J103" s="239" t="s">
        <v>18139</v>
      </c>
      <c r="K103" s="238"/>
    </row>
    <row r="104" spans="2:11" customFormat="1" ht="17.25" customHeight="1">
      <c r="B104" s="237"/>
      <c r="C104" s="241" t="s">
        <v>18140</v>
      </c>
      <c r="D104" s="241"/>
      <c r="E104" s="241"/>
      <c r="F104" s="242" t="s">
        <v>18141</v>
      </c>
      <c r="G104" s="243"/>
      <c r="H104" s="241"/>
      <c r="I104" s="241"/>
      <c r="J104" s="241" t="s">
        <v>18142</v>
      </c>
      <c r="K104" s="238"/>
    </row>
    <row r="105" spans="2:11" customFormat="1" ht="5.25" customHeight="1">
      <c r="B105" s="237"/>
      <c r="C105" s="239"/>
      <c r="D105" s="239"/>
      <c r="E105" s="239"/>
      <c r="F105" s="239"/>
      <c r="G105" s="255"/>
      <c r="H105" s="239"/>
      <c r="I105" s="239"/>
      <c r="J105" s="239"/>
      <c r="K105" s="238"/>
    </row>
    <row r="106" spans="2:11" customFormat="1" ht="15" customHeight="1">
      <c r="B106" s="237"/>
      <c r="C106" s="226" t="s">
        <v>50</v>
      </c>
      <c r="D106" s="246"/>
      <c r="E106" s="246"/>
      <c r="F106" s="247" t="s">
        <v>18143</v>
      </c>
      <c r="G106" s="226"/>
      <c r="H106" s="226" t="s">
        <v>18183</v>
      </c>
      <c r="I106" s="226" t="s">
        <v>18145</v>
      </c>
      <c r="J106" s="226">
        <v>20</v>
      </c>
      <c r="K106" s="238"/>
    </row>
    <row r="107" spans="2:11" customFormat="1" ht="15" customHeight="1">
      <c r="B107" s="237"/>
      <c r="C107" s="226" t="s">
        <v>18146</v>
      </c>
      <c r="D107" s="226"/>
      <c r="E107" s="226"/>
      <c r="F107" s="247" t="s">
        <v>18143</v>
      </c>
      <c r="G107" s="226"/>
      <c r="H107" s="226" t="s">
        <v>18183</v>
      </c>
      <c r="I107" s="226" t="s">
        <v>18145</v>
      </c>
      <c r="J107" s="226">
        <v>120</v>
      </c>
      <c r="K107" s="238"/>
    </row>
    <row r="108" spans="2:11" customFormat="1" ht="15" customHeight="1">
      <c r="B108" s="249"/>
      <c r="C108" s="226" t="s">
        <v>18148</v>
      </c>
      <c r="D108" s="226"/>
      <c r="E108" s="226"/>
      <c r="F108" s="247" t="s">
        <v>18149</v>
      </c>
      <c r="G108" s="226"/>
      <c r="H108" s="226" t="s">
        <v>18183</v>
      </c>
      <c r="I108" s="226" t="s">
        <v>18145</v>
      </c>
      <c r="J108" s="226">
        <v>50</v>
      </c>
      <c r="K108" s="238"/>
    </row>
    <row r="109" spans="2:11" customFormat="1" ht="15" customHeight="1">
      <c r="B109" s="249"/>
      <c r="C109" s="226" t="s">
        <v>18151</v>
      </c>
      <c r="D109" s="226"/>
      <c r="E109" s="226"/>
      <c r="F109" s="247" t="s">
        <v>18143</v>
      </c>
      <c r="G109" s="226"/>
      <c r="H109" s="226" t="s">
        <v>18183</v>
      </c>
      <c r="I109" s="226" t="s">
        <v>18153</v>
      </c>
      <c r="J109" s="226"/>
      <c r="K109" s="238"/>
    </row>
    <row r="110" spans="2:11" customFormat="1" ht="15" customHeight="1">
      <c r="B110" s="249"/>
      <c r="C110" s="226" t="s">
        <v>18162</v>
      </c>
      <c r="D110" s="226"/>
      <c r="E110" s="226"/>
      <c r="F110" s="247" t="s">
        <v>18149</v>
      </c>
      <c r="G110" s="226"/>
      <c r="H110" s="226" t="s">
        <v>18183</v>
      </c>
      <c r="I110" s="226" t="s">
        <v>18145</v>
      </c>
      <c r="J110" s="226">
        <v>50</v>
      </c>
      <c r="K110" s="238"/>
    </row>
    <row r="111" spans="2:11" customFormat="1" ht="15" customHeight="1">
      <c r="B111" s="249"/>
      <c r="C111" s="226" t="s">
        <v>18170</v>
      </c>
      <c r="D111" s="226"/>
      <c r="E111" s="226"/>
      <c r="F111" s="247" t="s">
        <v>18149</v>
      </c>
      <c r="G111" s="226"/>
      <c r="H111" s="226" t="s">
        <v>18183</v>
      </c>
      <c r="I111" s="226" t="s">
        <v>18145</v>
      </c>
      <c r="J111" s="226">
        <v>50</v>
      </c>
      <c r="K111" s="238"/>
    </row>
    <row r="112" spans="2:11" customFormat="1" ht="15" customHeight="1">
      <c r="B112" s="249"/>
      <c r="C112" s="226" t="s">
        <v>18168</v>
      </c>
      <c r="D112" s="226"/>
      <c r="E112" s="226"/>
      <c r="F112" s="247" t="s">
        <v>18149</v>
      </c>
      <c r="G112" s="226"/>
      <c r="H112" s="226" t="s">
        <v>18183</v>
      </c>
      <c r="I112" s="226" t="s">
        <v>18145</v>
      </c>
      <c r="J112" s="226">
        <v>50</v>
      </c>
      <c r="K112" s="238"/>
    </row>
    <row r="113" spans="2:11" customFormat="1" ht="15" customHeight="1">
      <c r="B113" s="249"/>
      <c r="C113" s="226" t="s">
        <v>50</v>
      </c>
      <c r="D113" s="226"/>
      <c r="E113" s="226"/>
      <c r="F113" s="247" t="s">
        <v>18143</v>
      </c>
      <c r="G113" s="226"/>
      <c r="H113" s="226" t="s">
        <v>18184</v>
      </c>
      <c r="I113" s="226" t="s">
        <v>18145</v>
      </c>
      <c r="J113" s="226">
        <v>20</v>
      </c>
      <c r="K113" s="238"/>
    </row>
    <row r="114" spans="2:11" customFormat="1" ht="15" customHeight="1">
      <c r="B114" s="249"/>
      <c r="C114" s="226" t="s">
        <v>18185</v>
      </c>
      <c r="D114" s="226"/>
      <c r="E114" s="226"/>
      <c r="F114" s="247" t="s">
        <v>18143</v>
      </c>
      <c r="G114" s="226"/>
      <c r="H114" s="226" t="s">
        <v>18186</v>
      </c>
      <c r="I114" s="226" t="s">
        <v>18145</v>
      </c>
      <c r="J114" s="226">
        <v>120</v>
      </c>
      <c r="K114" s="238"/>
    </row>
    <row r="115" spans="2:11" customFormat="1" ht="15" customHeight="1">
      <c r="B115" s="249"/>
      <c r="C115" s="226" t="s">
        <v>35</v>
      </c>
      <c r="D115" s="226"/>
      <c r="E115" s="226"/>
      <c r="F115" s="247" t="s">
        <v>18143</v>
      </c>
      <c r="G115" s="226"/>
      <c r="H115" s="226" t="s">
        <v>18187</v>
      </c>
      <c r="I115" s="226" t="s">
        <v>18178</v>
      </c>
      <c r="J115" s="226"/>
      <c r="K115" s="238"/>
    </row>
    <row r="116" spans="2:11" customFormat="1" ht="15" customHeight="1">
      <c r="B116" s="249"/>
      <c r="C116" s="226" t="s">
        <v>45</v>
      </c>
      <c r="D116" s="226"/>
      <c r="E116" s="226"/>
      <c r="F116" s="247" t="s">
        <v>18143</v>
      </c>
      <c r="G116" s="226"/>
      <c r="H116" s="226" t="s">
        <v>18188</v>
      </c>
      <c r="I116" s="226" t="s">
        <v>18178</v>
      </c>
      <c r="J116" s="226"/>
      <c r="K116" s="238"/>
    </row>
    <row r="117" spans="2:11" customFormat="1" ht="15" customHeight="1">
      <c r="B117" s="249"/>
      <c r="C117" s="226" t="s">
        <v>54</v>
      </c>
      <c r="D117" s="226"/>
      <c r="E117" s="226"/>
      <c r="F117" s="247" t="s">
        <v>18143</v>
      </c>
      <c r="G117" s="226"/>
      <c r="H117" s="226" t="s">
        <v>18189</v>
      </c>
      <c r="I117" s="226" t="s">
        <v>18190</v>
      </c>
      <c r="J117" s="226"/>
      <c r="K117" s="238"/>
    </row>
    <row r="118" spans="2:11" customFormat="1" ht="15" customHeight="1">
      <c r="B118" s="250"/>
      <c r="C118" s="256"/>
      <c r="D118" s="256"/>
      <c r="E118" s="256"/>
      <c r="F118" s="256"/>
      <c r="G118" s="256"/>
      <c r="H118" s="256"/>
      <c r="I118" s="256"/>
      <c r="J118" s="256"/>
      <c r="K118" s="252"/>
    </row>
    <row r="119" spans="2:11" customFormat="1" ht="18.75" customHeight="1">
      <c r="B119" s="257"/>
      <c r="C119" s="258"/>
      <c r="D119" s="258"/>
      <c r="E119" s="258"/>
      <c r="F119" s="259"/>
      <c r="G119" s="258"/>
      <c r="H119" s="258"/>
      <c r="I119" s="258"/>
      <c r="J119" s="258"/>
      <c r="K119" s="257"/>
    </row>
    <row r="120" spans="2:11" customFormat="1" ht="18.75" customHeight="1">
      <c r="B120" s="233"/>
      <c r="C120" s="233"/>
      <c r="D120" s="233"/>
      <c r="E120" s="233"/>
      <c r="F120" s="233"/>
      <c r="G120" s="233"/>
      <c r="H120" s="233"/>
      <c r="I120" s="233"/>
      <c r="J120" s="233"/>
      <c r="K120" s="233"/>
    </row>
    <row r="121" spans="2:11" customFormat="1" ht="7.5" customHeight="1">
      <c r="B121" s="260"/>
      <c r="C121" s="261"/>
      <c r="D121" s="261"/>
      <c r="E121" s="261"/>
      <c r="F121" s="261"/>
      <c r="G121" s="261"/>
      <c r="H121" s="261"/>
      <c r="I121" s="261"/>
      <c r="J121" s="261"/>
      <c r="K121" s="262"/>
    </row>
    <row r="122" spans="2:11" customFormat="1" ht="45" customHeight="1">
      <c r="B122" s="263"/>
      <c r="C122" s="370" t="s">
        <v>18191</v>
      </c>
      <c r="D122" s="370"/>
      <c r="E122" s="370"/>
      <c r="F122" s="370"/>
      <c r="G122" s="370"/>
      <c r="H122" s="370"/>
      <c r="I122" s="370"/>
      <c r="J122" s="370"/>
      <c r="K122" s="264"/>
    </row>
    <row r="123" spans="2:11" customFormat="1" ht="17.25" customHeight="1">
      <c r="B123" s="265"/>
      <c r="C123" s="239" t="s">
        <v>18137</v>
      </c>
      <c r="D123" s="239"/>
      <c r="E123" s="239"/>
      <c r="F123" s="239" t="s">
        <v>18138</v>
      </c>
      <c r="G123" s="240"/>
      <c r="H123" s="239" t="s">
        <v>51</v>
      </c>
      <c r="I123" s="239" t="s">
        <v>54</v>
      </c>
      <c r="J123" s="239" t="s">
        <v>18139</v>
      </c>
      <c r="K123" s="266"/>
    </row>
    <row r="124" spans="2:11" customFormat="1" ht="17.25" customHeight="1">
      <c r="B124" s="265"/>
      <c r="C124" s="241" t="s">
        <v>18140</v>
      </c>
      <c r="D124" s="241"/>
      <c r="E124" s="241"/>
      <c r="F124" s="242" t="s">
        <v>18141</v>
      </c>
      <c r="G124" s="243"/>
      <c r="H124" s="241"/>
      <c r="I124" s="241"/>
      <c r="J124" s="241" t="s">
        <v>18142</v>
      </c>
      <c r="K124" s="266"/>
    </row>
    <row r="125" spans="2:11" customFormat="1" ht="5.25" customHeight="1">
      <c r="B125" s="267"/>
      <c r="C125" s="244"/>
      <c r="D125" s="244"/>
      <c r="E125" s="244"/>
      <c r="F125" s="244"/>
      <c r="G125" s="268"/>
      <c r="H125" s="244"/>
      <c r="I125" s="244"/>
      <c r="J125" s="244"/>
      <c r="K125" s="269"/>
    </row>
    <row r="126" spans="2:11" customFormat="1" ht="15" customHeight="1">
      <c r="B126" s="267"/>
      <c r="C126" s="226" t="s">
        <v>18146</v>
      </c>
      <c r="D126" s="246"/>
      <c r="E126" s="246"/>
      <c r="F126" s="247" t="s">
        <v>18143</v>
      </c>
      <c r="G126" s="226"/>
      <c r="H126" s="226" t="s">
        <v>18183</v>
      </c>
      <c r="I126" s="226" t="s">
        <v>18145</v>
      </c>
      <c r="J126" s="226">
        <v>120</v>
      </c>
      <c r="K126" s="270"/>
    </row>
    <row r="127" spans="2:11" customFormat="1" ht="15" customHeight="1">
      <c r="B127" s="267"/>
      <c r="C127" s="226" t="s">
        <v>18192</v>
      </c>
      <c r="D127" s="226"/>
      <c r="E127" s="226"/>
      <c r="F127" s="247" t="s">
        <v>18143</v>
      </c>
      <c r="G127" s="226"/>
      <c r="H127" s="226" t="s">
        <v>18193</v>
      </c>
      <c r="I127" s="226" t="s">
        <v>18145</v>
      </c>
      <c r="J127" s="226" t="s">
        <v>18194</v>
      </c>
      <c r="K127" s="270"/>
    </row>
    <row r="128" spans="2:11" customFormat="1" ht="15" customHeight="1">
      <c r="B128" s="267"/>
      <c r="C128" s="226" t="s">
        <v>136</v>
      </c>
      <c r="D128" s="226"/>
      <c r="E128" s="226"/>
      <c r="F128" s="247" t="s">
        <v>18143</v>
      </c>
      <c r="G128" s="226"/>
      <c r="H128" s="226" t="s">
        <v>18195</v>
      </c>
      <c r="I128" s="226" t="s">
        <v>18145</v>
      </c>
      <c r="J128" s="226" t="s">
        <v>18194</v>
      </c>
      <c r="K128" s="270"/>
    </row>
    <row r="129" spans="2:11" customFormat="1" ht="15" customHeight="1">
      <c r="B129" s="267"/>
      <c r="C129" s="226" t="s">
        <v>18154</v>
      </c>
      <c r="D129" s="226"/>
      <c r="E129" s="226"/>
      <c r="F129" s="247" t="s">
        <v>18149</v>
      </c>
      <c r="G129" s="226"/>
      <c r="H129" s="226" t="s">
        <v>18155</v>
      </c>
      <c r="I129" s="226" t="s">
        <v>18145</v>
      </c>
      <c r="J129" s="226">
        <v>15</v>
      </c>
      <c r="K129" s="270"/>
    </row>
    <row r="130" spans="2:11" customFormat="1" ht="15" customHeight="1">
      <c r="B130" s="267"/>
      <c r="C130" s="226" t="s">
        <v>18156</v>
      </c>
      <c r="D130" s="226"/>
      <c r="E130" s="226"/>
      <c r="F130" s="247" t="s">
        <v>18149</v>
      </c>
      <c r="G130" s="226"/>
      <c r="H130" s="226" t="s">
        <v>18157</v>
      </c>
      <c r="I130" s="226" t="s">
        <v>18145</v>
      </c>
      <c r="J130" s="226">
        <v>15</v>
      </c>
      <c r="K130" s="270"/>
    </row>
    <row r="131" spans="2:11" customFormat="1" ht="15" customHeight="1">
      <c r="B131" s="267"/>
      <c r="C131" s="226" t="s">
        <v>18158</v>
      </c>
      <c r="D131" s="226"/>
      <c r="E131" s="226"/>
      <c r="F131" s="247" t="s">
        <v>18149</v>
      </c>
      <c r="G131" s="226"/>
      <c r="H131" s="226" t="s">
        <v>18159</v>
      </c>
      <c r="I131" s="226" t="s">
        <v>18145</v>
      </c>
      <c r="J131" s="226">
        <v>20</v>
      </c>
      <c r="K131" s="270"/>
    </row>
    <row r="132" spans="2:11" customFormat="1" ht="15" customHeight="1">
      <c r="B132" s="267"/>
      <c r="C132" s="226" t="s">
        <v>18160</v>
      </c>
      <c r="D132" s="226"/>
      <c r="E132" s="226"/>
      <c r="F132" s="247" t="s">
        <v>18149</v>
      </c>
      <c r="G132" s="226"/>
      <c r="H132" s="226" t="s">
        <v>18161</v>
      </c>
      <c r="I132" s="226" t="s">
        <v>18145</v>
      </c>
      <c r="J132" s="226">
        <v>20</v>
      </c>
      <c r="K132" s="270"/>
    </row>
    <row r="133" spans="2:11" customFormat="1" ht="15" customHeight="1">
      <c r="B133" s="267"/>
      <c r="C133" s="226" t="s">
        <v>18148</v>
      </c>
      <c r="D133" s="226"/>
      <c r="E133" s="226"/>
      <c r="F133" s="247" t="s">
        <v>18149</v>
      </c>
      <c r="G133" s="226"/>
      <c r="H133" s="226" t="s">
        <v>18183</v>
      </c>
      <c r="I133" s="226" t="s">
        <v>18145</v>
      </c>
      <c r="J133" s="226">
        <v>50</v>
      </c>
      <c r="K133" s="270"/>
    </row>
    <row r="134" spans="2:11" customFormat="1" ht="15" customHeight="1">
      <c r="B134" s="267"/>
      <c r="C134" s="226" t="s">
        <v>18162</v>
      </c>
      <c r="D134" s="226"/>
      <c r="E134" s="226"/>
      <c r="F134" s="247" t="s">
        <v>18149</v>
      </c>
      <c r="G134" s="226"/>
      <c r="H134" s="226" t="s">
        <v>18183</v>
      </c>
      <c r="I134" s="226" t="s">
        <v>18145</v>
      </c>
      <c r="J134" s="226">
        <v>50</v>
      </c>
      <c r="K134" s="270"/>
    </row>
    <row r="135" spans="2:11" customFormat="1" ht="15" customHeight="1">
      <c r="B135" s="267"/>
      <c r="C135" s="226" t="s">
        <v>18168</v>
      </c>
      <c r="D135" s="226"/>
      <c r="E135" s="226"/>
      <c r="F135" s="247" t="s">
        <v>18149</v>
      </c>
      <c r="G135" s="226"/>
      <c r="H135" s="226" t="s">
        <v>18183</v>
      </c>
      <c r="I135" s="226" t="s">
        <v>18145</v>
      </c>
      <c r="J135" s="226">
        <v>50</v>
      </c>
      <c r="K135" s="270"/>
    </row>
    <row r="136" spans="2:11" customFormat="1" ht="15" customHeight="1">
      <c r="B136" s="267"/>
      <c r="C136" s="226" t="s">
        <v>18170</v>
      </c>
      <c r="D136" s="226"/>
      <c r="E136" s="226"/>
      <c r="F136" s="247" t="s">
        <v>18149</v>
      </c>
      <c r="G136" s="226"/>
      <c r="H136" s="226" t="s">
        <v>18183</v>
      </c>
      <c r="I136" s="226" t="s">
        <v>18145</v>
      </c>
      <c r="J136" s="226">
        <v>50</v>
      </c>
      <c r="K136" s="270"/>
    </row>
    <row r="137" spans="2:11" customFormat="1" ht="15" customHeight="1">
      <c r="B137" s="267"/>
      <c r="C137" s="226" t="s">
        <v>18171</v>
      </c>
      <c r="D137" s="226"/>
      <c r="E137" s="226"/>
      <c r="F137" s="247" t="s">
        <v>18149</v>
      </c>
      <c r="G137" s="226"/>
      <c r="H137" s="226" t="s">
        <v>18196</v>
      </c>
      <c r="I137" s="226" t="s">
        <v>18145</v>
      </c>
      <c r="J137" s="226">
        <v>255</v>
      </c>
      <c r="K137" s="270"/>
    </row>
    <row r="138" spans="2:11" customFormat="1" ht="15" customHeight="1">
      <c r="B138" s="267"/>
      <c r="C138" s="226" t="s">
        <v>18173</v>
      </c>
      <c r="D138" s="226"/>
      <c r="E138" s="226"/>
      <c r="F138" s="247" t="s">
        <v>18143</v>
      </c>
      <c r="G138" s="226"/>
      <c r="H138" s="226" t="s">
        <v>18197</v>
      </c>
      <c r="I138" s="226" t="s">
        <v>18175</v>
      </c>
      <c r="J138" s="226"/>
      <c r="K138" s="270"/>
    </row>
    <row r="139" spans="2:11" customFormat="1" ht="15" customHeight="1">
      <c r="B139" s="267"/>
      <c r="C139" s="226" t="s">
        <v>18176</v>
      </c>
      <c r="D139" s="226"/>
      <c r="E139" s="226"/>
      <c r="F139" s="247" t="s">
        <v>18143</v>
      </c>
      <c r="G139" s="226"/>
      <c r="H139" s="226" t="s">
        <v>18198</v>
      </c>
      <c r="I139" s="226" t="s">
        <v>18178</v>
      </c>
      <c r="J139" s="226"/>
      <c r="K139" s="270"/>
    </row>
    <row r="140" spans="2:11" customFormat="1" ht="15" customHeight="1">
      <c r="B140" s="267"/>
      <c r="C140" s="226" t="s">
        <v>18179</v>
      </c>
      <c r="D140" s="226"/>
      <c r="E140" s="226"/>
      <c r="F140" s="247" t="s">
        <v>18143</v>
      </c>
      <c r="G140" s="226"/>
      <c r="H140" s="226" t="s">
        <v>18179</v>
      </c>
      <c r="I140" s="226" t="s">
        <v>18178</v>
      </c>
      <c r="J140" s="226"/>
      <c r="K140" s="270"/>
    </row>
    <row r="141" spans="2:11" customFormat="1" ht="15" customHeight="1">
      <c r="B141" s="267"/>
      <c r="C141" s="226" t="s">
        <v>35</v>
      </c>
      <c r="D141" s="226"/>
      <c r="E141" s="226"/>
      <c r="F141" s="247" t="s">
        <v>18143</v>
      </c>
      <c r="G141" s="226"/>
      <c r="H141" s="226" t="s">
        <v>18199</v>
      </c>
      <c r="I141" s="226" t="s">
        <v>18178</v>
      </c>
      <c r="J141" s="226"/>
      <c r="K141" s="270"/>
    </row>
    <row r="142" spans="2:11" customFormat="1" ht="15" customHeight="1">
      <c r="B142" s="267"/>
      <c r="C142" s="226" t="s">
        <v>18200</v>
      </c>
      <c r="D142" s="226"/>
      <c r="E142" s="226"/>
      <c r="F142" s="247" t="s">
        <v>18143</v>
      </c>
      <c r="G142" s="226"/>
      <c r="H142" s="226" t="s">
        <v>18201</v>
      </c>
      <c r="I142" s="226" t="s">
        <v>18178</v>
      </c>
      <c r="J142" s="226"/>
      <c r="K142" s="270"/>
    </row>
    <row r="143" spans="2:11" customFormat="1" ht="15" customHeight="1">
      <c r="B143" s="271"/>
      <c r="C143" s="272"/>
      <c r="D143" s="272"/>
      <c r="E143" s="272"/>
      <c r="F143" s="272"/>
      <c r="G143" s="272"/>
      <c r="H143" s="272"/>
      <c r="I143" s="272"/>
      <c r="J143" s="272"/>
      <c r="K143" s="273"/>
    </row>
    <row r="144" spans="2:11" customFormat="1" ht="18.75" customHeight="1">
      <c r="B144" s="258"/>
      <c r="C144" s="258"/>
      <c r="D144" s="258"/>
      <c r="E144" s="258"/>
      <c r="F144" s="259"/>
      <c r="G144" s="258"/>
      <c r="H144" s="258"/>
      <c r="I144" s="258"/>
      <c r="J144" s="258"/>
      <c r="K144" s="258"/>
    </row>
    <row r="145" spans="2:11" customFormat="1" ht="18.75" customHeight="1">
      <c r="B145" s="233"/>
      <c r="C145" s="233"/>
      <c r="D145" s="233"/>
      <c r="E145" s="233"/>
      <c r="F145" s="233"/>
      <c r="G145" s="233"/>
      <c r="H145" s="233"/>
      <c r="I145" s="233"/>
      <c r="J145" s="233"/>
      <c r="K145" s="233"/>
    </row>
    <row r="146" spans="2:11" customFormat="1" ht="7.5" customHeight="1">
      <c r="B146" s="234"/>
      <c r="C146" s="235"/>
      <c r="D146" s="235"/>
      <c r="E146" s="235"/>
      <c r="F146" s="235"/>
      <c r="G146" s="235"/>
      <c r="H146" s="235"/>
      <c r="I146" s="235"/>
      <c r="J146" s="235"/>
      <c r="K146" s="236"/>
    </row>
    <row r="147" spans="2:11" customFormat="1" ht="45" customHeight="1">
      <c r="B147" s="237"/>
      <c r="C147" s="372" t="s">
        <v>18202</v>
      </c>
      <c r="D147" s="372"/>
      <c r="E147" s="372"/>
      <c r="F147" s="372"/>
      <c r="G147" s="372"/>
      <c r="H147" s="372"/>
      <c r="I147" s="372"/>
      <c r="J147" s="372"/>
      <c r="K147" s="238"/>
    </row>
    <row r="148" spans="2:11" customFormat="1" ht="17.25" customHeight="1">
      <c r="B148" s="237"/>
      <c r="C148" s="239" t="s">
        <v>18137</v>
      </c>
      <c r="D148" s="239"/>
      <c r="E148" s="239"/>
      <c r="F148" s="239" t="s">
        <v>18138</v>
      </c>
      <c r="G148" s="240"/>
      <c r="H148" s="239" t="s">
        <v>51</v>
      </c>
      <c r="I148" s="239" t="s">
        <v>54</v>
      </c>
      <c r="J148" s="239" t="s">
        <v>18139</v>
      </c>
      <c r="K148" s="238"/>
    </row>
    <row r="149" spans="2:11" customFormat="1" ht="17.25" customHeight="1">
      <c r="B149" s="237"/>
      <c r="C149" s="241" t="s">
        <v>18140</v>
      </c>
      <c r="D149" s="241"/>
      <c r="E149" s="241"/>
      <c r="F149" s="242" t="s">
        <v>18141</v>
      </c>
      <c r="G149" s="243"/>
      <c r="H149" s="241"/>
      <c r="I149" s="241"/>
      <c r="J149" s="241" t="s">
        <v>18142</v>
      </c>
      <c r="K149" s="238"/>
    </row>
    <row r="150" spans="2:11" customFormat="1" ht="5.25" customHeight="1">
      <c r="B150" s="249"/>
      <c r="C150" s="244"/>
      <c r="D150" s="244"/>
      <c r="E150" s="244"/>
      <c r="F150" s="244"/>
      <c r="G150" s="245"/>
      <c r="H150" s="244"/>
      <c r="I150" s="244"/>
      <c r="J150" s="244"/>
      <c r="K150" s="270"/>
    </row>
    <row r="151" spans="2:11" customFormat="1" ht="15" customHeight="1">
      <c r="B151" s="249"/>
      <c r="C151" s="274" t="s">
        <v>18146</v>
      </c>
      <c r="D151" s="226"/>
      <c r="E151" s="226"/>
      <c r="F151" s="275" t="s">
        <v>18143</v>
      </c>
      <c r="G151" s="226"/>
      <c r="H151" s="274" t="s">
        <v>18183</v>
      </c>
      <c r="I151" s="274" t="s">
        <v>18145</v>
      </c>
      <c r="J151" s="274">
        <v>120</v>
      </c>
      <c r="K151" s="270"/>
    </row>
    <row r="152" spans="2:11" customFormat="1" ht="15" customHeight="1">
      <c r="B152" s="249"/>
      <c r="C152" s="274" t="s">
        <v>18192</v>
      </c>
      <c r="D152" s="226"/>
      <c r="E152" s="226"/>
      <c r="F152" s="275" t="s">
        <v>18143</v>
      </c>
      <c r="G152" s="226"/>
      <c r="H152" s="274" t="s">
        <v>18203</v>
      </c>
      <c r="I152" s="274" t="s">
        <v>18145</v>
      </c>
      <c r="J152" s="274" t="s">
        <v>18194</v>
      </c>
      <c r="K152" s="270"/>
    </row>
    <row r="153" spans="2:11" customFormat="1" ht="15" customHeight="1">
      <c r="B153" s="249"/>
      <c r="C153" s="274" t="s">
        <v>136</v>
      </c>
      <c r="D153" s="226"/>
      <c r="E153" s="226"/>
      <c r="F153" s="275" t="s">
        <v>18143</v>
      </c>
      <c r="G153" s="226"/>
      <c r="H153" s="274" t="s">
        <v>18204</v>
      </c>
      <c r="I153" s="274" t="s">
        <v>18145</v>
      </c>
      <c r="J153" s="274" t="s">
        <v>18194</v>
      </c>
      <c r="K153" s="270"/>
    </row>
    <row r="154" spans="2:11" customFormat="1" ht="15" customHeight="1">
      <c r="B154" s="249"/>
      <c r="C154" s="274" t="s">
        <v>18148</v>
      </c>
      <c r="D154" s="226"/>
      <c r="E154" s="226"/>
      <c r="F154" s="275" t="s">
        <v>18149</v>
      </c>
      <c r="G154" s="226"/>
      <c r="H154" s="274" t="s">
        <v>18183</v>
      </c>
      <c r="I154" s="274" t="s">
        <v>18145</v>
      </c>
      <c r="J154" s="274">
        <v>50</v>
      </c>
      <c r="K154" s="270"/>
    </row>
    <row r="155" spans="2:11" customFormat="1" ht="15" customHeight="1">
      <c r="B155" s="249"/>
      <c r="C155" s="274" t="s">
        <v>18151</v>
      </c>
      <c r="D155" s="226"/>
      <c r="E155" s="226"/>
      <c r="F155" s="275" t="s">
        <v>18143</v>
      </c>
      <c r="G155" s="226"/>
      <c r="H155" s="274" t="s">
        <v>18183</v>
      </c>
      <c r="I155" s="274" t="s">
        <v>18153</v>
      </c>
      <c r="J155" s="274"/>
      <c r="K155" s="270"/>
    </row>
    <row r="156" spans="2:11" customFormat="1" ht="15" customHeight="1">
      <c r="B156" s="249"/>
      <c r="C156" s="274" t="s">
        <v>18162</v>
      </c>
      <c r="D156" s="226"/>
      <c r="E156" s="226"/>
      <c r="F156" s="275" t="s">
        <v>18149</v>
      </c>
      <c r="G156" s="226"/>
      <c r="H156" s="274" t="s">
        <v>18183</v>
      </c>
      <c r="I156" s="274" t="s">
        <v>18145</v>
      </c>
      <c r="J156" s="274">
        <v>50</v>
      </c>
      <c r="K156" s="270"/>
    </row>
    <row r="157" spans="2:11" customFormat="1" ht="15" customHeight="1">
      <c r="B157" s="249"/>
      <c r="C157" s="274" t="s">
        <v>18170</v>
      </c>
      <c r="D157" s="226"/>
      <c r="E157" s="226"/>
      <c r="F157" s="275" t="s">
        <v>18149</v>
      </c>
      <c r="G157" s="226"/>
      <c r="H157" s="274" t="s">
        <v>18183</v>
      </c>
      <c r="I157" s="274" t="s">
        <v>18145</v>
      </c>
      <c r="J157" s="274">
        <v>50</v>
      </c>
      <c r="K157" s="270"/>
    </row>
    <row r="158" spans="2:11" customFormat="1" ht="15" customHeight="1">
      <c r="B158" s="249"/>
      <c r="C158" s="274" t="s">
        <v>18168</v>
      </c>
      <c r="D158" s="226"/>
      <c r="E158" s="226"/>
      <c r="F158" s="275" t="s">
        <v>18149</v>
      </c>
      <c r="G158" s="226"/>
      <c r="H158" s="274" t="s">
        <v>18183</v>
      </c>
      <c r="I158" s="274" t="s">
        <v>18145</v>
      </c>
      <c r="J158" s="274">
        <v>50</v>
      </c>
      <c r="K158" s="270"/>
    </row>
    <row r="159" spans="2:11" customFormat="1" ht="15" customHeight="1">
      <c r="B159" s="249"/>
      <c r="C159" s="274" t="s">
        <v>187</v>
      </c>
      <c r="D159" s="226"/>
      <c r="E159" s="226"/>
      <c r="F159" s="275" t="s">
        <v>18143</v>
      </c>
      <c r="G159" s="226"/>
      <c r="H159" s="274" t="s">
        <v>18205</v>
      </c>
      <c r="I159" s="274" t="s">
        <v>18145</v>
      </c>
      <c r="J159" s="274" t="s">
        <v>18206</v>
      </c>
      <c r="K159" s="270"/>
    </row>
    <row r="160" spans="2:11" customFormat="1" ht="15" customHeight="1">
      <c r="B160" s="249"/>
      <c r="C160" s="274" t="s">
        <v>18207</v>
      </c>
      <c r="D160" s="226"/>
      <c r="E160" s="226"/>
      <c r="F160" s="275" t="s">
        <v>18143</v>
      </c>
      <c r="G160" s="226"/>
      <c r="H160" s="274" t="s">
        <v>18208</v>
      </c>
      <c r="I160" s="274" t="s">
        <v>18178</v>
      </c>
      <c r="J160" s="274"/>
      <c r="K160" s="270"/>
    </row>
    <row r="161" spans="2:11" customFormat="1" ht="15" customHeight="1">
      <c r="B161" s="276"/>
      <c r="C161" s="256"/>
      <c r="D161" s="256"/>
      <c r="E161" s="256"/>
      <c r="F161" s="256"/>
      <c r="G161" s="256"/>
      <c r="H161" s="256"/>
      <c r="I161" s="256"/>
      <c r="J161" s="256"/>
      <c r="K161" s="277"/>
    </row>
    <row r="162" spans="2:11" customFormat="1" ht="18.75" customHeight="1">
      <c r="B162" s="258"/>
      <c r="C162" s="268"/>
      <c r="D162" s="268"/>
      <c r="E162" s="268"/>
      <c r="F162" s="278"/>
      <c r="G162" s="268"/>
      <c r="H162" s="268"/>
      <c r="I162" s="268"/>
      <c r="J162" s="268"/>
      <c r="K162" s="258"/>
    </row>
    <row r="163" spans="2:11" customFormat="1" ht="18.75" customHeight="1">
      <c r="B163" s="233"/>
      <c r="C163" s="233"/>
      <c r="D163" s="233"/>
      <c r="E163" s="233"/>
      <c r="F163" s="233"/>
      <c r="G163" s="233"/>
      <c r="H163" s="233"/>
      <c r="I163" s="233"/>
      <c r="J163" s="233"/>
      <c r="K163" s="233"/>
    </row>
    <row r="164" spans="2:11" customFormat="1" ht="7.5" customHeight="1">
      <c r="B164" s="215"/>
      <c r="C164" s="216"/>
      <c r="D164" s="216"/>
      <c r="E164" s="216"/>
      <c r="F164" s="216"/>
      <c r="G164" s="216"/>
      <c r="H164" s="216"/>
      <c r="I164" s="216"/>
      <c r="J164" s="216"/>
      <c r="K164" s="217"/>
    </row>
    <row r="165" spans="2:11" customFormat="1" ht="45" customHeight="1">
      <c r="B165" s="218"/>
      <c r="C165" s="370" t="s">
        <v>18209</v>
      </c>
      <c r="D165" s="370"/>
      <c r="E165" s="370"/>
      <c r="F165" s="370"/>
      <c r="G165" s="370"/>
      <c r="H165" s="370"/>
      <c r="I165" s="370"/>
      <c r="J165" s="370"/>
      <c r="K165" s="219"/>
    </row>
    <row r="166" spans="2:11" customFormat="1" ht="17.25" customHeight="1">
      <c r="B166" s="218"/>
      <c r="C166" s="239" t="s">
        <v>18137</v>
      </c>
      <c r="D166" s="239"/>
      <c r="E166" s="239"/>
      <c r="F166" s="239" t="s">
        <v>18138</v>
      </c>
      <c r="G166" s="279"/>
      <c r="H166" s="280" t="s">
        <v>51</v>
      </c>
      <c r="I166" s="280" t="s">
        <v>54</v>
      </c>
      <c r="J166" s="239" t="s">
        <v>18139</v>
      </c>
      <c r="K166" s="219"/>
    </row>
    <row r="167" spans="2:11" customFormat="1" ht="17.25" customHeight="1">
      <c r="B167" s="220"/>
      <c r="C167" s="241" t="s">
        <v>18140</v>
      </c>
      <c r="D167" s="241"/>
      <c r="E167" s="241"/>
      <c r="F167" s="242" t="s">
        <v>18141</v>
      </c>
      <c r="G167" s="281"/>
      <c r="H167" s="282"/>
      <c r="I167" s="282"/>
      <c r="J167" s="241" t="s">
        <v>18142</v>
      </c>
      <c r="K167" s="221"/>
    </row>
    <row r="168" spans="2:11" customFormat="1" ht="5.25" customHeight="1">
      <c r="B168" s="249"/>
      <c r="C168" s="244"/>
      <c r="D168" s="244"/>
      <c r="E168" s="244"/>
      <c r="F168" s="244"/>
      <c r="G168" s="245"/>
      <c r="H168" s="244"/>
      <c r="I168" s="244"/>
      <c r="J168" s="244"/>
      <c r="K168" s="270"/>
    </row>
    <row r="169" spans="2:11" customFormat="1" ht="15" customHeight="1">
      <c r="B169" s="249"/>
      <c r="C169" s="226" t="s">
        <v>18146</v>
      </c>
      <c r="D169" s="226"/>
      <c r="E169" s="226"/>
      <c r="F169" s="247" t="s">
        <v>18143</v>
      </c>
      <c r="G169" s="226"/>
      <c r="H169" s="226" t="s">
        <v>18183</v>
      </c>
      <c r="I169" s="226" t="s">
        <v>18145</v>
      </c>
      <c r="J169" s="226">
        <v>120</v>
      </c>
      <c r="K169" s="270"/>
    </row>
    <row r="170" spans="2:11" customFormat="1" ht="15" customHeight="1">
      <c r="B170" s="249"/>
      <c r="C170" s="226" t="s">
        <v>18192</v>
      </c>
      <c r="D170" s="226"/>
      <c r="E170" s="226"/>
      <c r="F170" s="247" t="s">
        <v>18143</v>
      </c>
      <c r="G170" s="226"/>
      <c r="H170" s="226" t="s">
        <v>18193</v>
      </c>
      <c r="I170" s="226" t="s">
        <v>18145</v>
      </c>
      <c r="J170" s="226" t="s">
        <v>18194</v>
      </c>
      <c r="K170" s="270"/>
    </row>
    <row r="171" spans="2:11" customFormat="1" ht="15" customHeight="1">
      <c r="B171" s="249"/>
      <c r="C171" s="226" t="s">
        <v>136</v>
      </c>
      <c r="D171" s="226"/>
      <c r="E171" s="226"/>
      <c r="F171" s="247" t="s">
        <v>18143</v>
      </c>
      <c r="G171" s="226"/>
      <c r="H171" s="226" t="s">
        <v>18210</v>
      </c>
      <c r="I171" s="226" t="s">
        <v>18145</v>
      </c>
      <c r="J171" s="226" t="s">
        <v>18194</v>
      </c>
      <c r="K171" s="270"/>
    </row>
    <row r="172" spans="2:11" customFormat="1" ht="15" customHeight="1">
      <c r="B172" s="249"/>
      <c r="C172" s="226" t="s">
        <v>18148</v>
      </c>
      <c r="D172" s="226"/>
      <c r="E172" s="226"/>
      <c r="F172" s="247" t="s">
        <v>18149</v>
      </c>
      <c r="G172" s="226"/>
      <c r="H172" s="226" t="s">
        <v>18210</v>
      </c>
      <c r="I172" s="226" t="s">
        <v>18145</v>
      </c>
      <c r="J172" s="226">
        <v>50</v>
      </c>
      <c r="K172" s="270"/>
    </row>
    <row r="173" spans="2:11" customFormat="1" ht="15" customHeight="1">
      <c r="B173" s="249"/>
      <c r="C173" s="226" t="s">
        <v>18151</v>
      </c>
      <c r="D173" s="226"/>
      <c r="E173" s="226"/>
      <c r="F173" s="247" t="s">
        <v>18143</v>
      </c>
      <c r="G173" s="226"/>
      <c r="H173" s="226" t="s">
        <v>18210</v>
      </c>
      <c r="I173" s="226" t="s">
        <v>18153</v>
      </c>
      <c r="J173" s="226"/>
      <c r="K173" s="270"/>
    </row>
    <row r="174" spans="2:11" customFormat="1" ht="15" customHeight="1">
      <c r="B174" s="249"/>
      <c r="C174" s="226" t="s">
        <v>18162</v>
      </c>
      <c r="D174" s="226"/>
      <c r="E174" s="226"/>
      <c r="F174" s="247" t="s">
        <v>18149</v>
      </c>
      <c r="G174" s="226"/>
      <c r="H174" s="226" t="s">
        <v>18210</v>
      </c>
      <c r="I174" s="226" t="s">
        <v>18145</v>
      </c>
      <c r="J174" s="226">
        <v>50</v>
      </c>
      <c r="K174" s="270"/>
    </row>
    <row r="175" spans="2:11" customFormat="1" ht="15" customHeight="1">
      <c r="B175" s="249"/>
      <c r="C175" s="226" t="s">
        <v>18170</v>
      </c>
      <c r="D175" s="226"/>
      <c r="E175" s="226"/>
      <c r="F175" s="247" t="s">
        <v>18149</v>
      </c>
      <c r="G175" s="226"/>
      <c r="H175" s="226" t="s">
        <v>18210</v>
      </c>
      <c r="I175" s="226" t="s">
        <v>18145</v>
      </c>
      <c r="J175" s="226">
        <v>50</v>
      </c>
      <c r="K175" s="270"/>
    </row>
    <row r="176" spans="2:11" customFormat="1" ht="15" customHeight="1">
      <c r="B176" s="249"/>
      <c r="C176" s="226" t="s">
        <v>18168</v>
      </c>
      <c r="D176" s="226"/>
      <c r="E176" s="226"/>
      <c r="F176" s="247" t="s">
        <v>18149</v>
      </c>
      <c r="G176" s="226"/>
      <c r="H176" s="226" t="s">
        <v>18210</v>
      </c>
      <c r="I176" s="226" t="s">
        <v>18145</v>
      </c>
      <c r="J176" s="226">
        <v>50</v>
      </c>
      <c r="K176" s="270"/>
    </row>
    <row r="177" spans="2:11" customFormat="1" ht="15" customHeight="1">
      <c r="B177" s="249"/>
      <c r="C177" s="226" t="s">
        <v>198</v>
      </c>
      <c r="D177" s="226"/>
      <c r="E177" s="226"/>
      <c r="F177" s="247" t="s">
        <v>18143</v>
      </c>
      <c r="G177" s="226"/>
      <c r="H177" s="226" t="s">
        <v>18211</v>
      </c>
      <c r="I177" s="226" t="s">
        <v>18212</v>
      </c>
      <c r="J177" s="226"/>
      <c r="K177" s="270"/>
    </row>
    <row r="178" spans="2:11" customFormat="1" ht="15" customHeight="1">
      <c r="B178" s="249"/>
      <c r="C178" s="226" t="s">
        <v>54</v>
      </c>
      <c r="D178" s="226"/>
      <c r="E178" s="226"/>
      <c r="F178" s="247" t="s">
        <v>18143</v>
      </c>
      <c r="G178" s="226"/>
      <c r="H178" s="226" t="s">
        <v>18213</v>
      </c>
      <c r="I178" s="226" t="s">
        <v>18214</v>
      </c>
      <c r="J178" s="226">
        <v>1</v>
      </c>
      <c r="K178" s="270"/>
    </row>
    <row r="179" spans="2:11" customFormat="1" ht="15" customHeight="1">
      <c r="B179" s="249"/>
      <c r="C179" s="226" t="s">
        <v>50</v>
      </c>
      <c r="D179" s="226"/>
      <c r="E179" s="226"/>
      <c r="F179" s="247" t="s">
        <v>18143</v>
      </c>
      <c r="G179" s="226"/>
      <c r="H179" s="226" t="s">
        <v>18215</v>
      </c>
      <c r="I179" s="226" t="s">
        <v>18145</v>
      </c>
      <c r="J179" s="226">
        <v>20</v>
      </c>
      <c r="K179" s="270"/>
    </row>
    <row r="180" spans="2:11" customFormat="1" ht="15" customHeight="1">
      <c r="B180" s="249"/>
      <c r="C180" s="226" t="s">
        <v>51</v>
      </c>
      <c r="D180" s="226"/>
      <c r="E180" s="226"/>
      <c r="F180" s="247" t="s">
        <v>18143</v>
      </c>
      <c r="G180" s="226"/>
      <c r="H180" s="226" t="s">
        <v>18216</v>
      </c>
      <c r="I180" s="226" t="s">
        <v>18145</v>
      </c>
      <c r="J180" s="226">
        <v>255</v>
      </c>
      <c r="K180" s="270"/>
    </row>
    <row r="181" spans="2:11" customFormat="1" ht="15" customHeight="1">
      <c r="B181" s="249"/>
      <c r="C181" s="226" t="s">
        <v>199</v>
      </c>
      <c r="D181" s="226"/>
      <c r="E181" s="226"/>
      <c r="F181" s="247" t="s">
        <v>18143</v>
      </c>
      <c r="G181" s="226"/>
      <c r="H181" s="226" t="s">
        <v>18107</v>
      </c>
      <c r="I181" s="226" t="s">
        <v>18145</v>
      </c>
      <c r="J181" s="226">
        <v>10</v>
      </c>
      <c r="K181" s="270"/>
    </row>
    <row r="182" spans="2:11" customFormat="1" ht="15" customHeight="1">
      <c r="B182" s="249"/>
      <c r="C182" s="226" t="s">
        <v>200</v>
      </c>
      <c r="D182" s="226"/>
      <c r="E182" s="226"/>
      <c r="F182" s="247" t="s">
        <v>18143</v>
      </c>
      <c r="G182" s="226"/>
      <c r="H182" s="226" t="s">
        <v>18217</v>
      </c>
      <c r="I182" s="226" t="s">
        <v>18178</v>
      </c>
      <c r="J182" s="226"/>
      <c r="K182" s="270"/>
    </row>
    <row r="183" spans="2:11" customFormat="1" ht="15" customHeight="1">
      <c r="B183" s="249"/>
      <c r="C183" s="226" t="s">
        <v>18218</v>
      </c>
      <c r="D183" s="226"/>
      <c r="E183" s="226"/>
      <c r="F183" s="247" t="s">
        <v>18143</v>
      </c>
      <c r="G183" s="226"/>
      <c r="H183" s="226" t="s">
        <v>18219</v>
      </c>
      <c r="I183" s="226" t="s">
        <v>18178</v>
      </c>
      <c r="J183" s="226"/>
      <c r="K183" s="270"/>
    </row>
    <row r="184" spans="2:11" customFormat="1" ht="15" customHeight="1">
      <c r="B184" s="249"/>
      <c r="C184" s="226" t="s">
        <v>18207</v>
      </c>
      <c r="D184" s="226"/>
      <c r="E184" s="226"/>
      <c r="F184" s="247" t="s">
        <v>18143</v>
      </c>
      <c r="G184" s="226"/>
      <c r="H184" s="226" t="s">
        <v>18220</v>
      </c>
      <c r="I184" s="226" t="s">
        <v>18178</v>
      </c>
      <c r="J184" s="226"/>
      <c r="K184" s="270"/>
    </row>
    <row r="185" spans="2:11" customFormat="1" ht="15" customHeight="1">
      <c r="B185" s="249"/>
      <c r="C185" s="226" t="s">
        <v>202</v>
      </c>
      <c r="D185" s="226"/>
      <c r="E185" s="226"/>
      <c r="F185" s="247" t="s">
        <v>18149</v>
      </c>
      <c r="G185" s="226"/>
      <c r="H185" s="226" t="s">
        <v>18221</v>
      </c>
      <c r="I185" s="226" t="s">
        <v>18145</v>
      </c>
      <c r="J185" s="226">
        <v>50</v>
      </c>
      <c r="K185" s="270"/>
    </row>
    <row r="186" spans="2:11" customFormat="1" ht="15" customHeight="1">
      <c r="B186" s="249"/>
      <c r="C186" s="226" t="s">
        <v>18222</v>
      </c>
      <c r="D186" s="226"/>
      <c r="E186" s="226"/>
      <c r="F186" s="247" t="s">
        <v>18149</v>
      </c>
      <c r="G186" s="226"/>
      <c r="H186" s="226" t="s">
        <v>18223</v>
      </c>
      <c r="I186" s="226" t="s">
        <v>18224</v>
      </c>
      <c r="J186" s="226"/>
      <c r="K186" s="270"/>
    </row>
    <row r="187" spans="2:11" customFormat="1" ht="15" customHeight="1">
      <c r="B187" s="249"/>
      <c r="C187" s="226" t="s">
        <v>18225</v>
      </c>
      <c r="D187" s="226"/>
      <c r="E187" s="226"/>
      <c r="F187" s="247" t="s">
        <v>18149</v>
      </c>
      <c r="G187" s="226"/>
      <c r="H187" s="226" t="s">
        <v>18226</v>
      </c>
      <c r="I187" s="226" t="s">
        <v>18224</v>
      </c>
      <c r="J187" s="226"/>
      <c r="K187" s="270"/>
    </row>
    <row r="188" spans="2:11" customFormat="1" ht="15" customHeight="1">
      <c r="B188" s="249"/>
      <c r="C188" s="226" t="s">
        <v>18227</v>
      </c>
      <c r="D188" s="226"/>
      <c r="E188" s="226"/>
      <c r="F188" s="247" t="s">
        <v>18149</v>
      </c>
      <c r="G188" s="226"/>
      <c r="H188" s="226" t="s">
        <v>18228</v>
      </c>
      <c r="I188" s="226" t="s">
        <v>18224</v>
      </c>
      <c r="J188" s="226"/>
      <c r="K188" s="270"/>
    </row>
    <row r="189" spans="2:11" customFormat="1" ht="15" customHeight="1">
      <c r="B189" s="249"/>
      <c r="C189" s="283" t="s">
        <v>18229</v>
      </c>
      <c r="D189" s="226"/>
      <c r="E189" s="226"/>
      <c r="F189" s="247" t="s">
        <v>18149</v>
      </c>
      <c r="G189" s="226"/>
      <c r="H189" s="226" t="s">
        <v>18230</v>
      </c>
      <c r="I189" s="226" t="s">
        <v>18231</v>
      </c>
      <c r="J189" s="284" t="s">
        <v>18232</v>
      </c>
      <c r="K189" s="270"/>
    </row>
    <row r="190" spans="2:11" customFormat="1" ht="15" customHeight="1">
      <c r="B190" s="285"/>
      <c r="C190" s="286" t="s">
        <v>18233</v>
      </c>
      <c r="D190" s="287"/>
      <c r="E190" s="287"/>
      <c r="F190" s="288" t="s">
        <v>18149</v>
      </c>
      <c r="G190" s="287"/>
      <c r="H190" s="287" t="s">
        <v>18234</v>
      </c>
      <c r="I190" s="287" t="s">
        <v>18231</v>
      </c>
      <c r="J190" s="289" t="s">
        <v>18232</v>
      </c>
      <c r="K190" s="290"/>
    </row>
    <row r="191" spans="2:11" customFormat="1" ht="15" customHeight="1">
      <c r="B191" s="249"/>
      <c r="C191" s="283" t="s">
        <v>39</v>
      </c>
      <c r="D191" s="226"/>
      <c r="E191" s="226"/>
      <c r="F191" s="247" t="s">
        <v>18143</v>
      </c>
      <c r="G191" s="226"/>
      <c r="H191" s="223" t="s">
        <v>18235</v>
      </c>
      <c r="I191" s="226" t="s">
        <v>18236</v>
      </c>
      <c r="J191" s="226"/>
      <c r="K191" s="270"/>
    </row>
    <row r="192" spans="2:11" customFormat="1" ht="15" customHeight="1">
      <c r="B192" s="249"/>
      <c r="C192" s="283" t="s">
        <v>18237</v>
      </c>
      <c r="D192" s="226"/>
      <c r="E192" s="226"/>
      <c r="F192" s="247" t="s">
        <v>18143</v>
      </c>
      <c r="G192" s="226"/>
      <c r="H192" s="226" t="s">
        <v>18238</v>
      </c>
      <c r="I192" s="226" t="s">
        <v>18178</v>
      </c>
      <c r="J192" s="226"/>
      <c r="K192" s="270"/>
    </row>
    <row r="193" spans="2:11" customFormat="1" ht="15" customHeight="1">
      <c r="B193" s="249"/>
      <c r="C193" s="283" t="s">
        <v>18239</v>
      </c>
      <c r="D193" s="226"/>
      <c r="E193" s="226"/>
      <c r="F193" s="247" t="s">
        <v>18143</v>
      </c>
      <c r="G193" s="226"/>
      <c r="H193" s="226" t="s">
        <v>18240</v>
      </c>
      <c r="I193" s="226" t="s">
        <v>18178</v>
      </c>
      <c r="J193" s="226"/>
      <c r="K193" s="270"/>
    </row>
    <row r="194" spans="2:11" customFormat="1" ht="15" customHeight="1">
      <c r="B194" s="249"/>
      <c r="C194" s="283" t="s">
        <v>18241</v>
      </c>
      <c r="D194" s="226"/>
      <c r="E194" s="226"/>
      <c r="F194" s="247" t="s">
        <v>18149</v>
      </c>
      <c r="G194" s="226"/>
      <c r="H194" s="226" t="s">
        <v>18242</v>
      </c>
      <c r="I194" s="226" t="s">
        <v>18178</v>
      </c>
      <c r="J194" s="226"/>
      <c r="K194" s="270"/>
    </row>
    <row r="195" spans="2:11" customFormat="1" ht="15" customHeight="1">
      <c r="B195" s="276"/>
      <c r="C195" s="291"/>
      <c r="D195" s="256"/>
      <c r="E195" s="256"/>
      <c r="F195" s="256"/>
      <c r="G195" s="256"/>
      <c r="H195" s="256"/>
      <c r="I195" s="256"/>
      <c r="J195" s="256"/>
      <c r="K195" s="277"/>
    </row>
    <row r="196" spans="2:11" customFormat="1" ht="18.75" customHeight="1">
      <c r="B196" s="258"/>
      <c r="C196" s="268"/>
      <c r="D196" s="268"/>
      <c r="E196" s="268"/>
      <c r="F196" s="278"/>
      <c r="G196" s="268"/>
      <c r="H196" s="268"/>
      <c r="I196" s="268"/>
      <c r="J196" s="268"/>
      <c r="K196" s="258"/>
    </row>
    <row r="197" spans="2:11" customFormat="1" ht="18.75" customHeight="1">
      <c r="B197" s="258"/>
      <c r="C197" s="268"/>
      <c r="D197" s="268"/>
      <c r="E197" s="268"/>
      <c r="F197" s="278"/>
      <c r="G197" s="268"/>
      <c r="H197" s="268"/>
      <c r="I197" s="268"/>
      <c r="J197" s="268"/>
      <c r="K197" s="258"/>
    </row>
    <row r="198" spans="2:11" customFormat="1" ht="18.75" customHeight="1">
      <c r="B198" s="233"/>
      <c r="C198" s="233"/>
      <c r="D198" s="233"/>
      <c r="E198" s="233"/>
      <c r="F198" s="233"/>
      <c r="G198" s="233"/>
      <c r="H198" s="233"/>
      <c r="I198" s="233"/>
      <c r="J198" s="233"/>
      <c r="K198" s="233"/>
    </row>
    <row r="199" spans="2:11" customFormat="1" ht="13.5">
      <c r="B199" s="215"/>
      <c r="C199" s="216"/>
      <c r="D199" s="216"/>
      <c r="E199" s="216"/>
      <c r="F199" s="216"/>
      <c r="G199" s="216"/>
      <c r="H199" s="216"/>
      <c r="I199" s="216"/>
      <c r="J199" s="216"/>
      <c r="K199" s="217"/>
    </row>
    <row r="200" spans="2:11" customFormat="1" ht="21">
      <c r="B200" s="218"/>
      <c r="C200" s="370" t="s">
        <v>18243</v>
      </c>
      <c r="D200" s="370"/>
      <c r="E200" s="370"/>
      <c r="F200" s="370"/>
      <c r="G200" s="370"/>
      <c r="H200" s="370"/>
      <c r="I200" s="370"/>
      <c r="J200" s="370"/>
      <c r="K200" s="219"/>
    </row>
    <row r="201" spans="2:11" customFormat="1" ht="25.5" customHeight="1">
      <c r="B201" s="218"/>
      <c r="C201" s="292" t="s">
        <v>18244</v>
      </c>
      <c r="D201" s="292"/>
      <c r="E201" s="292"/>
      <c r="F201" s="292" t="s">
        <v>18245</v>
      </c>
      <c r="G201" s="293"/>
      <c r="H201" s="373" t="s">
        <v>18246</v>
      </c>
      <c r="I201" s="373"/>
      <c r="J201" s="373"/>
      <c r="K201" s="219"/>
    </row>
    <row r="202" spans="2:11" customFormat="1" ht="5.25" customHeight="1">
      <c r="B202" s="249"/>
      <c r="C202" s="244"/>
      <c r="D202" s="244"/>
      <c r="E202" s="244"/>
      <c r="F202" s="244"/>
      <c r="G202" s="268"/>
      <c r="H202" s="244"/>
      <c r="I202" s="244"/>
      <c r="J202" s="244"/>
      <c r="K202" s="270"/>
    </row>
    <row r="203" spans="2:11" customFormat="1" ht="15" customHeight="1">
      <c r="B203" s="249"/>
      <c r="C203" s="226" t="s">
        <v>18236</v>
      </c>
      <c r="D203" s="226"/>
      <c r="E203" s="226"/>
      <c r="F203" s="247" t="s">
        <v>40</v>
      </c>
      <c r="G203" s="226"/>
      <c r="H203" s="374" t="s">
        <v>18247</v>
      </c>
      <c r="I203" s="374"/>
      <c r="J203" s="374"/>
      <c r="K203" s="270"/>
    </row>
    <row r="204" spans="2:11" customFormat="1" ht="15" customHeight="1">
      <c r="B204" s="249"/>
      <c r="C204" s="226"/>
      <c r="D204" s="226"/>
      <c r="E204" s="226"/>
      <c r="F204" s="247" t="s">
        <v>41</v>
      </c>
      <c r="G204" s="226"/>
      <c r="H204" s="374" t="s">
        <v>18248</v>
      </c>
      <c r="I204" s="374"/>
      <c r="J204" s="374"/>
      <c r="K204" s="270"/>
    </row>
    <row r="205" spans="2:11" customFormat="1" ht="15" customHeight="1">
      <c r="B205" s="249"/>
      <c r="C205" s="226"/>
      <c r="D205" s="226"/>
      <c r="E205" s="226"/>
      <c r="F205" s="247" t="s">
        <v>44</v>
      </c>
      <c r="G205" s="226"/>
      <c r="H205" s="374" t="s">
        <v>18249</v>
      </c>
      <c r="I205" s="374"/>
      <c r="J205" s="374"/>
      <c r="K205" s="270"/>
    </row>
    <row r="206" spans="2:11" customFormat="1" ht="15" customHeight="1">
      <c r="B206" s="249"/>
      <c r="C206" s="226"/>
      <c r="D206" s="226"/>
      <c r="E206" s="226"/>
      <c r="F206" s="247" t="s">
        <v>42</v>
      </c>
      <c r="G206" s="226"/>
      <c r="H206" s="374" t="s">
        <v>18250</v>
      </c>
      <c r="I206" s="374"/>
      <c r="J206" s="374"/>
      <c r="K206" s="270"/>
    </row>
    <row r="207" spans="2:11" customFormat="1" ht="15" customHeight="1">
      <c r="B207" s="249"/>
      <c r="C207" s="226"/>
      <c r="D207" s="226"/>
      <c r="E207" s="226"/>
      <c r="F207" s="247" t="s">
        <v>43</v>
      </c>
      <c r="G207" s="226"/>
      <c r="H207" s="374" t="s">
        <v>18251</v>
      </c>
      <c r="I207" s="374"/>
      <c r="J207" s="374"/>
      <c r="K207" s="270"/>
    </row>
    <row r="208" spans="2:11" customFormat="1" ht="15" customHeight="1">
      <c r="B208" s="249"/>
      <c r="C208" s="226"/>
      <c r="D208" s="226"/>
      <c r="E208" s="226"/>
      <c r="F208" s="247"/>
      <c r="G208" s="226"/>
      <c r="H208" s="226"/>
      <c r="I208" s="226"/>
      <c r="J208" s="226"/>
      <c r="K208" s="270"/>
    </row>
    <row r="209" spans="2:11" customFormat="1" ht="15" customHeight="1">
      <c r="B209" s="249"/>
      <c r="C209" s="226" t="s">
        <v>18190</v>
      </c>
      <c r="D209" s="226"/>
      <c r="E209" s="226"/>
      <c r="F209" s="247" t="s">
        <v>76</v>
      </c>
      <c r="G209" s="226"/>
      <c r="H209" s="374" t="s">
        <v>18252</v>
      </c>
      <c r="I209" s="374"/>
      <c r="J209" s="374"/>
      <c r="K209" s="270"/>
    </row>
    <row r="210" spans="2:11" customFormat="1" ht="15" customHeight="1">
      <c r="B210" s="249"/>
      <c r="C210" s="226"/>
      <c r="D210" s="226"/>
      <c r="E210" s="226"/>
      <c r="F210" s="247" t="s">
        <v>18086</v>
      </c>
      <c r="G210" s="226"/>
      <c r="H210" s="374" t="s">
        <v>18087</v>
      </c>
      <c r="I210" s="374"/>
      <c r="J210" s="374"/>
      <c r="K210" s="270"/>
    </row>
    <row r="211" spans="2:11" customFormat="1" ht="15" customHeight="1">
      <c r="B211" s="249"/>
      <c r="C211" s="226"/>
      <c r="D211" s="226"/>
      <c r="E211" s="226"/>
      <c r="F211" s="247" t="s">
        <v>18084</v>
      </c>
      <c r="G211" s="226"/>
      <c r="H211" s="374" t="s">
        <v>18253</v>
      </c>
      <c r="I211" s="374"/>
      <c r="J211" s="374"/>
      <c r="K211" s="270"/>
    </row>
    <row r="212" spans="2:11" customFormat="1" ht="15" customHeight="1">
      <c r="B212" s="294"/>
      <c r="C212" s="226"/>
      <c r="D212" s="226"/>
      <c r="E212" s="226"/>
      <c r="F212" s="247" t="s">
        <v>18088</v>
      </c>
      <c r="G212" s="283"/>
      <c r="H212" s="375" t="s">
        <v>18089</v>
      </c>
      <c r="I212" s="375"/>
      <c r="J212" s="375"/>
      <c r="K212" s="295"/>
    </row>
    <row r="213" spans="2:11" customFormat="1" ht="15" customHeight="1">
      <c r="B213" s="294"/>
      <c r="C213" s="226"/>
      <c r="D213" s="226"/>
      <c r="E213" s="226"/>
      <c r="F213" s="247" t="s">
        <v>18090</v>
      </c>
      <c r="G213" s="283"/>
      <c r="H213" s="375" t="s">
        <v>337</v>
      </c>
      <c r="I213" s="375"/>
      <c r="J213" s="375"/>
      <c r="K213" s="295"/>
    </row>
    <row r="214" spans="2:11" customFormat="1" ht="15" customHeight="1">
      <c r="B214" s="294"/>
      <c r="C214" s="226"/>
      <c r="D214" s="226"/>
      <c r="E214" s="226"/>
      <c r="F214" s="247"/>
      <c r="G214" s="283"/>
      <c r="H214" s="274"/>
      <c r="I214" s="274"/>
      <c r="J214" s="274"/>
      <c r="K214" s="295"/>
    </row>
    <row r="215" spans="2:11" customFormat="1" ht="15" customHeight="1">
      <c r="B215" s="294"/>
      <c r="C215" s="226" t="s">
        <v>18214</v>
      </c>
      <c r="D215" s="226"/>
      <c r="E215" s="226"/>
      <c r="F215" s="247">
        <v>1</v>
      </c>
      <c r="G215" s="283"/>
      <c r="H215" s="375" t="s">
        <v>18254</v>
      </c>
      <c r="I215" s="375"/>
      <c r="J215" s="375"/>
      <c r="K215" s="295"/>
    </row>
    <row r="216" spans="2:11" customFormat="1" ht="15" customHeight="1">
      <c r="B216" s="294"/>
      <c r="C216" s="226"/>
      <c r="D216" s="226"/>
      <c r="E216" s="226"/>
      <c r="F216" s="247">
        <v>2</v>
      </c>
      <c r="G216" s="283"/>
      <c r="H216" s="375" t="s">
        <v>18255</v>
      </c>
      <c r="I216" s="375"/>
      <c r="J216" s="375"/>
      <c r="K216" s="295"/>
    </row>
    <row r="217" spans="2:11" customFormat="1" ht="15" customHeight="1">
      <c r="B217" s="294"/>
      <c r="C217" s="226"/>
      <c r="D217" s="226"/>
      <c r="E217" s="226"/>
      <c r="F217" s="247">
        <v>3</v>
      </c>
      <c r="G217" s="283"/>
      <c r="H217" s="375" t="s">
        <v>18256</v>
      </c>
      <c r="I217" s="375"/>
      <c r="J217" s="375"/>
      <c r="K217" s="295"/>
    </row>
    <row r="218" spans="2:11" customFormat="1" ht="15" customHeight="1">
      <c r="B218" s="294"/>
      <c r="C218" s="226"/>
      <c r="D218" s="226"/>
      <c r="E218" s="226"/>
      <c r="F218" s="247">
        <v>4</v>
      </c>
      <c r="G218" s="283"/>
      <c r="H218" s="375" t="s">
        <v>18257</v>
      </c>
      <c r="I218" s="375"/>
      <c r="J218" s="375"/>
      <c r="K218" s="295"/>
    </row>
    <row r="219" spans="2:11" customFormat="1" ht="12.75" customHeight="1">
      <c r="B219" s="296"/>
      <c r="C219" s="297"/>
      <c r="D219" s="297"/>
      <c r="E219" s="297"/>
      <c r="F219" s="297"/>
      <c r="G219" s="297"/>
      <c r="H219" s="297"/>
      <c r="I219" s="297"/>
      <c r="J219" s="297"/>
      <c r="K219" s="298"/>
    </row>
  </sheetData>
  <sheetProtection formatCells="0" formatColumns="0" formatRows="0" insertColumns="0" insertRows="0" insertHyperlinks="0" deleteColumns="0" deleteRows="0" sort="0" autoFilter="0" pivotTables="0"/>
  <mergeCells count="77">
    <mergeCell ref="H217:J217"/>
    <mergeCell ref="H218:J218"/>
    <mergeCell ref="H216:J216"/>
    <mergeCell ref="H213:J213"/>
    <mergeCell ref="H212:J212"/>
    <mergeCell ref="H206:J206"/>
    <mergeCell ref="H207:J207"/>
    <mergeCell ref="H209:J209"/>
    <mergeCell ref="H211:J211"/>
    <mergeCell ref="H215:J215"/>
    <mergeCell ref="H210:J210"/>
    <mergeCell ref="C200:J200"/>
    <mergeCell ref="H201:J201"/>
    <mergeCell ref="H203:J203"/>
    <mergeCell ref="H204:J204"/>
    <mergeCell ref="H205:J205"/>
    <mergeCell ref="C75:J75"/>
    <mergeCell ref="C102:J102"/>
    <mergeCell ref="C122:J122"/>
    <mergeCell ref="C147:J147"/>
    <mergeCell ref="C165:J165"/>
    <mergeCell ref="D66:J66"/>
    <mergeCell ref="D67:J67"/>
    <mergeCell ref="D68:J68"/>
    <mergeCell ref="D69:J69"/>
    <mergeCell ref="D70:J70"/>
    <mergeCell ref="D60:J60"/>
    <mergeCell ref="D61:J61"/>
    <mergeCell ref="D62:J62"/>
    <mergeCell ref="D63:J63"/>
    <mergeCell ref="D65:J65"/>
    <mergeCell ref="C54:J54"/>
    <mergeCell ref="C55:J55"/>
    <mergeCell ref="C57:J57"/>
    <mergeCell ref="D58:J58"/>
    <mergeCell ref="D59:J59"/>
    <mergeCell ref="F23:J23"/>
    <mergeCell ref="C25:J25"/>
    <mergeCell ref="C26:J26"/>
    <mergeCell ref="D27:J27"/>
    <mergeCell ref="D28:J28"/>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D47:J47"/>
    <mergeCell ref="E48:J48"/>
    <mergeCell ref="E49:J49"/>
    <mergeCell ref="E50:J50"/>
    <mergeCell ref="D51:J51"/>
    <mergeCell ref="G41:J41"/>
    <mergeCell ref="G42:J42"/>
    <mergeCell ref="G43:J43"/>
    <mergeCell ref="G44:J44"/>
    <mergeCell ref="G45:J45"/>
    <mergeCell ref="G36:J36"/>
    <mergeCell ref="G37:J37"/>
    <mergeCell ref="G38:J38"/>
    <mergeCell ref="G39:J39"/>
    <mergeCell ref="G40:J40"/>
    <mergeCell ref="D30:J30"/>
    <mergeCell ref="D31:J31"/>
    <mergeCell ref="D33:J33"/>
    <mergeCell ref="D34:J34"/>
    <mergeCell ref="D35:J35"/>
  </mergeCells>
  <pageMargins left="0.59027779999999996" right="0.59027779999999996" top="0.59027779999999996" bottom="0.59027779999999996" header="0" footer="0"/>
  <pageSetup paperSize="9" scale="73"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72EB3-1CAE-41D8-A017-73FE03CD9404}">
  <sheetPr>
    <pageSetUpPr fitToPage="1"/>
  </sheetPr>
  <dimension ref="A1:W28"/>
  <sheetViews>
    <sheetView showGridLines="0" zoomScale="110" zoomScaleNormal="110" workbookViewId="0"/>
  </sheetViews>
  <sheetFormatPr defaultRowHeight="11.25"/>
  <cols>
    <col min="1" max="1" width="8.33203125" style="322" customWidth="1"/>
    <col min="2" max="2" width="1.6640625" style="322" customWidth="1"/>
    <col min="3" max="4" width="5" style="322" customWidth="1"/>
    <col min="5" max="5" width="11.6640625" style="322" customWidth="1"/>
    <col min="6" max="6" width="9.1640625" style="322" customWidth="1"/>
    <col min="7" max="7" width="5" style="322" customWidth="1"/>
    <col min="8" max="8" width="77.83203125" style="322" customWidth="1"/>
    <col min="9" max="10" width="20" style="322" customWidth="1"/>
    <col min="11" max="11" width="1.6640625" style="322" customWidth="1"/>
    <col min="12" max="16384" width="9.33203125" style="299"/>
  </cols>
  <sheetData>
    <row r="1" spans="1:23" ht="37.5" customHeight="1">
      <c r="A1" s="299"/>
      <c r="B1" s="299"/>
      <c r="C1" s="299"/>
      <c r="D1" s="299"/>
      <c r="E1" s="299"/>
      <c r="F1" s="299"/>
      <c r="G1" s="299"/>
      <c r="H1" s="299"/>
      <c r="I1" s="299"/>
      <c r="J1" s="299"/>
      <c r="K1" s="299"/>
    </row>
    <row r="2" spans="1:23" ht="7.5" customHeight="1">
      <c r="A2" s="299"/>
      <c r="B2" s="300"/>
      <c r="C2" s="301"/>
      <c r="D2" s="301"/>
      <c r="E2" s="301"/>
      <c r="F2" s="301"/>
      <c r="G2" s="301"/>
      <c r="H2" s="301"/>
      <c r="I2" s="301"/>
      <c r="J2" s="301"/>
      <c r="K2" s="302"/>
    </row>
    <row r="3" spans="1:23" s="303" customFormat="1" ht="45" customHeight="1">
      <c r="B3" s="304"/>
      <c r="C3" s="377" t="s">
        <v>18258</v>
      </c>
      <c r="D3" s="377"/>
      <c r="E3" s="377"/>
      <c r="F3" s="377"/>
      <c r="G3" s="377"/>
      <c r="H3" s="377"/>
      <c r="I3" s="377"/>
      <c r="J3" s="377"/>
      <c r="K3" s="305"/>
      <c r="O3" s="306"/>
    </row>
    <row r="4" spans="1:23" ht="5.25" customHeight="1">
      <c r="A4" s="299"/>
      <c r="B4" s="307"/>
      <c r="C4" s="308"/>
      <c r="D4" s="308"/>
      <c r="E4" s="308"/>
      <c r="F4" s="308"/>
      <c r="G4" s="308"/>
      <c r="H4" s="308"/>
      <c r="I4" s="308"/>
      <c r="J4" s="308"/>
      <c r="K4" s="309"/>
    </row>
    <row r="5" spans="1:23" s="310" customFormat="1" ht="15" customHeight="1">
      <c r="B5" s="311"/>
      <c r="C5" s="378" t="s">
        <v>18259</v>
      </c>
      <c r="D5" s="378"/>
      <c r="E5" s="378"/>
      <c r="F5" s="378"/>
      <c r="G5" s="378"/>
      <c r="H5" s="378"/>
      <c r="I5" s="378"/>
      <c r="J5" s="378"/>
      <c r="K5" s="312"/>
      <c r="W5" s="313"/>
    </row>
    <row r="6" spans="1:23" ht="45" customHeight="1">
      <c r="A6" s="299"/>
      <c r="B6" s="314"/>
      <c r="C6" s="315"/>
      <c r="D6" s="379" t="s">
        <v>18260</v>
      </c>
      <c r="E6" s="379"/>
      <c r="F6" s="379"/>
      <c r="G6" s="379"/>
      <c r="H6" s="379"/>
      <c r="I6" s="379"/>
      <c r="J6" s="379"/>
      <c r="K6" s="309"/>
      <c r="O6" s="310"/>
    </row>
    <row r="7" spans="1:23" ht="15" customHeight="1">
      <c r="A7" s="299"/>
      <c r="B7" s="314"/>
      <c r="C7" s="317"/>
      <c r="D7" s="376"/>
      <c r="E7" s="376"/>
      <c r="F7" s="376"/>
      <c r="G7" s="376"/>
      <c r="H7" s="376"/>
      <c r="I7" s="376"/>
      <c r="J7" s="376"/>
      <c r="K7" s="309"/>
    </row>
    <row r="8" spans="1:23" s="310" customFormat="1" ht="15" customHeight="1">
      <c r="B8" s="311"/>
      <c r="C8" s="378" t="s">
        <v>18261</v>
      </c>
      <c r="D8" s="378"/>
      <c r="E8" s="378"/>
      <c r="F8" s="378"/>
      <c r="G8" s="378"/>
      <c r="H8" s="378"/>
      <c r="I8" s="378"/>
      <c r="J8" s="378"/>
      <c r="K8" s="312"/>
      <c r="W8" s="313"/>
    </row>
    <row r="9" spans="1:23" ht="30" customHeight="1">
      <c r="A9" s="299"/>
      <c r="B9" s="314"/>
      <c r="C9" s="315"/>
      <c r="D9" s="379" t="s">
        <v>18262</v>
      </c>
      <c r="E9" s="379"/>
      <c r="F9" s="379"/>
      <c r="G9" s="379"/>
      <c r="H9" s="379"/>
      <c r="I9" s="379"/>
      <c r="J9" s="379"/>
      <c r="K9" s="309"/>
    </row>
    <row r="10" spans="1:23" ht="15" customHeight="1">
      <c r="A10" s="299"/>
      <c r="B10" s="314"/>
      <c r="C10" s="317"/>
      <c r="D10" s="317"/>
      <c r="E10" s="376"/>
      <c r="F10" s="376"/>
      <c r="G10" s="376"/>
      <c r="H10" s="376"/>
      <c r="I10" s="376"/>
      <c r="J10" s="376"/>
      <c r="K10" s="309"/>
      <c r="O10" s="310"/>
      <c r="T10" s="313"/>
    </row>
    <row r="11" spans="1:23" s="310" customFormat="1" ht="15" customHeight="1">
      <c r="B11" s="311"/>
      <c r="C11" s="378" t="s">
        <v>18263</v>
      </c>
      <c r="D11" s="378"/>
      <c r="E11" s="378"/>
      <c r="F11" s="378"/>
      <c r="G11" s="378"/>
      <c r="H11" s="378"/>
      <c r="I11" s="378"/>
      <c r="J11" s="378"/>
      <c r="K11" s="312"/>
      <c r="W11" s="313"/>
    </row>
    <row r="12" spans="1:23" ht="15" customHeight="1">
      <c r="A12" s="299"/>
      <c r="B12" s="314"/>
      <c r="C12" s="315"/>
      <c r="D12" s="379" t="s">
        <v>18264</v>
      </c>
      <c r="E12" s="379"/>
      <c r="F12" s="379"/>
      <c r="G12" s="379"/>
      <c r="H12" s="379"/>
      <c r="I12" s="379"/>
      <c r="J12" s="379"/>
      <c r="K12" s="309"/>
    </row>
    <row r="13" spans="1:23" ht="15" customHeight="1">
      <c r="A13" s="299"/>
      <c r="B13" s="314"/>
      <c r="C13" s="315"/>
      <c r="D13" s="316"/>
      <c r="E13" s="316"/>
      <c r="F13" s="316"/>
      <c r="G13" s="316"/>
      <c r="H13" s="316"/>
      <c r="I13" s="316"/>
      <c r="J13" s="316"/>
      <c r="K13" s="309"/>
    </row>
    <row r="14" spans="1:23" s="310" customFormat="1" ht="15" customHeight="1">
      <c r="B14" s="311"/>
      <c r="C14" s="378" t="s">
        <v>18265</v>
      </c>
      <c r="D14" s="378"/>
      <c r="E14" s="378"/>
      <c r="F14" s="378"/>
      <c r="G14" s="378"/>
      <c r="H14" s="378"/>
      <c r="I14" s="378"/>
      <c r="J14" s="378"/>
      <c r="K14" s="312"/>
      <c r="W14" s="313"/>
    </row>
    <row r="15" spans="1:23" ht="15" customHeight="1">
      <c r="A15" s="299"/>
      <c r="B15" s="314"/>
      <c r="C15" s="315"/>
      <c r="D15" s="379" t="s">
        <v>18266</v>
      </c>
      <c r="E15" s="379"/>
      <c r="F15" s="379"/>
      <c r="G15" s="379"/>
      <c r="H15" s="379"/>
      <c r="I15" s="379"/>
      <c r="J15" s="379"/>
      <c r="K15" s="309"/>
    </row>
    <row r="16" spans="1:23" ht="15" customHeight="1">
      <c r="A16" s="299"/>
      <c r="B16" s="314"/>
      <c r="C16" s="317"/>
      <c r="D16" s="317"/>
      <c r="E16" s="376"/>
      <c r="F16" s="376"/>
      <c r="G16" s="376"/>
      <c r="H16" s="376"/>
      <c r="I16" s="376"/>
      <c r="J16" s="376"/>
      <c r="K16" s="309"/>
    </row>
    <row r="17" spans="1:11" s="310" customFormat="1" ht="15" customHeight="1">
      <c r="B17" s="311"/>
      <c r="C17" s="378" t="s">
        <v>18267</v>
      </c>
      <c r="D17" s="378"/>
      <c r="E17" s="378"/>
      <c r="F17" s="378"/>
      <c r="G17" s="378"/>
      <c r="H17" s="378"/>
      <c r="I17" s="378"/>
      <c r="J17" s="378"/>
      <c r="K17" s="312"/>
    </row>
    <row r="18" spans="1:11" ht="60" customHeight="1">
      <c r="A18" s="299"/>
      <c r="B18" s="314"/>
      <c r="C18" s="315"/>
      <c r="D18" s="379" t="s">
        <v>18268</v>
      </c>
      <c r="E18" s="379"/>
      <c r="F18" s="379"/>
      <c r="G18" s="379"/>
      <c r="H18" s="379"/>
      <c r="I18" s="379"/>
      <c r="J18" s="379"/>
      <c r="K18" s="309"/>
    </row>
    <row r="19" spans="1:11" ht="15" customHeight="1">
      <c r="A19" s="299"/>
      <c r="B19" s="314"/>
      <c r="C19" s="317"/>
      <c r="D19" s="317"/>
      <c r="E19" s="376"/>
      <c r="F19" s="376"/>
      <c r="G19" s="376"/>
      <c r="H19" s="376"/>
      <c r="I19" s="376"/>
      <c r="J19" s="376"/>
      <c r="K19" s="309"/>
    </row>
    <row r="20" spans="1:11" s="310" customFormat="1" ht="15" customHeight="1">
      <c r="B20" s="311"/>
      <c r="C20" s="378" t="s">
        <v>18269</v>
      </c>
      <c r="D20" s="378"/>
      <c r="E20" s="378"/>
      <c r="F20" s="378"/>
      <c r="G20" s="378"/>
      <c r="H20" s="378"/>
      <c r="I20" s="378"/>
      <c r="J20" s="378"/>
      <c r="K20" s="312"/>
    </row>
    <row r="21" spans="1:11" ht="45" customHeight="1">
      <c r="A21" s="299"/>
      <c r="B21" s="314"/>
      <c r="C21" s="315"/>
      <c r="D21" s="379" t="s">
        <v>18270</v>
      </c>
      <c r="E21" s="379"/>
      <c r="F21" s="379"/>
      <c r="G21" s="379"/>
      <c r="H21" s="379"/>
      <c r="I21" s="379"/>
      <c r="J21" s="379"/>
      <c r="K21" s="309"/>
    </row>
    <row r="22" spans="1:11" ht="15" customHeight="1">
      <c r="A22" s="299"/>
      <c r="B22" s="314"/>
      <c r="C22" s="317"/>
      <c r="D22" s="317"/>
      <c r="E22" s="376"/>
      <c r="F22" s="376"/>
      <c r="G22" s="376"/>
      <c r="H22" s="376"/>
      <c r="I22" s="376"/>
      <c r="J22" s="376"/>
      <c r="K22" s="309"/>
    </row>
    <row r="23" spans="1:11" s="310" customFormat="1" ht="15" customHeight="1">
      <c r="B23" s="311"/>
      <c r="C23" s="378" t="s">
        <v>18271</v>
      </c>
      <c r="D23" s="378"/>
      <c r="E23" s="378"/>
      <c r="F23" s="378"/>
      <c r="G23" s="378"/>
      <c r="H23" s="378"/>
      <c r="I23" s="378"/>
      <c r="J23" s="378"/>
      <c r="K23" s="312"/>
    </row>
    <row r="24" spans="1:11" ht="108" customHeight="1">
      <c r="A24" s="299"/>
      <c r="B24" s="314"/>
      <c r="C24" s="315"/>
      <c r="D24" s="379" t="s">
        <v>18272</v>
      </c>
      <c r="E24" s="379"/>
      <c r="F24" s="379"/>
      <c r="G24" s="379"/>
      <c r="H24" s="379"/>
      <c r="I24" s="379"/>
      <c r="J24" s="379"/>
      <c r="K24" s="309"/>
    </row>
    <row r="25" spans="1:11" ht="15" customHeight="1">
      <c r="A25" s="299"/>
      <c r="B25" s="314"/>
      <c r="C25" s="317"/>
      <c r="D25" s="376"/>
      <c r="E25" s="376"/>
      <c r="F25" s="376"/>
      <c r="G25" s="376"/>
      <c r="H25" s="376"/>
      <c r="I25" s="376"/>
      <c r="J25" s="376"/>
      <c r="K25" s="309"/>
    </row>
    <row r="26" spans="1:11" ht="7.5" customHeight="1">
      <c r="A26" s="299"/>
      <c r="B26" s="318"/>
      <c r="C26" s="319"/>
      <c r="D26" s="319"/>
      <c r="E26" s="319"/>
      <c r="F26" s="319"/>
      <c r="G26" s="319"/>
      <c r="H26" s="319"/>
      <c r="I26" s="319"/>
      <c r="J26" s="319"/>
      <c r="K26" s="320"/>
    </row>
    <row r="27" spans="1:11" ht="37.5" customHeight="1">
      <c r="A27" s="299"/>
      <c r="B27" s="299"/>
      <c r="C27" s="299"/>
      <c r="D27" s="299"/>
      <c r="E27" s="299"/>
      <c r="F27" s="299"/>
      <c r="G27" s="299"/>
      <c r="H27" s="299"/>
      <c r="I27" s="299"/>
      <c r="J27" s="299"/>
      <c r="K27" s="299"/>
    </row>
    <row r="28" spans="1:11" ht="18.75" customHeight="1">
      <c r="A28" s="299"/>
      <c r="B28" s="321"/>
      <c r="C28" s="321"/>
      <c r="D28" s="321"/>
      <c r="E28" s="321"/>
      <c r="F28" s="321"/>
      <c r="G28" s="321"/>
      <c r="H28" s="321"/>
      <c r="I28" s="321"/>
      <c r="J28" s="321"/>
      <c r="K28" s="321"/>
    </row>
  </sheetData>
  <sheetProtection formatCells="0" formatColumns="0" formatRows="0" insertColumns="0" insertRows="0" insertHyperlinks="0" deleteColumns="0" deleteRows="0" sort="0" autoFilter="0" pivotTables="0"/>
  <mergeCells count="21">
    <mergeCell ref="C23:J23"/>
    <mergeCell ref="D24:J24"/>
    <mergeCell ref="D25:J25"/>
    <mergeCell ref="C17:J17"/>
    <mergeCell ref="D18:J18"/>
    <mergeCell ref="E19:J19"/>
    <mergeCell ref="C20:J20"/>
    <mergeCell ref="D21:J21"/>
    <mergeCell ref="E22:J22"/>
    <mergeCell ref="E16:J16"/>
    <mergeCell ref="C3:J3"/>
    <mergeCell ref="C5:J5"/>
    <mergeCell ref="D6:J6"/>
    <mergeCell ref="D7:J7"/>
    <mergeCell ref="C8:J8"/>
    <mergeCell ref="D9:J9"/>
    <mergeCell ref="E10:J10"/>
    <mergeCell ref="C11:J11"/>
    <mergeCell ref="D12:J12"/>
    <mergeCell ref="C14:J14"/>
    <mergeCell ref="D15:J15"/>
  </mergeCells>
  <pageMargins left="0.59027779999999996" right="0.59027779999999996" top="0.59027779999999996" bottom="0.59027779999999996" header="0" footer="0"/>
  <pageSetup paperSize="9" scale="6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3268"/>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85</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2646</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ROUND(J107,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ROUND((SUM(BE107:BE3267)),  2)</f>
        <v>0</v>
      </c>
      <c r="I33" s="95">
        <v>0.21</v>
      </c>
      <c r="J33" s="85">
        <f>ROUND(((SUM(BE107:BE3267))*I33),  2)</f>
        <v>0</v>
      </c>
      <c r="L33" s="34"/>
    </row>
    <row r="34" spans="2:12" s="1" customFormat="1" ht="14.45" customHeight="1">
      <c r="B34" s="34"/>
      <c r="E34" s="29" t="s">
        <v>41</v>
      </c>
      <c r="F34" s="85">
        <f>ROUND((SUM(BF107:BF3267)),  2)</f>
        <v>0</v>
      </c>
      <c r="I34" s="95">
        <v>0.12</v>
      </c>
      <c r="J34" s="85">
        <f>ROUND(((SUM(BF107:BF3267))*I34),  2)</f>
        <v>0</v>
      </c>
      <c r="L34" s="34"/>
    </row>
    <row r="35" spans="2:12" s="1" customFormat="1" ht="14.45" hidden="1" customHeight="1">
      <c r="B35" s="34"/>
      <c r="E35" s="29" t="s">
        <v>42</v>
      </c>
      <c r="F35" s="85">
        <f>ROUND((SUM(BG107:BG3267)),  2)</f>
        <v>0</v>
      </c>
      <c r="I35" s="95">
        <v>0.21</v>
      </c>
      <c r="J35" s="85">
        <f>0</f>
        <v>0</v>
      </c>
      <c r="L35" s="34"/>
    </row>
    <row r="36" spans="2:12" s="1" customFormat="1" ht="14.45" hidden="1" customHeight="1">
      <c r="B36" s="34"/>
      <c r="E36" s="29" t="s">
        <v>43</v>
      </c>
      <c r="F36" s="85">
        <f>ROUND((SUM(BH107:BH3267)),  2)</f>
        <v>0</v>
      </c>
      <c r="I36" s="95">
        <v>0.12</v>
      </c>
      <c r="J36" s="85">
        <f>0</f>
        <v>0</v>
      </c>
      <c r="L36" s="34"/>
    </row>
    <row r="37" spans="2:12" s="1" customFormat="1" ht="14.45" hidden="1" customHeight="1">
      <c r="B37" s="34"/>
      <c r="E37" s="29" t="s">
        <v>44</v>
      </c>
      <c r="F37" s="85">
        <f>ROUND((SUM(BI107:BI3267)),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D.1.1.3.1.b. - ASŘ - NOVÝ STAV</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J107</f>
        <v>0</v>
      </c>
      <c r="L59" s="34"/>
      <c r="AU59" s="19" t="s">
        <v>189</v>
      </c>
    </row>
    <row r="60" spans="2:47" s="8" customFormat="1" ht="24.95" customHeight="1">
      <c r="B60" s="105"/>
      <c r="D60" s="106" t="s">
        <v>372</v>
      </c>
      <c r="E60" s="107"/>
      <c r="F60" s="107"/>
      <c r="G60" s="107"/>
      <c r="H60" s="107"/>
      <c r="I60" s="107"/>
      <c r="J60" s="108">
        <f>J108</f>
        <v>0</v>
      </c>
      <c r="L60" s="105"/>
    </row>
    <row r="61" spans="2:47" s="9" customFormat="1" ht="19.899999999999999" customHeight="1">
      <c r="B61" s="109"/>
      <c r="D61" s="110" t="s">
        <v>373</v>
      </c>
      <c r="E61" s="111"/>
      <c r="F61" s="111"/>
      <c r="G61" s="111"/>
      <c r="H61" s="111"/>
      <c r="I61" s="111"/>
      <c r="J61" s="112">
        <f>J109</f>
        <v>0</v>
      </c>
      <c r="L61" s="109"/>
    </row>
    <row r="62" spans="2:47" s="9" customFormat="1" ht="19.899999999999999" customHeight="1">
      <c r="B62" s="109"/>
      <c r="D62" s="110" t="s">
        <v>2647</v>
      </c>
      <c r="E62" s="111"/>
      <c r="F62" s="111"/>
      <c r="G62" s="111"/>
      <c r="H62" s="111"/>
      <c r="I62" s="111"/>
      <c r="J62" s="112">
        <f>J221</f>
        <v>0</v>
      </c>
      <c r="L62" s="109"/>
    </row>
    <row r="63" spans="2:47" s="9" customFormat="1" ht="19.899999999999999" customHeight="1">
      <c r="B63" s="109"/>
      <c r="D63" s="110" t="s">
        <v>2648</v>
      </c>
      <c r="E63" s="111"/>
      <c r="F63" s="111"/>
      <c r="G63" s="111"/>
      <c r="H63" s="111"/>
      <c r="I63" s="111"/>
      <c r="J63" s="112">
        <f>J282</f>
        <v>0</v>
      </c>
      <c r="L63" s="109"/>
    </row>
    <row r="64" spans="2:47" s="9" customFormat="1" ht="19.899999999999999" customHeight="1">
      <c r="B64" s="109"/>
      <c r="D64" s="110" t="s">
        <v>2649</v>
      </c>
      <c r="E64" s="111"/>
      <c r="F64" s="111"/>
      <c r="G64" s="111"/>
      <c r="H64" s="111"/>
      <c r="I64" s="111"/>
      <c r="J64" s="112">
        <f>J602</f>
        <v>0</v>
      </c>
      <c r="L64" s="109"/>
    </row>
    <row r="65" spans="2:12" s="9" customFormat="1" ht="19.899999999999999" customHeight="1">
      <c r="B65" s="109"/>
      <c r="D65" s="110" t="s">
        <v>2650</v>
      </c>
      <c r="E65" s="111"/>
      <c r="F65" s="111"/>
      <c r="G65" s="111"/>
      <c r="H65" s="111"/>
      <c r="I65" s="111"/>
      <c r="J65" s="112">
        <f>J866</f>
        <v>0</v>
      </c>
      <c r="L65" s="109"/>
    </row>
    <row r="66" spans="2:12" s="9" customFormat="1" ht="19.899999999999999" customHeight="1">
      <c r="B66" s="109"/>
      <c r="D66" s="110" t="s">
        <v>374</v>
      </c>
      <c r="E66" s="111"/>
      <c r="F66" s="111"/>
      <c r="G66" s="111"/>
      <c r="H66" s="111"/>
      <c r="I66" s="111"/>
      <c r="J66" s="112">
        <f>J1089</f>
        <v>0</v>
      </c>
      <c r="L66" s="109"/>
    </row>
    <row r="67" spans="2:12" s="9" customFormat="1" ht="14.85" customHeight="1">
      <c r="B67" s="109"/>
      <c r="D67" s="110" t="s">
        <v>2651</v>
      </c>
      <c r="E67" s="111"/>
      <c r="F67" s="111"/>
      <c r="G67" s="111"/>
      <c r="H67" s="111"/>
      <c r="I67" s="111"/>
      <c r="J67" s="112">
        <f>J1506</f>
        <v>0</v>
      </c>
      <c r="L67" s="109"/>
    </row>
    <row r="68" spans="2:12" s="9" customFormat="1" ht="14.85" customHeight="1">
      <c r="B68" s="109"/>
      <c r="D68" s="110" t="s">
        <v>2652</v>
      </c>
      <c r="E68" s="111"/>
      <c r="F68" s="111"/>
      <c r="G68" s="111"/>
      <c r="H68" s="111"/>
      <c r="I68" s="111"/>
      <c r="J68" s="112">
        <f>J1610</f>
        <v>0</v>
      </c>
      <c r="L68" s="109"/>
    </row>
    <row r="69" spans="2:12" s="9" customFormat="1" ht="14.85" customHeight="1">
      <c r="B69" s="109"/>
      <c r="D69" s="110" t="s">
        <v>2653</v>
      </c>
      <c r="E69" s="111"/>
      <c r="F69" s="111"/>
      <c r="G69" s="111"/>
      <c r="H69" s="111"/>
      <c r="I69" s="111"/>
      <c r="J69" s="112">
        <f>J1673</f>
        <v>0</v>
      </c>
      <c r="L69" s="109"/>
    </row>
    <row r="70" spans="2:12" s="9" customFormat="1" ht="14.85" customHeight="1">
      <c r="B70" s="109"/>
      <c r="D70" s="110" t="s">
        <v>2654</v>
      </c>
      <c r="E70" s="111"/>
      <c r="F70" s="111"/>
      <c r="G70" s="111"/>
      <c r="H70" s="111"/>
      <c r="I70" s="111"/>
      <c r="J70" s="112">
        <f>J1710</f>
        <v>0</v>
      </c>
      <c r="L70" s="109"/>
    </row>
    <row r="71" spans="2:12" s="9" customFormat="1" ht="14.85" customHeight="1">
      <c r="B71" s="109"/>
      <c r="D71" s="110" t="s">
        <v>2655</v>
      </c>
      <c r="E71" s="111"/>
      <c r="F71" s="111"/>
      <c r="G71" s="111"/>
      <c r="H71" s="111"/>
      <c r="I71" s="111"/>
      <c r="J71" s="112">
        <f>J1853</f>
        <v>0</v>
      </c>
      <c r="L71" s="109"/>
    </row>
    <row r="72" spans="2:12" s="9" customFormat="1" ht="19.899999999999999" customHeight="1">
      <c r="B72" s="109"/>
      <c r="D72" s="110" t="s">
        <v>375</v>
      </c>
      <c r="E72" s="111"/>
      <c r="F72" s="111"/>
      <c r="G72" s="111"/>
      <c r="H72" s="111"/>
      <c r="I72" s="111"/>
      <c r="J72" s="112">
        <f>J1900</f>
        <v>0</v>
      </c>
      <c r="L72" s="109"/>
    </row>
    <row r="73" spans="2:12" s="9" customFormat="1" ht="19.899999999999999" customHeight="1">
      <c r="B73" s="109"/>
      <c r="D73" s="110" t="s">
        <v>376</v>
      </c>
      <c r="E73" s="111"/>
      <c r="F73" s="111"/>
      <c r="G73" s="111"/>
      <c r="H73" s="111"/>
      <c r="I73" s="111"/>
      <c r="J73" s="112">
        <f>J1927</f>
        <v>0</v>
      </c>
      <c r="L73" s="109"/>
    </row>
    <row r="74" spans="2:12" s="8" customFormat="1" ht="24.95" customHeight="1">
      <c r="B74" s="105"/>
      <c r="D74" s="106" t="s">
        <v>377</v>
      </c>
      <c r="E74" s="107"/>
      <c r="F74" s="107"/>
      <c r="G74" s="107"/>
      <c r="H74" s="107"/>
      <c r="I74" s="107"/>
      <c r="J74" s="108">
        <f>J1936</f>
        <v>0</v>
      </c>
      <c r="L74" s="105"/>
    </row>
    <row r="75" spans="2:12" s="9" customFormat="1" ht="19.899999999999999" customHeight="1">
      <c r="B75" s="109"/>
      <c r="D75" s="110" t="s">
        <v>378</v>
      </c>
      <c r="E75" s="111"/>
      <c r="F75" s="111"/>
      <c r="G75" s="111"/>
      <c r="H75" s="111"/>
      <c r="I75" s="111"/>
      <c r="J75" s="112">
        <f>J1937</f>
        <v>0</v>
      </c>
      <c r="L75" s="109"/>
    </row>
    <row r="76" spans="2:12" s="9" customFormat="1" ht="19.899999999999999" customHeight="1">
      <c r="B76" s="109"/>
      <c r="D76" s="110" t="s">
        <v>381</v>
      </c>
      <c r="E76" s="111"/>
      <c r="F76" s="111"/>
      <c r="G76" s="111"/>
      <c r="H76" s="111"/>
      <c r="I76" s="111"/>
      <c r="J76" s="112">
        <f>J2001</f>
        <v>0</v>
      </c>
      <c r="L76" s="109"/>
    </row>
    <row r="77" spans="2:12" s="9" customFormat="1" ht="19.899999999999999" customHeight="1">
      <c r="B77" s="109"/>
      <c r="D77" s="110" t="s">
        <v>390</v>
      </c>
      <c r="E77" s="111"/>
      <c r="F77" s="111"/>
      <c r="G77" s="111"/>
      <c r="H77" s="111"/>
      <c r="I77" s="111"/>
      <c r="J77" s="112">
        <f>J2022</f>
        <v>0</v>
      </c>
      <c r="L77" s="109"/>
    </row>
    <row r="78" spans="2:12" s="9" customFormat="1" ht="19.899999999999999" customHeight="1">
      <c r="B78" s="109"/>
      <c r="D78" s="110" t="s">
        <v>392</v>
      </c>
      <c r="E78" s="111"/>
      <c r="F78" s="111"/>
      <c r="G78" s="111"/>
      <c r="H78" s="111"/>
      <c r="I78" s="111"/>
      <c r="J78" s="112">
        <f>J2033</f>
        <v>0</v>
      </c>
      <c r="L78" s="109"/>
    </row>
    <row r="79" spans="2:12" s="9" customFormat="1" ht="19.899999999999999" customHeight="1">
      <c r="B79" s="109"/>
      <c r="D79" s="110" t="s">
        <v>395</v>
      </c>
      <c r="E79" s="111"/>
      <c r="F79" s="111"/>
      <c r="G79" s="111"/>
      <c r="H79" s="111"/>
      <c r="I79" s="111"/>
      <c r="J79" s="112">
        <f>J2784</f>
        <v>0</v>
      </c>
      <c r="L79" s="109"/>
    </row>
    <row r="80" spans="2:12" s="9" customFormat="1" ht="19.899999999999999" customHeight="1">
      <c r="B80" s="109"/>
      <c r="D80" s="110" t="s">
        <v>400</v>
      </c>
      <c r="E80" s="111"/>
      <c r="F80" s="111"/>
      <c r="G80" s="111"/>
      <c r="H80" s="111"/>
      <c r="I80" s="111"/>
      <c r="J80" s="112">
        <f>J2826</f>
        <v>0</v>
      </c>
      <c r="L80" s="109"/>
    </row>
    <row r="81" spans="2:12" s="9" customFormat="1" ht="19.899999999999999" customHeight="1">
      <c r="B81" s="109"/>
      <c r="D81" s="110" t="s">
        <v>2656</v>
      </c>
      <c r="E81" s="111"/>
      <c r="F81" s="111"/>
      <c r="G81" s="111"/>
      <c r="H81" s="111"/>
      <c r="I81" s="111"/>
      <c r="J81" s="112">
        <f>J2901</f>
        <v>0</v>
      </c>
      <c r="L81" s="109"/>
    </row>
    <row r="82" spans="2:12" s="9" customFormat="1" ht="19.899999999999999" customHeight="1">
      <c r="B82" s="109"/>
      <c r="D82" s="110" t="s">
        <v>2657</v>
      </c>
      <c r="E82" s="111"/>
      <c r="F82" s="111"/>
      <c r="G82" s="111"/>
      <c r="H82" s="111"/>
      <c r="I82" s="111"/>
      <c r="J82" s="112">
        <f>J2930</f>
        <v>0</v>
      </c>
      <c r="L82" s="109"/>
    </row>
    <row r="83" spans="2:12" s="9" customFormat="1" ht="19.899999999999999" customHeight="1">
      <c r="B83" s="109"/>
      <c r="D83" s="110" t="s">
        <v>401</v>
      </c>
      <c r="E83" s="111"/>
      <c r="F83" s="111"/>
      <c r="G83" s="111"/>
      <c r="H83" s="111"/>
      <c r="I83" s="111"/>
      <c r="J83" s="112">
        <f>J3102</f>
        <v>0</v>
      </c>
      <c r="L83" s="109"/>
    </row>
    <row r="84" spans="2:12" s="9" customFormat="1" ht="19.899999999999999" customHeight="1">
      <c r="B84" s="109"/>
      <c r="D84" s="110" t="s">
        <v>2658</v>
      </c>
      <c r="E84" s="111"/>
      <c r="F84" s="111"/>
      <c r="G84" s="111"/>
      <c r="H84" s="111"/>
      <c r="I84" s="111"/>
      <c r="J84" s="112">
        <f>J3111</f>
        <v>0</v>
      </c>
      <c r="L84" s="109"/>
    </row>
    <row r="85" spans="2:12" s="8" customFormat="1" ht="24.95" customHeight="1">
      <c r="B85" s="105"/>
      <c r="D85" s="106" t="s">
        <v>2659</v>
      </c>
      <c r="E85" s="107"/>
      <c r="F85" s="107"/>
      <c r="G85" s="107"/>
      <c r="H85" s="107"/>
      <c r="I85" s="107"/>
      <c r="J85" s="108">
        <f>J3136</f>
        <v>0</v>
      </c>
      <c r="L85" s="105"/>
    </row>
    <row r="86" spans="2:12" s="9" customFormat="1" ht="19.899999999999999" customHeight="1">
      <c r="B86" s="109"/>
      <c r="D86" s="110" t="s">
        <v>2660</v>
      </c>
      <c r="E86" s="111"/>
      <c r="F86" s="111"/>
      <c r="G86" s="111"/>
      <c r="H86" s="111"/>
      <c r="I86" s="111"/>
      <c r="J86" s="112">
        <f>J3137</f>
        <v>0</v>
      </c>
      <c r="L86" s="109"/>
    </row>
    <row r="87" spans="2:12" s="8" customFormat="1" ht="24.95" customHeight="1">
      <c r="B87" s="105"/>
      <c r="D87" s="106" t="s">
        <v>402</v>
      </c>
      <c r="E87" s="107"/>
      <c r="F87" s="107"/>
      <c r="G87" s="107"/>
      <c r="H87" s="107"/>
      <c r="I87" s="107"/>
      <c r="J87" s="108">
        <f>J3209</f>
        <v>0</v>
      </c>
      <c r="L87" s="105"/>
    </row>
    <row r="88" spans="2:12" s="1" customFormat="1" ht="21.75" customHeight="1">
      <c r="B88" s="34"/>
      <c r="L88" s="34"/>
    </row>
    <row r="89" spans="2:12" s="1" customFormat="1" ht="6.95" customHeight="1">
      <c r="B89" s="43"/>
      <c r="C89" s="44"/>
      <c r="D89" s="44"/>
      <c r="E89" s="44"/>
      <c r="F89" s="44"/>
      <c r="G89" s="44"/>
      <c r="H89" s="44"/>
      <c r="I89" s="44"/>
      <c r="J89" s="44"/>
      <c r="K89" s="44"/>
      <c r="L89" s="34"/>
    </row>
    <row r="93" spans="2:12" s="1" customFormat="1" ht="6.95" customHeight="1">
      <c r="B93" s="45"/>
      <c r="C93" s="46"/>
      <c r="D93" s="46"/>
      <c r="E93" s="46"/>
      <c r="F93" s="46"/>
      <c r="G93" s="46"/>
      <c r="H93" s="46"/>
      <c r="I93" s="46"/>
      <c r="J93" s="46"/>
      <c r="K93" s="46"/>
      <c r="L93" s="34"/>
    </row>
    <row r="94" spans="2:12" s="1" customFormat="1" ht="24.95" customHeight="1">
      <c r="B94" s="34"/>
      <c r="C94" s="23" t="s">
        <v>197</v>
      </c>
      <c r="L94" s="34"/>
    </row>
    <row r="95" spans="2:12" s="1" customFormat="1" ht="6.95" customHeight="1">
      <c r="B95" s="34"/>
      <c r="L95" s="34"/>
    </row>
    <row r="96" spans="2:12" s="1" customFormat="1" ht="12" customHeight="1">
      <c r="B96" s="34"/>
      <c r="C96" s="29" t="s">
        <v>16</v>
      </c>
      <c r="L96" s="34"/>
    </row>
    <row r="97" spans="2:65" s="1" customFormat="1" ht="16.5" customHeight="1">
      <c r="B97" s="34"/>
      <c r="E97" s="365" t="str">
        <f>E7</f>
        <v>Stavební úpravy budovy N (CEETe II) v areálu VŠB-TUO - Úpravy po DI - rev_a</v>
      </c>
      <c r="F97" s="366"/>
      <c r="G97" s="366"/>
      <c r="H97" s="366"/>
      <c r="L97" s="34"/>
    </row>
    <row r="98" spans="2:65" s="1" customFormat="1" ht="12" customHeight="1">
      <c r="B98" s="34"/>
      <c r="C98" s="29" t="s">
        <v>181</v>
      </c>
      <c r="L98" s="34"/>
    </row>
    <row r="99" spans="2:65" s="1" customFormat="1" ht="16.5" customHeight="1">
      <c r="B99" s="34"/>
      <c r="E99" s="356" t="str">
        <f>E9</f>
        <v>D.1.1.3.1.b. - ASŘ - NOVÝ STAV</v>
      </c>
      <c r="F99" s="364"/>
      <c r="G99" s="364"/>
      <c r="H99" s="364"/>
      <c r="L99" s="34"/>
    </row>
    <row r="100" spans="2:65" s="1" customFormat="1" ht="6.95" customHeight="1">
      <c r="B100" s="34"/>
      <c r="L100" s="34"/>
    </row>
    <row r="101" spans="2:65" s="1" customFormat="1" ht="12" customHeight="1">
      <c r="B101" s="34"/>
      <c r="C101" s="29" t="s">
        <v>21</v>
      </c>
      <c r="F101" s="27" t="str">
        <f>F12</f>
        <v xml:space="preserve"> </v>
      </c>
      <c r="I101" s="29" t="s">
        <v>23</v>
      </c>
      <c r="J101" s="51" t="str">
        <f>IF(J12="","",J12)</f>
        <v>1. 10. 2025</v>
      </c>
      <c r="L101" s="34"/>
    </row>
    <row r="102" spans="2:65" s="1" customFormat="1" ht="6.95" customHeight="1">
      <c r="B102" s="34"/>
      <c r="L102" s="34"/>
    </row>
    <row r="103" spans="2:65" s="1" customFormat="1" ht="25.7" customHeight="1">
      <c r="B103" s="34"/>
      <c r="C103" s="29" t="s">
        <v>25</v>
      </c>
      <c r="F103" s="27" t="str">
        <f>E15</f>
        <v xml:space="preserve"> </v>
      </c>
      <c r="I103" s="29" t="s">
        <v>30</v>
      </c>
      <c r="J103" s="32" t="str">
        <f>E21</f>
        <v xml:space="preserve">TECHNICO Opava s.r.o., </v>
      </c>
      <c r="L103" s="34"/>
    </row>
    <row r="104" spans="2:65" s="1" customFormat="1" ht="15.2" customHeight="1">
      <c r="B104" s="34"/>
      <c r="C104" s="29" t="s">
        <v>28</v>
      </c>
      <c r="F104" s="27" t="str">
        <f>IF(E18="","",E18)</f>
        <v>Vyplň údaj</v>
      </c>
      <c r="I104" s="29" t="s">
        <v>32</v>
      </c>
      <c r="J104" s="32" t="str">
        <f>E24</f>
        <v xml:space="preserve"> </v>
      </c>
      <c r="L104" s="34"/>
    </row>
    <row r="105" spans="2:65" s="1" customFormat="1" ht="10.35" customHeight="1">
      <c r="B105" s="34"/>
      <c r="L105" s="34"/>
    </row>
    <row r="106" spans="2:65" s="10" customFormat="1" ht="29.25" customHeight="1">
      <c r="B106" s="113"/>
      <c r="C106" s="114" t="s">
        <v>198</v>
      </c>
      <c r="D106" s="115" t="s">
        <v>54</v>
      </c>
      <c r="E106" s="115" t="s">
        <v>50</v>
      </c>
      <c r="F106" s="115" t="s">
        <v>51</v>
      </c>
      <c r="G106" s="115" t="s">
        <v>199</v>
      </c>
      <c r="H106" s="115" t="s">
        <v>200</v>
      </c>
      <c r="I106" s="115" t="s">
        <v>201</v>
      </c>
      <c r="J106" s="115" t="s">
        <v>188</v>
      </c>
      <c r="K106" s="116" t="s">
        <v>202</v>
      </c>
      <c r="L106" s="113"/>
      <c r="M106" s="58" t="s">
        <v>19</v>
      </c>
      <c r="N106" s="59" t="s">
        <v>39</v>
      </c>
      <c r="O106" s="59" t="s">
        <v>203</v>
      </c>
      <c r="P106" s="59" t="s">
        <v>204</v>
      </c>
      <c r="Q106" s="59" t="s">
        <v>205</v>
      </c>
      <c r="R106" s="59" t="s">
        <v>206</v>
      </c>
      <c r="S106" s="59" t="s">
        <v>207</v>
      </c>
      <c r="T106" s="60" t="s">
        <v>208</v>
      </c>
    </row>
    <row r="107" spans="2:65" s="1" customFormat="1" ht="22.9" customHeight="1">
      <c r="B107" s="34"/>
      <c r="C107" s="63" t="s">
        <v>209</v>
      </c>
      <c r="J107" s="117">
        <f>BK107</f>
        <v>0</v>
      </c>
      <c r="L107" s="34"/>
      <c r="M107" s="61"/>
      <c r="N107" s="52"/>
      <c r="O107" s="52"/>
      <c r="P107" s="118">
        <f>P108+P1936+P3136+P3209</f>
        <v>0</v>
      </c>
      <c r="Q107" s="52"/>
      <c r="R107" s="118">
        <f>R108+R1936+R3136+R3209</f>
        <v>2008.6495980099999</v>
      </c>
      <c r="S107" s="52"/>
      <c r="T107" s="119">
        <f>T108+T1936+T3136+T3209</f>
        <v>13.531022999999998</v>
      </c>
      <c r="AT107" s="19" t="s">
        <v>68</v>
      </c>
      <c r="AU107" s="19" t="s">
        <v>189</v>
      </c>
      <c r="BK107" s="120">
        <f>BK108+BK1936+BK3136+BK3209</f>
        <v>0</v>
      </c>
    </row>
    <row r="108" spans="2:65" s="11" customFormat="1" ht="25.9" customHeight="1">
      <c r="B108" s="121"/>
      <c r="D108" s="122" t="s">
        <v>68</v>
      </c>
      <c r="E108" s="123" t="s">
        <v>403</v>
      </c>
      <c r="F108" s="123" t="s">
        <v>404</v>
      </c>
      <c r="I108" s="124"/>
      <c r="J108" s="125">
        <f>BK108</f>
        <v>0</v>
      </c>
      <c r="L108" s="121"/>
      <c r="M108" s="126"/>
      <c r="P108" s="127">
        <f>P109+P221+P282+P602+P866+P1089+P1900+P1927</f>
        <v>0</v>
      </c>
      <c r="R108" s="127">
        <f>R109+R221+R282+R602+R866+R1089+R1900+R1927</f>
        <v>1634.8345619700001</v>
      </c>
      <c r="T108" s="128">
        <f>T109+T221+T282+T602+T866+T1089+T1900+T1927</f>
        <v>6.2082729999999993</v>
      </c>
      <c r="AR108" s="122" t="s">
        <v>77</v>
      </c>
      <c r="AT108" s="129" t="s">
        <v>68</v>
      </c>
      <c r="AU108" s="129" t="s">
        <v>69</v>
      </c>
      <c r="AY108" s="122" t="s">
        <v>212</v>
      </c>
      <c r="BK108" s="130">
        <f>BK109+BK221+BK282+BK602+BK866+BK1089+BK1900+BK1927</f>
        <v>0</v>
      </c>
    </row>
    <row r="109" spans="2:65" s="11" customFormat="1" ht="22.9" customHeight="1">
      <c r="B109" s="121"/>
      <c r="D109" s="122" t="s">
        <v>68</v>
      </c>
      <c r="E109" s="131" t="s">
        <v>77</v>
      </c>
      <c r="F109" s="131" t="s">
        <v>405</v>
      </c>
      <c r="I109" s="124"/>
      <c r="J109" s="132">
        <f>BK109</f>
        <v>0</v>
      </c>
      <c r="L109" s="121"/>
      <c r="M109" s="126"/>
      <c r="P109" s="127">
        <f>SUM(P110:P220)</f>
        <v>0</v>
      </c>
      <c r="R109" s="127">
        <f>SUM(R110:R220)</f>
        <v>3.5999999999999999E-3</v>
      </c>
      <c r="T109" s="128">
        <f>SUM(T110:T220)</f>
        <v>0</v>
      </c>
      <c r="AR109" s="122" t="s">
        <v>77</v>
      </c>
      <c r="AT109" s="129" t="s">
        <v>68</v>
      </c>
      <c r="AU109" s="129" t="s">
        <v>77</v>
      </c>
      <c r="AY109" s="122" t="s">
        <v>212</v>
      </c>
      <c r="BK109" s="130">
        <f>SUM(BK110:BK220)</f>
        <v>0</v>
      </c>
    </row>
    <row r="110" spans="2:65" s="1" customFormat="1" ht="16.5" customHeight="1">
      <c r="B110" s="34"/>
      <c r="C110" s="133" t="s">
        <v>77</v>
      </c>
      <c r="D110" s="133" t="s">
        <v>215</v>
      </c>
      <c r="E110" s="134" t="s">
        <v>406</v>
      </c>
      <c r="F110" s="135" t="s">
        <v>407</v>
      </c>
      <c r="G110" s="136" t="s">
        <v>408</v>
      </c>
      <c r="H110" s="137">
        <v>120</v>
      </c>
      <c r="I110" s="138"/>
      <c r="J110" s="139">
        <f>ROUND(I110*H110,2)</f>
        <v>0</v>
      </c>
      <c r="K110" s="135" t="s">
        <v>219</v>
      </c>
      <c r="L110" s="34"/>
      <c r="M110" s="140" t="s">
        <v>19</v>
      </c>
      <c r="N110" s="141" t="s">
        <v>40</v>
      </c>
      <c r="P110" s="142">
        <f>O110*H110</f>
        <v>0</v>
      </c>
      <c r="Q110" s="142">
        <v>3.0000000000000001E-5</v>
      </c>
      <c r="R110" s="142">
        <f>Q110*H110</f>
        <v>3.5999999999999999E-3</v>
      </c>
      <c r="S110" s="142">
        <v>0</v>
      </c>
      <c r="T110" s="143">
        <f>S110*H110</f>
        <v>0</v>
      </c>
      <c r="AR110" s="144" t="s">
        <v>229</v>
      </c>
      <c r="AT110" s="144" t="s">
        <v>215</v>
      </c>
      <c r="AU110" s="144" t="s">
        <v>79</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229</v>
      </c>
      <c r="BM110" s="144" t="s">
        <v>2661</v>
      </c>
    </row>
    <row r="111" spans="2:65" s="1" customFormat="1">
      <c r="B111" s="34"/>
      <c r="D111" s="146" t="s">
        <v>222</v>
      </c>
      <c r="F111" s="147" t="s">
        <v>410</v>
      </c>
      <c r="I111" s="148"/>
      <c r="L111" s="34"/>
      <c r="M111" s="149"/>
      <c r="T111" s="55"/>
      <c r="AT111" s="19" t="s">
        <v>222</v>
      </c>
      <c r="AU111" s="19" t="s">
        <v>79</v>
      </c>
    </row>
    <row r="112" spans="2:65" s="12" customFormat="1">
      <c r="B112" s="152"/>
      <c r="D112" s="150" t="s">
        <v>226</v>
      </c>
      <c r="E112" s="153" t="s">
        <v>19</v>
      </c>
      <c r="F112" s="154" t="s">
        <v>411</v>
      </c>
      <c r="H112" s="155">
        <v>120</v>
      </c>
      <c r="I112" s="156"/>
      <c r="L112" s="152"/>
      <c r="M112" s="157"/>
      <c r="T112" s="158"/>
      <c r="AT112" s="153" t="s">
        <v>226</v>
      </c>
      <c r="AU112" s="153" t="s">
        <v>79</v>
      </c>
      <c r="AV112" s="12" t="s">
        <v>79</v>
      </c>
      <c r="AW112" s="12" t="s">
        <v>31</v>
      </c>
      <c r="AX112" s="12" t="s">
        <v>69</v>
      </c>
      <c r="AY112" s="153" t="s">
        <v>212</v>
      </c>
    </row>
    <row r="113" spans="2:65" s="13" customFormat="1">
      <c r="B113" s="159"/>
      <c r="D113" s="150" t="s">
        <v>226</v>
      </c>
      <c r="E113" s="160" t="s">
        <v>19</v>
      </c>
      <c r="F113" s="161" t="s">
        <v>228</v>
      </c>
      <c r="H113" s="162">
        <v>120</v>
      </c>
      <c r="I113" s="163"/>
      <c r="L113" s="159"/>
      <c r="M113" s="164"/>
      <c r="T113" s="165"/>
      <c r="AT113" s="160" t="s">
        <v>226</v>
      </c>
      <c r="AU113" s="160" t="s">
        <v>79</v>
      </c>
      <c r="AV113" s="13" t="s">
        <v>229</v>
      </c>
      <c r="AW113" s="13" t="s">
        <v>31</v>
      </c>
      <c r="AX113" s="13" t="s">
        <v>77</v>
      </c>
      <c r="AY113" s="160" t="s">
        <v>212</v>
      </c>
    </row>
    <row r="114" spans="2:65" s="1" customFormat="1" ht="24.2" customHeight="1">
      <c r="B114" s="34"/>
      <c r="C114" s="133" t="s">
        <v>79</v>
      </c>
      <c r="D114" s="133" t="s">
        <v>215</v>
      </c>
      <c r="E114" s="134" t="s">
        <v>412</v>
      </c>
      <c r="F114" s="135" t="s">
        <v>413</v>
      </c>
      <c r="G114" s="136" t="s">
        <v>414</v>
      </c>
      <c r="H114" s="137">
        <v>15</v>
      </c>
      <c r="I114" s="138"/>
      <c r="J114" s="139">
        <f>ROUND(I114*H114,2)</f>
        <v>0</v>
      </c>
      <c r="K114" s="135" t="s">
        <v>219</v>
      </c>
      <c r="L114" s="34"/>
      <c r="M114" s="140" t="s">
        <v>19</v>
      </c>
      <c r="N114" s="141" t="s">
        <v>40</v>
      </c>
      <c r="P114" s="142">
        <f>O114*H114</f>
        <v>0</v>
      </c>
      <c r="Q114" s="142">
        <v>0</v>
      </c>
      <c r="R114" s="142">
        <f>Q114*H114</f>
        <v>0</v>
      </c>
      <c r="S114" s="142">
        <v>0</v>
      </c>
      <c r="T114" s="143">
        <f>S114*H114</f>
        <v>0</v>
      </c>
      <c r="AR114" s="144" t="s">
        <v>229</v>
      </c>
      <c r="AT114" s="144" t="s">
        <v>215</v>
      </c>
      <c r="AU114" s="144" t="s">
        <v>79</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229</v>
      </c>
      <c r="BM114" s="144" t="s">
        <v>2662</v>
      </c>
    </row>
    <row r="115" spans="2:65" s="1" customFormat="1">
      <c r="B115" s="34"/>
      <c r="D115" s="146" t="s">
        <v>222</v>
      </c>
      <c r="F115" s="147" t="s">
        <v>416</v>
      </c>
      <c r="I115" s="148"/>
      <c r="L115" s="34"/>
      <c r="M115" s="149"/>
      <c r="T115" s="55"/>
      <c r="AT115" s="19" t="s">
        <v>222</v>
      </c>
      <c r="AU115" s="19" t="s">
        <v>79</v>
      </c>
    </row>
    <row r="116" spans="2:65" s="12" customFormat="1">
      <c r="B116" s="152"/>
      <c r="D116" s="150" t="s">
        <v>226</v>
      </c>
      <c r="E116" s="153" t="s">
        <v>19</v>
      </c>
      <c r="F116" s="154" t="s">
        <v>417</v>
      </c>
      <c r="H116" s="155">
        <v>15</v>
      </c>
      <c r="I116" s="156"/>
      <c r="L116" s="152"/>
      <c r="M116" s="157"/>
      <c r="T116" s="158"/>
      <c r="AT116" s="153" t="s">
        <v>226</v>
      </c>
      <c r="AU116" s="153" t="s">
        <v>79</v>
      </c>
      <c r="AV116" s="12" t="s">
        <v>79</v>
      </c>
      <c r="AW116" s="12" t="s">
        <v>31</v>
      </c>
      <c r="AX116" s="12" t="s">
        <v>69</v>
      </c>
      <c r="AY116" s="153" t="s">
        <v>212</v>
      </c>
    </row>
    <row r="117" spans="2:65" s="13" customFormat="1">
      <c r="B117" s="159"/>
      <c r="D117" s="150" t="s">
        <v>226</v>
      </c>
      <c r="E117" s="160" t="s">
        <v>19</v>
      </c>
      <c r="F117" s="161" t="s">
        <v>228</v>
      </c>
      <c r="H117" s="162">
        <v>15</v>
      </c>
      <c r="I117" s="163"/>
      <c r="L117" s="159"/>
      <c r="M117" s="164"/>
      <c r="T117" s="165"/>
      <c r="AT117" s="160" t="s">
        <v>226</v>
      </c>
      <c r="AU117" s="160" t="s">
        <v>79</v>
      </c>
      <c r="AV117" s="13" t="s">
        <v>229</v>
      </c>
      <c r="AW117" s="13" t="s">
        <v>31</v>
      </c>
      <c r="AX117" s="13" t="s">
        <v>77</v>
      </c>
      <c r="AY117" s="160" t="s">
        <v>212</v>
      </c>
    </row>
    <row r="118" spans="2:65" s="1" customFormat="1" ht="24.2" customHeight="1">
      <c r="B118" s="34"/>
      <c r="C118" s="133" t="s">
        <v>236</v>
      </c>
      <c r="D118" s="133" t="s">
        <v>215</v>
      </c>
      <c r="E118" s="134" t="s">
        <v>2663</v>
      </c>
      <c r="F118" s="135" t="s">
        <v>2664</v>
      </c>
      <c r="G118" s="136" t="s">
        <v>420</v>
      </c>
      <c r="H118" s="137">
        <v>12.249000000000001</v>
      </c>
      <c r="I118" s="138"/>
      <c r="J118" s="139">
        <f>ROUND(I118*H118,2)</f>
        <v>0</v>
      </c>
      <c r="K118" s="135" t="s">
        <v>219</v>
      </c>
      <c r="L118" s="34"/>
      <c r="M118" s="140" t="s">
        <v>19</v>
      </c>
      <c r="N118" s="141" t="s">
        <v>40</v>
      </c>
      <c r="P118" s="142">
        <f>O118*H118</f>
        <v>0</v>
      </c>
      <c r="Q118" s="142">
        <v>0</v>
      </c>
      <c r="R118" s="142">
        <f>Q118*H118</f>
        <v>0</v>
      </c>
      <c r="S118" s="142">
        <v>0</v>
      </c>
      <c r="T118" s="143">
        <f>S118*H118</f>
        <v>0</v>
      </c>
      <c r="AR118" s="144" t="s">
        <v>229</v>
      </c>
      <c r="AT118" s="144" t="s">
        <v>215</v>
      </c>
      <c r="AU118" s="144" t="s">
        <v>79</v>
      </c>
      <c r="AY118" s="19" t="s">
        <v>212</v>
      </c>
      <c r="BE118" s="145">
        <f>IF(N118="základní",J118,0)</f>
        <v>0</v>
      </c>
      <c r="BF118" s="145">
        <f>IF(N118="snížená",J118,0)</f>
        <v>0</v>
      </c>
      <c r="BG118" s="145">
        <f>IF(N118="zákl. přenesená",J118,0)</f>
        <v>0</v>
      </c>
      <c r="BH118" s="145">
        <f>IF(N118="sníž. přenesená",J118,0)</f>
        <v>0</v>
      </c>
      <c r="BI118" s="145">
        <f>IF(N118="nulová",J118,0)</f>
        <v>0</v>
      </c>
      <c r="BJ118" s="19" t="s">
        <v>77</v>
      </c>
      <c r="BK118" s="145">
        <f>ROUND(I118*H118,2)</f>
        <v>0</v>
      </c>
      <c r="BL118" s="19" t="s">
        <v>229</v>
      </c>
      <c r="BM118" s="144" t="s">
        <v>2665</v>
      </c>
    </row>
    <row r="119" spans="2:65" s="1" customFormat="1">
      <c r="B119" s="34"/>
      <c r="D119" s="146" t="s">
        <v>222</v>
      </c>
      <c r="F119" s="147" t="s">
        <v>2666</v>
      </c>
      <c r="I119" s="148"/>
      <c r="L119" s="34"/>
      <c r="M119" s="149"/>
      <c r="T119" s="55"/>
      <c r="AT119" s="19" t="s">
        <v>222</v>
      </c>
      <c r="AU119" s="19" t="s">
        <v>79</v>
      </c>
    </row>
    <row r="120" spans="2:65" s="14" customFormat="1" ht="22.5">
      <c r="B120" s="170"/>
      <c r="D120" s="150" t="s">
        <v>226</v>
      </c>
      <c r="E120" s="171" t="s">
        <v>19</v>
      </c>
      <c r="F120" s="172" t="s">
        <v>2667</v>
      </c>
      <c r="H120" s="171" t="s">
        <v>19</v>
      </c>
      <c r="I120" s="173"/>
      <c r="L120" s="170"/>
      <c r="M120" s="174"/>
      <c r="T120" s="175"/>
      <c r="AT120" s="171" t="s">
        <v>226</v>
      </c>
      <c r="AU120" s="171" t="s">
        <v>79</v>
      </c>
      <c r="AV120" s="14" t="s">
        <v>77</v>
      </c>
      <c r="AW120" s="14" t="s">
        <v>31</v>
      </c>
      <c r="AX120" s="14" t="s">
        <v>69</v>
      </c>
      <c r="AY120" s="171" t="s">
        <v>212</v>
      </c>
    </row>
    <row r="121" spans="2:65" s="14" customFormat="1">
      <c r="B121" s="170"/>
      <c r="D121" s="150" t="s">
        <v>226</v>
      </c>
      <c r="E121" s="171" t="s">
        <v>19</v>
      </c>
      <c r="F121" s="172" t="s">
        <v>2668</v>
      </c>
      <c r="H121" s="171" t="s">
        <v>19</v>
      </c>
      <c r="I121" s="173"/>
      <c r="L121" s="170"/>
      <c r="M121" s="174"/>
      <c r="T121" s="175"/>
      <c r="AT121" s="171" t="s">
        <v>226</v>
      </c>
      <c r="AU121" s="171" t="s">
        <v>79</v>
      </c>
      <c r="AV121" s="14" t="s">
        <v>77</v>
      </c>
      <c r="AW121" s="14" t="s">
        <v>31</v>
      </c>
      <c r="AX121" s="14" t="s">
        <v>69</v>
      </c>
      <c r="AY121" s="171" t="s">
        <v>212</v>
      </c>
    </row>
    <row r="122" spans="2:65" s="12" customFormat="1">
      <c r="B122" s="152"/>
      <c r="D122" s="150" t="s">
        <v>226</v>
      </c>
      <c r="E122" s="153" t="s">
        <v>19</v>
      </c>
      <c r="F122" s="154" t="s">
        <v>2669</v>
      </c>
      <c r="H122" s="155">
        <v>1.6459999999999999</v>
      </c>
      <c r="I122" s="156"/>
      <c r="L122" s="152"/>
      <c r="M122" s="157"/>
      <c r="T122" s="158"/>
      <c r="AT122" s="153" t="s">
        <v>226</v>
      </c>
      <c r="AU122" s="153" t="s">
        <v>79</v>
      </c>
      <c r="AV122" s="12" t="s">
        <v>79</v>
      </c>
      <c r="AW122" s="12" t="s">
        <v>31</v>
      </c>
      <c r="AX122" s="12" t="s">
        <v>69</v>
      </c>
      <c r="AY122" s="153" t="s">
        <v>212</v>
      </c>
    </row>
    <row r="123" spans="2:65" s="12" customFormat="1">
      <c r="B123" s="152"/>
      <c r="D123" s="150" t="s">
        <v>226</v>
      </c>
      <c r="E123" s="153" t="s">
        <v>19</v>
      </c>
      <c r="F123" s="154" t="s">
        <v>2670</v>
      </c>
      <c r="H123" s="155">
        <v>1.9430000000000001</v>
      </c>
      <c r="I123" s="156"/>
      <c r="L123" s="152"/>
      <c r="M123" s="157"/>
      <c r="T123" s="158"/>
      <c r="AT123" s="153" t="s">
        <v>226</v>
      </c>
      <c r="AU123" s="153" t="s">
        <v>79</v>
      </c>
      <c r="AV123" s="12" t="s">
        <v>79</v>
      </c>
      <c r="AW123" s="12" t="s">
        <v>31</v>
      </c>
      <c r="AX123" s="12" t="s">
        <v>69</v>
      </c>
      <c r="AY123" s="153" t="s">
        <v>212</v>
      </c>
    </row>
    <row r="124" spans="2:65" s="15" customFormat="1">
      <c r="B124" s="176"/>
      <c r="D124" s="150" t="s">
        <v>226</v>
      </c>
      <c r="E124" s="177" t="s">
        <v>19</v>
      </c>
      <c r="F124" s="178" t="s">
        <v>455</v>
      </c>
      <c r="H124" s="179">
        <v>3.589</v>
      </c>
      <c r="I124" s="180"/>
      <c r="L124" s="176"/>
      <c r="M124" s="181"/>
      <c r="T124" s="182"/>
      <c r="AT124" s="177" t="s">
        <v>226</v>
      </c>
      <c r="AU124" s="177" t="s">
        <v>79</v>
      </c>
      <c r="AV124" s="15" t="s">
        <v>236</v>
      </c>
      <c r="AW124" s="15" t="s">
        <v>31</v>
      </c>
      <c r="AX124" s="15" t="s">
        <v>69</v>
      </c>
      <c r="AY124" s="177" t="s">
        <v>212</v>
      </c>
    </row>
    <row r="125" spans="2:65" s="14" customFormat="1">
      <c r="B125" s="170"/>
      <c r="D125" s="150" t="s">
        <v>226</v>
      </c>
      <c r="E125" s="171" t="s">
        <v>19</v>
      </c>
      <c r="F125" s="172" t="s">
        <v>2671</v>
      </c>
      <c r="H125" s="171" t="s">
        <v>19</v>
      </c>
      <c r="I125" s="173"/>
      <c r="L125" s="170"/>
      <c r="M125" s="174"/>
      <c r="T125" s="175"/>
      <c r="AT125" s="171" t="s">
        <v>226</v>
      </c>
      <c r="AU125" s="171" t="s">
        <v>79</v>
      </c>
      <c r="AV125" s="14" t="s">
        <v>77</v>
      </c>
      <c r="AW125" s="14" t="s">
        <v>31</v>
      </c>
      <c r="AX125" s="14" t="s">
        <v>69</v>
      </c>
      <c r="AY125" s="171" t="s">
        <v>212</v>
      </c>
    </row>
    <row r="126" spans="2:65" s="12" customFormat="1">
      <c r="B126" s="152"/>
      <c r="D126" s="150" t="s">
        <v>226</v>
      </c>
      <c r="E126" s="153" t="s">
        <v>19</v>
      </c>
      <c r="F126" s="154" t="s">
        <v>2672</v>
      </c>
      <c r="H126" s="155">
        <v>2.593</v>
      </c>
      <c r="I126" s="156"/>
      <c r="L126" s="152"/>
      <c r="M126" s="157"/>
      <c r="T126" s="158"/>
      <c r="AT126" s="153" t="s">
        <v>226</v>
      </c>
      <c r="AU126" s="153" t="s">
        <v>79</v>
      </c>
      <c r="AV126" s="12" t="s">
        <v>79</v>
      </c>
      <c r="AW126" s="12" t="s">
        <v>31</v>
      </c>
      <c r="AX126" s="12" t="s">
        <v>69</v>
      </c>
      <c r="AY126" s="153" t="s">
        <v>212</v>
      </c>
    </row>
    <row r="127" spans="2:65" s="12" customFormat="1">
      <c r="B127" s="152"/>
      <c r="D127" s="150" t="s">
        <v>226</v>
      </c>
      <c r="E127" s="153" t="s">
        <v>19</v>
      </c>
      <c r="F127" s="154" t="s">
        <v>2673</v>
      </c>
      <c r="H127" s="155">
        <v>2.2989999999999999</v>
      </c>
      <c r="I127" s="156"/>
      <c r="L127" s="152"/>
      <c r="M127" s="157"/>
      <c r="T127" s="158"/>
      <c r="AT127" s="153" t="s">
        <v>226</v>
      </c>
      <c r="AU127" s="153" t="s">
        <v>79</v>
      </c>
      <c r="AV127" s="12" t="s">
        <v>79</v>
      </c>
      <c r="AW127" s="12" t="s">
        <v>31</v>
      </c>
      <c r="AX127" s="12" t="s">
        <v>69</v>
      </c>
      <c r="AY127" s="153" t="s">
        <v>212</v>
      </c>
    </row>
    <row r="128" spans="2:65" s="15" customFormat="1">
      <c r="B128" s="176"/>
      <c r="D128" s="150" t="s">
        <v>226</v>
      </c>
      <c r="E128" s="177" t="s">
        <v>19</v>
      </c>
      <c r="F128" s="178" t="s">
        <v>455</v>
      </c>
      <c r="H128" s="179">
        <v>4.8920000000000003</v>
      </c>
      <c r="I128" s="180"/>
      <c r="L128" s="176"/>
      <c r="M128" s="181"/>
      <c r="T128" s="182"/>
      <c r="AT128" s="177" t="s">
        <v>226</v>
      </c>
      <c r="AU128" s="177" t="s">
        <v>79</v>
      </c>
      <c r="AV128" s="15" t="s">
        <v>236</v>
      </c>
      <c r="AW128" s="15" t="s">
        <v>31</v>
      </c>
      <c r="AX128" s="15" t="s">
        <v>69</v>
      </c>
      <c r="AY128" s="177" t="s">
        <v>212</v>
      </c>
    </row>
    <row r="129" spans="2:65" s="14" customFormat="1">
      <c r="B129" s="170"/>
      <c r="D129" s="150" t="s">
        <v>226</v>
      </c>
      <c r="E129" s="171" t="s">
        <v>19</v>
      </c>
      <c r="F129" s="172" t="s">
        <v>2674</v>
      </c>
      <c r="H129" s="171" t="s">
        <v>19</v>
      </c>
      <c r="I129" s="173"/>
      <c r="L129" s="170"/>
      <c r="M129" s="174"/>
      <c r="T129" s="175"/>
      <c r="AT129" s="171" t="s">
        <v>226</v>
      </c>
      <c r="AU129" s="171" t="s">
        <v>79</v>
      </c>
      <c r="AV129" s="14" t="s">
        <v>77</v>
      </c>
      <c r="AW129" s="14" t="s">
        <v>31</v>
      </c>
      <c r="AX129" s="14" t="s">
        <v>69</v>
      </c>
      <c r="AY129" s="171" t="s">
        <v>212</v>
      </c>
    </row>
    <row r="130" spans="2:65" s="12" customFormat="1">
      <c r="B130" s="152"/>
      <c r="D130" s="150" t="s">
        <v>226</v>
      </c>
      <c r="E130" s="153" t="s">
        <v>19</v>
      </c>
      <c r="F130" s="154" t="s">
        <v>2675</v>
      </c>
      <c r="H130" s="155">
        <v>2.12</v>
      </c>
      <c r="I130" s="156"/>
      <c r="L130" s="152"/>
      <c r="M130" s="157"/>
      <c r="T130" s="158"/>
      <c r="AT130" s="153" t="s">
        <v>226</v>
      </c>
      <c r="AU130" s="153" t="s">
        <v>79</v>
      </c>
      <c r="AV130" s="12" t="s">
        <v>79</v>
      </c>
      <c r="AW130" s="12" t="s">
        <v>31</v>
      </c>
      <c r="AX130" s="12" t="s">
        <v>69</v>
      </c>
      <c r="AY130" s="153" t="s">
        <v>212</v>
      </c>
    </row>
    <row r="131" spans="2:65" s="12" customFormat="1">
      <c r="B131" s="152"/>
      <c r="D131" s="150" t="s">
        <v>226</v>
      </c>
      <c r="E131" s="153" t="s">
        <v>19</v>
      </c>
      <c r="F131" s="154" t="s">
        <v>2676</v>
      </c>
      <c r="H131" s="155">
        <v>1.6479999999999999</v>
      </c>
      <c r="I131" s="156"/>
      <c r="L131" s="152"/>
      <c r="M131" s="157"/>
      <c r="T131" s="158"/>
      <c r="AT131" s="153" t="s">
        <v>226</v>
      </c>
      <c r="AU131" s="153" t="s">
        <v>79</v>
      </c>
      <c r="AV131" s="12" t="s">
        <v>79</v>
      </c>
      <c r="AW131" s="12" t="s">
        <v>31</v>
      </c>
      <c r="AX131" s="12" t="s">
        <v>69</v>
      </c>
      <c r="AY131" s="153" t="s">
        <v>212</v>
      </c>
    </row>
    <row r="132" spans="2:65" s="15" customFormat="1">
      <c r="B132" s="176"/>
      <c r="D132" s="150" t="s">
        <v>226</v>
      </c>
      <c r="E132" s="177" t="s">
        <v>19</v>
      </c>
      <c r="F132" s="178" t="s">
        <v>455</v>
      </c>
      <c r="H132" s="179">
        <v>3.7679999999999998</v>
      </c>
      <c r="I132" s="180"/>
      <c r="L132" s="176"/>
      <c r="M132" s="181"/>
      <c r="T132" s="182"/>
      <c r="AT132" s="177" t="s">
        <v>226</v>
      </c>
      <c r="AU132" s="177" t="s">
        <v>79</v>
      </c>
      <c r="AV132" s="15" t="s">
        <v>236</v>
      </c>
      <c r="AW132" s="15" t="s">
        <v>31</v>
      </c>
      <c r="AX132" s="15" t="s">
        <v>69</v>
      </c>
      <c r="AY132" s="177" t="s">
        <v>212</v>
      </c>
    </row>
    <row r="133" spans="2:65" s="13" customFormat="1">
      <c r="B133" s="159"/>
      <c r="D133" s="150" t="s">
        <v>226</v>
      </c>
      <c r="E133" s="160" t="s">
        <v>19</v>
      </c>
      <c r="F133" s="161" t="s">
        <v>228</v>
      </c>
      <c r="H133" s="162">
        <v>12.249000000000001</v>
      </c>
      <c r="I133" s="163"/>
      <c r="L133" s="159"/>
      <c r="M133" s="164"/>
      <c r="T133" s="165"/>
      <c r="AT133" s="160" t="s">
        <v>226</v>
      </c>
      <c r="AU133" s="160" t="s">
        <v>79</v>
      </c>
      <c r="AV133" s="13" t="s">
        <v>229</v>
      </c>
      <c r="AW133" s="13" t="s">
        <v>31</v>
      </c>
      <c r="AX133" s="13" t="s">
        <v>77</v>
      </c>
      <c r="AY133" s="160" t="s">
        <v>212</v>
      </c>
    </row>
    <row r="134" spans="2:65" s="14" customFormat="1">
      <c r="B134" s="170"/>
      <c r="D134" s="150" t="s">
        <v>226</v>
      </c>
      <c r="E134" s="171" t="s">
        <v>19</v>
      </c>
      <c r="F134" s="172" t="s">
        <v>2677</v>
      </c>
      <c r="H134" s="171" t="s">
        <v>19</v>
      </c>
      <c r="I134" s="173"/>
      <c r="L134" s="170"/>
      <c r="M134" s="174"/>
      <c r="T134" s="175"/>
      <c r="AT134" s="171" t="s">
        <v>226</v>
      </c>
      <c r="AU134" s="171" t="s">
        <v>79</v>
      </c>
      <c r="AV134" s="14" t="s">
        <v>77</v>
      </c>
      <c r="AW134" s="14" t="s">
        <v>31</v>
      </c>
      <c r="AX134" s="14" t="s">
        <v>69</v>
      </c>
      <c r="AY134" s="171" t="s">
        <v>212</v>
      </c>
    </row>
    <row r="135" spans="2:65" s="1" customFormat="1" ht="24.2" customHeight="1">
      <c r="B135" s="34"/>
      <c r="C135" s="133" t="s">
        <v>229</v>
      </c>
      <c r="D135" s="133" t="s">
        <v>215</v>
      </c>
      <c r="E135" s="134" t="s">
        <v>2678</v>
      </c>
      <c r="F135" s="135" t="s">
        <v>2679</v>
      </c>
      <c r="G135" s="136" t="s">
        <v>420</v>
      </c>
      <c r="H135" s="137">
        <v>110.24</v>
      </c>
      <c r="I135" s="138"/>
      <c r="J135" s="139">
        <f>ROUND(I135*H135,2)</f>
        <v>0</v>
      </c>
      <c r="K135" s="135" t="s">
        <v>219</v>
      </c>
      <c r="L135" s="34"/>
      <c r="M135" s="140" t="s">
        <v>19</v>
      </c>
      <c r="N135" s="141" t="s">
        <v>40</v>
      </c>
      <c r="P135" s="142">
        <f>O135*H135</f>
        <v>0</v>
      </c>
      <c r="Q135" s="142">
        <v>0</v>
      </c>
      <c r="R135" s="142">
        <f>Q135*H135</f>
        <v>0</v>
      </c>
      <c r="S135" s="142">
        <v>0</v>
      </c>
      <c r="T135" s="143">
        <f>S135*H135</f>
        <v>0</v>
      </c>
      <c r="AR135" s="144" t="s">
        <v>229</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229</v>
      </c>
      <c r="BM135" s="144" t="s">
        <v>2680</v>
      </c>
    </row>
    <row r="136" spans="2:65" s="1" customFormat="1">
      <c r="B136" s="34"/>
      <c r="D136" s="146" t="s">
        <v>222</v>
      </c>
      <c r="F136" s="147" t="s">
        <v>2681</v>
      </c>
      <c r="I136" s="148"/>
      <c r="L136" s="34"/>
      <c r="M136" s="149"/>
      <c r="T136" s="55"/>
      <c r="AT136" s="19" t="s">
        <v>222</v>
      </c>
      <c r="AU136" s="19" t="s">
        <v>79</v>
      </c>
    </row>
    <row r="137" spans="2:65" s="14" customFormat="1" ht="22.5">
      <c r="B137" s="170"/>
      <c r="D137" s="150" t="s">
        <v>226</v>
      </c>
      <c r="E137" s="171" t="s">
        <v>19</v>
      </c>
      <c r="F137" s="172" t="s">
        <v>2682</v>
      </c>
      <c r="H137" s="171" t="s">
        <v>19</v>
      </c>
      <c r="I137" s="173"/>
      <c r="L137" s="170"/>
      <c r="M137" s="174"/>
      <c r="T137" s="175"/>
      <c r="AT137" s="171" t="s">
        <v>226</v>
      </c>
      <c r="AU137" s="171" t="s">
        <v>79</v>
      </c>
      <c r="AV137" s="14" t="s">
        <v>77</v>
      </c>
      <c r="AW137" s="14" t="s">
        <v>31</v>
      </c>
      <c r="AX137" s="14" t="s">
        <v>69</v>
      </c>
      <c r="AY137" s="171" t="s">
        <v>212</v>
      </c>
    </row>
    <row r="138" spans="2:65" s="14" customFormat="1">
      <c r="B138" s="170"/>
      <c r="D138" s="150" t="s">
        <v>226</v>
      </c>
      <c r="E138" s="171" t="s">
        <v>19</v>
      </c>
      <c r="F138" s="172" t="s">
        <v>2668</v>
      </c>
      <c r="H138" s="171" t="s">
        <v>19</v>
      </c>
      <c r="I138" s="173"/>
      <c r="L138" s="170"/>
      <c r="M138" s="174"/>
      <c r="T138" s="175"/>
      <c r="AT138" s="171" t="s">
        <v>226</v>
      </c>
      <c r="AU138" s="171" t="s">
        <v>79</v>
      </c>
      <c r="AV138" s="14" t="s">
        <v>77</v>
      </c>
      <c r="AW138" s="14" t="s">
        <v>31</v>
      </c>
      <c r="AX138" s="14" t="s">
        <v>69</v>
      </c>
      <c r="AY138" s="171" t="s">
        <v>212</v>
      </c>
    </row>
    <row r="139" spans="2:65" s="12" customFormat="1">
      <c r="B139" s="152"/>
      <c r="D139" s="150" t="s">
        <v>226</v>
      </c>
      <c r="E139" s="153" t="s">
        <v>19</v>
      </c>
      <c r="F139" s="154" t="s">
        <v>2683</v>
      </c>
      <c r="H139" s="155">
        <v>14.818</v>
      </c>
      <c r="I139" s="156"/>
      <c r="L139" s="152"/>
      <c r="M139" s="157"/>
      <c r="T139" s="158"/>
      <c r="AT139" s="153" t="s">
        <v>226</v>
      </c>
      <c r="AU139" s="153" t="s">
        <v>79</v>
      </c>
      <c r="AV139" s="12" t="s">
        <v>79</v>
      </c>
      <c r="AW139" s="12" t="s">
        <v>31</v>
      </c>
      <c r="AX139" s="12" t="s">
        <v>69</v>
      </c>
      <c r="AY139" s="153" t="s">
        <v>212</v>
      </c>
    </row>
    <row r="140" spans="2:65" s="12" customFormat="1">
      <c r="B140" s="152"/>
      <c r="D140" s="150" t="s">
        <v>226</v>
      </c>
      <c r="E140" s="153" t="s">
        <v>19</v>
      </c>
      <c r="F140" s="154" t="s">
        <v>2684</v>
      </c>
      <c r="H140" s="155">
        <v>17.486999999999998</v>
      </c>
      <c r="I140" s="156"/>
      <c r="L140" s="152"/>
      <c r="M140" s="157"/>
      <c r="T140" s="158"/>
      <c r="AT140" s="153" t="s">
        <v>226</v>
      </c>
      <c r="AU140" s="153" t="s">
        <v>79</v>
      </c>
      <c r="AV140" s="12" t="s">
        <v>79</v>
      </c>
      <c r="AW140" s="12" t="s">
        <v>31</v>
      </c>
      <c r="AX140" s="12" t="s">
        <v>69</v>
      </c>
      <c r="AY140" s="153" t="s">
        <v>212</v>
      </c>
    </row>
    <row r="141" spans="2:65" s="15" customFormat="1">
      <c r="B141" s="176"/>
      <c r="D141" s="150" t="s">
        <v>226</v>
      </c>
      <c r="E141" s="177" t="s">
        <v>19</v>
      </c>
      <c r="F141" s="178" t="s">
        <v>455</v>
      </c>
      <c r="H141" s="179">
        <v>32.305</v>
      </c>
      <c r="I141" s="180"/>
      <c r="L141" s="176"/>
      <c r="M141" s="181"/>
      <c r="T141" s="182"/>
      <c r="AT141" s="177" t="s">
        <v>226</v>
      </c>
      <c r="AU141" s="177" t="s">
        <v>79</v>
      </c>
      <c r="AV141" s="15" t="s">
        <v>236</v>
      </c>
      <c r="AW141" s="15" t="s">
        <v>31</v>
      </c>
      <c r="AX141" s="15" t="s">
        <v>69</v>
      </c>
      <c r="AY141" s="177" t="s">
        <v>212</v>
      </c>
    </row>
    <row r="142" spans="2:65" s="14" customFormat="1">
      <c r="B142" s="170"/>
      <c r="D142" s="150" t="s">
        <v>226</v>
      </c>
      <c r="E142" s="171" t="s">
        <v>19</v>
      </c>
      <c r="F142" s="172" t="s">
        <v>2671</v>
      </c>
      <c r="H142" s="171" t="s">
        <v>19</v>
      </c>
      <c r="I142" s="173"/>
      <c r="L142" s="170"/>
      <c r="M142" s="174"/>
      <c r="T142" s="175"/>
      <c r="AT142" s="171" t="s">
        <v>226</v>
      </c>
      <c r="AU142" s="171" t="s">
        <v>79</v>
      </c>
      <c r="AV142" s="14" t="s">
        <v>77</v>
      </c>
      <c r="AW142" s="14" t="s">
        <v>31</v>
      </c>
      <c r="AX142" s="14" t="s">
        <v>69</v>
      </c>
      <c r="AY142" s="171" t="s">
        <v>212</v>
      </c>
    </row>
    <row r="143" spans="2:65" s="12" customFormat="1">
      <c r="B143" s="152"/>
      <c r="D143" s="150" t="s">
        <v>226</v>
      </c>
      <c r="E143" s="153" t="s">
        <v>19</v>
      </c>
      <c r="F143" s="154" t="s">
        <v>2685</v>
      </c>
      <c r="H143" s="155">
        <v>23.332999999999998</v>
      </c>
      <c r="I143" s="156"/>
      <c r="L143" s="152"/>
      <c r="M143" s="157"/>
      <c r="T143" s="158"/>
      <c r="AT143" s="153" t="s">
        <v>226</v>
      </c>
      <c r="AU143" s="153" t="s">
        <v>79</v>
      </c>
      <c r="AV143" s="12" t="s">
        <v>79</v>
      </c>
      <c r="AW143" s="12" t="s">
        <v>31</v>
      </c>
      <c r="AX143" s="12" t="s">
        <v>69</v>
      </c>
      <c r="AY143" s="153" t="s">
        <v>212</v>
      </c>
    </row>
    <row r="144" spans="2:65" s="12" customFormat="1">
      <c r="B144" s="152"/>
      <c r="D144" s="150" t="s">
        <v>226</v>
      </c>
      <c r="E144" s="153" t="s">
        <v>19</v>
      </c>
      <c r="F144" s="154" t="s">
        <v>2686</v>
      </c>
      <c r="H144" s="155">
        <v>20.687000000000001</v>
      </c>
      <c r="I144" s="156"/>
      <c r="L144" s="152"/>
      <c r="M144" s="157"/>
      <c r="T144" s="158"/>
      <c r="AT144" s="153" t="s">
        <v>226</v>
      </c>
      <c r="AU144" s="153" t="s">
        <v>79</v>
      </c>
      <c r="AV144" s="12" t="s">
        <v>79</v>
      </c>
      <c r="AW144" s="12" t="s">
        <v>31</v>
      </c>
      <c r="AX144" s="12" t="s">
        <v>69</v>
      </c>
      <c r="AY144" s="153" t="s">
        <v>212</v>
      </c>
    </row>
    <row r="145" spans="2:65" s="15" customFormat="1">
      <c r="B145" s="176"/>
      <c r="D145" s="150" t="s">
        <v>226</v>
      </c>
      <c r="E145" s="177" t="s">
        <v>19</v>
      </c>
      <c r="F145" s="178" t="s">
        <v>455</v>
      </c>
      <c r="H145" s="179">
        <v>44.02</v>
      </c>
      <c r="I145" s="180"/>
      <c r="L145" s="176"/>
      <c r="M145" s="181"/>
      <c r="T145" s="182"/>
      <c r="AT145" s="177" t="s">
        <v>226</v>
      </c>
      <c r="AU145" s="177" t="s">
        <v>79</v>
      </c>
      <c r="AV145" s="15" t="s">
        <v>236</v>
      </c>
      <c r="AW145" s="15" t="s">
        <v>31</v>
      </c>
      <c r="AX145" s="15" t="s">
        <v>69</v>
      </c>
      <c r="AY145" s="177" t="s">
        <v>212</v>
      </c>
    </row>
    <row r="146" spans="2:65" s="14" customFormat="1">
      <c r="B146" s="170"/>
      <c r="D146" s="150" t="s">
        <v>226</v>
      </c>
      <c r="E146" s="171" t="s">
        <v>19</v>
      </c>
      <c r="F146" s="172" t="s">
        <v>2674</v>
      </c>
      <c r="H146" s="171" t="s">
        <v>19</v>
      </c>
      <c r="I146" s="173"/>
      <c r="L146" s="170"/>
      <c r="M146" s="174"/>
      <c r="T146" s="175"/>
      <c r="AT146" s="171" t="s">
        <v>226</v>
      </c>
      <c r="AU146" s="171" t="s">
        <v>79</v>
      </c>
      <c r="AV146" s="14" t="s">
        <v>77</v>
      </c>
      <c r="AW146" s="14" t="s">
        <v>31</v>
      </c>
      <c r="AX146" s="14" t="s">
        <v>69</v>
      </c>
      <c r="AY146" s="171" t="s">
        <v>212</v>
      </c>
    </row>
    <row r="147" spans="2:65" s="12" customFormat="1">
      <c r="B147" s="152"/>
      <c r="D147" s="150" t="s">
        <v>226</v>
      </c>
      <c r="E147" s="153" t="s">
        <v>19</v>
      </c>
      <c r="F147" s="154" t="s">
        <v>2687</v>
      </c>
      <c r="H147" s="155">
        <v>19.079999999999998</v>
      </c>
      <c r="I147" s="156"/>
      <c r="L147" s="152"/>
      <c r="M147" s="157"/>
      <c r="T147" s="158"/>
      <c r="AT147" s="153" t="s">
        <v>226</v>
      </c>
      <c r="AU147" s="153" t="s">
        <v>79</v>
      </c>
      <c r="AV147" s="12" t="s">
        <v>79</v>
      </c>
      <c r="AW147" s="12" t="s">
        <v>31</v>
      </c>
      <c r="AX147" s="12" t="s">
        <v>69</v>
      </c>
      <c r="AY147" s="153" t="s">
        <v>212</v>
      </c>
    </row>
    <row r="148" spans="2:65" s="12" customFormat="1">
      <c r="B148" s="152"/>
      <c r="D148" s="150" t="s">
        <v>226</v>
      </c>
      <c r="E148" s="153" t="s">
        <v>19</v>
      </c>
      <c r="F148" s="154" t="s">
        <v>2688</v>
      </c>
      <c r="H148" s="155">
        <v>14.835000000000001</v>
      </c>
      <c r="I148" s="156"/>
      <c r="L148" s="152"/>
      <c r="M148" s="157"/>
      <c r="T148" s="158"/>
      <c r="AT148" s="153" t="s">
        <v>226</v>
      </c>
      <c r="AU148" s="153" t="s">
        <v>79</v>
      </c>
      <c r="AV148" s="12" t="s">
        <v>79</v>
      </c>
      <c r="AW148" s="12" t="s">
        <v>31</v>
      </c>
      <c r="AX148" s="12" t="s">
        <v>69</v>
      </c>
      <c r="AY148" s="153" t="s">
        <v>212</v>
      </c>
    </row>
    <row r="149" spans="2:65" s="15" customFormat="1">
      <c r="B149" s="176"/>
      <c r="D149" s="150" t="s">
        <v>226</v>
      </c>
      <c r="E149" s="177" t="s">
        <v>19</v>
      </c>
      <c r="F149" s="178" t="s">
        <v>455</v>
      </c>
      <c r="H149" s="179">
        <v>33.914999999999999</v>
      </c>
      <c r="I149" s="180"/>
      <c r="L149" s="176"/>
      <c r="M149" s="181"/>
      <c r="T149" s="182"/>
      <c r="AT149" s="177" t="s">
        <v>226</v>
      </c>
      <c r="AU149" s="177" t="s">
        <v>79</v>
      </c>
      <c r="AV149" s="15" t="s">
        <v>236</v>
      </c>
      <c r="AW149" s="15" t="s">
        <v>31</v>
      </c>
      <c r="AX149" s="15" t="s">
        <v>69</v>
      </c>
      <c r="AY149" s="177" t="s">
        <v>212</v>
      </c>
    </row>
    <row r="150" spans="2:65" s="13" customFormat="1">
      <c r="B150" s="159"/>
      <c r="D150" s="150" t="s">
        <v>226</v>
      </c>
      <c r="E150" s="160" t="s">
        <v>19</v>
      </c>
      <c r="F150" s="161" t="s">
        <v>228</v>
      </c>
      <c r="H150" s="162">
        <v>110.24</v>
      </c>
      <c r="I150" s="163"/>
      <c r="L150" s="159"/>
      <c r="M150" s="164"/>
      <c r="T150" s="165"/>
      <c r="AT150" s="160" t="s">
        <v>226</v>
      </c>
      <c r="AU150" s="160" t="s">
        <v>79</v>
      </c>
      <c r="AV150" s="13" t="s">
        <v>229</v>
      </c>
      <c r="AW150" s="13" t="s">
        <v>31</v>
      </c>
      <c r="AX150" s="13" t="s">
        <v>77</v>
      </c>
      <c r="AY150" s="160" t="s">
        <v>212</v>
      </c>
    </row>
    <row r="151" spans="2:65" s="14" customFormat="1">
      <c r="B151" s="170"/>
      <c r="D151" s="150" t="s">
        <v>226</v>
      </c>
      <c r="E151" s="171" t="s">
        <v>19</v>
      </c>
      <c r="F151" s="172" t="s">
        <v>2677</v>
      </c>
      <c r="H151" s="171" t="s">
        <v>19</v>
      </c>
      <c r="I151" s="173"/>
      <c r="L151" s="170"/>
      <c r="M151" s="174"/>
      <c r="T151" s="175"/>
      <c r="AT151" s="171" t="s">
        <v>226</v>
      </c>
      <c r="AU151" s="171" t="s">
        <v>79</v>
      </c>
      <c r="AV151" s="14" t="s">
        <v>77</v>
      </c>
      <c r="AW151" s="14" t="s">
        <v>31</v>
      </c>
      <c r="AX151" s="14" t="s">
        <v>69</v>
      </c>
      <c r="AY151" s="171" t="s">
        <v>212</v>
      </c>
    </row>
    <row r="152" spans="2:65" s="1" customFormat="1" ht="24.2" customHeight="1">
      <c r="B152" s="34"/>
      <c r="C152" s="133" t="s">
        <v>211</v>
      </c>
      <c r="D152" s="133" t="s">
        <v>215</v>
      </c>
      <c r="E152" s="134" t="s">
        <v>426</v>
      </c>
      <c r="F152" s="135" t="s">
        <v>427</v>
      </c>
      <c r="G152" s="136" t="s">
        <v>420</v>
      </c>
      <c r="H152" s="137">
        <v>6.1239999999999997</v>
      </c>
      <c r="I152" s="138"/>
      <c r="J152" s="139">
        <f>ROUND(I152*H152,2)</f>
        <v>0</v>
      </c>
      <c r="K152" s="135" t="s">
        <v>219</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2689</v>
      </c>
    </row>
    <row r="153" spans="2:65" s="1" customFormat="1">
      <c r="B153" s="34"/>
      <c r="D153" s="146" t="s">
        <v>222</v>
      </c>
      <c r="F153" s="147" t="s">
        <v>429</v>
      </c>
      <c r="I153" s="148"/>
      <c r="L153" s="34"/>
      <c r="M153" s="149"/>
      <c r="T153" s="55"/>
      <c r="AT153" s="19" t="s">
        <v>222</v>
      </c>
      <c r="AU153" s="19" t="s">
        <v>79</v>
      </c>
    </row>
    <row r="154" spans="2:65" s="12" customFormat="1">
      <c r="B154" s="152"/>
      <c r="D154" s="150" t="s">
        <v>226</v>
      </c>
      <c r="E154" s="153" t="s">
        <v>19</v>
      </c>
      <c r="F154" s="154" t="s">
        <v>2690</v>
      </c>
      <c r="H154" s="155">
        <v>6.1239999999999997</v>
      </c>
      <c r="I154" s="156"/>
      <c r="L154" s="152"/>
      <c r="M154" s="157"/>
      <c r="T154" s="158"/>
      <c r="AT154" s="153" t="s">
        <v>226</v>
      </c>
      <c r="AU154" s="153" t="s">
        <v>79</v>
      </c>
      <c r="AV154" s="12" t="s">
        <v>79</v>
      </c>
      <c r="AW154" s="12" t="s">
        <v>31</v>
      </c>
      <c r="AX154" s="12" t="s">
        <v>69</v>
      </c>
      <c r="AY154" s="153" t="s">
        <v>212</v>
      </c>
    </row>
    <row r="155" spans="2:65" s="13" customFormat="1">
      <c r="B155" s="159"/>
      <c r="D155" s="150" t="s">
        <v>226</v>
      </c>
      <c r="E155" s="160" t="s">
        <v>19</v>
      </c>
      <c r="F155" s="161" t="s">
        <v>228</v>
      </c>
      <c r="H155" s="162">
        <v>6.1239999999999997</v>
      </c>
      <c r="I155" s="163"/>
      <c r="L155" s="159"/>
      <c r="M155" s="164"/>
      <c r="T155" s="165"/>
      <c r="AT155" s="160" t="s">
        <v>226</v>
      </c>
      <c r="AU155" s="160" t="s">
        <v>79</v>
      </c>
      <c r="AV155" s="13" t="s">
        <v>229</v>
      </c>
      <c r="AW155" s="13" t="s">
        <v>31</v>
      </c>
      <c r="AX155" s="13" t="s">
        <v>77</v>
      </c>
      <c r="AY155" s="160" t="s">
        <v>212</v>
      </c>
    </row>
    <row r="156" spans="2:65" s="1" customFormat="1" ht="24.2" customHeight="1">
      <c r="B156" s="34"/>
      <c r="C156" s="133" t="s">
        <v>253</v>
      </c>
      <c r="D156" s="133" t="s">
        <v>215</v>
      </c>
      <c r="E156" s="134" t="s">
        <v>2691</v>
      </c>
      <c r="F156" s="135" t="s">
        <v>2692</v>
      </c>
      <c r="G156" s="136" t="s">
        <v>495</v>
      </c>
      <c r="H156" s="137">
        <v>895.04</v>
      </c>
      <c r="I156" s="138"/>
      <c r="J156" s="139">
        <f>ROUND(I156*H156,2)</f>
        <v>0</v>
      </c>
      <c r="K156" s="135" t="s">
        <v>219</v>
      </c>
      <c r="L156" s="34"/>
      <c r="M156" s="140" t="s">
        <v>19</v>
      </c>
      <c r="N156" s="141" t="s">
        <v>40</v>
      </c>
      <c r="P156" s="142">
        <f>O156*H156</f>
        <v>0</v>
      </c>
      <c r="Q156" s="142">
        <v>0</v>
      </c>
      <c r="R156" s="142">
        <f>Q156*H156</f>
        <v>0</v>
      </c>
      <c r="S156" s="142">
        <v>0</v>
      </c>
      <c r="T156" s="143">
        <f>S156*H156</f>
        <v>0</v>
      </c>
      <c r="AR156" s="144" t="s">
        <v>229</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229</v>
      </c>
      <c r="BM156" s="144" t="s">
        <v>2693</v>
      </c>
    </row>
    <row r="157" spans="2:65" s="1" customFormat="1">
      <c r="B157" s="34"/>
      <c r="D157" s="146" t="s">
        <v>222</v>
      </c>
      <c r="F157" s="147" t="s">
        <v>2694</v>
      </c>
      <c r="I157" s="148"/>
      <c r="L157" s="34"/>
      <c r="M157" s="149"/>
      <c r="T157" s="55"/>
      <c r="AT157" s="19" t="s">
        <v>222</v>
      </c>
      <c r="AU157" s="19" t="s">
        <v>79</v>
      </c>
    </row>
    <row r="158" spans="2:65" s="14" customFormat="1">
      <c r="B158" s="170"/>
      <c r="D158" s="150" t="s">
        <v>226</v>
      </c>
      <c r="E158" s="171" t="s">
        <v>19</v>
      </c>
      <c r="F158" s="172" t="s">
        <v>2695</v>
      </c>
      <c r="H158" s="171" t="s">
        <v>19</v>
      </c>
      <c r="I158" s="173"/>
      <c r="L158" s="170"/>
      <c r="M158" s="174"/>
      <c r="T158" s="175"/>
      <c r="AT158" s="171" t="s">
        <v>226</v>
      </c>
      <c r="AU158" s="171" t="s">
        <v>79</v>
      </c>
      <c r="AV158" s="14" t="s">
        <v>77</v>
      </c>
      <c r="AW158" s="14" t="s">
        <v>31</v>
      </c>
      <c r="AX158" s="14" t="s">
        <v>69</v>
      </c>
      <c r="AY158" s="171" t="s">
        <v>212</v>
      </c>
    </row>
    <row r="159" spans="2:65" s="12" customFormat="1">
      <c r="B159" s="152"/>
      <c r="D159" s="150" t="s">
        <v>226</v>
      </c>
      <c r="E159" s="153" t="s">
        <v>19</v>
      </c>
      <c r="F159" s="154" t="s">
        <v>2696</v>
      </c>
      <c r="H159" s="155">
        <v>871.2</v>
      </c>
      <c r="I159" s="156"/>
      <c r="L159" s="152"/>
      <c r="M159" s="157"/>
      <c r="T159" s="158"/>
      <c r="AT159" s="153" t="s">
        <v>226</v>
      </c>
      <c r="AU159" s="153" t="s">
        <v>79</v>
      </c>
      <c r="AV159" s="12" t="s">
        <v>79</v>
      </c>
      <c r="AW159" s="12" t="s">
        <v>31</v>
      </c>
      <c r="AX159" s="12" t="s">
        <v>69</v>
      </c>
      <c r="AY159" s="153" t="s">
        <v>212</v>
      </c>
    </row>
    <row r="160" spans="2:65" s="12" customFormat="1">
      <c r="B160" s="152"/>
      <c r="D160" s="150" t="s">
        <v>226</v>
      </c>
      <c r="E160" s="153" t="s">
        <v>19</v>
      </c>
      <c r="F160" s="154" t="s">
        <v>2697</v>
      </c>
      <c r="H160" s="155">
        <v>2.88</v>
      </c>
      <c r="I160" s="156"/>
      <c r="L160" s="152"/>
      <c r="M160" s="157"/>
      <c r="T160" s="158"/>
      <c r="AT160" s="153" t="s">
        <v>226</v>
      </c>
      <c r="AU160" s="153" t="s">
        <v>79</v>
      </c>
      <c r="AV160" s="12" t="s">
        <v>79</v>
      </c>
      <c r="AW160" s="12" t="s">
        <v>31</v>
      </c>
      <c r="AX160" s="12" t="s">
        <v>69</v>
      </c>
      <c r="AY160" s="153" t="s">
        <v>212</v>
      </c>
    </row>
    <row r="161" spans="2:65" s="12" customFormat="1">
      <c r="B161" s="152"/>
      <c r="D161" s="150" t="s">
        <v>226</v>
      </c>
      <c r="E161" s="153" t="s">
        <v>19</v>
      </c>
      <c r="F161" s="154" t="s">
        <v>2698</v>
      </c>
      <c r="H161" s="155">
        <v>20.96</v>
      </c>
      <c r="I161" s="156"/>
      <c r="L161" s="152"/>
      <c r="M161" s="157"/>
      <c r="T161" s="158"/>
      <c r="AT161" s="153" t="s">
        <v>226</v>
      </c>
      <c r="AU161" s="153" t="s">
        <v>79</v>
      </c>
      <c r="AV161" s="12" t="s">
        <v>79</v>
      </c>
      <c r="AW161" s="12" t="s">
        <v>31</v>
      </c>
      <c r="AX161" s="12" t="s">
        <v>69</v>
      </c>
      <c r="AY161" s="153" t="s">
        <v>212</v>
      </c>
    </row>
    <row r="162" spans="2:65" s="13" customFormat="1">
      <c r="B162" s="159"/>
      <c r="D162" s="150" t="s">
        <v>226</v>
      </c>
      <c r="E162" s="160" t="s">
        <v>19</v>
      </c>
      <c r="F162" s="161" t="s">
        <v>228</v>
      </c>
      <c r="H162" s="162">
        <v>895.04</v>
      </c>
      <c r="I162" s="163"/>
      <c r="L162" s="159"/>
      <c r="M162" s="164"/>
      <c r="T162" s="165"/>
      <c r="AT162" s="160" t="s">
        <v>226</v>
      </c>
      <c r="AU162" s="160" t="s">
        <v>79</v>
      </c>
      <c r="AV162" s="13" t="s">
        <v>229</v>
      </c>
      <c r="AW162" s="13" t="s">
        <v>31</v>
      </c>
      <c r="AX162" s="13" t="s">
        <v>77</v>
      </c>
      <c r="AY162" s="160" t="s">
        <v>212</v>
      </c>
    </row>
    <row r="163" spans="2:65" s="1" customFormat="1" ht="24.2" customHeight="1">
      <c r="B163" s="34"/>
      <c r="C163" s="133" t="s">
        <v>259</v>
      </c>
      <c r="D163" s="133" t="s">
        <v>215</v>
      </c>
      <c r="E163" s="134" t="s">
        <v>2699</v>
      </c>
      <c r="F163" s="135" t="s">
        <v>2700</v>
      </c>
      <c r="G163" s="136" t="s">
        <v>420</v>
      </c>
      <c r="H163" s="137">
        <v>93.521000000000001</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2701</v>
      </c>
    </row>
    <row r="164" spans="2:65" s="1" customFormat="1">
      <c r="B164" s="34"/>
      <c r="D164" s="146" t="s">
        <v>222</v>
      </c>
      <c r="F164" s="147" t="s">
        <v>2702</v>
      </c>
      <c r="I164" s="148"/>
      <c r="L164" s="34"/>
      <c r="M164" s="149"/>
      <c r="T164" s="55"/>
      <c r="AT164" s="19" t="s">
        <v>222</v>
      </c>
      <c r="AU164" s="19" t="s">
        <v>79</v>
      </c>
    </row>
    <row r="165" spans="2:65" s="14" customFormat="1">
      <c r="B165" s="170"/>
      <c r="D165" s="150" t="s">
        <v>226</v>
      </c>
      <c r="E165" s="171" t="s">
        <v>19</v>
      </c>
      <c r="F165" s="172" t="s">
        <v>2703</v>
      </c>
      <c r="H165" s="171" t="s">
        <v>19</v>
      </c>
      <c r="I165" s="173"/>
      <c r="L165" s="170"/>
      <c r="M165" s="174"/>
      <c r="T165" s="175"/>
      <c r="AT165" s="171" t="s">
        <v>226</v>
      </c>
      <c r="AU165" s="171" t="s">
        <v>79</v>
      </c>
      <c r="AV165" s="14" t="s">
        <v>77</v>
      </c>
      <c r="AW165" s="14" t="s">
        <v>31</v>
      </c>
      <c r="AX165" s="14" t="s">
        <v>69</v>
      </c>
      <c r="AY165" s="171" t="s">
        <v>212</v>
      </c>
    </row>
    <row r="166" spans="2:65" s="14" customFormat="1">
      <c r="B166" s="170"/>
      <c r="D166" s="150" t="s">
        <v>226</v>
      </c>
      <c r="E166" s="171" t="s">
        <v>19</v>
      </c>
      <c r="F166" s="172" t="s">
        <v>2704</v>
      </c>
      <c r="H166" s="171" t="s">
        <v>19</v>
      </c>
      <c r="I166" s="173"/>
      <c r="L166" s="170"/>
      <c r="M166" s="174"/>
      <c r="T166" s="175"/>
      <c r="AT166" s="171" t="s">
        <v>226</v>
      </c>
      <c r="AU166" s="171" t="s">
        <v>79</v>
      </c>
      <c r="AV166" s="14" t="s">
        <v>77</v>
      </c>
      <c r="AW166" s="14" t="s">
        <v>31</v>
      </c>
      <c r="AX166" s="14" t="s">
        <v>69</v>
      </c>
      <c r="AY166" s="171" t="s">
        <v>212</v>
      </c>
    </row>
    <row r="167" spans="2:65" s="12" customFormat="1">
      <c r="B167" s="152"/>
      <c r="D167" s="150" t="s">
        <v>226</v>
      </c>
      <c r="E167" s="153" t="s">
        <v>19</v>
      </c>
      <c r="F167" s="154" t="s">
        <v>2705</v>
      </c>
      <c r="H167" s="155">
        <v>1.728</v>
      </c>
      <c r="I167" s="156"/>
      <c r="L167" s="152"/>
      <c r="M167" s="157"/>
      <c r="T167" s="158"/>
      <c r="AT167" s="153" t="s">
        <v>226</v>
      </c>
      <c r="AU167" s="153" t="s">
        <v>79</v>
      </c>
      <c r="AV167" s="12" t="s">
        <v>79</v>
      </c>
      <c r="AW167" s="12" t="s">
        <v>31</v>
      </c>
      <c r="AX167" s="12" t="s">
        <v>69</v>
      </c>
      <c r="AY167" s="153" t="s">
        <v>212</v>
      </c>
    </row>
    <row r="168" spans="2:65" s="12" customFormat="1">
      <c r="B168" s="152"/>
      <c r="D168" s="150" t="s">
        <v>226</v>
      </c>
      <c r="E168" s="153" t="s">
        <v>19</v>
      </c>
      <c r="F168" s="154" t="s">
        <v>2706</v>
      </c>
      <c r="H168" s="155">
        <v>19.43</v>
      </c>
      <c r="I168" s="156"/>
      <c r="L168" s="152"/>
      <c r="M168" s="157"/>
      <c r="T168" s="158"/>
      <c r="AT168" s="153" t="s">
        <v>226</v>
      </c>
      <c r="AU168" s="153" t="s">
        <v>79</v>
      </c>
      <c r="AV168" s="12" t="s">
        <v>79</v>
      </c>
      <c r="AW168" s="12" t="s">
        <v>31</v>
      </c>
      <c r="AX168" s="12" t="s">
        <v>69</v>
      </c>
      <c r="AY168" s="153" t="s">
        <v>212</v>
      </c>
    </row>
    <row r="169" spans="2:65" s="15" customFormat="1">
      <c r="B169" s="176"/>
      <c r="D169" s="150" t="s">
        <v>226</v>
      </c>
      <c r="E169" s="177" t="s">
        <v>19</v>
      </c>
      <c r="F169" s="178" t="s">
        <v>455</v>
      </c>
      <c r="H169" s="179">
        <v>21.158000000000001</v>
      </c>
      <c r="I169" s="180"/>
      <c r="L169" s="176"/>
      <c r="M169" s="181"/>
      <c r="T169" s="182"/>
      <c r="AT169" s="177" t="s">
        <v>226</v>
      </c>
      <c r="AU169" s="177" t="s">
        <v>79</v>
      </c>
      <c r="AV169" s="15" t="s">
        <v>236</v>
      </c>
      <c r="AW169" s="15" t="s">
        <v>31</v>
      </c>
      <c r="AX169" s="15" t="s">
        <v>69</v>
      </c>
      <c r="AY169" s="177" t="s">
        <v>212</v>
      </c>
    </row>
    <row r="170" spans="2:65" s="14" customFormat="1">
      <c r="B170" s="170"/>
      <c r="D170" s="150" t="s">
        <v>226</v>
      </c>
      <c r="E170" s="171" t="s">
        <v>19</v>
      </c>
      <c r="F170" s="172" t="s">
        <v>2707</v>
      </c>
      <c r="H170" s="171" t="s">
        <v>19</v>
      </c>
      <c r="I170" s="173"/>
      <c r="L170" s="170"/>
      <c r="M170" s="174"/>
      <c r="T170" s="175"/>
      <c r="AT170" s="171" t="s">
        <v>226</v>
      </c>
      <c r="AU170" s="171" t="s">
        <v>79</v>
      </c>
      <c r="AV170" s="14" t="s">
        <v>77</v>
      </c>
      <c r="AW170" s="14" t="s">
        <v>31</v>
      </c>
      <c r="AX170" s="14" t="s">
        <v>69</v>
      </c>
      <c r="AY170" s="171" t="s">
        <v>212</v>
      </c>
    </row>
    <row r="171" spans="2:65" s="12" customFormat="1">
      <c r="B171" s="152"/>
      <c r="D171" s="150" t="s">
        <v>226</v>
      </c>
      <c r="E171" s="153" t="s">
        <v>19</v>
      </c>
      <c r="F171" s="154" t="s">
        <v>2708</v>
      </c>
      <c r="H171" s="155">
        <v>14.691000000000001</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2709</v>
      </c>
      <c r="H172" s="155">
        <v>22.984999999999999</v>
      </c>
      <c r="I172" s="156"/>
      <c r="L172" s="152"/>
      <c r="M172" s="157"/>
      <c r="T172" s="158"/>
      <c r="AT172" s="153" t="s">
        <v>226</v>
      </c>
      <c r="AU172" s="153" t="s">
        <v>79</v>
      </c>
      <c r="AV172" s="12" t="s">
        <v>79</v>
      </c>
      <c r="AW172" s="12" t="s">
        <v>31</v>
      </c>
      <c r="AX172" s="12" t="s">
        <v>69</v>
      </c>
      <c r="AY172" s="153" t="s">
        <v>212</v>
      </c>
    </row>
    <row r="173" spans="2:65" s="15" customFormat="1">
      <c r="B173" s="176"/>
      <c r="D173" s="150" t="s">
        <v>226</v>
      </c>
      <c r="E173" s="177" t="s">
        <v>19</v>
      </c>
      <c r="F173" s="178" t="s">
        <v>455</v>
      </c>
      <c r="H173" s="179">
        <v>37.676000000000002</v>
      </c>
      <c r="I173" s="180"/>
      <c r="L173" s="176"/>
      <c r="M173" s="181"/>
      <c r="T173" s="182"/>
      <c r="AT173" s="177" t="s">
        <v>226</v>
      </c>
      <c r="AU173" s="177" t="s">
        <v>79</v>
      </c>
      <c r="AV173" s="15" t="s">
        <v>236</v>
      </c>
      <c r="AW173" s="15" t="s">
        <v>31</v>
      </c>
      <c r="AX173" s="15" t="s">
        <v>69</v>
      </c>
      <c r="AY173" s="177" t="s">
        <v>212</v>
      </c>
    </row>
    <row r="174" spans="2:65" s="14" customFormat="1">
      <c r="B174" s="170"/>
      <c r="D174" s="150" t="s">
        <v>226</v>
      </c>
      <c r="E174" s="171" t="s">
        <v>19</v>
      </c>
      <c r="F174" s="172" t="s">
        <v>2674</v>
      </c>
      <c r="H174" s="171" t="s">
        <v>19</v>
      </c>
      <c r="I174" s="173"/>
      <c r="L174" s="170"/>
      <c r="M174" s="174"/>
      <c r="T174" s="175"/>
      <c r="AT174" s="171" t="s">
        <v>226</v>
      </c>
      <c r="AU174" s="171" t="s">
        <v>79</v>
      </c>
      <c r="AV174" s="14" t="s">
        <v>77</v>
      </c>
      <c r="AW174" s="14" t="s">
        <v>31</v>
      </c>
      <c r="AX174" s="14" t="s">
        <v>69</v>
      </c>
      <c r="AY174" s="171" t="s">
        <v>212</v>
      </c>
    </row>
    <row r="175" spans="2:65" s="12" customFormat="1">
      <c r="B175" s="152"/>
      <c r="D175" s="150" t="s">
        <v>226</v>
      </c>
      <c r="E175" s="153" t="s">
        <v>19</v>
      </c>
      <c r="F175" s="154" t="s">
        <v>2710</v>
      </c>
      <c r="H175" s="155">
        <v>18.204000000000001</v>
      </c>
      <c r="I175" s="156"/>
      <c r="L175" s="152"/>
      <c r="M175" s="157"/>
      <c r="T175" s="158"/>
      <c r="AT175" s="153" t="s">
        <v>226</v>
      </c>
      <c r="AU175" s="153" t="s">
        <v>79</v>
      </c>
      <c r="AV175" s="12" t="s">
        <v>79</v>
      </c>
      <c r="AW175" s="12" t="s">
        <v>31</v>
      </c>
      <c r="AX175" s="12" t="s">
        <v>69</v>
      </c>
      <c r="AY175" s="153" t="s">
        <v>212</v>
      </c>
    </row>
    <row r="176" spans="2:65" s="12" customFormat="1">
      <c r="B176" s="152"/>
      <c r="D176" s="150" t="s">
        <v>226</v>
      </c>
      <c r="E176" s="153" t="s">
        <v>19</v>
      </c>
      <c r="F176" s="154" t="s">
        <v>2711</v>
      </c>
      <c r="H176" s="155">
        <v>16.483000000000001</v>
      </c>
      <c r="I176" s="156"/>
      <c r="L176" s="152"/>
      <c r="M176" s="157"/>
      <c r="T176" s="158"/>
      <c r="AT176" s="153" t="s">
        <v>226</v>
      </c>
      <c r="AU176" s="153" t="s">
        <v>79</v>
      </c>
      <c r="AV176" s="12" t="s">
        <v>79</v>
      </c>
      <c r="AW176" s="12" t="s">
        <v>31</v>
      </c>
      <c r="AX176" s="12" t="s">
        <v>69</v>
      </c>
      <c r="AY176" s="153" t="s">
        <v>212</v>
      </c>
    </row>
    <row r="177" spans="2:65" s="15" customFormat="1">
      <c r="B177" s="176"/>
      <c r="D177" s="150" t="s">
        <v>226</v>
      </c>
      <c r="E177" s="177" t="s">
        <v>19</v>
      </c>
      <c r="F177" s="178" t="s">
        <v>455</v>
      </c>
      <c r="H177" s="179">
        <v>34.686999999999998</v>
      </c>
      <c r="I177" s="180"/>
      <c r="L177" s="176"/>
      <c r="M177" s="181"/>
      <c r="T177" s="182"/>
      <c r="AT177" s="177" t="s">
        <v>226</v>
      </c>
      <c r="AU177" s="177" t="s">
        <v>79</v>
      </c>
      <c r="AV177" s="15" t="s">
        <v>236</v>
      </c>
      <c r="AW177" s="15" t="s">
        <v>31</v>
      </c>
      <c r="AX177" s="15" t="s">
        <v>69</v>
      </c>
      <c r="AY177" s="177" t="s">
        <v>212</v>
      </c>
    </row>
    <row r="178" spans="2:65" s="13" customFormat="1">
      <c r="B178" s="159"/>
      <c r="D178" s="150" t="s">
        <v>226</v>
      </c>
      <c r="E178" s="160" t="s">
        <v>19</v>
      </c>
      <c r="F178" s="161" t="s">
        <v>228</v>
      </c>
      <c r="H178" s="162">
        <v>93.521000000000001</v>
      </c>
      <c r="I178" s="163"/>
      <c r="L178" s="159"/>
      <c r="M178" s="164"/>
      <c r="T178" s="165"/>
      <c r="AT178" s="160" t="s">
        <v>226</v>
      </c>
      <c r="AU178" s="160" t="s">
        <v>79</v>
      </c>
      <c r="AV178" s="13" t="s">
        <v>229</v>
      </c>
      <c r="AW178" s="13" t="s">
        <v>31</v>
      </c>
      <c r="AX178" s="13" t="s">
        <v>77</v>
      </c>
      <c r="AY178" s="160" t="s">
        <v>212</v>
      </c>
    </row>
    <row r="179" spans="2:65" s="1" customFormat="1" ht="24.2" customHeight="1">
      <c r="B179" s="34"/>
      <c r="C179" s="133" t="s">
        <v>267</v>
      </c>
      <c r="D179" s="133" t="s">
        <v>215</v>
      </c>
      <c r="E179" s="134" t="s">
        <v>449</v>
      </c>
      <c r="F179" s="135" t="s">
        <v>450</v>
      </c>
      <c r="G179" s="136" t="s">
        <v>420</v>
      </c>
      <c r="H179" s="137">
        <v>216.01</v>
      </c>
      <c r="I179" s="138"/>
      <c r="J179" s="139">
        <f>ROUND(I179*H179,2)</f>
        <v>0</v>
      </c>
      <c r="K179" s="135" t="s">
        <v>219</v>
      </c>
      <c r="L179" s="34"/>
      <c r="M179" s="140" t="s">
        <v>19</v>
      </c>
      <c r="N179" s="141" t="s">
        <v>40</v>
      </c>
      <c r="P179" s="142">
        <f>O179*H179</f>
        <v>0</v>
      </c>
      <c r="Q179" s="142">
        <v>0</v>
      </c>
      <c r="R179" s="142">
        <f>Q179*H179</f>
        <v>0</v>
      </c>
      <c r="S179" s="142">
        <v>0</v>
      </c>
      <c r="T179" s="143">
        <f>S179*H179</f>
        <v>0</v>
      </c>
      <c r="AR179" s="144" t="s">
        <v>229</v>
      </c>
      <c r="AT179" s="144" t="s">
        <v>215</v>
      </c>
      <c r="AU179" s="144" t="s">
        <v>79</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229</v>
      </c>
      <c r="BM179" s="144" t="s">
        <v>2712</v>
      </c>
    </row>
    <row r="180" spans="2:65" s="1" customFormat="1">
      <c r="B180" s="34"/>
      <c r="D180" s="146" t="s">
        <v>222</v>
      </c>
      <c r="F180" s="147" t="s">
        <v>452</v>
      </c>
      <c r="I180" s="148"/>
      <c r="L180" s="34"/>
      <c r="M180" s="149"/>
      <c r="T180" s="55"/>
      <c r="AT180" s="19" t="s">
        <v>222</v>
      </c>
      <c r="AU180" s="19" t="s">
        <v>79</v>
      </c>
    </row>
    <row r="181" spans="2:65" s="14" customFormat="1">
      <c r="B181" s="170"/>
      <c r="D181" s="150" t="s">
        <v>226</v>
      </c>
      <c r="E181" s="171" t="s">
        <v>19</v>
      </c>
      <c r="F181" s="172" t="s">
        <v>2713</v>
      </c>
      <c r="H181" s="171" t="s">
        <v>19</v>
      </c>
      <c r="I181" s="173"/>
      <c r="L181" s="170"/>
      <c r="M181" s="174"/>
      <c r="T181" s="175"/>
      <c r="AT181" s="171" t="s">
        <v>226</v>
      </c>
      <c r="AU181" s="171" t="s">
        <v>79</v>
      </c>
      <c r="AV181" s="14" t="s">
        <v>77</v>
      </c>
      <c r="AW181" s="14" t="s">
        <v>31</v>
      </c>
      <c r="AX181" s="14" t="s">
        <v>69</v>
      </c>
      <c r="AY181" s="171" t="s">
        <v>212</v>
      </c>
    </row>
    <row r="182" spans="2:65" s="14" customFormat="1">
      <c r="B182" s="170"/>
      <c r="D182" s="150" t="s">
        <v>226</v>
      </c>
      <c r="E182" s="171" t="s">
        <v>19</v>
      </c>
      <c r="F182" s="172" t="s">
        <v>2714</v>
      </c>
      <c r="H182" s="171" t="s">
        <v>19</v>
      </c>
      <c r="I182" s="173"/>
      <c r="L182" s="170"/>
      <c r="M182" s="174"/>
      <c r="T182" s="175"/>
      <c r="AT182" s="171" t="s">
        <v>226</v>
      </c>
      <c r="AU182" s="171" t="s">
        <v>79</v>
      </c>
      <c r="AV182" s="14" t="s">
        <v>77</v>
      </c>
      <c r="AW182" s="14" t="s">
        <v>31</v>
      </c>
      <c r="AX182" s="14" t="s">
        <v>69</v>
      </c>
      <c r="AY182" s="171" t="s">
        <v>212</v>
      </c>
    </row>
    <row r="183" spans="2:65" s="12" customFormat="1">
      <c r="B183" s="152"/>
      <c r="D183" s="150" t="s">
        <v>226</v>
      </c>
      <c r="E183" s="153" t="s">
        <v>19</v>
      </c>
      <c r="F183" s="154" t="s">
        <v>2715</v>
      </c>
      <c r="H183" s="155">
        <v>93.521000000000001</v>
      </c>
      <c r="I183" s="156"/>
      <c r="L183" s="152"/>
      <c r="M183" s="157"/>
      <c r="T183" s="158"/>
      <c r="AT183" s="153" t="s">
        <v>226</v>
      </c>
      <c r="AU183" s="153" t="s">
        <v>79</v>
      </c>
      <c r="AV183" s="12" t="s">
        <v>79</v>
      </c>
      <c r="AW183" s="12" t="s">
        <v>31</v>
      </c>
      <c r="AX183" s="12" t="s">
        <v>69</v>
      </c>
      <c r="AY183" s="153" t="s">
        <v>212</v>
      </c>
    </row>
    <row r="184" spans="2:65" s="14" customFormat="1">
      <c r="B184" s="170"/>
      <c r="D184" s="150" t="s">
        <v>226</v>
      </c>
      <c r="E184" s="171" t="s">
        <v>19</v>
      </c>
      <c r="F184" s="172" t="s">
        <v>2716</v>
      </c>
      <c r="H184" s="171" t="s">
        <v>19</v>
      </c>
      <c r="I184" s="173"/>
      <c r="L184" s="170"/>
      <c r="M184" s="174"/>
      <c r="T184" s="175"/>
      <c r="AT184" s="171" t="s">
        <v>226</v>
      </c>
      <c r="AU184" s="171" t="s">
        <v>79</v>
      </c>
      <c r="AV184" s="14" t="s">
        <v>77</v>
      </c>
      <c r="AW184" s="14" t="s">
        <v>31</v>
      </c>
      <c r="AX184" s="14" t="s">
        <v>69</v>
      </c>
      <c r="AY184" s="171" t="s">
        <v>212</v>
      </c>
    </row>
    <row r="185" spans="2:65" s="12" customFormat="1">
      <c r="B185" s="152"/>
      <c r="D185" s="150" t="s">
        <v>226</v>
      </c>
      <c r="E185" s="153" t="s">
        <v>19</v>
      </c>
      <c r="F185" s="154" t="s">
        <v>2715</v>
      </c>
      <c r="H185" s="155">
        <v>93.521000000000001</v>
      </c>
      <c r="I185" s="156"/>
      <c r="L185" s="152"/>
      <c r="M185" s="157"/>
      <c r="T185" s="158"/>
      <c r="AT185" s="153" t="s">
        <v>226</v>
      </c>
      <c r="AU185" s="153" t="s">
        <v>79</v>
      </c>
      <c r="AV185" s="12" t="s">
        <v>79</v>
      </c>
      <c r="AW185" s="12" t="s">
        <v>31</v>
      </c>
      <c r="AX185" s="12" t="s">
        <v>69</v>
      </c>
      <c r="AY185" s="153" t="s">
        <v>212</v>
      </c>
    </row>
    <row r="186" spans="2:65" s="15" customFormat="1">
      <c r="B186" s="176"/>
      <c r="D186" s="150" t="s">
        <v>226</v>
      </c>
      <c r="E186" s="177" t="s">
        <v>19</v>
      </c>
      <c r="F186" s="178" t="s">
        <v>455</v>
      </c>
      <c r="H186" s="179">
        <v>187.042</v>
      </c>
      <c r="I186" s="180"/>
      <c r="L186" s="176"/>
      <c r="M186" s="181"/>
      <c r="T186" s="182"/>
      <c r="AT186" s="177" t="s">
        <v>226</v>
      </c>
      <c r="AU186" s="177" t="s">
        <v>79</v>
      </c>
      <c r="AV186" s="15" t="s">
        <v>236</v>
      </c>
      <c r="AW186" s="15" t="s">
        <v>31</v>
      </c>
      <c r="AX186" s="15" t="s">
        <v>69</v>
      </c>
      <c r="AY186" s="177" t="s">
        <v>212</v>
      </c>
    </row>
    <row r="187" spans="2:65" s="14" customFormat="1">
      <c r="B187" s="170"/>
      <c r="D187" s="150" t="s">
        <v>226</v>
      </c>
      <c r="E187" s="171" t="s">
        <v>19</v>
      </c>
      <c r="F187" s="172" t="s">
        <v>456</v>
      </c>
      <c r="H187" s="171" t="s">
        <v>19</v>
      </c>
      <c r="I187" s="173"/>
      <c r="L187" s="170"/>
      <c r="M187" s="174"/>
      <c r="T187" s="175"/>
      <c r="AT187" s="171" t="s">
        <v>226</v>
      </c>
      <c r="AU187" s="171" t="s">
        <v>79</v>
      </c>
      <c r="AV187" s="14" t="s">
        <v>77</v>
      </c>
      <c r="AW187" s="14" t="s">
        <v>31</v>
      </c>
      <c r="AX187" s="14" t="s">
        <v>69</v>
      </c>
      <c r="AY187" s="171" t="s">
        <v>212</v>
      </c>
    </row>
    <row r="188" spans="2:65" s="12" customFormat="1">
      <c r="B188" s="152"/>
      <c r="D188" s="150" t="s">
        <v>226</v>
      </c>
      <c r="E188" s="153" t="s">
        <v>19</v>
      </c>
      <c r="F188" s="154" t="s">
        <v>2717</v>
      </c>
      <c r="H188" s="155">
        <v>122.489</v>
      </c>
      <c r="I188" s="156"/>
      <c r="L188" s="152"/>
      <c r="M188" s="157"/>
      <c r="T188" s="158"/>
      <c r="AT188" s="153" t="s">
        <v>226</v>
      </c>
      <c r="AU188" s="153" t="s">
        <v>79</v>
      </c>
      <c r="AV188" s="12" t="s">
        <v>79</v>
      </c>
      <c r="AW188" s="12" t="s">
        <v>31</v>
      </c>
      <c r="AX188" s="12" t="s">
        <v>69</v>
      </c>
      <c r="AY188" s="153" t="s">
        <v>212</v>
      </c>
    </row>
    <row r="189" spans="2:65" s="12" customFormat="1">
      <c r="B189" s="152"/>
      <c r="D189" s="150" t="s">
        <v>226</v>
      </c>
      <c r="E189" s="153" t="s">
        <v>19</v>
      </c>
      <c r="F189" s="154" t="s">
        <v>2718</v>
      </c>
      <c r="H189" s="155">
        <v>-93.521000000000001</v>
      </c>
      <c r="I189" s="156"/>
      <c r="L189" s="152"/>
      <c r="M189" s="157"/>
      <c r="T189" s="158"/>
      <c r="AT189" s="153" t="s">
        <v>226</v>
      </c>
      <c r="AU189" s="153" t="s">
        <v>79</v>
      </c>
      <c r="AV189" s="12" t="s">
        <v>79</v>
      </c>
      <c r="AW189" s="12" t="s">
        <v>31</v>
      </c>
      <c r="AX189" s="12" t="s">
        <v>69</v>
      </c>
      <c r="AY189" s="153" t="s">
        <v>212</v>
      </c>
    </row>
    <row r="190" spans="2:65" s="15" customFormat="1">
      <c r="B190" s="176"/>
      <c r="D190" s="150" t="s">
        <v>226</v>
      </c>
      <c r="E190" s="177" t="s">
        <v>19</v>
      </c>
      <c r="F190" s="178" t="s">
        <v>455</v>
      </c>
      <c r="H190" s="179">
        <v>28.968</v>
      </c>
      <c r="I190" s="180"/>
      <c r="L190" s="176"/>
      <c r="M190" s="181"/>
      <c r="T190" s="182"/>
      <c r="AT190" s="177" t="s">
        <v>226</v>
      </c>
      <c r="AU190" s="177" t="s">
        <v>79</v>
      </c>
      <c r="AV190" s="15" t="s">
        <v>236</v>
      </c>
      <c r="AW190" s="15" t="s">
        <v>31</v>
      </c>
      <c r="AX190" s="15" t="s">
        <v>69</v>
      </c>
      <c r="AY190" s="177" t="s">
        <v>212</v>
      </c>
    </row>
    <row r="191" spans="2:65" s="13" customFormat="1">
      <c r="B191" s="159"/>
      <c r="D191" s="150" t="s">
        <v>226</v>
      </c>
      <c r="E191" s="160" t="s">
        <v>19</v>
      </c>
      <c r="F191" s="161" t="s">
        <v>228</v>
      </c>
      <c r="H191" s="162">
        <v>216.01</v>
      </c>
      <c r="I191" s="163"/>
      <c r="L191" s="159"/>
      <c r="M191" s="164"/>
      <c r="T191" s="165"/>
      <c r="AT191" s="160" t="s">
        <v>226</v>
      </c>
      <c r="AU191" s="160" t="s">
        <v>79</v>
      </c>
      <c r="AV191" s="13" t="s">
        <v>229</v>
      </c>
      <c r="AW191" s="13" t="s">
        <v>31</v>
      </c>
      <c r="AX191" s="13" t="s">
        <v>77</v>
      </c>
      <c r="AY191" s="160" t="s">
        <v>212</v>
      </c>
    </row>
    <row r="192" spans="2:65" s="1" customFormat="1" ht="37.9" customHeight="1">
      <c r="B192" s="34"/>
      <c r="C192" s="133" t="s">
        <v>275</v>
      </c>
      <c r="D192" s="133" t="s">
        <v>215</v>
      </c>
      <c r="E192" s="134" t="s">
        <v>458</v>
      </c>
      <c r="F192" s="135" t="s">
        <v>459</v>
      </c>
      <c r="G192" s="136" t="s">
        <v>420</v>
      </c>
      <c r="H192" s="137">
        <v>187.042</v>
      </c>
      <c r="I192" s="138"/>
      <c r="J192" s="139">
        <f>ROUND(I192*H192,2)</f>
        <v>0</v>
      </c>
      <c r="K192" s="135" t="s">
        <v>219</v>
      </c>
      <c r="L192" s="34"/>
      <c r="M192" s="140" t="s">
        <v>19</v>
      </c>
      <c r="N192" s="141" t="s">
        <v>40</v>
      </c>
      <c r="P192" s="142">
        <f>O192*H192</f>
        <v>0</v>
      </c>
      <c r="Q192" s="142">
        <v>0</v>
      </c>
      <c r="R192" s="142">
        <f>Q192*H192</f>
        <v>0</v>
      </c>
      <c r="S192" s="142">
        <v>0</v>
      </c>
      <c r="T192" s="143">
        <f>S192*H192</f>
        <v>0</v>
      </c>
      <c r="AR192" s="144" t="s">
        <v>229</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229</v>
      </c>
      <c r="BM192" s="144" t="s">
        <v>2719</v>
      </c>
    </row>
    <row r="193" spans="2:65" s="1" customFormat="1">
      <c r="B193" s="34"/>
      <c r="D193" s="146" t="s">
        <v>222</v>
      </c>
      <c r="F193" s="147" t="s">
        <v>461</v>
      </c>
      <c r="I193" s="148"/>
      <c r="L193" s="34"/>
      <c r="M193" s="149"/>
      <c r="T193" s="55"/>
      <c r="AT193" s="19" t="s">
        <v>222</v>
      </c>
      <c r="AU193" s="19" t="s">
        <v>79</v>
      </c>
    </row>
    <row r="194" spans="2:65" s="14" customFormat="1">
      <c r="B194" s="170"/>
      <c r="D194" s="150" t="s">
        <v>226</v>
      </c>
      <c r="E194" s="171" t="s">
        <v>19</v>
      </c>
      <c r="F194" s="172" t="s">
        <v>2720</v>
      </c>
      <c r="H194" s="171" t="s">
        <v>19</v>
      </c>
      <c r="I194" s="173"/>
      <c r="L194" s="170"/>
      <c r="M194" s="174"/>
      <c r="T194" s="175"/>
      <c r="AT194" s="171" t="s">
        <v>226</v>
      </c>
      <c r="AU194" s="171" t="s">
        <v>79</v>
      </c>
      <c r="AV194" s="14" t="s">
        <v>77</v>
      </c>
      <c r="AW194" s="14" t="s">
        <v>31</v>
      </c>
      <c r="AX194" s="14" t="s">
        <v>69</v>
      </c>
      <c r="AY194" s="171" t="s">
        <v>212</v>
      </c>
    </row>
    <row r="195" spans="2:65" s="14" customFormat="1">
      <c r="B195" s="170"/>
      <c r="D195" s="150" t="s">
        <v>226</v>
      </c>
      <c r="E195" s="171" t="s">
        <v>19</v>
      </c>
      <c r="F195" s="172" t="s">
        <v>2721</v>
      </c>
      <c r="H195" s="171" t="s">
        <v>19</v>
      </c>
      <c r="I195" s="173"/>
      <c r="L195" s="170"/>
      <c r="M195" s="174"/>
      <c r="T195" s="175"/>
      <c r="AT195" s="171" t="s">
        <v>226</v>
      </c>
      <c r="AU195" s="171" t="s">
        <v>79</v>
      </c>
      <c r="AV195" s="14" t="s">
        <v>77</v>
      </c>
      <c r="AW195" s="14" t="s">
        <v>31</v>
      </c>
      <c r="AX195" s="14" t="s">
        <v>69</v>
      </c>
      <c r="AY195" s="171" t="s">
        <v>212</v>
      </c>
    </row>
    <row r="196" spans="2:65" s="12" customFormat="1">
      <c r="B196" s="152"/>
      <c r="D196" s="150" t="s">
        <v>226</v>
      </c>
      <c r="E196" s="153" t="s">
        <v>19</v>
      </c>
      <c r="F196" s="154" t="s">
        <v>2715</v>
      </c>
      <c r="H196" s="155">
        <v>93.521000000000001</v>
      </c>
      <c r="I196" s="156"/>
      <c r="L196" s="152"/>
      <c r="M196" s="157"/>
      <c r="T196" s="158"/>
      <c r="AT196" s="153" t="s">
        <v>226</v>
      </c>
      <c r="AU196" s="153" t="s">
        <v>79</v>
      </c>
      <c r="AV196" s="12" t="s">
        <v>79</v>
      </c>
      <c r="AW196" s="12" t="s">
        <v>31</v>
      </c>
      <c r="AX196" s="12" t="s">
        <v>69</v>
      </c>
      <c r="AY196" s="153" t="s">
        <v>212</v>
      </c>
    </row>
    <row r="197" spans="2:65" s="14" customFormat="1">
      <c r="B197" s="170"/>
      <c r="D197" s="150" t="s">
        <v>226</v>
      </c>
      <c r="E197" s="171" t="s">
        <v>19</v>
      </c>
      <c r="F197" s="172" t="s">
        <v>2722</v>
      </c>
      <c r="H197" s="171" t="s">
        <v>19</v>
      </c>
      <c r="I197" s="173"/>
      <c r="L197" s="170"/>
      <c r="M197" s="174"/>
      <c r="T197" s="175"/>
      <c r="AT197" s="171" t="s">
        <v>226</v>
      </c>
      <c r="AU197" s="171" t="s">
        <v>79</v>
      </c>
      <c r="AV197" s="14" t="s">
        <v>77</v>
      </c>
      <c r="AW197" s="14" t="s">
        <v>31</v>
      </c>
      <c r="AX197" s="14" t="s">
        <v>69</v>
      </c>
      <c r="AY197" s="171" t="s">
        <v>212</v>
      </c>
    </row>
    <row r="198" spans="2:65" s="12" customFormat="1">
      <c r="B198" s="152"/>
      <c r="D198" s="150" t="s">
        <v>226</v>
      </c>
      <c r="E198" s="153" t="s">
        <v>19</v>
      </c>
      <c r="F198" s="154" t="s">
        <v>2715</v>
      </c>
      <c r="H198" s="155">
        <v>93.521000000000001</v>
      </c>
      <c r="I198" s="156"/>
      <c r="L198" s="152"/>
      <c r="M198" s="157"/>
      <c r="T198" s="158"/>
      <c r="AT198" s="153" t="s">
        <v>226</v>
      </c>
      <c r="AU198" s="153" t="s">
        <v>79</v>
      </c>
      <c r="AV198" s="12" t="s">
        <v>79</v>
      </c>
      <c r="AW198" s="12" t="s">
        <v>31</v>
      </c>
      <c r="AX198" s="12" t="s">
        <v>69</v>
      </c>
      <c r="AY198" s="153" t="s">
        <v>212</v>
      </c>
    </row>
    <row r="199" spans="2:65" s="13" customFormat="1">
      <c r="B199" s="159"/>
      <c r="D199" s="150" t="s">
        <v>226</v>
      </c>
      <c r="E199" s="160" t="s">
        <v>19</v>
      </c>
      <c r="F199" s="161" t="s">
        <v>228</v>
      </c>
      <c r="H199" s="162">
        <v>187.042</v>
      </c>
      <c r="I199" s="163"/>
      <c r="L199" s="159"/>
      <c r="M199" s="164"/>
      <c r="T199" s="165"/>
      <c r="AT199" s="160" t="s">
        <v>226</v>
      </c>
      <c r="AU199" s="160" t="s">
        <v>79</v>
      </c>
      <c r="AV199" s="13" t="s">
        <v>229</v>
      </c>
      <c r="AW199" s="13" t="s">
        <v>31</v>
      </c>
      <c r="AX199" s="13" t="s">
        <v>77</v>
      </c>
      <c r="AY199" s="160" t="s">
        <v>212</v>
      </c>
    </row>
    <row r="200" spans="2:65" s="1" customFormat="1" ht="24.2" customHeight="1">
      <c r="B200" s="34"/>
      <c r="C200" s="133" t="s">
        <v>281</v>
      </c>
      <c r="D200" s="133" t="s">
        <v>215</v>
      </c>
      <c r="E200" s="134" t="s">
        <v>465</v>
      </c>
      <c r="F200" s="135" t="s">
        <v>466</v>
      </c>
      <c r="G200" s="136" t="s">
        <v>420</v>
      </c>
      <c r="H200" s="137">
        <v>93.521000000000001</v>
      </c>
      <c r="I200" s="138"/>
      <c r="J200" s="139">
        <f>ROUND(I200*H200,2)</f>
        <v>0</v>
      </c>
      <c r="K200" s="135" t="s">
        <v>219</v>
      </c>
      <c r="L200" s="34"/>
      <c r="M200" s="140" t="s">
        <v>19</v>
      </c>
      <c r="N200" s="141" t="s">
        <v>40</v>
      </c>
      <c r="P200" s="142">
        <f>O200*H200</f>
        <v>0</v>
      </c>
      <c r="Q200" s="142">
        <v>0</v>
      </c>
      <c r="R200" s="142">
        <f>Q200*H200</f>
        <v>0</v>
      </c>
      <c r="S200" s="142">
        <v>0</v>
      </c>
      <c r="T200" s="143">
        <f>S200*H200</f>
        <v>0</v>
      </c>
      <c r="AR200" s="144" t="s">
        <v>229</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229</v>
      </c>
      <c r="BM200" s="144" t="s">
        <v>2723</v>
      </c>
    </row>
    <row r="201" spans="2:65" s="1" customFormat="1">
      <c r="B201" s="34"/>
      <c r="D201" s="146" t="s">
        <v>222</v>
      </c>
      <c r="F201" s="147" t="s">
        <v>468</v>
      </c>
      <c r="I201" s="148"/>
      <c r="L201" s="34"/>
      <c r="M201" s="149"/>
      <c r="T201" s="55"/>
      <c r="AT201" s="19" t="s">
        <v>222</v>
      </c>
      <c r="AU201" s="19" t="s">
        <v>79</v>
      </c>
    </row>
    <row r="202" spans="2:65" s="14" customFormat="1">
      <c r="B202" s="170"/>
      <c r="D202" s="150" t="s">
        <v>226</v>
      </c>
      <c r="E202" s="171" t="s">
        <v>19</v>
      </c>
      <c r="F202" s="172" t="s">
        <v>2724</v>
      </c>
      <c r="H202" s="171" t="s">
        <v>19</v>
      </c>
      <c r="I202" s="173"/>
      <c r="L202" s="170"/>
      <c r="M202" s="174"/>
      <c r="T202" s="175"/>
      <c r="AT202" s="171" t="s">
        <v>226</v>
      </c>
      <c r="AU202" s="171" t="s">
        <v>79</v>
      </c>
      <c r="AV202" s="14" t="s">
        <v>77</v>
      </c>
      <c r="AW202" s="14" t="s">
        <v>31</v>
      </c>
      <c r="AX202" s="14" t="s">
        <v>69</v>
      </c>
      <c r="AY202" s="171" t="s">
        <v>212</v>
      </c>
    </row>
    <row r="203" spans="2:65" s="12" customFormat="1">
      <c r="B203" s="152"/>
      <c r="D203" s="150" t="s">
        <v>226</v>
      </c>
      <c r="E203" s="153" t="s">
        <v>19</v>
      </c>
      <c r="F203" s="154" t="s">
        <v>2725</v>
      </c>
      <c r="H203" s="155">
        <v>93.521000000000001</v>
      </c>
      <c r="I203" s="156"/>
      <c r="L203" s="152"/>
      <c r="M203" s="157"/>
      <c r="T203" s="158"/>
      <c r="AT203" s="153" t="s">
        <v>226</v>
      </c>
      <c r="AU203" s="153" t="s">
        <v>79</v>
      </c>
      <c r="AV203" s="12" t="s">
        <v>79</v>
      </c>
      <c r="AW203" s="12" t="s">
        <v>31</v>
      </c>
      <c r="AX203" s="12" t="s">
        <v>69</v>
      </c>
      <c r="AY203" s="153" t="s">
        <v>212</v>
      </c>
    </row>
    <row r="204" spans="2:65" s="13" customFormat="1">
      <c r="B204" s="159"/>
      <c r="D204" s="150" t="s">
        <v>226</v>
      </c>
      <c r="E204" s="160" t="s">
        <v>19</v>
      </c>
      <c r="F204" s="161" t="s">
        <v>228</v>
      </c>
      <c r="H204" s="162">
        <v>93.521000000000001</v>
      </c>
      <c r="I204" s="163"/>
      <c r="L204" s="159"/>
      <c r="M204" s="164"/>
      <c r="T204" s="165"/>
      <c r="AT204" s="160" t="s">
        <v>226</v>
      </c>
      <c r="AU204" s="160" t="s">
        <v>79</v>
      </c>
      <c r="AV204" s="13" t="s">
        <v>229</v>
      </c>
      <c r="AW204" s="13" t="s">
        <v>31</v>
      </c>
      <c r="AX204" s="13" t="s">
        <v>77</v>
      </c>
      <c r="AY204" s="160" t="s">
        <v>212</v>
      </c>
    </row>
    <row r="205" spans="2:65" s="1" customFormat="1" ht="37.9" customHeight="1">
      <c r="B205" s="34"/>
      <c r="C205" s="133" t="s">
        <v>287</v>
      </c>
      <c r="D205" s="133" t="s">
        <v>215</v>
      </c>
      <c r="E205" s="134" t="s">
        <v>472</v>
      </c>
      <c r="F205" s="135" t="s">
        <v>473</v>
      </c>
      <c r="G205" s="136" t="s">
        <v>420</v>
      </c>
      <c r="H205" s="137">
        <v>28.968</v>
      </c>
      <c r="I205" s="138"/>
      <c r="J205" s="139">
        <f>ROUND(I205*H205,2)</f>
        <v>0</v>
      </c>
      <c r="K205" s="135" t="s">
        <v>219</v>
      </c>
      <c r="L205" s="34"/>
      <c r="M205" s="140" t="s">
        <v>19</v>
      </c>
      <c r="N205" s="141" t="s">
        <v>40</v>
      </c>
      <c r="P205" s="142">
        <f>O205*H205</f>
        <v>0</v>
      </c>
      <c r="Q205" s="142">
        <v>0</v>
      </c>
      <c r="R205" s="142">
        <f>Q205*H205</f>
        <v>0</v>
      </c>
      <c r="S205" s="142">
        <v>0</v>
      </c>
      <c r="T205" s="143">
        <f>S205*H205</f>
        <v>0</v>
      </c>
      <c r="AR205" s="144" t="s">
        <v>229</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229</v>
      </c>
      <c r="BM205" s="144" t="s">
        <v>2726</v>
      </c>
    </row>
    <row r="206" spans="2:65" s="1" customFormat="1">
      <c r="B206" s="34"/>
      <c r="D206" s="146" t="s">
        <v>222</v>
      </c>
      <c r="F206" s="147" t="s">
        <v>475</v>
      </c>
      <c r="I206" s="148"/>
      <c r="L206" s="34"/>
      <c r="M206" s="149"/>
      <c r="T206" s="55"/>
      <c r="AT206" s="19" t="s">
        <v>222</v>
      </c>
      <c r="AU206" s="19" t="s">
        <v>79</v>
      </c>
    </row>
    <row r="207" spans="2:65" s="14" customFormat="1">
      <c r="B207" s="170"/>
      <c r="D207" s="150" t="s">
        <v>226</v>
      </c>
      <c r="E207" s="171" t="s">
        <v>19</v>
      </c>
      <c r="F207" s="172" t="s">
        <v>476</v>
      </c>
      <c r="H207" s="171" t="s">
        <v>19</v>
      </c>
      <c r="I207" s="173"/>
      <c r="L207" s="170"/>
      <c r="M207" s="174"/>
      <c r="T207" s="175"/>
      <c r="AT207" s="171" t="s">
        <v>226</v>
      </c>
      <c r="AU207" s="171" t="s">
        <v>79</v>
      </c>
      <c r="AV207" s="14" t="s">
        <v>77</v>
      </c>
      <c r="AW207" s="14" t="s">
        <v>31</v>
      </c>
      <c r="AX207" s="14" t="s">
        <v>69</v>
      </c>
      <c r="AY207" s="171" t="s">
        <v>212</v>
      </c>
    </row>
    <row r="208" spans="2:65" s="12" customFormat="1">
      <c r="B208" s="152"/>
      <c r="D208" s="150" t="s">
        <v>226</v>
      </c>
      <c r="E208" s="153" t="s">
        <v>19</v>
      </c>
      <c r="F208" s="154" t="s">
        <v>2727</v>
      </c>
      <c r="H208" s="155">
        <v>28.968</v>
      </c>
      <c r="I208" s="156"/>
      <c r="L208" s="152"/>
      <c r="M208" s="157"/>
      <c r="T208" s="158"/>
      <c r="AT208" s="153" t="s">
        <v>226</v>
      </c>
      <c r="AU208" s="153" t="s">
        <v>79</v>
      </c>
      <c r="AV208" s="12" t="s">
        <v>79</v>
      </c>
      <c r="AW208" s="12" t="s">
        <v>31</v>
      </c>
      <c r="AX208" s="12" t="s">
        <v>69</v>
      </c>
      <c r="AY208" s="153" t="s">
        <v>212</v>
      </c>
    </row>
    <row r="209" spans="2:65" s="13" customFormat="1">
      <c r="B209" s="159"/>
      <c r="D209" s="150" t="s">
        <v>226</v>
      </c>
      <c r="E209" s="160" t="s">
        <v>19</v>
      </c>
      <c r="F209" s="161" t="s">
        <v>228</v>
      </c>
      <c r="H209" s="162">
        <v>28.968</v>
      </c>
      <c r="I209" s="163"/>
      <c r="L209" s="159"/>
      <c r="M209" s="164"/>
      <c r="T209" s="165"/>
      <c r="AT209" s="160" t="s">
        <v>226</v>
      </c>
      <c r="AU209" s="160" t="s">
        <v>79</v>
      </c>
      <c r="AV209" s="13" t="s">
        <v>229</v>
      </c>
      <c r="AW209" s="13" t="s">
        <v>31</v>
      </c>
      <c r="AX209" s="13" t="s">
        <v>77</v>
      </c>
      <c r="AY209" s="160" t="s">
        <v>212</v>
      </c>
    </row>
    <row r="210" spans="2:65" s="1" customFormat="1" ht="37.9" customHeight="1">
      <c r="B210" s="34"/>
      <c r="C210" s="133" t="s">
        <v>8</v>
      </c>
      <c r="D210" s="133" t="s">
        <v>215</v>
      </c>
      <c r="E210" s="134" t="s">
        <v>478</v>
      </c>
      <c r="F210" s="135" t="s">
        <v>479</v>
      </c>
      <c r="G210" s="136" t="s">
        <v>420</v>
      </c>
      <c r="H210" s="137">
        <v>289.68</v>
      </c>
      <c r="I210" s="138"/>
      <c r="J210" s="139">
        <f>ROUND(I210*H210,2)</f>
        <v>0</v>
      </c>
      <c r="K210" s="135" t="s">
        <v>219</v>
      </c>
      <c r="L210" s="34"/>
      <c r="M210" s="140" t="s">
        <v>19</v>
      </c>
      <c r="N210" s="141" t="s">
        <v>40</v>
      </c>
      <c r="P210" s="142">
        <f>O210*H210</f>
        <v>0</v>
      </c>
      <c r="Q210" s="142">
        <v>0</v>
      </c>
      <c r="R210" s="142">
        <f>Q210*H210</f>
        <v>0</v>
      </c>
      <c r="S210" s="142">
        <v>0</v>
      </c>
      <c r="T210" s="143">
        <f>S210*H210</f>
        <v>0</v>
      </c>
      <c r="AR210" s="144" t="s">
        <v>229</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229</v>
      </c>
      <c r="BM210" s="144" t="s">
        <v>2728</v>
      </c>
    </row>
    <row r="211" spans="2:65" s="1" customFormat="1">
      <c r="B211" s="34"/>
      <c r="D211" s="146" t="s">
        <v>222</v>
      </c>
      <c r="F211" s="147" t="s">
        <v>481</v>
      </c>
      <c r="I211" s="148"/>
      <c r="L211" s="34"/>
      <c r="M211" s="149"/>
      <c r="T211" s="55"/>
      <c r="AT211" s="19" t="s">
        <v>222</v>
      </c>
      <c r="AU211" s="19" t="s">
        <v>79</v>
      </c>
    </row>
    <row r="212" spans="2:65" s="14" customFormat="1">
      <c r="B212" s="170"/>
      <c r="D212" s="150" t="s">
        <v>226</v>
      </c>
      <c r="E212" s="171" t="s">
        <v>19</v>
      </c>
      <c r="F212" s="172" t="s">
        <v>482</v>
      </c>
      <c r="H212" s="171" t="s">
        <v>19</v>
      </c>
      <c r="I212" s="173"/>
      <c r="L212" s="170"/>
      <c r="M212" s="174"/>
      <c r="T212" s="175"/>
      <c r="AT212" s="171" t="s">
        <v>226</v>
      </c>
      <c r="AU212" s="171" t="s">
        <v>79</v>
      </c>
      <c r="AV212" s="14" t="s">
        <v>77</v>
      </c>
      <c r="AW212" s="14" t="s">
        <v>31</v>
      </c>
      <c r="AX212" s="14" t="s">
        <v>69</v>
      </c>
      <c r="AY212" s="171" t="s">
        <v>212</v>
      </c>
    </row>
    <row r="213" spans="2:65" s="12" customFormat="1">
      <c r="B213" s="152"/>
      <c r="D213" s="150" t="s">
        <v>226</v>
      </c>
      <c r="E213" s="153" t="s">
        <v>19</v>
      </c>
      <c r="F213" s="154" t="s">
        <v>2729</v>
      </c>
      <c r="H213" s="155">
        <v>289.68</v>
      </c>
      <c r="I213" s="156"/>
      <c r="L213" s="152"/>
      <c r="M213" s="157"/>
      <c r="T213" s="158"/>
      <c r="AT213" s="153" t="s">
        <v>226</v>
      </c>
      <c r="AU213" s="153" t="s">
        <v>79</v>
      </c>
      <c r="AV213" s="12" t="s">
        <v>79</v>
      </c>
      <c r="AW213" s="12" t="s">
        <v>31</v>
      </c>
      <c r="AX213" s="12" t="s">
        <v>69</v>
      </c>
      <c r="AY213" s="153" t="s">
        <v>212</v>
      </c>
    </row>
    <row r="214" spans="2:65" s="13" customFormat="1">
      <c r="B214" s="159"/>
      <c r="D214" s="150" t="s">
        <v>226</v>
      </c>
      <c r="E214" s="160" t="s">
        <v>19</v>
      </c>
      <c r="F214" s="161" t="s">
        <v>228</v>
      </c>
      <c r="H214" s="162">
        <v>289.68</v>
      </c>
      <c r="I214" s="163"/>
      <c r="L214" s="159"/>
      <c r="M214" s="164"/>
      <c r="T214" s="165"/>
      <c r="AT214" s="160" t="s">
        <v>226</v>
      </c>
      <c r="AU214" s="160" t="s">
        <v>79</v>
      </c>
      <c r="AV214" s="13" t="s">
        <v>229</v>
      </c>
      <c r="AW214" s="13" t="s">
        <v>31</v>
      </c>
      <c r="AX214" s="13" t="s">
        <v>77</v>
      </c>
      <c r="AY214" s="160" t="s">
        <v>212</v>
      </c>
    </row>
    <row r="215" spans="2:65" s="1" customFormat="1" ht="24.2" customHeight="1">
      <c r="B215" s="34"/>
      <c r="C215" s="133" t="s">
        <v>301</v>
      </c>
      <c r="D215" s="133" t="s">
        <v>215</v>
      </c>
      <c r="E215" s="134" t="s">
        <v>484</v>
      </c>
      <c r="F215" s="135" t="s">
        <v>485</v>
      </c>
      <c r="G215" s="136" t="s">
        <v>486</v>
      </c>
      <c r="H215" s="137">
        <v>57.936</v>
      </c>
      <c r="I215" s="138"/>
      <c r="J215" s="139">
        <f>ROUND(I215*H215,2)</f>
        <v>0</v>
      </c>
      <c r="K215" s="135" t="s">
        <v>219</v>
      </c>
      <c r="L215" s="34"/>
      <c r="M215" s="140" t="s">
        <v>19</v>
      </c>
      <c r="N215" s="141" t="s">
        <v>40</v>
      </c>
      <c r="P215" s="142">
        <f>O215*H215</f>
        <v>0</v>
      </c>
      <c r="Q215" s="142">
        <v>0</v>
      </c>
      <c r="R215" s="142">
        <f>Q215*H215</f>
        <v>0</v>
      </c>
      <c r="S215" s="142">
        <v>0</v>
      </c>
      <c r="T215" s="143">
        <f>S215*H215</f>
        <v>0</v>
      </c>
      <c r="AR215" s="144" t="s">
        <v>229</v>
      </c>
      <c r="AT215" s="144" t="s">
        <v>215</v>
      </c>
      <c r="AU215" s="144" t="s">
        <v>79</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229</v>
      </c>
      <c r="BM215" s="144" t="s">
        <v>2730</v>
      </c>
    </row>
    <row r="216" spans="2:65" s="1" customFormat="1">
      <c r="B216" s="34"/>
      <c r="D216" s="146" t="s">
        <v>222</v>
      </c>
      <c r="F216" s="147" t="s">
        <v>488</v>
      </c>
      <c r="I216" s="148"/>
      <c r="L216" s="34"/>
      <c r="M216" s="149"/>
      <c r="T216" s="55"/>
      <c r="AT216" s="19" t="s">
        <v>222</v>
      </c>
      <c r="AU216" s="19" t="s">
        <v>79</v>
      </c>
    </row>
    <row r="217" spans="2:65" s="1" customFormat="1" ht="48.75">
      <c r="B217" s="34"/>
      <c r="D217" s="150" t="s">
        <v>224</v>
      </c>
      <c r="F217" s="151" t="s">
        <v>489</v>
      </c>
      <c r="I217" s="148"/>
      <c r="L217" s="34"/>
      <c r="M217" s="149"/>
      <c r="T217" s="55"/>
      <c r="AT217" s="19" t="s">
        <v>224</v>
      </c>
      <c r="AU217" s="19" t="s">
        <v>79</v>
      </c>
    </row>
    <row r="218" spans="2:65" s="12" customFormat="1">
      <c r="B218" s="152"/>
      <c r="D218" s="150" t="s">
        <v>226</v>
      </c>
      <c r="E218" s="153" t="s">
        <v>19</v>
      </c>
      <c r="F218" s="154" t="s">
        <v>2731</v>
      </c>
      <c r="H218" s="155">
        <v>57.936</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57.936</v>
      </c>
      <c r="I219" s="163"/>
      <c r="L219" s="159"/>
      <c r="M219" s="164"/>
      <c r="T219" s="165"/>
      <c r="AT219" s="160" t="s">
        <v>226</v>
      </c>
      <c r="AU219" s="160" t="s">
        <v>79</v>
      </c>
      <c r="AV219" s="13" t="s">
        <v>229</v>
      </c>
      <c r="AW219" s="13" t="s">
        <v>31</v>
      </c>
      <c r="AX219" s="13" t="s">
        <v>77</v>
      </c>
      <c r="AY219" s="160" t="s">
        <v>212</v>
      </c>
    </row>
    <row r="220" spans="2:65" s="14" customFormat="1">
      <c r="B220" s="170"/>
      <c r="D220" s="150" t="s">
        <v>226</v>
      </c>
      <c r="E220" s="171" t="s">
        <v>19</v>
      </c>
      <c r="F220" s="172" t="s">
        <v>491</v>
      </c>
      <c r="H220" s="171" t="s">
        <v>19</v>
      </c>
      <c r="I220" s="173"/>
      <c r="L220" s="170"/>
      <c r="M220" s="174"/>
      <c r="T220" s="175"/>
      <c r="AT220" s="171" t="s">
        <v>226</v>
      </c>
      <c r="AU220" s="171" t="s">
        <v>79</v>
      </c>
      <c r="AV220" s="14" t="s">
        <v>77</v>
      </c>
      <c r="AW220" s="14" t="s">
        <v>31</v>
      </c>
      <c r="AX220" s="14" t="s">
        <v>69</v>
      </c>
      <c r="AY220" s="171" t="s">
        <v>212</v>
      </c>
    </row>
    <row r="221" spans="2:65" s="11" customFormat="1" ht="22.9" customHeight="1">
      <c r="B221" s="121"/>
      <c r="D221" s="122" t="s">
        <v>68</v>
      </c>
      <c r="E221" s="131" t="s">
        <v>79</v>
      </c>
      <c r="F221" s="131" t="s">
        <v>2732</v>
      </c>
      <c r="I221" s="124"/>
      <c r="J221" s="132">
        <f>BK221</f>
        <v>0</v>
      </c>
      <c r="L221" s="121"/>
      <c r="M221" s="126"/>
      <c r="P221" s="127">
        <f>SUM(P222:P281)</f>
        <v>0</v>
      </c>
      <c r="R221" s="127">
        <f>SUM(R222:R281)</f>
        <v>809.30812869000022</v>
      </c>
      <c r="T221" s="128">
        <f>SUM(T222:T281)</f>
        <v>0</v>
      </c>
      <c r="AR221" s="122" t="s">
        <v>77</v>
      </c>
      <c r="AT221" s="129" t="s">
        <v>68</v>
      </c>
      <c r="AU221" s="129" t="s">
        <v>77</v>
      </c>
      <c r="AY221" s="122" t="s">
        <v>212</v>
      </c>
      <c r="BK221" s="130">
        <f>SUM(BK222:BK281)</f>
        <v>0</v>
      </c>
    </row>
    <row r="222" spans="2:65" s="1" customFormat="1" ht="16.5" customHeight="1">
      <c r="B222" s="34"/>
      <c r="C222" s="133" t="s">
        <v>306</v>
      </c>
      <c r="D222" s="133" t="s">
        <v>215</v>
      </c>
      <c r="E222" s="134" t="s">
        <v>2733</v>
      </c>
      <c r="F222" s="135" t="s">
        <v>2734</v>
      </c>
      <c r="G222" s="136" t="s">
        <v>420</v>
      </c>
      <c r="H222" s="137">
        <v>348.48</v>
      </c>
      <c r="I222" s="138"/>
      <c r="J222" s="139">
        <f>ROUND(I222*H222,2)</f>
        <v>0</v>
      </c>
      <c r="K222" s="135" t="s">
        <v>219</v>
      </c>
      <c r="L222" s="34"/>
      <c r="M222" s="140" t="s">
        <v>19</v>
      </c>
      <c r="N222" s="141" t="s">
        <v>40</v>
      </c>
      <c r="P222" s="142">
        <f>O222*H222</f>
        <v>0</v>
      </c>
      <c r="Q222" s="142">
        <v>2.16</v>
      </c>
      <c r="R222" s="142">
        <f>Q222*H222</f>
        <v>752.71680000000003</v>
      </c>
      <c r="S222" s="142">
        <v>0</v>
      </c>
      <c r="T222" s="143">
        <f>S222*H222</f>
        <v>0</v>
      </c>
      <c r="AR222" s="144" t="s">
        <v>229</v>
      </c>
      <c r="AT222" s="144" t="s">
        <v>215</v>
      </c>
      <c r="AU222" s="144" t="s">
        <v>79</v>
      </c>
      <c r="AY222" s="19" t="s">
        <v>212</v>
      </c>
      <c r="BE222" s="145">
        <f>IF(N222="základní",J222,0)</f>
        <v>0</v>
      </c>
      <c r="BF222" s="145">
        <f>IF(N222="snížená",J222,0)</f>
        <v>0</v>
      </c>
      <c r="BG222" s="145">
        <f>IF(N222="zákl. přenesená",J222,0)</f>
        <v>0</v>
      </c>
      <c r="BH222" s="145">
        <f>IF(N222="sníž. přenesená",J222,0)</f>
        <v>0</v>
      </c>
      <c r="BI222" s="145">
        <f>IF(N222="nulová",J222,0)</f>
        <v>0</v>
      </c>
      <c r="BJ222" s="19" t="s">
        <v>77</v>
      </c>
      <c r="BK222" s="145">
        <f>ROUND(I222*H222,2)</f>
        <v>0</v>
      </c>
      <c r="BL222" s="19" t="s">
        <v>229</v>
      </c>
      <c r="BM222" s="144" t="s">
        <v>2735</v>
      </c>
    </row>
    <row r="223" spans="2:65" s="1" customFormat="1">
      <c r="B223" s="34"/>
      <c r="D223" s="146" t="s">
        <v>222</v>
      </c>
      <c r="F223" s="147" t="s">
        <v>2736</v>
      </c>
      <c r="I223" s="148"/>
      <c r="L223" s="34"/>
      <c r="M223" s="149"/>
      <c r="T223" s="55"/>
      <c r="AT223" s="19" t="s">
        <v>222</v>
      </c>
      <c r="AU223" s="19" t="s">
        <v>79</v>
      </c>
    </row>
    <row r="224" spans="2:65" s="14" customFormat="1">
      <c r="B224" s="170"/>
      <c r="D224" s="150" t="s">
        <v>226</v>
      </c>
      <c r="E224" s="171" t="s">
        <v>19</v>
      </c>
      <c r="F224" s="172" t="s">
        <v>2737</v>
      </c>
      <c r="H224" s="171" t="s">
        <v>19</v>
      </c>
      <c r="I224" s="173"/>
      <c r="L224" s="170"/>
      <c r="M224" s="174"/>
      <c r="T224" s="175"/>
      <c r="AT224" s="171" t="s">
        <v>226</v>
      </c>
      <c r="AU224" s="171" t="s">
        <v>79</v>
      </c>
      <c r="AV224" s="14" t="s">
        <v>77</v>
      </c>
      <c r="AW224" s="14" t="s">
        <v>31</v>
      </c>
      <c r="AX224" s="14" t="s">
        <v>69</v>
      </c>
      <c r="AY224" s="171" t="s">
        <v>212</v>
      </c>
    </row>
    <row r="225" spans="2:65" s="12" customFormat="1">
      <c r="B225" s="152"/>
      <c r="D225" s="150" t="s">
        <v>226</v>
      </c>
      <c r="E225" s="153" t="s">
        <v>19</v>
      </c>
      <c r="F225" s="154" t="s">
        <v>2738</v>
      </c>
      <c r="H225" s="155">
        <v>348.48</v>
      </c>
      <c r="I225" s="156"/>
      <c r="L225" s="152"/>
      <c r="M225" s="157"/>
      <c r="T225" s="158"/>
      <c r="AT225" s="153" t="s">
        <v>226</v>
      </c>
      <c r="AU225" s="153" t="s">
        <v>79</v>
      </c>
      <c r="AV225" s="12" t="s">
        <v>79</v>
      </c>
      <c r="AW225" s="12" t="s">
        <v>31</v>
      </c>
      <c r="AX225" s="12" t="s">
        <v>69</v>
      </c>
      <c r="AY225" s="153" t="s">
        <v>212</v>
      </c>
    </row>
    <row r="226" spans="2:65" s="13" customFormat="1">
      <c r="B226" s="159"/>
      <c r="D226" s="150" t="s">
        <v>226</v>
      </c>
      <c r="E226" s="160" t="s">
        <v>19</v>
      </c>
      <c r="F226" s="161" t="s">
        <v>228</v>
      </c>
      <c r="H226" s="162">
        <v>348.48</v>
      </c>
      <c r="I226" s="163"/>
      <c r="L226" s="159"/>
      <c r="M226" s="164"/>
      <c r="T226" s="165"/>
      <c r="AT226" s="160" t="s">
        <v>226</v>
      </c>
      <c r="AU226" s="160" t="s">
        <v>79</v>
      </c>
      <c r="AV226" s="13" t="s">
        <v>229</v>
      </c>
      <c r="AW226" s="13" t="s">
        <v>31</v>
      </c>
      <c r="AX226" s="13" t="s">
        <v>77</v>
      </c>
      <c r="AY226" s="160" t="s">
        <v>212</v>
      </c>
    </row>
    <row r="227" spans="2:65" s="1" customFormat="1" ht="16.5" customHeight="1">
      <c r="B227" s="34"/>
      <c r="C227" s="133" t="s">
        <v>311</v>
      </c>
      <c r="D227" s="133" t="s">
        <v>215</v>
      </c>
      <c r="E227" s="134" t="s">
        <v>2739</v>
      </c>
      <c r="F227" s="135" t="s">
        <v>2740</v>
      </c>
      <c r="G227" s="136" t="s">
        <v>420</v>
      </c>
      <c r="H227" s="137">
        <v>12.342000000000001</v>
      </c>
      <c r="I227" s="138"/>
      <c r="J227" s="139">
        <f>ROUND(I227*H227,2)</f>
        <v>0</v>
      </c>
      <c r="K227" s="135" t="s">
        <v>219</v>
      </c>
      <c r="L227" s="34"/>
      <c r="M227" s="140" t="s">
        <v>19</v>
      </c>
      <c r="N227" s="141" t="s">
        <v>40</v>
      </c>
      <c r="P227" s="142">
        <f>O227*H227</f>
        <v>0</v>
      </c>
      <c r="Q227" s="142">
        <v>2.47214</v>
      </c>
      <c r="R227" s="142">
        <f>Q227*H227</f>
        <v>30.51115188</v>
      </c>
      <c r="S227" s="142">
        <v>0</v>
      </c>
      <c r="T227" s="143">
        <f>S227*H227</f>
        <v>0</v>
      </c>
      <c r="AR227" s="144" t="s">
        <v>229</v>
      </c>
      <c r="AT227" s="144" t="s">
        <v>215</v>
      </c>
      <c r="AU227" s="144" t="s">
        <v>79</v>
      </c>
      <c r="AY227" s="19" t="s">
        <v>212</v>
      </c>
      <c r="BE227" s="145">
        <f>IF(N227="základní",J227,0)</f>
        <v>0</v>
      </c>
      <c r="BF227" s="145">
        <f>IF(N227="snížená",J227,0)</f>
        <v>0</v>
      </c>
      <c r="BG227" s="145">
        <f>IF(N227="zákl. přenesená",J227,0)</f>
        <v>0</v>
      </c>
      <c r="BH227" s="145">
        <f>IF(N227="sníž. přenesená",J227,0)</f>
        <v>0</v>
      </c>
      <c r="BI227" s="145">
        <f>IF(N227="nulová",J227,0)</f>
        <v>0</v>
      </c>
      <c r="BJ227" s="19" t="s">
        <v>77</v>
      </c>
      <c r="BK227" s="145">
        <f>ROUND(I227*H227,2)</f>
        <v>0</v>
      </c>
      <c r="BL227" s="19" t="s">
        <v>229</v>
      </c>
      <c r="BM227" s="144" t="s">
        <v>2741</v>
      </c>
    </row>
    <row r="228" spans="2:65" s="1" customFormat="1">
      <c r="B228" s="34"/>
      <c r="D228" s="146" t="s">
        <v>222</v>
      </c>
      <c r="F228" s="147" t="s">
        <v>2742</v>
      </c>
      <c r="I228" s="148"/>
      <c r="L228" s="34"/>
      <c r="M228" s="149"/>
      <c r="T228" s="55"/>
      <c r="AT228" s="19" t="s">
        <v>222</v>
      </c>
      <c r="AU228" s="19" t="s">
        <v>79</v>
      </c>
    </row>
    <row r="229" spans="2:65" s="14" customFormat="1">
      <c r="B229" s="170"/>
      <c r="D229" s="150" t="s">
        <v>226</v>
      </c>
      <c r="E229" s="171" t="s">
        <v>19</v>
      </c>
      <c r="F229" s="172" t="s">
        <v>2743</v>
      </c>
      <c r="H229" s="171" t="s">
        <v>19</v>
      </c>
      <c r="I229" s="173"/>
      <c r="L229" s="170"/>
      <c r="M229" s="174"/>
      <c r="T229" s="175"/>
      <c r="AT229" s="171" t="s">
        <v>226</v>
      </c>
      <c r="AU229" s="171" t="s">
        <v>79</v>
      </c>
      <c r="AV229" s="14" t="s">
        <v>77</v>
      </c>
      <c r="AW229" s="14" t="s">
        <v>31</v>
      </c>
      <c r="AX229" s="14" t="s">
        <v>69</v>
      </c>
      <c r="AY229" s="171" t="s">
        <v>212</v>
      </c>
    </row>
    <row r="230" spans="2:65" s="12" customFormat="1">
      <c r="B230" s="152"/>
      <c r="D230" s="150" t="s">
        <v>226</v>
      </c>
      <c r="E230" s="153" t="s">
        <v>19</v>
      </c>
      <c r="F230" s="154" t="s">
        <v>2744</v>
      </c>
      <c r="H230" s="155">
        <v>12.342000000000001</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12.342000000000001</v>
      </c>
      <c r="I231" s="163"/>
      <c r="L231" s="159"/>
      <c r="M231" s="164"/>
      <c r="T231" s="165"/>
      <c r="AT231" s="160" t="s">
        <v>226</v>
      </c>
      <c r="AU231" s="160" t="s">
        <v>79</v>
      </c>
      <c r="AV231" s="13" t="s">
        <v>229</v>
      </c>
      <c r="AW231" s="13" t="s">
        <v>31</v>
      </c>
      <c r="AX231" s="13" t="s">
        <v>77</v>
      </c>
      <c r="AY231" s="160" t="s">
        <v>212</v>
      </c>
    </row>
    <row r="232" spans="2:65" s="1" customFormat="1" ht="24.2" customHeight="1">
      <c r="B232" s="34"/>
      <c r="C232" s="133" t="s">
        <v>316</v>
      </c>
      <c r="D232" s="133" t="s">
        <v>215</v>
      </c>
      <c r="E232" s="134" t="s">
        <v>2745</v>
      </c>
      <c r="F232" s="135" t="s">
        <v>2746</v>
      </c>
      <c r="G232" s="136" t="s">
        <v>420</v>
      </c>
      <c r="H232" s="137">
        <v>2.665</v>
      </c>
      <c r="I232" s="138"/>
      <c r="J232" s="139">
        <f>ROUND(I232*H232,2)</f>
        <v>0</v>
      </c>
      <c r="K232" s="135" t="s">
        <v>245</v>
      </c>
      <c r="L232" s="34"/>
      <c r="M232" s="140" t="s">
        <v>19</v>
      </c>
      <c r="N232" s="141" t="s">
        <v>40</v>
      </c>
      <c r="P232" s="142">
        <f>O232*H232</f>
        <v>0</v>
      </c>
      <c r="Q232" s="142">
        <v>2.5018699999999998</v>
      </c>
      <c r="R232" s="142">
        <f>Q232*H232</f>
        <v>6.66748355</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2747</v>
      </c>
    </row>
    <row r="233" spans="2:65" s="14" customFormat="1">
      <c r="B233" s="170"/>
      <c r="D233" s="150" t="s">
        <v>226</v>
      </c>
      <c r="E233" s="171" t="s">
        <v>19</v>
      </c>
      <c r="F233" s="172" t="s">
        <v>2748</v>
      </c>
      <c r="H233" s="171" t="s">
        <v>19</v>
      </c>
      <c r="I233" s="173"/>
      <c r="L233" s="170"/>
      <c r="M233" s="174"/>
      <c r="T233" s="175"/>
      <c r="AT233" s="171" t="s">
        <v>226</v>
      </c>
      <c r="AU233" s="171" t="s">
        <v>79</v>
      </c>
      <c r="AV233" s="14" t="s">
        <v>77</v>
      </c>
      <c r="AW233" s="14" t="s">
        <v>31</v>
      </c>
      <c r="AX233" s="14" t="s">
        <v>69</v>
      </c>
      <c r="AY233" s="171" t="s">
        <v>212</v>
      </c>
    </row>
    <row r="234" spans="2:65" s="12" customFormat="1">
      <c r="B234" s="152"/>
      <c r="D234" s="150" t="s">
        <v>226</v>
      </c>
      <c r="E234" s="153" t="s">
        <v>19</v>
      </c>
      <c r="F234" s="154" t="s">
        <v>2749</v>
      </c>
      <c r="H234" s="155">
        <v>2.665</v>
      </c>
      <c r="I234" s="156"/>
      <c r="L234" s="152"/>
      <c r="M234" s="157"/>
      <c r="T234" s="158"/>
      <c r="AT234" s="153" t="s">
        <v>226</v>
      </c>
      <c r="AU234" s="153" t="s">
        <v>79</v>
      </c>
      <c r="AV234" s="12" t="s">
        <v>79</v>
      </c>
      <c r="AW234" s="12" t="s">
        <v>31</v>
      </c>
      <c r="AX234" s="12" t="s">
        <v>69</v>
      </c>
      <c r="AY234" s="153" t="s">
        <v>212</v>
      </c>
    </row>
    <row r="235" spans="2:65" s="13" customFormat="1">
      <c r="B235" s="159"/>
      <c r="D235" s="150" t="s">
        <v>226</v>
      </c>
      <c r="E235" s="160" t="s">
        <v>19</v>
      </c>
      <c r="F235" s="161" t="s">
        <v>228</v>
      </c>
      <c r="H235" s="162">
        <v>2.665</v>
      </c>
      <c r="I235" s="163"/>
      <c r="L235" s="159"/>
      <c r="M235" s="164"/>
      <c r="T235" s="165"/>
      <c r="AT235" s="160" t="s">
        <v>226</v>
      </c>
      <c r="AU235" s="160" t="s">
        <v>79</v>
      </c>
      <c r="AV235" s="13" t="s">
        <v>229</v>
      </c>
      <c r="AW235" s="13" t="s">
        <v>31</v>
      </c>
      <c r="AX235" s="13" t="s">
        <v>77</v>
      </c>
      <c r="AY235" s="160" t="s">
        <v>212</v>
      </c>
    </row>
    <row r="236" spans="2:65" s="1" customFormat="1" ht="24.2" customHeight="1">
      <c r="B236" s="34"/>
      <c r="C236" s="133" t="s">
        <v>323</v>
      </c>
      <c r="D236" s="133" t="s">
        <v>215</v>
      </c>
      <c r="E236" s="134" t="s">
        <v>2750</v>
      </c>
      <c r="F236" s="135" t="s">
        <v>2751</v>
      </c>
      <c r="G236" s="136" t="s">
        <v>420</v>
      </c>
      <c r="H236" s="137">
        <v>1</v>
      </c>
      <c r="I236" s="138"/>
      <c r="J236" s="139">
        <f>ROUND(I236*H236,2)</f>
        <v>0</v>
      </c>
      <c r="K236" s="135" t="s">
        <v>245</v>
      </c>
      <c r="L236" s="34"/>
      <c r="M236" s="140" t="s">
        <v>19</v>
      </c>
      <c r="N236" s="141" t="s">
        <v>40</v>
      </c>
      <c r="P236" s="142">
        <f>O236*H236</f>
        <v>0</v>
      </c>
      <c r="Q236" s="142">
        <v>0</v>
      </c>
      <c r="R236" s="142">
        <f>Q236*H236</f>
        <v>0</v>
      </c>
      <c r="S236" s="142">
        <v>0</v>
      </c>
      <c r="T236" s="143">
        <f>S236*H236</f>
        <v>0</v>
      </c>
      <c r="AR236" s="144" t="s">
        <v>229</v>
      </c>
      <c r="AT236" s="144" t="s">
        <v>215</v>
      </c>
      <c r="AU236" s="144" t="s">
        <v>79</v>
      </c>
      <c r="AY236" s="19" t="s">
        <v>212</v>
      </c>
      <c r="BE236" s="145">
        <f>IF(N236="základní",J236,0)</f>
        <v>0</v>
      </c>
      <c r="BF236" s="145">
        <f>IF(N236="snížená",J236,0)</f>
        <v>0</v>
      </c>
      <c r="BG236" s="145">
        <f>IF(N236="zákl. přenesená",J236,0)</f>
        <v>0</v>
      </c>
      <c r="BH236" s="145">
        <f>IF(N236="sníž. přenesená",J236,0)</f>
        <v>0</v>
      </c>
      <c r="BI236" s="145">
        <f>IF(N236="nulová",J236,0)</f>
        <v>0</v>
      </c>
      <c r="BJ236" s="19" t="s">
        <v>77</v>
      </c>
      <c r="BK236" s="145">
        <f>ROUND(I236*H236,2)</f>
        <v>0</v>
      </c>
      <c r="BL236" s="19" t="s">
        <v>229</v>
      </c>
      <c r="BM236" s="144" t="s">
        <v>2752</v>
      </c>
    </row>
    <row r="237" spans="2:65" s="1" customFormat="1" ht="87.75">
      <c r="B237" s="34"/>
      <c r="D237" s="150" t="s">
        <v>224</v>
      </c>
      <c r="F237" s="151" t="s">
        <v>2753</v>
      </c>
      <c r="I237" s="148"/>
      <c r="L237" s="34"/>
      <c r="M237" s="149"/>
      <c r="T237" s="55"/>
      <c r="AT237" s="19" t="s">
        <v>224</v>
      </c>
      <c r="AU237" s="19" t="s">
        <v>79</v>
      </c>
    </row>
    <row r="238" spans="2:65" s="14" customFormat="1" ht="22.5">
      <c r="B238" s="170"/>
      <c r="D238" s="150" t="s">
        <v>226</v>
      </c>
      <c r="E238" s="171" t="s">
        <v>19</v>
      </c>
      <c r="F238" s="172" t="s">
        <v>2754</v>
      </c>
      <c r="H238" s="171" t="s">
        <v>19</v>
      </c>
      <c r="I238" s="173"/>
      <c r="L238" s="170"/>
      <c r="M238" s="174"/>
      <c r="T238" s="175"/>
      <c r="AT238" s="171" t="s">
        <v>226</v>
      </c>
      <c r="AU238" s="171" t="s">
        <v>79</v>
      </c>
      <c r="AV238" s="14" t="s">
        <v>77</v>
      </c>
      <c r="AW238" s="14" t="s">
        <v>31</v>
      </c>
      <c r="AX238" s="14" t="s">
        <v>69</v>
      </c>
      <c r="AY238" s="171" t="s">
        <v>212</v>
      </c>
    </row>
    <row r="239" spans="2:65" s="12" customFormat="1">
      <c r="B239" s="152"/>
      <c r="D239" s="150" t="s">
        <v>226</v>
      </c>
      <c r="E239" s="153" t="s">
        <v>19</v>
      </c>
      <c r="F239" s="154" t="s">
        <v>2755</v>
      </c>
      <c r="H239" s="155">
        <v>1</v>
      </c>
      <c r="I239" s="156"/>
      <c r="L239" s="152"/>
      <c r="M239" s="157"/>
      <c r="T239" s="158"/>
      <c r="AT239" s="153" t="s">
        <v>226</v>
      </c>
      <c r="AU239" s="153" t="s">
        <v>79</v>
      </c>
      <c r="AV239" s="12" t="s">
        <v>79</v>
      </c>
      <c r="AW239" s="12" t="s">
        <v>31</v>
      </c>
      <c r="AX239" s="12" t="s">
        <v>69</v>
      </c>
      <c r="AY239" s="153" t="s">
        <v>212</v>
      </c>
    </row>
    <row r="240" spans="2:65" s="13" customFormat="1">
      <c r="B240" s="159"/>
      <c r="D240" s="150" t="s">
        <v>226</v>
      </c>
      <c r="E240" s="160" t="s">
        <v>19</v>
      </c>
      <c r="F240" s="161" t="s">
        <v>228</v>
      </c>
      <c r="H240" s="162">
        <v>1</v>
      </c>
      <c r="I240" s="163"/>
      <c r="L240" s="159"/>
      <c r="M240" s="164"/>
      <c r="T240" s="165"/>
      <c r="AT240" s="160" t="s">
        <v>226</v>
      </c>
      <c r="AU240" s="160" t="s">
        <v>79</v>
      </c>
      <c r="AV240" s="13" t="s">
        <v>229</v>
      </c>
      <c r="AW240" s="13" t="s">
        <v>31</v>
      </c>
      <c r="AX240" s="13" t="s">
        <v>77</v>
      </c>
      <c r="AY240" s="160" t="s">
        <v>212</v>
      </c>
    </row>
    <row r="241" spans="2:65" s="1" customFormat="1" ht="21.75" customHeight="1">
      <c r="B241" s="34"/>
      <c r="C241" s="133" t="s">
        <v>330</v>
      </c>
      <c r="D241" s="133" t="s">
        <v>215</v>
      </c>
      <c r="E241" s="134" t="s">
        <v>2756</v>
      </c>
      <c r="F241" s="135" t="s">
        <v>2757</v>
      </c>
      <c r="G241" s="136" t="s">
        <v>420</v>
      </c>
      <c r="H241" s="137">
        <v>1.1339999999999999</v>
      </c>
      <c r="I241" s="138"/>
      <c r="J241" s="139">
        <f>ROUND(I241*H241,2)</f>
        <v>0</v>
      </c>
      <c r="K241" s="135" t="s">
        <v>219</v>
      </c>
      <c r="L241" s="34"/>
      <c r="M241" s="140" t="s">
        <v>19</v>
      </c>
      <c r="N241" s="141" t="s">
        <v>40</v>
      </c>
      <c r="P241" s="142">
        <f>O241*H241</f>
        <v>0</v>
      </c>
      <c r="Q241" s="142">
        <v>2.5018699999999998</v>
      </c>
      <c r="R241" s="142">
        <f>Q241*H241</f>
        <v>2.8371205799999997</v>
      </c>
      <c r="S241" s="142">
        <v>0</v>
      </c>
      <c r="T241" s="143">
        <f>S241*H241</f>
        <v>0</v>
      </c>
      <c r="AR241" s="144" t="s">
        <v>229</v>
      </c>
      <c r="AT241" s="144" t="s">
        <v>215</v>
      </c>
      <c r="AU241" s="144" t="s">
        <v>79</v>
      </c>
      <c r="AY241" s="19" t="s">
        <v>212</v>
      </c>
      <c r="BE241" s="145">
        <f>IF(N241="základní",J241,0)</f>
        <v>0</v>
      </c>
      <c r="BF241" s="145">
        <f>IF(N241="snížená",J241,0)</f>
        <v>0</v>
      </c>
      <c r="BG241" s="145">
        <f>IF(N241="zákl. přenesená",J241,0)</f>
        <v>0</v>
      </c>
      <c r="BH241" s="145">
        <f>IF(N241="sníž. přenesená",J241,0)</f>
        <v>0</v>
      </c>
      <c r="BI241" s="145">
        <f>IF(N241="nulová",J241,0)</f>
        <v>0</v>
      </c>
      <c r="BJ241" s="19" t="s">
        <v>77</v>
      </c>
      <c r="BK241" s="145">
        <f>ROUND(I241*H241,2)</f>
        <v>0</v>
      </c>
      <c r="BL241" s="19" t="s">
        <v>229</v>
      </c>
      <c r="BM241" s="144" t="s">
        <v>2758</v>
      </c>
    </row>
    <row r="242" spans="2:65" s="1" customFormat="1">
      <c r="B242" s="34"/>
      <c r="D242" s="146" t="s">
        <v>222</v>
      </c>
      <c r="F242" s="147" t="s">
        <v>2759</v>
      </c>
      <c r="I242" s="148"/>
      <c r="L242" s="34"/>
      <c r="M242" s="149"/>
      <c r="T242" s="55"/>
      <c r="AT242" s="19" t="s">
        <v>222</v>
      </c>
      <c r="AU242" s="19" t="s">
        <v>79</v>
      </c>
    </row>
    <row r="243" spans="2:65" s="14" customFormat="1">
      <c r="B243" s="170"/>
      <c r="D243" s="150" t="s">
        <v>226</v>
      </c>
      <c r="E243" s="171" t="s">
        <v>19</v>
      </c>
      <c r="F243" s="172" t="s">
        <v>2760</v>
      </c>
      <c r="H243" s="171" t="s">
        <v>19</v>
      </c>
      <c r="I243" s="173"/>
      <c r="L243" s="170"/>
      <c r="M243" s="174"/>
      <c r="T243" s="175"/>
      <c r="AT243" s="171" t="s">
        <v>226</v>
      </c>
      <c r="AU243" s="171" t="s">
        <v>79</v>
      </c>
      <c r="AV243" s="14" t="s">
        <v>77</v>
      </c>
      <c r="AW243" s="14" t="s">
        <v>31</v>
      </c>
      <c r="AX243" s="14" t="s">
        <v>69</v>
      </c>
      <c r="AY243" s="171" t="s">
        <v>212</v>
      </c>
    </row>
    <row r="244" spans="2:65" s="12" customFormat="1">
      <c r="B244" s="152"/>
      <c r="D244" s="150" t="s">
        <v>226</v>
      </c>
      <c r="E244" s="153" t="s">
        <v>19</v>
      </c>
      <c r="F244" s="154" t="s">
        <v>2761</v>
      </c>
      <c r="H244" s="155">
        <v>1.1339999999999999</v>
      </c>
      <c r="I244" s="156"/>
      <c r="L244" s="152"/>
      <c r="M244" s="157"/>
      <c r="T244" s="158"/>
      <c r="AT244" s="153" t="s">
        <v>226</v>
      </c>
      <c r="AU244" s="153" t="s">
        <v>79</v>
      </c>
      <c r="AV244" s="12" t="s">
        <v>79</v>
      </c>
      <c r="AW244" s="12" t="s">
        <v>31</v>
      </c>
      <c r="AX244" s="12" t="s">
        <v>69</v>
      </c>
      <c r="AY244" s="153" t="s">
        <v>212</v>
      </c>
    </row>
    <row r="245" spans="2:65" s="13" customFormat="1">
      <c r="B245" s="159"/>
      <c r="D245" s="150" t="s">
        <v>226</v>
      </c>
      <c r="E245" s="160" t="s">
        <v>19</v>
      </c>
      <c r="F245" s="161" t="s">
        <v>228</v>
      </c>
      <c r="H245" s="162">
        <v>1.1339999999999999</v>
      </c>
      <c r="I245" s="163"/>
      <c r="L245" s="159"/>
      <c r="M245" s="164"/>
      <c r="T245" s="165"/>
      <c r="AT245" s="160" t="s">
        <v>226</v>
      </c>
      <c r="AU245" s="160" t="s">
        <v>79</v>
      </c>
      <c r="AV245" s="13" t="s">
        <v>229</v>
      </c>
      <c r="AW245" s="13" t="s">
        <v>31</v>
      </c>
      <c r="AX245" s="13" t="s">
        <v>77</v>
      </c>
      <c r="AY245" s="160" t="s">
        <v>212</v>
      </c>
    </row>
    <row r="246" spans="2:65" s="1" customFormat="1" ht="16.5" customHeight="1">
      <c r="B246" s="34"/>
      <c r="C246" s="133" t="s">
        <v>338</v>
      </c>
      <c r="D246" s="133" t="s">
        <v>215</v>
      </c>
      <c r="E246" s="134" t="s">
        <v>2762</v>
      </c>
      <c r="F246" s="135" t="s">
        <v>2763</v>
      </c>
      <c r="G246" s="136" t="s">
        <v>495</v>
      </c>
      <c r="H246" s="137">
        <v>1.92</v>
      </c>
      <c r="I246" s="138"/>
      <c r="J246" s="139">
        <f>ROUND(I246*H246,2)</f>
        <v>0</v>
      </c>
      <c r="K246" s="135" t="s">
        <v>219</v>
      </c>
      <c r="L246" s="34"/>
      <c r="M246" s="140" t="s">
        <v>19</v>
      </c>
      <c r="N246" s="141" t="s">
        <v>40</v>
      </c>
      <c r="P246" s="142">
        <f>O246*H246</f>
        <v>0</v>
      </c>
      <c r="Q246" s="142">
        <v>2.9399999999999999E-3</v>
      </c>
      <c r="R246" s="142">
        <f>Q246*H246</f>
        <v>5.6447999999999993E-3</v>
      </c>
      <c r="S246" s="142">
        <v>0</v>
      </c>
      <c r="T246" s="143">
        <f>S246*H246</f>
        <v>0</v>
      </c>
      <c r="AR246" s="144" t="s">
        <v>229</v>
      </c>
      <c r="AT246" s="144" t="s">
        <v>215</v>
      </c>
      <c r="AU246" s="144" t="s">
        <v>79</v>
      </c>
      <c r="AY246" s="19" t="s">
        <v>212</v>
      </c>
      <c r="BE246" s="145">
        <f>IF(N246="základní",J246,0)</f>
        <v>0</v>
      </c>
      <c r="BF246" s="145">
        <f>IF(N246="snížená",J246,0)</f>
        <v>0</v>
      </c>
      <c r="BG246" s="145">
        <f>IF(N246="zákl. přenesená",J246,0)</f>
        <v>0</v>
      </c>
      <c r="BH246" s="145">
        <f>IF(N246="sníž. přenesená",J246,0)</f>
        <v>0</v>
      </c>
      <c r="BI246" s="145">
        <f>IF(N246="nulová",J246,0)</f>
        <v>0</v>
      </c>
      <c r="BJ246" s="19" t="s">
        <v>77</v>
      </c>
      <c r="BK246" s="145">
        <f>ROUND(I246*H246,2)</f>
        <v>0</v>
      </c>
      <c r="BL246" s="19" t="s">
        <v>229</v>
      </c>
      <c r="BM246" s="144" t="s">
        <v>2764</v>
      </c>
    </row>
    <row r="247" spans="2:65" s="1" customFormat="1">
      <c r="B247" s="34"/>
      <c r="D247" s="146" t="s">
        <v>222</v>
      </c>
      <c r="F247" s="147" t="s">
        <v>2765</v>
      </c>
      <c r="I247" s="148"/>
      <c r="L247" s="34"/>
      <c r="M247" s="149"/>
      <c r="T247" s="55"/>
      <c r="AT247" s="19" t="s">
        <v>222</v>
      </c>
      <c r="AU247" s="19" t="s">
        <v>79</v>
      </c>
    </row>
    <row r="248" spans="2:65" s="14" customFormat="1">
      <c r="B248" s="170"/>
      <c r="D248" s="150" t="s">
        <v>226</v>
      </c>
      <c r="E248" s="171" t="s">
        <v>19</v>
      </c>
      <c r="F248" s="172" t="s">
        <v>2766</v>
      </c>
      <c r="H248" s="171" t="s">
        <v>19</v>
      </c>
      <c r="I248" s="173"/>
      <c r="L248" s="170"/>
      <c r="M248" s="174"/>
      <c r="T248" s="175"/>
      <c r="AT248" s="171" t="s">
        <v>226</v>
      </c>
      <c r="AU248" s="171" t="s">
        <v>79</v>
      </c>
      <c r="AV248" s="14" t="s">
        <v>77</v>
      </c>
      <c r="AW248" s="14" t="s">
        <v>31</v>
      </c>
      <c r="AX248" s="14" t="s">
        <v>69</v>
      </c>
      <c r="AY248" s="171" t="s">
        <v>212</v>
      </c>
    </row>
    <row r="249" spans="2:65" s="12" customFormat="1">
      <c r="B249" s="152"/>
      <c r="D249" s="150" t="s">
        <v>226</v>
      </c>
      <c r="E249" s="153" t="s">
        <v>19</v>
      </c>
      <c r="F249" s="154" t="s">
        <v>2767</v>
      </c>
      <c r="H249" s="155">
        <v>1.92</v>
      </c>
      <c r="I249" s="156"/>
      <c r="L249" s="152"/>
      <c r="M249" s="157"/>
      <c r="T249" s="158"/>
      <c r="AT249" s="153" t="s">
        <v>226</v>
      </c>
      <c r="AU249" s="153" t="s">
        <v>79</v>
      </c>
      <c r="AV249" s="12" t="s">
        <v>79</v>
      </c>
      <c r="AW249" s="12" t="s">
        <v>31</v>
      </c>
      <c r="AX249" s="12" t="s">
        <v>69</v>
      </c>
      <c r="AY249" s="153" t="s">
        <v>212</v>
      </c>
    </row>
    <row r="250" spans="2:65" s="13" customFormat="1">
      <c r="B250" s="159"/>
      <c r="D250" s="150" t="s">
        <v>226</v>
      </c>
      <c r="E250" s="160" t="s">
        <v>19</v>
      </c>
      <c r="F250" s="161" t="s">
        <v>228</v>
      </c>
      <c r="H250" s="162">
        <v>1.92</v>
      </c>
      <c r="I250" s="163"/>
      <c r="L250" s="159"/>
      <c r="M250" s="164"/>
      <c r="T250" s="165"/>
      <c r="AT250" s="160" t="s">
        <v>226</v>
      </c>
      <c r="AU250" s="160" t="s">
        <v>79</v>
      </c>
      <c r="AV250" s="13" t="s">
        <v>229</v>
      </c>
      <c r="AW250" s="13" t="s">
        <v>31</v>
      </c>
      <c r="AX250" s="13" t="s">
        <v>77</v>
      </c>
      <c r="AY250" s="160" t="s">
        <v>212</v>
      </c>
    </row>
    <row r="251" spans="2:65" s="1" customFormat="1" ht="16.5" customHeight="1">
      <c r="B251" s="34"/>
      <c r="C251" s="133" t="s">
        <v>343</v>
      </c>
      <c r="D251" s="133" t="s">
        <v>215</v>
      </c>
      <c r="E251" s="134" t="s">
        <v>2768</v>
      </c>
      <c r="F251" s="135" t="s">
        <v>2769</v>
      </c>
      <c r="G251" s="136" t="s">
        <v>495</v>
      </c>
      <c r="H251" s="137">
        <v>1.92</v>
      </c>
      <c r="I251" s="138"/>
      <c r="J251" s="139">
        <f>ROUND(I251*H251,2)</f>
        <v>0</v>
      </c>
      <c r="K251" s="135" t="s">
        <v>219</v>
      </c>
      <c r="L251" s="34"/>
      <c r="M251" s="140" t="s">
        <v>19</v>
      </c>
      <c r="N251" s="141" t="s">
        <v>40</v>
      </c>
      <c r="P251" s="142">
        <f>O251*H251</f>
        <v>0</v>
      </c>
      <c r="Q251" s="142">
        <v>0</v>
      </c>
      <c r="R251" s="142">
        <f>Q251*H251</f>
        <v>0</v>
      </c>
      <c r="S251" s="142">
        <v>0</v>
      </c>
      <c r="T251" s="143">
        <f>S251*H251</f>
        <v>0</v>
      </c>
      <c r="AR251" s="144" t="s">
        <v>229</v>
      </c>
      <c r="AT251" s="144" t="s">
        <v>215</v>
      </c>
      <c r="AU251" s="144" t="s">
        <v>79</v>
      </c>
      <c r="AY251" s="19" t="s">
        <v>212</v>
      </c>
      <c r="BE251" s="145">
        <f>IF(N251="základní",J251,0)</f>
        <v>0</v>
      </c>
      <c r="BF251" s="145">
        <f>IF(N251="snížená",J251,0)</f>
        <v>0</v>
      </c>
      <c r="BG251" s="145">
        <f>IF(N251="zákl. přenesená",J251,0)</f>
        <v>0</v>
      </c>
      <c r="BH251" s="145">
        <f>IF(N251="sníž. přenesená",J251,0)</f>
        <v>0</v>
      </c>
      <c r="BI251" s="145">
        <f>IF(N251="nulová",J251,0)</f>
        <v>0</v>
      </c>
      <c r="BJ251" s="19" t="s">
        <v>77</v>
      </c>
      <c r="BK251" s="145">
        <f>ROUND(I251*H251,2)</f>
        <v>0</v>
      </c>
      <c r="BL251" s="19" t="s">
        <v>229</v>
      </c>
      <c r="BM251" s="144" t="s">
        <v>2770</v>
      </c>
    </row>
    <row r="252" spans="2:65" s="1" customFormat="1">
      <c r="B252" s="34"/>
      <c r="D252" s="146" t="s">
        <v>222</v>
      </c>
      <c r="F252" s="147" t="s">
        <v>2771</v>
      </c>
      <c r="I252" s="148"/>
      <c r="L252" s="34"/>
      <c r="M252" s="149"/>
      <c r="T252" s="55"/>
      <c r="AT252" s="19" t="s">
        <v>222</v>
      </c>
      <c r="AU252" s="19" t="s">
        <v>79</v>
      </c>
    </row>
    <row r="253" spans="2:65" s="12" customFormat="1">
      <c r="B253" s="152"/>
      <c r="D253" s="150" t="s">
        <v>226</v>
      </c>
      <c r="E253" s="153" t="s">
        <v>19</v>
      </c>
      <c r="F253" s="154" t="s">
        <v>2772</v>
      </c>
      <c r="H253" s="155">
        <v>1.92</v>
      </c>
      <c r="I253" s="156"/>
      <c r="L253" s="152"/>
      <c r="M253" s="157"/>
      <c r="T253" s="158"/>
      <c r="AT253" s="153" t="s">
        <v>226</v>
      </c>
      <c r="AU253" s="153" t="s">
        <v>79</v>
      </c>
      <c r="AV253" s="12" t="s">
        <v>79</v>
      </c>
      <c r="AW253" s="12" t="s">
        <v>31</v>
      </c>
      <c r="AX253" s="12" t="s">
        <v>69</v>
      </c>
      <c r="AY253" s="153" t="s">
        <v>212</v>
      </c>
    </row>
    <row r="254" spans="2:65" s="13" customFormat="1">
      <c r="B254" s="159"/>
      <c r="D254" s="150" t="s">
        <v>226</v>
      </c>
      <c r="E254" s="160" t="s">
        <v>19</v>
      </c>
      <c r="F254" s="161" t="s">
        <v>228</v>
      </c>
      <c r="H254" s="162">
        <v>1.92</v>
      </c>
      <c r="I254" s="163"/>
      <c r="L254" s="159"/>
      <c r="M254" s="164"/>
      <c r="T254" s="165"/>
      <c r="AT254" s="160" t="s">
        <v>226</v>
      </c>
      <c r="AU254" s="160" t="s">
        <v>79</v>
      </c>
      <c r="AV254" s="13" t="s">
        <v>229</v>
      </c>
      <c r="AW254" s="13" t="s">
        <v>31</v>
      </c>
      <c r="AX254" s="13" t="s">
        <v>77</v>
      </c>
      <c r="AY254" s="160" t="s">
        <v>212</v>
      </c>
    </row>
    <row r="255" spans="2:65" s="1" customFormat="1" ht="16.5" customHeight="1">
      <c r="B255" s="34"/>
      <c r="C255" s="133" t="s">
        <v>7</v>
      </c>
      <c r="D255" s="133" t="s">
        <v>215</v>
      </c>
      <c r="E255" s="134" t="s">
        <v>2773</v>
      </c>
      <c r="F255" s="135" t="s">
        <v>2774</v>
      </c>
      <c r="G255" s="136" t="s">
        <v>486</v>
      </c>
      <c r="H255" s="137">
        <v>4.2999999999999997E-2</v>
      </c>
      <c r="I255" s="138"/>
      <c r="J255" s="139">
        <f>ROUND(I255*H255,2)</f>
        <v>0</v>
      </c>
      <c r="K255" s="135" t="s">
        <v>219</v>
      </c>
      <c r="L255" s="34"/>
      <c r="M255" s="140" t="s">
        <v>19</v>
      </c>
      <c r="N255" s="141" t="s">
        <v>40</v>
      </c>
      <c r="P255" s="142">
        <f>O255*H255</f>
        <v>0</v>
      </c>
      <c r="Q255" s="142">
        <v>1.06277</v>
      </c>
      <c r="R255" s="142">
        <f>Q255*H255</f>
        <v>4.5699109999999994E-2</v>
      </c>
      <c r="S255" s="142">
        <v>0</v>
      </c>
      <c r="T255" s="143">
        <f>S255*H255</f>
        <v>0</v>
      </c>
      <c r="AR255" s="144" t="s">
        <v>229</v>
      </c>
      <c r="AT255" s="144" t="s">
        <v>215</v>
      </c>
      <c r="AU255" s="144" t="s">
        <v>79</v>
      </c>
      <c r="AY255" s="19" t="s">
        <v>212</v>
      </c>
      <c r="BE255" s="145">
        <f>IF(N255="základní",J255,0)</f>
        <v>0</v>
      </c>
      <c r="BF255" s="145">
        <f>IF(N255="snížená",J255,0)</f>
        <v>0</v>
      </c>
      <c r="BG255" s="145">
        <f>IF(N255="zákl. přenesená",J255,0)</f>
        <v>0</v>
      </c>
      <c r="BH255" s="145">
        <f>IF(N255="sníž. přenesená",J255,0)</f>
        <v>0</v>
      </c>
      <c r="BI255" s="145">
        <f>IF(N255="nulová",J255,0)</f>
        <v>0</v>
      </c>
      <c r="BJ255" s="19" t="s">
        <v>77</v>
      </c>
      <c r="BK255" s="145">
        <f>ROUND(I255*H255,2)</f>
        <v>0</v>
      </c>
      <c r="BL255" s="19" t="s">
        <v>229</v>
      </c>
      <c r="BM255" s="144" t="s">
        <v>2775</v>
      </c>
    </row>
    <row r="256" spans="2:65" s="1" customFormat="1">
      <c r="B256" s="34"/>
      <c r="D256" s="146" t="s">
        <v>222</v>
      </c>
      <c r="F256" s="147" t="s">
        <v>2776</v>
      </c>
      <c r="I256" s="148"/>
      <c r="L256" s="34"/>
      <c r="M256" s="149"/>
      <c r="T256" s="55"/>
      <c r="AT256" s="19" t="s">
        <v>222</v>
      </c>
      <c r="AU256" s="19" t="s">
        <v>79</v>
      </c>
    </row>
    <row r="257" spans="2:65" s="14" customFormat="1">
      <c r="B257" s="170"/>
      <c r="D257" s="150" t="s">
        <v>226</v>
      </c>
      <c r="E257" s="171" t="s">
        <v>19</v>
      </c>
      <c r="F257" s="172" t="s">
        <v>2777</v>
      </c>
      <c r="H257" s="171" t="s">
        <v>19</v>
      </c>
      <c r="I257" s="173"/>
      <c r="L257" s="170"/>
      <c r="M257" s="174"/>
      <c r="T257" s="175"/>
      <c r="AT257" s="171" t="s">
        <v>226</v>
      </c>
      <c r="AU257" s="171" t="s">
        <v>79</v>
      </c>
      <c r="AV257" s="14" t="s">
        <v>77</v>
      </c>
      <c r="AW257" s="14" t="s">
        <v>31</v>
      </c>
      <c r="AX257" s="14" t="s">
        <v>69</v>
      </c>
      <c r="AY257" s="171" t="s">
        <v>212</v>
      </c>
    </row>
    <row r="258" spans="2:65" s="12" customFormat="1">
      <c r="B258" s="152"/>
      <c r="D258" s="150" t="s">
        <v>226</v>
      </c>
      <c r="E258" s="153" t="s">
        <v>19</v>
      </c>
      <c r="F258" s="154" t="s">
        <v>2778</v>
      </c>
      <c r="H258" s="155">
        <v>4.2999999999999997E-2</v>
      </c>
      <c r="I258" s="156"/>
      <c r="L258" s="152"/>
      <c r="M258" s="157"/>
      <c r="T258" s="158"/>
      <c r="AT258" s="153" t="s">
        <v>226</v>
      </c>
      <c r="AU258" s="153" t="s">
        <v>79</v>
      </c>
      <c r="AV258" s="12" t="s">
        <v>79</v>
      </c>
      <c r="AW258" s="12" t="s">
        <v>31</v>
      </c>
      <c r="AX258" s="12" t="s">
        <v>69</v>
      </c>
      <c r="AY258" s="153" t="s">
        <v>212</v>
      </c>
    </row>
    <row r="259" spans="2:65" s="13" customFormat="1">
      <c r="B259" s="159"/>
      <c r="D259" s="150" t="s">
        <v>226</v>
      </c>
      <c r="E259" s="160" t="s">
        <v>19</v>
      </c>
      <c r="F259" s="161" t="s">
        <v>228</v>
      </c>
      <c r="H259" s="162">
        <v>4.2999999999999997E-2</v>
      </c>
      <c r="I259" s="163"/>
      <c r="L259" s="159"/>
      <c r="M259" s="164"/>
      <c r="T259" s="165"/>
      <c r="AT259" s="160" t="s">
        <v>226</v>
      </c>
      <c r="AU259" s="160" t="s">
        <v>79</v>
      </c>
      <c r="AV259" s="13" t="s">
        <v>229</v>
      </c>
      <c r="AW259" s="13" t="s">
        <v>31</v>
      </c>
      <c r="AX259" s="13" t="s">
        <v>77</v>
      </c>
      <c r="AY259" s="160" t="s">
        <v>212</v>
      </c>
    </row>
    <row r="260" spans="2:65" s="1" customFormat="1" ht="21.75" customHeight="1">
      <c r="B260" s="34"/>
      <c r="C260" s="133" t="s">
        <v>354</v>
      </c>
      <c r="D260" s="133" t="s">
        <v>215</v>
      </c>
      <c r="E260" s="134" t="s">
        <v>2779</v>
      </c>
      <c r="F260" s="135" t="s">
        <v>2780</v>
      </c>
      <c r="G260" s="136" t="s">
        <v>420</v>
      </c>
      <c r="H260" s="137">
        <v>6.3049999999999997</v>
      </c>
      <c r="I260" s="138"/>
      <c r="J260" s="139">
        <f>ROUND(I260*H260,2)</f>
        <v>0</v>
      </c>
      <c r="K260" s="135" t="s">
        <v>245</v>
      </c>
      <c r="L260" s="34"/>
      <c r="M260" s="140" t="s">
        <v>19</v>
      </c>
      <c r="N260" s="141" t="s">
        <v>40</v>
      </c>
      <c r="P260" s="142">
        <f>O260*H260</f>
        <v>0</v>
      </c>
      <c r="Q260" s="142">
        <v>2.5018699999999998</v>
      </c>
      <c r="R260" s="142">
        <f>Q260*H260</f>
        <v>15.774290349999998</v>
      </c>
      <c r="S260" s="142">
        <v>0</v>
      </c>
      <c r="T260" s="143">
        <f>S260*H260</f>
        <v>0</v>
      </c>
      <c r="AR260" s="144" t="s">
        <v>229</v>
      </c>
      <c r="AT260" s="144" t="s">
        <v>215</v>
      </c>
      <c r="AU260" s="144" t="s">
        <v>79</v>
      </c>
      <c r="AY260" s="19" t="s">
        <v>212</v>
      </c>
      <c r="BE260" s="145">
        <f>IF(N260="základní",J260,0)</f>
        <v>0</v>
      </c>
      <c r="BF260" s="145">
        <f>IF(N260="snížená",J260,0)</f>
        <v>0</v>
      </c>
      <c r="BG260" s="145">
        <f>IF(N260="zákl. přenesená",J260,0)</f>
        <v>0</v>
      </c>
      <c r="BH260" s="145">
        <f>IF(N260="sníž. přenesená",J260,0)</f>
        <v>0</v>
      </c>
      <c r="BI260" s="145">
        <f>IF(N260="nulová",J260,0)</f>
        <v>0</v>
      </c>
      <c r="BJ260" s="19" t="s">
        <v>77</v>
      </c>
      <c r="BK260" s="145">
        <f>ROUND(I260*H260,2)</f>
        <v>0</v>
      </c>
      <c r="BL260" s="19" t="s">
        <v>229</v>
      </c>
      <c r="BM260" s="144" t="s">
        <v>2781</v>
      </c>
    </row>
    <row r="261" spans="2:65" s="14" customFormat="1">
      <c r="B261" s="170"/>
      <c r="D261" s="150" t="s">
        <v>226</v>
      </c>
      <c r="E261" s="171" t="s">
        <v>19</v>
      </c>
      <c r="F261" s="172" t="s">
        <v>2782</v>
      </c>
      <c r="H261" s="171" t="s">
        <v>19</v>
      </c>
      <c r="I261" s="173"/>
      <c r="L261" s="170"/>
      <c r="M261" s="174"/>
      <c r="T261" s="175"/>
      <c r="AT261" s="171" t="s">
        <v>226</v>
      </c>
      <c r="AU261" s="171" t="s">
        <v>79</v>
      </c>
      <c r="AV261" s="14" t="s">
        <v>77</v>
      </c>
      <c r="AW261" s="14" t="s">
        <v>31</v>
      </c>
      <c r="AX261" s="14" t="s">
        <v>69</v>
      </c>
      <c r="AY261" s="171" t="s">
        <v>212</v>
      </c>
    </row>
    <row r="262" spans="2:65" s="12" customFormat="1">
      <c r="B262" s="152"/>
      <c r="D262" s="150" t="s">
        <v>226</v>
      </c>
      <c r="E262" s="153" t="s">
        <v>19</v>
      </c>
      <c r="F262" s="154" t="s">
        <v>2783</v>
      </c>
      <c r="H262" s="155">
        <v>1.5880000000000001</v>
      </c>
      <c r="I262" s="156"/>
      <c r="L262" s="152"/>
      <c r="M262" s="157"/>
      <c r="T262" s="158"/>
      <c r="AT262" s="153" t="s">
        <v>226</v>
      </c>
      <c r="AU262" s="153" t="s">
        <v>79</v>
      </c>
      <c r="AV262" s="12" t="s">
        <v>79</v>
      </c>
      <c r="AW262" s="12" t="s">
        <v>31</v>
      </c>
      <c r="AX262" s="12" t="s">
        <v>69</v>
      </c>
      <c r="AY262" s="153" t="s">
        <v>212</v>
      </c>
    </row>
    <row r="263" spans="2:65" s="12" customFormat="1">
      <c r="B263" s="152"/>
      <c r="D263" s="150" t="s">
        <v>226</v>
      </c>
      <c r="E263" s="153" t="s">
        <v>19</v>
      </c>
      <c r="F263" s="154" t="s">
        <v>2784</v>
      </c>
      <c r="H263" s="155">
        <v>4.5129999999999999</v>
      </c>
      <c r="I263" s="156"/>
      <c r="L263" s="152"/>
      <c r="M263" s="157"/>
      <c r="T263" s="158"/>
      <c r="AT263" s="153" t="s">
        <v>226</v>
      </c>
      <c r="AU263" s="153" t="s">
        <v>79</v>
      </c>
      <c r="AV263" s="12" t="s">
        <v>79</v>
      </c>
      <c r="AW263" s="12" t="s">
        <v>31</v>
      </c>
      <c r="AX263" s="12" t="s">
        <v>69</v>
      </c>
      <c r="AY263" s="153" t="s">
        <v>212</v>
      </c>
    </row>
    <row r="264" spans="2:65" s="12" customFormat="1">
      <c r="B264" s="152"/>
      <c r="D264" s="150" t="s">
        <v>226</v>
      </c>
      <c r="E264" s="153" t="s">
        <v>19</v>
      </c>
      <c r="F264" s="154" t="s">
        <v>2785</v>
      </c>
      <c r="H264" s="155">
        <v>0.20399999999999999</v>
      </c>
      <c r="I264" s="156"/>
      <c r="L264" s="152"/>
      <c r="M264" s="157"/>
      <c r="T264" s="158"/>
      <c r="AT264" s="153" t="s">
        <v>226</v>
      </c>
      <c r="AU264" s="153" t="s">
        <v>79</v>
      </c>
      <c r="AV264" s="12" t="s">
        <v>79</v>
      </c>
      <c r="AW264" s="12" t="s">
        <v>31</v>
      </c>
      <c r="AX264" s="12" t="s">
        <v>69</v>
      </c>
      <c r="AY264" s="153" t="s">
        <v>212</v>
      </c>
    </row>
    <row r="265" spans="2:65" s="13" customFormat="1">
      <c r="B265" s="159"/>
      <c r="D265" s="150" t="s">
        <v>226</v>
      </c>
      <c r="E265" s="160" t="s">
        <v>19</v>
      </c>
      <c r="F265" s="161" t="s">
        <v>228</v>
      </c>
      <c r="H265" s="162">
        <v>6.3049999999999997</v>
      </c>
      <c r="I265" s="163"/>
      <c r="L265" s="159"/>
      <c r="M265" s="164"/>
      <c r="T265" s="165"/>
      <c r="AT265" s="160" t="s">
        <v>226</v>
      </c>
      <c r="AU265" s="160" t="s">
        <v>79</v>
      </c>
      <c r="AV265" s="13" t="s">
        <v>229</v>
      </c>
      <c r="AW265" s="13" t="s">
        <v>31</v>
      </c>
      <c r="AX265" s="13" t="s">
        <v>77</v>
      </c>
      <c r="AY265" s="160" t="s">
        <v>212</v>
      </c>
    </row>
    <row r="266" spans="2:65" s="1" customFormat="1" ht="16.5" customHeight="1">
      <c r="B266" s="34"/>
      <c r="C266" s="133" t="s">
        <v>359</v>
      </c>
      <c r="D266" s="133" t="s">
        <v>215</v>
      </c>
      <c r="E266" s="134" t="s">
        <v>2786</v>
      </c>
      <c r="F266" s="135" t="s">
        <v>2787</v>
      </c>
      <c r="G266" s="136" t="s">
        <v>495</v>
      </c>
      <c r="H266" s="137">
        <v>42.218000000000004</v>
      </c>
      <c r="I266" s="138"/>
      <c r="J266" s="139">
        <f>ROUND(I266*H266,2)</f>
        <v>0</v>
      </c>
      <c r="K266" s="135" t="s">
        <v>219</v>
      </c>
      <c r="L266" s="34"/>
      <c r="M266" s="140" t="s">
        <v>19</v>
      </c>
      <c r="N266" s="141" t="s">
        <v>40</v>
      </c>
      <c r="P266" s="142">
        <f>O266*H266</f>
        <v>0</v>
      </c>
      <c r="Q266" s="142">
        <v>2.6900000000000001E-3</v>
      </c>
      <c r="R266" s="142">
        <f>Q266*H266</f>
        <v>0.11356642000000002</v>
      </c>
      <c r="S266" s="142">
        <v>0</v>
      </c>
      <c r="T266" s="143">
        <f>S266*H266</f>
        <v>0</v>
      </c>
      <c r="AR266" s="144" t="s">
        <v>229</v>
      </c>
      <c r="AT266" s="144" t="s">
        <v>215</v>
      </c>
      <c r="AU266" s="144" t="s">
        <v>79</v>
      </c>
      <c r="AY266" s="19" t="s">
        <v>212</v>
      </c>
      <c r="BE266" s="145">
        <f>IF(N266="základní",J266,0)</f>
        <v>0</v>
      </c>
      <c r="BF266" s="145">
        <f>IF(N266="snížená",J266,0)</f>
        <v>0</v>
      </c>
      <c r="BG266" s="145">
        <f>IF(N266="zákl. přenesená",J266,0)</f>
        <v>0</v>
      </c>
      <c r="BH266" s="145">
        <f>IF(N266="sníž. přenesená",J266,0)</f>
        <v>0</v>
      </c>
      <c r="BI266" s="145">
        <f>IF(N266="nulová",J266,0)</f>
        <v>0</v>
      </c>
      <c r="BJ266" s="19" t="s">
        <v>77</v>
      </c>
      <c r="BK266" s="145">
        <f>ROUND(I266*H266,2)</f>
        <v>0</v>
      </c>
      <c r="BL266" s="19" t="s">
        <v>229</v>
      </c>
      <c r="BM266" s="144" t="s">
        <v>2788</v>
      </c>
    </row>
    <row r="267" spans="2:65" s="1" customFormat="1">
      <c r="B267" s="34"/>
      <c r="D267" s="146" t="s">
        <v>222</v>
      </c>
      <c r="F267" s="147" t="s">
        <v>2789</v>
      </c>
      <c r="I267" s="148"/>
      <c r="L267" s="34"/>
      <c r="M267" s="149"/>
      <c r="T267" s="55"/>
      <c r="AT267" s="19" t="s">
        <v>222</v>
      </c>
      <c r="AU267" s="19" t="s">
        <v>79</v>
      </c>
    </row>
    <row r="268" spans="2:65" s="14" customFormat="1">
      <c r="B268" s="170"/>
      <c r="D268" s="150" t="s">
        <v>226</v>
      </c>
      <c r="E268" s="171" t="s">
        <v>19</v>
      </c>
      <c r="F268" s="172" t="s">
        <v>2790</v>
      </c>
      <c r="H268" s="171" t="s">
        <v>19</v>
      </c>
      <c r="I268" s="173"/>
      <c r="L268" s="170"/>
      <c r="M268" s="174"/>
      <c r="T268" s="175"/>
      <c r="AT268" s="171" t="s">
        <v>226</v>
      </c>
      <c r="AU268" s="171" t="s">
        <v>79</v>
      </c>
      <c r="AV268" s="14" t="s">
        <v>77</v>
      </c>
      <c r="AW268" s="14" t="s">
        <v>31</v>
      </c>
      <c r="AX268" s="14" t="s">
        <v>69</v>
      </c>
      <c r="AY268" s="171" t="s">
        <v>212</v>
      </c>
    </row>
    <row r="269" spans="2:65" s="12" customFormat="1">
      <c r="B269" s="152"/>
      <c r="D269" s="150" t="s">
        <v>226</v>
      </c>
      <c r="E269" s="153" t="s">
        <v>19</v>
      </c>
      <c r="F269" s="154" t="s">
        <v>2791</v>
      </c>
      <c r="H269" s="155">
        <v>10.08</v>
      </c>
      <c r="I269" s="156"/>
      <c r="L269" s="152"/>
      <c r="M269" s="157"/>
      <c r="T269" s="158"/>
      <c r="AT269" s="153" t="s">
        <v>226</v>
      </c>
      <c r="AU269" s="153" t="s">
        <v>79</v>
      </c>
      <c r="AV269" s="12" t="s">
        <v>79</v>
      </c>
      <c r="AW269" s="12" t="s">
        <v>31</v>
      </c>
      <c r="AX269" s="12" t="s">
        <v>69</v>
      </c>
      <c r="AY269" s="153" t="s">
        <v>212</v>
      </c>
    </row>
    <row r="270" spans="2:65" s="12" customFormat="1">
      <c r="B270" s="152"/>
      <c r="D270" s="150" t="s">
        <v>226</v>
      </c>
      <c r="E270" s="153" t="s">
        <v>19</v>
      </c>
      <c r="F270" s="154" t="s">
        <v>2792</v>
      </c>
      <c r="H270" s="155">
        <v>30.187999999999999</v>
      </c>
      <c r="I270" s="156"/>
      <c r="L270" s="152"/>
      <c r="M270" s="157"/>
      <c r="T270" s="158"/>
      <c r="AT270" s="153" t="s">
        <v>226</v>
      </c>
      <c r="AU270" s="153" t="s">
        <v>79</v>
      </c>
      <c r="AV270" s="12" t="s">
        <v>79</v>
      </c>
      <c r="AW270" s="12" t="s">
        <v>31</v>
      </c>
      <c r="AX270" s="12" t="s">
        <v>69</v>
      </c>
      <c r="AY270" s="153" t="s">
        <v>212</v>
      </c>
    </row>
    <row r="271" spans="2:65" s="12" customFormat="1">
      <c r="B271" s="152"/>
      <c r="D271" s="150" t="s">
        <v>226</v>
      </c>
      <c r="E271" s="153" t="s">
        <v>19</v>
      </c>
      <c r="F271" s="154" t="s">
        <v>2793</v>
      </c>
      <c r="H271" s="155">
        <v>1.95</v>
      </c>
      <c r="I271" s="156"/>
      <c r="L271" s="152"/>
      <c r="M271" s="157"/>
      <c r="T271" s="158"/>
      <c r="AT271" s="153" t="s">
        <v>226</v>
      </c>
      <c r="AU271" s="153" t="s">
        <v>79</v>
      </c>
      <c r="AV271" s="12" t="s">
        <v>79</v>
      </c>
      <c r="AW271" s="12" t="s">
        <v>31</v>
      </c>
      <c r="AX271" s="12" t="s">
        <v>69</v>
      </c>
      <c r="AY271" s="153" t="s">
        <v>212</v>
      </c>
    </row>
    <row r="272" spans="2:65" s="13" customFormat="1">
      <c r="B272" s="159"/>
      <c r="D272" s="150" t="s">
        <v>226</v>
      </c>
      <c r="E272" s="160" t="s">
        <v>19</v>
      </c>
      <c r="F272" s="161" t="s">
        <v>228</v>
      </c>
      <c r="H272" s="162">
        <v>42.218000000000004</v>
      </c>
      <c r="I272" s="163"/>
      <c r="L272" s="159"/>
      <c r="M272" s="164"/>
      <c r="T272" s="165"/>
      <c r="AT272" s="160" t="s">
        <v>226</v>
      </c>
      <c r="AU272" s="160" t="s">
        <v>79</v>
      </c>
      <c r="AV272" s="13" t="s">
        <v>229</v>
      </c>
      <c r="AW272" s="13" t="s">
        <v>31</v>
      </c>
      <c r="AX272" s="13" t="s">
        <v>77</v>
      </c>
      <c r="AY272" s="160" t="s">
        <v>212</v>
      </c>
    </row>
    <row r="273" spans="2:65" s="1" customFormat="1" ht="16.5" customHeight="1">
      <c r="B273" s="34"/>
      <c r="C273" s="133" t="s">
        <v>364</v>
      </c>
      <c r="D273" s="133" t="s">
        <v>215</v>
      </c>
      <c r="E273" s="134" t="s">
        <v>2794</v>
      </c>
      <c r="F273" s="135" t="s">
        <v>2795</v>
      </c>
      <c r="G273" s="136" t="s">
        <v>495</v>
      </c>
      <c r="H273" s="137">
        <v>42.218000000000004</v>
      </c>
      <c r="I273" s="138"/>
      <c r="J273" s="139">
        <f>ROUND(I273*H273,2)</f>
        <v>0</v>
      </c>
      <c r="K273" s="135" t="s">
        <v>219</v>
      </c>
      <c r="L273" s="34"/>
      <c r="M273" s="140" t="s">
        <v>19</v>
      </c>
      <c r="N273" s="141" t="s">
        <v>40</v>
      </c>
      <c r="P273" s="142">
        <f>O273*H273</f>
        <v>0</v>
      </c>
      <c r="Q273" s="142">
        <v>0</v>
      </c>
      <c r="R273" s="142">
        <f>Q273*H273</f>
        <v>0</v>
      </c>
      <c r="S273" s="142">
        <v>0</v>
      </c>
      <c r="T273" s="143">
        <f>S273*H273</f>
        <v>0</v>
      </c>
      <c r="AR273" s="144" t="s">
        <v>229</v>
      </c>
      <c r="AT273" s="144" t="s">
        <v>215</v>
      </c>
      <c r="AU273" s="144" t="s">
        <v>79</v>
      </c>
      <c r="AY273" s="19" t="s">
        <v>212</v>
      </c>
      <c r="BE273" s="145">
        <f>IF(N273="základní",J273,0)</f>
        <v>0</v>
      </c>
      <c r="BF273" s="145">
        <f>IF(N273="snížená",J273,0)</f>
        <v>0</v>
      </c>
      <c r="BG273" s="145">
        <f>IF(N273="zákl. přenesená",J273,0)</f>
        <v>0</v>
      </c>
      <c r="BH273" s="145">
        <f>IF(N273="sníž. přenesená",J273,0)</f>
        <v>0</v>
      </c>
      <c r="BI273" s="145">
        <f>IF(N273="nulová",J273,0)</f>
        <v>0</v>
      </c>
      <c r="BJ273" s="19" t="s">
        <v>77</v>
      </c>
      <c r="BK273" s="145">
        <f>ROUND(I273*H273,2)</f>
        <v>0</v>
      </c>
      <c r="BL273" s="19" t="s">
        <v>229</v>
      </c>
      <c r="BM273" s="144" t="s">
        <v>2796</v>
      </c>
    </row>
    <row r="274" spans="2:65" s="1" customFormat="1">
      <c r="B274" s="34"/>
      <c r="D274" s="146" t="s">
        <v>222</v>
      </c>
      <c r="F274" s="147" t="s">
        <v>2797</v>
      </c>
      <c r="I274" s="148"/>
      <c r="L274" s="34"/>
      <c r="M274" s="149"/>
      <c r="T274" s="55"/>
      <c r="AT274" s="19" t="s">
        <v>222</v>
      </c>
      <c r="AU274" s="19" t="s">
        <v>79</v>
      </c>
    </row>
    <row r="275" spans="2:65" s="12" customFormat="1">
      <c r="B275" s="152"/>
      <c r="D275" s="150" t="s">
        <v>226</v>
      </c>
      <c r="E275" s="153" t="s">
        <v>19</v>
      </c>
      <c r="F275" s="154" t="s">
        <v>2798</v>
      </c>
      <c r="H275" s="155">
        <v>42.218000000000004</v>
      </c>
      <c r="I275" s="156"/>
      <c r="L275" s="152"/>
      <c r="M275" s="157"/>
      <c r="T275" s="158"/>
      <c r="AT275" s="153" t="s">
        <v>226</v>
      </c>
      <c r="AU275" s="153" t="s">
        <v>79</v>
      </c>
      <c r="AV275" s="12" t="s">
        <v>79</v>
      </c>
      <c r="AW275" s="12" t="s">
        <v>31</v>
      </c>
      <c r="AX275" s="12" t="s">
        <v>69</v>
      </c>
      <c r="AY275" s="153" t="s">
        <v>212</v>
      </c>
    </row>
    <row r="276" spans="2:65" s="13" customFormat="1">
      <c r="B276" s="159"/>
      <c r="D276" s="150" t="s">
        <v>226</v>
      </c>
      <c r="E276" s="160" t="s">
        <v>19</v>
      </c>
      <c r="F276" s="161" t="s">
        <v>228</v>
      </c>
      <c r="H276" s="162">
        <v>42.218000000000004</v>
      </c>
      <c r="I276" s="163"/>
      <c r="L276" s="159"/>
      <c r="M276" s="164"/>
      <c r="T276" s="165"/>
      <c r="AT276" s="160" t="s">
        <v>226</v>
      </c>
      <c r="AU276" s="160" t="s">
        <v>79</v>
      </c>
      <c r="AV276" s="13" t="s">
        <v>229</v>
      </c>
      <c r="AW276" s="13" t="s">
        <v>31</v>
      </c>
      <c r="AX276" s="13" t="s">
        <v>77</v>
      </c>
      <c r="AY276" s="160" t="s">
        <v>212</v>
      </c>
    </row>
    <row r="277" spans="2:65" s="1" customFormat="1" ht="16.5" customHeight="1">
      <c r="B277" s="34"/>
      <c r="C277" s="133" t="s">
        <v>586</v>
      </c>
      <c r="D277" s="133" t="s">
        <v>215</v>
      </c>
      <c r="E277" s="134" t="s">
        <v>2799</v>
      </c>
      <c r="F277" s="135" t="s">
        <v>2800</v>
      </c>
      <c r="G277" s="136" t="s">
        <v>486</v>
      </c>
      <c r="H277" s="137">
        <v>0.6</v>
      </c>
      <c r="I277" s="138"/>
      <c r="J277" s="139">
        <f>ROUND(I277*H277,2)</f>
        <v>0</v>
      </c>
      <c r="K277" s="135" t="s">
        <v>219</v>
      </c>
      <c r="L277" s="34"/>
      <c r="M277" s="140" t="s">
        <v>19</v>
      </c>
      <c r="N277" s="141" t="s">
        <v>40</v>
      </c>
      <c r="P277" s="142">
        <f>O277*H277</f>
        <v>0</v>
      </c>
      <c r="Q277" s="142">
        <v>1.0606199999999999</v>
      </c>
      <c r="R277" s="142">
        <f>Q277*H277</f>
        <v>0.63637199999999994</v>
      </c>
      <c r="S277" s="142">
        <v>0</v>
      </c>
      <c r="T277" s="143">
        <f>S277*H277</f>
        <v>0</v>
      </c>
      <c r="AR277" s="144" t="s">
        <v>229</v>
      </c>
      <c r="AT277" s="144" t="s">
        <v>215</v>
      </c>
      <c r="AU277" s="144" t="s">
        <v>79</v>
      </c>
      <c r="AY277" s="19" t="s">
        <v>212</v>
      </c>
      <c r="BE277" s="145">
        <f>IF(N277="základní",J277,0)</f>
        <v>0</v>
      </c>
      <c r="BF277" s="145">
        <f>IF(N277="snížená",J277,0)</f>
        <v>0</v>
      </c>
      <c r="BG277" s="145">
        <f>IF(N277="zákl. přenesená",J277,0)</f>
        <v>0</v>
      </c>
      <c r="BH277" s="145">
        <f>IF(N277="sníž. přenesená",J277,0)</f>
        <v>0</v>
      </c>
      <c r="BI277" s="145">
        <f>IF(N277="nulová",J277,0)</f>
        <v>0</v>
      </c>
      <c r="BJ277" s="19" t="s">
        <v>77</v>
      </c>
      <c r="BK277" s="145">
        <f>ROUND(I277*H277,2)</f>
        <v>0</v>
      </c>
      <c r="BL277" s="19" t="s">
        <v>229</v>
      </c>
      <c r="BM277" s="144" t="s">
        <v>2801</v>
      </c>
    </row>
    <row r="278" spans="2:65" s="1" customFormat="1">
      <c r="B278" s="34"/>
      <c r="D278" s="146" t="s">
        <v>222</v>
      </c>
      <c r="F278" s="147" t="s">
        <v>2802</v>
      </c>
      <c r="I278" s="148"/>
      <c r="L278" s="34"/>
      <c r="M278" s="149"/>
      <c r="T278" s="55"/>
      <c r="AT278" s="19" t="s">
        <v>222</v>
      </c>
      <c r="AU278" s="19" t="s">
        <v>79</v>
      </c>
    </row>
    <row r="279" spans="2:65" s="14" customFormat="1">
      <c r="B279" s="170"/>
      <c r="D279" s="150" t="s">
        <v>226</v>
      </c>
      <c r="E279" s="171" t="s">
        <v>19</v>
      </c>
      <c r="F279" s="172" t="s">
        <v>2803</v>
      </c>
      <c r="H279" s="171" t="s">
        <v>19</v>
      </c>
      <c r="I279" s="173"/>
      <c r="L279" s="170"/>
      <c r="M279" s="174"/>
      <c r="T279" s="175"/>
      <c r="AT279" s="171" t="s">
        <v>226</v>
      </c>
      <c r="AU279" s="171" t="s">
        <v>79</v>
      </c>
      <c r="AV279" s="14" t="s">
        <v>77</v>
      </c>
      <c r="AW279" s="14" t="s">
        <v>31</v>
      </c>
      <c r="AX279" s="14" t="s">
        <v>69</v>
      </c>
      <c r="AY279" s="171" t="s">
        <v>212</v>
      </c>
    </row>
    <row r="280" spans="2:65" s="12" customFormat="1">
      <c r="B280" s="152"/>
      <c r="D280" s="150" t="s">
        <v>226</v>
      </c>
      <c r="E280" s="153" t="s">
        <v>19</v>
      </c>
      <c r="F280" s="154" t="s">
        <v>2804</v>
      </c>
      <c r="H280" s="155">
        <v>0.6</v>
      </c>
      <c r="I280" s="156"/>
      <c r="L280" s="152"/>
      <c r="M280" s="157"/>
      <c r="T280" s="158"/>
      <c r="AT280" s="153" t="s">
        <v>226</v>
      </c>
      <c r="AU280" s="153" t="s">
        <v>79</v>
      </c>
      <c r="AV280" s="12" t="s">
        <v>79</v>
      </c>
      <c r="AW280" s="12" t="s">
        <v>31</v>
      </c>
      <c r="AX280" s="12" t="s">
        <v>69</v>
      </c>
      <c r="AY280" s="153" t="s">
        <v>212</v>
      </c>
    </row>
    <row r="281" spans="2:65" s="13" customFormat="1">
      <c r="B281" s="159"/>
      <c r="D281" s="150" t="s">
        <v>226</v>
      </c>
      <c r="E281" s="160" t="s">
        <v>19</v>
      </c>
      <c r="F281" s="161" t="s">
        <v>228</v>
      </c>
      <c r="H281" s="162">
        <v>0.6</v>
      </c>
      <c r="I281" s="163"/>
      <c r="L281" s="159"/>
      <c r="M281" s="164"/>
      <c r="T281" s="165"/>
      <c r="AT281" s="160" t="s">
        <v>226</v>
      </c>
      <c r="AU281" s="160" t="s">
        <v>79</v>
      </c>
      <c r="AV281" s="13" t="s">
        <v>229</v>
      </c>
      <c r="AW281" s="13" t="s">
        <v>31</v>
      </c>
      <c r="AX281" s="13" t="s">
        <v>77</v>
      </c>
      <c r="AY281" s="160" t="s">
        <v>212</v>
      </c>
    </row>
    <row r="282" spans="2:65" s="11" customFormat="1" ht="22.9" customHeight="1">
      <c r="B282" s="121"/>
      <c r="D282" s="122" t="s">
        <v>68</v>
      </c>
      <c r="E282" s="131" t="s">
        <v>236</v>
      </c>
      <c r="F282" s="131" t="s">
        <v>2805</v>
      </c>
      <c r="I282" s="124"/>
      <c r="J282" s="132">
        <f>BK282</f>
        <v>0</v>
      </c>
      <c r="L282" s="121"/>
      <c r="M282" s="126"/>
      <c r="P282" s="127">
        <f>SUM(P283:P601)</f>
        <v>0</v>
      </c>
      <c r="R282" s="127">
        <f>SUM(R283:R601)</f>
        <v>260.11798040999992</v>
      </c>
      <c r="T282" s="128">
        <f>SUM(T283:T601)</f>
        <v>0</v>
      </c>
      <c r="AR282" s="122" t="s">
        <v>77</v>
      </c>
      <c r="AT282" s="129" t="s">
        <v>68</v>
      </c>
      <c r="AU282" s="129" t="s">
        <v>77</v>
      </c>
      <c r="AY282" s="122" t="s">
        <v>212</v>
      </c>
      <c r="BK282" s="130">
        <f>SUM(BK283:BK601)</f>
        <v>0</v>
      </c>
    </row>
    <row r="283" spans="2:65" s="1" customFormat="1" ht="24.2" customHeight="1">
      <c r="B283" s="34"/>
      <c r="C283" s="133" t="s">
        <v>593</v>
      </c>
      <c r="D283" s="133" t="s">
        <v>215</v>
      </c>
      <c r="E283" s="134" t="s">
        <v>2806</v>
      </c>
      <c r="F283" s="135" t="s">
        <v>2807</v>
      </c>
      <c r="G283" s="136" t="s">
        <v>495</v>
      </c>
      <c r="H283" s="137">
        <v>5.9269999999999996</v>
      </c>
      <c r="I283" s="138"/>
      <c r="J283" s="139">
        <f>ROUND(I283*H283,2)</f>
        <v>0</v>
      </c>
      <c r="K283" s="135" t="s">
        <v>219</v>
      </c>
      <c r="L283" s="34"/>
      <c r="M283" s="140" t="s">
        <v>19</v>
      </c>
      <c r="N283" s="141" t="s">
        <v>40</v>
      </c>
      <c r="P283" s="142">
        <f>O283*H283</f>
        <v>0</v>
      </c>
      <c r="Q283" s="142">
        <v>0.39546999999999999</v>
      </c>
      <c r="R283" s="142">
        <f>Q283*H283</f>
        <v>2.3439506899999998</v>
      </c>
      <c r="S283" s="142">
        <v>0</v>
      </c>
      <c r="T283" s="143">
        <f>S283*H283</f>
        <v>0</v>
      </c>
      <c r="AR283" s="144" t="s">
        <v>229</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229</v>
      </c>
      <c r="BM283" s="144" t="s">
        <v>2808</v>
      </c>
    </row>
    <row r="284" spans="2:65" s="1" customFormat="1">
      <c r="B284" s="34"/>
      <c r="D284" s="146" t="s">
        <v>222</v>
      </c>
      <c r="F284" s="147" t="s">
        <v>2809</v>
      </c>
      <c r="I284" s="148"/>
      <c r="L284" s="34"/>
      <c r="M284" s="149"/>
      <c r="T284" s="55"/>
      <c r="AT284" s="19" t="s">
        <v>222</v>
      </c>
      <c r="AU284" s="19" t="s">
        <v>79</v>
      </c>
    </row>
    <row r="285" spans="2:65" s="14" customFormat="1">
      <c r="B285" s="170"/>
      <c r="D285" s="150" t="s">
        <v>226</v>
      </c>
      <c r="E285" s="171" t="s">
        <v>19</v>
      </c>
      <c r="F285" s="172" t="s">
        <v>2810</v>
      </c>
      <c r="H285" s="171" t="s">
        <v>19</v>
      </c>
      <c r="I285" s="173"/>
      <c r="L285" s="170"/>
      <c r="M285" s="174"/>
      <c r="T285" s="175"/>
      <c r="AT285" s="171" t="s">
        <v>226</v>
      </c>
      <c r="AU285" s="171" t="s">
        <v>79</v>
      </c>
      <c r="AV285" s="14" t="s">
        <v>77</v>
      </c>
      <c r="AW285" s="14" t="s">
        <v>31</v>
      </c>
      <c r="AX285" s="14" t="s">
        <v>69</v>
      </c>
      <c r="AY285" s="171" t="s">
        <v>212</v>
      </c>
    </row>
    <row r="286" spans="2:65" s="12" customFormat="1">
      <c r="B286" s="152"/>
      <c r="D286" s="150" t="s">
        <v>226</v>
      </c>
      <c r="E286" s="153" t="s">
        <v>19</v>
      </c>
      <c r="F286" s="154" t="s">
        <v>2811</v>
      </c>
      <c r="H286" s="155">
        <v>5.9269999999999996</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5.9269999999999996</v>
      </c>
      <c r="I287" s="163"/>
      <c r="L287" s="159"/>
      <c r="M287" s="164"/>
      <c r="T287" s="165"/>
      <c r="AT287" s="160" t="s">
        <v>226</v>
      </c>
      <c r="AU287" s="160" t="s">
        <v>79</v>
      </c>
      <c r="AV287" s="13" t="s">
        <v>229</v>
      </c>
      <c r="AW287" s="13" t="s">
        <v>31</v>
      </c>
      <c r="AX287" s="13" t="s">
        <v>77</v>
      </c>
      <c r="AY287" s="160" t="s">
        <v>212</v>
      </c>
    </row>
    <row r="288" spans="2:65" s="1" customFormat="1" ht="24.2" customHeight="1">
      <c r="B288" s="34"/>
      <c r="C288" s="133" t="s">
        <v>598</v>
      </c>
      <c r="D288" s="133" t="s">
        <v>215</v>
      </c>
      <c r="E288" s="134" t="s">
        <v>2812</v>
      </c>
      <c r="F288" s="135" t="s">
        <v>2813</v>
      </c>
      <c r="G288" s="136" t="s">
        <v>495</v>
      </c>
      <c r="H288" s="137">
        <v>237.851</v>
      </c>
      <c r="I288" s="138"/>
      <c r="J288" s="139">
        <f>ROUND(I288*H288,2)</f>
        <v>0</v>
      </c>
      <c r="K288" s="135" t="s">
        <v>219</v>
      </c>
      <c r="L288" s="34"/>
      <c r="M288" s="140" t="s">
        <v>19</v>
      </c>
      <c r="N288" s="141" t="s">
        <v>40</v>
      </c>
      <c r="P288" s="142">
        <f>O288*H288</f>
        <v>0</v>
      </c>
      <c r="Q288" s="142">
        <v>0.46738000000000002</v>
      </c>
      <c r="R288" s="142">
        <f>Q288*H288</f>
        <v>111.16680038</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2814</v>
      </c>
    </row>
    <row r="289" spans="2:65" s="1" customFormat="1">
      <c r="B289" s="34"/>
      <c r="D289" s="146" t="s">
        <v>222</v>
      </c>
      <c r="F289" s="147" t="s">
        <v>2815</v>
      </c>
      <c r="I289" s="148"/>
      <c r="L289" s="34"/>
      <c r="M289" s="149"/>
      <c r="T289" s="55"/>
      <c r="AT289" s="19" t="s">
        <v>222</v>
      </c>
      <c r="AU289" s="19" t="s">
        <v>79</v>
      </c>
    </row>
    <row r="290" spans="2:65" s="14" customFormat="1">
      <c r="B290" s="170"/>
      <c r="D290" s="150" t="s">
        <v>226</v>
      </c>
      <c r="E290" s="171" t="s">
        <v>19</v>
      </c>
      <c r="F290" s="172" t="s">
        <v>2816</v>
      </c>
      <c r="H290" s="171" t="s">
        <v>19</v>
      </c>
      <c r="I290" s="173"/>
      <c r="L290" s="170"/>
      <c r="M290" s="174"/>
      <c r="T290" s="175"/>
      <c r="AT290" s="171" t="s">
        <v>226</v>
      </c>
      <c r="AU290" s="171" t="s">
        <v>79</v>
      </c>
      <c r="AV290" s="14" t="s">
        <v>77</v>
      </c>
      <c r="AW290" s="14" t="s">
        <v>31</v>
      </c>
      <c r="AX290" s="14" t="s">
        <v>69</v>
      </c>
      <c r="AY290" s="171" t="s">
        <v>212</v>
      </c>
    </row>
    <row r="291" spans="2:65" s="12" customFormat="1">
      <c r="B291" s="152"/>
      <c r="D291" s="150" t="s">
        <v>226</v>
      </c>
      <c r="E291" s="153" t="s">
        <v>19</v>
      </c>
      <c r="F291" s="154" t="s">
        <v>2817</v>
      </c>
      <c r="H291" s="155">
        <v>237.851</v>
      </c>
      <c r="I291" s="156"/>
      <c r="L291" s="152"/>
      <c r="M291" s="157"/>
      <c r="T291" s="158"/>
      <c r="AT291" s="153" t="s">
        <v>226</v>
      </c>
      <c r="AU291" s="153" t="s">
        <v>79</v>
      </c>
      <c r="AV291" s="12" t="s">
        <v>79</v>
      </c>
      <c r="AW291" s="12" t="s">
        <v>31</v>
      </c>
      <c r="AX291" s="12" t="s">
        <v>69</v>
      </c>
      <c r="AY291" s="153" t="s">
        <v>212</v>
      </c>
    </row>
    <row r="292" spans="2:65" s="13" customFormat="1">
      <c r="B292" s="159"/>
      <c r="D292" s="150" t="s">
        <v>226</v>
      </c>
      <c r="E292" s="160" t="s">
        <v>19</v>
      </c>
      <c r="F292" s="161" t="s">
        <v>228</v>
      </c>
      <c r="H292" s="162">
        <v>237.851</v>
      </c>
      <c r="I292" s="163"/>
      <c r="L292" s="159"/>
      <c r="M292" s="164"/>
      <c r="T292" s="165"/>
      <c r="AT292" s="160" t="s">
        <v>226</v>
      </c>
      <c r="AU292" s="160" t="s">
        <v>79</v>
      </c>
      <c r="AV292" s="13" t="s">
        <v>229</v>
      </c>
      <c r="AW292" s="13" t="s">
        <v>31</v>
      </c>
      <c r="AX292" s="13" t="s">
        <v>77</v>
      </c>
      <c r="AY292" s="160" t="s">
        <v>212</v>
      </c>
    </row>
    <row r="293" spans="2:65" s="1" customFormat="1" ht="24.2" customHeight="1">
      <c r="B293" s="34"/>
      <c r="C293" s="133" t="s">
        <v>605</v>
      </c>
      <c r="D293" s="133" t="s">
        <v>215</v>
      </c>
      <c r="E293" s="134" t="s">
        <v>2818</v>
      </c>
      <c r="F293" s="135" t="s">
        <v>2819</v>
      </c>
      <c r="G293" s="136" t="s">
        <v>495</v>
      </c>
      <c r="H293" s="137">
        <v>2.6259999999999999</v>
      </c>
      <c r="I293" s="138"/>
      <c r="J293" s="139">
        <f>ROUND(I293*H293,2)</f>
        <v>0</v>
      </c>
      <c r="K293" s="135" t="s">
        <v>219</v>
      </c>
      <c r="L293" s="34"/>
      <c r="M293" s="140" t="s">
        <v>19</v>
      </c>
      <c r="N293" s="141" t="s">
        <v>40</v>
      </c>
      <c r="P293" s="142">
        <f>O293*H293</f>
        <v>0</v>
      </c>
      <c r="Q293" s="142">
        <v>0.72760000000000002</v>
      </c>
      <c r="R293" s="142">
        <f>Q293*H293</f>
        <v>1.9106776000000001</v>
      </c>
      <c r="S293" s="142">
        <v>0</v>
      </c>
      <c r="T293" s="143">
        <f>S293*H293</f>
        <v>0</v>
      </c>
      <c r="AR293" s="144" t="s">
        <v>229</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229</v>
      </c>
      <c r="BM293" s="144" t="s">
        <v>2820</v>
      </c>
    </row>
    <row r="294" spans="2:65" s="1" customFormat="1">
      <c r="B294" s="34"/>
      <c r="D294" s="146" t="s">
        <v>222</v>
      </c>
      <c r="F294" s="147" t="s">
        <v>2821</v>
      </c>
      <c r="I294" s="148"/>
      <c r="L294" s="34"/>
      <c r="M294" s="149"/>
      <c r="T294" s="55"/>
      <c r="AT294" s="19" t="s">
        <v>222</v>
      </c>
      <c r="AU294" s="19" t="s">
        <v>79</v>
      </c>
    </row>
    <row r="295" spans="2:65" s="14" customFormat="1">
      <c r="B295" s="170"/>
      <c r="D295" s="150" t="s">
        <v>226</v>
      </c>
      <c r="E295" s="171" t="s">
        <v>19</v>
      </c>
      <c r="F295" s="172" t="s">
        <v>2822</v>
      </c>
      <c r="H295" s="171" t="s">
        <v>19</v>
      </c>
      <c r="I295" s="173"/>
      <c r="L295" s="170"/>
      <c r="M295" s="174"/>
      <c r="T295" s="175"/>
      <c r="AT295" s="171" t="s">
        <v>226</v>
      </c>
      <c r="AU295" s="171" t="s">
        <v>79</v>
      </c>
      <c r="AV295" s="14" t="s">
        <v>77</v>
      </c>
      <c r="AW295" s="14" t="s">
        <v>31</v>
      </c>
      <c r="AX295" s="14" t="s">
        <v>69</v>
      </c>
      <c r="AY295" s="171" t="s">
        <v>212</v>
      </c>
    </row>
    <row r="296" spans="2:65" s="12" customFormat="1">
      <c r="B296" s="152"/>
      <c r="D296" s="150" t="s">
        <v>226</v>
      </c>
      <c r="E296" s="153" t="s">
        <v>19</v>
      </c>
      <c r="F296" s="154" t="s">
        <v>2823</v>
      </c>
      <c r="H296" s="155">
        <v>2.6259999999999999</v>
      </c>
      <c r="I296" s="156"/>
      <c r="L296" s="152"/>
      <c r="M296" s="157"/>
      <c r="T296" s="158"/>
      <c r="AT296" s="153" t="s">
        <v>226</v>
      </c>
      <c r="AU296" s="153" t="s">
        <v>79</v>
      </c>
      <c r="AV296" s="12" t="s">
        <v>79</v>
      </c>
      <c r="AW296" s="12" t="s">
        <v>31</v>
      </c>
      <c r="AX296" s="12" t="s">
        <v>69</v>
      </c>
      <c r="AY296" s="153" t="s">
        <v>212</v>
      </c>
    </row>
    <row r="297" spans="2:65" s="13" customFormat="1">
      <c r="B297" s="159"/>
      <c r="D297" s="150" t="s">
        <v>226</v>
      </c>
      <c r="E297" s="160" t="s">
        <v>19</v>
      </c>
      <c r="F297" s="161" t="s">
        <v>228</v>
      </c>
      <c r="H297" s="162">
        <v>2.6259999999999999</v>
      </c>
      <c r="I297" s="163"/>
      <c r="L297" s="159"/>
      <c r="M297" s="164"/>
      <c r="T297" s="165"/>
      <c r="AT297" s="160" t="s">
        <v>226</v>
      </c>
      <c r="AU297" s="160" t="s">
        <v>79</v>
      </c>
      <c r="AV297" s="13" t="s">
        <v>229</v>
      </c>
      <c r="AW297" s="13" t="s">
        <v>31</v>
      </c>
      <c r="AX297" s="13" t="s">
        <v>77</v>
      </c>
      <c r="AY297" s="160" t="s">
        <v>212</v>
      </c>
    </row>
    <row r="298" spans="2:65" s="1" customFormat="1" ht="16.5" customHeight="1">
      <c r="B298" s="34"/>
      <c r="C298" s="133" t="s">
        <v>610</v>
      </c>
      <c r="D298" s="133" t="s">
        <v>215</v>
      </c>
      <c r="E298" s="134" t="s">
        <v>2824</v>
      </c>
      <c r="F298" s="135" t="s">
        <v>2825</v>
      </c>
      <c r="G298" s="136" t="s">
        <v>536</v>
      </c>
      <c r="H298" s="137">
        <v>8.625</v>
      </c>
      <c r="I298" s="138"/>
      <c r="J298" s="139">
        <f>ROUND(I298*H298,2)</f>
        <v>0</v>
      </c>
      <c r="K298" s="135" t="s">
        <v>245</v>
      </c>
      <c r="L298" s="34"/>
      <c r="M298" s="140" t="s">
        <v>19</v>
      </c>
      <c r="N298" s="141" t="s">
        <v>40</v>
      </c>
      <c r="P298" s="142">
        <f>O298*H298</f>
        <v>0</v>
      </c>
      <c r="Q298" s="142">
        <v>4.9800000000000001E-3</v>
      </c>
      <c r="R298" s="142">
        <f>Q298*H298</f>
        <v>4.2952499999999998E-2</v>
      </c>
      <c r="S298" s="142">
        <v>0</v>
      </c>
      <c r="T298" s="143">
        <f>S298*H298</f>
        <v>0</v>
      </c>
      <c r="AR298" s="144" t="s">
        <v>229</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229</v>
      </c>
      <c r="BM298" s="144" t="s">
        <v>2826</v>
      </c>
    </row>
    <row r="299" spans="2:65" s="14" customFormat="1">
      <c r="B299" s="170"/>
      <c r="D299" s="150" t="s">
        <v>226</v>
      </c>
      <c r="E299" s="171" t="s">
        <v>19</v>
      </c>
      <c r="F299" s="172" t="s">
        <v>2827</v>
      </c>
      <c r="H299" s="171" t="s">
        <v>19</v>
      </c>
      <c r="I299" s="173"/>
      <c r="L299" s="170"/>
      <c r="M299" s="174"/>
      <c r="T299" s="175"/>
      <c r="AT299" s="171" t="s">
        <v>226</v>
      </c>
      <c r="AU299" s="171" t="s">
        <v>79</v>
      </c>
      <c r="AV299" s="14" t="s">
        <v>77</v>
      </c>
      <c r="AW299" s="14" t="s">
        <v>31</v>
      </c>
      <c r="AX299" s="14" t="s">
        <v>69</v>
      </c>
      <c r="AY299" s="171" t="s">
        <v>212</v>
      </c>
    </row>
    <row r="300" spans="2:65" s="12" customFormat="1">
      <c r="B300" s="152"/>
      <c r="D300" s="150" t="s">
        <v>226</v>
      </c>
      <c r="E300" s="153" t="s">
        <v>19</v>
      </c>
      <c r="F300" s="154" t="s">
        <v>2828</v>
      </c>
      <c r="H300" s="155">
        <v>8.625</v>
      </c>
      <c r="I300" s="156"/>
      <c r="L300" s="152"/>
      <c r="M300" s="157"/>
      <c r="T300" s="158"/>
      <c r="AT300" s="153" t="s">
        <v>226</v>
      </c>
      <c r="AU300" s="153" t="s">
        <v>79</v>
      </c>
      <c r="AV300" s="12" t="s">
        <v>79</v>
      </c>
      <c r="AW300" s="12" t="s">
        <v>31</v>
      </c>
      <c r="AX300" s="12" t="s">
        <v>69</v>
      </c>
      <c r="AY300" s="153" t="s">
        <v>212</v>
      </c>
    </row>
    <row r="301" spans="2:65" s="13" customFormat="1">
      <c r="B301" s="159"/>
      <c r="D301" s="150" t="s">
        <v>226</v>
      </c>
      <c r="E301" s="160" t="s">
        <v>19</v>
      </c>
      <c r="F301" s="161" t="s">
        <v>228</v>
      </c>
      <c r="H301" s="162">
        <v>8.625</v>
      </c>
      <c r="I301" s="163"/>
      <c r="L301" s="159"/>
      <c r="M301" s="164"/>
      <c r="T301" s="165"/>
      <c r="AT301" s="160" t="s">
        <v>226</v>
      </c>
      <c r="AU301" s="160" t="s">
        <v>79</v>
      </c>
      <c r="AV301" s="13" t="s">
        <v>229</v>
      </c>
      <c r="AW301" s="13" t="s">
        <v>31</v>
      </c>
      <c r="AX301" s="13" t="s">
        <v>77</v>
      </c>
      <c r="AY301" s="160" t="s">
        <v>212</v>
      </c>
    </row>
    <row r="302" spans="2:65" s="1" customFormat="1" ht="16.5" customHeight="1">
      <c r="B302" s="34"/>
      <c r="C302" s="133" t="s">
        <v>616</v>
      </c>
      <c r="D302" s="133" t="s">
        <v>215</v>
      </c>
      <c r="E302" s="134" t="s">
        <v>2829</v>
      </c>
      <c r="F302" s="135" t="s">
        <v>2830</v>
      </c>
      <c r="G302" s="136" t="s">
        <v>536</v>
      </c>
      <c r="H302" s="137">
        <v>4</v>
      </c>
      <c r="I302" s="138"/>
      <c r="J302" s="139">
        <f>ROUND(I302*H302,2)</f>
        <v>0</v>
      </c>
      <c r="K302" s="135" t="s">
        <v>219</v>
      </c>
      <c r="L302" s="34"/>
      <c r="M302" s="140" t="s">
        <v>19</v>
      </c>
      <c r="N302" s="141" t="s">
        <v>40</v>
      </c>
      <c r="P302" s="142">
        <f>O302*H302</f>
        <v>0</v>
      </c>
      <c r="Q302" s="142">
        <v>6.2300000000000003E-3</v>
      </c>
      <c r="R302" s="142">
        <f>Q302*H302</f>
        <v>2.4920000000000001E-2</v>
      </c>
      <c r="S302" s="142">
        <v>0</v>
      </c>
      <c r="T302" s="143">
        <f>S302*H302</f>
        <v>0</v>
      </c>
      <c r="AR302" s="144" t="s">
        <v>229</v>
      </c>
      <c r="AT302" s="144" t="s">
        <v>215</v>
      </c>
      <c r="AU302" s="144" t="s">
        <v>79</v>
      </c>
      <c r="AY302" s="19" t="s">
        <v>212</v>
      </c>
      <c r="BE302" s="145">
        <f>IF(N302="základní",J302,0)</f>
        <v>0</v>
      </c>
      <c r="BF302" s="145">
        <f>IF(N302="snížená",J302,0)</f>
        <v>0</v>
      </c>
      <c r="BG302" s="145">
        <f>IF(N302="zákl. přenesená",J302,0)</f>
        <v>0</v>
      </c>
      <c r="BH302" s="145">
        <f>IF(N302="sníž. přenesená",J302,0)</f>
        <v>0</v>
      </c>
      <c r="BI302" s="145">
        <f>IF(N302="nulová",J302,0)</f>
        <v>0</v>
      </c>
      <c r="BJ302" s="19" t="s">
        <v>77</v>
      </c>
      <c r="BK302" s="145">
        <f>ROUND(I302*H302,2)</f>
        <v>0</v>
      </c>
      <c r="BL302" s="19" t="s">
        <v>229</v>
      </c>
      <c r="BM302" s="144" t="s">
        <v>2831</v>
      </c>
    </row>
    <row r="303" spans="2:65" s="1" customFormat="1">
      <c r="B303" s="34"/>
      <c r="D303" s="146" t="s">
        <v>222</v>
      </c>
      <c r="F303" s="147" t="s">
        <v>2832</v>
      </c>
      <c r="I303" s="148"/>
      <c r="L303" s="34"/>
      <c r="M303" s="149"/>
      <c r="T303" s="55"/>
      <c r="AT303" s="19" t="s">
        <v>222</v>
      </c>
      <c r="AU303" s="19" t="s">
        <v>79</v>
      </c>
    </row>
    <row r="304" spans="2:65" s="14" customFormat="1">
      <c r="B304" s="170"/>
      <c r="D304" s="150" t="s">
        <v>226</v>
      </c>
      <c r="E304" s="171" t="s">
        <v>19</v>
      </c>
      <c r="F304" s="172" t="s">
        <v>2833</v>
      </c>
      <c r="H304" s="171" t="s">
        <v>19</v>
      </c>
      <c r="I304" s="173"/>
      <c r="L304" s="170"/>
      <c r="M304" s="174"/>
      <c r="T304" s="175"/>
      <c r="AT304" s="171" t="s">
        <v>226</v>
      </c>
      <c r="AU304" s="171" t="s">
        <v>79</v>
      </c>
      <c r="AV304" s="14" t="s">
        <v>77</v>
      </c>
      <c r="AW304" s="14" t="s">
        <v>31</v>
      </c>
      <c r="AX304" s="14" t="s">
        <v>69</v>
      </c>
      <c r="AY304" s="171" t="s">
        <v>212</v>
      </c>
    </row>
    <row r="305" spans="2:65" s="12" customFormat="1">
      <c r="B305" s="152"/>
      <c r="D305" s="150" t="s">
        <v>226</v>
      </c>
      <c r="E305" s="153" t="s">
        <v>19</v>
      </c>
      <c r="F305" s="154" t="s">
        <v>1714</v>
      </c>
      <c r="H305" s="155">
        <v>4</v>
      </c>
      <c r="I305" s="156"/>
      <c r="L305" s="152"/>
      <c r="M305" s="157"/>
      <c r="T305" s="158"/>
      <c r="AT305" s="153" t="s">
        <v>226</v>
      </c>
      <c r="AU305" s="153" t="s">
        <v>79</v>
      </c>
      <c r="AV305" s="12" t="s">
        <v>79</v>
      </c>
      <c r="AW305" s="12" t="s">
        <v>31</v>
      </c>
      <c r="AX305" s="12" t="s">
        <v>69</v>
      </c>
      <c r="AY305" s="153" t="s">
        <v>212</v>
      </c>
    </row>
    <row r="306" spans="2:65" s="13" customFormat="1">
      <c r="B306" s="159"/>
      <c r="D306" s="150" t="s">
        <v>226</v>
      </c>
      <c r="E306" s="160" t="s">
        <v>19</v>
      </c>
      <c r="F306" s="161" t="s">
        <v>228</v>
      </c>
      <c r="H306" s="162">
        <v>4</v>
      </c>
      <c r="I306" s="163"/>
      <c r="L306" s="159"/>
      <c r="M306" s="164"/>
      <c r="T306" s="165"/>
      <c r="AT306" s="160" t="s">
        <v>226</v>
      </c>
      <c r="AU306" s="160" t="s">
        <v>79</v>
      </c>
      <c r="AV306" s="13" t="s">
        <v>229</v>
      </c>
      <c r="AW306" s="13" t="s">
        <v>31</v>
      </c>
      <c r="AX306" s="13" t="s">
        <v>77</v>
      </c>
      <c r="AY306" s="160" t="s">
        <v>212</v>
      </c>
    </row>
    <row r="307" spans="2:65" s="1" customFormat="1" ht="16.5" customHeight="1">
      <c r="B307" s="34"/>
      <c r="C307" s="133" t="s">
        <v>621</v>
      </c>
      <c r="D307" s="133" t="s">
        <v>215</v>
      </c>
      <c r="E307" s="134" t="s">
        <v>2834</v>
      </c>
      <c r="F307" s="135" t="s">
        <v>2835</v>
      </c>
      <c r="G307" s="136" t="s">
        <v>536</v>
      </c>
      <c r="H307" s="137">
        <v>6.35</v>
      </c>
      <c r="I307" s="138"/>
      <c r="J307" s="139">
        <f>ROUND(I307*H307,2)</f>
        <v>0</v>
      </c>
      <c r="K307" s="135" t="s">
        <v>219</v>
      </c>
      <c r="L307" s="34"/>
      <c r="M307" s="140" t="s">
        <v>19</v>
      </c>
      <c r="N307" s="141" t="s">
        <v>40</v>
      </c>
      <c r="P307" s="142">
        <f>O307*H307</f>
        <v>0</v>
      </c>
      <c r="Q307" s="142">
        <v>5.0860000000000002E-2</v>
      </c>
      <c r="R307" s="142">
        <f>Q307*H307</f>
        <v>0.322961</v>
      </c>
      <c r="S307" s="142">
        <v>0</v>
      </c>
      <c r="T307" s="143">
        <f>S307*H307</f>
        <v>0</v>
      </c>
      <c r="AR307" s="144" t="s">
        <v>229</v>
      </c>
      <c r="AT307" s="144" t="s">
        <v>215</v>
      </c>
      <c r="AU307" s="144" t="s">
        <v>79</v>
      </c>
      <c r="AY307" s="19" t="s">
        <v>212</v>
      </c>
      <c r="BE307" s="145">
        <f>IF(N307="základní",J307,0)</f>
        <v>0</v>
      </c>
      <c r="BF307" s="145">
        <f>IF(N307="snížená",J307,0)</f>
        <v>0</v>
      </c>
      <c r="BG307" s="145">
        <f>IF(N307="zákl. přenesená",J307,0)</f>
        <v>0</v>
      </c>
      <c r="BH307" s="145">
        <f>IF(N307="sníž. přenesená",J307,0)</f>
        <v>0</v>
      </c>
      <c r="BI307" s="145">
        <f>IF(N307="nulová",J307,0)</f>
        <v>0</v>
      </c>
      <c r="BJ307" s="19" t="s">
        <v>77</v>
      </c>
      <c r="BK307" s="145">
        <f>ROUND(I307*H307,2)</f>
        <v>0</v>
      </c>
      <c r="BL307" s="19" t="s">
        <v>229</v>
      </c>
      <c r="BM307" s="144" t="s">
        <v>2836</v>
      </c>
    </row>
    <row r="308" spans="2:65" s="1" customFormat="1">
      <c r="B308" s="34"/>
      <c r="D308" s="146" t="s">
        <v>222</v>
      </c>
      <c r="F308" s="147" t="s">
        <v>2837</v>
      </c>
      <c r="I308" s="148"/>
      <c r="L308" s="34"/>
      <c r="M308" s="149"/>
      <c r="T308" s="55"/>
      <c r="AT308" s="19" t="s">
        <v>222</v>
      </c>
      <c r="AU308" s="19" t="s">
        <v>79</v>
      </c>
    </row>
    <row r="309" spans="2:65" s="14" customFormat="1">
      <c r="B309" s="170"/>
      <c r="D309" s="150" t="s">
        <v>226</v>
      </c>
      <c r="E309" s="171" t="s">
        <v>19</v>
      </c>
      <c r="F309" s="172" t="s">
        <v>2838</v>
      </c>
      <c r="H309" s="171" t="s">
        <v>19</v>
      </c>
      <c r="I309" s="173"/>
      <c r="L309" s="170"/>
      <c r="M309" s="174"/>
      <c r="T309" s="175"/>
      <c r="AT309" s="171" t="s">
        <v>226</v>
      </c>
      <c r="AU309" s="171" t="s">
        <v>79</v>
      </c>
      <c r="AV309" s="14" t="s">
        <v>77</v>
      </c>
      <c r="AW309" s="14" t="s">
        <v>31</v>
      </c>
      <c r="AX309" s="14" t="s">
        <v>69</v>
      </c>
      <c r="AY309" s="171" t="s">
        <v>212</v>
      </c>
    </row>
    <row r="310" spans="2:65" s="12" customFormat="1">
      <c r="B310" s="152"/>
      <c r="D310" s="150" t="s">
        <v>226</v>
      </c>
      <c r="E310" s="153" t="s">
        <v>19</v>
      </c>
      <c r="F310" s="154" t="s">
        <v>2839</v>
      </c>
      <c r="H310" s="155">
        <v>6.35</v>
      </c>
      <c r="I310" s="156"/>
      <c r="L310" s="152"/>
      <c r="M310" s="157"/>
      <c r="T310" s="158"/>
      <c r="AT310" s="153" t="s">
        <v>226</v>
      </c>
      <c r="AU310" s="153" t="s">
        <v>79</v>
      </c>
      <c r="AV310" s="12" t="s">
        <v>79</v>
      </c>
      <c r="AW310" s="12" t="s">
        <v>31</v>
      </c>
      <c r="AX310" s="12" t="s">
        <v>69</v>
      </c>
      <c r="AY310" s="153" t="s">
        <v>212</v>
      </c>
    </row>
    <row r="311" spans="2:65" s="13" customFormat="1">
      <c r="B311" s="159"/>
      <c r="D311" s="150" t="s">
        <v>226</v>
      </c>
      <c r="E311" s="160" t="s">
        <v>19</v>
      </c>
      <c r="F311" s="161" t="s">
        <v>228</v>
      </c>
      <c r="H311" s="162">
        <v>6.35</v>
      </c>
      <c r="I311" s="163"/>
      <c r="L311" s="159"/>
      <c r="M311" s="164"/>
      <c r="T311" s="165"/>
      <c r="AT311" s="160" t="s">
        <v>226</v>
      </c>
      <c r="AU311" s="160" t="s">
        <v>79</v>
      </c>
      <c r="AV311" s="13" t="s">
        <v>229</v>
      </c>
      <c r="AW311" s="13" t="s">
        <v>31</v>
      </c>
      <c r="AX311" s="13" t="s">
        <v>77</v>
      </c>
      <c r="AY311" s="160" t="s">
        <v>212</v>
      </c>
    </row>
    <row r="312" spans="2:65" s="1" customFormat="1" ht="16.5" customHeight="1">
      <c r="B312" s="34"/>
      <c r="C312" s="133" t="s">
        <v>631</v>
      </c>
      <c r="D312" s="133" t="s">
        <v>215</v>
      </c>
      <c r="E312" s="134" t="s">
        <v>2840</v>
      </c>
      <c r="F312" s="135" t="s">
        <v>2841</v>
      </c>
      <c r="G312" s="136" t="s">
        <v>536</v>
      </c>
      <c r="H312" s="137">
        <v>127.4</v>
      </c>
      <c r="I312" s="138"/>
      <c r="J312" s="139">
        <f>ROUND(I312*H312,2)</f>
        <v>0</v>
      </c>
      <c r="K312" s="135" t="s">
        <v>219</v>
      </c>
      <c r="L312" s="34"/>
      <c r="M312" s="140" t="s">
        <v>19</v>
      </c>
      <c r="N312" s="141" t="s">
        <v>40</v>
      </c>
      <c r="P312" s="142">
        <f>O312*H312</f>
        <v>0</v>
      </c>
      <c r="Q312" s="142">
        <v>6.1249999999999999E-2</v>
      </c>
      <c r="R312" s="142">
        <f>Q312*H312</f>
        <v>7.8032500000000002</v>
      </c>
      <c r="S312" s="142">
        <v>0</v>
      </c>
      <c r="T312" s="143">
        <f>S312*H312</f>
        <v>0</v>
      </c>
      <c r="AR312" s="144" t="s">
        <v>229</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2842</v>
      </c>
    </row>
    <row r="313" spans="2:65" s="1" customFormat="1">
      <c r="B313" s="34"/>
      <c r="D313" s="146" t="s">
        <v>222</v>
      </c>
      <c r="F313" s="147" t="s">
        <v>2843</v>
      </c>
      <c r="I313" s="148"/>
      <c r="L313" s="34"/>
      <c r="M313" s="149"/>
      <c r="T313" s="55"/>
      <c r="AT313" s="19" t="s">
        <v>222</v>
      </c>
      <c r="AU313" s="19" t="s">
        <v>79</v>
      </c>
    </row>
    <row r="314" spans="2:65" s="14" customFormat="1">
      <c r="B314" s="170"/>
      <c r="D314" s="150" t="s">
        <v>226</v>
      </c>
      <c r="E314" s="171" t="s">
        <v>19</v>
      </c>
      <c r="F314" s="172" t="s">
        <v>2844</v>
      </c>
      <c r="H314" s="171" t="s">
        <v>19</v>
      </c>
      <c r="I314" s="173"/>
      <c r="L314" s="170"/>
      <c r="M314" s="174"/>
      <c r="T314" s="175"/>
      <c r="AT314" s="171" t="s">
        <v>226</v>
      </c>
      <c r="AU314" s="171" t="s">
        <v>79</v>
      </c>
      <c r="AV314" s="14" t="s">
        <v>77</v>
      </c>
      <c r="AW314" s="14" t="s">
        <v>31</v>
      </c>
      <c r="AX314" s="14" t="s">
        <v>69</v>
      </c>
      <c r="AY314" s="171" t="s">
        <v>212</v>
      </c>
    </row>
    <row r="315" spans="2:65" s="12" customFormat="1">
      <c r="B315" s="152"/>
      <c r="D315" s="150" t="s">
        <v>226</v>
      </c>
      <c r="E315" s="153" t="s">
        <v>19</v>
      </c>
      <c r="F315" s="154" t="s">
        <v>2845</v>
      </c>
      <c r="H315" s="155">
        <v>127.4</v>
      </c>
      <c r="I315" s="156"/>
      <c r="L315" s="152"/>
      <c r="M315" s="157"/>
      <c r="T315" s="158"/>
      <c r="AT315" s="153" t="s">
        <v>226</v>
      </c>
      <c r="AU315" s="153" t="s">
        <v>79</v>
      </c>
      <c r="AV315" s="12" t="s">
        <v>79</v>
      </c>
      <c r="AW315" s="12" t="s">
        <v>31</v>
      </c>
      <c r="AX315" s="12" t="s">
        <v>69</v>
      </c>
      <c r="AY315" s="153" t="s">
        <v>212</v>
      </c>
    </row>
    <row r="316" spans="2:65" s="13" customFormat="1">
      <c r="B316" s="159"/>
      <c r="D316" s="150" t="s">
        <v>226</v>
      </c>
      <c r="E316" s="160" t="s">
        <v>19</v>
      </c>
      <c r="F316" s="161" t="s">
        <v>228</v>
      </c>
      <c r="H316" s="162">
        <v>127.4</v>
      </c>
      <c r="I316" s="163"/>
      <c r="L316" s="159"/>
      <c r="M316" s="164"/>
      <c r="T316" s="165"/>
      <c r="AT316" s="160" t="s">
        <v>226</v>
      </c>
      <c r="AU316" s="160" t="s">
        <v>79</v>
      </c>
      <c r="AV316" s="13" t="s">
        <v>229</v>
      </c>
      <c r="AW316" s="13" t="s">
        <v>31</v>
      </c>
      <c r="AX316" s="13" t="s">
        <v>77</v>
      </c>
      <c r="AY316" s="160" t="s">
        <v>212</v>
      </c>
    </row>
    <row r="317" spans="2:65" s="1" customFormat="1" ht="24.2" customHeight="1">
      <c r="B317" s="34"/>
      <c r="C317" s="133" t="s">
        <v>643</v>
      </c>
      <c r="D317" s="133" t="s">
        <v>215</v>
      </c>
      <c r="E317" s="134" t="s">
        <v>2846</v>
      </c>
      <c r="F317" s="135" t="s">
        <v>2847</v>
      </c>
      <c r="G317" s="136" t="s">
        <v>495</v>
      </c>
      <c r="H317" s="137">
        <v>10.29</v>
      </c>
      <c r="I317" s="138"/>
      <c r="J317" s="139">
        <f>ROUND(I317*H317,2)</f>
        <v>0</v>
      </c>
      <c r="K317" s="135" t="s">
        <v>219</v>
      </c>
      <c r="L317" s="34"/>
      <c r="M317" s="140" t="s">
        <v>19</v>
      </c>
      <c r="N317" s="141" t="s">
        <v>40</v>
      </c>
      <c r="P317" s="142">
        <f>O317*H317</f>
        <v>0</v>
      </c>
      <c r="Q317" s="142">
        <v>0.23150000000000001</v>
      </c>
      <c r="R317" s="142">
        <f>Q317*H317</f>
        <v>2.3821349999999999</v>
      </c>
      <c r="S317" s="142">
        <v>0</v>
      </c>
      <c r="T317" s="143">
        <f>S317*H317</f>
        <v>0</v>
      </c>
      <c r="AR317" s="144" t="s">
        <v>229</v>
      </c>
      <c r="AT317" s="144" t="s">
        <v>215</v>
      </c>
      <c r="AU317" s="144" t="s">
        <v>79</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229</v>
      </c>
      <c r="BM317" s="144" t="s">
        <v>2848</v>
      </c>
    </row>
    <row r="318" spans="2:65" s="1" customFormat="1">
      <c r="B318" s="34"/>
      <c r="D318" s="146" t="s">
        <v>222</v>
      </c>
      <c r="F318" s="147" t="s">
        <v>2849</v>
      </c>
      <c r="I318" s="148"/>
      <c r="L318" s="34"/>
      <c r="M318" s="149"/>
      <c r="T318" s="55"/>
      <c r="AT318" s="19" t="s">
        <v>222</v>
      </c>
      <c r="AU318" s="19" t="s">
        <v>79</v>
      </c>
    </row>
    <row r="319" spans="2:65" s="14" customFormat="1">
      <c r="B319" s="170"/>
      <c r="D319" s="150" t="s">
        <v>226</v>
      </c>
      <c r="E319" s="171" t="s">
        <v>19</v>
      </c>
      <c r="F319" s="172" t="s">
        <v>2850</v>
      </c>
      <c r="H319" s="171" t="s">
        <v>19</v>
      </c>
      <c r="I319" s="173"/>
      <c r="L319" s="170"/>
      <c r="M319" s="174"/>
      <c r="T319" s="175"/>
      <c r="AT319" s="171" t="s">
        <v>226</v>
      </c>
      <c r="AU319" s="171" t="s">
        <v>79</v>
      </c>
      <c r="AV319" s="14" t="s">
        <v>77</v>
      </c>
      <c r="AW319" s="14" t="s">
        <v>31</v>
      </c>
      <c r="AX319" s="14" t="s">
        <v>69</v>
      </c>
      <c r="AY319" s="171" t="s">
        <v>212</v>
      </c>
    </row>
    <row r="320" spans="2:65" s="12" customFormat="1">
      <c r="B320" s="152"/>
      <c r="D320" s="150" t="s">
        <v>226</v>
      </c>
      <c r="E320" s="153" t="s">
        <v>19</v>
      </c>
      <c r="F320" s="154" t="s">
        <v>2851</v>
      </c>
      <c r="H320" s="155">
        <v>10.29</v>
      </c>
      <c r="I320" s="156"/>
      <c r="L320" s="152"/>
      <c r="M320" s="157"/>
      <c r="T320" s="158"/>
      <c r="AT320" s="153" t="s">
        <v>226</v>
      </c>
      <c r="AU320" s="153" t="s">
        <v>79</v>
      </c>
      <c r="AV320" s="12" t="s">
        <v>79</v>
      </c>
      <c r="AW320" s="12" t="s">
        <v>31</v>
      </c>
      <c r="AX320" s="12" t="s">
        <v>69</v>
      </c>
      <c r="AY320" s="153" t="s">
        <v>212</v>
      </c>
    </row>
    <row r="321" spans="2:65" s="13" customFormat="1">
      <c r="B321" s="159"/>
      <c r="D321" s="150" t="s">
        <v>226</v>
      </c>
      <c r="E321" s="160" t="s">
        <v>19</v>
      </c>
      <c r="F321" s="161" t="s">
        <v>228</v>
      </c>
      <c r="H321" s="162">
        <v>10.29</v>
      </c>
      <c r="I321" s="163"/>
      <c r="L321" s="159"/>
      <c r="M321" s="164"/>
      <c r="T321" s="165"/>
      <c r="AT321" s="160" t="s">
        <v>226</v>
      </c>
      <c r="AU321" s="160" t="s">
        <v>79</v>
      </c>
      <c r="AV321" s="13" t="s">
        <v>229</v>
      </c>
      <c r="AW321" s="13" t="s">
        <v>31</v>
      </c>
      <c r="AX321" s="13" t="s">
        <v>77</v>
      </c>
      <c r="AY321" s="160" t="s">
        <v>212</v>
      </c>
    </row>
    <row r="322" spans="2:65" s="1" customFormat="1" ht="21.75" customHeight="1">
      <c r="B322" s="34"/>
      <c r="C322" s="133" t="s">
        <v>651</v>
      </c>
      <c r="D322" s="133" t="s">
        <v>215</v>
      </c>
      <c r="E322" s="134" t="s">
        <v>2852</v>
      </c>
      <c r="F322" s="135" t="s">
        <v>2853</v>
      </c>
      <c r="G322" s="136" t="s">
        <v>420</v>
      </c>
      <c r="H322" s="137">
        <v>45.621000000000002</v>
      </c>
      <c r="I322" s="138"/>
      <c r="J322" s="139">
        <f>ROUND(I322*H322,2)</f>
        <v>0</v>
      </c>
      <c r="K322" s="135" t="s">
        <v>219</v>
      </c>
      <c r="L322" s="34"/>
      <c r="M322" s="140" t="s">
        <v>19</v>
      </c>
      <c r="N322" s="141" t="s">
        <v>40</v>
      </c>
      <c r="P322" s="142">
        <f>O322*H322</f>
        <v>0</v>
      </c>
      <c r="Q322" s="142">
        <v>2.5018699999999998</v>
      </c>
      <c r="R322" s="142">
        <f>Q322*H322</f>
        <v>114.13781127</v>
      </c>
      <c r="S322" s="142">
        <v>0</v>
      </c>
      <c r="T322" s="143">
        <f>S322*H322</f>
        <v>0</v>
      </c>
      <c r="AR322" s="144" t="s">
        <v>229</v>
      </c>
      <c r="AT322" s="144" t="s">
        <v>215</v>
      </c>
      <c r="AU322" s="144" t="s">
        <v>79</v>
      </c>
      <c r="AY322" s="19" t="s">
        <v>212</v>
      </c>
      <c r="BE322" s="145">
        <f>IF(N322="základní",J322,0)</f>
        <v>0</v>
      </c>
      <c r="BF322" s="145">
        <f>IF(N322="snížená",J322,0)</f>
        <v>0</v>
      </c>
      <c r="BG322" s="145">
        <f>IF(N322="zákl. přenesená",J322,0)</f>
        <v>0</v>
      </c>
      <c r="BH322" s="145">
        <f>IF(N322="sníž. přenesená",J322,0)</f>
        <v>0</v>
      </c>
      <c r="BI322" s="145">
        <f>IF(N322="nulová",J322,0)</f>
        <v>0</v>
      </c>
      <c r="BJ322" s="19" t="s">
        <v>77</v>
      </c>
      <c r="BK322" s="145">
        <f>ROUND(I322*H322,2)</f>
        <v>0</v>
      </c>
      <c r="BL322" s="19" t="s">
        <v>229</v>
      </c>
      <c r="BM322" s="144" t="s">
        <v>2854</v>
      </c>
    </row>
    <row r="323" spans="2:65" s="1" customFormat="1">
      <c r="B323" s="34"/>
      <c r="D323" s="146" t="s">
        <v>222</v>
      </c>
      <c r="F323" s="147" t="s">
        <v>2855</v>
      </c>
      <c r="I323" s="148"/>
      <c r="L323" s="34"/>
      <c r="M323" s="149"/>
      <c r="T323" s="55"/>
      <c r="AT323" s="19" t="s">
        <v>222</v>
      </c>
      <c r="AU323" s="19" t="s">
        <v>79</v>
      </c>
    </row>
    <row r="324" spans="2:65" s="14" customFormat="1">
      <c r="B324" s="170"/>
      <c r="D324" s="150" t="s">
        <v>226</v>
      </c>
      <c r="E324" s="171" t="s">
        <v>19</v>
      </c>
      <c r="F324" s="172" t="s">
        <v>2856</v>
      </c>
      <c r="H324" s="171" t="s">
        <v>19</v>
      </c>
      <c r="I324" s="173"/>
      <c r="L324" s="170"/>
      <c r="M324" s="174"/>
      <c r="T324" s="175"/>
      <c r="AT324" s="171" t="s">
        <v>226</v>
      </c>
      <c r="AU324" s="171" t="s">
        <v>79</v>
      </c>
      <c r="AV324" s="14" t="s">
        <v>77</v>
      </c>
      <c r="AW324" s="14" t="s">
        <v>31</v>
      </c>
      <c r="AX324" s="14" t="s">
        <v>69</v>
      </c>
      <c r="AY324" s="171" t="s">
        <v>212</v>
      </c>
    </row>
    <row r="325" spans="2:65" s="14" customFormat="1">
      <c r="B325" s="170"/>
      <c r="D325" s="150" t="s">
        <v>226</v>
      </c>
      <c r="E325" s="171" t="s">
        <v>19</v>
      </c>
      <c r="F325" s="172" t="s">
        <v>2857</v>
      </c>
      <c r="H325" s="171" t="s">
        <v>19</v>
      </c>
      <c r="I325" s="173"/>
      <c r="L325" s="170"/>
      <c r="M325" s="174"/>
      <c r="T325" s="175"/>
      <c r="AT325" s="171" t="s">
        <v>226</v>
      </c>
      <c r="AU325" s="171" t="s">
        <v>79</v>
      </c>
      <c r="AV325" s="14" t="s">
        <v>77</v>
      </c>
      <c r="AW325" s="14" t="s">
        <v>31</v>
      </c>
      <c r="AX325" s="14" t="s">
        <v>69</v>
      </c>
      <c r="AY325" s="171" t="s">
        <v>212</v>
      </c>
    </row>
    <row r="326" spans="2:65" s="14" customFormat="1">
      <c r="B326" s="170"/>
      <c r="D326" s="150" t="s">
        <v>226</v>
      </c>
      <c r="E326" s="171" t="s">
        <v>19</v>
      </c>
      <c r="F326" s="172" t="s">
        <v>2858</v>
      </c>
      <c r="H326" s="171" t="s">
        <v>19</v>
      </c>
      <c r="I326" s="173"/>
      <c r="L326" s="170"/>
      <c r="M326" s="174"/>
      <c r="T326" s="175"/>
      <c r="AT326" s="171" t="s">
        <v>226</v>
      </c>
      <c r="AU326" s="171" t="s">
        <v>79</v>
      </c>
      <c r="AV326" s="14" t="s">
        <v>77</v>
      </c>
      <c r="AW326" s="14" t="s">
        <v>31</v>
      </c>
      <c r="AX326" s="14" t="s">
        <v>69</v>
      </c>
      <c r="AY326" s="171" t="s">
        <v>212</v>
      </c>
    </row>
    <row r="327" spans="2:65" s="12" customFormat="1">
      <c r="B327" s="152"/>
      <c r="D327" s="150" t="s">
        <v>226</v>
      </c>
      <c r="E327" s="153" t="s">
        <v>19</v>
      </c>
      <c r="F327" s="154" t="s">
        <v>2859</v>
      </c>
      <c r="H327" s="155">
        <v>5.9859999999999998</v>
      </c>
      <c r="I327" s="156"/>
      <c r="L327" s="152"/>
      <c r="M327" s="157"/>
      <c r="T327" s="158"/>
      <c r="AT327" s="153" t="s">
        <v>226</v>
      </c>
      <c r="AU327" s="153" t="s">
        <v>79</v>
      </c>
      <c r="AV327" s="12" t="s">
        <v>79</v>
      </c>
      <c r="AW327" s="12" t="s">
        <v>31</v>
      </c>
      <c r="AX327" s="12" t="s">
        <v>69</v>
      </c>
      <c r="AY327" s="153" t="s">
        <v>212</v>
      </c>
    </row>
    <row r="328" spans="2:65" s="12" customFormat="1">
      <c r="B328" s="152"/>
      <c r="D328" s="150" t="s">
        <v>226</v>
      </c>
      <c r="E328" s="153" t="s">
        <v>19</v>
      </c>
      <c r="F328" s="154" t="s">
        <v>2860</v>
      </c>
      <c r="H328" s="155">
        <v>5.1070000000000002</v>
      </c>
      <c r="I328" s="156"/>
      <c r="L328" s="152"/>
      <c r="M328" s="157"/>
      <c r="T328" s="158"/>
      <c r="AT328" s="153" t="s">
        <v>226</v>
      </c>
      <c r="AU328" s="153" t="s">
        <v>79</v>
      </c>
      <c r="AV328" s="12" t="s">
        <v>79</v>
      </c>
      <c r="AW328" s="12" t="s">
        <v>31</v>
      </c>
      <c r="AX328" s="12" t="s">
        <v>69</v>
      </c>
      <c r="AY328" s="153" t="s">
        <v>212</v>
      </c>
    </row>
    <row r="329" spans="2:65" s="12" customFormat="1">
      <c r="B329" s="152"/>
      <c r="D329" s="150" t="s">
        <v>226</v>
      </c>
      <c r="E329" s="153" t="s">
        <v>19</v>
      </c>
      <c r="F329" s="154" t="s">
        <v>2861</v>
      </c>
      <c r="H329" s="155">
        <v>5.2240000000000002</v>
      </c>
      <c r="I329" s="156"/>
      <c r="L329" s="152"/>
      <c r="M329" s="157"/>
      <c r="T329" s="158"/>
      <c r="AT329" s="153" t="s">
        <v>226</v>
      </c>
      <c r="AU329" s="153" t="s">
        <v>79</v>
      </c>
      <c r="AV329" s="12" t="s">
        <v>79</v>
      </c>
      <c r="AW329" s="12" t="s">
        <v>31</v>
      </c>
      <c r="AX329" s="12" t="s">
        <v>69</v>
      </c>
      <c r="AY329" s="153" t="s">
        <v>212</v>
      </c>
    </row>
    <row r="330" spans="2:65" s="12" customFormat="1">
      <c r="B330" s="152"/>
      <c r="D330" s="150" t="s">
        <v>226</v>
      </c>
      <c r="E330" s="153" t="s">
        <v>19</v>
      </c>
      <c r="F330" s="154" t="s">
        <v>2862</v>
      </c>
      <c r="H330" s="155">
        <v>10.292999999999999</v>
      </c>
      <c r="I330" s="156"/>
      <c r="L330" s="152"/>
      <c r="M330" s="157"/>
      <c r="T330" s="158"/>
      <c r="AT330" s="153" t="s">
        <v>226</v>
      </c>
      <c r="AU330" s="153" t="s">
        <v>79</v>
      </c>
      <c r="AV330" s="12" t="s">
        <v>79</v>
      </c>
      <c r="AW330" s="12" t="s">
        <v>31</v>
      </c>
      <c r="AX330" s="12" t="s">
        <v>69</v>
      </c>
      <c r="AY330" s="153" t="s">
        <v>212</v>
      </c>
    </row>
    <row r="331" spans="2:65" s="12" customFormat="1">
      <c r="B331" s="152"/>
      <c r="D331" s="150" t="s">
        <v>226</v>
      </c>
      <c r="E331" s="153" t="s">
        <v>19</v>
      </c>
      <c r="F331" s="154" t="s">
        <v>2863</v>
      </c>
      <c r="H331" s="155">
        <v>10.282999999999999</v>
      </c>
      <c r="I331" s="156"/>
      <c r="L331" s="152"/>
      <c r="M331" s="157"/>
      <c r="T331" s="158"/>
      <c r="AT331" s="153" t="s">
        <v>226</v>
      </c>
      <c r="AU331" s="153" t="s">
        <v>79</v>
      </c>
      <c r="AV331" s="12" t="s">
        <v>79</v>
      </c>
      <c r="AW331" s="12" t="s">
        <v>31</v>
      </c>
      <c r="AX331" s="12" t="s">
        <v>69</v>
      </c>
      <c r="AY331" s="153" t="s">
        <v>212</v>
      </c>
    </row>
    <row r="332" spans="2:65" s="15" customFormat="1">
      <c r="B332" s="176"/>
      <c r="D332" s="150" t="s">
        <v>226</v>
      </c>
      <c r="E332" s="177" t="s">
        <v>19</v>
      </c>
      <c r="F332" s="178" t="s">
        <v>455</v>
      </c>
      <c r="H332" s="179">
        <v>36.893000000000001</v>
      </c>
      <c r="I332" s="180"/>
      <c r="L332" s="176"/>
      <c r="M332" s="181"/>
      <c r="T332" s="182"/>
      <c r="AT332" s="177" t="s">
        <v>226</v>
      </c>
      <c r="AU332" s="177" t="s">
        <v>79</v>
      </c>
      <c r="AV332" s="15" t="s">
        <v>236</v>
      </c>
      <c r="AW332" s="15" t="s">
        <v>31</v>
      </c>
      <c r="AX332" s="15" t="s">
        <v>69</v>
      </c>
      <c r="AY332" s="177" t="s">
        <v>212</v>
      </c>
    </row>
    <row r="333" spans="2:65" s="14" customFormat="1">
      <c r="B333" s="170"/>
      <c r="D333" s="150" t="s">
        <v>226</v>
      </c>
      <c r="E333" s="171" t="s">
        <v>19</v>
      </c>
      <c r="F333" s="172" t="s">
        <v>2864</v>
      </c>
      <c r="H333" s="171" t="s">
        <v>19</v>
      </c>
      <c r="I333" s="173"/>
      <c r="L333" s="170"/>
      <c r="M333" s="174"/>
      <c r="T333" s="175"/>
      <c r="AT333" s="171" t="s">
        <v>226</v>
      </c>
      <c r="AU333" s="171" t="s">
        <v>79</v>
      </c>
      <c r="AV333" s="14" t="s">
        <v>77</v>
      </c>
      <c r="AW333" s="14" t="s">
        <v>31</v>
      </c>
      <c r="AX333" s="14" t="s">
        <v>69</v>
      </c>
      <c r="AY333" s="171" t="s">
        <v>212</v>
      </c>
    </row>
    <row r="334" spans="2:65" s="12" customFormat="1">
      <c r="B334" s="152"/>
      <c r="D334" s="150" t="s">
        <v>226</v>
      </c>
      <c r="E334" s="153" t="s">
        <v>19</v>
      </c>
      <c r="F334" s="154" t="s">
        <v>2865</v>
      </c>
      <c r="H334" s="155">
        <v>3.2050000000000001</v>
      </c>
      <c r="I334" s="156"/>
      <c r="L334" s="152"/>
      <c r="M334" s="157"/>
      <c r="T334" s="158"/>
      <c r="AT334" s="153" t="s">
        <v>226</v>
      </c>
      <c r="AU334" s="153" t="s">
        <v>79</v>
      </c>
      <c r="AV334" s="12" t="s">
        <v>79</v>
      </c>
      <c r="AW334" s="12" t="s">
        <v>31</v>
      </c>
      <c r="AX334" s="12" t="s">
        <v>69</v>
      </c>
      <c r="AY334" s="153" t="s">
        <v>212</v>
      </c>
    </row>
    <row r="335" spans="2:65" s="12" customFormat="1">
      <c r="B335" s="152"/>
      <c r="D335" s="150" t="s">
        <v>226</v>
      </c>
      <c r="E335" s="153" t="s">
        <v>19</v>
      </c>
      <c r="F335" s="154" t="s">
        <v>2866</v>
      </c>
      <c r="H335" s="155">
        <v>2.835</v>
      </c>
      <c r="I335" s="156"/>
      <c r="L335" s="152"/>
      <c r="M335" s="157"/>
      <c r="T335" s="158"/>
      <c r="AT335" s="153" t="s">
        <v>226</v>
      </c>
      <c r="AU335" s="153" t="s">
        <v>79</v>
      </c>
      <c r="AV335" s="12" t="s">
        <v>79</v>
      </c>
      <c r="AW335" s="12" t="s">
        <v>31</v>
      </c>
      <c r="AX335" s="12" t="s">
        <v>69</v>
      </c>
      <c r="AY335" s="153" t="s">
        <v>212</v>
      </c>
    </row>
    <row r="336" spans="2:65" s="12" customFormat="1">
      <c r="B336" s="152"/>
      <c r="D336" s="150" t="s">
        <v>226</v>
      </c>
      <c r="E336" s="153" t="s">
        <v>19</v>
      </c>
      <c r="F336" s="154" t="s">
        <v>2867</v>
      </c>
      <c r="H336" s="155">
        <v>2.6880000000000002</v>
      </c>
      <c r="I336" s="156"/>
      <c r="L336" s="152"/>
      <c r="M336" s="157"/>
      <c r="T336" s="158"/>
      <c r="AT336" s="153" t="s">
        <v>226</v>
      </c>
      <c r="AU336" s="153" t="s">
        <v>79</v>
      </c>
      <c r="AV336" s="12" t="s">
        <v>79</v>
      </c>
      <c r="AW336" s="12" t="s">
        <v>31</v>
      </c>
      <c r="AX336" s="12" t="s">
        <v>69</v>
      </c>
      <c r="AY336" s="153" t="s">
        <v>212</v>
      </c>
    </row>
    <row r="337" spans="2:65" s="15" customFormat="1">
      <c r="B337" s="176"/>
      <c r="D337" s="150" t="s">
        <v>226</v>
      </c>
      <c r="E337" s="177" t="s">
        <v>19</v>
      </c>
      <c r="F337" s="178" t="s">
        <v>455</v>
      </c>
      <c r="H337" s="179">
        <v>8.7279999999999998</v>
      </c>
      <c r="I337" s="180"/>
      <c r="L337" s="176"/>
      <c r="M337" s="181"/>
      <c r="T337" s="182"/>
      <c r="AT337" s="177" t="s">
        <v>226</v>
      </c>
      <c r="AU337" s="177" t="s">
        <v>79</v>
      </c>
      <c r="AV337" s="15" t="s">
        <v>236</v>
      </c>
      <c r="AW337" s="15" t="s">
        <v>31</v>
      </c>
      <c r="AX337" s="15" t="s">
        <v>69</v>
      </c>
      <c r="AY337" s="177" t="s">
        <v>212</v>
      </c>
    </row>
    <row r="338" spans="2:65" s="13" customFormat="1">
      <c r="B338" s="159"/>
      <c r="D338" s="150" t="s">
        <v>226</v>
      </c>
      <c r="E338" s="160" t="s">
        <v>19</v>
      </c>
      <c r="F338" s="161" t="s">
        <v>228</v>
      </c>
      <c r="H338" s="162">
        <v>45.621000000000002</v>
      </c>
      <c r="I338" s="163"/>
      <c r="L338" s="159"/>
      <c r="M338" s="164"/>
      <c r="T338" s="165"/>
      <c r="AT338" s="160" t="s">
        <v>226</v>
      </c>
      <c r="AU338" s="160" t="s">
        <v>79</v>
      </c>
      <c r="AV338" s="13" t="s">
        <v>229</v>
      </c>
      <c r="AW338" s="13" t="s">
        <v>31</v>
      </c>
      <c r="AX338" s="13" t="s">
        <v>77</v>
      </c>
      <c r="AY338" s="160" t="s">
        <v>212</v>
      </c>
    </row>
    <row r="339" spans="2:65" s="1" customFormat="1" ht="24.2" customHeight="1">
      <c r="B339" s="34"/>
      <c r="C339" s="133" t="s">
        <v>670</v>
      </c>
      <c r="D339" s="133" t="s">
        <v>215</v>
      </c>
      <c r="E339" s="134" t="s">
        <v>2868</v>
      </c>
      <c r="F339" s="135" t="s">
        <v>2869</v>
      </c>
      <c r="G339" s="136" t="s">
        <v>420</v>
      </c>
      <c r="H339" s="137">
        <v>2.5</v>
      </c>
      <c r="I339" s="138"/>
      <c r="J339" s="139">
        <f>ROUND(I339*H339,2)</f>
        <v>0</v>
      </c>
      <c r="K339" s="135" t="s">
        <v>245</v>
      </c>
      <c r="L339" s="34"/>
      <c r="M339" s="140" t="s">
        <v>19</v>
      </c>
      <c r="N339" s="141" t="s">
        <v>40</v>
      </c>
      <c r="P339" s="142">
        <f>O339*H339</f>
        <v>0</v>
      </c>
      <c r="Q339" s="142">
        <v>2.5018699999999998</v>
      </c>
      <c r="R339" s="142">
        <f>Q339*H339</f>
        <v>6.2546749999999998</v>
      </c>
      <c r="S339" s="142">
        <v>0</v>
      </c>
      <c r="T339" s="143">
        <f>S339*H339</f>
        <v>0</v>
      </c>
      <c r="AR339" s="144" t="s">
        <v>229</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229</v>
      </c>
      <c r="BM339" s="144" t="s">
        <v>2870</v>
      </c>
    </row>
    <row r="340" spans="2:65" s="14" customFormat="1" ht="22.5">
      <c r="B340" s="170"/>
      <c r="D340" s="150" t="s">
        <v>226</v>
      </c>
      <c r="E340" s="171" t="s">
        <v>19</v>
      </c>
      <c r="F340" s="172" t="s">
        <v>2871</v>
      </c>
      <c r="H340" s="171" t="s">
        <v>19</v>
      </c>
      <c r="I340" s="173"/>
      <c r="L340" s="170"/>
      <c r="M340" s="174"/>
      <c r="T340" s="175"/>
      <c r="AT340" s="171" t="s">
        <v>226</v>
      </c>
      <c r="AU340" s="171" t="s">
        <v>79</v>
      </c>
      <c r="AV340" s="14" t="s">
        <v>77</v>
      </c>
      <c r="AW340" s="14" t="s">
        <v>31</v>
      </c>
      <c r="AX340" s="14" t="s">
        <v>69</v>
      </c>
      <c r="AY340" s="171" t="s">
        <v>212</v>
      </c>
    </row>
    <row r="341" spans="2:65" s="12" customFormat="1">
      <c r="B341" s="152"/>
      <c r="D341" s="150" t="s">
        <v>226</v>
      </c>
      <c r="E341" s="153" t="s">
        <v>19</v>
      </c>
      <c r="F341" s="154" t="s">
        <v>2872</v>
      </c>
      <c r="H341" s="155">
        <v>0.754</v>
      </c>
      <c r="I341" s="156"/>
      <c r="L341" s="152"/>
      <c r="M341" s="157"/>
      <c r="T341" s="158"/>
      <c r="AT341" s="153" t="s">
        <v>226</v>
      </c>
      <c r="AU341" s="153" t="s">
        <v>79</v>
      </c>
      <c r="AV341" s="12" t="s">
        <v>79</v>
      </c>
      <c r="AW341" s="12" t="s">
        <v>31</v>
      </c>
      <c r="AX341" s="12" t="s">
        <v>69</v>
      </c>
      <c r="AY341" s="153" t="s">
        <v>212</v>
      </c>
    </row>
    <row r="342" spans="2:65" s="12" customFormat="1">
      <c r="B342" s="152"/>
      <c r="D342" s="150" t="s">
        <v>226</v>
      </c>
      <c r="E342" s="153" t="s">
        <v>19</v>
      </c>
      <c r="F342" s="154" t="s">
        <v>2873</v>
      </c>
      <c r="H342" s="155">
        <v>1.746</v>
      </c>
      <c r="I342" s="156"/>
      <c r="L342" s="152"/>
      <c r="M342" s="157"/>
      <c r="T342" s="158"/>
      <c r="AT342" s="153" t="s">
        <v>226</v>
      </c>
      <c r="AU342" s="153" t="s">
        <v>79</v>
      </c>
      <c r="AV342" s="12" t="s">
        <v>79</v>
      </c>
      <c r="AW342" s="12" t="s">
        <v>31</v>
      </c>
      <c r="AX342" s="12" t="s">
        <v>69</v>
      </c>
      <c r="AY342" s="153" t="s">
        <v>212</v>
      </c>
    </row>
    <row r="343" spans="2:65" s="13" customFormat="1">
      <c r="B343" s="159"/>
      <c r="D343" s="150" t="s">
        <v>226</v>
      </c>
      <c r="E343" s="160" t="s">
        <v>19</v>
      </c>
      <c r="F343" s="161" t="s">
        <v>228</v>
      </c>
      <c r="H343" s="162">
        <v>2.5</v>
      </c>
      <c r="I343" s="163"/>
      <c r="L343" s="159"/>
      <c r="M343" s="164"/>
      <c r="T343" s="165"/>
      <c r="AT343" s="160" t="s">
        <v>226</v>
      </c>
      <c r="AU343" s="160" t="s">
        <v>79</v>
      </c>
      <c r="AV343" s="13" t="s">
        <v>229</v>
      </c>
      <c r="AW343" s="13" t="s">
        <v>31</v>
      </c>
      <c r="AX343" s="13" t="s">
        <v>77</v>
      </c>
      <c r="AY343" s="160" t="s">
        <v>212</v>
      </c>
    </row>
    <row r="344" spans="2:65" s="1" customFormat="1" ht="16.5" customHeight="1">
      <c r="B344" s="34"/>
      <c r="C344" s="133" t="s">
        <v>693</v>
      </c>
      <c r="D344" s="133" t="s">
        <v>215</v>
      </c>
      <c r="E344" s="134" t="s">
        <v>2874</v>
      </c>
      <c r="F344" s="135" t="s">
        <v>2875</v>
      </c>
      <c r="G344" s="136" t="s">
        <v>495</v>
      </c>
      <c r="H344" s="137">
        <v>425.64600000000002</v>
      </c>
      <c r="I344" s="138"/>
      <c r="J344" s="139">
        <f>ROUND(I344*H344,2)</f>
        <v>0</v>
      </c>
      <c r="K344" s="135" t="s">
        <v>219</v>
      </c>
      <c r="L344" s="34"/>
      <c r="M344" s="140" t="s">
        <v>19</v>
      </c>
      <c r="N344" s="141" t="s">
        <v>40</v>
      </c>
      <c r="P344" s="142">
        <f>O344*H344</f>
        <v>0</v>
      </c>
      <c r="Q344" s="142">
        <v>2.7499999999999998E-3</v>
      </c>
      <c r="R344" s="142">
        <f>Q344*H344</f>
        <v>1.1705265</v>
      </c>
      <c r="S344" s="142">
        <v>0</v>
      </c>
      <c r="T344" s="143">
        <f>S344*H344</f>
        <v>0</v>
      </c>
      <c r="AR344" s="144" t="s">
        <v>229</v>
      </c>
      <c r="AT344" s="144" t="s">
        <v>215</v>
      </c>
      <c r="AU344" s="144" t="s">
        <v>79</v>
      </c>
      <c r="AY344" s="19" t="s">
        <v>212</v>
      </c>
      <c r="BE344" s="145">
        <f>IF(N344="základní",J344,0)</f>
        <v>0</v>
      </c>
      <c r="BF344" s="145">
        <f>IF(N344="snížená",J344,0)</f>
        <v>0</v>
      </c>
      <c r="BG344" s="145">
        <f>IF(N344="zákl. přenesená",J344,0)</f>
        <v>0</v>
      </c>
      <c r="BH344" s="145">
        <f>IF(N344="sníž. přenesená",J344,0)</f>
        <v>0</v>
      </c>
      <c r="BI344" s="145">
        <f>IF(N344="nulová",J344,0)</f>
        <v>0</v>
      </c>
      <c r="BJ344" s="19" t="s">
        <v>77</v>
      </c>
      <c r="BK344" s="145">
        <f>ROUND(I344*H344,2)</f>
        <v>0</v>
      </c>
      <c r="BL344" s="19" t="s">
        <v>229</v>
      </c>
      <c r="BM344" s="144" t="s">
        <v>2876</v>
      </c>
    </row>
    <row r="345" spans="2:65" s="1" customFormat="1">
      <c r="B345" s="34"/>
      <c r="D345" s="146" t="s">
        <v>222</v>
      </c>
      <c r="F345" s="147" t="s">
        <v>2877</v>
      </c>
      <c r="I345" s="148"/>
      <c r="L345" s="34"/>
      <c r="M345" s="149"/>
      <c r="T345" s="55"/>
      <c r="AT345" s="19" t="s">
        <v>222</v>
      </c>
      <c r="AU345" s="19" t="s">
        <v>79</v>
      </c>
    </row>
    <row r="346" spans="2:65" s="14" customFormat="1">
      <c r="B346" s="170"/>
      <c r="D346" s="150" t="s">
        <v>226</v>
      </c>
      <c r="E346" s="171" t="s">
        <v>19</v>
      </c>
      <c r="F346" s="172" t="s">
        <v>2878</v>
      </c>
      <c r="H346" s="171" t="s">
        <v>19</v>
      </c>
      <c r="I346" s="173"/>
      <c r="L346" s="170"/>
      <c r="M346" s="174"/>
      <c r="T346" s="175"/>
      <c r="AT346" s="171" t="s">
        <v>226</v>
      </c>
      <c r="AU346" s="171" t="s">
        <v>79</v>
      </c>
      <c r="AV346" s="14" t="s">
        <v>77</v>
      </c>
      <c r="AW346" s="14" t="s">
        <v>31</v>
      </c>
      <c r="AX346" s="14" t="s">
        <v>69</v>
      </c>
      <c r="AY346" s="171" t="s">
        <v>212</v>
      </c>
    </row>
    <row r="347" spans="2:65" s="14" customFormat="1">
      <c r="B347" s="170"/>
      <c r="D347" s="150" t="s">
        <v>226</v>
      </c>
      <c r="E347" s="171" t="s">
        <v>19</v>
      </c>
      <c r="F347" s="172" t="s">
        <v>2879</v>
      </c>
      <c r="H347" s="171" t="s">
        <v>19</v>
      </c>
      <c r="I347" s="173"/>
      <c r="L347" s="170"/>
      <c r="M347" s="174"/>
      <c r="T347" s="175"/>
      <c r="AT347" s="171" t="s">
        <v>226</v>
      </c>
      <c r="AU347" s="171" t="s">
        <v>79</v>
      </c>
      <c r="AV347" s="14" t="s">
        <v>77</v>
      </c>
      <c r="AW347" s="14" t="s">
        <v>31</v>
      </c>
      <c r="AX347" s="14" t="s">
        <v>69</v>
      </c>
      <c r="AY347" s="171" t="s">
        <v>212</v>
      </c>
    </row>
    <row r="348" spans="2:65" s="14" customFormat="1">
      <c r="B348" s="170"/>
      <c r="D348" s="150" t="s">
        <v>226</v>
      </c>
      <c r="E348" s="171" t="s">
        <v>19</v>
      </c>
      <c r="F348" s="172" t="s">
        <v>2858</v>
      </c>
      <c r="H348" s="171" t="s">
        <v>19</v>
      </c>
      <c r="I348" s="173"/>
      <c r="L348" s="170"/>
      <c r="M348" s="174"/>
      <c r="T348" s="175"/>
      <c r="AT348" s="171" t="s">
        <v>226</v>
      </c>
      <c r="AU348" s="171" t="s">
        <v>79</v>
      </c>
      <c r="AV348" s="14" t="s">
        <v>77</v>
      </c>
      <c r="AW348" s="14" t="s">
        <v>31</v>
      </c>
      <c r="AX348" s="14" t="s">
        <v>69</v>
      </c>
      <c r="AY348" s="171" t="s">
        <v>212</v>
      </c>
    </row>
    <row r="349" spans="2:65" s="12" customFormat="1">
      <c r="B349" s="152"/>
      <c r="D349" s="150" t="s">
        <v>226</v>
      </c>
      <c r="E349" s="153" t="s">
        <v>19</v>
      </c>
      <c r="F349" s="154" t="s">
        <v>2880</v>
      </c>
      <c r="H349" s="155">
        <v>51.779000000000003</v>
      </c>
      <c r="I349" s="156"/>
      <c r="L349" s="152"/>
      <c r="M349" s="157"/>
      <c r="T349" s="158"/>
      <c r="AT349" s="153" t="s">
        <v>226</v>
      </c>
      <c r="AU349" s="153" t="s">
        <v>79</v>
      </c>
      <c r="AV349" s="12" t="s">
        <v>79</v>
      </c>
      <c r="AW349" s="12" t="s">
        <v>31</v>
      </c>
      <c r="AX349" s="12" t="s">
        <v>69</v>
      </c>
      <c r="AY349" s="153" t="s">
        <v>212</v>
      </c>
    </row>
    <row r="350" spans="2:65" s="12" customFormat="1">
      <c r="B350" s="152"/>
      <c r="D350" s="150" t="s">
        <v>226</v>
      </c>
      <c r="E350" s="153" t="s">
        <v>19</v>
      </c>
      <c r="F350" s="154" t="s">
        <v>2881</v>
      </c>
      <c r="H350" s="155">
        <v>44.22</v>
      </c>
      <c r="I350" s="156"/>
      <c r="L350" s="152"/>
      <c r="M350" s="157"/>
      <c r="T350" s="158"/>
      <c r="AT350" s="153" t="s">
        <v>226</v>
      </c>
      <c r="AU350" s="153" t="s">
        <v>79</v>
      </c>
      <c r="AV350" s="12" t="s">
        <v>79</v>
      </c>
      <c r="AW350" s="12" t="s">
        <v>31</v>
      </c>
      <c r="AX350" s="12" t="s">
        <v>69</v>
      </c>
      <c r="AY350" s="153" t="s">
        <v>212</v>
      </c>
    </row>
    <row r="351" spans="2:65" s="12" customFormat="1">
      <c r="B351" s="152"/>
      <c r="D351" s="150" t="s">
        <v>226</v>
      </c>
      <c r="E351" s="153" t="s">
        <v>19</v>
      </c>
      <c r="F351" s="154" t="s">
        <v>2882</v>
      </c>
      <c r="H351" s="155">
        <v>45.225000000000001</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2883</v>
      </c>
      <c r="H352" s="155">
        <v>88.95</v>
      </c>
      <c r="I352" s="156"/>
      <c r="L352" s="152"/>
      <c r="M352" s="157"/>
      <c r="T352" s="158"/>
      <c r="AT352" s="153" t="s">
        <v>226</v>
      </c>
      <c r="AU352" s="153" t="s">
        <v>79</v>
      </c>
      <c r="AV352" s="12" t="s">
        <v>79</v>
      </c>
      <c r="AW352" s="12" t="s">
        <v>31</v>
      </c>
      <c r="AX352" s="12" t="s">
        <v>69</v>
      </c>
      <c r="AY352" s="153" t="s">
        <v>212</v>
      </c>
    </row>
    <row r="353" spans="2:51" s="12" customFormat="1">
      <c r="B353" s="152"/>
      <c r="D353" s="150" t="s">
        <v>226</v>
      </c>
      <c r="E353" s="153" t="s">
        <v>19</v>
      </c>
      <c r="F353" s="154" t="s">
        <v>2884</v>
      </c>
      <c r="H353" s="155">
        <v>88.909000000000006</v>
      </c>
      <c r="I353" s="156"/>
      <c r="L353" s="152"/>
      <c r="M353" s="157"/>
      <c r="T353" s="158"/>
      <c r="AT353" s="153" t="s">
        <v>226</v>
      </c>
      <c r="AU353" s="153" t="s">
        <v>79</v>
      </c>
      <c r="AV353" s="12" t="s">
        <v>79</v>
      </c>
      <c r="AW353" s="12" t="s">
        <v>31</v>
      </c>
      <c r="AX353" s="12" t="s">
        <v>69</v>
      </c>
      <c r="AY353" s="153" t="s">
        <v>212</v>
      </c>
    </row>
    <row r="354" spans="2:51" s="14" customFormat="1">
      <c r="B354" s="170"/>
      <c r="D354" s="150" t="s">
        <v>226</v>
      </c>
      <c r="E354" s="171" t="s">
        <v>19</v>
      </c>
      <c r="F354" s="172" t="s">
        <v>2864</v>
      </c>
      <c r="H354" s="171" t="s">
        <v>19</v>
      </c>
      <c r="I354" s="173"/>
      <c r="L354" s="170"/>
      <c r="M354" s="174"/>
      <c r="T354" s="175"/>
      <c r="AT354" s="171" t="s">
        <v>226</v>
      </c>
      <c r="AU354" s="171" t="s">
        <v>79</v>
      </c>
      <c r="AV354" s="14" t="s">
        <v>77</v>
      </c>
      <c r="AW354" s="14" t="s">
        <v>31</v>
      </c>
      <c r="AX354" s="14" t="s">
        <v>69</v>
      </c>
      <c r="AY354" s="171" t="s">
        <v>212</v>
      </c>
    </row>
    <row r="355" spans="2:51" s="12" customFormat="1">
      <c r="B355" s="152"/>
      <c r="D355" s="150" t="s">
        <v>226</v>
      </c>
      <c r="E355" s="153" t="s">
        <v>19</v>
      </c>
      <c r="F355" s="154" t="s">
        <v>2885</v>
      </c>
      <c r="H355" s="155">
        <v>29.962</v>
      </c>
      <c r="I355" s="156"/>
      <c r="L355" s="152"/>
      <c r="M355" s="157"/>
      <c r="T355" s="158"/>
      <c r="AT355" s="153" t="s">
        <v>226</v>
      </c>
      <c r="AU355" s="153" t="s">
        <v>79</v>
      </c>
      <c r="AV355" s="12" t="s">
        <v>79</v>
      </c>
      <c r="AW355" s="12" t="s">
        <v>31</v>
      </c>
      <c r="AX355" s="12" t="s">
        <v>69</v>
      </c>
      <c r="AY355" s="153" t="s">
        <v>212</v>
      </c>
    </row>
    <row r="356" spans="2:51" s="12" customFormat="1">
      <c r="B356" s="152"/>
      <c r="D356" s="150" t="s">
        <v>226</v>
      </c>
      <c r="E356" s="153" t="s">
        <v>19</v>
      </c>
      <c r="F356" s="154" t="s">
        <v>2886</v>
      </c>
      <c r="H356" s="155">
        <v>24.48</v>
      </c>
      <c r="I356" s="156"/>
      <c r="L356" s="152"/>
      <c r="M356" s="157"/>
      <c r="T356" s="158"/>
      <c r="AT356" s="153" t="s">
        <v>226</v>
      </c>
      <c r="AU356" s="153" t="s">
        <v>79</v>
      </c>
      <c r="AV356" s="12" t="s">
        <v>79</v>
      </c>
      <c r="AW356" s="12" t="s">
        <v>31</v>
      </c>
      <c r="AX356" s="12" t="s">
        <v>69</v>
      </c>
      <c r="AY356" s="153" t="s">
        <v>212</v>
      </c>
    </row>
    <row r="357" spans="2:51" s="12" customFormat="1">
      <c r="B357" s="152"/>
      <c r="D357" s="150" t="s">
        <v>226</v>
      </c>
      <c r="E357" s="153" t="s">
        <v>19</v>
      </c>
      <c r="F357" s="154" t="s">
        <v>2887</v>
      </c>
      <c r="H357" s="155">
        <v>23.244</v>
      </c>
      <c r="I357" s="156"/>
      <c r="L357" s="152"/>
      <c r="M357" s="157"/>
      <c r="T357" s="158"/>
      <c r="AT357" s="153" t="s">
        <v>226</v>
      </c>
      <c r="AU357" s="153" t="s">
        <v>79</v>
      </c>
      <c r="AV357" s="12" t="s">
        <v>79</v>
      </c>
      <c r="AW357" s="12" t="s">
        <v>31</v>
      </c>
      <c r="AX357" s="12" t="s">
        <v>69</v>
      </c>
      <c r="AY357" s="153" t="s">
        <v>212</v>
      </c>
    </row>
    <row r="358" spans="2:51" s="15" customFormat="1">
      <c r="B358" s="176"/>
      <c r="D358" s="150" t="s">
        <v>226</v>
      </c>
      <c r="E358" s="177" t="s">
        <v>19</v>
      </c>
      <c r="F358" s="178" t="s">
        <v>455</v>
      </c>
      <c r="H358" s="179">
        <v>396.76900000000001</v>
      </c>
      <c r="I358" s="180"/>
      <c r="L358" s="176"/>
      <c r="M358" s="181"/>
      <c r="T358" s="182"/>
      <c r="AT358" s="177" t="s">
        <v>226</v>
      </c>
      <c r="AU358" s="177" t="s">
        <v>79</v>
      </c>
      <c r="AV358" s="15" t="s">
        <v>236</v>
      </c>
      <c r="AW358" s="15" t="s">
        <v>31</v>
      </c>
      <c r="AX358" s="15" t="s">
        <v>69</v>
      </c>
      <c r="AY358" s="177" t="s">
        <v>212</v>
      </c>
    </row>
    <row r="359" spans="2:51" s="14" customFormat="1">
      <c r="B359" s="170"/>
      <c r="D359" s="150" t="s">
        <v>226</v>
      </c>
      <c r="E359" s="171" t="s">
        <v>19</v>
      </c>
      <c r="F359" s="172" t="s">
        <v>2888</v>
      </c>
      <c r="H359" s="171" t="s">
        <v>19</v>
      </c>
      <c r="I359" s="173"/>
      <c r="L359" s="170"/>
      <c r="M359" s="174"/>
      <c r="T359" s="175"/>
      <c r="AT359" s="171" t="s">
        <v>226</v>
      </c>
      <c r="AU359" s="171" t="s">
        <v>79</v>
      </c>
      <c r="AV359" s="14" t="s">
        <v>77</v>
      </c>
      <c r="AW359" s="14" t="s">
        <v>31</v>
      </c>
      <c r="AX359" s="14" t="s">
        <v>69</v>
      </c>
      <c r="AY359" s="171" t="s">
        <v>212</v>
      </c>
    </row>
    <row r="360" spans="2:51" s="12" customFormat="1">
      <c r="B360" s="152"/>
      <c r="D360" s="150" t="s">
        <v>226</v>
      </c>
      <c r="E360" s="153" t="s">
        <v>19</v>
      </c>
      <c r="F360" s="154" t="s">
        <v>2889</v>
      </c>
      <c r="H360" s="155">
        <v>0.623</v>
      </c>
      <c r="I360" s="156"/>
      <c r="L360" s="152"/>
      <c r="M360" s="157"/>
      <c r="T360" s="158"/>
      <c r="AT360" s="153" t="s">
        <v>226</v>
      </c>
      <c r="AU360" s="153" t="s">
        <v>79</v>
      </c>
      <c r="AV360" s="12" t="s">
        <v>79</v>
      </c>
      <c r="AW360" s="12" t="s">
        <v>31</v>
      </c>
      <c r="AX360" s="12" t="s">
        <v>69</v>
      </c>
      <c r="AY360" s="153" t="s">
        <v>212</v>
      </c>
    </row>
    <row r="361" spans="2:51" s="12" customFormat="1">
      <c r="B361" s="152"/>
      <c r="D361" s="150" t="s">
        <v>226</v>
      </c>
      <c r="E361" s="153" t="s">
        <v>19</v>
      </c>
      <c r="F361" s="154" t="s">
        <v>2890</v>
      </c>
      <c r="H361" s="155">
        <v>2.524</v>
      </c>
      <c r="I361" s="156"/>
      <c r="L361" s="152"/>
      <c r="M361" s="157"/>
      <c r="T361" s="158"/>
      <c r="AT361" s="153" t="s">
        <v>226</v>
      </c>
      <c r="AU361" s="153" t="s">
        <v>79</v>
      </c>
      <c r="AV361" s="12" t="s">
        <v>79</v>
      </c>
      <c r="AW361" s="12" t="s">
        <v>31</v>
      </c>
      <c r="AX361" s="12" t="s">
        <v>69</v>
      </c>
      <c r="AY361" s="153" t="s">
        <v>212</v>
      </c>
    </row>
    <row r="362" spans="2:51" s="12" customFormat="1">
      <c r="B362" s="152"/>
      <c r="D362" s="150" t="s">
        <v>226</v>
      </c>
      <c r="E362" s="153" t="s">
        <v>19</v>
      </c>
      <c r="F362" s="154" t="s">
        <v>2891</v>
      </c>
      <c r="H362" s="155">
        <v>2.3519999999999999</v>
      </c>
      <c r="I362" s="156"/>
      <c r="L362" s="152"/>
      <c r="M362" s="157"/>
      <c r="T362" s="158"/>
      <c r="AT362" s="153" t="s">
        <v>226</v>
      </c>
      <c r="AU362" s="153" t="s">
        <v>79</v>
      </c>
      <c r="AV362" s="12" t="s">
        <v>79</v>
      </c>
      <c r="AW362" s="12" t="s">
        <v>31</v>
      </c>
      <c r="AX362" s="12" t="s">
        <v>69</v>
      </c>
      <c r="AY362" s="153" t="s">
        <v>212</v>
      </c>
    </row>
    <row r="363" spans="2:51" s="12" customFormat="1">
      <c r="B363" s="152"/>
      <c r="D363" s="150" t="s">
        <v>226</v>
      </c>
      <c r="E363" s="153" t="s">
        <v>19</v>
      </c>
      <c r="F363" s="154" t="s">
        <v>2892</v>
      </c>
      <c r="H363" s="155">
        <v>2.0430000000000001</v>
      </c>
      <c r="I363" s="156"/>
      <c r="L363" s="152"/>
      <c r="M363" s="157"/>
      <c r="T363" s="158"/>
      <c r="AT363" s="153" t="s">
        <v>226</v>
      </c>
      <c r="AU363" s="153" t="s">
        <v>79</v>
      </c>
      <c r="AV363" s="12" t="s">
        <v>79</v>
      </c>
      <c r="AW363" s="12" t="s">
        <v>31</v>
      </c>
      <c r="AX363" s="12" t="s">
        <v>69</v>
      </c>
      <c r="AY363" s="153" t="s">
        <v>212</v>
      </c>
    </row>
    <row r="364" spans="2:51" s="12" customFormat="1">
      <c r="B364" s="152"/>
      <c r="D364" s="150" t="s">
        <v>226</v>
      </c>
      <c r="E364" s="153" t="s">
        <v>19</v>
      </c>
      <c r="F364" s="154" t="s">
        <v>2893</v>
      </c>
      <c r="H364" s="155">
        <v>1.6060000000000001</v>
      </c>
      <c r="I364" s="156"/>
      <c r="L364" s="152"/>
      <c r="M364" s="157"/>
      <c r="T364" s="158"/>
      <c r="AT364" s="153" t="s">
        <v>226</v>
      </c>
      <c r="AU364" s="153" t="s">
        <v>79</v>
      </c>
      <c r="AV364" s="12" t="s">
        <v>79</v>
      </c>
      <c r="AW364" s="12" t="s">
        <v>31</v>
      </c>
      <c r="AX364" s="12" t="s">
        <v>69</v>
      </c>
      <c r="AY364" s="153" t="s">
        <v>212</v>
      </c>
    </row>
    <row r="365" spans="2:51" s="15" customFormat="1">
      <c r="B365" s="176"/>
      <c r="D365" s="150" t="s">
        <v>226</v>
      </c>
      <c r="E365" s="177" t="s">
        <v>19</v>
      </c>
      <c r="F365" s="178" t="s">
        <v>455</v>
      </c>
      <c r="H365" s="179">
        <v>9.1479999999999997</v>
      </c>
      <c r="I365" s="180"/>
      <c r="L365" s="176"/>
      <c r="M365" s="181"/>
      <c r="T365" s="182"/>
      <c r="AT365" s="177" t="s">
        <v>226</v>
      </c>
      <c r="AU365" s="177" t="s">
        <v>79</v>
      </c>
      <c r="AV365" s="15" t="s">
        <v>236</v>
      </c>
      <c r="AW365" s="15" t="s">
        <v>31</v>
      </c>
      <c r="AX365" s="15" t="s">
        <v>69</v>
      </c>
      <c r="AY365" s="177" t="s">
        <v>212</v>
      </c>
    </row>
    <row r="366" spans="2:51" s="14" customFormat="1">
      <c r="B366" s="170"/>
      <c r="D366" s="150" t="s">
        <v>226</v>
      </c>
      <c r="E366" s="171" t="s">
        <v>19</v>
      </c>
      <c r="F366" s="172" t="s">
        <v>2894</v>
      </c>
      <c r="H366" s="171" t="s">
        <v>19</v>
      </c>
      <c r="I366" s="173"/>
      <c r="L366" s="170"/>
      <c r="M366" s="174"/>
      <c r="T366" s="175"/>
      <c r="AT366" s="171" t="s">
        <v>226</v>
      </c>
      <c r="AU366" s="171" t="s">
        <v>79</v>
      </c>
      <c r="AV366" s="14" t="s">
        <v>77</v>
      </c>
      <c r="AW366" s="14" t="s">
        <v>31</v>
      </c>
      <c r="AX366" s="14" t="s">
        <v>69</v>
      </c>
      <c r="AY366" s="171" t="s">
        <v>212</v>
      </c>
    </row>
    <row r="367" spans="2:51" s="14" customFormat="1">
      <c r="B367" s="170"/>
      <c r="D367" s="150" t="s">
        <v>226</v>
      </c>
      <c r="E367" s="171" t="s">
        <v>19</v>
      </c>
      <c r="F367" s="172" t="s">
        <v>2879</v>
      </c>
      <c r="H367" s="171" t="s">
        <v>19</v>
      </c>
      <c r="I367" s="173"/>
      <c r="L367" s="170"/>
      <c r="M367" s="174"/>
      <c r="T367" s="175"/>
      <c r="AT367" s="171" t="s">
        <v>226</v>
      </c>
      <c r="AU367" s="171" t="s">
        <v>79</v>
      </c>
      <c r="AV367" s="14" t="s">
        <v>77</v>
      </c>
      <c r="AW367" s="14" t="s">
        <v>31</v>
      </c>
      <c r="AX367" s="14" t="s">
        <v>69</v>
      </c>
      <c r="AY367" s="171" t="s">
        <v>212</v>
      </c>
    </row>
    <row r="368" spans="2:51" s="12" customFormat="1">
      <c r="B368" s="152"/>
      <c r="D368" s="150" t="s">
        <v>226</v>
      </c>
      <c r="E368" s="153" t="s">
        <v>19</v>
      </c>
      <c r="F368" s="154" t="s">
        <v>2895</v>
      </c>
      <c r="H368" s="155">
        <v>7.5039999999999996</v>
      </c>
      <c r="I368" s="156"/>
      <c r="L368" s="152"/>
      <c r="M368" s="157"/>
      <c r="T368" s="158"/>
      <c r="AT368" s="153" t="s">
        <v>226</v>
      </c>
      <c r="AU368" s="153" t="s">
        <v>79</v>
      </c>
      <c r="AV368" s="12" t="s">
        <v>79</v>
      </c>
      <c r="AW368" s="12" t="s">
        <v>31</v>
      </c>
      <c r="AX368" s="12" t="s">
        <v>69</v>
      </c>
      <c r="AY368" s="153" t="s">
        <v>212</v>
      </c>
    </row>
    <row r="369" spans="2:65" s="12" customFormat="1">
      <c r="B369" s="152"/>
      <c r="D369" s="150" t="s">
        <v>226</v>
      </c>
      <c r="E369" s="153" t="s">
        <v>19</v>
      </c>
      <c r="F369" s="154" t="s">
        <v>2896</v>
      </c>
      <c r="H369" s="155">
        <v>12.225</v>
      </c>
      <c r="I369" s="156"/>
      <c r="L369" s="152"/>
      <c r="M369" s="157"/>
      <c r="T369" s="158"/>
      <c r="AT369" s="153" t="s">
        <v>226</v>
      </c>
      <c r="AU369" s="153" t="s">
        <v>79</v>
      </c>
      <c r="AV369" s="12" t="s">
        <v>79</v>
      </c>
      <c r="AW369" s="12" t="s">
        <v>31</v>
      </c>
      <c r="AX369" s="12" t="s">
        <v>69</v>
      </c>
      <c r="AY369" s="153" t="s">
        <v>212</v>
      </c>
    </row>
    <row r="370" spans="2:65" s="15" customFormat="1">
      <c r="B370" s="176"/>
      <c r="D370" s="150" t="s">
        <v>226</v>
      </c>
      <c r="E370" s="177" t="s">
        <v>19</v>
      </c>
      <c r="F370" s="178" t="s">
        <v>455</v>
      </c>
      <c r="H370" s="179">
        <v>19.728999999999999</v>
      </c>
      <c r="I370" s="180"/>
      <c r="L370" s="176"/>
      <c r="M370" s="181"/>
      <c r="T370" s="182"/>
      <c r="AT370" s="177" t="s">
        <v>226</v>
      </c>
      <c r="AU370" s="177" t="s">
        <v>79</v>
      </c>
      <c r="AV370" s="15" t="s">
        <v>236</v>
      </c>
      <c r="AW370" s="15" t="s">
        <v>31</v>
      </c>
      <c r="AX370" s="15" t="s">
        <v>69</v>
      </c>
      <c r="AY370" s="177" t="s">
        <v>212</v>
      </c>
    </row>
    <row r="371" spans="2:65" s="13" customFormat="1">
      <c r="B371" s="159"/>
      <c r="D371" s="150" t="s">
        <v>226</v>
      </c>
      <c r="E371" s="160" t="s">
        <v>19</v>
      </c>
      <c r="F371" s="161" t="s">
        <v>228</v>
      </c>
      <c r="H371" s="162">
        <v>425.64600000000002</v>
      </c>
      <c r="I371" s="163"/>
      <c r="L371" s="159"/>
      <c r="M371" s="164"/>
      <c r="T371" s="165"/>
      <c r="AT371" s="160" t="s">
        <v>226</v>
      </c>
      <c r="AU371" s="160" t="s">
        <v>79</v>
      </c>
      <c r="AV371" s="13" t="s">
        <v>229</v>
      </c>
      <c r="AW371" s="13" t="s">
        <v>31</v>
      </c>
      <c r="AX371" s="13" t="s">
        <v>77</v>
      </c>
      <c r="AY371" s="160" t="s">
        <v>212</v>
      </c>
    </row>
    <row r="372" spans="2:65" s="14" customFormat="1" ht="22.5">
      <c r="B372" s="170"/>
      <c r="D372" s="150" t="s">
        <v>226</v>
      </c>
      <c r="E372" s="171" t="s">
        <v>19</v>
      </c>
      <c r="F372" s="172" t="s">
        <v>2897</v>
      </c>
      <c r="H372" s="171" t="s">
        <v>19</v>
      </c>
      <c r="I372" s="173"/>
      <c r="L372" s="170"/>
      <c r="M372" s="174"/>
      <c r="T372" s="175"/>
      <c r="AT372" s="171" t="s">
        <v>226</v>
      </c>
      <c r="AU372" s="171" t="s">
        <v>79</v>
      </c>
      <c r="AV372" s="14" t="s">
        <v>77</v>
      </c>
      <c r="AW372" s="14" t="s">
        <v>31</v>
      </c>
      <c r="AX372" s="14" t="s">
        <v>69</v>
      </c>
      <c r="AY372" s="171" t="s">
        <v>212</v>
      </c>
    </row>
    <row r="373" spans="2:65" s="1" customFormat="1" ht="16.5" customHeight="1">
      <c r="B373" s="34"/>
      <c r="C373" s="133" t="s">
        <v>699</v>
      </c>
      <c r="D373" s="133" t="s">
        <v>215</v>
      </c>
      <c r="E373" s="134" t="s">
        <v>2898</v>
      </c>
      <c r="F373" s="135" t="s">
        <v>2899</v>
      </c>
      <c r="G373" s="136" t="s">
        <v>495</v>
      </c>
      <c r="H373" s="137">
        <v>425.64600000000002</v>
      </c>
      <c r="I373" s="138"/>
      <c r="J373" s="139">
        <f>ROUND(I373*H373,2)</f>
        <v>0</v>
      </c>
      <c r="K373" s="135" t="s">
        <v>219</v>
      </c>
      <c r="L373" s="34"/>
      <c r="M373" s="140" t="s">
        <v>19</v>
      </c>
      <c r="N373" s="141" t="s">
        <v>40</v>
      </c>
      <c r="P373" s="142">
        <f>O373*H373</f>
        <v>0</v>
      </c>
      <c r="Q373" s="142">
        <v>0</v>
      </c>
      <c r="R373" s="142">
        <f>Q373*H373</f>
        <v>0</v>
      </c>
      <c r="S373" s="142">
        <v>0</v>
      </c>
      <c r="T373" s="143">
        <f>S373*H373</f>
        <v>0</v>
      </c>
      <c r="AR373" s="144" t="s">
        <v>229</v>
      </c>
      <c r="AT373" s="144" t="s">
        <v>215</v>
      </c>
      <c r="AU373" s="144" t="s">
        <v>79</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229</v>
      </c>
      <c r="BM373" s="144" t="s">
        <v>2900</v>
      </c>
    </row>
    <row r="374" spans="2:65" s="1" customFormat="1">
      <c r="B374" s="34"/>
      <c r="D374" s="146" t="s">
        <v>222</v>
      </c>
      <c r="F374" s="147" t="s">
        <v>2901</v>
      </c>
      <c r="I374" s="148"/>
      <c r="L374" s="34"/>
      <c r="M374" s="149"/>
      <c r="T374" s="55"/>
      <c r="AT374" s="19" t="s">
        <v>222</v>
      </c>
      <c r="AU374" s="19" t="s">
        <v>79</v>
      </c>
    </row>
    <row r="375" spans="2:65" s="12" customFormat="1">
      <c r="B375" s="152"/>
      <c r="D375" s="150" t="s">
        <v>226</v>
      </c>
      <c r="E375" s="153" t="s">
        <v>19</v>
      </c>
      <c r="F375" s="154" t="s">
        <v>2902</v>
      </c>
      <c r="H375" s="155">
        <v>425.64600000000002</v>
      </c>
      <c r="I375" s="156"/>
      <c r="L375" s="152"/>
      <c r="M375" s="157"/>
      <c r="T375" s="158"/>
      <c r="AT375" s="153" t="s">
        <v>226</v>
      </c>
      <c r="AU375" s="153" t="s">
        <v>79</v>
      </c>
      <c r="AV375" s="12" t="s">
        <v>79</v>
      </c>
      <c r="AW375" s="12" t="s">
        <v>31</v>
      </c>
      <c r="AX375" s="12" t="s">
        <v>69</v>
      </c>
      <c r="AY375" s="153" t="s">
        <v>212</v>
      </c>
    </row>
    <row r="376" spans="2:65" s="13" customFormat="1">
      <c r="B376" s="159"/>
      <c r="D376" s="150" t="s">
        <v>226</v>
      </c>
      <c r="E376" s="160" t="s">
        <v>19</v>
      </c>
      <c r="F376" s="161" t="s">
        <v>228</v>
      </c>
      <c r="H376" s="162">
        <v>425.64600000000002</v>
      </c>
      <c r="I376" s="163"/>
      <c r="L376" s="159"/>
      <c r="M376" s="164"/>
      <c r="T376" s="165"/>
      <c r="AT376" s="160" t="s">
        <v>226</v>
      </c>
      <c r="AU376" s="160" t="s">
        <v>79</v>
      </c>
      <c r="AV376" s="13" t="s">
        <v>229</v>
      </c>
      <c r="AW376" s="13" t="s">
        <v>31</v>
      </c>
      <c r="AX376" s="13" t="s">
        <v>77</v>
      </c>
      <c r="AY376" s="160" t="s">
        <v>212</v>
      </c>
    </row>
    <row r="377" spans="2:65" s="1" customFormat="1" ht="16.5" customHeight="1">
      <c r="B377" s="34"/>
      <c r="C377" s="133" t="s">
        <v>704</v>
      </c>
      <c r="D377" s="133" t="s">
        <v>215</v>
      </c>
      <c r="E377" s="134" t="s">
        <v>2903</v>
      </c>
      <c r="F377" s="135" t="s">
        <v>2904</v>
      </c>
      <c r="G377" s="136" t="s">
        <v>495</v>
      </c>
      <c r="H377" s="137">
        <v>19.728999999999999</v>
      </c>
      <c r="I377" s="138"/>
      <c r="J377" s="139">
        <f>ROUND(I377*H377,2)</f>
        <v>0</v>
      </c>
      <c r="K377" s="135" t="s">
        <v>219</v>
      </c>
      <c r="L377" s="34"/>
      <c r="M377" s="140" t="s">
        <v>19</v>
      </c>
      <c r="N377" s="141" t="s">
        <v>40</v>
      </c>
      <c r="P377" s="142">
        <f>O377*H377</f>
        <v>0</v>
      </c>
      <c r="Q377" s="142">
        <v>2.5000000000000001E-3</v>
      </c>
      <c r="R377" s="142">
        <f>Q377*H377</f>
        <v>4.9322499999999998E-2</v>
      </c>
      <c r="S377" s="142">
        <v>0</v>
      </c>
      <c r="T377" s="143">
        <f>S377*H377</f>
        <v>0</v>
      </c>
      <c r="AR377" s="144" t="s">
        <v>229</v>
      </c>
      <c r="AT377" s="144" t="s">
        <v>215</v>
      </c>
      <c r="AU377" s="144" t="s">
        <v>79</v>
      </c>
      <c r="AY377" s="19" t="s">
        <v>212</v>
      </c>
      <c r="BE377" s="145">
        <f>IF(N377="základní",J377,0)</f>
        <v>0</v>
      </c>
      <c r="BF377" s="145">
        <f>IF(N377="snížená",J377,0)</f>
        <v>0</v>
      </c>
      <c r="BG377" s="145">
        <f>IF(N377="zákl. přenesená",J377,0)</f>
        <v>0</v>
      </c>
      <c r="BH377" s="145">
        <f>IF(N377="sníž. přenesená",J377,0)</f>
        <v>0</v>
      </c>
      <c r="BI377" s="145">
        <f>IF(N377="nulová",J377,0)</f>
        <v>0</v>
      </c>
      <c r="BJ377" s="19" t="s">
        <v>77</v>
      </c>
      <c r="BK377" s="145">
        <f>ROUND(I377*H377,2)</f>
        <v>0</v>
      </c>
      <c r="BL377" s="19" t="s">
        <v>229</v>
      </c>
      <c r="BM377" s="144" t="s">
        <v>2905</v>
      </c>
    </row>
    <row r="378" spans="2:65" s="1" customFormat="1">
      <c r="B378" s="34"/>
      <c r="D378" s="146" t="s">
        <v>222</v>
      </c>
      <c r="F378" s="147" t="s">
        <v>2906</v>
      </c>
      <c r="I378" s="148"/>
      <c r="L378" s="34"/>
      <c r="M378" s="149"/>
      <c r="T378" s="55"/>
      <c r="AT378" s="19" t="s">
        <v>222</v>
      </c>
      <c r="AU378" s="19" t="s">
        <v>79</v>
      </c>
    </row>
    <row r="379" spans="2:65" s="14" customFormat="1">
      <c r="B379" s="170"/>
      <c r="D379" s="150" t="s">
        <v>226</v>
      </c>
      <c r="E379" s="171" t="s">
        <v>19</v>
      </c>
      <c r="F379" s="172" t="s">
        <v>2907</v>
      </c>
      <c r="H379" s="171" t="s">
        <v>19</v>
      </c>
      <c r="I379" s="173"/>
      <c r="L379" s="170"/>
      <c r="M379" s="174"/>
      <c r="T379" s="175"/>
      <c r="AT379" s="171" t="s">
        <v>226</v>
      </c>
      <c r="AU379" s="171" t="s">
        <v>79</v>
      </c>
      <c r="AV379" s="14" t="s">
        <v>77</v>
      </c>
      <c r="AW379" s="14" t="s">
        <v>31</v>
      </c>
      <c r="AX379" s="14" t="s">
        <v>69</v>
      </c>
      <c r="AY379" s="171" t="s">
        <v>212</v>
      </c>
    </row>
    <row r="380" spans="2:65" s="14" customFormat="1">
      <c r="B380" s="170"/>
      <c r="D380" s="150" t="s">
        <v>226</v>
      </c>
      <c r="E380" s="171" t="s">
        <v>19</v>
      </c>
      <c r="F380" s="172" t="s">
        <v>2879</v>
      </c>
      <c r="H380" s="171" t="s">
        <v>19</v>
      </c>
      <c r="I380" s="173"/>
      <c r="L380" s="170"/>
      <c r="M380" s="174"/>
      <c r="T380" s="175"/>
      <c r="AT380" s="171" t="s">
        <v>226</v>
      </c>
      <c r="AU380" s="171" t="s">
        <v>79</v>
      </c>
      <c r="AV380" s="14" t="s">
        <v>77</v>
      </c>
      <c r="AW380" s="14" t="s">
        <v>31</v>
      </c>
      <c r="AX380" s="14" t="s">
        <v>69</v>
      </c>
      <c r="AY380" s="171" t="s">
        <v>212</v>
      </c>
    </row>
    <row r="381" spans="2:65" s="12" customFormat="1">
      <c r="B381" s="152"/>
      <c r="D381" s="150" t="s">
        <v>226</v>
      </c>
      <c r="E381" s="153" t="s">
        <v>19</v>
      </c>
      <c r="F381" s="154" t="s">
        <v>2895</v>
      </c>
      <c r="H381" s="155">
        <v>7.5039999999999996</v>
      </c>
      <c r="I381" s="156"/>
      <c r="L381" s="152"/>
      <c r="M381" s="157"/>
      <c r="T381" s="158"/>
      <c r="AT381" s="153" t="s">
        <v>226</v>
      </c>
      <c r="AU381" s="153" t="s">
        <v>79</v>
      </c>
      <c r="AV381" s="12" t="s">
        <v>79</v>
      </c>
      <c r="AW381" s="12" t="s">
        <v>31</v>
      </c>
      <c r="AX381" s="12" t="s">
        <v>69</v>
      </c>
      <c r="AY381" s="153" t="s">
        <v>212</v>
      </c>
    </row>
    <row r="382" spans="2:65" s="12" customFormat="1">
      <c r="B382" s="152"/>
      <c r="D382" s="150" t="s">
        <v>226</v>
      </c>
      <c r="E382" s="153" t="s">
        <v>19</v>
      </c>
      <c r="F382" s="154" t="s">
        <v>2896</v>
      </c>
      <c r="H382" s="155">
        <v>12.225</v>
      </c>
      <c r="I382" s="156"/>
      <c r="L382" s="152"/>
      <c r="M382" s="157"/>
      <c r="T382" s="158"/>
      <c r="AT382" s="153" t="s">
        <v>226</v>
      </c>
      <c r="AU382" s="153" t="s">
        <v>79</v>
      </c>
      <c r="AV382" s="12" t="s">
        <v>79</v>
      </c>
      <c r="AW382" s="12" t="s">
        <v>31</v>
      </c>
      <c r="AX382" s="12" t="s">
        <v>69</v>
      </c>
      <c r="AY382" s="153" t="s">
        <v>212</v>
      </c>
    </row>
    <row r="383" spans="2:65" s="13" customFormat="1">
      <c r="B383" s="159"/>
      <c r="D383" s="150" t="s">
        <v>226</v>
      </c>
      <c r="E383" s="160" t="s">
        <v>19</v>
      </c>
      <c r="F383" s="161" t="s">
        <v>228</v>
      </c>
      <c r="H383" s="162">
        <v>19.728999999999999</v>
      </c>
      <c r="I383" s="163"/>
      <c r="L383" s="159"/>
      <c r="M383" s="164"/>
      <c r="T383" s="165"/>
      <c r="AT383" s="160" t="s">
        <v>226</v>
      </c>
      <c r="AU383" s="160" t="s">
        <v>79</v>
      </c>
      <c r="AV383" s="13" t="s">
        <v>229</v>
      </c>
      <c r="AW383" s="13" t="s">
        <v>31</v>
      </c>
      <c r="AX383" s="13" t="s">
        <v>77</v>
      </c>
      <c r="AY383" s="160" t="s">
        <v>212</v>
      </c>
    </row>
    <row r="384" spans="2:65" s="1" customFormat="1" ht="24.2" customHeight="1">
      <c r="B384" s="34"/>
      <c r="C384" s="133" t="s">
        <v>725</v>
      </c>
      <c r="D384" s="133" t="s">
        <v>215</v>
      </c>
      <c r="E384" s="134" t="s">
        <v>2908</v>
      </c>
      <c r="F384" s="135" t="s">
        <v>2909</v>
      </c>
      <c r="G384" s="136" t="s">
        <v>486</v>
      </c>
      <c r="H384" s="137">
        <v>8.6769999999999996</v>
      </c>
      <c r="I384" s="138"/>
      <c r="J384" s="139">
        <f>ROUND(I384*H384,2)</f>
        <v>0</v>
      </c>
      <c r="K384" s="135" t="s">
        <v>219</v>
      </c>
      <c r="L384" s="34"/>
      <c r="M384" s="140" t="s">
        <v>19</v>
      </c>
      <c r="N384" s="141" t="s">
        <v>40</v>
      </c>
      <c r="P384" s="142">
        <f>O384*H384</f>
        <v>0</v>
      </c>
      <c r="Q384" s="142">
        <v>1.04922</v>
      </c>
      <c r="R384" s="142">
        <f>Q384*H384</f>
        <v>9.1040819400000004</v>
      </c>
      <c r="S384" s="142">
        <v>0</v>
      </c>
      <c r="T384" s="143">
        <f>S384*H384</f>
        <v>0</v>
      </c>
      <c r="AR384" s="144" t="s">
        <v>229</v>
      </c>
      <c r="AT384" s="144" t="s">
        <v>215</v>
      </c>
      <c r="AU384" s="144" t="s">
        <v>79</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229</v>
      </c>
      <c r="BM384" s="144" t="s">
        <v>2910</v>
      </c>
    </row>
    <row r="385" spans="2:65" s="1" customFormat="1">
      <c r="B385" s="34"/>
      <c r="D385" s="146" t="s">
        <v>222</v>
      </c>
      <c r="F385" s="147" t="s">
        <v>2911</v>
      </c>
      <c r="I385" s="148"/>
      <c r="L385" s="34"/>
      <c r="M385" s="149"/>
      <c r="T385" s="55"/>
      <c r="AT385" s="19" t="s">
        <v>222</v>
      </c>
      <c r="AU385" s="19" t="s">
        <v>79</v>
      </c>
    </row>
    <row r="386" spans="2:65" s="1" customFormat="1" ht="39">
      <c r="B386" s="34"/>
      <c r="D386" s="150" t="s">
        <v>224</v>
      </c>
      <c r="F386" s="151" t="s">
        <v>2912</v>
      </c>
      <c r="I386" s="148"/>
      <c r="L386" s="34"/>
      <c r="M386" s="149"/>
      <c r="T386" s="55"/>
      <c r="AT386" s="19" t="s">
        <v>224</v>
      </c>
      <c r="AU386" s="19" t="s">
        <v>79</v>
      </c>
    </row>
    <row r="387" spans="2:65" s="14" customFormat="1">
      <c r="B387" s="170"/>
      <c r="D387" s="150" t="s">
        <v>226</v>
      </c>
      <c r="E387" s="171" t="s">
        <v>19</v>
      </c>
      <c r="F387" s="172" t="s">
        <v>2913</v>
      </c>
      <c r="H387" s="171" t="s">
        <v>19</v>
      </c>
      <c r="I387" s="173"/>
      <c r="L387" s="170"/>
      <c r="M387" s="174"/>
      <c r="T387" s="175"/>
      <c r="AT387" s="171" t="s">
        <v>226</v>
      </c>
      <c r="AU387" s="171" t="s">
        <v>79</v>
      </c>
      <c r="AV387" s="14" t="s">
        <v>77</v>
      </c>
      <c r="AW387" s="14" t="s">
        <v>31</v>
      </c>
      <c r="AX387" s="14" t="s">
        <v>69</v>
      </c>
      <c r="AY387" s="171" t="s">
        <v>212</v>
      </c>
    </row>
    <row r="388" spans="2:65" s="12" customFormat="1">
      <c r="B388" s="152"/>
      <c r="D388" s="150" t="s">
        <v>226</v>
      </c>
      <c r="E388" s="153" t="s">
        <v>19</v>
      </c>
      <c r="F388" s="154" t="s">
        <v>2914</v>
      </c>
      <c r="H388" s="155">
        <v>6.3250000000000002</v>
      </c>
      <c r="I388" s="156"/>
      <c r="L388" s="152"/>
      <c r="M388" s="157"/>
      <c r="T388" s="158"/>
      <c r="AT388" s="153" t="s">
        <v>226</v>
      </c>
      <c r="AU388" s="153" t="s">
        <v>79</v>
      </c>
      <c r="AV388" s="12" t="s">
        <v>79</v>
      </c>
      <c r="AW388" s="12" t="s">
        <v>31</v>
      </c>
      <c r="AX388" s="12" t="s">
        <v>69</v>
      </c>
      <c r="AY388" s="153" t="s">
        <v>212</v>
      </c>
    </row>
    <row r="389" spans="2:65" s="12" customFormat="1">
      <c r="B389" s="152"/>
      <c r="D389" s="150" t="s">
        <v>226</v>
      </c>
      <c r="E389" s="153" t="s">
        <v>19</v>
      </c>
      <c r="F389" s="154" t="s">
        <v>2915</v>
      </c>
      <c r="H389" s="155">
        <v>1.9950000000000001</v>
      </c>
      <c r="I389" s="156"/>
      <c r="L389" s="152"/>
      <c r="M389" s="157"/>
      <c r="T389" s="158"/>
      <c r="AT389" s="153" t="s">
        <v>226</v>
      </c>
      <c r="AU389" s="153" t="s">
        <v>79</v>
      </c>
      <c r="AV389" s="12" t="s">
        <v>79</v>
      </c>
      <c r="AW389" s="12" t="s">
        <v>31</v>
      </c>
      <c r="AX389" s="12" t="s">
        <v>69</v>
      </c>
      <c r="AY389" s="153" t="s">
        <v>212</v>
      </c>
    </row>
    <row r="390" spans="2:65" s="15" customFormat="1">
      <c r="B390" s="176"/>
      <c r="D390" s="150" t="s">
        <v>226</v>
      </c>
      <c r="E390" s="177" t="s">
        <v>19</v>
      </c>
      <c r="F390" s="178" t="s">
        <v>455</v>
      </c>
      <c r="H390" s="179">
        <v>8.32</v>
      </c>
      <c r="I390" s="180"/>
      <c r="L390" s="176"/>
      <c r="M390" s="181"/>
      <c r="T390" s="182"/>
      <c r="AT390" s="177" t="s">
        <v>226</v>
      </c>
      <c r="AU390" s="177" t="s">
        <v>79</v>
      </c>
      <c r="AV390" s="15" t="s">
        <v>236</v>
      </c>
      <c r="AW390" s="15" t="s">
        <v>31</v>
      </c>
      <c r="AX390" s="15" t="s">
        <v>69</v>
      </c>
      <c r="AY390" s="177" t="s">
        <v>212</v>
      </c>
    </row>
    <row r="391" spans="2:65" s="12" customFormat="1">
      <c r="B391" s="152"/>
      <c r="D391" s="150" t="s">
        <v>226</v>
      </c>
      <c r="E391" s="153" t="s">
        <v>19</v>
      </c>
      <c r="F391" s="154" t="s">
        <v>2916</v>
      </c>
      <c r="H391" s="155">
        <v>0.35699999999999998</v>
      </c>
      <c r="I391" s="156"/>
      <c r="L391" s="152"/>
      <c r="M391" s="157"/>
      <c r="T391" s="158"/>
      <c r="AT391" s="153" t="s">
        <v>226</v>
      </c>
      <c r="AU391" s="153" t="s">
        <v>79</v>
      </c>
      <c r="AV391" s="12" t="s">
        <v>79</v>
      </c>
      <c r="AW391" s="12" t="s">
        <v>31</v>
      </c>
      <c r="AX391" s="12" t="s">
        <v>69</v>
      </c>
      <c r="AY391" s="153" t="s">
        <v>212</v>
      </c>
    </row>
    <row r="392" spans="2:65" s="15" customFormat="1">
      <c r="B392" s="176"/>
      <c r="D392" s="150" t="s">
        <v>226</v>
      </c>
      <c r="E392" s="177" t="s">
        <v>19</v>
      </c>
      <c r="F392" s="178" t="s">
        <v>455</v>
      </c>
      <c r="H392" s="179">
        <v>0.35699999999999998</v>
      </c>
      <c r="I392" s="180"/>
      <c r="L392" s="176"/>
      <c r="M392" s="181"/>
      <c r="T392" s="182"/>
      <c r="AT392" s="177" t="s">
        <v>226</v>
      </c>
      <c r="AU392" s="177" t="s">
        <v>79</v>
      </c>
      <c r="AV392" s="15" t="s">
        <v>236</v>
      </c>
      <c r="AW392" s="15" t="s">
        <v>31</v>
      </c>
      <c r="AX392" s="15" t="s">
        <v>69</v>
      </c>
      <c r="AY392" s="177" t="s">
        <v>212</v>
      </c>
    </row>
    <row r="393" spans="2:65" s="13" customFormat="1">
      <c r="B393" s="159"/>
      <c r="D393" s="150" t="s">
        <v>226</v>
      </c>
      <c r="E393" s="160" t="s">
        <v>19</v>
      </c>
      <c r="F393" s="161" t="s">
        <v>228</v>
      </c>
      <c r="H393" s="162">
        <v>8.6769999999999996</v>
      </c>
      <c r="I393" s="163"/>
      <c r="L393" s="159"/>
      <c r="M393" s="164"/>
      <c r="T393" s="165"/>
      <c r="AT393" s="160" t="s">
        <v>226</v>
      </c>
      <c r="AU393" s="160" t="s">
        <v>79</v>
      </c>
      <c r="AV393" s="13" t="s">
        <v>229</v>
      </c>
      <c r="AW393" s="13" t="s">
        <v>31</v>
      </c>
      <c r="AX393" s="13" t="s">
        <v>77</v>
      </c>
      <c r="AY393" s="160" t="s">
        <v>212</v>
      </c>
    </row>
    <row r="394" spans="2:65" s="1" customFormat="1" ht="21.75" customHeight="1">
      <c r="B394" s="34"/>
      <c r="C394" s="133" t="s">
        <v>744</v>
      </c>
      <c r="D394" s="133" t="s">
        <v>215</v>
      </c>
      <c r="E394" s="134" t="s">
        <v>2917</v>
      </c>
      <c r="F394" s="135" t="s">
        <v>2918</v>
      </c>
      <c r="G394" s="136" t="s">
        <v>536</v>
      </c>
      <c r="H394" s="137">
        <v>67</v>
      </c>
      <c r="I394" s="138"/>
      <c r="J394" s="139">
        <f>ROUND(I394*H394,2)</f>
        <v>0</v>
      </c>
      <c r="K394" s="135" t="s">
        <v>245</v>
      </c>
      <c r="L394" s="34"/>
      <c r="M394" s="140" t="s">
        <v>19</v>
      </c>
      <c r="N394" s="141" t="s">
        <v>40</v>
      </c>
      <c r="P394" s="142">
        <f>O394*H394</f>
        <v>0</v>
      </c>
      <c r="Q394" s="142">
        <v>0</v>
      </c>
      <c r="R394" s="142">
        <f>Q394*H394</f>
        <v>0</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2919</v>
      </c>
    </row>
    <row r="395" spans="2:65" s="1" customFormat="1" ht="253.5">
      <c r="B395" s="34"/>
      <c r="D395" s="150" t="s">
        <v>224</v>
      </c>
      <c r="F395" s="151" t="s">
        <v>2920</v>
      </c>
      <c r="I395" s="148"/>
      <c r="L395" s="34"/>
      <c r="M395" s="149"/>
      <c r="T395" s="55"/>
      <c r="AT395" s="19" t="s">
        <v>224</v>
      </c>
      <c r="AU395" s="19" t="s">
        <v>79</v>
      </c>
    </row>
    <row r="396" spans="2:65" s="14" customFormat="1">
      <c r="B396" s="170"/>
      <c r="D396" s="150" t="s">
        <v>226</v>
      </c>
      <c r="E396" s="171" t="s">
        <v>19</v>
      </c>
      <c r="F396" s="172" t="s">
        <v>2921</v>
      </c>
      <c r="H396" s="171" t="s">
        <v>19</v>
      </c>
      <c r="I396" s="173"/>
      <c r="L396" s="170"/>
      <c r="M396" s="174"/>
      <c r="T396" s="175"/>
      <c r="AT396" s="171" t="s">
        <v>226</v>
      </c>
      <c r="AU396" s="171" t="s">
        <v>79</v>
      </c>
      <c r="AV396" s="14" t="s">
        <v>77</v>
      </c>
      <c r="AW396" s="14" t="s">
        <v>31</v>
      </c>
      <c r="AX396" s="14" t="s">
        <v>69</v>
      </c>
      <c r="AY396" s="171" t="s">
        <v>212</v>
      </c>
    </row>
    <row r="397" spans="2:65" s="14" customFormat="1">
      <c r="B397" s="170"/>
      <c r="D397" s="150" t="s">
        <v>226</v>
      </c>
      <c r="E397" s="171" t="s">
        <v>19</v>
      </c>
      <c r="F397" s="172" t="s">
        <v>2922</v>
      </c>
      <c r="H397" s="171" t="s">
        <v>19</v>
      </c>
      <c r="I397" s="173"/>
      <c r="L397" s="170"/>
      <c r="M397" s="174"/>
      <c r="T397" s="175"/>
      <c r="AT397" s="171" t="s">
        <v>226</v>
      </c>
      <c r="AU397" s="171" t="s">
        <v>79</v>
      </c>
      <c r="AV397" s="14" t="s">
        <v>77</v>
      </c>
      <c r="AW397" s="14" t="s">
        <v>31</v>
      </c>
      <c r="AX397" s="14" t="s">
        <v>69</v>
      </c>
      <c r="AY397" s="171" t="s">
        <v>212</v>
      </c>
    </row>
    <row r="398" spans="2:65" s="12" customFormat="1">
      <c r="B398" s="152"/>
      <c r="D398" s="150" t="s">
        <v>226</v>
      </c>
      <c r="E398" s="153" t="s">
        <v>19</v>
      </c>
      <c r="F398" s="154" t="s">
        <v>2923</v>
      </c>
      <c r="H398" s="155">
        <v>13.4</v>
      </c>
      <c r="I398" s="156"/>
      <c r="L398" s="152"/>
      <c r="M398" s="157"/>
      <c r="T398" s="158"/>
      <c r="AT398" s="153" t="s">
        <v>226</v>
      </c>
      <c r="AU398" s="153" t="s">
        <v>79</v>
      </c>
      <c r="AV398" s="12" t="s">
        <v>79</v>
      </c>
      <c r="AW398" s="12" t="s">
        <v>31</v>
      </c>
      <c r="AX398" s="12" t="s">
        <v>69</v>
      </c>
      <c r="AY398" s="153" t="s">
        <v>212</v>
      </c>
    </row>
    <row r="399" spans="2:65" s="12" customFormat="1">
      <c r="B399" s="152"/>
      <c r="D399" s="150" t="s">
        <v>226</v>
      </c>
      <c r="E399" s="153" t="s">
        <v>19</v>
      </c>
      <c r="F399" s="154" t="s">
        <v>2924</v>
      </c>
      <c r="H399" s="155">
        <v>13.4</v>
      </c>
      <c r="I399" s="156"/>
      <c r="L399" s="152"/>
      <c r="M399" s="157"/>
      <c r="T399" s="158"/>
      <c r="AT399" s="153" t="s">
        <v>226</v>
      </c>
      <c r="AU399" s="153" t="s">
        <v>79</v>
      </c>
      <c r="AV399" s="12" t="s">
        <v>79</v>
      </c>
      <c r="AW399" s="12" t="s">
        <v>31</v>
      </c>
      <c r="AX399" s="12" t="s">
        <v>69</v>
      </c>
      <c r="AY399" s="153" t="s">
        <v>212</v>
      </c>
    </row>
    <row r="400" spans="2:65" s="12" customFormat="1">
      <c r="B400" s="152"/>
      <c r="D400" s="150" t="s">
        <v>226</v>
      </c>
      <c r="E400" s="153" t="s">
        <v>19</v>
      </c>
      <c r="F400" s="154" t="s">
        <v>2925</v>
      </c>
      <c r="H400" s="155">
        <v>13.4</v>
      </c>
      <c r="I400" s="156"/>
      <c r="L400" s="152"/>
      <c r="M400" s="157"/>
      <c r="T400" s="158"/>
      <c r="AT400" s="153" t="s">
        <v>226</v>
      </c>
      <c r="AU400" s="153" t="s">
        <v>79</v>
      </c>
      <c r="AV400" s="12" t="s">
        <v>79</v>
      </c>
      <c r="AW400" s="12" t="s">
        <v>31</v>
      </c>
      <c r="AX400" s="12" t="s">
        <v>69</v>
      </c>
      <c r="AY400" s="153" t="s">
        <v>212</v>
      </c>
    </row>
    <row r="401" spans="2:65" s="12" customFormat="1">
      <c r="B401" s="152"/>
      <c r="D401" s="150" t="s">
        <v>226</v>
      </c>
      <c r="E401" s="153" t="s">
        <v>19</v>
      </c>
      <c r="F401" s="154" t="s">
        <v>2926</v>
      </c>
      <c r="H401" s="155">
        <v>13.4</v>
      </c>
      <c r="I401" s="156"/>
      <c r="L401" s="152"/>
      <c r="M401" s="157"/>
      <c r="T401" s="158"/>
      <c r="AT401" s="153" t="s">
        <v>226</v>
      </c>
      <c r="AU401" s="153" t="s">
        <v>79</v>
      </c>
      <c r="AV401" s="12" t="s">
        <v>79</v>
      </c>
      <c r="AW401" s="12" t="s">
        <v>31</v>
      </c>
      <c r="AX401" s="12" t="s">
        <v>69</v>
      </c>
      <c r="AY401" s="153" t="s">
        <v>212</v>
      </c>
    </row>
    <row r="402" spans="2:65" s="12" customFormat="1">
      <c r="B402" s="152"/>
      <c r="D402" s="150" t="s">
        <v>226</v>
      </c>
      <c r="E402" s="153" t="s">
        <v>19</v>
      </c>
      <c r="F402" s="154" t="s">
        <v>2927</v>
      </c>
      <c r="H402" s="155">
        <v>13.4</v>
      </c>
      <c r="I402" s="156"/>
      <c r="L402" s="152"/>
      <c r="M402" s="157"/>
      <c r="T402" s="158"/>
      <c r="AT402" s="153" t="s">
        <v>226</v>
      </c>
      <c r="AU402" s="153" t="s">
        <v>79</v>
      </c>
      <c r="AV402" s="12" t="s">
        <v>79</v>
      </c>
      <c r="AW402" s="12" t="s">
        <v>31</v>
      </c>
      <c r="AX402" s="12" t="s">
        <v>69</v>
      </c>
      <c r="AY402" s="153" t="s">
        <v>212</v>
      </c>
    </row>
    <row r="403" spans="2:65" s="13" customFormat="1">
      <c r="B403" s="159"/>
      <c r="D403" s="150" t="s">
        <v>226</v>
      </c>
      <c r="E403" s="160" t="s">
        <v>19</v>
      </c>
      <c r="F403" s="161" t="s">
        <v>228</v>
      </c>
      <c r="H403" s="162">
        <v>67</v>
      </c>
      <c r="I403" s="163"/>
      <c r="L403" s="159"/>
      <c r="M403" s="164"/>
      <c r="T403" s="165"/>
      <c r="AT403" s="160" t="s">
        <v>226</v>
      </c>
      <c r="AU403" s="160" t="s">
        <v>79</v>
      </c>
      <c r="AV403" s="13" t="s">
        <v>229</v>
      </c>
      <c r="AW403" s="13" t="s">
        <v>31</v>
      </c>
      <c r="AX403" s="13" t="s">
        <v>77</v>
      </c>
      <c r="AY403" s="160" t="s">
        <v>212</v>
      </c>
    </row>
    <row r="404" spans="2:65" s="14" customFormat="1">
      <c r="B404" s="170"/>
      <c r="D404" s="150" t="s">
        <v>226</v>
      </c>
      <c r="E404" s="171" t="s">
        <v>19</v>
      </c>
      <c r="F404" s="172" t="s">
        <v>2928</v>
      </c>
      <c r="H404" s="171" t="s">
        <v>19</v>
      </c>
      <c r="I404" s="173"/>
      <c r="L404" s="170"/>
      <c r="M404" s="174"/>
      <c r="T404" s="175"/>
      <c r="AT404" s="171" t="s">
        <v>226</v>
      </c>
      <c r="AU404" s="171" t="s">
        <v>79</v>
      </c>
      <c r="AV404" s="14" t="s">
        <v>77</v>
      </c>
      <c r="AW404" s="14" t="s">
        <v>31</v>
      </c>
      <c r="AX404" s="14" t="s">
        <v>69</v>
      </c>
      <c r="AY404" s="171" t="s">
        <v>212</v>
      </c>
    </row>
    <row r="405" spans="2:65" s="1" customFormat="1" ht="21.75" customHeight="1">
      <c r="B405" s="34"/>
      <c r="C405" s="133" t="s">
        <v>750</v>
      </c>
      <c r="D405" s="133" t="s">
        <v>215</v>
      </c>
      <c r="E405" s="134" t="s">
        <v>2929</v>
      </c>
      <c r="F405" s="135" t="s">
        <v>2930</v>
      </c>
      <c r="G405" s="136" t="s">
        <v>536</v>
      </c>
      <c r="H405" s="137">
        <v>9.1999999999999993</v>
      </c>
      <c r="I405" s="138"/>
      <c r="J405" s="139">
        <f>ROUND(I405*H405,2)</f>
        <v>0</v>
      </c>
      <c r="K405" s="135" t="s">
        <v>245</v>
      </c>
      <c r="L405" s="34"/>
      <c r="M405" s="140" t="s">
        <v>19</v>
      </c>
      <c r="N405" s="141" t="s">
        <v>40</v>
      </c>
      <c r="P405" s="142">
        <f>O405*H405</f>
        <v>0</v>
      </c>
      <c r="Q405" s="142">
        <v>0</v>
      </c>
      <c r="R405" s="142">
        <f>Q405*H405</f>
        <v>0</v>
      </c>
      <c r="S405" s="142">
        <v>0</v>
      </c>
      <c r="T405" s="143">
        <f>S405*H405</f>
        <v>0</v>
      </c>
      <c r="AR405" s="144" t="s">
        <v>229</v>
      </c>
      <c r="AT405" s="144" t="s">
        <v>215</v>
      </c>
      <c r="AU405" s="144" t="s">
        <v>79</v>
      </c>
      <c r="AY405" s="19" t="s">
        <v>212</v>
      </c>
      <c r="BE405" s="145">
        <f>IF(N405="základní",J405,0)</f>
        <v>0</v>
      </c>
      <c r="BF405" s="145">
        <f>IF(N405="snížená",J405,0)</f>
        <v>0</v>
      </c>
      <c r="BG405" s="145">
        <f>IF(N405="zákl. přenesená",J405,0)</f>
        <v>0</v>
      </c>
      <c r="BH405" s="145">
        <f>IF(N405="sníž. přenesená",J405,0)</f>
        <v>0</v>
      </c>
      <c r="BI405" s="145">
        <f>IF(N405="nulová",J405,0)</f>
        <v>0</v>
      </c>
      <c r="BJ405" s="19" t="s">
        <v>77</v>
      </c>
      <c r="BK405" s="145">
        <f>ROUND(I405*H405,2)</f>
        <v>0</v>
      </c>
      <c r="BL405" s="19" t="s">
        <v>229</v>
      </c>
      <c r="BM405" s="144" t="s">
        <v>2931</v>
      </c>
    </row>
    <row r="406" spans="2:65" s="1" customFormat="1" ht="253.5">
      <c r="B406" s="34"/>
      <c r="D406" s="150" t="s">
        <v>224</v>
      </c>
      <c r="F406" s="151" t="s">
        <v>2920</v>
      </c>
      <c r="I406" s="148"/>
      <c r="L406" s="34"/>
      <c r="M406" s="149"/>
      <c r="T406" s="55"/>
      <c r="AT406" s="19" t="s">
        <v>224</v>
      </c>
      <c r="AU406" s="19" t="s">
        <v>79</v>
      </c>
    </row>
    <row r="407" spans="2:65" s="14" customFormat="1">
      <c r="B407" s="170"/>
      <c r="D407" s="150" t="s">
        <v>226</v>
      </c>
      <c r="E407" s="171" t="s">
        <v>19</v>
      </c>
      <c r="F407" s="172" t="s">
        <v>2932</v>
      </c>
      <c r="H407" s="171" t="s">
        <v>19</v>
      </c>
      <c r="I407" s="173"/>
      <c r="L407" s="170"/>
      <c r="M407" s="174"/>
      <c r="T407" s="175"/>
      <c r="AT407" s="171" t="s">
        <v>226</v>
      </c>
      <c r="AU407" s="171" t="s">
        <v>79</v>
      </c>
      <c r="AV407" s="14" t="s">
        <v>77</v>
      </c>
      <c r="AW407" s="14" t="s">
        <v>31</v>
      </c>
      <c r="AX407" s="14" t="s">
        <v>69</v>
      </c>
      <c r="AY407" s="171" t="s">
        <v>212</v>
      </c>
    </row>
    <row r="408" spans="2:65" s="14" customFormat="1">
      <c r="B408" s="170"/>
      <c r="D408" s="150" t="s">
        <v>226</v>
      </c>
      <c r="E408" s="171" t="s">
        <v>19</v>
      </c>
      <c r="F408" s="172" t="s">
        <v>2933</v>
      </c>
      <c r="H408" s="171" t="s">
        <v>19</v>
      </c>
      <c r="I408" s="173"/>
      <c r="L408" s="170"/>
      <c r="M408" s="174"/>
      <c r="T408" s="175"/>
      <c r="AT408" s="171" t="s">
        <v>226</v>
      </c>
      <c r="AU408" s="171" t="s">
        <v>79</v>
      </c>
      <c r="AV408" s="14" t="s">
        <v>77</v>
      </c>
      <c r="AW408" s="14" t="s">
        <v>31</v>
      </c>
      <c r="AX408" s="14" t="s">
        <v>69</v>
      </c>
      <c r="AY408" s="171" t="s">
        <v>212</v>
      </c>
    </row>
    <row r="409" spans="2:65" s="12" customFormat="1">
      <c r="B409" s="152"/>
      <c r="D409" s="150" t="s">
        <v>226</v>
      </c>
      <c r="E409" s="153" t="s">
        <v>19</v>
      </c>
      <c r="F409" s="154" t="s">
        <v>2934</v>
      </c>
      <c r="H409" s="155">
        <v>9.1999999999999993</v>
      </c>
      <c r="I409" s="156"/>
      <c r="L409" s="152"/>
      <c r="M409" s="157"/>
      <c r="T409" s="158"/>
      <c r="AT409" s="153" t="s">
        <v>226</v>
      </c>
      <c r="AU409" s="153" t="s">
        <v>79</v>
      </c>
      <c r="AV409" s="12" t="s">
        <v>79</v>
      </c>
      <c r="AW409" s="12" t="s">
        <v>31</v>
      </c>
      <c r="AX409" s="12" t="s">
        <v>69</v>
      </c>
      <c r="AY409" s="153" t="s">
        <v>212</v>
      </c>
    </row>
    <row r="410" spans="2:65" s="13" customFormat="1">
      <c r="B410" s="159"/>
      <c r="D410" s="150" t="s">
        <v>226</v>
      </c>
      <c r="E410" s="160" t="s">
        <v>19</v>
      </c>
      <c r="F410" s="161" t="s">
        <v>228</v>
      </c>
      <c r="H410" s="162">
        <v>9.1999999999999993</v>
      </c>
      <c r="I410" s="163"/>
      <c r="L410" s="159"/>
      <c r="M410" s="164"/>
      <c r="T410" s="165"/>
      <c r="AT410" s="160" t="s">
        <v>226</v>
      </c>
      <c r="AU410" s="160" t="s">
        <v>79</v>
      </c>
      <c r="AV410" s="13" t="s">
        <v>229</v>
      </c>
      <c r="AW410" s="13" t="s">
        <v>31</v>
      </c>
      <c r="AX410" s="13" t="s">
        <v>77</v>
      </c>
      <c r="AY410" s="160" t="s">
        <v>212</v>
      </c>
    </row>
    <row r="411" spans="2:65" s="14" customFormat="1">
      <c r="B411" s="170"/>
      <c r="D411" s="150" t="s">
        <v>226</v>
      </c>
      <c r="E411" s="171" t="s">
        <v>19</v>
      </c>
      <c r="F411" s="172" t="s">
        <v>2928</v>
      </c>
      <c r="H411" s="171" t="s">
        <v>19</v>
      </c>
      <c r="I411" s="173"/>
      <c r="L411" s="170"/>
      <c r="M411" s="174"/>
      <c r="T411" s="175"/>
      <c r="AT411" s="171" t="s">
        <v>226</v>
      </c>
      <c r="AU411" s="171" t="s">
        <v>79</v>
      </c>
      <c r="AV411" s="14" t="s">
        <v>77</v>
      </c>
      <c r="AW411" s="14" t="s">
        <v>31</v>
      </c>
      <c r="AX411" s="14" t="s">
        <v>69</v>
      </c>
      <c r="AY411" s="171" t="s">
        <v>212</v>
      </c>
    </row>
    <row r="412" spans="2:65" s="1" customFormat="1" ht="21.75" customHeight="1">
      <c r="B412" s="34"/>
      <c r="C412" s="133" t="s">
        <v>762</v>
      </c>
      <c r="D412" s="133" t="s">
        <v>215</v>
      </c>
      <c r="E412" s="134" t="s">
        <v>2935</v>
      </c>
      <c r="F412" s="135" t="s">
        <v>2936</v>
      </c>
      <c r="G412" s="136" t="s">
        <v>624</v>
      </c>
      <c r="H412" s="137">
        <v>1</v>
      </c>
      <c r="I412" s="138"/>
      <c r="J412" s="139">
        <f>ROUND(I412*H412,2)</f>
        <v>0</v>
      </c>
      <c r="K412" s="135" t="s">
        <v>219</v>
      </c>
      <c r="L412" s="34"/>
      <c r="M412" s="140" t="s">
        <v>19</v>
      </c>
      <c r="N412" s="141" t="s">
        <v>40</v>
      </c>
      <c r="P412" s="142">
        <f>O412*H412</f>
        <v>0</v>
      </c>
      <c r="Q412" s="142">
        <v>0.15809999999999999</v>
      </c>
      <c r="R412" s="142">
        <f>Q412*H412</f>
        <v>0.15809999999999999</v>
      </c>
      <c r="S412" s="142">
        <v>0</v>
      </c>
      <c r="T412" s="143">
        <f>S412*H412</f>
        <v>0</v>
      </c>
      <c r="AR412" s="144" t="s">
        <v>229</v>
      </c>
      <c r="AT412" s="144" t="s">
        <v>215</v>
      </c>
      <c r="AU412" s="144" t="s">
        <v>79</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229</v>
      </c>
      <c r="BM412" s="144" t="s">
        <v>2937</v>
      </c>
    </row>
    <row r="413" spans="2:65" s="1" customFormat="1">
      <c r="B413" s="34"/>
      <c r="D413" s="146" t="s">
        <v>222</v>
      </c>
      <c r="F413" s="147" t="s">
        <v>2938</v>
      </c>
      <c r="I413" s="148"/>
      <c r="L413" s="34"/>
      <c r="M413" s="149"/>
      <c r="T413" s="55"/>
      <c r="AT413" s="19" t="s">
        <v>222</v>
      </c>
      <c r="AU413" s="19" t="s">
        <v>79</v>
      </c>
    </row>
    <row r="414" spans="2:65" s="14" customFormat="1">
      <c r="B414" s="170"/>
      <c r="D414" s="150" t="s">
        <v>226</v>
      </c>
      <c r="E414" s="171" t="s">
        <v>19</v>
      </c>
      <c r="F414" s="172" t="s">
        <v>2939</v>
      </c>
      <c r="H414" s="171" t="s">
        <v>19</v>
      </c>
      <c r="I414" s="173"/>
      <c r="L414" s="170"/>
      <c r="M414" s="174"/>
      <c r="T414" s="175"/>
      <c r="AT414" s="171" t="s">
        <v>226</v>
      </c>
      <c r="AU414" s="171" t="s">
        <v>79</v>
      </c>
      <c r="AV414" s="14" t="s">
        <v>77</v>
      </c>
      <c r="AW414" s="14" t="s">
        <v>31</v>
      </c>
      <c r="AX414" s="14" t="s">
        <v>69</v>
      </c>
      <c r="AY414" s="171" t="s">
        <v>212</v>
      </c>
    </row>
    <row r="415" spans="2:65" s="12" customFormat="1">
      <c r="B415" s="152"/>
      <c r="D415" s="150" t="s">
        <v>226</v>
      </c>
      <c r="E415" s="153" t="s">
        <v>19</v>
      </c>
      <c r="F415" s="154" t="s">
        <v>2940</v>
      </c>
      <c r="H415" s="155">
        <v>1</v>
      </c>
      <c r="I415" s="156"/>
      <c r="L415" s="152"/>
      <c r="M415" s="157"/>
      <c r="T415" s="158"/>
      <c r="AT415" s="153" t="s">
        <v>226</v>
      </c>
      <c r="AU415" s="153" t="s">
        <v>79</v>
      </c>
      <c r="AV415" s="12" t="s">
        <v>79</v>
      </c>
      <c r="AW415" s="12" t="s">
        <v>31</v>
      </c>
      <c r="AX415" s="12" t="s">
        <v>69</v>
      </c>
      <c r="AY415" s="153" t="s">
        <v>212</v>
      </c>
    </row>
    <row r="416" spans="2:65" s="13" customFormat="1">
      <c r="B416" s="159"/>
      <c r="D416" s="150" t="s">
        <v>226</v>
      </c>
      <c r="E416" s="160" t="s">
        <v>19</v>
      </c>
      <c r="F416" s="161" t="s">
        <v>228</v>
      </c>
      <c r="H416" s="162">
        <v>1</v>
      </c>
      <c r="I416" s="163"/>
      <c r="L416" s="159"/>
      <c r="M416" s="164"/>
      <c r="T416" s="165"/>
      <c r="AT416" s="160" t="s">
        <v>226</v>
      </c>
      <c r="AU416" s="160" t="s">
        <v>79</v>
      </c>
      <c r="AV416" s="13" t="s">
        <v>229</v>
      </c>
      <c r="AW416" s="13" t="s">
        <v>31</v>
      </c>
      <c r="AX416" s="13" t="s">
        <v>77</v>
      </c>
      <c r="AY416" s="160" t="s">
        <v>212</v>
      </c>
    </row>
    <row r="417" spans="2:65" s="1" customFormat="1" ht="16.5" customHeight="1">
      <c r="B417" s="34"/>
      <c r="C417" s="133" t="s">
        <v>769</v>
      </c>
      <c r="D417" s="133" t="s">
        <v>215</v>
      </c>
      <c r="E417" s="134" t="s">
        <v>2941</v>
      </c>
      <c r="F417" s="135" t="s">
        <v>2942</v>
      </c>
      <c r="G417" s="136" t="s">
        <v>624</v>
      </c>
      <c r="H417" s="137">
        <v>2</v>
      </c>
      <c r="I417" s="138"/>
      <c r="J417" s="139">
        <f>ROUND(I417*H417,2)</f>
        <v>0</v>
      </c>
      <c r="K417" s="135" t="s">
        <v>245</v>
      </c>
      <c r="L417" s="34"/>
      <c r="M417" s="140" t="s">
        <v>19</v>
      </c>
      <c r="N417" s="141" t="s">
        <v>40</v>
      </c>
      <c r="P417" s="142">
        <f>O417*H417</f>
        <v>0</v>
      </c>
      <c r="Q417" s="142">
        <v>0</v>
      </c>
      <c r="R417" s="142">
        <f>Q417*H417</f>
        <v>0</v>
      </c>
      <c r="S417" s="142">
        <v>0</v>
      </c>
      <c r="T417" s="143">
        <f>S417*H417</f>
        <v>0</v>
      </c>
      <c r="AR417" s="144" t="s">
        <v>229</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229</v>
      </c>
      <c r="BM417" s="144" t="s">
        <v>2943</v>
      </c>
    </row>
    <row r="418" spans="2:65" s="1" customFormat="1" ht="97.5">
      <c r="B418" s="34"/>
      <c r="D418" s="150" t="s">
        <v>224</v>
      </c>
      <c r="F418" s="151" t="s">
        <v>2944</v>
      </c>
      <c r="I418" s="148"/>
      <c r="L418" s="34"/>
      <c r="M418" s="149"/>
      <c r="T418" s="55"/>
      <c r="AT418" s="19" t="s">
        <v>224</v>
      </c>
      <c r="AU418" s="19" t="s">
        <v>79</v>
      </c>
    </row>
    <row r="419" spans="2:65" s="14" customFormat="1" ht="22.5">
      <c r="B419" s="170"/>
      <c r="D419" s="150" t="s">
        <v>226</v>
      </c>
      <c r="E419" s="171" t="s">
        <v>19</v>
      </c>
      <c r="F419" s="172" t="s">
        <v>2945</v>
      </c>
      <c r="H419" s="171" t="s">
        <v>19</v>
      </c>
      <c r="I419" s="173"/>
      <c r="L419" s="170"/>
      <c r="M419" s="174"/>
      <c r="T419" s="175"/>
      <c r="AT419" s="171" t="s">
        <v>226</v>
      </c>
      <c r="AU419" s="171" t="s">
        <v>79</v>
      </c>
      <c r="AV419" s="14" t="s">
        <v>77</v>
      </c>
      <c r="AW419" s="14" t="s">
        <v>31</v>
      </c>
      <c r="AX419" s="14" t="s">
        <v>69</v>
      </c>
      <c r="AY419" s="171" t="s">
        <v>212</v>
      </c>
    </row>
    <row r="420" spans="2:65" s="12" customFormat="1">
      <c r="B420" s="152"/>
      <c r="D420" s="150" t="s">
        <v>226</v>
      </c>
      <c r="E420" s="153" t="s">
        <v>19</v>
      </c>
      <c r="F420" s="154" t="s">
        <v>2946</v>
      </c>
      <c r="H420" s="155">
        <v>2</v>
      </c>
      <c r="I420" s="156"/>
      <c r="L420" s="152"/>
      <c r="M420" s="157"/>
      <c r="T420" s="158"/>
      <c r="AT420" s="153" t="s">
        <v>226</v>
      </c>
      <c r="AU420" s="153" t="s">
        <v>79</v>
      </c>
      <c r="AV420" s="12" t="s">
        <v>79</v>
      </c>
      <c r="AW420" s="12" t="s">
        <v>31</v>
      </c>
      <c r="AX420" s="12" t="s">
        <v>69</v>
      </c>
      <c r="AY420" s="153" t="s">
        <v>212</v>
      </c>
    </row>
    <row r="421" spans="2:65" s="13" customFormat="1">
      <c r="B421" s="159"/>
      <c r="D421" s="150" t="s">
        <v>226</v>
      </c>
      <c r="E421" s="160" t="s">
        <v>19</v>
      </c>
      <c r="F421" s="161" t="s">
        <v>228</v>
      </c>
      <c r="H421" s="162">
        <v>2</v>
      </c>
      <c r="I421" s="163"/>
      <c r="L421" s="159"/>
      <c r="M421" s="164"/>
      <c r="T421" s="165"/>
      <c r="AT421" s="160" t="s">
        <v>226</v>
      </c>
      <c r="AU421" s="160" t="s">
        <v>79</v>
      </c>
      <c r="AV421" s="13" t="s">
        <v>229</v>
      </c>
      <c r="AW421" s="13" t="s">
        <v>31</v>
      </c>
      <c r="AX421" s="13" t="s">
        <v>77</v>
      </c>
      <c r="AY421" s="160" t="s">
        <v>212</v>
      </c>
    </row>
    <row r="422" spans="2:65" s="1" customFormat="1" ht="16.5" customHeight="1">
      <c r="B422" s="34"/>
      <c r="C422" s="133" t="s">
        <v>775</v>
      </c>
      <c r="D422" s="133" t="s">
        <v>215</v>
      </c>
      <c r="E422" s="134" t="s">
        <v>2947</v>
      </c>
      <c r="F422" s="135" t="s">
        <v>2948</v>
      </c>
      <c r="G422" s="136" t="s">
        <v>624</v>
      </c>
      <c r="H422" s="137">
        <v>1</v>
      </c>
      <c r="I422" s="138"/>
      <c r="J422" s="139">
        <f>ROUND(I422*H422,2)</f>
        <v>0</v>
      </c>
      <c r="K422" s="135" t="s">
        <v>245</v>
      </c>
      <c r="L422" s="34"/>
      <c r="M422" s="140" t="s">
        <v>19</v>
      </c>
      <c r="N422" s="141" t="s">
        <v>40</v>
      </c>
      <c r="P422" s="142">
        <f>O422*H422</f>
        <v>0</v>
      </c>
      <c r="Q422" s="142">
        <v>0</v>
      </c>
      <c r="R422" s="142">
        <f>Q422*H422</f>
        <v>0</v>
      </c>
      <c r="S422" s="142">
        <v>0</v>
      </c>
      <c r="T422" s="143">
        <f>S422*H422</f>
        <v>0</v>
      </c>
      <c r="AR422" s="144" t="s">
        <v>229</v>
      </c>
      <c r="AT422" s="144" t="s">
        <v>215</v>
      </c>
      <c r="AU422" s="144" t="s">
        <v>79</v>
      </c>
      <c r="AY422" s="19" t="s">
        <v>212</v>
      </c>
      <c r="BE422" s="145">
        <f>IF(N422="základní",J422,0)</f>
        <v>0</v>
      </c>
      <c r="BF422" s="145">
        <f>IF(N422="snížená",J422,0)</f>
        <v>0</v>
      </c>
      <c r="BG422" s="145">
        <f>IF(N422="zákl. přenesená",J422,0)</f>
        <v>0</v>
      </c>
      <c r="BH422" s="145">
        <f>IF(N422="sníž. přenesená",J422,0)</f>
        <v>0</v>
      </c>
      <c r="BI422" s="145">
        <f>IF(N422="nulová",J422,0)</f>
        <v>0</v>
      </c>
      <c r="BJ422" s="19" t="s">
        <v>77</v>
      </c>
      <c r="BK422" s="145">
        <f>ROUND(I422*H422,2)</f>
        <v>0</v>
      </c>
      <c r="BL422" s="19" t="s">
        <v>229</v>
      </c>
      <c r="BM422" s="144" t="s">
        <v>2949</v>
      </c>
    </row>
    <row r="423" spans="2:65" s="1" customFormat="1" ht="87.75">
      <c r="B423" s="34"/>
      <c r="D423" s="150" t="s">
        <v>224</v>
      </c>
      <c r="F423" s="151" t="s">
        <v>2950</v>
      </c>
      <c r="I423" s="148"/>
      <c r="L423" s="34"/>
      <c r="M423" s="149"/>
      <c r="T423" s="55"/>
      <c r="AT423" s="19" t="s">
        <v>224</v>
      </c>
      <c r="AU423" s="19" t="s">
        <v>79</v>
      </c>
    </row>
    <row r="424" spans="2:65" s="14" customFormat="1">
      <c r="B424" s="170"/>
      <c r="D424" s="150" t="s">
        <v>226</v>
      </c>
      <c r="E424" s="171" t="s">
        <v>19</v>
      </c>
      <c r="F424" s="172" t="s">
        <v>2951</v>
      </c>
      <c r="H424" s="171" t="s">
        <v>19</v>
      </c>
      <c r="I424" s="173"/>
      <c r="L424" s="170"/>
      <c r="M424" s="174"/>
      <c r="T424" s="175"/>
      <c r="AT424" s="171" t="s">
        <v>226</v>
      </c>
      <c r="AU424" s="171" t="s">
        <v>79</v>
      </c>
      <c r="AV424" s="14" t="s">
        <v>77</v>
      </c>
      <c r="AW424" s="14" t="s">
        <v>31</v>
      </c>
      <c r="AX424" s="14" t="s">
        <v>69</v>
      </c>
      <c r="AY424" s="171" t="s">
        <v>212</v>
      </c>
    </row>
    <row r="425" spans="2:65" s="12" customFormat="1">
      <c r="B425" s="152"/>
      <c r="D425" s="150" t="s">
        <v>226</v>
      </c>
      <c r="E425" s="153" t="s">
        <v>19</v>
      </c>
      <c r="F425" s="154" t="s">
        <v>2952</v>
      </c>
      <c r="H425" s="155">
        <v>1</v>
      </c>
      <c r="I425" s="156"/>
      <c r="L425" s="152"/>
      <c r="M425" s="157"/>
      <c r="T425" s="158"/>
      <c r="AT425" s="153" t="s">
        <v>226</v>
      </c>
      <c r="AU425" s="153" t="s">
        <v>79</v>
      </c>
      <c r="AV425" s="12" t="s">
        <v>79</v>
      </c>
      <c r="AW425" s="12" t="s">
        <v>31</v>
      </c>
      <c r="AX425" s="12" t="s">
        <v>69</v>
      </c>
      <c r="AY425" s="153" t="s">
        <v>212</v>
      </c>
    </row>
    <row r="426" spans="2:65" s="13" customFormat="1">
      <c r="B426" s="159"/>
      <c r="D426" s="150" t="s">
        <v>226</v>
      </c>
      <c r="E426" s="160" t="s">
        <v>19</v>
      </c>
      <c r="F426" s="161" t="s">
        <v>228</v>
      </c>
      <c r="H426" s="162">
        <v>1</v>
      </c>
      <c r="I426" s="163"/>
      <c r="L426" s="159"/>
      <c r="M426" s="164"/>
      <c r="T426" s="165"/>
      <c r="AT426" s="160" t="s">
        <v>226</v>
      </c>
      <c r="AU426" s="160" t="s">
        <v>79</v>
      </c>
      <c r="AV426" s="13" t="s">
        <v>229</v>
      </c>
      <c r="AW426" s="13" t="s">
        <v>31</v>
      </c>
      <c r="AX426" s="13" t="s">
        <v>77</v>
      </c>
      <c r="AY426" s="160" t="s">
        <v>212</v>
      </c>
    </row>
    <row r="427" spans="2:65" s="1" customFormat="1" ht="16.5" customHeight="1">
      <c r="B427" s="34"/>
      <c r="C427" s="133" t="s">
        <v>782</v>
      </c>
      <c r="D427" s="133" t="s">
        <v>215</v>
      </c>
      <c r="E427" s="134" t="s">
        <v>2953</v>
      </c>
      <c r="F427" s="135" t="s">
        <v>2954</v>
      </c>
      <c r="G427" s="136" t="s">
        <v>624</v>
      </c>
      <c r="H427" s="137">
        <v>1</v>
      </c>
      <c r="I427" s="138"/>
      <c r="J427" s="139">
        <f>ROUND(I427*H427,2)</f>
        <v>0</v>
      </c>
      <c r="K427" s="135" t="s">
        <v>245</v>
      </c>
      <c r="L427" s="34"/>
      <c r="M427" s="140" t="s">
        <v>19</v>
      </c>
      <c r="N427" s="141" t="s">
        <v>40</v>
      </c>
      <c r="P427" s="142">
        <f>O427*H427</f>
        <v>0</v>
      </c>
      <c r="Q427" s="142">
        <v>0</v>
      </c>
      <c r="R427" s="142">
        <f>Q427*H427</f>
        <v>0</v>
      </c>
      <c r="S427" s="142">
        <v>0</v>
      </c>
      <c r="T427" s="143">
        <f>S427*H427</f>
        <v>0</v>
      </c>
      <c r="AR427" s="144" t="s">
        <v>229</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229</v>
      </c>
      <c r="BM427" s="144" t="s">
        <v>2955</v>
      </c>
    </row>
    <row r="428" spans="2:65" s="1" customFormat="1" ht="68.25">
      <c r="B428" s="34"/>
      <c r="D428" s="150" t="s">
        <v>224</v>
      </c>
      <c r="F428" s="151" t="s">
        <v>2956</v>
      </c>
      <c r="I428" s="148"/>
      <c r="L428" s="34"/>
      <c r="M428" s="149"/>
      <c r="T428" s="55"/>
      <c r="AT428" s="19" t="s">
        <v>224</v>
      </c>
      <c r="AU428" s="19" t="s">
        <v>79</v>
      </c>
    </row>
    <row r="429" spans="2:65" s="14" customFormat="1">
      <c r="B429" s="170"/>
      <c r="D429" s="150" t="s">
        <v>226</v>
      </c>
      <c r="E429" s="171" t="s">
        <v>19</v>
      </c>
      <c r="F429" s="172" t="s">
        <v>2957</v>
      </c>
      <c r="H429" s="171" t="s">
        <v>19</v>
      </c>
      <c r="I429" s="173"/>
      <c r="L429" s="170"/>
      <c r="M429" s="174"/>
      <c r="T429" s="175"/>
      <c r="AT429" s="171" t="s">
        <v>226</v>
      </c>
      <c r="AU429" s="171" t="s">
        <v>79</v>
      </c>
      <c r="AV429" s="14" t="s">
        <v>77</v>
      </c>
      <c r="AW429" s="14" t="s">
        <v>31</v>
      </c>
      <c r="AX429" s="14" t="s">
        <v>69</v>
      </c>
      <c r="AY429" s="171" t="s">
        <v>212</v>
      </c>
    </row>
    <row r="430" spans="2:65" s="12" customFormat="1">
      <c r="B430" s="152"/>
      <c r="D430" s="150" t="s">
        <v>226</v>
      </c>
      <c r="E430" s="153" t="s">
        <v>19</v>
      </c>
      <c r="F430" s="154" t="s">
        <v>2958</v>
      </c>
      <c r="H430" s="155">
        <v>1</v>
      </c>
      <c r="I430" s="156"/>
      <c r="L430" s="152"/>
      <c r="M430" s="157"/>
      <c r="T430" s="158"/>
      <c r="AT430" s="153" t="s">
        <v>226</v>
      </c>
      <c r="AU430" s="153" t="s">
        <v>79</v>
      </c>
      <c r="AV430" s="12" t="s">
        <v>79</v>
      </c>
      <c r="AW430" s="12" t="s">
        <v>31</v>
      </c>
      <c r="AX430" s="12" t="s">
        <v>69</v>
      </c>
      <c r="AY430" s="153" t="s">
        <v>212</v>
      </c>
    </row>
    <row r="431" spans="2:65" s="13" customFormat="1">
      <c r="B431" s="159"/>
      <c r="D431" s="150" t="s">
        <v>226</v>
      </c>
      <c r="E431" s="160" t="s">
        <v>19</v>
      </c>
      <c r="F431" s="161" t="s">
        <v>228</v>
      </c>
      <c r="H431" s="162">
        <v>1</v>
      </c>
      <c r="I431" s="163"/>
      <c r="L431" s="159"/>
      <c r="M431" s="164"/>
      <c r="T431" s="165"/>
      <c r="AT431" s="160" t="s">
        <v>226</v>
      </c>
      <c r="AU431" s="160" t="s">
        <v>79</v>
      </c>
      <c r="AV431" s="13" t="s">
        <v>229</v>
      </c>
      <c r="AW431" s="13" t="s">
        <v>31</v>
      </c>
      <c r="AX431" s="13" t="s">
        <v>77</v>
      </c>
      <c r="AY431" s="160" t="s">
        <v>212</v>
      </c>
    </row>
    <row r="432" spans="2:65" s="1" customFormat="1" ht="16.5" customHeight="1">
      <c r="B432" s="34"/>
      <c r="C432" s="133" t="s">
        <v>795</v>
      </c>
      <c r="D432" s="133" t="s">
        <v>215</v>
      </c>
      <c r="E432" s="134" t="s">
        <v>2959</v>
      </c>
      <c r="F432" s="135" t="s">
        <v>2960</v>
      </c>
      <c r="G432" s="136" t="s">
        <v>624</v>
      </c>
      <c r="H432" s="137">
        <v>1</v>
      </c>
      <c r="I432" s="138"/>
      <c r="J432" s="139">
        <f>ROUND(I432*H432,2)</f>
        <v>0</v>
      </c>
      <c r="K432" s="135" t="s">
        <v>245</v>
      </c>
      <c r="L432" s="34"/>
      <c r="M432" s="140" t="s">
        <v>19</v>
      </c>
      <c r="N432" s="141" t="s">
        <v>40</v>
      </c>
      <c r="P432" s="142">
        <f>O432*H432</f>
        <v>0</v>
      </c>
      <c r="Q432" s="142">
        <v>0</v>
      </c>
      <c r="R432" s="142">
        <f>Q432*H432</f>
        <v>0</v>
      </c>
      <c r="S432" s="142">
        <v>0</v>
      </c>
      <c r="T432" s="143">
        <f>S432*H432</f>
        <v>0</v>
      </c>
      <c r="AR432" s="144" t="s">
        <v>229</v>
      </c>
      <c r="AT432" s="144" t="s">
        <v>215</v>
      </c>
      <c r="AU432" s="144" t="s">
        <v>79</v>
      </c>
      <c r="AY432" s="19" t="s">
        <v>212</v>
      </c>
      <c r="BE432" s="145">
        <f>IF(N432="základní",J432,0)</f>
        <v>0</v>
      </c>
      <c r="BF432" s="145">
        <f>IF(N432="snížená",J432,0)</f>
        <v>0</v>
      </c>
      <c r="BG432" s="145">
        <f>IF(N432="zákl. přenesená",J432,0)</f>
        <v>0</v>
      </c>
      <c r="BH432" s="145">
        <f>IF(N432="sníž. přenesená",J432,0)</f>
        <v>0</v>
      </c>
      <c r="BI432" s="145">
        <f>IF(N432="nulová",J432,0)</f>
        <v>0</v>
      </c>
      <c r="BJ432" s="19" t="s">
        <v>77</v>
      </c>
      <c r="BK432" s="145">
        <f>ROUND(I432*H432,2)</f>
        <v>0</v>
      </c>
      <c r="BL432" s="19" t="s">
        <v>229</v>
      </c>
      <c r="BM432" s="144" t="s">
        <v>2961</v>
      </c>
    </row>
    <row r="433" spans="2:65" s="1" customFormat="1" ht="68.25">
      <c r="B433" s="34"/>
      <c r="D433" s="150" t="s">
        <v>224</v>
      </c>
      <c r="F433" s="151" t="s">
        <v>2956</v>
      </c>
      <c r="I433" s="148"/>
      <c r="L433" s="34"/>
      <c r="M433" s="149"/>
      <c r="T433" s="55"/>
      <c r="AT433" s="19" t="s">
        <v>224</v>
      </c>
      <c r="AU433" s="19" t="s">
        <v>79</v>
      </c>
    </row>
    <row r="434" spans="2:65" s="14" customFormat="1">
      <c r="B434" s="170"/>
      <c r="D434" s="150" t="s">
        <v>226</v>
      </c>
      <c r="E434" s="171" t="s">
        <v>19</v>
      </c>
      <c r="F434" s="172" t="s">
        <v>2957</v>
      </c>
      <c r="H434" s="171" t="s">
        <v>19</v>
      </c>
      <c r="I434" s="173"/>
      <c r="L434" s="170"/>
      <c r="M434" s="174"/>
      <c r="T434" s="175"/>
      <c r="AT434" s="171" t="s">
        <v>226</v>
      </c>
      <c r="AU434" s="171" t="s">
        <v>79</v>
      </c>
      <c r="AV434" s="14" t="s">
        <v>77</v>
      </c>
      <c r="AW434" s="14" t="s">
        <v>31</v>
      </c>
      <c r="AX434" s="14" t="s">
        <v>69</v>
      </c>
      <c r="AY434" s="171" t="s">
        <v>212</v>
      </c>
    </row>
    <row r="435" spans="2:65" s="12" customFormat="1">
      <c r="B435" s="152"/>
      <c r="D435" s="150" t="s">
        <v>226</v>
      </c>
      <c r="E435" s="153" t="s">
        <v>19</v>
      </c>
      <c r="F435" s="154" t="s">
        <v>2962</v>
      </c>
      <c r="H435" s="155">
        <v>1</v>
      </c>
      <c r="I435" s="156"/>
      <c r="L435" s="152"/>
      <c r="M435" s="157"/>
      <c r="T435" s="158"/>
      <c r="AT435" s="153" t="s">
        <v>226</v>
      </c>
      <c r="AU435" s="153" t="s">
        <v>79</v>
      </c>
      <c r="AV435" s="12" t="s">
        <v>79</v>
      </c>
      <c r="AW435" s="12" t="s">
        <v>31</v>
      </c>
      <c r="AX435" s="12" t="s">
        <v>69</v>
      </c>
      <c r="AY435" s="153" t="s">
        <v>212</v>
      </c>
    </row>
    <row r="436" spans="2:65" s="13" customFormat="1">
      <c r="B436" s="159"/>
      <c r="D436" s="150" t="s">
        <v>226</v>
      </c>
      <c r="E436" s="160" t="s">
        <v>19</v>
      </c>
      <c r="F436" s="161" t="s">
        <v>228</v>
      </c>
      <c r="H436" s="162">
        <v>1</v>
      </c>
      <c r="I436" s="163"/>
      <c r="L436" s="159"/>
      <c r="M436" s="164"/>
      <c r="T436" s="165"/>
      <c r="AT436" s="160" t="s">
        <v>226</v>
      </c>
      <c r="AU436" s="160" t="s">
        <v>79</v>
      </c>
      <c r="AV436" s="13" t="s">
        <v>229</v>
      </c>
      <c r="AW436" s="13" t="s">
        <v>31</v>
      </c>
      <c r="AX436" s="13" t="s">
        <v>77</v>
      </c>
      <c r="AY436" s="160" t="s">
        <v>212</v>
      </c>
    </row>
    <row r="437" spans="2:65" s="1" customFormat="1" ht="24.2" customHeight="1">
      <c r="B437" s="34"/>
      <c r="C437" s="133" t="s">
        <v>804</v>
      </c>
      <c r="D437" s="133" t="s">
        <v>215</v>
      </c>
      <c r="E437" s="134" t="s">
        <v>2963</v>
      </c>
      <c r="F437" s="135" t="s">
        <v>2964</v>
      </c>
      <c r="G437" s="136" t="s">
        <v>495</v>
      </c>
      <c r="H437" s="137">
        <v>30.332000000000001</v>
      </c>
      <c r="I437" s="138"/>
      <c r="J437" s="139">
        <f>ROUND(I437*H437,2)</f>
        <v>0</v>
      </c>
      <c r="K437" s="135" t="s">
        <v>219</v>
      </c>
      <c r="L437" s="34"/>
      <c r="M437" s="140" t="s">
        <v>19</v>
      </c>
      <c r="N437" s="141" t="s">
        <v>40</v>
      </c>
      <c r="P437" s="142">
        <f>O437*H437</f>
        <v>0</v>
      </c>
      <c r="Q437" s="142">
        <v>6.1719999999999997E-2</v>
      </c>
      <c r="R437" s="142">
        <f>Q437*H437</f>
        <v>1.8720910399999999</v>
      </c>
      <c r="S437" s="142">
        <v>0</v>
      </c>
      <c r="T437" s="143">
        <f>S437*H437</f>
        <v>0</v>
      </c>
      <c r="AR437" s="144" t="s">
        <v>229</v>
      </c>
      <c r="AT437" s="144" t="s">
        <v>215</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229</v>
      </c>
      <c r="BM437" s="144" t="s">
        <v>2965</v>
      </c>
    </row>
    <row r="438" spans="2:65" s="1" customFormat="1">
      <c r="B438" s="34"/>
      <c r="D438" s="146" t="s">
        <v>222</v>
      </c>
      <c r="F438" s="147" t="s">
        <v>2966</v>
      </c>
      <c r="I438" s="148"/>
      <c r="L438" s="34"/>
      <c r="M438" s="149"/>
      <c r="T438" s="55"/>
      <c r="AT438" s="19" t="s">
        <v>222</v>
      </c>
      <c r="AU438" s="19" t="s">
        <v>79</v>
      </c>
    </row>
    <row r="439" spans="2:65" s="14" customFormat="1">
      <c r="B439" s="170"/>
      <c r="D439" s="150" t="s">
        <v>226</v>
      </c>
      <c r="E439" s="171" t="s">
        <v>19</v>
      </c>
      <c r="F439" s="172" t="s">
        <v>2967</v>
      </c>
      <c r="H439" s="171" t="s">
        <v>19</v>
      </c>
      <c r="I439" s="173"/>
      <c r="L439" s="170"/>
      <c r="M439" s="174"/>
      <c r="T439" s="175"/>
      <c r="AT439" s="171" t="s">
        <v>226</v>
      </c>
      <c r="AU439" s="171" t="s">
        <v>79</v>
      </c>
      <c r="AV439" s="14" t="s">
        <v>77</v>
      </c>
      <c r="AW439" s="14" t="s">
        <v>31</v>
      </c>
      <c r="AX439" s="14" t="s">
        <v>69</v>
      </c>
      <c r="AY439" s="171" t="s">
        <v>212</v>
      </c>
    </row>
    <row r="440" spans="2:65" s="12" customFormat="1">
      <c r="B440" s="152"/>
      <c r="D440" s="150" t="s">
        <v>226</v>
      </c>
      <c r="E440" s="153" t="s">
        <v>19</v>
      </c>
      <c r="F440" s="154" t="s">
        <v>2968</v>
      </c>
      <c r="H440" s="155">
        <v>30.332000000000001</v>
      </c>
      <c r="I440" s="156"/>
      <c r="L440" s="152"/>
      <c r="M440" s="157"/>
      <c r="T440" s="158"/>
      <c r="AT440" s="153" t="s">
        <v>226</v>
      </c>
      <c r="AU440" s="153" t="s">
        <v>79</v>
      </c>
      <c r="AV440" s="12" t="s">
        <v>79</v>
      </c>
      <c r="AW440" s="12" t="s">
        <v>31</v>
      </c>
      <c r="AX440" s="12" t="s">
        <v>69</v>
      </c>
      <c r="AY440" s="153" t="s">
        <v>212</v>
      </c>
    </row>
    <row r="441" spans="2:65" s="13" customFormat="1">
      <c r="B441" s="159"/>
      <c r="D441" s="150" t="s">
        <v>226</v>
      </c>
      <c r="E441" s="160" t="s">
        <v>19</v>
      </c>
      <c r="F441" s="161" t="s">
        <v>228</v>
      </c>
      <c r="H441" s="162">
        <v>30.332000000000001</v>
      </c>
      <c r="I441" s="163"/>
      <c r="L441" s="159"/>
      <c r="M441" s="164"/>
      <c r="T441" s="165"/>
      <c r="AT441" s="160" t="s">
        <v>226</v>
      </c>
      <c r="AU441" s="160" t="s">
        <v>79</v>
      </c>
      <c r="AV441" s="13" t="s">
        <v>229</v>
      </c>
      <c r="AW441" s="13" t="s">
        <v>31</v>
      </c>
      <c r="AX441" s="13" t="s">
        <v>77</v>
      </c>
      <c r="AY441" s="160" t="s">
        <v>212</v>
      </c>
    </row>
    <row r="442" spans="2:65" s="1" customFormat="1" ht="24.2" customHeight="1">
      <c r="B442" s="34"/>
      <c r="C442" s="133" t="s">
        <v>815</v>
      </c>
      <c r="D442" s="133" t="s">
        <v>215</v>
      </c>
      <c r="E442" s="134" t="s">
        <v>2969</v>
      </c>
      <c r="F442" s="135" t="s">
        <v>2970</v>
      </c>
      <c r="G442" s="136" t="s">
        <v>495</v>
      </c>
      <c r="H442" s="137">
        <v>14.175000000000001</v>
      </c>
      <c r="I442" s="138"/>
      <c r="J442" s="139">
        <f>ROUND(I442*H442,2)</f>
        <v>0</v>
      </c>
      <c r="K442" s="135" t="s">
        <v>219</v>
      </c>
      <c r="L442" s="34"/>
      <c r="M442" s="140" t="s">
        <v>19</v>
      </c>
      <c r="N442" s="141" t="s">
        <v>40</v>
      </c>
      <c r="P442" s="142">
        <f>O442*H442</f>
        <v>0</v>
      </c>
      <c r="Q442" s="142">
        <v>7.9210000000000003E-2</v>
      </c>
      <c r="R442" s="142">
        <f>Q442*H442</f>
        <v>1.12280175</v>
      </c>
      <c r="S442" s="142">
        <v>0</v>
      </c>
      <c r="T442" s="143">
        <f>S442*H442</f>
        <v>0</v>
      </c>
      <c r="AR442" s="144" t="s">
        <v>229</v>
      </c>
      <c r="AT442" s="144" t="s">
        <v>215</v>
      </c>
      <c r="AU442" s="144" t="s">
        <v>79</v>
      </c>
      <c r="AY442" s="19" t="s">
        <v>212</v>
      </c>
      <c r="BE442" s="145">
        <f>IF(N442="základní",J442,0)</f>
        <v>0</v>
      </c>
      <c r="BF442" s="145">
        <f>IF(N442="snížená",J442,0)</f>
        <v>0</v>
      </c>
      <c r="BG442" s="145">
        <f>IF(N442="zákl. přenesená",J442,0)</f>
        <v>0</v>
      </c>
      <c r="BH442" s="145">
        <f>IF(N442="sníž. přenesená",J442,0)</f>
        <v>0</v>
      </c>
      <c r="BI442" s="145">
        <f>IF(N442="nulová",J442,0)</f>
        <v>0</v>
      </c>
      <c r="BJ442" s="19" t="s">
        <v>77</v>
      </c>
      <c r="BK442" s="145">
        <f>ROUND(I442*H442,2)</f>
        <v>0</v>
      </c>
      <c r="BL442" s="19" t="s">
        <v>229</v>
      </c>
      <c r="BM442" s="144" t="s">
        <v>2971</v>
      </c>
    </row>
    <row r="443" spans="2:65" s="1" customFormat="1">
      <c r="B443" s="34"/>
      <c r="D443" s="146" t="s">
        <v>222</v>
      </c>
      <c r="F443" s="147" t="s">
        <v>2972</v>
      </c>
      <c r="I443" s="148"/>
      <c r="L443" s="34"/>
      <c r="M443" s="149"/>
      <c r="T443" s="55"/>
      <c r="AT443" s="19" t="s">
        <v>222</v>
      </c>
      <c r="AU443" s="19" t="s">
        <v>79</v>
      </c>
    </row>
    <row r="444" spans="2:65" s="14" customFormat="1">
      <c r="B444" s="170"/>
      <c r="D444" s="150" t="s">
        <v>226</v>
      </c>
      <c r="E444" s="171" t="s">
        <v>19</v>
      </c>
      <c r="F444" s="172" t="s">
        <v>2973</v>
      </c>
      <c r="H444" s="171" t="s">
        <v>19</v>
      </c>
      <c r="I444" s="173"/>
      <c r="L444" s="170"/>
      <c r="M444" s="174"/>
      <c r="T444" s="175"/>
      <c r="AT444" s="171" t="s">
        <v>226</v>
      </c>
      <c r="AU444" s="171" t="s">
        <v>79</v>
      </c>
      <c r="AV444" s="14" t="s">
        <v>77</v>
      </c>
      <c r="AW444" s="14" t="s">
        <v>31</v>
      </c>
      <c r="AX444" s="14" t="s">
        <v>69</v>
      </c>
      <c r="AY444" s="171" t="s">
        <v>212</v>
      </c>
    </row>
    <row r="445" spans="2:65" s="12" customFormat="1">
      <c r="B445" s="152"/>
      <c r="D445" s="150" t="s">
        <v>226</v>
      </c>
      <c r="E445" s="153" t="s">
        <v>19</v>
      </c>
      <c r="F445" s="154" t="s">
        <v>2974</v>
      </c>
      <c r="H445" s="155">
        <v>0.93</v>
      </c>
      <c r="I445" s="156"/>
      <c r="L445" s="152"/>
      <c r="M445" s="157"/>
      <c r="T445" s="158"/>
      <c r="AT445" s="153" t="s">
        <v>226</v>
      </c>
      <c r="AU445" s="153" t="s">
        <v>79</v>
      </c>
      <c r="AV445" s="12" t="s">
        <v>79</v>
      </c>
      <c r="AW445" s="12" t="s">
        <v>31</v>
      </c>
      <c r="AX445" s="12" t="s">
        <v>69</v>
      </c>
      <c r="AY445" s="153" t="s">
        <v>212</v>
      </c>
    </row>
    <row r="446" spans="2:65" s="12" customFormat="1">
      <c r="B446" s="152"/>
      <c r="D446" s="150" t="s">
        <v>226</v>
      </c>
      <c r="E446" s="153" t="s">
        <v>19</v>
      </c>
      <c r="F446" s="154" t="s">
        <v>2975</v>
      </c>
      <c r="H446" s="155">
        <v>4.1120000000000001</v>
      </c>
      <c r="I446" s="156"/>
      <c r="L446" s="152"/>
      <c r="M446" s="157"/>
      <c r="T446" s="158"/>
      <c r="AT446" s="153" t="s">
        <v>226</v>
      </c>
      <c r="AU446" s="153" t="s">
        <v>79</v>
      </c>
      <c r="AV446" s="12" t="s">
        <v>79</v>
      </c>
      <c r="AW446" s="12" t="s">
        <v>31</v>
      </c>
      <c r="AX446" s="12" t="s">
        <v>69</v>
      </c>
      <c r="AY446" s="153" t="s">
        <v>212</v>
      </c>
    </row>
    <row r="447" spans="2:65" s="12" customFormat="1">
      <c r="B447" s="152"/>
      <c r="D447" s="150" t="s">
        <v>226</v>
      </c>
      <c r="E447" s="153" t="s">
        <v>19</v>
      </c>
      <c r="F447" s="154" t="s">
        <v>2976</v>
      </c>
      <c r="H447" s="155">
        <v>4.2690000000000001</v>
      </c>
      <c r="I447" s="156"/>
      <c r="L447" s="152"/>
      <c r="M447" s="157"/>
      <c r="T447" s="158"/>
      <c r="AT447" s="153" t="s">
        <v>226</v>
      </c>
      <c r="AU447" s="153" t="s">
        <v>79</v>
      </c>
      <c r="AV447" s="12" t="s">
        <v>79</v>
      </c>
      <c r="AW447" s="12" t="s">
        <v>31</v>
      </c>
      <c r="AX447" s="12" t="s">
        <v>69</v>
      </c>
      <c r="AY447" s="153" t="s">
        <v>212</v>
      </c>
    </row>
    <row r="448" spans="2:65" s="12" customFormat="1">
      <c r="B448" s="152"/>
      <c r="D448" s="150" t="s">
        <v>226</v>
      </c>
      <c r="E448" s="153" t="s">
        <v>19</v>
      </c>
      <c r="F448" s="154" t="s">
        <v>2977</v>
      </c>
      <c r="H448" s="155">
        <v>1.3759999999999999</v>
      </c>
      <c r="I448" s="156"/>
      <c r="L448" s="152"/>
      <c r="M448" s="157"/>
      <c r="T448" s="158"/>
      <c r="AT448" s="153" t="s">
        <v>226</v>
      </c>
      <c r="AU448" s="153" t="s">
        <v>79</v>
      </c>
      <c r="AV448" s="12" t="s">
        <v>79</v>
      </c>
      <c r="AW448" s="12" t="s">
        <v>31</v>
      </c>
      <c r="AX448" s="12" t="s">
        <v>69</v>
      </c>
      <c r="AY448" s="153" t="s">
        <v>212</v>
      </c>
    </row>
    <row r="449" spans="2:65" s="12" customFormat="1">
      <c r="B449" s="152"/>
      <c r="D449" s="150" t="s">
        <v>226</v>
      </c>
      <c r="E449" s="153" t="s">
        <v>19</v>
      </c>
      <c r="F449" s="154" t="s">
        <v>2978</v>
      </c>
      <c r="H449" s="155">
        <v>0.93</v>
      </c>
      <c r="I449" s="156"/>
      <c r="L449" s="152"/>
      <c r="M449" s="157"/>
      <c r="T449" s="158"/>
      <c r="AT449" s="153" t="s">
        <v>226</v>
      </c>
      <c r="AU449" s="153" t="s">
        <v>79</v>
      </c>
      <c r="AV449" s="12" t="s">
        <v>79</v>
      </c>
      <c r="AW449" s="12" t="s">
        <v>31</v>
      </c>
      <c r="AX449" s="12" t="s">
        <v>69</v>
      </c>
      <c r="AY449" s="153" t="s">
        <v>212</v>
      </c>
    </row>
    <row r="450" spans="2:65" s="12" customFormat="1">
      <c r="B450" s="152"/>
      <c r="D450" s="150" t="s">
        <v>226</v>
      </c>
      <c r="E450" s="153" t="s">
        <v>19</v>
      </c>
      <c r="F450" s="154" t="s">
        <v>2979</v>
      </c>
      <c r="H450" s="155">
        <v>1.3759999999999999</v>
      </c>
      <c r="I450" s="156"/>
      <c r="L450" s="152"/>
      <c r="M450" s="157"/>
      <c r="T450" s="158"/>
      <c r="AT450" s="153" t="s">
        <v>226</v>
      </c>
      <c r="AU450" s="153" t="s">
        <v>79</v>
      </c>
      <c r="AV450" s="12" t="s">
        <v>79</v>
      </c>
      <c r="AW450" s="12" t="s">
        <v>31</v>
      </c>
      <c r="AX450" s="12" t="s">
        <v>69</v>
      </c>
      <c r="AY450" s="153" t="s">
        <v>212</v>
      </c>
    </row>
    <row r="451" spans="2:65" s="12" customFormat="1">
      <c r="B451" s="152"/>
      <c r="D451" s="150" t="s">
        <v>226</v>
      </c>
      <c r="E451" s="153" t="s">
        <v>19</v>
      </c>
      <c r="F451" s="154" t="s">
        <v>2980</v>
      </c>
      <c r="H451" s="155">
        <v>1.1819999999999999</v>
      </c>
      <c r="I451" s="156"/>
      <c r="L451" s="152"/>
      <c r="M451" s="157"/>
      <c r="T451" s="158"/>
      <c r="AT451" s="153" t="s">
        <v>226</v>
      </c>
      <c r="AU451" s="153" t="s">
        <v>79</v>
      </c>
      <c r="AV451" s="12" t="s">
        <v>79</v>
      </c>
      <c r="AW451" s="12" t="s">
        <v>31</v>
      </c>
      <c r="AX451" s="12" t="s">
        <v>69</v>
      </c>
      <c r="AY451" s="153" t="s">
        <v>212</v>
      </c>
    </row>
    <row r="452" spans="2:65" s="13" customFormat="1">
      <c r="B452" s="159"/>
      <c r="D452" s="150" t="s">
        <v>226</v>
      </c>
      <c r="E452" s="160" t="s">
        <v>19</v>
      </c>
      <c r="F452" s="161" t="s">
        <v>228</v>
      </c>
      <c r="H452" s="162">
        <v>14.175000000000001</v>
      </c>
      <c r="I452" s="163"/>
      <c r="L452" s="159"/>
      <c r="M452" s="164"/>
      <c r="T452" s="165"/>
      <c r="AT452" s="160" t="s">
        <v>226</v>
      </c>
      <c r="AU452" s="160" t="s">
        <v>79</v>
      </c>
      <c r="AV452" s="13" t="s">
        <v>229</v>
      </c>
      <c r="AW452" s="13" t="s">
        <v>31</v>
      </c>
      <c r="AX452" s="13" t="s">
        <v>77</v>
      </c>
      <c r="AY452" s="160" t="s">
        <v>212</v>
      </c>
    </row>
    <row r="453" spans="2:65" s="1" customFormat="1" ht="16.5" customHeight="1">
      <c r="B453" s="34"/>
      <c r="C453" s="133" t="s">
        <v>824</v>
      </c>
      <c r="D453" s="133" t="s">
        <v>215</v>
      </c>
      <c r="E453" s="134" t="s">
        <v>2981</v>
      </c>
      <c r="F453" s="135" t="s">
        <v>2982</v>
      </c>
      <c r="G453" s="136" t="s">
        <v>536</v>
      </c>
      <c r="H453" s="137">
        <v>293.827</v>
      </c>
      <c r="I453" s="138"/>
      <c r="J453" s="139">
        <f>ROUND(I453*H453,2)</f>
        <v>0</v>
      </c>
      <c r="K453" s="135" t="s">
        <v>219</v>
      </c>
      <c r="L453" s="34"/>
      <c r="M453" s="140" t="s">
        <v>19</v>
      </c>
      <c r="N453" s="141" t="s">
        <v>40</v>
      </c>
      <c r="P453" s="142">
        <f>O453*H453</f>
        <v>0</v>
      </c>
      <c r="Q453" s="142">
        <v>8.0000000000000007E-5</v>
      </c>
      <c r="R453" s="142">
        <f>Q453*H453</f>
        <v>2.3506160000000002E-2</v>
      </c>
      <c r="S453" s="142">
        <v>0</v>
      </c>
      <c r="T453" s="143">
        <f>S453*H453</f>
        <v>0</v>
      </c>
      <c r="AR453" s="144" t="s">
        <v>229</v>
      </c>
      <c r="AT453" s="144" t="s">
        <v>215</v>
      </c>
      <c r="AU453" s="144" t="s">
        <v>79</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229</v>
      </c>
      <c r="BM453" s="144" t="s">
        <v>2983</v>
      </c>
    </row>
    <row r="454" spans="2:65" s="1" customFormat="1">
      <c r="B454" s="34"/>
      <c r="D454" s="146" t="s">
        <v>222</v>
      </c>
      <c r="F454" s="147" t="s">
        <v>2984</v>
      </c>
      <c r="I454" s="148"/>
      <c r="L454" s="34"/>
      <c r="M454" s="149"/>
      <c r="T454" s="55"/>
      <c r="AT454" s="19" t="s">
        <v>222</v>
      </c>
      <c r="AU454" s="19" t="s">
        <v>79</v>
      </c>
    </row>
    <row r="455" spans="2:65" s="14" customFormat="1">
      <c r="B455" s="170"/>
      <c r="D455" s="150" t="s">
        <v>226</v>
      </c>
      <c r="E455" s="171" t="s">
        <v>19</v>
      </c>
      <c r="F455" s="172" t="s">
        <v>2985</v>
      </c>
      <c r="H455" s="171" t="s">
        <v>19</v>
      </c>
      <c r="I455" s="173"/>
      <c r="L455" s="170"/>
      <c r="M455" s="174"/>
      <c r="T455" s="175"/>
      <c r="AT455" s="171" t="s">
        <v>226</v>
      </c>
      <c r="AU455" s="171" t="s">
        <v>79</v>
      </c>
      <c r="AV455" s="14" t="s">
        <v>77</v>
      </c>
      <c r="AW455" s="14" t="s">
        <v>31</v>
      </c>
      <c r="AX455" s="14" t="s">
        <v>69</v>
      </c>
      <c r="AY455" s="171" t="s">
        <v>212</v>
      </c>
    </row>
    <row r="456" spans="2:65" s="14" customFormat="1">
      <c r="B456" s="170"/>
      <c r="D456" s="150" t="s">
        <v>226</v>
      </c>
      <c r="E456" s="171" t="s">
        <v>19</v>
      </c>
      <c r="F456" s="172" t="s">
        <v>2986</v>
      </c>
      <c r="H456" s="171" t="s">
        <v>19</v>
      </c>
      <c r="I456" s="173"/>
      <c r="L456" s="170"/>
      <c r="M456" s="174"/>
      <c r="T456" s="175"/>
      <c r="AT456" s="171" t="s">
        <v>226</v>
      </c>
      <c r="AU456" s="171" t="s">
        <v>79</v>
      </c>
      <c r="AV456" s="14" t="s">
        <v>77</v>
      </c>
      <c r="AW456" s="14" t="s">
        <v>31</v>
      </c>
      <c r="AX456" s="14" t="s">
        <v>69</v>
      </c>
      <c r="AY456" s="171" t="s">
        <v>212</v>
      </c>
    </row>
    <row r="457" spans="2:65" s="14" customFormat="1">
      <c r="B457" s="170"/>
      <c r="D457" s="150" t="s">
        <v>226</v>
      </c>
      <c r="E457" s="171" t="s">
        <v>19</v>
      </c>
      <c r="F457" s="172" t="s">
        <v>2987</v>
      </c>
      <c r="H457" s="171" t="s">
        <v>19</v>
      </c>
      <c r="I457" s="173"/>
      <c r="L457" s="170"/>
      <c r="M457" s="174"/>
      <c r="T457" s="175"/>
      <c r="AT457" s="171" t="s">
        <v>226</v>
      </c>
      <c r="AU457" s="171" t="s">
        <v>79</v>
      </c>
      <c r="AV457" s="14" t="s">
        <v>77</v>
      </c>
      <c r="AW457" s="14" t="s">
        <v>31</v>
      </c>
      <c r="AX457" s="14" t="s">
        <v>69</v>
      </c>
      <c r="AY457" s="171" t="s">
        <v>212</v>
      </c>
    </row>
    <row r="458" spans="2:65" s="12" customFormat="1">
      <c r="B458" s="152"/>
      <c r="D458" s="150" t="s">
        <v>226</v>
      </c>
      <c r="E458" s="153" t="s">
        <v>19</v>
      </c>
      <c r="F458" s="154" t="s">
        <v>2988</v>
      </c>
      <c r="H458" s="155">
        <v>7.29</v>
      </c>
      <c r="I458" s="156"/>
      <c r="L458" s="152"/>
      <c r="M458" s="157"/>
      <c r="T458" s="158"/>
      <c r="AT458" s="153" t="s">
        <v>226</v>
      </c>
      <c r="AU458" s="153" t="s">
        <v>79</v>
      </c>
      <c r="AV458" s="12" t="s">
        <v>79</v>
      </c>
      <c r="AW458" s="12" t="s">
        <v>31</v>
      </c>
      <c r="AX458" s="12" t="s">
        <v>69</v>
      </c>
      <c r="AY458" s="153" t="s">
        <v>212</v>
      </c>
    </row>
    <row r="459" spans="2:65" s="12" customFormat="1" ht="22.5">
      <c r="B459" s="152"/>
      <c r="D459" s="150" t="s">
        <v>226</v>
      </c>
      <c r="E459" s="153" t="s">
        <v>19</v>
      </c>
      <c r="F459" s="154" t="s">
        <v>2989</v>
      </c>
      <c r="H459" s="155">
        <v>18.82</v>
      </c>
      <c r="I459" s="156"/>
      <c r="L459" s="152"/>
      <c r="M459" s="157"/>
      <c r="T459" s="158"/>
      <c r="AT459" s="153" t="s">
        <v>226</v>
      </c>
      <c r="AU459" s="153" t="s">
        <v>79</v>
      </c>
      <c r="AV459" s="12" t="s">
        <v>79</v>
      </c>
      <c r="AW459" s="12" t="s">
        <v>31</v>
      </c>
      <c r="AX459" s="12" t="s">
        <v>69</v>
      </c>
      <c r="AY459" s="153" t="s">
        <v>212</v>
      </c>
    </row>
    <row r="460" spans="2:65" s="12" customFormat="1">
      <c r="B460" s="152"/>
      <c r="D460" s="150" t="s">
        <v>226</v>
      </c>
      <c r="E460" s="153" t="s">
        <v>19</v>
      </c>
      <c r="F460" s="154" t="s">
        <v>2990</v>
      </c>
      <c r="H460" s="155">
        <v>17.225000000000001</v>
      </c>
      <c r="I460" s="156"/>
      <c r="L460" s="152"/>
      <c r="M460" s="157"/>
      <c r="T460" s="158"/>
      <c r="AT460" s="153" t="s">
        <v>226</v>
      </c>
      <c r="AU460" s="153" t="s">
        <v>79</v>
      </c>
      <c r="AV460" s="12" t="s">
        <v>79</v>
      </c>
      <c r="AW460" s="12" t="s">
        <v>31</v>
      </c>
      <c r="AX460" s="12" t="s">
        <v>69</v>
      </c>
      <c r="AY460" s="153" t="s">
        <v>212</v>
      </c>
    </row>
    <row r="461" spans="2:65" s="12" customFormat="1">
      <c r="B461" s="152"/>
      <c r="D461" s="150" t="s">
        <v>226</v>
      </c>
      <c r="E461" s="153" t="s">
        <v>19</v>
      </c>
      <c r="F461" s="154" t="s">
        <v>2991</v>
      </c>
      <c r="H461" s="155">
        <v>18.664999999999999</v>
      </c>
      <c r="I461" s="156"/>
      <c r="L461" s="152"/>
      <c r="M461" s="157"/>
      <c r="T461" s="158"/>
      <c r="AT461" s="153" t="s">
        <v>226</v>
      </c>
      <c r="AU461" s="153" t="s">
        <v>79</v>
      </c>
      <c r="AV461" s="12" t="s">
        <v>79</v>
      </c>
      <c r="AW461" s="12" t="s">
        <v>31</v>
      </c>
      <c r="AX461" s="12" t="s">
        <v>69</v>
      </c>
      <c r="AY461" s="153" t="s">
        <v>212</v>
      </c>
    </row>
    <row r="462" spans="2:65" s="12" customFormat="1" ht="33.75">
      <c r="B462" s="152"/>
      <c r="D462" s="150" t="s">
        <v>226</v>
      </c>
      <c r="E462" s="153" t="s">
        <v>19</v>
      </c>
      <c r="F462" s="154" t="s">
        <v>2992</v>
      </c>
      <c r="H462" s="155">
        <v>21.984999999999999</v>
      </c>
      <c r="I462" s="156"/>
      <c r="L462" s="152"/>
      <c r="M462" s="157"/>
      <c r="T462" s="158"/>
      <c r="AT462" s="153" t="s">
        <v>226</v>
      </c>
      <c r="AU462" s="153" t="s">
        <v>79</v>
      </c>
      <c r="AV462" s="12" t="s">
        <v>79</v>
      </c>
      <c r="AW462" s="12" t="s">
        <v>31</v>
      </c>
      <c r="AX462" s="12" t="s">
        <v>69</v>
      </c>
      <c r="AY462" s="153" t="s">
        <v>212</v>
      </c>
    </row>
    <row r="463" spans="2:65" s="12" customFormat="1">
      <c r="B463" s="152"/>
      <c r="D463" s="150" t="s">
        <v>226</v>
      </c>
      <c r="E463" s="153" t="s">
        <v>19</v>
      </c>
      <c r="F463" s="154" t="s">
        <v>2993</v>
      </c>
      <c r="H463" s="155">
        <v>20.53</v>
      </c>
      <c r="I463" s="156"/>
      <c r="L463" s="152"/>
      <c r="M463" s="157"/>
      <c r="T463" s="158"/>
      <c r="AT463" s="153" t="s">
        <v>226</v>
      </c>
      <c r="AU463" s="153" t="s">
        <v>79</v>
      </c>
      <c r="AV463" s="12" t="s">
        <v>79</v>
      </c>
      <c r="AW463" s="12" t="s">
        <v>31</v>
      </c>
      <c r="AX463" s="12" t="s">
        <v>69</v>
      </c>
      <c r="AY463" s="153" t="s">
        <v>212</v>
      </c>
    </row>
    <row r="464" spans="2:65" s="12" customFormat="1" ht="33.75">
      <c r="B464" s="152"/>
      <c r="D464" s="150" t="s">
        <v>226</v>
      </c>
      <c r="E464" s="153" t="s">
        <v>19</v>
      </c>
      <c r="F464" s="154" t="s">
        <v>2994</v>
      </c>
      <c r="H464" s="155">
        <v>22.704999999999998</v>
      </c>
      <c r="I464" s="156"/>
      <c r="L464" s="152"/>
      <c r="M464" s="157"/>
      <c r="T464" s="158"/>
      <c r="AT464" s="153" t="s">
        <v>226</v>
      </c>
      <c r="AU464" s="153" t="s">
        <v>79</v>
      </c>
      <c r="AV464" s="12" t="s">
        <v>79</v>
      </c>
      <c r="AW464" s="12" t="s">
        <v>31</v>
      </c>
      <c r="AX464" s="12" t="s">
        <v>69</v>
      </c>
      <c r="AY464" s="153" t="s">
        <v>212</v>
      </c>
    </row>
    <row r="465" spans="2:51" s="12" customFormat="1" ht="22.5">
      <c r="B465" s="152"/>
      <c r="D465" s="150" t="s">
        <v>226</v>
      </c>
      <c r="E465" s="153" t="s">
        <v>19</v>
      </c>
      <c r="F465" s="154" t="s">
        <v>2995</v>
      </c>
      <c r="H465" s="155">
        <v>74.174999999999997</v>
      </c>
      <c r="I465" s="156"/>
      <c r="L465" s="152"/>
      <c r="M465" s="157"/>
      <c r="T465" s="158"/>
      <c r="AT465" s="153" t="s">
        <v>226</v>
      </c>
      <c r="AU465" s="153" t="s">
        <v>79</v>
      </c>
      <c r="AV465" s="12" t="s">
        <v>79</v>
      </c>
      <c r="AW465" s="12" t="s">
        <v>31</v>
      </c>
      <c r="AX465" s="12" t="s">
        <v>69</v>
      </c>
      <c r="AY465" s="153" t="s">
        <v>212</v>
      </c>
    </row>
    <row r="466" spans="2:51" s="15" customFormat="1">
      <c r="B466" s="176"/>
      <c r="D466" s="150" t="s">
        <v>226</v>
      </c>
      <c r="E466" s="177" t="s">
        <v>19</v>
      </c>
      <c r="F466" s="178" t="s">
        <v>455</v>
      </c>
      <c r="H466" s="179">
        <v>201.39500000000001</v>
      </c>
      <c r="I466" s="180"/>
      <c r="L466" s="176"/>
      <c r="M466" s="181"/>
      <c r="T466" s="182"/>
      <c r="AT466" s="177" t="s">
        <v>226</v>
      </c>
      <c r="AU466" s="177" t="s">
        <v>79</v>
      </c>
      <c r="AV466" s="15" t="s">
        <v>236</v>
      </c>
      <c r="AW466" s="15" t="s">
        <v>31</v>
      </c>
      <c r="AX466" s="15" t="s">
        <v>69</v>
      </c>
      <c r="AY466" s="177" t="s">
        <v>212</v>
      </c>
    </row>
    <row r="467" spans="2:51" s="14" customFormat="1">
      <c r="B467" s="170"/>
      <c r="D467" s="150" t="s">
        <v>226</v>
      </c>
      <c r="E467" s="171" t="s">
        <v>19</v>
      </c>
      <c r="F467" s="172" t="s">
        <v>2996</v>
      </c>
      <c r="H467" s="171" t="s">
        <v>19</v>
      </c>
      <c r="I467" s="173"/>
      <c r="L467" s="170"/>
      <c r="M467" s="174"/>
      <c r="T467" s="175"/>
      <c r="AT467" s="171" t="s">
        <v>226</v>
      </c>
      <c r="AU467" s="171" t="s">
        <v>79</v>
      </c>
      <c r="AV467" s="14" t="s">
        <v>77</v>
      </c>
      <c r="AW467" s="14" t="s">
        <v>31</v>
      </c>
      <c r="AX467" s="14" t="s">
        <v>69</v>
      </c>
      <c r="AY467" s="171" t="s">
        <v>212</v>
      </c>
    </row>
    <row r="468" spans="2:51" s="12" customFormat="1">
      <c r="B468" s="152"/>
      <c r="D468" s="150" t="s">
        <v>226</v>
      </c>
      <c r="E468" s="153" t="s">
        <v>19</v>
      </c>
      <c r="F468" s="154" t="s">
        <v>2997</v>
      </c>
      <c r="H468" s="155">
        <v>2.38</v>
      </c>
      <c r="I468" s="156"/>
      <c r="L468" s="152"/>
      <c r="M468" s="157"/>
      <c r="T468" s="158"/>
      <c r="AT468" s="153" t="s">
        <v>226</v>
      </c>
      <c r="AU468" s="153" t="s">
        <v>79</v>
      </c>
      <c r="AV468" s="12" t="s">
        <v>79</v>
      </c>
      <c r="AW468" s="12" t="s">
        <v>31</v>
      </c>
      <c r="AX468" s="12" t="s">
        <v>69</v>
      </c>
      <c r="AY468" s="153" t="s">
        <v>212</v>
      </c>
    </row>
    <row r="469" spans="2:51" s="12" customFormat="1">
      <c r="B469" s="152"/>
      <c r="D469" s="150" t="s">
        <v>226</v>
      </c>
      <c r="E469" s="153" t="s">
        <v>19</v>
      </c>
      <c r="F469" s="154" t="s">
        <v>2998</v>
      </c>
      <c r="H469" s="155">
        <v>4.7050000000000001</v>
      </c>
      <c r="I469" s="156"/>
      <c r="L469" s="152"/>
      <c r="M469" s="157"/>
      <c r="T469" s="158"/>
      <c r="AT469" s="153" t="s">
        <v>226</v>
      </c>
      <c r="AU469" s="153" t="s">
        <v>79</v>
      </c>
      <c r="AV469" s="12" t="s">
        <v>79</v>
      </c>
      <c r="AW469" s="12" t="s">
        <v>31</v>
      </c>
      <c r="AX469" s="12" t="s">
        <v>69</v>
      </c>
      <c r="AY469" s="153" t="s">
        <v>212</v>
      </c>
    </row>
    <row r="470" spans="2:51" s="12" customFormat="1">
      <c r="B470" s="152"/>
      <c r="D470" s="150" t="s">
        <v>226</v>
      </c>
      <c r="E470" s="153" t="s">
        <v>19</v>
      </c>
      <c r="F470" s="154" t="s">
        <v>2999</v>
      </c>
      <c r="H470" s="155">
        <v>2.85</v>
      </c>
      <c r="I470" s="156"/>
      <c r="L470" s="152"/>
      <c r="M470" s="157"/>
      <c r="T470" s="158"/>
      <c r="AT470" s="153" t="s">
        <v>226</v>
      </c>
      <c r="AU470" s="153" t="s">
        <v>79</v>
      </c>
      <c r="AV470" s="12" t="s">
        <v>79</v>
      </c>
      <c r="AW470" s="12" t="s">
        <v>31</v>
      </c>
      <c r="AX470" s="12" t="s">
        <v>69</v>
      </c>
      <c r="AY470" s="153" t="s">
        <v>212</v>
      </c>
    </row>
    <row r="471" spans="2:51" s="12" customFormat="1">
      <c r="B471" s="152"/>
      <c r="D471" s="150" t="s">
        <v>226</v>
      </c>
      <c r="E471" s="153" t="s">
        <v>19</v>
      </c>
      <c r="F471" s="154" t="s">
        <v>3000</v>
      </c>
      <c r="H471" s="155">
        <v>2.2749999999999999</v>
      </c>
      <c r="I471" s="156"/>
      <c r="L471" s="152"/>
      <c r="M471" s="157"/>
      <c r="T471" s="158"/>
      <c r="AT471" s="153" t="s">
        <v>226</v>
      </c>
      <c r="AU471" s="153" t="s">
        <v>79</v>
      </c>
      <c r="AV471" s="12" t="s">
        <v>79</v>
      </c>
      <c r="AW471" s="12" t="s">
        <v>31</v>
      </c>
      <c r="AX471" s="12" t="s">
        <v>69</v>
      </c>
      <c r="AY471" s="153" t="s">
        <v>212</v>
      </c>
    </row>
    <row r="472" spans="2:51" s="15" customFormat="1">
      <c r="B472" s="176"/>
      <c r="D472" s="150" t="s">
        <v>226</v>
      </c>
      <c r="E472" s="177" t="s">
        <v>19</v>
      </c>
      <c r="F472" s="178" t="s">
        <v>455</v>
      </c>
      <c r="H472" s="179">
        <v>12.21</v>
      </c>
      <c r="I472" s="180"/>
      <c r="L472" s="176"/>
      <c r="M472" s="181"/>
      <c r="T472" s="182"/>
      <c r="AT472" s="177" t="s">
        <v>226</v>
      </c>
      <c r="AU472" s="177" t="s">
        <v>79</v>
      </c>
      <c r="AV472" s="15" t="s">
        <v>236</v>
      </c>
      <c r="AW472" s="15" t="s">
        <v>31</v>
      </c>
      <c r="AX472" s="15" t="s">
        <v>69</v>
      </c>
      <c r="AY472" s="177" t="s">
        <v>212</v>
      </c>
    </row>
    <row r="473" spans="2:51" s="14" customFormat="1">
      <c r="B473" s="170"/>
      <c r="D473" s="150" t="s">
        <v>226</v>
      </c>
      <c r="E473" s="171" t="s">
        <v>19</v>
      </c>
      <c r="F473" s="172" t="s">
        <v>3001</v>
      </c>
      <c r="H473" s="171" t="s">
        <v>19</v>
      </c>
      <c r="I473" s="173"/>
      <c r="L473" s="170"/>
      <c r="M473" s="174"/>
      <c r="T473" s="175"/>
      <c r="AT473" s="171" t="s">
        <v>226</v>
      </c>
      <c r="AU473" s="171" t="s">
        <v>79</v>
      </c>
      <c r="AV473" s="14" t="s">
        <v>77</v>
      </c>
      <c r="AW473" s="14" t="s">
        <v>31</v>
      </c>
      <c r="AX473" s="14" t="s">
        <v>69</v>
      </c>
      <c r="AY473" s="171" t="s">
        <v>212</v>
      </c>
    </row>
    <row r="474" spans="2:51" s="14" customFormat="1">
      <c r="B474" s="170"/>
      <c r="D474" s="150" t="s">
        <v>226</v>
      </c>
      <c r="E474" s="171" t="s">
        <v>19</v>
      </c>
      <c r="F474" s="172" t="s">
        <v>3002</v>
      </c>
      <c r="H474" s="171" t="s">
        <v>19</v>
      </c>
      <c r="I474" s="173"/>
      <c r="L474" s="170"/>
      <c r="M474" s="174"/>
      <c r="T474" s="175"/>
      <c r="AT474" s="171" t="s">
        <v>226</v>
      </c>
      <c r="AU474" s="171" t="s">
        <v>79</v>
      </c>
      <c r="AV474" s="14" t="s">
        <v>77</v>
      </c>
      <c r="AW474" s="14" t="s">
        <v>31</v>
      </c>
      <c r="AX474" s="14" t="s">
        <v>69</v>
      </c>
      <c r="AY474" s="171" t="s">
        <v>212</v>
      </c>
    </row>
    <row r="475" spans="2:51" s="12" customFormat="1">
      <c r="B475" s="152"/>
      <c r="D475" s="150" t="s">
        <v>226</v>
      </c>
      <c r="E475" s="153" t="s">
        <v>19</v>
      </c>
      <c r="F475" s="154" t="s">
        <v>3003</v>
      </c>
      <c r="H475" s="155">
        <v>4.8239999999999998</v>
      </c>
      <c r="I475" s="156"/>
      <c r="L475" s="152"/>
      <c r="M475" s="157"/>
      <c r="T475" s="158"/>
      <c r="AT475" s="153" t="s">
        <v>226</v>
      </c>
      <c r="AU475" s="153" t="s">
        <v>79</v>
      </c>
      <c r="AV475" s="12" t="s">
        <v>79</v>
      </c>
      <c r="AW475" s="12" t="s">
        <v>31</v>
      </c>
      <c r="AX475" s="12" t="s">
        <v>69</v>
      </c>
      <c r="AY475" s="153" t="s">
        <v>212</v>
      </c>
    </row>
    <row r="476" spans="2:51" s="12" customFormat="1">
      <c r="B476" s="152"/>
      <c r="D476" s="150" t="s">
        <v>226</v>
      </c>
      <c r="E476" s="153" t="s">
        <v>19</v>
      </c>
      <c r="F476" s="154" t="s">
        <v>3004</v>
      </c>
      <c r="H476" s="155">
        <v>11.074</v>
      </c>
      <c r="I476" s="156"/>
      <c r="L476" s="152"/>
      <c r="M476" s="157"/>
      <c r="T476" s="158"/>
      <c r="AT476" s="153" t="s">
        <v>226</v>
      </c>
      <c r="AU476" s="153" t="s">
        <v>79</v>
      </c>
      <c r="AV476" s="12" t="s">
        <v>79</v>
      </c>
      <c r="AW476" s="12" t="s">
        <v>31</v>
      </c>
      <c r="AX476" s="12" t="s">
        <v>69</v>
      </c>
      <c r="AY476" s="153" t="s">
        <v>212</v>
      </c>
    </row>
    <row r="477" spans="2:51" s="12" customFormat="1">
      <c r="B477" s="152"/>
      <c r="D477" s="150" t="s">
        <v>226</v>
      </c>
      <c r="E477" s="153" t="s">
        <v>19</v>
      </c>
      <c r="F477" s="154" t="s">
        <v>3005</v>
      </c>
      <c r="H477" s="155">
        <v>5.1539999999999999</v>
      </c>
      <c r="I477" s="156"/>
      <c r="L477" s="152"/>
      <c r="M477" s="157"/>
      <c r="T477" s="158"/>
      <c r="AT477" s="153" t="s">
        <v>226</v>
      </c>
      <c r="AU477" s="153" t="s">
        <v>79</v>
      </c>
      <c r="AV477" s="12" t="s">
        <v>79</v>
      </c>
      <c r="AW477" s="12" t="s">
        <v>31</v>
      </c>
      <c r="AX477" s="12" t="s">
        <v>69</v>
      </c>
      <c r="AY477" s="153" t="s">
        <v>212</v>
      </c>
    </row>
    <row r="478" spans="2:51" s="12" customFormat="1">
      <c r="B478" s="152"/>
      <c r="D478" s="150" t="s">
        <v>226</v>
      </c>
      <c r="E478" s="153" t="s">
        <v>19</v>
      </c>
      <c r="F478" s="154" t="s">
        <v>3006</v>
      </c>
      <c r="H478" s="155">
        <v>9.4540000000000006</v>
      </c>
      <c r="I478" s="156"/>
      <c r="L478" s="152"/>
      <c r="M478" s="157"/>
      <c r="T478" s="158"/>
      <c r="AT478" s="153" t="s">
        <v>226</v>
      </c>
      <c r="AU478" s="153" t="s">
        <v>79</v>
      </c>
      <c r="AV478" s="12" t="s">
        <v>79</v>
      </c>
      <c r="AW478" s="12" t="s">
        <v>31</v>
      </c>
      <c r="AX478" s="12" t="s">
        <v>69</v>
      </c>
      <c r="AY478" s="153" t="s">
        <v>212</v>
      </c>
    </row>
    <row r="479" spans="2:51" s="12" customFormat="1">
      <c r="B479" s="152"/>
      <c r="D479" s="150" t="s">
        <v>226</v>
      </c>
      <c r="E479" s="153" t="s">
        <v>19</v>
      </c>
      <c r="F479" s="154" t="s">
        <v>3007</v>
      </c>
      <c r="H479" s="155">
        <v>7.3540000000000001</v>
      </c>
      <c r="I479" s="156"/>
      <c r="L479" s="152"/>
      <c r="M479" s="157"/>
      <c r="T479" s="158"/>
      <c r="AT479" s="153" t="s">
        <v>226</v>
      </c>
      <c r="AU479" s="153" t="s">
        <v>79</v>
      </c>
      <c r="AV479" s="12" t="s">
        <v>79</v>
      </c>
      <c r="AW479" s="12" t="s">
        <v>31</v>
      </c>
      <c r="AX479" s="12" t="s">
        <v>69</v>
      </c>
      <c r="AY479" s="153" t="s">
        <v>212</v>
      </c>
    </row>
    <row r="480" spans="2:51" s="12" customFormat="1">
      <c r="B480" s="152"/>
      <c r="D480" s="150" t="s">
        <v>226</v>
      </c>
      <c r="E480" s="153" t="s">
        <v>19</v>
      </c>
      <c r="F480" s="154" t="s">
        <v>3008</v>
      </c>
      <c r="H480" s="155">
        <v>5.3639999999999999</v>
      </c>
      <c r="I480" s="156"/>
      <c r="L480" s="152"/>
      <c r="M480" s="157"/>
      <c r="T480" s="158"/>
      <c r="AT480" s="153" t="s">
        <v>226</v>
      </c>
      <c r="AU480" s="153" t="s">
        <v>79</v>
      </c>
      <c r="AV480" s="12" t="s">
        <v>79</v>
      </c>
      <c r="AW480" s="12" t="s">
        <v>31</v>
      </c>
      <c r="AX480" s="12" t="s">
        <v>69</v>
      </c>
      <c r="AY480" s="153" t="s">
        <v>212</v>
      </c>
    </row>
    <row r="481" spans="2:51" s="12" customFormat="1">
      <c r="B481" s="152"/>
      <c r="D481" s="150" t="s">
        <v>226</v>
      </c>
      <c r="E481" s="153" t="s">
        <v>19</v>
      </c>
      <c r="F481" s="154" t="s">
        <v>3009</v>
      </c>
      <c r="H481" s="155">
        <v>5.7590000000000003</v>
      </c>
      <c r="I481" s="156"/>
      <c r="L481" s="152"/>
      <c r="M481" s="157"/>
      <c r="T481" s="158"/>
      <c r="AT481" s="153" t="s">
        <v>226</v>
      </c>
      <c r="AU481" s="153" t="s">
        <v>79</v>
      </c>
      <c r="AV481" s="12" t="s">
        <v>79</v>
      </c>
      <c r="AW481" s="12" t="s">
        <v>31</v>
      </c>
      <c r="AX481" s="12" t="s">
        <v>69</v>
      </c>
      <c r="AY481" s="153" t="s">
        <v>212</v>
      </c>
    </row>
    <row r="482" spans="2:51" s="12" customFormat="1">
      <c r="B482" s="152"/>
      <c r="D482" s="150" t="s">
        <v>226</v>
      </c>
      <c r="E482" s="153" t="s">
        <v>19</v>
      </c>
      <c r="F482" s="154" t="s">
        <v>3010</v>
      </c>
      <c r="H482" s="155">
        <v>2.2970000000000002</v>
      </c>
      <c r="I482" s="156"/>
      <c r="L482" s="152"/>
      <c r="M482" s="157"/>
      <c r="T482" s="158"/>
      <c r="AT482" s="153" t="s">
        <v>226</v>
      </c>
      <c r="AU482" s="153" t="s">
        <v>79</v>
      </c>
      <c r="AV482" s="12" t="s">
        <v>79</v>
      </c>
      <c r="AW482" s="12" t="s">
        <v>31</v>
      </c>
      <c r="AX482" s="12" t="s">
        <v>69</v>
      </c>
      <c r="AY482" s="153" t="s">
        <v>212</v>
      </c>
    </row>
    <row r="483" spans="2:51" s="15" customFormat="1">
      <c r="B483" s="176"/>
      <c r="D483" s="150" t="s">
        <v>226</v>
      </c>
      <c r="E483" s="177" t="s">
        <v>19</v>
      </c>
      <c r="F483" s="178" t="s">
        <v>455</v>
      </c>
      <c r="H483" s="179">
        <v>51.28</v>
      </c>
      <c r="I483" s="180"/>
      <c r="L483" s="176"/>
      <c r="M483" s="181"/>
      <c r="T483" s="182"/>
      <c r="AT483" s="177" t="s">
        <v>226</v>
      </c>
      <c r="AU483" s="177" t="s">
        <v>79</v>
      </c>
      <c r="AV483" s="15" t="s">
        <v>236</v>
      </c>
      <c r="AW483" s="15" t="s">
        <v>31</v>
      </c>
      <c r="AX483" s="15" t="s">
        <v>69</v>
      </c>
      <c r="AY483" s="177" t="s">
        <v>212</v>
      </c>
    </row>
    <row r="484" spans="2:51" s="14" customFormat="1">
      <c r="B484" s="170"/>
      <c r="D484" s="150" t="s">
        <v>226</v>
      </c>
      <c r="E484" s="171" t="s">
        <v>19</v>
      </c>
      <c r="F484" s="172" t="s">
        <v>3011</v>
      </c>
      <c r="H484" s="171" t="s">
        <v>19</v>
      </c>
      <c r="I484" s="173"/>
      <c r="L484" s="170"/>
      <c r="M484" s="174"/>
      <c r="T484" s="175"/>
      <c r="AT484" s="171" t="s">
        <v>226</v>
      </c>
      <c r="AU484" s="171" t="s">
        <v>79</v>
      </c>
      <c r="AV484" s="14" t="s">
        <v>77</v>
      </c>
      <c r="AW484" s="14" t="s">
        <v>31</v>
      </c>
      <c r="AX484" s="14" t="s">
        <v>69</v>
      </c>
      <c r="AY484" s="171" t="s">
        <v>212</v>
      </c>
    </row>
    <row r="485" spans="2:51" s="12" customFormat="1">
      <c r="B485" s="152"/>
      <c r="D485" s="150" t="s">
        <v>226</v>
      </c>
      <c r="E485" s="153" t="s">
        <v>19</v>
      </c>
      <c r="F485" s="154" t="s">
        <v>1728</v>
      </c>
      <c r="H485" s="155">
        <v>2</v>
      </c>
      <c r="I485" s="156"/>
      <c r="L485" s="152"/>
      <c r="M485" s="157"/>
      <c r="T485" s="158"/>
      <c r="AT485" s="153" t="s">
        <v>226</v>
      </c>
      <c r="AU485" s="153" t="s">
        <v>79</v>
      </c>
      <c r="AV485" s="12" t="s">
        <v>79</v>
      </c>
      <c r="AW485" s="12" t="s">
        <v>31</v>
      </c>
      <c r="AX485" s="12" t="s">
        <v>69</v>
      </c>
      <c r="AY485" s="153" t="s">
        <v>212</v>
      </c>
    </row>
    <row r="486" spans="2:51" s="12" customFormat="1">
      <c r="B486" s="152"/>
      <c r="D486" s="150" t="s">
        <v>226</v>
      </c>
      <c r="E486" s="153" t="s">
        <v>19</v>
      </c>
      <c r="F486" s="154" t="s">
        <v>3012</v>
      </c>
      <c r="H486" s="155">
        <v>4.3550000000000004</v>
      </c>
      <c r="I486" s="156"/>
      <c r="L486" s="152"/>
      <c r="M486" s="157"/>
      <c r="T486" s="158"/>
      <c r="AT486" s="153" t="s">
        <v>226</v>
      </c>
      <c r="AU486" s="153" t="s">
        <v>79</v>
      </c>
      <c r="AV486" s="12" t="s">
        <v>79</v>
      </c>
      <c r="AW486" s="12" t="s">
        <v>31</v>
      </c>
      <c r="AX486" s="12" t="s">
        <v>69</v>
      </c>
      <c r="AY486" s="153" t="s">
        <v>212</v>
      </c>
    </row>
    <row r="487" spans="2:51" s="12" customFormat="1">
      <c r="B487" s="152"/>
      <c r="D487" s="150" t="s">
        <v>226</v>
      </c>
      <c r="E487" s="153" t="s">
        <v>19</v>
      </c>
      <c r="F487" s="154" t="s">
        <v>1730</v>
      </c>
      <c r="H487" s="155">
        <v>2</v>
      </c>
      <c r="I487" s="156"/>
      <c r="L487" s="152"/>
      <c r="M487" s="157"/>
      <c r="T487" s="158"/>
      <c r="AT487" s="153" t="s">
        <v>226</v>
      </c>
      <c r="AU487" s="153" t="s">
        <v>79</v>
      </c>
      <c r="AV487" s="12" t="s">
        <v>79</v>
      </c>
      <c r="AW487" s="12" t="s">
        <v>31</v>
      </c>
      <c r="AX487" s="12" t="s">
        <v>69</v>
      </c>
      <c r="AY487" s="153" t="s">
        <v>212</v>
      </c>
    </row>
    <row r="488" spans="2:51" s="12" customFormat="1">
      <c r="B488" s="152"/>
      <c r="D488" s="150" t="s">
        <v>226</v>
      </c>
      <c r="E488" s="153" t="s">
        <v>19</v>
      </c>
      <c r="F488" s="154" t="s">
        <v>1717</v>
      </c>
      <c r="H488" s="155">
        <v>2</v>
      </c>
      <c r="I488" s="156"/>
      <c r="L488" s="152"/>
      <c r="M488" s="157"/>
      <c r="T488" s="158"/>
      <c r="AT488" s="153" t="s">
        <v>226</v>
      </c>
      <c r="AU488" s="153" t="s">
        <v>79</v>
      </c>
      <c r="AV488" s="12" t="s">
        <v>79</v>
      </c>
      <c r="AW488" s="12" t="s">
        <v>31</v>
      </c>
      <c r="AX488" s="12" t="s">
        <v>69</v>
      </c>
      <c r="AY488" s="153" t="s">
        <v>212</v>
      </c>
    </row>
    <row r="489" spans="2:51" s="12" customFormat="1">
      <c r="B489" s="152"/>
      <c r="D489" s="150" t="s">
        <v>226</v>
      </c>
      <c r="E489" s="153" t="s">
        <v>19</v>
      </c>
      <c r="F489" s="154" t="s">
        <v>3013</v>
      </c>
      <c r="H489" s="155">
        <v>4.3550000000000004</v>
      </c>
      <c r="I489" s="156"/>
      <c r="L489" s="152"/>
      <c r="M489" s="157"/>
      <c r="T489" s="158"/>
      <c r="AT489" s="153" t="s">
        <v>226</v>
      </c>
      <c r="AU489" s="153" t="s">
        <v>79</v>
      </c>
      <c r="AV489" s="12" t="s">
        <v>79</v>
      </c>
      <c r="AW489" s="12" t="s">
        <v>31</v>
      </c>
      <c r="AX489" s="12" t="s">
        <v>69</v>
      </c>
      <c r="AY489" s="153" t="s">
        <v>212</v>
      </c>
    </row>
    <row r="490" spans="2:51" s="12" customFormat="1">
      <c r="B490" s="152"/>
      <c r="D490" s="150" t="s">
        <v>226</v>
      </c>
      <c r="E490" s="153" t="s">
        <v>19</v>
      </c>
      <c r="F490" s="154" t="s">
        <v>1733</v>
      </c>
      <c r="H490" s="155">
        <v>2</v>
      </c>
      <c r="I490" s="156"/>
      <c r="L490" s="152"/>
      <c r="M490" s="157"/>
      <c r="T490" s="158"/>
      <c r="AT490" s="153" t="s">
        <v>226</v>
      </c>
      <c r="AU490" s="153" t="s">
        <v>79</v>
      </c>
      <c r="AV490" s="12" t="s">
        <v>79</v>
      </c>
      <c r="AW490" s="12" t="s">
        <v>31</v>
      </c>
      <c r="AX490" s="12" t="s">
        <v>69</v>
      </c>
      <c r="AY490" s="153" t="s">
        <v>212</v>
      </c>
    </row>
    <row r="491" spans="2:51" s="12" customFormat="1">
      <c r="B491" s="152"/>
      <c r="D491" s="150" t="s">
        <v>226</v>
      </c>
      <c r="E491" s="153" t="s">
        <v>19</v>
      </c>
      <c r="F491" s="154" t="s">
        <v>1734</v>
      </c>
      <c r="H491" s="155">
        <v>2</v>
      </c>
      <c r="I491" s="156"/>
      <c r="L491" s="152"/>
      <c r="M491" s="157"/>
      <c r="T491" s="158"/>
      <c r="AT491" s="153" t="s">
        <v>226</v>
      </c>
      <c r="AU491" s="153" t="s">
        <v>79</v>
      </c>
      <c r="AV491" s="12" t="s">
        <v>79</v>
      </c>
      <c r="AW491" s="12" t="s">
        <v>31</v>
      </c>
      <c r="AX491" s="12" t="s">
        <v>69</v>
      </c>
      <c r="AY491" s="153" t="s">
        <v>212</v>
      </c>
    </row>
    <row r="492" spans="2:51" s="15" customFormat="1">
      <c r="B492" s="176"/>
      <c r="D492" s="150" t="s">
        <v>226</v>
      </c>
      <c r="E492" s="177" t="s">
        <v>19</v>
      </c>
      <c r="F492" s="178" t="s">
        <v>455</v>
      </c>
      <c r="H492" s="179">
        <v>18.71</v>
      </c>
      <c r="I492" s="180"/>
      <c r="L492" s="176"/>
      <c r="M492" s="181"/>
      <c r="T492" s="182"/>
      <c r="AT492" s="177" t="s">
        <v>226</v>
      </c>
      <c r="AU492" s="177" t="s">
        <v>79</v>
      </c>
      <c r="AV492" s="15" t="s">
        <v>236</v>
      </c>
      <c r="AW492" s="15" t="s">
        <v>31</v>
      </c>
      <c r="AX492" s="15" t="s">
        <v>69</v>
      </c>
      <c r="AY492" s="177" t="s">
        <v>212</v>
      </c>
    </row>
    <row r="493" spans="2:51" s="14" customFormat="1">
      <c r="B493" s="170"/>
      <c r="D493" s="150" t="s">
        <v>226</v>
      </c>
      <c r="E493" s="171" t="s">
        <v>19</v>
      </c>
      <c r="F493" s="172" t="s">
        <v>2996</v>
      </c>
      <c r="H493" s="171" t="s">
        <v>19</v>
      </c>
      <c r="I493" s="173"/>
      <c r="L493" s="170"/>
      <c r="M493" s="174"/>
      <c r="T493" s="175"/>
      <c r="AT493" s="171" t="s">
        <v>226</v>
      </c>
      <c r="AU493" s="171" t="s">
        <v>79</v>
      </c>
      <c r="AV493" s="14" t="s">
        <v>77</v>
      </c>
      <c r="AW493" s="14" t="s">
        <v>31</v>
      </c>
      <c r="AX493" s="14" t="s">
        <v>69</v>
      </c>
      <c r="AY493" s="171" t="s">
        <v>212</v>
      </c>
    </row>
    <row r="494" spans="2:51" s="12" customFormat="1">
      <c r="B494" s="152"/>
      <c r="D494" s="150" t="s">
        <v>226</v>
      </c>
      <c r="E494" s="153" t="s">
        <v>19</v>
      </c>
      <c r="F494" s="154" t="s">
        <v>3014</v>
      </c>
      <c r="H494" s="155">
        <v>1.607</v>
      </c>
      <c r="I494" s="156"/>
      <c r="L494" s="152"/>
      <c r="M494" s="157"/>
      <c r="T494" s="158"/>
      <c r="AT494" s="153" t="s">
        <v>226</v>
      </c>
      <c r="AU494" s="153" t="s">
        <v>79</v>
      </c>
      <c r="AV494" s="12" t="s">
        <v>79</v>
      </c>
      <c r="AW494" s="12" t="s">
        <v>31</v>
      </c>
      <c r="AX494" s="12" t="s">
        <v>69</v>
      </c>
      <c r="AY494" s="153" t="s">
        <v>212</v>
      </c>
    </row>
    <row r="495" spans="2:51" s="15" customFormat="1">
      <c r="B495" s="176"/>
      <c r="D495" s="150" t="s">
        <v>226</v>
      </c>
      <c r="E495" s="177" t="s">
        <v>19</v>
      </c>
      <c r="F495" s="178" t="s">
        <v>455</v>
      </c>
      <c r="H495" s="179">
        <v>1.607</v>
      </c>
      <c r="I495" s="180"/>
      <c r="L495" s="176"/>
      <c r="M495" s="181"/>
      <c r="T495" s="182"/>
      <c r="AT495" s="177" t="s">
        <v>226</v>
      </c>
      <c r="AU495" s="177" t="s">
        <v>79</v>
      </c>
      <c r="AV495" s="15" t="s">
        <v>236</v>
      </c>
      <c r="AW495" s="15" t="s">
        <v>31</v>
      </c>
      <c r="AX495" s="15" t="s">
        <v>69</v>
      </c>
      <c r="AY495" s="177" t="s">
        <v>212</v>
      </c>
    </row>
    <row r="496" spans="2:51" s="14" customFormat="1">
      <c r="B496" s="170"/>
      <c r="D496" s="150" t="s">
        <v>226</v>
      </c>
      <c r="E496" s="171" t="s">
        <v>19</v>
      </c>
      <c r="F496" s="172" t="s">
        <v>3015</v>
      </c>
      <c r="H496" s="171" t="s">
        <v>19</v>
      </c>
      <c r="I496" s="173"/>
      <c r="L496" s="170"/>
      <c r="M496" s="174"/>
      <c r="T496" s="175"/>
      <c r="AT496" s="171" t="s">
        <v>226</v>
      </c>
      <c r="AU496" s="171" t="s">
        <v>79</v>
      </c>
      <c r="AV496" s="14" t="s">
        <v>77</v>
      </c>
      <c r="AW496" s="14" t="s">
        <v>31</v>
      </c>
      <c r="AX496" s="14" t="s">
        <v>69</v>
      </c>
      <c r="AY496" s="171" t="s">
        <v>212</v>
      </c>
    </row>
    <row r="497" spans="2:65" s="12" customFormat="1">
      <c r="B497" s="152"/>
      <c r="D497" s="150" t="s">
        <v>226</v>
      </c>
      <c r="E497" s="153" t="s">
        <v>19</v>
      </c>
      <c r="F497" s="154" t="s">
        <v>3016</v>
      </c>
      <c r="H497" s="155">
        <v>8.625</v>
      </c>
      <c r="I497" s="156"/>
      <c r="L497" s="152"/>
      <c r="M497" s="157"/>
      <c r="T497" s="158"/>
      <c r="AT497" s="153" t="s">
        <v>226</v>
      </c>
      <c r="AU497" s="153" t="s">
        <v>79</v>
      </c>
      <c r="AV497" s="12" t="s">
        <v>79</v>
      </c>
      <c r="AW497" s="12" t="s">
        <v>31</v>
      </c>
      <c r="AX497" s="12" t="s">
        <v>69</v>
      </c>
      <c r="AY497" s="153" t="s">
        <v>212</v>
      </c>
    </row>
    <row r="498" spans="2:65" s="15" customFormat="1">
      <c r="B498" s="176"/>
      <c r="D498" s="150" t="s">
        <v>226</v>
      </c>
      <c r="E498" s="177" t="s">
        <v>19</v>
      </c>
      <c r="F498" s="178" t="s">
        <v>455</v>
      </c>
      <c r="H498" s="179">
        <v>8.625</v>
      </c>
      <c r="I498" s="180"/>
      <c r="L498" s="176"/>
      <c r="M498" s="181"/>
      <c r="T498" s="182"/>
      <c r="AT498" s="177" t="s">
        <v>226</v>
      </c>
      <c r="AU498" s="177" t="s">
        <v>79</v>
      </c>
      <c r="AV498" s="15" t="s">
        <v>236</v>
      </c>
      <c r="AW498" s="15" t="s">
        <v>31</v>
      </c>
      <c r="AX498" s="15" t="s">
        <v>69</v>
      </c>
      <c r="AY498" s="177" t="s">
        <v>212</v>
      </c>
    </row>
    <row r="499" spans="2:65" s="13" customFormat="1">
      <c r="B499" s="159"/>
      <c r="D499" s="150" t="s">
        <v>226</v>
      </c>
      <c r="E499" s="160" t="s">
        <v>19</v>
      </c>
      <c r="F499" s="161" t="s">
        <v>228</v>
      </c>
      <c r="H499" s="162">
        <v>293.827</v>
      </c>
      <c r="I499" s="163"/>
      <c r="L499" s="159"/>
      <c r="M499" s="164"/>
      <c r="T499" s="165"/>
      <c r="AT499" s="160" t="s">
        <v>226</v>
      </c>
      <c r="AU499" s="160" t="s">
        <v>79</v>
      </c>
      <c r="AV499" s="13" t="s">
        <v>229</v>
      </c>
      <c r="AW499" s="13" t="s">
        <v>31</v>
      </c>
      <c r="AX499" s="13" t="s">
        <v>77</v>
      </c>
      <c r="AY499" s="160" t="s">
        <v>212</v>
      </c>
    </row>
    <row r="500" spans="2:65" s="1" customFormat="1" ht="16.5" customHeight="1">
      <c r="B500" s="34"/>
      <c r="C500" s="133" t="s">
        <v>832</v>
      </c>
      <c r="D500" s="133" t="s">
        <v>215</v>
      </c>
      <c r="E500" s="134" t="s">
        <v>3017</v>
      </c>
      <c r="F500" s="135" t="s">
        <v>3018</v>
      </c>
      <c r="G500" s="136" t="s">
        <v>536</v>
      </c>
      <c r="H500" s="137">
        <v>1553.2339999999999</v>
      </c>
      <c r="I500" s="138"/>
      <c r="J500" s="139">
        <f>ROUND(I500*H500,2)</f>
        <v>0</v>
      </c>
      <c r="K500" s="135" t="s">
        <v>219</v>
      </c>
      <c r="L500" s="34"/>
      <c r="M500" s="140" t="s">
        <v>19</v>
      </c>
      <c r="N500" s="141" t="s">
        <v>40</v>
      </c>
      <c r="P500" s="142">
        <f>O500*H500</f>
        <v>0</v>
      </c>
      <c r="Q500" s="142">
        <v>1.2E-4</v>
      </c>
      <c r="R500" s="142">
        <f>Q500*H500</f>
        <v>0.18638807999999998</v>
      </c>
      <c r="S500" s="142">
        <v>0</v>
      </c>
      <c r="T500" s="143">
        <f>S500*H500</f>
        <v>0</v>
      </c>
      <c r="AR500" s="144" t="s">
        <v>229</v>
      </c>
      <c r="AT500" s="144" t="s">
        <v>215</v>
      </c>
      <c r="AU500" s="144" t="s">
        <v>79</v>
      </c>
      <c r="AY500" s="19" t="s">
        <v>212</v>
      </c>
      <c r="BE500" s="145">
        <f>IF(N500="základní",J500,0)</f>
        <v>0</v>
      </c>
      <c r="BF500" s="145">
        <f>IF(N500="snížená",J500,0)</f>
        <v>0</v>
      </c>
      <c r="BG500" s="145">
        <f>IF(N500="zákl. přenesená",J500,0)</f>
        <v>0</v>
      </c>
      <c r="BH500" s="145">
        <f>IF(N500="sníž. přenesená",J500,0)</f>
        <v>0</v>
      </c>
      <c r="BI500" s="145">
        <f>IF(N500="nulová",J500,0)</f>
        <v>0</v>
      </c>
      <c r="BJ500" s="19" t="s">
        <v>77</v>
      </c>
      <c r="BK500" s="145">
        <f>ROUND(I500*H500,2)</f>
        <v>0</v>
      </c>
      <c r="BL500" s="19" t="s">
        <v>229</v>
      </c>
      <c r="BM500" s="144" t="s">
        <v>3019</v>
      </c>
    </row>
    <row r="501" spans="2:65" s="1" customFormat="1">
      <c r="B501" s="34"/>
      <c r="D501" s="146" t="s">
        <v>222</v>
      </c>
      <c r="F501" s="147" t="s">
        <v>3020</v>
      </c>
      <c r="I501" s="148"/>
      <c r="L501" s="34"/>
      <c r="M501" s="149"/>
      <c r="T501" s="55"/>
      <c r="AT501" s="19" t="s">
        <v>222</v>
      </c>
      <c r="AU501" s="19" t="s">
        <v>79</v>
      </c>
    </row>
    <row r="502" spans="2:65" s="14" customFormat="1">
      <c r="B502" s="170"/>
      <c r="D502" s="150" t="s">
        <v>226</v>
      </c>
      <c r="E502" s="171" t="s">
        <v>19</v>
      </c>
      <c r="F502" s="172" t="s">
        <v>2985</v>
      </c>
      <c r="H502" s="171" t="s">
        <v>19</v>
      </c>
      <c r="I502" s="173"/>
      <c r="L502" s="170"/>
      <c r="M502" s="174"/>
      <c r="T502" s="175"/>
      <c r="AT502" s="171" t="s">
        <v>226</v>
      </c>
      <c r="AU502" s="171" t="s">
        <v>79</v>
      </c>
      <c r="AV502" s="14" t="s">
        <v>77</v>
      </c>
      <c r="AW502" s="14" t="s">
        <v>31</v>
      </c>
      <c r="AX502" s="14" t="s">
        <v>69</v>
      </c>
      <c r="AY502" s="171" t="s">
        <v>212</v>
      </c>
    </row>
    <row r="503" spans="2:65" s="14" customFormat="1">
      <c r="B503" s="170"/>
      <c r="D503" s="150" t="s">
        <v>226</v>
      </c>
      <c r="E503" s="171" t="s">
        <v>19</v>
      </c>
      <c r="F503" s="172" t="s">
        <v>3021</v>
      </c>
      <c r="H503" s="171" t="s">
        <v>19</v>
      </c>
      <c r="I503" s="173"/>
      <c r="L503" s="170"/>
      <c r="M503" s="174"/>
      <c r="T503" s="175"/>
      <c r="AT503" s="171" t="s">
        <v>226</v>
      </c>
      <c r="AU503" s="171" t="s">
        <v>79</v>
      </c>
      <c r="AV503" s="14" t="s">
        <v>77</v>
      </c>
      <c r="AW503" s="14" t="s">
        <v>31</v>
      </c>
      <c r="AX503" s="14" t="s">
        <v>69</v>
      </c>
      <c r="AY503" s="171" t="s">
        <v>212</v>
      </c>
    </row>
    <row r="504" spans="2:65" s="14" customFormat="1">
      <c r="B504" s="170"/>
      <c r="D504" s="150" t="s">
        <v>226</v>
      </c>
      <c r="E504" s="171" t="s">
        <v>19</v>
      </c>
      <c r="F504" s="172" t="s">
        <v>3002</v>
      </c>
      <c r="H504" s="171" t="s">
        <v>19</v>
      </c>
      <c r="I504" s="173"/>
      <c r="L504" s="170"/>
      <c r="M504" s="174"/>
      <c r="T504" s="175"/>
      <c r="AT504" s="171" t="s">
        <v>226</v>
      </c>
      <c r="AU504" s="171" t="s">
        <v>79</v>
      </c>
      <c r="AV504" s="14" t="s">
        <v>77</v>
      </c>
      <c r="AW504" s="14" t="s">
        <v>31</v>
      </c>
      <c r="AX504" s="14" t="s">
        <v>69</v>
      </c>
      <c r="AY504" s="171" t="s">
        <v>212</v>
      </c>
    </row>
    <row r="505" spans="2:65" s="12" customFormat="1">
      <c r="B505" s="152"/>
      <c r="D505" s="150" t="s">
        <v>226</v>
      </c>
      <c r="E505" s="153" t="s">
        <v>19</v>
      </c>
      <c r="F505" s="154" t="s">
        <v>3022</v>
      </c>
      <c r="H505" s="155">
        <v>6.81</v>
      </c>
      <c r="I505" s="156"/>
      <c r="L505" s="152"/>
      <c r="M505" s="157"/>
      <c r="T505" s="158"/>
      <c r="AT505" s="153" t="s">
        <v>226</v>
      </c>
      <c r="AU505" s="153" t="s">
        <v>79</v>
      </c>
      <c r="AV505" s="12" t="s">
        <v>79</v>
      </c>
      <c r="AW505" s="12" t="s">
        <v>31</v>
      </c>
      <c r="AX505" s="12" t="s">
        <v>69</v>
      </c>
      <c r="AY505" s="153" t="s">
        <v>212</v>
      </c>
    </row>
    <row r="506" spans="2:65" s="12" customFormat="1">
      <c r="B506" s="152"/>
      <c r="D506" s="150" t="s">
        <v>226</v>
      </c>
      <c r="E506" s="153" t="s">
        <v>19</v>
      </c>
      <c r="F506" s="154" t="s">
        <v>3023</v>
      </c>
      <c r="H506" s="155">
        <v>2.65</v>
      </c>
      <c r="I506" s="156"/>
      <c r="L506" s="152"/>
      <c r="M506" s="157"/>
      <c r="T506" s="158"/>
      <c r="AT506" s="153" t="s">
        <v>226</v>
      </c>
      <c r="AU506" s="153" t="s">
        <v>79</v>
      </c>
      <c r="AV506" s="12" t="s">
        <v>79</v>
      </c>
      <c r="AW506" s="12" t="s">
        <v>31</v>
      </c>
      <c r="AX506" s="12" t="s">
        <v>69</v>
      </c>
      <c r="AY506" s="153" t="s">
        <v>212</v>
      </c>
    </row>
    <row r="507" spans="2:65" s="12" customFormat="1">
      <c r="B507" s="152"/>
      <c r="D507" s="150" t="s">
        <v>226</v>
      </c>
      <c r="E507" s="153" t="s">
        <v>19</v>
      </c>
      <c r="F507" s="154" t="s">
        <v>3024</v>
      </c>
      <c r="H507" s="155">
        <v>5.96</v>
      </c>
      <c r="I507" s="156"/>
      <c r="L507" s="152"/>
      <c r="M507" s="157"/>
      <c r="T507" s="158"/>
      <c r="AT507" s="153" t="s">
        <v>226</v>
      </c>
      <c r="AU507" s="153" t="s">
        <v>79</v>
      </c>
      <c r="AV507" s="12" t="s">
        <v>79</v>
      </c>
      <c r="AW507" s="12" t="s">
        <v>31</v>
      </c>
      <c r="AX507" s="12" t="s">
        <v>69</v>
      </c>
      <c r="AY507" s="153" t="s">
        <v>212</v>
      </c>
    </row>
    <row r="508" spans="2:65" s="12" customFormat="1">
      <c r="B508" s="152"/>
      <c r="D508" s="150" t="s">
        <v>226</v>
      </c>
      <c r="E508" s="153" t="s">
        <v>19</v>
      </c>
      <c r="F508" s="154" t="s">
        <v>3025</v>
      </c>
      <c r="H508" s="155">
        <v>6.71</v>
      </c>
      <c r="I508" s="156"/>
      <c r="L508" s="152"/>
      <c r="M508" s="157"/>
      <c r="T508" s="158"/>
      <c r="AT508" s="153" t="s">
        <v>226</v>
      </c>
      <c r="AU508" s="153" t="s">
        <v>79</v>
      </c>
      <c r="AV508" s="12" t="s">
        <v>79</v>
      </c>
      <c r="AW508" s="12" t="s">
        <v>31</v>
      </c>
      <c r="AX508" s="12" t="s">
        <v>69</v>
      </c>
      <c r="AY508" s="153" t="s">
        <v>212</v>
      </c>
    </row>
    <row r="509" spans="2:65" s="12" customFormat="1">
      <c r="B509" s="152"/>
      <c r="D509" s="150" t="s">
        <v>226</v>
      </c>
      <c r="E509" s="153" t="s">
        <v>19</v>
      </c>
      <c r="F509" s="154" t="s">
        <v>3026</v>
      </c>
      <c r="H509" s="155">
        <v>6.71</v>
      </c>
      <c r="I509" s="156"/>
      <c r="L509" s="152"/>
      <c r="M509" s="157"/>
      <c r="T509" s="158"/>
      <c r="AT509" s="153" t="s">
        <v>226</v>
      </c>
      <c r="AU509" s="153" t="s">
        <v>79</v>
      </c>
      <c r="AV509" s="12" t="s">
        <v>79</v>
      </c>
      <c r="AW509" s="12" t="s">
        <v>31</v>
      </c>
      <c r="AX509" s="12" t="s">
        <v>69</v>
      </c>
      <c r="AY509" s="153" t="s">
        <v>212</v>
      </c>
    </row>
    <row r="510" spans="2:65" s="12" customFormat="1">
      <c r="B510" s="152"/>
      <c r="D510" s="150" t="s">
        <v>226</v>
      </c>
      <c r="E510" s="153" t="s">
        <v>19</v>
      </c>
      <c r="F510" s="154" t="s">
        <v>3027</v>
      </c>
      <c r="H510" s="155">
        <v>6.71</v>
      </c>
      <c r="I510" s="156"/>
      <c r="L510" s="152"/>
      <c r="M510" s="157"/>
      <c r="T510" s="158"/>
      <c r="AT510" s="153" t="s">
        <v>226</v>
      </c>
      <c r="AU510" s="153" t="s">
        <v>79</v>
      </c>
      <c r="AV510" s="12" t="s">
        <v>79</v>
      </c>
      <c r="AW510" s="12" t="s">
        <v>31</v>
      </c>
      <c r="AX510" s="12" t="s">
        <v>69</v>
      </c>
      <c r="AY510" s="153" t="s">
        <v>212</v>
      </c>
    </row>
    <row r="511" spans="2:65" s="12" customFormat="1">
      <c r="B511" s="152"/>
      <c r="D511" s="150" t="s">
        <v>226</v>
      </c>
      <c r="E511" s="153" t="s">
        <v>19</v>
      </c>
      <c r="F511" s="154" t="s">
        <v>3028</v>
      </c>
      <c r="H511" s="155">
        <v>6.71</v>
      </c>
      <c r="I511" s="156"/>
      <c r="L511" s="152"/>
      <c r="M511" s="157"/>
      <c r="T511" s="158"/>
      <c r="AT511" s="153" t="s">
        <v>226</v>
      </c>
      <c r="AU511" s="153" t="s">
        <v>79</v>
      </c>
      <c r="AV511" s="12" t="s">
        <v>79</v>
      </c>
      <c r="AW511" s="12" t="s">
        <v>31</v>
      </c>
      <c r="AX511" s="12" t="s">
        <v>69</v>
      </c>
      <c r="AY511" s="153" t="s">
        <v>212</v>
      </c>
    </row>
    <row r="512" spans="2:65" s="15" customFormat="1">
      <c r="B512" s="176"/>
      <c r="D512" s="150" t="s">
        <v>226</v>
      </c>
      <c r="E512" s="177" t="s">
        <v>19</v>
      </c>
      <c r="F512" s="178" t="s">
        <v>455</v>
      </c>
      <c r="H512" s="179">
        <v>42.26</v>
      </c>
      <c r="I512" s="180"/>
      <c r="L512" s="176"/>
      <c r="M512" s="181"/>
      <c r="T512" s="182"/>
      <c r="AT512" s="177" t="s">
        <v>226</v>
      </c>
      <c r="AU512" s="177" t="s">
        <v>79</v>
      </c>
      <c r="AV512" s="15" t="s">
        <v>236</v>
      </c>
      <c r="AW512" s="15" t="s">
        <v>31</v>
      </c>
      <c r="AX512" s="15" t="s">
        <v>69</v>
      </c>
      <c r="AY512" s="177" t="s">
        <v>212</v>
      </c>
    </row>
    <row r="513" spans="2:51" s="14" customFormat="1">
      <c r="B513" s="170"/>
      <c r="D513" s="150" t="s">
        <v>226</v>
      </c>
      <c r="E513" s="171" t="s">
        <v>19</v>
      </c>
      <c r="F513" s="172" t="s">
        <v>3011</v>
      </c>
      <c r="H513" s="171" t="s">
        <v>19</v>
      </c>
      <c r="I513" s="173"/>
      <c r="L513" s="170"/>
      <c r="M513" s="174"/>
      <c r="T513" s="175"/>
      <c r="AT513" s="171" t="s">
        <v>226</v>
      </c>
      <c r="AU513" s="171" t="s">
        <v>79</v>
      </c>
      <c r="AV513" s="14" t="s">
        <v>77</v>
      </c>
      <c r="AW513" s="14" t="s">
        <v>31</v>
      </c>
      <c r="AX513" s="14" t="s">
        <v>69</v>
      </c>
      <c r="AY513" s="171" t="s">
        <v>212</v>
      </c>
    </row>
    <row r="514" spans="2:51" s="12" customFormat="1">
      <c r="B514" s="152"/>
      <c r="D514" s="150" t="s">
        <v>226</v>
      </c>
      <c r="E514" s="153" t="s">
        <v>19</v>
      </c>
      <c r="F514" s="154" t="s">
        <v>3029</v>
      </c>
      <c r="H514" s="155">
        <v>3.8</v>
      </c>
      <c r="I514" s="156"/>
      <c r="L514" s="152"/>
      <c r="M514" s="157"/>
      <c r="T514" s="158"/>
      <c r="AT514" s="153" t="s">
        <v>226</v>
      </c>
      <c r="AU514" s="153" t="s">
        <v>79</v>
      </c>
      <c r="AV514" s="12" t="s">
        <v>79</v>
      </c>
      <c r="AW514" s="12" t="s">
        <v>31</v>
      </c>
      <c r="AX514" s="12" t="s">
        <v>69</v>
      </c>
      <c r="AY514" s="153" t="s">
        <v>212</v>
      </c>
    </row>
    <row r="515" spans="2:51" s="15" customFormat="1">
      <c r="B515" s="176"/>
      <c r="D515" s="150" t="s">
        <v>226</v>
      </c>
      <c r="E515" s="177" t="s">
        <v>19</v>
      </c>
      <c r="F515" s="178" t="s">
        <v>455</v>
      </c>
      <c r="H515" s="179">
        <v>3.8</v>
      </c>
      <c r="I515" s="180"/>
      <c r="L515" s="176"/>
      <c r="M515" s="181"/>
      <c r="T515" s="182"/>
      <c r="AT515" s="177" t="s">
        <v>226</v>
      </c>
      <c r="AU515" s="177" t="s">
        <v>79</v>
      </c>
      <c r="AV515" s="15" t="s">
        <v>236</v>
      </c>
      <c r="AW515" s="15" t="s">
        <v>31</v>
      </c>
      <c r="AX515" s="15" t="s">
        <v>69</v>
      </c>
      <c r="AY515" s="177" t="s">
        <v>212</v>
      </c>
    </row>
    <row r="516" spans="2:51" s="14" customFormat="1">
      <c r="B516" s="170"/>
      <c r="D516" s="150" t="s">
        <v>226</v>
      </c>
      <c r="E516" s="171" t="s">
        <v>19</v>
      </c>
      <c r="F516" s="172" t="s">
        <v>3030</v>
      </c>
      <c r="H516" s="171" t="s">
        <v>19</v>
      </c>
      <c r="I516" s="173"/>
      <c r="L516" s="170"/>
      <c r="M516" s="174"/>
      <c r="T516" s="175"/>
      <c r="AT516" s="171" t="s">
        <v>226</v>
      </c>
      <c r="AU516" s="171" t="s">
        <v>79</v>
      </c>
      <c r="AV516" s="14" t="s">
        <v>77</v>
      </c>
      <c r="AW516" s="14" t="s">
        <v>31</v>
      </c>
      <c r="AX516" s="14" t="s">
        <v>69</v>
      </c>
      <c r="AY516" s="171" t="s">
        <v>212</v>
      </c>
    </row>
    <row r="517" spans="2:51" s="14" customFormat="1">
      <c r="B517" s="170"/>
      <c r="D517" s="150" t="s">
        <v>226</v>
      </c>
      <c r="E517" s="171" t="s">
        <v>19</v>
      </c>
      <c r="F517" s="172" t="s">
        <v>3002</v>
      </c>
      <c r="H517" s="171" t="s">
        <v>19</v>
      </c>
      <c r="I517" s="173"/>
      <c r="L517" s="170"/>
      <c r="M517" s="174"/>
      <c r="T517" s="175"/>
      <c r="AT517" s="171" t="s">
        <v>226</v>
      </c>
      <c r="AU517" s="171" t="s">
        <v>79</v>
      </c>
      <c r="AV517" s="14" t="s">
        <v>77</v>
      </c>
      <c r="AW517" s="14" t="s">
        <v>31</v>
      </c>
      <c r="AX517" s="14" t="s">
        <v>69</v>
      </c>
      <c r="AY517" s="171" t="s">
        <v>212</v>
      </c>
    </row>
    <row r="518" spans="2:51" s="12" customFormat="1">
      <c r="B518" s="152"/>
      <c r="D518" s="150" t="s">
        <v>226</v>
      </c>
      <c r="E518" s="153" t="s">
        <v>19</v>
      </c>
      <c r="F518" s="154" t="s">
        <v>3031</v>
      </c>
      <c r="H518" s="155">
        <v>184.14</v>
      </c>
      <c r="I518" s="156"/>
      <c r="L518" s="152"/>
      <c r="M518" s="157"/>
      <c r="T518" s="158"/>
      <c r="AT518" s="153" t="s">
        <v>226</v>
      </c>
      <c r="AU518" s="153" t="s">
        <v>79</v>
      </c>
      <c r="AV518" s="12" t="s">
        <v>79</v>
      </c>
      <c r="AW518" s="12" t="s">
        <v>31</v>
      </c>
      <c r="AX518" s="12" t="s">
        <v>69</v>
      </c>
      <c r="AY518" s="153" t="s">
        <v>212</v>
      </c>
    </row>
    <row r="519" spans="2:51" s="12" customFormat="1">
      <c r="B519" s="152"/>
      <c r="D519" s="150" t="s">
        <v>226</v>
      </c>
      <c r="E519" s="153" t="s">
        <v>19</v>
      </c>
      <c r="F519" s="154" t="s">
        <v>3032</v>
      </c>
      <c r="H519" s="155">
        <v>186.29</v>
      </c>
      <c r="I519" s="156"/>
      <c r="L519" s="152"/>
      <c r="M519" s="157"/>
      <c r="T519" s="158"/>
      <c r="AT519" s="153" t="s">
        <v>226</v>
      </c>
      <c r="AU519" s="153" t="s">
        <v>79</v>
      </c>
      <c r="AV519" s="12" t="s">
        <v>79</v>
      </c>
      <c r="AW519" s="12" t="s">
        <v>31</v>
      </c>
      <c r="AX519" s="12" t="s">
        <v>69</v>
      </c>
      <c r="AY519" s="153" t="s">
        <v>212</v>
      </c>
    </row>
    <row r="520" spans="2:51" s="12" customFormat="1">
      <c r="B520" s="152"/>
      <c r="D520" s="150" t="s">
        <v>226</v>
      </c>
      <c r="E520" s="153" t="s">
        <v>19</v>
      </c>
      <c r="F520" s="154" t="s">
        <v>3033</v>
      </c>
      <c r="H520" s="155">
        <v>163.11199999999999</v>
      </c>
      <c r="I520" s="156"/>
      <c r="L520" s="152"/>
      <c r="M520" s="157"/>
      <c r="T520" s="158"/>
      <c r="AT520" s="153" t="s">
        <v>226</v>
      </c>
      <c r="AU520" s="153" t="s">
        <v>79</v>
      </c>
      <c r="AV520" s="12" t="s">
        <v>79</v>
      </c>
      <c r="AW520" s="12" t="s">
        <v>31</v>
      </c>
      <c r="AX520" s="12" t="s">
        <v>69</v>
      </c>
      <c r="AY520" s="153" t="s">
        <v>212</v>
      </c>
    </row>
    <row r="521" spans="2:51" s="12" customFormat="1">
      <c r="B521" s="152"/>
      <c r="D521" s="150" t="s">
        <v>226</v>
      </c>
      <c r="E521" s="153" t="s">
        <v>19</v>
      </c>
      <c r="F521" s="154" t="s">
        <v>3034</v>
      </c>
      <c r="H521" s="155">
        <v>171.74</v>
      </c>
      <c r="I521" s="156"/>
      <c r="L521" s="152"/>
      <c r="M521" s="157"/>
      <c r="T521" s="158"/>
      <c r="AT521" s="153" t="s">
        <v>226</v>
      </c>
      <c r="AU521" s="153" t="s">
        <v>79</v>
      </c>
      <c r="AV521" s="12" t="s">
        <v>79</v>
      </c>
      <c r="AW521" s="12" t="s">
        <v>31</v>
      </c>
      <c r="AX521" s="12" t="s">
        <v>69</v>
      </c>
      <c r="AY521" s="153" t="s">
        <v>212</v>
      </c>
    </row>
    <row r="522" spans="2:51" s="12" customFormat="1">
      <c r="B522" s="152"/>
      <c r="D522" s="150" t="s">
        <v>226</v>
      </c>
      <c r="E522" s="153" t="s">
        <v>19</v>
      </c>
      <c r="F522" s="154" t="s">
        <v>3035</v>
      </c>
      <c r="H522" s="155">
        <v>180.375</v>
      </c>
      <c r="I522" s="156"/>
      <c r="L522" s="152"/>
      <c r="M522" s="157"/>
      <c r="T522" s="158"/>
      <c r="AT522" s="153" t="s">
        <v>226</v>
      </c>
      <c r="AU522" s="153" t="s">
        <v>79</v>
      </c>
      <c r="AV522" s="12" t="s">
        <v>79</v>
      </c>
      <c r="AW522" s="12" t="s">
        <v>31</v>
      </c>
      <c r="AX522" s="12" t="s">
        <v>69</v>
      </c>
      <c r="AY522" s="153" t="s">
        <v>212</v>
      </c>
    </row>
    <row r="523" spans="2:51" s="12" customFormat="1">
      <c r="B523" s="152"/>
      <c r="D523" s="150" t="s">
        <v>226</v>
      </c>
      <c r="E523" s="153" t="s">
        <v>19</v>
      </c>
      <c r="F523" s="154" t="s">
        <v>3036</v>
      </c>
      <c r="H523" s="155">
        <v>171.11600000000001</v>
      </c>
      <c r="I523" s="156"/>
      <c r="L523" s="152"/>
      <c r="M523" s="157"/>
      <c r="T523" s="158"/>
      <c r="AT523" s="153" t="s">
        <v>226</v>
      </c>
      <c r="AU523" s="153" t="s">
        <v>79</v>
      </c>
      <c r="AV523" s="12" t="s">
        <v>79</v>
      </c>
      <c r="AW523" s="12" t="s">
        <v>31</v>
      </c>
      <c r="AX523" s="12" t="s">
        <v>69</v>
      </c>
      <c r="AY523" s="153" t="s">
        <v>212</v>
      </c>
    </row>
    <row r="524" spans="2:51" s="12" customFormat="1">
      <c r="B524" s="152"/>
      <c r="D524" s="150" t="s">
        <v>226</v>
      </c>
      <c r="E524" s="153" t="s">
        <v>19</v>
      </c>
      <c r="F524" s="154" t="s">
        <v>3037</v>
      </c>
      <c r="H524" s="155">
        <v>182.87100000000001</v>
      </c>
      <c r="I524" s="156"/>
      <c r="L524" s="152"/>
      <c r="M524" s="157"/>
      <c r="T524" s="158"/>
      <c r="AT524" s="153" t="s">
        <v>226</v>
      </c>
      <c r="AU524" s="153" t="s">
        <v>79</v>
      </c>
      <c r="AV524" s="12" t="s">
        <v>79</v>
      </c>
      <c r="AW524" s="12" t="s">
        <v>31</v>
      </c>
      <c r="AX524" s="12" t="s">
        <v>69</v>
      </c>
      <c r="AY524" s="153" t="s">
        <v>212</v>
      </c>
    </row>
    <row r="525" spans="2:51" s="12" customFormat="1">
      <c r="B525" s="152"/>
      <c r="D525" s="150" t="s">
        <v>226</v>
      </c>
      <c r="E525" s="153" t="s">
        <v>19</v>
      </c>
      <c r="F525" s="154" t="s">
        <v>3038</v>
      </c>
      <c r="H525" s="155">
        <v>48.9</v>
      </c>
      <c r="I525" s="156"/>
      <c r="L525" s="152"/>
      <c r="M525" s="157"/>
      <c r="T525" s="158"/>
      <c r="AT525" s="153" t="s">
        <v>226</v>
      </c>
      <c r="AU525" s="153" t="s">
        <v>79</v>
      </c>
      <c r="AV525" s="12" t="s">
        <v>79</v>
      </c>
      <c r="AW525" s="12" t="s">
        <v>31</v>
      </c>
      <c r="AX525" s="12" t="s">
        <v>69</v>
      </c>
      <c r="AY525" s="153" t="s">
        <v>212</v>
      </c>
    </row>
    <row r="526" spans="2:51" s="15" customFormat="1">
      <c r="B526" s="176"/>
      <c r="D526" s="150" t="s">
        <v>226</v>
      </c>
      <c r="E526" s="177" t="s">
        <v>19</v>
      </c>
      <c r="F526" s="178" t="s">
        <v>455</v>
      </c>
      <c r="H526" s="179">
        <v>1288.5440000000001</v>
      </c>
      <c r="I526" s="180"/>
      <c r="L526" s="176"/>
      <c r="M526" s="181"/>
      <c r="T526" s="182"/>
      <c r="AT526" s="177" t="s">
        <v>226</v>
      </c>
      <c r="AU526" s="177" t="s">
        <v>79</v>
      </c>
      <c r="AV526" s="15" t="s">
        <v>236</v>
      </c>
      <c r="AW526" s="15" t="s">
        <v>31</v>
      </c>
      <c r="AX526" s="15" t="s">
        <v>69</v>
      </c>
      <c r="AY526" s="177" t="s">
        <v>212</v>
      </c>
    </row>
    <row r="527" spans="2:51" s="14" customFormat="1">
      <c r="B527" s="170"/>
      <c r="D527" s="150" t="s">
        <v>226</v>
      </c>
      <c r="E527" s="171" t="s">
        <v>19</v>
      </c>
      <c r="F527" s="172" t="s">
        <v>3015</v>
      </c>
      <c r="H527" s="171" t="s">
        <v>19</v>
      </c>
      <c r="I527" s="173"/>
      <c r="L527" s="170"/>
      <c r="M527" s="174"/>
      <c r="T527" s="175"/>
      <c r="AT527" s="171" t="s">
        <v>226</v>
      </c>
      <c r="AU527" s="171" t="s">
        <v>79</v>
      </c>
      <c r="AV527" s="14" t="s">
        <v>77</v>
      </c>
      <c r="AW527" s="14" t="s">
        <v>31</v>
      </c>
      <c r="AX527" s="14" t="s">
        <v>69</v>
      </c>
      <c r="AY527" s="171" t="s">
        <v>212</v>
      </c>
    </row>
    <row r="528" spans="2:51" s="12" customFormat="1">
      <c r="B528" s="152"/>
      <c r="D528" s="150" t="s">
        <v>226</v>
      </c>
      <c r="E528" s="153" t="s">
        <v>19</v>
      </c>
      <c r="F528" s="154" t="s">
        <v>3039</v>
      </c>
      <c r="H528" s="155">
        <v>6.5549999999999997</v>
      </c>
      <c r="I528" s="156"/>
      <c r="L528" s="152"/>
      <c r="M528" s="157"/>
      <c r="T528" s="158"/>
      <c r="AT528" s="153" t="s">
        <v>226</v>
      </c>
      <c r="AU528" s="153" t="s">
        <v>79</v>
      </c>
      <c r="AV528" s="12" t="s">
        <v>79</v>
      </c>
      <c r="AW528" s="12" t="s">
        <v>31</v>
      </c>
      <c r="AX528" s="12" t="s">
        <v>69</v>
      </c>
      <c r="AY528" s="153" t="s">
        <v>212</v>
      </c>
    </row>
    <row r="529" spans="2:51" s="12" customFormat="1">
      <c r="B529" s="152"/>
      <c r="D529" s="150" t="s">
        <v>226</v>
      </c>
      <c r="E529" s="153" t="s">
        <v>19</v>
      </c>
      <c r="F529" s="154" t="s">
        <v>3040</v>
      </c>
      <c r="H529" s="155">
        <v>4.8550000000000004</v>
      </c>
      <c r="I529" s="156"/>
      <c r="L529" s="152"/>
      <c r="M529" s="157"/>
      <c r="T529" s="158"/>
      <c r="AT529" s="153" t="s">
        <v>226</v>
      </c>
      <c r="AU529" s="153" t="s">
        <v>79</v>
      </c>
      <c r="AV529" s="12" t="s">
        <v>79</v>
      </c>
      <c r="AW529" s="12" t="s">
        <v>31</v>
      </c>
      <c r="AX529" s="12" t="s">
        <v>69</v>
      </c>
      <c r="AY529" s="153" t="s">
        <v>212</v>
      </c>
    </row>
    <row r="530" spans="2:51" s="12" customFormat="1">
      <c r="B530" s="152"/>
      <c r="D530" s="150" t="s">
        <v>226</v>
      </c>
      <c r="E530" s="153" t="s">
        <v>19</v>
      </c>
      <c r="F530" s="154" t="s">
        <v>3041</v>
      </c>
      <c r="H530" s="155">
        <v>3.5049999999999999</v>
      </c>
      <c r="I530" s="156"/>
      <c r="L530" s="152"/>
      <c r="M530" s="157"/>
      <c r="T530" s="158"/>
      <c r="AT530" s="153" t="s">
        <v>226</v>
      </c>
      <c r="AU530" s="153" t="s">
        <v>79</v>
      </c>
      <c r="AV530" s="12" t="s">
        <v>79</v>
      </c>
      <c r="AW530" s="12" t="s">
        <v>31</v>
      </c>
      <c r="AX530" s="12" t="s">
        <v>69</v>
      </c>
      <c r="AY530" s="153" t="s">
        <v>212</v>
      </c>
    </row>
    <row r="531" spans="2:51" s="12" customFormat="1">
      <c r="B531" s="152"/>
      <c r="D531" s="150" t="s">
        <v>226</v>
      </c>
      <c r="E531" s="153" t="s">
        <v>19</v>
      </c>
      <c r="F531" s="154" t="s">
        <v>3042</v>
      </c>
      <c r="H531" s="155">
        <v>4.3550000000000004</v>
      </c>
      <c r="I531" s="156"/>
      <c r="L531" s="152"/>
      <c r="M531" s="157"/>
      <c r="T531" s="158"/>
      <c r="AT531" s="153" t="s">
        <v>226</v>
      </c>
      <c r="AU531" s="153" t="s">
        <v>79</v>
      </c>
      <c r="AV531" s="12" t="s">
        <v>79</v>
      </c>
      <c r="AW531" s="12" t="s">
        <v>31</v>
      </c>
      <c r="AX531" s="12" t="s">
        <v>69</v>
      </c>
      <c r="AY531" s="153" t="s">
        <v>212</v>
      </c>
    </row>
    <row r="532" spans="2:51" s="12" customFormat="1">
      <c r="B532" s="152"/>
      <c r="D532" s="150" t="s">
        <v>226</v>
      </c>
      <c r="E532" s="153" t="s">
        <v>19</v>
      </c>
      <c r="F532" s="154" t="s">
        <v>3043</v>
      </c>
      <c r="H532" s="155">
        <v>4.1550000000000002</v>
      </c>
      <c r="I532" s="156"/>
      <c r="L532" s="152"/>
      <c r="M532" s="157"/>
      <c r="T532" s="158"/>
      <c r="AT532" s="153" t="s">
        <v>226</v>
      </c>
      <c r="AU532" s="153" t="s">
        <v>79</v>
      </c>
      <c r="AV532" s="12" t="s">
        <v>79</v>
      </c>
      <c r="AW532" s="12" t="s">
        <v>31</v>
      </c>
      <c r="AX532" s="12" t="s">
        <v>69</v>
      </c>
      <c r="AY532" s="153" t="s">
        <v>212</v>
      </c>
    </row>
    <row r="533" spans="2:51" s="12" customFormat="1">
      <c r="B533" s="152"/>
      <c r="D533" s="150" t="s">
        <v>226</v>
      </c>
      <c r="E533" s="153" t="s">
        <v>19</v>
      </c>
      <c r="F533" s="154" t="s">
        <v>3044</v>
      </c>
      <c r="H533" s="155">
        <v>4.3550000000000004</v>
      </c>
      <c r="I533" s="156"/>
      <c r="L533" s="152"/>
      <c r="M533" s="157"/>
      <c r="T533" s="158"/>
      <c r="AT533" s="153" t="s">
        <v>226</v>
      </c>
      <c r="AU533" s="153" t="s">
        <v>79</v>
      </c>
      <c r="AV533" s="12" t="s">
        <v>79</v>
      </c>
      <c r="AW533" s="12" t="s">
        <v>31</v>
      </c>
      <c r="AX533" s="12" t="s">
        <v>69</v>
      </c>
      <c r="AY533" s="153" t="s">
        <v>212</v>
      </c>
    </row>
    <row r="534" spans="2:51" s="12" customFormat="1">
      <c r="B534" s="152"/>
      <c r="D534" s="150" t="s">
        <v>226</v>
      </c>
      <c r="E534" s="153" t="s">
        <v>19</v>
      </c>
      <c r="F534" s="154" t="s">
        <v>3045</v>
      </c>
      <c r="H534" s="155">
        <v>4.9550000000000001</v>
      </c>
      <c r="I534" s="156"/>
      <c r="L534" s="152"/>
      <c r="M534" s="157"/>
      <c r="T534" s="158"/>
      <c r="AT534" s="153" t="s">
        <v>226</v>
      </c>
      <c r="AU534" s="153" t="s">
        <v>79</v>
      </c>
      <c r="AV534" s="12" t="s">
        <v>79</v>
      </c>
      <c r="AW534" s="12" t="s">
        <v>31</v>
      </c>
      <c r="AX534" s="12" t="s">
        <v>69</v>
      </c>
      <c r="AY534" s="153" t="s">
        <v>212</v>
      </c>
    </row>
    <row r="535" spans="2:51" s="15" customFormat="1">
      <c r="B535" s="176"/>
      <c r="D535" s="150" t="s">
        <v>226</v>
      </c>
      <c r="E535" s="177" t="s">
        <v>19</v>
      </c>
      <c r="F535" s="178" t="s">
        <v>455</v>
      </c>
      <c r="H535" s="179">
        <v>32.734999999999999</v>
      </c>
      <c r="I535" s="180"/>
      <c r="L535" s="176"/>
      <c r="M535" s="181"/>
      <c r="T535" s="182"/>
      <c r="AT535" s="177" t="s">
        <v>226</v>
      </c>
      <c r="AU535" s="177" t="s">
        <v>79</v>
      </c>
      <c r="AV535" s="15" t="s">
        <v>236</v>
      </c>
      <c r="AW535" s="15" t="s">
        <v>31</v>
      </c>
      <c r="AX535" s="15" t="s">
        <v>69</v>
      </c>
      <c r="AY535" s="177" t="s">
        <v>212</v>
      </c>
    </row>
    <row r="536" spans="2:51" s="14" customFormat="1">
      <c r="B536" s="170"/>
      <c r="D536" s="150" t="s">
        <v>226</v>
      </c>
      <c r="E536" s="171" t="s">
        <v>19</v>
      </c>
      <c r="F536" s="172" t="s">
        <v>3011</v>
      </c>
      <c r="H536" s="171" t="s">
        <v>19</v>
      </c>
      <c r="I536" s="173"/>
      <c r="L536" s="170"/>
      <c r="M536" s="174"/>
      <c r="T536" s="175"/>
      <c r="AT536" s="171" t="s">
        <v>226</v>
      </c>
      <c r="AU536" s="171" t="s">
        <v>79</v>
      </c>
      <c r="AV536" s="14" t="s">
        <v>77</v>
      </c>
      <c r="AW536" s="14" t="s">
        <v>31</v>
      </c>
      <c r="AX536" s="14" t="s">
        <v>69</v>
      </c>
      <c r="AY536" s="171" t="s">
        <v>212</v>
      </c>
    </row>
    <row r="537" spans="2:51" s="12" customFormat="1">
      <c r="B537" s="152"/>
      <c r="D537" s="150" t="s">
        <v>226</v>
      </c>
      <c r="E537" s="153" t="s">
        <v>19</v>
      </c>
      <c r="F537" s="154" t="s">
        <v>3046</v>
      </c>
      <c r="H537" s="155">
        <v>3.5</v>
      </c>
      <c r="I537" s="156"/>
      <c r="L537" s="152"/>
      <c r="M537" s="157"/>
      <c r="T537" s="158"/>
      <c r="AT537" s="153" t="s">
        <v>226</v>
      </c>
      <c r="AU537" s="153" t="s">
        <v>79</v>
      </c>
      <c r="AV537" s="12" t="s">
        <v>79</v>
      </c>
      <c r="AW537" s="12" t="s">
        <v>31</v>
      </c>
      <c r="AX537" s="12" t="s">
        <v>69</v>
      </c>
      <c r="AY537" s="153" t="s">
        <v>212</v>
      </c>
    </row>
    <row r="538" spans="2:51" s="12" customFormat="1">
      <c r="B538" s="152"/>
      <c r="D538" s="150" t="s">
        <v>226</v>
      </c>
      <c r="E538" s="153" t="s">
        <v>19</v>
      </c>
      <c r="F538" s="154" t="s">
        <v>3047</v>
      </c>
      <c r="H538" s="155">
        <v>0.9</v>
      </c>
      <c r="I538" s="156"/>
      <c r="L538" s="152"/>
      <c r="M538" s="157"/>
      <c r="T538" s="158"/>
      <c r="AT538" s="153" t="s">
        <v>226</v>
      </c>
      <c r="AU538" s="153" t="s">
        <v>79</v>
      </c>
      <c r="AV538" s="12" t="s">
        <v>79</v>
      </c>
      <c r="AW538" s="12" t="s">
        <v>31</v>
      </c>
      <c r="AX538" s="12" t="s">
        <v>69</v>
      </c>
      <c r="AY538" s="153" t="s">
        <v>212</v>
      </c>
    </row>
    <row r="539" spans="2:51" s="12" customFormat="1">
      <c r="B539" s="152"/>
      <c r="D539" s="150" t="s">
        <v>226</v>
      </c>
      <c r="E539" s="153" t="s">
        <v>19</v>
      </c>
      <c r="F539" s="154" t="s">
        <v>1790</v>
      </c>
      <c r="H539" s="155">
        <v>3</v>
      </c>
      <c r="I539" s="156"/>
      <c r="L539" s="152"/>
      <c r="M539" s="157"/>
      <c r="T539" s="158"/>
      <c r="AT539" s="153" t="s">
        <v>226</v>
      </c>
      <c r="AU539" s="153" t="s">
        <v>79</v>
      </c>
      <c r="AV539" s="12" t="s">
        <v>79</v>
      </c>
      <c r="AW539" s="12" t="s">
        <v>31</v>
      </c>
      <c r="AX539" s="12" t="s">
        <v>69</v>
      </c>
      <c r="AY539" s="153" t="s">
        <v>212</v>
      </c>
    </row>
    <row r="540" spans="2:51" s="15" customFormat="1">
      <c r="B540" s="176"/>
      <c r="D540" s="150" t="s">
        <v>226</v>
      </c>
      <c r="E540" s="177" t="s">
        <v>19</v>
      </c>
      <c r="F540" s="178" t="s">
        <v>455</v>
      </c>
      <c r="H540" s="179">
        <v>7.4</v>
      </c>
      <c r="I540" s="180"/>
      <c r="L540" s="176"/>
      <c r="M540" s="181"/>
      <c r="T540" s="182"/>
      <c r="AT540" s="177" t="s">
        <v>226</v>
      </c>
      <c r="AU540" s="177" t="s">
        <v>79</v>
      </c>
      <c r="AV540" s="15" t="s">
        <v>236</v>
      </c>
      <c r="AW540" s="15" t="s">
        <v>31</v>
      </c>
      <c r="AX540" s="15" t="s">
        <v>69</v>
      </c>
      <c r="AY540" s="177" t="s">
        <v>212</v>
      </c>
    </row>
    <row r="541" spans="2:51" s="14" customFormat="1">
      <c r="B541" s="170"/>
      <c r="D541" s="150" t="s">
        <v>226</v>
      </c>
      <c r="E541" s="171" t="s">
        <v>19</v>
      </c>
      <c r="F541" s="172" t="s">
        <v>3048</v>
      </c>
      <c r="H541" s="171" t="s">
        <v>19</v>
      </c>
      <c r="I541" s="173"/>
      <c r="L541" s="170"/>
      <c r="M541" s="174"/>
      <c r="T541" s="175"/>
      <c r="AT541" s="171" t="s">
        <v>226</v>
      </c>
      <c r="AU541" s="171" t="s">
        <v>79</v>
      </c>
      <c r="AV541" s="14" t="s">
        <v>77</v>
      </c>
      <c r="AW541" s="14" t="s">
        <v>31</v>
      </c>
      <c r="AX541" s="14" t="s">
        <v>69</v>
      </c>
      <c r="AY541" s="171" t="s">
        <v>212</v>
      </c>
    </row>
    <row r="542" spans="2:51" s="14" customFormat="1">
      <c r="B542" s="170"/>
      <c r="D542" s="150" t="s">
        <v>226</v>
      </c>
      <c r="E542" s="171" t="s">
        <v>19</v>
      </c>
      <c r="F542" s="172" t="s">
        <v>3002</v>
      </c>
      <c r="H542" s="171" t="s">
        <v>19</v>
      </c>
      <c r="I542" s="173"/>
      <c r="L542" s="170"/>
      <c r="M542" s="174"/>
      <c r="T542" s="175"/>
      <c r="AT542" s="171" t="s">
        <v>226</v>
      </c>
      <c r="AU542" s="171" t="s">
        <v>79</v>
      </c>
      <c r="AV542" s="14" t="s">
        <v>77</v>
      </c>
      <c r="AW542" s="14" t="s">
        <v>31</v>
      </c>
      <c r="AX542" s="14" t="s">
        <v>69</v>
      </c>
      <c r="AY542" s="171" t="s">
        <v>212</v>
      </c>
    </row>
    <row r="543" spans="2:51" s="12" customFormat="1">
      <c r="B543" s="152"/>
      <c r="D543" s="150" t="s">
        <v>226</v>
      </c>
      <c r="E543" s="153" t="s">
        <v>19</v>
      </c>
      <c r="F543" s="154" t="s">
        <v>3049</v>
      </c>
      <c r="H543" s="155">
        <v>18.495000000000001</v>
      </c>
      <c r="I543" s="156"/>
      <c r="L543" s="152"/>
      <c r="M543" s="157"/>
      <c r="T543" s="158"/>
      <c r="AT543" s="153" t="s">
        <v>226</v>
      </c>
      <c r="AU543" s="153" t="s">
        <v>79</v>
      </c>
      <c r="AV543" s="12" t="s">
        <v>79</v>
      </c>
      <c r="AW543" s="12" t="s">
        <v>31</v>
      </c>
      <c r="AX543" s="12" t="s">
        <v>69</v>
      </c>
      <c r="AY543" s="153" t="s">
        <v>212</v>
      </c>
    </row>
    <row r="544" spans="2:51" s="12" customFormat="1">
      <c r="B544" s="152"/>
      <c r="D544" s="150" t="s">
        <v>226</v>
      </c>
      <c r="E544" s="153" t="s">
        <v>19</v>
      </c>
      <c r="F544" s="154" t="s">
        <v>3050</v>
      </c>
      <c r="H544" s="155">
        <v>14.25</v>
      </c>
      <c r="I544" s="156"/>
      <c r="L544" s="152"/>
      <c r="M544" s="157"/>
      <c r="T544" s="158"/>
      <c r="AT544" s="153" t="s">
        <v>226</v>
      </c>
      <c r="AU544" s="153" t="s">
        <v>79</v>
      </c>
      <c r="AV544" s="12" t="s">
        <v>79</v>
      </c>
      <c r="AW544" s="12" t="s">
        <v>31</v>
      </c>
      <c r="AX544" s="12" t="s">
        <v>69</v>
      </c>
      <c r="AY544" s="153" t="s">
        <v>212</v>
      </c>
    </row>
    <row r="545" spans="2:51" s="12" customFormat="1">
      <c r="B545" s="152"/>
      <c r="D545" s="150" t="s">
        <v>226</v>
      </c>
      <c r="E545" s="153" t="s">
        <v>19</v>
      </c>
      <c r="F545" s="154" t="s">
        <v>3051</v>
      </c>
      <c r="H545" s="155">
        <v>11.675000000000001</v>
      </c>
      <c r="I545" s="156"/>
      <c r="L545" s="152"/>
      <c r="M545" s="157"/>
      <c r="T545" s="158"/>
      <c r="AT545" s="153" t="s">
        <v>226</v>
      </c>
      <c r="AU545" s="153" t="s">
        <v>79</v>
      </c>
      <c r="AV545" s="12" t="s">
        <v>79</v>
      </c>
      <c r="AW545" s="12" t="s">
        <v>31</v>
      </c>
      <c r="AX545" s="12" t="s">
        <v>69</v>
      </c>
      <c r="AY545" s="153" t="s">
        <v>212</v>
      </c>
    </row>
    <row r="546" spans="2:51" s="12" customFormat="1">
      <c r="B546" s="152"/>
      <c r="D546" s="150" t="s">
        <v>226</v>
      </c>
      <c r="E546" s="153" t="s">
        <v>19</v>
      </c>
      <c r="F546" s="154" t="s">
        <v>3052</v>
      </c>
      <c r="H546" s="155">
        <v>22.1</v>
      </c>
      <c r="I546" s="156"/>
      <c r="L546" s="152"/>
      <c r="M546" s="157"/>
      <c r="T546" s="158"/>
      <c r="AT546" s="153" t="s">
        <v>226</v>
      </c>
      <c r="AU546" s="153" t="s">
        <v>79</v>
      </c>
      <c r="AV546" s="12" t="s">
        <v>79</v>
      </c>
      <c r="AW546" s="12" t="s">
        <v>31</v>
      </c>
      <c r="AX546" s="12" t="s">
        <v>69</v>
      </c>
      <c r="AY546" s="153" t="s">
        <v>212</v>
      </c>
    </row>
    <row r="547" spans="2:51" s="12" customFormat="1">
      <c r="B547" s="152"/>
      <c r="D547" s="150" t="s">
        <v>226</v>
      </c>
      <c r="E547" s="153" t="s">
        <v>19</v>
      </c>
      <c r="F547" s="154" t="s">
        <v>3053</v>
      </c>
      <c r="H547" s="155">
        <v>18.074999999999999</v>
      </c>
      <c r="I547" s="156"/>
      <c r="L547" s="152"/>
      <c r="M547" s="157"/>
      <c r="T547" s="158"/>
      <c r="AT547" s="153" t="s">
        <v>226</v>
      </c>
      <c r="AU547" s="153" t="s">
        <v>79</v>
      </c>
      <c r="AV547" s="12" t="s">
        <v>79</v>
      </c>
      <c r="AW547" s="12" t="s">
        <v>31</v>
      </c>
      <c r="AX547" s="12" t="s">
        <v>69</v>
      </c>
      <c r="AY547" s="153" t="s">
        <v>212</v>
      </c>
    </row>
    <row r="548" spans="2:51" s="12" customFormat="1">
      <c r="B548" s="152"/>
      <c r="D548" s="150" t="s">
        <v>226</v>
      </c>
      <c r="E548" s="153" t="s">
        <v>19</v>
      </c>
      <c r="F548" s="154" t="s">
        <v>3054</v>
      </c>
      <c r="H548" s="155">
        <v>21.55</v>
      </c>
      <c r="I548" s="156"/>
      <c r="L548" s="152"/>
      <c r="M548" s="157"/>
      <c r="T548" s="158"/>
      <c r="AT548" s="153" t="s">
        <v>226</v>
      </c>
      <c r="AU548" s="153" t="s">
        <v>79</v>
      </c>
      <c r="AV548" s="12" t="s">
        <v>79</v>
      </c>
      <c r="AW548" s="12" t="s">
        <v>31</v>
      </c>
      <c r="AX548" s="12" t="s">
        <v>69</v>
      </c>
      <c r="AY548" s="153" t="s">
        <v>212</v>
      </c>
    </row>
    <row r="549" spans="2:51" s="12" customFormat="1">
      <c r="B549" s="152"/>
      <c r="D549" s="150" t="s">
        <v>226</v>
      </c>
      <c r="E549" s="153" t="s">
        <v>19</v>
      </c>
      <c r="F549" s="154" t="s">
        <v>3055</v>
      </c>
      <c r="H549" s="155">
        <v>25.5</v>
      </c>
      <c r="I549" s="156"/>
      <c r="L549" s="152"/>
      <c r="M549" s="157"/>
      <c r="T549" s="158"/>
      <c r="AT549" s="153" t="s">
        <v>226</v>
      </c>
      <c r="AU549" s="153" t="s">
        <v>79</v>
      </c>
      <c r="AV549" s="12" t="s">
        <v>79</v>
      </c>
      <c r="AW549" s="12" t="s">
        <v>31</v>
      </c>
      <c r="AX549" s="12" t="s">
        <v>69</v>
      </c>
      <c r="AY549" s="153" t="s">
        <v>212</v>
      </c>
    </row>
    <row r="550" spans="2:51" s="15" customFormat="1">
      <c r="B550" s="176"/>
      <c r="D550" s="150" t="s">
        <v>226</v>
      </c>
      <c r="E550" s="177" t="s">
        <v>19</v>
      </c>
      <c r="F550" s="178" t="s">
        <v>455</v>
      </c>
      <c r="H550" s="179">
        <v>131.64500000000001</v>
      </c>
      <c r="I550" s="180"/>
      <c r="L550" s="176"/>
      <c r="M550" s="181"/>
      <c r="T550" s="182"/>
      <c r="AT550" s="177" t="s">
        <v>226</v>
      </c>
      <c r="AU550" s="177" t="s">
        <v>79</v>
      </c>
      <c r="AV550" s="15" t="s">
        <v>236</v>
      </c>
      <c r="AW550" s="15" t="s">
        <v>31</v>
      </c>
      <c r="AX550" s="15" t="s">
        <v>69</v>
      </c>
      <c r="AY550" s="177" t="s">
        <v>212</v>
      </c>
    </row>
    <row r="551" spans="2:51" s="14" customFormat="1">
      <c r="B551" s="170"/>
      <c r="D551" s="150" t="s">
        <v>226</v>
      </c>
      <c r="E551" s="171" t="s">
        <v>19</v>
      </c>
      <c r="F551" s="172" t="s">
        <v>3011</v>
      </c>
      <c r="H551" s="171" t="s">
        <v>19</v>
      </c>
      <c r="I551" s="173"/>
      <c r="L551" s="170"/>
      <c r="M551" s="174"/>
      <c r="T551" s="175"/>
      <c r="AT551" s="171" t="s">
        <v>226</v>
      </c>
      <c r="AU551" s="171" t="s">
        <v>79</v>
      </c>
      <c r="AV551" s="14" t="s">
        <v>77</v>
      </c>
      <c r="AW551" s="14" t="s">
        <v>31</v>
      </c>
      <c r="AX551" s="14" t="s">
        <v>69</v>
      </c>
      <c r="AY551" s="171" t="s">
        <v>212</v>
      </c>
    </row>
    <row r="552" spans="2:51" s="12" customFormat="1">
      <c r="B552" s="152"/>
      <c r="D552" s="150" t="s">
        <v>226</v>
      </c>
      <c r="E552" s="153" t="s">
        <v>19</v>
      </c>
      <c r="F552" s="154" t="s">
        <v>3056</v>
      </c>
      <c r="H552" s="155">
        <v>8.4499999999999993</v>
      </c>
      <c r="I552" s="156"/>
      <c r="L552" s="152"/>
      <c r="M552" s="157"/>
      <c r="T552" s="158"/>
      <c r="AT552" s="153" t="s">
        <v>226</v>
      </c>
      <c r="AU552" s="153" t="s">
        <v>79</v>
      </c>
      <c r="AV552" s="12" t="s">
        <v>79</v>
      </c>
      <c r="AW552" s="12" t="s">
        <v>31</v>
      </c>
      <c r="AX552" s="12" t="s">
        <v>69</v>
      </c>
      <c r="AY552" s="153" t="s">
        <v>212</v>
      </c>
    </row>
    <row r="553" spans="2:51" s="12" customFormat="1">
      <c r="B553" s="152"/>
      <c r="D553" s="150" t="s">
        <v>226</v>
      </c>
      <c r="E553" s="153" t="s">
        <v>19</v>
      </c>
      <c r="F553" s="154" t="s">
        <v>3057</v>
      </c>
      <c r="H553" s="155">
        <v>4.7</v>
      </c>
      <c r="I553" s="156"/>
      <c r="L553" s="152"/>
      <c r="M553" s="157"/>
      <c r="T553" s="158"/>
      <c r="AT553" s="153" t="s">
        <v>226</v>
      </c>
      <c r="AU553" s="153" t="s">
        <v>79</v>
      </c>
      <c r="AV553" s="12" t="s">
        <v>79</v>
      </c>
      <c r="AW553" s="12" t="s">
        <v>31</v>
      </c>
      <c r="AX553" s="12" t="s">
        <v>69</v>
      </c>
      <c r="AY553" s="153" t="s">
        <v>212</v>
      </c>
    </row>
    <row r="554" spans="2:51" s="12" customFormat="1">
      <c r="B554" s="152"/>
      <c r="D554" s="150" t="s">
        <v>226</v>
      </c>
      <c r="E554" s="153" t="s">
        <v>19</v>
      </c>
      <c r="F554" s="154" t="s">
        <v>3058</v>
      </c>
      <c r="H554" s="155">
        <v>6.5</v>
      </c>
      <c r="I554" s="156"/>
      <c r="L554" s="152"/>
      <c r="M554" s="157"/>
      <c r="T554" s="158"/>
      <c r="AT554" s="153" t="s">
        <v>226</v>
      </c>
      <c r="AU554" s="153" t="s">
        <v>79</v>
      </c>
      <c r="AV554" s="12" t="s">
        <v>79</v>
      </c>
      <c r="AW554" s="12" t="s">
        <v>31</v>
      </c>
      <c r="AX554" s="12" t="s">
        <v>69</v>
      </c>
      <c r="AY554" s="153" t="s">
        <v>212</v>
      </c>
    </row>
    <row r="555" spans="2:51" s="12" customFormat="1">
      <c r="B555" s="152"/>
      <c r="D555" s="150" t="s">
        <v>226</v>
      </c>
      <c r="E555" s="153" t="s">
        <v>19</v>
      </c>
      <c r="F555" s="154" t="s">
        <v>3059</v>
      </c>
      <c r="H555" s="155">
        <v>6.5</v>
      </c>
      <c r="I555" s="156"/>
      <c r="L555" s="152"/>
      <c r="M555" s="157"/>
      <c r="T555" s="158"/>
      <c r="AT555" s="153" t="s">
        <v>226</v>
      </c>
      <c r="AU555" s="153" t="s">
        <v>79</v>
      </c>
      <c r="AV555" s="12" t="s">
        <v>79</v>
      </c>
      <c r="AW555" s="12" t="s">
        <v>31</v>
      </c>
      <c r="AX555" s="12" t="s">
        <v>69</v>
      </c>
      <c r="AY555" s="153" t="s">
        <v>212</v>
      </c>
    </row>
    <row r="556" spans="2:51" s="12" customFormat="1">
      <c r="B556" s="152"/>
      <c r="D556" s="150" t="s">
        <v>226</v>
      </c>
      <c r="E556" s="153" t="s">
        <v>19</v>
      </c>
      <c r="F556" s="154" t="s">
        <v>3060</v>
      </c>
      <c r="H556" s="155">
        <v>6.5</v>
      </c>
      <c r="I556" s="156"/>
      <c r="L556" s="152"/>
      <c r="M556" s="157"/>
      <c r="T556" s="158"/>
      <c r="AT556" s="153" t="s">
        <v>226</v>
      </c>
      <c r="AU556" s="153" t="s">
        <v>79</v>
      </c>
      <c r="AV556" s="12" t="s">
        <v>79</v>
      </c>
      <c r="AW556" s="12" t="s">
        <v>31</v>
      </c>
      <c r="AX556" s="12" t="s">
        <v>69</v>
      </c>
      <c r="AY556" s="153" t="s">
        <v>212</v>
      </c>
    </row>
    <row r="557" spans="2:51" s="12" customFormat="1">
      <c r="B557" s="152"/>
      <c r="D557" s="150" t="s">
        <v>226</v>
      </c>
      <c r="E557" s="153" t="s">
        <v>19</v>
      </c>
      <c r="F557" s="154" t="s">
        <v>3061</v>
      </c>
      <c r="H557" s="155">
        <v>6.5</v>
      </c>
      <c r="I557" s="156"/>
      <c r="L557" s="152"/>
      <c r="M557" s="157"/>
      <c r="T557" s="158"/>
      <c r="AT557" s="153" t="s">
        <v>226</v>
      </c>
      <c r="AU557" s="153" t="s">
        <v>79</v>
      </c>
      <c r="AV557" s="12" t="s">
        <v>79</v>
      </c>
      <c r="AW557" s="12" t="s">
        <v>31</v>
      </c>
      <c r="AX557" s="12" t="s">
        <v>69</v>
      </c>
      <c r="AY557" s="153" t="s">
        <v>212</v>
      </c>
    </row>
    <row r="558" spans="2:51" s="12" customFormat="1">
      <c r="B558" s="152"/>
      <c r="D558" s="150" t="s">
        <v>226</v>
      </c>
      <c r="E558" s="153" t="s">
        <v>19</v>
      </c>
      <c r="F558" s="154" t="s">
        <v>3062</v>
      </c>
      <c r="H558" s="155">
        <v>6.5</v>
      </c>
      <c r="I558" s="156"/>
      <c r="L558" s="152"/>
      <c r="M558" s="157"/>
      <c r="T558" s="158"/>
      <c r="AT558" s="153" t="s">
        <v>226</v>
      </c>
      <c r="AU558" s="153" t="s">
        <v>79</v>
      </c>
      <c r="AV558" s="12" t="s">
        <v>79</v>
      </c>
      <c r="AW558" s="12" t="s">
        <v>31</v>
      </c>
      <c r="AX558" s="12" t="s">
        <v>69</v>
      </c>
      <c r="AY558" s="153" t="s">
        <v>212</v>
      </c>
    </row>
    <row r="559" spans="2:51" s="15" customFormat="1">
      <c r="B559" s="176"/>
      <c r="D559" s="150" t="s">
        <v>226</v>
      </c>
      <c r="E559" s="177" t="s">
        <v>19</v>
      </c>
      <c r="F559" s="178" t="s">
        <v>455</v>
      </c>
      <c r="H559" s="179">
        <v>45.65</v>
      </c>
      <c r="I559" s="180"/>
      <c r="L559" s="176"/>
      <c r="M559" s="181"/>
      <c r="T559" s="182"/>
      <c r="AT559" s="177" t="s">
        <v>226</v>
      </c>
      <c r="AU559" s="177" t="s">
        <v>79</v>
      </c>
      <c r="AV559" s="15" t="s">
        <v>236</v>
      </c>
      <c r="AW559" s="15" t="s">
        <v>31</v>
      </c>
      <c r="AX559" s="15" t="s">
        <v>69</v>
      </c>
      <c r="AY559" s="177" t="s">
        <v>212</v>
      </c>
    </row>
    <row r="560" spans="2:51" s="14" customFormat="1">
      <c r="B560" s="170"/>
      <c r="D560" s="150" t="s">
        <v>226</v>
      </c>
      <c r="E560" s="171" t="s">
        <v>19</v>
      </c>
      <c r="F560" s="172" t="s">
        <v>3063</v>
      </c>
      <c r="H560" s="171" t="s">
        <v>19</v>
      </c>
      <c r="I560" s="173"/>
      <c r="L560" s="170"/>
      <c r="M560" s="174"/>
      <c r="T560" s="175"/>
      <c r="AT560" s="171" t="s">
        <v>226</v>
      </c>
      <c r="AU560" s="171" t="s">
        <v>79</v>
      </c>
      <c r="AV560" s="14" t="s">
        <v>77</v>
      </c>
      <c r="AW560" s="14" t="s">
        <v>31</v>
      </c>
      <c r="AX560" s="14" t="s">
        <v>69</v>
      </c>
      <c r="AY560" s="171" t="s">
        <v>212</v>
      </c>
    </row>
    <row r="561" spans="2:65" s="14" customFormat="1">
      <c r="B561" s="170"/>
      <c r="D561" s="150" t="s">
        <v>226</v>
      </c>
      <c r="E561" s="171" t="s">
        <v>19</v>
      </c>
      <c r="F561" s="172" t="s">
        <v>3064</v>
      </c>
      <c r="H561" s="171" t="s">
        <v>19</v>
      </c>
      <c r="I561" s="173"/>
      <c r="L561" s="170"/>
      <c r="M561" s="174"/>
      <c r="T561" s="175"/>
      <c r="AT561" s="171" t="s">
        <v>226</v>
      </c>
      <c r="AU561" s="171" t="s">
        <v>79</v>
      </c>
      <c r="AV561" s="14" t="s">
        <v>77</v>
      </c>
      <c r="AW561" s="14" t="s">
        <v>31</v>
      </c>
      <c r="AX561" s="14" t="s">
        <v>69</v>
      </c>
      <c r="AY561" s="171" t="s">
        <v>212</v>
      </c>
    </row>
    <row r="562" spans="2:65" s="12" customFormat="1">
      <c r="B562" s="152"/>
      <c r="D562" s="150" t="s">
        <v>226</v>
      </c>
      <c r="E562" s="153" t="s">
        <v>19</v>
      </c>
      <c r="F562" s="154" t="s">
        <v>3065</v>
      </c>
      <c r="H562" s="155">
        <v>1.2</v>
      </c>
      <c r="I562" s="156"/>
      <c r="L562" s="152"/>
      <c r="M562" s="157"/>
      <c r="T562" s="158"/>
      <c r="AT562" s="153" t="s">
        <v>226</v>
      </c>
      <c r="AU562" s="153" t="s">
        <v>79</v>
      </c>
      <c r="AV562" s="12" t="s">
        <v>79</v>
      </c>
      <c r="AW562" s="12" t="s">
        <v>31</v>
      </c>
      <c r="AX562" s="12" t="s">
        <v>69</v>
      </c>
      <c r="AY562" s="153" t="s">
        <v>212</v>
      </c>
    </row>
    <row r="563" spans="2:65" s="15" customFormat="1">
      <c r="B563" s="176"/>
      <c r="D563" s="150" t="s">
        <v>226</v>
      </c>
      <c r="E563" s="177" t="s">
        <v>19</v>
      </c>
      <c r="F563" s="178" t="s">
        <v>455</v>
      </c>
      <c r="H563" s="179">
        <v>1.2</v>
      </c>
      <c r="I563" s="180"/>
      <c r="L563" s="176"/>
      <c r="M563" s="181"/>
      <c r="T563" s="182"/>
      <c r="AT563" s="177" t="s">
        <v>226</v>
      </c>
      <c r="AU563" s="177" t="s">
        <v>79</v>
      </c>
      <c r="AV563" s="15" t="s">
        <v>236</v>
      </c>
      <c r="AW563" s="15" t="s">
        <v>31</v>
      </c>
      <c r="AX563" s="15" t="s">
        <v>69</v>
      </c>
      <c r="AY563" s="177" t="s">
        <v>212</v>
      </c>
    </row>
    <row r="564" spans="2:65" s="13" customFormat="1">
      <c r="B564" s="159"/>
      <c r="D564" s="150" t="s">
        <v>226</v>
      </c>
      <c r="E564" s="160" t="s">
        <v>19</v>
      </c>
      <c r="F564" s="161" t="s">
        <v>228</v>
      </c>
      <c r="H564" s="162">
        <v>1553.2339999999999</v>
      </c>
      <c r="I564" s="163"/>
      <c r="L564" s="159"/>
      <c r="M564" s="164"/>
      <c r="T564" s="165"/>
      <c r="AT564" s="160" t="s">
        <v>226</v>
      </c>
      <c r="AU564" s="160" t="s">
        <v>79</v>
      </c>
      <c r="AV564" s="13" t="s">
        <v>229</v>
      </c>
      <c r="AW564" s="13" t="s">
        <v>31</v>
      </c>
      <c r="AX564" s="13" t="s">
        <v>77</v>
      </c>
      <c r="AY564" s="160" t="s">
        <v>212</v>
      </c>
    </row>
    <row r="565" spans="2:65" s="1" customFormat="1" ht="16.5" customHeight="1">
      <c r="B565" s="34"/>
      <c r="C565" s="133" t="s">
        <v>839</v>
      </c>
      <c r="D565" s="133" t="s">
        <v>215</v>
      </c>
      <c r="E565" s="134" t="s">
        <v>3066</v>
      </c>
      <c r="F565" s="135" t="s">
        <v>3067</v>
      </c>
      <c r="G565" s="136" t="s">
        <v>536</v>
      </c>
      <c r="H565" s="137">
        <v>77.05</v>
      </c>
      <c r="I565" s="138"/>
      <c r="J565" s="139">
        <f>ROUND(I565*H565,2)</f>
        <v>0</v>
      </c>
      <c r="K565" s="135" t="s">
        <v>219</v>
      </c>
      <c r="L565" s="34"/>
      <c r="M565" s="140" t="s">
        <v>19</v>
      </c>
      <c r="N565" s="141" t="s">
        <v>40</v>
      </c>
      <c r="P565" s="142">
        <f>O565*H565</f>
        <v>0</v>
      </c>
      <c r="Q565" s="142">
        <v>1.3999999999999999E-4</v>
      </c>
      <c r="R565" s="142">
        <f>Q565*H565</f>
        <v>1.0786999999999998E-2</v>
      </c>
      <c r="S565" s="142">
        <v>0</v>
      </c>
      <c r="T565" s="143">
        <f>S565*H565</f>
        <v>0</v>
      </c>
      <c r="AR565" s="144" t="s">
        <v>229</v>
      </c>
      <c r="AT565" s="144" t="s">
        <v>215</v>
      </c>
      <c r="AU565" s="144" t="s">
        <v>79</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229</v>
      </c>
      <c r="BM565" s="144" t="s">
        <v>3068</v>
      </c>
    </row>
    <row r="566" spans="2:65" s="1" customFormat="1">
      <c r="B566" s="34"/>
      <c r="D566" s="146" t="s">
        <v>222</v>
      </c>
      <c r="F566" s="147" t="s">
        <v>3069</v>
      </c>
      <c r="I566" s="148"/>
      <c r="L566" s="34"/>
      <c r="M566" s="149"/>
      <c r="T566" s="55"/>
      <c r="AT566" s="19" t="s">
        <v>222</v>
      </c>
      <c r="AU566" s="19" t="s">
        <v>79</v>
      </c>
    </row>
    <row r="567" spans="2:65" s="14" customFormat="1">
      <c r="B567" s="170"/>
      <c r="D567" s="150" t="s">
        <v>226</v>
      </c>
      <c r="E567" s="171" t="s">
        <v>19</v>
      </c>
      <c r="F567" s="172" t="s">
        <v>3070</v>
      </c>
      <c r="H567" s="171" t="s">
        <v>19</v>
      </c>
      <c r="I567" s="173"/>
      <c r="L567" s="170"/>
      <c r="M567" s="174"/>
      <c r="T567" s="175"/>
      <c r="AT567" s="171" t="s">
        <v>226</v>
      </c>
      <c r="AU567" s="171" t="s">
        <v>79</v>
      </c>
      <c r="AV567" s="14" t="s">
        <v>77</v>
      </c>
      <c r="AW567" s="14" t="s">
        <v>31</v>
      </c>
      <c r="AX567" s="14" t="s">
        <v>69</v>
      </c>
      <c r="AY567" s="171" t="s">
        <v>212</v>
      </c>
    </row>
    <row r="568" spans="2:65" s="14" customFormat="1">
      <c r="B568" s="170"/>
      <c r="D568" s="150" t="s">
        <v>226</v>
      </c>
      <c r="E568" s="171" t="s">
        <v>19</v>
      </c>
      <c r="F568" s="172" t="s">
        <v>3015</v>
      </c>
      <c r="H568" s="171" t="s">
        <v>19</v>
      </c>
      <c r="I568" s="173"/>
      <c r="L568" s="170"/>
      <c r="M568" s="174"/>
      <c r="T568" s="175"/>
      <c r="AT568" s="171" t="s">
        <v>226</v>
      </c>
      <c r="AU568" s="171" t="s">
        <v>79</v>
      </c>
      <c r="AV568" s="14" t="s">
        <v>77</v>
      </c>
      <c r="AW568" s="14" t="s">
        <v>31</v>
      </c>
      <c r="AX568" s="14" t="s">
        <v>69</v>
      </c>
      <c r="AY568" s="171" t="s">
        <v>212</v>
      </c>
    </row>
    <row r="569" spans="2:65" s="14" customFormat="1">
      <c r="B569" s="170"/>
      <c r="D569" s="150" t="s">
        <v>226</v>
      </c>
      <c r="E569" s="171" t="s">
        <v>19</v>
      </c>
      <c r="F569" s="172" t="s">
        <v>3071</v>
      </c>
      <c r="H569" s="171" t="s">
        <v>19</v>
      </c>
      <c r="I569" s="173"/>
      <c r="L569" s="170"/>
      <c r="M569" s="174"/>
      <c r="T569" s="175"/>
      <c r="AT569" s="171" t="s">
        <v>226</v>
      </c>
      <c r="AU569" s="171" t="s">
        <v>79</v>
      </c>
      <c r="AV569" s="14" t="s">
        <v>77</v>
      </c>
      <c r="AW569" s="14" t="s">
        <v>31</v>
      </c>
      <c r="AX569" s="14" t="s">
        <v>69</v>
      </c>
      <c r="AY569" s="171" t="s">
        <v>212</v>
      </c>
    </row>
    <row r="570" spans="2:65" s="12" customFormat="1">
      <c r="B570" s="152"/>
      <c r="D570" s="150" t="s">
        <v>226</v>
      </c>
      <c r="E570" s="153" t="s">
        <v>19</v>
      </c>
      <c r="F570" s="154" t="s">
        <v>3072</v>
      </c>
      <c r="H570" s="155">
        <v>77.05</v>
      </c>
      <c r="I570" s="156"/>
      <c r="L570" s="152"/>
      <c r="M570" s="157"/>
      <c r="T570" s="158"/>
      <c r="AT570" s="153" t="s">
        <v>226</v>
      </c>
      <c r="AU570" s="153" t="s">
        <v>79</v>
      </c>
      <c r="AV570" s="12" t="s">
        <v>79</v>
      </c>
      <c r="AW570" s="12" t="s">
        <v>31</v>
      </c>
      <c r="AX570" s="12" t="s">
        <v>69</v>
      </c>
      <c r="AY570" s="153" t="s">
        <v>212</v>
      </c>
    </row>
    <row r="571" spans="2:65" s="13" customFormat="1">
      <c r="B571" s="159"/>
      <c r="D571" s="150" t="s">
        <v>226</v>
      </c>
      <c r="E571" s="160" t="s">
        <v>19</v>
      </c>
      <c r="F571" s="161" t="s">
        <v>228</v>
      </c>
      <c r="H571" s="162">
        <v>77.05</v>
      </c>
      <c r="I571" s="163"/>
      <c r="L571" s="159"/>
      <c r="M571" s="164"/>
      <c r="T571" s="165"/>
      <c r="AT571" s="160" t="s">
        <v>226</v>
      </c>
      <c r="AU571" s="160" t="s">
        <v>79</v>
      </c>
      <c r="AV571" s="13" t="s">
        <v>229</v>
      </c>
      <c r="AW571" s="13" t="s">
        <v>31</v>
      </c>
      <c r="AX571" s="13" t="s">
        <v>77</v>
      </c>
      <c r="AY571" s="160" t="s">
        <v>212</v>
      </c>
    </row>
    <row r="572" spans="2:65" s="1" customFormat="1" ht="16.5" customHeight="1">
      <c r="B572" s="34"/>
      <c r="C572" s="133" t="s">
        <v>847</v>
      </c>
      <c r="D572" s="133" t="s">
        <v>215</v>
      </c>
      <c r="E572" s="134" t="s">
        <v>3073</v>
      </c>
      <c r="F572" s="135" t="s">
        <v>3074</v>
      </c>
      <c r="G572" s="136" t="s">
        <v>536</v>
      </c>
      <c r="H572" s="137">
        <v>151.21</v>
      </c>
      <c r="I572" s="138"/>
      <c r="J572" s="139">
        <f>ROUND(I572*H572,2)</f>
        <v>0</v>
      </c>
      <c r="K572" s="135" t="s">
        <v>219</v>
      </c>
      <c r="L572" s="34"/>
      <c r="M572" s="140" t="s">
        <v>19</v>
      </c>
      <c r="N572" s="141" t="s">
        <v>40</v>
      </c>
      <c r="P572" s="142">
        <f>O572*H572</f>
        <v>0</v>
      </c>
      <c r="Q572" s="142">
        <v>2.0000000000000001E-4</v>
      </c>
      <c r="R572" s="142">
        <f>Q572*H572</f>
        <v>3.0242000000000002E-2</v>
      </c>
      <c r="S572" s="142">
        <v>0</v>
      </c>
      <c r="T572" s="143">
        <f>S572*H572</f>
        <v>0</v>
      </c>
      <c r="AR572" s="144" t="s">
        <v>229</v>
      </c>
      <c r="AT572" s="144" t="s">
        <v>215</v>
      </c>
      <c r="AU572" s="144" t="s">
        <v>79</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3075</v>
      </c>
    </row>
    <row r="573" spans="2:65" s="1" customFormat="1">
      <c r="B573" s="34"/>
      <c r="D573" s="146" t="s">
        <v>222</v>
      </c>
      <c r="F573" s="147" t="s">
        <v>3076</v>
      </c>
      <c r="I573" s="148"/>
      <c r="L573" s="34"/>
      <c r="M573" s="149"/>
      <c r="T573" s="55"/>
      <c r="AT573" s="19" t="s">
        <v>222</v>
      </c>
      <c r="AU573" s="19" t="s">
        <v>79</v>
      </c>
    </row>
    <row r="574" spans="2:65" s="14" customFormat="1">
      <c r="B574" s="170"/>
      <c r="D574" s="150" t="s">
        <v>226</v>
      </c>
      <c r="E574" s="171" t="s">
        <v>19</v>
      </c>
      <c r="F574" s="172" t="s">
        <v>3077</v>
      </c>
      <c r="H574" s="171" t="s">
        <v>19</v>
      </c>
      <c r="I574" s="173"/>
      <c r="L574" s="170"/>
      <c r="M574" s="174"/>
      <c r="T574" s="175"/>
      <c r="AT574" s="171" t="s">
        <v>226</v>
      </c>
      <c r="AU574" s="171" t="s">
        <v>79</v>
      </c>
      <c r="AV574" s="14" t="s">
        <v>77</v>
      </c>
      <c r="AW574" s="14" t="s">
        <v>31</v>
      </c>
      <c r="AX574" s="14" t="s">
        <v>69</v>
      </c>
      <c r="AY574" s="171" t="s">
        <v>212</v>
      </c>
    </row>
    <row r="575" spans="2:65" s="14" customFormat="1">
      <c r="B575" s="170"/>
      <c r="D575" s="150" t="s">
        <v>226</v>
      </c>
      <c r="E575" s="171" t="s">
        <v>19</v>
      </c>
      <c r="F575" s="172" t="s">
        <v>3078</v>
      </c>
      <c r="H575" s="171" t="s">
        <v>19</v>
      </c>
      <c r="I575" s="173"/>
      <c r="L575" s="170"/>
      <c r="M575" s="174"/>
      <c r="T575" s="175"/>
      <c r="AT575" s="171" t="s">
        <v>226</v>
      </c>
      <c r="AU575" s="171" t="s">
        <v>79</v>
      </c>
      <c r="AV575" s="14" t="s">
        <v>77</v>
      </c>
      <c r="AW575" s="14" t="s">
        <v>31</v>
      </c>
      <c r="AX575" s="14" t="s">
        <v>69</v>
      </c>
      <c r="AY575" s="171" t="s">
        <v>212</v>
      </c>
    </row>
    <row r="576" spans="2:65" s="14" customFormat="1">
      <c r="B576" s="170"/>
      <c r="D576" s="150" t="s">
        <v>226</v>
      </c>
      <c r="E576" s="171" t="s">
        <v>19</v>
      </c>
      <c r="F576" s="172" t="s">
        <v>3071</v>
      </c>
      <c r="H576" s="171" t="s">
        <v>19</v>
      </c>
      <c r="I576" s="173"/>
      <c r="L576" s="170"/>
      <c r="M576" s="174"/>
      <c r="T576" s="175"/>
      <c r="AT576" s="171" t="s">
        <v>226</v>
      </c>
      <c r="AU576" s="171" t="s">
        <v>79</v>
      </c>
      <c r="AV576" s="14" t="s">
        <v>77</v>
      </c>
      <c r="AW576" s="14" t="s">
        <v>31</v>
      </c>
      <c r="AX576" s="14" t="s">
        <v>69</v>
      </c>
      <c r="AY576" s="171" t="s">
        <v>212</v>
      </c>
    </row>
    <row r="577" spans="2:51" s="12" customFormat="1">
      <c r="B577" s="152"/>
      <c r="D577" s="150" t="s">
        <v>226</v>
      </c>
      <c r="E577" s="153" t="s">
        <v>19</v>
      </c>
      <c r="F577" s="154" t="s">
        <v>3072</v>
      </c>
      <c r="H577" s="155">
        <v>77.05</v>
      </c>
      <c r="I577" s="156"/>
      <c r="L577" s="152"/>
      <c r="M577" s="157"/>
      <c r="T577" s="158"/>
      <c r="AT577" s="153" t="s">
        <v>226</v>
      </c>
      <c r="AU577" s="153" t="s">
        <v>79</v>
      </c>
      <c r="AV577" s="12" t="s">
        <v>79</v>
      </c>
      <c r="AW577" s="12" t="s">
        <v>31</v>
      </c>
      <c r="AX577" s="12" t="s">
        <v>69</v>
      </c>
      <c r="AY577" s="153" t="s">
        <v>212</v>
      </c>
    </row>
    <row r="578" spans="2:51" s="15" customFormat="1">
      <c r="B578" s="176"/>
      <c r="D578" s="150" t="s">
        <v>226</v>
      </c>
      <c r="E578" s="177" t="s">
        <v>19</v>
      </c>
      <c r="F578" s="178" t="s">
        <v>455</v>
      </c>
      <c r="H578" s="179">
        <v>77.05</v>
      </c>
      <c r="I578" s="180"/>
      <c r="L578" s="176"/>
      <c r="M578" s="181"/>
      <c r="T578" s="182"/>
      <c r="AT578" s="177" t="s">
        <v>226</v>
      </c>
      <c r="AU578" s="177" t="s">
        <v>79</v>
      </c>
      <c r="AV578" s="15" t="s">
        <v>236</v>
      </c>
      <c r="AW578" s="15" t="s">
        <v>31</v>
      </c>
      <c r="AX578" s="15" t="s">
        <v>69</v>
      </c>
      <c r="AY578" s="177" t="s">
        <v>212</v>
      </c>
    </row>
    <row r="579" spans="2:51" s="14" customFormat="1">
      <c r="B579" s="170"/>
      <c r="D579" s="150" t="s">
        <v>226</v>
      </c>
      <c r="E579" s="171" t="s">
        <v>19</v>
      </c>
      <c r="F579" s="172" t="s">
        <v>3079</v>
      </c>
      <c r="H579" s="171" t="s">
        <v>19</v>
      </c>
      <c r="I579" s="173"/>
      <c r="L579" s="170"/>
      <c r="M579" s="174"/>
      <c r="T579" s="175"/>
      <c r="AT579" s="171" t="s">
        <v>226</v>
      </c>
      <c r="AU579" s="171" t="s">
        <v>79</v>
      </c>
      <c r="AV579" s="14" t="s">
        <v>77</v>
      </c>
      <c r="AW579" s="14" t="s">
        <v>31</v>
      </c>
      <c r="AX579" s="14" t="s">
        <v>69</v>
      </c>
      <c r="AY579" s="171" t="s">
        <v>212</v>
      </c>
    </row>
    <row r="580" spans="2:51" s="12" customFormat="1">
      <c r="B580" s="152"/>
      <c r="D580" s="150" t="s">
        <v>226</v>
      </c>
      <c r="E580" s="153" t="s">
        <v>19</v>
      </c>
      <c r="F580" s="154" t="s">
        <v>3080</v>
      </c>
      <c r="H580" s="155">
        <v>8.08</v>
      </c>
      <c r="I580" s="156"/>
      <c r="L580" s="152"/>
      <c r="M580" s="157"/>
      <c r="T580" s="158"/>
      <c r="AT580" s="153" t="s">
        <v>226</v>
      </c>
      <c r="AU580" s="153" t="s">
        <v>79</v>
      </c>
      <c r="AV580" s="12" t="s">
        <v>79</v>
      </c>
      <c r="AW580" s="12" t="s">
        <v>31</v>
      </c>
      <c r="AX580" s="12" t="s">
        <v>69</v>
      </c>
      <c r="AY580" s="153" t="s">
        <v>212</v>
      </c>
    </row>
    <row r="581" spans="2:51" s="12" customFormat="1">
      <c r="B581" s="152"/>
      <c r="D581" s="150" t="s">
        <v>226</v>
      </c>
      <c r="E581" s="153" t="s">
        <v>19</v>
      </c>
      <c r="F581" s="154" t="s">
        <v>3081</v>
      </c>
      <c r="H581" s="155">
        <v>8.08</v>
      </c>
      <c r="I581" s="156"/>
      <c r="L581" s="152"/>
      <c r="M581" s="157"/>
      <c r="T581" s="158"/>
      <c r="AT581" s="153" t="s">
        <v>226</v>
      </c>
      <c r="AU581" s="153" t="s">
        <v>79</v>
      </c>
      <c r="AV581" s="12" t="s">
        <v>79</v>
      </c>
      <c r="AW581" s="12" t="s">
        <v>31</v>
      </c>
      <c r="AX581" s="12" t="s">
        <v>69</v>
      </c>
      <c r="AY581" s="153" t="s">
        <v>212</v>
      </c>
    </row>
    <row r="582" spans="2:51" s="12" customFormat="1">
      <c r="B582" s="152"/>
      <c r="D582" s="150" t="s">
        <v>226</v>
      </c>
      <c r="E582" s="153" t="s">
        <v>19</v>
      </c>
      <c r="F582" s="154" t="s">
        <v>3082</v>
      </c>
      <c r="H582" s="155">
        <v>0.6</v>
      </c>
      <c r="I582" s="156"/>
      <c r="L582" s="152"/>
      <c r="M582" s="157"/>
      <c r="T582" s="158"/>
      <c r="AT582" s="153" t="s">
        <v>226</v>
      </c>
      <c r="AU582" s="153" t="s">
        <v>79</v>
      </c>
      <c r="AV582" s="12" t="s">
        <v>79</v>
      </c>
      <c r="AW582" s="12" t="s">
        <v>31</v>
      </c>
      <c r="AX582" s="12" t="s">
        <v>69</v>
      </c>
      <c r="AY582" s="153" t="s">
        <v>212</v>
      </c>
    </row>
    <row r="583" spans="2:51" s="15" customFormat="1">
      <c r="B583" s="176"/>
      <c r="D583" s="150" t="s">
        <v>226</v>
      </c>
      <c r="E583" s="177" t="s">
        <v>19</v>
      </c>
      <c r="F583" s="178" t="s">
        <v>455</v>
      </c>
      <c r="H583" s="179">
        <v>16.760000000000002</v>
      </c>
      <c r="I583" s="180"/>
      <c r="L583" s="176"/>
      <c r="M583" s="181"/>
      <c r="T583" s="182"/>
      <c r="AT583" s="177" t="s">
        <v>226</v>
      </c>
      <c r="AU583" s="177" t="s">
        <v>79</v>
      </c>
      <c r="AV583" s="15" t="s">
        <v>236</v>
      </c>
      <c r="AW583" s="15" t="s">
        <v>31</v>
      </c>
      <c r="AX583" s="15" t="s">
        <v>69</v>
      </c>
      <c r="AY583" s="177" t="s">
        <v>212</v>
      </c>
    </row>
    <row r="584" spans="2:51" s="14" customFormat="1">
      <c r="B584" s="170"/>
      <c r="D584" s="150" t="s">
        <v>226</v>
      </c>
      <c r="E584" s="171" t="s">
        <v>19</v>
      </c>
      <c r="F584" s="172" t="s">
        <v>3083</v>
      </c>
      <c r="H584" s="171" t="s">
        <v>19</v>
      </c>
      <c r="I584" s="173"/>
      <c r="L584" s="170"/>
      <c r="M584" s="174"/>
      <c r="T584" s="175"/>
      <c r="AT584" s="171" t="s">
        <v>226</v>
      </c>
      <c r="AU584" s="171" t="s">
        <v>79</v>
      </c>
      <c r="AV584" s="14" t="s">
        <v>77</v>
      </c>
      <c r="AW584" s="14" t="s">
        <v>31</v>
      </c>
      <c r="AX584" s="14" t="s">
        <v>69</v>
      </c>
      <c r="AY584" s="171" t="s">
        <v>212</v>
      </c>
    </row>
    <row r="585" spans="2:51" s="12" customFormat="1">
      <c r="B585" s="152"/>
      <c r="D585" s="150" t="s">
        <v>226</v>
      </c>
      <c r="E585" s="153" t="s">
        <v>19</v>
      </c>
      <c r="F585" s="154" t="s">
        <v>3084</v>
      </c>
      <c r="H585" s="155">
        <v>4.04</v>
      </c>
      <c r="I585" s="156"/>
      <c r="L585" s="152"/>
      <c r="M585" s="157"/>
      <c r="T585" s="158"/>
      <c r="AT585" s="153" t="s">
        <v>226</v>
      </c>
      <c r="AU585" s="153" t="s">
        <v>79</v>
      </c>
      <c r="AV585" s="12" t="s">
        <v>79</v>
      </c>
      <c r="AW585" s="12" t="s">
        <v>31</v>
      </c>
      <c r="AX585" s="12" t="s">
        <v>69</v>
      </c>
      <c r="AY585" s="153" t="s">
        <v>212</v>
      </c>
    </row>
    <row r="586" spans="2:51" s="12" customFormat="1">
      <c r="B586" s="152"/>
      <c r="D586" s="150" t="s">
        <v>226</v>
      </c>
      <c r="E586" s="153" t="s">
        <v>19</v>
      </c>
      <c r="F586" s="154" t="s">
        <v>3085</v>
      </c>
      <c r="H586" s="155">
        <v>4.04</v>
      </c>
      <c r="I586" s="156"/>
      <c r="L586" s="152"/>
      <c r="M586" s="157"/>
      <c r="T586" s="158"/>
      <c r="AT586" s="153" t="s">
        <v>226</v>
      </c>
      <c r="AU586" s="153" t="s">
        <v>79</v>
      </c>
      <c r="AV586" s="12" t="s">
        <v>79</v>
      </c>
      <c r="AW586" s="12" t="s">
        <v>31</v>
      </c>
      <c r="AX586" s="12" t="s">
        <v>69</v>
      </c>
      <c r="AY586" s="153" t="s">
        <v>212</v>
      </c>
    </row>
    <row r="587" spans="2:51" s="12" customFormat="1">
      <c r="B587" s="152"/>
      <c r="D587" s="150" t="s">
        <v>226</v>
      </c>
      <c r="E587" s="153" t="s">
        <v>19</v>
      </c>
      <c r="F587" s="154" t="s">
        <v>3086</v>
      </c>
      <c r="H587" s="155">
        <v>4.04</v>
      </c>
      <c r="I587" s="156"/>
      <c r="L587" s="152"/>
      <c r="M587" s="157"/>
      <c r="T587" s="158"/>
      <c r="AT587" s="153" t="s">
        <v>226</v>
      </c>
      <c r="AU587" s="153" t="s">
        <v>79</v>
      </c>
      <c r="AV587" s="12" t="s">
        <v>79</v>
      </c>
      <c r="AW587" s="12" t="s">
        <v>31</v>
      </c>
      <c r="AX587" s="12" t="s">
        <v>69</v>
      </c>
      <c r="AY587" s="153" t="s">
        <v>212</v>
      </c>
    </row>
    <row r="588" spans="2:51" s="12" customFormat="1">
      <c r="B588" s="152"/>
      <c r="D588" s="150" t="s">
        <v>226</v>
      </c>
      <c r="E588" s="153" t="s">
        <v>19</v>
      </c>
      <c r="F588" s="154" t="s">
        <v>3087</v>
      </c>
      <c r="H588" s="155">
        <v>4.04</v>
      </c>
      <c r="I588" s="156"/>
      <c r="L588" s="152"/>
      <c r="M588" s="157"/>
      <c r="T588" s="158"/>
      <c r="AT588" s="153" t="s">
        <v>226</v>
      </c>
      <c r="AU588" s="153" t="s">
        <v>79</v>
      </c>
      <c r="AV588" s="12" t="s">
        <v>79</v>
      </c>
      <c r="AW588" s="12" t="s">
        <v>31</v>
      </c>
      <c r="AX588" s="12" t="s">
        <v>69</v>
      </c>
      <c r="AY588" s="153" t="s">
        <v>212</v>
      </c>
    </row>
    <row r="589" spans="2:51" s="12" customFormat="1">
      <c r="B589" s="152"/>
      <c r="D589" s="150" t="s">
        <v>226</v>
      </c>
      <c r="E589" s="153" t="s">
        <v>19</v>
      </c>
      <c r="F589" s="154" t="s">
        <v>3088</v>
      </c>
      <c r="H589" s="155">
        <v>4.04</v>
      </c>
      <c r="I589" s="156"/>
      <c r="L589" s="152"/>
      <c r="M589" s="157"/>
      <c r="T589" s="158"/>
      <c r="AT589" s="153" t="s">
        <v>226</v>
      </c>
      <c r="AU589" s="153" t="s">
        <v>79</v>
      </c>
      <c r="AV589" s="12" t="s">
        <v>79</v>
      </c>
      <c r="AW589" s="12" t="s">
        <v>31</v>
      </c>
      <c r="AX589" s="12" t="s">
        <v>69</v>
      </c>
      <c r="AY589" s="153" t="s">
        <v>212</v>
      </c>
    </row>
    <row r="590" spans="2:51" s="12" customFormat="1">
      <c r="B590" s="152"/>
      <c r="D590" s="150" t="s">
        <v>226</v>
      </c>
      <c r="E590" s="153" t="s">
        <v>19</v>
      </c>
      <c r="F590" s="154" t="s">
        <v>3089</v>
      </c>
      <c r="H590" s="155">
        <v>4.04</v>
      </c>
      <c r="I590" s="156"/>
      <c r="L590" s="152"/>
      <c r="M590" s="157"/>
      <c r="T590" s="158"/>
      <c r="AT590" s="153" t="s">
        <v>226</v>
      </c>
      <c r="AU590" s="153" t="s">
        <v>79</v>
      </c>
      <c r="AV590" s="12" t="s">
        <v>79</v>
      </c>
      <c r="AW590" s="12" t="s">
        <v>31</v>
      </c>
      <c r="AX590" s="12" t="s">
        <v>69</v>
      </c>
      <c r="AY590" s="153" t="s">
        <v>212</v>
      </c>
    </row>
    <row r="591" spans="2:51" s="12" customFormat="1">
      <c r="B591" s="152"/>
      <c r="D591" s="150" t="s">
        <v>226</v>
      </c>
      <c r="E591" s="153" t="s">
        <v>19</v>
      </c>
      <c r="F591" s="154" t="s">
        <v>3090</v>
      </c>
      <c r="H591" s="155">
        <v>4.04</v>
      </c>
      <c r="I591" s="156"/>
      <c r="L591" s="152"/>
      <c r="M591" s="157"/>
      <c r="T591" s="158"/>
      <c r="AT591" s="153" t="s">
        <v>226</v>
      </c>
      <c r="AU591" s="153" t="s">
        <v>79</v>
      </c>
      <c r="AV591" s="12" t="s">
        <v>79</v>
      </c>
      <c r="AW591" s="12" t="s">
        <v>31</v>
      </c>
      <c r="AX591" s="12" t="s">
        <v>69</v>
      </c>
      <c r="AY591" s="153" t="s">
        <v>212</v>
      </c>
    </row>
    <row r="592" spans="2:51" s="12" customFormat="1">
      <c r="B592" s="152"/>
      <c r="D592" s="150" t="s">
        <v>226</v>
      </c>
      <c r="E592" s="153" t="s">
        <v>19</v>
      </c>
      <c r="F592" s="154" t="s">
        <v>3091</v>
      </c>
      <c r="H592" s="155">
        <v>14.56</v>
      </c>
      <c r="I592" s="156"/>
      <c r="L592" s="152"/>
      <c r="M592" s="157"/>
      <c r="T592" s="158"/>
      <c r="AT592" s="153" t="s">
        <v>226</v>
      </c>
      <c r="AU592" s="153" t="s">
        <v>79</v>
      </c>
      <c r="AV592" s="12" t="s">
        <v>79</v>
      </c>
      <c r="AW592" s="12" t="s">
        <v>31</v>
      </c>
      <c r="AX592" s="12" t="s">
        <v>69</v>
      </c>
      <c r="AY592" s="153" t="s">
        <v>212</v>
      </c>
    </row>
    <row r="593" spans="2:65" s="12" customFormat="1">
      <c r="B593" s="152"/>
      <c r="D593" s="150" t="s">
        <v>226</v>
      </c>
      <c r="E593" s="153" t="s">
        <v>19</v>
      </c>
      <c r="F593" s="154" t="s">
        <v>3092</v>
      </c>
      <c r="H593" s="155">
        <v>14.56</v>
      </c>
      <c r="I593" s="156"/>
      <c r="L593" s="152"/>
      <c r="M593" s="157"/>
      <c r="T593" s="158"/>
      <c r="AT593" s="153" t="s">
        <v>226</v>
      </c>
      <c r="AU593" s="153" t="s">
        <v>79</v>
      </c>
      <c r="AV593" s="12" t="s">
        <v>79</v>
      </c>
      <c r="AW593" s="12" t="s">
        <v>31</v>
      </c>
      <c r="AX593" s="12" t="s">
        <v>69</v>
      </c>
      <c r="AY593" s="153" t="s">
        <v>212</v>
      </c>
    </row>
    <row r="594" spans="2:65" s="15" customFormat="1">
      <c r="B594" s="176"/>
      <c r="D594" s="150" t="s">
        <v>226</v>
      </c>
      <c r="E594" s="177" t="s">
        <v>19</v>
      </c>
      <c r="F594" s="178" t="s">
        <v>455</v>
      </c>
      <c r="H594" s="179">
        <v>57.4</v>
      </c>
      <c r="I594" s="180"/>
      <c r="L594" s="176"/>
      <c r="M594" s="181"/>
      <c r="T594" s="182"/>
      <c r="AT594" s="177" t="s">
        <v>226</v>
      </c>
      <c r="AU594" s="177" t="s">
        <v>79</v>
      </c>
      <c r="AV594" s="15" t="s">
        <v>236</v>
      </c>
      <c r="AW594" s="15" t="s">
        <v>31</v>
      </c>
      <c r="AX594" s="15" t="s">
        <v>69</v>
      </c>
      <c r="AY594" s="177" t="s">
        <v>212</v>
      </c>
    </row>
    <row r="595" spans="2:65" s="13" customFormat="1">
      <c r="B595" s="159"/>
      <c r="D595" s="150" t="s">
        <v>226</v>
      </c>
      <c r="E595" s="160" t="s">
        <v>19</v>
      </c>
      <c r="F595" s="161" t="s">
        <v>228</v>
      </c>
      <c r="H595" s="162">
        <v>151.21</v>
      </c>
      <c r="I595" s="163"/>
      <c r="L595" s="159"/>
      <c r="M595" s="164"/>
      <c r="T595" s="165"/>
      <c r="AT595" s="160" t="s">
        <v>226</v>
      </c>
      <c r="AU595" s="160" t="s">
        <v>79</v>
      </c>
      <c r="AV595" s="13" t="s">
        <v>229</v>
      </c>
      <c r="AW595" s="13" t="s">
        <v>31</v>
      </c>
      <c r="AX595" s="13" t="s">
        <v>77</v>
      </c>
      <c r="AY595" s="160" t="s">
        <v>212</v>
      </c>
    </row>
    <row r="596" spans="2:65" s="1" customFormat="1" ht="24.2" customHeight="1">
      <c r="B596" s="34"/>
      <c r="C596" s="133" t="s">
        <v>853</v>
      </c>
      <c r="D596" s="133" t="s">
        <v>215</v>
      </c>
      <c r="E596" s="134" t="s">
        <v>3093</v>
      </c>
      <c r="F596" s="135" t="s">
        <v>3094</v>
      </c>
      <c r="G596" s="136" t="s">
        <v>536</v>
      </c>
      <c r="H596" s="137">
        <v>80.3</v>
      </c>
      <c r="I596" s="138"/>
      <c r="J596" s="139">
        <f>ROUND(I596*H596,2)</f>
        <v>0</v>
      </c>
      <c r="K596" s="135" t="s">
        <v>245</v>
      </c>
      <c r="L596" s="34"/>
      <c r="M596" s="140" t="s">
        <v>19</v>
      </c>
      <c r="N596" s="141" t="s">
        <v>40</v>
      </c>
      <c r="P596" s="142">
        <f>O596*H596</f>
        <v>0</v>
      </c>
      <c r="Q596" s="142">
        <v>0</v>
      </c>
      <c r="R596" s="142">
        <f>Q596*H596</f>
        <v>0</v>
      </c>
      <c r="S596" s="142">
        <v>0</v>
      </c>
      <c r="T596" s="143">
        <f>S596*H596</f>
        <v>0</v>
      </c>
      <c r="AR596" s="144" t="s">
        <v>229</v>
      </c>
      <c r="AT596" s="144" t="s">
        <v>215</v>
      </c>
      <c r="AU596" s="144" t="s">
        <v>79</v>
      </c>
      <c r="AY596" s="19" t="s">
        <v>212</v>
      </c>
      <c r="BE596" s="145">
        <f>IF(N596="základní",J596,0)</f>
        <v>0</v>
      </c>
      <c r="BF596" s="145">
        <f>IF(N596="snížená",J596,0)</f>
        <v>0</v>
      </c>
      <c r="BG596" s="145">
        <f>IF(N596="zákl. přenesená",J596,0)</f>
        <v>0</v>
      </c>
      <c r="BH596" s="145">
        <f>IF(N596="sníž. přenesená",J596,0)</f>
        <v>0</v>
      </c>
      <c r="BI596" s="145">
        <f>IF(N596="nulová",J596,0)</f>
        <v>0</v>
      </c>
      <c r="BJ596" s="19" t="s">
        <v>77</v>
      </c>
      <c r="BK596" s="145">
        <f>ROUND(I596*H596,2)</f>
        <v>0</v>
      </c>
      <c r="BL596" s="19" t="s">
        <v>229</v>
      </c>
      <c r="BM596" s="144" t="s">
        <v>3095</v>
      </c>
    </row>
    <row r="597" spans="2:65" s="1" customFormat="1" ht="78">
      <c r="B597" s="34"/>
      <c r="D597" s="150" t="s">
        <v>224</v>
      </c>
      <c r="F597" s="151" t="s">
        <v>3096</v>
      </c>
      <c r="I597" s="148"/>
      <c r="L597" s="34"/>
      <c r="M597" s="149"/>
      <c r="T597" s="55"/>
      <c r="AT597" s="19" t="s">
        <v>224</v>
      </c>
      <c r="AU597" s="19" t="s">
        <v>79</v>
      </c>
    </row>
    <row r="598" spans="2:65" s="14" customFormat="1" ht="22.5">
      <c r="B598" s="170"/>
      <c r="D598" s="150" t="s">
        <v>226</v>
      </c>
      <c r="E598" s="171" t="s">
        <v>19</v>
      </c>
      <c r="F598" s="172" t="s">
        <v>3097</v>
      </c>
      <c r="H598" s="171" t="s">
        <v>19</v>
      </c>
      <c r="I598" s="173"/>
      <c r="L598" s="170"/>
      <c r="M598" s="174"/>
      <c r="T598" s="175"/>
      <c r="AT598" s="171" t="s">
        <v>226</v>
      </c>
      <c r="AU598" s="171" t="s">
        <v>79</v>
      </c>
      <c r="AV598" s="14" t="s">
        <v>77</v>
      </c>
      <c r="AW598" s="14" t="s">
        <v>31</v>
      </c>
      <c r="AX598" s="14" t="s">
        <v>69</v>
      </c>
      <c r="AY598" s="171" t="s">
        <v>212</v>
      </c>
    </row>
    <row r="599" spans="2:65" s="12" customFormat="1">
      <c r="B599" s="152"/>
      <c r="D599" s="150" t="s">
        <v>226</v>
      </c>
      <c r="E599" s="153" t="s">
        <v>19</v>
      </c>
      <c r="F599" s="154" t="s">
        <v>3098</v>
      </c>
      <c r="H599" s="155">
        <v>80.3</v>
      </c>
      <c r="I599" s="156"/>
      <c r="L599" s="152"/>
      <c r="M599" s="157"/>
      <c r="T599" s="158"/>
      <c r="AT599" s="153" t="s">
        <v>226</v>
      </c>
      <c r="AU599" s="153" t="s">
        <v>79</v>
      </c>
      <c r="AV599" s="12" t="s">
        <v>79</v>
      </c>
      <c r="AW599" s="12" t="s">
        <v>31</v>
      </c>
      <c r="AX599" s="12" t="s">
        <v>69</v>
      </c>
      <c r="AY599" s="153" t="s">
        <v>212</v>
      </c>
    </row>
    <row r="600" spans="2:65" s="13" customFormat="1">
      <c r="B600" s="159"/>
      <c r="D600" s="150" t="s">
        <v>226</v>
      </c>
      <c r="E600" s="160" t="s">
        <v>19</v>
      </c>
      <c r="F600" s="161" t="s">
        <v>228</v>
      </c>
      <c r="H600" s="162">
        <v>80.3</v>
      </c>
      <c r="I600" s="163"/>
      <c r="L600" s="159"/>
      <c r="M600" s="164"/>
      <c r="T600" s="165"/>
      <c r="AT600" s="160" t="s">
        <v>226</v>
      </c>
      <c r="AU600" s="160" t="s">
        <v>79</v>
      </c>
      <c r="AV600" s="13" t="s">
        <v>229</v>
      </c>
      <c r="AW600" s="13" t="s">
        <v>31</v>
      </c>
      <c r="AX600" s="13" t="s">
        <v>77</v>
      </c>
      <c r="AY600" s="160" t="s">
        <v>212</v>
      </c>
    </row>
    <row r="601" spans="2:65" s="14" customFormat="1" ht="22.5">
      <c r="B601" s="170"/>
      <c r="D601" s="150" t="s">
        <v>226</v>
      </c>
      <c r="E601" s="171" t="s">
        <v>19</v>
      </c>
      <c r="F601" s="172" t="s">
        <v>3099</v>
      </c>
      <c r="H601" s="171" t="s">
        <v>19</v>
      </c>
      <c r="I601" s="173"/>
      <c r="L601" s="170"/>
      <c r="M601" s="174"/>
      <c r="T601" s="175"/>
      <c r="AT601" s="171" t="s">
        <v>226</v>
      </c>
      <c r="AU601" s="171" t="s">
        <v>79</v>
      </c>
      <c r="AV601" s="14" t="s">
        <v>77</v>
      </c>
      <c r="AW601" s="14" t="s">
        <v>31</v>
      </c>
      <c r="AX601" s="14" t="s">
        <v>69</v>
      </c>
      <c r="AY601" s="171" t="s">
        <v>212</v>
      </c>
    </row>
    <row r="602" spans="2:65" s="11" customFormat="1" ht="22.9" customHeight="1">
      <c r="B602" s="121"/>
      <c r="D602" s="122" t="s">
        <v>68</v>
      </c>
      <c r="E602" s="131" t="s">
        <v>229</v>
      </c>
      <c r="F602" s="131" t="s">
        <v>3100</v>
      </c>
      <c r="I602" s="124"/>
      <c r="J602" s="132">
        <f>BK602</f>
        <v>0</v>
      </c>
      <c r="L602" s="121"/>
      <c r="M602" s="126"/>
      <c r="P602" s="127">
        <f>SUM(P603:P865)</f>
        <v>0</v>
      </c>
      <c r="R602" s="127">
        <f>SUM(R603:R865)</f>
        <v>361.09351627000001</v>
      </c>
      <c r="T602" s="128">
        <f>SUM(T603:T865)</f>
        <v>0</v>
      </c>
      <c r="AR602" s="122" t="s">
        <v>77</v>
      </c>
      <c r="AT602" s="129" t="s">
        <v>68</v>
      </c>
      <c r="AU602" s="129" t="s">
        <v>77</v>
      </c>
      <c r="AY602" s="122" t="s">
        <v>212</v>
      </c>
      <c r="BK602" s="130">
        <f>SUM(BK603:BK865)</f>
        <v>0</v>
      </c>
    </row>
    <row r="603" spans="2:65" s="1" customFormat="1" ht="24.2" customHeight="1">
      <c r="B603" s="34"/>
      <c r="C603" s="133" t="s">
        <v>858</v>
      </c>
      <c r="D603" s="133" t="s">
        <v>215</v>
      </c>
      <c r="E603" s="134" t="s">
        <v>3101</v>
      </c>
      <c r="F603" s="135" t="s">
        <v>3102</v>
      </c>
      <c r="G603" s="136" t="s">
        <v>624</v>
      </c>
      <c r="H603" s="137">
        <v>4</v>
      </c>
      <c r="I603" s="138"/>
      <c r="J603" s="139">
        <f>ROUND(I603*H603,2)</f>
        <v>0</v>
      </c>
      <c r="K603" s="135" t="s">
        <v>219</v>
      </c>
      <c r="L603" s="34"/>
      <c r="M603" s="140" t="s">
        <v>19</v>
      </c>
      <c r="N603" s="141" t="s">
        <v>40</v>
      </c>
      <c r="P603" s="142">
        <f>O603*H603</f>
        <v>0</v>
      </c>
      <c r="Q603" s="142">
        <v>4.5900000000000003E-3</v>
      </c>
      <c r="R603" s="142">
        <f>Q603*H603</f>
        <v>1.8360000000000001E-2</v>
      </c>
      <c r="S603" s="142">
        <v>0</v>
      </c>
      <c r="T603" s="143">
        <f>S603*H603</f>
        <v>0</v>
      </c>
      <c r="AR603" s="144" t="s">
        <v>229</v>
      </c>
      <c r="AT603" s="144" t="s">
        <v>215</v>
      </c>
      <c r="AU603" s="144" t="s">
        <v>79</v>
      </c>
      <c r="AY603" s="19" t="s">
        <v>212</v>
      </c>
      <c r="BE603" s="145">
        <f>IF(N603="základní",J603,0)</f>
        <v>0</v>
      </c>
      <c r="BF603" s="145">
        <f>IF(N603="snížená",J603,0)</f>
        <v>0</v>
      </c>
      <c r="BG603" s="145">
        <f>IF(N603="zákl. přenesená",J603,0)</f>
        <v>0</v>
      </c>
      <c r="BH603" s="145">
        <f>IF(N603="sníž. přenesená",J603,0)</f>
        <v>0</v>
      </c>
      <c r="BI603" s="145">
        <f>IF(N603="nulová",J603,0)</f>
        <v>0</v>
      </c>
      <c r="BJ603" s="19" t="s">
        <v>77</v>
      </c>
      <c r="BK603" s="145">
        <f>ROUND(I603*H603,2)</f>
        <v>0</v>
      </c>
      <c r="BL603" s="19" t="s">
        <v>229</v>
      </c>
      <c r="BM603" s="144" t="s">
        <v>3103</v>
      </c>
    </row>
    <row r="604" spans="2:65" s="1" customFormat="1">
      <c r="B604" s="34"/>
      <c r="D604" s="146" t="s">
        <v>222</v>
      </c>
      <c r="F604" s="147" t="s">
        <v>3104</v>
      </c>
      <c r="I604" s="148"/>
      <c r="L604" s="34"/>
      <c r="M604" s="149"/>
      <c r="T604" s="55"/>
      <c r="AT604" s="19" t="s">
        <v>222</v>
      </c>
      <c r="AU604" s="19" t="s">
        <v>79</v>
      </c>
    </row>
    <row r="605" spans="2:65" s="14" customFormat="1">
      <c r="B605" s="170"/>
      <c r="D605" s="150" t="s">
        <v>226</v>
      </c>
      <c r="E605" s="171" t="s">
        <v>19</v>
      </c>
      <c r="F605" s="172" t="s">
        <v>3105</v>
      </c>
      <c r="H605" s="171" t="s">
        <v>19</v>
      </c>
      <c r="I605" s="173"/>
      <c r="L605" s="170"/>
      <c r="M605" s="174"/>
      <c r="T605" s="175"/>
      <c r="AT605" s="171" t="s">
        <v>226</v>
      </c>
      <c r="AU605" s="171" t="s">
        <v>79</v>
      </c>
      <c r="AV605" s="14" t="s">
        <v>77</v>
      </c>
      <c r="AW605" s="14" t="s">
        <v>31</v>
      </c>
      <c r="AX605" s="14" t="s">
        <v>69</v>
      </c>
      <c r="AY605" s="171" t="s">
        <v>212</v>
      </c>
    </row>
    <row r="606" spans="2:65" s="12" customFormat="1">
      <c r="B606" s="152"/>
      <c r="D606" s="150" t="s">
        <v>226</v>
      </c>
      <c r="E606" s="153" t="s">
        <v>19</v>
      </c>
      <c r="F606" s="154" t="s">
        <v>3106</v>
      </c>
      <c r="H606" s="155">
        <v>4</v>
      </c>
      <c r="I606" s="156"/>
      <c r="L606" s="152"/>
      <c r="M606" s="157"/>
      <c r="T606" s="158"/>
      <c r="AT606" s="153" t="s">
        <v>226</v>
      </c>
      <c r="AU606" s="153" t="s">
        <v>79</v>
      </c>
      <c r="AV606" s="12" t="s">
        <v>79</v>
      </c>
      <c r="AW606" s="12" t="s">
        <v>31</v>
      </c>
      <c r="AX606" s="12" t="s">
        <v>69</v>
      </c>
      <c r="AY606" s="153" t="s">
        <v>212</v>
      </c>
    </row>
    <row r="607" spans="2:65" s="13" customFormat="1">
      <c r="B607" s="159"/>
      <c r="D607" s="150" t="s">
        <v>226</v>
      </c>
      <c r="E607" s="160" t="s">
        <v>19</v>
      </c>
      <c r="F607" s="161" t="s">
        <v>228</v>
      </c>
      <c r="H607" s="162">
        <v>4</v>
      </c>
      <c r="I607" s="163"/>
      <c r="L607" s="159"/>
      <c r="M607" s="164"/>
      <c r="T607" s="165"/>
      <c r="AT607" s="160" t="s">
        <v>226</v>
      </c>
      <c r="AU607" s="160" t="s">
        <v>79</v>
      </c>
      <c r="AV607" s="13" t="s">
        <v>229</v>
      </c>
      <c r="AW607" s="13" t="s">
        <v>31</v>
      </c>
      <c r="AX607" s="13" t="s">
        <v>77</v>
      </c>
      <c r="AY607" s="160" t="s">
        <v>212</v>
      </c>
    </row>
    <row r="608" spans="2:65" s="1" customFormat="1" ht="16.5" customHeight="1">
      <c r="B608" s="34"/>
      <c r="C608" s="186" t="s">
        <v>864</v>
      </c>
      <c r="D608" s="186" t="s">
        <v>3107</v>
      </c>
      <c r="E608" s="187" t="s">
        <v>3108</v>
      </c>
      <c r="F608" s="188" t="s">
        <v>3109</v>
      </c>
      <c r="G608" s="189" t="s">
        <v>624</v>
      </c>
      <c r="H608" s="190">
        <v>4</v>
      </c>
      <c r="I608" s="191"/>
      <c r="J608" s="192">
        <f>ROUND(I608*H608,2)</f>
        <v>0</v>
      </c>
      <c r="K608" s="188" t="s">
        <v>245</v>
      </c>
      <c r="L608" s="193"/>
      <c r="M608" s="194" t="s">
        <v>19</v>
      </c>
      <c r="N608" s="195" t="s">
        <v>40</v>
      </c>
      <c r="P608" s="142">
        <f>O608*H608</f>
        <v>0</v>
      </c>
      <c r="Q608" s="142">
        <v>9.0999999999999998E-2</v>
      </c>
      <c r="R608" s="142">
        <f>Q608*H608</f>
        <v>0.36399999999999999</v>
      </c>
      <c r="S608" s="142">
        <v>0</v>
      </c>
      <c r="T608" s="143">
        <f>S608*H608</f>
        <v>0</v>
      </c>
      <c r="AR608" s="144" t="s">
        <v>267</v>
      </c>
      <c r="AT608" s="144" t="s">
        <v>3107</v>
      </c>
      <c r="AU608" s="144" t="s">
        <v>79</v>
      </c>
      <c r="AY608" s="19" t="s">
        <v>212</v>
      </c>
      <c r="BE608" s="145">
        <f>IF(N608="základní",J608,0)</f>
        <v>0</v>
      </c>
      <c r="BF608" s="145">
        <f>IF(N608="snížená",J608,0)</f>
        <v>0</v>
      </c>
      <c r="BG608" s="145">
        <f>IF(N608="zákl. přenesená",J608,0)</f>
        <v>0</v>
      </c>
      <c r="BH608" s="145">
        <f>IF(N608="sníž. přenesená",J608,0)</f>
        <v>0</v>
      </c>
      <c r="BI608" s="145">
        <f>IF(N608="nulová",J608,0)</f>
        <v>0</v>
      </c>
      <c r="BJ608" s="19" t="s">
        <v>77</v>
      </c>
      <c r="BK608" s="145">
        <f>ROUND(I608*H608,2)</f>
        <v>0</v>
      </c>
      <c r="BL608" s="19" t="s">
        <v>229</v>
      </c>
      <c r="BM608" s="144" t="s">
        <v>3110</v>
      </c>
    </row>
    <row r="609" spans="2:65" s="14" customFormat="1">
      <c r="B609" s="170"/>
      <c r="D609" s="150" t="s">
        <v>226</v>
      </c>
      <c r="E609" s="171" t="s">
        <v>19</v>
      </c>
      <c r="F609" s="172" t="s">
        <v>3111</v>
      </c>
      <c r="H609" s="171" t="s">
        <v>19</v>
      </c>
      <c r="I609" s="173"/>
      <c r="L609" s="170"/>
      <c r="M609" s="174"/>
      <c r="T609" s="175"/>
      <c r="AT609" s="171" t="s">
        <v>226</v>
      </c>
      <c r="AU609" s="171" t="s">
        <v>79</v>
      </c>
      <c r="AV609" s="14" t="s">
        <v>77</v>
      </c>
      <c r="AW609" s="14" t="s">
        <v>31</v>
      </c>
      <c r="AX609" s="14" t="s">
        <v>69</v>
      </c>
      <c r="AY609" s="171" t="s">
        <v>212</v>
      </c>
    </row>
    <row r="610" spans="2:65" s="12" customFormat="1">
      <c r="B610" s="152"/>
      <c r="D610" s="150" t="s">
        <v>226</v>
      </c>
      <c r="E610" s="153" t="s">
        <v>19</v>
      </c>
      <c r="F610" s="154" t="s">
        <v>3106</v>
      </c>
      <c r="H610" s="155">
        <v>4</v>
      </c>
      <c r="I610" s="156"/>
      <c r="L610" s="152"/>
      <c r="M610" s="157"/>
      <c r="T610" s="158"/>
      <c r="AT610" s="153" t="s">
        <v>226</v>
      </c>
      <c r="AU610" s="153" t="s">
        <v>79</v>
      </c>
      <c r="AV610" s="12" t="s">
        <v>79</v>
      </c>
      <c r="AW610" s="12" t="s">
        <v>31</v>
      </c>
      <c r="AX610" s="12" t="s">
        <v>69</v>
      </c>
      <c r="AY610" s="153" t="s">
        <v>212</v>
      </c>
    </row>
    <row r="611" spans="2:65" s="13" customFormat="1">
      <c r="B611" s="159"/>
      <c r="D611" s="150" t="s">
        <v>226</v>
      </c>
      <c r="E611" s="160" t="s">
        <v>19</v>
      </c>
      <c r="F611" s="161" t="s">
        <v>228</v>
      </c>
      <c r="H611" s="162">
        <v>4</v>
      </c>
      <c r="I611" s="163"/>
      <c r="L611" s="159"/>
      <c r="M611" s="164"/>
      <c r="T611" s="165"/>
      <c r="AT611" s="160" t="s">
        <v>226</v>
      </c>
      <c r="AU611" s="160" t="s">
        <v>79</v>
      </c>
      <c r="AV611" s="13" t="s">
        <v>229</v>
      </c>
      <c r="AW611" s="13" t="s">
        <v>31</v>
      </c>
      <c r="AX611" s="13" t="s">
        <v>77</v>
      </c>
      <c r="AY611" s="160" t="s">
        <v>212</v>
      </c>
    </row>
    <row r="612" spans="2:65" s="1" customFormat="1" ht="24.2" customHeight="1">
      <c r="B612" s="34"/>
      <c r="C612" s="133" t="s">
        <v>870</v>
      </c>
      <c r="D612" s="133" t="s">
        <v>215</v>
      </c>
      <c r="E612" s="134" t="s">
        <v>3112</v>
      </c>
      <c r="F612" s="135" t="s">
        <v>3113</v>
      </c>
      <c r="G612" s="136" t="s">
        <v>495</v>
      </c>
      <c r="H612" s="137">
        <v>22.1</v>
      </c>
      <c r="I612" s="138"/>
      <c r="J612" s="139">
        <f>ROUND(I612*H612,2)</f>
        <v>0</v>
      </c>
      <c r="K612" s="135" t="s">
        <v>245</v>
      </c>
      <c r="L612" s="34"/>
      <c r="M612" s="140" t="s">
        <v>19</v>
      </c>
      <c r="N612" s="141" t="s">
        <v>40</v>
      </c>
      <c r="P612" s="142">
        <f>O612*H612</f>
        <v>0</v>
      </c>
      <c r="Q612" s="142">
        <v>0</v>
      </c>
      <c r="R612" s="142">
        <f>Q612*H612</f>
        <v>0</v>
      </c>
      <c r="S612" s="142">
        <v>0</v>
      </c>
      <c r="T612" s="143">
        <f>S612*H612</f>
        <v>0</v>
      </c>
      <c r="AR612" s="144" t="s">
        <v>229</v>
      </c>
      <c r="AT612" s="144" t="s">
        <v>215</v>
      </c>
      <c r="AU612" s="144" t="s">
        <v>79</v>
      </c>
      <c r="AY612" s="19" t="s">
        <v>212</v>
      </c>
      <c r="BE612" s="145">
        <f>IF(N612="základní",J612,0)</f>
        <v>0</v>
      </c>
      <c r="BF612" s="145">
        <f>IF(N612="snížená",J612,0)</f>
        <v>0</v>
      </c>
      <c r="BG612" s="145">
        <f>IF(N612="zákl. přenesená",J612,0)</f>
        <v>0</v>
      </c>
      <c r="BH612" s="145">
        <f>IF(N612="sníž. přenesená",J612,0)</f>
        <v>0</v>
      </c>
      <c r="BI612" s="145">
        <f>IF(N612="nulová",J612,0)</f>
        <v>0</v>
      </c>
      <c r="BJ612" s="19" t="s">
        <v>77</v>
      </c>
      <c r="BK612" s="145">
        <f>ROUND(I612*H612,2)</f>
        <v>0</v>
      </c>
      <c r="BL612" s="19" t="s">
        <v>229</v>
      </c>
      <c r="BM612" s="144" t="s">
        <v>3114</v>
      </c>
    </row>
    <row r="613" spans="2:65" s="1" customFormat="1" ht="195">
      <c r="B613" s="34"/>
      <c r="D613" s="150" t="s">
        <v>224</v>
      </c>
      <c r="F613" s="151" t="s">
        <v>3115</v>
      </c>
      <c r="I613" s="148"/>
      <c r="L613" s="34"/>
      <c r="M613" s="149"/>
      <c r="T613" s="55"/>
      <c r="AT613" s="19" t="s">
        <v>224</v>
      </c>
      <c r="AU613" s="19" t="s">
        <v>79</v>
      </c>
    </row>
    <row r="614" spans="2:65" s="14" customFormat="1">
      <c r="B614" s="170"/>
      <c r="D614" s="150" t="s">
        <v>226</v>
      </c>
      <c r="E614" s="171" t="s">
        <v>19</v>
      </c>
      <c r="F614" s="172" t="s">
        <v>3116</v>
      </c>
      <c r="H614" s="171" t="s">
        <v>19</v>
      </c>
      <c r="I614" s="173"/>
      <c r="L614" s="170"/>
      <c r="M614" s="174"/>
      <c r="T614" s="175"/>
      <c r="AT614" s="171" t="s">
        <v>226</v>
      </c>
      <c r="AU614" s="171" t="s">
        <v>79</v>
      </c>
      <c r="AV614" s="14" t="s">
        <v>77</v>
      </c>
      <c r="AW614" s="14" t="s">
        <v>31</v>
      </c>
      <c r="AX614" s="14" t="s">
        <v>69</v>
      </c>
      <c r="AY614" s="171" t="s">
        <v>212</v>
      </c>
    </row>
    <row r="615" spans="2:65" s="12" customFormat="1">
      <c r="B615" s="152"/>
      <c r="D615" s="150" t="s">
        <v>226</v>
      </c>
      <c r="E615" s="153" t="s">
        <v>19</v>
      </c>
      <c r="F615" s="154" t="s">
        <v>3117</v>
      </c>
      <c r="H615" s="155">
        <v>22.1</v>
      </c>
      <c r="I615" s="156"/>
      <c r="L615" s="152"/>
      <c r="M615" s="157"/>
      <c r="T615" s="158"/>
      <c r="AT615" s="153" t="s">
        <v>226</v>
      </c>
      <c r="AU615" s="153" t="s">
        <v>79</v>
      </c>
      <c r="AV615" s="12" t="s">
        <v>79</v>
      </c>
      <c r="AW615" s="12" t="s">
        <v>31</v>
      </c>
      <c r="AX615" s="12" t="s">
        <v>69</v>
      </c>
      <c r="AY615" s="153" t="s">
        <v>212</v>
      </c>
    </row>
    <row r="616" spans="2:65" s="13" customFormat="1">
      <c r="B616" s="159"/>
      <c r="D616" s="150" t="s">
        <v>226</v>
      </c>
      <c r="E616" s="160" t="s">
        <v>19</v>
      </c>
      <c r="F616" s="161" t="s">
        <v>228</v>
      </c>
      <c r="H616" s="162">
        <v>22.1</v>
      </c>
      <c r="I616" s="163"/>
      <c r="L616" s="159"/>
      <c r="M616" s="164"/>
      <c r="T616" s="165"/>
      <c r="AT616" s="160" t="s">
        <v>226</v>
      </c>
      <c r="AU616" s="160" t="s">
        <v>79</v>
      </c>
      <c r="AV616" s="13" t="s">
        <v>229</v>
      </c>
      <c r="AW616" s="13" t="s">
        <v>31</v>
      </c>
      <c r="AX616" s="13" t="s">
        <v>77</v>
      </c>
      <c r="AY616" s="160" t="s">
        <v>212</v>
      </c>
    </row>
    <row r="617" spans="2:65" s="14" customFormat="1">
      <c r="B617" s="170"/>
      <c r="D617" s="150" t="s">
        <v>226</v>
      </c>
      <c r="E617" s="171" t="s">
        <v>19</v>
      </c>
      <c r="F617" s="172" t="s">
        <v>3118</v>
      </c>
      <c r="H617" s="171" t="s">
        <v>19</v>
      </c>
      <c r="I617" s="173"/>
      <c r="L617" s="170"/>
      <c r="M617" s="174"/>
      <c r="T617" s="175"/>
      <c r="AT617" s="171" t="s">
        <v>226</v>
      </c>
      <c r="AU617" s="171" t="s">
        <v>79</v>
      </c>
      <c r="AV617" s="14" t="s">
        <v>77</v>
      </c>
      <c r="AW617" s="14" t="s">
        <v>31</v>
      </c>
      <c r="AX617" s="14" t="s">
        <v>69</v>
      </c>
      <c r="AY617" s="171" t="s">
        <v>212</v>
      </c>
    </row>
    <row r="618" spans="2:65" s="1" customFormat="1" ht="24.2" customHeight="1">
      <c r="B618" s="34"/>
      <c r="C618" s="133" t="s">
        <v>876</v>
      </c>
      <c r="D618" s="133" t="s">
        <v>215</v>
      </c>
      <c r="E618" s="134" t="s">
        <v>3119</v>
      </c>
      <c r="F618" s="135" t="s">
        <v>3120</v>
      </c>
      <c r="G618" s="136" t="s">
        <v>420</v>
      </c>
      <c r="H618" s="137">
        <v>7</v>
      </c>
      <c r="I618" s="138"/>
      <c r="J618" s="139">
        <f>ROUND(I618*H618,2)</f>
        <v>0</v>
      </c>
      <c r="K618" s="135" t="s">
        <v>245</v>
      </c>
      <c r="L618" s="34"/>
      <c r="M618" s="140" t="s">
        <v>19</v>
      </c>
      <c r="N618" s="141" t="s">
        <v>40</v>
      </c>
      <c r="P618" s="142">
        <f>O618*H618</f>
        <v>0</v>
      </c>
      <c r="Q618" s="142">
        <v>0</v>
      </c>
      <c r="R618" s="142">
        <f>Q618*H618</f>
        <v>0</v>
      </c>
      <c r="S618" s="142">
        <v>0</v>
      </c>
      <c r="T618" s="143">
        <f>S618*H618</f>
        <v>0</v>
      </c>
      <c r="AR618" s="144" t="s">
        <v>229</v>
      </c>
      <c r="AT618" s="144" t="s">
        <v>215</v>
      </c>
      <c r="AU618" s="144" t="s">
        <v>79</v>
      </c>
      <c r="AY618" s="19" t="s">
        <v>212</v>
      </c>
      <c r="BE618" s="145">
        <f>IF(N618="základní",J618,0)</f>
        <v>0</v>
      </c>
      <c r="BF618" s="145">
        <f>IF(N618="snížená",J618,0)</f>
        <v>0</v>
      </c>
      <c r="BG618" s="145">
        <f>IF(N618="zákl. přenesená",J618,0)</f>
        <v>0</v>
      </c>
      <c r="BH618" s="145">
        <f>IF(N618="sníž. přenesená",J618,0)</f>
        <v>0</v>
      </c>
      <c r="BI618" s="145">
        <f>IF(N618="nulová",J618,0)</f>
        <v>0</v>
      </c>
      <c r="BJ618" s="19" t="s">
        <v>77</v>
      </c>
      <c r="BK618" s="145">
        <f>ROUND(I618*H618,2)</f>
        <v>0</v>
      </c>
      <c r="BL618" s="19" t="s">
        <v>229</v>
      </c>
      <c r="BM618" s="144" t="s">
        <v>3121</v>
      </c>
    </row>
    <row r="619" spans="2:65" s="1" customFormat="1" ht="97.5">
      <c r="B619" s="34"/>
      <c r="D619" s="150" t="s">
        <v>224</v>
      </c>
      <c r="F619" s="151" t="s">
        <v>3122</v>
      </c>
      <c r="I619" s="148"/>
      <c r="L619" s="34"/>
      <c r="M619" s="149"/>
      <c r="T619" s="55"/>
      <c r="AT619" s="19" t="s">
        <v>224</v>
      </c>
      <c r="AU619" s="19" t="s">
        <v>79</v>
      </c>
    </row>
    <row r="620" spans="2:65" s="14" customFormat="1" ht="22.5">
      <c r="B620" s="170"/>
      <c r="D620" s="150" t="s">
        <v>226</v>
      </c>
      <c r="E620" s="171" t="s">
        <v>19</v>
      </c>
      <c r="F620" s="172" t="s">
        <v>3123</v>
      </c>
      <c r="H620" s="171" t="s">
        <v>19</v>
      </c>
      <c r="I620" s="173"/>
      <c r="L620" s="170"/>
      <c r="M620" s="174"/>
      <c r="T620" s="175"/>
      <c r="AT620" s="171" t="s">
        <v>226</v>
      </c>
      <c r="AU620" s="171" t="s">
        <v>79</v>
      </c>
      <c r="AV620" s="14" t="s">
        <v>77</v>
      </c>
      <c r="AW620" s="14" t="s">
        <v>31</v>
      </c>
      <c r="AX620" s="14" t="s">
        <v>69</v>
      </c>
      <c r="AY620" s="171" t="s">
        <v>212</v>
      </c>
    </row>
    <row r="621" spans="2:65" s="12" customFormat="1">
      <c r="B621" s="152"/>
      <c r="D621" s="150" t="s">
        <v>226</v>
      </c>
      <c r="E621" s="153" t="s">
        <v>19</v>
      </c>
      <c r="F621" s="154" t="s">
        <v>3124</v>
      </c>
      <c r="H621" s="155">
        <v>7</v>
      </c>
      <c r="I621" s="156"/>
      <c r="L621" s="152"/>
      <c r="M621" s="157"/>
      <c r="T621" s="158"/>
      <c r="AT621" s="153" t="s">
        <v>226</v>
      </c>
      <c r="AU621" s="153" t="s">
        <v>79</v>
      </c>
      <c r="AV621" s="12" t="s">
        <v>79</v>
      </c>
      <c r="AW621" s="12" t="s">
        <v>31</v>
      </c>
      <c r="AX621" s="12" t="s">
        <v>69</v>
      </c>
      <c r="AY621" s="153" t="s">
        <v>212</v>
      </c>
    </row>
    <row r="622" spans="2:65" s="13" customFormat="1">
      <c r="B622" s="159"/>
      <c r="D622" s="150" t="s">
        <v>226</v>
      </c>
      <c r="E622" s="160" t="s">
        <v>19</v>
      </c>
      <c r="F622" s="161" t="s">
        <v>228</v>
      </c>
      <c r="H622" s="162">
        <v>7</v>
      </c>
      <c r="I622" s="163"/>
      <c r="L622" s="159"/>
      <c r="M622" s="164"/>
      <c r="T622" s="165"/>
      <c r="AT622" s="160" t="s">
        <v>226</v>
      </c>
      <c r="AU622" s="160" t="s">
        <v>79</v>
      </c>
      <c r="AV622" s="13" t="s">
        <v>229</v>
      </c>
      <c r="AW622" s="13" t="s">
        <v>31</v>
      </c>
      <c r="AX622" s="13" t="s">
        <v>77</v>
      </c>
      <c r="AY622" s="160" t="s">
        <v>212</v>
      </c>
    </row>
    <row r="623" spans="2:65" s="1" customFormat="1" ht="24.2" customHeight="1">
      <c r="B623" s="34"/>
      <c r="C623" s="133" t="s">
        <v>882</v>
      </c>
      <c r="D623" s="133" t="s">
        <v>215</v>
      </c>
      <c r="E623" s="134" t="s">
        <v>3125</v>
      </c>
      <c r="F623" s="135" t="s">
        <v>3126</v>
      </c>
      <c r="G623" s="136" t="s">
        <v>420</v>
      </c>
      <c r="H623" s="137">
        <v>27.981999999999999</v>
      </c>
      <c r="I623" s="138"/>
      <c r="J623" s="139">
        <f>ROUND(I623*H623,2)</f>
        <v>0</v>
      </c>
      <c r="K623" s="135" t="s">
        <v>219</v>
      </c>
      <c r="L623" s="34"/>
      <c r="M623" s="140" t="s">
        <v>19</v>
      </c>
      <c r="N623" s="141" t="s">
        <v>40</v>
      </c>
      <c r="P623" s="142">
        <f>O623*H623</f>
        <v>0</v>
      </c>
      <c r="Q623" s="142">
        <v>2.5020099999999998</v>
      </c>
      <c r="R623" s="142">
        <f>Q623*H623</f>
        <v>70.01124381999999</v>
      </c>
      <c r="S623" s="142">
        <v>0</v>
      </c>
      <c r="T623" s="143">
        <f>S623*H623</f>
        <v>0</v>
      </c>
      <c r="AR623" s="144" t="s">
        <v>229</v>
      </c>
      <c r="AT623" s="144" t="s">
        <v>215</v>
      </c>
      <c r="AU623" s="144" t="s">
        <v>79</v>
      </c>
      <c r="AY623" s="19" t="s">
        <v>212</v>
      </c>
      <c r="BE623" s="145">
        <f>IF(N623="základní",J623,0)</f>
        <v>0</v>
      </c>
      <c r="BF623" s="145">
        <f>IF(N623="snížená",J623,0)</f>
        <v>0</v>
      </c>
      <c r="BG623" s="145">
        <f>IF(N623="zákl. přenesená",J623,0)</f>
        <v>0</v>
      </c>
      <c r="BH623" s="145">
        <f>IF(N623="sníž. přenesená",J623,0)</f>
        <v>0</v>
      </c>
      <c r="BI623" s="145">
        <f>IF(N623="nulová",J623,0)</f>
        <v>0</v>
      </c>
      <c r="BJ623" s="19" t="s">
        <v>77</v>
      </c>
      <c r="BK623" s="145">
        <f>ROUND(I623*H623,2)</f>
        <v>0</v>
      </c>
      <c r="BL623" s="19" t="s">
        <v>229</v>
      </c>
      <c r="BM623" s="144" t="s">
        <v>3127</v>
      </c>
    </row>
    <row r="624" spans="2:65" s="1" customFormat="1">
      <c r="B624" s="34"/>
      <c r="D624" s="146" t="s">
        <v>222</v>
      </c>
      <c r="F624" s="147" t="s">
        <v>3128</v>
      </c>
      <c r="I624" s="148"/>
      <c r="L624" s="34"/>
      <c r="M624" s="149"/>
      <c r="T624" s="55"/>
      <c r="AT624" s="19" t="s">
        <v>222</v>
      </c>
      <c r="AU624" s="19" t="s">
        <v>79</v>
      </c>
    </row>
    <row r="625" spans="2:65" s="14" customFormat="1">
      <c r="B625" s="170"/>
      <c r="D625" s="150" t="s">
        <v>226</v>
      </c>
      <c r="E625" s="171" t="s">
        <v>19</v>
      </c>
      <c r="F625" s="172" t="s">
        <v>3129</v>
      </c>
      <c r="H625" s="171" t="s">
        <v>19</v>
      </c>
      <c r="I625" s="173"/>
      <c r="L625" s="170"/>
      <c r="M625" s="174"/>
      <c r="T625" s="175"/>
      <c r="AT625" s="171" t="s">
        <v>226</v>
      </c>
      <c r="AU625" s="171" t="s">
        <v>79</v>
      </c>
      <c r="AV625" s="14" t="s">
        <v>77</v>
      </c>
      <c r="AW625" s="14" t="s">
        <v>31</v>
      </c>
      <c r="AX625" s="14" t="s">
        <v>69</v>
      </c>
      <c r="AY625" s="171" t="s">
        <v>212</v>
      </c>
    </row>
    <row r="626" spans="2:65" s="14" customFormat="1" ht="22.5">
      <c r="B626" s="170"/>
      <c r="D626" s="150" t="s">
        <v>226</v>
      </c>
      <c r="E626" s="171" t="s">
        <v>19</v>
      </c>
      <c r="F626" s="172" t="s">
        <v>3130</v>
      </c>
      <c r="H626" s="171" t="s">
        <v>19</v>
      </c>
      <c r="I626" s="173"/>
      <c r="L626" s="170"/>
      <c r="M626" s="174"/>
      <c r="T626" s="175"/>
      <c r="AT626" s="171" t="s">
        <v>226</v>
      </c>
      <c r="AU626" s="171" t="s">
        <v>79</v>
      </c>
      <c r="AV626" s="14" t="s">
        <v>77</v>
      </c>
      <c r="AW626" s="14" t="s">
        <v>31</v>
      </c>
      <c r="AX626" s="14" t="s">
        <v>69</v>
      </c>
      <c r="AY626" s="171" t="s">
        <v>212</v>
      </c>
    </row>
    <row r="627" spans="2:65" s="12" customFormat="1">
      <c r="B627" s="152"/>
      <c r="D627" s="150" t="s">
        <v>226</v>
      </c>
      <c r="E627" s="153" t="s">
        <v>19</v>
      </c>
      <c r="F627" s="154" t="s">
        <v>3131</v>
      </c>
      <c r="H627" s="155">
        <v>1.3440000000000001</v>
      </c>
      <c r="I627" s="156"/>
      <c r="L627" s="152"/>
      <c r="M627" s="157"/>
      <c r="T627" s="158"/>
      <c r="AT627" s="153" t="s">
        <v>226</v>
      </c>
      <c r="AU627" s="153" t="s">
        <v>79</v>
      </c>
      <c r="AV627" s="12" t="s">
        <v>79</v>
      </c>
      <c r="AW627" s="12" t="s">
        <v>31</v>
      </c>
      <c r="AX627" s="12" t="s">
        <v>69</v>
      </c>
      <c r="AY627" s="153" t="s">
        <v>212</v>
      </c>
    </row>
    <row r="628" spans="2:65" s="12" customFormat="1">
      <c r="B628" s="152"/>
      <c r="D628" s="150" t="s">
        <v>226</v>
      </c>
      <c r="E628" s="153" t="s">
        <v>19</v>
      </c>
      <c r="F628" s="154" t="s">
        <v>3132</v>
      </c>
      <c r="H628" s="155">
        <v>1.3440000000000001</v>
      </c>
      <c r="I628" s="156"/>
      <c r="L628" s="152"/>
      <c r="M628" s="157"/>
      <c r="T628" s="158"/>
      <c r="AT628" s="153" t="s">
        <v>226</v>
      </c>
      <c r="AU628" s="153" t="s">
        <v>79</v>
      </c>
      <c r="AV628" s="12" t="s">
        <v>79</v>
      </c>
      <c r="AW628" s="12" t="s">
        <v>31</v>
      </c>
      <c r="AX628" s="12" t="s">
        <v>69</v>
      </c>
      <c r="AY628" s="153" t="s">
        <v>212</v>
      </c>
    </row>
    <row r="629" spans="2:65" s="12" customFormat="1">
      <c r="B629" s="152"/>
      <c r="D629" s="150" t="s">
        <v>226</v>
      </c>
      <c r="E629" s="153" t="s">
        <v>19</v>
      </c>
      <c r="F629" s="154" t="s">
        <v>3133</v>
      </c>
      <c r="H629" s="155">
        <v>1.3440000000000001</v>
      </c>
      <c r="I629" s="156"/>
      <c r="L629" s="152"/>
      <c r="M629" s="157"/>
      <c r="T629" s="158"/>
      <c r="AT629" s="153" t="s">
        <v>226</v>
      </c>
      <c r="AU629" s="153" t="s">
        <v>79</v>
      </c>
      <c r="AV629" s="12" t="s">
        <v>79</v>
      </c>
      <c r="AW629" s="12" t="s">
        <v>31</v>
      </c>
      <c r="AX629" s="12" t="s">
        <v>69</v>
      </c>
      <c r="AY629" s="153" t="s">
        <v>212</v>
      </c>
    </row>
    <row r="630" spans="2:65" s="12" customFormat="1">
      <c r="B630" s="152"/>
      <c r="D630" s="150" t="s">
        <v>226</v>
      </c>
      <c r="E630" s="153" t="s">
        <v>19</v>
      </c>
      <c r="F630" s="154" t="s">
        <v>3134</v>
      </c>
      <c r="H630" s="155">
        <v>1.3440000000000001</v>
      </c>
      <c r="I630" s="156"/>
      <c r="L630" s="152"/>
      <c r="M630" s="157"/>
      <c r="T630" s="158"/>
      <c r="AT630" s="153" t="s">
        <v>226</v>
      </c>
      <c r="AU630" s="153" t="s">
        <v>79</v>
      </c>
      <c r="AV630" s="12" t="s">
        <v>79</v>
      </c>
      <c r="AW630" s="12" t="s">
        <v>31</v>
      </c>
      <c r="AX630" s="12" t="s">
        <v>69</v>
      </c>
      <c r="AY630" s="153" t="s">
        <v>212</v>
      </c>
    </row>
    <row r="631" spans="2:65" s="12" customFormat="1">
      <c r="B631" s="152"/>
      <c r="D631" s="150" t="s">
        <v>226</v>
      </c>
      <c r="E631" s="153" t="s">
        <v>19</v>
      </c>
      <c r="F631" s="154" t="s">
        <v>3135</v>
      </c>
      <c r="H631" s="155">
        <v>1.3440000000000001</v>
      </c>
      <c r="I631" s="156"/>
      <c r="L631" s="152"/>
      <c r="M631" s="157"/>
      <c r="T631" s="158"/>
      <c r="AT631" s="153" t="s">
        <v>226</v>
      </c>
      <c r="AU631" s="153" t="s">
        <v>79</v>
      </c>
      <c r="AV631" s="12" t="s">
        <v>79</v>
      </c>
      <c r="AW631" s="12" t="s">
        <v>31</v>
      </c>
      <c r="AX631" s="12" t="s">
        <v>69</v>
      </c>
      <c r="AY631" s="153" t="s">
        <v>212</v>
      </c>
    </row>
    <row r="632" spans="2:65" s="12" customFormat="1">
      <c r="B632" s="152"/>
      <c r="D632" s="150" t="s">
        <v>226</v>
      </c>
      <c r="E632" s="153" t="s">
        <v>19</v>
      </c>
      <c r="F632" s="154" t="s">
        <v>3136</v>
      </c>
      <c r="H632" s="155">
        <v>1.3440000000000001</v>
      </c>
      <c r="I632" s="156"/>
      <c r="L632" s="152"/>
      <c r="M632" s="157"/>
      <c r="T632" s="158"/>
      <c r="AT632" s="153" t="s">
        <v>226</v>
      </c>
      <c r="AU632" s="153" t="s">
        <v>79</v>
      </c>
      <c r="AV632" s="12" t="s">
        <v>79</v>
      </c>
      <c r="AW632" s="12" t="s">
        <v>31</v>
      </c>
      <c r="AX632" s="12" t="s">
        <v>69</v>
      </c>
      <c r="AY632" s="153" t="s">
        <v>212</v>
      </c>
    </row>
    <row r="633" spans="2:65" s="12" customFormat="1">
      <c r="B633" s="152"/>
      <c r="D633" s="150" t="s">
        <v>226</v>
      </c>
      <c r="E633" s="153" t="s">
        <v>19</v>
      </c>
      <c r="F633" s="154" t="s">
        <v>3137</v>
      </c>
      <c r="H633" s="155">
        <v>3.78</v>
      </c>
      <c r="I633" s="156"/>
      <c r="L633" s="152"/>
      <c r="M633" s="157"/>
      <c r="T633" s="158"/>
      <c r="AT633" s="153" t="s">
        <v>226</v>
      </c>
      <c r="AU633" s="153" t="s">
        <v>79</v>
      </c>
      <c r="AV633" s="12" t="s">
        <v>79</v>
      </c>
      <c r="AW633" s="12" t="s">
        <v>31</v>
      </c>
      <c r="AX633" s="12" t="s">
        <v>69</v>
      </c>
      <c r="AY633" s="153" t="s">
        <v>212</v>
      </c>
    </row>
    <row r="634" spans="2:65" s="15" customFormat="1">
      <c r="B634" s="176"/>
      <c r="D634" s="150" t="s">
        <v>226</v>
      </c>
      <c r="E634" s="177" t="s">
        <v>19</v>
      </c>
      <c r="F634" s="178" t="s">
        <v>455</v>
      </c>
      <c r="H634" s="179">
        <v>11.843999999999999</v>
      </c>
      <c r="I634" s="180"/>
      <c r="L634" s="176"/>
      <c r="M634" s="181"/>
      <c r="T634" s="182"/>
      <c r="AT634" s="177" t="s">
        <v>226</v>
      </c>
      <c r="AU634" s="177" t="s">
        <v>79</v>
      </c>
      <c r="AV634" s="15" t="s">
        <v>236</v>
      </c>
      <c r="AW634" s="15" t="s">
        <v>31</v>
      </c>
      <c r="AX634" s="15" t="s">
        <v>69</v>
      </c>
      <c r="AY634" s="177" t="s">
        <v>212</v>
      </c>
    </row>
    <row r="635" spans="2:65" s="14" customFormat="1" ht="22.5">
      <c r="B635" s="170"/>
      <c r="D635" s="150" t="s">
        <v>226</v>
      </c>
      <c r="E635" s="171" t="s">
        <v>19</v>
      </c>
      <c r="F635" s="172" t="s">
        <v>3138</v>
      </c>
      <c r="H635" s="171" t="s">
        <v>19</v>
      </c>
      <c r="I635" s="173"/>
      <c r="L635" s="170"/>
      <c r="M635" s="174"/>
      <c r="T635" s="175"/>
      <c r="AT635" s="171" t="s">
        <v>226</v>
      </c>
      <c r="AU635" s="171" t="s">
        <v>79</v>
      </c>
      <c r="AV635" s="14" t="s">
        <v>77</v>
      </c>
      <c r="AW635" s="14" t="s">
        <v>31</v>
      </c>
      <c r="AX635" s="14" t="s">
        <v>69</v>
      </c>
      <c r="AY635" s="171" t="s">
        <v>212</v>
      </c>
    </row>
    <row r="636" spans="2:65" s="12" customFormat="1" ht="22.5">
      <c r="B636" s="152"/>
      <c r="D636" s="150" t="s">
        <v>226</v>
      </c>
      <c r="E636" s="153" t="s">
        <v>19</v>
      </c>
      <c r="F636" s="154" t="s">
        <v>3139</v>
      </c>
      <c r="H636" s="155">
        <v>16.138000000000002</v>
      </c>
      <c r="I636" s="156"/>
      <c r="L636" s="152"/>
      <c r="M636" s="157"/>
      <c r="T636" s="158"/>
      <c r="AT636" s="153" t="s">
        <v>226</v>
      </c>
      <c r="AU636" s="153" t="s">
        <v>79</v>
      </c>
      <c r="AV636" s="12" t="s">
        <v>79</v>
      </c>
      <c r="AW636" s="12" t="s">
        <v>31</v>
      </c>
      <c r="AX636" s="12" t="s">
        <v>69</v>
      </c>
      <c r="AY636" s="153" t="s">
        <v>212</v>
      </c>
    </row>
    <row r="637" spans="2:65" s="15" customFormat="1">
      <c r="B637" s="176"/>
      <c r="D637" s="150" t="s">
        <v>226</v>
      </c>
      <c r="E637" s="177" t="s">
        <v>19</v>
      </c>
      <c r="F637" s="178" t="s">
        <v>455</v>
      </c>
      <c r="H637" s="179">
        <v>16.138000000000002</v>
      </c>
      <c r="I637" s="180"/>
      <c r="L637" s="176"/>
      <c r="M637" s="181"/>
      <c r="T637" s="182"/>
      <c r="AT637" s="177" t="s">
        <v>226</v>
      </c>
      <c r="AU637" s="177" t="s">
        <v>79</v>
      </c>
      <c r="AV637" s="15" t="s">
        <v>236</v>
      </c>
      <c r="AW637" s="15" t="s">
        <v>31</v>
      </c>
      <c r="AX637" s="15" t="s">
        <v>69</v>
      </c>
      <c r="AY637" s="177" t="s">
        <v>212</v>
      </c>
    </row>
    <row r="638" spans="2:65" s="13" customFormat="1">
      <c r="B638" s="159"/>
      <c r="D638" s="150" t="s">
        <v>226</v>
      </c>
      <c r="E638" s="160" t="s">
        <v>19</v>
      </c>
      <c r="F638" s="161" t="s">
        <v>228</v>
      </c>
      <c r="H638" s="162">
        <v>27.981999999999999</v>
      </c>
      <c r="I638" s="163"/>
      <c r="L638" s="159"/>
      <c r="M638" s="164"/>
      <c r="T638" s="165"/>
      <c r="AT638" s="160" t="s">
        <v>226</v>
      </c>
      <c r="AU638" s="160" t="s">
        <v>79</v>
      </c>
      <c r="AV638" s="13" t="s">
        <v>229</v>
      </c>
      <c r="AW638" s="13" t="s">
        <v>31</v>
      </c>
      <c r="AX638" s="13" t="s">
        <v>77</v>
      </c>
      <c r="AY638" s="160" t="s">
        <v>212</v>
      </c>
    </row>
    <row r="639" spans="2:65" s="14" customFormat="1">
      <c r="B639" s="170"/>
      <c r="D639" s="150" t="s">
        <v>226</v>
      </c>
      <c r="E639" s="171" t="s">
        <v>19</v>
      </c>
      <c r="F639" s="172" t="s">
        <v>3140</v>
      </c>
      <c r="H639" s="171" t="s">
        <v>19</v>
      </c>
      <c r="I639" s="173"/>
      <c r="L639" s="170"/>
      <c r="M639" s="174"/>
      <c r="T639" s="175"/>
      <c r="AT639" s="171" t="s">
        <v>226</v>
      </c>
      <c r="AU639" s="171" t="s">
        <v>79</v>
      </c>
      <c r="AV639" s="14" t="s">
        <v>77</v>
      </c>
      <c r="AW639" s="14" t="s">
        <v>31</v>
      </c>
      <c r="AX639" s="14" t="s">
        <v>69</v>
      </c>
      <c r="AY639" s="171" t="s">
        <v>212</v>
      </c>
    </row>
    <row r="640" spans="2:65" s="1" customFormat="1" ht="21.75" customHeight="1">
      <c r="B640" s="34"/>
      <c r="C640" s="133" t="s">
        <v>888</v>
      </c>
      <c r="D640" s="133" t="s">
        <v>215</v>
      </c>
      <c r="E640" s="134" t="s">
        <v>3141</v>
      </c>
      <c r="F640" s="135" t="s">
        <v>3142</v>
      </c>
      <c r="G640" s="136" t="s">
        <v>495</v>
      </c>
      <c r="H640" s="137">
        <v>45.61</v>
      </c>
      <c r="I640" s="138"/>
      <c r="J640" s="139">
        <f>ROUND(I640*H640,2)</f>
        <v>0</v>
      </c>
      <c r="K640" s="135" t="s">
        <v>219</v>
      </c>
      <c r="L640" s="34"/>
      <c r="M640" s="140" t="s">
        <v>19</v>
      </c>
      <c r="N640" s="141" t="s">
        <v>40</v>
      </c>
      <c r="P640" s="142">
        <f>O640*H640</f>
        <v>0</v>
      </c>
      <c r="Q640" s="142">
        <v>5.3299999999999997E-3</v>
      </c>
      <c r="R640" s="142">
        <f>Q640*H640</f>
        <v>0.24310129999999999</v>
      </c>
      <c r="S640" s="142">
        <v>0</v>
      </c>
      <c r="T640" s="143">
        <f>S640*H640</f>
        <v>0</v>
      </c>
      <c r="AR640" s="144" t="s">
        <v>229</v>
      </c>
      <c r="AT640" s="144" t="s">
        <v>215</v>
      </c>
      <c r="AU640" s="144" t="s">
        <v>79</v>
      </c>
      <c r="AY640" s="19" t="s">
        <v>212</v>
      </c>
      <c r="BE640" s="145">
        <f>IF(N640="základní",J640,0)</f>
        <v>0</v>
      </c>
      <c r="BF640" s="145">
        <f>IF(N640="snížená",J640,0)</f>
        <v>0</v>
      </c>
      <c r="BG640" s="145">
        <f>IF(N640="zákl. přenesená",J640,0)</f>
        <v>0</v>
      </c>
      <c r="BH640" s="145">
        <f>IF(N640="sníž. přenesená",J640,0)</f>
        <v>0</v>
      </c>
      <c r="BI640" s="145">
        <f>IF(N640="nulová",J640,0)</f>
        <v>0</v>
      </c>
      <c r="BJ640" s="19" t="s">
        <v>77</v>
      </c>
      <c r="BK640" s="145">
        <f>ROUND(I640*H640,2)</f>
        <v>0</v>
      </c>
      <c r="BL640" s="19" t="s">
        <v>229</v>
      </c>
      <c r="BM640" s="144" t="s">
        <v>3143</v>
      </c>
    </row>
    <row r="641" spans="2:51" s="1" customFormat="1">
      <c r="B641" s="34"/>
      <c r="D641" s="146" t="s">
        <v>222</v>
      </c>
      <c r="F641" s="147" t="s">
        <v>3144</v>
      </c>
      <c r="I641" s="148"/>
      <c r="L641" s="34"/>
      <c r="M641" s="149"/>
      <c r="T641" s="55"/>
      <c r="AT641" s="19" t="s">
        <v>222</v>
      </c>
      <c r="AU641" s="19" t="s">
        <v>79</v>
      </c>
    </row>
    <row r="642" spans="2:51" s="14" customFormat="1">
      <c r="B642" s="170"/>
      <c r="D642" s="150" t="s">
        <v>226</v>
      </c>
      <c r="E642" s="171" t="s">
        <v>19</v>
      </c>
      <c r="F642" s="172" t="s">
        <v>3145</v>
      </c>
      <c r="H642" s="171" t="s">
        <v>19</v>
      </c>
      <c r="I642" s="173"/>
      <c r="L642" s="170"/>
      <c r="M642" s="174"/>
      <c r="T642" s="175"/>
      <c r="AT642" s="171" t="s">
        <v>226</v>
      </c>
      <c r="AU642" s="171" t="s">
        <v>79</v>
      </c>
      <c r="AV642" s="14" t="s">
        <v>77</v>
      </c>
      <c r="AW642" s="14" t="s">
        <v>31</v>
      </c>
      <c r="AX642" s="14" t="s">
        <v>69</v>
      </c>
      <c r="AY642" s="171" t="s">
        <v>212</v>
      </c>
    </row>
    <row r="643" spans="2:51" s="14" customFormat="1">
      <c r="B643" s="170"/>
      <c r="D643" s="150" t="s">
        <v>226</v>
      </c>
      <c r="E643" s="171" t="s">
        <v>19</v>
      </c>
      <c r="F643" s="172" t="s">
        <v>3146</v>
      </c>
      <c r="H643" s="171" t="s">
        <v>19</v>
      </c>
      <c r="I643" s="173"/>
      <c r="L643" s="170"/>
      <c r="M643" s="174"/>
      <c r="T643" s="175"/>
      <c r="AT643" s="171" t="s">
        <v>226</v>
      </c>
      <c r="AU643" s="171" t="s">
        <v>79</v>
      </c>
      <c r="AV643" s="14" t="s">
        <v>77</v>
      </c>
      <c r="AW643" s="14" t="s">
        <v>31</v>
      </c>
      <c r="AX643" s="14" t="s">
        <v>69</v>
      </c>
      <c r="AY643" s="171" t="s">
        <v>212</v>
      </c>
    </row>
    <row r="644" spans="2:51" s="12" customFormat="1">
      <c r="B644" s="152"/>
      <c r="D644" s="150" t="s">
        <v>226</v>
      </c>
      <c r="E644" s="153" t="s">
        <v>19</v>
      </c>
      <c r="F644" s="154" t="s">
        <v>3147</v>
      </c>
      <c r="H644" s="155">
        <v>3.633</v>
      </c>
      <c r="I644" s="156"/>
      <c r="L644" s="152"/>
      <c r="M644" s="157"/>
      <c r="T644" s="158"/>
      <c r="AT644" s="153" t="s">
        <v>226</v>
      </c>
      <c r="AU644" s="153" t="s">
        <v>79</v>
      </c>
      <c r="AV644" s="12" t="s">
        <v>79</v>
      </c>
      <c r="AW644" s="12" t="s">
        <v>31</v>
      </c>
      <c r="AX644" s="12" t="s">
        <v>69</v>
      </c>
      <c r="AY644" s="153" t="s">
        <v>212</v>
      </c>
    </row>
    <row r="645" spans="2:51" s="12" customFormat="1">
      <c r="B645" s="152"/>
      <c r="D645" s="150" t="s">
        <v>226</v>
      </c>
      <c r="E645" s="153" t="s">
        <v>19</v>
      </c>
      <c r="F645" s="154" t="s">
        <v>3148</v>
      </c>
      <c r="H645" s="155">
        <v>3.633</v>
      </c>
      <c r="I645" s="156"/>
      <c r="L645" s="152"/>
      <c r="M645" s="157"/>
      <c r="T645" s="158"/>
      <c r="AT645" s="153" t="s">
        <v>226</v>
      </c>
      <c r="AU645" s="153" t="s">
        <v>79</v>
      </c>
      <c r="AV645" s="12" t="s">
        <v>79</v>
      </c>
      <c r="AW645" s="12" t="s">
        <v>31</v>
      </c>
      <c r="AX645" s="12" t="s">
        <v>69</v>
      </c>
      <c r="AY645" s="153" t="s">
        <v>212</v>
      </c>
    </row>
    <row r="646" spans="2:51" s="12" customFormat="1">
      <c r="B646" s="152"/>
      <c r="D646" s="150" t="s">
        <v>226</v>
      </c>
      <c r="E646" s="153" t="s">
        <v>19</v>
      </c>
      <c r="F646" s="154" t="s">
        <v>3149</v>
      </c>
      <c r="H646" s="155">
        <v>3.633</v>
      </c>
      <c r="I646" s="156"/>
      <c r="L646" s="152"/>
      <c r="M646" s="157"/>
      <c r="T646" s="158"/>
      <c r="AT646" s="153" t="s">
        <v>226</v>
      </c>
      <c r="AU646" s="153" t="s">
        <v>79</v>
      </c>
      <c r="AV646" s="12" t="s">
        <v>79</v>
      </c>
      <c r="AW646" s="12" t="s">
        <v>31</v>
      </c>
      <c r="AX646" s="12" t="s">
        <v>69</v>
      </c>
      <c r="AY646" s="153" t="s">
        <v>212</v>
      </c>
    </row>
    <row r="647" spans="2:51" s="12" customFormat="1">
      <c r="B647" s="152"/>
      <c r="D647" s="150" t="s">
        <v>226</v>
      </c>
      <c r="E647" s="153" t="s">
        <v>19</v>
      </c>
      <c r="F647" s="154" t="s">
        <v>3150</v>
      </c>
      <c r="H647" s="155">
        <v>3.633</v>
      </c>
      <c r="I647" s="156"/>
      <c r="L647" s="152"/>
      <c r="M647" s="157"/>
      <c r="T647" s="158"/>
      <c r="AT647" s="153" t="s">
        <v>226</v>
      </c>
      <c r="AU647" s="153" t="s">
        <v>79</v>
      </c>
      <c r="AV647" s="12" t="s">
        <v>79</v>
      </c>
      <c r="AW647" s="12" t="s">
        <v>31</v>
      </c>
      <c r="AX647" s="12" t="s">
        <v>69</v>
      </c>
      <c r="AY647" s="153" t="s">
        <v>212</v>
      </c>
    </row>
    <row r="648" spans="2:51" s="12" customFormat="1">
      <c r="B648" s="152"/>
      <c r="D648" s="150" t="s">
        <v>226</v>
      </c>
      <c r="E648" s="153" t="s">
        <v>19</v>
      </c>
      <c r="F648" s="154" t="s">
        <v>3151</v>
      </c>
      <c r="H648" s="155">
        <v>3.633</v>
      </c>
      <c r="I648" s="156"/>
      <c r="L648" s="152"/>
      <c r="M648" s="157"/>
      <c r="T648" s="158"/>
      <c r="AT648" s="153" t="s">
        <v>226</v>
      </c>
      <c r="AU648" s="153" t="s">
        <v>79</v>
      </c>
      <c r="AV648" s="12" t="s">
        <v>79</v>
      </c>
      <c r="AW648" s="12" t="s">
        <v>31</v>
      </c>
      <c r="AX648" s="12" t="s">
        <v>69</v>
      </c>
      <c r="AY648" s="153" t="s">
        <v>212</v>
      </c>
    </row>
    <row r="649" spans="2:51" s="12" customFormat="1">
      <c r="B649" s="152"/>
      <c r="D649" s="150" t="s">
        <v>226</v>
      </c>
      <c r="E649" s="153" t="s">
        <v>19</v>
      </c>
      <c r="F649" s="154" t="s">
        <v>3152</v>
      </c>
      <c r="H649" s="155">
        <v>3.633</v>
      </c>
      <c r="I649" s="156"/>
      <c r="L649" s="152"/>
      <c r="M649" s="157"/>
      <c r="T649" s="158"/>
      <c r="AT649" s="153" t="s">
        <v>226</v>
      </c>
      <c r="AU649" s="153" t="s">
        <v>79</v>
      </c>
      <c r="AV649" s="12" t="s">
        <v>79</v>
      </c>
      <c r="AW649" s="12" t="s">
        <v>31</v>
      </c>
      <c r="AX649" s="12" t="s">
        <v>69</v>
      </c>
      <c r="AY649" s="153" t="s">
        <v>212</v>
      </c>
    </row>
    <row r="650" spans="2:51" s="12" customFormat="1">
      <c r="B650" s="152"/>
      <c r="D650" s="150" t="s">
        <v>226</v>
      </c>
      <c r="E650" s="153" t="s">
        <v>19</v>
      </c>
      <c r="F650" s="154" t="s">
        <v>3153</v>
      </c>
      <c r="H650" s="155">
        <v>3.633</v>
      </c>
      <c r="I650" s="156"/>
      <c r="L650" s="152"/>
      <c r="M650" s="157"/>
      <c r="T650" s="158"/>
      <c r="AT650" s="153" t="s">
        <v>226</v>
      </c>
      <c r="AU650" s="153" t="s">
        <v>79</v>
      </c>
      <c r="AV650" s="12" t="s">
        <v>79</v>
      </c>
      <c r="AW650" s="12" t="s">
        <v>31</v>
      </c>
      <c r="AX650" s="12" t="s">
        <v>69</v>
      </c>
      <c r="AY650" s="153" t="s">
        <v>212</v>
      </c>
    </row>
    <row r="651" spans="2:51" s="15" customFormat="1">
      <c r="B651" s="176"/>
      <c r="D651" s="150" t="s">
        <v>226</v>
      </c>
      <c r="E651" s="177" t="s">
        <v>19</v>
      </c>
      <c r="F651" s="178" t="s">
        <v>455</v>
      </c>
      <c r="H651" s="179">
        <v>25.431000000000001</v>
      </c>
      <c r="I651" s="180"/>
      <c r="L651" s="176"/>
      <c r="M651" s="181"/>
      <c r="T651" s="182"/>
      <c r="AT651" s="177" t="s">
        <v>226</v>
      </c>
      <c r="AU651" s="177" t="s">
        <v>79</v>
      </c>
      <c r="AV651" s="15" t="s">
        <v>236</v>
      </c>
      <c r="AW651" s="15" t="s">
        <v>31</v>
      </c>
      <c r="AX651" s="15" t="s">
        <v>69</v>
      </c>
      <c r="AY651" s="177" t="s">
        <v>212</v>
      </c>
    </row>
    <row r="652" spans="2:51" s="14" customFormat="1">
      <c r="B652" s="170"/>
      <c r="D652" s="150" t="s">
        <v>226</v>
      </c>
      <c r="E652" s="171" t="s">
        <v>19</v>
      </c>
      <c r="F652" s="172" t="s">
        <v>3154</v>
      </c>
      <c r="H652" s="171" t="s">
        <v>19</v>
      </c>
      <c r="I652" s="173"/>
      <c r="L652" s="170"/>
      <c r="M652" s="174"/>
      <c r="T652" s="175"/>
      <c r="AT652" s="171" t="s">
        <v>226</v>
      </c>
      <c r="AU652" s="171" t="s">
        <v>79</v>
      </c>
      <c r="AV652" s="14" t="s">
        <v>77</v>
      </c>
      <c r="AW652" s="14" t="s">
        <v>31</v>
      </c>
      <c r="AX652" s="14" t="s">
        <v>69</v>
      </c>
      <c r="AY652" s="171" t="s">
        <v>212</v>
      </c>
    </row>
    <row r="653" spans="2:51" s="12" customFormat="1">
      <c r="B653" s="152"/>
      <c r="D653" s="150" t="s">
        <v>226</v>
      </c>
      <c r="E653" s="153" t="s">
        <v>19</v>
      </c>
      <c r="F653" s="154" t="s">
        <v>3155</v>
      </c>
      <c r="H653" s="155">
        <v>12.121</v>
      </c>
      <c r="I653" s="156"/>
      <c r="L653" s="152"/>
      <c r="M653" s="157"/>
      <c r="T653" s="158"/>
      <c r="AT653" s="153" t="s">
        <v>226</v>
      </c>
      <c r="AU653" s="153" t="s">
        <v>79</v>
      </c>
      <c r="AV653" s="12" t="s">
        <v>79</v>
      </c>
      <c r="AW653" s="12" t="s">
        <v>31</v>
      </c>
      <c r="AX653" s="12" t="s">
        <v>69</v>
      </c>
      <c r="AY653" s="153" t="s">
        <v>212</v>
      </c>
    </row>
    <row r="654" spans="2:51" s="12" customFormat="1">
      <c r="B654" s="152"/>
      <c r="D654" s="150" t="s">
        <v>226</v>
      </c>
      <c r="E654" s="153" t="s">
        <v>19</v>
      </c>
      <c r="F654" s="154" t="s">
        <v>3156</v>
      </c>
      <c r="H654" s="155">
        <v>8.0579999999999998</v>
      </c>
      <c r="I654" s="156"/>
      <c r="L654" s="152"/>
      <c r="M654" s="157"/>
      <c r="T654" s="158"/>
      <c r="AT654" s="153" t="s">
        <v>226</v>
      </c>
      <c r="AU654" s="153" t="s">
        <v>79</v>
      </c>
      <c r="AV654" s="12" t="s">
        <v>79</v>
      </c>
      <c r="AW654" s="12" t="s">
        <v>31</v>
      </c>
      <c r="AX654" s="12" t="s">
        <v>69</v>
      </c>
      <c r="AY654" s="153" t="s">
        <v>212</v>
      </c>
    </row>
    <row r="655" spans="2:51" s="15" customFormat="1">
      <c r="B655" s="176"/>
      <c r="D655" s="150" t="s">
        <v>226</v>
      </c>
      <c r="E655" s="177" t="s">
        <v>19</v>
      </c>
      <c r="F655" s="178" t="s">
        <v>455</v>
      </c>
      <c r="H655" s="179">
        <v>20.178999999999998</v>
      </c>
      <c r="I655" s="180"/>
      <c r="L655" s="176"/>
      <c r="M655" s="181"/>
      <c r="T655" s="182"/>
      <c r="AT655" s="177" t="s">
        <v>226</v>
      </c>
      <c r="AU655" s="177" t="s">
        <v>79</v>
      </c>
      <c r="AV655" s="15" t="s">
        <v>236</v>
      </c>
      <c r="AW655" s="15" t="s">
        <v>31</v>
      </c>
      <c r="AX655" s="15" t="s">
        <v>69</v>
      </c>
      <c r="AY655" s="177" t="s">
        <v>212</v>
      </c>
    </row>
    <row r="656" spans="2:51" s="13" customFormat="1">
      <c r="B656" s="159"/>
      <c r="D656" s="150" t="s">
        <v>226</v>
      </c>
      <c r="E656" s="160" t="s">
        <v>19</v>
      </c>
      <c r="F656" s="161" t="s">
        <v>228</v>
      </c>
      <c r="H656" s="162">
        <v>45.61</v>
      </c>
      <c r="I656" s="163"/>
      <c r="L656" s="159"/>
      <c r="M656" s="164"/>
      <c r="T656" s="165"/>
      <c r="AT656" s="160" t="s">
        <v>226</v>
      </c>
      <c r="AU656" s="160" t="s">
        <v>79</v>
      </c>
      <c r="AV656" s="13" t="s">
        <v>229</v>
      </c>
      <c r="AW656" s="13" t="s">
        <v>31</v>
      </c>
      <c r="AX656" s="13" t="s">
        <v>77</v>
      </c>
      <c r="AY656" s="160" t="s">
        <v>212</v>
      </c>
    </row>
    <row r="657" spans="2:65" s="1" customFormat="1" ht="24.2" customHeight="1">
      <c r="B657" s="34"/>
      <c r="C657" s="133" t="s">
        <v>893</v>
      </c>
      <c r="D657" s="133" t="s">
        <v>215</v>
      </c>
      <c r="E657" s="134" t="s">
        <v>3157</v>
      </c>
      <c r="F657" s="135" t="s">
        <v>3158</v>
      </c>
      <c r="G657" s="136" t="s">
        <v>495</v>
      </c>
      <c r="H657" s="137">
        <v>45.61</v>
      </c>
      <c r="I657" s="138"/>
      <c r="J657" s="139">
        <f>ROUND(I657*H657,2)</f>
        <v>0</v>
      </c>
      <c r="K657" s="135" t="s">
        <v>219</v>
      </c>
      <c r="L657" s="34"/>
      <c r="M657" s="140" t="s">
        <v>19</v>
      </c>
      <c r="N657" s="141" t="s">
        <v>40</v>
      </c>
      <c r="P657" s="142">
        <f>O657*H657</f>
        <v>0</v>
      </c>
      <c r="Q657" s="142">
        <v>0</v>
      </c>
      <c r="R657" s="142">
        <f>Q657*H657</f>
        <v>0</v>
      </c>
      <c r="S657" s="142">
        <v>0</v>
      </c>
      <c r="T657" s="143">
        <f>S657*H657</f>
        <v>0</v>
      </c>
      <c r="AR657" s="144" t="s">
        <v>229</v>
      </c>
      <c r="AT657" s="144" t="s">
        <v>215</v>
      </c>
      <c r="AU657" s="144" t="s">
        <v>79</v>
      </c>
      <c r="AY657" s="19" t="s">
        <v>212</v>
      </c>
      <c r="BE657" s="145">
        <f>IF(N657="základní",J657,0)</f>
        <v>0</v>
      </c>
      <c r="BF657" s="145">
        <f>IF(N657="snížená",J657,0)</f>
        <v>0</v>
      </c>
      <c r="BG657" s="145">
        <f>IF(N657="zákl. přenesená",J657,0)</f>
        <v>0</v>
      </c>
      <c r="BH657" s="145">
        <f>IF(N657="sníž. přenesená",J657,0)</f>
        <v>0</v>
      </c>
      <c r="BI657" s="145">
        <f>IF(N657="nulová",J657,0)</f>
        <v>0</v>
      </c>
      <c r="BJ657" s="19" t="s">
        <v>77</v>
      </c>
      <c r="BK657" s="145">
        <f>ROUND(I657*H657,2)</f>
        <v>0</v>
      </c>
      <c r="BL657" s="19" t="s">
        <v>229</v>
      </c>
      <c r="BM657" s="144" t="s">
        <v>3159</v>
      </c>
    </row>
    <row r="658" spans="2:65" s="1" customFormat="1">
      <c r="B658" s="34"/>
      <c r="D658" s="146" t="s">
        <v>222</v>
      </c>
      <c r="F658" s="147" t="s">
        <v>3160</v>
      </c>
      <c r="I658" s="148"/>
      <c r="L658" s="34"/>
      <c r="M658" s="149"/>
      <c r="T658" s="55"/>
      <c r="AT658" s="19" t="s">
        <v>222</v>
      </c>
      <c r="AU658" s="19" t="s">
        <v>79</v>
      </c>
    </row>
    <row r="659" spans="2:65" s="12" customFormat="1">
      <c r="B659" s="152"/>
      <c r="D659" s="150" t="s">
        <v>226</v>
      </c>
      <c r="E659" s="153" t="s">
        <v>19</v>
      </c>
      <c r="F659" s="154" t="s">
        <v>3161</v>
      </c>
      <c r="H659" s="155">
        <v>45.61</v>
      </c>
      <c r="I659" s="156"/>
      <c r="L659" s="152"/>
      <c r="M659" s="157"/>
      <c r="T659" s="158"/>
      <c r="AT659" s="153" t="s">
        <v>226</v>
      </c>
      <c r="AU659" s="153" t="s">
        <v>79</v>
      </c>
      <c r="AV659" s="12" t="s">
        <v>79</v>
      </c>
      <c r="AW659" s="12" t="s">
        <v>31</v>
      </c>
      <c r="AX659" s="12" t="s">
        <v>69</v>
      </c>
      <c r="AY659" s="153" t="s">
        <v>212</v>
      </c>
    </row>
    <row r="660" spans="2:65" s="13" customFormat="1">
      <c r="B660" s="159"/>
      <c r="D660" s="150" t="s">
        <v>226</v>
      </c>
      <c r="E660" s="160" t="s">
        <v>19</v>
      </c>
      <c r="F660" s="161" t="s">
        <v>228</v>
      </c>
      <c r="H660" s="162">
        <v>45.61</v>
      </c>
      <c r="I660" s="163"/>
      <c r="L660" s="159"/>
      <c r="M660" s="164"/>
      <c r="T660" s="165"/>
      <c r="AT660" s="160" t="s">
        <v>226</v>
      </c>
      <c r="AU660" s="160" t="s">
        <v>79</v>
      </c>
      <c r="AV660" s="13" t="s">
        <v>229</v>
      </c>
      <c r="AW660" s="13" t="s">
        <v>31</v>
      </c>
      <c r="AX660" s="13" t="s">
        <v>77</v>
      </c>
      <c r="AY660" s="160" t="s">
        <v>212</v>
      </c>
    </row>
    <row r="661" spans="2:65" s="1" customFormat="1" ht="24.2" customHeight="1">
      <c r="B661" s="34"/>
      <c r="C661" s="133" t="s">
        <v>898</v>
      </c>
      <c r="D661" s="133" t="s">
        <v>215</v>
      </c>
      <c r="E661" s="134" t="s">
        <v>3162</v>
      </c>
      <c r="F661" s="135" t="s">
        <v>3163</v>
      </c>
      <c r="G661" s="136" t="s">
        <v>495</v>
      </c>
      <c r="H661" s="137">
        <v>280.72000000000003</v>
      </c>
      <c r="I661" s="138"/>
      <c r="J661" s="139">
        <f>ROUND(I661*H661,2)</f>
        <v>0</v>
      </c>
      <c r="K661" s="135" t="s">
        <v>219</v>
      </c>
      <c r="L661" s="34"/>
      <c r="M661" s="140" t="s">
        <v>19</v>
      </c>
      <c r="N661" s="141" t="s">
        <v>40</v>
      </c>
      <c r="P661" s="142">
        <f>O661*H661</f>
        <v>0</v>
      </c>
      <c r="Q661" s="142">
        <v>8.0999999999999996E-4</v>
      </c>
      <c r="R661" s="142">
        <f>Q661*H661</f>
        <v>0.22738320000000001</v>
      </c>
      <c r="S661" s="142">
        <v>0</v>
      </c>
      <c r="T661" s="143">
        <f>S661*H661</f>
        <v>0</v>
      </c>
      <c r="AR661" s="144" t="s">
        <v>229</v>
      </c>
      <c r="AT661" s="144" t="s">
        <v>215</v>
      </c>
      <c r="AU661" s="144" t="s">
        <v>79</v>
      </c>
      <c r="AY661" s="19" t="s">
        <v>212</v>
      </c>
      <c r="BE661" s="145">
        <f>IF(N661="základní",J661,0)</f>
        <v>0</v>
      </c>
      <c r="BF661" s="145">
        <f>IF(N661="snížená",J661,0)</f>
        <v>0</v>
      </c>
      <c r="BG661" s="145">
        <f>IF(N661="zákl. přenesená",J661,0)</f>
        <v>0</v>
      </c>
      <c r="BH661" s="145">
        <f>IF(N661="sníž. přenesená",J661,0)</f>
        <v>0</v>
      </c>
      <c r="BI661" s="145">
        <f>IF(N661="nulová",J661,0)</f>
        <v>0</v>
      </c>
      <c r="BJ661" s="19" t="s">
        <v>77</v>
      </c>
      <c r="BK661" s="145">
        <f>ROUND(I661*H661,2)</f>
        <v>0</v>
      </c>
      <c r="BL661" s="19" t="s">
        <v>229</v>
      </c>
      <c r="BM661" s="144" t="s">
        <v>3164</v>
      </c>
    </row>
    <row r="662" spans="2:65" s="1" customFormat="1">
      <c r="B662" s="34"/>
      <c r="D662" s="146" t="s">
        <v>222</v>
      </c>
      <c r="F662" s="147" t="s">
        <v>3165</v>
      </c>
      <c r="I662" s="148"/>
      <c r="L662" s="34"/>
      <c r="M662" s="149"/>
      <c r="T662" s="55"/>
      <c r="AT662" s="19" t="s">
        <v>222</v>
      </c>
      <c r="AU662" s="19" t="s">
        <v>79</v>
      </c>
    </row>
    <row r="663" spans="2:65" s="14" customFormat="1">
      <c r="B663" s="170"/>
      <c r="D663" s="150" t="s">
        <v>226</v>
      </c>
      <c r="E663" s="171" t="s">
        <v>19</v>
      </c>
      <c r="F663" s="172" t="s">
        <v>3166</v>
      </c>
      <c r="H663" s="171" t="s">
        <v>19</v>
      </c>
      <c r="I663" s="173"/>
      <c r="L663" s="170"/>
      <c r="M663" s="174"/>
      <c r="T663" s="175"/>
      <c r="AT663" s="171" t="s">
        <v>226</v>
      </c>
      <c r="AU663" s="171" t="s">
        <v>79</v>
      </c>
      <c r="AV663" s="14" t="s">
        <v>77</v>
      </c>
      <c r="AW663" s="14" t="s">
        <v>31</v>
      </c>
      <c r="AX663" s="14" t="s">
        <v>69</v>
      </c>
      <c r="AY663" s="171" t="s">
        <v>212</v>
      </c>
    </row>
    <row r="664" spans="2:65" s="12" customFormat="1">
      <c r="B664" s="152"/>
      <c r="D664" s="150" t="s">
        <v>226</v>
      </c>
      <c r="E664" s="153" t="s">
        <v>19</v>
      </c>
      <c r="F664" s="154" t="s">
        <v>3167</v>
      </c>
      <c r="H664" s="155">
        <v>16</v>
      </c>
      <c r="I664" s="156"/>
      <c r="L664" s="152"/>
      <c r="M664" s="157"/>
      <c r="T664" s="158"/>
      <c r="AT664" s="153" t="s">
        <v>226</v>
      </c>
      <c r="AU664" s="153" t="s">
        <v>79</v>
      </c>
      <c r="AV664" s="12" t="s">
        <v>79</v>
      </c>
      <c r="AW664" s="12" t="s">
        <v>31</v>
      </c>
      <c r="AX664" s="12" t="s">
        <v>69</v>
      </c>
      <c r="AY664" s="153" t="s">
        <v>212</v>
      </c>
    </row>
    <row r="665" spans="2:65" s="12" customFormat="1">
      <c r="B665" s="152"/>
      <c r="D665" s="150" t="s">
        <v>226</v>
      </c>
      <c r="E665" s="153" t="s">
        <v>19</v>
      </c>
      <c r="F665" s="154" t="s">
        <v>3168</v>
      </c>
      <c r="H665" s="155">
        <v>16</v>
      </c>
      <c r="I665" s="156"/>
      <c r="L665" s="152"/>
      <c r="M665" s="157"/>
      <c r="T665" s="158"/>
      <c r="AT665" s="153" t="s">
        <v>226</v>
      </c>
      <c r="AU665" s="153" t="s">
        <v>79</v>
      </c>
      <c r="AV665" s="12" t="s">
        <v>79</v>
      </c>
      <c r="AW665" s="12" t="s">
        <v>31</v>
      </c>
      <c r="AX665" s="12" t="s">
        <v>69</v>
      </c>
      <c r="AY665" s="153" t="s">
        <v>212</v>
      </c>
    </row>
    <row r="666" spans="2:65" s="12" customFormat="1">
      <c r="B666" s="152"/>
      <c r="D666" s="150" t="s">
        <v>226</v>
      </c>
      <c r="E666" s="153" t="s">
        <v>19</v>
      </c>
      <c r="F666" s="154" t="s">
        <v>3169</v>
      </c>
      <c r="H666" s="155">
        <v>16</v>
      </c>
      <c r="I666" s="156"/>
      <c r="L666" s="152"/>
      <c r="M666" s="157"/>
      <c r="T666" s="158"/>
      <c r="AT666" s="153" t="s">
        <v>226</v>
      </c>
      <c r="AU666" s="153" t="s">
        <v>79</v>
      </c>
      <c r="AV666" s="12" t="s">
        <v>79</v>
      </c>
      <c r="AW666" s="12" t="s">
        <v>31</v>
      </c>
      <c r="AX666" s="12" t="s">
        <v>69</v>
      </c>
      <c r="AY666" s="153" t="s">
        <v>212</v>
      </c>
    </row>
    <row r="667" spans="2:65" s="12" customFormat="1">
      <c r="B667" s="152"/>
      <c r="D667" s="150" t="s">
        <v>226</v>
      </c>
      <c r="E667" s="153" t="s">
        <v>19</v>
      </c>
      <c r="F667" s="154" t="s">
        <v>3170</v>
      </c>
      <c r="H667" s="155">
        <v>16</v>
      </c>
      <c r="I667" s="156"/>
      <c r="L667" s="152"/>
      <c r="M667" s="157"/>
      <c r="T667" s="158"/>
      <c r="AT667" s="153" t="s">
        <v>226</v>
      </c>
      <c r="AU667" s="153" t="s">
        <v>79</v>
      </c>
      <c r="AV667" s="12" t="s">
        <v>79</v>
      </c>
      <c r="AW667" s="12" t="s">
        <v>31</v>
      </c>
      <c r="AX667" s="12" t="s">
        <v>69</v>
      </c>
      <c r="AY667" s="153" t="s">
        <v>212</v>
      </c>
    </row>
    <row r="668" spans="2:65" s="12" customFormat="1">
      <c r="B668" s="152"/>
      <c r="D668" s="150" t="s">
        <v>226</v>
      </c>
      <c r="E668" s="153" t="s">
        <v>19</v>
      </c>
      <c r="F668" s="154" t="s">
        <v>3171</v>
      </c>
      <c r="H668" s="155">
        <v>16</v>
      </c>
      <c r="I668" s="156"/>
      <c r="L668" s="152"/>
      <c r="M668" s="157"/>
      <c r="T668" s="158"/>
      <c r="AT668" s="153" t="s">
        <v>226</v>
      </c>
      <c r="AU668" s="153" t="s">
        <v>79</v>
      </c>
      <c r="AV668" s="12" t="s">
        <v>79</v>
      </c>
      <c r="AW668" s="12" t="s">
        <v>31</v>
      </c>
      <c r="AX668" s="12" t="s">
        <v>69</v>
      </c>
      <c r="AY668" s="153" t="s">
        <v>212</v>
      </c>
    </row>
    <row r="669" spans="2:65" s="12" customFormat="1">
      <c r="B669" s="152"/>
      <c r="D669" s="150" t="s">
        <v>226</v>
      </c>
      <c r="E669" s="153" t="s">
        <v>19</v>
      </c>
      <c r="F669" s="154" t="s">
        <v>3172</v>
      </c>
      <c r="H669" s="155">
        <v>16</v>
      </c>
      <c r="I669" s="156"/>
      <c r="L669" s="152"/>
      <c r="M669" s="157"/>
      <c r="T669" s="158"/>
      <c r="AT669" s="153" t="s">
        <v>226</v>
      </c>
      <c r="AU669" s="153" t="s">
        <v>79</v>
      </c>
      <c r="AV669" s="12" t="s">
        <v>79</v>
      </c>
      <c r="AW669" s="12" t="s">
        <v>31</v>
      </c>
      <c r="AX669" s="12" t="s">
        <v>69</v>
      </c>
      <c r="AY669" s="153" t="s">
        <v>212</v>
      </c>
    </row>
    <row r="670" spans="2:65" s="12" customFormat="1">
      <c r="B670" s="152"/>
      <c r="D670" s="150" t="s">
        <v>226</v>
      </c>
      <c r="E670" s="153" t="s">
        <v>19</v>
      </c>
      <c r="F670" s="154" t="s">
        <v>3173</v>
      </c>
      <c r="H670" s="155">
        <v>45</v>
      </c>
      <c r="I670" s="156"/>
      <c r="L670" s="152"/>
      <c r="M670" s="157"/>
      <c r="T670" s="158"/>
      <c r="AT670" s="153" t="s">
        <v>226</v>
      </c>
      <c r="AU670" s="153" t="s">
        <v>79</v>
      </c>
      <c r="AV670" s="12" t="s">
        <v>79</v>
      </c>
      <c r="AW670" s="12" t="s">
        <v>31</v>
      </c>
      <c r="AX670" s="12" t="s">
        <v>69</v>
      </c>
      <c r="AY670" s="153" t="s">
        <v>212</v>
      </c>
    </row>
    <row r="671" spans="2:65" s="15" customFormat="1">
      <c r="B671" s="176"/>
      <c r="D671" s="150" t="s">
        <v>226</v>
      </c>
      <c r="E671" s="177" t="s">
        <v>19</v>
      </c>
      <c r="F671" s="178" t="s">
        <v>455</v>
      </c>
      <c r="H671" s="179">
        <v>141</v>
      </c>
      <c r="I671" s="180"/>
      <c r="L671" s="176"/>
      <c r="M671" s="181"/>
      <c r="T671" s="182"/>
      <c r="AT671" s="177" t="s">
        <v>226</v>
      </c>
      <c r="AU671" s="177" t="s">
        <v>79</v>
      </c>
      <c r="AV671" s="15" t="s">
        <v>236</v>
      </c>
      <c r="AW671" s="15" t="s">
        <v>31</v>
      </c>
      <c r="AX671" s="15" t="s">
        <v>69</v>
      </c>
      <c r="AY671" s="177" t="s">
        <v>212</v>
      </c>
    </row>
    <row r="672" spans="2:65" s="12" customFormat="1">
      <c r="B672" s="152"/>
      <c r="D672" s="150" t="s">
        <v>226</v>
      </c>
      <c r="E672" s="153" t="s">
        <v>19</v>
      </c>
      <c r="F672" s="154" t="s">
        <v>3174</v>
      </c>
      <c r="H672" s="155">
        <v>139.72</v>
      </c>
      <c r="I672" s="156"/>
      <c r="L672" s="152"/>
      <c r="M672" s="157"/>
      <c r="T672" s="158"/>
      <c r="AT672" s="153" t="s">
        <v>226</v>
      </c>
      <c r="AU672" s="153" t="s">
        <v>79</v>
      </c>
      <c r="AV672" s="12" t="s">
        <v>79</v>
      </c>
      <c r="AW672" s="12" t="s">
        <v>31</v>
      </c>
      <c r="AX672" s="12" t="s">
        <v>69</v>
      </c>
      <c r="AY672" s="153" t="s">
        <v>212</v>
      </c>
    </row>
    <row r="673" spans="2:65" s="15" customFormat="1">
      <c r="B673" s="176"/>
      <c r="D673" s="150" t="s">
        <v>226</v>
      </c>
      <c r="E673" s="177" t="s">
        <v>19</v>
      </c>
      <c r="F673" s="178" t="s">
        <v>455</v>
      </c>
      <c r="H673" s="179">
        <v>139.72</v>
      </c>
      <c r="I673" s="180"/>
      <c r="L673" s="176"/>
      <c r="M673" s="181"/>
      <c r="T673" s="182"/>
      <c r="AT673" s="177" t="s">
        <v>226</v>
      </c>
      <c r="AU673" s="177" t="s">
        <v>79</v>
      </c>
      <c r="AV673" s="15" t="s">
        <v>236</v>
      </c>
      <c r="AW673" s="15" t="s">
        <v>31</v>
      </c>
      <c r="AX673" s="15" t="s">
        <v>69</v>
      </c>
      <c r="AY673" s="177" t="s">
        <v>212</v>
      </c>
    </row>
    <row r="674" spans="2:65" s="13" customFormat="1">
      <c r="B674" s="159"/>
      <c r="D674" s="150" t="s">
        <v>226</v>
      </c>
      <c r="E674" s="160" t="s">
        <v>19</v>
      </c>
      <c r="F674" s="161" t="s">
        <v>228</v>
      </c>
      <c r="H674" s="162">
        <v>280.72000000000003</v>
      </c>
      <c r="I674" s="163"/>
      <c r="L674" s="159"/>
      <c r="M674" s="164"/>
      <c r="T674" s="165"/>
      <c r="AT674" s="160" t="s">
        <v>226</v>
      </c>
      <c r="AU674" s="160" t="s">
        <v>79</v>
      </c>
      <c r="AV674" s="13" t="s">
        <v>229</v>
      </c>
      <c r="AW674" s="13" t="s">
        <v>31</v>
      </c>
      <c r="AX674" s="13" t="s">
        <v>77</v>
      </c>
      <c r="AY674" s="160" t="s">
        <v>212</v>
      </c>
    </row>
    <row r="675" spans="2:65" s="1" customFormat="1" ht="24.2" customHeight="1">
      <c r="B675" s="34"/>
      <c r="C675" s="133" t="s">
        <v>903</v>
      </c>
      <c r="D675" s="133" t="s">
        <v>215</v>
      </c>
      <c r="E675" s="134" t="s">
        <v>3175</v>
      </c>
      <c r="F675" s="135" t="s">
        <v>3176</v>
      </c>
      <c r="G675" s="136" t="s">
        <v>495</v>
      </c>
      <c r="H675" s="137">
        <v>280.72000000000003</v>
      </c>
      <c r="I675" s="138"/>
      <c r="J675" s="139">
        <f>ROUND(I675*H675,2)</f>
        <v>0</v>
      </c>
      <c r="K675" s="135" t="s">
        <v>219</v>
      </c>
      <c r="L675" s="34"/>
      <c r="M675" s="140" t="s">
        <v>19</v>
      </c>
      <c r="N675" s="141" t="s">
        <v>40</v>
      </c>
      <c r="P675" s="142">
        <f>O675*H675</f>
        <v>0</v>
      </c>
      <c r="Q675" s="142">
        <v>0</v>
      </c>
      <c r="R675" s="142">
        <f>Q675*H675</f>
        <v>0</v>
      </c>
      <c r="S675" s="142">
        <v>0</v>
      </c>
      <c r="T675" s="143">
        <f>S675*H675</f>
        <v>0</v>
      </c>
      <c r="AR675" s="144" t="s">
        <v>229</v>
      </c>
      <c r="AT675" s="144" t="s">
        <v>215</v>
      </c>
      <c r="AU675" s="144" t="s">
        <v>79</v>
      </c>
      <c r="AY675" s="19" t="s">
        <v>212</v>
      </c>
      <c r="BE675" s="145">
        <f>IF(N675="základní",J675,0)</f>
        <v>0</v>
      </c>
      <c r="BF675" s="145">
        <f>IF(N675="snížená",J675,0)</f>
        <v>0</v>
      </c>
      <c r="BG675" s="145">
        <f>IF(N675="zákl. přenesená",J675,0)</f>
        <v>0</v>
      </c>
      <c r="BH675" s="145">
        <f>IF(N675="sníž. přenesená",J675,0)</f>
        <v>0</v>
      </c>
      <c r="BI675" s="145">
        <f>IF(N675="nulová",J675,0)</f>
        <v>0</v>
      </c>
      <c r="BJ675" s="19" t="s">
        <v>77</v>
      </c>
      <c r="BK675" s="145">
        <f>ROUND(I675*H675,2)</f>
        <v>0</v>
      </c>
      <c r="BL675" s="19" t="s">
        <v>229</v>
      </c>
      <c r="BM675" s="144" t="s">
        <v>3177</v>
      </c>
    </row>
    <row r="676" spans="2:65" s="1" customFormat="1">
      <c r="B676" s="34"/>
      <c r="D676" s="146" t="s">
        <v>222</v>
      </c>
      <c r="F676" s="147" t="s">
        <v>3178</v>
      </c>
      <c r="I676" s="148"/>
      <c r="L676" s="34"/>
      <c r="M676" s="149"/>
      <c r="T676" s="55"/>
      <c r="AT676" s="19" t="s">
        <v>222</v>
      </c>
      <c r="AU676" s="19" t="s">
        <v>79</v>
      </c>
    </row>
    <row r="677" spans="2:65" s="12" customFormat="1">
      <c r="B677" s="152"/>
      <c r="D677" s="150" t="s">
        <v>226</v>
      </c>
      <c r="E677" s="153" t="s">
        <v>19</v>
      </c>
      <c r="F677" s="154" t="s">
        <v>3179</v>
      </c>
      <c r="H677" s="155">
        <v>280.72000000000003</v>
      </c>
      <c r="I677" s="156"/>
      <c r="L677" s="152"/>
      <c r="M677" s="157"/>
      <c r="T677" s="158"/>
      <c r="AT677" s="153" t="s">
        <v>226</v>
      </c>
      <c r="AU677" s="153" t="s">
        <v>79</v>
      </c>
      <c r="AV677" s="12" t="s">
        <v>79</v>
      </c>
      <c r="AW677" s="12" t="s">
        <v>31</v>
      </c>
      <c r="AX677" s="12" t="s">
        <v>69</v>
      </c>
      <c r="AY677" s="153" t="s">
        <v>212</v>
      </c>
    </row>
    <row r="678" spans="2:65" s="13" customFormat="1">
      <c r="B678" s="159"/>
      <c r="D678" s="150" t="s">
        <v>226</v>
      </c>
      <c r="E678" s="160" t="s">
        <v>19</v>
      </c>
      <c r="F678" s="161" t="s">
        <v>228</v>
      </c>
      <c r="H678" s="162">
        <v>280.72000000000003</v>
      </c>
      <c r="I678" s="163"/>
      <c r="L678" s="159"/>
      <c r="M678" s="164"/>
      <c r="T678" s="165"/>
      <c r="AT678" s="160" t="s">
        <v>226</v>
      </c>
      <c r="AU678" s="160" t="s">
        <v>79</v>
      </c>
      <c r="AV678" s="13" t="s">
        <v>229</v>
      </c>
      <c r="AW678" s="13" t="s">
        <v>31</v>
      </c>
      <c r="AX678" s="13" t="s">
        <v>77</v>
      </c>
      <c r="AY678" s="160" t="s">
        <v>212</v>
      </c>
    </row>
    <row r="679" spans="2:65" s="1" customFormat="1" ht="44.25" customHeight="1">
      <c r="B679" s="34"/>
      <c r="C679" s="133" t="s">
        <v>924</v>
      </c>
      <c r="D679" s="133" t="s">
        <v>215</v>
      </c>
      <c r="E679" s="134" t="s">
        <v>3180</v>
      </c>
      <c r="F679" s="135" t="s">
        <v>3181</v>
      </c>
      <c r="G679" s="136" t="s">
        <v>486</v>
      </c>
      <c r="H679" s="137">
        <v>1.8660000000000001</v>
      </c>
      <c r="I679" s="138"/>
      <c r="J679" s="139">
        <f>ROUND(I679*H679,2)</f>
        <v>0</v>
      </c>
      <c r="K679" s="135" t="s">
        <v>219</v>
      </c>
      <c r="L679" s="34"/>
      <c r="M679" s="140" t="s">
        <v>19</v>
      </c>
      <c r="N679" s="141" t="s">
        <v>40</v>
      </c>
      <c r="P679" s="142">
        <f>O679*H679</f>
        <v>0</v>
      </c>
      <c r="Q679" s="142">
        <v>1.05555</v>
      </c>
      <c r="R679" s="142">
        <f>Q679*H679</f>
        <v>1.9696563</v>
      </c>
      <c r="S679" s="142">
        <v>0</v>
      </c>
      <c r="T679" s="143">
        <f>S679*H679</f>
        <v>0</v>
      </c>
      <c r="AR679" s="144" t="s">
        <v>229</v>
      </c>
      <c r="AT679" s="144" t="s">
        <v>215</v>
      </c>
      <c r="AU679" s="144" t="s">
        <v>79</v>
      </c>
      <c r="AY679" s="19" t="s">
        <v>212</v>
      </c>
      <c r="BE679" s="145">
        <f>IF(N679="základní",J679,0)</f>
        <v>0</v>
      </c>
      <c r="BF679" s="145">
        <f>IF(N679="snížená",J679,0)</f>
        <v>0</v>
      </c>
      <c r="BG679" s="145">
        <f>IF(N679="zákl. přenesená",J679,0)</f>
        <v>0</v>
      </c>
      <c r="BH679" s="145">
        <f>IF(N679="sníž. přenesená",J679,0)</f>
        <v>0</v>
      </c>
      <c r="BI679" s="145">
        <f>IF(N679="nulová",J679,0)</f>
        <v>0</v>
      </c>
      <c r="BJ679" s="19" t="s">
        <v>77</v>
      </c>
      <c r="BK679" s="145">
        <f>ROUND(I679*H679,2)</f>
        <v>0</v>
      </c>
      <c r="BL679" s="19" t="s">
        <v>229</v>
      </c>
      <c r="BM679" s="144" t="s">
        <v>3182</v>
      </c>
    </row>
    <row r="680" spans="2:65" s="1" customFormat="1">
      <c r="B680" s="34"/>
      <c r="D680" s="146" t="s">
        <v>222</v>
      </c>
      <c r="F680" s="147" t="s">
        <v>3183</v>
      </c>
      <c r="I680" s="148"/>
      <c r="L680" s="34"/>
      <c r="M680" s="149"/>
      <c r="T680" s="55"/>
      <c r="AT680" s="19" t="s">
        <v>222</v>
      </c>
      <c r="AU680" s="19" t="s">
        <v>79</v>
      </c>
    </row>
    <row r="681" spans="2:65" s="14" customFormat="1">
      <c r="B681" s="170"/>
      <c r="D681" s="150" t="s">
        <v>226</v>
      </c>
      <c r="E681" s="171" t="s">
        <v>19</v>
      </c>
      <c r="F681" s="172" t="s">
        <v>3184</v>
      </c>
      <c r="H681" s="171" t="s">
        <v>19</v>
      </c>
      <c r="I681" s="173"/>
      <c r="L681" s="170"/>
      <c r="M681" s="174"/>
      <c r="T681" s="175"/>
      <c r="AT681" s="171" t="s">
        <v>226</v>
      </c>
      <c r="AU681" s="171" t="s">
        <v>79</v>
      </c>
      <c r="AV681" s="14" t="s">
        <v>77</v>
      </c>
      <c r="AW681" s="14" t="s">
        <v>31</v>
      </c>
      <c r="AX681" s="14" t="s">
        <v>69</v>
      </c>
      <c r="AY681" s="171" t="s">
        <v>212</v>
      </c>
    </row>
    <row r="682" spans="2:65" s="12" customFormat="1">
      <c r="B682" s="152"/>
      <c r="D682" s="150" t="s">
        <v>226</v>
      </c>
      <c r="E682" s="153" t="s">
        <v>19</v>
      </c>
      <c r="F682" s="154" t="s">
        <v>3185</v>
      </c>
      <c r="H682" s="155">
        <v>0.79</v>
      </c>
      <c r="I682" s="156"/>
      <c r="L682" s="152"/>
      <c r="M682" s="157"/>
      <c r="T682" s="158"/>
      <c r="AT682" s="153" t="s">
        <v>226</v>
      </c>
      <c r="AU682" s="153" t="s">
        <v>79</v>
      </c>
      <c r="AV682" s="12" t="s">
        <v>79</v>
      </c>
      <c r="AW682" s="12" t="s">
        <v>31</v>
      </c>
      <c r="AX682" s="12" t="s">
        <v>69</v>
      </c>
      <c r="AY682" s="153" t="s">
        <v>212</v>
      </c>
    </row>
    <row r="683" spans="2:65" s="15" customFormat="1">
      <c r="B683" s="176"/>
      <c r="D683" s="150" t="s">
        <v>226</v>
      </c>
      <c r="E683" s="177" t="s">
        <v>19</v>
      </c>
      <c r="F683" s="178" t="s">
        <v>455</v>
      </c>
      <c r="H683" s="179">
        <v>0.79</v>
      </c>
      <c r="I683" s="180"/>
      <c r="L683" s="176"/>
      <c r="M683" s="181"/>
      <c r="T683" s="182"/>
      <c r="AT683" s="177" t="s">
        <v>226</v>
      </c>
      <c r="AU683" s="177" t="s">
        <v>79</v>
      </c>
      <c r="AV683" s="15" t="s">
        <v>236</v>
      </c>
      <c r="AW683" s="15" t="s">
        <v>31</v>
      </c>
      <c r="AX683" s="15" t="s">
        <v>69</v>
      </c>
      <c r="AY683" s="177" t="s">
        <v>212</v>
      </c>
    </row>
    <row r="684" spans="2:65" s="12" customFormat="1">
      <c r="B684" s="152"/>
      <c r="D684" s="150" t="s">
        <v>226</v>
      </c>
      <c r="E684" s="153" t="s">
        <v>19</v>
      </c>
      <c r="F684" s="154" t="s">
        <v>3186</v>
      </c>
      <c r="H684" s="155">
        <v>1.0760000000000001</v>
      </c>
      <c r="I684" s="156"/>
      <c r="L684" s="152"/>
      <c r="M684" s="157"/>
      <c r="T684" s="158"/>
      <c r="AT684" s="153" t="s">
        <v>226</v>
      </c>
      <c r="AU684" s="153" t="s">
        <v>79</v>
      </c>
      <c r="AV684" s="12" t="s">
        <v>79</v>
      </c>
      <c r="AW684" s="12" t="s">
        <v>31</v>
      </c>
      <c r="AX684" s="12" t="s">
        <v>69</v>
      </c>
      <c r="AY684" s="153" t="s">
        <v>212</v>
      </c>
    </row>
    <row r="685" spans="2:65" s="15" customFormat="1">
      <c r="B685" s="176"/>
      <c r="D685" s="150" t="s">
        <v>226</v>
      </c>
      <c r="E685" s="177" t="s">
        <v>19</v>
      </c>
      <c r="F685" s="178" t="s">
        <v>455</v>
      </c>
      <c r="H685" s="179">
        <v>1.0760000000000001</v>
      </c>
      <c r="I685" s="180"/>
      <c r="L685" s="176"/>
      <c r="M685" s="181"/>
      <c r="T685" s="182"/>
      <c r="AT685" s="177" t="s">
        <v>226</v>
      </c>
      <c r="AU685" s="177" t="s">
        <v>79</v>
      </c>
      <c r="AV685" s="15" t="s">
        <v>236</v>
      </c>
      <c r="AW685" s="15" t="s">
        <v>31</v>
      </c>
      <c r="AX685" s="15" t="s">
        <v>69</v>
      </c>
      <c r="AY685" s="177" t="s">
        <v>212</v>
      </c>
    </row>
    <row r="686" spans="2:65" s="13" customFormat="1">
      <c r="B686" s="159"/>
      <c r="D686" s="150" t="s">
        <v>226</v>
      </c>
      <c r="E686" s="160" t="s">
        <v>19</v>
      </c>
      <c r="F686" s="161" t="s">
        <v>228</v>
      </c>
      <c r="H686" s="162">
        <v>1.8660000000000001</v>
      </c>
      <c r="I686" s="163"/>
      <c r="L686" s="159"/>
      <c r="M686" s="164"/>
      <c r="T686" s="165"/>
      <c r="AT686" s="160" t="s">
        <v>226</v>
      </c>
      <c r="AU686" s="160" t="s">
        <v>79</v>
      </c>
      <c r="AV686" s="13" t="s">
        <v>229</v>
      </c>
      <c r="AW686" s="13" t="s">
        <v>31</v>
      </c>
      <c r="AX686" s="13" t="s">
        <v>77</v>
      </c>
      <c r="AY686" s="160" t="s">
        <v>212</v>
      </c>
    </row>
    <row r="687" spans="2:65" s="1" customFormat="1" ht="44.25" customHeight="1">
      <c r="B687" s="34"/>
      <c r="C687" s="133" t="s">
        <v>938</v>
      </c>
      <c r="D687" s="133" t="s">
        <v>215</v>
      </c>
      <c r="E687" s="134" t="s">
        <v>3187</v>
      </c>
      <c r="F687" s="135" t="s">
        <v>3188</v>
      </c>
      <c r="G687" s="136" t="s">
        <v>486</v>
      </c>
      <c r="H687" s="137">
        <v>2.9319999999999999</v>
      </c>
      <c r="I687" s="138"/>
      <c r="J687" s="139">
        <f>ROUND(I687*H687,2)</f>
        <v>0</v>
      </c>
      <c r="K687" s="135" t="s">
        <v>219</v>
      </c>
      <c r="L687" s="34"/>
      <c r="M687" s="140" t="s">
        <v>19</v>
      </c>
      <c r="N687" s="141" t="s">
        <v>40</v>
      </c>
      <c r="P687" s="142">
        <f>O687*H687</f>
        <v>0</v>
      </c>
      <c r="Q687" s="142">
        <v>1.06277</v>
      </c>
      <c r="R687" s="142">
        <f>Q687*H687</f>
        <v>3.1160416399999997</v>
      </c>
      <c r="S687" s="142">
        <v>0</v>
      </c>
      <c r="T687" s="143">
        <f>S687*H687</f>
        <v>0</v>
      </c>
      <c r="AR687" s="144" t="s">
        <v>229</v>
      </c>
      <c r="AT687" s="144" t="s">
        <v>215</v>
      </c>
      <c r="AU687" s="144" t="s">
        <v>79</v>
      </c>
      <c r="AY687" s="19" t="s">
        <v>212</v>
      </c>
      <c r="BE687" s="145">
        <f>IF(N687="základní",J687,0)</f>
        <v>0</v>
      </c>
      <c r="BF687" s="145">
        <f>IF(N687="snížená",J687,0)</f>
        <v>0</v>
      </c>
      <c r="BG687" s="145">
        <f>IF(N687="zákl. přenesená",J687,0)</f>
        <v>0</v>
      </c>
      <c r="BH687" s="145">
        <f>IF(N687="sníž. přenesená",J687,0)</f>
        <v>0</v>
      </c>
      <c r="BI687" s="145">
        <f>IF(N687="nulová",J687,0)</f>
        <v>0</v>
      </c>
      <c r="BJ687" s="19" t="s">
        <v>77</v>
      </c>
      <c r="BK687" s="145">
        <f>ROUND(I687*H687,2)</f>
        <v>0</v>
      </c>
      <c r="BL687" s="19" t="s">
        <v>229</v>
      </c>
      <c r="BM687" s="144" t="s">
        <v>3189</v>
      </c>
    </row>
    <row r="688" spans="2:65" s="1" customFormat="1">
      <c r="B688" s="34"/>
      <c r="D688" s="146" t="s">
        <v>222</v>
      </c>
      <c r="F688" s="147" t="s">
        <v>3190</v>
      </c>
      <c r="I688" s="148"/>
      <c r="L688" s="34"/>
      <c r="M688" s="149"/>
      <c r="T688" s="55"/>
      <c r="AT688" s="19" t="s">
        <v>222</v>
      </c>
      <c r="AU688" s="19" t="s">
        <v>79</v>
      </c>
    </row>
    <row r="689" spans="2:65" s="14" customFormat="1">
      <c r="B689" s="170"/>
      <c r="D689" s="150" t="s">
        <v>226</v>
      </c>
      <c r="E689" s="171" t="s">
        <v>19</v>
      </c>
      <c r="F689" s="172" t="s">
        <v>3191</v>
      </c>
      <c r="H689" s="171" t="s">
        <v>19</v>
      </c>
      <c r="I689" s="173"/>
      <c r="L689" s="170"/>
      <c r="M689" s="174"/>
      <c r="T689" s="175"/>
      <c r="AT689" s="171" t="s">
        <v>226</v>
      </c>
      <c r="AU689" s="171" t="s">
        <v>79</v>
      </c>
      <c r="AV689" s="14" t="s">
        <v>77</v>
      </c>
      <c r="AW689" s="14" t="s">
        <v>31</v>
      </c>
      <c r="AX689" s="14" t="s">
        <v>69</v>
      </c>
      <c r="AY689" s="171" t="s">
        <v>212</v>
      </c>
    </row>
    <row r="690" spans="2:65" s="12" customFormat="1">
      <c r="B690" s="152"/>
      <c r="D690" s="150" t="s">
        <v>226</v>
      </c>
      <c r="E690" s="153" t="s">
        <v>19</v>
      </c>
      <c r="F690" s="154" t="s">
        <v>3192</v>
      </c>
      <c r="H690" s="155">
        <v>1.2410000000000001</v>
      </c>
      <c r="I690" s="156"/>
      <c r="L690" s="152"/>
      <c r="M690" s="157"/>
      <c r="T690" s="158"/>
      <c r="AT690" s="153" t="s">
        <v>226</v>
      </c>
      <c r="AU690" s="153" t="s">
        <v>79</v>
      </c>
      <c r="AV690" s="12" t="s">
        <v>79</v>
      </c>
      <c r="AW690" s="12" t="s">
        <v>31</v>
      </c>
      <c r="AX690" s="12" t="s">
        <v>69</v>
      </c>
      <c r="AY690" s="153" t="s">
        <v>212</v>
      </c>
    </row>
    <row r="691" spans="2:65" s="15" customFormat="1">
      <c r="B691" s="176"/>
      <c r="D691" s="150" t="s">
        <v>226</v>
      </c>
      <c r="E691" s="177" t="s">
        <v>19</v>
      </c>
      <c r="F691" s="178" t="s">
        <v>455</v>
      </c>
      <c r="H691" s="179">
        <v>1.2410000000000001</v>
      </c>
      <c r="I691" s="180"/>
      <c r="L691" s="176"/>
      <c r="M691" s="181"/>
      <c r="T691" s="182"/>
      <c r="AT691" s="177" t="s">
        <v>226</v>
      </c>
      <c r="AU691" s="177" t="s">
        <v>79</v>
      </c>
      <c r="AV691" s="15" t="s">
        <v>236</v>
      </c>
      <c r="AW691" s="15" t="s">
        <v>31</v>
      </c>
      <c r="AX691" s="15" t="s">
        <v>69</v>
      </c>
      <c r="AY691" s="177" t="s">
        <v>212</v>
      </c>
    </row>
    <row r="692" spans="2:65" s="12" customFormat="1">
      <c r="B692" s="152"/>
      <c r="D692" s="150" t="s">
        <v>226</v>
      </c>
      <c r="E692" s="153" t="s">
        <v>19</v>
      </c>
      <c r="F692" s="154" t="s">
        <v>3193</v>
      </c>
      <c r="H692" s="155">
        <v>1.6910000000000001</v>
      </c>
      <c r="I692" s="156"/>
      <c r="L692" s="152"/>
      <c r="M692" s="157"/>
      <c r="T692" s="158"/>
      <c r="AT692" s="153" t="s">
        <v>226</v>
      </c>
      <c r="AU692" s="153" t="s">
        <v>79</v>
      </c>
      <c r="AV692" s="12" t="s">
        <v>79</v>
      </c>
      <c r="AW692" s="12" t="s">
        <v>31</v>
      </c>
      <c r="AX692" s="12" t="s">
        <v>69</v>
      </c>
      <c r="AY692" s="153" t="s">
        <v>212</v>
      </c>
    </row>
    <row r="693" spans="2:65" s="15" customFormat="1">
      <c r="B693" s="176"/>
      <c r="D693" s="150" t="s">
        <v>226</v>
      </c>
      <c r="E693" s="177" t="s">
        <v>19</v>
      </c>
      <c r="F693" s="178" t="s">
        <v>455</v>
      </c>
      <c r="H693" s="179">
        <v>1.6910000000000001</v>
      </c>
      <c r="I693" s="180"/>
      <c r="L693" s="176"/>
      <c r="M693" s="181"/>
      <c r="T693" s="182"/>
      <c r="AT693" s="177" t="s">
        <v>226</v>
      </c>
      <c r="AU693" s="177" t="s">
        <v>79</v>
      </c>
      <c r="AV693" s="15" t="s">
        <v>236</v>
      </c>
      <c r="AW693" s="15" t="s">
        <v>31</v>
      </c>
      <c r="AX693" s="15" t="s">
        <v>69</v>
      </c>
      <c r="AY693" s="177" t="s">
        <v>212</v>
      </c>
    </row>
    <row r="694" spans="2:65" s="13" customFormat="1">
      <c r="B694" s="159"/>
      <c r="D694" s="150" t="s">
        <v>226</v>
      </c>
      <c r="E694" s="160" t="s">
        <v>19</v>
      </c>
      <c r="F694" s="161" t="s">
        <v>228</v>
      </c>
      <c r="H694" s="162">
        <v>2.9319999999999999</v>
      </c>
      <c r="I694" s="163"/>
      <c r="L694" s="159"/>
      <c r="M694" s="164"/>
      <c r="T694" s="165"/>
      <c r="AT694" s="160" t="s">
        <v>226</v>
      </c>
      <c r="AU694" s="160" t="s">
        <v>79</v>
      </c>
      <c r="AV694" s="13" t="s">
        <v>229</v>
      </c>
      <c r="AW694" s="13" t="s">
        <v>31</v>
      </c>
      <c r="AX694" s="13" t="s">
        <v>77</v>
      </c>
      <c r="AY694" s="160" t="s">
        <v>212</v>
      </c>
    </row>
    <row r="695" spans="2:65" s="1" customFormat="1" ht="24.2" customHeight="1">
      <c r="B695" s="34"/>
      <c r="C695" s="133" t="s">
        <v>947</v>
      </c>
      <c r="D695" s="133" t="s">
        <v>215</v>
      </c>
      <c r="E695" s="134" t="s">
        <v>3194</v>
      </c>
      <c r="F695" s="135" t="s">
        <v>3195</v>
      </c>
      <c r="G695" s="136" t="s">
        <v>420</v>
      </c>
      <c r="H695" s="137">
        <v>22.963000000000001</v>
      </c>
      <c r="I695" s="138"/>
      <c r="J695" s="139">
        <f>ROUND(I695*H695,2)</f>
        <v>0</v>
      </c>
      <c r="K695" s="135" t="s">
        <v>219</v>
      </c>
      <c r="L695" s="34"/>
      <c r="M695" s="140" t="s">
        <v>19</v>
      </c>
      <c r="N695" s="141" t="s">
        <v>40</v>
      </c>
      <c r="P695" s="142">
        <f>O695*H695</f>
        <v>0</v>
      </c>
      <c r="Q695" s="142">
        <v>2.5019399999999998</v>
      </c>
      <c r="R695" s="142">
        <f>Q695*H695</f>
        <v>57.452048220000002</v>
      </c>
      <c r="S695" s="142">
        <v>0</v>
      </c>
      <c r="T695" s="143">
        <f>S695*H695</f>
        <v>0</v>
      </c>
      <c r="AR695" s="144" t="s">
        <v>229</v>
      </c>
      <c r="AT695" s="144" t="s">
        <v>215</v>
      </c>
      <c r="AU695" s="144" t="s">
        <v>79</v>
      </c>
      <c r="AY695" s="19" t="s">
        <v>212</v>
      </c>
      <c r="BE695" s="145">
        <f>IF(N695="základní",J695,0)</f>
        <v>0</v>
      </c>
      <c r="BF695" s="145">
        <f>IF(N695="snížená",J695,0)</f>
        <v>0</v>
      </c>
      <c r="BG695" s="145">
        <f>IF(N695="zákl. přenesená",J695,0)</f>
        <v>0</v>
      </c>
      <c r="BH695" s="145">
        <f>IF(N695="sníž. přenesená",J695,0)</f>
        <v>0</v>
      </c>
      <c r="BI695" s="145">
        <f>IF(N695="nulová",J695,0)</f>
        <v>0</v>
      </c>
      <c r="BJ695" s="19" t="s">
        <v>77</v>
      </c>
      <c r="BK695" s="145">
        <f>ROUND(I695*H695,2)</f>
        <v>0</v>
      </c>
      <c r="BL695" s="19" t="s">
        <v>229</v>
      </c>
      <c r="BM695" s="144" t="s">
        <v>3196</v>
      </c>
    </row>
    <row r="696" spans="2:65" s="1" customFormat="1">
      <c r="B696" s="34"/>
      <c r="D696" s="146" t="s">
        <v>222</v>
      </c>
      <c r="F696" s="147" t="s">
        <v>3197</v>
      </c>
      <c r="I696" s="148"/>
      <c r="L696" s="34"/>
      <c r="M696" s="149"/>
      <c r="T696" s="55"/>
      <c r="AT696" s="19" t="s">
        <v>222</v>
      </c>
      <c r="AU696" s="19" t="s">
        <v>79</v>
      </c>
    </row>
    <row r="697" spans="2:65" s="14" customFormat="1">
      <c r="B697" s="170"/>
      <c r="D697" s="150" t="s">
        <v>226</v>
      </c>
      <c r="E697" s="171" t="s">
        <v>19</v>
      </c>
      <c r="F697" s="172" t="s">
        <v>3198</v>
      </c>
      <c r="H697" s="171" t="s">
        <v>19</v>
      </c>
      <c r="I697" s="173"/>
      <c r="L697" s="170"/>
      <c r="M697" s="174"/>
      <c r="T697" s="175"/>
      <c r="AT697" s="171" t="s">
        <v>226</v>
      </c>
      <c r="AU697" s="171" t="s">
        <v>79</v>
      </c>
      <c r="AV697" s="14" t="s">
        <v>77</v>
      </c>
      <c r="AW697" s="14" t="s">
        <v>31</v>
      </c>
      <c r="AX697" s="14" t="s">
        <v>69</v>
      </c>
      <c r="AY697" s="171" t="s">
        <v>212</v>
      </c>
    </row>
    <row r="698" spans="2:65" s="14" customFormat="1">
      <c r="B698" s="170"/>
      <c r="D698" s="150" t="s">
        <v>226</v>
      </c>
      <c r="E698" s="171" t="s">
        <v>19</v>
      </c>
      <c r="F698" s="172" t="s">
        <v>3199</v>
      </c>
      <c r="H698" s="171" t="s">
        <v>19</v>
      </c>
      <c r="I698" s="173"/>
      <c r="L698" s="170"/>
      <c r="M698" s="174"/>
      <c r="T698" s="175"/>
      <c r="AT698" s="171" t="s">
        <v>226</v>
      </c>
      <c r="AU698" s="171" t="s">
        <v>79</v>
      </c>
      <c r="AV698" s="14" t="s">
        <v>77</v>
      </c>
      <c r="AW698" s="14" t="s">
        <v>31</v>
      </c>
      <c r="AX698" s="14" t="s">
        <v>69</v>
      </c>
      <c r="AY698" s="171" t="s">
        <v>212</v>
      </c>
    </row>
    <row r="699" spans="2:65" s="12" customFormat="1">
      <c r="B699" s="152"/>
      <c r="D699" s="150" t="s">
        <v>226</v>
      </c>
      <c r="E699" s="153" t="s">
        <v>19</v>
      </c>
      <c r="F699" s="154" t="s">
        <v>3200</v>
      </c>
      <c r="H699" s="155">
        <v>22.094000000000001</v>
      </c>
      <c r="I699" s="156"/>
      <c r="L699" s="152"/>
      <c r="M699" s="157"/>
      <c r="T699" s="158"/>
      <c r="AT699" s="153" t="s">
        <v>226</v>
      </c>
      <c r="AU699" s="153" t="s">
        <v>79</v>
      </c>
      <c r="AV699" s="12" t="s">
        <v>79</v>
      </c>
      <c r="AW699" s="12" t="s">
        <v>31</v>
      </c>
      <c r="AX699" s="12" t="s">
        <v>69</v>
      </c>
      <c r="AY699" s="153" t="s">
        <v>212</v>
      </c>
    </row>
    <row r="700" spans="2:65" s="12" customFormat="1">
      <c r="B700" s="152"/>
      <c r="D700" s="150" t="s">
        <v>226</v>
      </c>
      <c r="E700" s="153" t="s">
        <v>19</v>
      </c>
      <c r="F700" s="154" t="s">
        <v>3201</v>
      </c>
      <c r="H700" s="155">
        <v>0.50600000000000001</v>
      </c>
      <c r="I700" s="156"/>
      <c r="L700" s="152"/>
      <c r="M700" s="157"/>
      <c r="T700" s="158"/>
      <c r="AT700" s="153" t="s">
        <v>226</v>
      </c>
      <c r="AU700" s="153" t="s">
        <v>79</v>
      </c>
      <c r="AV700" s="12" t="s">
        <v>79</v>
      </c>
      <c r="AW700" s="12" t="s">
        <v>31</v>
      </c>
      <c r="AX700" s="12" t="s">
        <v>69</v>
      </c>
      <c r="AY700" s="153" t="s">
        <v>212</v>
      </c>
    </row>
    <row r="701" spans="2:65" s="12" customFormat="1">
      <c r="B701" s="152"/>
      <c r="D701" s="150" t="s">
        <v>226</v>
      </c>
      <c r="E701" s="153" t="s">
        <v>19</v>
      </c>
      <c r="F701" s="154" t="s">
        <v>3202</v>
      </c>
      <c r="H701" s="155">
        <v>0.36299999999999999</v>
      </c>
      <c r="I701" s="156"/>
      <c r="L701" s="152"/>
      <c r="M701" s="157"/>
      <c r="T701" s="158"/>
      <c r="AT701" s="153" t="s">
        <v>226</v>
      </c>
      <c r="AU701" s="153" t="s">
        <v>79</v>
      </c>
      <c r="AV701" s="12" t="s">
        <v>79</v>
      </c>
      <c r="AW701" s="12" t="s">
        <v>31</v>
      </c>
      <c r="AX701" s="12" t="s">
        <v>69</v>
      </c>
      <c r="AY701" s="153" t="s">
        <v>212</v>
      </c>
    </row>
    <row r="702" spans="2:65" s="13" customFormat="1">
      <c r="B702" s="159"/>
      <c r="D702" s="150" t="s">
        <v>226</v>
      </c>
      <c r="E702" s="160" t="s">
        <v>19</v>
      </c>
      <c r="F702" s="161" t="s">
        <v>228</v>
      </c>
      <c r="H702" s="162">
        <v>22.963000000000001</v>
      </c>
      <c r="I702" s="163"/>
      <c r="L702" s="159"/>
      <c r="M702" s="164"/>
      <c r="T702" s="165"/>
      <c r="AT702" s="160" t="s">
        <v>226</v>
      </c>
      <c r="AU702" s="160" t="s">
        <v>79</v>
      </c>
      <c r="AV702" s="13" t="s">
        <v>229</v>
      </c>
      <c r="AW702" s="13" t="s">
        <v>31</v>
      </c>
      <c r="AX702" s="13" t="s">
        <v>77</v>
      </c>
      <c r="AY702" s="160" t="s">
        <v>212</v>
      </c>
    </row>
    <row r="703" spans="2:65" s="1" customFormat="1" ht="24.2" customHeight="1">
      <c r="B703" s="34"/>
      <c r="C703" s="133" t="s">
        <v>956</v>
      </c>
      <c r="D703" s="133" t="s">
        <v>215</v>
      </c>
      <c r="E703" s="134" t="s">
        <v>3203</v>
      </c>
      <c r="F703" s="135" t="s">
        <v>3204</v>
      </c>
      <c r="G703" s="136" t="s">
        <v>495</v>
      </c>
      <c r="H703" s="137">
        <v>237.22</v>
      </c>
      <c r="I703" s="138"/>
      <c r="J703" s="139">
        <f>ROUND(I703*H703,2)</f>
        <v>0</v>
      </c>
      <c r="K703" s="135" t="s">
        <v>219</v>
      </c>
      <c r="L703" s="34"/>
      <c r="M703" s="140" t="s">
        <v>19</v>
      </c>
      <c r="N703" s="141" t="s">
        <v>40</v>
      </c>
      <c r="P703" s="142">
        <f>O703*H703</f>
        <v>0</v>
      </c>
      <c r="Q703" s="142">
        <v>6.6299999999999996E-3</v>
      </c>
      <c r="R703" s="142">
        <f>Q703*H703</f>
        <v>1.5727685999999999</v>
      </c>
      <c r="S703" s="142">
        <v>0</v>
      </c>
      <c r="T703" s="143">
        <f>S703*H703</f>
        <v>0</v>
      </c>
      <c r="AR703" s="144" t="s">
        <v>229</v>
      </c>
      <c r="AT703" s="144" t="s">
        <v>215</v>
      </c>
      <c r="AU703" s="144" t="s">
        <v>79</v>
      </c>
      <c r="AY703" s="19" t="s">
        <v>212</v>
      </c>
      <c r="BE703" s="145">
        <f>IF(N703="základní",J703,0)</f>
        <v>0</v>
      </c>
      <c r="BF703" s="145">
        <f>IF(N703="snížená",J703,0)</f>
        <v>0</v>
      </c>
      <c r="BG703" s="145">
        <f>IF(N703="zákl. přenesená",J703,0)</f>
        <v>0</v>
      </c>
      <c r="BH703" s="145">
        <f>IF(N703="sníž. přenesená",J703,0)</f>
        <v>0</v>
      </c>
      <c r="BI703" s="145">
        <f>IF(N703="nulová",J703,0)</f>
        <v>0</v>
      </c>
      <c r="BJ703" s="19" t="s">
        <v>77</v>
      </c>
      <c r="BK703" s="145">
        <f>ROUND(I703*H703,2)</f>
        <v>0</v>
      </c>
      <c r="BL703" s="19" t="s">
        <v>229</v>
      </c>
      <c r="BM703" s="144" t="s">
        <v>3205</v>
      </c>
    </row>
    <row r="704" spans="2:65" s="1" customFormat="1">
      <c r="B704" s="34"/>
      <c r="D704" s="146" t="s">
        <v>222</v>
      </c>
      <c r="F704" s="147" t="s">
        <v>3206</v>
      </c>
      <c r="I704" s="148"/>
      <c r="L704" s="34"/>
      <c r="M704" s="149"/>
      <c r="T704" s="55"/>
      <c r="AT704" s="19" t="s">
        <v>222</v>
      </c>
      <c r="AU704" s="19" t="s">
        <v>79</v>
      </c>
    </row>
    <row r="705" spans="2:65" s="14" customFormat="1">
      <c r="B705" s="170"/>
      <c r="D705" s="150" t="s">
        <v>226</v>
      </c>
      <c r="E705" s="171" t="s">
        <v>19</v>
      </c>
      <c r="F705" s="172" t="s">
        <v>3207</v>
      </c>
      <c r="H705" s="171" t="s">
        <v>19</v>
      </c>
      <c r="I705" s="173"/>
      <c r="L705" s="170"/>
      <c r="M705" s="174"/>
      <c r="T705" s="175"/>
      <c r="AT705" s="171" t="s">
        <v>226</v>
      </c>
      <c r="AU705" s="171" t="s">
        <v>79</v>
      </c>
      <c r="AV705" s="14" t="s">
        <v>77</v>
      </c>
      <c r="AW705" s="14" t="s">
        <v>31</v>
      </c>
      <c r="AX705" s="14" t="s">
        <v>69</v>
      </c>
      <c r="AY705" s="171" t="s">
        <v>212</v>
      </c>
    </row>
    <row r="706" spans="2:65" s="14" customFormat="1">
      <c r="B706" s="170"/>
      <c r="D706" s="150" t="s">
        <v>226</v>
      </c>
      <c r="E706" s="171" t="s">
        <v>19</v>
      </c>
      <c r="F706" s="172" t="s">
        <v>3208</v>
      </c>
      <c r="H706" s="171" t="s">
        <v>19</v>
      </c>
      <c r="I706" s="173"/>
      <c r="L706" s="170"/>
      <c r="M706" s="174"/>
      <c r="T706" s="175"/>
      <c r="AT706" s="171" t="s">
        <v>226</v>
      </c>
      <c r="AU706" s="171" t="s">
        <v>79</v>
      </c>
      <c r="AV706" s="14" t="s">
        <v>77</v>
      </c>
      <c r="AW706" s="14" t="s">
        <v>31</v>
      </c>
      <c r="AX706" s="14" t="s">
        <v>69</v>
      </c>
      <c r="AY706" s="171" t="s">
        <v>212</v>
      </c>
    </row>
    <row r="707" spans="2:65" s="12" customFormat="1">
      <c r="B707" s="152"/>
      <c r="D707" s="150" t="s">
        <v>226</v>
      </c>
      <c r="E707" s="153" t="s">
        <v>19</v>
      </c>
      <c r="F707" s="154" t="s">
        <v>3209</v>
      </c>
      <c r="H707" s="155">
        <v>198.73</v>
      </c>
      <c r="I707" s="156"/>
      <c r="L707" s="152"/>
      <c r="M707" s="157"/>
      <c r="T707" s="158"/>
      <c r="AT707" s="153" t="s">
        <v>226</v>
      </c>
      <c r="AU707" s="153" t="s">
        <v>79</v>
      </c>
      <c r="AV707" s="12" t="s">
        <v>79</v>
      </c>
      <c r="AW707" s="12" t="s">
        <v>31</v>
      </c>
      <c r="AX707" s="12" t="s">
        <v>69</v>
      </c>
      <c r="AY707" s="153" t="s">
        <v>212</v>
      </c>
    </row>
    <row r="708" spans="2:65" s="12" customFormat="1">
      <c r="B708" s="152"/>
      <c r="D708" s="150" t="s">
        <v>226</v>
      </c>
      <c r="E708" s="153" t="s">
        <v>19</v>
      </c>
      <c r="F708" s="154" t="s">
        <v>3210</v>
      </c>
      <c r="H708" s="155">
        <v>28.329000000000001</v>
      </c>
      <c r="I708" s="156"/>
      <c r="L708" s="152"/>
      <c r="M708" s="157"/>
      <c r="T708" s="158"/>
      <c r="AT708" s="153" t="s">
        <v>226</v>
      </c>
      <c r="AU708" s="153" t="s">
        <v>79</v>
      </c>
      <c r="AV708" s="12" t="s">
        <v>79</v>
      </c>
      <c r="AW708" s="12" t="s">
        <v>31</v>
      </c>
      <c r="AX708" s="12" t="s">
        <v>69</v>
      </c>
      <c r="AY708" s="153" t="s">
        <v>212</v>
      </c>
    </row>
    <row r="709" spans="2:65" s="15" customFormat="1">
      <c r="B709" s="176"/>
      <c r="D709" s="150" t="s">
        <v>226</v>
      </c>
      <c r="E709" s="177" t="s">
        <v>19</v>
      </c>
      <c r="F709" s="178" t="s">
        <v>455</v>
      </c>
      <c r="H709" s="179">
        <v>227.059</v>
      </c>
      <c r="I709" s="180"/>
      <c r="L709" s="176"/>
      <c r="M709" s="181"/>
      <c r="T709" s="182"/>
      <c r="AT709" s="177" t="s">
        <v>226</v>
      </c>
      <c r="AU709" s="177" t="s">
        <v>79</v>
      </c>
      <c r="AV709" s="15" t="s">
        <v>236</v>
      </c>
      <c r="AW709" s="15" t="s">
        <v>31</v>
      </c>
      <c r="AX709" s="15" t="s">
        <v>69</v>
      </c>
      <c r="AY709" s="177" t="s">
        <v>212</v>
      </c>
    </row>
    <row r="710" spans="2:65" s="14" customFormat="1">
      <c r="B710" s="170"/>
      <c r="D710" s="150" t="s">
        <v>226</v>
      </c>
      <c r="E710" s="171" t="s">
        <v>19</v>
      </c>
      <c r="F710" s="172" t="s">
        <v>3211</v>
      </c>
      <c r="H710" s="171" t="s">
        <v>19</v>
      </c>
      <c r="I710" s="173"/>
      <c r="L710" s="170"/>
      <c r="M710" s="174"/>
      <c r="T710" s="175"/>
      <c r="AT710" s="171" t="s">
        <v>226</v>
      </c>
      <c r="AU710" s="171" t="s">
        <v>79</v>
      </c>
      <c r="AV710" s="14" t="s">
        <v>77</v>
      </c>
      <c r="AW710" s="14" t="s">
        <v>31</v>
      </c>
      <c r="AX710" s="14" t="s">
        <v>69</v>
      </c>
      <c r="AY710" s="171" t="s">
        <v>212</v>
      </c>
    </row>
    <row r="711" spans="2:65" s="12" customFormat="1">
      <c r="B711" s="152"/>
      <c r="D711" s="150" t="s">
        <v>226</v>
      </c>
      <c r="E711" s="153" t="s">
        <v>19</v>
      </c>
      <c r="F711" s="154" t="s">
        <v>3212</v>
      </c>
      <c r="H711" s="155">
        <v>5.0199999999999996</v>
      </c>
      <c r="I711" s="156"/>
      <c r="L711" s="152"/>
      <c r="M711" s="157"/>
      <c r="T711" s="158"/>
      <c r="AT711" s="153" t="s">
        <v>226</v>
      </c>
      <c r="AU711" s="153" t="s">
        <v>79</v>
      </c>
      <c r="AV711" s="12" t="s">
        <v>79</v>
      </c>
      <c r="AW711" s="12" t="s">
        <v>31</v>
      </c>
      <c r="AX711" s="12" t="s">
        <v>69</v>
      </c>
      <c r="AY711" s="153" t="s">
        <v>212</v>
      </c>
    </row>
    <row r="712" spans="2:65" s="12" customFormat="1">
      <c r="B712" s="152"/>
      <c r="D712" s="150" t="s">
        <v>226</v>
      </c>
      <c r="E712" s="153" t="s">
        <v>19</v>
      </c>
      <c r="F712" s="154" t="s">
        <v>3213</v>
      </c>
      <c r="H712" s="155">
        <v>1.2050000000000001</v>
      </c>
      <c r="I712" s="156"/>
      <c r="L712" s="152"/>
      <c r="M712" s="157"/>
      <c r="T712" s="158"/>
      <c r="AT712" s="153" t="s">
        <v>226</v>
      </c>
      <c r="AU712" s="153" t="s">
        <v>79</v>
      </c>
      <c r="AV712" s="12" t="s">
        <v>79</v>
      </c>
      <c r="AW712" s="12" t="s">
        <v>31</v>
      </c>
      <c r="AX712" s="12" t="s">
        <v>69</v>
      </c>
      <c r="AY712" s="153" t="s">
        <v>212</v>
      </c>
    </row>
    <row r="713" spans="2:65" s="15" customFormat="1">
      <c r="B713" s="176"/>
      <c r="D713" s="150" t="s">
        <v>226</v>
      </c>
      <c r="E713" s="177" t="s">
        <v>19</v>
      </c>
      <c r="F713" s="178" t="s">
        <v>455</v>
      </c>
      <c r="H713" s="179">
        <v>6.2249999999999996</v>
      </c>
      <c r="I713" s="180"/>
      <c r="L713" s="176"/>
      <c r="M713" s="181"/>
      <c r="T713" s="182"/>
      <c r="AT713" s="177" t="s">
        <v>226</v>
      </c>
      <c r="AU713" s="177" t="s">
        <v>79</v>
      </c>
      <c r="AV713" s="15" t="s">
        <v>236</v>
      </c>
      <c r="AW713" s="15" t="s">
        <v>31</v>
      </c>
      <c r="AX713" s="15" t="s">
        <v>69</v>
      </c>
      <c r="AY713" s="177" t="s">
        <v>212</v>
      </c>
    </row>
    <row r="714" spans="2:65" s="14" customFormat="1">
      <c r="B714" s="170"/>
      <c r="D714" s="150" t="s">
        <v>226</v>
      </c>
      <c r="E714" s="171" t="s">
        <v>19</v>
      </c>
      <c r="F714" s="172" t="s">
        <v>3214</v>
      </c>
      <c r="H714" s="171" t="s">
        <v>19</v>
      </c>
      <c r="I714" s="173"/>
      <c r="L714" s="170"/>
      <c r="M714" s="174"/>
      <c r="T714" s="175"/>
      <c r="AT714" s="171" t="s">
        <v>226</v>
      </c>
      <c r="AU714" s="171" t="s">
        <v>79</v>
      </c>
      <c r="AV714" s="14" t="s">
        <v>77</v>
      </c>
      <c r="AW714" s="14" t="s">
        <v>31</v>
      </c>
      <c r="AX714" s="14" t="s">
        <v>69</v>
      </c>
      <c r="AY714" s="171" t="s">
        <v>212</v>
      </c>
    </row>
    <row r="715" spans="2:65" s="12" customFormat="1">
      <c r="B715" s="152"/>
      <c r="D715" s="150" t="s">
        <v>226</v>
      </c>
      <c r="E715" s="153" t="s">
        <v>19</v>
      </c>
      <c r="F715" s="154" t="s">
        <v>3215</v>
      </c>
      <c r="H715" s="155">
        <v>3.36</v>
      </c>
      <c r="I715" s="156"/>
      <c r="L715" s="152"/>
      <c r="M715" s="157"/>
      <c r="T715" s="158"/>
      <c r="AT715" s="153" t="s">
        <v>226</v>
      </c>
      <c r="AU715" s="153" t="s">
        <v>79</v>
      </c>
      <c r="AV715" s="12" t="s">
        <v>79</v>
      </c>
      <c r="AW715" s="12" t="s">
        <v>31</v>
      </c>
      <c r="AX715" s="12" t="s">
        <v>69</v>
      </c>
      <c r="AY715" s="153" t="s">
        <v>212</v>
      </c>
    </row>
    <row r="716" spans="2:65" s="12" customFormat="1">
      <c r="B716" s="152"/>
      <c r="D716" s="150" t="s">
        <v>226</v>
      </c>
      <c r="E716" s="153" t="s">
        <v>19</v>
      </c>
      <c r="F716" s="154" t="s">
        <v>3216</v>
      </c>
      <c r="H716" s="155">
        <v>0.57599999999999996</v>
      </c>
      <c r="I716" s="156"/>
      <c r="L716" s="152"/>
      <c r="M716" s="157"/>
      <c r="T716" s="158"/>
      <c r="AT716" s="153" t="s">
        <v>226</v>
      </c>
      <c r="AU716" s="153" t="s">
        <v>79</v>
      </c>
      <c r="AV716" s="12" t="s">
        <v>79</v>
      </c>
      <c r="AW716" s="12" t="s">
        <v>31</v>
      </c>
      <c r="AX716" s="12" t="s">
        <v>69</v>
      </c>
      <c r="AY716" s="153" t="s">
        <v>212</v>
      </c>
    </row>
    <row r="717" spans="2:65" s="15" customFormat="1">
      <c r="B717" s="176"/>
      <c r="D717" s="150" t="s">
        <v>226</v>
      </c>
      <c r="E717" s="177" t="s">
        <v>19</v>
      </c>
      <c r="F717" s="178" t="s">
        <v>455</v>
      </c>
      <c r="H717" s="179">
        <v>3.9359999999999999</v>
      </c>
      <c r="I717" s="180"/>
      <c r="L717" s="176"/>
      <c r="M717" s="181"/>
      <c r="T717" s="182"/>
      <c r="AT717" s="177" t="s">
        <v>226</v>
      </c>
      <c r="AU717" s="177" t="s">
        <v>79</v>
      </c>
      <c r="AV717" s="15" t="s">
        <v>236</v>
      </c>
      <c r="AW717" s="15" t="s">
        <v>31</v>
      </c>
      <c r="AX717" s="15" t="s">
        <v>69</v>
      </c>
      <c r="AY717" s="177" t="s">
        <v>212</v>
      </c>
    </row>
    <row r="718" spans="2:65" s="13" customFormat="1">
      <c r="B718" s="159"/>
      <c r="D718" s="150" t="s">
        <v>226</v>
      </c>
      <c r="E718" s="160" t="s">
        <v>19</v>
      </c>
      <c r="F718" s="161" t="s">
        <v>228</v>
      </c>
      <c r="H718" s="162">
        <v>237.22</v>
      </c>
      <c r="I718" s="163"/>
      <c r="L718" s="159"/>
      <c r="M718" s="164"/>
      <c r="T718" s="165"/>
      <c r="AT718" s="160" t="s">
        <v>226</v>
      </c>
      <c r="AU718" s="160" t="s">
        <v>79</v>
      </c>
      <c r="AV718" s="13" t="s">
        <v>229</v>
      </c>
      <c r="AW718" s="13" t="s">
        <v>31</v>
      </c>
      <c r="AX718" s="13" t="s">
        <v>77</v>
      </c>
      <c r="AY718" s="160" t="s">
        <v>212</v>
      </c>
    </row>
    <row r="719" spans="2:65" s="14" customFormat="1">
      <c r="B719" s="170"/>
      <c r="D719" s="150" t="s">
        <v>226</v>
      </c>
      <c r="E719" s="171" t="s">
        <v>19</v>
      </c>
      <c r="F719" s="172" t="s">
        <v>3217</v>
      </c>
      <c r="H719" s="171" t="s">
        <v>19</v>
      </c>
      <c r="I719" s="173"/>
      <c r="L719" s="170"/>
      <c r="M719" s="174"/>
      <c r="T719" s="175"/>
      <c r="AT719" s="171" t="s">
        <v>226</v>
      </c>
      <c r="AU719" s="171" t="s">
        <v>79</v>
      </c>
      <c r="AV719" s="14" t="s">
        <v>77</v>
      </c>
      <c r="AW719" s="14" t="s">
        <v>31</v>
      </c>
      <c r="AX719" s="14" t="s">
        <v>69</v>
      </c>
      <c r="AY719" s="171" t="s">
        <v>212</v>
      </c>
    </row>
    <row r="720" spans="2:65" s="1" customFormat="1" ht="24.2" customHeight="1">
      <c r="B720" s="34"/>
      <c r="C720" s="133" t="s">
        <v>963</v>
      </c>
      <c r="D720" s="133" t="s">
        <v>215</v>
      </c>
      <c r="E720" s="134" t="s">
        <v>3218</v>
      </c>
      <c r="F720" s="135" t="s">
        <v>3219</v>
      </c>
      <c r="G720" s="136" t="s">
        <v>495</v>
      </c>
      <c r="H720" s="137">
        <v>237.22</v>
      </c>
      <c r="I720" s="138"/>
      <c r="J720" s="139">
        <f>ROUND(I720*H720,2)</f>
        <v>0</v>
      </c>
      <c r="K720" s="135" t="s">
        <v>219</v>
      </c>
      <c r="L720" s="34"/>
      <c r="M720" s="140" t="s">
        <v>19</v>
      </c>
      <c r="N720" s="141" t="s">
        <v>40</v>
      </c>
      <c r="P720" s="142">
        <f>O720*H720</f>
        <v>0</v>
      </c>
      <c r="Q720" s="142">
        <v>0</v>
      </c>
      <c r="R720" s="142">
        <f>Q720*H720</f>
        <v>0</v>
      </c>
      <c r="S720" s="142">
        <v>0</v>
      </c>
      <c r="T720" s="143">
        <f>S720*H720</f>
        <v>0</v>
      </c>
      <c r="AR720" s="144" t="s">
        <v>229</v>
      </c>
      <c r="AT720" s="144" t="s">
        <v>215</v>
      </c>
      <c r="AU720" s="144" t="s">
        <v>79</v>
      </c>
      <c r="AY720" s="19" t="s">
        <v>212</v>
      </c>
      <c r="BE720" s="145">
        <f>IF(N720="základní",J720,0)</f>
        <v>0</v>
      </c>
      <c r="BF720" s="145">
        <f>IF(N720="snížená",J720,0)</f>
        <v>0</v>
      </c>
      <c r="BG720" s="145">
        <f>IF(N720="zákl. přenesená",J720,0)</f>
        <v>0</v>
      </c>
      <c r="BH720" s="145">
        <f>IF(N720="sníž. přenesená",J720,0)</f>
        <v>0</v>
      </c>
      <c r="BI720" s="145">
        <f>IF(N720="nulová",J720,0)</f>
        <v>0</v>
      </c>
      <c r="BJ720" s="19" t="s">
        <v>77</v>
      </c>
      <c r="BK720" s="145">
        <f>ROUND(I720*H720,2)</f>
        <v>0</v>
      </c>
      <c r="BL720" s="19" t="s">
        <v>229</v>
      </c>
      <c r="BM720" s="144" t="s">
        <v>3220</v>
      </c>
    </row>
    <row r="721" spans="2:65" s="1" customFormat="1">
      <c r="B721" s="34"/>
      <c r="D721" s="146" t="s">
        <v>222</v>
      </c>
      <c r="F721" s="147" t="s">
        <v>3221</v>
      </c>
      <c r="I721" s="148"/>
      <c r="L721" s="34"/>
      <c r="M721" s="149"/>
      <c r="T721" s="55"/>
      <c r="AT721" s="19" t="s">
        <v>222</v>
      </c>
      <c r="AU721" s="19" t="s">
        <v>79</v>
      </c>
    </row>
    <row r="722" spans="2:65" s="12" customFormat="1">
      <c r="B722" s="152"/>
      <c r="D722" s="150" t="s">
        <v>226</v>
      </c>
      <c r="E722" s="153" t="s">
        <v>19</v>
      </c>
      <c r="F722" s="154" t="s">
        <v>3222</v>
      </c>
      <c r="H722" s="155">
        <v>237.22</v>
      </c>
      <c r="I722" s="156"/>
      <c r="L722" s="152"/>
      <c r="M722" s="157"/>
      <c r="T722" s="158"/>
      <c r="AT722" s="153" t="s">
        <v>226</v>
      </c>
      <c r="AU722" s="153" t="s">
        <v>79</v>
      </c>
      <c r="AV722" s="12" t="s">
        <v>79</v>
      </c>
      <c r="AW722" s="12" t="s">
        <v>31</v>
      </c>
      <c r="AX722" s="12" t="s">
        <v>69</v>
      </c>
      <c r="AY722" s="153" t="s">
        <v>212</v>
      </c>
    </row>
    <row r="723" spans="2:65" s="13" customFormat="1">
      <c r="B723" s="159"/>
      <c r="D723" s="150" t="s">
        <v>226</v>
      </c>
      <c r="E723" s="160" t="s">
        <v>19</v>
      </c>
      <c r="F723" s="161" t="s">
        <v>228</v>
      </c>
      <c r="H723" s="162">
        <v>237.22</v>
      </c>
      <c r="I723" s="163"/>
      <c r="L723" s="159"/>
      <c r="M723" s="164"/>
      <c r="T723" s="165"/>
      <c r="AT723" s="160" t="s">
        <v>226</v>
      </c>
      <c r="AU723" s="160" t="s">
        <v>79</v>
      </c>
      <c r="AV723" s="13" t="s">
        <v>229</v>
      </c>
      <c r="AW723" s="13" t="s">
        <v>31</v>
      </c>
      <c r="AX723" s="13" t="s">
        <v>77</v>
      </c>
      <c r="AY723" s="160" t="s">
        <v>212</v>
      </c>
    </row>
    <row r="724" spans="2:65" s="1" customFormat="1" ht="24.2" customHeight="1">
      <c r="B724" s="34"/>
      <c r="C724" s="133" t="s">
        <v>970</v>
      </c>
      <c r="D724" s="133" t="s">
        <v>215</v>
      </c>
      <c r="E724" s="134" t="s">
        <v>3223</v>
      </c>
      <c r="F724" s="135" t="s">
        <v>3224</v>
      </c>
      <c r="G724" s="136" t="s">
        <v>495</v>
      </c>
      <c r="H724" s="137">
        <v>32.838000000000001</v>
      </c>
      <c r="I724" s="138"/>
      <c r="J724" s="139">
        <f>ROUND(I724*H724,2)</f>
        <v>0</v>
      </c>
      <c r="K724" s="135" t="s">
        <v>219</v>
      </c>
      <c r="L724" s="34"/>
      <c r="M724" s="140" t="s">
        <v>19</v>
      </c>
      <c r="N724" s="141" t="s">
        <v>40</v>
      </c>
      <c r="P724" s="142">
        <f>O724*H724</f>
        <v>0</v>
      </c>
      <c r="Q724" s="142">
        <v>1.5E-3</v>
      </c>
      <c r="R724" s="142">
        <f>Q724*H724</f>
        <v>4.9257000000000002E-2</v>
      </c>
      <c r="S724" s="142">
        <v>0</v>
      </c>
      <c r="T724" s="143">
        <f>S724*H724</f>
        <v>0</v>
      </c>
      <c r="AR724" s="144" t="s">
        <v>229</v>
      </c>
      <c r="AT724" s="144" t="s">
        <v>215</v>
      </c>
      <c r="AU724" s="144" t="s">
        <v>79</v>
      </c>
      <c r="AY724" s="19" t="s">
        <v>212</v>
      </c>
      <c r="BE724" s="145">
        <f>IF(N724="základní",J724,0)</f>
        <v>0</v>
      </c>
      <c r="BF724" s="145">
        <f>IF(N724="snížená",J724,0)</f>
        <v>0</v>
      </c>
      <c r="BG724" s="145">
        <f>IF(N724="zákl. přenesená",J724,0)</f>
        <v>0</v>
      </c>
      <c r="BH724" s="145">
        <f>IF(N724="sníž. přenesená",J724,0)</f>
        <v>0</v>
      </c>
      <c r="BI724" s="145">
        <f>IF(N724="nulová",J724,0)</f>
        <v>0</v>
      </c>
      <c r="BJ724" s="19" t="s">
        <v>77</v>
      </c>
      <c r="BK724" s="145">
        <f>ROUND(I724*H724,2)</f>
        <v>0</v>
      </c>
      <c r="BL724" s="19" t="s">
        <v>229</v>
      </c>
      <c r="BM724" s="144" t="s">
        <v>3225</v>
      </c>
    </row>
    <row r="725" spans="2:65" s="1" customFormat="1">
      <c r="B725" s="34"/>
      <c r="D725" s="146" t="s">
        <v>222</v>
      </c>
      <c r="F725" s="147" t="s">
        <v>3226</v>
      </c>
      <c r="I725" s="148"/>
      <c r="L725" s="34"/>
      <c r="M725" s="149"/>
      <c r="T725" s="55"/>
      <c r="AT725" s="19" t="s">
        <v>222</v>
      </c>
      <c r="AU725" s="19" t="s">
        <v>79</v>
      </c>
    </row>
    <row r="726" spans="2:65" s="14" customFormat="1">
      <c r="B726" s="170"/>
      <c r="D726" s="150" t="s">
        <v>226</v>
      </c>
      <c r="E726" s="171" t="s">
        <v>19</v>
      </c>
      <c r="F726" s="172" t="s">
        <v>3227</v>
      </c>
      <c r="H726" s="171" t="s">
        <v>19</v>
      </c>
      <c r="I726" s="173"/>
      <c r="L726" s="170"/>
      <c r="M726" s="174"/>
      <c r="T726" s="175"/>
      <c r="AT726" s="171" t="s">
        <v>226</v>
      </c>
      <c r="AU726" s="171" t="s">
        <v>79</v>
      </c>
      <c r="AV726" s="14" t="s">
        <v>77</v>
      </c>
      <c r="AW726" s="14" t="s">
        <v>31</v>
      </c>
      <c r="AX726" s="14" t="s">
        <v>69</v>
      </c>
      <c r="AY726" s="171" t="s">
        <v>212</v>
      </c>
    </row>
    <row r="727" spans="2:65" s="14" customFormat="1">
      <c r="B727" s="170"/>
      <c r="D727" s="150" t="s">
        <v>226</v>
      </c>
      <c r="E727" s="171" t="s">
        <v>19</v>
      </c>
      <c r="F727" s="172" t="s">
        <v>3208</v>
      </c>
      <c r="H727" s="171" t="s">
        <v>19</v>
      </c>
      <c r="I727" s="173"/>
      <c r="L727" s="170"/>
      <c r="M727" s="174"/>
      <c r="T727" s="175"/>
      <c r="AT727" s="171" t="s">
        <v>226</v>
      </c>
      <c r="AU727" s="171" t="s">
        <v>79</v>
      </c>
      <c r="AV727" s="14" t="s">
        <v>77</v>
      </c>
      <c r="AW727" s="14" t="s">
        <v>31</v>
      </c>
      <c r="AX727" s="14" t="s">
        <v>69</v>
      </c>
      <c r="AY727" s="171" t="s">
        <v>212</v>
      </c>
    </row>
    <row r="728" spans="2:65" s="12" customFormat="1">
      <c r="B728" s="152"/>
      <c r="D728" s="150" t="s">
        <v>226</v>
      </c>
      <c r="E728" s="153" t="s">
        <v>19</v>
      </c>
      <c r="F728" s="154" t="s">
        <v>3210</v>
      </c>
      <c r="H728" s="155">
        <v>28.329000000000001</v>
      </c>
      <c r="I728" s="156"/>
      <c r="L728" s="152"/>
      <c r="M728" s="157"/>
      <c r="T728" s="158"/>
      <c r="AT728" s="153" t="s">
        <v>226</v>
      </c>
      <c r="AU728" s="153" t="s">
        <v>79</v>
      </c>
      <c r="AV728" s="12" t="s">
        <v>79</v>
      </c>
      <c r="AW728" s="12" t="s">
        <v>31</v>
      </c>
      <c r="AX728" s="12" t="s">
        <v>69</v>
      </c>
      <c r="AY728" s="153" t="s">
        <v>212</v>
      </c>
    </row>
    <row r="729" spans="2:65" s="15" customFormat="1">
      <c r="B729" s="176"/>
      <c r="D729" s="150" t="s">
        <v>226</v>
      </c>
      <c r="E729" s="177" t="s">
        <v>19</v>
      </c>
      <c r="F729" s="178" t="s">
        <v>455</v>
      </c>
      <c r="H729" s="179">
        <v>28.329000000000001</v>
      </c>
      <c r="I729" s="180"/>
      <c r="L729" s="176"/>
      <c r="M729" s="181"/>
      <c r="T729" s="182"/>
      <c r="AT729" s="177" t="s">
        <v>226</v>
      </c>
      <c r="AU729" s="177" t="s">
        <v>79</v>
      </c>
      <c r="AV729" s="15" t="s">
        <v>236</v>
      </c>
      <c r="AW729" s="15" t="s">
        <v>31</v>
      </c>
      <c r="AX729" s="15" t="s">
        <v>69</v>
      </c>
      <c r="AY729" s="177" t="s">
        <v>212</v>
      </c>
    </row>
    <row r="730" spans="2:65" s="14" customFormat="1">
      <c r="B730" s="170"/>
      <c r="D730" s="150" t="s">
        <v>226</v>
      </c>
      <c r="E730" s="171" t="s">
        <v>19</v>
      </c>
      <c r="F730" s="172" t="s">
        <v>3211</v>
      </c>
      <c r="H730" s="171" t="s">
        <v>19</v>
      </c>
      <c r="I730" s="173"/>
      <c r="L730" s="170"/>
      <c r="M730" s="174"/>
      <c r="T730" s="175"/>
      <c r="AT730" s="171" t="s">
        <v>226</v>
      </c>
      <c r="AU730" s="171" t="s">
        <v>79</v>
      </c>
      <c r="AV730" s="14" t="s">
        <v>77</v>
      </c>
      <c r="AW730" s="14" t="s">
        <v>31</v>
      </c>
      <c r="AX730" s="14" t="s">
        <v>69</v>
      </c>
      <c r="AY730" s="171" t="s">
        <v>212</v>
      </c>
    </row>
    <row r="731" spans="2:65" s="12" customFormat="1">
      <c r="B731" s="152"/>
      <c r="D731" s="150" t="s">
        <v>226</v>
      </c>
      <c r="E731" s="153" t="s">
        <v>19</v>
      </c>
      <c r="F731" s="154" t="s">
        <v>3213</v>
      </c>
      <c r="H731" s="155">
        <v>1.2050000000000001</v>
      </c>
      <c r="I731" s="156"/>
      <c r="L731" s="152"/>
      <c r="M731" s="157"/>
      <c r="T731" s="158"/>
      <c r="AT731" s="153" t="s">
        <v>226</v>
      </c>
      <c r="AU731" s="153" t="s">
        <v>79</v>
      </c>
      <c r="AV731" s="12" t="s">
        <v>79</v>
      </c>
      <c r="AW731" s="12" t="s">
        <v>31</v>
      </c>
      <c r="AX731" s="12" t="s">
        <v>69</v>
      </c>
      <c r="AY731" s="153" t="s">
        <v>212</v>
      </c>
    </row>
    <row r="732" spans="2:65" s="15" customFormat="1">
      <c r="B732" s="176"/>
      <c r="D732" s="150" t="s">
        <v>226</v>
      </c>
      <c r="E732" s="177" t="s">
        <v>19</v>
      </c>
      <c r="F732" s="178" t="s">
        <v>455</v>
      </c>
      <c r="H732" s="179">
        <v>1.2050000000000001</v>
      </c>
      <c r="I732" s="180"/>
      <c r="L732" s="176"/>
      <c r="M732" s="181"/>
      <c r="T732" s="182"/>
      <c r="AT732" s="177" t="s">
        <v>226</v>
      </c>
      <c r="AU732" s="177" t="s">
        <v>79</v>
      </c>
      <c r="AV732" s="15" t="s">
        <v>236</v>
      </c>
      <c r="AW732" s="15" t="s">
        <v>31</v>
      </c>
      <c r="AX732" s="15" t="s">
        <v>69</v>
      </c>
      <c r="AY732" s="177" t="s">
        <v>212</v>
      </c>
    </row>
    <row r="733" spans="2:65" s="14" customFormat="1">
      <c r="B733" s="170"/>
      <c r="D733" s="150" t="s">
        <v>226</v>
      </c>
      <c r="E733" s="171" t="s">
        <v>19</v>
      </c>
      <c r="F733" s="172" t="s">
        <v>3214</v>
      </c>
      <c r="H733" s="171" t="s">
        <v>19</v>
      </c>
      <c r="I733" s="173"/>
      <c r="L733" s="170"/>
      <c r="M733" s="174"/>
      <c r="T733" s="175"/>
      <c r="AT733" s="171" t="s">
        <v>226</v>
      </c>
      <c r="AU733" s="171" t="s">
        <v>79</v>
      </c>
      <c r="AV733" s="14" t="s">
        <v>77</v>
      </c>
      <c r="AW733" s="14" t="s">
        <v>31</v>
      </c>
      <c r="AX733" s="14" t="s">
        <v>69</v>
      </c>
      <c r="AY733" s="171" t="s">
        <v>212</v>
      </c>
    </row>
    <row r="734" spans="2:65" s="12" customFormat="1">
      <c r="B734" s="152"/>
      <c r="D734" s="150" t="s">
        <v>226</v>
      </c>
      <c r="E734" s="153" t="s">
        <v>19</v>
      </c>
      <c r="F734" s="154" t="s">
        <v>3216</v>
      </c>
      <c r="H734" s="155">
        <v>0.57599999999999996</v>
      </c>
      <c r="I734" s="156"/>
      <c r="L734" s="152"/>
      <c r="M734" s="157"/>
      <c r="T734" s="158"/>
      <c r="AT734" s="153" t="s">
        <v>226</v>
      </c>
      <c r="AU734" s="153" t="s">
        <v>79</v>
      </c>
      <c r="AV734" s="12" t="s">
        <v>79</v>
      </c>
      <c r="AW734" s="12" t="s">
        <v>31</v>
      </c>
      <c r="AX734" s="12" t="s">
        <v>69</v>
      </c>
      <c r="AY734" s="153" t="s">
        <v>212</v>
      </c>
    </row>
    <row r="735" spans="2:65" s="15" customFormat="1">
      <c r="B735" s="176"/>
      <c r="D735" s="150" t="s">
        <v>226</v>
      </c>
      <c r="E735" s="177" t="s">
        <v>19</v>
      </c>
      <c r="F735" s="178" t="s">
        <v>455</v>
      </c>
      <c r="H735" s="179">
        <v>0.57599999999999996</v>
      </c>
      <c r="I735" s="180"/>
      <c r="L735" s="176"/>
      <c r="M735" s="181"/>
      <c r="T735" s="182"/>
      <c r="AT735" s="177" t="s">
        <v>226</v>
      </c>
      <c r="AU735" s="177" t="s">
        <v>79</v>
      </c>
      <c r="AV735" s="15" t="s">
        <v>236</v>
      </c>
      <c r="AW735" s="15" t="s">
        <v>31</v>
      </c>
      <c r="AX735" s="15" t="s">
        <v>69</v>
      </c>
      <c r="AY735" s="177" t="s">
        <v>212</v>
      </c>
    </row>
    <row r="736" spans="2:65" s="14" customFormat="1">
      <c r="B736" s="170"/>
      <c r="D736" s="150" t="s">
        <v>226</v>
      </c>
      <c r="E736" s="171" t="s">
        <v>19</v>
      </c>
      <c r="F736" s="172" t="s">
        <v>3228</v>
      </c>
      <c r="H736" s="171" t="s">
        <v>19</v>
      </c>
      <c r="I736" s="173"/>
      <c r="L736" s="170"/>
      <c r="M736" s="174"/>
      <c r="T736" s="175"/>
      <c r="AT736" s="171" t="s">
        <v>226</v>
      </c>
      <c r="AU736" s="171" t="s">
        <v>79</v>
      </c>
      <c r="AV736" s="14" t="s">
        <v>77</v>
      </c>
      <c r="AW736" s="14" t="s">
        <v>31</v>
      </c>
      <c r="AX736" s="14" t="s">
        <v>69</v>
      </c>
      <c r="AY736" s="171" t="s">
        <v>212</v>
      </c>
    </row>
    <row r="737" spans="2:65" s="12" customFormat="1">
      <c r="B737" s="152"/>
      <c r="D737" s="150" t="s">
        <v>226</v>
      </c>
      <c r="E737" s="153" t="s">
        <v>19</v>
      </c>
      <c r="F737" s="154" t="s">
        <v>3229</v>
      </c>
      <c r="H737" s="155">
        <v>0.88</v>
      </c>
      <c r="I737" s="156"/>
      <c r="L737" s="152"/>
      <c r="M737" s="157"/>
      <c r="T737" s="158"/>
      <c r="AT737" s="153" t="s">
        <v>226</v>
      </c>
      <c r="AU737" s="153" t="s">
        <v>79</v>
      </c>
      <c r="AV737" s="12" t="s">
        <v>79</v>
      </c>
      <c r="AW737" s="12" t="s">
        <v>31</v>
      </c>
      <c r="AX737" s="12" t="s">
        <v>69</v>
      </c>
      <c r="AY737" s="153" t="s">
        <v>212</v>
      </c>
    </row>
    <row r="738" spans="2:65" s="12" customFormat="1">
      <c r="B738" s="152"/>
      <c r="D738" s="150" t="s">
        <v>226</v>
      </c>
      <c r="E738" s="153" t="s">
        <v>19</v>
      </c>
      <c r="F738" s="154" t="s">
        <v>3230</v>
      </c>
      <c r="H738" s="155">
        <v>0.92400000000000004</v>
      </c>
      <c r="I738" s="156"/>
      <c r="L738" s="152"/>
      <c r="M738" s="157"/>
      <c r="T738" s="158"/>
      <c r="AT738" s="153" t="s">
        <v>226</v>
      </c>
      <c r="AU738" s="153" t="s">
        <v>79</v>
      </c>
      <c r="AV738" s="12" t="s">
        <v>79</v>
      </c>
      <c r="AW738" s="12" t="s">
        <v>31</v>
      </c>
      <c r="AX738" s="12" t="s">
        <v>69</v>
      </c>
      <c r="AY738" s="153" t="s">
        <v>212</v>
      </c>
    </row>
    <row r="739" spans="2:65" s="12" customFormat="1">
      <c r="B739" s="152"/>
      <c r="D739" s="150" t="s">
        <v>226</v>
      </c>
      <c r="E739" s="153" t="s">
        <v>19</v>
      </c>
      <c r="F739" s="154" t="s">
        <v>3231</v>
      </c>
      <c r="H739" s="155">
        <v>0.92400000000000004</v>
      </c>
      <c r="I739" s="156"/>
      <c r="L739" s="152"/>
      <c r="M739" s="157"/>
      <c r="T739" s="158"/>
      <c r="AT739" s="153" t="s">
        <v>226</v>
      </c>
      <c r="AU739" s="153" t="s">
        <v>79</v>
      </c>
      <c r="AV739" s="12" t="s">
        <v>79</v>
      </c>
      <c r="AW739" s="12" t="s">
        <v>31</v>
      </c>
      <c r="AX739" s="12" t="s">
        <v>69</v>
      </c>
      <c r="AY739" s="153" t="s">
        <v>212</v>
      </c>
    </row>
    <row r="740" spans="2:65" s="15" customFormat="1">
      <c r="B740" s="176"/>
      <c r="D740" s="150" t="s">
        <v>226</v>
      </c>
      <c r="E740" s="177" t="s">
        <v>19</v>
      </c>
      <c r="F740" s="178" t="s">
        <v>455</v>
      </c>
      <c r="H740" s="179">
        <v>2.7280000000000002</v>
      </c>
      <c r="I740" s="180"/>
      <c r="L740" s="176"/>
      <c r="M740" s="181"/>
      <c r="T740" s="182"/>
      <c r="AT740" s="177" t="s">
        <v>226</v>
      </c>
      <c r="AU740" s="177" t="s">
        <v>79</v>
      </c>
      <c r="AV740" s="15" t="s">
        <v>236</v>
      </c>
      <c r="AW740" s="15" t="s">
        <v>31</v>
      </c>
      <c r="AX740" s="15" t="s">
        <v>69</v>
      </c>
      <c r="AY740" s="177" t="s">
        <v>212</v>
      </c>
    </row>
    <row r="741" spans="2:65" s="13" customFormat="1">
      <c r="B741" s="159"/>
      <c r="D741" s="150" t="s">
        <v>226</v>
      </c>
      <c r="E741" s="160" t="s">
        <v>19</v>
      </c>
      <c r="F741" s="161" t="s">
        <v>228</v>
      </c>
      <c r="H741" s="162">
        <v>32.838000000000001</v>
      </c>
      <c r="I741" s="163"/>
      <c r="L741" s="159"/>
      <c r="M741" s="164"/>
      <c r="T741" s="165"/>
      <c r="AT741" s="160" t="s">
        <v>226</v>
      </c>
      <c r="AU741" s="160" t="s">
        <v>79</v>
      </c>
      <c r="AV741" s="13" t="s">
        <v>229</v>
      </c>
      <c r="AW741" s="13" t="s">
        <v>31</v>
      </c>
      <c r="AX741" s="13" t="s">
        <v>77</v>
      </c>
      <c r="AY741" s="160" t="s">
        <v>212</v>
      </c>
    </row>
    <row r="742" spans="2:65" s="1" customFormat="1" ht="24.2" customHeight="1">
      <c r="B742" s="34"/>
      <c r="C742" s="133" t="s">
        <v>992</v>
      </c>
      <c r="D742" s="133" t="s">
        <v>215</v>
      </c>
      <c r="E742" s="134" t="s">
        <v>3232</v>
      </c>
      <c r="F742" s="135" t="s">
        <v>3233</v>
      </c>
      <c r="G742" s="136" t="s">
        <v>495</v>
      </c>
      <c r="H742" s="137">
        <v>32.838000000000001</v>
      </c>
      <c r="I742" s="138"/>
      <c r="J742" s="139">
        <f>ROUND(I742*H742,2)</f>
        <v>0</v>
      </c>
      <c r="K742" s="135" t="s">
        <v>219</v>
      </c>
      <c r="L742" s="34"/>
      <c r="M742" s="140" t="s">
        <v>19</v>
      </c>
      <c r="N742" s="141" t="s">
        <v>40</v>
      </c>
      <c r="P742" s="142">
        <f>O742*H742</f>
        <v>0</v>
      </c>
      <c r="Q742" s="142">
        <v>0</v>
      </c>
      <c r="R742" s="142">
        <f>Q742*H742</f>
        <v>0</v>
      </c>
      <c r="S742" s="142">
        <v>0</v>
      </c>
      <c r="T742" s="143">
        <f>S742*H742</f>
        <v>0</v>
      </c>
      <c r="AR742" s="144" t="s">
        <v>229</v>
      </c>
      <c r="AT742" s="144" t="s">
        <v>215</v>
      </c>
      <c r="AU742" s="144" t="s">
        <v>79</v>
      </c>
      <c r="AY742" s="19" t="s">
        <v>212</v>
      </c>
      <c r="BE742" s="145">
        <f>IF(N742="základní",J742,0)</f>
        <v>0</v>
      </c>
      <c r="BF742" s="145">
        <f>IF(N742="snížená",J742,0)</f>
        <v>0</v>
      </c>
      <c r="BG742" s="145">
        <f>IF(N742="zákl. přenesená",J742,0)</f>
        <v>0</v>
      </c>
      <c r="BH742" s="145">
        <f>IF(N742="sníž. přenesená",J742,0)</f>
        <v>0</v>
      </c>
      <c r="BI742" s="145">
        <f>IF(N742="nulová",J742,0)</f>
        <v>0</v>
      </c>
      <c r="BJ742" s="19" t="s">
        <v>77</v>
      </c>
      <c r="BK742" s="145">
        <f>ROUND(I742*H742,2)</f>
        <v>0</v>
      </c>
      <c r="BL742" s="19" t="s">
        <v>229</v>
      </c>
      <c r="BM742" s="144" t="s">
        <v>3234</v>
      </c>
    </row>
    <row r="743" spans="2:65" s="1" customFormat="1">
      <c r="B743" s="34"/>
      <c r="D743" s="146" t="s">
        <v>222</v>
      </c>
      <c r="F743" s="147" t="s">
        <v>3235</v>
      </c>
      <c r="I743" s="148"/>
      <c r="L743" s="34"/>
      <c r="M743" s="149"/>
      <c r="T743" s="55"/>
      <c r="AT743" s="19" t="s">
        <v>222</v>
      </c>
      <c r="AU743" s="19" t="s">
        <v>79</v>
      </c>
    </row>
    <row r="744" spans="2:65" s="12" customFormat="1">
      <c r="B744" s="152"/>
      <c r="D744" s="150" t="s">
        <v>226</v>
      </c>
      <c r="E744" s="153" t="s">
        <v>19</v>
      </c>
      <c r="F744" s="154" t="s">
        <v>3236</v>
      </c>
      <c r="H744" s="155">
        <v>32.838000000000001</v>
      </c>
      <c r="I744" s="156"/>
      <c r="L744" s="152"/>
      <c r="M744" s="157"/>
      <c r="T744" s="158"/>
      <c r="AT744" s="153" t="s">
        <v>226</v>
      </c>
      <c r="AU744" s="153" t="s">
        <v>79</v>
      </c>
      <c r="AV744" s="12" t="s">
        <v>79</v>
      </c>
      <c r="AW744" s="12" t="s">
        <v>31</v>
      </c>
      <c r="AX744" s="12" t="s">
        <v>69</v>
      </c>
      <c r="AY744" s="153" t="s">
        <v>212</v>
      </c>
    </row>
    <row r="745" spans="2:65" s="13" customFormat="1">
      <c r="B745" s="159"/>
      <c r="D745" s="150" t="s">
        <v>226</v>
      </c>
      <c r="E745" s="160" t="s">
        <v>19</v>
      </c>
      <c r="F745" s="161" t="s">
        <v>228</v>
      </c>
      <c r="H745" s="162">
        <v>32.838000000000001</v>
      </c>
      <c r="I745" s="163"/>
      <c r="L745" s="159"/>
      <c r="M745" s="164"/>
      <c r="T745" s="165"/>
      <c r="AT745" s="160" t="s">
        <v>226</v>
      </c>
      <c r="AU745" s="160" t="s">
        <v>79</v>
      </c>
      <c r="AV745" s="13" t="s">
        <v>229</v>
      </c>
      <c r="AW745" s="13" t="s">
        <v>31</v>
      </c>
      <c r="AX745" s="13" t="s">
        <v>77</v>
      </c>
      <c r="AY745" s="160" t="s">
        <v>212</v>
      </c>
    </row>
    <row r="746" spans="2:65" s="1" customFormat="1" ht="37.9" customHeight="1">
      <c r="B746" s="34"/>
      <c r="C746" s="133" t="s">
        <v>1023</v>
      </c>
      <c r="D746" s="133" t="s">
        <v>215</v>
      </c>
      <c r="E746" s="134" t="s">
        <v>3237</v>
      </c>
      <c r="F746" s="135" t="s">
        <v>3238</v>
      </c>
      <c r="G746" s="136" t="s">
        <v>486</v>
      </c>
      <c r="H746" s="137">
        <v>4.3730000000000002</v>
      </c>
      <c r="I746" s="138"/>
      <c r="J746" s="139">
        <f>ROUND(I746*H746,2)</f>
        <v>0</v>
      </c>
      <c r="K746" s="135" t="s">
        <v>219</v>
      </c>
      <c r="L746" s="34"/>
      <c r="M746" s="140" t="s">
        <v>19</v>
      </c>
      <c r="N746" s="141" t="s">
        <v>40</v>
      </c>
      <c r="P746" s="142">
        <f>O746*H746</f>
        <v>0</v>
      </c>
      <c r="Q746" s="142">
        <v>1.0551200000000001</v>
      </c>
      <c r="R746" s="142">
        <f>Q746*H746</f>
        <v>4.6140397600000007</v>
      </c>
      <c r="S746" s="142">
        <v>0</v>
      </c>
      <c r="T746" s="143">
        <f>S746*H746</f>
        <v>0</v>
      </c>
      <c r="AR746" s="144" t="s">
        <v>229</v>
      </c>
      <c r="AT746" s="144" t="s">
        <v>215</v>
      </c>
      <c r="AU746" s="144" t="s">
        <v>79</v>
      </c>
      <c r="AY746" s="19" t="s">
        <v>212</v>
      </c>
      <c r="BE746" s="145">
        <f>IF(N746="základní",J746,0)</f>
        <v>0</v>
      </c>
      <c r="BF746" s="145">
        <f>IF(N746="snížená",J746,0)</f>
        <v>0</v>
      </c>
      <c r="BG746" s="145">
        <f>IF(N746="zákl. přenesená",J746,0)</f>
        <v>0</v>
      </c>
      <c r="BH746" s="145">
        <f>IF(N746="sníž. přenesená",J746,0)</f>
        <v>0</v>
      </c>
      <c r="BI746" s="145">
        <f>IF(N746="nulová",J746,0)</f>
        <v>0</v>
      </c>
      <c r="BJ746" s="19" t="s">
        <v>77</v>
      </c>
      <c r="BK746" s="145">
        <f>ROUND(I746*H746,2)</f>
        <v>0</v>
      </c>
      <c r="BL746" s="19" t="s">
        <v>229</v>
      </c>
      <c r="BM746" s="144" t="s">
        <v>3239</v>
      </c>
    </row>
    <row r="747" spans="2:65" s="1" customFormat="1">
      <c r="B747" s="34"/>
      <c r="D747" s="146" t="s">
        <v>222</v>
      </c>
      <c r="F747" s="147" t="s">
        <v>3240</v>
      </c>
      <c r="I747" s="148"/>
      <c r="L747" s="34"/>
      <c r="M747" s="149"/>
      <c r="T747" s="55"/>
      <c r="AT747" s="19" t="s">
        <v>222</v>
      </c>
      <c r="AU747" s="19" t="s">
        <v>79</v>
      </c>
    </row>
    <row r="748" spans="2:65" s="1" customFormat="1" ht="19.5">
      <c r="B748" s="34"/>
      <c r="D748" s="150" t="s">
        <v>224</v>
      </c>
      <c r="F748" s="151" t="s">
        <v>3241</v>
      </c>
      <c r="I748" s="148"/>
      <c r="L748" s="34"/>
      <c r="M748" s="149"/>
      <c r="T748" s="55"/>
      <c r="AT748" s="19" t="s">
        <v>224</v>
      </c>
      <c r="AU748" s="19" t="s">
        <v>79</v>
      </c>
    </row>
    <row r="749" spans="2:65" s="14" customFormat="1">
      <c r="B749" s="170"/>
      <c r="D749" s="150" t="s">
        <v>226</v>
      </c>
      <c r="E749" s="171" t="s">
        <v>19</v>
      </c>
      <c r="F749" s="172" t="s">
        <v>3242</v>
      </c>
      <c r="H749" s="171" t="s">
        <v>19</v>
      </c>
      <c r="I749" s="173"/>
      <c r="L749" s="170"/>
      <c r="M749" s="174"/>
      <c r="T749" s="175"/>
      <c r="AT749" s="171" t="s">
        <v>226</v>
      </c>
      <c r="AU749" s="171" t="s">
        <v>79</v>
      </c>
      <c r="AV749" s="14" t="s">
        <v>77</v>
      </c>
      <c r="AW749" s="14" t="s">
        <v>31</v>
      </c>
      <c r="AX749" s="14" t="s">
        <v>69</v>
      </c>
      <c r="AY749" s="171" t="s">
        <v>212</v>
      </c>
    </row>
    <row r="750" spans="2:65" s="14" customFormat="1">
      <c r="B750" s="170"/>
      <c r="D750" s="150" t="s">
        <v>226</v>
      </c>
      <c r="E750" s="171" t="s">
        <v>19</v>
      </c>
      <c r="F750" s="172" t="s">
        <v>3199</v>
      </c>
      <c r="H750" s="171" t="s">
        <v>19</v>
      </c>
      <c r="I750" s="173"/>
      <c r="L750" s="170"/>
      <c r="M750" s="174"/>
      <c r="T750" s="175"/>
      <c r="AT750" s="171" t="s">
        <v>226</v>
      </c>
      <c r="AU750" s="171" t="s">
        <v>79</v>
      </c>
      <c r="AV750" s="14" t="s">
        <v>77</v>
      </c>
      <c r="AW750" s="14" t="s">
        <v>31</v>
      </c>
      <c r="AX750" s="14" t="s">
        <v>69</v>
      </c>
      <c r="AY750" s="171" t="s">
        <v>212</v>
      </c>
    </row>
    <row r="751" spans="2:65" s="12" customFormat="1">
      <c r="B751" s="152"/>
      <c r="D751" s="150" t="s">
        <v>226</v>
      </c>
      <c r="E751" s="153" t="s">
        <v>19</v>
      </c>
      <c r="F751" s="154" t="s">
        <v>3243</v>
      </c>
      <c r="H751" s="155">
        <v>4.2080000000000002</v>
      </c>
      <c r="I751" s="156"/>
      <c r="L751" s="152"/>
      <c r="M751" s="157"/>
      <c r="T751" s="158"/>
      <c r="AT751" s="153" t="s">
        <v>226</v>
      </c>
      <c r="AU751" s="153" t="s">
        <v>79</v>
      </c>
      <c r="AV751" s="12" t="s">
        <v>79</v>
      </c>
      <c r="AW751" s="12" t="s">
        <v>31</v>
      </c>
      <c r="AX751" s="12" t="s">
        <v>69</v>
      </c>
      <c r="AY751" s="153" t="s">
        <v>212</v>
      </c>
    </row>
    <row r="752" spans="2:65" s="12" customFormat="1">
      <c r="B752" s="152"/>
      <c r="D752" s="150" t="s">
        <v>226</v>
      </c>
      <c r="E752" s="153" t="s">
        <v>19</v>
      </c>
      <c r="F752" s="154" t="s">
        <v>3244</v>
      </c>
      <c r="H752" s="155">
        <v>9.6000000000000002E-2</v>
      </c>
      <c r="I752" s="156"/>
      <c r="L752" s="152"/>
      <c r="M752" s="157"/>
      <c r="T752" s="158"/>
      <c r="AT752" s="153" t="s">
        <v>226</v>
      </c>
      <c r="AU752" s="153" t="s">
        <v>79</v>
      </c>
      <c r="AV752" s="12" t="s">
        <v>79</v>
      </c>
      <c r="AW752" s="12" t="s">
        <v>31</v>
      </c>
      <c r="AX752" s="12" t="s">
        <v>69</v>
      </c>
      <c r="AY752" s="153" t="s">
        <v>212</v>
      </c>
    </row>
    <row r="753" spans="2:65" s="12" customFormat="1">
      <c r="B753" s="152"/>
      <c r="D753" s="150" t="s">
        <v>226</v>
      </c>
      <c r="E753" s="153" t="s">
        <v>19</v>
      </c>
      <c r="F753" s="154" t="s">
        <v>3245</v>
      </c>
      <c r="H753" s="155">
        <v>6.9000000000000006E-2</v>
      </c>
      <c r="I753" s="156"/>
      <c r="L753" s="152"/>
      <c r="M753" s="157"/>
      <c r="T753" s="158"/>
      <c r="AT753" s="153" t="s">
        <v>226</v>
      </c>
      <c r="AU753" s="153" t="s">
        <v>79</v>
      </c>
      <c r="AV753" s="12" t="s">
        <v>79</v>
      </c>
      <c r="AW753" s="12" t="s">
        <v>31</v>
      </c>
      <c r="AX753" s="12" t="s">
        <v>69</v>
      </c>
      <c r="AY753" s="153" t="s">
        <v>212</v>
      </c>
    </row>
    <row r="754" spans="2:65" s="13" customFormat="1">
      <c r="B754" s="159"/>
      <c r="D754" s="150" t="s">
        <v>226</v>
      </c>
      <c r="E754" s="160" t="s">
        <v>19</v>
      </c>
      <c r="F754" s="161" t="s">
        <v>228</v>
      </c>
      <c r="H754" s="162">
        <v>4.3730000000000002</v>
      </c>
      <c r="I754" s="163"/>
      <c r="L754" s="159"/>
      <c r="M754" s="164"/>
      <c r="T754" s="165"/>
      <c r="AT754" s="160" t="s">
        <v>226</v>
      </c>
      <c r="AU754" s="160" t="s">
        <v>79</v>
      </c>
      <c r="AV754" s="13" t="s">
        <v>229</v>
      </c>
      <c r="AW754" s="13" t="s">
        <v>31</v>
      </c>
      <c r="AX754" s="13" t="s">
        <v>77</v>
      </c>
      <c r="AY754" s="160" t="s">
        <v>212</v>
      </c>
    </row>
    <row r="755" spans="2:65" s="1" customFormat="1" ht="16.5" customHeight="1">
      <c r="B755" s="34"/>
      <c r="C755" s="133" t="s">
        <v>1031</v>
      </c>
      <c r="D755" s="133" t="s">
        <v>215</v>
      </c>
      <c r="E755" s="134" t="s">
        <v>3246</v>
      </c>
      <c r="F755" s="135" t="s">
        <v>3247</v>
      </c>
      <c r="G755" s="136" t="s">
        <v>420</v>
      </c>
      <c r="H755" s="137">
        <v>3.6190000000000002</v>
      </c>
      <c r="I755" s="138"/>
      <c r="J755" s="139">
        <f>ROUND(I755*H755,2)</f>
        <v>0</v>
      </c>
      <c r="K755" s="135" t="s">
        <v>219</v>
      </c>
      <c r="L755" s="34"/>
      <c r="M755" s="140" t="s">
        <v>19</v>
      </c>
      <c r="N755" s="141" t="s">
        <v>40</v>
      </c>
      <c r="P755" s="142">
        <f>O755*H755</f>
        <v>0</v>
      </c>
      <c r="Q755" s="142">
        <v>2.5019800000000001</v>
      </c>
      <c r="R755" s="142">
        <f>Q755*H755</f>
        <v>9.0546656200000015</v>
      </c>
      <c r="S755" s="142">
        <v>0</v>
      </c>
      <c r="T755" s="143">
        <f>S755*H755</f>
        <v>0</v>
      </c>
      <c r="AR755" s="144" t="s">
        <v>229</v>
      </c>
      <c r="AT755" s="144" t="s">
        <v>215</v>
      </c>
      <c r="AU755" s="144" t="s">
        <v>79</v>
      </c>
      <c r="AY755" s="19" t="s">
        <v>212</v>
      </c>
      <c r="BE755" s="145">
        <f>IF(N755="základní",J755,0)</f>
        <v>0</v>
      </c>
      <c r="BF755" s="145">
        <f>IF(N755="snížená",J755,0)</f>
        <v>0</v>
      </c>
      <c r="BG755" s="145">
        <f>IF(N755="zákl. přenesená",J755,0)</f>
        <v>0</v>
      </c>
      <c r="BH755" s="145">
        <f>IF(N755="sníž. přenesená",J755,0)</f>
        <v>0</v>
      </c>
      <c r="BI755" s="145">
        <f>IF(N755="nulová",J755,0)</f>
        <v>0</v>
      </c>
      <c r="BJ755" s="19" t="s">
        <v>77</v>
      </c>
      <c r="BK755" s="145">
        <f>ROUND(I755*H755,2)</f>
        <v>0</v>
      </c>
      <c r="BL755" s="19" t="s">
        <v>229</v>
      </c>
      <c r="BM755" s="144" t="s">
        <v>3248</v>
      </c>
    </row>
    <row r="756" spans="2:65" s="1" customFormat="1">
      <c r="B756" s="34"/>
      <c r="D756" s="146" t="s">
        <v>222</v>
      </c>
      <c r="F756" s="147" t="s">
        <v>3249</v>
      </c>
      <c r="I756" s="148"/>
      <c r="L756" s="34"/>
      <c r="M756" s="149"/>
      <c r="T756" s="55"/>
      <c r="AT756" s="19" t="s">
        <v>222</v>
      </c>
      <c r="AU756" s="19" t="s">
        <v>79</v>
      </c>
    </row>
    <row r="757" spans="2:65" s="14" customFormat="1">
      <c r="B757" s="170"/>
      <c r="D757" s="150" t="s">
        <v>226</v>
      </c>
      <c r="E757" s="171" t="s">
        <v>19</v>
      </c>
      <c r="F757" s="172" t="s">
        <v>3250</v>
      </c>
      <c r="H757" s="171" t="s">
        <v>19</v>
      </c>
      <c r="I757" s="173"/>
      <c r="L757" s="170"/>
      <c r="M757" s="174"/>
      <c r="T757" s="175"/>
      <c r="AT757" s="171" t="s">
        <v>226</v>
      </c>
      <c r="AU757" s="171" t="s">
        <v>79</v>
      </c>
      <c r="AV757" s="14" t="s">
        <v>77</v>
      </c>
      <c r="AW757" s="14" t="s">
        <v>31</v>
      </c>
      <c r="AX757" s="14" t="s">
        <v>69</v>
      </c>
      <c r="AY757" s="171" t="s">
        <v>212</v>
      </c>
    </row>
    <row r="758" spans="2:65" s="12" customFormat="1">
      <c r="B758" s="152"/>
      <c r="D758" s="150" t="s">
        <v>226</v>
      </c>
      <c r="E758" s="153" t="s">
        <v>19</v>
      </c>
      <c r="F758" s="154" t="s">
        <v>3251</v>
      </c>
      <c r="H758" s="155">
        <v>3.6190000000000002</v>
      </c>
      <c r="I758" s="156"/>
      <c r="L758" s="152"/>
      <c r="M758" s="157"/>
      <c r="T758" s="158"/>
      <c r="AT758" s="153" t="s">
        <v>226</v>
      </c>
      <c r="AU758" s="153" t="s">
        <v>79</v>
      </c>
      <c r="AV758" s="12" t="s">
        <v>79</v>
      </c>
      <c r="AW758" s="12" t="s">
        <v>31</v>
      </c>
      <c r="AX758" s="12" t="s">
        <v>69</v>
      </c>
      <c r="AY758" s="153" t="s">
        <v>212</v>
      </c>
    </row>
    <row r="759" spans="2:65" s="13" customFormat="1">
      <c r="B759" s="159"/>
      <c r="D759" s="150" t="s">
        <v>226</v>
      </c>
      <c r="E759" s="160" t="s">
        <v>19</v>
      </c>
      <c r="F759" s="161" t="s">
        <v>228</v>
      </c>
      <c r="H759" s="162">
        <v>3.6190000000000002</v>
      </c>
      <c r="I759" s="163"/>
      <c r="L759" s="159"/>
      <c r="M759" s="164"/>
      <c r="T759" s="165"/>
      <c r="AT759" s="160" t="s">
        <v>226</v>
      </c>
      <c r="AU759" s="160" t="s">
        <v>79</v>
      </c>
      <c r="AV759" s="13" t="s">
        <v>229</v>
      </c>
      <c r="AW759" s="13" t="s">
        <v>31</v>
      </c>
      <c r="AX759" s="13" t="s">
        <v>77</v>
      </c>
      <c r="AY759" s="160" t="s">
        <v>212</v>
      </c>
    </row>
    <row r="760" spans="2:65" s="1" customFormat="1" ht="16.5" customHeight="1">
      <c r="B760" s="34"/>
      <c r="C760" s="133" t="s">
        <v>1038</v>
      </c>
      <c r="D760" s="133" t="s">
        <v>215</v>
      </c>
      <c r="E760" s="134" t="s">
        <v>3252</v>
      </c>
      <c r="F760" s="135" t="s">
        <v>3253</v>
      </c>
      <c r="G760" s="136" t="s">
        <v>495</v>
      </c>
      <c r="H760" s="137">
        <v>43.08</v>
      </c>
      <c r="I760" s="138"/>
      <c r="J760" s="139">
        <f>ROUND(I760*H760,2)</f>
        <v>0</v>
      </c>
      <c r="K760" s="135" t="s">
        <v>219</v>
      </c>
      <c r="L760" s="34"/>
      <c r="M760" s="140" t="s">
        <v>19</v>
      </c>
      <c r="N760" s="141" t="s">
        <v>40</v>
      </c>
      <c r="P760" s="142">
        <f>O760*H760</f>
        <v>0</v>
      </c>
      <c r="Q760" s="142">
        <v>1.1169999999999999E-2</v>
      </c>
      <c r="R760" s="142">
        <f>Q760*H760</f>
        <v>0.48120359999999995</v>
      </c>
      <c r="S760" s="142">
        <v>0</v>
      </c>
      <c r="T760" s="143">
        <f>S760*H760</f>
        <v>0</v>
      </c>
      <c r="AR760" s="144" t="s">
        <v>229</v>
      </c>
      <c r="AT760" s="144" t="s">
        <v>215</v>
      </c>
      <c r="AU760" s="144" t="s">
        <v>79</v>
      </c>
      <c r="AY760" s="19" t="s">
        <v>212</v>
      </c>
      <c r="BE760" s="145">
        <f>IF(N760="základní",J760,0)</f>
        <v>0</v>
      </c>
      <c r="BF760" s="145">
        <f>IF(N760="snížená",J760,0)</f>
        <v>0</v>
      </c>
      <c r="BG760" s="145">
        <f>IF(N760="zákl. přenesená",J760,0)</f>
        <v>0</v>
      </c>
      <c r="BH760" s="145">
        <f>IF(N760="sníž. přenesená",J760,0)</f>
        <v>0</v>
      </c>
      <c r="BI760" s="145">
        <f>IF(N760="nulová",J760,0)</f>
        <v>0</v>
      </c>
      <c r="BJ760" s="19" t="s">
        <v>77</v>
      </c>
      <c r="BK760" s="145">
        <f>ROUND(I760*H760,2)</f>
        <v>0</v>
      </c>
      <c r="BL760" s="19" t="s">
        <v>229</v>
      </c>
      <c r="BM760" s="144" t="s">
        <v>3254</v>
      </c>
    </row>
    <row r="761" spans="2:65" s="1" customFormat="1">
      <c r="B761" s="34"/>
      <c r="D761" s="146" t="s">
        <v>222</v>
      </c>
      <c r="F761" s="147" t="s">
        <v>3255</v>
      </c>
      <c r="I761" s="148"/>
      <c r="L761" s="34"/>
      <c r="M761" s="149"/>
      <c r="T761" s="55"/>
      <c r="AT761" s="19" t="s">
        <v>222</v>
      </c>
      <c r="AU761" s="19" t="s">
        <v>79</v>
      </c>
    </row>
    <row r="762" spans="2:65" s="14" customFormat="1">
      <c r="B762" s="170"/>
      <c r="D762" s="150" t="s">
        <v>226</v>
      </c>
      <c r="E762" s="171" t="s">
        <v>19</v>
      </c>
      <c r="F762" s="172" t="s">
        <v>3256</v>
      </c>
      <c r="H762" s="171" t="s">
        <v>19</v>
      </c>
      <c r="I762" s="173"/>
      <c r="L762" s="170"/>
      <c r="M762" s="174"/>
      <c r="T762" s="175"/>
      <c r="AT762" s="171" t="s">
        <v>226</v>
      </c>
      <c r="AU762" s="171" t="s">
        <v>79</v>
      </c>
      <c r="AV762" s="14" t="s">
        <v>77</v>
      </c>
      <c r="AW762" s="14" t="s">
        <v>31</v>
      </c>
      <c r="AX762" s="14" t="s">
        <v>69</v>
      </c>
      <c r="AY762" s="171" t="s">
        <v>212</v>
      </c>
    </row>
    <row r="763" spans="2:65" s="12" customFormat="1">
      <c r="B763" s="152"/>
      <c r="D763" s="150" t="s">
        <v>226</v>
      </c>
      <c r="E763" s="153" t="s">
        <v>19</v>
      </c>
      <c r="F763" s="154" t="s">
        <v>3257</v>
      </c>
      <c r="H763" s="155">
        <v>43.08</v>
      </c>
      <c r="I763" s="156"/>
      <c r="L763" s="152"/>
      <c r="M763" s="157"/>
      <c r="T763" s="158"/>
      <c r="AT763" s="153" t="s">
        <v>226</v>
      </c>
      <c r="AU763" s="153" t="s">
        <v>79</v>
      </c>
      <c r="AV763" s="12" t="s">
        <v>79</v>
      </c>
      <c r="AW763" s="12" t="s">
        <v>31</v>
      </c>
      <c r="AX763" s="12" t="s">
        <v>69</v>
      </c>
      <c r="AY763" s="153" t="s">
        <v>212</v>
      </c>
    </row>
    <row r="764" spans="2:65" s="13" customFormat="1">
      <c r="B764" s="159"/>
      <c r="D764" s="150" t="s">
        <v>226</v>
      </c>
      <c r="E764" s="160" t="s">
        <v>19</v>
      </c>
      <c r="F764" s="161" t="s">
        <v>228</v>
      </c>
      <c r="H764" s="162">
        <v>43.08</v>
      </c>
      <c r="I764" s="163"/>
      <c r="L764" s="159"/>
      <c r="M764" s="164"/>
      <c r="T764" s="165"/>
      <c r="AT764" s="160" t="s">
        <v>226</v>
      </c>
      <c r="AU764" s="160" t="s">
        <v>79</v>
      </c>
      <c r="AV764" s="13" t="s">
        <v>229</v>
      </c>
      <c r="AW764" s="13" t="s">
        <v>31</v>
      </c>
      <c r="AX764" s="13" t="s">
        <v>77</v>
      </c>
      <c r="AY764" s="160" t="s">
        <v>212</v>
      </c>
    </row>
    <row r="765" spans="2:65" s="14" customFormat="1">
      <c r="B765" s="170"/>
      <c r="D765" s="150" t="s">
        <v>226</v>
      </c>
      <c r="E765" s="171" t="s">
        <v>19</v>
      </c>
      <c r="F765" s="172" t="s">
        <v>3258</v>
      </c>
      <c r="H765" s="171" t="s">
        <v>19</v>
      </c>
      <c r="I765" s="173"/>
      <c r="L765" s="170"/>
      <c r="M765" s="174"/>
      <c r="T765" s="175"/>
      <c r="AT765" s="171" t="s">
        <v>226</v>
      </c>
      <c r="AU765" s="171" t="s">
        <v>79</v>
      </c>
      <c r="AV765" s="14" t="s">
        <v>77</v>
      </c>
      <c r="AW765" s="14" t="s">
        <v>31</v>
      </c>
      <c r="AX765" s="14" t="s">
        <v>69</v>
      </c>
      <c r="AY765" s="171" t="s">
        <v>212</v>
      </c>
    </row>
    <row r="766" spans="2:65" s="1" customFormat="1" ht="16.5" customHeight="1">
      <c r="B766" s="34"/>
      <c r="C766" s="133" t="s">
        <v>1045</v>
      </c>
      <c r="D766" s="133" t="s">
        <v>215</v>
      </c>
      <c r="E766" s="134" t="s">
        <v>3259</v>
      </c>
      <c r="F766" s="135" t="s">
        <v>3260</v>
      </c>
      <c r="G766" s="136" t="s">
        <v>495</v>
      </c>
      <c r="H766" s="137">
        <v>43.08</v>
      </c>
      <c r="I766" s="138"/>
      <c r="J766" s="139">
        <f>ROUND(I766*H766,2)</f>
        <v>0</v>
      </c>
      <c r="K766" s="135" t="s">
        <v>219</v>
      </c>
      <c r="L766" s="34"/>
      <c r="M766" s="140" t="s">
        <v>19</v>
      </c>
      <c r="N766" s="141" t="s">
        <v>40</v>
      </c>
      <c r="P766" s="142">
        <f>O766*H766</f>
        <v>0</v>
      </c>
      <c r="Q766" s="142">
        <v>0</v>
      </c>
      <c r="R766" s="142">
        <f>Q766*H766</f>
        <v>0</v>
      </c>
      <c r="S766" s="142">
        <v>0</v>
      </c>
      <c r="T766" s="143">
        <f>S766*H766</f>
        <v>0</v>
      </c>
      <c r="AR766" s="144" t="s">
        <v>229</v>
      </c>
      <c r="AT766" s="144" t="s">
        <v>215</v>
      </c>
      <c r="AU766" s="144" t="s">
        <v>79</v>
      </c>
      <c r="AY766" s="19" t="s">
        <v>212</v>
      </c>
      <c r="BE766" s="145">
        <f>IF(N766="základní",J766,0)</f>
        <v>0</v>
      </c>
      <c r="BF766" s="145">
        <f>IF(N766="snížená",J766,0)</f>
        <v>0</v>
      </c>
      <c r="BG766" s="145">
        <f>IF(N766="zákl. přenesená",J766,0)</f>
        <v>0</v>
      </c>
      <c r="BH766" s="145">
        <f>IF(N766="sníž. přenesená",J766,0)</f>
        <v>0</v>
      </c>
      <c r="BI766" s="145">
        <f>IF(N766="nulová",J766,0)</f>
        <v>0</v>
      </c>
      <c r="BJ766" s="19" t="s">
        <v>77</v>
      </c>
      <c r="BK766" s="145">
        <f>ROUND(I766*H766,2)</f>
        <v>0</v>
      </c>
      <c r="BL766" s="19" t="s">
        <v>229</v>
      </c>
      <c r="BM766" s="144" t="s">
        <v>3261</v>
      </c>
    </row>
    <row r="767" spans="2:65" s="1" customFormat="1">
      <c r="B767" s="34"/>
      <c r="D767" s="146" t="s">
        <v>222</v>
      </c>
      <c r="F767" s="147" t="s">
        <v>3262</v>
      </c>
      <c r="I767" s="148"/>
      <c r="L767" s="34"/>
      <c r="M767" s="149"/>
      <c r="T767" s="55"/>
      <c r="AT767" s="19" t="s">
        <v>222</v>
      </c>
      <c r="AU767" s="19" t="s">
        <v>79</v>
      </c>
    </row>
    <row r="768" spans="2:65" s="12" customFormat="1">
      <c r="B768" s="152"/>
      <c r="D768" s="150" t="s">
        <v>226</v>
      </c>
      <c r="E768" s="153" t="s">
        <v>19</v>
      </c>
      <c r="F768" s="154" t="s">
        <v>3263</v>
      </c>
      <c r="H768" s="155">
        <v>43.08</v>
      </c>
      <c r="I768" s="156"/>
      <c r="L768" s="152"/>
      <c r="M768" s="157"/>
      <c r="T768" s="158"/>
      <c r="AT768" s="153" t="s">
        <v>226</v>
      </c>
      <c r="AU768" s="153" t="s">
        <v>79</v>
      </c>
      <c r="AV768" s="12" t="s">
        <v>79</v>
      </c>
      <c r="AW768" s="12" t="s">
        <v>31</v>
      </c>
      <c r="AX768" s="12" t="s">
        <v>69</v>
      </c>
      <c r="AY768" s="153" t="s">
        <v>212</v>
      </c>
    </row>
    <row r="769" spans="2:65" s="13" customFormat="1">
      <c r="B769" s="159"/>
      <c r="D769" s="150" t="s">
        <v>226</v>
      </c>
      <c r="E769" s="160" t="s">
        <v>19</v>
      </c>
      <c r="F769" s="161" t="s">
        <v>228</v>
      </c>
      <c r="H769" s="162">
        <v>43.08</v>
      </c>
      <c r="I769" s="163"/>
      <c r="L769" s="159"/>
      <c r="M769" s="164"/>
      <c r="T769" s="165"/>
      <c r="AT769" s="160" t="s">
        <v>226</v>
      </c>
      <c r="AU769" s="160" t="s">
        <v>79</v>
      </c>
      <c r="AV769" s="13" t="s">
        <v>229</v>
      </c>
      <c r="AW769" s="13" t="s">
        <v>31</v>
      </c>
      <c r="AX769" s="13" t="s">
        <v>77</v>
      </c>
      <c r="AY769" s="160" t="s">
        <v>212</v>
      </c>
    </row>
    <row r="770" spans="2:65" s="1" customFormat="1" ht="16.5" customHeight="1">
      <c r="B770" s="34"/>
      <c r="C770" s="133" t="s">
        <v>1052</v>
      </c>
      <c r="D770" s="133" t="s">
        <v>215</v>
      </c>
      <c r="E770" s="134" t="s">
        <v>3264</v>
      </c>
      <c r="F770" s="135" t="s">
        <v>3265</v>
      </c>
      <c r="G770" s="136" t="s">
        <v>486</v>
      </c>
      <c r="H770" s="137">
        <v>0.62</v>
      </c>
      <c r="I770" s="138"/>
      <c r="J770" s="139">
        <f>ROUND(I770*H770,2)</f>
        <v>0</v>
      </c>
      <c r="K770" s="135" t="s">
        <v>219</v>
      </c>
      <c r="L770" s="34"/>
      <c r="M770" s="140" t="s">
        <v>19</v>
      </c>
      <c r="N770" s="141" t="s">
        <v>40</v>
      </c>
      <c r="P770" s="142">
        <f>O770*H770</f>
        <v>0</v>
      </c>
      <c r="Q770" s="142">
        <v>1.05291</v>
      </c>
      <c r="R770" s="142">
        <f>Q770*H770</f>
        <v>0.65280420000000006</v>
      </c>
      <c r="S770" s="142">
        <v>0</v>
      </c>
      <c r="T770" s="143">
        <f>S770*H770</f>
        <v>0</v>
      </c>
      <c r="AR770" s="144" t="s">
        <v>229</v>
      </c>
      <c r="AT770" s="144" t="s">
        <v>215</v>
      </c>
      <c r="AU770" s="144" t="s">
        <v>79</v>
      </c>
      <c r="AY770" s="19" t="s">
        <v>212</v>
      </c>
      <c r="BE770" s="145">
        <f>IF(N770="základní",J770,0)</f>
        <v>0</v>
      </c>
      <c r="BF770" s="145">
        <f>IF(N770="snížená",J770,0)</f>
        <v>0</v>
      </c>
      <c r="BG770" s="145">
        <f>IF(N770="zákl. přenesená",J770,0)</f>
        <v>0</v>
      </c>
      <c r="BH770" s="145">
        <f>IF(N770="sníž. přenesená",J770,0)</f>
        <v>0</v>
      </c>
      <c r="BI770" s="145">
        <f>IF(N770="nulová",J770,0)</f>
        <v>0</v>
      </c>
      <c r="BJ770" s="19" t="s">
        <v>77</v>
      </c>
      <c r="BK770" s="145">
        <f>ROUND(I770*H770,2)</f>
        <v>0</v>
      </c>
      <c r="BL770" s="19" t="s">
        <v>229</v>
      </c>
      <c r="BM770" s="144" t="s">
        <v>3266</v>
      </c>
    </row>
    <row r="771" spans="2:65" s="1" customFormat="1">
      <c r="B771" s="34"/>
      <c r="D771" s="146" t="s">
        <v>222</v>
      </c>
      <c r="F771" s="147" t="s">
        <v>3267</v>
      </c>
      <c r="I771" s="148"/>
      <c r="L771" s="34"/>
      <c r="M771" s="149"/>
      <c r="T771" s="55"/>
      <c r="AT771" s="19" t="s">
        <v>222</v>
      </c>
      <c r="AU771" s="19" t="s">
        <v>79</v>
      </c>
    </row>
    <row r="772" spans="2:65" s="1" customFormat="1" ht="19.5">
      <c r="B772" s="34"/>
      <c r="D772" s="150" t="s">
        <v>224</v>
      </c>
      <c r="F772" s="151" t="s">
        <v>3241</v>
      </c>
      <c r="I772" s="148"/>
      <c r="L772" s="34"/>
      <c r="M772" s="149"/>
      <c r="T772" s="55"/>
      <c r="AT772" s="19" t="s">
        <v>224</v>
      </c>
      <c r="AU772" s="19" t="s">
        <v>79</v>
      </c>
    </row>
    <row r="773" spans="2:65" s="14" customFormat="1">
      <c r="B773" s="170"/>
      <c r="D773" s="150" t="s">
        <v>226</v>
      </c>
      <c r="E773" s="171" t="s">
        <v>19</v>
      </c>
      <c r="F773" s="172" t="s">
        <v>3268</v>
      </c>
      <c r="H773" s="171" t="s">
        <v>19</v>
      </c>
      <c r="I773" s="173"/>
      <c r="L773" s="170"/>
      <c r="M773" s="174"/>
      <c r="T773" s="175"/>
      <c r="AT773" s="171" t="s">
        <v>226</v>
      </c>
      <c r="AU773" s="171" t="s">
        <v>79</v>
      </c>
      <c r="AV773" s="14" t="s">
        <v>77</v>
      </c>
      <c r="AW773" s="14" t="s">
        <v>31</v>
      </c>
      <c r="AX773" s="14" t="s">
        <v>69</v>
      </c>
      <c r="AY773" s="171" t="s">
        <v>212</v>
      </c>
    </row>
    <row r="774" spans="2:65" s="12" customFormat="1">
      <c r="B774" s="152"/>
      <c r="D774" s="150" t="s">
        <v>226</v>
      </c>
      <c r="E774" s="153" t="s">
        <v>19</v>
      </c>
      <c r="F774" s="154" t="s">
        <v>3269</v>
      </c>
      <c r="H774" s="155">
        <v>0.62</v>
      </c>
      <c r="I774" s="156"/>
      <c r="L774" s="152"/>
      <c r="M774" s="157"/>
      <c r="T774" s="158"/>
      <c r="AT774" s="153" t="s">
        <v>226</v>
      </c>
      <c r="AU774" s="153" t="s">
        <v>79</v>
      </c>
      <c r="AV774" s="12" t="s">
        <v>79</v>
      </c>
      <c r="AW774" s="12" t="s">
        <v>31</v>
      </c>
      <c r="AX774" s="12" t="s">
        <v>69</v>
      </c>
      <c r="AY774" s="153" t="s">
        <v>212</v>
      </c>
    </row>
    <row r="775" spans="2:65" s="13" customFormat="1">
      <c r="B775" s="159"/>
      <c r="D775" s="150" t="s">
        <v>226</v>
      </c>
      <c r="E775" s="160" t="s">
        <v>19</v>
      </c>
      <c r="F775" s="161" t="s">
        <v>228</v>
      </c>
      <c r="H775" s="162">
        <v>0.62</v>
      </c>
      <c r="I775" s="163"/>
      <c r="L775" s="159"/>
      <c r="M775" s="164"/>
      <c r="T775" s="165"/>
      <c r="AT775" s="160" t="s">
        <v>226</v>
      </c>
      <c r="AU775" s="160" t="s">
        <v>79</v>
      </c>
      <c r="AV775" s="13" t="s">
        <v>229</v>
      </c>
      <c r="AW775" s="13" t="s">
        <v>31</v>
      </c>
      <c r="AX775" s="13" t="s">
        <v>77</v>
      </c>
      <c r="AY775" s="160" t="s">
        <v>212</v>
      </c>
    </row>
    <row r="776" spans="2:65" s="1" customFormat="1" ht="24.2" customHeight="1">
      <c r="B776" s="34"/>
      <c r="C776" s="133" t="s">
        <v>1058</v>
      </c>
      <c r="D776" s="133" t="s">
        <v>215</v>
      </c>
      <c r="E776" s="134" t="s">
        <v>3270</v>
      </c>
      <c r="F776" s="135" t="s">
        <v>3271</v>
      </c>
      <c r="G776" s="136" t="s">
        <v>624</v>
      </c>
      <c r="H776" s="137">
        <v>44</v>
      </c>
      <c r="I776" s="138"/>
      <c r="J776" s="139">
        <f>ROUND(I776*H776,2)</f>
        <v>0</v>
      </c>
      <c r="K776" s="135" t="s">
        <v>245</v>
      </c>
      <c r="L776" s="34"/>
      <c r="M776" s="140" t="s">
        <v>19</v>
      </c>
      <c r="N776" s="141" t="s">
        <v>40</v>
      </c>
      <c r="P776" s="142">
        <f>O776*H776</f>
        <v>0</v>
      </c>
      <c r="Q776" s="142">
        <v>0</v>
      </c>
      <c r="R776" s="142">
        <f>Q776*H776</f>
        <v>0</v>
      </c>
      <c r="S776" s="142">
        <v>0</v>
      </c>
      <c r="T776" s="143">
        <f>S776*H776</f>
        <v>0</v>
      </c>
      <c r="AR776" s="144" t="s">
        <v>229</v>
      </c>
      <c r="AT776" s="144" t="s">
        <v>215</v>
      </c>
      <c r="AU776" s="144" t="s">
        <v>79</v>
      </c>
      <c r="AY776" s="19" t="s">
        <v>212</v>
      </c>
      <c r="BE776" s="145">
        <f>IF(N776="základní",J776,0)</f>
        <v>0</v>
      </c>
      <c r="BF776" s="145">
        <f>IF(N776="snížená",J776,0)</f>
        <v>0</v>
      </c>
      <c r="BG776" s="145">
        <f>IF(N776="zákl. přenesená",J776,0)</f>
        <v>0</v>
      </c>
      <c r="BH776" s="145">
        <f>IF(N776="sníž. přenesená",J776,0)</f>
        <v>0</v>
      </c>
      <c r="BI776" s="145">
        <f>IF(N776="nulová",J776,0)</f>
        <v>0</v>
      </c>
      <c r="BJ776" s="19" t="s">
        <v>77</v>
      </c>
      <c r="BK776" s="145">
        <f>ROUND(I776*H776,2)</f>
        <v>0</v>
      </c>
      <c r="BL776" s="19" t="s">
        <v>229</v>
      </c>
      <c r="BM776" s="144" t="s">
        <v>3272</v>
      </c>
    </row>
    <row r="777" spans="2:65" s="1" customFormat="1" ht="253.5">
      <c r="B777" s="34"/>
      <c r="D777" s="150" t="s">
        <v>224</v>
      </c>
      <c r="F777" s="151" t="s">
        <v>2920</v>
      </c>
      <c r="I777" s="148"/>
      <c r="L777" s="34"/>
      <c r="M777" s="149"/>
      <c r="T777" s="55"/>
      <c r="AT777" s="19" t="s">
        <v>224</v>
      </c>
      <c r="AU777" s="19" t="s">
        <v>79</v>
      </c>
    </row>
    <row r="778" spans="2:65" s="14" customFormat="1">
      <c r="B778" s="170"/>
      <c r="D778" s="150" t="s">
        <v>226</v>
      </c>
      <c r="E778" s="171" t="s">
        <v>19</v>
      </c>
      <c r="F778" s="172" t="s">
        <v>3273</v>
      </c>
      <c r="H778" s="171" t="s">
        <v>19</v>
      </c>
      <c r="I778" s="173"/>
      <c r="L778" s="170"/>
      <c r="M778" s="174"/>
      <c r="T778" s="175"/>
      <c r="AT778" s="171" t="s">
        <v>226</v>
      </c>
      <c r="AU778" s="171" t="s">
        <v>79</v>
      </c>
      <c r="AV778" s="14" t="s">
        <v>77</v>
      </c>
      <c r="AW778" s="14" t="s">
        <v>31</v>
      </c>
      <c r="AX778" s="14" t="s">
        <v>69</v>
      </c>
      <c r="AY778" s="171" t="s">
        <v>212</v>
      </c>
    </row>
    <row r="779" spans="2:65" s="14" customFormat="1">
      <c r="B779" s="170"/>
      <c r="D779" s="150" t="s">
        <v>226</v>
      </c>
      <c r="E779" s="171" t="s">
        <v>19</v>
      </c>
      <c r="F779" s="172" t="s">
        <v>3274</v>
      </c>
      <c r="H779" s="171" t="s">
        <v>19</v>
      </c>
      <c r="I779" s="173"/>
      <c r="L779" s="170"/>
      <c r="M779" s="174"/>
      <c r="T779" s="175"/>
      <c r="AT779" s="171" t="s">
        <v>226</v>
      </c>
      <c r="AU779" s="171" t="s">
        <v>79</v>
      </c>
      <c r="AV779" s="14" t="s">
        <v>77</v>
      </c>
      <c r="AW779" s="14" t="s">
        <v>31</v>
      </c>
      <c r="AX779" s="14" t="s">
        <v>69</v>
      </c>
      <c r="AY779" s="171" t="s">
        <v>212</v>
      </c>
    </row>
    <row r="780" spans="2:65" s="12" customFormat="1">
      <c r="B780" s="152"/>
      <c r="D780" s="150" t="s">
        <v>226</v>
      </c>
      <c r="E780" s="153" t="s">
        <v>19</v>
      </c>
      <c r="F780" s="154" t="s">
        <v>3275</v>
      </c>
      <c r="H780" s="155">
        <v>44</v>
      </c>
      <c r="I780" s="156"/>
      <c r="L780" s="152"/>
      <c r="M780" s="157"/>
      <c r="T780" s="158"/>
      <c r="AT780" s="153" t="s">
        <v>226</v>
      </c>
      <c r="AU780" s="153" t="s">
        <v>79</v>
      </c>
      <c r="AV780" s="12" t="s">
        <v>79</v>
      </c>
      <c r="AW780" s="12" t="s">
        <v>31</v>
      </c>
      <c r="AX780" s="12" t="s">
        <v>69</v>
      </c>
      <c r="AY780" s="153" t="s">
        <v>212</v>
      </c>
    </row>
    <row r="781" spans="2:65" s="13" customFormat="1">
      <c r="B781" s="159"/>
      <c r="D781" s="150" t="s">
        <v>226</v>
      </c>
      <c r="E781" s="160" t="s">
        <v>19</v>
      </c>
      <c r="F781" s="161" t="s">
        <v>228</v>
      </c>
      <c r="H781" s="162">
        <v>44</v>
      </c>
      <c r="I781" s="163"/>
      <c r="L781" s="159"/>
      <c r="M781" s="164"/>
      <c r="T781" s="165"/>
      <c r="AT781" s="160" t="s">
        <v>226</v>
      </c>
      <c r="AU781" s="160" t="s">
        <v>79</v>
      </c>
      <c r="AV781" s="13" t="s">
        <v>229</v>
      </c>
      <c r="AW781" s="13" t="s">
        <v>31</v>
      </c>
      <c r="AX781" s="13" t="s">
        <v>77</v>
      </c>
      <c r="AY781" s="160" t="s">
        <v>212</v>
      </c>
    </row>
    <row r="782" spans="2:65" s="14" customFormat="1">
      <c r="B782" s="170"/>
      <c r="D782" s="150" t="s">
        <v>226</v>
      </c>
      <c r="E782" s="171" t="s">
        <v>19</v>
      </c>
      <c r="F782" s="172" t="s">
        <v>3276</v>
      </c>
      <c r="H782" s="171" t="s">
        <v>19</v>
      </c>
      <c r="I782" s="173"/>
      <c r="L782" s="170"/>
      <c r="M782" s="174"/>
      <c r="T782" s="175"/>
      <c r="AT782" s="171" t="s">
        <v>226</v>
      </c>
      <c r="AU782" s="171" t="s">
        <v>79</v>
      </c>
      <c r="AV782" s="14" t="s">
        <v>77</v>
      </c>
      <c r="AW782" s="14" t="s">
        <v>31</v>
      </c>
      <c r="AX782" s="14" t="s">
        <v>69</v>
      </c>
      <c r="AY782" s="171" t="s">
        <v>212</v>
      </c>
    </row>
    <row r="783" spans="2:65" s="1" customFormat="1" ht="24.2" customHeight="1">
      <c r="B783" s="34"/>
      <c r="C783" s="133" t="s">
        <v>1065</v>
      </c>
      <c r="D783" s="133" t="s">
        <v>215</v>
      </c>
      <c r="E783" s="134" t="s">
        <v>3277</v>
      </c>
      <c r="F783" s="135" t="s">
        <v>3278</v>
      </c>
      <c r="G783" s="136" t="s">
        <v>420</v>
      </c>
      <c r="H783" s="137">
        <v>0.159</v>
      </c>
      <c r="I783" s="138"/>
      <c r="J783" s="139">
        <f>ROUND(I783*H783,2)</f>
        <v>0</v>
      </c>
      <c r="K783" s="135" t="s">
        <v>219</v>
      </c>
      <c r="L783" s="34"/>
      <c r="M783" s="140" t="s">
        <v>19</v>
      </c>
      <c r="N783" s="141" t="s">
        <v>40</v>
      </c>
      <c r="P783" s="142">
        <f>O783*H783</f>
        <v>0</v>
      </c>
      <c r="Q783" s="142">
        <v>2.5019499999999999</v>
      </c>
      <c r="R783" s="142">
        <f>Q783*H783</f>
        <v>0.39781004999999997</v>
      </c>
      <c r="S783" s="142">
        <v>0</v>
      </c>
      <c r="T783" s="143">
        <f>S783*H783</f>
        <v>0</v>
      </c>
      <c r="AR783" s="144" t="s">
        <v>229</v>
      </c>
      <c r="AT783" s="144" t="s">
        <v>215</v>
      </c>
      <c r="AU783" s="144" t="s">
        <v>79</v>
      </c>
      <c r="AY783" s="19" t="s">
        <v>212</v>
      </c>
      <c r="BE783" s="145">
        <f>IF(N783="základní",J783,0)</f>
        <v>0</v>
      </c>
      <c r="BF783" s="145">
        <f>IF(N783="snížená",J783,0)</f>
        <v>0</v>
      </c>
      <c r="BG783" s="145">
        <f>IF(N783="zákl. přenesená",J783,0)</f>
        <v>0</v>
      </c>
      <c r="BH783" s="145">
        <f>IF(N783="sníž. přenesená",J783,0)</f>
        <v>0</v>
      </c>
      <c r="BI783" s="145">
        <f>IF(N783="nulová",J783,0)</f>
        <v>0</v>
      </c>
      <c r="BJ783" s="19" t="s">
        <v>77</v>
      </c>
      <c r="BK783" s="145">
        <f>ROUND(I783*H783,2)</f>
        <v>0</v>
      </c>
      <c r="BL783" s="19" t="s">
        <v>229</v>
      </c>
      <c r="BM783" s="144" t="s">
        <v>3279</v>
      </c>
    </row>
    <row r="784" spans="2:65" s="1" customFormat="1">
      <c r="B784" s="34"/>
      <c r="D784" s="146" t="s">
        <v>222</v>
      </c>
      <c r="F784" s="147" t="s">
        <v>3280</v>
      </c>
      <c r="I784" s="148"/>
      <c r="L784" s="34"/>
      <c r="M784" s="149"/>
      <c r="T784" s="55"/>
      <c r="AT784" s="19" t="s">
        <v>222</v>
      </c>
      <c r="AU784" s="19" t="s">
        <v>79</v>
      </c>
    </row>
    <row r="785" spans="2:65" s="14" customFormat="1">
      <c r="B785" s="170"/>
      <c r="D785" s="150" t="s">
        <v>226</v>
      </c>
      <c r="E785" s="171" t="s">
        <v>19</v>
      </c>
      <c r="F785" s="172" t="s">
        <v>3281</v>
      </c>
      <c r="H785" s="171" t="s">
        <v>19</v>
      </c>
      <c r="I785" s="173"/>
      <c r="L785" s="170"/>
      <c r="M785" s="174"/>
      <c r="T785" s="175"/>
      <c r="AT785" s="171" t="s">
        <v>226</v>
      </c>
      <c r="AU785" s="171" t="s">
        <v>79</v>
      </c>
      <c r="AV785" s="14" t="s">
        <v>77</v>
      </c>
      <c r="AW785" s="14" t="s">
        <v>31</v>
      </c>
      <c r="AX785" s="14" t="s">
        <v>69</v>
      </c>
      <c r="AY785" s="171" t="s">
        <v>212</v>
      </c>
    </row>
    <row r="786" spans="2:65" s="14" customFormat="1">
      <c r="B786" s="170"/>
      <c r="D786" s="150" t="s">
        <v>226</v>
      </c>
      <c r="E786" s="171" t="s">
        <v>19</v>
      </c>
      <c r="F786" s="172" t="s">
        <v>3282</v>
      </c>
      <c r="H786" s="171" t="s">
        <v>19</v>
      </c>
      <c r="I786" s="173"/>
      <c r="L786" s="170"/>
      <c r="M786" s="174"/>
      <c r="T786" s="175"/>
      <c r="AT786" s="171" t="s">
        <v>226</v>
      </c>
      <c r="AU786" s="171" t="s">
        <v>79</v>
      </c>
      <c r="AV786" s="14" t="s">
        <v>77</v>
      </c>
      <c r="AW786" s="14" t="s">
        <v>31</v>
      </c>
      <c r="AX786" s="14" t="s">
        <v>69</v>
      </c>
      <c r="AY786" s="171" t="s">
        <v>212</v>
      </c>
    </row>
    <row r="787" spans="2:65" s="12" customFormat="1">
      <c r="B787" s="152"/>
      <c r="D787" s="150" t="s">
        <v>226</v>
      </c>
      <c r="E787" s="153" t="s">
        <v>19</v>
      </c>
      <c r="F787" s="154" t="s">
        <v>3283</v>
      </c>
      <c r="H787" s="155">
        <v>8.7999999999999995E-2</v>
      </c>
      <c r="I787" s="156"/>
      <c r="L787" s="152"/>
      <c r="M787" s="157"/>
      <c r="T787" s="158"/>
      <c r="AT787" s="153" t="s">
        <v>226</v>
      </c>
      <c r="AU787" s="153" t="s">
        <v>79</v>
      </c>
      <c r="AV787" s="12" t="s">
        <v>79</v>
      </c>
      <c r="AW787" s="12" t="s">
        <v>31</v>
      </c>
      <c r="AX787" s="12" t="s">
        <v>69</v>
      </c>
      <c r="AY787" s="153" t="s">
        <v>212</v>
      </c>
    </row>
    <row r="788" spans="2:65" s="12" customFormat="1">
      <c r="B788" s="152"/>
      <c r="D788" s="150" t="s">
        <v>226</v>
      </c>
      <c r="E788" s="153" t="s">
        <v>19</v>
      </c>
      <c r="F788" s="154" t="s">
        <v>3284</v>
      </c>
      <c r="H788" s="155">
        <v>2.8000000000000001E-2</v>
      </c>
      <c r="I788" s="156"/>
      <c r="L788" s="152"/>
      <c r="M788" s="157"/>
      <c r="T788" s="158"/>
      <c r="AT788" s="153" t="s">
        <v>226</v>
      </c>
      <c r="AU788" s="153" t="s">
        <v>79</v>
      </c>
      <c r="AV788" s="12" t="s">
        <v>79</v>
      </c>
      <c r="AW788" s="12" t="s">
        <v>31</v>
      </c>
      <c r="AX788" s="12" t="s">
        <v>69</v>
      </c>
      <c r="AY788" s="153" t="s">
        <v>212</v>
      </c>
    </row>
    <row r="789" spans="2:65" s="12" customFormat="1">
      <c r="B789" s="152"/>
      <c r="D789" s="150" t="s">
        <v>226</v>
      </c>
      <c r="E789" s="153" t="s">
        <v>19</v>
      </c>
      <c r="F789" s="154" t="s">
        <v>3285</v>
      </c>
      <c r="H789" s="155">
        <v>4.2999999999999997E-2</v>
      </c>
      <c r="I789" s="156"/>
      <c r="L789" s="152"/>
      <c r="M789" s="157"/>
      <c r="T789" s="158"/>
      <c r="AT789" s="153" t="s">
        <v>226</v>
      </c>
      <c r="AU789" s="153" t="s">
        <v>79</v>
      </c>
      <c r="AV789" s="12" t="s">
        <v>79</v>
      </c>
      <c r="AW789" s="12" t="s">
        <v>31</v>
      </c>
      <c r="AX789" s="12" t="s">
        <v>69</v>
      </c>
      <c r="AY789" s="153" t="s">
        <v>212</v>
      </c>
    </row>
    <row r="790" spans="2:65" s="13" customFormat="1">
      <c r="B790" s="159"/>
      <c r="D790" s="150" t="s">
        <v>226</v>
      </c>
      <c r="E790" s="160" t="s">
        <v>19</v>
      </c>
      <c r="F790" s="161" t="s">
        <v>228</v>
      </c>
      <c r="H790" s="162">
        <v>0.159</v>
      </c>
      <c r="I790" s="163"/>
      <c r="L790" s="159"/>
      <c r="M790" s="164"/>
      <c r="T790" s="165"/>
      <c r="AT790" s="160" t="s">
        <v>226</v>
      </c>
      <c r="AU790" s="160" t="s">
        <v>79</v>
      </c>
      <c r="AV790" s="13" t="s">
        <v>229</v>
      </c>
      <c r="AW790" s="13" t="s">
        <v>31</v>
      </c>
      <c r="AX790" s="13" t="s">
        <v>77</v>
      </c>
      <c r="AY790" s="160" t="s">
        <v>212</v>
      </c>
    </row>
    <row r="791" spans="2:65" s="1" customFormat="1" ht="33" customHeight="1">
      <c r="B791" s="34"/>
      <c r="C791" s="133" t="s">
        <v>1072</v>
      </c>
      <c r="D791" s="133" t="s">
        <v>215</v>
      </c>
      <c r="E791" s="134" t="s">
        <v>3286</v>
      </c>
      <c r="F791" s="135" t="s">
        <v>3287</v>
      </c>
      <c r="G791" s="136" t="s">
        <v>420</v>
      </c>
      <c r="H791" s="137">
        <v>2.0739999999999998</v>
      </c>
      <c r="I791" s="138"/>
      <c r="J791" s="139">
        <f>ROUND(I791*H791,2)</f>
        <v>0</v>
      </c>
      <c r="K791" s="135" t="s">
        <v>245</v>
      </c>
      <c r="L791" s="34"/>
      <c r="M791" s="140" t="s">
        <v>19</v>
      </c>
      <c r="N791" s="141" t="s">
        <v>40</v>
      </c>
      <c r="P791" s="142">
        <f>O791*H791</f>
        <v>0</v>
      </c>
      <c r="Q791" s="142">
        <v>2.5019499999999999</v>
      </c>
      <c r="R791" s="142">
        <f>Q791*H791</f>
        <v>5.1890442999999991</v>
      </c>
      <c r="S791" s="142">
        <v>0</v>
      </c>
      <c r="T791" s="143">
        <f>S791*H791</f>
        <v>0</v>
      </c>
      <c r="AR791" s="144" t="s">
        <v>229</v>
      </c>
      <c r="AT791" s="144" t="s">
        <v>215</v>
      </c>
      <c r="AU791" s="144" t="s">
        <v>79</v>
      </c>
      <c r="AY791" s="19" t="s">
        <v>212</v>
      </c>
      <c r="BE791" s="145">
        <f>IF(N791="základní",J791,0)</f>
        <v>0</v>
      </c>
      <c r="BF791" s="145">
        <f>IF(N791="snížená",J791,0)</f>
        <v>0</v>
      </c>
      <c r="BG791" s="145">
        <f>IF(N791="zákl. přenesená",J791,0)</f>
        <v>0</v>
      </c>
      <c r="BH791" s="145">
        <f>IF(N791="sníž. přenesená",J791,0)</f>
        <v>0</v>
      </c>
      <c r="BI791" s="145">
        <f>IF(N791="nulová",J791,0)</f>
        <v>0</v>
      </c>
      <c r="BJ791" s="19" t="s">
        <v>77</v>
      </c>
      <c r="BK791" s="145">
        <f>ROUND(I791*H791,2)</f>
        <v>0</v>
      </c>
      <c r="BL791" s="19" t="s">
        <v>229</v>
      </c>
      <c r="BM791" s="144" t="s">
        <v>3288</v>
      </c>
    </row>
    <row r="792" spans="2:65" s="14" customFormat="1" ht="22.5">
      <c r="B792" s="170"/>
      <c r="D792" s="150" t="s">
        <v>226</v>
      </c>
      <c r="E792" s="171" t="s">
        <v>19</v>
      </c>
      <c r="F792" s="172" t="s">
        <v>3289</v>
      </c>
      <c r="H792" s="171" t="s">
        <v>19</v>
      </c>
      <c r="I792" s="173"/>
      <c r="L792" s="170"/>
      <c r="M792" s="174"/>
      <c r="T792" s="175"/>
      <c r="AT792" s="171" t="s">
        <v>226</v>
      </c>
      <c r="AU792" s="171" t="s">
        <v>79</v>
      </c>
      <c r="AV792" s="14" t="s">
        <v>77</v>
      </c>
      <c r="AW792" s="14" t="s">
        <v>31</v>
      </c>
      <c r="AX792" s="14" t="s">
        <v>69</v>
      </c>
      <c r="AY792" s="171" t="s">
        <v>212</v>
      </c>
    </row>
    <row r="793" spans="2:65" s="12" customFormat="1">
      <c r="B793" s="152"/>
      <c r="D793" s="150" t="s">
        <v>226</v>
      </c>
      <c r="E793" s="153" t="s">
        <v>19</v>
      </c>
      <c r="F793" s="154" t="s">
        <v>3290</v>
      </c>
      <c r="H793" s="155">
        <v>0.45</v>
      </c>
      <c r="I793" s="156"/>
      <c r="L793" s="152"/>
      <c r="M793" s="157"/>
      <c r="T793" s="158"/>
      <c r="AT793" s="153" t="s">
        <v>226</v>
      </c>
      <c r="AU793" s="153" t="s">
        <v>79</v>
      </c>
      <c r="AV793" s="12" t="s">
        <v>79</v>
      </c>
      <c r="AW793" s="12" t="s">
        <v>31</v>
      </c>
      <c r="AX793" s="12" t="s">
        <v>69</v>
      </c>
      <c r="AY793" s="153" t="s">
        <v>212</v>
      </c>
    </row>
    <row r="794" spans="2:65" s="15" customFormat="1">
      <c r="B794" s="176"/>
      <c r="D794" s="150" t="s">
        <v>226</v>
      </c>
      <c r="E794" s="177" t="s">
        <v>19</v>
      </c>
      <c r="F794" s="178" t="s">
        <v>455</v>
      </c>
      <c r="H794" s="179">
        <v>0.45</v>
      </c>
      <c r="I794" s="180"/>
      <c r="L794" s="176"/>
      <c r="M794" s="181"/>
      <c r="T794" s="182"/>
      <c r="AT794" s="177" t="s">
        <v>226</v>
      </c>
      <c r="AU794" s="177" t="s">
        <v>79</v>
      </c>
      <c r="AV794" s="15" t="s">
        <v>236</v>
      </c>
      <c r="AW794" s="15" t="s">
        <v>31</v>
      </c>
      <c r="AX794" s="15" t="s">
        <v>69</v>
      </c>
      <c r="AY794" s="177" t="s">
        <v>212</v>
      </c>
    </row>
    <row r="795" spans="2:65" s="12" customFormat="1">
      <c r="B795" s="152"/>
      <c r="D795" s="150" t="s">
        <v>226</v>
      </c>
      <c r="E795" s="153" t="s">
        <v>19</v>
      </c>
      <c r="F795" s="154" t="s">
        <v>3291</v>
      </c>
      <c r="H795" s="155">
        <v>0.56599999999999995</v>
      </c>
      <c r="I795" s="156"/>
      <c r="L795" s="152"/>
      <c r="M795" s="157"/>
      <c r="T795" s="158"/>
      <c r="AT795" s="153" t="s">
        <v>226</v>
      </c>
      <c r="AU795" s="153" t="s">
        <v>79</v>
      </c>
      <c r="AV795" s="12" t="s">
        <v>79</v>
      </c>
      <c r="AW795" s="12" t="s">
        <v>31</v>
      </c>
      <c r="AX795" s="12" t="s">
        <v>69</v>
      </c>
      <c r="AY795" s="153" t="s">
        <v>212</v>
      </c>
    </row>
    <row r="796" spans="2:65" s="12" customFormat="1">
      <c r="B796" s="152"/>
      <c r="D796" s="150" t="s">
        <v>226</v>
      </c>
      <c r="E796" s="153" t="s">
        <v>19</v>
      </c>
      <c r="F796" s="154" t="s">
        <v>3292</v>
      </c>
      <c r="H796" s="155">
        <v>0.67400000000000004</v>
      </c>
      <c r="I796" s="156"/>
      <c r="L796" s="152"/>
      <c r="M796" s="157"/>
      <c r="T796" s="158"/>
      <c r="AT796" s="153" t="s">
        <v>226</v>
      </c>
      <c r="AU796" s="153" t="s">
        <v>79</v>
      </c>
      <c r="AV796" s="12" t="s">
        <v>79</v>
      </c>
      <c r="AW796" s="12" t="s">
        <v>31</v>
      </c>
      <c r="AX796" s="12" t="s">
        <v>69</v>
      </c>
      <c r="AY796" s="153" t="s">
        <v>212</v>
      </c>
    </row>
    <row r="797" spans="2:65" s="15" customFormat="1">
      <c r="B797" s="176"/>
      <c r="D797" s="150" t="s">
        <v>226</v>
      </c>
      <c r="E797" s="177" t="s">
        <v>19</v>
      </c>
      <c r="F797" s="178" t="s">
        <v>455</v>
      </c>
      <c r="H797" s="179">
        <v>1.24</v>
      </c>
      <c r="I797" s="180"/>
      <c r="L797" s="176"/>
      <c r="M797" s="181"/>
      <c r="T797" s="182"/>
      <c r="AT797" s="177" t="s">
        <v>226</v>
      </c>
      <c r="AU797" s="177" t="s">
        <v>79</v>
      </c>
      <c r="AV797" s="15" t="s">
        <v>236</v>
      </c>
      <c r="AW797" s="15" t="s">
        <v>31</v>
      </c>
      <c r="AX797" s="15" t="s">
        <v>69</v>
      </c>
      <c r="AY797" s="177" t="s">
        <v>212</v>
      </c>
    </row>
    <row r="798" spans="2:65" s="14" customFormat="1" ht="22.5">
      <c r="B798" s="170"/>
      <c r="D798" s="150" t="s">
        <v>226</v>
      </c>
      <c r="E798" s="171" t="s">
        <v>19</v>
      </c>
      <c r="F798" s="172" t="s">
        <v>3293</v>
      </c>
      <c r="H798" s="171" t="s">
        <v>19</v>
      </c>
      <c r="I798" s="173"/>
      <c r="L798" s="170"/>
      <c r="M798" s="174"/>
      <c r="T798" s="175"/>
      <c r="AT798" s="171" t="s">
        <v>226</v>
      </c>
      <c r="AU798" s="171" t="s">
        <v>79</v>
      </c>
      <c r="AV798" s="14" t="s">
        <v>77</v>
      </c>
      <c r="AW798" s="14" t="s">
        <v>31</v>
      </c>
      <c r="AX798" s="14" t="s">
        <v>69</v>
      </c>
      <c r="AY798" s="171" t="s">
        <v>212</v>
      </c>
    </row>
    <row r="799" spans="2:65" s="12" customFormat="1">
      <c r="B799" s="152"/>
      <c r="D799" s="150" t="s">
        <v>226</v>
      </c>
      <c r="E799" s="153" t="s">
        <v>19</v>
      </c>
      <c r="F799" s="154" t="s">
        <v>3294</v>
      </c>
      <c r="H799" s="155">
        <v>0.38400000000000001</v>
      </c>
      <c r="I799" s="156"/>
      <c r="L799" s="152"/>
      <c r="M799" s="157"/>
      <c r="T799" s="158"/>
      <c r="AT799" s="153" t="s">
        <v>226</v>
      </c>
      <c r="AU799" s="153" t="s">
        <v>79</v>
      </c>
      <c r="AV799" s="12" t="s">
        <v>79</v>
      </c>
      <c r="AW799" s="12" t="s">
        <v>31</v>
      </c>
      <c r="AX799" s="12" t="s">
        <v>69</v>
      </c>
      <c r="AY799" s="153" t="s">
        <v>212</v>
      </c>
    </row>
    <row r="800" spans="2:65" s="14" customFormat="1">
      <c r="B800" s="170"/>
      <c r="D800" s="150" t="s">
        <v>226</v>
      </c>
      <c r="E800" s="171" t="s">
        <v>19</v>
      </c>
      <c r="F800" s="172" t="s">
        <v>3140</v>
      </c>
      <c r="H800" s="171" t="s">
        <v>19</v>
      </c>
      <c r="I800" s="173"/>
      <c r="L800" s="170"/>
      <c r="M800" s="174"/>
      <c r="T800" s="175"/>
      <c r="AT800" s="171" t="s">
        <v>226</v>
      </c>
      <c r="AU800" s="171" t="s">
        <v>79</v>
      </c>
      <c r="AV800" s="14" t="s">
        <v>77</v>
      </c>
      <c r="AW800" s="14" t="s">
        <v>31</v>
      </c>
      <c r="AX800" s="14" t="s">
        <v>69</v>
      </c>
      <c r="AY800" s="171" t="s">
        <v>212</v>
      </c>
    </row>
    <row r="801" spans="2:65" s="15" customFormat="1">
      <c r="B801" s="176"/>
      <c r="D801" s="150" t="s">
        <v>226</v>
      </c>
      <c r="E801" s="177" t="s">
        <v>19</v>
      </c>
      <c r="F801" s="178" t="s">
        <v>455</v>
      </c>
      <c r="H801" s="179">
        <v>0.38400000000000001</v>
      </c>
      <c r="I801" s="180"/>
      <c r="L801" s="176"/>
      <c r="M801" s="181"/>
      <c r="T801" s="182"/>
      <c r="AT801" s="177" t="s">
        <v>226</v>
      </c>
      <c r="AU801" s="177" t="s">
        <v>79</v>
      </c>
      <c r="AV801" s="15" t="s">
        <v>236</v>
      </c>
      <c r="AW801" s="15" t="s">
        <v>31</v>
      </c>
      <c r="AX801" s="15" t="s">
        <v>69</v>
      </c>
      <c r="AY801" s="177" t="s">
        <v>212</v>
      </c>
    </row>
    <row r="802" spans="2:65" s="13" customFormat="1">
      <c r="B802" s="159"/>
      <c r="D802" s="150" t="s">
        <v>226</v>
      </c>
      <c r="E802" s="160" t="s">
        <v>19</v>
      </c>
      <c r="F802" s="161" t="s">
        <v>228</v>
      </c>
      <c r="H802" s="162">
        <v>2.0739999999999998</v>
      </c>
      <c r="I802" s="163"/>
      <c r="L802" s="159"/>
      <c r="M802" s="164"/>
      <c r="T802" s="165"/>
      <c r="AT802" s="160" t="s">
        <v>226</v>
      </c>
      <c r="AU802" s="160" t="s">
        <v>79</v>
      </c>
      <c r="AV802" s="13" t="s">
        <v>229</v>
      </c>
      <c r="AW802" s="13" t="s">
        <v>31</v>
      </c>
      <c r="AX802" s="13" t="s">
        <v>77</v>
      </c>
      <c r="AY802" s="160" t="s">
        <v>212</v>
      </c>
    </row>
    <row r="803" spans="2:65" s="1" customFormat="1" ht="24.2" customHeight="1">
      <c r="B803" s="34"/>
      <c r="C803" s="133" t="s">
        <v>1079</v>
      </c>
      <c r="D803" s="133" t="s">
        <v>215</v>
      </c>
      <c r="E803" s="134" t="s">
        <v>3295</v>
      </c>
      <c r="F803" s="135" t="s">
        <v>3296</v>
      </c>
      <c r="G803" s="136" t="s">
        <v>486</v>
      </c>
      <c r="H803" s="137">
        <v>0.34399999999999997</v>
      </c>
      <c r="I803" s="138"/>
      <c r="J803" s="139">
        <f>ROUND(I803*H803,2)</f>
        <v>0</v>
      </c>
      <c r="K803" s="135" t="s">
        <v>219</v>
      </c>
      <c r="L803" s="34"/>
      <c r="M803" s="140" t="s">
        <v>19</v>
      </c>
      <c r="N803" s="141" t="s">
        <v>40</v>
      </c>
      <c r="P803" s="142">
        <f>O803*H803</f>
        <v>0</v>
      </c>
      <c r="Q803" s="142">
        <v>1.0492699999999999</v>
      </c>
      <c r="R803" s="142">
        <f>Q803*H803</f>
        <v>0.36094887999999997</v>
      </c>
      <c r="S803" s="142">
        <v>0</v>
      </c>
      <c r="T803" s="143">
        <f>S803*H803</f>
        <v>0</v>
      </c>
      <c r="AR803" s="144" t="s">
        <v>229</v>
      </c>
      <c r="AT803" s="144" t="s">
        <v>215</v>
      </c>
      <c r="AU803" s="144" t="s">
        <v>79</v>
      </c>
      <c r="AY803" s="19" t="s">
        <v>212</v>
      </c>
      <c r="BE803" s="145">
        <f>IF(N803="základní",J803,0)</f>
        <v>0</v>
      </c>
      <c r="BF803" s="145">
        <f>IF(N803="snížená",J803,0)</f>
        <v>0</v>
      </c>
      <c r="BG803" s="145">
        <f>IF(N803="zákl. přenesená",J803,0)</f>
        <v>0</v>
      </c>
      <c r="BH803" s="145">
        <f>IF(N803="sníž. přenesená",J803,0)</f>
        <v>0</v>
      </c>
      <c r="BI803" s="145">
        <f>IF(N803="nulová",J803,0)</f>
        <v>0</v>
      </c>
      <c r="BJ803" s="19" t="s">
        <v>77</v>
      </c>
      <c r="BK803" s="145">
        <f>ROUND(I803*H803,2)</f>
        <v>0</v>
      </c>
      <c r="BL803" s="19" t="s">
        <v>229</v>
      </c>
      <c r="BM803" s="144" t="s">
        <v>3297</v>
      </c>
    </row>
    <row r="804" spans="2:65" s="1" customFormat="1">
      <c r="B804" s="34"/>
      <c r="D804" s="146" t="s">
        <v>222</v>
      </c>
      <c r="F804" s="147" t="s">
        <v>3298</v>
      </c>
      <c r="I804" s="148"/>
      <c r="L804" s="34"/>
      <c r="M804" s="149"/>
      <c r="T804" s="55"/>
      <c r="AT804" s="19" t="s">
        <v>222</v>
      </c>
      <c r="AU804" s="19" t="s">
        <v>79</v>
      </c>
    </row>
    <row r="805" spans="2:65" s="14" customFormat="1">
      <c r="B805" s="170"/>
      <c r="D805" s="150" t="s">
        <v>226</v>
      </c>
      <c r="E805" s="171" t="s">
        <v>19</v>
      </c>
      <c r="F805" s="172" t="s">
        <v>3299</v>
      </c>
      <c r="H805" s="171" t="s">
        <v>19</v>
      </c>
      <c r="I805" s="173"/>
      <c r="L805" s="170"/>
      <c r="M805" s="174"/>
      <c r="T805" s="175"/>
      <c r="AT805" s="171" t="s">
        <v>226</v>
      </c>
      <c r="AU805" s="171" t="s">
        <v>79</v>
      </c>
      <c r="AV805" s="14" t="s">
        <v>77</v>
      </c>
      <c r="AW805" s="14" t="s">
        <v>31</v>
      </c>
      <c r="AX805" s="14" t="s">
        <v>69</v>
      </c>
      <c r="AY805" s="171" t="s">
        <v>212</v>
      </c>
    </row>
    <row r="806" spans="2:65" s="12" customFormat="1">
      <c r="B806" s="152"/>
      <c r="D806" s="150" t="s">
        <v>226</v>
      </c>
      <c r="E806" s="153" t="s">
        <v>19</v>
      </c>
      <c r="F806" s="154" t="s">
        <v>3300</v>
      </c>
      <c r="H806" s="155">
        <v>0.32200000000000001</v>
      </c>
      <c r="I806" s="156"/>
      <c r="L806" s="152"/>
      <c r="M806" s="157"/>
      <c r="T806" s="158"/>
      <c r="AT806" s="153" t="s">
        <v>226</v>
      </c>
      <c r="AU806" s="153" t="s">
        <v>79</v>
      </c>
      <c r="AV806" s="12" t="s">
        <v>79</v>
      </c>
      <c r="AW806" s="12" t="s">
        <v>31</v>
      </c>
      <c r="AX806" s="12" t="s">
        <v>69</v>
      </c>
      <c r="AY806" s="153" t="s">
        <v>212</v>
      </c>
    </row>
    <row r="807" spans="2:65" s="12" customFormat="1">
      <c r="B807" s="152"/>
      <c r="D807" s="150" t="s">
        <v>226</v>
      </c>
      <c r="E807" s="153" t="s">
        <v>19</v>
      </c>
      <c r="F807" s="154" t="s">
        <v>3301</v>
      </c>
      <c r="H807" s="155">
        <v>2.1999999999999999E-2</v>
      </c>
      <c r="I807" s="156"/>
      <c r="L807" s="152"/>
      <c r="M807" s="157"/>
      <c r="T807" s="158"/>
      <c r="AT807" s="153" t="s">
        <v>226</v>
      </c>
      <c r="AU807" s="153" t="s">
        <v>79</v>
      </c>
      <c r="AV807" s="12" t="s">
        <v>79</v>
      </c>
      <c r="AW807" s="12" t="s">
        <v>31</v>
      </c>
      <c r="AX807" s="12" t="s">
        <v>69</v>
      </c>
      <c r="AY807" s="153" t="s">
        <v>212</v>
      </c>
    </row>
    <row r="808" spans="2:65" s="13" customFormat="1">
      <c r="B808" s="159"/>
      <c r="D808" s="150" t="s">
        <v>226</v>
      </c>
      <c r="E808" s="160" t="s">
        <v>19</v>
      </c>
      <c r="F808" s="161" t="s">
        <v>228</v>
      </c>
      <c r="H808" s="162">
        <v>0.34399999999999997</v>
      </c>
      <c r="I808" s="163"/>
      <c r="L808" s="159"/>
      <c r="M808" s="164"/>
      <c r="T808" s="165"/>
      <c r="AT808" s="160" t="s">
        <v>226</v>
      </c>
      <c r="AU808" s="160" t="s">
        <v>79</v>
      </c>
      <c r="AV808" s="13" t="s">
        <v>229</v>
      </c>
      <c r="AW808" s="13" t="s">
        <v>31</v>
      </c>
      <c r="AX808" s="13" t="s">
        <v>77</v>
      </c>
      <c r="AY808" s="160" t="s">
        <v>212</v>
      </c>
    </row>
    <row r="809" spans="2:65" s="1" customFormat="1" ht="16.5" customHeight="1">
      <c r="B809" s="34"/>
      <c r="C809" s="133" t="s">
        <v>1086</v>
      </c>
      <c r="D809" s="133" t="s">
        <v>215</v>
      </c>
      <c r="E809" s="134" t="s">
        <v>3302</v>
      </c>
      <c r="F809" s="135" t="s">
        <v>3303</v>
      </c>
      <c r="G809" s="136" t="s">
        <v>536</v>
      </c>
      <c r="H809" s="137">
        <v>12.2</v>
      </c>
      <c r="I809" s="138"/>
      <c r="J809" s="139">
        <f>ROUND(I809*H809,2)</f>
        <v>0</v>
      </c>
      <c r="K809" s="135" t="s">
        <v>245</v>
      </c>
      <c r="L809" s="34"/>
      <c r="M809" s="140" t="s">
        <v>19</v>
      </c>
      <c r="N809" s="141" t="s">
        <v>40</v>
      </c>
      <c r="P809" s="142">
        <f>O809*H809</f>
        <v>0</v>
      </c>
      <c r="Q809" s="142">
        <v>0</v>
      </c>
      <c r="R809" s="142">
        <f>Q809*H809</f>
        <v>0</v>
      </c>
      <c r="S809" s="142">
        <v>0</v>
      </c>
      <c r="T809" s="143">
        <f>S809*H809</f>
        <v>0</v>
      </c>
      <c r="AR809" s="144" t="s">
        <v>229</v>
      </c>
      <c r="AT809" s="144" t="s">
        <v>215</v>
      </c>
      <c r="AU809" s="144" t="s">
        <v>79</v>
      </c>
      <c r="AY809" s="19" t="s">
        <v>212</v>
      </c>
      <c r="BE809" s="145">
        <f>IF(N809="základní",J809,0)</f>
        <v>0</v>
      </c>
      <c r="BF809" s="145">
        <f>IF(N809="snížená",J809,0)</f>
        <v>0</v>
      </c>
      <c r="BG809" s="145">
        <f>IF(N809="zákl. přenesená",J809,0)</f>
        <v>0</v>
      </c>
      <c r="BH809" s="145">
        <f>IF(N809="sníž. přenesená",J809,0)</f>
        <v>0</v>
      </c>
      <c r="BI809" s="145">
        <f>IF(N809="nulová",J809,0)</f>
        <v>0</v>
      </c>
      <c r="BJ809" s="19" t="s">
        <v>77</v>
      </c>
      <c r="BK809" s="145">
        <f>ROUND(I809*H809,2)</f>
        <v>0</v>
      </c>
      <c r="BL809" s="19" t="s">
        <v>229</v>
      </c>
      <c r="BM809" s="144" t="s">
        <v>3304</v>
      </c>
    </row>
    <row r="810" spans="2:65" s="1" customFormat="1" ht="253.5">
      <c r="B810" s="34"/>
      <c r="D810" s="150" t="s">
        <v>224</v>
      </c>
      <c r="F810" s="151" t="s">
        <v>2920</v>
      </c>
      <c r="I810" s="148"/>
      <c r="L810" s="34"/>
      <c r="M810" s="149"/>
      <c r="T810" s="55"/>
      <c r="AT810" s="19" t="s">
        <v>224</v>
      </c>
      <c r="AU810" s="19" t="s">
        <v>79</v>
      </c>
    </row>
    <row r="811" spans="2:65" s="14" customFormat="1" ht="22.5">
      <c r="B811" s="170"/>
      <c r="D811" s="150" t="s">
        <v>226</v>
      </c>
      <c r="E811" s="171" t="s">
        <v>19</v>
      </c>
      <c r="F811" s="172" t="s">
        <v>3305</v>
      </c>
      <c r="H811" s="171" t="s">
        <v>19</v>
      </c>
      <c r="I811" s="173"/>
      <c r="L811" s="170"/>
      <c r="M811" s="174"/>
      <c r="T811" s="175"/>
      <c r="AT811" s="171" t="s">
        <v>226</v>
      </c>
      <c r="AU811" s="171" t="s">
        <v>79</v>
      </c>
      <c r="AV811" s="14" t="s">
        <v>77</v>
      </c>
      <c r="AW811" s="14" t="s">
        <v>31</v>
      </c>
      <c r="AX811" s="14" t="s">
        <v>69</v>
      </c>
      <c r="AY811" s="171" t="s">
        <v>212</v>
      </c>
    </row>
    <row r="812" spans="2:65" s="12" customFormat="1">
      <c r="B812" s="152"/>
      <c r="D812" s="150" t="s">
        <v>226</v>
      </c>
      <c r="E812" s="153" t="s">
        <v>19</v>
      </c>
      <c r="F812" s="154" t="s">
        <v>3306</v>
      </c>
      <c r="H812" s="155">
        <v>4.5999999999999996</v>
      </c>
      <c r="I812" s="156"/>
      <c r="L812" s="152"/>
      <c r="M812" s="157"/>
      <c r="T812" s="158"/>
      <c r="AT812" s="153" t="s">
        <v>226</v>
      </c>
      <c r="AU812" s="153" t="s">
        <v>79</v>
      </c>
      <c r="AV812" s="12" t="s">
        <v>79</v>
      </c>
      <c r="AW812" s="12" t="s">
        <v>31</v>
      </c>
      <c r="AX812" s="12" t="s">
        <v>69</v>
      </c>
      <c r="AY812" s="153" t="s">
        <v>212</v>
      </c>
    </row>
    <row r="813" spans="2:65" s="15" customFormat="1">
      <c r="B813" s="176"/>
      <c r="D813" s="150" t="s">
        <v>226</v>
      </c>
      <c r="E813" s="177" t="s">
        <v>19</v>
      </c>
      <c r="F813" s="178" t="s">
        <v>455</v>
      </c>
      <c r="H813" s="179">
        <v>4.5999999999999996</v>
      </c>
      <c r="I813" s="180"/>
      <c r="L813" s="176"/>
      <c r="M813" s="181"/>
      <c r="T813" s="182"/>
      <c r="AT813" s="177" t="s">
        <v>226</v>
      </c>
      <c r="AU813" s="177" t="s">
        <v>79</v>
      </c>
      <c r="AV813" s="15" t="s">
        <v>236</v>
      </c>
      <c r="AW813" s="15" t="s">
        <v>31</v>
      </c>
      <c r="AX813" s="15" t="s">
        <v>69</v>
      </c>
      <c r="AY813" s="177" t="s">
        <v>212</v>
      </c>
    </row>
    <row r="814" spans="2:65" s="14" customFormat="1">
      <c r="B814" s="170"/>
      <c r="D814" s="150" t="s">
        <v>226</v>
      </c>
      <c r="E814" s="171" t="s">
        <v>19</v>
      </c>
      <c r="F814" s="172" t="s">
        <v>3307</v>
      </c>
      <c r="H814" s="171" t="s">
        <v>19</v>
      </c>
      <c r="I814" s="173"/>
      <c r="L814" s="170"/>
      <c r="M814" s="174"/>
      <c r="T814" s="175"/>
      <c r="AT814" s="171" t="s">
        <v>226</v>
      </c>
      <c r="AU814" s="171" t="s">
        <v>79</v>
      </c>
      <c r="AV814" s="14" t="s">
        <v>77</v>
      </c>
      <c r="AW814" s="14" t="s">
        <v>31</v>
      </c>
      <c r="AX814" s="14" t="s">
        <v>69</v>
      </c>
      <c r="AY814" s="171" t="s">
        <v>212</v>
      </c>
    </row>
    <row r="815" spans="2:65" s="12" customFormat="1">
      <c r="B815" s="152"/>
      <c r="D815" s="150" t="s">
        <v>226</v>
      </c>
      <c r="E815" s="153" t="s">
        <v>19</v>
      </c>
      <c r="F815" s="154" t="s">
        <v>3308</v>
      </c>
      <c r="H815" s="155">
        <v>4.0999999999999996</v>
      </c>
      <c r="I815" s="156"/>
      <c r="L815" s="152"/>
      <c r="M815" s="157"/>
      <c r="T815" s="158"/>
      <c r="AT815" s="153" t="s">
        <v>226</v>
      </c>
      <c r="AU815" s="153" t="s">
        <v>79</v>
      </c>
      <c r="AV815" s="12" t="s">
        <v>79</v>
      </c>
      <c r="AW815" s="12" t="s">
        <v>31</v>
      </c>
      <c r="AX815" s="12" t="s">
        <v>69</v>
      </c>
      <c r="AY815" s="153" t="s">
        <v>212</v>
      </c>
    </row>
    <row r="816" spans="2:65" s="12" customFormat="1">
      <c r="B816" s="152"/>
      <c r="D816" s="150" t="s">
        <v>226</v>
      </c>
      <c r="E816" s="153" t="s">
        <v>19</v>
      </c>
      <c r="F816" s="154" t="s">
        <v>3309</v>
      </c>
      <c r="H816" s="155">
        <v>3.5</v>
      </c>
      <c r="I816" s="156"/>
      <c r="L816" s="152"/>
      <c r="M816" s="157"/>
      <c r="T816" s="158"/>
      <c r="AT816" s="153" t="s">
        <v>226</v>
      </c>
      <c r="AU816" s="153" t="s">
        <v>79</v>
      </c>
      <c r="AV816" s="12" t="s">
        <v>79</v>
      </c>
      <c r="AW816" s="12" t="s">
        <v>31</v>
      </c>
      <c r="AX816" s="12" t="s">
        <v>69</v>
      </c>
      <c r="AY816" s="153" t="s">
        <v>212</v>
      </c>
    </row>
    <row r="817" spans="2:65" s="15" customFormat="1">
      <c r="B817" s="176"/>
      <c r="D817" s="150" t="s">
        <v>226</v>
      </c>
      <c r="E817" s="177" t="s">
        <v>19</v>
      </c>
      <c r="F817" s="178" t="s">
        <v>455</v>
      </c>
      <c r="H817" s="179">
        <v>7.6</v>
      </c>
      <c r="I817" s="180"/>
      <c r="L817" s="176"/>
      <c r="M817" s="181"/>
      <c r="T817" s="182"/>
      <c r="AT817" s="177" t="s">
        <v>226</v>
      </c>
      <c r="AU817" s="177" t="s">
        <v>79</v>
      </c>
      <c r="AV817" s="15" t="s">
        <v>236</v>
      </c>
      <c r="AW817" s="15" t="s">
        <v>31</v>
      </c>
      <c r="AX817" s="15" t="s">
        <v>69</v>
      </c>
      <c r="AY817" s="177" t="s">
        <v>212</v>
      </c>
    </row>
    <row r="818" spans="2:65" s="13" customFormat="1">
      <c r="B818" s="159"/>
      <c r="D818" s="150" t="s">
        <v>226</v>
      </c>
      <c r="E818" s="160" t="s">
        <v>19</v>
      </c>
      <c r="F818" s="161" t="s">
        <v>228</v>
      </c>
      <c r="H818" s="162">
        <v>12.2</v>
      </c>
      <c r="I818" s="163"/>
      <c r="L818" s="159"/>
      <c r="M818" s="164"/>
      <c r="T818" s="165"/>
      <c r="AT818" s="160" t="s">
        <v>226</v>
      </c>
      <c r="AU818" s="160" t="s">
        <v>79</v>
      </c>
      <c r="AV818" s="13" t="s">
        <v>229</v>
      </c>
      <c r="AW818" s="13" t="s">
        <v>31</v>
      </c>
      <c r="AX818" s="13" t="s">
        <v>77</v>
      </c>
      <c r="AY818" s="160" t="s">
        <v>212</v>
      </c>
    </row>
    <row r="819" spans="2:65" s="14" customFormat="1">
      <c r="B819" s="170"/>
      <c r="D819" s="150" t="s">
        <v>226</v>
      </c>
      <c r="E819" s="171" t="s">
        <v>19</v>
      </c>
      <c r="F819" s="172" t="s">
        <v>3310</v>
      </c>
      <c r="H819" s="171" t="s">
        <v>19</v>
      </c>
      <c r="I819" s="173"/>
      <c r="L819" s="170"/>
      <c r="M819" s="174"/>
      <c r="T819" s="175"/>
      <c r="AT819" s="171" t="s">
        <v>226</v>
      </c>
      <c r="AU819" s="171" t="s">
        <v>79</v>
      </c>
      <c r="AV819" s="14" t="s">
        <v>77</v>
      </c>
      <c r="AW819" s="14" t="s">
        <v>31</v>
      </c>
      <c r="AX819" s="14" t="s">
        <v>69</v>
      </c>
      <c r="AY819" s="171" t="s">
        <v>212</v>
      </c>
    </row>
    <row r="820" spans="2:65" s="1" customFormat="1" ht="21.75" customHeight="1">
      <c r="B820" s="34"/>
      <c r="C820" s="133" t="s">
        <v>1092</v>
      </c>
      <c r="D820" s="133" t="s">
        <v>215</v>
      </c>
      <c r="E820" s="134" t="s">
        <v>3311</v>
      </c>
      <c r="F820" s="135" t="s">
        <v>3312</v>
      </c>
      <c r="G820" s="136" t="s">
        <v>495</v>
      </c>
      <c r="H820" s="137">
        <v>12.983000000000001</v>
      </c>
      <c r="I820" s="138"/>
      <c r="J820" s="139">
        <f>ROUND(I820*H820,2)</f>
        <v>0</v>
      </c>
      <c r="K820" s="135" t="s">
        <v>245</v>
      </c>
      <c r="L820" s="34"/>
      <c r="M820" s="140" t="s">
        <v>19</v>
      </c>
      <c r="N820" s="141" t="s">
        <v>40</v>
      </c>
      <c r="P820" s="142">
        <f>O820*H820</f>
        <v>0</v>
      </c>
      <c r="Q820" s="142">
        <v>0</v>
      </c>
      <c r="R820" s="142">
        <f>Q820*H820</f>
        <v>0</v>
      </c>
      <c r="S820" s="142">
        <v>0</v>
      </c>
      <c r="T820" s="143">
        <f>S820*H820</f>
        <v>0</v>
      </c>
      <c r="AR820" s="144" t="s">
        <v>229</v>
      </c>
      <c r="AT820" s="144" t="s">
        <v>215</v>
      </c>
      <c r="AU820" s="144" t="s">
        <v>79</v>
      </c>
      <c r="AY820" s="19" t="s">
        <v>212</v>
      </c>
      <c r="BE820" s="145">
        <f>IF(N820="základní",J820,0)</f>
        <v>0</v>
      </c>
      <c r="BF820" s="145">
        <f>IF(N820="snížená",J820,0)</f>
        <v>0</v>
      </c>
      <c r="BG820" s="145">
        <f>IF(N820="zákl. přenesená",J820,0)</f>
        <v>0</v>
      </c>
      <c r="BH820" s="145">
        <f>IF(N820="sníž. přenesená",J820,0)</f>
        <v>0</v>
      </c>
      <c r="BI820" s="145">
        <f>IF(N820="nulová",J820,0)</f>
        <v>0</v>
      </c>
      <c r="BJ820" s="19" t="s">
        <v>77</v>
      </c>
      <c r="BK820" s="145">
        <f>ROUND(I820*H820,2)</f>
        <v>0</v>
      </c>
      <c r="BL820" s="19" t="s">
        <v>229</v>
      </c>
      <c r="BM820" s="144" t="s">
        <v>3313</v>
      </c>
    </row>
    <row r="821" spans="2:65" s="1" customFormat="1" ht="19.5">
      <c r="B821" s="34"/>
      <c r="D821" s="150" t="s">
        <v>224</v>
      </c>
      <c r="F821" s="151" t="s">
        <v>3314</v>
      </c>
      <c r="I821" s="148"/>
      <c r="L821" s="34"/>
      <c r="M821" s="149"/>
      <c r="T821" s="55"/>
      <c r="AT821" s="19" t="s">
        <v>224</v>
      </c>
      <c r="AU821" s="19" t="s">
        <v>79</v>
      </c>
    </row>
    <row r="822" spans="2:65" s="14" customFormat="1">
      <c r="B822" s="170"/>
      <c r="D822" s="150" t="s">
        <v>226</v>
      </c>
      <c r="E822" s="171" t="s">
        <v>19</v>
      </c>
      <c r="F822" s="172" t="s">
        <v>3315</v>
      </c>
      <c r="H822" s="171" t="s">
        <v>19</v>
      </c>
      <c r="I822" s="173"/>
      <c r="L822" s="170"/>
      <c r="M822" s="174"/>
      <c r="T822" s="175"/>
      <c r="AT822" s="171" t="s">
        <v>226</v>
      </c>
      <c r="AU822" s="171" t="s">
        <v>79</v>
      </c>
      <c r="AV822" s="14" t="s">
        <v>77</v>
      </c>
      <c r="AW822" s="14" t="s">
        <v>31</v>
      </c>
      <c r="AX822" s="14" t="s">
        <v>69</v>
      </c>
      <c r="AY822" s="171" t="s">
        <v>212</v>
      </c>
    </row>
    <row r="823" spans="2:65" s="14" customFormat="1">
      <c r="B823" s="170"/>
      <c r="D823" s="150" t="s">
        <v>226</v>
      </c>
      <c r="E823" s="171" t="s">
        <v>19</v>
      </c>
      <c r="F823" s="172" t="s">
        <v>3316</v>
      </c>
      <c r="H823" s="171" t="s">
        <v>19</v>
      </c>
      <c r="I823" s="173"/>
      <c r="L823" s="170"/>
      <c r="M823" s="174"/>
      <c r="T823" s="175"/>
      <c r="AT823" s="171" t="s">
        <v>226</v>
      </c>
      <c r="AU823" s="171" t="s">
        <v>79</v>
      </c>
      <c r="AV823" s="14" t="s">
        <v>77</v>
      </c>
      <c r="AW823" s="14" t="s">
        <v>31</v>
      </c>
      <c r="AX823" s="14" t="s">
        <v>69</v>
      </c>
      <c r="AY823" s="171" t="s">
        <v>212</v>
      </c>
    </row>
    <row r="824" spans="2:65" s="12" customFormat="1">
      <c r="B824" s="152"/>
      <c r="D824" s="150" t="s">
        <v>226</v>
      </c>
      <c r="E824" s="153" t="s">
        <v>19</v>
      </c>
      <c r="F824" s="154" t="s">
        <v>3317</v>
      </c>
      <c r="H824" s="155">
        <v>2.64</v>
      </c>
      <c r="I824" s="156"/>
      <c r="L824" s="152"/>
      <c r="M824" s="157"/>
      <c r="T824" s="158"/>
      <c r="AT824" s="153" t="s">
        <v>226</v>
      </c>
      <c r="AU824" s="153" t="s">
        <v>79</v>
      </c>
      <c r="AV824" s="12" t="s">
        <v>79</v>
      </c>
      <c r="AW824" s="12" t="s">
        <v>31</v>
      </c>
      <c r="AX824" s="12" t="s">
        <v>69</v>
      </c>
      <c r="AY824" s="153" t="s">
        <v>212</v>
      </c>
    </row>
    <row r="825" spans="2:65" s="12" customFormat="1">
      <c r="B825" s="152"/>
      <c r="D825" s="150" t="s">
        <v>226</v>
      </c>
      <c r="E825" s="153" t="s">
        <v>19</v>
      </c>
      <c r="F825" s="154" t="s">
        <v>3318</v>
      </c>
      <c r="H825" s="155">
        <v>1.8120000000000001</v>
      </c>
      <c r="I825" s="156"/>
      <c r="L825" s="152"/>
      <c r="M825" s="157"/>
      <c r="T825" s="158"/>
      <c r="AT825" s="153" t="s">
        <v>226</v>
      </c>
      <c r="AU825" s="153" t="s">
        <v>79</v>
      </c>
      <c r="AV825" s="12" t="s">
        <v>79</v>
      </c>
      <c r="AW825" s="12" t="s">
        <v>31</v>
      </c>
      <c r="AX825" s="12" t="s">
        <v>69</v>
      </c>
      <c r="AY825" s="153" t="s">
        <v>212</v>
      </c>
    </row>
    <row r="826" spans="2:65" s="12" customFormat="1">
      <c r="B826" s="152"/>
      <c r="D826" s="150" t="s">
        <v>226</v>
      </c>
      <c r="E826" s="153" t="s">
        <v>19</v>
      </c>
      <c r="F826" s="154" t="s">
        <v>3319</v>
      </c>
      <c r="H826" s="155">
        <v>0.68</v>
      </c>
      <c r="I826" s="156"/>
      <c r="L826" s="152"/>
      <c r="M826" s="157"/>
      <c r="T826" s="158"/>
      <c r="AT826" s="153" t="s">
        <v>226</v>
      </c>
      <c r="AU826" s="153" t="s">
        <v>79</v>
      </c>
      <c r="AV826" s="12" t="s">
        <v>79</v>
      </c>
      <c r="AW826" s="12" t="s">
        <v>31</v>
      </c>
      <c r="AX826" s="12" t="s">
        <v>69</v>
      </c>
      <c r="AY826" s="153" t="s">
        <v>212</v>
      </c>
    </row>
    <row r="827" spans="2:65" s="15" customFormat="1">
      <c r="B827" s="176"/>
      <c r="D827" s="150" t="s">
        <v>226</v>
      </c>
      <c r="E827" s="177" t="s">
        <v>19</v>
      </c>
      <c r="F827" s="178" t="s">
        <v>455</v>
      </c>
      <c r="H827" s="179">
        <v>5.1319999999999997</v>
      </c>
      <c r="I827" s="180"/>
      <c r="L827" s="176"/>
      <c r="M827" s="181"/>
      <c r="T827" s="182"/>
      <c r="AT827" s="177" t="s">
        <v>226</v>
      </c>
      <c r="AU827" s="177" t="s">
        <v>79</v>
      </c>
      <c r="AV827" s="15" t="s">
        <v>236</v>
      </c>
      <c r="AW827" s="15" t="s">
        <v>31</v>
      </c>
      <c r="AX827" s="15" t="s">
        <v>69</v>
      </c>
      <c r="AY827" s="177" t="s">
        <v>212</v>
      </c>
    </row>
    <row r="828" spans="2:65" s="14" customFormat="1">
      <c r="B828" s="170"/>
      <c r="D828" s="150" t="s">
        <v>226</v>
      </c>
      <c r="E828" s="171" t="s">
        <v>19</v>
      </c>
      <c r="F828" s="172" t="s">
        <v>3320</v>
      </c>
      <c r="H828" s="171" t="s">
        <v>19</v>
      </c>
      <c r="I828" s="173"/>
      <c r="L828" s="170"/>
      <c r="M828" s="174"/>
      <c r="T828" s="175"/>
      <c r="AT828" s="171" t="s">
        <v>226</v>
      </c>
      <c r="AU828" s="171" t="s">
        <v>79</v>
      </c>
      <c r="AV828" s="14" t="s">
        <v>77</v>
      </c>
      <c r="AW828" s="14" t="s">
        <v>31</v>
      </c>
      <c r="AX828" s="14" t="s">
        <v>69</v>
      </c>
      <c r="AY828" s="171" t="s">
        <v>212</v>
      </c>
    </row>
    <row r="829" spans="2:65" s="12" customFormat="1">
      <c r="B829" s="152"/>
      <c r="D829" s="150" t="s">
        <v>226</v>
      </c>
      <c r="E829" s="153" t="s">
        <v>19</v>
      </c>
      <c r="F829" s="154" t="s">
        <v>3321</v>
      </c>
      <c r="H829" s="155">
        <v>4.0650000000000004</v>
      </c>
      <c r="I829" s="156"/>
      <c r="L829" s="152"/>
      <c r="M829" s="157"/>
      <c r="T829" s="158"/>
      <c r="AT829" s="153" t="s">
        <v>226</v>
      </c>
      <c r="AU829" s="153" t="s">
        <v>79</v>
      </c>
      <c r="AV829" s="12" t="s">
        <v>79</v>
      </c>
      <c r="AW829" s="12" t="s">
        <v>31</v>
      </c>
      <c r="AX829" s="12" t="s">
        <v>69</v>
      </c>
      <c r="AY829" s="153" t="s">
        <v>212</v>
      </c>
    </row>
    <row r="830" spans="2:65" s="12" customFormat="1">
      <c r="B830" s="152"/>
      <c r="D830" s="150" t="s">
        <v>226</v>
      </c>
      <c r="E830" s="153" t="s">
        <v>19</v>
      </c>
      <c r="F830" s="154" t="s">
        <v>3322</v>
      </c>
      <c r="H830" s="155">
        <v>3.21</v>
      </c>
      <c r="I830" s="156"/>
      <c r="L830" s="152"/>
      <c r="M830" s="157"/>
      <c r="T830" s="158"/>
      <c r="AT830" s="153" t="s">
        <v>226</v>
      </c>
      <c r="AU830" s="153" t="s">
        <v>79</v>
      </c>
      <c r="AV830" s="12" t="s">
        <v>79</v>
      </c>
      <c r="AW830" s="12" t="s">
        <v>31</v>
      </c>
      <c r="AX830" s="12" t="s">
        <v>69</v>
      </c>
      <c r="AY830" s="153" t="s">
        <v>212</v>
      </c>
    </row>
    <row r="831" spans="2:65" s="12" customFormat="1">
      <c r="B831" s="152"/>
      <c r="D831" s="150" t="s">
        <v>226</v>
      </c>
      <c r="E831" s="153" t="s">
        <v>19</v>
      </c>
      <c r="F831" s="154" t="s">
        <v>3323</v>
      </c>
      <c r="H831" s="155">
        <v>0.57599999999999996</v>
      </c>
      <c r="I831" s="156"/>
      <c r="L831" s="152"/>
      <c r="M831" s="157"/>
      <c r="T831" s="158"/>
      <c r="AT831" s="153" t="s">
        <v>226</v>
      </c>
      <c r="AU831" s="153" t="s">
        <v>79</v>
      </c>
      <c r="AV831" s="12" t="s">
        <v>79</v>
      </c>
      <c r="AW831" s="12" t="s">
        <v>31</v>
      </c>
      <c r="AX831" s="12" t="s">
        <v>69</v>
      </c>
      <c r="AY831" s="153" t="s">
        <v>212</v>
      </c>
    </row>
    <row r="832" spans="2:65" s="15" customFormat="1">
      <c r="B832" s="176"/>
      <c r="D832" s="150" t="s">
        <v>226</v>
      </c>
      <c r="E832" s="177" t="s">
        <v>19</v>
      </c>
      <c r="F832" s="178" t="s">
        <v>455</v>
      </c>
      <c r="H832" s="179">
        <v>7.851</v>
      </c>
      <c r="I832" s="180"/>
      <c r="L832" s="176"/>
      <c r="M832" s="181"/>
      <c r="T832" s="182"/>
      <c r="AT832" s="177" t="s">
        <v>226</v>
      </c>
      <c r="AU832" s="177" t="s">
        <v>79</v>
      </c>
      <c r="AV832" s="15" t="s">
        <v>236</v>
      </c>
      <c r="AW832" s="15" t="s">
        <v>31</v>
      </c>
      <c r="AX832" s="15" t="s">
        <v>69</v>
      </c>
      <c r="AY832" s="177" t="s">
        <v>212</v>
      </c>
    </row>
    <row r="833" spans="2:65" s="13" customFormat="1">
      <c r="B833" s="159"/>
      <c r="D833" s="150" t="s">
        <v>226</v>
      </c>
      <c r="E833" s="160" t="s">
        <v>19</v>
      </c>
      <c r="F833" s="161" t="s">
        <v>228</v>
      </c>
      <c r="H833" s="162">
        <v>12.983000000000001</v>
      </c>
      <c r="I833" s="163"/>
      <c r="L833" s="159"/>
      <c r="M833" s="164"/>
      <c r="T833" s="165"/>
      <c r="AT833" s="160" t="s">
        <v>226</v>
      </c>
      <c r="AU833" s="160" t="s">
        <v>79</v>
      </c>
      <c r="AV833" s="13" t="s">
        <v>229</v>
      </c>
      <c r="AW833" s="13" t="s">
        <v>31</v>
      </c>
      <c r="AX833" s="13" t="s">
        <v>77</v>
      </c>
      <c r="AY833" s="160" t="s">
        <v>212</v>
      </c>
    </row>
    <row r="834" spans="2:65" s="1" customFormat="1" ht="24.2" customHeight="1">
      <c r="B834" s="34"/>
      <c r="C834" s="133" t="s">
        <v>1098</v>
      </c>
      <c r="D834" s="133" t="s">
        <v>215</v>
      </c>
      <c r="E834" s="134" t="s">
        <v>3324</v>
      </c>
      <c r="F834" s="135" t="s">
        <v>3325</v>
      </c>
      <c r="G834" s="136" t="s">
        <v>486</v>
      </c>
      <c r="H834" s="137">
        <v>4.2000000000000003E-2</v>
      </c>
      <c r="I834" s="138"/>
      <c r="J834" s="139">
        <f>ROUND(I834*H834,2)</f>
        <v>0</v>
      </c>
      <c r="K834" s="135" t="s">
        <v>219</v>
      </c>
      <c r="L834" s="34"/>
      <c r="M834" s="140" t="s">
        <v>19</v>
      </c>
      <c r="N834" s="141" t="s">
        <v>40</v>
      </c>
      <c r="P834" s="142">
        <f>O834*H834</f>
        <v>0</v>
      </c>
      <c r="Q834" s="142">
        <v>1.06277</v>
      </c>
      <c r="R834" s="142">
        <f>Q834*H834</f>
        <v>4.4636340000000004E-2</v>
      </c>
      <c r="S834" s="142">
        <v>0</v>
      </c>
      <c r="T834" s="143">
        <f>S834*H834</f>
        <v>0</v>
      </c>
      <c r="AR834" s="144" t="s">
        <v>229</v>
      </c>
      <c r="AT834" s="144" t="s">
        <v>215</v>
      </c>
      <c r="AU834" s="144" t="s">
        <v>79</v>
      </c>
      <c r="AY834" s="19" t="s">
        <v>212</v>
      </c>
      <c r="BE834" s="145">
        <f>IF(N834="základní",J834,0)</f>
        <v>0</v>
      </c>
      <c r="BF834" s="145">
        <f>IF(N834="snížená",J834,0)</f>
        <v>0</v>
      </c>
      <c r="BG834" s="145">
        <f>IF(N834="zákl. přenesená",J834,0)</f>
        <v>0</v>
      </c>
      <c r="BH834" s="145">
        <f>IF(N834="sníž. přenesená",J834,0)</f>
        <v>0</v>
      </c>
      <c r="BI834" s="145">
        <f>IF(N834="nulová",J834,0)</f>
        <v>0</v>
      </c>
      <c r="BJ834" s="19" t="s">
        <v>77</v>
      </c>
      <c r="BK834" s="145">
        <f>ROUND(I834*H834,2)</f>
        <v>0</v>
      </c>
      <c r="BL834" s="19" t="s">
        <v>229</v>
      </c>
      <c r="BM834" s="144" t="s">
        <v>3326</v>
      </c>
    </row>
    <row r="835" spans="2:65" s="1" customFormat="1">
      <c r="B835" s="34"/>
      <c r="D835" s="146" t="s">
        <v>222</v>
      </c>
      <c r="F835" s="147" t="s">
        <v>3327</v>
      </c>
      <c r="I835" s="148"/>
      <c r="L835" s="34"/>
      <c r="M835" s="149"/>
      <c r="T835" s="55"/>
      <c r="AT835" s="19" t="s">
        <v>222</v>
      </c>
      <c r="AU835" s="19" t="s">
        <v>79</v>
      </c>
    </row>
    <row r="836" spans="2:65" s="12" customFormat="1">
      <c r="B836" s="152"/>
      <c r="D836" s="150" t="s">
        <v>226</v>
      </c>
      <c r="E836" s="153" t="s">
        <v>19</v>
      </c>
      <c r="F836" s="154" t="s">
        <v>3328</v>
      </c>
      <c r="H836" s="155">
        <v>8.9999999999999993E-3</v>
      </c>
      <c r="I836" s="156"/>
      <c r="L836" s="152"/>
      <c r="M836" s="157"/>
      <c r="T836" s="158"/>
      <c r="AT836" s="153" t="s">
        <v>226</v>
      </c>
      <c r="AU836" s="153" t="s">
        <v>79</v>
      </c>
      <c r="AV836" s="12" t="s">
        <v>79</v>
      </c>
      <c r="AW836" s="12" t="s">
        <v>31</v>
      </c>
      <c r="AX836" s="12" t="s">
        <v>69</v>
      </c>
      <c r="AY836" s="153" t="s">
        <v>212</v>
      </c>
    </row>
    <row r="837" spans="2:65" s="15" customFormat="1">
      <c r="B837" s="176"/>
      <c r="D837" s="150" t="s">
        <v>226</v>
      </c>
      <c r="E837" s="177" t="s">
        <v>19</v>
      </c>
      <c r="F837" s="178" t="s">
        <v>455</v>
      </c>
      <c r="H837" s="179">
        <v>8.9999999999999993E-3</v>
      </c>
      <c r="I837" s="180"/>
      <c r="L837" s="176"/>
      <c r="M837" s="181"/>
      <c r="T837" s="182"/>
      <c r="AT837" s="177" t="s">
        <v>226</v>
      </c>
      <c r="AU837" s="177" t="s">
        <v>79</v>
      </c>
      <c r="AV837" s="15" t="s">
        <v>236</v>
      </c>
      <c r="AW837" s="15" t="s">
        <v>31</v>
      </c>
      <c r="AX837" s="15" t="s">
        <v>69</v>
      </c>
      <c r="AY837" s="177" t="s">
        <v>212</v>
      </c>
    </row>
    <row r="838" spans="2:65" s="12" customFormat="1" ht="22.5">
      <c r="B838" s="152"/>
      <c r="D838" s="150" t="s">
        <v>226</v>
      </c>
      <c r="E838" s="153" t="s">
        <v>19</v>
      </c>
      <c r="F838" s="154" t="s">
        <v>3329</v>
      </c>
      <c r="H838" s="155">
        <v>3.3000000000000002E-2</v>
      </c>
      <c r="I838" s="156"/>
      <c r="L838" s="152"/>
      <c r="M838" s="157"/>
      <c r="T838" s="158"/>
      <c r="AT838" s="153" t="s">
        <v>226</v>
      </c>
      <c r="AU838" s="153" t="s">
        <v>79</v>
      </c>
      <c r="AV838" s="12" t="s">
        <v>79</v>
      </c>
      <c r="AW838" s="12" t="s">
        <v>31</v>
      </c>
      <c r="AX838" s="12" t="s">
        <v>69</v>
      </c>
      <c r="AY838" s="153" t="s">
        <v>212</v>
      </c>
    </row>
    <row r="839" spans="2:65" s="15" customFormat="1">
      <c r="B839" s="176"/>
      <c r="D839" s="150" t="s">
        <v>226</v>
      </c>
      <c r="E839" s="177" t="s">
        <v>19</v>
      </c>
      <c r="F839" s="178" t="s">
        <v>455</v>
      </c>
      <c r="H839" s="179">
        <v>3.3000000000000002E-2</v>
      </c>
      <c r="I839" s="180"/>
      <c r="L839" s="176"/>
      <c r="M839" s="181"/>
      <c r="T839" s="182"/>
      <c r="AT839" s="177" t="s">
        <v>226</v>
      </c>
      <c r="AU839" s="177" t="s">
        <v>79</v>
      </c>
      <c r="AV839" s="15" t="s">
        <v>236</v>
      </c>
      <c r="AW839" s="15" t="s">
        <v>31</v>
      </c>
      <c r="AX839" s="15" t="s">
        <v>69</v>
      </c>
      <c r="AY839" s="177" t="s">
        <v>212</v>
      </c>
    </row>
    <row r="840" spans="2:65" s="13" customFormat="1">
      <c r="B840" s="159"/>
      <c r="D840" s="150" t="s">
        <v>226</v>
      </c>
      <c r="E840" s="160" t="s">
        <v>19</v>
      </c>
      <c r="F840" s="161" t="s">
        <v>228</v>
      </c>
      <c r="H840" s="162">
        <v>4.2000000000000003E-2</v>
      </c>
      <c r="I840" s="163"/>
      <c r="L840" s="159"/>
      <c r="M840" s="164"/>
      <c r="T840" s="165"/>
      <c r="AT840" s="160" t="s">
        <v>226</v>
      </c>
      <c r="AU840" s="160" t="s">
        <v>79</v>
      </c>
      <c r="AV840" s="13" t="s">
        <v>229</v>
      </c>
      <c r="AW840" s="13" t="s">
        <v>31</v>
      </c>
      <c r="AX840" s="13" t="s">
        <v>77</v>
      </c>
      <c r="AY840" s="160" t="s">
        <v>212</v>
      </c>
    </row>
    <row r="841" spans="2:65" s="1" customFormat="1" ht="21.75" customHeight="1">
      <c r="B841" s="34"/>
      <c r="C841" s="133" t="s">
        <v>1104</v>
      </c>
      <c r="D841" s="133" t="s">
        <v>215</v>
      </c>
      <c r="E841" s="134" t="s">
        <v>3330</v>
      </c>
      <c r="F841" s="135" t="s">
        <v>3331</v>
      </c>
      <c r="G841" s="136" t="s">
        <v>495</v>
      </c>
      <c r="H841" s="137">
        <v>1.3169999999999999</v>
      </c>
      <c r="I841" s="138"/>
      <c r="J841" s="139">
        <f>ROUND(I841*H841,2)</f>
        <v>0</v>
      </c>
      <c r="K841" s="135" t="s">
        <v>219</v>
      </c>
      <c r="L841" s="34"/>
      <c r="M841" s="140" t="s">
        <v>19</v>
      </c>
      <c r="N841" s="141" t="s">
        <v>40</v>
      </c>
      <c r="P841" s="142">
        <f>O841*H841</f>
        <v>0</v>
      </c>
      <c r="Q841" s="142">
        <v>7.92E-3</v>
      </c>
      <c r="R841" s="142">
        <f>Q841*H841</f>
        <v>1.043064E-2</v>
      </c>
      <c r="S841" s="142">
        <v>0</v>
      </c>
      <c r="T841" s="143">
        <f>S841*H841</f>
        <v>0</v>
      </c>
      <c r="AR841" s="144" t="s">
        <v>229</v>
      </c>
      <c r="AT841" s="144" t="s">
        <v>215</v>
      </c>
      <c r="AU841" s="144" t="s">
        <v>79</v>
      </c>
      <c r="AY841" s="19" t="s">
        <v>212</v>
      </c>
      <c r="BE841" s="145">
        <f>IF(N841="základní",J841,0)</f>
        <v>0</v>
      </c>
      <c r="BF841" s="145">
        <f>IF(N841="snížená",J841,0)</f>
        <v>0</v>
      </c>
      <c r="BG841" s="145">
        <f>IF(N841="zákl. přenesená",J841,0)</f>
        <v>0</v>
      </c>
      <c r="BH841" s="145">
        <f>IF(N841="sníž. přenesená",J841,0)</f>
        <v>0</v>
      </c>
      <c r="BI841" s="145">
        <f>IF(N841="nulová",J841,0)</f>
        <v>0</v>
      </c>
      <c r="BJ841" s="19" t="s">
        <v>77</v>
      </c>
      <c r="BK841" s="145">
        <f>ROUND(I841*H841,2)</f>
        <v>0</v>
      </c>
      <c r="BL841" s="19" t="s">
        <v>229</v>
      </c>
      <c r="BM841" s="144" t="s">
        <v>3332</v>
      </c>
    </row>
    <row r="842" spans="2:65" s="1" customFormat="1">
      <c r="B842" s="34"/>
      <c r="D842" s="146" t="s">
        <v>222</v>
      </c>
      <c r="F842" s="147" t="s">
        <v>3333</v>
      </c>
      <c r="I842" s="148"/>
      <c r="L842" s="34"/>
      <c r="M842" s="149"/>
      <c r="T842" s="55"/>
      <c r="AT842" s="19" t="s">
        <v>222</v>
      </c>
      <c r="AU842" s="19" t="s">
        <v>79</v>
      </c>
    </row>
    <row r="843" spans="2:65" s="14" customFormat="1">
      <c r="B843" s="170"/>
      <c r="D843" s="150" t="s">
        <v>226</v>
      </c>
      <c r="E843" s="171" t="s">
        <v>19</v>
      </c>
      <c r="F843" s="172" t="s">
        <v>3334</v>
      </c>
      <c r="H843" s="171" t="s">
        <v>19</v>
      </c>
      <c r="I843" s="173"/>
      <c r="L843" s="170"/>
      <c r="M843" s="174"/>
      <c r="T843" s="175"/>
      <c r="AT843" s="171" t="s">
        <v>226</v>
      </c>
      <c r="AU843" s="171" t="s">
        <v>79</v>
      </c>
      <c r="AV843" s="14" t="s">
        <v>77</v>
      </c>
      <c r="AW843" s="14" t="s">
        <v>31</v>
      </c>
      <c r="AX843" s="14" t="s">
        <v>69</v>
      </c>
      <c r="AY843" s="171" t="s">
        <v>212</v>
      </c>
    </row>
    <row r="844" spans="2:65" s="12" customFormat="1">
      <c r="B844" s="152"/>
      <c r="D844" s="150" t="s">
        <v>226</v>
      </c>
      <c r="E844" s="153" t="s">
        <v>19</v>
      </c>
      <c r="F844" s="154" t="s">
        <v>3335</v>
      </c>
      <c r="H844" s="155">
        <v>0.72299999999999998</v>
      </c>
      <c r="I844" s="156"/>
      <c r="L844" s="152"/>
      <c r="M844" s="157"/>
      <c r="T844" s="158"/>
      <c r="AT844" s="153" t="s">
        <v>226</v>
      </c>
      <c r="AU844" s="153" t="s">
        <v>79</v>
      </c>
      <c r="AV844" s="12" t="s">
        <v>79</v>
      </c>
      <c r="AW844" s="12" t="s">
        <v>31</v>
      </c>
      <c r="AX844" s="12" t="s">
        <v>69</v>
      </c>
      <c r="AY844" s="153" t="s">
        <v>212</v>
      </c>
    </row>
    <row r="845" spans="2:65" s="12" customFormat="1">
      <c r="B845" s="152"/>
      <c r="D845" s="150" t="s">
        <v>226</v>
      </c>
      <c r="E845" s="153" t="s">
        <v>19</v>
      </c>
      <c r="F845" s="154" t="s">
        <v>3336</v>
      </c>
      <c r="H845" s="155">
        <v>0.59399999999999997</v>
      </c>
      <c r="I845" s="156"/>
      <c r="L845" s="152"/>
      <c r="M845" s="157"/>
      <c r="T845" s="158"/>
      <c r="AT845" s="153" t="s">
        <v>226</v>
      </c>
      <c r="AU845" s="153" t="s">
        <v>79</v>
      </c>
      <c r="AV845" s="12" t="s">
        <v>79</v>
      </c>
      <c r="AW845" s="12" t="s">
        <v>31</v>
      </c>
      <c r="AX845" s="12" t="s">
        <v>69</v>
      </c>
      <c r="AY845" s="153" t="s">
        <v>212</v>
      </c>
    </row>
    <row r="846" spans="2:65" s="13" customFormat="1">
      <c r="B846" s="159"/>
      <c r="D846" s="150" t="s">
        <v>226</v>
      </c>
      <c r="E846" s="160" t="s">
        <v>19</v>
      </c>
      <c r="F846" s="161" t="s">
        <v>228</v>
      </c>
      <c r="H846" s="162">
        <v>1.3169999999999999</v>
      </c>
      <c r="I846" s="163"/>
      <c r="L846" s="159"/>
      <c r="M846" s="164"/>
      <c r="T846" s="165"/>
      <c r="AT846" s="160" t="s">
        <v>226</v>
      </c>
      <c r="AU846" s="160" t="s">
        <v>79</v>
      </c>
      <c r="AV846" s="13" t="s">
        <v>229</v>
      </c>
      <c r="AW846" s="13" t="s">
        <v>31</v>
      </c>
      <c r="AX846" s="13" t="s">
        <v>77</v>
      </c>
      <c r="AY846" s="160" t="s">
        <v>212</v>
      </c>
    </row>
    <row r="847" spans="2:65" s="1" customFormat="1" ht="21.75" customHeight="1">
      <c r="B847" s="34"/>
      <c r="C847" s="133" t="s">
        <v>1111</v>
      </c>
      <c r="D847" s="133" t="s">
        <v>215</v>
      </c>
      <c r="E847" s="134" t="s">
        <v>3337</v>
      </c>
      <c r="F847" s="135" t="s">
        <v>3338</v>
      </c>
      <c r="G847" s="136" t="s">
        <v>495</v>
      </c>
      <c r="H847" s="137">
        <v>1.3169999999999999</v>
      </c>
      <c r="I847" s="138"/>
      <c r="J847" s="139">
        <f>ROUND(I847*H847,2)</f>
        <v>0</v>
      </c>
      <c r="K847" s="135" t="s">
        <v>219</v>
      </c>
      <c r="L847" s="34"/>
      <c r="M847" s="140" t="s">
        <v>19</v>
      </c>
      <c r="N847" s="141" t="s">
        <v>40</v>
      </c>
      <c r="P847" s="142">
        <f>O847*H847</f>
        <v>0</v>
      </c>
      <c r="Q847" s="142">
        <v>0</v>
      </c>
      <c r="R847" s="142">
        <f>Q847*H847</f>
        <v>0</v>
      </c>
      <c r="S847" s="142">
        <v>0</v>
      </c>
      <c r="T847" s="143">
        <f>S847*H847</f>
        <v>0</v>
      </c>
      <c r="AR847" s="144" t="s">
        <v>229</v>
      </c>
      <c r="AT847" s="144" t="s">
        <v>215</v>
      </c>
      <c r="AU847" s="144" t="s">
        <v>79</v>
      </c>
      <c r="AY847" s="19" t="s">
        <v>212</v>
      </c>
      <c r="BE847" s="145">
        <f>IF(N847="základní",J847,0)</f>
        <v>0</v>
      </c>
      <c r="BF847" s="145">
        <f>IF(N847="snížená",J847,0)</f>
        <v>0</v>
      </c>
      <c r="BG847" s="145">
        <f>IF(N847="zákl. přenesená",J847,0)</f>
        <v>0</v>
      </c>
      <c r="BH847" s="145">
        <f>IF(N847="sníž. přenesená",J847,0)</f>
        <v>0</v>
      </c>
      <c r="BI847" s="145">
        <f>IF(N847="nulová",J847,0)</f>
        <v>0</v>
      </c>
      <c r="BJ847" s="19" t="s">
        <v>77</v>
      </c>
      <c r="BK847" s="145">
        <f>ROUND(I847*H847,2)</f>
        <v>0</v>
      </c>
      <c r="BL847" s="19" t="s">
        <v>229</v>
      </c>
      <c r="BM847" s="144" t="s">
        <v>3339</v>
      </c>
    </row>
    <row r="848" spans="2:65" s="1" customFormat="1">
      <c r="B848" s="34"/>
      <c r="D848" s="146" t="s">
        <v>222</v>
      </c>
      <c r="F848" s="147" t="s">
        <v>3340</v>
      </c>
      <c r="I848" s="148"/>
      <c r="L848" s="34"/>
      <c r="M848" s="149"/>
      <c r="T848" s="55"/>
      <c r="AT848" s="19" t="s">
        <v>222</v>
      </c>
      <c r="AU848" s="19" t="s">
        <v>79</v>
      </c>
    </row>
    <row r="849" spans="2:65" s="12" customFormat="1">
      <c r="B849" s="152"/>
      <c r="D849" s="150" t="s">
        <v>226</v>
      </c>
      <c r="E849" s="153" t="s">
        <v>19</v>
      </c>
      <c r="F849" s="154" t="s">
        <v>3341</v>
      </c>
      <c r="H849" s="155">
        <v>1.3169999999999999</v>
      </c>
      <c r="I849" s="156"/>
      <c r="L849" s="152"/>
      <c r="M849" s="157"/>
      <c r="T849" s="158"/>
      <c r="AT849" s="153" t="s">
        <v>226</v>
      </c>
      <c r="AU849" s="153" t="s">
        <v>79</v>
      </c>
      <c r="AV849" s="12" t="s">
        <v>79</v>
      </c>
      <c r="AW849" s="12" t="s">
        <v>31</v>
      </c>
      <c r="AX849" s="12" t="s">
        <v>69</v>
      </c>
      <c r="AY849" s="153" t="s">
        <v>212</v>
      </c>
    </row>
    <row r="850" spans="2:65" s="13" customFormat="1">
      <c r="B850" s="159"/>
      <c r="D850" s="150" t="s">
        <v>226</v>
      </c>
      <c r="E850" s="160" t="s">
        <v>19</v>
      </c>
      <c r="F850" s="161" t="s">
        <v>228</v>
      </c>
      <c r="H850" s="162">
        <v>1.3169999999999999</v>
      </c>
      <c r="I850" s="163"/>
      <c r="L850" s="159"/>
      <c r="M850" s="164"/>
      <c r="T850" s="165"/>
      <c r="AT850" s="160" t="s">
        <v>226</v>
      </c>
      <c r="AU850" s="160" t="s">
        <v>79</v>
      </c>
      <c r="AV850" s="13" t="s">
        <v>229</v>
      </c>
      <c r="AW850" s="13" t="s">
        <v>31</v>
      </c>
      <c r="AX850" s="13" t="s">
        <v>77</v>
      </c>
      <c r="AY850" s="160" t="s">
        <v>212</v>
      </c>
    </row>
    <row r="851" spans="2:65" s="1" customFormat="1" ht="16.5" customHeight="1">
      <c r="B851" s="34"/>
      <c r="C851" s="133" t="s">
        <v>1119</v>
      </c>
      <c r="D851" s="133" t="s">
        <v>215</v>
      </c>
      <c r="E851" s="134" t="s">
        <v>3342</v>
      </c>
      <c r="F851" s="135" t="s">
        <v>3343</v>
      </c>
      <c r="G851" s="136" t="s">
        <v>495</v>
      </c>
      <c r="H851" s="137">
        <v>1.3169999999999999</v>
      </c>
      <c r="I851" s="138"/>
      <c r="J851" s="139">
        <f>ROUND(I851*H851,2)</f>
        <v>0</v>
      </c>
      <c r="K851" s="135" t="s">
        <v>245</v>
      </c>
      <c r="L851" s="34"/>
      <c r="M851" s="140" t="s">
        <v>19</v>
      </c>
      <c r="N851" s="141" t="s">
        <v>40</v>
      </c>
      <c r="P851" s="142">
        <f>O851*H851</f>
        <v>0</v>
      </c>
      <c r="Q851" s="142">
        <v>0</v>
      </c>
      <c r="R851" s="142">
        <f>Q851*H851</f>
        <v>0</v>
      </c>
      <c r="S851" s="142">
        <v>0</v>
      </c>
      <c r="T851" s="143">
        <f>S851*H851</f>
        <v>0</v>
      </c>
      <c r="AR851" s="144" t="s">
        <v>229</v>
      </c>
      <c r="AT851" s="144" t="s">
        <v>215</v>
      </c>
      <c r="AU851" s="144" t="s">
        <v>79</v>
      </c>
      <c r="AY851" s="19" t="s">
        <v>212</v>
      </c>
      <c r="BE851" s="145">
        <f>IF(N851="základní",J851,0)</f>
        <v>0</v>
      </c>
      <c r="BF851" s="145">
        <f>IF(N851="snížená",J851,0)</f>
        <v>0</v>
      </c>
      <c r="BG851" s="145">
        <f>IF(N851="zákl. přenesená",J851,0)</f>
        <v>0</v>
      </c>
      <c r="BH851" s="145">
        <f>IF(N851="sníž. přenesená",J851,0)</f>
        <v>0</v>
      </c>
      <c r="BI851" s="145">
        <f>IF(N851="nulová",J851,0)</f>
        <v>0</v>
      </c>
      <c r="BJ851" s="19" t="s">
        <v>77</v>
      </c>
      <c r="BK851" s="145">
        <f>ROUND(I851*H851,2)</f>
        <v>0</v>
      </c>
      <c r="BL851" s="19" t="s">
        <v>229</v>
      </c>
      <c r="BM851" s="144" t="s">
        <v>3344</v>
      </c>
    </row>
    <row r="852" spans="2:65" s="12" customFormat="1">
      <c r="B852" s="152"/>
      <c r="D852" s="150" t="s">
        <v>226</v>
      </c>
      <c r="E852" s="153" t="s">
        <v>19</v>
      </c>
      <c r="F852" s="154" t="s">
        <v>3345</v>
      </c>
      <c r="H852" s="155">
        <v>1.3169999999999999</v>
      </c>
      <c r="I852" s="156"/>
      <c r="L852" s="152"/>
      <c r="M852" s="157"/>
      <c r="T852" s="158"/>
      <c r="AT852" s="153" t="s">
        <v>226</v>
      </c>
      <c r="AU852" s="153" t="s">
        <v>79</v>
      </c>
      <c r="AV852" s="12" t="s">
        <v>79</v>
      </c>
      <c r="AW852" s="12" t="s">
        <v>31</v>
      </c>
      <c r="AX852" s="12" t="s">
        <v>69</v>
      </c>
      <c r="AY852" s="153" t="s">
        <v>212</v>
      </c>
    </row>
    <row r="853" spans="2:65" s="13" customFormat="1">
      <c r="B853" s="159"/>
      <c r="D853" s="150" t="s">
        <v>226</v>
      </c>
      <c r="E853" s="160" t="s">
        <v>19</v>
      </c>
      <c r="F853" s="161" t="s">
        <v>228</v>
      </c>
      <c r="H853" s="162">
        <v>1.3169999999999999</v>
      </c>
      <c r="I853" s="163"/>
      <c r="L853" s="159"/>
      <c r="M853" s="164"/>
      <c r="T853" s="165"/>
      <c r="AT853" s="160" t="s">
        <v>226</v>
      </c>
      <c r="AU853" s="160" t="s">
        <v>79</v>
      </c>
      <c r="AV853" s="13" t="s">
        <v>229</v>
      </c>
      <c r="AW853" s="13" t="s">
        <v>31</v>
      </c>
      <c r="AX853" s="13" t="s">
        <v>77</v>
      </c>
      <c r="AY853" s="160" t="s">
        <v>212</v>
      </c>
    </row>
    <row r="854" spans="2:65" s="1" customFormat="1" ht="16.5" customHeight="1">
      <c r="B854" s="34"/>
      <c r="C854" s="133" t="s">
        <v>1133</v>
      </c>
      <c r="D854" s="133" t="s">
        <v>215</v>
      </c>
      <c r="E854" s="134" t="s">
        <v>3346</v>
      </c>
      <c r="F854" s="135" t="s">
        <v>3347</v>
      </c>
      <c r="G854" s="136" t="s">
        <v>495</v>
      </c>
      <c r="H854" s="137">
        <v>3.024</v>
      </c>
      <c r="I854" s="138"/>
      <c r="J854" s="139">
        <f>ROUND(I854*H854,2)</f>
        <v>0</v>
      </c>
      <c r="K854" s="135" t="s">
        <v>219</v>
      </c>
      <c r="L854" s="34"/>
      <c r="M854" s="140" t="s">
        <v>19</v>
      </c>
      <c r="N854" s="141" t="s">
        <v>40</v>
      </c>
      <c r="P854" s="142">
        <f>O854*H854</f>
        <v>0</v>
      </c>
      <c r="Q854" s="142">
        <v>0.22797999999999999</v>
      </c>
      <c r="R854" s="142">
        <f>Q854*H854</f>
        <v>0.68941151999999994</v>
      </c>
      <c r="S854" s="142">
        <v>0</v>
      </c>
      <c r="T854" s="143">
        <f>S854*H854</f>
        <v>0</v>
      </c>
      <c r="AR854" s="144" t="s">
        <v>229</v>
      </c>
      <c r="AT854" s="144" t="s">
        <v>215</v>
      </c>
      <c r="AU854" s="144" t="s">
        <v>79</v>
      </c>
      <c r="AY854" s="19" t="s">
        <v>212</v>
      </c>
      <c r="BE854" s="145">
        <f>IF(N854="základní",J854,0)</f>
        <v>0</v>
      </c>
      <c r="BF854" s="145">
        <f>IF(N854="snížená",J854,0)</f>
        <v>0</v>
      </c>
      <c r="BG854" s="145">
        <f>IF(N854="zákl. přenesená",J854,0)</f>
        <v>0</v>
      </c>
      <c r="BH854" s="145">
        <f>IF(N854="sníž. přenesená",J854,0)</f>
        <v>0</v>
      </c>
      <c r="BI854" s="145">
        <f>IF(N854="nulová",J854,0)</f>
        <v>0</v>
      </c>
      <c r="BJ854" s="19" t="s">
        <v>77</v>
      </c>
      <c r="BK854" s="145">
        <f>ROUND(I854*H854,2)</f>
        <v>0</v>
      </c>
      <c r="BL854" s="19" t="s">
        <v>229</v>
      </c>
      <c r="BM854" s="144" t="s">
        <v>3348</v>
      </c>
    </row>
    <row r="855" spans="2:65" s="1" customFormat="1">
      <c r="B855" s="34"/>
      <c r="D855" s="146" t="s">
        <v>222</v>
      </c>
      <c r="F855" s="147" t="s">
        <v>3349</v>
      </c>
      <c r="I855" s="148"/>
      <c r="L855" s="34"/>
      <c r="M855" s="149"/>
      <c r="T855" s="55"/>
      <c r="AT855" s="19" t="s">
        <v>222</v>
      </c>
      <c r="AU855" s="19" t="s">
        <v>79</v>
      </c>
    </row>
    <row r="856" spans="2:65" s="14" customFormat="1">
      <c r="B856" s="170"/>
      <c r="D856" s="150" t="s">
        <v>226</v>
      </c>
      <c r="E856" s="171" t="s">
        <v>19</v>
      </c>
      <c r="F856" s="172" t="s">
        <v>3350</v>
      </c>
      <c r="H856" s="171" t="s">
        <v>19</v>
      </c>
      <c r="I856" s="173"/>
      <c r="L856" s="170"/>
      <c r="M856" s="174"/>
      <c r="T856" s="175"/>
      <c r="AT856" s="171" t="s">
        <v>226</v>
      </c>
      <c r="AU856" s="171" t="s">
        <v>79</v>
      </c>
      <c r="AV856" s="14" t="s">
        <v>77</v>
      </c>
      <c r="AW856" s="14" t="s">
        <v>31</v>
      </c>
      <c r="AX856" s="14" t="s">
        <v>69</v>
      </c>
      <c r="AY856" s="171" t="s">
        <v>212</v>
      </c>
    </row>
    <row r="857" spans="2:65" s="14" customFormat="1">
      <c r="B857" s="170"/>
      <c r="D857" s="150" t="s">
        <v>226</v>
      </c>
      <c r="E857" s="171" t="s">
        <v>19</v>
      </c>
      <c r="F857" s="172" t="s">
        <v>3351</v>
      </c>
      <c r="H857" s="171" t="s">
        <v>19</v>
      </c>
      <c r="I857" s="173"/>
      <c r="L857" s="170"/>
      <c r="M857" s="174"/>
      <c r="T857" s="175"/>
      <c r="AT857" s="171" t="s">
        <v>226</v>
      </c>
      <c r="AU857" s="171" t="s">
        <v>79</v>
      </c>
      <c r="AV857" s="14" t="s">
        <v>77</v>
      </c>
      <c r="AW857" s="14" t="s">
        <v>31</v>
      </c>
      <c r="AX857" s="14" t="s">
        <v>69</v>
      </c>
      <c r="AY857" s="171" t="s">
        <v>212</v>
      </c>
    </row>
    <row r="858" spans="2:65" s="12" customFormat="1">
      <c r="B858" s="152"/>
      <c r="D858" s="150" t="s">
        <v>226</v>
      </c>
      <c r="E858" s="153" t="s">
        <v>19</v>
      </c>
      <c r="F858" s="154" t="s">
        <v>3352</v>
      </c>
      <c r="H858" s="155">
        <v>3.024</v>
      </c>
      <c r="I858" s="156"/>
      <c r="L858" s="152"/>
      <c r="M858" s="157"/>
      <c r="T858" s="158"/>
      <c r="AT858" s="153" t="s">
        <v>226</v>
      </c>
      <c r="AU858" s="153" t="s">
        <v>79</v>
      </c>
      <c r="AV858" s="12" t="s">
        <v>79</v>
      </c>
      <c r="AW858" s="12" t="s">
        <v>31</v>
      </c>
      <c r="AX858" s="12" t="s">
        <v>69</v>
      </c>
      <c r="AY858" s="153" t="s">
        <v>212</v>
      </c>
    </row>
    <row r="859" spans="2:65" s="13" customFormat="1">
      <c r="B859" s="159"/>
      <c r="D859" s="150" t="s">
        <v>226</v>
      </c>
      <c r="E859" s="160" t="s">
        <v>19</v>
      </c>
      <c r="F859" s="161" t="s">
        <v>228</v>
      </c>
      <c r="H859" s="162">
        <v>3.024</v>
      </c>
      <c r="I859" s="163"/>
      <c r="L859" s="159"/>
      <c r="M859" s="164"/>
      <c r="T859" s="165"/>
      <c r="AT859" s="160" t="s">
        <v>226</v>
      </c>
      <c r="AU859" s="160" t="s">
        <v>79</v>
      </c>
      <c r="AV859" s="13" t="s">
        <v>229</v>
      </c>
      <c r="AW859" s="13" t="s">
        <v>31</v>
      </c>
      <c r="AX859" s="13" t="s">
        <v>77</v>
      </c>
      <c r="AY859" s="160" t="s">
        <v>212</v>
      </c>
    </row>
    <row r="860" spans="2:65" s="1" customFormat="1" ht="16.5" customHeight="1">
      <c r="B860" s="34"/>
      <c r="C860" s="133" t="s">
        <v>1148</v>
      </c>
      <c r="D860" s="133" t="s">
        <v>215</v>
      </c>
      <c r="E860" s="134" t="s">
        <v>3353</v>
      </c>
      <c r="F860" s="135" t="s">
        <v>3354</v>
      </c>
      <c r="G860" s="136" t="s">
        <v>495</v>
      </c>
      <c r="H860" s="137">
        <v>897.33600000000001</v>
      </c>
      <c r="I860" s="138"/>
      <c r="J860" s="139">
        <f>ROUND(I860*H860,2)</f>
        <v>0</v>
      </c>
      <c r="K860" s="135" t="s">
        <v>219</v>
      </c>
      <c r="L860" s="34"/>
      <c r="M860" s="140" t="s">
        <v>19</v>
      </c>
      <c r="N860" s="141" t="s">
        <v>40</v>
      </c>
      <c r="P860" s="142">
        <f>O860*H860</f>
        <v>0</v>
      </c>
      <c r="Q860" s="142">
        <v>0.22797999999999999</v>
      </c>
      <c r="R860" s="142">
        <f>Q860*H860</f>
        <v>204.57466127999999</v>
      </c>
      <c r="S860" s="142">
        <v>0</v>
      </c>
      <c r="T860" s="143">
        <f>S860*H860</f>
        <v>0</v>
      </c>
      <c r="AR860" s="144" t="s">
        <v>229</v>
      </c>
      <c r="AT860" s="144" t="s">
        <v>215</v>
      </c>
      <c r="AU860" s="144" t="s">
        <v>79</v>
      </c>
      <c r="AY860" s="19" t="s">
        <v>212</v>
      </c>
      <c r="BE860" s="145">
        <f>IF(N860="základní",J860,0)</f>
        <v>0</v>
      </c>
      <c r="BF860" s="145">
        <f>IF(N860="snížená",J860,0)</f>
        <v>0</v>
      </c>
      <c r="BG860" s="145">
        <f>IF(N860="zákl. přenesená",J860,0)</f>
        <v>0</v>
      </c>
      <c r="BH860" s="145">
        <f>IF(N860="sníž. přenesená",J860,0)</f>
        <v>0</v>
      </c>
      <c r="BI860" s="145">
        <f>IF(N860="nulová",J860,0)</f>
        <v>0</v>
      </c>
      <c r="BJ860" s="19" t="s">
        <v>77</v>
      </c>
      <c r="BK860" s="145">
        <f>ROUND(I860*H860,2)</f>
        <v>0</v>
      </c>
      <c r="BL860" s="19" t="s">
        <v>229</v>
      </c>
      <c r="BM860" s="144" t="s">
        <v>3355</v>
      </c>
    </row>
    <row r="861" spans="2:65" s="1" customFormat="1">
      <c r="B861" s="34"/>
      <c r="D861" s="146" t="s">
        <v>222</v>
      </c>
      <c r="F861" s="147" t="s">
        <v>3356</v>
      </c>
      <c r="I861" s="148"/>
      <c r="L861" s="34"/>
      <c r="M861" s="149"/>
      <c r="T861" s="55"/>
      <c r="AT861" s="19" t="s">
        <v>222</v>
      </c>
      <c r="AU861" s="19" t="s">
        <v>79</v>
      </c>
    </row>
    <row r="862" spans="2:65" s="14" customFormat="1">
      <c r="B862" s="170"/>
      <c r="D862" s="150" t="s">
        <v>226</v>
      </c>
      <c r="E862" s="171" t="s">
        <v>19</v>
      </c>
      <c r="F862" s="172" t="s">
        <v>3357</v>
      </c>
      <c r="H862" s="171" t="s">
        <v>19</v>
      </c>
      <c r="I862" s="173"/>
      <c r="L862" s="170"/>
      <c r="M862" s="174"/>
      <c r="T862" s="175"/>
      <c r="AT862" s="171" t="s">
        <v>226</v>
      </c>
      <c r="AU862" s="171" t="s">
        <v>79</v>
      </c>
      <c r="AV862" s="14" t="s">
        <v>77</v>
      </c>
      <c r="AW862" s="14" t="s">
        <v>31</v>
      </c>
      <c r="AX862" s="14" t="s">
        <v>69</v>
      </c>
      <c r="AY862" s="171" t="s">
        <v>212</v>
      </c>
    </row>
    <row r="863" spans="2:65" s="14" customFormat="1">
      <c r="B863" s="170"/>
      <c r="D863" s="150" t="s">
        <v>226</v>
      </c>
      <c r="E863" s="171" t="s">
        <v>19</v>
      </c>
      <c r="F863" s="172" t="s">
        <v>3358</v>
      </c>
      <c r="H863" s="171" t="s">
        <v>19</v>
      </c>
      <c r="I863" s="173"/>
      <c r="L863" s="170"/>
      <c r="M863" s="174"/>
      <c r="T863" s="175"/>
      <c r="AT863" s="171" t="s">
        <v>226</v>
      </c>
      <c r="AU863" s="171" t="s">
        <v>79</v>
      </c>
      <c r="AV863" s="14" t="s">
        <v>77</v>
      </c>
      <c r="AW863" s="14" t="s">
        <v>31</v>
      </c>
      <c r="AX863" s="14" t="s">
        <v>69</v>
      </c>
      <c r="AY863" s="171" t="s">
        <v>212</v>
      </c>
    </row>
    <row r="864" spans="2:65" s="12" customFormat="1">
      <c r="B864" s="152"/>
      <c r="D864" s="150" t="s">
        <v>226</v>
      </c>
      <c r="E864" s="153" t="s">
        <v>19</v>
      </c>
      <c r="F864" s="154" t="s">
        <v>3359</v>
      </c>
      <c r="H864" s="155">
        <v>897.33600000000001</v>
      </c>
      <c r="I864" s="156"/>
      <c r="L864" s="152"/>
      <c r="M864" s="157"/>
      <c r="T864" s="158"/>
      <c r="AT864" s="153" t="s">
        <v>226</v>
      </c>
      <c r="AU864" s="153" t="s">
        <v>79</v>
      </c>
      <c r="AV864" s="12" t="s">
        <v>79</v>
      </c>
      <c r="AW864" s="12" t="s">
        <v>31</v>
      </c>
      <c r="AX864" s="12" t="s">
        <v>69</v>
      </c>
      <c r="AY864" s="153" t="s">
        <v>212</v>
      </c>
    </row>
    <row r="865" spans="2:65" s="13" customFormat="1">
      <c r="B865" s="159"/>
      <c r="D865" s="150" t="s">
        <v>226</v>
      </c>
      <c r="E865" s="160" t="s">
        <v>19</v>
      </c>
      <c r="F865" s="161" t="s">
        <v>228</v>
      </c>
      <c r="H865" s="162">
        <v>897.33600000000001</v>
      </c>
      <c r="I865" s="163"/>
      <c r="L865" s="159"/>
      <c r="M865" s="164"/>
      <c r="T865" s="165"/>
      <c r="AT865" s="160" t="s">
        <v>226</v>
      </c>
      <c r="AU865" s="160" t="s">
        <v>79</v>
      </c>
      <c r="AV865" s="13" t="s">
        <v>229</v>
      </c>
      <c r="AW865" s="13" t="s">
        <v>31</v>
      </c>
      <c r="AX865" s="13" t="s">
        <v>77</v>
      </c>
      <c r="AY865" s="160" t="s">
        <v>212</v>
      </c>
    </row>
    <row r="866" spans="2:65" s="11" customFormat="1" ht="22.9" customHeight="1">
      <c r="B866" s="121"/>
      <c r="D866" s="122" t="s">
        <v>68</v>
      </c>
      <c r="E866" s="131" t="s">
        <v>253</v>
      </c>
      <c r="F866" s="131" t="s">
        <v>3360</v>
      </c>
      <c r="I866" s="124"/>
      <c r="J866" s="132">
        <f>BK866</f>
        <v>0</v>
      </c>
      <c r="L866" s="121"/>
      <c r="M866" s="126"/>
      <c r="P866" s="127">
        <f>SUM(P867:P1088)</f>
        <v>0</v>
      </c>
      <c r="R866" s="127">
        <f>SUM(R867:R1088)</f>
        <v>184.50133411999994</v>
      </c>
      <c r="T866" s="128">
        <f>SUM(T867:T1088)</f>
        <v>1.0650000000000002E-3</v>
      </c>
      <c r="AR866" s="122" t="s">
        <v>77</v>
      </c>
      <c r="AT866" s="129" t="s">
        <v>68</v>
      </c>
      <c r="AU866" s="129" t="s">
        <v>77</v>
      </c>
      <c r="AY866" s="122" t="s">
        <v>212</v>
      </c>
      <c r="BK866" s="130">
        <f>SUM(BK867:BK1088)</f>
        <v>0</v>
      </c>
    </row>
    <row r="867" spans="2:65" s="1" customFormat="1" ht="16.5" customHeight="1">
      <c r="B867" s="34"/>
      <c r="C867" s="133" t="s">
        <v>1162</v>
      </c>
      <c r="D867" s="133" t="s">
        <v>215</v>
      </c>
      <c r="E867" s="134" t="s">
        <v>3361</v>
      </c>
      <c r="F867" s="135" t="s">
        <v>3362</v>
      </c>
      <c r="G867" s="136" t="s">
        <v>495</v>
      </c>
      <c r="H867" s="137">
        <v>5221.04</v>
      </c>
      <c r="I867" s="138"/>
      <c r="J867" s="139">
        <f>ROUND(I867*H867,2)</f>
        <v>0</v>
      </c>
      <c r="K867" s="135" t="s">
        <v>219</v>
      </c>
      <c r="L867" s="34"/>
      <c r="M867" s="140" t="s">
        <v>19</v>
      </c>
      <c r="N867" s="141" t="s">
        <v>40</v>
      </c>
      <c r="P867" s="142">
        <f>O867*H867</f>
        <v>0</v>
      </c>
      <c r="Q867" s="142">
        <v>2.5999999999999998E-4</v>
      </c>
      <c r="R867" s="142">
        <f>Q867*H867</f>
        <v>1.3574704</v>
      </c>
      <c r="S867" s="142">
        <v>0</v>
      </c>
      <c r="T867" s="143">
        <f>S867*H867</f>
        <v>0</v>
      </c>
      <c r="AR867" s="144" t="s">
        <v>229</v>
      </c>
      <c r="AT867" s="144" t="s">
        <v>215</v>
      </c>
      <c r="AU867" s="144" t="s">
        <v>79</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229</v>
      </c>
      <c r="BM867" s="144" t="s">
        <v>3363</v>
      </c>
    </row>
    <row r="868" spans="2:65" s="1" customFormat="1">
      <c r="B868" s="34"/>
      <c r="D868" s="146" t="s">
        <v>222</v>
      </c>
      <c r="F868" s="147" t="s">
        <v>3364</v>
      </c>
      <c r="I868" s="148"/>
      <c r="L868" s="34"/>
      <c r="M868" s="149"/>
      <c r="T868" s="55"/>
      <c r="AT868" s="19" t="s">
        <v>222</v>
      </c>
      <c r="AU868" s="19" t="s">
        <v>79</v>
      </c>
    </row>
    <row r="869" spans="2:65" s="14" customFormat="1">
      <c r="B869" s="170"/>
      <c r="D869" s="150" t="s">
        <v>226</v>
      </c>
      <c r="E869" s="171" t="s">
        <v>19</v>
      </c>
      <c r="F869" s="172" t="s">
        <v>3365</v>
      </c>
      <c r="H869" s="171" t="s">
        <v>19</v>
      </c>
      <c r="I869" s="173"/>
      <c r="L869" s="170"/>
      <c r="M869" s="174"/>
      <c r="T869" s="175"/>
      <c r="AT869" s="171" t="s">
        <v>226</v>
      </c>
      <c r="AU869" s="171" t="s">
        <v>79</v>
      </c>
      <c r="AV869" s="14" t="s">
        <v>77</v>
      </c>
      <c r="AW869" s="14" t="s">
        <v>31</v>
      </c>
      <c r="AX869" s="14" t="s">
        <v>69</v>
      </c>
      <c r="AY869" s="171" t="s">
        <v>212</v>
      </c>
    </row>
    <row r="870" spans="2:65" s="12" customFormat="1">
      <c r="B870" s="152"/>
      <c r="D870" s="150" t="s">
        <v>226</v>
      </c>
      <c r="E870" s="153" t="s">
        <v>19</v>
      </c>
      <c r="F870" s="154" t="s">
        <v>3366</v>
      </c>
      <c r="H870" s="155">
        <v>754.94</v>
      </c>
      <c r="I870" s="156"/>
      <c r="L870" s="152"/>
      <c r="M870" s="157"/>
      <c r="T870" s="158"/>
      <c r="AT870" s="153" t="s">
        <v>226</v>
      </c>
      <c r="AU870" s="153" t="s">
        <v>79</v>
      </c>
      <c r="AV870" s="12" t="s">
        <v>79</v>
      </c>
      <c r="AW870" s="12" t="s">
        <v>31</v>
      </c>
      <c r="AX870" s="12" t="s">
        <v>69</v>
      </c>
      <c r="AY870" s="153" t="s">
        <v>212</v>
      </c>
    </row>
    <row r="871" spans="2:65" s="12" customFormat="1">
      <c r="B871" s="152"/>
      <c r="D871" s="150" t="s">
        <v>226</v>
      </c>
      <c r="E871" s="153" t="s">
        <v>19</v>
      </c>
      <c r="F871" s="154" t="s">
        <v>3367</v>
      </c>
      <c r="H871" s="155">
        <v>713.22</v>
      </c>
      <c r="I871" s="156"/>
      <c r="L871" s="152"/>
      <c r="M871" s="157"/>
      <c r="T871" s="158"/>
      <c r="AT871" s="153" t="s">
        <v>226</v>
      </c>
      <c r="AU871" s="153" t="s">
        <v>79</v>
      </c>
      <c r="AV871" s="12" t="s">
        <v>79</v>
      </c>
      <c r="AW871" s="12" t="s">
        <v>31</v>
      </c>
      <c r="AX871" s="12" t="s">
        <v>69</v>
      </c>
      <c r="AY871" s="153" t="s">
        <v>212</v>
      </c>
    </row>
    <row r="872" spans="2:65" s="12" customFormat="1">
      <c r="B872" s="152"/>
      <c r="D872" s="150" t="s">
        <v>226</v>
      </c>
      <c r="E872" s="153" t="s">
        <v>19</v>
      </c>
      <c r="F872" s="154" t="s">
        <v>3368</v>
      </c>
      <c r="H872" s="155">
        <v>658.5</v>
      </c>
      <c r="I872" s="156"/>
      <c r="L872" s="152"/>
      <c r="M872" s="157"/>
      <c r="T872" s="158"/>
      <c r="AT872" s="153" t="s">
        <v>226</v>
      </c>
      <c r="AU872" s="153" t="s">
        <v>79</v>
      </c>
      <c r="AV872" s="12" t="s">
        <v>79</v>
      </c>
      <c r="AW872" s="12" t="s">
        <v>31</v>
      </c>
      <c r="AX872" s="12" t="s">
        <v>69</v>
      </c>
      <c r="AY872" s="153" t="s">
        <v>212</v>
      </c>
    </row>
    <row r="873" spans="2:65" s="12" customFormat="1">
      <c r="B873" s="152"/>
      <c r="D873" s="150" t="s">
        <v>226</v>
      </c>
      <c r="E873" s="153" t="s">
        <v>19</v>
      </c>
      <c r="F873" s="154" t="s">
        <v>3369</v>
      </c>
      <c r="H873" s="155">
        <v>742.07</v>
      </c>
      <c r="I873" s="156"/>
      <c r="L873" s="152"/>
      <c r="M873" s="157"/>
      <c r="T873" s="158"/>
      <c r="AT873" s="153" t="s">
        <v>226</v>
      </c>
      <c r="AU873" s="153" t="s">
        <v>79</v>
      </c>
      <c r="AV873" s="12" t="s">
        <v>79</v>
      </c>
      <c r="AW873" s="12" t="s">
        <v>31</v>
      </c>
      <c r="AX873" s="12" t="s">
        <v>69</v>
      </c>
      <c r="AY873" s="153" t="s">
        <v>212</v>
      </c>
    </row>
    <row r="874" spans="2:65" s="12" customFormat="1">
      <c r="B874" s="152"/>
      <c r="D874" s="150" t="s">
        <v>226</v>
      </c>
      <c r="E874" s="153" t="s">
        <v>19</v>
      </c>
      <c r="F874" s="154" t="s">
        <v>3370</v>
      </c>
      <c r="H874" s="155">
        <v>742.6</v>
      </c>
      <c r="I874" s="156"/>
      <c r="L874" s="152"/>
      <c r="M874" s="157"/>
      <c r="T874" s="158"/>
      <c r="AT874" s="153" t="s">
        <v>226</v>
      </c>
      <c r="AU874" s="153" t="s">
        <v>79</v>
      </c>
      <c r="AV874" s="12" t="s">
        <v>79</v>
      </c>
      <c r="AW874" s="12" t="s">
        <v>31</v>
      </c>
      <c r="AX874" s="12" t="s">
        <v>69</v>
      </c>
      <c r="AY874" s="153" t="s">
        <v>212</v>
      </c>
    </row>
    <row r="875" spans="2:65" s="12" customFormat="1">
      <c r="B875" s="152"/>
      <c r="D875" s="150" t="s">
        <v>226</v>
      </c>
      <c r="E875" s="153" t="s">
        <v>19</v>
      </c>
      <c r="F875" s="154" t="s">
        <v>3371</v>
      </c>
      <c r="H875" s="155">
        <v>799.7</v>
      </c>
      <c r="I875" s="156"/>
      <c r="L875" s="152"/>
      <c r="M875" s="157"/>
      <c r="T875" s="158"/>
      <c r="AT875" s="153" t="s">
        <v>226</v>
      </c>
      <c r="AU875" s="153" t="s">
        <v>79</v>
      </c>
      <c r="AV875" s="12" t="s">
        <v>79</v>
      </c>
      <c r="AW875" s="12" t="s">
        <v>31</v>
      </c>
      <c r="AX875" s="12" t="s">
        <v>69</v>
      </c>
      <c r="AY875" s="153" t="s">
        <v>212</v>
      </c>
    </row>
    <row r="876" spans="2:65" s="12" customFormat="1">
      <c r="B876" s="152"/>
      <c r="D876" s="150" t="s">
        <v>226</v>
      </c>
      <c r="E876" s="153" t="s">
        <v>19</v>
      </c>
      <c r="F876" s="154" t="s">
        <v>3372</v>
      </c>
      <c r="H876" s="155">
        <v>810.01</v>
      </c>
      <c r="I876" s="156"/>
      <c r="L876" s="152"/>
      <c r="M876" s="157"/>
      <c r="T876" s="158"/>
      <c r="AT876" s="153" t="s">
        <v>226</v>
      </c>
      <c r="AU876" s="153" t="s">
        <v>79</v>
      </c>
      <c r="AV876" s="12" t="s">
        <v>79</v>
      </c>
      <c r="AW876" s="12" t="s">
        <v>31</v>
      </c>
      <c r="AX876" s="12" t="s">
        <v>69</v>
      </c>
      <c r="AY876" s="153" t="s">
        <v>212</v>
      </c>
    </row>
    <row r="877" spans="2:65" s="13" customFormat="1">
      <c r="B877" s="159"/>
      <c r="D877" s="150" t="s">
        <v>226</v>
      </c>
      <c r="E877" s="160" t="s">
        <v>19</v>
      </c>
      <c r="F877" s="161" t="s">
        <v>228</v>
      </c>
      <c r="H877" s="162">
        <v>5221.04</v>
      </c>
      <c r="I877" s="163"/>
      <c r="L877" s="159"/>
      <c r="M877" s="164"/>
      <c r="T877" s="165"/>
      <c r="AT877" s="160" t="s">
        <v>226</v>
      </c>
      <c r="AU877" s="160" t="s">
        <v>79</v>
      </c>
      <c r="AV877" s="13" t="s">
        <v>229</v>
      </c>
      <c r="AW877" s="13" t="s">
        <v>31</v>
      </c>
      <c r="AX877" s="13" t="s">
        <v>77</v>
      </c>
      <c r="AY877" s="160" t="s">
        <v>212</v>
      </c>
    </row>
    <row r="878" spans="2:65" s="1" customFormat="1" ht="24.2" customHeight="1">
      <c r="B878" s="34"/>
      <c r="C878" s="133" t="s">
        <v>1172</v>
      </c>
      <c r="D878" s="133" t="s">
        <v>215</v>
      </c>
      <c r="E878" s="134" t="s">
        <v>3373</v>
      </c>
      <c r="F878" s="135" t="s">
        <v>3374</v>
      </c>
      <c r="G878" s="136" t="s">
        <v>495</v>
      </c>
      <c r="H878" s="137">
        <v>5221.04</v>
      </c>
      <c r="I878" s="138"/>
      <c r="J878" s="139">
        <f>ROUND(I878*H878,2)</f>
        <v>0</v>
      </c>
      <c r="K878" s="135" t="s">
        <v>219</v>
      </c>
      <c r="L878" s="34"/>
      <c r="M878" s="140" t="s">
        <v>19</v>
      </c>
      <c r="N878" s="141" t="s">
        <v>40</v>
      </c>
      <c r="P878" s="142">
        <f>O878*H878</f>
        <v>0</v>
      </c>
      <c r="Q878" s="142">
        <v>1.103E-2</v>
      </c>
      <c r="R878" s="142">
        <f>Q878*H878</f>
        <v>57.588071200000002</v>
      </c>
      <c r="S878" s="142">
        <v>0</v>
      </c>
      <c r="T878" s="143">
        <f>S878*H878</f>
        <v>0</v>
      </c>
      <c r="AR878" s="144" t="s">
        <v>229</v>
      </c>
      <c r="AT878" s="144" t="s">
        <v>215</v>
      </c>
      <c r="AU878" s="144" t="s">
        <v>79</v>
      </c>
      <c r="AY878" s="19" t="s">
        <v>212</v>
      </c>
      <c r="BE878" s="145">
        <f>IF(N878="základní",J878,0)</f>
        <v>0</v>
      </c>
      <c r="BF878" s="145">
        <f>IF(N878="snížená",J878,0)</f>
        <v>0</v>
      </c>
      <c r="BG878" s="145">
        <f>IF(N878="zákl. přenesená",J878,0)</f>
        <v>0</v>
      </c>
      <c r="BH878" s="145">
        <f>IF(N878="sníž. přenesená",J878,0)</f>
        <v>0</v>
      </c>
      <c r="BI878" s="145">
        <f>IF(N878="nulová",J878,0)</f>
        <v>0</v>
      </c>
      <c r="BJ878" s="19" t="s">
        <v>77</v>
      </c>
      <c r="BK878" s="145">
        <f>ROUND(I878*H878,2)</f>
        <v>0</v>
      </c>
      <c r="BL878" s="19" t="s">
        <v>229</v>
      </c>
      <c r="BM878" s="144" t="s">
        <v>3375</v>
      </c>
    </row>
    <row r="879" spans="2:65" s="1" customFormat="1">
      <c r="B879" s="34"/>
      <c r="D879" s="146" t="s">
        <v>222</v>
      </c>
      <c r="F879" s="147" t="s">
        <v>3376</v>
      </c>
      <c r="I879" s="148"/>
      <c r="L879" s="34"/>
      <c r="M879" s="149"/>
      <c r="T879" s="55"/>
      <c r="AT879" s="19" t="s">
        <v>222</v>
      </c>
      <c r="AU879" s="19" t="s">
        <v>79</v>
      </c>
    </row>
    <row r="880" spans="2:65" s="14" customFormat="1">
      <c r="B880" s="170"/>
      <c r="D880" s="150" t="s">
        <v>226</v>
      </c>
      <c r="E880" s="171" t="s">
        <v>19</v>
      </c>
      <c r="F880" s="172" t="s">
        <v>3377</v>
      </c>
      <c r="H880" s="171" t="s">
        <v>19</v>
      </c>
      <c r="I880" s="173"/>
      <c r="L880" s="170"/>
      <c r="M880" s="174"/>
      <c r="T880" s="175"/>
      <c r="AT880" s="171" t="s">
        <v>226</v>
      </c>
      <c r="AU880" s="171" t="s">
        <v>79</v>
      </c>
      <c r="AV880" s="14" t="s">
        <v>77</v>
      </c>
      <c r="AW880" s="14" t="s">
        <v>31</v>
      </c>
      <c r="AX880" s="14" t="s">
        <v>69</v>
      </c>
      <c r="AY880" s="171" t="s">
        <v>212</v>
      </c>
    </row>
    <row r="881" spans="2:65" s="12" customFormat="1">
      <c r="B881" s="152"/>
      <c r="D881" s="150" t="s">
        <v>226</v>
      </c>
      <c r="E881" s="153" t="s">
        <v>19</v>
      </c>
      <c r="F881" s="154" t="s">
        <v>3366</v>
      </c>
      <c r="H881" s="155">
        <v>754.94</v>
      </c>
      <c r="I881" s="156"/>
      <c r="L881" s="152"/>
      <c r="M881" s="157"/>
      <c r="T881" s="158"/>
      <c r="AT881" s="153" t="s">
        <v>226</v>
      </c>
      <c r="AU881" s="153" t="s">
        <v>79</v>
      </c>
      <c r="AV881" s="12" t="s">
        <v>79</v>
      </c>
      <c r="AW881" s="12" t="s">
        <v>31</v>
      </c>
      <c r="AX881" s="12" t="s">
        <v>69</v>
      </c>
      <c r="AY881" s="153" t="s">
        <v>212</v>
      </c>
    </row>
    <row r="882" spans="2:65" s="12" customFormat="1">
      <c r="B882" s="152"/>
      <c r="D882" s="150" t="s">
        <v>226</v>
      </c>
      <c r="E882" s="153" t="s">
        <v>19</v>
      </c>
      <c r="F882" s="154" t="s">
        <v>3367</v>
      </c>
      <c r="H882" s="155">
        <v>713.22</v>
      </c>
      <c r="I882" s="156"/>
      <c r="L882" s="152"/>
      <c r="M882" s="157"/>
      <c r="T882" s="158"/>
      <c r="AT882" s="153" t="s">
        <v>226</v>
      </c>
      <c r="AU882" s="153" t="s">
        <v>79</v>
      </c>
      <c r="AV882" s="12" t="s">
        <v>79</v>
      </c>
      <c r="AW882" s="12" t="s">
        <v>31</v>
      </c>
      <c r="AX882" s="12" t="s">
        <v>69</v>
      </c>
      <c r="AY882" s="153" t="s">
        <v>212</v>
      </c>
    </row>
    <row r="883" spans="2:65" s="12" customFormat="1">
      <c r="B883" s="152"/>
      <c r="D883" s="150" t="s">
        <v>226</v>
      </c>
      <c r="E883" s="153" t="s">
        <v>19</v>
      </c>
      <c r="F883" s="154" t="s">
        <v>3368</v>
      </c>
      <c r="H883" s="155">
        <v>658.5</v>
      </c>
      <c r="I883" s="156"/>
      <c r="L883" s="152"/>
      <c r="M883" s="157"/>
      <c r="T883" s="158"/>
      <c r="AT883" s="153" t="s">
        <v>226</v>
      </c>
      <c r="AU883" s="153" t="s">
        <v>79</v>
      </c>
      <c r="AV883" s="12" t="s">
        <v>79</v>
      </c>
      <c r="AW883" s="12" t="s">
        <v>31</v>
      </c>
      <c r="AX883" s="12" t="s">
        <v>69</v>
      </c>
      <c r="AY883" s="153" t="s">
        <v>212</v>
      </c>
    </row>
    <row r="884" spans="2:65" s="12" customFormat="1">
      <c r="B884" s="152"/>
      <c r="D884" s="150" t="s">
        <v>226</v>
      </c>
      <c r="E884" s="153" t="s">
        <v>19</v>
      </c>
      <c r="F884" s="154" t="s">
        <v>3369</v>
      </c>
      <c r="H884" s="155">
        <v>742.07</v>
      </c>
      <c r="I884" s="156"/>
      <c r="L884" s="152"/>
      <c r="M884" s="157"/>
      <c r="T884" s="158"/>
      <c r="AT884" s="153" t="s">
        <v>226</v>
      </c>
      <c r="AU884" s="153" t="s">
        <v>79</v>
      </c>
      <c r="AV884" s="12" t="s">
        <v>79</v>
      </c>
      <c r="AW884" s="12" t="s">
        <v>31</v>
      </c>
      <c r="AX884" s="12" t="s">
        <v>69</v>
      </c>
      <c r="AY884" s="153" t="s">
        <v>212</v>
      </c>
    </row>
    <row r="885" spans="2:65" s="12" customFormat="1">
      <c r="B885" s="152"/>
      <c r="D885" s="150" t="s">
        <v>226</v>
      </c>
      <c r="E885" s="153" t="s">
        <v>19</v>
      </c>
      <c r="F885" s="154" t="s">
        <v>3370</v>
      </c>
      <c r="H885" s="155">
        <v>742.6</v>
      </c>
      <c r="I885" s="156"/>
      <c r="L885" s="152"/>
      <c r="M885" s="157"/>
      <c r="T885" s="158"/>
      <c r="AT885" s="153" t="s">
        <v>226</v>
      </c>
      <c r="AU885" s="153" t="s">
        <v>79</v>
      </c>
      <c r="AV885" s="12" t="s">
        <v>79</v>
      </c>
      <c r="AW885" s="12" t="s">
        <v>31</v>
      </c>
      <c r="AX885" s="12" t="s">
        <v>69</v>
      </c>
      <c r="AY885" s="153" t="s">
        <v>212</v>
      </c>
    </row>
    <row r="886" spans="2:65" s="12" customFormat="1">
      <c r="B886" s="152"/>
      <c r="D886" s="150" t="s">
        <v>226</v>
      </c>
      <c r="E886" s="153" t="s">
        <v>19</v>
      </c>
      <c r="F886" s="154" t="s">
        <v>3371</v>
      </c>
      <c r="H886" s="155">
        <v>799.7</v>
      </c>
      <c r="I886" s="156"/>
      <c r="L886" s="152"/>
      <c r="M886" s="157"/>
      <c r="T886" s="158"/>
      <c r="AT886" s="153" t="s">
        <v>226</v>
      </c>
      <c r="AU886" s="153" t="s">
        <v>79</v>
      </c>
      <c r="AV886" s="12" t="s">
        <v>79</v>
      </c>
      <c r="AW886" s="12" t="s">
        <v>31</v>
      </c>
      <c r="AX886" s="12" t="s">
        <v>69</v>
      </c>
      <c r="AY886" s="153" t="s">
        <v>212</v>
      </c>
    </row>
    <row r="887" spans="2:65" s="12" customFormat="1">
      <c r="B887" s="152"/>
      <c r="D887" s="150" t="s">
        <v>226</v>
      </c>
      <c r="E887" s="153" t="s">
        <v>19</v>
      </c>
      <c r="F887" s="154" t="s">
        <v>3372</v>
      </c>
      <c r="H887" s="155">
        <v>810.01</v>
      </c>
      <c r="I887" s="156"/>
      <c r="L887" s="152"/>
      <c r="M887" s="157"/>
      <c r="T887" s="158"/>
      <c r="AT887" s="153" t="s">
        <v>226</v>
      </c>
      <c r="AU887" s="153" t="s">
        <v>79</v>
      </c>
      <c r="AV887" s="12" t="s">
        <v>79</v>
      </c>
      <c r="AW887" s="12" t="s">
        <v>31</v>
      </c>
      <c r="AX887" s="12" t="s">
        <v>69</v>
      </c>
      <c r="AY887" s="153" t="s">
        <v>212</v>
      </c>
    </row>
    <row r="888" spans="2:65" s="13" customFormat="1">
      <c r="B888" s="159"/>
      <c r="D888" s="150" t="s">
        <v>226</v>
      </c>
      <c r="E888" s="160" t="s">
        <v>19</v>
      </c>
      <c r="F888" s="161" t="s">
        <v>228</v>
      </c>
      <c r="H888" s="162">
        <v>5221.04</v>
      </c>
      <c r="I888" s="163"/>
      <c r="L888" s="159"/>
      <c r="M888" s="164"/>
      <c r="T888" s="165"/>
      <c r="AT888" s="160" t="s">
        <v>226</v>
      </c>
      <c r="AU888" s="160" t="s">
        <v>79</v>
      </c>
      <c r="AV888" s="13" t="s">
        <v>229</v>
      </c>
      <c r="AW888" s="13" t="s">
        <v>31</v>
      </c>
      <c r="AX888" s="13" t="s">
        <v>77</v>
      </c>
      <c r="AY888" s="160" t="s">
        <v>212</v>
      </c>
    </row>
    <row r="889" spans="2:65" s="1" customFormat="1" ht="24.2" customHeight="1">
      <c r="B889" s="34"/>
      <c r="C889" s="133" t="s">
        <v>1180</v>
      </c>
      <c r="D889" s="133" t="s">
        <v>215</v>
      </c>
      <c r="E889" s="134" t="s">
        <v>3378</v>
      </c>
      <c r="F889" s="135" t="s">
        <v>3379</v>
      </c>
      <c r="G889" s="136" t="s">
        <v>495</v>
      </c>
      <c r="H889" s="137">
        <v>5221.04</v>
      </c>
      <c r="I889" s="138"/>
      <c r="J889" s="139">
        <f>ROUND(I889*H889,2)</f>
        <v>0</v>
      </c>
      <c r="K889" s="135" t="s">
        <v>219</v>
      </c>
      <c r="L889" s="34"/>
      <c r="M889" s="140" t="s">
        <v>19</v>
      </c>
      <c r="N889" s="141" t="s">
        <v>40</v>
      </c>
      <c r="P889" s="142">
        <f>O889*H889</f>
        <v>0</v>
      </c>
      <c r="Q889" s="142">
        <v>5.5199999999999997E-3</v>
      </c>
      <c r="R889" s="142">
        <f>Q889*H889</f>
        <v>28.820140799999997</v>
      </c>
      <c r="S889" s="142">
        <v>0</v>
      </c>
      <c r="T889" s="143">
        <f>S889*H889</f>
        <v>0</v>
      </c>
      <c r="AR889" s="144" t="s">
        <v>229</v>
      </c>
      <c r="AT889" s="144" t="s">
        <v>215</v>
      </c>
      <c r="AU889" s="144" t="s">
        <v>79</v>
      </c>
      <c r="AY889" s="19" t="s">
        <v>212</v>
      </c>
      <c r="BE889" s="145">
        <f>IF(N889="základní",J889,0)</f>
        <v>0</v>
      </c>
      <c r="BF889" s="145">
        <f>IF(N889="snížená",J889,0)</f>
        <v>0</v>
      </c>
      <c r="BG889" s="145">
        <f>IF(N889="zákl. přenesená",J889,0)</f>
        <v>0</v>
      </c>
      <c r="BH889" s="145">
        <f>IF(N889="sníž. přenesená",J889,0)</f>
        <v>0</v>
      </c>
      <c r="BI889" s="145">
        <f>IF(N889="nulová",J889,0)</f>
        <v>0</v>
      </c>
      <c r="BJ889" s="19" t="s">
        <v>77</v>
      </c>
      <c r="BK889" s="145">
        <f>ROUND(I889*H889,2)</f>
        <v>0</v>
      </c>
      <c r="BL889" s="19" t="s">
        <v>229</v>
      </c>
      <c r="BM889" s="144" t="s">
        <v>3380</v>
      </c>
    </row>
    <row r="890" spans="2:65" s="1" customFormat="1">
      <c r="B890" s="34"/>
      <c r="D890" s="146" t="s">
        <v>222</v>
      </c>
      <c r="F890" s="147" t="s">
        <v>3381</v>
      </c>
      <c r="I890" s="148"/>
      <c r="L890" s="34"/>
      <c r="M890" s="149"/>
      <c r="T890" s="55"/>
      <c r="AT890" s="19" t="s">
        <v>222</v>
      </c>
      <c r="AU890" s="19" t="s">
        <v>79</v>
      </c>
    </row>
    <row r="891" spans="2:65" s="14" customFormat="1">
      <c r="B891" s="170"/>
      <c r="D891" s="150" t="s">
        <v>226</v>
      </c>
      <c r="E891" s="171" t="s">
        <v>19</v>
      </c>
      <c r="F891" s="172" t="s">
        <v>3382</v>
      </c>
      <c r="H891" s="171" t="s">
        <v>19</v>
      </c>
      <c r="I891" s="173"/>
      <c r="L891" s="170"/>
      <c r="M891" s="174"/>
      <c r="T891" s="175"/>
      <c r="AT891" s="171" t="s">
        <v>226</v>
      </c>
      <c r="AU891" s="171" t="s">
        <v>79</v>
      </c>
      <c r="AV891" s="14" t="s">
        <v>77</v>
      </c>
      <c r="AW891" s="14" t="s">
        <v>31</v>
      </c>
      <c r="AX891" s="14" t="s">
        <v>69</v>
      </c>
      <c r="AY891" s="171" t="s">
        <v>212</v>
      </c>
    </row>
    <row r="892" spans="2:65" s="12" customFormat="1">
      <c r="B892" s="152"/>
      <c r="D892" s="150" t="s">
        <v>226</v>
      </c>
      <c r="E892" s="153" t="s">
        <v>19</v>
      </c>
      <c r="F892" s="154" t="s">
        <v>3383</v>
      </c>
      <c r="H892" s="155">
        <v>754.94</v>
      </c>
      <c r="I892" s="156"/>
      <c r="L892" s="152"/>
      <c r="M892" s="157"/>
      <c r="T892" s="158"/>
      <c r="AT892" s="153" t="s">
        <v>226</v>
      </c>
      <c r="AU892" s="153" t="s">
        <v>79</v>
      </c>
      <c r="AV892" s="12" t="s">
        <v>79</v>
      </c>
      <c r="AW892" s="12" t="s">
        <v>31</v>
      </c>
      <c r="AX892" s="12" t="s">
        <v>69</v>
      </c>
      <c r="AY892" s="153" t="s">
        <v>212</v>
      </c>
    </row>
    <row r="893" spans="2:65" s="12" customFormat="1">
      <c r="B893" s="152"/>
      <c r="D893" s="150" t="s">
        <v>226</v>
      </c>
      <c r="E893" s="153" t="s">
        <v>19</v>
      </c>
      <c r="F893" s="154" t="s">
        <v>3384</v>
      </c>
      <c r="H893" s="155">
        <v>713.22</v>
      </c>
      <c r="I893" s="156"/>
      <c r="L893" s="152"/>
      <c r="M893" s="157"/>
      <c r="T893" s="158"/>
      <c r="AT893" s="153" t="s">
        <v>226</v>
      </c>
      <c r="AU893" s="153" t="s">
        <v>79</v>
      </c>
      <c r="AV893" s="12" t="s">
        <v>79</v>
      </c>
      <c r="AW893" s="12" t="s">
        <v>31</v>
      </c>
      <c r="AX893" s="12" t="s">
        <v>69</v>
      </c>
      <c r="AY893" s="153" t="s">
        <v>212</v>
      </c>
    </row>
    <row r="894" spans="2:65" s="12" customFormat="1">
      <c r="B894" s="152"/>
      <c r="D894" s="150" t="s">
        <v>226</v>
      </c>
      <c r="E894" s="153" t="s">
        <v>19</v>
      </c>
      <c r="F894" s="154" t="s">
        <v>3385</v>
      </c>
      <c r="H894" s="155">
        <v>658.5</v>
      </c>
      <c r="I894" s="156"/>
      <c r="L894" s="152"/>
      <c r="M894" s="157"/>
      <c r="T894" s="158"/>
      <c r="AT894" s="153" t="s">
        <v>226</v>
      </c>
      <c r="AU894" s="153" t="s">
        <v>79</v>
      </c>
      <c r="AV894" s="12" t="s">
        <v>79</v>
      </c>
      <c r="AW894" s="12" t="s">
        <v>31</v>
      </c>
      <c r="AX894" s="12" t="s">
        <v>69</v>
      </c>
      <c r="AY894" s="153" t="s">
        <v>212</v>
      </c>
    </row>
    <row r="895" spans="2:65" s="12" customFormat="1">
      <c r="B895" s="152"/>
      <c r="D895" s="150" t="s">
        <v>226</v>
      </c>
      <c r="E895" s="153" t="s">
        <v>19</v>
      </c>
      <c r="F895" s="154" t="s">
        <v>3386</v>
      </c>
      <c r="H895" s="155">
        <v>742.07</v>
      </c>
      <c r="I895" s="156"/>
      <c r="L895" s="152"/>
      <c r="M895" s="157"/>
      <c r="T895" s="158"/>
      <c r="AT895" s="153" t="s">
        <v>226</v>
      </c>
      <c r="AU895" s="153" t="s">
        <v>79</v>
      </c>
      <c r="AV895" s="12" t="s">
        <v>79</v>
      </c>
      <c r="AW895" s="12" t="s">
        <v>31</v>
      </c>
      <c r="AX895" s="12" t="s">
        <v>69</v>
      </c>
      <c r="AY895" s="153" t="s">
        <v>212</v>
      </c>
    </row>
    <row r="896" spans="2:65" s="12" customFormat="1">
      <c r="B896" s="152"/>
      <c r="D896" s="150" t="s">
        <v>226</v>
      </c>
      <c r="E896" s="153" t="s">
        <v>19</v>
      </c>
      <c r="F896" s="154" t="s">
        <v>3387</v>
      </c>
      <c r="H896" s="155">
        <v>742.6</v>
      </c>
      <c r="I896" s="156"/>
      <c r="L896" s="152"/>
      <c r="M896" s="157"/>
      <c r="T896" s="158"/>
      <c r="AT896" s="153" t="s">
        <v>226</v>
      </c>
      <c r="AU896" s="153" t="s">
        <v>79</v>
      </c>
      <c r="AV896" s="12" t="s">
        <v>79</v>
      </c>
      <c r="AW896" s="12" t="s">
        <v>31</v>
      </c>
      <c r="AX896" s="12" t="s">
        <v>69</v>
      </c>
      <c r="AY896" s="153" t="s">
        <v>212</v>
      </c>
    </row>
    <row r="897" spans="2:65" s="12" customFormat="1">
      <c r="B897" s="152"/>
      <c r="D897" s="150" t="s">
        <v>226</v>
      </c>
      <c r="E897" s="153" t="s">
        <v>19</v>
      </c>
      <c r="F897" s="154" t="s">
        <v>3388</v>
      </c>
      <c r="H897" s="155">
        <v>799.7</v>
      </c>
      <c r="I897" s="156"/>
      <c r="L897" s="152"/>
      <c r="M897" s="157"/>
      <c r="T897" s="158"/>
      <c r="AT897" s="153" t="s">
        <v>226</v>
      </c>
      <c r="AU897" s="153" t="s">
        <v>79</v>
      </c>
      <c r="AV897" s="12" t="s">
        <v>79</v>
      </c>
      <c r="AW897" s="12" t="s">
        <v>31</v>
      </c>
      <c r="AX897" s="12" t="s">
        <v>69</v>
      </c>
      <c r="AY897" s="153" t="s">
        <v>212</v>
      </c>
    </row>
    <row r="898" spans="2:65" s="12" customFormat="1">
      <c r="B898" s="152"/>
      <c r="D898" s="150" t="s">
        <v>226</v>
      </c>
      <c r="E898" s="153" t="s">
        <v>19</v>
      </c>
      <c r="F898" s="154" t="s">
        <v>3389</v>
      </c>
      <c r="H898" s="155">
        <v>810.01</v>
      </c>
      <c r="I898" s="156"/>
      <c r="L898" s="152"/>
      <c r="M898" s="157"/>
      <c r="T898" s="158"/>
      <c r="AT898" s="153" t="s">
        <v>226</v>
      </c>
      <c r="AU898" s="153" t="s">
        <v>79</v>
      </c>
      <c r="AV898" s="12" t="s">
        <v>79</v>
      </c>
      <c r="AW898" s="12" t="s">
        <v>31</v>
      </c>
      <c r="AX898" s="12" t="s">
        <v>69</v>
      </c>
      <c r="AY898" s="153" t="s">
        <v>212</v>
      </c>
    </row>
    <row r="899" spans="2:65" s="13" customFormat="1">
      <c r="B899" s="159"/>
      <c r="D899" s="150" t="s">
        <v>226</v>
      </c>
      <c r="E899" s="160" t="s">
        <v>19</v>
      </c>
      <c r="F899" s="161" t="s">
        <v>228</v>
      </c>
      <c r="H899" s="162">
        <v>5221.04</v>
      </c>
      <c r="I899" s="163"/>
      <c r="L899" s="159"/>
      <c r="M899" s="164"/>
      <c r="T899" s="165"/>
      <c r="AT899" s="160" t="s">
        <v>226</v>
      </c>
      <c r="AU899" s="160" t="s">
        <v>79</v>
      </c>
      <c r="AV899" s="13" t="s">
        <v>229</v>
      </c>
      <c r="AW899" s="13" t="s">
        <v>31</v>
      </c>
      <c r="AX899" s="13" t="s">
        <v>77</v>
      </c>
      <c r="AY899" s="160" t="s">
        <v>212</v>
      </c>
    </row>
    <row r="900" spans="2:65" s="1" customFormat="1" ht="24.2" customHeight="1">
      <c r="B900" s="34"/>
      <c r="C900" s="133" t="s">
        <v>1188</v>
      </c>
      <c r="D900" s="133" t="s">
        <v>215</v>
      </c>
      <c r="E900" s="134" t="s">
        <v>3390</v>
      </c>
      <c r="F900" s="135" t="s">
        <v>3391</v>
      </c>
      <c r="G900" s="136" t="s">
        <v>495</v>
      </c>
      <c r="H900" s="137">
        <v>1223.501</v>
      </c>
      <c r="I900" s="138"/>
      <c r="J900" s="139">
        <f>ROUND(I900*H900,2)</f>
        <v>0</v>
      </c>
      <c r="K900" s="135" t="s">
        <v>219</v>
      </c>
      <c r="L900" s="34"/>
      <c r="M900" s="140" t="s">
        <v>19</v>
      </c>
      <c r="N900" s="141" t="s">
        <v>40</v>
      </c>
      <c r="P900" s="142">
        <f>O900*H900</f>
        <v>0</v>
      </c>
      <c r="Q900" s="142">
        <v>2.5999999999999998E-4</v>
      </c>
      <c r="R900" s="142">
        <f>Q900*H900</f>
        <v>0.31811025999999998</v>
      </c>
      <c r="S900" s="142">
        <v>0</v>
      </c>
      <c r="T900" s="143">
        <f>S900*H900</f>
        <v>0</v>
      </c>
      <c r="AR900" s="144" t="s">
        <v>229</v>
      </c>
      <c r="AT900" s="144" t="s">
        <v>215</v>
      </c>
      <c r="AU900" s="144" t="s">
        <v>79</v>
      </c>
      <c r="AY900" s="19" t="s">
        <v>212</v>
      </c>
      <c r="BE900" s="145">
        <f>IF(N900="základní",J900,0)</f>
        <v>0</v>
      </c>
      <c r="BF900" s="145">
        <f>IF(N900="snížená",J900,0)</f>
        <v>0</v>
      </c>
      <c r="BG900" s="145">
        <f>IF(N900="zákl. přenesená",J900,0)</f>
        <v>0</v>
      </c>
      <c r="BH900" s="145">
        <f>IF(N900="sníž. přenesená",J900,0)</f>
        <v>0</v>
      </c>
      <c r="BI900" s="145">
        <f>IF(N900="nulová",J900,0)</f>
        <v>0</v>
      </c>
      <c r="BJ900" s="19" t="s">
        <v>77</v>
      </c>
      <c r="BK900" s="145">
        <f>ROUND(I900*H900,2)</f>
        <v>0</v>
      </c>
      <c r="BL900" s="19" t="s">
        <v>229</v>
      </c>
      <c r="BM900" s="144" t="s">
        <v>3392</v>
      </c>
    </row>
    <row r="901" spans="2:65" s="1" customFormat="1">
      <c r="B901" s="34"/>
      <c r="D901" s="146" t="s">
        <v>222</v>
      </c>
      <c r="F901" s="147" t="s">
        <v>3393</v>
      </c>
      <c r="I901" s="148"/>
      <c r="L901" s="34"/>
      <c r="M901" s="149"/>
      <c r="T901" s="55"/>
      <c r="AT901" s="19" t="s">
        <v>222</v>
      </c>
      <c r="AU901" s="19" t="s">
        <v>79</v>
      </c>
    </row>
    <row r="902" spans="2:65" s="14" customFormat="1">
      <c r="B902" s="170"/>
      <c r="D902" s="150" t="s">
        <v>226</v>
      </c>
      <c r="E902" s="171" t="s">
        <v>19</v>
      </c>
      <c r="F902" s="172" t="s">
        <v>3394</v>
      </c>
      <c r="H902" s="171" t="s">
        <v>19</v>
      </c>
      <c r="I902" s="173"/>
      <c r="L902" s="170"/>
      <c r="M902" s="174"/>
      <c r="T902" s="175"/>
      <c r="AT902" s="171" t="s">
        <v>226</v>
      </c>
      <c r="AU902" s="171" t="s">
        <v>79</v>
      </c>
      <c r="AV902" s="14" t="s">
        <v>77</v>
      </c>
      <c r="AW902" s="14" t="s">
        <v>31</v>
      </c>
      <c r="AX902" s="14" t="s">
        <v>69</v>
      </c>
      <c r="AY902" s="171" t="s">
        <v>212</v>
      </c>
    </row>
    <row r="903" spans="2:65" s="14" customFormat="1">
      <c r="B903" s="170"/>
      <c r="D903" s="150" t="s">
        <v>226</v>
      </c>
      <c r="E903" s="171" t="s">
        <v>19</v>
      </c>
      <c r="F903" s="172" t="s">
        <v>3395</v>
      </c>
      <c r="H903" s="171" t="s">
        <v>19</v>
      </c>
      <c r="I903" s="173"/>
      <c r="L903" s="170"/>
      <c r="M903" s="174"/>
      <c r="T903" s="175"/>
      <c r="AT903" s="171" t="s">
        <v>226</v>
      </c>
      <c r="AU903" s="171" t="s">
        <v>79</v>
      </c>
      <c r="AV903" s="14" t="s">
        <v>77</v>
      </c>
      <c r="AW903" s="14" t="s">
        <v>31</v>
      </c>
      <c r="AX903" s="14" t="s">
        <v>69</v>
      </c>
      <c r="AY903" s="171" t="s">
        <v>212</v>
      </c>
    </row>
    <row r="904" spans="2:65" s="12" customFormat="1">
      <c r="B904" s="152"/>
      <c r="D904" s="150" t="s">
        <v>226</v>
      </c>
      <c r="E904" s="153" t="s">
        <v>19</v>
      </c>
      <c r="F904" s="154" t="s">
        <v>3396</v>
      </c>
      <c r="H904" s="155">
        <v>25.097999999999999</v>
      </c>
      <c r="I904" s="156"/>
      <c r="L904" s="152"/>
      <c r="M904" s="157"/>
      <c r="T904" s="158"/>
      <c r="AT904" s="153" t="s">
        <v>226</v>
      </c>
      <c r="AU904" s="153" t="s">
        <v>79</v>
      </c>
      <c r="AV904" s="12" t="s">
        <v>79</v>
      </c>
      <c r="AW904" s="12" t="s">
        <v>31</v>
      </c>
      <c r="AX904" s="12" t="s">
        <v>69</v>
      </c>
      <c r="AY904" s="153" t="s">
        <v>212</v>
      </c>
    </row>
    <row r="905" spans="2:65" s="12" customFormat="1">
      <c r="B905" s="152"/>
      <c r="D905" s="150" t="s">
        <v>226</v>
      </c>
      <c r="E905" s="153" t="s">
        <v>19</v>
      </c>
      <c r="F905" s="154" t="s">
        <v>3397</v>
      </c>
      <c r="H905" s="155">
        <v>25.097999999999999</v>
      </c>
      <c r="I905" s="156"/>
      <c r="L905" s="152"/>
      <c r="M905" s="157"/>
      <c r="T905" s="158"/>
      <c r="AT905" s="153" t="s">
        <v>226</v>
      </c>
      <c r="AU905" s="153" t="s">
        <v>79</v>
      </c>
      <c r="AV905" s="12" t="s">
        <v>79</v>
      </c>
      <c r="AW905" s="12" t="s">
        <v>31</v>
      </c>
      <c r="AX905" s="12" t="s">
        <v>69</v>
      </c>
      <c r="AY905" s="153" t="s">
        <v>212</v>
      </c>
    </row>
    <row r="906" spans="2:65" s="12" customFormat="1">
      <c r="B906" s="152"/>
      <c r="D906" s="150" t="s">
        <v>226</v>
      </c>
      <c r="E906" s="153" t="s">
        <v>19</v>
      </c>
      <c r="F906" s="154" t="s">
        <v>3398</v>
      </c>
      <c r="H906" s="155">
        <v>25.097999999999999</v>
      </c>
      <c r="I906" s="156"/>
      <c r="L906" s="152"/>
      <c r="M906" s="157"/>
      <c r="T906" s="158"/>
      <c r="AT906" s="153" t="s">
        <v>226</v>
      </c>
      <c r="AU906" s="153" t="s">
        <v>79</v>
      </c>
      <c r="AV906" s="12" t="s">
        <v>79</v>
      </c>
      <c r="AW906" s="12" t="s">
        <v>31</v>
      </c>
      <c r="AX906" s="12" t="s">
        <v>69</v>
      </c>
      <c r="AY906" s="153" t="s">
        <v>212</v>
      </c>
    </row>
    <row r="907" spans="2:65" s="12" customFormat="1">
      <c r="B907" s="152"/>
      <c r="D907" s="150" t="s">
        <v>226</v>
      </c>
      <c r="E907" s="153" t="s">
        <v>19</v>
      </c>
      <c r="F907" s="154" t="s">
        <v>3399</v>
      </c>
      <c r="H907" s="155">
        <v>25.097999999999999</v>
      </c>
      <c r="I907" s="156"/>
      <c r="L907" s="152"/>
      <c r="M907" s="157"/>
      <c r="T907" s="158"/>
      <c r="AT907" s="153" t="s">
        <v>226</v>
      </c>
      <c r="AU907" s="153" t="s">
        <v>79</v>
      </c>
      <c r="AV907" s="12" t="s">
        <v>79</v>
      </c>
      <c r="AW907" s="12" t="s">
        <v>31</v>
      </c>
      <c r="AX907" s="12" t="s">
        <v>69</v>
      </c>
      <c r="AY907" s="153" t="s">
        <v>212</v>
      </c>
    </row>
    <row r="908" spans="2:65" s="12" customFormat="1">
      <c r="B908" s="152"/>
      <c r="D908" s="150" t="s">
        <v>226</v>
      </c>
      <c r="E908" s="153" t="s">
        <v>19</v>
      </c>
      <c r="F908" s="154" t="s">
        <v>3400</v>
      </c>
      <c r="H908" s="155">
        <v>25.097999999999999</v>
      </c>
      <c r="I908" s="156"/>
      <c r="L908" s="152"/>
      <c r="M908" s="157"/>
      <c r="T908" s="158"/>
      <c r="AT908" s="153" t="s">
        <v>226</v>
      </c>
      <c r="AU908" s="153" t="s">
        <v>79</v>
      </c>
      <c r="AV908" s="12" t="s">
        <v>79</v>
      </c>
      <c r="AW908" s="12" t="s">
        <v>31</v>
      </c>
      <c r="AX908" s="12" t="s">
        <v>69</v>
      </c>
      <c r="AY908" s="153" t="s">
        <v>212</v>
      </c>
    </row>
    <row r="909" spans="2:65" s="12" customFormat="1">
      <c r="B909" s="152"/>
      <c r="D909" s="150" t="s">
        <v>226</v>
      </c>
      <c r="E909" s="153" t="s">
        <v>19</v>
      </c>
      <c r="F909" s="154" t="s">
        <v>3401</v>
      </c>
      <c r="H909" s="155">
        <v>25.097999999999999</v>
      </c>
      <c r="I909" s="156"/>
      <c r="L909" s="152"/>
      <c r="M909" s="157"/>
      <c r="T909" s="158"/>
      <c r="AT909" s="153" t="s">
        <v>226</v>
      </c>
      <c r="AU909" s="153" t="s">
        <v>79</v>
      </c>
      <c r="AV909" s="12" t="s">
        <v>79</v>
      </c>
      <c r="AW909" s="12" t="s">
        <v>31</v>
      </c>
      <c r="AX909" s="12" t="s">
        <v>69</v>
      </c>
      <c r="AY909" s="153" t="s">
        <v>212</v>
      </c>
    </row>
    <row r="910" spans="2:65" s="12" customFormat="1">
      <c r="B910" s="152"/>
      <c r="D910" s="150" t="s">
        <v>226</v>
      </c>
      <c r="E910" s="153" t="s">
        <v>19</v>
      </c>
      <c r="F910" s="154" t="s">
        <v>3402</v>
      </c>
      <c r="H910" s="155">
        <v>12.548999999999999</v>
      </c>
      <c r="I910" s="156"/>
      <c r="L910" s="152"/>
      <c r="M910" s="157"/>
      <c r="T910" s="158"/>
      <c r="AT910" s="153" t="s">
        <v>226</v>
      </c>
      <c r="AU910" s="153" t="s">
        <v>79</v>
      </c>
      <c r="AV910" s="12" t="s">
        <v>79</v>
      </c>
      <c r="AW910" s="12" t="s">
        <v>31</v>
      </c>
      <c r="AX910" s="12" t="s">
        <v>69</v>
      </c>
      <c r="AY910" s="153" t="s">
        <v>212</v>
      </c>
    </row>
    <row r="911" spans="2:65" s="15" customFormat="1">
      <c r="B911" s="176"/>
      <c r="D911" s="150" t="s">
        <v>226</v>
      </c>
      <c r="E911" s="177" t="s">
        <v>19</v>
      </c>
      <c r="F911" s="178" t="s">
        <v>455</v>
      </c>
      <c r="H911" s="179">
        <v>163.137</v>
      </c>
      <c r="I911" s="180"/>
      <c r="L911" s="176"/>
      <c r="M911" s="181"/>
      <c r="T911" s="182"/>
      <c r="AT911" s="177" t="s">
        <v>226</v>
      </c>
      <c r="AU911" s="177" t="s">
        <v>79</v>
      </c>
      <c r="AV911" s="15" t="s">
        <v>236</v>
      </c>
      <c r="AW911" s="15" t="s">
        <v>31</v>
      </c>
      <c r="AX911" s="15" t="s">
        <v>69</v>
      </c>
      <c r="AY911" s="177" t="s">
        <v>212</v>
      </c>
    </row>
    <row r="912" spans="2:65" s="14" customFormat="1">
      <c r="B912" s="170"/>
      <c r="D912" s="150" t="s">
        <v>226</v>
      </c>
      <c r="E912" s="171" t="s">
        <v>19</v>
      </c>
      <c r="F912" s="172" t="s">
        <v>3403</v>
      </c>
      <c r="H912" s="171" t="s">
        <v>19</v>
      </c>
      <c r="I912" s="173"/>
      <c r="L912" s="170"/>
      <c r="M912" s="174"/>
      <c r="T912" s="175"/>
      <c r="AT912" s="171" t="s">
        <v>226</v>
      </c>
      <c r="AU912" s="171" t="s">
        <v>79</v>
      </c>
      <c r="AV912" s="14" t="s">
        <v>77</v>
      </c>
      <c r="AW912" s="14" t="s">
        <v>31</v>
      </c>
      <c r="AX912" s="14" t="s">
        <v>69</v>
      </c>
      <c r="AY912" s="171" t="s">
        <v>212</v>
      </c>
    </row>
    <row r="913" spans="2:65" s="12" customFormat="1">
      <c r="B913" s="152"/>
      <c r="D913" s="150" t="s">
        <v>226</v>
      </c>
      <c r="E913" s="153" t="s">
        <v>19</v>
      </c>
      <c r="F913" s="154" t="s">
        <v>3404</v>
      </c>
      <c r="H913" s="155">
        <v>526.82000000000005</v>
      </c>
      <c r="I913" s="156"/>
      <c r="L913" s="152"/>
      <c r="M913" s="157"/>
      <c r="T913" s="158"/>
      <c r="AT913" s="153" t="s">
        <v>226</v>
      </c>
      <c r="AU913" s="153" t="s">
        <v>79</v>
      </c>
      <c r="AV913" s="12" t="s">
        <v>79</v>
      </c>
      <c r="AW913" s="12" t="s">
        <v>31</v>
      </c>
      <c r="AX913" s="12" t="s">
        <v>69</v>
      </c>
      <c r="AY913" s="153" t="s">
        <v>212</v>
      </c>
    </row>
    <row r="914" spans="2:65" s="12" customFormat="1">
      <c r="B914" s="152"/>
      <c r="D914" s="150" t="s">
        <v>226</v>
      </c>
      <c r="E914" s="153" t="s">
        <v>19</v>
      </c>
      <c r="F914" s="154" t="s">
        <v>3405</v>
      </c>
      <c r="H914" s="155">
        <v>533.54399999999998</v>
      </c>
      <c r="I914" s="156"/>
      <c r="L914" s="152"/>
      <c r="M914" s="157"/>
      <c r="T914" s="158"/>
      <c r="AT914" s="153" t="s">
        <v>226</v>
      </c>
      <c r="AU914" s="153" t="s">
        <v>79</v>
      </c>
      <c r="AV914" s="12" t="s">
        <v>79</v>
      </c>
      <c r="AW914" s="12" t="s">
        <v>31</v>
      </c>
      <c r="AX914" s="12" t="s">
        <v>69</v>
      </c>
      <c r="AY914" s="153" t="s">
        <v>212</v>
      </c>
    </row>
    <row r="915" spans="2:65" s="15" customFormat="1">
      <c r="B915" s="176"/>
      <c r="D915" s="150" t="s">
        <v>226</v>
      </c>
      <c r="E915" s="177" t="s">
        <v>19</v>
      </c>
      <c r="F915" s="178" t="s">
        <v>455</v>
      </c>
      <c r="H915" s="179">
        <v>1060.364</v>
      </c>
      <c r="I915" s="180"/>
      <c r="L915" s="176"/>
      <c r="M915" s="181"/>
      <c r="T915" s="182"/>
      <c r="AT915" s="177" t="s">
        <v>226</v>
      </c>
      <c r="AU915" s="177" t="s">
        <v>79</v>
      </c>
      <c r="AV915" s="15" t="s">
        <v>236</v>
      </c>
      <c r="AW915" s="15" t="s">
        <v>31</v>
      </c>
      <c r="AX915" s="15" t="s">
        <v>69</v>
      </c>
      <c r="AY915" s="177" t="s">
        <v>212</v>
      </c>
    </row>
    <row r="916" spans="2:65" s="13" customFormat="1">
      <c r="B916" s="159"/>
      <c r="D916" s="150" t="s">
        <v>226</v>
      </c>
      <c r="E916" s="160" t="s">
        <v>19</v>
      </c>
      <c r="F916" s="161" t="s">
        <v>228</v>
      </c>
      <c r="H916" s="162">
        <v>1223.501</v>
      </c>
      <c r="I916" s="163"/>
      <c r="L916" s="159"/>
      <c r="M916" s="164"/>
      <c r="T916" s="165"/>
      <c r="AT916" s="160" t="s">
        <v>226</v>
      </c>
      <c r="AU916" s="160" t="s">
        <v>79</v>
      </c>
      <c r="AV916" s="13" t="s">
        <v>229</v>
      </c>
      <c r="AW916" s="13" t="s">
        <v>31</v>
      </c>
      <c r="AX916" s="13" t="s">
        <v>77</v>
      </c>
      <c r="AY916" s="160" t="s">
        <v>212</v>
      </c>
    </row>
    <row r="917" spans="2:65" s="1" customFormat="1" ht="24.2" customHeight="1">
      <c r="B917" s="34"/>
      <c r="C917" s="133" t="s">
        <v>1195</v>
      </c>
      <c r="D917" s="133" t="s">
        <v>215</v>
      </c>
      <c r="E917" s="134" t="s">
        <v>3406</v>
      </c>
      <c r="F917" s="135" t="s">
        <v>3407</v>
      </c>
      <c r="G917" s="136" t="s">
        <v>495</v>
      </c>
      <c r="H917" s="137">
        <v>1223.501</v>
      </c>
      <c r="I917" s="138"/>
      <c r="J917" s="139">
        <f>ROUND(I917*H917,2)</f>
        <v>0</v>
      </c>
      <c r="K917" s="135" t="s">
        <v>219</v>
      </c>
      <c r="L917" s="34"/>
      <c r="M917" s="140" t="s">
        <v>19</v>
      </c>
      <c r="N917" s="141" t="s">
        <v>40</v>
      </c>
      <c r="P917" s="142">
        <f>O917*H917</f>
        <v>0</v>
      </c>
      <c r="Q917" s="142">
        <v>1.103E-2</v>
      </c>
      <c r="R917" s="142">
        <f>Q917*H917</f>
        <v>13.49521603</v>
      </c>
      <c r="S917" s="142">
        <v>0</v>
      </c>
      <c r="T917" s="143">
        <f>S917*H917</f>
        <v>0</v>
      </c>
      <c r="AR917" s="144" t="s">
        <v>229</v>
      </c>
      <c r="AT917" s="144" t="s">
        <v>215</v>
      </c>
      <c r="AU917" s="144" t="s">
        <v>79</v>
      </c>
      <c r="AY917" s="19" t="s">
        <v>212</v>
      </c>
      <c r="BE917" s="145">
        <f>IF(N917="základní",J917,0)</f>
        <v>0</v>
      </c>
      <c r="BF917" s="145">
        <f>IF(N917="snížená",J917,0)</f>
        <v>0</v>
      </c>
      <c r="BG917" s="145">
        <f>IF(N917="zákl. přenesená",J917,0)</f>
        <v>0</v>
      </c>
      <c r="BH917" s="145">
        <f>IF(N917="sníž. přenesená",J917,0)</f>
        <v>0</v>
      </c>
      <c r="BI917" s="145">
        <f>IF(N917="nulová",J917,0)</f>
        <v>0</v>
      </c>
      <c r="BJ917" s="19" t="s">
        <v>77</v>
      </c>
      <c r="BK917" s="145">
        <f>ROUND(I917*H917,2)</f>
        <v>0</v>
      </c>
      <c r="BL917" s="19" t="s">
        <v>229</v>
      </c>
      <c r="BM917" s="144" t="s">
        <v>3408</v>
      </c>
    </row>
    <row r="918" spans="2:65" s="1" customFormat="1">
      <c r="B918" s="34"/>
      <c r="D918" s="146" t="s">
        <v>222</v>
      </c>
      <c r="F918" s="147" t="s">
        <v>3409</v>
      </c>
      <c r="I918" s="148"/>
      <c r="L918" s="34"/>
      <c r="M918" s="149"/>
      <c r="T918" s="55"/>
      <c r="AT918" s="19" t="s">
        <v>222</v>
      </c>
      <c r="AU918" s="19" t="s">
        <v>79</v>
      </c>
    </row>
    <row r="919" spans="2:65" s="14" customFormat="1">
      <c r="B919" s="170"/>
      <c r="D919" s="150" t="s">
        <v>226</v>
      </c>
      <c r="E919" s="171" t="s">
        <v>19</v>
      </c>
      <c r="F919" s="172" t="s">
        <v>3410</v>
      </c>
      <c r="H919" s="171" t="s">
        <v>19</v>
      </c>
      <c r="I919" s="173"/>
      <c r="L919" s="170"/>
      <c r="M919" s="174"/>
      <c r="T919" s="175"/>
      <c r="AT919" s="171" t="s">
        <v>226</v>
      </c>
      <c r="AU919" s="171" t="s">
        <v>79</v>
      </c>
      <c r="AV919" s="14" t="s">
        <v>77</v>
      </c>
      <c r="AW919" s="14" t="s">
        <v>31</v>
      </c>
      <c r="AX919" s="14" t="s">
        <v>69</v>
      </c>
      <c r="AY919" s="171" t="s">
        <v>212</v>
      </c>
    </row>
    <row r="920" spans="2:65" s="14" customFormat="1">
      <c r="B920" s="170"/>
      <c r="D920" s="150" t="s">
        <v>226</v>
      </c>
      <c r="E920" s="171" t="s">
        <v>19</v>
      </c>
      <c r="F920" s="172" t="s">
        <v>3395</v>
      </c>
      <c r="H920" s="171" t="s">
        <v>19</v>
      </c>
      <c r="I920" s="173"/>
      <c r="L920" s="170"/>
      <c r="M920" s="174"/>
      <c r="T920" s="175"/>
      <c r="AT920" s="171" t="s">
        <v>226</v>
      </c>
      <c r="AU920" s="171" t="s">
        <v>79</v>
      </c>
      <c r="AV920" s="14" t="s">
        <v>77</v>
      </c>
      <c r="AW920" s="14" t="s">
        <v>31</v>
      </c>
      <c r="AX920" s="14" t="s">
        <v>69</v>
      </c>
      <c r="AY920" s="171" t="s">
        <v>212</v>
      </c>
    </row>
    <row r="921" spans="2:65" s="12" customFormat="1">
      <c r="B921" s="152"/>
      <c r="D921" s="150" t="s">
        <v>226</v>
      </c>
      <c r="E921" s="153" t="s">
        <v>19</v>
      </c>
      <c r="F921" s="154" t="s">
        <v>3396</v>
      </c>
      <c r="H921" s="155">
        <v>25.097999999999999</v>
      </c>
      <c r="I921" s="156"/>
      <c r="L921" s="152"/>
      <c r="M921" s="157"/>
      <c r="T921" s="158"/>
      <c r="AT921" s="153" t="s">
        <v>226</v>
      </c>
      <c r="AU921" s="153" t="s">
        <v>79</v>
      </c>
      <c r="AV921" s="12" t="s">
        <v>79</v>
      </c>
      <c r="AW921" s="12" t="s">
        <v>31</v>
      </c>
      <c r="AX921" s="12" t="s">
        <v>69</v>
      </c>
      <c r="AY921" s="153" t="s">
        <v>212</v>
      </c>
    </row>
    <row r="922" spans="2:65" s="12" customFormat="1">
      <c r="B922" s="152"/>
      <c r="D922" s="150" t="s">
        <v>226</v>
      </c>
      <c r="E922" s="153" t="s">
        <v>19</v>
      </c>
      <c r="F922" s="154" t="s">
        <v>3397</v>
      </c>
      <c r="H922" s="155">
        <v>25.097999999999999</v>
      </c>
      <c r="I922" s="156"/>
      <c r="L922" s="152"/>
      <c r="M922" s="157"/>
      <c r="T922" s="158"/>
      <c r="AT922" s="153" t="s">
        <v>226</v>
      </c>
      <c r="AU922" s="153" t="s">
        <v>79</v>
      </c>
      <c r="AV922" s="12" t="s">
        <v>79</v>
      </c>
      <c r="AW922" s="12" t="s">
        <v>31</v>
      </c>
      <c r="AX922" s="12" t="s">
        <v>69</v>
      </c>
      <c r="AY922" s="153" t="s">
        <v>212</v>
      </c>
    </row>
    <row r="923" spans="2:65" s="12" customFormat="1">
      <c r="B923" s="152"/>
      <c r="D923" s="150" t="s">
        <v>226</v>
      </c>
      <c r="E923" s="153" t="s">
        <v>19</v>
      </c>
      <c r="F923" s="154" t="s">
        <v>3398</v>
      </c>
      <c r="H923" s="155">
        <v>25.097999999999999</v>
      </c>
      <c r="I923" s="156"/>
      <c r="L923" s="152"/>
      <c r="M923" s="157"/>
      <c r="T923" s="158"/>
      <c r="AT923" s="153" t="s">
        <v>226</v>
      </c>
      <c r="AU923" s="153" t="s">
        <v>79</v>
      </c>
      <c r="AV923" s="12" t="s">
        <v>79</v>
      </c>
      <c r="AW923" s="12" t="s">
        <v>31</v>
      </c>
      <c r="AX923" s="12" t="s">
        <v>69</v>
      </c>
      <c r="AY923" s="153" t="s">
        <v>212</v>
      </c>
    </row>
    <row r="924" spans="2:65" s="12" customFormat="1">
      <c r="B924" s="152"/>
      <c r="D924" s="150" t="s">
        <v>226</v>
      </c>
      <c r="E924" s="153" t="s">
        <v>19</v>
      </c>
      <c r="F924" s="154" t="s">
        <v>3399</v>
      </c>
      <c r="H924" s="155">
        <v>25.097999999999999</v>
      </c>
      <c r="I924" s="156"/>
      <c r="L924" s="152"/>
      <c r="M924" s="157"/>
      <c r="T924" s="158"/>
      <c r="AT924" s="153" t="s">
        <v>226</v>
      </c>
      <c r="AU924" s="153" t="s">
        <v>79</v>
      </c>
      <c r="AV924" s="12" t="s">
        <v>79</v>
      </c>
      <c r="AW924" s="12" t="s">
        <v>31</v>
      </c>
      <c r="AX924" s="12" t="s">
        <v>69</v>
      </c>
      <c r="AY924" s="153" t="s">
        <v>212</v>
      </c>
    </row>
    <row r="925" spans="2:65" s="12" customFormat="1">
      <c r="B925" s="152"/>
      <c r="D925" s="150" t="s">
        <v>226</v>
      </c>
      <c r="E925" s="153" t="s">
        <v>19</v>
      </c>
      <c r="F925" s="154" t="s">
        <v>3400</v>
      </c>
      <c r="H925" s="155">
        <v>25.097999999999999</v>
      </c>
      <c r="I925" s="156"/>
      <c r="L925" s="152"/>
      <c r="M925" s="157"/>
      <c r="T925" s="158"/>
      <c r="AT925" s="153" t="s">
        <v>226</v>
      </c>
      <c r="AU925" s="153" t="s">
        <v>79</v>
      </c>
      <c r="AV925" s="12" t="s">
        <v>79</v>
      </c>
      <c r="AW925" s="12" t="s">
        <v>31</v>
      </c>
      <c r="AX925" s="12" t="s">
        <v>69</v>
      </c>
      <c r="AY925" s="153" t="s">
        <v>212</v>
      </c>
    </row>
    <row r="926" spans="2:65" s="12" customFormat="1">
      <c r="B926" s="152"/>
      <c r="D926" s="150" t="s">
        <v>226</v>
      </c>
      <c r="E926" s="153" t="s">
        <v>19</v>
      </c>
      <c r="F926" s="154" t="s">
        <v>3401</v>
      </c>
      <c r="H926" s="155">
        <v>25.097999999999999</v>
      </c>
      <c r="I926" s="156"/>
      <c r="L926" s="152"/>
      <c r="M926" s="157"/>
      <c r="T926" s="158"/>
      <c r="AT926" s="153" t="s">
        <v>226</v>
      </c>
      <c r="AU926" s="153" t="s">
        <v>79</v>
      </c>
      <c r="AV926" s="12" t="s">
        <v>79</v>
      </c>
      <c r="AW926" s="12" t="s">
        <v>31</v>
      </c>
      <c r="AX926" s="12" t="s">
        <v>69</v>
      </c>
      <c r="AY926" s="153" t="s">
        <v>212</v>
      </c>
    </row>
    <row r="927" spans="2:65" s="12" customFormat="1">
      <c r="B927" s="152"/>
      <c r="D927" s="150" t="s">
        <v>226</v>
      </c>
      <c r="E927" s="153" t="s">
        <v>19</v>
      </c>
      <c r="F927" s="154" t="s">
        <v>3402</v>
      </c>
      <c r="H927" s="155">
        <v>12.548999999999999</v>
      </c>
      <c r="I927" s="156"/>
      <c r="L927" s="152"/>
      <c r="M927" s="157"/>
      <c r="T927" s="158"/>
      <c r="AT927" s="153" t="s">
        <v>226</v>
      </c>
      <c r="AU927" s="153" t="s">
        <v>79</v>
      </c>
      <c r="AV927" s="12" t="s">
        <v>79</v>
      </c>
      <c r="AW927" s="12" t="s">
        <v>31</v>
      </c>
      <c r="AX927" s="12" t="s">
        <v>69</v>
      </c>
      <c r="AY927" s="153" t="s">
        <v>212</v>
      </c>
    </row>
    <row r="928" spans="2:65" s="15" customFormat="1">
      <c r="B928" s="176"/>
      <c r="D928" s="150" t="s">
        <v>226</v>
      </c>
      <c r="E928" s="177" t="s">
        <v>19</v>
      </c>
      <c r="F928" s="178" t="s">
        <v>455</v>
      </c>
      <c r="H928" s="179">
        <v>163.137</v>
      </c>
      <c r="I928" s="180"/>
      <c r="L928" s="176"/>
      <c r="M928" s="181"/>
      <c r="T928" s="182"/>
      <c r="AT928" s="177" t="s">
        <v>226</v>
      </c>
      <c r="AU928" s="177" t="s">
        <v>79</v>
      </c>
      <c r="AV928" s="15" t="s">
        <v>236</v>
      </c>
      <c r="AW928" s="15" t="s">
        <v>31</v>
      </c>
      <c r="AX928" s="15" t="s">
        <v>69</v>
      </c>
      <c r="AY928" s="177" t="s">
        <v>212</v>
      </c>
    </row>
    <row r="929" spans="2:65" s="14" customFormat="1">
      <c r="B929" s="170"/>
      <c r="D929" s="150" t="s">
        <v>226</v>
      </c>
      <c r="E929" s="171" t="s">
        <v>19</v>
      </c>
      <c r="F929" s="172" t="s">
        <v>3403</v>
      </c>
      <c r="H929" s="171" t="s">
        <v>19</v>
      </c>
      <c r="I929" s="173"/>
      <c r="L929" s="170"/>
      <c r="M929" s="174"/>
      <c r="T929" s="175"/>
      <c r="AT929" s="171" t="s">
        <v>226</v>
      </c>
      <c r="AU929" s="171" t="s">
        <v>79</v>
      </c>
      <c r="AV929" s="14" t="s">
        <v>77</v>
      </c>
      <c r="AW929" s="14" t="s">
        <v>31</v>
      </c>
      <c r="AX929" s="14" t="s">
        <v>69</v>
      </c>
      <c r="AY929" s="171" t="s">
        <v>212</v>
      </c>
    </row>
    <row r="930" spans="2:65" s="12" customFormat="1">
      <c r="B930" s="152"/>
      <c r="D930" s="150" t="s">
        <v>226</v>
      </c>
      <c r="E930" s="153" t="s">
        <v>19</v>
      </c>
      <c r="F930" s="154" t="s">
        <v>3404</v>
      </c>
      <c r="H930" s="155">
        <v>526.82000000000005</v>
      </c>
      <c r="I930" s="156"/>
      <c r="L930" s="152"/>
      <c r="M930" s="157"/>
      <c r="T930" s="158"/>
      <c r="AT930" s="153" t="s">
        <v>226</v>
      </c>
      <c r="AU930" s="153" t="s">
        <v>79</v>
      </c>
      <c r="AV930" s="12" t="s">
        <v>79</v>
      </c>
      <c r="AW930" s="12" t="s">
        <v>31</v>
      </c>
      <c r="AX930" s="12" t="s">
        <v>69</v>
      </c>
      <c r="AY930" s="153" t="s">
        <v>212</v>
      </c>
    </row>
    <row r="931" spans="2:65" s="12" customFormat="1">
      <c r="B931" s="152"/>
      <c r="D931" s="150" t="s">
        <v>226</v>
      </c>
      <c r="E931" s="153" t="s">
        <v>19</v>
      </c>
      <c r="F931" s="154" t="s">
        <v>3405</v>
      </c>
      <c r="H931" s="155">
        <v>533.54399999999998</v>
      </c>
      <c r="I931" s="156"/>
      <c r="L931" s="152"/>
      <c r="M931" s="157"/>
      <c r="T931" s="158"/>
      <c r="AT931" s="153" t="s">
        <v>226</v>
      </c>
      <c r="AU931" s="153" t="s">
        <v>79</v>
      </c>
      <c r="AV931" s="12" t="s">
        <v>79</v>
      </c>
      <c r="AW931" s="12" t="s">
        <v>31</v>
      </c>
      <c r="AX931" s="12" t="s">
        <v>69</v>
      </c>
      <c r="AY931" s="153" t="s">
        <v>212</v>
      </c>
    </row>
    <row r="932" spans="2:65" s="15" customFormat="1">
      <c r="B932" s="176"/>
      <c r="D932" s="150" t="s">
        <v>226</v>
      </c>
      <c r="E932" s="177" t="s">
        <v>19</v>
      </c>
      <c r="F932" s="178" t="s">
        <v>455</v>
      </c>
      <c r="H932" s="179">
        <v>1060.364</v>
      </c>
      <c r="I932" s="180"/>
      <c r="L932" s="176"/>
      <c r="M932" s="181"/>
      <c r="T932" s="182"/>
      <c r="AT932" s="177" t="s">
        <v>226</v>
      </c>
      <c r="AU932" s="177" t="s">
        <v>79</v>
      </c>
      <c r="AV932" s="15" t="s">
        <v>236</v>
      </c>
      <c r="AW932" s="15" t="s">
        <v>31</v>
      </c>
      <c r="AX932" s="15" t="s">
        <v>69</v>
      </c>
      <c r="AY932" s="177" t="s">
        <v>212</v>
      </c>
    </row>
    <row r="933" spans="2:65" s="13" customFormat="1">
      <c r="B933" s="159"/>
      <c r="D933" s="150" t="s">
        <v>226</v>
      </c>
      <c r="E933" s="160" t="s">
        <v>19</v>
      </c>
      <c r="F933" s="161" t="s">
        <v>228</v>
      </c>
      <c r="H933" s="162">
        <v>1223.501</v>
      </c>
      <c r="I933" s="163"/>
      <c r="L933" s="159"/>
      <c r="M933" s="164"/>
      <c r="T933" s="165"/>
      <c r="AT933" s="160" t="s">
        <v>226</v>
      </c>
      <c r="AU933" s="160" t="s">
        <v>79</v>
      </c>
      <c r="AV933" s="13" t="s">
        <v>229</v>
      </c>
      <c r="AW933" s="13" t="s">
        <v>31</v>
      </c>
      <c r="AX933" s="13" t="s">
        <v>77</v>
      </c>
      <c r="AY933" s="160" t="s">
        <v>212</v>
      </c>
    </row>
    <row r="934" spans="2:65" s="1" customFormat="1" ht="24.2" customHeight="1">
      <c r="B934" s="34"/>
      <c r="C934" s="133" t="s">
        <v>1209</v>
      </c>
      <c r="D934" s="133" t="s">
        <v>215</v>
      </c>
      <c r="E934" s="134" t="s">
        <v>3411</v>
      </c>
      <c r="F934" s="135" t="s">
        <v>3412</v>
      </c>
      <c r="G934" s="136" t="s">
        <v>495</v>
      </c>
      <c r="H934" s="137">
        <v>1223.501</v>
      </c>
      <c r="I934" s="138"/>
      <c r="J934" s="139">
        <f>ROUND(I934*H934,2)</f>
        <v>0</v>
      </c>
      <c r="K934" s="135" t="s">
        <v>219</v>
      </c>
      <c r="L934" s="34"/>
      <c r="M934" s="140" t="s">
        <v>19</v>
      </c>
      <c r="N934" s="141" t="s">
        <v>40</v>
      </c>
      <c r="P934" s="142">
        <f>O934*H934</f>
        <v>0</v>
      </c>
      <c r="Q934" s="142">
        <v>5.5199999999999997E-3</v>
      </c>
      <c r="R934" s="142">
        <f>Q934*H934</f>
        <v>6.7537255199999997</v>
      </c>
      <c r="S934" s="142">
        <v>0</v>
      </c>
      <c r="T934" s="143">
        <f>S934*H934</f>
        <v>0</v>
      </c>
      <c r="AR934" s="144" t="s">
        <v>229</v>
      </c>
      <c r="AT934" s="144" t="s">
        <v>215</v>
      </c>
      <c r="AU934" s="144" t="s">
        <v>79</v>
      </c>
      <c r="AY934" s="19" t="s">
        <v>212</v>
      </c>
      <c r="BE934" s="145">
        <f>IF(N934="základní",J934,0)</f>
        <v>0</v>
      </c>
      <c r="BF934" s="145">
        <f>IF(N934="snížená",J934,0)</f>
        <v>0</v>
      </c>
      <c r="BG934" s="145">
        <f>IF(N934="zákl. přenesená",J934,0)</f>
        <v>0</v>
      </c>
      <c r="BH934" s="145">
        <f>IF(N934="sníž. přenesená",J934,0)</f>
        <v>0</v>
      </c>
      <c r="BI934" s="145">
        <f>IF(N934="nulová",J934,0)</f>
        <v>0</v>
      </c>
      <c r="BJ934" s="19" t="s">
        <v>77</v>
      </c>
      <c r="BK934" s="145">
        <f>ROUND(I934*H934,2)</f>
        <v>0</v>
      </c>
      <c r="BL934" s="19" t="s">
        <v>229</v>
      </c>
      <c r="BM934" s="144" t="s">
        <v>3413</v>
      </c>
    </row>
    <row r="935" spans="2:65" s="1" customFormat="1">
      <c r="B935" s="34"/>
      <c r="D935" s="146" t="s">
        <v>222</v>
      </c>
      <c r="F935" s="147" t="s">
        <v>3414</v>
      </c>
      <c r="I935" s="148"/>
      <c r="L935" s="34"/>
      <c r="M935" s="149"/>
      <c r="T935" s="55"/>
      <c r="AT935" s="19" t="s">
        <v>222</v>
      </c>
      <c r="AU935" s="19" t="s">
        <v>79</v>
      </c>
    </row>
    <row r="936" spans="2:65" s="14" customFormat="1">
      <c r="B936" s="170"/>
      <c r="D936" s="150" t="s">
        <v>226</v>
      </c>
      <c r="E936" s="171" t="s">
        <v>19</v>
      </c>
      <c r="F936" s="172" t="s">
        <v>3415</v>
      </c>
      <c r="H936" s="171" t="s">
        <v>19</v>
      </c>
      <c r="I936" s="173"/>
      <c r="L936" s="170"/>
      <c r="M936" s="174"/>
      <c r="T936" s="175"/>
      <c r="AT936" s="171" t="s">
        <v>226</v>
      </c>
      <c r="AU936" s="171" t="s">
        <v>79</v>
      </c>
      <c r="AV936" s="14" t="s">
        <v>77</v>
      </c>
      <c r="AW936" s="14" t="s">
        <v>31</v>
      </c>
      <c r="AX936" s="14" t="s">
        <v>69</v>
      </c>
      <c r="AY936" s="171" t="s">
        <v>212</v>
      </c>
    </row>
    <row r="937" spans="2:65" s="14" customFormat="1">
      <c r="B937" s="170"/>
      <c r="D937" s="150" t="s">
        <v>226</v>
      </c>
      <c r="E937" s="171" t="s">
        <v>19</v>
      </c>
      <c r="F937" s="172" t="s">
        <v>3395</v>
      </c>
      <c r="H937" s="171" t="s">
        <v>19</v>
      </c>
      <c r="I937" s="173"/>
      <c r="L937" s="170"/>
      <c r="M937" s="174"/>
      <c r="T937" s="175"/>
      <c r="AT937" s="171" t="s">
        <v>226</v>
      </c>
      <c r="AU937" s="171" t="s">
        <v>79</v>
      </c>
      <c r="AV937" s="14" t="s">
        <v>77</v>
      </c>
      <c r="AW937" s="14" t="s">
        <v>31</v>
      </c>
      <c r="AX937" s="14" t="s">
        <v>69</v>
      </c>
      <c r="AY937" s="171" t="s">
        <v>212</v>
      </c>
    </row>
    <row r="938" spans="2:65" s="12" customFormat="1">
      <c r="B938" s="152"/>
      <c r="D938" s="150" t="s">
        <v>226</v>
      </c>
      <c r="E938" s="153" t="s">
        <v>19</v>
      </c>
      <c r="F938" s="154" t="s">
        <v>3396</v>
      </c>
      <c r="H938" s="155">
        <v>25.097999999999999</v>
      </c>
      <c r="I938" s="156"/>
      <c r="L938" s="152"/>
      <c r="M938" s="157"/>
      <c r="T938" s="158"/>
      <c r="AT938" s="153" t="s">
        <v>226</v>
      </c>
      <c r="AU938" s="153" t="s">
        <v>79</v>
      </c>
      <c r="AV938" s="12" t="s">
        <v>79</v>
      </c>
      <c r="AW938" s="12" t="s">
        <v>31</v>
      </c>
      <c r="AX938" s="12" t="s">
        <v>69</v>
      </c>
      <c r="AY938" s="153" t="s">
        <v>212</v>
      </c>
    </row>
    <row r="939" spans="2:65" s="12" customFormat="1">
      <c r="B939" s="152"/>
      <c r="D939" s="150" t="s">
        <v>226</v>
      </c>
      <c r="E939" s="153" t="s">
        <v>19</v>
      </c>
      <c r="F939" s="154" t="s">
        <v>3397</v>
      </c>
      <c r="H939" s="155">
        <v>25.097999999999999</v>
      </c>
      <c r="I939" s="156"/>
      <c r="L939" s="152"/>
      <c r="M939" s="157"/>
      <c r="T939" s="158"/>
      <c r="AT939" s="153" t="s">
        <v>226</v>
      </c>
      <c r="AU939" s="153" t="s">
        <v>79</v>
      </c>
      <c r="AV939" s="12" t="s">
        <v>79</v>
      </c>
      <c r="AW939" s="12" t="s">
        <v>31</v>
      </c>
      <c r="AX939" s="12" t="s">
        <v>69</v>
      </c>
      <c r="AY939" s="153" t="s">
        <v>212</v>
      </c>
    </row>
    <row r="940" spans="2:65" s="12" customFormat="1">
      <c r="B940" s="152"/>
      <c r="D940" s="150" t="s">
        <v>226</v>
      </c>
      <c r="E940" s="153" t="s">
        <v>19</v>
      </c>
      <c r="F940" s="154" t="s">
        <v>3398</v>
      </c>
      <c r="H940" s="155">
        <v>25.097999999999999</v>
      </c>
      <c r="I940" s="156"/>
      <c r="L940" s="152"/>
      <c r="M940" s="157"/>
      <c r="T940" s="158"/>
      <c r="AT940" s="153" t="s">
        <v>226</v>
      </c>
      <c r="AU940" s="153" t="s">
        <v>79</v>
      </c>
      <c r="AV940" s="12" t="s">
        <v>79</v>
      </c>
      <c r="AW940" s="12" t="s">
        <v>31</v>
      </c>
      <c r="AX940" s="12" t="s">
        <v>69</v>
      </c>
      <c r="AY940" s="153" t="s">
        <v>212</v>
      </c>
    </row>
    <row r="941" spans="2:65" s="12" customFormat="1">
      <c r="B941" s="152"/>
      <c r="D941" s="150" t="s">
        <v>226</v>
      </c>
      <c r="E941" s="153" t="s">
        <v>19</v>
      </c>
      <c r="F941" s="154" t="s">
        <v>3399</v>
      </c>
      <c r="H941" s="155">
        <v>25.097999999999999</v>
      </c>
      <c r="I941" s="156"/>
      <c r="L941" s="152"/>
      <c r="M941" s="157"/>
      <c r="T941" s="158"/>
      <c r="AT941" s="153" t="s">
        <v>226</v>
      </c>
      <c r="AU941" s="153" t="s">
        <v>79</v>
      </c>
      <c r="AV941" s="12" t="s">
        <v>79</v>
      </c>
      <c r="AW941" s="12" t="s">
        <v>31</v>
      </c>
      <c r="AX941" s="12" t="s">
        <v>69</v>
      </c>
      <c r="AY941" s="153" t="s">
        <v>212</v>
      </c>
    </row>
    <row r="942" spans="2:65" s="12" customFormat="1">
      <c r="B942" s="152"/>
      <c r="D942" s="150" t="s">
        <v>226</v>
      </c>
      <c r="E942" s="153" t="s">
        <v>19</v>
      </c>
      <c r="F942" s="154" t="s">
        <v>3400</v>
      </c>
      <c r="H942" s="155">
        <v>25.097999999999999</v>
      </c>
      <c r="I942" s="156"/>
      <c r="L942" s="152"/>
      <c r="M942" s="157"/>
      <c r="T942" s="158"/>
      <c r="AT942" s="153" t="s">
        <v>226</v>
      </c>
      <c r="AU942" s="153" t="s">
        <v>79</v>
      </c>
      <c r="AV942" s="12" t="s">
        <v>79</v>
      </c>
      <c r="AW942" s="12" t="s">
        <v>31</v>
      </c>
      <c r="AX942" s="12" t="s">
        <v>69</v>
      </c>
      <c r="AY942" s="153" t="s">
        <v>212</v>
      </c>
    </row>
    <row r="943" spans="2:65" s="12" customFormat="1">
      <c r="B943" s="152"/>
      <c r="D943" s="150" t="s">
        <v>226</v>
      </c>
      <c r="E943" s="153" t="s">
        <v>19</v>
      </c>
      <c r="F943" s="154" t="s">
        <v>3401</v>
      </c>
      <c r="H943" s="155">
        <v>25.097999999999999</v>
      </c>
      <c r="I943" s="156"/>
      <c r="L943" s="152"/>
      <c r="M943" s="157"/>
      <c r="T943" s="158"/>
      <c r="AT943" s="153" t="s">
        <v>226</v>
      </c>
      <c r="AU943" s="153" t="s">
        <v>79</v>
      </c>
      <c r="AV943" s="12" t="s">
        <v>79</v>
      </c>
      <c r="AW943" s="12" t="s">
        <v>31</v>
      </c>
      <c r="AX943" s="12" t="s">
        <v>69</v>
      </c>
      <c r="AY943" s="153" t="s">
        <v>212</v>
      </c>
    </row>
    <row r="944" spans="2:65" s="12" customFormat="1">
      <c r="B944" s="152"/>
      <c r="D944" s="150" t="s">
        <v>226</v>
      </c>
      <c r="E944" s="153" t="s">
        <v>19</v>
      </c>
      <c r="F944" s="154" t="s">
        <v>3402</v>
      </c>
      <c r="H944" s="155">
        <v>12.548999999999999</v>
      </c>
      <c r="I944" s="156"/>
      <c r="L944" s="152"/>
      <c r="M944" s="157"/>
      <c r="T944" s="158"/>
      <c r="AT944" s="153" t="s">
        <v>226</v>
      </c>
      <c r="AU944" s="153" t="s">
        <v>79</v>
      </c>
      <c r="AV944" s="12" t="s">
        <v>79</v>
      </c>
      <c r="AW944" s="12" t="s">
        <v>31</v>
      </c>
      <c r="AX944" s="12" t="s">
        <v>69</v>
      </c>
      <c r="AY944" s="153" t="s">
        <v>212</v>
      </c>
    </row>
    <row r="945" spans="2:65" s="15" customFormat="1">
      <c r="B945" s="176"/>
      <c r="D945" s="150" t="s">
        <v>226</v>
      </c>
      <c r="E945" s="177" t="s">
        <v>19</v>
      </c>
      <c r="F945" s="178" t="s">
        <v>455</v>
      </c>
      <c r="H945" s="179">
        <v>163.137</v>
      </c>
      <c r="I945" s="180"/>
      <c r="L945" s="176"/>
      <c r="M945" s="181"/>
      <c r="T945" s="182"/>
      <c r="AT945" s="177" t="s">
        <v>226</v>
      </c>
      <c r="AU945" s="177" t="s">
        <v>79</v>
      </c>
      <c r="AV945" s="15" t="s">
        <v>236</v>
      </c>
      <c r="AW945" s="15" t="s">
        <v>31</v>
      </c>
      <c r="AX945" s="15" t="s">
        <v>69</v>
      </c>
      <c r="AY945" s="177" t="s">
        <v>212</v>
      </c>
    </row>
    <row r="946" spans="2:65" s="14" customFormat="1">
      <c r="B946" s="170"/>
      <c r="D946" s="150" t="s">
        <v>226</v>
      </c>
      <c r="E946" s="171" t="s">
        <v>19</v>
      </c>
      <c r="F946" s="172" t="s">
        <v>3403</v>
      </c>
      <c r="H946" s="171" t="s">
        <v>19</v>
      </c>
      <c r="I946" s="173"/>
      <c r="L946" s="170"/>
      <c r="M946" s="174"/>
      <c r="T946" s="175"/>
      <c r="AT946" s="171" t="s">
        <v>226</v>
      </c>
      <c r="AU946" s="171" t="s">
        <v>79</v>
      </c>
      <c r="AV946" s="14" t="s">
        <v>77</v>
      </c>
      <c r="AW946" s="14" t="s">
        <v>31</v>
      </c>
      <c r="AX946" s="14" t="s">
        <v>69</v>
      </c>
      <c r="AY946" s="171" t="s">
        <v>212</v>
      </c>
    </row>
    <row r="947" spans="2:65" s="12" customFormat="1">
      <c r="B947" s="152"/>
      <c r="D947" s="150" t="s">
        <v>226</v>
      </c>
      <c r="E947" s="153" t="s">
        <v>19</v>
      </c>
      <c r="F947" s="154" t="s">
        <v>3404</v>
      </c>
      <c r="H947" s="155">
        <v>526.82000000000005</v>
      </c>
      <c r="I947" s="156"/>
      <c r="L947" s="152"/>
      <c r="M947" s="157"/>
      <c r="T947" s="158"/>
      <c r="AT947" s="153" t="s">
        <v>226</v>
      </c>
      <c r="AU947" s="153" t="s">
        <v>79</v>
      </c>
      <c r="AV947" s="12" t="s">
        <v>79</v>
      </c>
      <c r="AW947" s="12" t="s">
        <v>31</v>
      </c>
      <c r="AX947" s="12" t="s">
        <v>69</v>
      </c>
      <c r="AY947" s="153" t="s">
        <v>212</v>
      </c>
    </row>
    <row r="948" spans="2:65" s="12" customFormat="1">
      <c r="B948" s="152"/>
      <c r="D948" s="150" t="s">
        <v>226</v>
      </c>
      <c r="E948" s="153" t="s">
        <v>19</v>
      </c>
      <c r="F948" s="154" t="s">
        <v>3405</v>
      </c>
      <c r="H948" s="155">
        <v>533.54399999999998</v>
      </c>
      <c r="I948" s="156"/>
      <c r="L948" s="152"/>
      <c r="M948" s="157"/>
      <c r="T948" s="158"/>
      <c r="AT948" s="153" t="s">
        <v>226</v>
      </c>
      <c r="AU948" s="153" t="s">
        <v>79</v>
      </c>
      <c r="AV948" s="12" t="s">
        <v>79</v>
      </c>
      <c r="AW948" s="12" t="s">
        <v>31</v>
      </c>
      <c r="AX948" s="12" t="s">
        <v>69</v>
      </c>
      <c r="AY948" s="153" t="s">
        <v>212</v>
      </c>
    </row>
    <row r="949" spans="2:65" s="15" customFormat="1">
      <c r="B949" s="176"/>
      <c r="D949" s="150" t="s">
        <v>226</v>
      </c>
      <c r="E949" s="177" t="s">
        <v>19</v>
      </c>
      <c r="F949" s="178" t="s">
        <v>455</v>
      </c>
      <c r="H949" s="179">
        <v>1060.364</v>
      </c>
      <c r="I949" s="180"/>
      <c r="L949" s="176"/>
      <c r="M949" s="181"/>
      <c r="T949" s="182"/>
      <c r="AT949" s="177" t="s">
        <v>226</v>
      </c>
      <c r="AU949" s="177" t="s">
        <v>79</v>
      </c>
      <c r="AV949" s="15" t="s">
        <v>236</v>
      </c>
      <c r="AW949" s="15" t="s">
        <v>31</v>
      </c>
      <c r="AX949" s="15" t="s">
        <v>69</v>
      </c>
      <c r="AY949" s="177" t="s">
        <v>212</v>
      </c>
    </row>
    <row r="950" spans="2:65" s="13" customFormat="1">
      <c r="B950" s="159"/>
      <c r="D950" s="150" t="s">
        <v>226</v>
      </c>
      <c r="E950" s="160" t="s">
        <v>19</v>
      </c>
      <c r="F950" s="161" t="s">
        <v>228</v>
      </c>
      <c r="H950" s="162">
        <v>1223.501</v>
      </c>
      <c r="I950" s="163"/>
      <c r="L950" s="159"/>
      <c r="M950" s="164"/>
      <c r="T950" s="165"/>
      <c r="AT950" s="160" t="s">
        <v>226</v>
      </c>
      <c r="AU950" s="160" t="s">
        <v>79</v>
      </c>
      <c r="AV950" s="13" t="s">
        <v>229</v>
      </c>
      <c r="AW950" s="13" t="s">
        <v>31</v>
      </c>
      <c r="AX950" s="13" t="s">
        <v>77</v>
      </c>
      <c r="AY950" s="160" t="s">
        <v>212</v>
      </c>
    </row>
    <row r="951" spans="2:65" s="1" customFormat="1" ht="16.5" customHeight="1">
      <c r="B951" s="34"/>
      <c r="C951" s="133" t="s">
        <v>1218</v>
      </c>
      <c r="D951" s="133" t="s">
        <v>215</v>
      </c>
      <c r="E951" s="134" t="s">
        <v>3416</v>
      </c>
      <c r="F951" s="135" t="s">
        <v>3417</v>
      </c>
      <c r="G951" s="136" t="s">
        <v>495</v>
      </c>
      <c r="H951" s="137">
        <v>3149.0729999999999</v>
      </c>
      <c r="I951" s="138"/>
      <c r="J951" s="139">
        <f>ROUND(I951*H951,2)</f>
        <v>0</v>
      </c>
      <c r="K951" s="135" t="s">
        <v>219</v>
      </c>
      <c r="L951" s="34"/>
      <c r="M951" s="140" t="s">
        <v>19</v>
      </c>
      <c r="N951" s="141" t="s">
        <v>40</v>
      </c>
      <c r="P951" s="142">
        <f>O951*H951</f>
        <v>0</v>
      </c>
      <c r="Q951" s="142">
        <v>2.5999999999999998E-4</v>
      </c>
      <c r="R951" s="142">
        <f>Q951*H951</f>
        <v>0.81875897999999991</v>
      </c>
      <c r="S951" s="142">
        <v>0</v>
      </c>
      <c r="T951" s="143">
        <f>S951*H951</f>
        <v>0</v>
      </c>
      <c r="AR951" s="144" t="s">
        <v>229</v>
      </c>
      <c r="AT951" s="144" t="s">
        <v>215</v>
      </c>
      <c r="AU951" s="144" t="s">
        <v>79</v>
      </c>
      <c r="AY951" s="19" t="s">
        <v>212</v>
      </c>
      <c r="BE951" s="145">
        <f>IF(N951="základní",J951,0)</f>
        <v>0</v>
      </c>
      <c r="BF951" s="145">
        <f>IF(N951="snížená",J951,0)</f>
        <v>0</v>
      </c>
      <c r="BG951" s="145">
        <f>IF(N951="zákl. přenesená",J951,0)</f>
        <v>0</v>
      </c>
      <c r="BH951" s="145">
        <f>IF(N951="sníž. přenesená",J951,0)</f>
        <v>0</v>
      </c>
      <c r="BI951" s="145">
        <f>IF(N951="nulová",J951,0)</f>
        <v>0</v>
      </c>
      <c r="BJ951" s="19" t="s">
        <v>77</v>
      </c>
      <c r="BK951" s="145">
        <f>ROUND(I951*H951,2)</f>
        <v>0</v>
      </c>
      <c r="BL951" s="19" t="s">
        <v>229</v>
      </c>
      <c r="BM951" s="144" t="s">
        <v>3418</v>
      </c>
    </row>
    <row r="952" spans="2:65" s="1" customFormat="1">
      <c r="B952" s="34"/>
      <c r="D952" s="146" t="s">
        <v>222</v>
      </c>
      <c r="F952" s="147" t="s">
        <v>3419</v>
      </c>
      <c r="I952" s="148"/>
      <c r="L952" s="34"/>
      <c r="M952" s="149"/>
      <c r="T952" s="55"/>
      <c r="AT952" s="19" t="s">
        <v>222</v>
      </c>
      <c r="AU952" s="19" t="s">
        <v>79</v>
      </c>
    </row>
    <row r="953" spans="2:65" s="14" customFormat="1">
      <c r="B953" s="170"/>
      <c r="D953" s="150" t="s">
        <v>226</v>
      </c>
      <c r="E953" s="171" t="s">
        <v>19</v>
      </c>
      <c r="F953" s="172" t="s">
        <v>3420</v>
      </c>
      <c r="H953" s="171" t="s">
        <v>19</v>
      </c>
      <c r="I953" s="173"/>
      <c r="L953" s="170"/>
      <c r="M953" s="174"/>
      <c r="T953" s="175"/>
      <c r="AT953" s="171" t="s">
        <v>226</v>
      </c>
      <c r="AU953" s="171" t="s">
        <v>79</v>
      </c>
      <c r="AV953" s="14" t="s">
        <v>77</v>
      </c>
      <c r="AW953" s="14" t="s">
        <v>31</v>
      </c>
      <c r="AX953" s="14" t="s">
        <v>69</v>
      </c>
      <c r="AY953" s="171" t="s">
        <v>212</v>
      </c>
    </row>
    <row r="954" spans="2:65" s="14" customFormat="1">
      <c r="B954" s="170"/>
      <c r="D954" s="150" t="s">
        <v>226</v>
      </c>
      <c r="E954" s="171" t="s">
        <v>19</v>
      </c>
      <c r="F954" s="172" t="s">
        <v>3421</v>
      </c>
      <c r="H954" s="171" t="s">
        <v>19</v>
      </c>
      <c r="I954" s="173"/>
      <c r="L954" s="170"/>
      <c r="M954" s="174"/>
      <c r="T954" s="175"/>
      <c r="AT954" s="171" t="s">
        <v>226</v>
      </c>
      <c r="AU954" s="171" t="s">
        <v>79</v>
      </c>
      <c r="AV954" s="14" t="s">
        <v>77</v>
      </c>
      <c r="AW954" s="14" t="s">
        <v>31</v>
      </c>
      <c r="AX954" s="14" t="s">
        <v>69</v>
      </c>
      <c r="AY954" s="171" t="s">
        <v>212</v>
      </c>
    </row>
    <row r="955" spans="2:65" s="12" customFormat="1">
      <c r="B955" s="152"/>
      <c r="D955" s="150" t="s">
        <v>226</v>
      </c>
      <c r="E955" s="153" t="s">
        <v>19</v>
      </c>
      <c r="F955" s="154" t="s">
        <v>3422</v>
      </c>
      <c r="H955" s="155">
        <v>240.316</v>
      </c>
      <c r="I955" s="156"/>
      <c r="L955" s="152"/>
      <c r="M955" s="157"/>
      <c r="T955" s="158"/>
      <c r="AT955" s="153" t="s">
        <v>226</v>
      </c>
      <c r="AU955" s="153" t="s">
        <v>79</v>
      </c>
      <c r="AV955" s="12" t="s">
        <v>79</v>
      </c>
      <c r="AW955" s="12" t="s">
        <v>31</v>
      </c>
      <c r="AX955" s="12" t="s">
        <v>69</v>
      </c>
      <c r="AY955" s="153" t="s">
        <v>212</v>
      </c>
    </row>
    <row r="956" spans="2:65" s="12" customFormat="1">
      <c r="B956" s="152"/>
      <c r="D956" s="150" t="s">
        <v>226</v>
      </c>
      <c r="E956" s="153" t="s">
        <v>19</v>
      </c>
      <c r="F956" s="154" t="s">
        <v>3423</v>
      </c>
      <c r="H956" s="155">
        <v>57.776000000000003</v>
      </c>
      <c r="I956" s="156"/>
      <c r="L956" s="152"/>
      <c r="M956" s="157"/>
      <c r="T956" s="158"/>
      <c r="AT956" s="153" t="s">
        <v>226</v>
      </c>
      <c r="AU956" s="153" t="s">
        <v>79</v>
      </c>
      <c r="AV956" s="12" t="s">
        <v>79</v>
      </c>
      <c r="AW956" s="12" t="s">
        <v>31</v>
      </c>
      <c r="AX956" s="12" t="s">
        <v>69</v>
      </c>
      <c r="AY956" s="153" t="s">
        <v>212</v>
      </c>
    </row>
    <row r="957" spans="2:65" s="12" customFormat="1">
      <c r="B957" s="152"/>
      <c r="D957" s="150" t="s">
        <v>226</v>
      </c>
      <c r="E957" s="153" t="s">
        <v>19</v>
      </c>
      <c r="F957" s="154" t="s">
        <v>3424</v>
      </c>
      <c r="H957" s="155">
        <v>27</v>
      </c>
      <c r="I957" s="156"/>
      <c r="L957" s="152"/>
      <c r="M957" s="157"/>
      <c r="T957" s="158"/>
      <c r="AT957" s="153" t="s">
        <v>226</v>
      </c>
      <c r="AU957" s="153" t="s">
        <v>79</v>
      </c>
      <c r="AV957" s="12" t="s">
        <v>79</v>
      </c>
      <c r="AW957" s="12" t="s">
        <v>31</v>
      </c>
      <c r="AX957" s="12" t="s">
        <v>69</v>
      </c>
      <c r="AY957" s="153" t="s">
        <v>212</v>
      </c>
    </row>
    <row r="958" spans="2:65" s="12" customFormat="1">
      <c r="B958" s="152"/>
      <c r="D958" s="150" t="s">
        <v>226</v>
      </c>
      <c r="E958" s="153" t="s">
        <v>19</v>
      </c>
      <c r="F958" s="154" t="s">
        <v>3425</v>
      </c>
      <c r="H958" s="155">
        <v>19.600000000000001</v>
      </c>
      <c r="I958" s="156"/>
      <c r="L958" s="152"/>
      <c r="M958" s="157"/>
      <c r="T958" s="158"/>
      <c r="AT958" s="153" t="s">
        <v>226</v>
      </c>
      <c r="AU958" s="153" t="s">
        <v>79</v>
      </c>
      <c r="AV958" s="12" t="s">
        <v>79</v>
      </c>
      <c r="AW958" s="12" t="s">
        <v>31</v>
      </c>
      <c r="AX958" s="12" t="s">
        <v>69</v>
      </c>
      <c r="AY958" s="153" t="s">
        <v>212</v>
      </c>
    </row>
    <row r="959" spans="2:65" s="12" customFormat="1">
      <c r="B959" s="152"/>
      <c r="D959" s="150" t="s">
        <v>226</v>
      </c>
      <c r="E959" s="153" t="s">
        <v>19</v>
      </c>
      <c r="F959" s="154" t="s">
        <v>3426</v>
      </c>
      <c r="H959" s="155">
        <v>799.44799999999998</v>
      </c>
      <c r="I959" s="156"/>
      <c r="L959" s="152"/>
      <c r="M959" s="157"/>
      <c r="T959" s="158"/>
      <c r="AT959" s="153" t="s">
        <v>226</v>
      </c>
      <c r="AU959" s="153" t="s">
        <v>79</v>
      </c>
      <c r="AV959" s="12" t="s">
        <v>79</v>
      </c>
      <c r="AW959" s="12" t="s">
        <v>31</v>
      </c>
      <c r="AX959" s="12" t="s">
        <v>69</v>
      </c>
      <c r="AY959" s="153" t="s">
        <v>212</v>
      </c>
    </row>
    <row r="960" spans="2:65" s="12" customFormat="1">
      <c r="B960" s="152"/>
      <c r="D960" s="150" t="s">
        <v>226</v>
      </c>
      <c r="E960" s="153" t="s">
        <v>19</v>
      </c>
      <c r="F960" s="154" t="s">
        <v>3427</v>
      </c>
      <c r="H960" s="155">
        <v>14.36</v>
      </c>
      <c r="I960" s="156"/>
      <c r="L960" s="152"/>
      <c r="M960" s="157"/>
      <c r="T960" s="158"/>
      <c r="AT960" s="153" t="s">
        <v>226</v>
      </c>
      <c r="AU960" s="153" t="s">
        <v>79</v>
      </c>
      <c r="AV960" s="12" t="s">
        <v>79</v>
      </c>
      <c r="AW960" s="12" t="s">
        <v>31</v>
      </c>
      <c r="AX960" s="12" t="s">
        <v>69</v>
      </c>
      <c r="AY960" s="153" t="s">
        <v>212</v>
      </c>
    </row>
    <row r="961" spans="2:65" s="12" customFormat="1">
      <c r="B961" s="152"/>
      <c r="D961" s="150" t="s">
        <v>226</v>
      </c>
      <c r="E961" s="153" t="s">
        <v>19</v>
      </c>
      <c r="F961" s="154" t="s">
        <v>3428</v>
      </c>
      <c r="H961" s="155">
        <v>91.123000000000005</v>
      </c>
      <c r="I961" s="156"/>
      <c r="L961" s="152"/>
      <c r="M961" s="157"/>
      <c r="T961" s="158"/>
      <c r="AT961" s="153" t="s">
        <v>226</v>
      </c>
      <c r="AU961" s="153" t="s">
        <v>79</v>
      </c>
      <c r="AV961" s="12" t="s">
        <v>79</v>
      </c>
      <c r="AW961" s="12" t="s">
        <v>31</v>
      </c>
      <c r="AX961" s="12" t="s">
        <v>69</v>
      </c>
      <c r="AY961" s="153" t="s">
        <v>212</v>
      </c>
    </row>
    <row r="962" spans="2:65" s="15" customFormat="1">
      <c r="B962" s="176"/>
      <c r="D962" s="150" t="s">
        <v>226</v>
      </c>
      <c r="E962" s="177" t="s">
        <v>19</v>
      </c>
      <c r="F962" s="178" t="s">
        <v>455</v>
      </c>
      <c r="H962" s="179">
        <v>1249.623</v>
      </c>
      <c r="I962" s="180"/>
      <c r="L962" s="176"/>
      <c r="M962" s="181"/>
      <c r="T962" s="182"/>
      <c r="AT962" s="177" t="s">
        <v>226</v>
      </c>
      <c r="AU962" s="177" t="s">
        <v>79</v>
      </c>
      <c r="AV962" s="15" t="s">
        <v>236</v>
      </c>
      <c r="AW962" s="15" t="s">
        <v>31</v>
      </c>
      <c r="AX962" s="15" t="s">
        <v>69</v>
      </c>
      <c r="AY962" s="177" t="s">
        <v>212</v>
      </c>
    </row>
    <row r="963" spans="2:65" s="14" customFormat="1">
      <c r="B963" s="170"/>
      <c r="D963" s="150" t="s">
        <v>226</v>
      </c>
      <c r="E963" s="171" t="s">
        <v>19</v>
      </c>
      <c r="F963" s="172" t="s">
        <v>3429</v>
      </c>
      <c r="H963" s="171" t="s">
        <v>19</v>
      </c>
      <c r="I963" s="173"/>
      <c r="L963" s="170"/>
      <c r="M963" s="174"/>
      <c r="T963" s="175"/>
      <c r="AT963" s="171" t="s">
        <v>226</v>
      </c>
      <c r="AU963" s="171" t="s">
        <v>79</v>
      </c>
      <c r="AV963" s="14" t="s">
        <v>77</v>
      </c>
      <c r="AW963" s="14" t="s">
        <v>31</v>
      </c>
      <c r="AX963" s="14" t="s">
        <v>69</v>
      </c>
      <c r="AY963" s="171" t="s">
        <v>212</v>
      </c>
    </row>
    <row r="964" spans="2:65" s="12" customFormat="1">
      <c r="B964" s="152"/>
      <c r="D964" s="150" t="s">
        <v>226</v>
      </c>
      <c r="E964" s="153" t="s">
        <v>19</v>
      </c>
      <c r="F964" s="154" t="s">
        <v>3430</v>
      </c>
      <c r="H964" s="155">
        <v>1899.45</v>
      </c>
      <c r="I964" s="156"/>
      <c r="L964" s="152"/>
      <c r="M964" s="157"/>
      <c r="T964" s="158"/>
      <c r="AT964" s="153" t="s">
        <v>226</v>
      </c>
      <c r="AU964" s="153" t="s">
        <v>79</v>
      </c>
      <c r="AV964" s="12" t="s">
        <v>79</v>
      </c>
      <c r="AW964" s="12" t="s">
        <v>31</v>
      </c>
      <c r="AX964" s="12" t="s">
        <v>69</v>
      </c>
      <c r="AY964" s="153" t="s">
        <v>212</v>
      </c>
    </row>
    <row r="965" spans="2:65" s="15" customFormat="1">
      <c r="B965" s="176"/>
      <c r="D965" s="150" t="s">
        <v>226</v>
      </c>
      <c r="E965" s="177" t="s">
        <v>19</v>
      </c>
      <c r="F965" s="178" t="s">
        <v>455</v>
      </c>
      <c r="H965" s="179">
        <v>1899.45</v>
      </c>
      <c r="I965" s="180"/>
      <c r="L965" s="176"/>
      <c r="M965" s="181"/>
      <c r="T965" s="182"/>
      <c r="AT965" s="177" t="s">
        <v>226</v>
      </c>
      <c r="AU965" s="177" t="s">
        <v>79</v>
      </c>
      <c r="AV965" s="15" t="s">
        <v>236</v>
      </c>
      <c r="AW965" s="15" t="s">
        <v>31</v>
      </c>
      <c r="AX965" s="15" t="s">
        <v>69</v>
      </c>
      <c r="AY965" s="177" t="s">
        <v>212</v>
      </c>
    </row>
    <row r="966" spans="2:65" s="13" customFormat="1">
      <c r="B966" s="159"/>
      <c r="D966" s="150" t="s">
        <v>226</v>
      </c>
      <c r="E966" s="160" t="s">
        <v>19</v>
      </c>
      <c r="F966" s="161" t="s">
        <v>228</v>
      </c>
      <c r="H966" s="162">
        <v>3149.0729999999999</v>
      </c>
      <c r="I966" s="163"/>
      <c r="L966" s="159"/>
      <c r="M966" s="164"/>
      <c r="T966" s="165"/>
      <c r="AT966" s="160" t="s">
        <v>226</v>
      </c>
      <c r="AU966" s="160" t="s">
        <v>79</v>
      </c>
      <c r="AV966" s="13" t="s">
        <v>229</v>
      </c>
      <c r="AW966" s="13" t="s">
        <v>31</v>
      </c>
      <c r="AX966" s="13" t="s">
        <v>77</v>
      </c>
      <c r="AY966" s="160" t="s">
        <v>212</v>
      </c>
    </row>
    <row r="967" spans="2:65" s="1" customFormat="1" ht="16.5" customHeight="1">
      <c r="B967" s="34"/>
      <c r="C967" s="133" t="s">
        <v>1226</v>
      </c>
      <c r="D967" s="133" t="s">
        <v>215</v>
      </c>
      <c r="E967" s="134" t="s">
        <v>3431</v>
      </c>
      <c r="F967" s="135" t="s">
        <v>3432</v>
      </c>
      <c r="G967" s="136" t="s">
        <v>495</v>
      </c>
      <c r="H967" s="137">
        <v>26</v>
      </c>
      <c r="I967" s="138"/>
      <c r="J967" s="139">
        <f>ROUND(I967*H967,2)</f>
        <v>0</v>
      </c>
      <c r="K967" s="135" t="s">
        <v>219</v>
      </c>
      <c r="L967" s="34"/>
      <c r="M967" s="140" t="s">
        <v>19</v>
      </c>
      <c r="N967" s="141" t="s">
        <v>40</v>
      </c>
      <c r="P967" s="142">
        <f>O967*H967</f>
        <v>0</v>
      </c>
      <c r="Q967" s="142">
        <v>5.6000000000000001E-2</v>
      </c>
      <c r="R967" s="142">
        <f>Q967*H967</f>
        <v>1.456</v>
      </c>
      <c r="S967" s="142">
        <v>0</v>
      </c>
      <c r="T967" s="143">
        <f>S967*H967</f>
        <v>0</v>
      </c>
      <c r="AR967" s="144" t="s">
        <v>229</v>
      </c>
      <c r="AT967" s="144" t="s">
        <v>215</v>
      </c>
      <c r="AU967" s="144" t="s">
        <v>79</v>
      </c>
      <c r="AY967" s="19" t="s">
        <v>212</v>
      </c>
      <c r="BE967" s="145">
        <f>IF(N967="základní",J967,0)</f>
        <v>0</v>
      </c>
      <c r="BF967" s="145">
        <f>IF(N967="snížená",J967,0)</f>
        <v>0</v>
      </c>
      <c r="BG967" s="145">
        <f>IF(N967="zákl. přenesená",J967,0)</f>
        <v>0</v>
      </c>
      <c r="BH967" s="145">
        <f>IF(N967="sníž. přenesená",J967,0)</f>
        <v>0</v>
      </c>
      <c r="BI967" s="145">
        <f>IF(N967="nulová",J967,0)</f>
        <v>0</v>
      </c>
      <c r="BJ967" s="19" t="s">
        <v>77</v>
      </c>
      <c r="BK967" s="145">
        <f>ROUND(I967*H967,2)</f>
        <v>0</v>
      </c>
      <c r="BL967" s="19" t="s">
        <v>229</v>
      </c>
      <c r="BM967" s="144" t="s">
        <v>3433</v>
      </c>
    </row>
    <row r="968" spans="2:65" s="1" customFormat="1">
      <c r="B968" s="34"/>
      <c r="D968" s="146" t="s">
        <v>222</v>
      </c>
      <c r="F968" s="147" t="s">
        <v>3434</v>
      </c>
      <c r="I968" s="148"/>
      <c r="L968" s="34"/>
      <c r="M968" s="149"/>
      <c r="T968" s="55"/>
      <c r="AT968" s="19" t="s">
        <v>222</v>
      </c>
      <c r="AU968" s="19" t="s">
        <v>79</v>
      </c>
    </row>
    <row r="969" spans="2:65" s="1" customFormat="1" ht="19.5">
      <c r="B969" s="34"/>
      <c r="D969" s="150" t="s">
        <v>224</v>
      </c>
      <c r="F969" s="151" t="s">
        <v>3435</v>
      </c>
      <c r="I969" s="148"/>
      <c r="L969" s="34"/>
      <c r="M969" s="149"/>
      <c r="T969" s="55"/>
      <c r="AT969" s="19" t="s">
        <v>224</v>
      </c>
      <c r="AU969" s="19" t="s">
        <v>79</v>
      </c>
    </row>
    <row r="970" spans="2:65" s="14" customFormat="1">
      <c r="B970" s="170"/>
      <c r="D970" s="150" t="s">
        <v>226</v>
      </c>
      <c r="E970" s="171" t="s">
        <v>19</v>
      </c>
      <c r="F970" s="172" t="s">
        <v>3436</v>
      </c>
      <c r="H970" s="171" t="s">
        <v>19</v>
      </c>
      <c r="I970" s="173"/>
      <c r="L970" s="170"/>
      <c r="M970" s="174"/>
      <c r="T970" s="175"/>
      <c r="AT970" s="171" t="s">
        <v>226</v>
      </c>
      <c r="AU970" s="171" t="s">
        <v>79</v>
      </c>
      <c r="AV970" s="14" t="s">
        <v>77</v>
      </c>
      <c r="AW970" s="14" t="s">
        <v>31</v>
      </c>
      <c r="AX970" s="14" t="s">
        <v>69</v>
      </c>
      <c r="AY970" s="171" t="s">
        <v>212</v>
      </c>
    </row>
    <row r="971" spans="2:65" s="12" customFormat="1">
      <c r="B971" s="152"/>
      <c r="D971" s="150" t="s">
        <v>226</v>
      </c>
      <c r="E971" s="153" t="s">
        <v>19</v>
      </c>
      <c r="F971" s="154" t="s">
        <v>3437</v>
      </c>
      <c r="H971" s="155">
        <v>16.2</v>
      </c>
      <c r="I971" s="156"/>
      <c r="L971" s="152"/>
      <c r="M971" s="157"/>
      <c r="T971" s="158"/>
      <c r="AT971" s="153" t="s">
        <v>226</v>
      </c>
      <c r="AU971" s="153" t="s">
        <v>79</v>
      </c>
      <c r="AV971" s="12" t="s">
        <v>79</v>
      </c>
      <c r="AW971" s="12" t="s">
        <v>31</v>
      </c>
      <c r="AX971" s="12" t="s">
        <v>69</v>
      </c>
      <c r="AY971" s="153" t="s">
        <v>212</v>
      </c>
    </row>
    <row r="972" spans="2:65" s="12" customFormat="1">
      <c r="B972" s="152"/>
      <c r="D972" s="150" t="s">
        <v>226</v>
      </c>
      <c r="E972" s="153" t="s">
        <v>19</v>
      </c>
      <c r="F972" s="154" t="s">
        <v>3438</v>
      </c>
      <c r="H972" s="155">
        <v>9.8000000000000007</v>
      </c>
      <c r="I972" s="156"/>
      <c r="L972" s="152"/>
      <c r="M972" s="157"/>
      <c r="T972" s="158"/>
      <c r="AT972" s="153" t="s">
        <v>226</v>
      </c>
      <c r="AU972" s="153" t="s">
        <v>79</v>
      </c>
      <c r="AV972" s="12" t="s">
        <v>79</v>
      </c>
      <c r="AW972" s="12" t="s">
        <v>31</v>
      </c>
      <c r="AX972" s="12" t="s">
        <v>69</v>
      </c>
      <c r="AY972" s="153" t="s">
        <v>212</v>
      </c>
    </row>
    <row r="973" spans="2:65" s="13" customFormat="1">
      <c r="B973" s="159"/>
      <c r="D973" s="150" t="s">
        <v>226</v>
      </c>
      <c r="E973" s="160" t="s">
        <v>19</v>
      </c>
      <c r="F973" s="161" t="s">
        <v>228</v>
      </c>
      <c r="H973" s="162">
        <v>26</v>
      </c>
      <c r="I973" s="163"/>
      <c r="L973" s="159"/>
      <c r="M973" s="164"/>
      <c r="T973" s="165"/>
      <c r="AT973" s="160" t="s">
        <v>226</v>
      </c>
      <c r="AU973" s="160" t="s">
        <v>79</v>
      </c>
      <c r="AV973" s="13" t="s">
        <v>229</v>
      </c>
      <c r="AW973" s="13" t="s">
        <v>31</v>
      </c>
      <c r="AX973" s="13" t="s">
        <v>77</v>
      </c>
      <c r="AY973" s="160" t="s">
        <v>212</v>
      </c>
    </row>
    <row r="974" spans="2:65" s="1" customFormat="1" ht="24.2" customHeight="1">
      <c r="B974" s="34"/>
      <c r="C974" s="133" t="s">
        <v>1232</v>
      </c>
      <c r="D974" s="133" t="s">
        <v>215</v>
      </c>
      <c r="E974" s="134" t="s">
        <v>3439</v>
      </c>
      <c r="F974" s="135" t="s">
        <v>3440</v>
      </c>
      <c r="G974" s="136" t="s">
        <v>495</v>
      </c>
      <c r="H974" s="137">
        <v>472.36099999999999</v>
      </c>
      <c r="I974" s="138"/>
      <c r="J974" s="139">
        <f>ROUND(I974*H974,2)</f>
        <v>0</v>
      </c>
      <c r="K974" s="135" t="s">
        <v>219</v>
      </c>
      <c r="L974" s="34"/>
      <c r="M974" s="140" t="s">
        <v>19</v>
      </c>
      <c r="N974" s="141" t="s">
        <v>40</v>
      </c>
      <c r="P974" s="142">
        <f>O974*H974</f>
        <v>0</v>
      </c>
      <c r="Q974" s="142">
        <v>4.3800000000000002E-3</v>
      </c>
      <c r="R974" s="142">
        <f>Q974*H974</f>
        <v>2.0689411799999999</v>
      </c>
      <c r="S974" s="142">
        <v>0</v>
      </c>
      <c r="T974" s="143">
        <f>S974*H974</f>
        <v>0</v>
      </c>
      <c r="AR974" s="144" t="s">
        <v>229</v>
      </c>
      <c r="AT974" s="144" t="s">
        <v>215</v>
      </c>
      <c r="AU974" s="144" t="s">
        <v>79</v>
      </c>
      <c r="AY974" s="19" t="s">
        <v>212</v>
      </c>
      <c r="BE974" s="145">
        <f>IF(N974="základní",J974,0)</f>
        <v>0</v>
      </c>
      <c r="BF974" s="145">
        <f>IF(N974="snížená",J974,0)</f>
        <v>0</v>
      </c>
      <c r="BG974" s="145">
        <f>IF(N974="zákl. přenesená",J974,0)</f>
        <v>0</v>
      </c>
      <c r="BH974" s="145">
        <f>IF(N974="sníž. přenesená",J974,0)</f>
        <v>0</v>
      </c>
      <c r="BI974" s="145">
        <f>IF(N974="nulová",J974,0)</f>
        <v>0</v>
      </c>
      <c r="BJ974" s="19" t="s">
        <v>77</v>
      </c>
      <c r="BK974" s="145">
        <f>ROUND(I974*H974,2)</f>
        <v>0</v>
      </c>
      <c r="BL974" s="19" t="s">
        <v>229</v>
      </c>
      <c r="BM974" s="144" t="s">
        <v>3441</v>
      </c>
    </row>
    <row r="975" spans="2:65" s="1" customFormat="1">
      <c r="B975" s="34"/>
      <c r="D975" s="146" t="s">
        <v>222</v>
      </c>
      <c r="F975" s="147" t="s">
        <v>3442</v>
      </c>
      <c r="I975" s="148"/>
      <c r="L975" s="34"/>
      <c r="M975" s="149"/>
      <c r="T975" s="55"/>
      <c r="AT975" s="19" t="s">
        <v>222</v>
      </c>
      <c r="AU975" s="19" t="s">
        <v>79</v>
      </c>
    </row>
    <row r="976" spans="2:65" s="14" customFormat="1">
      <c r="B976" s="170"/>
      <c r="D976" s="150" t="s">
        <v>226</v>
      </c>
      <c r="E976" s="171" t="s">
        <v>19</v>
      </c>
      <c r="F976" s="172" t="s">
        <v>3443</v>
      </c>
      <c r="H976" s="171" t="s">
        <v>19</v>
      </c>
      <c r="I976" s="173"/>
      <c r="L976" s="170"/>
      <c r="M976" s="174"/>
      <c r="T976" s="175"/>
      <c r="AT976" s="171" t="s">
        <v>226</v>
      </c>
      <c r="AU976" s="171" t="s">
        <v>79</v>
      </c>
      <c r="AV976" s="14" t="s">
        <v>77</v>
      </c>
      <c r="AW976" s="14" t="s">
        <v>31</v>
      </c>
      <c r="AX976" s="14" t="s">
        <v>69</v>
      </c>
      <c r="AY976" s="171" t="s">
        <v>212</v>
      </c>
    </row>
    <row r="977" spans="2:65" s="12" customFormat="1">
      <c r="B977" s="152"/>
      <c r="D977" s="150" t="s">
        <v>226</v>
      </c>
      <c r="E977" s="153" t="s">
        <v>19</v>
      </c>
      <c r="F977" s="154" t="s">
        <v>3444</v>
      </c>
      <c r="H977" s="155">
        <v>472.36099999999999</v>
      </c>
      <c r="I977" s="156"/>
      <c r="L977" s="152"/>
      <c r="M977" s="157"/>
      <c r="T977" s="158"/>
      <c r="AT977" s="153" t="s">
        <v>226</v>
      </c>
      <c r="AU977" s="153" t="s">
        <v>79</v>
      </c>
      <c r="AV977" s="12" t="s">
        <v>79</v>
      </c>
      <c r="AW977" s="12" t="s">
        <v>31</v>
      </c>
      <c r="AX977" s="12" t="s">
        <v>69</v>
      </c>
      <c r="AY977" s="153" t="s">
        <v>212</v>
      </c>
    </row>
    <row r="978" spans="2:65" s="13" customFormat="1">
      <c r="B978" s="159"/>
      <c r="D978" s="150" t="s">
        <v>226</v>
      </c>
      <c r="E978" s="160" t="s">
        <v>19</v>
      </c>
      <c r="F978" s="161" t="s">
        <v>228</v>
      </c>
      <c r="H978" s="162">
        <v>472.36099999999999</v>
      </c>
      <c r="I978" s="163"/>
      <c r="L978" s="159"/>
      <c r="M978" s="164"/>
      <c r="T978" s="165"/>
      <c r="AT978" s="160" t="s">
        <v>226</v>
      </c>
      <c r="AU978" s="160" t="s">
        <v>79</v>
      </c>
      <c r="AV978" s="13" t="s">
        <v>229</v>
      </c>
      <c r="AW978" s="13" t="s">
        <v>31</v>
      </c>
      <c r="AX978" s="13" t="s">
        <v>77</v>
      </c>
      <c r="AY978" s="160" t="s">
        <v>212</v>
      </c>
    </row>
    <row r="979" spans="2:65" s="1" customFormat="1" ht="24.2" customHeight="1">
      <c r="B979" s="34"/>
      <c r="C979" s="133" t="s">
        <v>1240</v>
      </c>
      <c r="D979" s="133" t="s">
        <v>215</v>
      </c>
      <c r="E979" s="134" t="s">
        <v>3445</v>
      </c>
      <c r="F979" s="135" t="s">
        <v>3446</v>
      </c>
      <c r="G979" s="136" t="s">
        <v>495</v>
      </c>
      <c r="H979" s="137">
        <v>3149.0729999999999</v>
      </c>
      <c r="I979" s="138"/>
      <c r="J979" s="139">
        <f>ROUND(I979*H979,2)</f>
        <v>0</v>
      </c>
      <c r="K979" s="135" t="s">
        <v>219</v>
      </c>
      <c r="L979" s="34"/>
      <c r="M979" s="140" t="s">
        <v>19</v>
      </c>
      <c r="N979" s="141" t="s">
        <v>40</v>
      </c>
      <c r="P979" s="142">
        <f>O979*H979</f>
        <v>0</v>
      </c>
      <c r="Q979" s="142">
        <v>1.103E-2</v>
      </c>
      <c r="R979" s="142">
        <f>Q979*H979</f>
        <v>34.734275189999998</v>
      </c>
      <c r="S979" s="142">
        <v>0</v>
      </c>
      <c r="T979" s="143">
        <f>S979*H979</f>
        <v>0</v>
      </c>
      <c r="AR979" s="144" t="s">
        <v>229</v>
      </c>
      <c r="AT979" s="144" t="s">
        <v>215</v>
      </c>
      <c r="AU979" s="144" t="s">
        <v>79</v>
      </c>
      <c r="AY979" s="19" t="s">
        <v>212</v>
      </c>
      <c r="BE979" s="145">
        <f>IF(N979="základní",J979,0)</f>
        <v>0</v>
      </c>
      <c r="BF979" s="145">
        <f>IF(N979="snížená",J979,0)</f>
        <v>0</v>
      </c>
      <c r="BG979" s="145">
        <f>IF(N979="zákl. přenesená",J979,0)</f>
        <v>0</v>
      </c>
      <c r="BH979" s="145">
        <f>IF(N979="sníž. přenesená",J979,0)</f>
        <v>0</v>
      </c>
      <c r="BI979" s="145">
        <f>IF(N979="nulová",J979,0)</f>
        <v>0</v>
      </c>
      <c r="BJ979" s="19" t="s">
        <v>77</v>
      </c>
      <c r="BK979" s="145">
        <f>ROUND(I979*H979,2)</f>
        <v>0</v>
      </c>
      <c r="BL979" s="19" t="s">
        <v>229</v>
      </c>
      <c r="BM979" s="144" t="s">
        <v>3447</v>
      </c>
    </row>
    <row r="980" spans="2:65" s="1" customFormat="1">
      <c r="B980" s="34"/>
      <c r="D980" s="146" t="s">
        <v>222</v>
      </c>
      <c r="F980" s="147" t="s">
        <v>3448</v>
      </c>
      <c r="I980" s="148"/>
      <c r="L980" s="34"/>
      <c r="M980" s="149"/>
      <c r="T980" s="55"/>
      <c r="AT980" s="19" t="s">
        <v>222</v>
      </c>
      <c r="AU980" s="19" t="s">
        <v>79</v>
      </c>
    </row>
    <row r="981" spans="2:65" s="14" customFormat="1">
      <c r="B981" s="170"/>
      <c r="D981" s="150" t="s">
        <v>226</v>
      </c>
      <c r="E981" s="171" t="s">
        <v>19</v>
      </c>
      <c r="F981" s="172" t="s">
        <v>3449</v>
      </c>
      <c r="H981" s="171" t="s">
        <v>19</v>
      </c>
      <c r="I981" s="173"/>
      <c r="L981" s="170"/>
      <c r="M981" s="174"/>
      <c r="T981" s="175"/>
      <c r="AT981" s="171" t="s">
        <v>226</v>
      </c>
      <c r="AU981" s="171" t="s">
        <v>79</v>
      </c>
      <c r="AV981" s="14" t="s">
        <v>77</v>
      </c>
      <c r="AW981" s="14" t="s">
        <v>31</v>
      </c>
      <c r="AX981" s="14" t="s">
        <v>69</v>
      </c>
      <c r="AY981" s="171" t="s">
        <v>212</v>
      </c>
    </row>
    <row r="982" spans="2:65" s="14" customFormat="1">
      <c r="B982" s="170"/>
      <c r="D982" s="150" t="s">
        <v>226</v>
      </c>
      <c r="E982" s="171" t="s">
        <v>19</v>
      </c>
      <c r="F982" s="172" t="s">
        <v>3421</v>
      </c>
      <c r="H982" s="171" t="s">
        <v>19</v>
      </c>
      <c r="I982" s="173"/>
      <c r="L982" s="170"/>
      <c r="M982" s="174"/>
      <c r="T982" s="175"/>
      <c r="AT982" s="171" t="s">
        <v>226</v>
      </c>
      <c r="AU982" s="171" t="s">
        <v>79</v>
      </c>
      <c r="AV982" s="14" t="s">
        <v>77</v>
      </c>
      <c r="AW982" s="14" t="s">
        <v>31</v>
      </c>
      <c r="AX982" s="14" t="s">
        <v>69</v>
      </c>
      <c r="AY982" s="171" t="s">
        <v>212</v>
      </c>
    </row>
    <row r="983" spans="2:65" s="12" customFormat="1">
      <c r="B983" s="152"/>
      <c r="D983" s="150" t="s">
        <v>226</v>
      </c>
      <c r="E983" s="153" t="s">
        <v>19</v>
      </c>
      <c r="F983" s="154" t="s">
        <v>3422</v>
      </c>
      <c r="H983" s="155">
        <v>240.316</v>
      </c>
      <c r="I983" s="156"/>
      <c r="L983" s="152"/>
      <c r="M983" s="157"/>
      <c r="T983" s="158"/>
      <c r="AT983" s="153" t="s">
        <v>226</v>
      </c>
      <c r="AU983" s="153" t="s">
        <v>79</v>
      </c>
      <c r="AV983" s="12" t="s">
        <v>79</v>
      </c>
      <c r="AW983" s="12" t="s">
        <v>31</v>
      </c>
      <c r="AX983" s="12" t="s">
        <v>69</v>
      </c>
      <c r="AY983" s="153" t="s">
        <v>212</v>
      </c>
    </row>
    <row r="984" spans="2:65" s="12" customFormat="1">
      <c r="B984" s="152"/>
      <c r="D984" s="150" t="s">
        <v>226</v>
      </c>
      <c r="E984" s="153" t="s">
        <v>19</v>
      </c>
      <c r="F984" s="154" t="s">
        <v>3423</v>
      </c>
      <c r="H984" s="155">
        <v>57.776000000000003</v>
      </c>
      <c r="I984" s="156"/>
      <c r="L984" s="152"/>
      <c r="M984" s="157"/>
      <c r="T984" s="158"/>
      <c r="AT984" s="153" t="s">
        <v>226</v>
      </c>
      <c r="AU984" s="153" t="s">
        <v>79</v>
      </c>
      <c r="AV984" s="12" t="s">
        <v>79</v>
      </c>
      <c r="AW984" s="12" t="s">
        <v>31</v>
      </c>
      <c r="AX984" s="12" t="s">
        <v>69</v>
      </c>
      <c r="AY984" s="153" t="s">
        <v>212</v>
      </c>
    </row>
    <row r="985" spans="2:65" s="12" customFormat="1">
      <c r="B985" s="152"/>
      <c r="D985" s="150" t="s">
        <v>226</v>
      </c>
      <c r="E985" s="153" t="s">
        <v>19</v>
      </c>
      <c r="F985" s="154" t="s">
        <v>3450</v>
      </c>
      <c r="H985" s="155">
        <v>27</v>
      </c>
      <c r="I985" s="156"/>
      <c r="L985" s="152"/>
      <c r="M985" s="157"/>
      <c r="T985" s="158"/>
      <c r="AT985" s="153" t="s">
        <v>226</v>
      </c>
      <c r="AU985" s="153" t="s">
        <v>79</v>
      </c>
      <c r="AV985" s="12" t="s">
        <v>79</v>
      </c>
      <c r="AW985" s="12" t="s">
        <v>31</v>
      </c>
      <c r="AX985" s="12" t="s">
        <v>69</v>
      </c>
      <c r="AY985" s="153" t="s">
        <v>212</v>
      </c>
    </row>
    <row r="986" spans="2:65" s="12" customFormat="1">
      <c r="B986" s="152"/>
      <c r="D986" s="150" t="s">
        <v>226</v>
      </c>
      <c r="E986" s="153" t="s">
        <v>19</v>
      </c>
      <c r="F986" s="154" t="s">
        <v>3425</v>
      </c>
      <c r="H986" s="155">
        <v>19.600000000000001</v>
      </c>
      <c r="I986" s="156"/>
      <c r="L986" s="152"/>
      <c r="M986" s="157"/>
      <c r="T986" s="158"/>
      <c r="AT986" s="153" t="s">
        <v>226</v>
      </c>
      <c r="AU986" s="153" t="s">
        <v>79</v>
      </c>
      <c r="AV986" s="12" t="s">
        <v>79</v>
      </c>
      <c r="AW986" s="12" t="s">
        <v>31</v>
      </c>
      <c r="AX986" s="12" t="s">
        <v>69</v>
      </c>
      <c r="AY986" s="153" t="s">
        <v>212</v>
      </c>
    </row>
    <row r="987" spans="2:65" s="12" customFormat="1">
      <c r="B987" s="152"/>
      <c r="D987" s="150" t="s">
        <v>226</v>
      </c>
      <c r="E987" s="153" t="s">
        <v>19</v>
      </c>
      <c r="F987" s="154" t="s">
        <v>3426</v>
      </c>
      <c r="H987" s="155">
        <v>799.44799999999998</v>
      </c>
      <c r="I987" s="156"/>
      <c r="L987" s="152"/>
      <c r="M987" s="157"/>
      <c r="T987" s="158"/>
      <c r="AT987" s="153" t="s">
        <v>226</v>
      </c>
      <c r="AU987" s="153" t="s">
        <v>79</v>
      </c>
      <c r="AV987" s="12" t="s">
        <v>79</v>
      </c>
      <c r="AW987" s="12" t="s">
        <v>31</v>
      </c>
      <c r="AX987" s="12" t="s">
        <v>69</v>
      </c>
      <c r="AY987" s="153" t="s">
        <v>212</v>
      </c>
    </row>
    <row r="988" spans="2:65" s="12" customFormat="1">
      <c r="B988" s="152"/>
      <c r="D988" s="150" t="s">
        <v>226</v>
      </c>
      <c r="E988" s="153" t="s">
        <v>19</v>
      </c>
      <c r="F988" s="154" t="s">
        <v>3427</v>
      </c>
      <c r="H988" s="155">
        <v>14.36</v>
      </c>
      <c r="I988" s="156"/>
      <c r="L988" s="152"/>
      <c r="M988" s="157"/>
      <c r="T988" s="158"/>
      <c r="AT988" s="153" t="s">
        <v>226</v>
      </c>
      <c r="AU988" s="153" t="s">
        <v>79</v>
      </c>
      <c r="AV988" s="12" t="s">
        <v>79</v>
      </c>
      <c r="AW988" s="12" t="s">
        <v>31</v>
      </c>
      <c r="AX988" s="12" t="s">
        <v>69</v>
      </c>
      <c r="AY988" s="153" t="s">
        <v>212</v>
      </c>
    </row>
    <row r="989" spans="2:65" s="12" customFormat="1">
      <c r="B989" s="152"/>
      <c r="D989" s="150" t="s">
        <v>226</v>
      </c>
      <c r="E989" s="153" t="s">
        <v>19</v>
      </c>
      <c r="F989" s="154" t="s">
        <v>3428</v>
      </c>
      <c r="H989" s="155">
        <v>91.123000000000005</v>
      </c>
      <c r="I989" s="156"/>
      <c r="L989" s="152"/>
      <c r="M989" s="157"/>
      <c r="T989" s="158"/>
      <c r="AT989" s="153" t="s">
        <v>226</v>
      </c>
      <c r="AU989" s="153" t="s">
        <v>79</v>
      </c>
      <c r="AV989" s="12" t="s">
        <v>79</v>
      </c>
      <c r="AW989" s="12" t="s">
        <v>31</v>
      </c>
      <c r="AX989" s="12" t="s">
        <v>69</v>
      </c>
      <c r="AY989" s="153" t="s">
        <v>212</v>
      </c>
    </row>
    <row r="990" spans="2:65" s="15" customFormat="1">
      <c r="B990" s="176"/>
      <c r="D990" s="150" t="s">
        <v>226</v>
      </c>
      <c r="E990" s="177" t="s">
        <v>19</v>
      </c>
      <c r="F990" s="178" t="s">
        <v>455</v>
      </c>
      <c r="H990" s="179">
        <v>1249.623</v>
      </c>
      <c r="I990" s="180"/>
      <c r="L990" s="176"/>
      <c r="M990" s="181"/>
      <c r="T990" s="182"/>
      <c r="AT990" s="177" t="s">
        <v>226</v>
      </c>
      <c r="AU990" s="177" t="s">
        <v>79</v>
      </c>
      <c r="AV990" s="15" t="s">
        <v>236</v>
      </c>
      <c r="AW990" s="15" t="s">
        <v>31</v>
      </c>
      <c r="AX990" s="15" t="s">
        <v>69</v>
      </c>
      <c r="AY990" s="177" t="s">
        <v>212</v>
      </c>
    </row>
    <row r="991" spans="2:65" s="14" customFormat="1">
      <c r="B991" s="170"/>
      <c r="D991" s="150" t="s">
        <v>226</v>
      </c>
      <c r="E991" s="171" t="s">
        <v>19</v>
      </c>
      <c r="F991" s="172" t="s">
        <v>3429</v>
      </c>
      <c r="H991" s="171" t="s">
        <v>19</v>
      </c>
      <c r="I991" s="173"/>
      <c r="L991" s="170"/>
      <c r="M991" s="174"/>
      <c r="T991" s="175"/>
      <c r="AT991" s="171" t="s">
        <v>226</v>
      </c>
      <c r="AU991" s="171" t="s">
        <v>79</v>
      </c>
      <c r="AV991" s="14" t="s">
        <v>77</v>
      </c>
      <c r="AW991" s="14" t="s">
        <v>31</v>
      </c>
      <c r="AX991" s="14" t="s">
        <v>69</v>
      </c>
      <c r="AY991" s="171" t="s">
        <v>212</v>
      </c>
    </row>
    <row r="992" spans="2:65" s="12" customFormat="1">
      <c r="B992" s="152"/>
      <c r="D992" s="150" t="s">
        <v>226</v>
      </c>
      <c r="E992" s="153" t="s">
        <v>19</v>
      </c>
      <c r="F992" s="154" t="s">
        <v>3430</v>
      </c>
      <c r="H992" s="155">
        <v>1899.45</v>
      </c>
      <c r="I992" s="156"/>
      <c r="L992" s="152"/>
      <c r="M992" s="157"/>
      <c r="T992" s="158"/>
      <c r="AT992" s="153" t="s">
        <v>226</v>
      </c>
      <c r="AU992" s="153" t="s">
        <v>79</v>
      </c>
      <c r="AV992" s="12" t="s">
        <v>79</v>
      </c>
      <c r="AW992" s="12" t="s">
        <v>31</v>
      </c>
      <c r="AX992" s="12" t="s">
        <v>69</v>
      </c>
      <c r="AY992" s="153" t="s">
        <v>212</v>
      </c>
    </row>
    <row r="993" spans="2:65" s="15" customFormat="1">
      <c r="B993" s="176"/>
      <c r="D993" s="150" t="s">
        <v>226</v>
      </c>
      <c r="E993" s="177" t="s">
        <v>19</v>
      </c>
      <c r="F993" s="178" t="s">
        <v>455</v>
      </c>
      <c r="H993" s="179">
        <v>1899.45</v>
      </c>
      <c r="I993" s="180"/>
      <c r="L993" s="176"/>
      <c r="M993" s="181"/>
      <c r="T993" s="182"/>
      <c r="AT993" s="177" t="s">
        <v>226</v>
      </c>
      <c r="AU993" s="177" t="s">
        <v>79</v>
      </c>
      <c r="AV993" s="15" t="s">
        <v>236</v>
      </c>
      <c r="AW993" s="15" t="s">
        <v>31</v>
      </c>
      <c r="AX993" s="15" t="s">
        <v>69</v>
      </c>
      <c r="AY993" s="177" t="s">
        <v>212</v>
      </c>
    </row>
    <row r="994" spans="2:65" s="13" customFormat="1">
      <c r="B994" s="159"/>
      <c r="D994" s="150" t="s">
        <v>226</v>
      </c>
      <c r="E994" s="160" t="s">
        <v>19</v>
      </c>
      <c r="F994" s="161" t="s">
        <v>228</v>
      </c>
      <c r="H994" s="162">
        <v>3149.0729999999999</v>
      </c>
      <c r="I994" s="163"/>
      <c r="L994" s="159"/>
      <c r="M994" s="164"/>
      <c r="T994" s="165"/>
      <c r="AT994" s="160" t="s">
        <v>226</v>
      </c>
      <c r="AU994" s="160" t="s">
        <v>79</v>
      </c>
      <c r="AV994" s="13" t="s">
        <v>229</v>
      </c>
      <c r="AW994" s="13" t="s">
        <v>31</v>
      </c>
      <c r="AX994" s="13" t="s">
        <v>77</v>
      </c>
      <c r="AY994" s="160" t="s">
        <v>212</v>
      </c>
    </row>
    <row r="995" spans="2:65" s="1" customFormat="1" ht="24.2" customHeight="1">
      <c r="B995" s="34"/>
      <c r="C995" s="133" t="s">
        <v>1254</v>
      </c>
      <c r="D995" s="133" t="s">
        <v>215</v>
      </c>
      <c r="E995" s="134" t="s">
        <v>3451</v>
      </c>
      <c r="F995" s="135" t="s">
        <v>3452</v>
      </c>
      <c r="G995" s="136" t="s">
        <v>495</v>
      </c>
      <c r="H995" s="137">
        <v>3149.0729999999999</v>
      </c>
      <c r="I995" s="138"/>
      <c r="J995" s="139">
        <f>ROUND(I995*H995,2)</f>
        <v>0</v>
      </c>
      <c r="K995" s="135" t="s">
        <v>219</v>
      </c>
      <c r="L995" s="34"/>
      <c r="M995" s="140" t="s">
        <v>19</v>
      </c>
      <c r="N995" s="141" t="s">
        <v>40</v>
      </c>
      <c r="P995" s="142">
        <f>O995*H995</f>
        <v>0</v>
      </c>
      <c r="Q995" s="142">
        <v>5.5199999999999997E-3</v>
      </c>
      <c r="R995" s="142">
        <f>Q995*H995</f>
        <v>17.38288296</v>
      </c>
      <c r="S995" s="142">
        <v>0</v>
      </c>
      <c r="T995" s="143">
        <f>S995*H995</f>
        <v>0</v>
      </c>
      <c r="AR995" s="144" t="s">
        <v>229</v>
      </c>
      <c r="AT995" s="144" t="s">
        <v>215</v>
      </c>
      <c r="AU995" s="144" t="s">
        <v>79</v>
      </c>
      <c r="AY995" s="19" t="s">
        <v>212</v>
      </c>
      <c r="BE995" s="145">
        <f>IF(N995="základní",J995,0)</f>
        <v>0</v>
      </c>
      <c r="BF995" s="145">
        <f>IF(N995="snížená",J995,0)</f>
        <v>0</v>
      </c>
      <c r="BG995" s="145">
        <f>IF(N995="zákl. přenesená",J995,0)</f>
        <v>0</v>
      </c>
      <c r="BH995" s="145">
        <f>IF(N995="sníž. přenesená",J995,0)</f>
        <v>0</v>
      </c>
      <c r="BI995" s="145">
        <f>IF(N995="nulová",J995,0)</f>
        <v>0</v>
      </c>
      <c r="BJ995" s="19" t="s">
        <v>77</v>
      </c>
      <c r="BK995" s="145">
        <f>ROUND(I995*H995,2)</f>
        <v>0</v>
      </c>
      <c r="BL995" s="19" t="s">
        <v>229</v>
      </c>
      <c r="BM995" s="144" t="s">
        <v>3453</v>
      </c>
    </row>
    <row r="996" spans="2:65" s="1" customFormat="1">
      <c r="B996" s="34"/>
      <c r="D996" s="146" t="s">
        <v>222</v>
      </c>
      <c r="F996" s="147" t="s">
        <v>3454</v>
      </c>
      <c r="I996" s="148"/>
      <c r="L996" s="34"/>
      <c r="M996" s="149"/>
      <c r="T996" s="55"/>
      <c r="AT996" s="19" t="s">
        <v>222</v>
      </c>
      <c r="AU996" s="19" t="s">
        <v>79</v>
      </c>
    </row>
    <row r="997" spans="2:65" s="14" customFormat="1">
      <c r="B997" s="170"/>
      <c r="D997" s="150" t="s">
        <v>226</v>
      </c>
      <c r="E997" s="171" t="s">
        <v>19</v>
      </c>
      <c r="F997" s="172" t="s">
        <v>3455</v>
      </c>
      <c r="H997" s="171" t="s">
        <v>19</v>
      </c>
      <c r="I997" s="173"/>
      <c r="L997" s="170"/>
      <c r="M997" s="174"/>
      <c r="T997" s="175"/>
      <c r="AT997" s="171" t="s">
        <v>226</v>
      </c>
      <c r="AU997" s="171" t="s">
        <v>79</v>
      </c>
      <c r="AV997" s="14" t="s">
        <v>77</v>
      </c>
      <c r="AW997" s="14" t="s">
        <v>31</v>
      </c>
      <c r="AX997" s="14" t="s">
        <v>69</v>
      </c>
      <c r="AY997" s="171" t="s">
        <v>212</v>
      </c>
    </row>
    <row r="998" spans="2:65" s="14" customFormat="1">
      <c r="B998" s="170"/>
      <c r="D998" s="150" t="s">
        <v>226</v>
      </c>
      <c r="E998" s="171" t="s">
        <v>19</v>
      </c>
      <c r="F998" s="172" t="s">
        <v>3421</v>
      </c>
      <c r="H998" s="171" t="s">
        <v>19</v>
      </c>
      <c r="I998" s="173"/>
      <c r="L998" s="170"/>
      <c r="M998" s="174"/>
      <c r="T998" s="175"/>
      <c r="AT998" s="171" t="s">
        <v>226</v>
      </c>
      <c r="AU998" s="171" t="s">
        <v>79</v>
      </c>
      <c r="AV998" s="14" t="s">
        <v>77</v>
      </c>
      <c r="AW998" s="14" t="s">
        <v>31</v>
      </c>
      <c r="AX998" s="14" t="s">
        <v>69</v>
      </c>
      <c r="AY998" s="171" t="s">
        <v>212</v>
      </c>
    </row>
    <row r="999" spans="2:65" s="12" customFormat="1">
      <c r="B999" s="152"/>
      <c r="D999" s="150" t="s">
        <v>226</v>
      </c>
      <c r="E999" s="153" t="s">
        <v>19</v>
      </c>
      <c r="F999" s="154" t="s">
        <v>3456</v>
      </c>
      <c r="H999" s="155">
        <v>240.316</v>
      </c>
      <c r="I999" s="156"/>
      <c r="L999" s="152"/>
      <c r="M999" s="157"/>
      <c r="T999" s="158"/>
      <c r="AT999" s="153" t="s">
        <v>226</v>
      </c>
      <c r="AU999" s="153" t="s">
        <v>79</v>
      </c>
      <c r="AV999" s="12" t="s">
        <v>79</v>
      </c>
      <c r="AW999" s="12" t="s">
        <v>31</v>
      </c>
      <c r="AX999" s="12" t="s">
        <v>69</v>
      </c>
      <c r="AY999" s="153" t="s">
        <v>212</v>
      </c>
    </row>
    <row r="1000" spans="2:65" s="12" customFormat="1">
      <c r="B1000" s="152"/>
      <c r="D1000" s="150" t="s">
        <v>226</v>
      </c>
      <c r="E1000" s="153" t="s">
        <v>19</v>
      </c>
      <c r="F1000" s="154" t="s">
        <v>3457</v>
      </c>
      <c r="H1000" s="155">
        <v>57.776000000000003</v>
      </c>
      <c r="I1000" s="156"/>
      <c r="L1000" s="152"/>
      <c r="M1000" s="157"/>
      <c r="T1000" s="158"/>
      <c r="AT1000" s="153" t="s">
        <v>226</v>
      </c>
      <c r="AU1000" s="153" t="s">
        <v>79</v>
      </c>
      <c r="AV1000" s="12" t="s">
        <v>79</v>
      </c>
      <c r="AW1000" s="12" t="s">
        <v>31</v>
      </c>
      <c r="AX1000" s="12" t="s">
        <v>69</v>
      </c>
      <c r="AY1000" s="153" t="s">
        <v>212</v>
      </c>
    </row>
    <row r="1001" spans="2:65" s="12" customFormat="1">
      <c r="B1001" s="152"/>
      <c r="D1001" s="150" t="s">
        <v>226</v>
      </c>
      <c r="E1001" s="153" t="s">
        <v>19</v>
      </c>
      <c r="F1001" s="154" t="s">
        <v>3458</v>
      </c>
      <c r="H1001" s="155">
        <v>27</v>
      </c>
      <c r="I1001" s="156"/>
      <c r="L1001" s="152"/>
      <c r="M1001" s="157"/>
      <c r="T1001" s="158"/>
      <c r="AT1001" s="153" t="s">
        <v>226</v>
      </c>
      <c r="AU1001" s="153" t="s">
        <v>79</v>
      </c>
      <c r="AV1001" s="12" t="s">
        <v>79</v>
      </c>
      <c r="AW1001" s="12" t="s">
        <v>31</v>
      </c>
      <c r="AX1001" s="12" t="s">
        <v>69</v>
      </c>
      <c r="AY1001" s="153" t="s">
        <v>212</v>
      </c>
    </row>
    <row r="1002" spans="2:65" s="12" customFormat="1">
      <c r="B1002" s="152"/>
      <c r="D1002" s="150" t="s">
        <v>226</v>
      </c>
      <c r="E1002" s="153" t="s">
        <v>19</v>
      </c>
      <c r="F1002" s="154" t="s">
        <v>3459</v>
      </c>
      <c r="H1002" s="155">
        <v>19.600000000000001</v>
      </c>
      <c r="I1002" s="156"/>
      <c r="L1002" s="152"/>
      <c r="M1002" s="157"/>
      <c r="T1002" s="158"/>
      <c r="AT1002" s="153" t="s">
        <v>226</v>
      </c>
      <c r="AU1002" s="153" t="s">
        <v>79</v>
      </c>
      <c r="AV1002" s="12" t="s">
        <v>79</v>
      </c>
      <c r="AW1002" s="12" t="s">
        <v>31</v>
      </c>
      <c r="AX1002" s="12" t="s">
        <v>69</v>
      </c>
      <c r="AY1002" s="153" t="s">
        <v>212</v>
      </c>
    </row>
    <row r="1003" spans="2:65" s="12" customFormat="1">
      <c r="B1003" s="152"/>
      <c r="D1003" s="150" t="s">
        <v>226</v>
      </c>
      <c r="E1003" s="153" t="s">
        <v>19</v>
      </c>
      <c r="F1003" s="154" t="s">
        <v>3460</v>
      </c>
      <c r="H1003" s="155">
        <v>799.44799999999998</v>
      </c>
      <c r="I1003" s="156"/>
      <c r="L1003" s="152"/>
      <c r="M1003" s="157"/>
      <c r="T1003" s="158"/>
      <c r="AT1003" s="153" t="s">
        <v>226</v>
      </c>
      <c r="AU1003" s="153" t="s">
        <v>79</v>
      </c>
      <c r="AV1003" s="12" t="s">
        <v>79</v>
      </c>
      <c r="AW1003" s="12" t="s">
        <v>31</v>
      </c>
      <c r="AX1003" s="12" t="s">
        <v>69</v>
      </c>
      <c r="AY1003" s="153" t="s">
        <v>212</v>
      </c>
    </row>
    <row r="1004" spans="2:65" s="12" customFormat="1">
      <c r="B1004" s="152"/>
      <c r="D1004" s="150" t="s">
        <v>226</v>
      </c>
      <c r="E1004" s="153" t="s">
        <v>19</v>
      </c>
      <c r="F1004" s="154" t="s">
        <v>3461</v>
      </c>
      <c r="H1004" s="155">
        <v>14.36</v>
      </c>
      <c r="I1004" s="156"/>
      <c r="L1004" s="152"/>
      <c r="M1004" s="157"/>
      <c r="T1004" s="158"/>
      <c r="AT1004" s="153" t="s">
        <v>226</v>
      </c>
      <c r="AU1004" s="153" t="s">
        <v>79</v>
      </c>
      <c r="AV1004" s="12" t="s">
        <v>79</v>
      </c>
      <c r="AW1004" s="12" t="s">
        <v>31</v>
      </c>
      <c r="AX1004" s="12" t="s">
        <v>69</v>
      </c>
      <c r="AY1004" s="153" t="s">
        <v>212</v>
      </c>
    </row>
    <row r="1005" spans="2:65" s="12" customFormat="1">
      <c r="B1005" s="152"/>
      <c r="D1005" s="150" t="s">
        <v>226</v>
      </c>
      <c r="E1005" s="153" t="s">
        <v>19</v>
      </c>
      <c r="F1005" s="154" t="s">
        <v>3462</v>
      </c>
      <c r="H1005" s="155">
        <v>91.123000000000005</v>
      </c>
      <c r="I1005" s="156"/>
      <c r="L1005" s="152"/>
      <c r="M1005" s="157"/>
      <c r="T1005" s="158"/>
      <c r="AT1005" s="153" t="s">
        <v>226</v>
      </c>
      <c r="AU1005" s="153" t="s">
        <v>79</v>
      </c>
      <c r="AV1005" s="12" t="s">
        <v>79</v>
      </c>
      <c r="AW1005" s="12" t="s">
        <v>31</v>
      </c>
      <c r="AX1005" s="12" t="s">
        <v>69</v>
      </c>
      <c r="AY1005" s="153" t="s">
        <v>212</v>
      </c>
    </row>
    <row r="1006" spans="2:65" s="15" customFormat="1">
      <c r="B1006" s="176"/>
      <c r="D1006" s="150" t="s">
        <v>226</v>
      </c>
      <c r="E1006" s="177" t="s">
        <v>19</v>
      </c>
      <c r="F1006" s="178" t="s">
        <v>455</v>
      </c>
      <c r="H1006" s="179">
        <v>1249.623</v>
      </c>
      <c r="I1006" s="180"/>
      <c r="L1006" s="176"/>
      <c r="M1006" s="181"/>
      <c r="T1006" s="182"/>
      <c r="AT1006" s="177" t="s">
        <v>226</v>
      </c>
      <c r="AU1006" s="177" t="s">
        <v>79</v>
      </c>
      <c r="AV1006" s="15" t="s">
        <v>236</v>
      </c>
      <c r="AW1006" s="15" t="s">
        <v>31</v>
      </c>
      <c r="AX1006" s="15" t="s">
        <v>69</v>
      </c>
      <c r="AY1006" s="177" t="s">
        <v>212</v>
      </c>
    </row>
    <row r="1007" spans="2:65" s="14" customFormat="1">
      <c r="B1007" s="170"/>
      <c r="D1007" s="150" t="s">
        <v>226</v>
      </c>
      <c r="E1007" s="171" t="s">
        <v>19</v>
      </c>
      <c r="F1007" s="172" t="s">
        <v>3429</v>
      </c>
      <c r="H1007" s="171" t="s">
        <v>19</v>
      </c>
      <c r="I1007" s="173"/>
      <c r="L1007" s="170"/>
      <c r="M1007" s="174"/>
      <c r="T1007" s="175"/>
      <c r="AT1007" s="171" t="s">
        <v>226</v>
      </c>
      <c r="AU1007" s="171" t="s">
        <v>79</v>
      </c>
      <c r="AV1007" s="14" t="s">
        <v>77</v>
      </c>
      <c r="AW1007" s="14" t="s">
        <v>31</v>
      </c>
      <c r="AX1007" s="14" t="s">
        <v>69</v>
      </c>
      <c r="AY1007" s="171" t="s">
        <v>212</v>
      </c>
    </row>
    <row r="1008" spans="2:65" s="12" customFormat="1">
      <c r="B1008" s="152"/>
      <c r="D1008" s="150" t="s">
        <v>226</v>
      </c>
      <c r="E1008" s="153" t="s">
        <v>19</v>
      </c>
      <c r="F1008" s="154" t="s">
        <v>3463</v>
      </c>
      <c r="H1008" s="155">
        <v>1899.45</v>
      </c>
      <c r="I1008" s="156"/>
      <c r="L1008" s="152"/>
      <c r="M1008" s="157"/>
      <c r="T1008" s="158"/>
      <c r="AT1008" s="153" t="s">
        <v>226</v>
      </c>
      <c r="AU1008" s="153" t="s">
        <v>79</v>
      </c>
      <c r="AV1008" s="12" t="s">
        <v>79</v>
      </c>
      <c r="AW1008" s="12" t="s">
        <v>31</v>
      </c>
      <c r="AX1008" s="12" t="s">
        <v>69</v>
      </c>
      <c r="AY1008" s="153" t="s">
        <v>212</v>
      </c>
    </row>
    <row r="1009" spans="2:65" s="15" customFormat="1">
      <c r="B1009" s="176"/>
      <c r="D1009" s="150" t="s">
        <v>226</v>
      </c>
      <c r="E1009" s="177" t="s">
        <v>19</v>
      </c>
      <c r="F1009" s="178" t="s">
        <v>455</v>
      </c>
      <c r="H1009" s="179">
        <v>1899.45</v>
      </c>
      <c r="I1009" s="180"/>
      <c r="L1009" s="176"/>
      <c r="M1009" s="181"/>
      <c r="T1009" s="182"/>
      <c r="AT1009" s="177" t="s">
        <v>226</v>
      </c>
      <c r="AU1009" s="177" t="s">
        <v>79</v>
      </c>
      <c r="AV1009" s="15" t="s">
        <v>236</v>
      </c>
      <c r="AW1009" s="15" t="s">
        <v>31</v>
      </c>
      <c r="AX1009" s="15" t="s">
        <v>69</v>
      </c>
      <c r="AY1009" s="177" t="s">
        <v>212</v>
      </c>
    </row>
    <row r="1010" spans="2:65" s="13" customFormat="1">
      <c r="B1010" s="159"/>
      <c r="D1010" s="150" t="s">
        <v>226</v>
      </c>
      <c r="E1010" s="160" t="s">
        <v>19</v>
      </c>
      <c r="F1010" s="161" t="s">
        <v>228</v>
      </c>
      <c r="H1010" s="162">
        <v>3149.0729999999999</v>
      </c>
      <c r="I1010" s="163"/>
      <c r="L1010" s="159"/>
      <c r="M1010" s="164"/>
      <c r="T1010" s="165"/>
      <c r="AT1010" s="160" t="s">
        <v>226</v>
      </c>
      <c r="AU1010" s="160" t="s">
        <v>79</v>
      </c>
      <c r="AV1010" s="13" t="s">
        <v>229</v>
      </c>
      <c r="AW1010" s="13" t="s">
        <v>31</v>
      </c>
      <c r="AX1010" s="13" t="s">
        <v>77</v>
      </c>
      <c r="AY1010" s="160" t="s">
        <v>212</v>
      </c>
    </row>
    <row r="1011" spans="2:65" s="1" customFormat="1" ht="21.75" customHeight="1">
      <c r="B1011" s="34"/>
      <c r="C1011" s="133" t="s">
        <v>1268</v>
      </c>
      <c r="D1011" s="133" t="s">
        <v>215</v>
      </c>
      <c r="E1011" s="134" t="s">
        <v>3464</v>
      </c>
      <c r="F1011" s="135" t="s">
        <v>3465</v>
      </c>
      <c r="G1011" s="136" t="s">
        <v>495</v>
      </c>
      <c r="H1011" s="137">
        <v>1168.48</v>
      </c>
      <c r="I1011" s="138"/>
      <c r="J1011" s="139">
        <f>ROUND(I1011*H1011,2)</f>
        <v>0</v>
      </c>
      <c r="K1011" s="135" t="s">
        <v>219</v>
      </c>
      <c r="L1011" s="34"/>
      <c r="M1011" s="140" t="s">
        <v>19</v>
      </c>
      <c r="N1011" s="141" t="s">
        <v>40</v>
      </c>
      <c r="P1011" s="142">
        <f>O1011*H1011</f>
        <v>0</v>
      </c>
      <c r="Q1011" s="142">
        <v>2.5999999999999998E-4</v>
      </c>
      <c r="R1011" s="142">
        <f>Q1011*H1011</f>
        <v>0.30380479999999999</v>
      </c>
      <c r="S1011" s="142">
        <v>0</v>
      </c>
      <c r="T1011" s="143">
        <f>S1011*H1011</f>
        <v>0</v>
      </c>
      <c r="AR1011" s="144" t="s">
        <v>229</v>
      </c>
      <c r="AT1011" s="144" t="s">
        <v>215</v>
      </c>
      <c r="AU1011" s="144" t="s">
        <v>79</v>
      </c>
      <c r="AY1011" s="19" t="s">
        <v>212</v>
      </c>
      <c r="BE1011" s="145">
        <f>IF(N1011="základní",J1011,0)</f>
        <v>0</v>
      </c>
      <c r="BF1011" s="145">
        <f>IF(N1011="snížená",J1011,0)</f>
        <v>0</v>
      </c>
      <c r="BG1011" s="145">
        <f>IF(N1011="zákl. přenesená",J1011,0)</f>
        <v>0</v>
      </c>
      <c r="BH1011" s="145">
        <f>IF(N1011="sníž. přenesená",J1011,0)</f>
        <v>0</v>
      </c>
      <c r="BI1011" s="145">
        <f>IF(N1011="nulová",J1011,0)</f>
        <v>0</v>
      </c>
      <c r="BJ1011" s="19" t="s">
        <v>77</v>
      </c>
      <c r="BK1011" s="145">
        <f>ROUND(I1011*H1011,2)</f>
        <v>0</v>
      </c>
      <c r="BL1011" s="19" t="s">
        <v>229</v>
      </c>
      <c r="BM1011" s="144" t="s">
        <v>3466</v>
      </c>
    </row>
    <row r="1012" spans="2:65" s="1" customFormat="1">
      <c r="B1012" s="34"/>
      <c r="D1012" s="146" t="s">
        <v>222</v>
      </c>
      <c r="F1012" s="147" t="s">
        <v>3467</v>
      </c>
      <c r="I1012" s="148"/>
      <c r="L1012" s="34"/>
      <c r="M1012" s="149"/>
      <c r="T1012" s="55"/>
      <c r="AT1012" s="19" t="s">
        <v>222</v>
      </c>
      <c r="AU1012" s="19" t="s">
        <v>79</v>
      </c>
    </row>
    <row r="1013" spans="2:65" s="14" customFormat="1">
      <c r="B1013" s="170"/>
      <c r="D1013" s="150" t="s">
        <v>226</v>
      </c>
      <c r="E1013" s="171" t="s">
        <v>19</v>
      </c>
      <c r="F1013" s="172" t="s">
        <v>3468</v>
      </c>
      <c r="H1013" s="171" t="s">
        <v>19</v>
      </c>
      <c r="I1013" s="173"/>
      <c r="L1013" s="170"/>
      <c r="M1013" s="174"/>
      <c r="T1013" s="175"/>
      <c r="AT1013" s="171" t="s">
        <v>226</v>
      </c>
      <c r="AU1013" s="171" t="s">
        <v>79</v>
      </c>
      <c r="AV1013" s="14" t="s">
        <v>77</v>
      </c>
      <c r="AW1013" s="14" t="s">
        <v>31</v>
      </c>
      <c r="AX1013" s="14" t="s">
        <v>69</v>
      </c>
      <c r="AY1013" s="171" t="s">
        <v>212</v>
      </c>
    </row>
    <row r="1014" spans="2:65" s="12" customFormat="1">
      <c r="B1014" s="152"/>
      <c r="D1014" s="150" t="s">
        <v>226</v>
      </c>
      <c r="E1014" s="153" t="s">
        <v>19</v>
      </c>
      <c r="F1014" s="154" t="s">
        <v>3469</v>
      </c>
      <c r="H1014" s="155">
        <v>174.2</v>
      </c>
      <c r="I1014" s="156"/>
      <c r="L1014" s="152"/>
      <c r="M1014" s="157"/>
      <c r="T1014" s="158"/>
      <c r="AT1014" s="153" t="s">
        <v>226</v>
      </c>
      <c r="AU1014" s="153" t="s">
        <v>79</v>
      </c>
      <c r="AV1014" s="12" t="s">
        <v>79</v>
      </c>
      <c r="AW1014" s="12" t="s">
        <v>31</v>
      </c>
      <c r="AX1014" s="12" t="s">
        <v>69</v>
      </c>
      <c r="AY1014" s="153" t="s">
        <v>212</v>
      </c>
    </row>
    <row r="1015" spans="2:65" s="12" customFormat="1">
      <c r="B1015" s="152"/>
      <c r="D1015" s="150" t="s">
        <v>226</v>
      </c>
      <c r="E1015" s="153" t="s">
        <v>19</v>
      </c>
      <c r="F1015" s="154" t="s">
        <v>3470</v>
      </c>
      <c r="H1015" s="155">
        <v>159.46</v>
      </c>
      <c r="I1015" s="156"/>
      <c r="L1015" s="152"/>
      <c r="M1015" s="157"/>
      <c r="T1015" s="158"/>
      <c r="AT1015" s="153" t="s">
        <v>226</v>
      </c>
      <c r="AU1015" s="153" t="s">
        <v>79</v>
      </c>
      <c r="AV1015" s="12" t="s">
        <v>79</v>
      </c>
      <c r="AW1015" s="12" t="s">
        <v>31</v>
      </c>
      <c r="AX1015" s="12" t="s">
        <v>69</v>
      </c>
      <c r="AY1015" s="153" t="s">
        <v>212</v>
      </c>
    </row>
    <row r="1016" spans="2:65" s="12" customFormat="1">
      <c r="B1016" s="152"/>
      <c r="D1016" s="150" t="s">
        <v>226</v>
      </c>
      <c r="E1016" s="153" t="s">
        <v>19</v>
      </c>
      <c r="F1016" s="154" t="s">
        <v>3471</v>
      </c>
      <c r="H1016" s="155">
        <v>159.46</v>
      </c>
      <c r="I1016" s="156"/>
      <c r="L1016" s="152"/>
      <c r="M1016" s="157"/>
      <c r="T1016" s="158"/>
      <c r="AT1016" s="153" t="s">
        <v>226</v>
      </c>
      <c r="AU1016" s="153" t="s">
        <v>79</v>
      </c>
      <c r="AV1016" s="12" t="s">
        <v>79</v>
      </c>
      <c r="AW1016" s="12" t="s">
        <v>31</v>
      </c>
      <c r="AX1016" s="12" t="s">
        <v>69</v>
      </c>
      <c r="AY1016" s="153" t="s">
        <v>212</v>
      </c>
    </row>
    <row r="1017" spans="2:65" s="12" customFormat="1">
      <c r="B1017" s="152"/>
      <c r="D1017" s="150" t="s">
        <v>226</v>
      </c>
      <c r="E1017" s="153" t="s">
        <v>19</v>
      </c>
      <c r="F1017" s="154" t="s">
        <v>3472</v>
      </c>
      <c r="H1017" s="155">
        <v>168.84</v>
      </c>
      <c r="I1017" s="156"/>
      <c r="L1017" s="152"/>
      <c r="M1017" s="157"/>
      <c r="T1017" s="158"/>
      <c r="AT1017" s="153" t="s">
        <v>226</v>
      </c>
      <c r="AU1017" s="153" t="s">
        <v>79</v>
      </c>
      <c r="AV1017" s="12" t="s">
        <v>79</v>
      </c>
      <c r="AW1017" s="12" t="s">
        <v>31</v>
      </c>
      <c r="AX1017" s="12" t="s">
        <v>69</v>
      </c>
      <c r="AY1017" s="153" t="s">
        <v>212</v>
      </c>
    </row>
    <row r="1018" spans="2:65" s="12" customFormat="1">
      <c r="B1018" s="152"/>
      <c r="D1018" s="150" t="s">
        <v>226</v>
      </c>
      <c r="E1018" s="153" t="s">
        <v>19</v>
      </c>
      <c r="F1018" s="154" t="s">
        <v>3473</v>
      </c>
      <c r="H1018" s="155">
        <v>168.84</v>
      </c>
      <c r="I1018" s="156"/>
      <c r="L1018" s="152"/>
      <c r="M1018" s="157"/>
      <c r="T1018" s="158"/>
      <c r="AT1018" s="153" t="s">
        <v>226</v>
      </c>
      <c r="AU1018" s="153" t="s">
        <v>79</v>
      </c>
      <c r="AV1018" s="12" t="s">
        <v>79</v>
      </c>
      <c r="AW1018" s="12" t="s">
        <v>31</v>
      </c>
      <c r="AX1018" s="12" t="s">
        <v>69</v>
      </c>
      <c r="AY1018" s="153" t="s">
        <v>212</v>
      </c>
    </row>
    <row r="1019" spans="2:65" s="12" customFormat="1">
      <c r="B1019" s="152"/>
      <c r="D1019" s="150" t="s">
        <v>226</v>
      </c>
      <c r="E1019" s="153" t="s">
        <v>19</v>
      </c>
      <c r="F1019" s="154" t="s">
        <v>3474</v>
      </c>
      <c r="H1019" s="155">
        <v>168.84</v>
      </c>
      <c r="I1019" s="156"/>
      <c r="L1019" s="152"/>
      <c r="M1019" s="157"/>
      <c r="T1019" s="158"/>
      <c r="AT1019" s="153" t="s">
        <v>226</v>
      </c>
      <c r="AU1019" s="153" t="s">
        <v>79</v>
      </c>
      <c r="AV1019" s="12" t="s">
        <v>79</v>
      </c>
      <c r="AW1019" s="12" t="s">
        <v>31</v>
      </c>
      <c r="AX1019" s="12" t="s">
        <v>69</v>
      </c>
      <c r="AY1019" s="153" t="s">
        <v>212</v>
      </c>
    </row>
    <row r="1020" spans="2:65" s="12" customFormat="1">
      <c r="B1020" s="152"/>
      <c r="D1020" s="150" t="s">
        <v>226</v>
      </c>
      <c r="E1020" s="153" t="s">
        <v>19</v>
      </c>
      <c r="F1020" s="154" t="s">
        <v>3475</v>
      </c>
      <c r="H1020" s="155">
        <v>168.84</v>
      </c>
      <c r="I1020" s="156"/>
      <c r="L1020" s="152"/>
      <c r="M1020" s="157"/>
      <c r="T1020" s="158"/>
      <c r="AT1020" s="153" t="s">
        <v>226</v>
      </c>
      <c r="AU1020" s="153" t="s">
        <v>79</v>
      </c>
      <c r="AV1020" s="12" t="s">
        <v>79</v>
      </c>
      <c r="AW1020" s="12" t="s">
        <v>31</v>
      </c>
      <c r="AX1020" s="12" t="s">
        <v>69</v>
      </c>
      <c r="AY1020" s="153" t="s">
        <v>212</v>
      </c>
    </row>
    <row r="1021" spans="2:65" s="13" customFormat="1">
      <c r="B1021" s="159"/>
      <c r="D1021" s="150" t="s">
        <v>226</v>
      </c>
      <c r="E1021" s="160" t="s">
        <v>19</v>
      </c>
      <c r="F1021" s="161" t="s">
        <v>228</v>
      </c>
      <c r="H1021" s="162">
        <v>1168.48</v>
      </c>
      <c r="I1021" s="163"/>
      <c r="L1021" s="159"/>
      <c r="M1021" s="164"/>
      <c r="T1021" s="165"/>
      <c r="AT1021" s="160" t="s">
        <v>226</v>
      </c>
      <c r="AU1021" s="160" t="s">
        <v>79</v>
      </c>
      <c r="AV1021" s="13" t="s">
        <v>229</v>
      </c>
      <c r="AW1021" s="13" t="s">
        <v>31</v>
      </c>
      <c r="AX1021" s="13" t="s">
        <v>77</v>
      </c>
      <c r="AY1021" s="160" t="s">
        <v>212</v>
      </c>
    </row>
    <row r="1022" spans="2:65" s="1" customFormat="1" ht="24.2" customHeight="1">
      <c r="B1022" s="34"/>
      <c r="C1022" s="133" t="s">
        <v>1281</v>
      </c>
      <c r="D1022" s="133" t="s">
        <v>215</v>
      </c>
      <c r="E1022" s="134" t="s">
        <v>3476</v>
      </c>
      <c r="F1022" s="135" t="s">
        <v>3477</v>
      </c>
      <c r="G1022" s="136" t="s">
        <v>495</v>
      </c>
      <c r="H1022" s="137">
        <v>1168.48</v>
      </c>
      <c r="I1022" s="138"/>
      <c r="J1022" s="139">
        <f>ROUND(I1022*H1022,2)</f>
        <v>0</v>
      </c>
      <c r="K1022" s="135" t="s">
        <v>219</v>
      </c>
      <c r="L1022" s="34"/>
      <c r="M1022" s="140" t="s">
        <v>19</v>
      </c>
      <c r="N1022" s="141" t="s">
        <v>40</v>
      </c>
      <c r="P1022" s="142">
        <f>O1022*H1022</f>
        <v>0</v>
      </c>
      <c r="Q1022" s="142">
        <v>1.103E-2</v>
      </c>
      <c r="R1022" s="142">
        <f>Q1022*H1022</f>
        <v>12.8883344</v>
      </c>
      <c r="S1022" s="142">
        <v>0</v>
      </c>
      <c r="T1022" s="143">
        <f>S1022*H1022</f>
        <v>0</v>
      </c>
      <c r="AR1022" s="144" t="s">
        <v>229</v>
      </c>
      <c r="AT1022" s="144" t="s">
        <v>215</v>
      </c>
      <c r="AU1022" s="144" t="s">
        <v>79</v>
      </c>
      <c r="AY1022" s="19" t="s">
        <v>212</v>
      </c>
      <c r="BE1022" s="145">
        <f>IF(N1022="základní",J1022,0)</f>
        <v>0</v>
      </c>
      <c r="BF1022" s="145">
        <f>IF(N1022="snížená",J1022,0)</f>
        <v>0</v>
      </c>
      <c r="BG1022" s="145">
        <f>IF(N1022="zákl. přenesená",J1022,0)</f>
        <v>0</v>
      </c>
      <c r="BH1022" s="145">
        <f>IF(N1022="sníž. přenesená",J1022,0)</f>
        <v>0</v>
      </c>
      <c r="BI1022" s="145">
        <f>IF(N1022="nulová",J1022,0)</f>
        <v>0</v>
      </c>
      <c r="BJ1022" s="19" t="s">
        <v>77</v>
      </c>
      <c r="BK1022" s="145">
        <f>ROUND(I1022*H1022,2)</f>
        <v>0</v>
      </c>
      <c r="BL1022" s="19" t="s">
        <v>229</v>
      </c>
      <c r="BM1022" s="144" t="s">
        <v>3478</v>
      </c>
    </row>
    <row r="1023" spans="2:65" s="1" customFormat="1">
      <c r="B1023" s="34"/>
      <c r="D1023" s="146" t="s">
        <v>222</v>
      </c>
      <c r="F1023" s="147" t="s">
        <v>3479</v>
      </c>
      <c r="I1023" s="148"/>
      <c r="L1023" s="34"/>
      <c r="M1023" s="149"/>
      <c r="T1023" s="55"/>
      <c r="AT1023" s="19" t="s">
        <v>222</v>
      </c>
      <c r="AU1023" s="19" t="s">
        <v>79</v>
      </c>
    </row>
    <row r="1024" spans="2:65" s="14" customFormat="1">
      <c r="B1024" s="170"/>
      <c r="D1024" s="150" t="s">
        <v>226</v>
      </c>
      <c r="E1024" s="171" t="s">
        <v>19</v>
      </c>
      <c r="F1024" s="172" t="s">
        <v>3480</v>
      </c>
      <c r="H1024" s="171" t="s">
        <v>19</v>
      </c>
      <c r="I1024" s="173"/>
      <c r="L1024" s="170"/>
      <c r="M1024" s="174"/>
      <c r="T1024" s="175"/>
      <c r="AT1024" s="171" t="s">
        <v>226</v>
      </c>
      <c r="AU1024" s="171" t="s">
        <v>79</v>
      </c>
      <c r="AV1024" s="14" t="s">
        <v>77</v>
      </c>
      <c r="AW1024" s="14" t="s">
        <v>31</v>
      </c>
      <c r="AX1024" s="14" t="s">
        <v>69</v>
      </c>
      <c r="AY1024" s="171" t="s">
        <v>212</v>
      </c>
    </row>
    <row r="1025" spans="2:65" s="12" customFormat="1">
      <c r="B1025" s="152"/>
      <c r="D1025" s="150" t="s">
        <v>226</v>
      </c>
      <c r="E1025" s="153" t="s">
        <v>19</v>
      </c>
      <c r="F1025" s="154" t="s">
        <v>3469</v>
      </c>
      <c r="H1025" s="155">
        <v>174.2</v>
      </c>
      <c r="I1025" s="156"/>
      <c r="L1025" s="152"/>
      <c r="M1025" s="157"/>
      <c r="T1025" s="158"/>
      <c r="AT1025" s="153" t="s">
        <v>226</v>
      </c>
      <c r="AU1025" s="153" t="s">
        <v>79</v>
      </c>
      <c r="AV1025" s="12" t="s">
        <v>79</v>
      </c>
      <c r="AW1025" s="12" t="s">
        <v>31</v>
      </c>
      <c r="AX1025" s="12" t="s">
        <v>69</v>
      </c>
      <c r="AY1025" s="153" t="s">
        <v>212</v>
      </c>
    </row>
    <row r="1026" spans="2:65" s="12" customFormat="1">
      <c r="B1026" s="152"/>
      <c r="D1026" s="150" t="s">
        <v>226</v>
      </c>
      <c r="E1026" s="153" t="s">
        <v>19</v>
      </c>
      <c r="F1026" s="154" t="s">
        <v>3470</v>
      </c>
      <c r="H1026" s="155">
        <v>159.46</v>
      </c>
      <c r="I1026" s="156"/>
      <c r="L1026" s="152"/>
      <c r="M1026" s="157"/>
      <c r="T1026" s="158"/>
      <c r="AT1026" s="153" t="s">
        <v>226</v>
      </c>
      <c r="AU1026" s="153" t="s">
        <v>79</v>
      </c>
      <c r="AV1026" s="12" t="s">
        <v>79</v>
      </c>
      <c r="AW1026" s="12" t="s">
        <v>31</v>
      </c>
      <c r="AX1026" s="12" t="s">
        <v>69</v>
      </c>
      <c r="AY1026" s="153" t="s">
        <v>212</v>
      </c>
    </row>
    <row r="1027" spans="2:65" s="12" customFormat="1">
      <c r="B1027" s="152"/>
      <c r="D1027" s="150" t="s">
        <v>226</v>
      </c>
      <c r="E1027" s="153" t="s">
        <v>19</v>
      </c>
      <c r="F1027" s="154" t="s">
        <v>3471</v>
      </c>
      <c r="H1027" s="155">
        <v>159.46</v>
      </c>
      <c r="I1027" s="156"/>
      <c r="L1027" s="152"/>
      <c r="M1027" s="157"/>
      <c r="T1027" s="158"/>
      <c r="AT1027" s="153" t="s">
        <v>226</v>
      </c>
      <c r="AU1027" s="153" t="s">
        <v>79</v>
      </c>
      <c r="AV1027" s="12" t="s">
        <v>79</v>
      </c>
      <c r="AW1027" s="12" t="s">
        <v>31</v>
      </c>
      <c r="AX1027" s="12" t="s">
        <v>69</v>
      </c>
      <c r="AY1027" s="153" t="s">
        <v>212</v>
      </c>
    </row>
    <row r="1028" spans="2:65" s="12" customFormat="1">
      <c r="B1028" s="152"/>
      <c r="D1028" s="150" t="s">
        <v>226</v>
      </c>
      <c r="E1028" s="153" t="s">
        <v>19</v>
      </c>
      <c r="F1028" s="154" t="s">
        <v>3472</v>
      </c>
      <c r="H1028" s="155">
        <v>168.84</v>
      </c>
      <c r="I1028" s="156"/>
      <c r="L1028" s="152"/>
      <c r="M1028" s="157"/>
      <c r="T1028" s="158"/>
      <c r="AT1028" s="153" t="s">
        <v>226</v>
      </c>
      <c r="AU1028" s="153" t="s">
        <v>79</v>
      </c>
      <c r="AV1028" s="12" t="s">
        <v>79</v>
      </c>
      <c r="AW1028" s="12" t="s">
        <v>31</v>
      </c>
      <c r="AX1028" s="12" t="s">
        <v>69</v>
      </c>
      <c r="AY1028" s="153" t="s">
        <v>212</v>
      </c>
    </row>
    <row r="1029" spans="2:65" s="12" customFormat="1">
      <c r="B1029" s="152"/>
      <c r="D1029" s="150" t="s">
        <v>226</v>
      </c>
      <c r="E1029" s="153" t="s">
        <v>19</v>
      </c>
      <c r="F1029" s="154" t="s">
        <v>3473</v>
      </c>
      <c r="H1029" s="155">
        <v>168.84</v>
      </c>
      <c r="I1029" s="156"/>
      <c r="L1029" s="152"/>
      <c r="M1029" s="157"/>
      <c r="T1029" s="158"/>
      <c r="AT1029" s="153" t="s">
        <v>226</v>
      </c>
      <c r="AU1029" s="153" t="s">
        <v>79</v>
      </c>
      <c r="AV1029" s="12" t="s">
        <v>79</v>
      </c>
      <c r="AW1029" s="12" t="s">
        <v>31</v>
      </c>
      <c r="AX1029" s="12" t="s">
        <v>69</v>
      </c>
      <c r="AY1029" s="153" t="s">
        <v>212</v>
      </c>
    </row>
    <row r="1030" spans="2:65" s="12" customFormat="1">
      <c r="B1030" s="152"/>
      <c r="D1030" s="150" t="s">
        <v>226</v>
      </c>
      <c r="E1030" s="153" t="s">
        <v>19</v>
      </c>
      <c r="F1030" s="154" t="s">
        <v>3474</v>
      </c>
      <c r="H1030" s="155">
        <v>168.84</v>
      </c>
      <c r="I1030" s="156"/>
      <c r="L1030" s="152"/>
      <c r="M1030" s="157"/>
      <c r="T1030" s="158"/>
      <c r="AT1030" s="153" t="s">
        <v>226</v>
      </c>
      <c r="AU1030" s="153" t="s">
        <v>79</v>
      </c>
      <c r="AV1030" s="12" t="s">
        <v>79</v>
      </c>
      <c r="AW1030" s="12" t="s">
        <v>31</v>
      </c>
      <c r="AX1030" s="12" t="s">
        <v>69</v>
      </c>
      <c r="AY1030" s="153" t="s">
        <v>212</v>
      </c>
    </row>
    <row r="1031" spans="2:65" s="12" customFormat="1">
      <c r="B1031" s="152"/>
      <c r="D1031" s="150" t="s">
        <v>226</v>
      </c>
      <c r="E1031" s="153" t="s">
        <v>19</v>
      </c>
      <c r="F1031" s="154" t="s">
        <v>3475</v>
      </c>
      <c r="H1031" s="155">
        <v>168.84</v>
      </c>
      <c r="I1031" s="156"/>
      <c r="L1031" s="152"/>
      <c r="M1031" s="157"/>
      <c r="T1031" s="158"/>
      <c r="AT1031" s="153" t="s">
        <v>226</v>
      </c>
      <c r="AU1031" s="153" t="s">
        <v>79</v>
      </c>
      <c r="AV1031" s="12" t="s">
        <v>79</v>
      </c>
      <c r="AW1031" s="12" t="s">
        <v>31</v>
      </c>
      <c r="AX1031" s="12" t="s">
        <v>69</v>
      </c>
      <c r="AY1031" s="153" t="s">
        <v>212</v>
      </c>
    </row>
    <row r="1032" spans="2:65" s="13" customFormat="1">
      <c r="B1032" s="159"/>
      <c r="D1032" s="150" t="s">
        <v>226</v>
      </c>
      <c r="E1032" s="160" t="s">
        <v>19</v>
      </c>
      <c r="F1032" s="161" t="s">
        <v>228</v>
      </c>
      <c r="H1032" s="162">
        <v>1168.48</v>
      </c>
      <c r="I1032" s="163"/>
      <c r="L1032" s="159"/>
      <c r="M1032" s="164"/>
      <c r="T1032" s="165"/>
      <c r="AT1032" s="160" t="s">
        <v>226</v>
      </c>
      <c r="AU1032" s="160" t="s">
        <v>79</v>
      </c>
      <c r="AV1032" s="13" t="s">
        <v>229</v>
      </c>
      <c r="AW1032" s="13" t="s">
        <v>31</v>
      </c>
      <c r="AX1032" s="13" t="s">
        <v>77</v>
      </c>
      <c r="AY1032" s="160" t="s">
        <v>212</v>
      </c>
    </row>
    <row r="1033" spans="2:65" s="1" customFormat="1" ht="24.2" customHeight="1">
      <c r="B1033" s="34"/>
      <c r="C1033" s="133" t="s">
        <v>1287</v>
      </c>
      <c r="D1033" s="133" t="s">
        <v>215</v>
      </c>
      <c r="E1033" s="134" t="s">
        <v>3481</v>
      </c>
      <c r="F1033" s="135" t="s">
        <v>3482</v>
      </c>
      <c r="G1033" s="136" t="s">
        <v>495</v>
      </c>
      <c r="H1033" s="137">
        <v>1168.48</v>
      </c>
      <c r="I1033" s="138"/>
      <c r="J1033" s="139">
        <f>ROUND(I1033*H1033,2)</f>
        <v>0</v>
      </c>
      <c r="K1033" s="135" t="s">
        <v>219</v>
      </c>
      <c r="L1033" s="34"/>
      <c r="M1033" s="140" t="s">
        <v>19</v>
      </c>
      <c r="N1033" s="141" t="s">
        <v>40</v>
      </c>
      <c r="P1033" s="142">
        <f>O1033*H1033</f>
        <v>0</v>
      </c>
      <c r="Q1033" s="142">
        <v>5.5199999999999997E-3</v>
      </c>
      <c r="R1033" s="142">
        <f>Q1033*H1033</f>
        <v>6.4500095999999996</v>
      </c>
      <c r="S1033" s="142">
        <v>0</v>
      </c>
      <c r="T1033" s="143">
        <f>S1033*H1033</f>
        <v>0</v>
      </c>
      <c r="AR1033" s="144" t="s">
        <v>229</v>
      </c>
      <c r="AT1033" s="144" t="s">
        <v>215</v>
      </c>
      <c r="AU1033" s="144" t="s">
        <v>79</v>
      </c>
      <c r="AY1033" s="19" t="s">
        <v>212</v>
      </c>
      <c r="BE1033" s="145">
        <f>IF(N1033="základní",J1033,0)</f>
        <v>0</v>
      </c>
      <c r="BF1033" s="145">
        <f>IF(N1033="snížená",J1033,0)</f>
        <v>0</v>
      </c>
      <c r="BG1033" s="145">
        <f>IF(N1033="zákl. přenesená",J1033,0)</f>
        <v>0</v>
      </c>
      <c r="BH1033" s="145">
        <f>IF(N1033="sníž. přenesená",J1033,0)</f>
        <v>0</v>
      </c>
      <c r="BI1033" s="145">
        <f>IF(N1033="nulová",J1033,0)</f>
        <v>0</v>
      </c>
      <c r="BJ1033" s="19" t="s">
        <v>77</v>
      </c>
      <c r="BK1033" s="145">
        <f>ROUND(I1033*H1033,2)</f>
        <v>0</v>
      </c>
      <c r="BL1033" s="19" t="s">
        <v>229</v>
      </c>
      <c r="BM1033" s="144" t="s">
        <v>3483</v>
      </c>
    </row>
    <row r="1034" spans="2:65" s="1" customFormat="1">
      <c r="B1034" s="34"/>
      <c r="D1034" s="146" t="s">
        <v>222</v>
      </c>
      <c r="F1034" s="147" t="s">
        <v>3484</v>
      </c>
      <c r="I1034" s="148"/>
      <c r="L1034" s="34"/>
      <c r="M1034" s="149"/>
      <c r="T1034" s="55"/>
      <c r="AT1034" s="19" t="s">
        <v>222</v>
      </c>
      <c r="AU1034" s="19" t="s">
        <v>79</v>
      </c>
    </row>
    <row r="1035" spans="2:65" s="14" customFormat="1">
      <c r="B1035" s="170"/>
      <c r="D1035" s="150" t="s">
        <v>226</v>
      </c>
      <c r="E1035" s="171" t="s">
        <v>19</v>
      </c>
      <c r="F1035" s="172" t="s">
        <v>3485</v>
      </c>
      <c r="H1035" s="171" t="s">
        <v>19</v>
      </c>
      <c r="I1035" s="173"/>
      <c r="L1035" s="170"/>
      <c r="M1035" s="174"/>
      <c r="T1035" s="175"/>
      <c r="AT1035" s="171" t="s">
        <v>226</v>
      </c>
      <c r="AU1035" s="171" t="s">
        <v>79</v>
      </c>
      <c r="AV1035" s="14" t="s">
        <v>77</v>
      </c>
      <c r="AW1035" s="14" t="s">
        <v>31</v>
      </c>
      <c r="AX1035" s="14" t="s">
        <v>69</v>
      </c>
      <c r="AY1035" s="171" t="s">
        <v>212</v>
      </c>
    </row>
    <row r="1036" spans="2:65" s="12" customFormat="1">
      <c r="B1036" s="152"/>
      <c r="D1036" s="150" t="s">
        <v>226</v>
      </c>
      <c r="E1036" s="153" t="s">
        <v>19</v>
      </c>
      <c r="F1036" s="154" t="s">
        <v>3486</v>
      </c>
      <c r="H1036" s="155">
        <v>174.2</v>
      </c>
      <c r="I1036" s="156"/>
      <c r="L1036" s="152"/>
      <c r="M1036" s="157"/>
      <c r="T1036" s="158"/>
      <c r="AT1036" s="153" t="s">
        <v>226</v>
      </c>
      <c r="AU1036" s="153" t="s">
        <v>79</v>
      </c>
      <c r="AV1036" s="12" t="s">
        <v>79</v>
      </c>
      <c r="AW1036" s="12" t="s">
        <v>31</v>
      </c>
      <c r="AX1036" s="12" t="s">
        <v>69</v>
      </c>
      <c r="AY1036" s="153" t="s">
        <v>212</v>
      </c>
    </row>
    <row r="1037" spans="2:65" s="12" customFormat="1">
      <c r="B1037" s="152"/>
      <c r="D1037" s="150" t="s">
        <v>226</v>
      </c>
      <c r="E1037" s="153" t="s">
        <v>19</v>
      </c>
      <c r="F1037" s="154" t="s">
        <v>3487</v>
      </c>
      <c r="H1037" s="155">
        <v>159.46</v>
      </c>
      <c r="I1037" s="156"/>
      <c r="L1037" s="152"/>
      <c r="M1037" s="157"/>
      <c r="T1037" s="158"/>
      <c r="AT1037" s="153" t="s">
        <v>226</v>
      </c>
      <c r="AU1037" s="153" t="s">
        <v>79</v>
      </c>
      <c r="AV1037" s="12" t="s">
        <v>79</v>
      </c>
      <c r="AW1037" s="12" t="s">
        <v>31</v>
      </c>
      <c r="AX1037" s="12" t="s">
        <v>69</v>
      </c>
      <c r="AY1037" s="153" t="s">
        <v>212</v>
      </c>
    </row>
    <row r="1038" spans="2:65" s="12" customFormat="1">
      <c r="B1038" s="152"/>
      <c r="D1038" s="150" t="s">
        <v>226</v>
      </c>
      <c r="E1038" s="153" t="s">
        <v>19</v>
      </c>
      <c r="F1038" s="154" t="s">
        <v>3488</v>
      </c>
      <c r="H1038" s="155">
        <v>159.46</v>
      </c>
      <c r="I1038" s="156"/>
      <c r="L1038" s="152"/>
      <c r="M1038" s="157"/>
      <c r="T1038" s="158"/>
      <c r="AT1038" s="153" t="s">
        <v>226</v>
      </c>
      <c r="AU1038" s="153" t="s">
        <v>79</v>
      </c>
      <c r="AV1038" s="12" t="s">
        <v>79</v>
      </c>
      <c r="AW1038" s="12" t="s">
        <v>31</v>
      </c>
      <c r="AX1038" s="12" t="s">
        <v>69</v>
      </c>
      <c r="AY1038" s="153" t="s">
        <v>212</v>
      </c>
    </row>
    <row r="1039" spans="2:65" s="12" customFormat="1">
      <c r="B1039" s="152"/>
      <c r="D1039" s="150" t="s">
        <v>226</v>
      </c>
      <c r="E1039" s="153" t="s">
        <v>19</v>
      </c>
      <c r="F1039" s="154" t="s">
        <v>3489</v>
      </c>
      <c r="H1039" s="155">
        <v>168.84</v>
      </c>
      <c r="I1039" s="156"/>
      <c r="L1039" s="152"/>
      <c r="M1039" s="157"/>
      <c r="T1039" s="158"/>
      <c r="AT1039" s="153" t="s">
        <v>226</v>
      </c>
      <c r="AU1039" s="153" t="s">
        <v>79</v>
      </c>
      <c r="AV1039" s="12" t="s">
        <v>79</v>
      </c>
      <c r="AW1039" s="12" t="s">
        <v>31</v>
      </c>
      <c r="AX1039" s="12" t="s">
        <v>69</v>
      </c>
      <c r="AY1039" s="153" t="s">
        <v>212</v>
      </c>
    </row>
    <row r="1040" spans="2:65" s="12" customFormat="1">
      <c r="B1040" s="152"/>
      <c r="D1040" s="150" t="s">
        <v>226</v>
      </c>
      <c r="E1040" s="153" t="s">
        <v>19</v>
      </c>
      <c r="F1040" s="154" t="s">
        <v>3490</v>
      </c>
      <c r="H1040" s="155">
        <v>168.84</v>
      </c>
      <c r="I1040" s="156"/>
      <c r="L1040" s="152"/>
      <c r="M1040" s="157"/>
      <c r="T1040" s="158"/>
      <c r="AT1040" s="153" t="s">
        <v>226</v>
      </c>
      <c r="AU1040" s="153" t="s">
        <v>79</v>
      </c>
      <c r="AV1040" s="12" t="s">
        <v>79</v>
      </c>
      <c r="AW1040" s="12" t="s">
        <v>31</v>
      </c>
      <c r="AX1040" s="12" t="s">
        <v>69</v>
      </c>
      <c r="AY1040" s="153" t="s">
        <v>212</v>
      </c>
    </row>
    <row r="1041" spans="2:65" s="12" customFormat="1">
      <c r="B1041" s="152"/>
      <c r="D1041" s="150" t="s">
        <v>226</v>
      </c>
      <c r="E1041" s="153" t="s">
        <v>19</v>
      </c>
      <c r="F1041" s="154" t="s">
        <v>3491</v>
      </c>
      <c r="H1041" s="155">
        <v>168.84</v>
      </c>
      <c r="I1041" s="156"/>
      <c r="L1041" s="152"/>
      <c r="M1041" s="157"/>
      <c r="T1041" s="158"/>
      <c r="AT1041" s="153" t="s">
        <v>226</v>
      </c>
      <c r="AU1041" s="153" t="s">
        <v>79</v>
      </c>
      <c r="AV1041" s="12" t="s">
        <v>79</v>
      </c>
      <c r="AW1041" s="12" t="s">
        <v>31</v>
      </c>
      <c r="AX1041" s="12" t="s">
        <v>69</v>
      </c>
      <c r="AY1041" s="153" t="s">
        <v>212</v>
      </c>
    </row>
    <row r="1042" spans="2:65" s="12" customFormat="1">
      <c r="B1042" s="152"/>
      <c r="D1042" s="150" t="s">
        <v>226</v>
      </c>
      <c r="E1042" s="153" t="s">
        <v>19</v>
      </c>
      <c r="F1042" s="154" t="s">
        <v>3492</v>
      </c>
      <c r="H1042" s="155">
        <v>168.84</v>
      </c>
      <c r="I1042" s="156"/>
      <c r="L1042" s="152"/>
      <c r="M1042" s="157"/>
      <c r="T1042" s="158"/>
      <c r="AT1042" s="153" t="s">
        <v>226</v>
      </c>
      <c r="AU1042" s="153" t="s">
        <v>79</v>
      </c>
      <c r="AV1042" s="12" t="s">
        <v>79</v>
      </c>
      <c r="AW1042" s="12" t="s">
        <v>31</v>
      </c>
      <c r="AX1042" s="12" t="s">
        <v>69</v>
      </c>
      <c r="AY1042" s="153" t="s">
        <v>212</v>
      </c>
    </row>
    <row r="1043" spans="2:65" s="13" customFormat="1">
      <c r="B1043" s="159"/>
      <c r="D1043" s="150" t="s">
        <v>226</v>
      </c>
      <c r="E1043" s="160" t="s">
        <v>19</v>
      </c>
      <c r="F1043" s="161" t="s">
        <v>228</v>
      </c>
      <c r="H1043" s="162">
        <v>1168.48</v>
      </c>
      <c r="I1043" s="163"/>
      <c r="L1043" s="159"/>
      <c r="M1043" s="164"/>
      <c r="T1043" s="165"/>
      <c r="AT1043" s="160" t="s">
        <v>226</v>
      </c>
      <c r="AU1043" s="160" t="s">
        <v>79</v>
      </c>
      <c r="AV1043" s="13" t="s">
        <v>229</v>
      </c>
      <c r="AW1043" s="13" t="s">
        <v>31</v>
      </c>
      <c r="AX1043" s="13" t="s">
        <v>77</v>
      </c>
      <c r="AY1043" s="160" t="s">
        <v>212</v>
      </c>
    </row>
    <row r="1044" spans="2:65" s="1" customFormat="1" ht="24.2" customHeight="1">
      <c r="B1044" s="34"/>
      <c r="C1044" s="133" t="s">
        <v>1300</v>
      </c>
      <c r="D1044" s="133" t="s">
        <v>215</v>
      </c>
      <c r="E1044" s="134" t="s">
        <v>3493</v>
      </c>
      <c r="F1044" s="135" t="s">
        <v>3494</v>
      </c>
      <c r="G1044" s="136" t="s">
        <v>495</v>
      </c>
      <c r="H1044" s="137">
        <v>3043.59</v>
      </c>
      <c r="I1044" s="138"/>
      <c r="J1044" s="139">
        <f>ROUND(I1044*H1044,2)</f>
        <v>0</v>
      </c>
      <c r="K1044" s="135" t="s">
        <v>245</v>
      </c>
      <c r="L1044" s="34"/>
      <c r="M1044" s="140" t="s">
        <v>19</v>
      </c>
      <c r="N1044" s="141" t="s">
        <v>40</v>
      </c>
      <c r="P1044" s="142">
        <f>O1044*H1044</f>
        <v>0</v>
      </c>
      <c r="Q1044" s="142">
        <v>0</v>
      </c>
      <c r="R1044" s="142">
        <f>Q1044*H1044</f>
        <v>0</v>
      </c>
      <c r="S1044" s="142">
        <v>0</v>
      </c>
      <c r="T1044" s="143">
        <f>S1044*H1044</f>
        <v>0</v>
      </c>
      <c r="AR1044" s="144" t="s">
        <v>229</v>
      </c>
      <c r="AT1044" s="144" t="s">
        <v>215</v>
      </c>
      <c r="AU1044" s="144" t="s">
        <v>79</v>
      </c>
      <c r="AY1044" s="19" t="s">
        <v>212</v>
      </c>
      <c r="BE1044" s="145">
        <f>IF(N1044="základní",J1044,0)</f>
        <v>0</v>
      </c>
      <c r="BF1044" s="145">
        <f>IF(N1044="snížená",J1044,0)</f>
        <v>0</v>
      </c>
      <c r="BG1044" s="145">
        <f>IF(N1044="zákl. přenesená",J1044,0)</f>
        <v>0</v>
      </c>
      <c r="BH1044" s="145">
        <f>IF(N1044="sníž. přenesená",J1044,0)</f>
        <v>0</v>
      </c>
      <c r="BI1044" s="145">
        <f>IF(N1044="nulová",J1044,0)</f>
        <v>0</v>
      </c>
      <c r="BJ1044" s="19" t="s">
        <v>77</v>
      </c>
      <c r="BK1044" s="145">
        <f>ROUND(I1044*H1044,2)</f>
        <v>0</v>
      </c>
      <c r="BL1044" s="19" t="s">
        <v>229</v>
      </c>
      <c r="BM1044" s="144" t="s">
        <v>3495</v>
      </c>
    </row>
    <row r="1045" spans="2:65" s="1" customFormat="1" ht="126.75">
      <c r="B1045" s="34"/>
      <c r="D1045" s="150" t="s">
        <v>224</v>
      </c>
      <c r="F1045" s="151" t="s">
        <v>3496</v>
      </c>
      <c r="I1045" s="148"/>
      <c r="L1045" s="34"/>
      <c r="M1045" s="149"/>
      <c r="T1045" s="55"/>
      <c r="AT1045" s="19" t="s">
        <v>224</v>
      </c>
      <c r="AU1045" s="19" t="s">
        <v>79</v>
      </c>
    </row>
    <row r="1046" spans="2:65" s="12" customFormat="1">
      <c r="B1046" s="152"/>
      <c r="D1046" s="150" t="s">
        <v>226</v>
      </c>
      <c r="E1046" s="153" t="s">
        <v>19</v>
      </c>
      <c r="F1046" s="154" t="s">
        <v>3497</v>
      </c>
      <c r="H1046" s="155">
        <v>3043.59</v>
      </c>
      <c r="I1046" s="156"/>
      <c r="L1046" s="152"/>
      <c r="M1046" s="157"/>
      <c r="T1046" s="158"/>
      <c r="AT1046" s="153" t="s">
        <v>226</v>
      </c>
      <c r="AU1046" s="153" t="s">
        <v>79</v>
      </c>
      <c r="AV1046" s="12" t="s">
        <v>79</v>
      </c>
      <c r="AW1046" s="12" t="s">
        <v>31</v>
      </c>
      <c r="AX1046" s="12" t="s">
        <v>69</v>
      </c>
      <c r="AY1046" s="153" t="s">
        <v>212</v>
      </c>
    </row>
    <row r="1047" spans="2:65" s="13" customFormat="1">
      <c r="B1047" s="159"/>
      <c r="D1047" s="150" t="s">
        <v>226</v>
      </c>
      <c r="E1047" s="160" t="s">
        <v>19</v>
      </c>
      <c r="F1047" s="161" t="s">
        <v>228</v>
      </c>
      <c r="H1047" s="162">
        <v>3043.59</v>
      </c>
      <c r="I1047" s="163"/>
      <c r="L1047" s="159"/>
      <c r="M1047" s="164"/>
      <c r="T1047" s="165"/>
      <c r="AT1047" s="160" t="s">
        <v>226</v>
      </c>
      <c r="AU1047" s="160" t="s">
        <v>79</v>
      </c>
      <c r="AV1047" s="13" t="s">
        <v>229</v>
      </c>
      <c r="AW1047" s="13" t="s">
        <v>31</v>
      </c>
      <c r="AX1047" s="13" t="s">
        <v>77</v>
      </c>
      <c r="AY1047" s="160" t="s">
        <v>212</v>
      </c>
    </row>
    <row r="1048" spans="2:65" s="14" customFormat="1">
      <c r="B1048" s="170"/>
      <c r="D1048" s="150" t="s">
        <v>226</v>
      </c>
      <c r="E1048" s="171" t="s">
        <v>19</v>
      </c>
      <c r="F1048" s="172" t="s">
        <v>3498</v>
      </c>
      <c r="H1048" s="171" t="s">
        <v>19</v>
      </c>
      <c r="I1048" s="173"/>
      <c r="L1048" s="170"/>
      <c r="M1048" s="174"/>
      <c r="T1048" s="175"/>
      <c r="AT1048" s="171" t="s">
        <v>226</v>
      </c>
      <c r="AU1048" s="171" t="s">
        <v>79</v>
      </c>
      <c r="AV1048" s="14" t="s">
        <v>77</v>
      </c>
      <c r="AW1048" s="14" t="s">
        <v>31</v>
      </c>
      <c r="AX1048" s="14" t="s">
        <v>69</v>
      </c>
      <c r="AY1048" s="171" t="s">
        <v>212</v>
      </c>
    </row>
    <row r="1049" spans="2:65" s="1" customFormat="1" ht="24.2" customHeight="1">
      <c r="B1049" s="34"/>
      <c r="C1049" s="133" t="s">
        <v>1306</v>
      </c>
      <c r="D1049" s="133" t="s">
        <v>215</v>
      </c>
      <c r="E1049" s="134" t="s">
        <v>3499</v>
      </c>
      <c r="F1049" s="135" t="s">
        <v>3500</v>
      </c>
      <c r="G1049" s="136" t="s">
        <v>495</v>
      </c>
      <c r="H1049" s="137">
        <v>1168.48</v>
      </c>
      <c r="I1049" s="138"/>
      <c r="J1049" s="139">
        <f>ROUND(I1049*H1049,2)</f>
        <v>0</v>
      </c>
      <c r="K1049" s="135" t="s">
        <v>245</v>
      </c>
      <c r="L1049" s="34"/>
      <c r="M1049" s="140" t="s">
        <v>19</v>
      </c>
      <c r="N1049" s="141" t="s">
        <v>40</v>
      </c>
      <c r="P1049" s="142">
        <f>O1049*H1049</f>
        <v>0</v>
      </c>
      <c r="Q1049" s="142">
        <v>0</v>
      </c>
      <c r="R1049" s="142">
        <f>Q1049*H1049</f>
        <v>0</v>
      </c>
      <c r="S1049" s="142">
        <v>0</v>
      </c>
      <c r="T1049" s="143">
        <f>S1049*H1049</f>
        <v>0</v>
      </c>
      <c r="AR1049" s="144" t="s">
        <v>229</v>
      </c>
      <c r="AT1049" s="144" t="s">
        <v>215</v>
      </c>
      <c r="AU1049" s="144" t="s">
        <v>79</v>
      </c>
      <c r="AY1049" s="19" t="s">
        <v>212</v>
      </c>
      <c r="BE1049" s="145">
        <f>IF(N1049="základní",J1049,0)</f>
        <v>0</v>
      </c>
      <c r="BF1049" s="145">
        <f>IF(N1049="snížená",J1049,0)</f>
        <v>0</v>
      </c>
      <c r="BG1049" s="145">
        <f>IF(N1049="zákl. přenesená",J1049,0)</f>
        <v>0</v>
      </c>
      <c r="BH1049" s="145">
        <f>IF(N1049="sníž. přenesená",J1049,0)</f>
        <v>0</v>
      </c>
      <c r="BI1049" s="145">
        <f>IF(N1049="nulová",J1049,0)</f>
        <v>0</v>
      </c>
      <c r="BJ1049" s="19" t="s">
        <v>77</v>
      </c>
      <c r="BK1049" s="145">
        <f>ROUND(I1049*H1049,2)</f>
        <v>0</v>
      </c>
      <c r="BL1049" s="19" t="s">
        <v>229</v>
      </c>
      <c r="BM1049" s="144" t="s">
        <v>3501</v>
      </c>
    </row>
    <row r="1050" spans="2:65" s="1" customFormat="1" ht="136.5">
      <c r="B1050" s="34"/>
      <c r="D1050" s="150" t="s">
        <v>224</v>
      </c>
      <c r="F1050" s="151" t="s">
        <v>3502</v>
      </c>
      <c r="I1050" s="148"/>
      <c r="L1050" s="34"/>
      <c r="M1050" s="149"/>
      <c r="T1050" s="55"/>
      <c r="AT1050" s="19" t="s">
        <v>224</v>
      </c>
      <c r="AU1050" s="19" t="s">
        <v>79</v>
      </c>
    </row>
    <row r="1051" spans="2:65" s="12" customFormat="1">
      <c r="B1051" s="152"/>
      <c r="D1051" s="150" t="s">
        <v>226</v>
      </c>
      <c r="E1051" s="153" t="s">
        <v>19</v>
      </c>
      <c r="F1051" s="154" t="s">
        <v>3503</v>
      </c>
      <c r="H1051" s="155">
        <v>1168.48</v>
      </c>
      <c r="I1051" s="156"/>
      <c r="L1051" s="152"/>
      <c r="M1051" s="157"/>
      <c r="T1051" s="158"/>
      <c r="AT1051" s="153" t="s">
        <v>226</v>
      </c>
      <c r="AU1051" s="153" t="s">
        <v>79</v>
      </c>
      <c r="AV1051" s="12" t="s">
        <v>79</v>
      </c>
      <c r="AW1051" s="12" t="s">
        <v>31</v>
      </c>
      <c r="AX1051" s="12" t="s">
        <v>69</v>
      </c>
      <c r="AY1051" s="153" t="s">
        <v>212</v>
      </c>
    </row>
    <row r="1052" spans="2:65" s="13" customFormat="1">
      <c r="B1052" s="159"/>
      <c r="D1052" s="150" t="s">
        <v>226</v>
      </c>
      <c r="E1052" s="160" t="s">
        <v>19</v>
      </c>
      <c r="F1052" s="161" t="s">
        <v>228</v>
      </c>
      <c r="H1052" s="162">
        <v>1168.48</v>
      </c>
      <c r="I1052" s="163"/>
      <c r="L1052" s="159"/>
      <c r="M1052" s="164"/>
      <c r="T1052" s="165"/>
      <c r="AT1052" s="160" t="s">
        <v>226</v>
      </c>
      <c r="AU1052" s="160" t="s">
        <v>79</v>
      </c>
      <c r="AV1052" s="13" t="s">
        <v>229</v>
      </c>
      <c r="AW1052" s="13" t="s">
        <v>31</v>
      </c>
      <c r="AX1052" s="13" t="s">
        <v>77</v>
      </c>
      <c r="AY1052" s="160" t="s">
        <v>212</v>
      </c>
    </row>
    <row r="1053" spans="2:65" s="14" customFormat="1">
      <c r="B1053" s="170"/>
      <c r="D1053" s="150" t="s">
        <v>226</v>
      </c>
      <c r="E1053" s="171" t="s">
        <v>19</v>
      </c>
      <c r="F1053" s="172" t="s">
        <v>3498</v>
      </c>
      <c r="H1053" s="171" t="s">
        <v>19</v>
      </c>
      <c r="I1053" s="173"/>
      <c r="L1053" s="170"/>
      <c r="M1053" s="174"/>
      <c r="T1053" s="175"/>
      <c r="AT1053" s="171" t="s">
        <v>226</v>
      </c>
      <c r="AU1053" s="171" t="s">
        <v>79</v>
      </c>
      <c r="AV1053" s="14" t="s">
        <v>77</v>
      </c>
      <c r="AW1053" s="14" t="s">
        <v>31</v>
      </c>
      <c r="AX1053" s="14" t="s">
        <v>69</v>
      </c>
      <c r="AY1053" s="171" t="s">
        <v>212</v>
      </c>
    </row>
    <row r="1054" spans="2:65" s="1" customFormat="1" ht="33" customHeight="1">
      <c r="B1054" s="34"/>
      <c r="C1054" s="133" t="s">
        <v>1314</v>
      </c>
      <c r="D1054" s="133" t="s">
        <v>215</v>
      </c>
      <c r="E1054" s="134" t="s">
        <v>3504</v>
      </c>
      <c r="F1054" s="135" t="s">
        <v>3505</v>
      </c>
      <c r="G1054" s="136" t="s">
        <v>536</v>
      </c>
      <c r="H1054" s="137">
        <v>15.54</v>
      </c>
      <c r="I1054" s="138"/>
      <c r="J1054" s="139">
        <f>ROUND(I1054*H1054,2)</f>
        <v>0</v>
      </c>
      <c r="K1054" s="135" t="s">
        <v>245</v>
      </c>
      <c r="L1054" s="34"/>
      <c r="M1054" s="140" t="s">
        <v>19</v>
      </c>
      <c r="N1054" s="141" t="s">
        <v>40</v>
      </c>
      <c r="P1054" s="142">
        <f>O1054*H1054</f>
        <v>0</v>
      </c>
      <c r="Q1054" s="142">
        <v>2.5799999999999998E-3</v>
      </c>
      <c r="R1054" s="142">
        <f>Q1054*H1054</f>
        <v>4.0093199999999996E-2</v>
      </c>
      <c r="S1054" s="142">
        <v>0</v>
      </c>
      <c r="T1054" s="143">
        <f>S1054*H1054</f>
        <v>0</v>
      </c>
      <c r="AR1054" s="144" t="s">
        <v>229</v>
      </c>
      <c r="AT1054" s="144" t="s">
        <v>215</v>
      </c>
      <c r="AU1054" s="144" t="s">
        <v>79</v>
      </c>
      <c r="AY1054" s="19" t="s">
        <v>212</v>
      </c>
      <c r="BE1054" s="145">
        <f>IF(N1054="základní",J1054,0)</f>
        <v>0</v>
      </c>
      <c r="BF1054" s="145">
        <f>IF(N1054="snížená",J1054,0)</f>
        <v>0</v>
      </c>
      <c r="BG1054" s="145">
        <f>IF(N1054="zákl. přenesená",J1054,0)</f>
        <v>0</v>
      </c>
      <c r="BH1054" s="145">
        <f>IF(N1054="sníž. přenesená",J1054,0)</f>
        <v>0</v>
      </c>
      <c r="BI1054" s="145">
        <f>IF(N1054="nulová",J1054,0)</f>
        <v>0</v>
      </c>
      <c r="BJ1054" s="19" t="s">
        <v>77</v>
      </c>
      <c r="BK1054" s="145">
        <f>ROUND(I1054*H1054,2)</f>
        <v>0</v>
      </c>
      <c r="BL1054" s="19" t="s">
        <v>229</v>
      </c>
      <c r="BM1054" s="144" t="s">
        <v>3506</v>
      </c>
    </row>
    <row r="1055" spans="2:65" s="14" customFormat="1">
      <c r="B1055" s="170"/>
      <c r="D1055" s="150" t="s">
        <v>226</v>
      </c>
      <c r="E1055" s="171" t="s">
        <v>19</v>
      </c>
      <c r="F1055" s="172" t="s">
        <v>3507</v>
      </c>
      <c r="H1055" s="171" t="s">
        <v>19</v>
      </c>
      <c r="I1055" s="173"/>
      <c r="L1055" s="170"/>
      <c r="M1055" s="174"/>
      <c r="T1055" s="175"/>
      <c r="AT1055" s="171" t="s">
        <v>226</v>
      </c>
      <c r="AU1055" s="171" t="s">
        <v>79</v>
      </c>
      <c r="AV1055" s="14" t="s">
        <v>77</v>
      </c>
      <c r="AW1055" s="14" t="s">
        <v>31</v>
      </c>
      <c r="AX1055" s="14" t="s">
        <v>69</v>
      </c>
      <c r="AY1055" s="171" t="s">
        <v>212</v>
      </c>
    </row>
    <row r="1056" spans="2:65" s="12" customFormat="1">
      <c r="B1056" s="152"/>
      <c r="D1056" s="150" t="s">
        <v>226</v>
      </c>
      <c r="E1056" s="153" t="s">
        <v>19</v>
      </c>
      <c r="F1056" s="154" t="s">
        <v>3508</v>
      </c>
      <c r="H1056" s="155">
        <v>6.72</v>
      </c>
      <c r="I1056" s="156"/>
      <c r="L1056" s="152"/>
      <c r="M1056" s="157"/>
      <c r="T1056" s="158"/>
      <c r="AT1056" s="153" t="s">
        <v>226</v>
      </c>
      <c r="AU1056" s="153" t="s">
        <v>79</v>
      </c>
      <c r="AV1056" s="12" t="s">
        <v>79</v>
      </c>
      <c r="AW1056" s="12" t="s">
        <v>31</v>
      </c>
      <c r="AX1056" s="12" t="s">
        <v>69</v>
      </c>
      <c r="AY1056" s="153" t="s">
        <v>212</v>
      </c>
    </row>
    <row r="1057" spans="2:65" s="12" customFormat="1">
      <c r="B1057" s="152"/>
      <c r="D1057" s="150" t="s">
        <v>226</v>
      </c>
      <c r="E1057" s="153" t="s">
        <v>19</v>
      </c>
      <c r="F1057" s="154" t="s">
        <v>3509</v>
      </c>
      <c r="H1057" s="155">
        <v>8.82</v>
      </c>
      <c r="I1057" s="156"/>
      <c r="L1057" s="152"/>
      <c r="M1057" s="157"/>
      <c r="T1057" s="158"/>
      <c r="AT1057" s="153" t="s">
        <v>226</v>
      </c>
      <c r="AU1057" s="153" t="s">
        <v>79</v>
      </c>
      <c r="AV1057" s="12" t="s">
        <v>79</v>
      </c>
      <c r="AW1057" s="12" t="s">
        <v>31</v>
      </c>
      <c r="AX1057" s="12" t="s">
        <v>69</v>
      </c>
      <c r="AY1057" s="153" t="s">
        <v>212</v>
      </c>
    </row>
    <row r="1058" spans="2:65" s="13" customFormat="1">
      <c r="B1058" s="159"/>
      <c r="D1058" s="150" t="s">
        <v>226</v>
      </c>
      <c r="E1058" s="160" t="s">
        <v>19</v>
      </c>
      <c r="F1058" s="161" t="s">
        <v>228</v>
      </c>
      <c r="H1058" s="162">
        <v>15.54</v>
      </c>
      <c r="I1058" s="163"/>
      <c r="L1058" s="159"/>
      <c r="M1058" s="164"/>
      <c r="T1058" s="165"/>
      <c r="AT1058" s="160" t="s">
        <v>226</v>
      </c>
      <c r="AU1058" s="160" t="s">
        <v>79</v>
      </c>
      <c r="AV1058" s="13" t="s">
        <v>229</v>
      </c>
      <c r="AW1058" s="13" t="s">
        <v>31</v>
      </c>
      <c r="AX1058" s="13" t="s">
        <v>77</v>
      </c>
      <c r="AY1058" s="160" t="s">
        <v>212</v>
      </c>
    </row>
    <row r="1059" spans="2:65" s="1" customFormat="1" ht="16.5" customHeight="1">
      <c r="B1059" s="34"/>
      <c r="C1059" s="186" t="s">
        <v>1319</v>
      </c>
      <c r="D1059" s="186" t="s">
        <v>3107</v>
      </c>
      <c r="E1059" s="187" t="s">
        <v>3510</v>
      </c>
      <c r="F1059" s="188" t="s">
        <v>3511</v>
      </c>
      <c r="G1059" s="189" t="s">
        <v>495</v>
      </c>
      <c r="H1059" s="190">
        <v>2.68</v>
      </c>
      <c r="I1059" s="191"/>
      <c r="J1059" s="192">
        <f>ROUND(I1059*H1059,2)</f>
        <v>0</v>
      </c>
      <c r="K1059" s="188" t="s">
        <v>219</v>
      </c>
      <c r="L1059" s="193"/>
      <c r="M1059" s="194" t="s">
        <v>19</v>
      </c>
      <c r="N1059" s="195" t="s">
        <v>40</v>
      </c>
      <c r="P1059" s="142">
        <f>O1059*H1059</f>
        <v>0</v>
      </c>
      <c r="Q1059" s="142">
        <v>8.7200000000000003E-3</v>
      </c>
      <c r="R1059" s="142">
        <f>Q1059*H1059</f>
        <v>2.3369600000000001E-2</v>
      </c>
      <c r="S1059" s="142">
        <v>0</v>
      </c>
      <c r="T1059" s="143">
        <f>S1059*H1059</f>
        <v>0</v>
      </c>
      <c r="AR1059" s="144" t="s">
        <v>267</v>
      </c>
      <c r="AT1059" s="144" t="s">
        <v>3107</v>
      </c>
      <c r="AU1059" s="144" t="s">
        <v>79</v>
      </c>
      <c r="AY1059" s="19" t="s">
        <v>212</v>
      </c>
      <c r="BE1059" s="145">
        <f>IF(N1059="základní",J1059,0)</f>
        <v>0</v>
      </c>
      <c r="BF1059" s="145">
        <f>IF(N1059="snížená",J1059,0)</f>
        <v>0</v>
      </c>
      <c r="BG1059" s="145">
        <f>IF(N1059="zákl. přenesená",J1059,0)</f>
        <v>0</v>
      </c>
      <c r="BH1059" s="145">
        <f>IF(N1059="sníž. přenesená",J1059,0)</f>
        <v>0</v>
      </c>
      <c r="BI1059" s="145">
        <f>IF(N1059="nulová",J1059,0)</f>
        <v>0</v>
      </c>
      <c r="BJ1059" s="19" t="s">
        <v>77</v>
      </c>
      <c r="BK1059" s="145">
        <f>ROUND(I1059*H1059,2)</f>
        <v>0</v>
      </c>
      <c r="BL1059" s="19" t="s">
        <v>229</v>
      </c>
      <c r="BM1059" s="144" t="s">
        <v>3512</v>
      </c>
    </row>
    <row r="1060" spans="2:65" s="14" customFormat="1">
      <c r="B1060" s="170"/>
      <c r="D1060" s="150" t="s">
        <v>226</v>
      </c>
      <c r="E1060" s="171" t="s">
        <v>19</v>
      </c>
      <c r="F1060" s="172" t="s">
        <v>3513</v>
      </c>
      <c r="H1060" s="171" t="s">
        <v>19</v>
      </c>
      <c r="I1060" s="173"/>
      <c r="L1060" s="170"/>
      <c r="M1060" s="174"/>
      <c r="T1060" s="175"/>
      <c r="AT1060" s="171" t="s">
        <v>226</v>
      </c>
      <c r="AU1060" s="171" t="s">
        <v>79</v>
      </c>
      <c r="AV1060" s="14" t="s">
        <v>77</v>
      </c>
      <c r="AW1060" s="14" t="s">
        <v>31</v>
      </c>
      <c r="AX1060" s="14" t="s">
        <v>69</v>
      </c>
      <c r="AY1060" s="171" t="s">
        <v>212</v>
      </c>
    </row>
    <row r="1061" spans="2:65" s="12" customFormat="1">
      <c r="B1061" s="152"/>
      <c r="D1061" s="150" t="s">
        <v>226</v>
      </c>
      <c r="E1061" s="153" t="s">
        <v>19</v>
      </c>
      <c r="F1061" s="154" t="s">
        <v>3514</v>
      </c>
      <c r="H1061" s="155">
        <v>1.159</v>
      </c>
      <c r="I1061" s="156"/>
      <c r="L1061" s="152"/>
      <c r="M1061" s="157"/>
      <c r="T1061" s="158"/>
      <c r="AT1061" s="153" t="s">
        <v>226</v>
      </c>
      <c r="AU1061" s="153" t="s">
        <v>79</v>
      </c>
      <c r="AV1061" s="12" t="s">
        <v>79</v>
      </c>
      <c r="AW1061" s="12" t="s">
        <v>31</v>
      </c>
      <c r="AX1061" s="12" t="s">
        <v>69</v>
      </c>
      <c r="AY1061" s="153" t="s">
        <v>212</v>
      </c>
    </row>
    <row r="1062" spans="2:65" s="12" customFormat="1">
      <c r="B1062" s="152"/>
      <c r="D1062" s="150" t="s">
        <v>226</v>
      </c>
      <c r="E1062" s="153" t="s">
        <v>19</v>
      </c>
      <c r="F1062" s="154" t="s">
        <v>3515</v>
      </c>
      <c r="H1062" s="155">
        <v>1.5209999999999999</v>
      </c>
      <c r="I1062" s="156"/>
      <c r="L1062" s="152"/>
      <c r="M1062" s="157"/>
      <c r="T1062" s="158"/>
      <c r="AT1062" s="153" t="s">
        <v>226</v>
      </c>
      <c r="AU1062" s="153" t="s">
        <v>79</v>
      </c>
      <c r="AV1062" s="12" t="s">
        <v>79</v>
      </c>
      <c r="AW1062" s="12" t="s">
        <v>31</v>
      </c>
      <c r="AX1062" s="12" t="s">
        <v>69</v>
      </c>
      <c r="AY1062" s="153" t="s">
        <v>212</v>
      </c>
    </row>
    <row r="1063" spans="2:65" s="13" customFormat="1">
      <c r="B1063" s="159"/>
      <c r="D1063" s="150" t="s">
        <v>226</v>
      </c>
      <c r="E1063" s="160" t="s">
        <v>19</v>
      </c>
      <c r="F1063" s="161" t="s">
        <v>228</v>
      </c>
      <c r="H1063" s="162">
        <v>2.68</v>
      </c>
      <c r="I1063" s="163"/>
      <c r="L1063" s="159"/>
      <c r="M1063" s="164"/>
      <c r="T1063" s="165"/>
      <c r="AT1063" s="160" t="s">
        <v>226</v>
      </c>
      <c r="AU1063" s="160" t="s">
        <v>79</v>
      </c>
      <c r="AV1063" s="13" t="s">
        <v>229</v>
      </c>
      <c r="AW1063" s="13" t="s">
        <v>31</v>
      </c>
      <c r="AX1063" s="13" t="s">
        <v>77</v>
      </c>
      <c r="AY1063" s="160" t="s">
        <v>212</v>
      </c>
    </row>
    <row r="1064" spans="2:65" s="1" customFormat="1" ht="24.2" customHeight="1">
      <c r="B1064" s="34"/>
      <c r="C1064" s="133" t="s">
        <v>1325</v>
      </c>
      <c r="D1064" s="133" t="s">
        <v>215</v>
      </c>
      <c r="E1064" s="134" t="s">
        <v>3516</v>
      </c>
      <c r="F1064" s="135" t="s">
        <v>3517</v>
      </c>
      <c r="G1064" s="136" t="s">
        <v>495</v>
      </c>
      <c r="H1064" s="137">
        <v>106.5</v>
      </c>
      <c r="I1064" s="138"/>
      <c r="J1064" s="139">
        <f>ROUND(I1064*H1064,2)</f>
        <v>0</v>
      </c>
      <c r="K1064" s="135" t="s">
        <v>219</v>
      </c>
      <c r="L1064" s="34"/>
      <c r="M1064" s="140" t="s">
        <v>19</v>
      </c>
      <c r="N1064" s="141" t="s">
        <v>40</v>
      </c>
      <c r="P1064" s="142">
        <f>O1064*H1064</f>
        <v>0</v>
      </c>
      <c r="Q1064" s="142">
        <v>2.0000000000000002E-5</v>
      </c>
      <c r="R1064" s="142">
        <f>Q1064*H1064</f>
        <v>2.1300000000000004E-3</v>
      </c>
      <c r="S1064" s="142">
        <v>1.0000000000000001E-5</v>
      </c>
      <c r="T1064" s="143">
        <f>S1064*H1064</f>
        <v>1.0650000000000002E-3</v>
      </c>
      <c r="AR1064" s="144" t="s">
        <v>229</v>
      </c>
      <c r="AT1064" s="144" t="s">
        <v>215</v>
      </c>
      <c r="AU1064" s="144" t="s">
        <v>79</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229</v>
      </c>
      <c r="BM1064" s="144" t="s">
        <v>3518</v>
      </c>
    </row>
    <row r="1065" spans="2:65" s="1" customFormat="1">
      <c r="B1065" s="34"/>
      <c r="D1065" s="146" t="s">
        <v>222</v>
      </c>
      <c r="F1065" s="147" t="s">
        <v>3519</v>
      </c>
      <c r="I1065" s="148"/>
      <c r="L1065" s="34"/>
      <c r="M1065" s="149"/>
      <c r="T1065" s="55"/>
      <c r="AT1065" s="19" t="s">
        <v>222</v>
      </c>
      <c r="AU1065" s="19" t="s">
        <v>79</v>
      </c>
    </row>
    <row r="1066" spans="2:65" s="14" customFormat="1">
      <c r="B1066" s="170"/>
      <c r="D1066" s="150" t="s">
        <v>226</v>
      </c>
      <c r="E1066" s="171" t="s">
        <v>19</v>
      </c>
      <c r="F1066" s="172" t="s">
        <v>3520</v>
      </c>
      <c r="H1066" s="171" t="s">
        <v>19</v>
      </c>
      <c r="I1066" s="173"/>
      <c r="L1066" s="170"/>
      <c r="M1066" s="174"/>
      <c r="T1066" s="175"/>
      <c r="AT1066" s="171" t="s">
        <v>226</v>
      </c>
      <c r="AU1066" s="171" t="s">
        <v>79</v>
      </c>
      <c r="AV1066" s="14" t="s">
        <v>77</v>
      </c>
      <c r="AW1066" s="14" t="s">
        <v>31</v>
      </c>
      <c r="AX1066" s="14" t="s">
        <v>69</v>
      </c>
      <c r="AY1066" s="171" t="s">
        <v>212</v>
      </c>
    </row>
    <row r="1067" spans="2:65" s="12" customFormat="1">
      <c r="B1067" s="152"/>
      <c r="D1067" s="150" t="s">
        <v>226</v>
      </c>
      <c r="E1067" s="153" t="s">
        <v>19</v>
      </c>
      <c r="F1067" s="154" t="s">
        <v>3521</v>
      </c>
      <c r="H1067" s="155">
        <v>93.34</v>
      </c>
      <c r="I1067" s="156"/>
      <c r="L1067" s="152"/>
      <c r="M1067" s="157"/>
      <c r="T1067" s="158"/>
      <c r="AT1067" s="153" t="s">
        <v>226</v>
      </c>
      <c r="AU1067" s="153" t="s">
        <v>79</v>
      </c>
      <c r="AV1067" s="12" t="s">
        <v>79</v>
      </c>
      <c r="AW1067" s="12" t="s">
        <v>31</v>
      </c>
      <c r="AX1067" s="12" t="s">
        <v>69</v>
      </c>
      <c r="AY1067" s="153" t="s">
        <v>212</v>
      </c>
    </row>
    <row r="1068" spans="2:65" s="12" customFormat="1">
      <c r="B1068" s="152"/>
      <c r="D1068" s="150" t="s">
        <v>226</v>
      </c>
      <c r="E1068" s="153" t="s">
        <v>19</v>
      </c>
      <c r="F1068" s="154" t="s">
        <v>3522</v>
      </c>
      <c r="H1068" s="155">
        <v>13.16</v>
      </c>
      <c r="I1068" s="156"/>
      <c r="L1068" s="152"/>
      <c r="M1068" s="157"/>
      <c r="T1068" s="158"/>
      <c r="AT1068" s="153" t="s">
        <v>226</v>
      </c>
      <c r="AU1068" s="153" t="s">
        <v>79</v>
      </c>
      <c r="AV1068" s="12" t="s">
        <v>79</v>
      </c>
      <c r="AW1068" s="12" t="s">
        <v>31</v>
      </c>
      <c r="AX1068" s="12" t="s">
        <v>69</v>
      </c>
      <c r="AY1068" s="153" t="s">
        <v>212</v>
      </c>
    </row>
    <row r="1069" spans="2:65" s="13" customFormat="1">
      <c r="B1069" s="159"/>
      <c r="D1069" s="150" t="s">
        <v>226</v>
      </c>
      <c r="E1069" s="160" t="s">
        <v>19</v>
      </c>
      <c r="F1069" s="161" t="s">
        <v>228</v>
      </c>
      <c r="H1069" s="162">
        <v>106.5</v>
      </c>
      <c r="I1069" s="163"/>
      <c r="L1069" s="159"/>
      <c r="M1069" s="164"/>
      <c r="T1069" s="165"/>
      <c r="AT1069" s="160" t="s">
        <v>226</v>
      </c>
      <c r="AU1069" s="160" t="s">
        <v>79</v>
      </c>
      <c r="AV1069" s="13" t="s">
        <v>229</v>
      </c>
      <c r="AW1069" s="13" t="s">
        <v>31</v>
      </c>
      <c r="AX1069" s="13" t="s">
        <v>77</v>
      </c>
      <c r="AY1069" s="160" t="s">
        <v>212</v>
      </c>
    </row>
    <row r="1070" spans="2:65" s="1" customFormat="1" ht="16.5" customHeight="1">
      <c r="B1070" s="34"/>
      <c r="C1070" s="133" t="s">
        <v>1331</v>
      </c>
      <c r="D1070" s="133" t="s">
        <v>215</v>
      </c>
      <c r="E1070" s="134" t="s">
        <v>3523</v>
      </c>
      <c r="F1070" s="135" t="s">
        <v>3524</v>
      </c>
      <c r="G1070" s="136" t="s">
        <v>536</v>
      </c>
      <c r="H1070" s="137">
        <v>377.52</v>
      </c>
      <c r="I1070" s="138"/>
      <c r="J1070" s="139">
        <f>ROUND(I1070*H1070,2)</f>
        <v>0</v>
      </c>
      <c r="K1070" s="135" t="s">
        <v>245</v>
      </c>
      <c r="L1070" s="34"/>
      <c r="M1070" s="140" t="s">
        <v>19</v>
      </c>
      <c r="N1070" s="141" t="s">
        <v>40</v>
      </c>
      <c r="P1070" s="142">
        <f>O1070*H1070</f>
        <v>0</v>
      </c>
      <c r="Q1070" s="142">
        <v>0</v>
      </c>
      <c r="R1070" s="142">
        <f>Q1070*H1070</f>
        <v>0</v>
      </c>
      <c r="S1070" s="142">
        <v>0</v>
      </c>
      <c r="T1070" s="143">
        <f>S1070*H1070</f>
        <v>0</v>
      </c>
      <c r="AR1070" s="144" t="s">
        <v>229</v>
      </c>
      <c r="AT1070" s="144" t="s">
        <v>215</v>
      </c>
      <c r="AU1070" s="144" t="s">
        <v>79</v>
      </c>
      <c r="AY1070" s="19" t="s">
        <v>212</v>
      </c>
      <c r="BE1070" s="145">
        <f>IF(N1070="základní",J1070,0)</f>
        <v>0</v>
      </c>
      <c r="BF1070" s="145">
        <f>IF(N1070="snížená",J1070,0)</f>
        <v>0</v>
      </c>
      <c r="BG1070" s="145">
        <f>IF(N1070="zákl. přenesená",J1070,0)</f>
        <v>0</v>
      </c>
      <c r="BH1070" s="145">
        <f>IF(N1070="sníž. přenesená",J1070,0)</f>
        <v>0</v>
      </c>
      <c r="BI1070" s="145">
        <f>IF(N1070="nulová",J1070,0)</f>
        <v>0</v>
      </c>
      <c r="BJ1070" s="19" t="s">
        <v>77</v>
      </c>
      <c r="BK1070" s="145">
        <f>ROUND(I1070*H1070,2)</f>
        <v>0</v>
      </c>
      <c r="BL1070" s="19" t="s">
        <v>229</v>
      </c>
      <c r="BM1070" s="144" t="s">
        <v>3525</v>
      </c>
    </row>
    <row r="1071" spans="2:65" s="1" customFormat="1" ht="126.75">
      <c r="B1071" s="34"/>
      <c r="D1071" s="150" t="s">
        <v>224</v>
      </c>
      <c r="F1071" s="151" t="s">
        <v>3526</v>
      </c>
      <c r="I1071" s="148"/>
      <c r="L1071" s="34"/>
      <c r="M1071" s="149"/>
      <c r="T1071" s="55"/>
      <c r="AT1071" s="19" t="s">
        <v>224</v>
      </c>
      <c r="AU1071" s="19" t="s">
        <v>79</v>
      </c>
    </row>
    <row r="1072" spans="2:65" s="14" customFormat="1" ht="22.5">
      <c r="B1072" s="170"/>
      <c r="D1072" s="150" t="s">
        <v>226</v>
      </c>
      <c r="E1072" s="171" t="s">
        <v>19</v>
      </c>
      <c r="F1072" s="172" t="s">
        <v>3527</v>
      </c>
      <c r="H1072" s="171" t="s">
        <v>19</v>
      </c>
      <c r="I1072" s="173"/>
      <c r="L1072" s="170"/>
      <c r="M1072" s="174"/>
      <c r="T1072" s="175"/>
      <c r="AT1072" s="171" t="s">
        <v>226</v>
      </c>
      <c r="AU1072" s="171" t="s">
        <v>79</v>
      </c>
      <c r="AV1072" s="14" t="s">
        <v>77</v>
      </c>
      <c r="AW1072" s="14" t="s">
        <v>31</v>
      </c>
      <c r="AX1072" s="14" t="s">
        <v>69</v>
      </c>
      <c r="AY1072" s="171" t="s">
        <v>212</v>
      </c>
    </row>
    <row r="1073" spans="2:65" s="14" customFormat="1">
      <c r="B1073" s="170"/>
      <c r="D1073" s="150" t="s">
        <v>226</v>
      </c>
      <c r="E1073" s="171" t="s">
        <v>19</v>
      </c>
      <c r="F1073" s="172" t="s">
        <v>3528</v>
      </c>
      <c r="H1073" s="171" t="s">
        <v>19</v>
      </c>
      <c r="I1073" s="173"/>
      <c r="L1073" s="170"/>
      <c r="M1073" s="174"/>
      <c r="T1073" s="175"/>
      <c r="AT1073" s="171" t="s">
        <v>226</v>
      </c>
      <c r="AU1073" s="171" t="s">
        <v>79</v>
      </c>
      <c r="AV1073" s="14" t="s">
        <v>77</v>
      </c>
      <c r="AW1073" s="14" t="s">
        <v>31</v>
      </c>
      <c r="AX1073" s="14" t="s">
        <v>69</v>
      </c>
      <c r="AY1073" s="171" t="s">
        <v>212</v>
      </c>
    </row>
    <row r="1074" spans="2:65" s="12" customFormat="1">
      <c r="B1074" s="152"/>
      <c r="D1074" s="150" t="s">
        <v>226</v>
      </c>
      <c r="E1074" s="153" t="s">
        <v>19</v>
      </c>
      <c r="F1074" s="154" t="s">
        <v>3529</v>
      </c>
      <c r="H1074" s="155">
        <v>46.14</v>
      </c>
      <c r="I1074" s="156"/>
      <c r="L1074" s="152"/>
      <c r="M1074" s="157"/>
      <c r="T1074" s="158"/>
      <c r="AT1074" s="153" t="s">
        <v>226</v>
      </c>
      <c r="AU1074" s="153" t="s">
        <v>79</v>
      </c>
      <c r="AV1074" s="12" t="s">
        <v>79</v>
      </c>
      <c r="AW1074" s="12" t="s">
        <v>31</v>
      </c>
      <c r="AX1074" s="12" t="s">
        <v>69</v>
      </c>
      <c r="AY1074" s="153" t="s">
        <v>212</v>
      </c>
    </row>
    <row r="1075" spans="2:65" s="12" customFormat="1">
      <c r="B1075" s="152"/>
      <c r="D1075" s="150" t="s">
        <v>226</v>
      </c>
      <c r="E1075" s="153" t="s">
        <v>19</v>
      </c>
      <c r="F1075" s="154" t="s">
        <v>3530</v>
      </c>
      <c r="H1075" s="155">
        <v>49.25</v>
      </c>
      <c r="I1075" s="156"/>
      <c r="L1075" s="152"/>
      <c r="M1075" s="157"/>
      <c r="T1075" s="158"/>
      <c r="AT1075" s="153" t="s">
        <v>226</v>
      </c>
      <c r="AU1075" s="153" t="s">
        <v>79</v>
      </c>
      <c r="AV1075" s="12" t="s">
        <v>79</v>
      </c>
      <c r="AW1075" s="12" t="s">
        <v>31</v>
      </c>
      <c r="AX1075" s="12" t="s">
        <v>69</v>
      </c>
      <c r="AY1075" s="153" t="s">
        <v>212</v>
      </c>
    </row>
    <row r="1076" spans="2:65" s="12" customFormat="1">
      <c r="B1076" s="152"/>
      <c r="D1076" s="150" t="s">
        <v>226</v>
      </c>
      <c r="E1076" s="153" t="s">
        <v>19</v>
      </c>
      <c r="F1076" s="154" t="s">
        <v>3531</v>
      </c>
      <c r="H1076" s="155">
        <v>42.45</v>
      </c>
      <c r="I1076" s="156"/>
      <c r="L1076" s="152"/>
      <c r="M1076" s="157"/>
      <c r="T1076" s="158"/>
      <c r="AT1076" s="153" t="s">
        <v>226</v>
      </c>
      <c r="AU1076" s="153" t="s">
        <v>79</v>
      </c>
      <c r="AV1076" s="12" t="s">
        <v>79</v>
      </c>
      <c r="AW1076" s="12" t="s">
        <v>31</v>
      </c>
      <c r="AX1076" s="12" t="s">
        <v>69</v>
      </c>
      <c r="AY1076" s="153" t="s">
        <v>212</v>
      </c>
    </row>
    <row r="1077" spans="2:65" s="12" customFormat="1">
      <c r="B1077" s="152"/>
      <c r="D1077" s="150" t="s">
        <v>226</v>
      </c>
      <c r="E1077" s="153" t="s">
        <v>19</v>
      </c>
      <c r="F1077" s="154" t="s">
        <v>3532</v>
      </c>
      <c r="H1077" s="155">
        <v>48.92</v>
      </c>
      <c r="I1077" s="156"/>
      <c r="L1077" s="152"/>
      <c r="M1077" s="157"/>
      <c r="T1077" s="158"/>
      <c r="AT1077" s="153" t="s">
        <v>226</v>
      </c>
      <c r="AU1077" s="153" t="s">
        <v>79</v>
      </c>
      <c r="AV1077" s="12" t="s">
        <v>79</v>
      </c>
      <c r="AW1077" s="12" t="s">
        <v>31</v>
      </c>
      <c r="AX1077" s="12" t="s">
        <v>69</v>
      </c>
      <c r="AY1077" s="153" t="s">
        <v>212</v>
      </c>
    </row>
    <row r="1078" spans="2:65" s="12" customFormat="1">
      <c r="B1078" s="152"/>
      <c r="D1078" s="150" t="s">
        <v>226</v>
      </c>
      <c r="E1078" s="153" t="s">
        <v>19</v>
      </c>
      <c r="F1078" s="154" t="s">
        <v>3533</v>
      </c>
      <c r="H1078" s="155">
        <v>59.24</v>
      </c>
      <c r="I1078" s="156"/>
      <c r="L1078" s="152"/>
      <c r="M1078" s="157"/>
      <c r="T1078" s="158"/>
      <c r="AT1078" s="153" t="s">
        <v>226</v>
      </c>
      <c r="AU1078" s="153" t="s">
        <v>79</v>
      </c>
      <c r="AV1078" s="12" t="s">
        <v>79</v>
      </c>
      <c r="AW1078" s="12" t="s">
        <v>31</v>
      </c>
      <c r="AX1078" s="12" t="s">
        <v>69</v>
      </c>
      <c r="AY1078" s="153" t="s">
        <v>212</v>
      </c>
    </row>
    <row r="1079" spans="2:65" s="12" customFormat="1">
      <c r="B1079" s="152"/>
      <c r="D1079" s="150" t="s">
        <v>226</v>
      </c>
      <c r="E1079" s="153" t="s">
        <v>19</v>
      </c>
      <c r="F1079" s="154" t="s">
        <v>3534</v>
      </c>
      <c r="H1079" s="155">
        <v>55.95</v>
      </c>
      <c r="I1079" s="156"/>
      <c r="L1079" s="152"/>
      <c r="M1079" s="157"/>
      <c r="T1079" s="158"/>
      <c r="AT1079" s="153" t="s">
        <v>226</v>
      </c>
      <c r="AU1079" s="153" t="s">
        <v>79</v>
      </c>
      <c r="AV1079" s="12" t="s">
        <v>79</v>
      </c>
      <c r="AW1079" s="12" t="s">
        <v>31</v>
      </c>
      <c r="AX1079" s="12" t="s">
        <v>69</v>
      </c>
      <c r="AY1079" s="153" t="s">
        <v>212</v>
      </c>
    </row>
    <row r="1080" spans="2:65" s="12" customFormat="1">
      <c r="B1080" s="152"/>
      <c r="D1080" s="150" t="s">
        <v>226</v>
      </c>
      <c r="E1080" s="153" t="s">
        <v>19</v>
      </c>
      <c r="F1080" s="154" t="s">
        <v>3535</v>
      </c>
      <c r="H1080" s="155">
        <v>67.77</v>
      </c>
      <c r="I1080" s="156"/>
      <c r="L1080" s="152"/>
      <c r="M1080" s="157"/>
      <c r="T1080" s="158"/>
      <c r="AT1080" s="153" t="s">
        <v>226</v>
      </c>
      <c r="AU1080" s="153" t="s">
        <v>79</v>
      </c>
      <c r="AV1080" s="12" t="s">
        <v>79</v>
      </c>
      <c r="AW1080" s="12" t="s">
        <v>31</v>
      </c>
      <c r="AX1080" s="12" t="s">
        <v>69</v>
      </c>
      <c r="AY1080" s="153" t="s">
        <v>212</v>
      </c>
    </row>
    <row r="1081" spans="2:65" s="12" customFormat="1">
      <c r="B1081" s="152"/>
      <c r="D1081" s="150" t="s">
        <v>226</v>
      </c>
      <c r="E1081" s="153" t="s">
        <v>19</v>
      </c>
      <c r="F1081" s="154" t="s">
        <v>3536</v>
      </c>
      <c r="H1081" s="155">
        <v>7.8</v>
      </c>
      <c r="I1081" s="156"/>
      <c r="L1081" s="152"/>
      <c r="M1081" s="157"/>
      <c r="T1081" s="158"/>
      <c r="AT1081" s="153" t="s">
        <v>226</v>
      </c>
      <c r="AU1081" s="153" t="s">
        <v>79</v>
      </c>
      <c r="AV1081" s="12" t="s">
        <v>79</v>
      </c>
      <c r="AW1081" s="12" t="s">
        <v>31</v>
      </c>
      <c r="AX1081" s="12" t="s">
        <v>69</v>
      </c>
      <c r="AY1081" s="153" t="s">
        <v>212</v>
      </c>
    </row>
    <row r="1082" spans="2:65" s="13" customFormat="1">
      <c r="B1082" s="159"/>
      <c r="D1082" s="150" t="s">
        <v>226</v>
      </c>
      <c r="E1082" s="160" t="s">
        <v>19</v>
      </c>
      <c r="F1082" s="161" t="s">
        <v>228</v>
      </c>
      <c r="H1082" s="162">
        <v>377.52</v>
      </c>
      <c r="I1082" s="163"/>
      <c r="L1082" s="159"/>
      <c r="M1082" s="164"/>
      <c r="T1082" s="165"/>
      <c r="AT1082" s="160" t="s">
        <v>226</v>
      </c>
      <c r="AU1082" s="160" t="s">
        <v>79</v>
      </c>
      <c r="AV1082" s="13" t="s">
        <v>229</v>
      </c>
      <c r="AW1082" s="13" t="s">
        <v>31</v>
      </c>
      <c r="AX1082" s="13" t="s">
        <v>77</v>
      </c>
      <c r="AY1082" s="160" t="s">
        <v>212</v>
      </c>
    </row>
    <row r="1083" spans="2:65" s="1" customFormat="1" ht="16.5" customHeight="1">
      <c r="B1083" s="34"/>
      <c r="C1083" s="133" t="s">
        <v>1339</v>
      </c>
      <c r="D1083" s="133" t="s">
        <v>215</v>
      </c>
      <c r="E1083" s="134" t="s">
        <v>3537</v>
      </c>
      <c r="F1083" s="135" t="s">
        <v>3538</v>
      </c>
      <c r="G1083" s="136" t="s">
        <v>536</v>
      </c>
      <c r="H1083" s="137">
        <v>21.795000000000002</v>
      </c>
      <c r="I1083" s="138"/>
      <c r="J1083" s="139">
        <f>ROUND(I1083*H1083,2)</f>
        <v>0</v>
      </c>
      <c r="K1083" s="135" t="s">
        <v>245</v>
      </c>
      <c r="L1083" s="34"/>
      <c r="M1083" s="140" t="s">
        <v>19</v>
      </c>
      <c r="N1083" s="141" t="s">
        <v>40</v>
      </c>
      <c r="P1083" s="142">
        <f>O1083*H1083</f>
        <v>0</v>
      </c>
      <c r="Q1083" s="142">
        <v>0</v>
      </c>
      <c r="R1083" s="142">
        <f>Q1083*H1083</f>
        <v>0</v>
      </c>
      <c r="S1083" s="142">
        <v>0</v>
      </c>
      <c r="T1083" s="143">
        <f>S1083*H1083</f>
        <v>0</v>
      </c>
      <c r="AR1083" s="144" t="s">
        <v>229</v>
      </c>
      <c r="AT1083" s="144" t="s">
        <v>215</v>
      </c>
      <c r="AU1083" s="144" t="s">
        <v>79</v>
      </c>
      <c r="AY1083" s="19" t="s">
        <v>212</v>
      </c>
      <c r="BE1083" s="145">
        <f>IF(N1083="základní",J1083,0)</f>
        <v>0</v>
      </c>
      <c r="BF1083" s="145">
        <f>IF(N1083="snížená",J1083,0)</f>
        <v>0</v>
      </c>
      <c r="BG1083" s="145">
        <f>IF(N1083="zákl. přenesená",J1083,0)</f>
        <v>0</v>
      </c>
      <c r="BH1083" s="145">
        <f>IF(N1083="sníž. přenesená",J1083,0)</f>
        <v>0</v>
      </c>
      <c r="BI1083" s="145">
        <f>IF(N1083="nulová",J1083,0)</f>
        <v>0</v>
      </c>
      <c r="BJ1083" s="19" t="s">
        <v>77</v>
      </c>
      <c r="BK1083" s="145">
        <f>ROUND(I1083*H1083,2)</f>
        <v>0</v>
      </c>
      <c r="BL1083" s="19" t="s">
        <v>229</v>
      </c>
      <c r="BM1083" s="144" t="s">
        <v>3539</v>
      </c>
    </row>
    <row r="1084" spans="2:65" s="1" customFormat="1" ht="117">
      <c r="B1084" s="34"/>
      <c r="D1084" s="150" t="s">
        <v>224</v>
      </c>
      <c r="F1084" s="151" t="s">
        <v>3540</v>
      </c>
      <c r="I1084" s="148"/>
      <c r="L1084" s="34"/>
      <c r="M1084" s="149"/>
      <c r="T1084" s="55"/>
      <c r="AT1084" s="19" t="s">
        <v>224</v>
      </c>
      <c r="AU1084" s="19" t="s">
        <v>79</v>
      </c>
    </row>
    <row r="1085" spans="2:65" s="14" customFormat="1" ht="22.5">
      <c r="B1085" s="170"/>
      <c r="D1085" s="150" t="s">
        <v>226</v>
      </c>
      <c r="E1085" s="171" t="s">
        <v>19</v>
      </c>
      <c r="F1085" s="172" t="s">
        <v>3527</v>
      </c>
      <c r="H1085" s="171" t="s">
        <v>19</v>
      </c>
      <c r="I1085" s="173"/>
      <c r="L1085" s="170"/>
      <c r="M1085" s="174"/>
      <c r="T1085" s="175"/>
      <c r="AT1085" s="171" t="s">
        <v>226</v>
      </c>
      <c r="AU1085" s="171" t="s">
        <v>79</v>
      </c>
      <c r="AV1085" s="14" t="s">
        <v>77</v>
      </c>
      <c r="AW1085" s="14" t="s">
        <v>31</v>
      </c>
      <c r="AX1085" s="14" t="s">
        <v>69</v>
      </c>
      <c r="AY1085" s="171" t="s">
        <v>212</v>
      </c>
    </row>
    <row r="1086" spans="2:65" s="14" customFormat="1">
      <c r="B1086" s="170"/>
      <c r="D1086" s="150" t="s">
        <v>226</v>
      </c>
      <c r="E1086" s="171" t="s">
        <v>19</v>
      </c>
      <c r="F1086" s="172" t="s">
        <v>3541</v>
      </c>
      <c r="H1086" s="171" t="s">
        <v>19</v>
      </c>
      <c r="I1086" s="173"/>
      <c r="L1086" s="170"/>
      <c r="M1086" s="174"/>
      <c r="T1086" s="175"/>
      <c r="AT1086" s="171" t="s">
        <v>226</v>
      </c>
      <c r="AU1086" s="171" t="s">
        <v>79</v>
      </c>
      <c r="AV1086" s="14" t="s">
        <v>77</v>
      </c>
      <c r="AW1086" s="14" t="s">
        <v>31</v>
      </c>
      <c r="AX1086" s="14" t="s">
        <v>69</v>
      </c>
      <c r="AY1086" s="171" t="s">
        <v>212</v>
      </c>
    </row>
    <row r="1087" spans="2:65" s="12" customFormat="1">
      <c r="B1087" s="152"/>
      <c r="D1087" s="150" t="s">
        <v>226</v>
      </c>
      <c r="E1087" s="153" t="s">
        <v>19</v>
      </c>
      <c r="F1087" s="154" t="s">
        <v>3542</v>
      </c>
      <c r="H1087" s="155">
        <v>21.795000000000002</v>
      </c>
      <c r="I1087" s="156"/>
      <c r="L1087" s="152"/>
      <c r="M1087" s="157"/>
      <c r="T1087" s="158"/>
      <c r="AT1087" s="153" t="s">
        <v>226</v>
      </c>
      <c r="AU1087" s="153" t="s">
        <v>79</v>
      </c>
      <c r="AV1087" s="12" t="s">
        <v>79</v>
      </c>
      <c r="AW1087" s="12" t="s">
        <v>31</v>
      </c>
      <c r="AX1087" s="12" t="s">
        <v>69</v>
      </c>
      <c r="AY1087" s="153" t="s">
        <v>212</v>
      </c>
    </row>
    <row r="1088" spans="2:65" s="13" customFormat="1">
      <c r="B1088" s="159"/>
      <c r="D1088" s="150" t="s">
        <v>226</v>
      </c>
      <c r="E1088" s="160" t="s">
        <v>19</v>
      </c>
      <c r="F1088" s="161" t="s">
        <v>228</v>
      </c>
      <c r="H1088" s="162">
        <v>21.795000000000002</v>
      </c>
      <c r="I1088" s="163"/>
      <c r="L1088" s="159"/>
      <c r="M1088" s="164"/>
      <c r="T1088" s="165"/>
      <c r="AT1088" s="160" t="s">
        <v>226</v>
      </c>
      <c r="AU1088" s="160" t="s">
        <v>79</v>
      </c>
      <c r="AV1088" s="13" t="s">
        <v>229</v>
      </c>
      <c r="AW1088" s="13" t="s">
        <v>31</v>
      </c>
      <c r="AX1088" s="13" t="s">
        <v>77</v>
      </c>
      <c r="AY1088" s="160" t="s">
        <v>212</v>
      </c>
    </row>
    <row r="1089" spans="2:65" s="11" customFormat="1" ht="22.9" customHeight="1">
      <c r="B1089" s="121"/>
      <c r="D1089" s="122" t="s">
        <v>68</v>
      </c>
      <c r="E1089" s="131" t="s">
        <v>275</v>
      </c>
      <c r="F1089" s="131" t="s">
        <v>492</v>
      </c>
      <c r="I1089" s="124"/>
      <c r="J1089" s="132">
        <f>BK1089</f>
        <v>0</v>
      </c>
      <c r="L1089" s="121"/>
      <c r="M1089" s="126"/>
      <c r="P1089" s="127">
        <f>P1090+SUM(P1091:P1506)+P1610+P1673+P1710+P1853</f>
        <v>0</v>
      </c>
      <c r="R1089" s="127">
        <f>R1090+SUM(R1091:R1506)+R1610+R1673+R1710+R1853</f>
        <v>19.810002479999998</v>
      </c>
      <c r="T1089" s="128">
        <f>T1090+SUM(T1091:T1506)+T1610+T1673+T1710+T1853</f>
        <v>6.2072079999999996</v>
      </c>
      <c r="AR1089" s="122" t="s">
        <v>77</v>
      </c>
      <c r="AT1089" s="129" t="s">
        <v>68</v>
      </c>
      <c r="AU1089" s="129" t="s">
        <v>77</v>
      </c>
      <c r="AY1089" s="122" t="s">
        <v>212</v>
      </c>
      <c r="BK1089" s="130">
        <f>BK1090+SUM(BK1091:BK1506)+BK1610+BK1673+BK1710+BK1853</f>
        <v>0</v>
      </c>
    </row>
    <row r="1090" spans="2:65" s="1" customFormat="1" ht="24.2" customHeight="1">
      <c r="B1090" s="34"/>
      <c r="C1090" s="133" t="s">
        <v>1345</v>
      </c>
      <c r="D1090" s="133" t="s">
        <v>215</v>
      </c>
      <c r="E1090" s="134" t="s">
        <v>493</v>
      </c>
      <c r="F1090" s="135" t="s">
        <v>494</v>
      </c>
      <c r="G1090" s="136" t="s">
        <v>495</v>
      </c>
      <c r="H1090" s="137">
        <v>4486.62</v>
      </c>
      <c r="I1090" s="138"/>
      <c r="J1090" s="139">
        <f>ROUND(I1090*H1090,2)</f>
        <v>0</v>
      </c>
      <c r="K1090" s="135" t="s">
        <v>219</v>
      </c>
      <c r="L1090" s="34"/>
      <c r="M1090" s="140" t="s">
        <v>19</v>
      </c>
      <c r="N1090" s="141" t="s">
        <v>40</v>
      </c>
      <c r="P1090" s="142">
        <f>O1090*H1090</f>
        <v>0</v>
      </c>
      <c r="Q1090" s="142">
        <v>0</v>
      </c>
      <c r="R1090" s="142">
        <f>Q1090*H1090</f>
        <v>0</v>
      </c>
      <c r="S1090" s="142">
        <v>0</v>
      </c>
      <c r="T1090" s="143">
        <f>S1090*H1090</f>
        <v>0</v>
      </c>
      <c r="AR1090" s="144" t="s">
        <v>229</v>
      </c>
      <c r="AT1090" s="144" t="s">
        <v>215</v>
      </c>
      <c r="AU1090" s="144" t="s">
        <v>79</v>
      </c>
      <c r="AY1090" s="19" t="s">
        <v>212</v>
      </c>
      <c r="BE1090" s="145">
        <f>IF(N1090="základní",J1090,0)</f>
        <v>0</v>
      </c>
      <c r="BF1090" s="145">
        <f>IF(N1090="snížená",J1090,0)</f>
        <v>0</v>
      </c>
      <c r="BG1090" s="145">
        <f>IF(N1090="zákl. přenesená",J1090,0)</f>
        <v>0</v>
      </c>
      <c r="BH1090" s="145">
        <f>IF(N1090="sníž. přenesená",J1090,0)</f>
        <v>0</v>
      </c>
      <c r="BI1090" s="145">
        <f>IF(N1090="nulová",J1090,0)</f>
        <v>0</v>
      </c>
      <c r="BJ1090" s="19" t="s">
        <v>77</v>
      </c>
      <c r="BK1090" s="145">
        <f>ROUND(I1090*H1090,2)</f>
        <v>0</v>
      </c>
      <c r="BL1090" s="19" t="s">
        <v>229</v>
      </c>
      <c r="BM1090" s="144" t="s">
        <v>3543</v>
      </c>
    </row>
    <row r="1091" spans="2:65" s="1" customFormat="1">
      <c r="B1091" s="34"/>
      <c r="D1091" s="146" t="s">
        <v>222</v>
      </c>
      <c r="F1091" s="147" t="s">
        <v>497</v>
      </c>
      <c r="I1091" s="148"/>
      <c r="L1091" s="34"/>
      <c r="M1091" s="149"/>
      <c r="T1091" s="55"/>
      <c r="AT1091" s="19" t="s">
        <v>222</v>
      </c>
      <c r="AU1091" s="19" t="s">
        <v>79</v>
      </c>
    </row>
    <row r="1092" spans="2:65" s="1" customFormat="1" ht="39">
      <c r="B1092" s="34"/>
      <c r="D1092" s="150" t="s">
        <v>224</v>
      </c>
      <c r="F1092" s="151" t="s">
        <v>498</v>
      </c>
      <c r="I1092" s="148"/>
      <c r="L1092" s="34"/>
      <c r="M1092" s="149"/>
      <c r="T1092" s="55"/>
      <c r="AT1092" s="19" t="s">
        <v>224</v>
      </c>
      <c r="AU1092" s="19" t="s">
        <v>79</v>
      </c>
    </row>
    <row r="1093" spans="2:65" s="14" customFormat="1">
      <c r="B1093" s="170"/>
      <c r="D1093" s="150" t="s">
        <v>226</v>
      </c>
      <c r="E1093" s="171" t="s">
        <v>19</v>
      </c>
      <c r="F1093" s="172" t="s">
        <v>499</v>
      </c>
      <c r="H1093" s="171" t="s">
        <v>19</v>
      </c>
      <c r="I1093" s="173"/>
      <c r="L1093" s="170"/>
      <c r="M1093" s="174"/>
      <c r="T1093" s="175"/>
      <c r="AT1093" s="171" t="s">
        <v>226</v>
      </c>
      <c r="AU1093" s="171" t="s">
        <v>79</v>
      </c>
      <c r="AV1093" s="14" t="s">
        <v>77</v>
      </c>
      <c r="AW1093" s="14" t="s">
        <v>31</v>
      </c>
      <c r="AX1093" s="14" t="s">
        <v>69</v>
      </c>
      <c r="AY1093" s="171" t="s">
        <v>212</v>
      </c>
    </row>
    <row r="1094" spans="2:65" s="12" customFormat="1">
      <c r="B1094" s="152"/>
      <c r="D1094" s="150" t="s">
        <v>226</v>
      </c>
      <c r="E1094" s="153" t="s">
        <v>19</v>
      </c>
      <c r="F1094" s="154" t="s">
        <v>3544</v>
      </c>
      <c r="H1094" s="155">
        <v>2352.9</v>
      </c>
      <c r="I1094" s="156"/>
      <c r="L1094" s="152"/>
      <c r="M1094" s="157"/>
      <c r="T1094" s="158"/>
      <c r="AT1094" s="153" t="s">
        <v>226</v>
      </c>
      <c r="AU1094" s="153" t="s">
        <v>79</v>
      </c>
      <c r="AV1094" s="12" t="s">
        <v>79</v>
      </c>
      <c r="AW1094" s="12" t="s">
        <v>31</v>
      </c>
      <c r="AX1094" s="12" t="s">
        <v>69</v>
      </c>
      <c r="AY1094" s="153" t="s">
        <v>212</v>
      </c>
    </row>
    <row r="1095" spans="2:65" s="12" customFormat="1">
      <c r="B1095" s="152"/>
      <c r="D1095" s="150" t="s">
        <v>226</v>
      </c>
      <c r="E1095" s="153" t="s">
        <v>19</v>
      </c>
      <c r="F1095" s="154" t="s">
        <v>3545</v>
      </c>
      <c r="H1095" s="155">
        <v>1811.16</v>
      </c>
      <c r="I1095" s="156"/>
      <c r="L1095" s="152"/>
      <c r="M1095" s="157"/>
      <c r="T1095" s="158"/>
      <c r="AT1095" s="153" t="s">
        <v>226</v>
      </c>
      <c r="AU1095" s="153" t="s">
        <v>79</v>
      </c>
      <c r="AV1095" s="12" t="s">
        <v>79</v>
      </c>
      <c r="AW1095" s="12" t="s">
        <v>31</v>
      </c>
      <c r="AX1095" s="12" t="s">
        <v>69</v>
      </c>
      <c r="AY1095" s="153" t="s">
        <v>212</v>
      </c>
    </row>
    <row r="1096" spans="2:65" s="12" customFormat="1">
      <c r="B1096" s="152"/>
      <c r="D1096" s="150" t="s">
        <v>226</v>
      </c>
      <c r="E1096" s="153" t="s">
        <v>19</v>
      </c>
      <c r="F1096" s="154" t="s">
        <v>3546</v>
      </c>
      <c r="H1096" s="155">
        <v>322.56</v>
      </c>
      <c r="I1096" s="156"/>
      <c r="L1096" s="152"/>
      <c r="M1096" s="157"/>
      <c r="T1096" s="158"/>
      <c r="AT1096" s="153" t="s">
        <v>226</v>
      </c>
      <c r="AU1096" s="153" t="s">
        <v>79</v>
      </c>
      <c r="AV1096" s="12" t="s">
        <v>79</v>
      </c>
      <c r="AW1096" s="12" t="s">
        <v>31</v>
      </c>
      <c r="AX1096" s="12" t="s">
        <v>69</v>
      </c>
      <c r="AY1096" s="153" t="s">
        <v>212</v>
      </c>
    </row>
    <row r="1097" spans="2:65" s="13" customFormat="1">
      <c r="B1097" s="159"/>
      <c r="D1097" s="150" t="s">
        <v>226</v>
      </c>
      <c r="E1097" s="160" t="s">
        <v>19</v>
      </c>
      <c r="F1097" s="161" t="s">
        <v>228</v>
      </c>
      <c r="H1097" s="162">
        <v>4486.62</v>
      </c>
      <c r="I1097" s="163"/>
      <c r="L1097" s="159"/>
      <c r="M1097" s="164"/>
      <c r="T1097" s="165"/>
      <c r="AT1097" s="160" t="s">
        <v>226</v>
      </c>
      <c r="AU1097" s="160" t="s">
        <v>79</v>
      </c>
      <c r="AV1097" s="13" t="s">
        <v>229</v>
      </c>
      <c r="AW1097" s="13" t="s">
        <v>31</v>
      </c>
      <c r="AX1097" s="13" t="s">
        <v>77</v>
      </c>
      <c r="AY1097" s="160" t="s">
        <v>212</v>
      </c>
    </row>
    <row r="1098" spans="2:65" s="14" customFormat="1" ht="22.5">
      <c r="B1098" s="170"/>
      <c r="D1098" s="150" t="s">
        <v>226</v>
      </c>
      <c r="E1098" s="171" t="s">
        <v>19</v>
      </c>
      <c r="F1098" s="172" t="s">
        <v>503</v>
      </c>
      <c r="H1098" s="171" t="s">
        <v>19</v>
      </c>
      <c r="I1098" s="173"/>
      <c r="L1098" s="170"/>
      <c r="M1098" s="174"/>
      <c r="T1098" s="175"/>
      <c r="AT1098" s="171" t="s">
        <v>226</v>
      </c>
      <c r="AU1098" s="171" t="s">
        <v>79</v>
      </c>
      <c r="AV1098" s="14" t="s">
        <v>77</v>
      </c>
      <c r="AW1098" s="14" t="s">
        <v>31</v>
      </c>
      <c r="AX1098" s="14" t="s">
        <v>69</v>
      </c>
      <c r="AY1098" s="171" t="s">
        <v>212</v>
      </c>
    </row>
    <row r="1099" spans="2:65" s="1" customFormat="1" ht="33" customHeight="1">
      <c r="B1099" s="34"/>
      <c r="C1099" s="133" t="s">
        <v>1351</v>
      </c>
      <c r="D1099" s="133" t="s">
        <v>215</v>
      </c>
      <c r="E1099" s="134" t="s">
        <v>504</v>
      </c>
      <c r="F1099" s="135" t="s">
        <v>505</v>
      </c>
      <c r="G1099" s="136" t="s">
        <v>495</v>
      </c>
      <c r="H1099" s="137">
        <v>538394.4</v>
      </c>
      <c r="I1099" s="138"/>
      <c r="J1099" s="139">
        <f>ROUND(I1099*H1099,2)</f>
        <v>0</v>
      </c>
      <c r="K1099" s="135" t="s">
        <v>219</v>
      </c>
      <c r="L1099" s="34"/>
      <c r="M1099" s="140" t="s">
        <v>19</v>
      </c>
      <c r="N1099" s="141" t="s">
        <v>40</v>
      </c>
      <c r="P1099" s="142">
        <f>O1099*H1099</f>
        <v>0</v>
      </c>
      <c r="Q1099" s="142">
        <v>0</v>
      </c>
      <c r="R1099" s="142">
        <f>Q1099*H1099</f>
        <v>0</v>
      </c>
      <c r="S1099" s="142">
        <v>0</v>
      </c>
      <c r="T1099" s="143">
        <f>S1099*H1099</f>
        <v>0</v>
      </c>
      <c r="AR1099" s="144" t="s">
        <v>229</v>
      </c>
      <c r="AT1099" s="144" t="s">
        <v>215</v>
      </c>
      <c r="AU1099" s="144" t="s">
        <v>79</v>
      </c>
      <c r="AY1099" s="19" t="s">
        <v>212</v>
      </c>
      <c r="BE1099" s="145">
        <f>IF(N1099="základní",J1099,0)</f>
        <v>0</v>
      </c>
      <c r="BF1099" s="145">
        <f>IF(N1099="snížená",J1099,0)</f>
        <v>0</v>
      </c>
      <c r="BG1099" s="145">
        <f>IF(N1099="zákl. přenesená",J1099,0)</f>
        <v>0</v>
      </c>
      <c r="BH1099" s="145">
        <f>IF(N1099="sníž. přenesená",J1099,0)</f>
        <v>0</v>
      </c>
      <c r="BI1099" s="145">
        <f>IF(N1099="nulová",J1099,0)</f>
        <v>0</v>
      </c>
      <c r="BJ1099" s="19" t="s">
        <v>77</v>
      </c>
      <c r="BK1099" s="145">
        <f>ROUND(I1099*H1099,2)</f>
        <v>0</v>
      </c>
      <c r="BL1099" s="19" t="s">
        <v>229</v>
      </c>
      <c r="BM1099" s="144" t="s">
        <v>3547</v>
      </c>
    </row>
    <row r="1100" spans="2:65" s="1" customFormat="1">
      <c r="B1100" s="34"/>
      <c r="D1100" s="146" t="s">
        <v>222</v>
      </c>
      <c r="F1100" s="147" t="s">
        <v>507</v>
      </c>
      <c r="I1100" s="148"/>
      <c r="L1100" s="34"/>
      <c r="M1100" s="149"/>
      <c r="T1100" s="55"/>
      <c r="AT1100" s="19" t="s">
        <v>222</v>
      </c>
      <c r="AU1100" s="19" t="s">
        <v>79</v>
      </c>
    </row>
    <row r="1101" spans="2:65" s="12" customFormat="1">
      <c r="B1101" s="152"/>
      <c r="D1101" s="150" t="s">
        <v>226</v>
      </c>
      <c r="E1101" s="153" t="s">
        <v>19</v>
      </c>
      <c r="F1101" s="154" t="s">
        <v>3548</v>
      </c>
      <c r="H1101" s="155">
        <v>538394.4</v>
      </c>
      <c r="I1101" s="156"/>
      <c r="L1101" s="152"/>
      <c r="M1101" s="157"/>
      <c r="T1101" s="158"/>
      <c r="AT1101" s="153" t="s">
        <v>226</v>
      </c>
      <c r="AU1101" s="153" t="s">
        <v>79</v>
      </c>
      <c r="AV1101" s="12" t="s">
        <v>79</v>
      </c>
      <c r="AW1101" s="12" t="s">
        <v>31</v>
      </c>
      <c r="AX1101" s="12" t="s">
        <v>69</v>
      </c>
      <c r="AY1101" s="153" t="s">
        <v>212</v>
      </c>
    </row>
    <row r="1102" spans="2:65" s="13" customFormat="1">
      <c r="B1102" s="159"/>
      <c r="D1102" s="150" t="s">
        <v>226</v>
      </c>
      <c r="E1102" s="160" t="s">
        <v>19</v>
      </c>
      <c r="F1102" s="161" t="s">
        <v>228</v>
      </c>
      <c r="H1102" s="162">
        <v>538394.4</v>
      </c>
      <c r="I1102" s="163"/>
      <c r="L1102" s="159"/>
      <c r="M1102" s="164"/>
      <c r="T1102" s="165"/>
      <c r="AT1102" s="160" t="s">
        <v>226</v>
      </c>
      <c r="AU1102" s="160" t="s">
        <v>79</v>
      </c>
      <c r="AV1102" s="13" t="s">
        <v>229</v>
      </c>
      <c r="AW1102" s="13" t="s">
        <v>31</v>
      </c>
      <c r="AX1102" s="13" t="s">
        <v>77</v>
      </c>
      <c r="AY1102" s="160" t="s">
        <v>212</v>
      </c>
    </row>
    <row r="1103" spans="2:65" s="1" customFormat="1" ht="24.2" customHeight="1">
      <c r="B1103" s="34"/>
      <c r="C1103" s="133" t="s">
        <v>1357</v>
      </c>
      <c r="D1103" s="133" t="s">
        <v>215</v>
      </c>
      <c r="E1103" s="134" t="s">
        <v>509</v>
      </c>
      <c r="F1103" s="135" t="s">
        <v>510</v>
      </c>
      <c r="G1103" s="136" t="s">
        <v>495</v>
      </c>
      <c r="H1103" s="137">
        <v>4486.62</v>
      </c>
      <c r="I1103" s="138"/>
      <c r="J1103" s="139">
        <f>ROUND(I1103*H1103,2)</f>
        <v>0</v>
      </c>
      <c r="K1103" s="135" t="s">
        <v>219</v>
      </c>
      <c r="L1103" s="34"/>
      <c r="M1103" s="140" t="s">
        <v>19</v>
      </c>
      <c r="N1103" s="141" t="s">
        <v>40</v>
      </c>
      <c r="P1103" s="142">
        <f>O1103*H1103</f>
        <v>0</v>
      </c>
      <c r="Q1103" s="142">
        <v>0</v>
      </c>
      <c r="R1103" s="142">
        <f>Q1103*H1103</f>
        <v>0</v>
      </c>
      <c r="S1103" s="142">
        <v>0</v>
      </c>
      <c r="T1103" s="143">
        <f>S1103*H1103</f>
        <v>0</v>
      </c>
      <c r="AR1103" s="144" t="s">
        <v>229</v>
      </c>
      <c r="AT1103" s="144" t="s">
        <v>215</v>
      </c>
      <c r="AU1103" s="144" t="s">
        <v>79</v>
      </c>
      <c r="AY1103" s="19" t="s">
        <v>212</v>
      </c>
      <c r="BE1103" s="145">
        <f>IF(N1103="základní",J1103,0)</f>
        <v>0</v>
      </c>
      <c r="BF1103" s="145">
        <f>IF(N1103="snížená",J1103,0)</f>
        <v>0</v>
      </c>
      <c r="BG1103" s="145">
        <f>IF(N1103="zákl. přenesená",J1103,0)</f>
        <v>0</v>
      </c>
      <c r="BH1103" s="145">
        <f>IF(N1103="sníž. přenesená",J1103,0)</f>
        <v>0</v>
      </c>
      <c r="BI1103" s="145">
        <f>IF(N1103="nulová",J1103,0)</f>
        <v>0</v>
      </c>
      <c r="BJ1103" s="19" t="s">
        <v>77</v>
      </c>
      <c r="BK1103" s="145">
        <f>ROUND(I1103*H1103,2)</f>
        <v>0</v>
      </c>
      <c r="BL1103" s="19" t="s">
        <v>229</v>
      </c>
      <c r="BM1103" s="144" t="s">
        <v>3549</v>
      </c>
    </row>
    <row r="1104" spans="2:65" s="1" customFormat="1">
      <c r="B1104" s="34"/>
      <c r="D1104" s="146" t="s">
        <v>222</v>
      </c>
      <c r="F1104" s="147" t="s">
        <v>512</v>
      </c>
      <c r="I1104" s="148"/>
      <c r="L1104" s="34"/>
      <c r="M1104" s="149"/>
      <c r="T1104" s="55"/>
      <c r="AT1104" s="19" t="s">
        <v>222</v>
      </c>
      <c r="AU1104" s="19" t="s">
        <v>79</v>
      </c>
    </row>
    <row r="1105" spans="2:65" s="1" customFormat="1" ht="29.25">
      <c r="B1105" s="34"/>
      <c r="D1105" s="150" t="s">
        <v>224</v>
      </c>
      <c r="F1105" s="151" t="s">
        <v>513</v>
      </c>
      <c r="I1105" s="148"/>
      <c r="L1105" s="34"/>
      <c r="M1105" s="149"/>
      <c r="T1105" s="55"/>
      <c r="AT1105" s="19" t="s">
        <v>224</v>
      </c>
      <c r="AU1105" s="19" t="s">
        <v>79</v>
      </c>
    </row>
    <row r="1106" spans="2:65" s="12" customFormat="1">
      <c r="B1106" s="152"/>
      <c r="D1106" s="150" t="s">
        <v>226</v>
      </c>
      <c r="E1106" s="153" t="s">
        <v>19</v>
      </c>
      <c r="F1106" s="154" t="s">
        <v>3550</v>
      </c>
      <c r="H1106" s="155">
        <v>4486.62</v>
      </c>
      <c r="I1106" s="156"/>
      <c r="L1106" s="152"/>
      <c r="M1106" s="157"/>
      <c r="T1106" s="158"/>
      <c r="AT1106" s="153" t="s">
        <v>226</v>
      </c>
      <c r="AU1106" s="153" t="s">
        <v>79</v>
      </c>
      <c r="AV1106" s="12" t="s">
        <v>79</v>
      </c>
      <c r="AW1106" s="12" t="s">
        <v>31</v>
      </c>
      <c r="AX1106" s="12" t="s">
        <v>69</v>
      </c>
      <c r="AY1106" s="153" t="s">
        <v>212</v>
      </c>
    </row>
    <row r="1107" spans="2:65" s="13" customFormat="1">
      <c r="B1107" s="159"/>
      <c r="D1107" s="150" t="s">
        <v>226</v>
      </c>
      <c r="E1107" s="160" t="s">
        <v>19</v>
      </c>
      <c r="F1107" s="161" t="s">
        <v>228</v>
      </c>
      <c r="H1107" s="162">
        <v>4486.62</v>
      </c>
      <c r="I1107" s="163"/>
      <c r="L1107" s="159"/>
      <c r="M1107" s="164"/>
      <c r="T1107" s="165"/>
      <c r="AT1107" s="160" t="s">
        <v>226</v>
      </c>
      <c r="AU1107" s="160" t="s">
        <v>79</v>
      </c>
      <c r="AV1107" s="13" t="s">
        <v>229</v>
      </c>
      <c r="AW1107" s="13" t="s">
        <v>31</v>
      </c>
      <c r="AX1107" s="13" t="s">
        <v>77</v>
      </c>
      <c r="AY1107" s="160" t="s">
        <v>212</v>
      </c>
    </row>
    <row r="1108" spans="2:65" s="1" customFormat="1" ht="16.5" customHeight="1">
      <c r="B1108" s="34"/>
      <c r="C1108" s="133" t="s">
        <v>1363</v>
      </c>
      <c r="D1108" s="133" t="s">
        <v>215</v>
      </c>
      <c r="E1108" s="134" t="s">
        <v>515</v>
      </c>
      <c r="F1108" s="135" t="s">
        <v>516</v>
      </c>
      <c r="G1108" s="136" t="s">
        <v>495</v>
      </c>
      <c r="H1108" s="137">
        <v>4486.62</v>
      </c>
      <c r="I1108" s="138"/>
      <c r="J1108" s="139">
        <f>ROUND(I1108*H1108,2)</f>
        <v>0</v>
      </c>
      <c r="K1108" s="135" t="s">
        <v>219</v>
      </c>
      <c r="L1108" s="34"/>
      <c r="M1108" s="140" t="s">
        <v>19</v>
      </c>
      <c r="N1108" s="141" t="s">
        <v>40</v>
      </c>
      <c r="P1108" s="142">
        <f>O1108*H1108</f>
        <v>0</v>
      </c>
      <c r="Q1108" s="142">
        <v>0</v>
      </c>
      <c r="R1108" s="142">
        <f>Q1108*H1108</f>
        <v>0</v>
      </c>
      <c r="S1108" s="142">
        <v>0</v>
      </c>
      <c r="T1108" s="143">
        <f>S1108*H1108</f>
        <v>0</v>
      </c>
      <c r="AR1108" s="144" t="s">
        <v>229</v>
      </c>
      <c r="AT1108" s="144" t="s">
        <v>215</v>
      </c>
      <c r="AU1108" s="144" t="s">
        <v>79</v>
      </c>
      <c r="AY1108" s="19" t="s">
        <v>212</v>
      </c>
      <c r="BE1108" s="145">
        <f>IF(N1108="základní",J1108,0)</f>
        <v>0</v>
      </c>
      <c r="BF1108" s="145">
        <f>IF(N1108="snížená",J1108,0)</f>
        <v>0</v>
      </c>
      <c r="BG1108" s="145">
        <f>IF(N1108="zákl. přenesená",J1108,0)</f>
        <v>0</v>
      </c>
      <c r="BH1108" s="145">
        <f>IF(N1108="sníž. přenesená",J1108,0)</f>
        <v>0</v>
      </c>
      <c r="BI1108" s="145">
        <f>IF(N1108="nulová",J1108,0)</f>
        <v>0</v>
      </c>
      <c r="BJ1108" s="19" t="s">
        <v>77</v>
      </c>
      <c r="BK1108" s="145">
        <f>ROUND(I1108*H1108,2)</f>
        <v>0</v>
      </c>
      <c r="BL1108" s="19" t="s">
        <v>229</v>
      </c>
      <c r="BM1108" s="144" t="s">
        <v>3551</v>
      </c>
    </row>
    <row r="1109" spans="2:65" s="1" customFormat="1">
      <c r="B1109" s="34"/>
      <c r="D1109" s="146" t="s">
        <v>222</v>
      </c>
      <c r="F1109" s="147" t="s">
        <v>518</v>
      </c>
      <c r="I1109" s="148"/>
      <c r="L1109" s="34"/>
      <c r="M1109" s="149"/>
      <c r="T1109" s="55"/>
      <c r="AT1109" s="19" t="s">
        <v>222</v>
      </c>
      <c r="AU1109" s="19" t="s">
        <v>79</v>
      </c>
    </row>
    <row r="1110" spans="2:65" s="14" customFormat="1">
      <c r="B1110" s="170"/>
      <c r="D1110" s="150" t="s">
        <v>226</v>
      </c>
      <c r="E1110" s="171" t="s">
        <v>19</v>
      </c>
      <c r="F1110" s="172" t="s">
        <v>519</v>
      </c>
      <c r="H1110" s="171" t="s">
        <v>19</v>
      </c>
      <c r="I1110" s="173"/>
      <c r="L1110" s="170"/>
      <c r="M1110" s="174"/>
      <c r="T1110" s="175"/>
      <c r="AT1110" s="171" t="s">
        <v>226</v>
      </c>
      <c r="AU1110" s="171" t="s">
        <v>79</v>
      </c>
      <c r="AV1110" s="14" t="s">
        <v>77</v>
      </c>
      <c r="AW1110" s="14" t="s">
        <v>31</v>
      </c>
      <c r="AX1110" s="14" t="s">
        <v>69</v>
      </c>
      <c r="AY1110" s="171" t="s">
        <v>212</v>
      </c>
    </row>
    <row r="1111" spans="2:65" s="12" customFormat="1">
      <c r="B1111" s="152"/>
      <c r="D1111" s="150" t="s">
        <v>226</v>
      </c>
      <c r="E1111" s="153" t="s">
        <v>19</v>
      </c>
      <c r="F1111" s="154" t="s">
        <v>3552</v>
      </c>
      <c r="H1111" s="155">
        <v>2352.9</v>
      </c>
      <c r="I1111" s="156"/>
      <c r="L1111" s="152"/>
      <c r="M1111" s="157"/>
      <c r="T1111" s="158"/>
      <c r="AT1111" s="153" t="s">
        <v>226</v>
      </c>
      <c r="AU1111" s="153" t="s">
        <v>79</v>
      </c>
      <c r="AV1111" s="12" t="s">
        <v>79</v>
      </c>
      <c r="AW1111" s="12" t="s">
        <v>31</v>
      </c>
      <c r="AX1111" s="12" t="s">
        <v>69</v>
      </c>
      <c r="AY1111" s="153" t="s">
        <v>212</v>
      </c>
    </row>
    <row r="1112" spans="2:65" s="12" customFormat="1">
      <c r="B1112" s="152"/>
      <c r="D1112" s="150" t="s">
        <v>226</v>
      </c>
      <c r="E1112" s="153" t="s">
        <v>19</v>
      </c>
      <c r="F1112" s="154" t="s">
        <v>3553</v>
      </c>
      <c r="H1112" s="155">
        <v>1811.16</v>
      </c>
      <c r="I1112" s="156"/>
      <c r="L1112" s="152"/>
      <c r="M1112" s="157"/>
      <c r="T1112" s="158"/>
      <c r="AT1112" s="153" t="s">
        <v>226</v>
      </c>
      <c r="AU1112" s="153" t="s">
        <v>79</v>
      </c>
      <c r="AV1112" s="12" t="s">
        <v>79</v>
      </c>
      <c r="AW1112" s="12" t="s">
        <v>31</v>
      </c>
      <c r="AX1112" s="12" t="s">
        <v>69</v>
      </c>
      <c r="AY1112" s="153" t="s">
        <v>212</v>
      </c>
    </row>
    <row r="1113" spans="2:65" s="12" customFormat="1">
      <c r="B1113" s="152"/>
      <c r="D1113" s="150" t="s">
        <v>226</v>
      </c>
      <c r="E1113" s="153" t="s">
        <v>19</v>
      </c>
      <c r="F1113" s="154" t="s">
        <v>3554</v>
      </c>
      <c r="H1113" s="155">
        <v>322.56</v>
      </c>
      <c r="I1113" s="156"/>
      <c r="L1113" s="152"/>
      <c r="M1113" s="157"/>
      <c r="T1113" s="158"/>
      <c r="AT1113" s="153" t="s">
        <v>226</v>
      </c>
      <c r="AU1113" s="153" t="s">
        <v>79</v>
      </c>
      <c r="AV1113" s="12" t="s">
        <v>79</v>
      </c>
      <c r="AW1113" s="12" t="s">
        <v>31</v>
      </c>
      <c r="AX1113" s="12" t="s">
        <v>69</v>
      </c>
      <c r="AY1113" s="153" t="s">
        <v>212</v>
      </c>
    </row>
    <row r="1114" spans="2:65" s="13" customFormat="1">
      <c r="B1114" s="159"/>
      <c r="D1114" s="150" t="s">
        <v>226</v>
      </c>
      <c r="E1114" s="160" t="s">
        <v>19</v>
      </c>
      <c r="F1114" s="161" t="s">
        <v>228</v>
      </c>
      <c r="H1114" s="162">
        <v>4486.62</v>
      </c>
      <c r="I1114" s="163"/>
      <c r="L1114" s="159"/>
      <c r="M1114" s="164"/>
      <c r="T1114" s="165"/>
      <c r="AT1114" s="160" t="s">
        <v>226</v>
      </c>
      <c r="AU1114" s="160" t="s">
        <v>79</v>
      </c>
      <c r="AV1114" s="13" t="s">
        <v>229</v>
      </c>
      <c r="AW1114" s="13" t="s">
        <v>31</v>
      </c>
      <c r="AX1114" s="13" t="s">
        <v>77</v>
      </c>
      <c r="AY1114" s="160" t="s">
        <v>212</v>
      </c>
    </row>
    <row r="1115" spans="2:65" s="14" customFormat="1" ht="22.5">
      <c r="B1115" s="170"/>
      <c r="D1115" s="150" t="s">
        <v>226</v>
      </c>
      <c r="E1115" s="171" t="s">
        <v>19</v>
      </c>
      <c r="F1115" s="172" t="s">
        <v>523</v>
      </c>
      <c r="H1115" s="171" t="s">
        <v>19</v>
      </c>
      <c r="I1115" s="173"/>
      <c r="L1115" s="170"/>
      <c r="M1115" s="174"/>
      <c r="T1115" s="175"/>
      <c r="AT1115" s="171" t="s">
        <v>226</v>
      </c>
      <c r="AU1115" s="171" t="s">
        <v>79</v>
      </c>
      <c r="AV1115" s="14" t="s">
        <v>77</v>
      </c>
      <c r="AW1115" s="14" t="s">
        <v>31</v>
      </c>
      <c r="AX1115" s="14" t="s">
        <v>69</v>
      </c>
      <c r="AY1115" s="171" t="s">
        <v>212</v>
      </c>
    </row>
    <row r="1116" spans="2:65" s="1" customFormat="1" ht="21.75" customHeight="1">
      <c r="B1116" s="34"/>
      <c r="C1116" s="133" t="s">
        <v>1373</v>
      </c>
      <c r="D1116" s="133" t="s">
        <v>215</v>
      </c>
      <c r="E1116" s="134" t="s">
        <v>524</v>
      </c>
      <c r="F1116" s="135" t="s">
        <v>525</v>
      </c>
      <c r="G1116" s="136" t="s">
        <v>495</v>
      </c>
      <c r="H1116" s="137">
        <v>538394.4</v>
      </c>
      <c r="I1116" s="138"/>
      <c r="J1116" s="139">
        <f>ROUND(I1116*H1116,2)</f>
        <v>0</v>
      </c>
      <c r="K1116" s="135" t="s">
        <v>219</v>
      </c>
      <c r="L1116" s="34"/>
      <c r="M1116" s="140" t="s">
        <v>19</v>
      </c>
      <c r="N1116" s="141" t="s">
        <v>40</v>
      </c>
      <c r="P1116" s="142">
        <f>O1116*H1116</f>
        <v>0</v>
      </c>
      <c r="Q1116" s="142">
        <v>0</v>
      </c>
      <c r="R1116" s="142">
        <f>Q1116*H1116</f>
        <v>0</v>
      </c>
      <c r="S1116" s="142">
        <v>0</v>
      </c>
      <c r="T1116" s="143">
        <f>S1116*H1116</f>
        <v>0</v>
      </c>
      <c r="AR1116" s="144" t="s">
        <v>229</v>
      </c>
      <c r="AT1116" s="144" t="s">
        <v>215</v>
      </c>
      <c r="AU1116" s="144" t="s">
        <v>79</v>
      </c>
      <c r="AY1116" s="19" t="s">
        <v>212</v>
      </c>
      <c r="BE1116" s="145">
        <f>IF(N1116="základní",J1116,0)</f>
        <v>0</v>
      </c>
      <c r="BF1116" s="145">
        <f>IF(N1116="snížená",J1116,0)</f>
        <v>0</v>
      </c>
      <c r="BG1116" s="145">
        <f>IF(N1116="zákl. přenesená",J1116,0)</f>
        <v>0</v>
      </c>
      <c r="BH1116" s="145">
        <f>IF(N1116="sníž. přenesená",J1116,0)</f>
        <v>0</v>
      </c>
      <c r="BI1116" s="145">
        <f>IF(N1116="nulová",J1116,0)</f>
        <v>0</v>
      </c>
      <c r="BJ1116" s="19" t="s">
        <v>77</v>
      </c>
      <c r="BK1116" s="145">
        <f>ROUND(I1116*H1116,2)</f>
        <v>0</v>
      </c>
      <c r="BL1116" s="19" t="s">
        <v>229</v>
      </c>
      <c r="BM1116" s="144" t="s">
        <v>3555</v>
      </c>
    </row>
    <row r="1117" spans="2:65" s="1" customFormat="1">
      <c r="B1117" s="34"/>
      <c r="D1117" s="146" t="s">
        <v>222</v>
      </c>
      <c r="F1117" s="147" t="s">
        <v>527</v>
      </c>
      <c r="I1117" s="148"/>
      <c r="L1117" s="34"/>
      <c r="M1117" s="149"/>
      <c r="T1117" s="55"/>
      <c r="AT1117" s="19" t="s">
        <v>222</v>
      </c>
      <c r="AU1117" s="19" t="s">
        <v>79</v>
      </c>
    </row>
    <row r="1118" spans="2:65" s="12" customFormat="1">
      <c r="B1118" s="152"/>
      <c r="D1118" s="150" t="s">
        <v>226</v>
      </c>
      <c r="E1118" s="153" t="s">
        <v>19</v>
      </c>
      <c r="F1118" s="154" t="s">
        <v>3556</v>
      </c>
      <c r="H1118" s="155">
        <v>538394.4</v>
      </c>
      <c r="I1118" s="156"/>
      <c r="L1118" s="152"/>
      <c r="M1118" s="157"/>
      <c r="T1118" s="158"/>
      <c r="AT1118" s="153" t="s">
        <v>226</v>
      </c>
      <c r="AU1118" s="153" t="s">
        <v>79</v>
      </c>
      <c r="AV1118" s="12" t="s">
        <v>79</v>
      </c>
      <c r="AW1118" s="12" t="s">
        <v>31</v>
      </c>
      <c r="AX1118" s="12" t="s">
        <v>69</v>
      </c>
      <c r="AY1118" s="153" t="s">
        <v>212</v>
      </c>
    </row>
    <row r="1119" spans="2:65" s="13" customFormat="1">
      <c r="B1119" s="159"/>
      <c r="D1119" s="150" t="s">
        <v>226</v>
      </c>
      <c r="E1119" s="160" t="s">
        <v>19</v>
      </c>
      <c r="F1119" s="161" t="s">
        <v>228</v>
      </c>
      <c r="H1119" s="162">
        <v>538394.4</v>
      </c>
      <c r="I1119" s="163"/>
      <c r="L1119" s="159"/>
      <c r="M1119" s="164"/>
      <c r="T1119" s="165"/>
      <c r="AT1119" s="160" t="s">
        <v>226</v>
      </c>
      <c r="AU1119" s="160" t="s">
        <v>79</v>
      </c>
      <c r="AV1119" s="13" t="s">
        <v>229</v>
      </c>
      <c r="AW1119" s="13" t="s">
        <v>31</v>
      </c>
      <c r="AX1119" s="13" t="s">
        <v>77</v>
      </c>
      <c r="AY1119" s="160" t="s">
        <v>212</v>
      </c>
    </row>
    <row r="1120" spans="2:65" s="1" customFormat="1" ht="16.5" customHeight="1">
      <c r="B1120" s="34"/>
      <c r="C1120" s="133" t="s">
        <v>1383</v>
      </c>
      <c r="D1120" s="133" t="s">
        <v>215</v>
      </c>
      <c r="E1120" s="134" t="s">
        <v>529</v>
      </c>
      <c r="F1120" s="135" t="s">
        <v>530</v>
      </c>
      <c r="G1120" s="136" t="s">
        <v>495</v>
      </c>
      <c r="H1120" s="137">
        <v>4486.62</v>
      </c>
      <c r="I1120" s="138"/>
      <c r="J1120" s="139">
        <f>ROUND(I1120*H1120,2)</f>
        <v>0</v>
      </c>
      <c r="K1120" s="135" t="s">
        <v>219</v>
      </c>
      <c r="L1120" s="34"/>
      <c r="M1120" s="140" t="s">
        <v>19</v>
      </c>
      <c r="N1120" s="141" t="s">
        <v>40</v>
      </c>
      <c r="P1120" s="142">
        <f>O1120*H1120</f>
        <v>0</v>
      </c>
      <c r="Q1120" s="142">
        <v>0</v>
      </c>
      <c r="R1120" s="142">
        <f>Q1120*H1120</f>
        <v>0</v>
      </c>
      <c r="S1120" s="142">
        <v>0</v>
      </c>
      <c r="T1120" s="143">
        <f>S1120*H1120</f>
        <v>0</v>
      </c>
      <c r="AR1120" s="144" t="s">
        <v>229</v>
      </c>
      <c r="AT1120" s="144" t="s">
        <v>215</v>
      </c>
      <c r="AU1120" s="144" t="s">
        <v>79</v>
      </c>
      <c r="AY1120" s="19" t="s">
        <v>212</v>
      </c>
      <c r="BE1120" s="145">
        <f>IF(N1120="základní",J1120,0)</f>
        <v>0</v>
      </c>
      <c r="BF1120" s="145">
        <f>IF(N1120="snížená",J1120,0)</f>
        <v>0</v>
      </c>
      <c r="BG1120" s="145">
        <f>IF(N1120="zákl. přenesená",J1120,0)</f>
        <v>0</v>
      </c>
      <c r="BH1120" s="145">
        <f>IF(N1120="sníž. přenesená",J1120,0)</f>
        <v>0</v>
      </c>
      <c r="BI1120" s="145">
        <f>IF(N1120="nulová",J1120,0)</f>
        <v>0</v>
      </c>
      <c r="BJ1120" s="19" t="s">
        <v>77</v>
      </c>
      <c r="BK1120" s="145">
        <f>ROUND(I1120*H1120,2)</f>
        <v>0</v>
      </c>
      <c r="BL1120" s="19" t="s">
        <v>229</v>
      </c>
      <c r="BM1120" s="144" t="s">
        <v>3557</v>
      </c>
    </row>
    <row r="1121" spans="2:65" s="1" customFormat="1">
      <c r="B1121" s="34"/>
      <c r="D1121" s="146" t="s">
        <v>222</v>
      </c>
      <c r="F1121" s="147" t="s">
        <v>532</v>
      </c>
      <c r="I1121" s="148"/>
      <c r="L1121" s="34"/>
      <c r="M1121" s="149"/>
      <c r="T1121" s="55"/>
      <c r="AT1121" s="19" t="s">
        <v>222</v>
      </c>
      <c r="AU1121" s="19" t="s">
        <v>79</v>
      </c>
    </row>
    <row r="1122" spans="2:65" s="12" customFormat="1">
      <c r="B1122" s="152"/>
      <c r="D1122" s="150" t="s">
        <v>226</v>
      </c>
      <c r="E1122" s="153" t="s">
        <v>19</v>
      </c>
      <c r="F1122" s="154" t="s">
        <v>3558</v>
      </c>
      <c r="H1122" s="155">
        <v>4486.62</v>
      </c>
      <c r="I1122" s="156"/>
      <c r="L1122" s="152"/>
      <c r="M1122" s="157"/>
      <c r="T1122" s="158"/>
      <c r="AT1122" s="153" t="s">
        <v>226</v>
      </c>
      <c r="AU1122" s="153" t="s">
        <v>79</v>
      </c>
      <c r="AV1122" s="12" t="s">
        <v>79</v>
      </c>
      <c r="AW1122" s="12" t="s">
        <v>31</v>
      </c>
      <c r="AX1122" s="12" t="s">
        <v>69</v>
      </c>
      <c r="AY1122" s="153" t="s">
        <v>212</v>
      </c>
    </row>
    <row r="1123" spans="2:65" s="13" customFormat="1">
      <c r="B1123" s="159"/>
      <c r="D1123" s="150" t="s">
        <v>226</v>
      </c>
      <c r="E1123" s="160" t="s">
        <v>19</v>
      </c>
      <c r="F1123" s="161" t="s">
        <v>228</v>
      </c>
      <c r="H1123" s="162">
        <v>4486.62</v>
      </c>
      <c r="I1123" s="163"/>
      <c r="L1123" s="159"/>
      <c r="M1123" s="164"/>
      <c r="T1123" s="165"/>
      <c r="AT1123" s="160" t="s">
        <v>226</v>
      </c>
      <c r="AU1123" s="160" t="s">
        <v>79</v>
      </c>
      <c r="AV1123" s="13" t="s">
        <v>229</v>
      </c>
      <c r="AW1123" s="13" t="s">
        <v>31</v>
      </c>
      <c r="AX1123" s="13" t="s">
        <v>77</v>
      </c>
      <c r="AY1123" s="160" t="s">
        <v>212</v>
      </c>
    </row>
    <row r="1124" spans="2:65" s="1" customFormat="1" ht="21.75" customHeight="1">
      <c r="B1124" s="34"/>
      <c r="C1124" s="133" t="s">
        <v>1391</v>
      </c>
      <c r="D1124" s="133" t="s">
        <v>215</v>
      </c>
      <c r="E1124" s="134" t="s">
        <v>534</v>
      </c>
      <c r="F1124" s="135" t="s">
        <v>535</v>
      </c>
      <c r="G1124" s="136" t="s">
        <v>536</v>
      </c>
      <c r="H1124" s="137">
        <v>26.25</v>
      </c>
      <c r="I1124" s="138"/>
      <c r="J1124" s="139">
        <f>ROUND(I1124*H1124,2)</f>
        <v>0</v>
      </c>
      <c r="K1124" s="135" t="s">
        <v>219</v>
      </c>
      <c r="L1124" s="34"/>
      <c r="M1124" s="140" t="s">
        <v>19</v>
      </c>
      <c r="N1124" s="141" t="s">
        <v>40</v>
      </c>
      <c r="P1124" s="142">
        <f>O1124*H1124</f>
        <v>0</v>
      </c>
      <c r="Q1124" s="142">
        <v>0</v>
      </c>
      <c r="R1124" s="142">
        <f>Q1124*H1124</f>
        <v>0</v>
      </c>
      <c r="S1124" s="142">
        <v>0</v>
      </c>
      <c r="T1124" s="143">
        <f>S1124*H1124</f>
        <v>0</v>
      </c>
      <c r="AR1124" s="144" t="s">
        <v>229</v>
      </c>
      <c r="AT1124" s="144" t="s">
        <v>215</v>
      </c>
      <c r="AU1124" s="144" t="s">
        <v>79</v>
      </c>
      <c r="AY1124" s="19" t="s">
        <v>212</v>
      </c>
      <c r="BE1124" s="145">
        <f>IF(N1124="základní",J1124,0)</f>
        <v>0</v>
      </c>
      <c r="BF1124" s="145">
        <f>IF(N1124="snížená",J1124,0)</f>
        <v>0</v>
      </c>
      <c r="BG1124" s="145">
        <f>IF(N1124="zákl. přenesená",J1124,0)</f>
        <v>0</v>
      </c>
      <c r="BH1124" s="145">
        <f>IF(N1124="sníž. přenesená",J1124,0)</f>
        <v>0</v>
      </c>
      <c r="BI1124" s="145">
        <f>IF(N1124="nulová",J1124,0)</f>
        <v>0</v>
      </c>
      <c r="BJ1124" s="19" t="s">
        <v>77</v>
      </c>
      <c r="BK1124" s="145">
        <f>ROUND(I1124*H1124,2)</f>
        <v>0</v>
      </c>
      <c r="BL1124" s="19" t="s">
        <v>229</v>
      </c>
      <c r="BM1124" s="144" t="s">
        <v>3559</v>
      </c>
    </row>
    <row r="1125" spans="2:65" s="1" customFormat="1">
      <c r="B1125" s="34"/>
      <c r="D1125" s="146" t="s">
        <v>222</v>
      </c>
      <c r="F1125" s="147" t="s">
        <v>538</v>
      </c>
      <c r="I1125" s="148"/>
      <c r="L1125" s="34"/>
      <c r="M1125" s="149"/>
      <c r="T1125" s="55"/>
      <c r="AT1125" s="19" t="s">
        <v>222</v>
      </c>
      <c r="AU1125" s="19" t="s">
        <v>79</v>
      </c>
    </row>
    <row r="1126" spans="2:65" s="12" customFormat="1">
      <c r="B1126" s="152"/>
      <c r="D1126" s="150" t="s">
        <v>226</v>
      </c>
      <c r="E1126" s="153" t="s">
        <v>19</v>
      </c>
      <c r="F1126" s="154" t="s">
        <v>3560</v>
      </c>
      <c r="H1126" s="155">
        <v>26.25</v>
      </c>
      <c r="I1126" s="156"/>
      <c r="L1126" s="152"/>
      <c r="M1126" s="157"/>
      <c r="T1126" s="158"/>
      <c r="AT1126" s="153" t="s">
        <v>226</v>
      </c>
      <c r="AU1126" s="153" t="s">
        <v>79</v>
      </c>
      <c r="AV1126" s="12" t="s">
        <v>79</v>
      </c>
      <c r="AW1126" s="12" t="s">
        <v>31</v>
      </c>
      <c r="AX1126" s="12" t="s">
        <v>69</v>
      </c>
      <c r="AY1126" s="153" t="s">
        <v>212</v>
      </c>
    </row>
    <row r="1127" spans="2:65" s="13" customFormat="1">
      <c r="B1127" s="159"/>
      <c r="D1127" s="150" t="s">
        <v>226</v>
      </c>
      <c r="E1127" s="160" t="s">
        <v>19</v>
      </c>
      <c r="F1127" s="161" t="s">
        <v>228</v>
      </c>
      <c r="H1127" s="162">
        <v>26.25</v>
      </c>
      <c r="I1127" s="163"/>
      <c r="L1127" s="159"/>
      <c r="M1127" s="164"/>
      <c r="T1127" s="165"/>
      <c r="AT1127" s="160" t="s">
        <v>226</v>
      </c>
      <c r="AU1127" s="160" t="s">
        <v>79</v>
      </c>
      <c r="AV1127" s="13" t="s">
        <v>229</v>
      </c>
      <c r="AW1127" s="13" t="s">
        <v>31</v>
      </c>
      <c r="AX1127" s="13" t="s">
        <v>77</v>
      </c>
      <c r="AY1127" s="160" t="s">
        <v>212</v>
      </c>
    </row>
    <row r="1128" spans="2:65" s="1" customFormat="1" ht="24.2" customHeight="1">
      <c r="B1128" s="34"/>
      <c r="C1128" s="133" t="s">
        <v>1401</v>
      </c>
      <c r="D1128" s="133" t="s">
        <v>215</v>
      </c>
      <c r="E1128" s="134" t="s">
        <v>540</v>
      </c>
      <c r="F1128" s="135" t="s">
        <v>541</v>
      </c>
      <c r="G1128" s="136" t="s">
        <v>536</v>
      </c>
      <c r="H1128" s="137">
        <v>3150</v>
      </c>
      <c r="I1128" s="138"/>
      <c r="J1128" s="139">
        <f>ROUND(I1128*H1128,2)</f>
        <v>0</v>
      </c>
      <c r="K1128" s="135" t="s">
        <v>219</v>
      </c>
      <c r="L1128" s="34"/>
      <c r="M1128" s="140" t="s">
        <v>19</v>
      </c>
      <c r="N1128" s="141" t="s">
        <v>40</v>
      </c>
      <c r="P1128" s="142">
        <f>O1128*H1128</f>
        <v>0</v>
      </c>
      <c r="Q1128" s="142">
        <v>0</v>
      </c>
      <c r="R1128" s="142">
        <f>Q1128*H1128</f>
        <v>0</v>
      </c>
      <c r="S1128" s="142">
        <v>0</v>
      </c>
      <c r="T1128" s="143">
        <f>S1128*H1128</f>
        <v>0</v>
      </c>
      <c r="AR1128" s="144" t="s">
        <v>229</v>
      </c>
      <c r="AT1128" s="144" t="s">
        <v>215</v>
      </c>
      <c r="AU1128" s="144" t="s">
        <v>79</v>
      </c>
      <c r="AY1128" s="19" t="s">
        <v>212</v>
      </c>
      <c r="BE1128" s="145">
        <f>IF(N1128="základní",J1128,0)</f>
        <v>0</v>
      </c>
      <c r="BF1128" s="145">
        <f>IF(N1128="snížená",J1128,0)</f>
        <v>0</v>
      </c>
      <c r="BG1128" s="145">
        <f>IF(N1128="zákl. přenesená",J1128,0)</f>
        <v>0</v>
      </c>
      <c r="BH1128" s="145">
        <f>IF(N1128="sníž. přenesená",J1128,0)</f>
        <v>0</v>
      </c>
      <c r="BI1128" s="145">
        <f>IF(N1128="nulová",J1128,0)</f>
        <v>0</v>
      </c>
      <c r="BJ1128" s="19" t="s">
        <v>77</v>
      </c>
      <c r="BK1128" s="145">
        <f>ROUND(I1128*H1128,2)</f>
        <v>0</v>
      </c>
      <c r="BL1128" s="19" t="s">
        <v>229</v>
      </c>
      <c r="BM1128" s="144" t="s">
        <v>3561</v>
      </c>
    </row>
    <row r="1129" spans="2:65" s="1" customFormat="1">
      <c r="B1129" s="34"/>
      <c r="D1129" s="146" t="s">
        <v>222</v>
      </c>
      <c r="F1129" s="147" t="s">
        <v>543</v>
      </c>
      <c r="I1129" s="148"/>
      <c r="L1129" s="34"/>
      <c r="M1129" s="149"/>
      <c r="T1129" s="55"/>
      <c r="AT1129" s="19" t="s">
        <v>222</v>
      </c>
      <c r="AU1129" s="19" t="s">
        <v>79</v>
      </c>
    </row>
    <row r="1130" spans="2:65" s="12" customFormat="1">
      <c r="B1130" s="152"/>
      <c r="D1130" s="150" t="s">
        <v>226</v>
      </c>
      <c r="E1130" s="153" t="s">
        <v>19</v>
      </c>
      <c r="F1130" s="154" t="s">
        <v>3562</v>
      </c>
      <c r="H1130" s="155">
        <v>3150</v>
      </c>
      <c r="I1130" s="156"/>
      <c r="L1130" s="152"/>
      <c r="M1130" s="157"/>
      <c r="T1130" s="158"/>
      <c r="AT1130" s="153" t="s">
        <v>226</v>
      </c>
      <c r="AU1130" s="153" t="s">
        <v>79</v>
      </c>
      <c r="AV1130" s="12" t="s">
        <v>79</v>
      </c>
      <c r="AW1130" s="12" t="s">
        <v>31</v>
      </c>
      <c r="AX1130" s="12" t="s">
        <v>69</v>
      </c>
      <c r="AY1130" s="153" t="s">
        <v>212</v>
      </c>
    </row>
    <row r="1131" spans="2:65" s="13" customFormat="1">
      <c r="B1131" s="159"/>
      <c r="D1131" s="150" t="s">
        <v>226</v>
      </c>
      <c r="E1131" s="160" t="s">
        <v>19</v>
      </c>
      <c r="F1131" s="161" t="s">
        <v>228</v>
      </c>
      <c r="H1131" s="162">
        <v>3150</v>
      </c>
      <c r="I1131" s="163"/>
      <c r="L1131" s="159"/>
      <c r="M1131" s="164"/>
      <c r="T1131" s="165"/>
      <c r="AT1131" s="160" t="s">
        <v>226</v>
      </c>
      <c r="AU1131" s="160" t="s">
        <v>79</v>
      </c>
      <c r="AV1131" s="13" t="s">
        <v>229</v>
      </c>
      <c r="AW1131" s="13" t="s">
        <v>31</v>
      </c>
      <c r="AX1131" s="13" t="s">
        <v>77</v>
      </c>
      <c r="AY1131" s="160" t="s">
        <v>212</v>
      </c>
    </row>
    <row r="1132" spans="2:65" s="1" customFormat="1" ht="21.75" customHeight="1">
      <c r="B1132" s="34"/>
      <c r="C1132" s="133" t="s">
        <v>1410</v>
      </c>
      <c r="D1132" s="133" t="s">
        <v>215</v>
      </c>
      <c r="E1132" s="134" t="s">
        <v>545</v>
      </c>
      <c r="F1132" s="135" t="s">
        <v>546</v>
      </c>
      <c r="G1132" s="136" t="s">
        <v>536</v>
      </c>
      <c r="H1132" s="137">
        <v>26.25</v>
      </c>
      <c r="I1132" s="138"/>
      <c r="J1132" s="139">
        <f>ROUND(I1132*H1132,2)</f>
        <v>0</v>
      </c>
      <c r="K1132" s="135" t="s">
        <v>219</v>
      </c>
      <c r="L1132" s="34"/>
      <c r="M1132" s="140" t="s">
        <v>19</v>
      </c>
      <c r="N1132" s="141" t="s">
        <v>40</v>
      </c>
      <c r="P1132" s="142">
        <f>O1132*H1132</f>
        <v>0</v>
      </c>
      <c r="Q1132" s="142">
        <v>0</v>
      </c>
      <c r="R1132" s="142">
        <f>Q1132*H1132</f>
        <v>0</v>
      </c>
      <c r="S1132" s="142">
        <v>0</v>
      </c>
      <c r="T1132" s="143">
        <f>S1132*H1132</f>
        <v>0</v>
      </c>
      <c r="AR1132" s="144" t="s">
        <v>229</v>
      </c>
      <c r="AT1132" s="144" t="s">
        <v>215</v>
      </c>
      <c r="AU1132" s="144" t="s">
        <v>79</v>
      </c>
      <c r="AY1132" s="19" t="s">
        <v>212</v>
      </c>
      <c r="BE1132" s="145">
        <f>IF(N1132="základní",J1132,0)</f>
        <v>0</v>
      </c>
      <c r="BF1132" s="145">
        <f>IF(N1132="snížená",J1132,0)</f>
        <v>0</v>
      </c>
      <c r="BG1132" s="145">
        <f>IF(N1132="zákl. přenesená",J1132,0)</f>
        <v>0</v>
      </c>
      <c r="BH1132" s="145">
        <f>IF(N1132="sníž. přenesená",J1132,0)</f>
        <v>0</v>
      </c>
      <c r="BI1132" s="145">
        <f>IF(N1132="nulová",J1132,0)</f>
        <v>0</v>
      </c>
      <c r="BJ1132" s="19" t="s">
        <v>77</v>
      </c>
      <c r="BK1132" s="145">
        <f>ROUND(I1132*H1132,2)</f>
        <v>0</v>
      </c>
      <c r="BL1132" s="19" t="s">
        <v>229</v>
      </c>
      <c r="BM1132" s="144" t="s">
        <v>3563</v>
      </c>
    </row>
    <row r="1133" spans="2:65" s="1" customFormat="1">
      <c r="B1133" s="34"/>
      <c r="D1133" s="146" t="s">
        <v>222</v>
      </c>
      <c r="F1133" s="147" t="s">
        <v>548</v>
      </c>
      <c r="I1133" s="148"/>
      <c r="L1133" s="34"/>
      <c r="M1133" s="149"/>
      <c r="T1133" s="55"/>
      <c r="AT1133" s="19" t="s">
        <v>222</v>
      </c>
      <c r="AU1133" s="19" t="s">
        <v>79</v>
      </c>
    </row>
    <row r="1134" spans="2:65" s="12" customFormat="1">
      <c r="B1134" s="152"/>
      <c r="D1134" s="150" t="s">
        <v>226</v>
      </c>
      <c r="E1134" s="153" t="s">
        <v>19</v>
      </c>
      <c r="F1134" s="154" t="s">
        <v>3564</v>
      </c>
      <c r="H1134" s="155">
        <v>26.25</v>
      </c>
      <c r="I1134" s="156"/>
      <c r="L1134" s="152"/>
      <c r="M1134" s="157"/>
      <c r="T1134" s="158"/>
      <c r="AT1134" s="153" t="s">
        <v>226</v>
      </c>
      <c r="AU1134" s="153" t="s">
        <v>79</v>
      </c>
      <c r="AV1134" s="12" t="s">
        <v>79</v>
      </c>
      <c r="AW1134" s="12" t="s">
        <v>31</v>
      </c>
      <c r="AX1134" s="12" t="s">
        <v>69</v>
      </c>
      <c r="AY1134" s="153" t="s">
        <v>212</v>
      </c>
    </row>
    <row r="1135" spans="2:65" s="13" customFormat="1">
      <c r="B1135" s="159"/>
      <c r="D1135" s="150" t="s">
        <v>226</v>
      </c>
      <c r="E1135" s="160" t="s">
        <v>19</v>
      </c>
      <c r="F1135" s="161" t="s">
        <v>228</v>
      </c>
      <c r="H1135" s="162">
        <v>26.25</v>
      </c>
      <c r="I1135" s="163"/>
      <c r="L1135" s="159"/>
      <c r="M1135" s="164"/>
      <c r="T1135" s="165"/>
      <c r="AT1135" s="160" t="s">
        <v>226</v>
      </c>
      <c r="AU1135" s="160" t="s">
        <v>79</v>
      </c>
      <c r="AV1135" s="13" t="s">
        <v>229</v>
      </c>
      <c r="AW1135" s="13" t="s">
        <v>31</v>
      </c>
      <c r="AX1135" s="13" t="s">
        <v>77</v>
      </c>
      <c r="AY1135" s="160" t="s">
        <v>212</v>
      </c>
    </row>
    <row r="1136" spans="2:65" s="1" customFormat="1" ht="21.75" customHeight="1">
      <c r="B1136" s="34"/>
      <c r="C1136" s="133" t="s">
        <v>1418</v>
      </c>
      <c r="D1136" s="133" t="s">
        <v>215</v>
      </c>
      <c r="E1136" s="134" t="s">
        <v>550</v>
      </c>
      <c r="F1136" s="135" t="s">
        <v>551</v>
      </c>
      <c r="G1136" s="136" t="s">
        <v>414</v>
      </c>
      <c r="H1136" s="137">
        <v>30</v>
      </c>
      <c r="I1136" s="138"/>
      <c r="J1136" s="139">
        <f>ROUND(I1136*H1136,2)</f>
        <v>0</v>
      </c>
      <c r="K1136" s="135" t="s">
        <v>219</v>
      </c>
      <c r="L1136" s="34"/>
      <c r="M1136" s="140" t="s">
        <v>19</v>
      </c>
      <c r="N1136" s="141" t="s">
        <v>40</v>
      </c>
      <c r="P1136" s="142">
        <f>O1136*H1136</f>
        <v>0</v>
      </c>
      <c r="Q1136" s="142">
        <v>0</v>
      </c>
      <c r="R1136" s="142">
        <f>Q1136*H1136</f>
        <v>0</v>
      </c>
      <c r="S1136" s="142">
        <v>0</v>
      </c>
      <c r="T1136" s="143">
        <f>S1136*H1136</f>
        <v>0</v>
      </c>
      <c r="AR1136" s="144" t="s">
        <v>229</v>
      </c>
      <c r="AT1136" s="144" t="s">
        <v>215</v>
      </c>
      <c r="AU1136" s="144" t="s">
        <v>79</v>
      </c>
      <c r="AY1136" s="19" t="s">
        <v>212</v>
      </c>
      <c r="BE1136" s="145">
        <f>IF(N1136="základní",J1136,0)</f>
        <v>0</v>
      </c>
      <c r="BF1136" s="145">
        <f>IF(N1136="snížená",J1136,0)</f>
        <v>0</v>
      </c>
      <c r="BG1136" s="145">
        <f>IF(N1136="zákl. přenesená",J1136,0)</f>
        <v>0</v>
      </c>
      <c r="BH1136" s="145">
        <f>IF(N1136="sníž. přenesená",J1136,0)</f>
        <v>0</v>
      </c>
      <c r="BI1136" s="145">
        <f>IF(N1136="nulová",J1136,0)</f>
        <v>0</v>
      </c>
      <c r="BJ1136" s="19" t="s">
        <v>77</v>
      </c>
      <c r="BK1136" s="145">
        <f>ROUND(I1136*H1136,2)</f>
        <v>0</v>
      </c>
      <c r="BL1136" s="19" t="s">
        <v>229</v>
      </c>
      <c r="BM1136" s="144" t="s">
        <v>3565</v>
      </c>
    </row>
    <row r="1137" spans="2:65" s="1" customFormat="1">
      <c r="B1137" s="34"/>
      <c r="D1137" s="146" t="s">
        <v>222</v>
      </c>
      <c r="F1137" s="147" t="s">
        <v>553</v>
      </c>
      <c r="I1137" s="148"/>
      <c r="L1137" s="34"/>
      <c r="M1137" s="149"/>
      <c r="T1137" s="55"/>
      <c r="AT1137" s="19" t="s">
        <v>222</v>
      </c>
      <c r="AU1137" s="19" t="s">
        <v>79</v>
      </c>
    </row>
    <row r="1138" spans="2:65" s="14" customFormat="1">
      <c r="B1138" s="170"/>
      <c r="D1138" s="150" t="s">
        <v>226</v>
      </c>
      <c r="E1138" s="171" t="s">
        <v>19</v>
      </c>
      <c r="F1138" s="172" t="s">
        <v>554</v>
      </c>
      <c r="H1138" s="171" t="s">
        <v>19</v>
      </c>
      <c r="I1138" s="173"/>
      <c r="L1138" s="170"/>
      <c r="M1138" s="174"/>
      <c r="T1138" s="175"/>
      <c r="AT1138" s="171" t="s">
        <v>226</v>
      </c>
      <c r="AU1138" s="171" t="s">
        <v>79</v>
      </c>
      <c r="AV1138" s="14" t="s">
        <v>77</v>
      </c>
      <c r="AW1138" s="14" t="s">
        <v>31</v>
      </c>
      <c r="AX1138" s="14" t="s">
        <v>69</v>
      </c>
      <c r="AY1138" s="171" t="s">
        <v>212</v>
      </c>
    </row>
    <row r="1139" spans="2:65" s="12" customFormat="1">
      <c r="B1139" s="152"/>
      <c r="D1139" s="150" t="s">
        <v>226</v>
      </c>
      <c r="E1139" s="153" t="s">
        <v>19</v>
      </c>
      <c r="F1139" s="154" t="s">
        <v>3566</v>
      </c>
      <c r="H1139" s="155">
        <v>30</v>
      </c>
      <c r="I1139" s="156"/>
      <c r="L1139" s="152"/>
      <c r="M1139" s="157"/>
      <c r="T1139" s="158"/>
      <c r="AT1139" s="153" t="s">
        <v>226</v>
      </c>
      <c r="AU1139" s="153" t="s">
        <v>79</v>
      </c>
      <c r="AV1139" s="12" t="s">
        <v>79</v>
      </c>
      <c r="AW1139" s="12" t="s">
        <v>31</v>
      </c>
      <c r="AX1139" s="12" t="s">
        <v>69</v>
      </c>
      <c r="AY1139" s="153" t="s">
        <v>212</v>
      </c>
    </row>
    <row r="1140" spans="2:65" s="13" customFormat="1">
      <c r="B1140" s="159"/>
      <c r="D1140" s="150" t="s">
        <v>226</v>
      </c>
      <c r="E1140" s="160" t="s">
        <v>19</v>
      </c>
      <c r="F1140" s="161" t="s">
        <v>228</v>
      </c>
      <c r="H1140" s="162">
        <v>30</v>
      </c>
      <c r="I1140" s="163"/>
      <c r="L1140" s="159"/>
      <c r="M1140" s="164"/>
      <c r="T1140" s="165"/>
      <c r="AT1140" s="160" t="s">
        <v>226</v>
      </c>
      <c r="AU1140" s="160" t="s">
        <v>79</v>
      </c>
      <c r="AV1140" s="13" t="s">
        <v>229</v>
      </c>
      <c r="AW1140" s="13" t="s">
        <v>31</v>
      </c>
      <c r="AX1140" s="13" t="s">
        <v>77</v>
      </c>
      <c r="AY1140" s="160" t="s">
        <v>212</v>
      </c>
    </row>
    <row r="1141" spans="2:65" s="1" customFormat="1" ht="24.2" customHeight="1">
      <c r="B1141" s="34"/>
      <c r="C1141" s="133" t="s">
        <v>1424</v>
      </c>
      <c r="D1141" s="133" t="s">
        <v>215</v>
      </c>
      <c r="E1141" s="134" t="s">
        <v>556</v>
      </c>
      <c r="F1141" s="135" t="s">
        <v>557</v>
      </c>
      <c r="G1141" s="136" t="s">
        <v>495</v>
      </c>
      <c r="H1141" s="137">
        <v>5487.28</v>
      </c>
      <c r="I1141" s="138"/>
      <c r="J1141" s="139">
        <f>ROUND(I1141*H1141,2)</f>
        <v>0</v>
      </c>
      <c r="K1141" s="135" t="s">
        <v>219</v>
      </c>
      <c r="L1141" s="34"/>
      <c r="M1141" s="140" t="s">
        <v>19</v>
      </c>
      <c r="N1141" s="141" t="s">
        <v>40</v>
      </c>
      <c r="P1141" s="142">
        <f>O1141*H1141</f>
        <v>0</v>
      </c>
      <c r="Q1141" s="142">
        <v>0</v>
      </c>
      <c r="R1141" s="142">
        <f>Q1141*H1141</f>
        <v>0</v>
      </c>
      <c r="S1141" s="142">
        <v>0</v>
      </c>
      <c r="T1141" s="143">
        <f>S1141*H1141</f>
        <v>0</v>
      </c>
      <c r="AR1141" s="144" t="s">
        <v>229</v>
      </c>
      <c r="AT1141" s="144" t="s">
        <v>215</v>
      </c>
      <c r="AU1141" s="144" t="s">
        <v>79</v>
      </c>
      <c r="AY1141" s="19" t="s">
        <v>212</v>
      </c>
      <c r="BE1141" s="145">
        <f>IF(N1141="základní",J1141,0)</f>
        <v>0</v>
      </c>
      <c r="BF1141" s="145">
        <f>IF(N1141="snížená",J1141,0)</f>
        <v>0</v>
      </c>
      <c r="BG1141" s="145">
        <f>IF(N1141="zákl. přenesená",J1141,0)</f>
        <v>0</v>
      </c>
      <c r="BH1141" s="145">
        <f>IF(N1141="sníž. přenesená",J1141,0)</f>
        <v>0</v>
      </c>
      <c r="BI1141" s="145">
        <f>IF(N1141="nulová",J1141,0)</f>
        <v>0</v>
      </c>
      <c r="BJ1141" s="19" t="s">
        <v>77</v>
      </c>
      <c r="BK1141" s="145">
        <f>ROUND(I1141*H1141,2)</f>
        <v>0</v>
      </c>
      <c r="BL1141" s="19" t="s">
        <v>229</v>
      </c>
      <c r="BM1141" s="144" t="s">
        <v>3567</v>
      </c>
    </row>
    <row r="1142" spans="2:65" s="1" customFormat="1">
      <c r="B1142" s="34"/>
      <c r="D1142" s="146" t="s">
        <v>222</v>
      </c>
      <c r="F1142" s="147" t="s">
        <v>559</v>
      </c>
      <c r="I1142" s="148"/>
      <c r="L1142" s="34"/>
      <c r="M1142" s="149"/>
      <c r="T1142" s="55"/>
      <c r="AT1142" s="19" t="s">
        <v>222</v>
      </c>
      <c r="AU1142" s="19" t="s">
        <v>79</v>
      </c>
    </row>
    <row r="1143" spans="2:65" s="1" customFormat="1" ht="19.5">
      <c r="B1143" s="34"/>
      <c r="D1143" s="150" t="s">
        <v>224</v>
      </c>
      <c r="F1143" s="151" t="s">
        <v>560</v>
      </c>
      <c r="I1143" s="148"/>
      <c r="L1143" s="34"/>
      <c r="M1143" s="149"/>
      <c r="T1143" s="55"/>
      <c r="AT1143" s="19" t="s">
        <v>224</v>
      </c>
      <c r="AU1143" s="19" t="s">
        <v>79</v>
      </c>
    </row>
    <row r="1144" spans="2:65" s="14" customFormat="1">
      <c r="B1144" s="170"/>
      <c r="D1144" s="150" t="s">
        <v>226</v>
      </c>
      <c r="E1144" s="171" t="s">
        <v>19</v>
      </c>
      <c r="F1144" s="172" t="s">
        <v>3568</v>
      </c>
      <c r="H1144" s="171" t="s">
        <v>19</v>
      </c>
      <c r="I1144" s="173"/>
      <c r="L1144" s="170"/>
      <c r="M1144" s="174"/>
      <c r="T1144" s="175"/>
      <c r="AT1144" s="171" t="s">
        <v>226</v>
      </c>
      <c r="AU1144" s="171" t="s">
        <v>79</v>
      </c>
      <c r="AV1144" s="14" t="s">
        <v>77</v>
      </c>
      <c r="AW1144" s="14" t="s">
        <v>31</v>
      </c>
      <c r="AX1144" s="14" t="s">
        <v>69</v>
      </c>
      <c r="AY1144" s="171" t="s">
        <v>212</v>
      </c>
    </row>
    <row r="1145" spans="2:65" s="12" customFormat="1">
      <c r="B1145" s="152"/>
      <c r="D1145" s="150" t="s">
        <v>226</v>
      </c>
      <c r="E1145" s="153" t="s">
        <v>19</v>
      </c>
      <c r="F1145" s="154" t="s">
        <v>3569</v>
      </c>
      <c r="H1145" s="155">
        <v>779.52</v>
      </c>
      <c r="I1145" s="156"/>
      <c r="L1145" s="152"/>
      <c r="M1145" s="157"/>
      <c r="T1145" s="158"/>
      <c r="AT1145" s="153" t="s">
        <v>226</v>
      </c>
      <c r="AU1145" s="153" t="s">
        <v>79</v>
      </c>
      <c r="AV1145" s="12" t="s">
        <v>79</v>
      </c>
      <c r="AW1145" s="12" t="s">
        <v>31</v>
      </c>
      <c r="AX1145" s="12" t="s">
        <v>69</v>
      </c>
      <c r="AY1145" s="153" t="s">
        <v>212</v>
      </c>
    </row>
    <row r="1146" spans="2:65" s="12" customFormat="1">
      <c r="B1146" s="152"/>
      <c r="D1146" s="150" t="s">
        <v>226</v>
      </c>
      <c r="E1146" s="153" t="s">
        <v>19</v>
      </c>
      <c r="F1146" s="154" t="s">
        <v>3570</v>
      </c>
      <c r="H1146" s="155">
        <v>736.56</v>
      </c>
      <c r="I1146" s="156"/>
      <c r="L1146" s="152"/>
      <c r="M1146" s="157"/>
      <c r="T1146" s="158"/>
      <c r="AT1146" s="153" t="s">
        <v>226</v>
      </c>
      <c r="AU1146" s="153" t="s">
        <v>79</v>
      </c>
      <c r="AV1146" s="12" t="s">
        <v>79</v>
      </c>
      <c r="AW1146" s="12" t="s">
        <v>31</v>
      </c>
      <c r="AX1146" s="12" t="s">
        <v>69</v>
      </c>
      <c r="AY1146" s="153" t="s">
        <v>212</v>
      </c>
    </row>
    <row r="1147" spans="2:65" s="12" customFormat="1">
      <c r="B1147" s="152"/>
      <c r="D1147" s="150" t="s">
        <v>226</v>
      </c>
      <c r="E1147" s="153" t="s">
        <v>19</v>
      </c>
      <c r="F1147" s="154" t="s">
        <v>3571</v>
      </c>
      <c r="H1147" s="155">
        <v>685.15</v>
      </c>
      <c r="I1147" s="156"/>
      <c r="L1147" s="152"/>
      <c r="M1147" s="157"/>
      <c r="T1147" s="158"/>
      <c r="AT1147" s="153" t="s">
        <v>226</v>
      </c>
      <c r="AU1147" s="153" t="s">
        <v>79</v>
      </c>
      <c r="AV1147" s="12" t="s">
        <v>79</v>
      </c>
      <c r="AW1147" s="12" t="s">
        <v>31</v>
      </c>
      <c r="AX1147" s="12" t="s">
        <v>69</v>
      </c>
      <c r="AY1147" s="153" t="s">
        <v>212</v>
      </c>
    </row>
    <row r="1148" spans="2:65" s="12" customFormat="1">
      <c r="B1148" s="152"/>
      <c r="D1148" s="150" t="s">
        <v>226</v>
      </c>
      <c r="E1148" s="153" t="s">
        <v>19</v>
      </c>
      <c r="F1148" s="154" t="s">
        <v>3572</v>
      </c>
      <c r="H1148" s="155">
        <v>766.85</v>
      </c>
      <c r="I1148" s="156"/>
      <c r="L1148" s="152"/>
      <c r="M1148" s="157"/>
      <c r="T1148" s="158"/>
      <c r="AT1148" s="153" t="s">
        <v>226</v>
      </c>
      <c r="AU1148" s="153" t="s">
        <v>79</v>
      </c>
      <c r="AV1148" s="12" t="s">
        <v>79</v>
      </c>
      <c r="AW1148" s="12" t="s">
        <v>31</v>
      </c>
      <c r="AX1148" s="12" t="s">
        <v>69</v>
      </c>
      <c r="AY1148" s="153" t="s">
        <v>212</v>
      </c>
    </row>
    <row r="1149" spans="2:65" s="12" customFormat="1">
      <c r="B1149" s="152"/>
      <c r="D1149" s="150" t="s">
        <v>226</v>
      </c>
      <c r="E1149" s="153" t="s">
        <v>19</v>
      </c>
      <c r="F1149" s="154" t="s">
        <v>3573</v>
      </c>
      <c r="H1149" s="155">
        <v>767.4</v>
      </c>
      <c r="I1149" s="156"/>
      <c r="L1149" s="152"/>
      <c r="M1149" s="157"/>
      <c r="T1149" s="158"/>
      <c r="AT1149" s="153" t="s">
        <v>226</v>
      </c>
      <c r="AU1149" s="153" t="s">
        <v>79</v>
      </c>
      <c r="AV1149" s="12" t="s">
        <v>79</v>
      </c>
      <c r="AW1149" s="12" t="s">
        <v>31</v>
      </c>
      <c r="AX1149" s="12" t="s">
        <v>69</v>
      </c>
      <c r="AY1149" s="153" t="s">
        <v>212</v>
      </c>
    </row>
    <row r="1150" spans="2:65" s="12" customFormat="1">
      <c r="B1150" s="152"/>
      <c r="D1150" s="150" t="s">
        <v>226</v>
      </c>
      <c r="E1150" s="153" t="s">
        <v>19</v>
      </c>
      <c r="F1150" s="154" t="s">
        <v>3574</v>
      </c>
      <c r="H1150" s="155">
        <v>824.5</v>
      </c>
      <c r="I1150" s="156"/>
      <c r="L1150" s="152"/>
      <c r="M1150" s="157"/>
      <c r="T1150" s="158"/>
      <c r="AT1150" s="153" t="s">
        <v>226</v>
      </c>
      <c r="AU1150" s="153" t="s">
        <v>79</v>
      </c>
      <c r="AV1150" s="12" t="s">
        <v>79</v>
      </c>
      <c r="AW1150" s="12" t="s">
        <v>31</v>
      </c>
      <c r="AX1150" s="12" t="s">
        <v>69</v>
      </c>
      <c r="AY1150" s="153" t="s">
        <v>212</v>
      </c>
    </row>
    <row r="1151" spans="2:65" s="12" customFormat="1">
      <c r="B1151" s="152"/>
      <c r="D1151" s="150" t="s">
        <v>226</v>
      </c>
      <c r="E1151" s="153" t="s">
        <v>19</v>
      </c>
      <c r="F1151" s="154" t="s">
        <v>3575</v>
      </c>
      <c r="H1151" s="155">
        <v>823.24</v>
      </c>
      <c r="I1151" s="156"/>
      <c r="L1151" s="152"/>
      <c r="M1151" s="157"/>
      <c r="T1151" s="158"/>
      <c r="AT1151" s="153" t="s">
        <v>226</v>
      </c>
      <c r="AU1151" s="153" t="s">
        <v>79</v>
      </c>
      <c r="AV1151" s="12" t="s">
        <v>79</v>
      </c>
      <c r="AW1151" s="12" t="s">
        <v>31</v>
      </c>
      <c r="AX1151" s="12" t="s">
        <v>69</v>
      </c>
      <c r="AY1151" s="153" t="s">
        <v>212</v>
      </c>
    </row>
    <row r="1152" spans="2:65" s="12" customFormat="1">
      <c r="B1152" s="152"/>
      <c r="D1152" s="150" t="s">
        <v>226</v>
      </c>
      <c r="E1152" s="153" t="s">
        <v>19</v>
      </c>
      <c r="F1152" s="154" t="s">
        <v>3576</v>
      </c>
      <c r="H1152" s="155">
        <v>146.68</v>
      </c>
      <c r="I1152" s="156"/>
      <c r="L1152" s="152"/>
      <c r="M1152" s="157"/>
      <c r="T1152" s="158"/>
      <c r="AT1152" s="153" t="s">
        <v>226</v>
      </c>
      <c r="AU1152" s="153" t="s">
        <v>79</v>
      </c>
      <c r="AV1152" s="12" t="s">
        <v>79</v>
      </c>
      <c r="AW1152" s="12" t="s">
        <v>31</v>
      </c>
      <c r="AX1152" s="12" t="s">
        <v>69</v>
      </c>
      <c r="AY1152" s="153" t="s">
        <v>212</v>
      </c>
    </row>
    <row r="1153" spans="2:65" s="12" customFormat="1">
      <c r="B1153" s="152"/>
      <c r="D1153" s="150" t="s">
        <v>226</v>
      </c>
      <c r="E1153" s="153" t="s">
        <v>19</v>
      </c>
      <c r="F1153" s="154" t="s">
        <v>3577</v>
      </c>
      <c r="H1153" s="155">
        <v>-42.62</v>
      </c>
      <c r="I1153" s="156"/>
      <c r="L1153" s="152"/>
      <c r="M1153" s="157"/>
      <c r="T1153" s="158"/>
      <c r="AT1153" s="153" t="s">
        <v>226</v>
      </c>
      <c r="AU1153" s="153" t="s">
        <v>79</v>
      </c>
      <c r="AV1153" s="12" t="s">
        <v>79</v>
      </c>
      <c r="AW1153" s="12" t="s">
        <v>31</v>
      </c>
      <c r="AX1153" s="12" t="s">
        <v>69</v>
      </c>
      <c r="AY1153" s="153" t="s">
        <v>212</v>
      </c>
    </row>
    <row r="1154" spans="2:65" s="13" customFormat="1">
      <c r="B1154" s="159"/>
      <c r="D1154" s="150" t="s">
        <v>226</v>
      </c>
      <c r="E1154" s="160" t="s">
        <v>19</v>
      </c>
      <c r="F1154" s="161" t="s">
        <v>228</v>
      </c>
      <c r="H1154" s="162">
        <v>5487.28</v>
      </c>
      <c r="I1154" s="163"/>
      <c r="L1154" s="159"/>
      <c r="M1154" s="164"/>
      <c r="T1154" s="165"/>
      <c r="AT1154" s="160" t="s">
        <v>226</v>
      </c>
      <c r="AU1154" s="160" t="s">
        <v>79</v>
      </c>
      <c r="AV1154" s="13" t="s">
        <v>229</v>
      </c>
      <c r="AW1154" s="13" t="s">
        <v>31</v>
      </c>
      <c r="AX1154" s="13" t="s">
        <v>77</v>
      </c>
      <c r="AY1154" s="160" t="s">
        <v>212</v>
      </c>
    </row>
    <row r="1155" spans="2:65" s="1" customFormat="1" ht="24.2" customHeight="1">
      <c r="B1155" s="34"/>
      <c r="C1155" s="133" t="s">
        <v>1430</v>
      </c>
      <c r="D1155" s="133" t="s">
        <v>215</v>
      </c>
      <c r="E1155" s="134" t="s">
        <v>3578</v>
      </c>
      <c r="F1155" s="135" t="s">
        <v>3579</v>
      </c>
      <c r="G1155" s="136" t="s">
        <v>495</v>
      </c>
      <c r="H1155" s="137">
        <v>42.62</v>
      </c>
      <c r="I1155" s="138"/>
      <c r="J1155" s="139">
        <f>ROUND(I1155*H1155,2)</f>
        <v>0</v>
      </c>
      <c r="K1155" s="135" t="s">
        <v>219</v>
      </c>
      <c r="L1155" s="34"/>
      <c r="M1155" s="140" t="s">
        <v>19</v>
      </c>
      <c r="N1155" s="141" t="s">
        <v>40</v>
      </c>
      <c r="P1155" s="142">
        <f>O1155*H1155</f>
        <v>0</v>
      </c>
      <c r="Q1155" s="142">
        <v>0</v>
      </c>
      <c r="R1155" s="142">
        <f>Q1155*H1155</f>
        <v>0</v>
      </c>
      <c r="S1155" s="142">
        <v>0</v>
      </c>
      <c r="T1155" s="143">
        <f>S1155*H1155</f>
        <v>0</v>
      </c>
      <c r="AR1155" s="144" t="s">
        <v>229</v>
      </c>
      <c r="AT1155" s="144" t="s">
        <v>215</v>
      </c>
      <c r="AU1155" s="144" t="s">
        <v>79</v>
      </c>
      <c r="AY1155" s="19" t="s">
        <v>212</v>
      </c>
      <c r="BE1155" s="145">
        <f>IF(N1155="základní",J1155,0)</f>
        <v>0</v>
      </c>
      <c r="BF1155" s="145">
        <f>IF(N1155="snížená",J1155,0)</f>
        <v>0</v>
      </c>
      <c r="BG1155" s="145">
        <f>IF(N1155="zákl. přenesená",J1155,0)</f>
        <v>0</v>
      </c>
      <c r="BH1155" s="145">
        <f>IF(N1155="sníž. přenesená",J1155,0)</f>
        <v>0</v>
      </c>
      <c r="BI1155" s="145">
        <f>IF(N1155="nulová",J1155,0)</f>
        <v>0</v>
      </c>
      <c r="BJ1155" s="19" t="s">
        <v>77</v>
      </c>
      <c r="BK1155" s="145">
        <f>ROUND(I1155*H1155,2)</f>
        <v>0</v>
      </c>
      <c r="BL1155" s="19" t="s">
        <v>229</v>
      </c>
      <c r="BM1155" s="144" t="s">
        <v>3580</v>
      </c>
    </row>
    <row r="1156" spans="2:65" s="1" customFormat="1">
      <c r="B1156" s="34"/>
      <c r="D1156" s="146" t="s">
        <v>222</v>
      </c>
      <c r="F1156" s="147" t="s">
        <v>3581</v>
      </c>
      <c r="I1156" s="148"/>
      <c r="L1156" s="34"/>
      <c r="M1156" s="149"/>
      <c r="T1156" s="55"/>
      <c r="AT1156" s="19" t="s">
        <v>222</v>
      </c>
      <c r="AU1156" s="19" t="s">
        <v>79</v>
      </c>
    </row>
    <row r="1157" spans="2:65" s="14" customFormat="1">
      <c r="B1157" s="170"/>
      <c r="D1157" s="150" t="s">
        <v>226</v>
      </c>
      <c r="E1157" s="171" t="s">
        <v>19</v>
      </c>
      <c r="F1157" s="172" t="s">
        <v>3568</v>
      </c>
      <c r="H1157" s="171" t="s">
        <v>19</v>
      </c>
      <c r="I1157" s="173"/>
      <c r="L1157" s="170"/>
      <c r="M1157" s="174"/>
      <c r="T1157" s="175"/>
      <c r="AT1157" s="171" t="s">
        <v>226</v>
      </c>
      <c r="AU1157" s="171" t="s">
        <v>79</v>
      </c>
      <c r="AV1157" s="14" t="s">
        <v>77</v>
      </c>
      <c r="AW1157" s="14" t="s">
        <v>31</v>
      </c>
      <c r="AX1157" s="14" t="s">
        <v>69</v>
      </c>
      <c r="AY1157" s="171" t="s">
        <v>212</v>
      </c>
    </row>
    <row r="1158" spans="2:65" s="12" customFormat="1">
      <c r="B1158" s="152"/>
      <c r="D1158" s="150" t="s">
        <v>226</v>
      </c>
      <c r="E1158" s="153" t="s">
        <v>19</v>
      </c>
      <c r="F1158" s="154" t="s">
        <v>3582</v>
      </c>
      <c r="H1158" s="155">
        <v>42.62</v>
      </c>
      <c r="I1158" s="156"/>
      <c r="L1158" s="152"/>
      <c r="M1158" s="157"/>
      <c r="T1158" s="158"/>
      <c r="AT1158" s="153" t="s">
        <v>226</v>
      </c>
      <c r="AU1158" s="153" t="s">
        <v>79</v>
      </c>
      <c r="AV1158" s="12" t="s">
        <v>79</v>
      </c>
      <c r="AW1158" s="12" t="s">
        <v>31</v>
      </c>
      <c r="AX1158" s="12" t="s">
        <v>69</v>
      </c>
      <c r="AY1158" s="153" t="s">
        <v>212</v>
      </c>
    </row>
    <row r="1159" spans="2:65" s="13" customFormat="1">
      <c r="B1159" s="159"/>
      <c r="D1159" s="150" t="s">
        <v>226</v>
      </c>
      <c r="E1159" s="160" t="s">
        <v>19</v>
      </c>
      <c r="F1159" s="161" t="s">
        <v>228</v>
      </c>
      <c r="H1159" s="162">
        <v>42.62</v>
      </c>
      <c r="I1159" s="163"/>
      <c r="L1159" s="159"/>
      <c r="M1159" s="164"/>
      <c r="T1159" s="165"/>
      <c r="AT1159" s="160" t="s">
        <v>226</v>
      </c>
      <c r="AU1159" s="160" t="s">
        <v>79</v>
      </c>
      <c r="AV1159" s="13" t="s">
        <v>229</v>
      </c>
      <c r="AW1159" s="13" t="s">
        <v>31</v>
      </c>
      <c r="AX1159" s="13" t="s">
        <v>77</v>
      </c>
      <c r="AY1159" s="160" t="s">
        <v>212</v>
      </c>
    </row>
    <row r="1160" spans="2:65" s="1" customFormat="1" ht="24.2" customHeight="1">
      <c r="B1160" s="34"/>
      <c r="C1160" s="133" t="s">
        <v>1440</v>
      </c>
      <c r="D1160" s="133" t="s">
        <v>215</v>
      </c>
      <c r="E1160" s="134" t="s">
        <v>3583</v>
      </c>
      <c r="F1160" s="135" t="s">
        <v>3584</v>
      </c>
      <c r="G1160" s="136" t="s">
        <v>495</v>
      </c>
      <c r="H1160" s="137">
        <v>5781.4470000000001</v>
      </c>
      <c r="I1160" s="138"/>
      <c r="J1160" s="139">
        <f>ROUND(I1160*H1160,2)</f>
        <v>0</v>
      </c>
      <c r="K1160" s="135" t="s">
        <v>219</v>
      </c>
      <c r="L1160" s="34"/>
      <c r="M1160" s="140" t="s">
        <v>19</v>
      </c>
      <c r="N1160" s="141" t="s">
        <v>40</v>
      </c>
      <c r="P1160" s="142">
        <f>O1160*H1160</f>
        <v>0</v>
      </c>
      <c r="Q1160" s="142">
        <v>4.0000000000000003E-5</v>
      </c>
      <c r="R1160" s="142">
        <f>Q1160*H1160</f>
        <v>0.23125788000000003</v>
      </c>
      <c r="S1160" s="142">
        <v>0</v>
      </c>
      <c r="T1160" s="143">
        <f>S1160*H1160</f>
        <v>0</v>
      </c>
      <c r="AR1160" s="144" t="s">
        <v>229</v>
      </c>
      <c r="AT1160" s="144" t="s">
        <v>215</v>
      </c>
      <c r="AU1160" s="144" t="s">
        <v>79</v>
      </c>
      <c r="AY1160" s="19" t="s">
        <v>212</v>
      </c>
      <c r="BE1160" s="145">
        <f>IF(N1160="základní",J1160,0)</f>
        <v>0</v>
      </c>
      <c r="BF1160" s="145">
        <f>IF(N1160="snížená",J1160,0)</f>
        <v>0</v>
      </c>
      <c r="BG1160" s="145">
        <f>IF(N1160="zákl. přenesená",J1160,0)</f>
        <v>0</v>
      </c>
      <c r="BH1160" s="145">
        <f>IF(N1160="sníž. přenesená",J1160,0)</f>
        <v>0</v>
      </c>
      <c r="BI1160" s="145">
        <f>IF(N1160="nulová",J1160,0)</f>
        <v>0</v>
      </c>
      <c r="BJ1160" s="19" t="s">
        <v>77</v>
      </c>
      <c r="BK1160" s="145">
        <f>ROUND(I1160*H1160,2)</f>
        <v>0</v>
      </c>
      <c r="BL1160" s="19" t="s">
        <v>229</v>
      </c>
      <c r="BM1160" s="144" t="s">
        <v>3585</v>
      </c>
    </row>
    <row r="1161" spans="2:65" s="1" customFormat="1">
      <c r="B1161" s="34"/>
      <c r="D1161" s="146" t="s">
        <v>222</v>
      </c>
      <c r="F1161" s="147" t="s">
        <v>3586</v>
      </c>
      <c r="I1161" s="148"/>
      <c r="L1161" s="34"/>
      <c r="M1161" s="149"/>
      <c r="T1161" s="55"/>
      <c r="AT1161" s="19" t="s">
        <v>222</v>
      </c>
      <c r="AU1161" s="19" t="s">
        <v>79</v>
      </c>
    </row>
    <row r="1162" spans="2:65" s="14" customFormat="1">
      <c r="B1162" s="170"/>
      <c r="D1162" s="150" t="s">
        <v>226</v>
      </c>
      <c r="E1162" s="171" t="s">
        <v>19</v>
      </c>
      <c r="F1162" s="172" t="s">
        <v>3587</v>
      </c>
      <c r="H1162" s="171" t="s">
        <v>19</v>
      </c>
      <c r="I1162" s="173"/>
      <c r="L1162" s="170"/>
      <c r="M1162" s="174"/>
      <c r="T1162" s="175"/>
      <c r="AT1162" s="171" t="s">
        <v>226</v>
      </c>
      <c r="AU1162" s="171" t="s">
        <v>79</v>
      </c>
      <c r="AV1162" s="14" t="s">
        <v>77</v>
      </c>
      <c r="AW1162" s="14" t="s">
        <v>31</v>
      </c>
      <c r="AX1162" s="14" t="s">
        <v>69</v>
      </c>
      <c r="AY1162" s="171" t="s">
        <v>212</v>
      </c>
    </row>
    <row r="1163" spans="2:65" s="12" customFormat="1">
      <c r="B1163" s="152"/>
      <c r="D1163" s="150" t="s">
        <v>226</v>
      </c>
      <c r="E1163" s="153" t="s">
        <v>19</v>
      </c>
      <c r="F1163" s="154" t="s">
        <v>3588</v>
      </c>
      <c r="H1163" s="155">
        <v>779.52</v>
      </c>
      <c r="I1163" s="156"/>
      <c r="L1163" s="152"/>
      <c r="M1163" s="157"/>
      <c r="T1163" s="158"/>
      <c r="AT1163" s="153" t="s">
        <v>226</v>
      </c>
      <c r="AU1163" s="153" t="s">
        <v>79</v>
      </c>
      <c r="AV1163" s="12" t="s">
        <v>79</v>
      </c>
      <c r="AW1163" s="12" t="s">
        <v>31</v>
      </c>
      <c r="AX1163" s="12" t="s">
        <v>69</v>
      </c>
      <c r="AY1163" s="153" t="s">
        <v>212</v>
      </c>
    </row>
    <row r="1164" spans="2:65" s="12" customFormat="1">
      <c r="B1164" s="152"/>
      <c r="D1164" s="150" t="s">
        <v>226</v>
      </c>
      <c r="E1164" s="153" t="s">
        <v>19</v>
      </c>
      <c r="F1164" s="154" t="s">
        <v>3589</v>
      </c>
      <c r="H1164" s="155">
        <v>736.56</v>
      </c>
      <c r="I1164" s="156"/>
      <c r="L1164" s="152"/>
      <c r="M1164" s="157"/>
      <c r="T1164" s="158"/>
      <c r="AT1164" s="153" t="s">
        <v>226</v>
      </c>
      <c r="AU1164" s="153" t="s">
        <v>79</v>
      </c>
      <c r="AV1164" s="12" t="s">
        <v>79</v>
      </c>
      <c r="AW1164" s="12" t="s">
        <v>31</v>
      </c>
      <c r="AX1164" s="12" t="s">
        <v>69</v>
      </c>
      <c r="AY1164" s="153" t="s">
        <v>212</v>
      </c>
    </row>
    <row r="1165" spans="2:65" s="12" customFormat="1">
      <c r="B1165" s="152"/>
      <c r="D1165" s="150" t="s">
        <v>226</v>
      </c>
      <c r="E1165" s="153" t="s">
        <v>19</v>
      </c>
      <c r="F1165" s="154" t="s">
        <v>3590</v>
      </c>
      <c r="H1165" s="155">
        <v>685.15</v>
      </c>
      <c r="I1165" s="156"/>
      <c r="L1165" s="152"/>
      <c r="M1165" s="157"/>
      <c r="T1165" s="158"/>
      <c r="AT1165" s="153" t="s">
        <v>226</v>
      </c>
      <c r="AU1165" s="153" t="s">
        <v>79</v>
      </c>
      <c r="AV1165" s="12" t="s">
        <v>79</v>
      </c>
      <c r="AW1165" s="12" t="s">
        <v>31</v>
      </c>
      <c r="AX1165" s="12" t="s">
        <v>69</v>
      </c>
      <c r="AY1165" s="153" t="s">
        <v>212</v>
      </c>
    </row>
    <row r="1166" spans="2:65" s="12" customFormat="1">
      <c r="B1166" s="152"/>
      <c r="D1166" s="150" t="s">
        <v>226</v>
      </c>
      <c r="E1166" s="153" t="s">
        <v>19</v>
      </c>
      <c r="F1166" s="154" t="s">
        <v>3591</v>
      </c>
      <c r="H1166" s="155">
        <v>766.85</v>
      </c>
      <c r="I1166" s="156"/>
      <c r="L1166" s="152"/>
      <c r="M1166" s="157"/>
      <c r="T1166" s="158"/>
      <c r="AT1166" s="153" t="s">
        <v>226</v>
      </c>
      <c r="AU1166" s="153" t="s">
        <v>79</v>
      </c>
      <c r="AV1166" s="12" t="s">
        <v>79</v>
      </c>
      <c r="AW1166" s="12" t="s">
        <v>31</v>
      </c>
      <c r="AX1166" s="12" t="s">
        <v>69</v>
      </c>
      <c r="AY1166" s="153" t="s">
        <v>212</v>
      </c>
    </row>
    <row r="1167" spans="2:65" s="12" customFormat="1">
      <c r="B1167" s="152"/>
      <c r="D1167" s="150" t="s">
        <v>226</v>
      </c>
      <c r="E1167" s="153" t="s">
        <v>19</v>
      </c>
      <c r="F1167" s="154" t="s">
        <v>3592</v>
      </c>
      <c r="H1167" s="155">
        <v>767.4</v>
      </c>
      <c r="I1167" s="156"/>
      <c r="L1167" s="152"/>
      <c r="M1167" s="157"/>
      <c r="T1167" s="158"/>
      <c r="AT1167" s="153" t="s">
        <v>226</v>
      </c>
      <c r="AU1167" s="153" t="s">
        <v>79</v>
      </c>
      <c r="AV1167" s="12" t="s">
        <v>79</v>
      </c>
      <c r="AW1167" s="12" t="s">
        <v>31</v>
      </c>
      <c r="AX1167" s="12" t="s">
        <v>69</v>
      </c>
      <c r="AY1167" s="153" t="s">
        <v>212</v>
      </c>
    </row>
    <row r="1168" spans="2:65" s="12" customFormat="1">
      <c r="B1168" s="152"/>
      <c r="D1168" s="150" t="s">
        <v>226</v>
      </c>
      <c r="E1168" s="153" t="s">
        <v>19</v>
      </c>
      <c r="F1168" s="154" t="s">
        <v>3593</v>
      </c>
      <c r="H1168" s="155">
        <v>824.5</v>
      </c>
      <c r="I1168" s="156"/>
      <c r="L1168" s="152"/>
      <c r="M1168" s="157"/>
      <c r="T1168" s="158"/>
      <c r="AT1168" s="153" t="s">
        <v>226</v>
      </c>
      <c r="AU1168" s="153" t="s">
        <v>79</v>
      </c>
      <c r="AV1168" s="12" t="s">
        <v>79</v>
      </c>
      <c r="AW1168" s="12" t="s">
        <v>31</v>
      </c>
      <c r="AX1168" s="12" t="s">
        <v>69</v>
      </c>
      <c r="AY1168" s="153" t="s">
        <v>212</v>
      </c>
    </row>
    <row r="1169" spans="2:65" s="12" customFormat="1">
      <c r="B1169" s="152"/>
      <c r="D1169" s="150" t="s">
        <v>226</v>
      </c>
      <c r="E1169" s="153" t="s">
        <v>19</v>
      </c>
      <c r="F1169" s="154" t="s">
        <v>3594</v>
      </c>
      <c r="H1169" s="155">
        <v>823.24</v>
      </c>
      <c r="I1169" s="156"/>
      <c r="L1169" s="152"/>
      <c r="M1169" s="157"/>
      <c r="T1169" s="158"/>
      <c r="AT1169" s="153" t="s">
        <v>226</v>
      </c>
      <c r="AU1169" s="153" t="s">
        <v>79</v>
      </c>
      <c r="AV1169" s="12" t="s">
        <v>79</v>
      </c>
      <c r="AW1169" s="12" t="s">
        <v>31</v>
      </c>
      <c r="AX1169" s="12" t="s">
        <v>69</v>
      </c>
      <c r="AY1169" s="153" t="s">
        <v>212</v>
      </c>
    </row>
    <row r="1170" spans="2:65" s="12" customFormat="1">
      <c r="B1170" s="152"/>
      <c r="D1170" s="150" t="s">
        <v>226</v>
      </c>
      <c r="E1170" s="153" t="s">
        <v>19</v>
      </c>
      <c r="F1170" s="154" t="s">
        <v>3595</v>
      </c>
      <c r="H1170" s="155">
        <v>146.68</v>
      </c>
      <c r="I1170" s="156"/>
      <c r="L1170" s="152"/>
      <c r="M1170" s="157"/>
      <c r="T1170" s="158"/>
      <c r="AT1170" s="153" t="s">
        <v>226</v>
      </c>
      <c r="AU1170" s="153" t="s">
        <v>79</v>
      </c>
      <c r="AV1170" s="12" t="s">
        <v>79</v>
      </c>
      <c r="AW1170" s="12" t="s">
        <v>31</v>
      </c>
      <c r="AX1170" s="12" t="s">
        <v>69</v>
      </c>
      <c r="AY1170" s="153" t="s">
        <v>212</v>
      </c>
    </row>
    <row r="1171" spans="2:65" s="12" customFormat="1">
      <c r="B1171" s="152"/>
      <c r="D1171" s="150" t="s">
        <v>226</v>
      </c>
      <c r="E1171" s="153" t="s">
        <v>19</v>
      </c>
      <c r="F1171" s="154" t="s">
        <v>3596</v>
      </c>
      <c r="H1171" s="155">
        <v>234.1</v>
      </c>
      <c r="I1171" s="156"/>
      <c r="L1171" s="152"/>
      <c r="M1171" s="157"/>
      <c r="T1171" s="158"/>
      <c r="AT1171" s="153" t="s">
        <v>226</v>
      </c>
      <c r="AU1171" s="153" t="s">
        <v>79</v>
      </c>
      <c r="AV1171" s="12" t="s">
        <v>79</v>
      </c>
      <c r="AW1171" s="12" t="s">
        <v>31</v>
      </c>
      <c r="AX1171" s="12" t="s">
        <v>69</v>
      </c>
      <c r="AY1171" s="153" t="s">
        <v>212</v>
      </c>
    </row>
    <row r="1172" spans="2:65" s="12" customFormat="1">
      <c r="B1172" s="152"/>
      <c r="D1172" s="150" t="s">
        <v>226</v>
      </c>
      <c r="E1172" s="153" t="s">
        <v>19</v>
      </c>
      <c r="F1172" s="154" t="s">
        <v>3597</v>
      </c>
      <c r="H1172" s="155">
        <v>60.067</v>
      </c>
      <c r="I1172" s="156"/>
      <c r="L1172" s="152"/>
      <c r="M1172" s="157"/>
      <c r="T1172" s="158"/>
      <c r="AT1172" s="153" t="s">
        <v>226</v>
      </c>
      <c r="AU1172" s="153" t="s">
        <v>79</v>
      </c>
      <c r="AV1172" s="12" t="s">
        <v>79</v>
      </c>
      <c r="AW1172" s="12" t="s">
        <v>31</v>
      </c>
      <c r="AX1172" s="12" t="s">
        <v>69</v>
      </c>
      <c r="AY1172" s="153" t="s">
        <v>212</v>
      </c>
    </row>
    <row r="1173" spans="2:65" s="12" customFormat="1">
      <c r="B1173" s="152"/>
      <c r="D1173" s="150" t="s">
        <v>226</v>
      </c>
      <c r="E1173" s="153" t="s">
        <v>19</v>
      </c>
      <c r="F1173" s="154" t="s">
        <v>3577</v>
      </c>
      <c r="H1173" s="155">
        <v>-42.62</v>
      </c>
      <c r="I1173" s="156"/>
      <c r="L1173" s="152"/>
      <c r="M1173" s="157"/>
      <c r="T1173" s="158"/>
      <c r="AT1173" s="153" t="s">
        <v>226</v>
      </c>
      <c r="AU1173" s="153" t="s">
        <v>79</v>
      </c>
      <c r="AV1173" s="12" t="s">
        <v>79</v>
      </c>
      <c r="AW1173" s="12" t="s">
        <v>31</v>
      </c>
      <c r="AX1173" s="12" t="s">
        <v>69</v>
      </c>
      <c r="AY1173" s="153" t="s">
        <v>212</v>
      </c>
    </row>
    <row r="1174" spans="2:65" s="13" customFormat="1">
      <c r="B1174" s="159"/>
      <c r="D1174" s="150" t="s">
        <v>226</v>
      </c>
      <c r="E1174" s="160" t="s">
        <v>19</v>
      </c>
      <c r="F1174" s="161" t="s">
        <v>228</v>
      </c>
      <c r="H1174" s="162">
        <v>5781.4470000000001</v>
      </c>
      <c r="I1174" s="163"/>
      <c r="L1174" s="159"/>
      <c r="M1174" s="164"/>
      <c r="T1174" s="165"/>
      <c r="AT1174" s="160" t="s">
        <v>226</v>
      </c>
      <c r="AU1174" s="160" t="s">
        <v>79</v>
      </c>
      <c r="AV1174" s="13" t="s">
        <v>229</v>
      </c>
      <c r="AW1174" s="13" t="s">
        <v>31</v>
      </c>
      <c r="AX1174" s="13" t="s">
        <v>77</v>
      </c>
      <c r="AY1174" s="160" t="s">
        <v>212</v>
      </c>
    </row>
    <row r="1175" spans="2:65" s="1" customFormat="1" ht="24.2" customHeight="1">
      <c r="B1175" s="34"/>
      <c r="C1175" s="133" t="s">
        <v>1447</v>
      </c>
      <c r="D1175" s="133" t="s">
        <v>215</v>
      </c>
      <c r="E1175" s="134" t="s">
        <v>3598</v>
      </c>
      <c r="F1175" s="135" t="s">
        <v>3599</v>
      </c>
      <c r="G1175" s="136" t="s">
        <v>495</v>
      </c>
      <c r="H1175" s="137">
        <v>42.62</v>
      </c>
      <c r="I1175" s="138"/>
      <c r="J1175" s="139">
        <f>ROUND(I1175*H1175,2)</f>
        <v>0</v>
      </c>
      <c r="K1175" s="135" t="s">
        <v>219</v>
      </c>
      <c r="L1175" s="34"/>
      <c r="M1175" s="140" t="s">
        <v>19</v>
      </c>
      <c r="N1175" s="141" t="s">
        <v>40</v>
      </c>
      <c r="P1175" s="142">
        <f>O1175*H1175</f>
        <v>0</v>
      </c>
      <c r="Q1175" s="142">
        <v>4.0000000000000003E-5</v>
      </c>
      <c r="R1175" s="142">
        <f>Q1175*H1175</f>
        <v>1.7048E-3</v>
      </c>
      <c r="S1175" s="142">
        <v>0</v>
      </c>
      <c r="T1175" s="143">
        <f>S1175*H1175</f>
        <v>0</v>
      </c>
      <c r="AR1175" s="144" t="s">
        <v>229</v>
      </c>
      <c r="AT1175" s="144" t="s">
        <v>215</v>
      </c>
      <c r="AU1175" s="144" t="s">
        <v>79</v>
      </c>
      <c r="AY1175" s="19" t="s">
        <v>212</v>
      </c>
      <c r="BE1175" s="145">
        <f>IF(N1175="základní",J1175,0)</f>
        <v>0</v>
      </c>
      <c r="BF1175" s="145">
        <f>IF(N1175="snížená",J1175,0)</f>
        <v>0</v>
      </c>
      <c r="BG1175" s="145">
        <f>IF(N1175="zákl. přenesená",J1175,0)</f>
        <v>0</v>
      </c>
      <c r="BH1175" s="145">
        <f>IF(N1175="sníž. přenesená",J1175,0)</f>
        <v>0</v>
      </c>
      <c r="BI1175" s="145">
        <f>IF(N1175="nulová",J1175,0)</f>
        <v>0</v>
      </c>
      <c r="BJ1175" s="19" t="s">
        <v>77</v>
      </c>
      <c r="BK1175" s="145">
        <f>ROUND(I1175*H1175,2)</f>
        <v>0</v>
      </c>
      <c r="BL1175" s="19" t="s">
        <v>229</v>
      </c>
      <c r="BM1175" s="144" t="s">
        <v>3600</v>
      </c>
    </row>
    <row r="1176" spans="2:65" s="1" customFormat="1">
      <c r="B1176" s="34"/>
      <c r="D1176" s="146" t="s">
        <v>222</v>
      </c>
      <c r="F1176" s="147" t="s">
        <v>3601</v>
      </c>
      <c r="I1176" s="148"/>
      <c r="L1176" s="34"/>
      <c r="M1176" s="149"/>
      <c r="T1176" s="55"/>
      <c r="AT1176" s="19" t="s">
        <v>222</v>
      </c>
      <c r="AU1176" s="19" t="s">
        <v>79</v>
      </c>
    </row>
    <row r="1177" spans="2:65" s="14" customFormat="1">
      <c r="B1177" s="170"/>
      <c r="D1177" s="150" t="s">
        <v>226</v>
      </c>
      <c r="E1177" s="171" t="s">
        <v>19</v>
      </c>
      <c r="F1177" s="172" t="s">
        <v>3587</v>
      </c>
      <c r="H1177" s="171" t="s">
        <v>19</v>
      </c>
      <c r="I1177" s="173"/>
      <c r="L1177" s="170"/>
      <c r="M1177" s="174"/>
      <c r="T1177" s="175"/>
      <c r="AT1177" s="171" t="s">
        <v>226</v>
      </c>
      <c r="AU1177" s="171" t="s">
        <v>79</v>
      </c>
      <c r="AV1177" s="14" t="s">
        <v>77</v>
      </c>
      <c r="AW1177" s="14" t="s">
        <v>31</v>
      </c>
      <c r="AX1177" s="14" t="s">
        <v>69</v>
      </c>
      <c r="AY1177" s="171" t="s">
        <v>212</v>
      </c>
    </row>
    <row r="1178" spans="2:65" s="12" customFormat="1">
      <c r="B1178" s="152"/>
      <c r="D1178" s="150" t="s">
        <v>226</v>
      </c>
      <c r="E1178" s="153" t="s">
        <v>19</v>
      </c>
      <c r="F1178" s="154" t="s">
        <v>3602</v>
      </c>
      <c r="H1178" s="155">
        <v>42.62</v>
      </c>
      <c r="I1178" s="156"/>
      <c r="L1178" s="152"/>
      <c r="M1178" s="157"/>
      <c r="T1178" s="158"/>
      <c r="AT1178" s="153" t="s">
        <v>226</v>
      </c>
      <c r="AU1178" s="153" t="s">
        <v>79</v>
      </c>
      <c r="AV1178" s="12" t="s">
        <v>79</v>
      </c>
      <c r="AW1178" s="12" t="s">
        <v>31</v>
      </c>
      <c r="AX1178" s="12" t="s">
        <v>69</v>
      </c>
      <c r="AY1178" s="153" t="s">
        <v>212</v>
      </c>
    </row>
    <row r="1179" spans="2:65" s="13" customFormat="1">
      <c r="B1179" s="159"/>
      <c r="D1179" s="150" t="s">
        <v>226</v>
      </c>
      <c r="E1179" s="160" t="s">
        <v>19</v>
      </c>
      <c r="F1179" s="161" t="s">
        <v>228</v>
      </c>
      <c r="H1179" s="162">
        <v>42.62</v>
      </c>
      <c r="I1179" s="163"/>
      <c r="L1179" s="159"/>
      <c r="M1179" s="164"/>
      <c r="T1179" s="165"/>
      <c r="AT1179" s="160" t="s">
        <v>226</v>
      </c>
      <c r="AU1179" s="160" t="s">
        <v>79</v>
      </c>
      <c r="AV1179" s="13" t="s">
        <v>229</v>
      </c>
      <c r="AW1179" s="13" t="s">
        <v>31</v>
      </c>
      <c r="AX1179" s="13" t="s">
        <v>77</v>
      </c>
      <c r="AY1179" s="160" t="s">
        <v>212</v>
      </c>
    </row>
    <row r="1180" spans="2:65" s="1" customFormat="1" ht="24.2" customHeight="1">
      <c r="B1180" s="34"/>
      <c r="C1180" s="133" t="s">
        <v>1456</v>
      </c>
      <c r="D1180" s="133" t="s">
        <v>215</v>
      </c>
      <c r="E1180" s="134" t="s">
        <v>3603</v>
      </c>
      <c r="F1180" s="135" t="s">
        <v>3604</v>
      </c>
      <c r="G1180" s="136" t="s">
        <v>495</v>
      </c>
      <c r="H1180" s="137">
        <v>2.706</v>
      </c>
      <c r="I1180" s="138"/>
      <c r="J1180" s="139">
        <f>ROUND(I1180*H1180,2)</f>
        <v>0</v>
      </c>
      <c r="K1180" s="135" t="s">
        <v>219</v>
      </c>
      <c r="L1180" s="34"/>
      <c r="M1180" s="140" t="s">
        <v>19</v>
      </c>
      <c r="N1180" s="141" t="s">
        <v>40</v>
      </c>
      <c r="P1180" s="142">
        <f>O1180*H1180</f>
        <v>0</v>
      </c>
      <c r="Q1180" s="142">
        <v>7.2000000000000005E-4</v>
      </c>
      <c r="R1180" s="142">
        <f>Q1180*H1180</f>
        <v>1.9483200000000001E-3</v>
      </c>
      <c r="S1180" s="142">
        <v>0</v>
      </c>
      <c r="T1180" s="143">
        <f>S1180*H1180</f>
        <v>0</v>
      </c>
      <c r="AR1180" s="144" t="s">
        <v>229</v>
      </c>
      <c r="AT1180" s="144" t="s">
        <v>215</v>
      </c>
      <c r="AU1180" s="144" t="s">
        <v>79</v>
      </c>
      <c r="AY1180" s="19" t="s">
        <v>212</v>
      </c>
      <c r="BE1180" s="145">
        <f>IF(N1180="základní",J1180,0)</f>
        <v>0</v>
      </c>
      <c r="BF1180" s="145">
        <f>IF(N1180="snížená",J1180,0)</f>
        <v>0</v>
      </c>
      <c r="BG1180" s="145">
        <f>IF(N1180="zákl. přenesená",J1180,0)</f>
        <v>0</v>
      </c>
      <c r="BH1180" s="145">
        <f>IF(N1180="sníž. přenesená",J1180,0)</f>
        <v>0</v>
      </c>
      <c r="BI1180" s="145">
        <f>IF(N1180="nulová",J1180,0)</f>
        <v>0</v>
      </c>
      <c r="BJ1180" s="19" t="s">
        <v>77</v>
      </c>
      <c r="BK1180" s="145">
        <f>ROUND(I1180*H1180,2)</f>
        <v>0</v>
      </c>
      <c r="BL1180" s="19" t="s">
        <v>229</v>
      </c>
      <c r="BM1180" s="144" t="s">
        <v>3605</v>
      </c>
    </row>
    <row r="1181" spans="2:65" s="1" customFormat="1">
      <c r="B1181" s="34"/>
      <c r="D1181" s="146" t="s">
        <v>222</v>
      </c>
      <c r="F1181" s="147" t="s">
        <v>3606</v>
      </c>
      <c r="I1181" s="148"/>
      <c r="L1181" s="34"/>
      <c r="M1181" s="149"/>
      <c r="T1181" s="55"/>
      <c r="AT1181" s="19" t="s">
        <v>222</v>
      </c>
      <c r="AU1181" s="19" t="s">
        <v>79</v>
      </c>
    </row>
    <row r="1182" spans="2:65" s="14" customFormat="1">
      <c r="B1182" s="170"/>
      <c r="D1182" s="150" t="s">
        <v>226</v>
      </c>
      <c r="E1182" s="171" t="s">
        <v>19</v>
      </c>
      <c r="F1182" s="172" t="s">
        <v>3607</v>
      </c>
      <c r="H1182" s="171" t="s">
        <v>19</v>
      </c>
      <c r="I1182" s="173"/>
      <c r="L1182" s="170"/>
      <c r="M1182" s="174"/>
      <c r="T1182" s="175"/>
      <c r="AT1182" s="171" t="s">
        <v>226</v>
      </c>
      <c r="AU1182" s="171" t="s">
        <v>79</v>
      </c>
      <c r="AV1182" s="14" t="s">
        <v>77</v>
      </c>
      <c r="AW1182" s="14" t="s">
        <v>31</v>
      </c>
      <c r="AX1182" s="14" t="s">
        <v>69</v>
      </c>
      <c r="AY1182" s="171" t="s">
        <v>212</v>
      </c>
    </row>
    <row r="1183" spans="2:65" s="12" customFormat="1">
      <c r="B1183" s="152"/>
      <c r="D1183" s="150" t="s">
        <v>226</v>
      </c>
      <c r="E1183" s="153" t="s">
        <v>19</v>
      </c>
      <c r="F1183" s="154" t="s">
        <v>3608</v>
      </c>
      <c r="H1183" s="155">
        <v>2.706</v>
      </c>
      <c r="I1183" s="156"/>
      <c r="L1183" s="152"/>
      <c r="M1183" s="157"/>
      <c r="T1183" s="158"/>
      <c r="AT1183" s="153" t="s">
        <v>226</v>
      </c>
      <c r="AU1183" s="153" t="s">
        <v>79</v>
      </c>
      <c r="AV1183" s="12" t="s">
        <v>79</v>
      </c>
      <c r="AW1183" s="12" t="s">
        <v>31</v>
      </c>
      <c r="AX1183" s="12" t="s">
        <v>69</v>
      </c>
      <c r="AY1183" s="153" t="s">
        <v>212</v>
      </c>
    </row>
    <row r="1184" spans="2:65" s="13" customFormat="1">
      <c r="B1184" s="159"/>
      <c r="D1184" s="150" t="s">
        <v>226</v>
      </c>
      <c r="E1184" s="160" t="s">
        <v>19</v>
      </c>
      <c r="F1184" s="161" t="s">
        <v>228</v>
      </c>
      <c r="H1184" s="162">
        <v>2.706</v>
      </c>
      <c r="I1184" s="163"/>
      <c r="L1184" s="159"/>
      <c r="M1184" s="164"/>
      <c r="T1184" s="165"/>
      <c r="AT1184" s="160" t="s">
        <v>226</v>
      </c>
      <c r="AU1184" s="160" t="s">
        <v>79</v>
      </c>
      <c r="AV1184" s="13" t="s">
        <v>229</v>
      </c>
      <c r="AW1184" s="13" t="s">
        <v>31</v>
      </c>
      <c r="AX1184" s="13" t="s">
        <v>77</v>
      </c>
      <c r="AY1184" s="160" t="s">
        <v>212</v>
      </c>
    </row>
    <row r="1185" spans="2:65" s="1" customFormat="1" ht="24.2" customHeight="1">
      <c r="B1185" s="34"/>
      <c r="C1185" s="133" t="s">
        <v>1464</v>
      </c>
      <c r="D1185" s="133" t="s">
        <v>215</v>
      </c>
      <c r="E1185" s="134" t="s">
        <v>3609</v>
      </c>
      <c r="F1185" s="135" t="s">
        <v>3610</v>
      </c>
      <c r="G1185" s="136" t="s">
        <v>624</v>
      </c>
      <c r="H1185" s="137">
        <v>3</v>
      </c>
      <c r="I1185" s="138"/>
      <c r="J1185" s="139">
        <f>ROUND(I1185*H1185,2)</f>
        <v>0</v>
      </c>
      <c r="K1185" s="135" t="s">
        <v>219</v>
      </c>
      <c r="L1185" s="34"/>
      <c r="M1185" s="140" t="s">
        <v>19</v>
      </c>
      <c r="N1185" s="141" t="s">
        <v>40</v>
      </c>
      <c r="P1185" s="142">
        <f>O1185*H1185</f>
        <v>0</v>
      </c>
      <c r="Q1185" s="142">
        <v>0</v>
      </c>
      <c r="R1185" s="142">
        <f>Q1185*H1185</f>
        <v>0</v>
      </c>
      <c r="S1185" s="142">
        <v>3.4000000000000002E-2</v>
      </c>
      <c r="T1185" s="143">
        <f>S1185*H1185</f>
        <v>0.10200000000000001</v>
      </c>
      <c r="AR1185" s="144" t="s">
        <v>229</v>
      </c>
      <c r="AT1185" s="144" t="s">
        <v>215</v>
      </c>
      <c r="AU1185" s="144" t="s">
        <v>79</v>
      </c>
      <c r="AY1185" s="19" t="s">
        <v>212</v>
      </c>
      <c r="BE1185" s="145">
        <f>IF(N1185="základní",J1185,0)</f>
        <v>0</v>
      </c>
      <c r="BF1185" s="145">
        <f>IF(N1185="snížená",J1185,0)</f>
        <v>0</v>
      </c>
      <c r="BG1185" s="145">
        <f>IF(N1185="zákl. přenesená",J1185,0)</f>
        <v>0</v>
      </c>
      <c r="BH1185" s="145">
        <f>IF(N1185="sníž. přenesená",J1185,0)</f>
        <v>0</v>
      </c>
      <c r="BI1185" s="145">
        <f>IF(N1185="nulová",J1185,0)</f>
        <v>0</v>
      </c>
      <c r="BJ1185" s="19" t="s">
        <v>77</v>
      </c>
      <c r="BK1185" s="145">
        <f>ROUND(I1185*H1185,2)</f>
        <v>0</v>
      </c>
      <c r="BL1185" s="19" t="s">
        <v>229</v>
      </c>
      <c r="BM1185" s="144" t="s">
        <v>3611</v>
      </c>
    </row>
    <row r="1186" spans="2:65" s="1" customFormat="1">
      <c r="B1186" s="34"/>
      <c r="D1186" s="146" t="s">
        <v>222</v>
      </c>
      <c r="F1186" s="147" t="s">
        <v>3612</v>
      </c>
      <c r="I1186" s="148"/>
      <c r="L1186" s="34"/>
      <c r="M1186" s="149"/>
      <c r="T1186" s="55"/>
      <c r="AT1186" s="19" t="s">
        <v>222</v>
      </c>
      <c r="AU1186" s="19" t="s">
        <v>79</v>
      </c>
    </row>
    <row r="1187" spans="2:65" s="14" customFormat="1">
      <c r="B1187" s="170"/>
      <c r="D1187" s="150" t="s">
        <v>226</v>
      </c>
      <c r="E1187" s="171" t="s">
        <v>19</v>
      </c>
      <c r="F1187" s="172" t="s">
        <v>3613</v>
      </c>
      <c r="H1187" s="171" t="s">
        <v>19</v>
      </c>
      <c r="I1187" s="173"/>
      <c r="L1187" s="170"/>
      <c r="M1187" s="174"/>
      <c r="T1187" s="175"/>
      <c r="AT1187" s="171" t="s">
        <v>226</v>
      </c>
      <c r="AU1187" s="171" t="s">
        <v>79</v>
      </c>
      <c r="AV1187" s="14" t="s">
        <v>77</v>
      </c>
      <c r="AW1187" s="14" t="s">
        <v>31</v>
      </c>
      <c r="AX1187" s="14" t="s">
        <v>69</v>
      </c>
      <c r="AY1187" s="171" t="s">
        <v>212</v>
      </c>
    </row>
    <row r="1188" spans="2:65" s="14" customFormat="1">
      <c r="B1188" s="170"/>
      <c r="D1188" s="150" t="s">
        <v>226</v>
      </c>
      <c r="E1188" s="171" t="s">
        <v>19</v>
      </c>
      <c r="F1188" s="172" t="s">
        <v>3614</v>
      </c>
      <c r="H1188" s="171" t="s">
        <v>19</v>
      </c>
      <c r="I1188" s="173"/>
      <c r="L1188" s="170"/>
      <c r="M1188" s="174"/>
      <c r="T1188" s="175"/>
      <c r="AT1188" s="171" t="s">
        <v>226</v>
      </c>
      <c r="AU1188" s="171" t="s">
        <v>79</v>
      </c>
      <c r="AV1188" s="14" t="s">
        <v>77</v>
      </c>
      <c r="AW1188" s="14" t="s">
        <v>31</v>
      </c>
      <c r="AX1188" s="14" t="s">
        <v>69</v>
      </c>
      <c r="AY1188" s="171" t="s">
        <v>212</v>
      </c>
    </row>
    <row r="1189" spans="2:65" s="12" customFormat="1">
      <c r="B1189" s="152"/>
      <c r="D1189" s="150" t="s">
        <v>226</v>
      </c>
      <c r="E1189" s="153" t="s">
        <v>19</v>
      </c>
      <c r="F1189" s="154" t="s">
        <v>3615</v>
      </c>
      <c r="H1189" s="155">
        <v>3</v>
      </c>
      <c r="I1189" s="156"/>
      <c r="L1189" s="152"/>
      <c r="M1189" s="157"/>
      <c r="T1189" s="158"/>
      <c r="AT1189" s="153" t="s">
        <v>226</v>
      </c>
      <c r="AU1189" s="153" t="s">
        <v>79</v>
      </c>
      <c r="AV1189" s="12" t="s">
        <v>79</v>
      </c>
      <c r="AW1189" s="12" t="s">
        <v>31</v>
      </c>
      <c r="AX1189" s="12" t="s">
        <v>69</v>
      </c>
      <c r="AY1189" s="153" t="s">
        <v>212</v>
      </c>
    </row>
    <row r="1190" spans="2:65" s="15" customFormat="1">
      <c r="B1190" s="176"/>
      <c r="D1190" s="150" t="s">
        <v>226</v>
      </c>
      <c r="E1190" s="177" t="s">
        <v>19</v>
      </c>
      <c r="F1190" s="178" t="s">
        <v>455</v>
      </c>
      <c r="H1190" s="179">
        <v>3</v>
      </c>
      <c r="I1190" s="180"/>
      <c r="L1190" s="176"/>
      <c r="M1190" s="181"/>
      <c r="T1190" s="182"/>
      <c r="AT1190" s="177" t="s">
        <v>226</v>
      </c>
      <c r="AU1190" s="177" t="s">
        <v>79</v>
      </c>
      <c r="AV1190" s="15" t="s">
        <v>236</v>
      </c>
      <c r="AW1190" s="15" t="s">
        <v>31</v>
      </c>
      <c r="AX1190" s="15" t="s">
        <v>69</v>
      </c>
      <c r="AY1190" s="177" t="s">
        <v>212</v>
      </c>
    </row>
    <row r="1191" spans="2:65" s="13" customFormat="1">
      <c r="B1191" s="159"/>
      <c r="D1191" s="150" t="s">
        <v>226</v>
      </c>
      <c r="E1191" s="160" t="s">
        <v>19</v>
      </c>
      <c r="F1191" s="161" t="s">
        <v>228</v>
      </c>
      <c r="H1191" s="162">
        <v>3</v>
      </c>
      <c r="I1191" s="163"/>
      <c r="L1191" s="159"/>
      <c r="M1191" s="164"/>
      <c r="T1191" s="165"/>
      <c r="AT1191" s="160" t="s">
        <v>226</v>
      </c>
      <c r="AU1191" s="160" t="s">
        <v>79</v>
      </c>
      <c r="AV1191" s="13" t="s">
        <v>229</v>
      </c>
      <c r="AW1191" s="13" t="s">
        <v>31</v>
      </c>
      <c r="AX1191" s="13" t="s">
        <v>77</v>
      </c>
      <c r="AY1191" s="160" t="s">
        <v>212</v>
      </c>
    </row>
    <row r="1192" spans="2:65" s="1" customFormat="1" ht="24.2" customHeight="1">
      <c r="B1192" s="34"/>
      <c r="C1192" s="133" t="s">
        <v>1470</v>
      </c>
      <c r="D1192" s="133" t="s">
        <v>215</v>
      </c>
      <c r="E1192" s="134" t="s">
        <v>3616</v>
      </c>
      <c r="F1192" s="135" t="s">
        <v>3617</v>
      </c>
      <c r="G1192" s="136" t="s">
        <v>624</v>
      </c>
      <c r="H1192" s="137">
        <v>20</v>
      </c>
      <c r="I1192" s="138"/>
      <c r="J1192" s="139">
        <f>ROUND(I1192*H1192,2)</f>
        <v>0</v>
      </c>
      <c r="K1192" s="135" t="s">
        <v>219</v>
      </c>
      <c r="L1192" s="34"/>
      <c r="M1192" s="140" t="s">
        <v>19</v>
      </c>
      <c r="N1192" s="141" t="s">
        <v>40</v>
      </c>
      <c r="P1192" s="142">
        <f>O1192*H1192</f>
        <v>0</v>
      </c>
      <c r="Q1192" s="142">
        <v>0</v>
      </c>
      <c r="R1192" s="142">
        <f>Q1192*H1192</f>
        <v>0</v>
      </c>
      <c r="S1192" s="142">
        <v>9.2999999999999999E-2</v>
      </c>
      <c r="T1192" s="143">
        <f>S1192*H1192</f>
        <v>1.8599999999999999</v>
      </c>
      <c r="AR1192" s="144" t="s">
        <v>229</v>
      </c>
      <c r="AT1192" s="144" t="s">
        <v>215</v>
      </c>
      <c r="AU1192" s="144" t="s">
        <v>79</v>
      </c>
      <c r="AY1192" s="19" t="s">
        <v>212</v>
      </c>
      <c r="BE1192" s="145">
        <f>IF(N1192="základní",J1192,0)</f>
        <v>0</v>
      </c>
      <c r="BF1192" s="145">
        <f>IF(N1192="snížená",J1192,0)</f>
        <v>0</v>
      </c>
      <c r="BG1192" s="145">
        <f>IF(N1192="zákl. přenesená",J1192,0)</f>
        <v>0</v>
      </c>
      <c r="BH1192" s="145">
        <f>IF(N1192="sníž. přenesená",J1192,0)</f>
        <v>0</v>
      </c>
      <c r="BI1192" s="145">
        <f>IF(N1192="nulová",J1192,0)</f>
        <v>0</v>
      </c>
      <c r="BJ1192" s="19" t="s">
        <v>77</v>
      </c>
      <c r="BK1192" s="145">
        <f>ROUND(I1192*H1192,2)</f>
        <v>0</v>
      </c>
      <c r="BL1192" s="19" t="s">
        <v>229</v>
      </c>
      <c r="BM1192" s="144" t="s">
        <v>3618</v>
      </c>
    </row>
    <row r="1193" spans="2:65" s="1" customFormat="1">
      <c r="B1193" s="34"/>
      <c r="D1193" s="146" t="s">
        <v>222</v>
      </c>
      <c r="F1193" s="147" t="s">
        <v>3619</v>
      </c>
      <c r="I1193" s="148"/>
      <c r="L1193" s="34"/>
      <c r="M1193" s="149"/>
      <c r="T1193" s="55"/>
      <c r="AT1193" s="19" t="s">
        <v>222</v>
      </c>
      <c r="AU1193" s="19" t="s">
        <v>79</v>
      </c>
    </row>
    <row r="1194" spans="2:65" s="14" customFormat="1">
      <c r="B1194" s="170"/>
      <c r="D1194" s="150" t="s">
        <v>226</v>
      </c>
      <c r="E1194" s="171" t="s">
        <v>19</v>
      </c>
      <c r="F1194" s="172" t="s">
        <v>3613</v>
      </c>
      <c r="H1194" s="171" t="s">
        <v>19</v>
      </c>
      <c r="I1194" s="173"/>
      <c r="L1194" s="170"/>
      <c r="M1194" s="174"/>
      <c r="T1194" s="175"/>
      <c r="AT1194" s="171" t="s">
        <v>226</v>
      </c>
      <c r="AU1194" s="171" t="s">
        <v>79</v>
      </c>
      <c r="AV1194" s="14" t="s">
        <v>77</v>
      </c>
      <c r="AW1194" s="14" t="s">
        <v>31</v>
      </c>
      <c r="AX1194" s="14" t="s">
        <v>69</v>
      </c>
      <c r="AY1194" s="171" t="s">
        <v>212</v>
      </c>
    </row>
    <row r="1195" spans="2:65" s="14" customFormat="1">
      <c r="B1195" s="170"/>
      <c r="D1195" s="150" t="s">
        <v>226</v>
      </c>
      <c r="E1195" s="171" t="s">
        <v>19</v>
      </c>
      <c r="F1195" s="172" t="s">
        <v>3620</v>
      </c>
      <c r="H1195" s="171" t="s">
        <v>19</v>
      </c>
      <c r="I1195" s="173"/>
      <c r="L1195" s="170"/>
      <c r="M1195" s="174"/>
      <c r="T1195" s="175"/>
      <c r="AT1195" s="171" t="s">
        <v>226</v>
      </c>
      <c r="AU1195" s="171" t="s">
        <v>79</v>
      </c>
      <c r="AV1195" s="14" t="s">
        <v>77</v>
      </c>
      <c r="AW1195" s="14" t="s">
        <v>31</v>
      </c>
      <c r="AX1195" s="14" t="s">
        <v>69</v>
      </c>
      <c r="AY1195" s="171" t="s">
        <v>212</v>
      </c>
    </row>
    <row r="1196" spans="2:65" s="12" customFormat="1">
      <c r="B1196" s="152"/>
      <c r="D1196" s="150" t="s">
        <v>226</v>
      </c>
      <c r="E1196" s="153" t="s">
        <v>19</v>
      </c>
      <c r="F1196" s="154" t="s">
        <v>3621</v>
      </c>
      <c r="H1196" s="155">
        <v>1</v>
      </c>
      <c r="I1196" s="156"/>
      <c r="L1196" s="152"/>
      <c r="M1196" s="157"/>
      <c r="T1196" s="158"/>
      <c r="AT1196" s="153" t="s">
        <v>226</v>
      </c>
      <c r="AU1196" s="153" t="s">
        <v>79</v>
      </c>
      <c r="AV1196" s="12" t="s">
        <v>79</v>
      </c>
      <c r="AW1196" s="12" t="s">
        <v>31</v>
      </c>
      <c r="AX1196" s="12" t="s">
        <v>69</v>
      </c>
      <c r="AY1196" s="153" t="s">
        <v>212</v>
      </c>
    </row>
    <row r="1197" spans="2:65" s="12" customFormat="1">
      <c r="B1197" s="152"/>
      <c r="D1197" s="150" t="s">
        <v>226</v>
      </c>
      <c r="E1197" s="153" t="s">
        <v>19</v>
      </c>
      <c r="F1197" s="154" t="s">
        <v>3622</v>
      </c>
      <c r="H1197" s="155">
        <v>1</v>
      </c>
      <c r="I1197" s="156"/>
      <c r="L1197" s="152"/>
      <c r="M1197" s="157"/>
      <c r="T1197" s="158"/>
      <c r="AT1197" s="153" t="s">
        <v>226</v>
      </c>
      <c r="AU1197" s="153" t="s">
        <v>79</v>
      </c>
      <c r="AV1197" s="12" t="s">
        <v>79</v>
      </c>
      <c r="AW1197" s="12" t="s">
        <v>31</v>
      </c>
      <c r="AX1197" s="12" t="s">
        <v>69</v>
      </c>
      <c r="AY1197" s="153" t="s">
        <v>212</v>
      </c>
    </row>
    <row r="1198" spans="2:65" s="12" customFormat="1">
      <c r="B1198" s="152"/>
      <c r="D1198" s="150" t="s">
        <v>226</v>
      </c>
      <c r="E1198" s="153" t="s">
        <v>19</v>
      </c>
      <c r="F1198" s="154" t="s">
        <v>3623</v>
      </c>
      <c r="H1198" s="155">
        <v>1</v>
      </c>
      <c r="I1198" s="156"/>
      <c r="L1198" s="152"/>
      <c r="M1198" s="157"/>
      <c r="T1198" s="158"/>
      <c r="AT1198" s="153" t="s">
        <v>226</v>
      </c>
      <c r="AU1198" s="153" t="s">
        <v>79</v>
      </c>
      <c r="AV1198" s="12" t="s">
        <v>79</v>
      </c>
      <c r="AW1198" s="12" t="s">
        <v>31</v>
      </c>
      <c r="AX1198" s="12" t="s">
        <v>69</v>
      </c>
      <c r="AY1198" s="153" t="s">
        <v>212</v>
      </c>
    </row>
    <row r="1199" spans="2:65" s="12" customFormat="1">
      <c r="B1199" s="152"/>
      <c r="D1199" s="150" t="s">
        <v>226</v>
      </c>
      <c r="E1199" s="153" t="s">
        <v>19</v>
      </c>
      <c r="F1199" s="154" t="s">
        <v>3624</v>
      </c>
      <c r="H1199" s="155">
        <v>1</v>
      </c>
      <c r="I1199" s="156"/>
      <c r="L1199" s="152"/>
      <c r="M1199" s="157"/>
      <c r="T1199" s="158"/>
      <c r="AT1199" s="153" t="s">
        <v>226</v>
      </c>
      <c r="AU1199" s="153" t="s">
        <v>79</v>
      </c>
      <c r="AV1199" s="12" t="s">
        <v>79</v>
      </c>
      <c r="AW1199" s="12" t="s">
        <v>31</v>
      </c>
      <c r="AX1199" s="12" t="s">
        <v>69</v>
      </c>
      <c r="AY1199" s="153" t="s">
        <v>212</v>
      </c>
    </row>
    <row r="1200" spans="2:65" s="12" customFormat="1">
      <c r="B1200" s="152"/>
      <c r="D1200" s="150" t="s">
        <v>226</v>
      </c>
      <c r="E1200" s="153" t="s">
        <v>19</v>
      </c>
      <c r="F1200" s="154" t="s">
        <v>3625</v>
      </c>
      <c r="H1200" s="155">
        <v>1</v>
      </c>
      <c r="I1200" s="156"/>
      <c r="L1200" s="152"/>
      <c r="M1200" s="157"/>
      <c r="T1200" s="158"/>
      <c r="AT1200" s="153" t="s">
        <v>226</v>
      </c>
      <c r="AU1200" s="153" t="s">
        <v>79</v>
      </c>
      <c r="AV1200" s="12" t="s">
        <v>79</v>
      </c>
      <c r="AW1200" s="12" t="s">
        <v>31</v>
      </c>
      <c r="AX1200" s="12" t="s">
        <v>69</v>
      </c>
      <c r="AY1200" s="153" t="s">
        <v>212</v>
      </c>
    </row>
    <row r="1201" spans="2:51" s="12" customFormat="1">
      <c r="B1201" s="152"/>
      <c r="D1201" s="150" t="s">
        <v>226</v>
      </c>
      <c r="E1201" s="153" t="s">
        <v>19</v>
      </c>
      <c r="F1201" s="154" t="s">
        <v>3626</v>
      </c>
      <c r="H1201" s="155">
        <v>1</v>
      </c>
      <c r="I1201" s="156"/>
      <c r="L1201" s="152"/>
      <c r="M1201" s="157"/>
      <c r="T1201" s="158"/>
      <c r="AT1201" s="153" t="s">
        <v>226</v>
      </c>
      <c r="AU1201" s="153" t="s">
        <v>79</v>
      </c>
      <c r="AV1201" s="12" t="s">
        <v>79</v>
      </c>
      <c r="AW1201" s="12" t="s">
        <v>31</v>
      </c>
      <c r="AX1201" s="12" t="s">
        <v>69</v>
      </c>
      <c r="AY1201" s="153" t="s">
        <v>212</v>
      </c>
    </row>
    <row r="1202" spans="2:51" s="12" customFormat="1">
      <c r="B1202" s="152"/>
      <c r="D1202" s="150" t="s">
        <v>226</v>
      </c>
      <c r="E1202" s="153" t="s">
        <v>19</v>
      </c>
      <c r="F1202" s="154" t="s">
        <v>3627</v>
      </c>
      <c r="H1202" s="155">
        <v>1</v>
      </c>
      <c r="I1202" s="156"/>
      <c r="L1202" s="152"/>
      <c r="M1202" s="157"/>
      <c r="T1202" s="158"/>
      <c r="AT1202" s="153" t="s">
        <v>226</v>
      </c>
      <c r="AU1202" s="153" t="s">
        <v>79</v>
      </c>
      <c r="AV1202" s="12" t="s">
        <v>79</v>
      </c>
      <c r="AW1202" s="12" t="s">
        <v>31</v>
      </c>
      <c r="AX1202" s="12" t="s">
        <v>69</v>
      </c>
      <c r="AY1202" s="153" t="s">
        <v>212</v>
      </c>
    </row>
    <row r="1203" spans="2:51" s="15" customFormat="1">
      <c r="B1203" s="176"/>
      <c r="D1203" s="150" t="s">
        <v>226</v>
      </c>
      <c r="E1203" s="177" t="s">
        <v>19</v>
      </c>
      <c r="F1203" s="178" t="s">
        <v>455</v>
      </c>
      <c r="H1203" s="179">
        <v>7</v>
      </c>
      <c r="I1203" s="180"/>
      <c r="L1203" s="176"/>
      <c r="M1203" s="181"/>
      <c r="T1203" s="182"/>
      <c r="AT1203" s="177" t="s">
        <v>226</v>
      </c>
      <c r="AU1203" s="177" t="s">
        <v>79</v>
      </c>
      <c r="AV1203" s="15" t="s">
        <v>236</v>
      </c>
      <c r="AW1203" s="15" t="s">
        <v>31</v>
      </c>
      <c r="AX1203" s="15" t="s">
        <v>69</v>
      </c>
      <c r="AY1203" s="177" t="s">
        <v>212</v>
      </c>
    </row>
    <row r="1204" spans="2:51" s="14" customFormat="1">
      <c r="B1204" s="170"/>
      <c r="D1204" s="150" t="s">
        <v>226</v>
      </c>
      <c r="E1204" s="171" t="s">
        <v>19</v>
      </c>
      <c r="F1204" s="172" t="s">
        <v>3628</v>
      </c>
      <c r="H1204" s="171" t="s">
        <v>19</v>
      </c>
      <c r="I1204" s="173"/>
      <c r="L1204" s="170"/>
      <c r="M1204" s="174"/>
      <c r="T1204" s="175"/>
      <c r="AT1204" s="171" t="s">
        <v>226</v>
      </c>
      <c r="AU1204" s="171" t="s">
        <v>79</v>
      </c>
      <c r="AV1204" s="14" t="s">
        <v>77</v>
      </c>
      <c r="AW1204" s="14" t="s">
        <v>31</v>
      </c>
      <c r="AX1204" s="14" t="s">
        <v>69</v>
      </c>
      <c r="AY1204" s="171" t="s">
        <v>212</v>
      </c>
    </row>
    <row r="1205" spans="2:51" s="12" customFormat="1">
      <c r="B1205" s="152"/>
      <c r="D1205" s="150" t="s">
        <v>226</v>
      </c>
      <c r="E1205" s="153" t="s">
        <v>19</v>
      </c>
      <c r="F1205" s="154" t="s">
        <v>3621</v>
      </c>
      <c r="H1205" s="155">
        <v>1</v>
      </c>
      <c r="I1205" s="156"/>
      <c r="L1205" s="152"/>
      <c r="M1205" s="157"/>
      <c r="T1205" s="158"/>
      <c r="AT1205" s="153" t="s">
        <v>226</v>
      </c>
      <c r="AU1205" s="153" t="s">
        <v>79</v>
      </c>
      <c r="AV1205" s="12" t="s">
        <v>79</v>
      </c>
      <c r="AW1205" s="12" t="s">
        <v>31</v>
      </c>
      <c r="AX1205" s="12" t="s">
        <v>69</v>
      </c>
      <c r="AY1205" s="153" t="s">
        <v>212</v>
      </c>
    </row>
    <row r="1206" spans="2:51" s="12" customFormat="1">
      <c r="B1206" s="152"/>
      <c r="D1206" s="150" t="s">
        <v>226</v>
      </c>
      <c r="E1206" s="153" t="s">
        <v>19</v>
      </c>
      <c r="F1206" s="154" t="s">
        <v>3629</v>
      </c>
      <c r="H1206" s="155">
        <v>2</v>
      </c>
      <c r="I1206" s="156"/>
      <c r="L1206" s="152"/>
      <c r="M1206" s="157"/>
      <c r="T1206" s="158"/>
      <c r="AT1206" s="153" t="s">
        <v>226</v>
      </c>
      <c r="AU1206" s="153" t="s">
        <v>79</v>
      </c>
      <c r="AV1206" s="12" t="s">
        <v>79</v>
      </c>
      <c r="AW1206" s="12" t="s">
        <v>31</v>
      </c>
      <c r="AX1206" s="12" t="s">
        <v>69</v>
      </c>
      <c r="AY1206" s="153" t="s">
        <v>212</v>
      </c>
    </row>
    <row r="1207" spans="2:51" s="12" customFormat="1">
      <c r="B1207" s="152"/>
      <c r="D1207" s="150" t="s">
        <v>226</v>
      </c>
      <c r="E1207" s="153" t="s">
        <v>19</v>
      </c>
      <c r="F1207" s="154" t="s">
        <v>3630</v>
      </c>
      <c r="H1207" s="155">
        <v>2</v>
      </c>
      <c r="I1207" s="156"/>
      <c r="L1207" s="152"/>
      <c r="M1207" s="157"/>
      <c r="T1207" s="158"/>
      <c r="AT1207" s="153" t="s">
        <v>226</v>
      </c>
      <c r="AU1207" s="153" t="s">
        <v>79</v>
      </c>
      <c r="AV1207" s="12" t="s">
        <v>79</v>
      </c>
      <c r="AW1207" s="12" t="s">
        <v>31</v>
      </c>
      <c r="AX1207" s="12" t="s">
        <v>69</v>
      </c>
      <c r="AY1207" s="153" t="s">
        <v>212</v>
      </c>
    </row>
    <row r="1208" spans="2:51" s="12" customFormat="1">
      <c r="B1208" s="152"/>
      <c r="D1208" s="150" t="s">
        <v>226</v>
      </c>
      <c r="E1208" s="153" t="s">
        <v>19</v>
      </c>
      <c r="F1208" s="154" t="s">
        <v>3624</v>
      </c>
      <c r="H1208" s="155">
        <v>1</v>
      </c>
      <c r="I1208" s="156"/>
      <c r="L1208" s="152"/>
      <c r="M1208" s="157"/>
      <c r="T1208" s="158"/>
      <c r="AT1208" s="153" t="s">
        <v>226</v>
      </c>
      <c r="AU1208" s="153" t="s">
        <v>79</v>
      </c>
      <c r="AV1208" s="12" t="s">
        <v>79</v>
      </c>
      <c r="AW1208" s="12" t="s">
        <v>31</v>
      </c>
      <c r="AX1208" s="12" t="s">
        <v>69</v>
      </c>
      <c r="AY1208" s="153" t="s">
        <v>212</v>
      </c>
    </row>
    <row r="1209" spans="2:51" s="12" customFormat="1">
      <c r="B1209" s="152"/>
      <c r="D1209" s="150" t="s">
        <v>226</v>
      </c>
      <c r="E1209" s="153" t="s">
        <v>19</v>
      </c>
      <c r="F1209" s="154" t="s">
        <v>3625</v>
      </c>
      <c r="H1209" s="155">
        <v>1</v>
      </c>
      <c r="I1209" s="156"/>
      <c r="L1209" s="152"/>
      <c r="M1209" s="157"/>
      <c r="T1209" s="158"/>
      <c r="AT1209" s="153" t="s">
        <v>226</v>
      </c>
      <c r="AU1209" s="153" t="s">
        <v>79</v>
      </c>
      <c r="AV1209" s="12" t="s">
        <v>79</v>
      </c>
      <c r="AW1209" s="12" t="s">
        <v>31</v>
      </c>
      <c r="AX1209" s="12" t="s">
        <v>69</v>
      </c>
      <c r="AY1209" s="153" t="s">
        <v>212</v>
      </c>
    </row>
    <row r="1210" spans="2:51" s="12" customFormat="1">
      <c r="B1210" s="152"/>
      <c r="D1210" s="150" t="s">
        <v>226</v>
      </c>
      <c r="E1210" s="153" t="s">
        <v>19</v>
      </c>
      <c r="F1210" s="154" t="s">
        <v>3626</v>
      </c>
      <c r="H1210" s="155">
        <v>1</v>
      </c>
      <c r="I1210" s="156"/>
      <c r="L1210" s="152"/>
      <c r="M1210" s="157"/>
      <c r="T1210" s="158"/>
      <c r="AT1210" s="153" t="s">
        <v>226</v>
      </c>
      <c r="AU1210" s="153" t="s">
        <v>79</v>
      </c>
      <c r="AV1210" s="12" t="s">
        <v>79</v>
      </c>
      <c r="AW1210" s="12" t="s">
        <v>31</v>
      </c>
      <c r="AX1210" s="12" t="s">
        <v>69</v>
      </c>
      <c r="AY1210" s="153" t="s">
        <v>212</v>
      </c>
    </row>
    <row r="1211" spans="2:51" s="12" customFormat="1">
      <c r="B1211" s="152"/>
      <c r="D1211" s="150" t="s">
        <v>226</v>
      </c>
      <c r="E1211" s="153" t="s">
        <v>19</v>
      </c>
      <c r="F1211" s="154" t="s">
        <v>3627</v>
      </c>
      <c r="H1211" s="155">
        <v>1</v>
      </c>
      <c r="I1211" s="156"/>
      <c r="L1211" s="152"/>
      <c r="M1211" s="157"/>
      <c r="T1211" s="158"/>
      <c r="AT1211" s="153" t="s">
        <v>226</v>
      </c>
      <c r="AU1211" s="153" t="s">
        <v>79</v>
      </c>
      <c r="AV1211" s="12" t="s">
        <v>79</v>
      </c>
      <c r="AW1211" s="12" t="s">
        <v>31</v>
      </c>
      <c r="AX1211" s="12" t="s">
        <v>69</v>
      </c>
      <c r="AY1211" s="153" t="s">
        <v>212</v>
      </c>
    </row>
    <row r="1212" spans="2:51" s="15" customFormat="1">
      <c r="B1212" s="176"/>
      <c r="D1212" s="150" t="s">
        <v>226</v>
      </c>
      <c r="E1212" s="177" t="s">
        <v>19</v>
      </c>
      <c r="F1212" s="178" t="s">
        <v>455</v>
      </c>
      <c r="H1212" s="179">
        <v>9</v>
      </c>
      <c r="I1212" s="180"/>
      <c r="L1212" s="176"/>
      <c r="M1212" s="181"/>
      <c r="T1212" s="182"/>
      <c r="AT1212" s="177" t="s">
        <v>226</v>
      </c>
      <c r="AU1212" s="177" t="s">
        <v>79</v>
      </c>
      <c r="AV1212" s="15" t="s">
        <v>236</v>
      </c>
      <c r="AW1212" s="15" t="s">
        <v>31</v>
      </c>
      <c r="AX1212" s="15" t="s">
        <v>69</v>
      </c>
      <c r="AY1212" s="177" t="s">
        <v>212</v>
      </c>
    </row>
    <row r="1213" spans="2:51" s="14" customFormat="1">
      <c r="B1213" s="170"/>
      <c r="D1213" s="150" t="s">
        <v>226</v>
      </c>
      <c r="E1213" s="171" t="s">
        <v>19</v>
      </c>
      <c r="F1213" s="172" t="s">
        <v>3631</v>
      </c>
      <c r="H1213" s="171" t="s">
        <v>19</v>
      </c>
      <c r="I1213" s="173"/>
      <c r="L1213" s="170"/>
      <c r="M1213" s="174"/>
      <c r="T1213" s="175"/>
      <c r="AT1213" s="171" t="s">
        <v>226</v>
      </c>
      <c r="AU1213" s="171" t="s">
        <v>79</v>
      </c>
      <c r="AV1213" s="14" t="s">
        <v>77</v>
      </c>
      <c r="AW1213" s="14" t="s">
        <v>31</v>
      </c>
      <c r="AX1213" s="14" t="s">
        <v>69</v>
      </c>
      <c r="AY1213" s="171" t="s">
        <v>212</v>
      </c>
    </row>
    <row r="1214" spans="2:51" s="12" customFormat="1">
      <c r="B1214" s="152"/>
      <c r="D1214" s="150" t="s">
        <v>226</v>
      </c>
      <c r="E1214" s="153" t="s">
        <v>19</v>
      </c>
      <c r="F1214" s="154" t="s">
        <v>3622</v>
      </c>
      <c r="H1214" s="155">
        <v>1</v>
      </c>
      <c r="I1214" s="156"/>
      <c r="L1214" s="152"/>
      <c r="M1214" s="157"/>
      <c r="T1214" s="158"/>
      <c r="AT1214" s="153" t="s">
        <v>226</v>
      </c>
      <c r="AU1214" s="153" t="s">
        <v>79</v>
      </c>
      <c r="AV1214" s="12" t="s">
        <v>79</v>
      </c>
      <c r="AW1214" s="12" t="s">
        <v>31</v>
      </c>
      <c r="AX1214" s="12" t="s">
        <v>69</v>
      </c>
      <c r="AY1214" s="153" t="s">
        <v>212</v>
      </c>
    </row>
    <row r="1215" spans="2:51" s="12" customFormat="1">
      <c r="B1215" s="152"/>
      <c r="D1215" s="150" t="s">
        <v>226</v>
      </c>
      <c r="E1215" s="153" t="s">
        <v>19</v>
      </c>
      <c r="F1215" s="154" t="s">
        <v>3632</v>
      </c>
      <c r="H1215" s="155">
        <v>2</v>
      </c>
      <c r="I1215" s="156"/>
      <c r="L1215" s="152"/>
      <c r="M1215" s="157"/>
      <c r="T1215" s="158"/>
      <c r="AT1215" s="153" t="s">
        <v>226</v>
      </c>
      <c r="AU1215" s="153" t="s">
        <v>79</v>
      </c>
      <c r="AV1215" s="12" t="s">
        <v>79</v>
      </c>
      <c r="AW1215" s="12" t="s">
        <v>31</v>
      </c>
      <c r="AX1215" s="12" t="s">
        <v>69</v>
      </c>
      <c r="AY1215" s="153" t="s">
        <v>212</v>
      </c>
    </row>
    <row r="1216" spans="2:51" s="15" customFormat="1">
      <c r="B1216" s="176"/>
      <c r="D1216" s="150" t="s">
        <v>226</v>
      </c>
      <c r="E1216" s="177" t="s">
        <v>19</v>
      </c>
      <c r="F1216" s="178" t="s">
        <v>455</v>
      </c>
      <c r="H1216" s="179">
        <v>3</v>
      </c>
      <c r="I1216" s="180"/>
      <c r="L1216" s="176"/>
      <c r="M1216" s="181"/>
      <c r="T1216" s="182"/>
      <c r="AT1216" s="177" t="s">
        <v>226</v>
      </c>
      <c r="AU1216" s="177" t="s">
        <v>79</v>
      </c>
      <c r="AV1216" s="15" t="s">
        <v>236</v>
      </c>
      <c r="AW1216" s="15" t="s">
        <v>31</v>
      </c>
      <c r="AX1216" s="15" t="s">
        <v>69</v>
      </c>
      <c r="AY1216" s="177" t="s">
        <v>212</v>
      </c>
    </row>
    <row r="1217" spans="2:65" s="14" customFormat="1">
      <c r="B1217" s="170"/>
      <c r="D1217" s="150" t="s">
        <v>226</v>
      </c>
      <c r="E1217" s="171" t="s">
        <v>19</v>
      </c>
      <c r="F1217" s="172" t="s">
        <v>3633</v>
      </c>
      <c r="H1217" s="171" t="s">
        <v>19</v>
      </c>
      <c r="I1217" s="173"/>
      <c r="L1217" s="170"/>
      <c r="M1217" s="174"/>
      <c r="T1217" s="175"/>
      <c r="AT1217" s="171" t="s">
        <v>226</v>
      </c>
      <c r="AU1217" s="171" t="s">
        <v>79</v>
      </c>
      <c r="AV1217" s="14" t="s">
        <v>77</v>
      </c>
      <c r="AW1217" s="14" t="s">
        <v>31</v>
      </c>
      <c r="AX1217" s="14" t="s">
        <v>69</v>
      </c>
      <c r="AY1217" s="171" t="s">
        <v>212</v>
      </c>
    </row>
    <row r="1218" spans="2:65" s="12" customFormat="1">
      <c r="B1218" s="152"/>
      <c r="D1218" s="150" t="s">
        <v>226</v>
      </c>
      <c r="E1218" s="153" t="s">
        <v>19</v>
      </c>
      <c r="F1218" s="154" t="s">
        <v>3625</v>
      </c>
      <c r="H1218" s="155">
        <v>1</v>
      </c>
      <c r="I1218" s="156"/>
      <c r="L1218" s="152"/>
      <c r="M1218" s="157"/>
      <c r="T1218" s="158"/>
      <c r="AT1218" s="153" t="s">
        <v>226</v>
      </c>
      <c r="AU1218" s="153" t="s">
        <v>79</v>
      </c>
      <c r="AV1218" s="12" t="s">
        <v>79</v>
      </c>
      <c r="AW1218" s="12" t="s">
        <v>31</v>
      </c>
      <c r="AX1218" s="12" t="s">
        <v>69</v>
      </c>
      <c r="AY1218" s="153" t="s">
        <v>212</v>
      </c>
    </row>
    <row r="1219" spans="2:65" s="15" customFormat="1">
      <c r="B1219" s="176"/>
      <c r="D1219" s="150" t="s">
        <v>226</v>
      </c>
      <c r="E1219" s="177" t="s">
        <v>19</v>
      </c>
      <c r="F1219" s="178" t="s">
        <v>455</v>
      </c>
      <c r="H1219" s="179">
        <v>1</v>
      </c>
      <c r="I1219" s="180"/>
      <c r="L1219" s="176"/>
      <c r="M1219" s="181"/>
      <c r="T1219" s="182"/>
      <c r="AT1219" s="177" t="s">
        <v>226</v>
      </c>
      <c r="AU1219" s="177" t="s">
        <v>79</v>
      </c>
      <c r="AV1219" s="15" t="s">
        <v>236</v>
      </c>
      <c r="AW1219" s="15" t="s">
        <v>31</v>
      </c>
      <c r="AX1219" s="15" t="s">
        <v>69</v>
      </c>
      <c r="AY1219" s="177" t="s">
        <v>212</v>
      </c>
    </row>
    <row r="1220" spans="2:65" s="13" customFormat="1">
      <c r="B1220" s="159"/>
      <c r="D1220" s="150" t="s">
        <v>226</v>
      </c>
      <c r="E1220" s="160" t="s">
        <v>19</v>
      </c>
      <c r="F1220" s="161" t="s">
        <v>228</v>
      </c>
      <c r="H1220" s="162">
        <v>20</v>
      </c>
      <c r="I1220" s="163"/>
      <c r="L1220" s="159"/>
      <c r="M1220" s="164"/>
      <c r="T1220" s="165"/>
      <c r="AT1220" s="160" t="s">
        <v>226</v>
      </c>
      <c r="AU1220" s="160" t="s">
        <v>79</v>
      </c>
      <c r="AV1220" s="13" t="s">
        <v>229</v>
      </c>
      <c r="AW1220" s="13" t="s">
        <v>31</v>
      </c>
      <c r="AX1220" s="13" t="s">
        <v>77</v>
      </c>
      <c r="AY1220" s="160" t="s">
        <v>212</v>
      </c>
    </row>
    <row r="1221" spans="2:65" s="1" customFormat="1" ht="24.2" customHeight="1">
      <c r="B1221" s="34"/>
      <c r="C1221" s="133" t="s">
        <v>1476</v>
      </c>
      <c r="D1221" s="133" t="s">
        <v>215</v>
      </c>
      <c r="E1221" s="134" t="s">
        <v>3634</v>
      </c>
      <c r="F1221" s="135" t="s">
        <v>3635</v>
      </c>
      <c r="G1221" s="136" t="s">
        <v>624</v>
      </c>
      <c r="H1221" s="137">
        <v>1</v>
      </c>
      <c r="I1221" s="138"/>
      <c r="J1221" s="139">
        <f>ROUND(I1221*H1221,2)</f>
        <v>0</v>
      </c>
      <c r="K1221" s="135" t="s">
        <v>219</v>
      </c>
      <c r="L1221" s="34"/>
      <c r="M1221" s="140" t="s">
        <v>19</v>
      </c>
      <c r="N1221" s="141" t="s">
        <v>40</v>
      </c>
      <c r="P1221" s="142">
        <f>O1221*H1221</f>
        <v>0</v>
      </c>
      <c r="Q1221" s="142">
        <v>0</v>
      </c>
      <c r="R1221" s="142">
        <f>Q1221*H1221</f>
        <v>0</v>
      </c>
      <c r="S1221" s="142">
        <v>0.187</v>
      </c>
      <c r="T1221" s="143">
        <f>S1221*H1221</f>
        <v>0.187</v>
      </c>
      <c r="AR1221" s="144" t="s">
        <v>229</v>
      </c>
      <c r="AT1221" s="144" t="s">
        <v>215</v>
      </c>
      <c r="AU1221" s="144" t="s">
        <v>79</v>
      </c>
      <c r="AY1221" s="19" t="s">
        <v>212</v>
      </c>
      <c r="BE1221" s="145">
        <f>IF(N1221="základní",J1221,0)</f>
        <v>0</v>
      </c>
      <c r="BF1221" s="145">
        <f>IF(N1221="snížená",J1221,0)</f>
        <v>0</v>
      </c>
      <c r="BG1221" s="145">
        <f>IF(N1221="zákl. přenesená",J1221,0)</f>
        <v>0</v>
      </c>
      <c r="BH1221" s="145">
        <f>IF(N1221="sníž. přenesená",J1221,0)</f>
        <v>0</v>
      </c>
      <c r="BI1221" s="145">
        <f>IF(N1221="nulová",J1221,0)</f>
        <v>0</v>
      </c>
      <c r="BJ1221" s="19" t="s">
        <v>77</v>
      </c>
      <c r="BK1221" s="145">
        <f>ROUND(I1221*H1221,2)</f>
        <v>0</v>
      </c>
      <c r="BL1221" s="19" t="s">
        <v>229</v>
      </c>
      <c r="BM1221" s="144" t="s">
        <v>3636</v>
      </c>
    </row>
    <row r="1222" spans="2:65" s="1" customFormat="1">
      <c r="B1222" s="34"/>
      <c r="D1222" s="146" t="s">
        <v>222</v>
      </c>
      <c r="F1222" s="147" t="s">
        <v>3637</v>
      </c>
      <c r="I1222" s="148"/>
      <c r="L1222" s="34"/>
      <c r="M1222" s="149"/>
      <c r="T1222" s="55"/>
      <c r="AT1222" s="19" t="s">
        <v>222</v>
      </c>
      <c r="AU1222" s="19" t="s">
        <v>79</v>
      </c>
    </row>
    <row r="1223" spans="2:65" s="14" customFormat="1">
      <c r="B1223" s="170"/>
      <c r="D1223" s="150" t="s">
        <v>226</v>
      </c>
      <c r="E1223" s="171" t="s">
        <v>19</v>
      </c>
      <c r="F1223" s="172" t="s">
        <v>3613</v>
      </c>
      <c r="H1223" s="171" t="s">
        <v>19</v>
      </c>
      <c r="I1223" s="173"/>
      <c r="L1223" s="170"/>
      <c r="M1223" s="174"/>
      <c r="T1223" s="175"/>
      <c r="AT1223" s="171" t="s">
        <v>226</v>
      </c>
      <c r="AU1223" s="171" t="s">
        <v>79</v>
      </c>
      <c r="AV1223" s="14" t="s">
        <v>77</v>
      </c>
      <c r="AW1223" s="14" t="s">
        <v>31</v>
      </c>
      <c r="AX1223" s="14" t="s">
        <v>69</v>
      </c>
      <c r="AY1223" s="171" t="s">
        <v>212</v>
      </c>
    </row>
    <row r="1224" spans="2:65" s="14" customFormat="1">
      <c r="B1224" s="170"/>
      <c r="D1224" s="150" t="s">
        <v>226</v>
      </c>
      <c r="E1224" s="171" t="s">
        <v>19</v>
      </c>
      <c r="F1224" s="172" t="s">
        <v>3638</v>
      </c>
      <c r="H1224" s="171" t="s">
        <v>19</v>
      </c>
      <c r="I1224" s="173"/>
      <c r="L1224" s="170"/>
      <c r="M1224" s="174"/>
      <c r="T1224" s="175"/>
      <c r="AT1224" s="171" t="s">
        <v>226</v>
      </c>
      <c r="AU1224" s="171" t="s">
        <v>79</v>
      </c>
      <c r="AV1224" s="14" t="s">
        <v>77</v>
      </c>
      <c r="AW1224" s="14" t="s">
        <v>31</v>
      </c>
      <c r="AX1224" s="14" t="s">
        <v>69</v>
      </c>
      <c r="AY1224" s="171" t="s">
        <v>212</v>
      </c>
    </row>
    <row r="1225" spans="2:65" s="12" customFormat="1">
      <c r="B1225" s="152"/>
      <c r="D1225" s="150" t="s">
        <v>226</v>
      </c>
      <c r="E1225" s="153" t="s">
        <v>19</v>
      </c>
      <c r="F1225" s="154" t="s">
        <v>3624</v>
      </c>
      <c r="H1225" s="155">
        <v>1</v>
      </c>
      <c r="I1225" s="156"/>
      <c r="L1225" s="152"/>
      <c r="M1225" s="157"/>
      <c r="T1225" s="158"/>
      <c r="AT1225" s="153" t="s">
        <v>226</v>
      </c>
      <c r="AU1225" s="153" t="s">
        <v>79</v>
      </c>
      <c r="AV1225" s="12" t="s">
        <v>79</v>
      </c>
      <c r="AW1225" s="12" t="s">
        <v>31</v>
      </c>
      <c r="AX1225" s="12" t="s">
        <v>69</v>
      </c>
      <c r="AY1225" s="153" t="s">
        <v>212</v>
      </c>
    </row>
    <row r="1226" spans="2:65" s="15" customFormat="1">
      <c r="B1226" s="176"/>
      <c r="D1226" s="150" t="s">
        <v>226</v>
      </c>
      <c r="E1226" s="177" t="s">
        <v>19</v>
      </c>
      <c r="F1226" s="178" t="s">
        <v>455</v>
      </c>
      <c r="H1226" s="179">
        <v>1</v>
      </c>
      <c r="I1226" s="180"/>
      <c r="L1226" s="176"/>
      <c r="M1226" s="181"/>
      <c r="T1226" s="182"/>
      <c r="AT1226" s="177" t="s">
        <v>226</v>
      </c>
      <c r="AU1226" s="177" t="s">
        <v>79</v>
      </c>
      <c r="AV1226" s="15" t="s">
        <v>236</v>
      </c>
      <c r="AW1226" s="15" t="s">
        <v>31</v>
      </c>
      <c r="AX1226" s="15" t="s">
        <v>69</v>
      </c>
      <c r="AY1226" s="177" t="s">
        <v>212</v>
      </c>
    </row>
    <row r="1227" spans="2:65" s="13" customFormat="1">
      <c r="B1227" s="159"/>
      <c r="D1227" s="150" t="s">
        <v>226</v>
      </c>
      <c r="E1227" s="160" t="s">
        <v>19</v>
      </c>
      <c r="F1227" s="161" t="s">
        <v>228</v>
      </c>
      <c r="H1227" s="162">
        <v>1</v>
      </c>
      <c r="I1227" s="163"/>
      <c r="L1227" s="159"/>
      <c r="M1227" s="164"/>
      <c r="T1227" s="165"/>
      <c r="AT1227" s="160" t="s">
        <v>226</v>
      </c>
      <c r="AU1227" s="160" t="s">
        <v>79</v>
      </c>
      <c r="AV1227" s="13" t="s">
        <v>229</v>
      </c>
      <c r="AW1227" s="13" t="s">
        <v>31</v>
      </c>
      <c r="AX1227" s="13" t="s">
        <v>77</v>
      </c>
      <c r="AY1227" s="160" t="s">
        <v>212</v>
      </c>
    </row>
    <row r="1228" spans="2:65" s="1" customFormat="1" ht="24.2" customHeight="1">
      <c r="B1228" s="34"/>
      <c r="C1228" s="133" t="s">
        <v>1485</v>
      </c>
      <c r="D1228" s="133" t="s">
        <v>215</v>
      </c>
      <c r="E1228" s="134" t="s">
        <v>3639</v>
      </c>
      <c r="F1228" s="135" t="s">
        <v>3640</v>
      </c>
      <c r="G1228" s="136" t="s">
        <v>495</v>
      </c>
      <c r="H1228" s="137">
        <v>0.61599999999999999</v>
      </c>
      <c r="I1228" s="138"/>
      <c r="J1228" s="139">
        <f>ROUND(I1228*H1228,2)</f>
        <v>0</v>
      </c>
      <c r="K1228" s="135" t="s">
        <v>219</v>
      </c>
      <c r="L1228" s="34"/>
      <c r="M1228" s="140" t="s">
        <v>19</v>
      </c>
      <c r="N1228" s="141" t="s">
        <v>40</v>
      </c>
      <c r="P1228" s="142">
        <f>O1228*H1228</f>
        <v>0</v>
      </c>
      <c r="Q1228" s="142">
        <v>0</v>
      </c>
      <c r="R1228" s="142">
        <f>Q1228*H1228</f>
        <v>0</v>
      </c>
      <c r="S1228" s="142">
        <v>0.36499999999999999</v>
      </c>
      <c r="T1228" s="143">
        <f>S1228*H1228</f>
        <v>0.22483999999999998</v>
      </c>
      <c r="AR1228" s="144" t="s">
        <v>229</v>
      </c>
      <c r="AT1228" s="144" t="s">
        <v>215</v>
      </c>
      <c r="AU1228" s="144" t="s">
        <v>79</v>
      </c>
      <c r="AY1228" s="19" t="s">
        <v>212</v>
      </c>
      <c r="BE1228" s="145">
        <f>IF(N1228="základní",J1228,0)</f>
        <v>0</v>
      </c>
      <c r="BF1228" s="145">
        <f>IF(N1228="snížená",J1228,0)</f>
        <v>0</v>
      </c>
      <c r="BG1228" s="145">
        <f>IF(N1228="zákl. přenesená",J1228,0)</f>
        <v>0</v>
      </c>
      <c r="BH1228" s="145">
        <f>IF(N1228="sníž. přenesená",J1228,0)</f>
        <v>0</v>
      </c>
      <c r="BI1228" s="145">
        <f>IF(N1228="nulová",J1228,0)</f>
        <v>0</v>
      </c>
      <c r="BJ1228" s="19" t="s">
        <v>77</v>
      </c>
      <c r="BK1228" s="145">
        <f>ROUND(I1228*H1228,2)</f>
        <v>0</v>
      </c>
      <c r="BL1228" s="19" t="s">
        <v>229</v>
      </c>
      <c r="BM1228" s="144" t="s">
        <v>3641</v>
      </c>
    </row>
    <row r="1229" spans="2:65" s="1" customFormat="1">
      <c r="B1229" s="34"/>
      <c r="D1229" s="146" t="s">
        <v>222</v>
      </c>
      <c r="F1229" s="147" t="s">
        <v>3642</v>
      </c>
      <c r="I1229" s="148"/>
      <c r="L1229" s="34"/>
      <c r="M1229" s="149"/>
      <c r="T1229" s="55"/>
      <c r="AT1229" s="19" t="s">
        <v>222</v>
      </c>
      <c r="AU1229" s="19" t="s">
        <v>79</v>
      </c>
    </row>
    <row r="1230" spans="2:65" s="14" customFormat="1">
      <c r="B1230" s="170"/>
      <c r="D1230" s="150" t="s">
        <v>226</v>
      </c>
      <c r="E1230" s="171" t="s">
        <v>19</v>
      </c>
      <c r="F1230" s="172" t="s">
        <v>3613</v>
      </c>
      <c r="H1230" s="171" t="s">
        <v>19</v>
      </c>
      <c r="I1230" s="173"/>
      <c r="L1230" s="170"/>
      <c r="M1230" s="174"/>
      <c r="T1230" s="175"/>
      <c r="AT1230" s="171" t="s">
        <v>226</v>
      </c>
      <c r="AU1230" s="171" t="s">
        <v>79</v>
      </c>
      <c r="AV1230" s="14" t="s">
        <v>77</v>
      </c>
      <c r="AW1230" s="14" t="s">
        <v>31</v>
      </c>
      <c r="AX1230" s="14" t="s">
        <v>69</v>
      </c>
      <c r="AY1230" s="171" t="s">
        <v>212</v>
      </c>
    </row>
    <row r="1231" spans="2:65" s="14" customFormat="1">
      <c r="B1231" s="170"/>
      <c r="D1231" s="150" t="s">
        <v>226</v>
      </c>
      <c r="E1231" s="171" t="s">
        <v>19</v>
      </c>
      <c r="F1231" s="172" t="s">
        <v>3643</v>
      </c>
      <c r="H1231" s="171" t="s">
        <v>19</v>
      </c>
      <c r="I1231" s="173"/>
      <c r="L1231" s="170"/>
      <c r="M1231" s="174"/>
      <c r="T1231" s="175"/>
      <c r="AT1231" s="171" t="s">
        <v>226</v>
      </c>
      <c r="AU1231" s="171" t="s">
        <v>79</v>
      </c>
      <c r="AV1231" s="14" t="s">
        <v>77</v>
      </c>
      <c r="AW1231" s="14" t="s">
        <v>31</v>
      </c>
      <c r="AX1231" s="14" t="s">
        <v>69</v>
      </c>
      <c r="AY1231" s="171" t="s">
        <v>212</v>
      </c>
    </row>
    <row r="1232" spans="2:65" s="12" customFormat="1">
      <c r="B1232" s="152"/>
      <c r="D1232" s="150" t="s">
        <v>226</v>
      </c>
      <c r="E1232" s="153" t="s">
        <v>19</v>
      </c>
      <c r="F1232" s="154" t="s">
        <v>3644</v>
      </c>
      <c r="H1232" s="155">
        <v>0.36</v>
      </c>
      <c r="I1232" s="156"/>
      <c r="L1232" s="152"/>
      <c r="M1232" s="157"/>
      <c r="T1232" s="158"/>
      <c r="AT1232" s="153" t="s">
        <v>226</v>
      </c>
      <c r="AU1232" s="153" t="s">
        <v>79</v>
      </c>
      <c r="AV1232" s="12" t="s">
        <v>79</v>
      </c>
      <c r="AW1232" s="12" t="s">
        <v>31</v>
      </c>
      <c r="AX1232" s="12" t="s">
        <v>69</v>
      </c>
      <c r="AY1232" s="153" t="s">
        <v>212</v>
      </c>
    </row>
    <row r="1233" spans="2:65" s="15" customFormat="1">
      <c r="B1233" s="176"/>
      <c r="D1233" s="150" t="s">
        <v>226</v>
      </c>
      <c r="E1233" s="177" t="s">
        <v>19</v>
      </c>
      <c r="F1233" s="178" t="s">
        <v>455</v>
      </c>
      <c r="H1233" s="179">
        <v>0.36</v>
      </c>
      <c r="I1233" s="180"/>
      <c r="L1233" s="176"/>
      <c r="M1233" s="181"/>
      <c r="T1233" s="182"/>
      <c r="AT1233" s="177" t="s">
        <v>226</v>
      </c>
      <c r="AU1233" s="177" t="s">
        <v>79</v>
      </c>
      <c r="AV1233" s="15" t="s">
        <v>236</v>
      </c>
      <c r="AW1233" s="15" t="s">
        <v>31</v>
      </c>
      <c r="AX1233" s="15" t="s">
        <v>69</v>
      </c>
      <c r="AY1233" s="177" t="s">
        <v>212</v>
      </c>
    </row>
    <row r="1234" spans="2:65" s="14" customFormat="1">
      <c r="B1234" s="170"/>
      <c r="D1234" s="150" t="s">
        <v>226</v>
      </c>
      <c r="E1234" s="171" t="s">
        <v>19</v>
      </c>
      <c r="F1234" s="172" t="s">
        <v>3645</v>
      </c>
      <c r="H1234" s="171" t="s">
        <v>19</v>
      </c>
      <c r="I1234" s="173"/>
      <c r="L1234" s="170"/>
      <c r="M1234" s="174"/>
      <c r="T1234" s="175"/>
      <c r="AT1234" s="171" t="s">
        <v>226</v>
      </c>
      <c r="AU1234" s="171" t="s">
        <v>79</v>
      </c>
      <c r="AV1234" s="14" t="s">
        <v>77</v>
      </c>
      <c r="AW1234" s="14" t="s">
        <v>31</v>
      </c>
      <c r="AX1234" s="14" t="s">
        <v>69</v>
      </c>
      <c r="AY1234" s="171" t="s">
        <v>212</v>
      </c>
    </row>
    <row r="1235" spans="2:65" s="12" customFormat="1">
      <c r="B1235" s="152"/>
      <c r="D1235" s="150" t="s">
        <v>226</v>
      </c>
      <c r="E1235" s="153" t="s">
        <v>19</v>
      </c>
      <c r="F1235" s="154" t="s">
        <v>3646</v>
      </c>
      <c r="H1235" s="155">
        <v>0.25600000000000001</v>
      </c>
      <c r="I1235" s="156"/>
      <c r="L1235" s="152"/>
      <c r="M1235" s="157"/>
      <c r="T1235" s="158"/>
      <c r="AT1235" s="153" t="s">
        <v>226</v>
      </c>
      <c r="AU1235" s="153" t="s">
        <v>79</v>
      </c>
      <c r="AV1235" s="12" t="s">
        <v>79</v>
      </c>
      <c r="AW1235" s="12" t="s">
        <v>31</v>
      </c>
      <c r="AX1235" s="12" t="s">
        <v>69</v>
      </c>
      <c r="AY1235" s="153" t="s">
        <v>212</v>
      </c>
    </row>
    <row r="1236" spans="2:65" s="15" customFormat="1">
      <c r="B1236" s="176"/>
      <c r="D1236" s="150" t="s">
        <v>226</v>
      </c>
      <c r="E1236" s="177" t="s">
        <v>19</v>
      </c>
      <c r="F1236" s="178" t="s">
        <v>455</v>
      </c>
      <c r="H1236" s="179">
        <v>0.25600000000000001</v>
      </c>
      <c r="I1236" s="180"/>
      <c r="L1236" s="176"/>
      <c r="M1236" s="181"/>
      <c r="T1236" s="182"/>
      <c r="AT1236" s="177" t="s">
        <v>226</v>
      </c>
      <c r="AU1236" s="177" t="s">
        <v>79</v>
      </c>
      <c r="AV1236" s="15" t="s">
        <v>236</v>
      </c>
      <c r="AW1236" s="15" t="s">
        <v>31</v>
      </c>
      <c r="AX1236" s="15" t="s">
        <v>69</v>
      </c>
      <c r="AY1236" s="177" t="s">
        <v>212</v>
      </c>
    </row>
    <row r="1237" spans="2:65" s="13" customFormat="1">
      <c r="B1237" s="159"/>
      <c r="D1237" s="150" t="s">
        <v>226</v>
      </c>
      <c r="E1237" s="160" t="s">
        <v>19</v>
      </c>
      <c r="F1237" s="161" t="s">
        <v>228</v>
      </c>
      <c r="H1237" s="162">
        <v>0.61599999999999999</v>
      </c>
      <c r="I1237" s="163"/>
      <c r="L1237" s="159"/>
      <c r="M1237" s="164"/>
      <c r="T1237" s="165"/>
      <c r="AT1237" s="160" t="s">
        <v>226</v>
      </c>
      <c r="AU1237" s="160" t="s">
        <v>79</v>
      </c>
      <c r="AV1237" s="13" t="s">
        <v>229</v>
      </c>
      <c r="AW1237" s="13" t="s">
        <v>31</v>
      </c>
      <c r="AX1237" s="13" t="s">
        <v>77</v>
      </c>
      <c r="AY1237" s="160" t="s">
        <v>212</v>
      </c>
    </row>
    <row r="1238" spans="2:65" s="1" customFormat="1" ht="24.2" customHeight="1">
      <c r="B1238" s="34"/>
      <c r="C1238" s="133" t="s">
        <v>1492</v>
      </c>
      <c r="D1238" s="133" t="s">
        <v>215</v>
      </c>
      <c r="E1238" s="134" t="s">
        <v>3647</v>
      </c>
      <c r="F1238" s="135" t="s">
        <v>3648</v>
      </c>
      <c r="G1238" s="136" t="s">
        <v>420</v>
      </c>
      <c r="H1238" s="137">
        <v>8.8999999999999996E-2</v>
      </c>
      <c r="I1238" s="138"/>
      <c r="J1238" s="139">
        <f>ROUND(I1238*H1238,2)</f>
        <v>0</v>
      </c>
      <c r="K1238" s="135" t="s">
        <v>219</v>
      </c>
      <c r="L1238" s="34"/>
      <c r="M1238" s="140" t="s">
        <v>19</v>
      </c>
      <c r="N1238" s="141" t="s">
        <v>40</v>
      </c>
      <c r="P1238" s="142">
        <f>O1238*H1238</f>
        <v>0</v>
      </c>
      <c r="Q1238" s="142">
        <v>0</v>
      </c>
      <c r="R1238" s="142">
        <f>Q1238*H1238</f>
        <v>0</v>
      </c>
      <c r="S1238" s="142">
        <v>2.4</v>
      </c>
      <c r="T1238" s="143">
        <f>S1238*H1238</f>
        <v>0.21359999999999998</v>
      </c>
      <c r="AR1238" s="144" t="s">
        <v>229</v>
      </c>
      <c r="AT1238" s="144" t="s">
        <v>215</v>
      </c>
      <c r="AU1238" s="144" t="s">
        <v>79</v>
      </c>
      <c r="AY1238" s="19" t="s">
        <v>212</v>
      </c>
      <c r="BE1238" s="145">
        <f>IF(N1238="základní",J1238,0)</f>
        <v>0</v>
      </c>
      <c r="BF1238" s="145">
        <f>IF(N1238="snížená",J1238,0)</f>
        <v>0</v>
      </c>
      <c r="BG1238" s="145">
        <f>IF(N1238="zákl. přenesená",J1238,0)</f>
        <v>0</v>
      </c>
      <c r="BH1238" s="145">
        <f>IF(N1238="sníž. přenesená",J1238,0)</f>
        <v>0</v>
      </c>
      <c r="BI1238" s="145">
        <f>IF(N1238="nulová",J1238,0)</f>
        <v>0</v>
      </c>
      <c r="BJ1238" s="19" t="s">
        <v>77</v>
      </c>
      <c r="BK1238" s="145">
        <f>ROUND(I1238*H1238,2)</f>
        <v>0</v>
      </c>
      <c r="BL1238" s="19" t="s">
        <v>229</v>
      </c>
      <c r="BM1238" s="144" t="s">
        <v>3649</v>
      </c>
    </row>
    <row r="1239" spans="2:65" s="1" customFormat="1">
      <c r="B1239" s="34"/>
      <c r="D1239" s="146" t="s">
        <v>222</v>
      </c>
      <c r="F1239" s="147" t="s">
        <v>3650</v>
      </c>
      <c r="I1239" s="148"/>
      <c r="L1239" s="34"/>
      <c r="M1239" s="149"/>
      <c r="T1239" s="55"/>
      <c r="AT1239" s="19" t="s">
        <v>222</v>
      </c>
      <c r="AU1239" s="19" t="s">
        <v>79</v>
      </c>
    </row>
    <row r="1240" spans="2:65" s="14" customFormat="1">
      <c r="B1240" s="170"/>
      <c r="D1240" s="150" t="s">
        <v>226</v>
      </c>
      <c r="E1240" s="171" t="s">
        <v>19</v>
      </c>
      <c r="F1240" s="172" t="s">
        <v>3613</v>
      </c>
      <c r="H1240" s="171" t="s">
        <v>19</v>
      </c>
      <c r="I1240" s="173"/>
      <c r="L1240" s="170"/>
      <c r="M1240" s="174"/>
      <c r="T1240" s="175"/>
      <c r="AT1240" s="171" t="s">
        <v>226</v>
      </c>
      <c r="AU1240" s="171" t="s">
        <v>79</v>
      </c>
      <c r="AV1240" s="14" t="s">
        <v>77</v>
      </c>
      <c r="AW1240" s="14" t="s">
        <v>31</v>
      </c>
      <c r="AX1240" s="14" t="s">
        <v>69</v>
      </c>
      <c r="AY1240" s="171" t="s">
        <v>212</v>
      </c>
    </row>
    <row r="1241" spans="2:65" s="14" customFormat="1">
      <c r="B1241" s="170"/>
      <c r="D1241" s="150" t="s">
        <v>226</v>
      </c>
      <c r="E1241" s="171" t="s">
        <v>19</v>
      </c>
      <c r="F1241" s="172" t="s">
        <v>3651</v>
      </c>
      <c r="H1241" s="171" t="s">
        <v>19</v>
      </c>
      <c r="I1241" s="173"/>
      <c r="L1241" s="170"/>
      <c r="M1241" s="174"/>
      <c r="T1241" s="175"/>
      <c r="AT1241" s="171" t="s">
        <v>226</v>
      </c>
      <c r="AU1241" s="171" t="s">
        <v>79</v>
      </c>
      <c r="AV1241" s="14" t="s">
        <v>77</v>
      </c>
      <c r="AW1241" s="14" t="s">
        <v>31</v>
      </c>
      <c r="AX1241" s="14" t="s">
        <v>69</v>
      </c>
      <c r="AY1241" s="171" t="s">
        <v>212</v>
      </c>
    </row>
    <row r="1242" spans="2:65" s="12" customFormat="1">
      <c r="B1242" s="152"/>
      <c r="D1242" s="150" t="s">
        <v>226</v>
      </c>
      <c r="E1242" s="153" t="s">
        <v>19</v>
      </c>
      <c r="F1242" s="154" t="s">
        <v>3652</v>
      </c>
      <c r="H1242" s="155">
        <v>8.8999999999999996E-2</v>
      </c>
      <c r="I1242" s="156"/>
      <c r="L1242" s="152"/>
      <c r="M1242" s="157"/>
      <c r="T1242" s="158"/>
      <c r="AT1242" s="153" t="s">
        <v>226</v>
      </c>
      <c r="AU1242" s="153" t="s">
        <v>79</v>
      </c>
      <c r="AV1242" s="12" t="s">
        <v>79</v>
      </c>
      <c r="AW1242" s="12" t="s">
        <v>31</v>
      </c>
      <c r="AX1242" s="12" t="s">
        <v>69</v>
      </c>
      <c r="AY1242" s="153" t="s">
        <v>212</v>
      </c>
    </row>
    <row r="1243" spans="2:65" s="15" customFormat="1">
      <c r="B1243" s="176"/>
      <c r="D1243" s="150" t="s">
        <v>226</v>
      </c>
      <c r="E1243" s="177" t="s">
        <v>19</v>
      </c>
      <c r="F1243" s="178" t="s">
        <v>455</v>
      </c>
      <c r="H1243" s="179">
        <v>8.8999999999999996E-2</v>
      </c>
      <c r="I1243" s="180"/>
      <c r="L1243" s="176"/>
      <c r="M1243" s="181"/>
      <c r="T1243" s="182"/>
      <c r="AT1243" s="177" t="s">
        <v>226</v>
      </c>
      <c r="AU1243" s="177" t="s">
        <v>79</v>
      </c>
      <c r="AV1243" s="15" t="s">
        <v>236</v>
      </c>
      <c r="AW1243" s="15" t="s">
        <v>31</v>
      </c>
      <c r="AX1243" s="15" t="s">
        <v>69</v>
      </c>
      <c r="AY1243" s="177" t="s">
        <v>212</v>
      </c>
    </row>
    <row r="1244" spans="2:65" s="13" customFormat="1">
      <c r="B1244" s="159"/>
      <c r="D1244" s="150" t="s">
        <v>226</v>
      </c>
      <c r="E1244" s="160" t="s">
        <v>19</v>
      </c>
      <c r="F1244" s="161" t="s">
        <v>228</v>
      </c>
      <c r="H1244" s="162">
        <v>8.8999999999999996E-2</v>
      </c>
      <c r="I1244" s="163"/>
      <c r="L1244" s="159"/>
      <c r="M1244" s="164"/>
      <c r="T1244" s="165"/>
      <c r="AT1244" s="160" t="s">
        <v>226</v>
      </c>
      <c r="AU1244" s="160" t="s">
        <v>79</v>
      </c>
      <c r="AV1244" s="13" t="s">
        <v>229</v>
      </c>
      <c r="AW1244" s="13" t="s">
        <v>31</v>
      </c>
      <c r="AX1244" s="13" t="s">
        <v>77</v>
      </c>
      <c r="AY1244" s="160" t="s">
        <v>212</v>
      </c>
    </row>
    <row r="1245" spans="2:65" s="1" customFormat="1" ht="21.75" customHeight="1">
      <c r="B1245" s="34"/>
      <c r="C1245" s="133" t="s">
        <v>1505</v>
      </c>
      <c r="D1245" s="133" t="s">
        <v>215</v>
      </c>
      <c r="E1245" s="134" t="s">
        <v>3653</v>
      </c>
      <c r="F1245" s="135" t="s">
        <v>3654</v>
      </c>
      <c r="G1245" s="136" t="s">
        <v>536</v>
      </c>
      <c r="H1245" s="137">
        <v>270</v>
      </c>
      <c r="I1245" s="138"/>
      <c r="J1245" s="139">
        <f>ROUND(I1245*H1245,2)</f>
        <v>0</v>
      </c>
      <c r="K1245" s="135" t="s">
        <v>219</v>
      </c>
      <c r="L1245" s="34"/>
      <c r="M1245" s="140" t="s">
        <v>19</v>
      </c>
      <c r="N1245" s="141" t="s">
        <v>40</v>
      </c>
      <c r="P1245" s="142">
        <f>O1245*H1245</f>
        <v>0</v>
      </c>
      <c r="Q1245" s="142">
        <v>0</v>
      </c>
      <c r="R1245" s="142">
        <f>Q1245*H1245</f>
        <v>0</v>
      </c>
      <c r="S1245" s="142">
        <v>2E-3</v>
      </c>
      <c r="T1245" s="143">
        <f>S1245*H1245</f>
        <v>0.54</v>
      </c>
      <c r="AR1245" s="144" t="s">
        <v>229</v>
      </c>
      <c r="AT1245" s="144" t="s">
        <v>215</v>
      </c>
      <c r="AU1245" s="144" t="s">
        <v>79</v>
      </c>
      <c r="AY1245" s="19" t="s">
        <v>212</v>
      </c>
      <c r="BE1245" s="145">
        <f>IF(N1245="základní",J1245,0)</f>
        <v>0</v>
      </c>
      <c r="BF1245" s="145">
        <f>IF(N1245="snížená",J1245,0)</f>
        <v>0</v>
      </c>
      <c r="BG1245" s="145">
        <f>IF(N1245="zákl. přenesená",J1245,0)</f>
        <v>0</v>
      </c>
      <c r="BH1245" s="145">
        <f>IF(N1245="sníž. přenesená",J1245,0)</f>
        <v>0</v>
      </c>
      <c r="BI1245" s="145">
        <f>IF(N1245="nulová",J1245,0)</f>
        <v>0</v>
      </c>
      <c r="BJ1245" s="19" t="s">
        <v>77</v>
      </c>
      <c r="BK1245" s="145">
        <f>ROUND(I1245*H1245,2)</f>
        <v>0</v>
      </c>
      <c r="BL1245" s="19" t="s">
        <v>229</v>
      </c>
      <c r="BM1245" s="144" t="s">
        <v>3655</v>
      </c>
    </row>
    <row r="1246" spans="2:65" s="1" customFormat="1">
      <c r="B1246" s="34"/>
      <c r="D1246" s="146" t="s">
        <v>222</v>
      </c>
      <c r="F1246" s="147" t="s">
        <v>3656</v>
      </c>
      <c r="I1246" s="148"/>
      <c r="L1246" s="34"/>
      <c r="M1246" s="149"/>
      <c r="T1246" s="55"/>
      <c r="AT1246" s="19" t="s">
        <v>222</v>
      </c>
      <c r="AU1246" s="19" t="s">
        <v>79</v>
      </c>
    </row>
    <row r="1247" spans="2:65" s="14" customFormat="1">
      <c r="B1247" s="170"/>
      <c r="D1247" s="150" t="s">
        <v>226</v>
      </c>
      <c r="E1247" s="171" t="s">
        <v>19</v>
      </c>
      <c r="F1247" s="172" t="s">
        <v>3657</v>
      </c>
      <c r="H1247" s="171" t="s">
        <v>19</v>
      </c>
      <c r="I1247" s="173"/>
      <c r="L1247" s="170"/>
      <c r="M1247" s="174"/>
      <c r="T1247" s="175"/>
      <c r="AT1247" s="171" t="s">
        <v>226</v>
      </c>
      <c r="AU1247" s="171" t="s">
        <v>79</v>
      </c>
      <c r="AV1247" s="14" t="s">
        <v>77</v>
      </c>
      <c r="AW1247" s="14" t="s">
        <v>31</v>
      </c>
      <c r="AX1247" s="14" t="s">
        <v>69</v>
      </c>
      <c r="AY1247" s="171" t="s">
        <v>212</v>
      </c>
    </row>
    <row r="1248" spans="2:65" s="12" customFormat="1">
      <c r="B1248" s="152"/>
      <c r="D1248" s="150" t="s">
        <v>226</v>
      </c>
      <c r="E1248" s="153" t="s">
        <v>19</v>
      </c>
      <c r="F1248" s="154" t="s">
        <v>3658</v>
      </c>
      <c r="H1248" s="155">
        <v>200</v>
      </c>
      <c r="I1248" s="156"/>
      <c r="L1248" s="152"/>
      <c r="M1248" s="157"/>
      <c r="T1248" s="158"/>
      <c r="AT1248" s="153" t="s">
        <v>226</v>
      </c>
      <c r="AU1248" s="153" t="s">
        <v>79</v>
      </c>
      <c r="AV1248" s="12" t="s">
        <v>79</v>
      </c>
      <c r="AW1248" s="12" t="s">
        <v>31</v>
      </c>
      <c r="AX1248" s="12" t="s">
        <v>69</v>
      </c>
      <c r="AY1248" s="153" t="s">
        <v>212</v>
      </c>
    </row>
    <row r="1249" spans="2:65" s="12" customFormat="1">
      <c r="B1249" s="152"/>
      <c r="D1249" s="150" t="s">
        <v>226</v>
      </c>
      <c r="E1249" s="153" t="s">
        <v>19</v>
      </c>
      <c r="F1249" s="154" t="s">
        <v>3659</v>
      </c>
      <c r="H1249" s="155">
        <v>70</v>
      </c>
      <c r="I1249" s="156"/>
      <c r="L1249" s="152"/>
      <c r="M1249" s="157"/>
      <c r="T1249" s="158"/>
      <c r="AT1249" s="153" t="s">
        <v>226</v>
      </c>
      <c r="AU1249" s="153" t="s">
        <v>79</v>
      </c>
      <c r="AV1249" s="12" t="s">
        <v>79</v>
      </c>
      <c r="AW1249" s="12" t="s">
        <v>31</v>
      </c>
      <c r="AX1249" s="12" t="s">
        <v>69</v>
      </c>
      <c r="AY1249" s="153" t="s">
        <v>212</v>
      </c>
    </row>
    <row r="1250" spans="2:65" s="13" customFormat="1">
      <c r="B1250" s="159"/>
      <c r="D1250" s="150" t="s">
        <v>226</v>
      </c>
      <c r="E1250" s="160" t="s">
        <v>19</v>
      </c>
      <c r="F1250" s="161" t="s">
        <v>228</v>
      </c>
      <c r="H1250" s="162">
        <v>270</v>
      </c>
      <c r="I1250" s="163"/>
      <c r="L1250" s="159"/>
      <c r="M1250" s="164"/>
      <c r="T1250" s="165"/>
      <c r="AT1250" s="160" t="s">
        <v>226</v>
      </c>
      <c r="AU1250" s="160" t="s">
        <v>79</v>
      </c>
      <c r="AV1250" s="13" t="s">
        <v>229</v>
      </c>
      <c r="AW1250" s="13" t="s">
        <v>31</v>
      </c>
      <c r="AX1250" s="13" t="s">
        <v>77</v>
      </c>
      <c r="AY1250" s="160" t="s">
        <v>212</v>
      </c>
    </row>
    <row r="1251" spans="2:65" s="1" customFormat="1" ht="21.75" customHeight="1">
      <c r="B1251" s="34"/>
      <c r="C1251" s="133" t="s">
        <v>1524</v>
      </c>
      <c r="D1251" s="133" t="s">
        <v>215</v>
      </c>
      <c r="E1251" s="134" t="s">
        <v>3660</v>
      </c>
      <c r="F1251" s="135" t="s">
        <v>3661</v>
      </c>
      <c r="G1251" s="136" t="s">
        <v>536</v>
      </c>
      <c r="H1251" s="137">
        <v>70</v>
      </c>
      <c r="I1251" s="138"/>
      <c r="J1251" s="139">
        <f>ROUND(I1251*H1251,2)</f>
        <v>0</v>
      </c>
      <c r="K1251" s="135" t="s">
        <v>219</v>
      </c>
      <c r="L1251" s="34"/>
      <c r="M1251" s="140" t="s">
        <v>19</v>
      </c>
      <c r="N1251" s="141" t="s">
        <v>40</v>
      </c>
      <c r="P1251" s="142">
        <f>O1251*H1251</f>
        <v>0</v>
      </c>
      <c r="Q1251" s="142">
        <v>0</v>
      </c>
      <c r="R1251" s="142">
        <f>Q1251*H1251</f>
        <v>0</v>
      </c>
      <c r="S1251" s="142">
        <v>4.0000000000000001E-3</v>
      </c>
      <c r="T1251" s="143">
        <f>S1251*H1251</f>
        <v>0.28000000000000003</v>
      </c>
      <c r="AR1251" s="144" t="s">
        <v>229</v>
      </c>
      <c r="AT1251" s="144" t="s">
        <v>215</v>
      </c>
      <c r="AU1251" s="144" t="s">
        <v>79</v>
      </c>
      <c r="AY1251" s="19" t="s">
        <v>212</v>
      </c>
      <c r="BE1251" s="145">
        <f>IF(N1251="základní",J1251,0)</f>
        <v>0</v>
      </c>
      <c r="BF1251" s="145">
        <f>IF(N1251="snížená",J1251,0)</f>
        <v>0</v>
      </c>
      <c r="BG1251" s="145">
        <f>IF(N1251="zákl. přenesená",J1251,0)</f>
        <v>0</v>
      </c>
      <c r="BH1251" s="145">
        <f>IF(N1251="sníž. přenesená",J1251,0)</f>
        <v>0</v>
      </c>
      <c r="BI1251" s="145">
        <f>IF(N1251="nulová",J1251,0)</f>
        <v>0</v>
      </c>
      <c r="BJ1251" s="19" t="s">
        <v>77</v>
      </c>
      <c r="BK1251" s="145">
        <f>ROUND(I1251*H1251,2)</f>
        <v>0</v>
      </c>
      <c r="BL1251" s="19" t="s">
        <v>229</v>
      </c>
      <c r="BM1251" s="144" t="s">
        <v>3662</v>
      </c>
    </row>
    <row r="1252" spans="2:65" s="1" customFormat="1">
      <c r="B1252" s="34"/>
      <c r="D1252" s="146" t="s">
        <v>222</v>
      </c>
      <c r="F1252" s="147" t="s">
        <v>3663</v>
      </c>
      <c r="I1252" s="148"/>
      <c r="L1252" s="34"/>
      <c r="M1252" s="149"/>
      <c r="T1252" s="55"/>
      <c r="AT1252" s="19" t="s">
        <v>222</v>
      </c>
      <c r="AU1252" s="19" t="s">
        <v>79</v>
      </c>
    </row>
    <row r="1253" spans="2:65" s="14" customFormat="1">
      <c r="B1253" s="170"/>
      <c r="D1253" s="150" t="s">
        <v>226</v>
      </c>
      <c r="E1253" s="171" t="s">
        <v>19</v>
      </c>
      <c r="F1253" s="172" t="s">
        <v>3657</v>
      </c>
      <c r="H1253" s="171" t="s">
        <v>19</v>
      </c>
      <c r="I1253" s="173"/>
      <c r="L1253" s="170"/>
      <c r="M1253" s="174"/>
      <c r="T1253" s="175"/>
      <c r="AT1253" s="171" t="s">
        <v>226</v>
      </c>
      <c r="AU1253" s="171" t="s">
        <v>79</v>
      </c>
      <c r="AV1253" s="14" t="s">
        <v>77</v>
      </c>
      <c r="AW1253" s="14" t="s">
        <v>31</v>
      </c>
      <c r="AX1253" s="14" t="s">
        <v>69</v>
      </c>
      <c r="AY1253" s="171" t="s">
        <v>212</v>
      </c>
    </row>
    <row r="1254" spans="2:65" s="12" customFormat="1">
      <c r="B1254" s="152"/>
      <c r="D1254" s="150" t="s">
        <v>226</v>
      </c>
      <c r="E1254" s="153" t="s">
        <v>19</v>
      </c>
      <c r="F1254" s="154" t="s">
        <v>3664</v>
      </c>
      <c r="H1254" s="155">
        <v>50</v>
      </c>
      <c r="I1254" s="156"/>
      <c r="L1254" s="152"/>
      <c r="M1254" s="157"/>
      <c r="T1254" s="158"/>
      <c r="AT1254" s="153" t="s">
        <v>226</v>
      </c>
      <c r="AU1254" s="153" t="s">
        <v>79</v>
      </c>
      <c r="AV1254" s="12" t="s">
        <v>79</v>
      </c>
      <c r="AW1254" s="12" t="s">
        <v>31</v>
      </c>
      <c r="AX1254" s="12" t="s">
        <v>69</v>
      </c>
      <c r="AY1254" s="153" t="s">
        <v>212</v>
      </c>
    </row>
    <row r="1255" spans="2:65" s="12" customFormat="1">
      <c r="B1255" s="152"/>
      <c r="D1255" s="150" t="s">
        <v>226</v>
      </c>
      <c r="E1255" s="153" t="s">
        <v>19</v>
      </c>
      <c r="F1255" s="154" t="s">
        <v>3665</v>
      </c>
      <c r="H1255" s="155">
        <v>20</v>
      </c>
      <c r="I1255" s="156"/>
      <c r="L1255" s="152"/>
      <c r="M1255" s="157"/>
      <c r="T1255" s="158"/>
      <c r="AT1255" s="153" t="s">
        <v>226</v>
      </c>
      <c r="AU1255" s="153" t="s">
        <v>79</v>
      </c>
      <c r="AV1255" s="12" t="s">
        <v>79</v>
      </c>
      <c r="AW1255" s="12" t="s">
        <v>31</v>
      </c>
      <c r="AX1255" s="12" t="s">
        <v>69</v>
      </c>
      <c r="AY1255" s="153" t="s">
        <v>212</v>
      </c>
    </row>
    <row r="1256" spans="2:65" s="13" customFormat="1">
      <c r="B1256" s="159"/>
      <c r="D1256" s="150" t="s">
        <v>226</v>
      </c>
      <c r="E1256" s="160" t="s">
        <v>19</v>
      </c>
      <c r="F1256" s="161" t="s">
        <v>228</v>
      </c>
      <c r="H1256" s="162">
        <v>70</v>
      </c>
      <c r="I1256" s="163"/>
      <c r="L1256" s="159"/>
      <c r="M1256" s="164"/>
      <c r="T1256" s="165"/>
      <c r="AT1256" s="160" t="s">
        <v>226</v>
      </c>
      <c r="AU1256" s="160" t="s">
        <v>79</v>
      </c>
      <c r="AV1256" s="13" t="s">
        <v>229</v>
      </c>
      <c r="AW1256" s="13" t="s">
        <v>31</v>
      </c>
      <c r="AX1256" s="13" t="s">
        <v>77</v>
      </c>
      <c r="AY1256" s="160" t="s">
        <v>212</v>
      </c>
    </row>
    <row r="1257" spans="2:65" s="1" customFormat="1" ht="24.2" customHeight="1">
      <c r="B1257" s="34"/>
      <c r="C1257" s="133" t="s">
        <v>1532</v>
      </c>
      <c r="D1257" s="133" t="s">
        <v>215</v>
      </c>
      <c r="E1257" s="134" t="s">
        <v>3666</v>
      </c>
      <c r="F1257" s="135" t="s">
        <v>3667</v>
      </c>
      <c r="G1257" s="136" t="s">
        <v>536</v>
      </c>
      <c r="H1257" s="137">
        <v>270</v>
      </c>
      <c r="I1257" s="138"/>
      <c r="J1257" s="139">
        <f>ROUND(I1257*H1257,2)</f>
        <v>0</v>
      </c>
      <c r="K1257" s="135" t="s">
        <v>219</v>
      </c>
      <c r="L1257" s="34"/>
      <c r="M1257" s="140" t="s">
        <v>19</v>
      </c>
      <c r="N1257" s="141" t="s">
        <v>40</v>
      </c>
      <c r="P1257" s="142">
        <f>O1257*H1257</f>
        <v>0</v>
      </c>
      <c r="Q1257" s="142">
        <v>0</v>
      </c>
      <c r="R1257" s="142">
        <f>Q1257*H1257</f>
        <v>0</v>
      </c>
      <c r="S1257" s="142">
        <v>1E-3</v>
      </c>
      <c r="T1257" s="143">
        <f>S1257*H1257</f>
        <v>0.27</v>
      </c>
      <c r="AR1257" s="144" t="s">
        <v>229</v>
      </c>
      <c r="AT1257" s="144" t="s">
        <v>215</v>
      </c>
      <c r="AU1257" s="144" t="s">
        <v>79</v>
      </c>
      <c r="AY1257" s="19" t="s">
        <v>212</v>
      </c>
      <c r="BE1257" s="145">
        <f>IF(N1257="základní",J1257,0)</f>
        <v>0</v>
      </c>
      <c r="BF1257" s="145">
        <f>IF(N1257="snížená",J1257,0)</f>
        <v>0</v>
      </c>
      <c r="BG1257" s="145">
        <f>IF(N1257="zákl. přenesená",J1257,0)</f>
        <v>0</v>
      </c>
      <c r="BH1257" s="145">
        <f>IF(N1257="sníž. přenesená",J1257,0)</f>
        <v>0</v>
      </c>
      <c r="BI1257" s="145">
        <f>IF(N1257="nulová",J1257,0)</f>
        <v>0</v>
      </c>
      <c r="BJ1257" s="19" t="s">
        <v>77</v>
      </c>
      <c r="BK1257" s="145">
        <f>ROUND(I1257*H1257,2)</f>
        <v>0</v>
      </c>
      <c r="BL1257" s="19" t="s">
        <v>229</v>
      </c>
      <c r="BM1257" s="144" t="s">
        <v>3668</v>
      </c>
    </row>
    <row r="1258" spans="2:65" s="1" customFormat="1">
      <c r="B1258" s="34"/>
      <c r="D1258" s="146" t="s">
        <v>222</v>
      </c>
      <c r="F1258" s="147" t="s">
        <v>3669</v>
      </c>
      <c r="I1258" s="148"/>
      <c r="L1258" s="34"/>
      <c r="M1258" s="149"/>
      <c r="T1258" s="55"/>
      <c r="AT1258" s="19" t="s">
        <v>222</v>
      </c>
      <c r="AU1258" s="19" t="s">
        <v>79</v>
      </c>
    </row>
    <row r="1259" spans="2:65" s="14" customFormat="1">
      <c r="B1259" s="170"/>
      <c r="D1259" s="150" t="s">
        <v>226</v>
      </c>
      <c r="E1259" s="171" t="s">
        <v>19</v>
      </c>
      <c r="F1259" s="172" t="s">
        <v>3657</v>
      </c>
      <c r="H1259" s="171" t="s">
        <v>19</v>
      </c>
      <c r="I1259" s="173"/>
      <c r="L1259" s="170"/>
      <c r="M1259" s="174"/>
      <c r="T1259" s="175"/>
      <c r="AT1259" s="171" t="s">
        <v>226</v>
      </c>
      <c r="AU1259" s="171" t="s">
        <v>79</v>
      </c>
      <c r="AV1259" s="14" t="s">
        <v>77</v>
      </c>
      <c r="AW1259" s="14" t="s">
        <v>31</v>
      </c>
      <c r="AX1259" s="14" t="s">
        <v>69</v>
      </c>
      <c r="AY1259" s="171" t="s">
        <v>212</v>
      </c>
    </row>
    <row r="1260" spans="2:65" s="12" customFormat="1">
      <c r="B1260" s="152"/>
      <c r="D1260" s="150" t="s">
        <v>226</v>
      </c>
      <c r="E1260" s="153" t="s">
        <v>19</v>
      </c>
      <c r="F1260" s="154" t="s">
        <v>3658</v>
      </c>
      <c r="H1260" s="155">
        <v>200</v>
      </c>
      <c r="I1260" s="156"/>
      <c r="L1260" s="152"/>
      <c r="M1260" s="157"/>
      <c r="T1260" s="158"/>
      <c r="AT1260" s="153" t="s">
        <v>226</v>
      </c>
      <c r="AU1260" s="153" t="s">
        <v>79</v>
      </c>
      <c r="AV1260" s="12" t="s">
        <v>79</v>
      </c>
      <c r="AW1260" s="12" t="s">
        <v>31</v>
      </c>
      <c r="AX1260" s="12" t="s">
        <v>69</v>
      </c>
      <c r="AY1260" s="153" t="s">
        <v>212</v>
      </c>
    </row>
    <row r="1261" spans="2:65" s="12" customFormat="1">
      <c r="B1261" s="152"/>
      <c r="D1261" s="150" t="s">
        <v>226</v>
      </c>
      <c r="E1261" s="153" t="s">
        <v>19</v>
      </c>
      <c r="F1261" s="154" t="s">
        <v>3659</v>
      </c>
      <c r="H1261" s="155">
        <v>70</v>
      </c>
      <c r="I1261" s="156"/>
      <c r="L1261" s="152"/>
      <c r="M1261" s="157"/>
      <c r="T1261" s="158"/>
      <c r="AT1261" s="153" t="s">
        <v>226</v>
      </c>
      <c r="AU1261" s="153" t="s">
        <v>79</v>
      </c>
      <c r="AV1261" s="12" t="s">
        <v>79</v>
      </c>
      <c r="AW1261" s="12" t="s">
        <v>31</v>
      </c>
      <c r="AX1261" s="12" t="s">
        <v>69</v>
      </c>
      <c r="AY1261" s="153" t="s">
        <v>212</v>
      </c>
    </row>
    <row r="1262" spans="2:65" s="13" customFormat="1">
      <c r="B1262" s="159"/>
      <c r="D1262" s="150" t="s">
        <v>226</v>
      </c>
      <c r="E1262" s="160" t="s">
        <v>19</v>
      </c>
      <c r="F1262" s="161" t="s">
        <v>228</v>
      </c>
      <c r="H1262" s="162">
        <v>270</v>
      </c>
      <c r="I1262" s="163"/>
      <c r="L1262" s="159"/>
      <c r="M1262" s="164"/>
      <c r="T1262" s="165"/>
      <c r="AT1262" s="160" t="s">
        <v>226</v>
      </c>
      <c r="AU1262" s="160" t="s">
        <v>79</v>
      </c>
      <c r="AV1262" s="13" t="s">
        <v>229</v>
      </c>
      <c r="AW1262" s="13" t="s">
        <v>31</v>
      </c>
      <c r="AX1262" s="13" t="s">
        <v>77</v>
      </c>
      <c r="AY1262" s="160" t="s">
        <v>212</v>
      </c>
    </row>
    <row r="1263" spans="2:65" s="1" customFormat="1" ht="24.2" customHeight="1">
      <c r="B1263" s="34"/>
      <c r="C1263" s="133" t="s">
        <v>1541</v>
      </c>
      <c r="D1263" s="133" t="s">
        <v>215</v>
      </c>
      <c r="E1263" s="134" t="s">
        <v>3670</v>
      </c>
      <c r="F1263" s="135" t="s">
        <v>3671</v>
      </c>
      <c r="G1263" s="136" t="s">
        <v>536</v>
      </c>
      <c r="H1263" s="137">
        <v>70</v>
      </c>
      <c r="I1263" s="138"/>
      <c r="J1263" s="139">
        <f>ROUND(I1263*H1263,2)</f>
        <v>0</v>
      </c>
      <c r="K1263" s="135" t="s">
        <v>219</v>
      </c>
      <c r="L1263" s="34"/>
      <c r="M1263" s="140" t="s">
        <v>19</v>
      </c>
      <c r="N1263" s="141" t="s">
        <v>40</v>
      </c>
      <c r="P1263" s="142">
        <f>O1263*H1263</f>
        <v>0</v>
      </c>
      <c r="Q1263" s="142">
        <v>0</v>
      </c>
      <c r="R1263" s="142">
        <f>Q1263*H1263</f>
        <v>0</v>
      </c>
      <c r="S1263" s="142">
        <v>3.0000000000000001E-3</v>
      </c>
      <c r="T1263" s="143">
        <f>S1263*H1263</f>
        <v>0.21</v>
      </c>
      <c r="AR1263" s="144" t="s">
        <v>229</v>
      </c>
      <c r="AT1263" s="144" t="s">
        <v>215</v>
      </c>
      <c r="AU1263" s="144" t="s">
        <v>79</v>
      </c>
      <c r="AY1263" s="19" t="s">
        <v>212</v>
      </c>
      <c r="BE1263" s="145">
        <f>IF(N1263="základní",J1263,0)</f>
        <v>0</v>
      </c>
      <c r="BF1263" s="145">
        <f>IF(N1263="snížená",J1263,0)</f>
        <v>0</v>
      </c>
      <c r="BG1263" s="145">
        <f>IF(N1263="zákl. přenesená",J1263,0)</f>
        <v>0</v>
      </c>
      <c r="BH1263" s="145">
        <f>IF(N1263="sníž. přenesená",J1263,0)</f>
        <v>0</v>
      </c>
      <c r="BI1263" s="145">
        <f>IF(N1263="nulová",J1263,0)</f>
        <v>0</v>
      </c>
      <c r="BJ1263" s="19" t="s">
        <v>77</v>
      </c>
      <c r="BK1263" s="145">
        <f>ROUND(I1263*H1263,2)</f>
        <v>0</v>
      </c>
      <c r="BL1263" s="19" t="s">
        <v>229</v>
      </c>
      <c r="BM1263" s="144" t="s">
        <v>3672</v>
      </c>
    </row>
    <row r="1264" spans="2:65" s="1" customFormat="1">
      <c r="B1264" s="34"/>
      <c r="D1264" s="146" t="s">
        <v>222</v>
      </c>
      <c r="F1264" s="147" t="s">
        <v>3673</v>
      </c>
      <c r="I1264" s="148"/>
      <c r="L1264" s="34"/>
      <c r="M1264" s="149"/>
      <c r="T1264" s="55"/>
      <c r="AT1264" s="19" t="s">
        <v>222</v>
      </c>
      <c r="AU1264" s="19" t="s">
        <v>79</v>
      </c>
    </row>
    <row r="1265" spans="2:65" s="14" customFormat="1">
      <c r="B1265" s="170"/>
      <c r="D1265" s="150" t="s">
        <v>226</v>
      </c>
      <c r="E1265" s="171" t="s">
        <v>19</v>
      </c>
      <c r="F1265" s="172" t="s">
        <v>3657</v>
      </c>
      <c r="H1265" s="171" t="s">
        <v>19</v>
      </c>
      <c r="I1265" s="173"/>
      <c r="L1265" s="170"/>
      <c r="M1265" s="174"/>
      <c r="T1265" s="175"/>
      <c r="AT1265" s="171" t="s">
        <v>226</v>
      </c>
      <c r="AU1265" s="171" t="s">
        <v>79</v>
      </c>
      <c r="AV1265" s="14" t="s">
        <v>77</v>
      </c>
      <c r="AW1265" s="14" t="s">
        <v>31</v>
      </c>
      <c r="AX1265" s="14" t="s">
        <v>69</v>
      </c>
      <c r="AY1265" s="171" t="s">
        <v>212</v>
      </c>
    </row>
    <row r="1266" spans="2:65" s="12" customFormat="1">
      <c r="B1266" s="152"/>
      <c r="D1266" s="150" t="s">
        <v>226</v>
      </c>
      <c r="E1266" s="153" t="s">
        <v>19</v>
      </c>
      <c r="F1266" s="154" t="s">
        <v>3664</v>
      </c>
      <c r="H1266" s="155">
        <v>50</v>
      </c>
      <c r="I1266" s="156"/>
      <c r="L1266" s="152"/>
      <c r="M1266" s="157"/>
      <c r="T1266" s="158"/>
      <c r="AT1266" s="153" t="s">
        <v>226</v>
      </c>
      <c r="AU1266" s="153" t="s">
        <v>79</v>
      </c>
      <c r="AV1266" s="12" t="s">
        <v>79</v>
      </c>
      <c r="AW1266" s="12" t="s">
        <v>31</v>
      </c>
      <c r="AX1266" s="12" t="s">
        <v>69</v>
      </c>
      <c r="AY1266" s="153" t="s">
        <v>212</v>
      </c>
    </row>
    <row r="1267" spans="2:65" s="12" customFormat="1">
      <c r="B1267" s="152"/>
      <c r="D1267" s="150" t="s">
        <v>226</v>
      </c>
      <c r="E1267" s="153" t="s">
        <v>19</v>
      </c>
      <c r="F1267" s="154" t="s">
        <v>3665</v>
      </c>
      <c r="H1267" s="155">
        <v>20</v>
      </c>
      <c r="I1267" s="156"/>
      <c r="L1267" s="152"/>
      <c r="M1267" s="157"/>
      <c r="T1267" s="158"/>
      <c r="AT1267" s="153" t="s">
        <v>226</v>
      </c>
      <c r="AU1267" s="153" t="s">
        <v>79</v>
      </c>
      <c r="AV1267" s="12" t="s">
        <v>79</v>
      </c>
      <c r="AW1267" s="12" t="s">
        <v>31</v>
      </c>
      <c r="AX1267" s="12" t="s">
        <v>69</v>
      </c>
      <c r="AY1267" s="153" t="s">
        <v>212</v>
      </c>
    </row>
    <row r="1268" spans="2:65" s="13" customFormat="1">
      <c r="B1268" s="159"/>
      <c r="D1268" s="150" t="s">
        <v>226</v>
      </c>
      <c r="E1268" s="160" t="s">
        <v>19</v>
      </c>
      <c r="F1268" s="161" t="s">
        <v>228</v>
      </c>
      <c r="H1268" s="162">
        <v>70</v>
      </c>
      <c r="I1268" s="163"/>
      <c r="L1268" s="159"/>
      <c r="M1268" s="164"/>
      <c r="T1268" s="165"/>
      <c r="AT1268" s="160" t="s">
        <v>226</v>
      </c>
      <c r="AU1268" s="160" t="s">
        <v>79</v>
      </c>
      <c r="AV1268" s="13" t="s">
        <v>229</v>
      </c>
      <c r="AW1268" s="13" t="s">
        <v>31</v>
      </c>
      <c r="AX1268" s="13" t="s">
        <v>77</v>
      </c>
      <c r="AY1268" s="160" t="s">
        <v>212</v>
      </c>
    </row>
    <row r="1269" spans="2:65" s="1" customFormat="1" ht="24.2" customHeight="1">
      <c r="B1269" s="34"/>
      <c r="C1269" s="133" t="s">
        <v>1545</v>
      </c>
      <c r="D1269" s="133" t="s">
        <v>215</v>
      </c>
      <c r="E1269" s="134" t="s">
        <v>3674</v>
      </c>
      <c r="F1269" s="135" t="s">
        <v>3675</v>
      </c>
      <c r="G1269" s="136" t="s">
        <v>536</v>
      </c>
      <c r="H1269" s="137">
        <v>5</v>
      </c>
      <c r="I1269" s="138"/>
      <c r="J1269" s="139">
        <f>ROUND(I1269*H1269,2)</f>
        <v>0</v>
      </c>
      <c r="K1269" s="135" t="s">
        <v>219</v>
      </c>
      <c r="L1269" s="34"/>
      <c r="M1269" s="140" t="s">
        <v>19</v>
      </c>
      <c r="N1269" s="141" t="s">
        <v>40</v>
      </c>
      <c r="P1269" s="142">
        <f>O1269*H1269</f>
        <v>0</v>
      </c>
      <c r="Q1269" s="142">
        <v>7.6000000000000004E-4</v>
      </c>
      <c r="R1269" s="142">
        <f>Q1269*H1269</f>
        <v>3.8000000000000004E-3</v>
      </c>
      <c r="S1269" s="142">
        <v>2.0999999999999999E-3</v>
      </c>
      <c r="T1269" s="143">
        <f>S1269*H1269</f>
        <v>1.0499999999999999E-2</v>
      </c>
      <c r="AR1269" s="144" t="s">
        <v>229</v>
      </c>
      <c r="AT1269" s="144" t="s">
        <v>215</v>
      </c>
      <c r="AU1269" s="144" t="s">
        <v>79</v>
      </c>
      <c r="AY1269" s="19" t="s">
        <v>212</v>
      </c>
      <c r="BE1269" s="145">
        <f>IF(N1269="základní",J1269,0)</f>
        <v>0</v>
      </c>
      <c r="BF1269" s="145">
        <f>IF(N1269="snížená",J1269,0)</f>
        <v>0</v>
      </c>
      <c r="BG1269" s="145">
        <f>IF(N1269="zákl. přenesená",J1269,0)</f>
        <v>0</v>
      </c>
      <c r="BH1269" s="145">
        <f>IF(N1269="sníž. přenesená",J1269,0)</f>
        <v>0</v>
      </c>
      <c r="BI1269" s="145">
        <f>IF(N1269="nulová",J1269,0)</f>
        <v>0</v>
      </c>
      <c r="BJ1269" s="19" t="s">
        <v>77</v>
      </c>
      <c r="BK1269" s="145">
        <f>ROUND(I1269*H1269,2)</f>
        <v>0</v>
      </c>
      <c r="BL1269" s="19" t="s">
        <v>229</v>
      </c>
      <c r="BM1269" s="144" t="s">
        <v>3676</v>
      </c>
    </row>
    <row r="1270" spans="2:65" s="1" customFormat="1">
      <c r="B1270" s="34"/>
      <c r="D1270" s="146" t="s">
        <v>222</v>
      </c>
      <c r="F1270" s="147" t="s">
        <v>3677</v>
      </c>
      <c r="I1270" s="148"/>
      <c r="L1270" s="34"/>
      <c r="M1270" s="149"/>
      <c r="T1270" s="55"/>
      <c r="AT1270" s="19" t="s">
        <v>222</v>
      </c>
      <c r="AU1270" s="19" t="s">
        <v>79</v>
      </c>
    </row>
    <row r="1271" spans="2:65" s="14" customFormat="1">
      <c r="B1271" s="170"/>
      <c r="D1271" s="150" t="s">
        <v>226</v>
      </c>
      <c r="E1271" s="171" t="s">
        <v>19</v>
      </c>
      <c r="F1271" s="172" t="s">
        <v>3678</v>
      </c>
      <c r="H1271" s="171" t="s">
        <v>19</v>
      </c>
      <c r="I1271" s="173"/>
      <c r="L1271" s="170"/>
      <c r="M1271" s="174"/>
      <c r="T1271" s="175"/>
      <c r="AT1271" s="171" t="s">
        <v>226</v>
      </c>
      <c r="AU1271" s="171" t="s">
        <v>79</v>
      </c>
      <c r="AV1271" s="14" t="s">
        <v>77</v>
      </c>
      <c r="AW1271" s="14" t="s">
        <v>31</v>
      </c>
      <c r="AX1271" s="14" t="s">
        <v>69</v>
      </c>
      <c r="AY1271" s="171" t="s">
        <v>212</v>
      </c>
    </row>
    <row r="1272" spans="2:65" s="14" customFormat="1">
      <c r="B1272" s="170"/>
      <c r="D1272" s="150" t="s">
        <v>226</v>
      </c>
      <c r="E1272" s="171" t="s">
        <v>19</v>
      </c>
      <c r="F1272" s="172" t="s">
        <v>3679</v>
      </c>
      <c r="H1272" s="171" t="s">
        <v>19</v>
      </c>
      <c r="I1272" s="173"/>
      <c r="L1272" s="170"/>
      <c r="M1272" s="174"/>
      <c r="T1272" s="175"/>
      <c r="AT1272" s="171" t="s">
        <v>226</v>
      </c>
      <c r="AU1272" s="171" t="s">
        <v>79</v>
      </c>
      <c r="AV1272" s="14" t="s">
        <v>77</v>
      </c>
      <c r="AW1272" s="14" t="s">
        <v>31</v>
      </c>
      <c r="AX1272" s="14" t="s">
        <v>69</v>
      </c>
      <c r="AY1272" s="171" t="s">
        <v>212</v>
      </c>
    </row>
    <row r="1273" spans="2:65" s="12" customFormat="1" ht="22.5">
      <c r="B1273" s="152"/>
      <c r="D1273" s="150" t="s">
        <v>226</v>
      </c>
      <c r="E1273" s="153" t="s">
        <v>19</v>
      </c>
      <c r="F1273" s="154" t="s">
        <v>3680</v>
      </c>
      <c r="H1273" s="155">
        <v>5</v>
      </c>
      <c r="I1273" s="156"/>
      <c r="L1273" s="152"/>
      <c r="M1273" s="157"/>
      <c r="T1273" s="158"/>
      <c r="AT1273" s="153" t="s">
        <v>226</v>
      </c>
      <c r="AU1273" s="153" t="s">
        <v>79</v>
      </c>
      <c r="AV1273" s="12" t="s">
        <v>79</v>
      </c>
      <c r="AW1273" s="12" t="s">
        <v>31</v>
      </c>
      <c r="AX1273" s="12" t="s">
        <v>69</v>
      </c>
      <c r="AY1273" s="153" t="s">
        <v>212</v>
      </c>
    </row>
    <row r="1274" spans="2:65" s="13" customFormat="1">
      <c r="B1274" s="159"/>
      <c r="D1274" s="150" t="s">
        <v>226</v>
      </c>
      <c r="E1274" s="160" t="s">
        <v>19</v>
      </c>
      <c r="F1274" s="161" t="s">
        <v>228</v>
      </c>
      <c r="H1274" s="162">
        <v>5</v>
      </c>
      <c r="I1274" s="163"/>
      <c r="L1274" s="159"/>
      <c r="M1274" s="164"/>
      <c r="T1274" s="165"/>
      <c r="AT1274" s="160" t="s">
        <v>226</v>
      </c>
      <c r="AU1274" s="160" t="s">
        <v>79</v>
      </c>
      <c r="AV1274" s="13" t="s">
        <v>229</v>
      </c>
      <c r="AW1274" s="13" t="s">
        <v>31</v>
      </c>
      <c r="AX1274" s="13" t="s">
        <v>77</v>
      </c>
      <c r="AY1274" s="160" t="s">
        <v>212</v>
      </c>
    </row>
    <row r="1275" spans="2:65" s="1" customFormat="1" ht="24.2" customHeight="1">
      <c r="B1275" s="34"/>
      <c r="C1275" s="133" t="s">
        <v>1557</v>
      </c>
      <c r="D1275" s="133" t="s">
        <v>215</v>
      </c>
      <c r="E1275" s="134" t="s">
        <v>3681</v>
      </c>
      <c r="F1275" s="135" t="s">
        <v>3682</v>
      </c>
      <c r="G1275" s="136" t="s">
        <v>536</v>
      </c>
      <c r="H1275" s="137">
        <v>5</v>
      </c>
      <c r="I1275" s="138"/>
      <c r="J1275" s="139">
        <f>ROUND(I1275*H1275,2)</f>
        <v>0</v>
      </c>
      <c r="K1275" s="135" t="s">
        <v>219</v>
      </c>
      <c r="L1275" s="34"/>
      <c r="M1275" s="140" t="s">
        <v>19</v>
      </c>
      <c r="N1275" s="141" t="s">
        <v>40</v>
      </c>
      <c r="P1275" s="142">
        <f>O1275*H1275</f>
        <v>0</v>
      </c>
      <c r="Q1275" s="142">
        <v>9.1E-4</v>
      </c>
      <c r="R1275" s="142">
        <f>Q1275*H1275</f>
        <v>4.5500000000000002E-3</v>
      </c>
      <c r="S1275" s="142">
        <v>2.8E-3</v>
      </c>
      <c r="T1275" s="143">
        <f>S1275*H1275</f>
        <v>1.4E-2</v>
      </c>
      <c r="AR1275" s="144" t="s">
        <v>229</v>
      </c>
      <c r="AT1275" s="144" t="s">
        <v>215</v>
      </c>
      <c r="AU1275" s="144" t="s">
        <v>79</v>
      </c>
      <c r="AY1275" s="19" t="s">
        <v>212</v>
      </c>
      <c r="BE1275" s="145">
        <f>IF(N1275="základní",J1275,0)</f>
        <v>0</v>
      </c>
      <c r="BF1275" s="145">
        <f>IF(N1275="snížená",J1275,0)</f>
        <v>0</v>
      </c>
      <c r="BG1275" s="145">
        <f>IF(N1275="zákl. přenesená",J1275,0)</f>
        <v>0</v>
      </c>
      <c r="BH1275" s="145">
        <f>IF(N1275="sníž. přenesená",J1275,0)</f>
        <v>0</v>
      </c>
      <c r="BI1275" s="145">
        <f>IF(N1275="nulová",J1275,0)</f>
        <v>0</v>
      </c>
      <c r="BJ1275" s="19" t="s">
        <v>77</v>
      </c>
      <c r="BK1275" s="145">
        <f>ROUND(I1275*H1275,2)</f>
        <v>0</v>
      </c>
      <c r="BL1275" s="19" t="s">
        <v>229</v>
      </c>
      <c r="BM1275" s="144" t="s">
        <v>3683</v>
      </c>
    </row>
    <row r="1276" spans="2:65" s="1" customFormat="1">
      <c r="B1276" s="34"/>
      <c r="D1276" s="146" t="s">
        <v>222</v>
      </c>
      <c r="F1276" s="147" t="s">
        <v>3684</v>
      </c>
      <c r="I1276" s="148"/>
      <c r="L1276" s="34"/>
      <c r="M1276" s="149"/>
      <c r="T1276" s="55"/>
      <c r="AT1276" s="19" t="s">
        <v>222</v>
      </c>
      <c r="AU1276" s="19" t="s">
        <v>79</v>
      </c>
    </row>
    <row r="1277" spans="2:65" s="14" customFormat="1">
      <c r="B1277" s="170"/>
      <c r="D1277" s="150" t="s">
        <v>226</v>
      </c>
      <c r="E1277" s="171" t="s">
        <v>19</v>
      </c>
      <c r="F1277" s="172" t="s">
        <v>3678</v>
      </c>
      <c r="H1277" s="171" t="s">
        <v>19</v>
      </c>
      <c r="I1277" s="173"/>
      <c r="L1277" s="170"/>
      <c r="M1277" s="174"/>
      <c r="T1277" s="175"/>
      <c r="AT1277" s="171" t="s">
        <v>226</v>
      </c>
      <c r="AU1277" s="171" t="s">
        <v>79</v>
      </c>
      <c r="AV1277" s="14" t="s">
        <v>77</v>
      </c>
      <c r="AW1277" s="14" t="s">
        <v>31</v>
      </c>
      <c r="AX1277" s="14" t="s">
        <v>69</v>
      </c>
      <c r="AY1277" s="171" t="s">
        <v>212</v>
      </c>
    </row>
    <row r="1278" spans="2:65" s="14" customFormat="1">
      <c r="B1278" s="170"/>
      <c r="D1278" s="150" t="s">
        <v>226</v>
      </c>
      <c r="E1278" s="171" t="s">
        <v>19</v>
      </c>
      <c r="F1278" s="172" t="s">
        <v>3685</v>
      </c>
      <c r="H1278" s="171" t="s">
        <v>19</v>
      </c>
      <c r="I1278" s="173"/>
      <c r="L1278" s="170"/>
      <c r="M1278" s="174"/>
      <c r="T1278" s="175"/>
      <c r="AT1278" s="171" t="s">
        <v>226</v>
      </c>
      <c r="AU1278" s="171" t="s">
        <v>79</v>
      </c>
      <c r="AV1278" s="14" t="s">
        <v>77</v>
      </c>
      <c r="AW1278" s="14" t="s">
        <v>31</v>
      </c>
      <c r="AX1278" s="14" t="s">
        <v>69</v>
      </c>
      <c r="AY1278" s="171" t="s">
        <v>212</v>
      </c>
    </row>
    <row r="1279" spans="2:65" s="12" customFormat="1" ht="22.5">
      <c r="B1279" s="152"/>
      <c r="D1279" s="150" t="s">
        <v>226</v>
      </c>
      <c r="E1279" s="153" t="s">
        <v>19</v>
      </c>
      <c r="F1279" s="154" t="s">
        <v>3680</v>
      </c>
      <c r="H1279" s="155">
        <v>5</v>
      </c>
      <c r="I1279" s="156"/>
      <c r="L1279" s="152"/>
      <c r="M1279" s="157"/>
      <c r="T1279" s="158"/>
      <c r="AT1279" s="153" t="s">
        <v>226</v>
      </c>
      <c r="AU1279" s="153" t="s">
        <v>79</v>
      </c>
      <c r="AV1279" s="12" t="s">
        <v>79</v>
      </c>
      <c r="AW1279" s="12" t="s">
        <v>31</v>
      </c>
      <c r="AX1279" s="12" t="s">
        <v>69</v>
      </c>
      <c r="AY1279" s="153" t="s">
        <v>212</v>
      </c>
    </row>
    <row r="1280" spans="2:65" s="13" customFormat="1">
      <c r="B1280" s="159"/>
      <c r="D1280" s="150" t="s">
        <v>226</v>
      </c>
      <c r="E1280" s="160" t="s">
        <v>19</v>
      </c>
      <c r="F1280" s="161" t="s">
        <v>228</v>
      </c>
      <c r="H1280" s="162">
        <v>5</v>
      </c>
      <c r="I1280" s="163"/>
      <c r="L1280" s="159"/>
      <c r="M1280" s="164"/>
      <c r="T1280" s="165"/>
      <c r="AT1280" s="160" t="s">
        <v>226</v>
      </c>
      <c r="AU1280" s="160" t="s">
        <v>79</v>
      </c>
      <c r="AV1280" s="13" t="s">
        <v>229</v>
      </c>
      <c r="AW1280" s="13" t="s">
        <v>31</v>
      </c>
      <c r="AX1280" s="13" t="s">
        <v>77</v>
      </c>
      <c r="AY1280" s="160" t="s">
        <v>212</v>
      </c>
    </row>
    <row r="1281" spans="2:65" s="1" customFormat="1" ht="24.2" customHeight="1">
      <c r="B1281" s="34"/>
      <c r="C1281" s="133" t="s">
        <v>1563</v>
      </c>
      <c r="D1281" s="133" t="s">
        <v>215</v>
      </c>
      <c r="E1281" s="134" t="s">
        <v>3686</v>
      </c>
      <c r="F1281" s="135" t="s">
        <v>3687</v>
      </c>
      <c r="G1281" s="136" t="s">
        <v>536</v>
      </c>
      <c r="H1281" s="137">
        <v>5</v>
      </c>
      <c r="I1281" s="138"/>
      <c r="J1281" s="139">
        <f>ROUND(I1281*H1281,2)</f>
        <v>0</v>
      </c>
      <c r="K1281" s="135" t="s">
        <v>219</v>
      </c>
      <c r="L1281" s="34"/>
      <c r="M1281" s="140" t="s">
        <v>19</v>
      </c>
      <c r="N1281" s="141" t="s">
        <v>40</v>
      </c>
      <c r="P1281" s="142">
        <f>O1281*H1281</f>
        <v>0</v>
      </c>
      <c r="Q1281" s="142">
        <v>9.7000000000000005E-4</v>
      </c>
      <c r="R1281" s="142">
        <f>Q1281*H1281</f>
        <v>4.8500000000000001E-3</v>
      </c>
      <c r="S1281" s="142">
        <v>4.3E-3</v>
      </c>
      <c r="T1281" s="143">
        <f>S1281*H1281</f>
        <v>2.1499999999999998E-2</v>
      </c>
      <c r="AR1281" s="144" t="s">
        <v>229</v>
      </c>
      <c r="AT1281" s="144" t="s">
        <v>215</v>
      </c>
      <c r="AU1281" s="144" t="s">
        <v>79</v>
      </c>
      <c r="AY1281" s="19" t="s">
        <v>212</v>
      </c>
      <c r="BE1281" s="145">
        <f>IF(N1281="základní",J1281,0)</f>
        <v>0</v>
      </c>
      <c r="BF1281" s="145">
        <f>IF(N1281="snížená",J1281,0)</f>
        <v>0</v>
      </c>
      <c r="BG1281" s="145">
        <f>IF(N1281="zákl. přenesená",J1281,0)</f>
        <v>0</v>
      </c>
      <c r="BH1281" s="145">
        <f>IF(N1281="sníž. přenesená",J1281,0)</f>
        <v>0</v>
      </c>
      <c r="BI1281" s="145">
        <f>IF(N1281="nulová",J1281,0)</f>
        <v>0</v>
      </c>
      <c r="BJ1281" s="19" t="s">
        <v>77</v>
      </c>
      <c r="BK1281" s="145">
        <f>ROUND(I1281*H1281,2)</f>
        <v>0</v>
      </c>
      <c r="BL1281" s="19" t="s">
        <v>229</v>
      </c>
      <c r="BM1281" s="144" t="s">
        <v>3688</v>
      </c>
    </row>
    <row r="1282" spans="2:65" s="1" customFormat="1">
      <c r="B1282" s="34"/>
      <c r="D1282" s="146" t="s">
        <v>222</v>
      </c>
      <c r="F1282" s="147" t="s">
        <v>3689</v>
      </c>
      <c r="I1282" s="148"/>
      <c r="L1282" s="34"/>
      <c r="M1282" s="149"/>
      <c r="T1282" s="55"/>
      <c r="AT1282" s="19" t="s">
        <v>222</v>
      </c>
      <c r="AU1282" s="19" t="s">
        <v>79</v>
      </c>
    </row>
    <row r="1283" spans="2:65" s="14" customFormat="1">
      <c r="B1283" s="170"/>
      <c r="D1283" s="150" t="s">
        <v>226</v>
      </c>
      <c r="E1283" s="171" t="s">
        <v>19</v>
      </c>
      <c r="F1283" s="172" t="s">
        <v>3678</v>
      </c>
      <c r="H1283" s="171" t="s">
        <v>19</v>
      </c>
      <c r="I1283" s="173"/>
      <c r="L1283" s="170"/>
      <c r="M1283" s="174"/>
      <c r="T1283" s="175"/>
      <c r="AT1283" s="171" t="s">
        <v>226</v>
      </c>
      <c r="AU1283" s="171" t="s">
        <v>79</v>
      </c>
      <c r="AV1283" s="14" t="s">
        <v>77</v>
      </c>
      <c r="AW1283" s="14" t="s">
        <v>31</v>
      </c>
      <c r="AX1283" s="14" t="s">
        <v>69</v>
      </c>
      <c r="AY1283" s="171" t="s">
        <v>212</v>
      </c>
    </row>
    <row r="1284" spans="2:65" s="14" customFormat="1">
      <c r="B1284" s="170"/>
      <c r="D1284" s="150" t="s">
        <v>226</v>
      </c>
      <c r="E1284" s="171" t="s">
        <v>19</v>
      </c>
      <c r="F1284" s="172" t="s">
        <v>3690</v>
      </c>
      <c r="H1284" s="171" t="s">
        <v>19</v>
      </c>
      <c r="I1284" s="173"/>
      <c r="L1284" s="170"/>
      <c r="M1284" s="174"/>
      <c r="T1284" s="175"/>
      <c r="AT1284" s="171" t="s">
        <v>226</v>
      </c>
      <c r="AU1284" s="171" t="s">
        <v>79</v>
      </c>
      <c r="AV1284" s="14" t="s">
        <v>77</v>
      </c>
      <c r="AW1284" s="14" t="s">
        <v>31</v>
      </c>
      <c r="AX1284" s="14" t="s">
        <v>69</v>
      </c>
      <c r="AY1284" s="171" t="s">
        <v>212</v>
      </c>
    </row>
    <row r="1285" spans="2:65" s="12" customFormat="1" ht="22.5">
      <c r="B1285" s="152"/>
      <c r="D1285" s="150" t="s">
        <v>226</v>
      </c>
      <c r="E1285" s="153" t="s">
        <v>19</v>
      </c>
      <c r="F1285" s="154" t="s">
        <v>3680</v>
      </c>
      <c r="H1285" s="155">
        <v>5</v>
      </c>
      <c r="I1285" s="156"/>
      <c r="L1285" s="152"/>
      <c r="M1285" s="157"/>
      <c r="T1285" s="158"/>
      <c r="AT1285" s="153" t="s">
        <v>226</v>
      </c>
      <c r="AU1285" s="153" t="s">
        <v>79</v>
      </c>
      <c r="AV1285" s="12" t="s">
        <v>79</v>
      </c>
      <c r="AW1285" s="12" t="s">
        <v>31</v>
      </c>
      <c r="AX1285" s="12" t="s">
        <v>69</v>
      </c>
      <c r="AY1285" s="153" t="s">
        <v>212</v>
      </c>
    </row>
    <row r="1286" spans="2:65" s="13" customFormat="1">
      <c r="B1286" s="159"/>
      <c r="D1286" s="150" t="s">
        <v>226</v>
      </c>
      <c r="E1286" s="160" t="s">
        <v>19</v>
      </c>
      <c r="F1286" s="161" t="s">
        <v>228</v>
      </c>
      <c r="H1286" s="162">
        <v>5</v>
      </c>
      <c r="I1286" s="163"/>
      <c r="L1286" s="159"/>
      <c r="M1286" s="164"/>
      <c r="T1286" s="165"/>
      <c r="AT1286" s="160" t="s">
        <v>226</v>
      </c>
      <c r="AU1286" s="160" t="s">
        <v>79</v>
      </c>
      <c r="AV1286" s="13" t="s">
        <v>229</v>
      </c>
      <c r="AW1286" s="13" t="s">
        <v>31</v>
      </c>
      <c r="AX1286" s="13" t="s">
        <v>77</v>
      </c>
      <c r="AY1286" s="160" t="s">
        <v>212</v>
      </c>
    </row>
    <row r="1287" spans="2:65" s="1" customFormat="1" ht="24.2" customHeight="1">
      <c r="B1287" s="34"/>
      <c r="C1287" s="133" t="s">
        <v>1570</v>
      </c>
      <c r="D1287" s="133" t="s">
        <v>215</v>
      </c>
      <c r="E1287" s="134" t="s">
        <v>3691</v>
      </c>
      <c r="F1287" s="135" t="s">
        <v>3692</v>
      </c>
      <c r="G1287" s="136" t="s">
        <v>536</v>
      </c>
      <c r="H1287" s="137">
        <v>7.29</v>
      </c>
      <c r="I1287" s="138"/>
      <c r="J1287" s="139">
        <f>ROUND(I1287*H1287,2)</f>
        <v>0</v>
      </c>
      <c r="K1287" s="135" t="s">
        <v>219</v>
      </c>
      <c r="L1287" s="34"/>
      <c r="M1287" s="140" t="s">
        <v>19</v>
      </c>
      <c r="N1287" s="141" t="s">
        <v>40</v>
      </c>
      <c r="P1287" s="142">
        <f>O1287*H1287</f>
        <v>0</v>
      </c>
      <c r="Q1287" s="142">
        <v>1.0499999999999999E-3</v>
      </c>
      <c r="R1287" s="142">
        <f>Q1287*H1287</f>
        <v>7.6544999999999998E-3</v>
      </c>
      <c r="S1287" s="142">
        <v>6.1999999999999998E-3</v>
      </c>
      <c r="T1287" s="143">
        <f>S1287*H1287</f>
        <v>4.5198000000000002E-2</v>
      </c>
      <c r="AR1287" s="144" t="s">
        <v>229</v>
      </c>
      <c r="AT1287" s="144" t="s">
        <v>215</v>
      </c>
      <c r="AU1287" s="144" t="s">
        <v>79</v>
      </c>
      <c r="AY1287" s="19" t="s">
        <v>212</v>
      </c>
      <c r="BE1287" s="145">
        <f>IF(N1287="základní",J1287,0)</f>
        <v>0</v>
      </c>
      <c r="BF1287" s="145">
        <f>IF(N1287="snížená",J1287,0)</f>
        <v>0</v>
      </c>
      <c r="BG1287" s="145">
        <f>IF(N1287="zákl. přenesená",J1287,0)</f>
        <v>0</v>
      </c>
      <c r="BH1287" s="145">
        <f>IF(N1287="sníž. přenesená",J1287,0)</f>
        <v>0</v>
      </c>
      <c r="BI1287" s="145">
        <f>IF(N1287="nulová",J1287,0)</f>
        <v>0</v>
      </c>
      <c r="BJ1287" s="19" t="s">
        <v>77</v>
      </c>
      <c r="BK1287" s="145">
        <f>ROUND(I1287*H1287,2)</f>
        <v>0</v>
      </c>
      <c r="BL1287" s="19" t="s">
        <v>229</v>
      </c>
      <c r="BM1287" s="144" t="s">
        <v>3693</v>
      </c>
    </row>
    <row r="1288" spans="2:65" s="1" customFormat="1">
      <c r="B1288" s="34"/>
      <c r="D1288" s="146" t="s">
        <v>222</v>
      </c>
      <c r="F1288" s="147" t="s">
        <v>3694</v>
      </c>
      <c r="I1288" s="148"/>
      <c r="L1288" s="34"/>
      <c r="M1288" s="149"/>
      <c r="T1288" s="55"/>
      <c r="AT1288" s="19" t="s">
        <v>222</v>
      </c>
      <c r="AU1288" s="19" t="s">
        <v>79</v>
      </c>
    </row>
    <row r="1289" spans="2:65" s="14" customFormat="1">
      <c r="B1289" s="170"/>
      <c r="D1289" s="150" t="s">
        <v>226</v>
      </c>
      <c r="E1289" s="171" t="s">
        <v>19</v>
      </c>
      <c r="F1289" s="172" t="s">
        <v>3678</v>
      </c>
      <c r="H1289" s="171" t="s">
        <v>19</v>
      </c>
      <c r="I1289" s="173"/>
      <c r="L1289" s="170"/>
      <c r="M1289" s="174"/>
      <c r="T1289" s="175"/>
      <c r="AT1289" s="171" t="s">
        <v>226</v>
      </c>
      <c r="AU1289" s="171" t="s">
        <v>79</v>
      </c>
      <c r="AV1289" s="14" t="s">
        <v>77</v>
      </c>
      <c r="AW1289" s="14" t="s">
        <v>31</v>
      </c>
      <c r="AX1289" s="14" t="s">
        <v>69</v>
      </c>
      <c r="AY1289" s="171" t="s">
        <v>212</v>
      </c>
    </row>
    <row r="1290" spans="2:65" s="14" customFormat="1">
      <c r="B1290" s="170"/>
      <c r="D1290" s="150" t="s">
        <v>226</v>
      </c>
      <c r="E1290" s="171" t="s">
        <v>19</v>
      </c>
      <c r="F1290" s="172" t="s">
        <v>3695</v>
      </c>
      <c r="H1290" s="171" t="s">
        <v>19</v>
      </c>
      <c r="I1290" s="173"/>
      <c r="L1290" s="170"/>
      <c r="M1290" s="174"/>
      <c r="T1290" s="175"/>
      <c r="AT1290" s="171" t="s">
        <v>226</v>
      </c>
      <c r="AU1290" s="171" t="s">
        <v>79</v>
      </c>
      <c r="AV1290" s="14" t="s">
        <v>77</v>
      </c>
      <c r="AW1290" s="14" t="s">
        <v>31</v>
      </c>
      <c r="AX1290" s="14" t="s">
        <v>69</v>
      </c>
      <c r="AY1290" s="171" t="s">
        <v>212</v>
      </c>
    </row>
    <row r="1291" spans="2:65" s="12" customFormat="1">
      <c r="B1291" s="152"/>
      <c r="D1291" s="150" t="s">
        <v>226</v>
      </c>
      <c r="E1291" s="153" t="s">
        <v>19</v>
      </c>
      <c r="F1291" s="154" t="s">
        <v>3696</v>
      </c>
      <c r="H1291" s="155">
        <v>0.81</v>
      </c>
      <c r="I1291" s="156"/>
      <c r="L1291" s="152"/>
      <c r="M1291" s="157"/>
      <c r="T1291" s="158"/>
      <c r="AT1291" s="153" t="s">
        <v>226</v>
      </c>
      <c r="AU1291" s="153" t="s">
        <v>79</v>
      </c>
      <c r="AV1291" s="12" t="s">
        <v>79</v>
      </c>
      <c r="AW1291" s="12" t="s">
        <v>31</v>
      </c>
      <c r="AX1291" s="12" t="s">
        <v>69</v>
      </c>
      <c r="AY1291" s="153" t="s">
        <v>212</v>
      </c>
    </row>
    <row r="1292" spans="2:65" s="12" customFormat="1">
      <c r="B1292" s="152"/>
      <c r="D1292" s="150" t="s">
        <v>226</v>
      </c>
      <c r="E1292" s="153" t="s">
        <v>19</v>
      </c>
      <c r="F1292" s="154" t="s">
        <v>3697</v>
      </c>
      <c r="H1292" s="155">
        <v>0.45</v>
      </c>
      <c r="I1292" s="156"/>
      <c r="L1292" s="152"/>
      <c r="M1292" s="157"/>
      <c r="T1292" s="158"/>
      <c r="AT1292" s="153" t="s">
        <v>226</v>
      </c>
      <c r="AU1292" s="153" t="s">
        <v>79</v>
      </c>
      <c r="AV1292" s="12" t="s">
        <v>79</v>
      </c>
      <c r="AW1292" s="12" t="s">
        <v>31</v>
      </c>
      <c r="AX1292" s="12" t="s">
        <v>69</v>
      </c>
      <c r="AY1292" s="153" t="s">
        <v>212</v>
      </c>
    </row>
    <row r="1293" spans="2:65" s="12" customFormat="1">
      <c r="B1293" s="152"/>
      <c r="D1293" s="150" t="s">
        <v>226</v>
      </c>
      <c r="E1293" s="153" t="s">
        <v>19</v>
      </c>
      <c r="F1293" s="154" t="s">
        <v>3698</v>
      </c>
      <c r="H1293" s="155">
        <v>0.37</v>
      </c>
      <c r="I1293" s="156"/>
      <c r="L1293" s="152"/>
      <c r="M1293" s="157"/>
      <c r="T1293" s="158"/>
      <c r="AT1293" s="153" t="s">
        <v>226</v>
      </c>
      <c r="AU1293" s="153" t="s">
        <v>79</v>
      </c>
      <c r="AV1293" s="12" t="s">
        <v>79</v>
      </c>
      <c r="AW1293" s="12" t="s">
        <v>31</v>
      </c>
      <c r="AX1293" s="12" t="s">
        <v>69</v>
      </c>
      <c r="AY1293" s="153" t="s">
        <v>212</v>
      </c>
    </row>
    <row r="1294" spans="2:65" s="12" customFormat="1">
      <c r="B1294" s="152"/>
      <c r="D1294" s="150" t="s">
        <v>226</v>
      </c>
      <c r="E1294" s="153" t="s">
        <v>19</v>
      </c>
      <c r="F1294" s="154" t="s">
        <v>3699</v>
      </c>
      <c r="H1294" s="155">
        <v>0.44</v>
      </c>
      <c r="I1294" s="156"/>
      <c r="L1294" s="152"/>
      <c r="M1294" s="157"/>
      <c r="T1294" s="158"/>
      <c r="AT1294" s="153" t="s">
        <v>226</v>
      </c>
      <c r="AU1294" s="153" t="s">
        <v>79</v>
      </c>
      <c r="AV1294" s="12" t="s">
        <v>79</v>
      </c>
      <c r="AW1294" s="12" t="s">
        <v>31</v>
      </c>
      <c r="AX1294" s="12" t="s">
        <v>69</v>
      </c>
      <c r="AY1294" s="153" t="s">
        <v>212</v>
      </c>
    </row>
    <row r="1295" spans="2:65" s="12" customFormat="1">
      <c r="B1295" s="152"/>
      <c r="D1295" s="150" t="s">
        <v>226</v>
      </c>
      <c r="E1295" s="153" t="s">
        <v>19</v>
      </c>
      <c r="F1295" s="154" t="s">
        <v>3700</v>
      </c>
      <c r="H1295" s="155">
        <v>0.22</v>
      </c>
      <c r="I1295" s="156"/>
      <c r="L1295" s="152"/>
      <c r="M1295" s="157"/>
      <c r="T1295" s="158"/>
      <c r="AT1295" s="153" t="s">
        <v>226</v>
      </c>
      <c r="AU1295" s="153" t="s">
        <v>79</v>
      </c>
      <c r="AV1295" s="12" t="s">
        <v>79</v>
      </c>
      <c r="AW1295" s="12" t="s">
        <v>31</v>
      </c>
      <c r="AX1295" s="12" t="s">
        <v>69</v>
      </c>
      <c r="AY1295" s="153" t="s">
        <v>212</v>
      </c>
    </row>
    <row r="1296" spans="2:65" s="12" customFormat="1" ht="22.5">
      <c r="B1296" s="152"/>
      <c r="D1296" s="150" t="s">
        <v>226</v>
      </c>
      <c r="E1296" s="153" t="s">
        <v>19</v>
      </c>
      <c r="F1296" s="154" t="s">
        <v>3680</v>
      </c>
      <c r="H1296" s="155">
        <v>5</v>
      </c>
      <c r="I1296" s="156"/>
      <c r="L1296" s="152"/>
      <c r="M1296" s="157"/>
      <c r="T1296" s="158"/>
      <c r="AT1296" s="153" t="s">
        <v>226</v>
      </c>
      <c r="AU1296" s="153" t="s">
        <v>79</v>
      </c>
      <c r="AV1296" s="12" t="s">
        <v>79</v>
      </c>
      <c r="AW1296" s="12" t="s">
        <v>31</v>
      </c>
      <c r="AX1296" s="12" t="s">
        <v>69</v>
      </c>
      <c r="AY1296" s="153" t="s">
        <v>212</v>
      </c>
    </row>
    <row r="1297" spans="2:65" s="13" customFormat="1">
      <c r="B1297" s="159"/>
      <c r="D1297" s="150" t="s">
        <v>226</v>
      </c>
      <c r="E1297" s="160" t="s">
        <v>19</v>
      </c>
      <c r="F1297" s="161" t="s">
        <v>228</v>
      </c>
      <c r="H1297" s="162">
        <v>7.29</v>
      </c>
      <c r="I1297" s="163"/>
      <c r="L1297" s="159"/>
      <c r="M1297" s="164"/>
      <c r="T1297" s="165"/>
      <c r="AT1297" s="160" t="s">
        <v>226</v>
      </c>
      <c r="AU1297" s="160" t="s">
        <v>79</v>
      </c>
      <c r="AV1297" s="13" t="s">
        <v>229</v>
      </c>
      <c r="AW1297" s="13" t="s">
        <v>31</v>
      </c>
      <c r="AX1297" s="13" t="s">
        <v>77</v>
      </c>
      <c r="AY1297" s="160" t="s">
        <v>212</v>
      </c>
    </row>
    <row r="1298" spans="2:65" s="1" customFormat="1" ht="24.2" customHeight="1">
      <c r="B1298" s="34"/>
      <c r="C1298" s="133" t="s">
        <v>1580</v>
      </c>
      <c r="D1298" s="133" t="s">
        <v>215</v>
      </c>
      <c r="E1298" s="134" t="s">
        <v>3701</v>
      </c>
      <c r="F1298" s="135" t="s">
        <v>3702</v>
      </c>
      <c r="G1298" s="136" t="s">
        <v>536</v>
      </c>
      <c r="H1298" s="137">
        <v>15</v>
      </c>
      <c r="I1298" s="138"/>
      <c r="J1298" s="139">
        <f>ROUND(I1298*H1298,2)</f>
        <v>0</v>
      </c>
      <c r="K1298" s="135" t="s">
        <v>219</v>
      </c>
      <c r="L1298" s="34"/>
      <c r="M1298" s="140" t="s">
        <v>19</v>
      </c>
      <c r="N1298" s="141" t="s">
        <v>40</v>
      </c>
      <c r="P1298" s="142">
        <f>O1298*H1298</f>
        <v>0</v>
      </c>
      <c r="Q1298" s="142">
        <v>1.1299999999999999E-3</v>
      </c>
      <c r="R1298" s="142">
        <f>Q1298*H1298</f>
        <v>1.695E-2</v>
      </c>
      <c r="S1298" s="142">
        <v>1.0999999999999999E-2</v>
      </c>
      <c r="T1298" s="143">
        <f>S1298*H1298</f>
        <v>0.16499999999999998</v>
      </c>
      <c r="AR1298" s="144" t="s">
        <v>229</v>
      </c>
      <c r="AT1298" s="144" t="s">
        <v>215</v>
      </c>
      <c r="AU1298" s="144" t="s">
        <v>79</v>
      </c>
      <c r="AY1298" s="19" t="s">
        <v>212</v>
      </c>
      <c r="BE1298" s="145">
        <f>IF(N1298="základní",J1298,0)</f>
        <v>0</v>
      </c>
      <c r="BF1298" s="145">
        <f>IF(N1298="snížená",J1298,0)</f>
        <v>0</v>
      </c>
      <c r="BG1298" s="145">
        <f>IF(N1298="zákl. přenesená",J1298,0)</f>
        <v>0</v>
      </c>
      <c r="BH1298" s="145">
        <f>IF(N1298="sníž. přenesená",J1298,0)</f>
        <v>0</v>
      </c>
      <c r="BI1298" s="145">
        <f>IF(N1298="nulová",J1298,0)</f>
        <v>0</v>
      </c>
      <c r="BJ1298" s="19" t="s">
        <v>77</v>
      </c>
      <c r="BK1298" s="145">
        <f>ROUND(I1298*H1298,2)</f>
        <v>0</v>
      </c>
      <c r="BL1298" s="19" t="s">
        <v>229</v>
      </c>
      <c r="BM1298" s="144" t="s">
        <v>3703</v>
      </c>
    </row>
    <row r="1299" spans="2:65" s="1" customFormat="1">
      <c r="B1299" s="34"/>
      <c r="D1299" s="146" t="s">
        <v>222</v>
      </c>
      <c r="F1299" s="147" t="s">
        <v>3704</v>
      </c>
      <c r="I1299" s="148"/>
      <c r="L1299" s="34"/>
      <c r="M1299" s="149"/>
      <c r="T1299" s="55"/>
      <c r="AT1299" s="19" t="s">
        <v>222</v>
      </c>
      <c r="AU1299" s="19" t="s">
        <v>79</v>
      </c>
    </row>
    <row r="1300" spans="2:65" s="14" customFormat="1">
      <c r="B1300" s="170"/>
      <c r="D1300" s="150" t="s">
        <v>226</v>
      </c>
      <c r="E1300" s="171" t="s">
        <v>19</v>
      </c>
      <c r="F1300" s="172" t="s">
        <v>3678</v>
      </c>
      <c r="H1300" s="171" t="s">
        <v>19</v>
      </c>
      <c r="I1300" s="173"/>
      <c r="L1300" s="170"/>
      <c r="M1300" s="174"/>
      <c r="T1300" s="175"/>
      <c r="AT1300" s="171" t="s">
        <v>226</v>
      </c>
      <c r="AU1300" s="171" t="s">
        <v>79</v>
      </c>
      <c r="AV1300" s="14" t="s">
        <v>77</v>
      </c>
      <c r="AW1300" s="14" t="s">
        <v>31</v>
      </c>
      <c r="AX1300" s="14" t="s">
        <v>69</v>
      </c>
      <c r="AY1300" s="171" t="s">
        <v>212</v>
      </c>
    </row>
    <row r="1301" spans="2:65" s="14" customFormat="1">
      <c r="B1301" s="170"/>
      <c r="D1301" s="150" t="s">
        <v>226</v>
      </c>
      <c r="E1301" s="171" t="s">
        <v>19</v>
      </c>
      <c r="F1301" s="172" t="s">
        <v>3705</v>
      </c>
      <c r="H1301" s="171" t="s">
        <v>19</v>
      </c>
      <c r="I1301" s="173"/>
      <c r="L1301" s="170"/>
      <c r="M1301" s="174"/>
      <c r="T1301" s="175"/>
      <c r="AT1301" s="171" t="s">
        <v>226</v>
      </c>
      <c r="AU1301" s="171" t="s">
        <v>79</v>
      </c>
      <c r="AV1301" s="14" t="s">
        <v>77</v>
      </c>
      <c r="AW1301" s="14" t="s">
        <v>31</v>
      </c>
      <c r="AX1301" s="14" t="s">
        <v>69</v>
      </c>
      <c r="AY1301" s="171" t="s">
        <v>212</v>
      </c>
    </row>
    <row r="1302" spans="2:65" s="12" customFormat="1">
      <c r="B1302" s="152"/>
      <c r="D1302" s="150" t="s">
        <v>226</v>
      </c>
      <c r="E1302" s="153" t="s">
        <v>19</v>
      </c>
      <c r="F1302" s="154" t="s">
        <v>3706</v>
      </c>
      <c r="H1302" s="155">
        <v>1.87</v>
      </c>
      <c r="I1302" s="156"/>
      <c r="L1302" s="152"/>
      <c r="M1302" s="157"/>
      <c r="T1302" s="158"/>
      <c r="AT1302" s="153" t="s">
        <v>226</v>
      </c>
      <c r="AU1302" s="153" t="s">
        <v>79</v>
      </c>
      <c r="AV1302" s="12" t="s">
        <v>79</v>
      </c>
      <c r="AW1302" s="12" t="s">
        <v>31</v>
      </c>
      <c r="AX1302" s="12" t="s">
        <v>69</v>
      </c>
      <c r="AY1302" s="153" t="s">
        <v>212</v>
      </c>
    </row>
    <row r="1303" spans="2:65" s="12" customFormat="1">
      <c r="B1303" s="152"/>
      <c r="D1303" s="150" t="s">
        <v>226</v>
      </c>
      <c r="E1303" s="153" t="s">
        <v>19</v>
      </c>
      <c r="F1303" s="154" t="s">
        <v>3707</v>
      </c>
      <c r="H1303" s="155">
        <v>1.57</v>
      </c>
      <c r="I1303" s="156"/>
      <c r="L1303" s="152"/>
      <c r="M1303" s="157"/>
      <c r="T1303" s="158"/>
      <c r="AT1303" s="153" t="s">
        <v>226</v>
      </c>
      <c r="AU1303" s="153" t="s">
        <v>79</v>
      </c>
      <c r="AV1303" s="12" t="s">
        <v>79</v>
      </c>
      <c r="AW1303" s="12" t="s">
        <v>31</v>
      </c>
      <c r="AX1303" s="12" t="s">
        <v>69</v>
      </c>
      <c r="AY1303" s="153" t="s">
        <v>212</v>
      </c>
    </row>
    <row r="1304" spans="2:65" s="12" customFormat="1">
      <c r="B1304" s="152"/>
      <c r="D1304" s="150" t="s">
        <v>226</v>
      </c>
      <c r="E1304" s="153" t="s">
        <v>19</v>
      </c>
      <c r="F1304" s="154" t="s">
        <v>3708</v>
      </c>
      <c r="H1304" s="155">
        <v>1.71</v>
      </c>
      <c r="I1304" s="156"/>
      <c r="L1304" s="152"/>
      <c r="M1304" s="157"/>
      <c r="T1304" s="158"/>
      <c r="AT1304" s="153" t="s">
        <v>226</v>
      </c>
      <c r="AU1304" s="153" t="s">
        <v>79</v>
      </c>
      <c r="AV1304" s="12" t="s">
        <v>79</v>
      </c>
      <c r="AW1304" s="12" t="s">
        <v>31</v>
      </c>
      <c r="AX1304" s="12" t="s">
        <v>69</v>
      </c>
      <c r="AY1304" s="153" t="s">
        <v>212</v>
      </c>
    </row>
    <row r="1305" spans="2:65" s="12" customFormat="1">
      <c r="B1305" s="152"/>
      <c r="D1305" s="150" t="s">
        <v>226</v>
      </c>
      <c r="E1305" s="153" t="s">
        <v>19</v>
      </c>
      <c r="F1305" s="154" t="s">
        <v>3709</v>
      </c>
      <c r="H1305" s="155">
        <v>1.93</v>
      </c>
      <c r="I1305" s="156"/>
      <c r="L1305" s="152"/>
      <c r="M1305" s="157"/>
      <c r="T1305" s="158"/>
      <c r="AT1305" s="153" t="s">
        <v>226</v>
      </c>
      <c r="AU1305" s="153" t="s">
        <v>79</v>
      </c>
      <c r="AV1305" s="12" t="s">
        <v>79</v>
      </c>
      <c r="AW1305" s="12" t="s">
        <v>31</v>
      </c>
      <c r="AX1305" s="12" t="s">
        <v>69</v>
      </c>
      <c r="AY1305" s="153" t="s">
        <v>212</v>
      </c>
    </row>
    <row r="1306" spans="2:65" s="12" customFormat="1">
      <c r="B1306" s="152"/>
      <c r="D1306" s="150" t="s">
        <v>226</v>
      </c>
      <c r="E1306" s="153" t="s">
        <v>19</v>
      </c>
      <c r="F1306" s="154" t="s">
        <v>3710</v>
      </c>
      <c r="H1306" s="155">
        <v>1.1200000000000001</v>
      </c>
      <c r="I1306" s="156"/>
      <c r="L1306" s="152"/>
      <c r="M1306" s="157"/>
      <c r="T1306" s="158"/>
      <c r="AT1306" s="153" t="s">
        <v>226</v>
      </c>
      <c r="AU1306" s="153" t="s">
        <v>79</v>
      </c>
      <c r="AV1306" s="12" t="s">
        <v>79</v>
      </c>
      <c r="AW1306" s="12" t="s">
        <v>31</v>
      </c>
      <c r="AX1306" s="12" t="s">
        <v>69</v>
      </c>
      <c r="AY1306" s="153" t="s">
        <v>212</v>
      </c>
    </row>
    <row r="1307" spans="2:65" s="12" customFormat="1">
      <c r="B1307" s="152"/>
      <c r="D1307" s="150" t="s">
        <v>226</v>
      </c>
      <c r="E1307" s="153" t="s">
        <v>19</v>
      </c>
      <c r="F1307" s="154" t="s">
        <v>3711</v>
      </c>
      <c r="H1307" s="155">
        <v>0.9</v>
      </c>
      <c r="I1307" s="156"/>
      <c r="L1307" s="152"/>
      <c r="M1307" s="157"/>
      <c r="T1307" s="158"/>
      <c r="AT1307" s="153" t="s">
        <v>226</v>
      </c>
      <c r="AU1307" s="153" t="s">
        <v>79</v>
      </c>
      <c r="AV1307" s="12" t="s">
        <v>79</v>
      </c>
      <c r="AW1307" s="12" t="s">
        <v>31</v>
      </c>
      <c r="AX1307" s="12" t="s">
        <v>69</v>
      </c>
      <c r="AY1307" s="153" t="s">
        <v>212</v>
      </c>
    </row>
    <row r="1308" spans="2:65" s="12" customFormat="1">
      <c r="B1308" s="152"/>
      <c r="D1308" s="150" t="s">
        <v>226</v>
      </c>
      <c r="E1308" s="153" t="s">
        <v>19</v>
      </c>
      <c r="F1308" s="154" t="s">
        <v>3712</v>
      </c>
      <c r="H1308" s="155">
        <v>0.9</v>
      </c>
      <c r="I1308" s="156"/>
      <c r="L1308" s="152"/>
      <c r="M1308" s="157"/>
      <c r="T1308" s="158"/>
      <c r="AT1308" s="153" t="s">
        <v>226</v>
      </c>
      <c r="AU1308" s="153" t="s">
        <v>79</v>
      </c>
      <c r="AV1308" s="12" t="s">
        <v>79</v>
      </c>
      <c r="AW1308" s="12" t="s">
        <v>31</v>
      </c>
      <c r="AX1308" s="12" t="s">
        <v>69</v>
      </c>
      <c r="AY1308" s="153" t="s">
        <v>212</v>
      </c>
    </row>
    <row r="1309" spans="2:65" s="12" customFormat="1" ht="22.5">
      <c r="B1309" s="152"/>
      <c r="D1309" s="150" t="s">
        <v>226</v>
      </c>
      <c r="E1309" s="153" t="s">
        <v>19</v>
      </c>
      <c r="F1309" s="154" t="s">
        <v>3680</v>
      </c>
      <c r="H1309" s="155">
        <v>5</v>
      </c>
      <c r="I1309" s="156"/>
      <c r="L1309" s="152"/>
      <c r="M1309" s="157"/>
      <c r="T1309" s="158"/>
      <c r="AT1309" s="153" t="s">
        <v>226</v>
      </c>
      <c r="AU1309" s="153" t="s">
        <v>79</v>
      </c>
      <c r="AV1309" s="12" t="s">
        <v>79</v>
      </c>
      <c r="AW1309" s="12" t="s">
        <v>31</v>
      </c>
      <c r="AX1309" s="12" t="s">
        <v>69</v>
      </c>
      <c r="AY1309" s="153" t="s">
        <v>212</v>
      </c>
    </row>
    <row r="1310" spans="2:65" s="13" customFormat="1">
      <c r="B1310" s="159"/>
      <c r="D1310" s="150" t="s">
        <v>226</v>
      </c>
      <c r="E1310" s="160" t="s">
        <v>19</v>
      </c>
      <c r="F1310" s="161" t="s">
        <v>228</v>
      </c>
      <c r="H1310" s="162">
        <v>15</v>
      </c>
      <c r="I1310" s="163"/>
      <c r="L1310" s="159"/>
      <c r="M1310" s="164"/>
      <c r="T1310" s="165"/>
      <c r="AT1310" s="160" t="s">
        <v>226</v>
      </c>
      <c r="AU1310" s="160" t="s">
        <v>79</v>
      </c>
      <c r="AV1310" s="13" t="s">
        <v>229</v>
      </c>
      <c r="AW1310" s="13" t="s">
        <v>31</v>
      </c>
      <c r="AX1310" s="13" t="s">
        <v>77</v>
      </c>
      <c r="AY1310" s="160" t="s">
        <v>212</v>
      </c>
    </row>
    <row r="1311" spans="2:65" s="1" customFormat="1" ht="24.2" customHeight="1">
      <c r="B1311" s="34"/>
      <c r="C1311" s="133" t="s">
        <v>1586</v>
      </c>
      <c r="D1311" s="133" t="s">
        <v>215</v>
      </c>
      <c r="E1311" s="134" t="s">
        <v>3713</v>
      </c>
      <c r="F1311" s="135" t="s">
        <v>3714</v>
      </c>
      <c r="G1311" s="136" t="s">
        <v>536</v>
      </c>
      <c r="H1311" s="137">
        <v>3.62</v>
      </c>
      <c r="I1311" s="138"/>
      <c r="J1311" s="139">
        <f>ROUND(I1311*H1311,2)</f>
        <v>0</v>
      </c>
      <c r="K1311" s="135" t="s">
        <v>219</v>
      </c>
      <c r="L1311" s="34"/>
      <c r="M1311" s="140" t="s">
        <v>19</v>
      </c>
      <c r="N1311" s="141" t="s">
        <v>40</v>
      </c>
      <c r="P1311" s="142">
        <f>O1311*H1311</f>
        <v>0</v>
      </c>
      <c r="Q1311" s="142">
        <v>1.1800000000000001E-3</v>
      </c>
      <c r="R1311" s="142">
        <f>Q1311*H1311</f>
        <v>4.2716000000000004E-3</v>
      </c>
      <c r="S1311" s="142">
        <v>1.4E-2</v>
      </c>
      <c r="T1311" s="143">
        <f>S1311*H1311</f>
        <v>5.0680000000000003E-2</v>
      </c>
      <c r="AR1311" s="144" t="s">
        <v>229</v>
      </c>
      <c r="AT1311" s="144" t="s">
        <v>215</v>
      </c>
      <c r="AU1311" s="144" t="s">
        <v>79</v>
      </c>
      <c r="AY1311" s="19" t="s">
        <v>212</v>
      </c>
      <c r="BE1311" s="145">
        <f>IF(N1311="základní",J1311,0)</f>
        <v>0</v>
      </c>
      <c r="BF1311" s="145">
        <f>IF(N1311="snížená",J1311,0)</f>
        <v>0</v>
      </c>
      <c r="BG1311" s="145">
        <f>IF(N1311="zákl. přenesená",J1311,0)</f>
        <v>0</v>
      </c>
      <c r="BH1311" s="145">
        <f>IF(N1311="sníž. přenesená",J1311,0)</f>
        <v>0</v>
      </c>
      <c r="BI1311" s="145">
        <f>IF(N1311="nulová",J1311,0)</f>
        <v>0</v>
      </c>
      <c r="BJ1311" s="19" t="s">
        <v>77</v>
      </c>
      <c r="BK1311" s="145">
        <f>ROUND(I1311*H1311,2)</f>
        <v>0</v>
      </c>
      <c r="BL1311" s="19" t="s">
        <v>229</v>
      </c>
      <c r="BM1311" s="144" t="s">
        <v>3715</v>
      </c>
    </row>
    <row r="1312" spans="2:65" s="1" customFormat="1">
      <c r="B1312" s="34"/>
      <c r="D1312" s="146" t="s">
        <v>222</v>
      </c>
      <c r="F1312" s="147" t="s">
        <v>3716</v>
      </c>
      <c r="I1312" s="148"/>
      <c r="L1312" s="34"/>
      <c r="M1312" s="149"/>
      <c r="T1312" s="55"/>
      <c r="AT1312" s="19" t="s">
        <v>222</v>
      </c>
      <c r="AU1312" s="19" t="s">
        <v>79</v>
      </c>
    </row>
    <row r="1313" spans="2:65" s="14" customFormat="1">
      <c r="B1313" s="170"/>
      <c r="D1313" s="150" t="s">
        <v>226</v>
      </c>
      <c r="E1313" s="171" t="s">
        <v>19</v>
      </c>
      <c r="F1313" s="172" t="s">
        <v>3678</v>
      </c>
      <c r="H1313" s="171" t="s">
        <v>19</v>
      </c>
      <c r="I1313" s="173"/>
      <c r="L1313" s="170"/>
      <c r="M1313" s="174"/>
      <c r="T1313" s="175"/>
      <c r="AT1313" s="171" t="s">
        <v>226</v>
      </c>
      <c r="AU1313" s="171" t="s">
        <v>79</v>
      </c>
      <c r="AV1313" s="14" t="s">
        <v>77</v>
      </c>
      <c r="AW1313" s="14" t="s">
        <v>31</v>
      </c>
      <c r="AX1313" s="14" t="s">
        <v>69</v>
      </c>
      <c r="AY1313" s="171" t="s">
        <v>212</v>
      </c>
    </row>
    <row r="1314" spans="2:65" s="14" customFormat="1">
      <c r="B1314" s="170"/>
      <c r="D1314" s="150" t="s">
        <v>226</v>
      </c>
      <c r="E1314" s="171" t="s">
        <v>19</v>
      </c>
      <c r="F1314" s="172" t="s">
        <v>3717</v>
      </c>
      <c r="H1314" s="171" t="s">
        <v>19</v>
      </c>
      <c r="I1314" s="173"/>
      <c r="L1314" s="170"/>
      <c r="M1314" s="174"/>
      <c r="T1314" s="175"/>
      <c r="AT1314" s="171" t="s">
        <v>226</v>
      </c>
      <c r="AU1314" s="171" t="s">
        <v>79</v>
      </c>
      <c r="AV1314" s="14" t="s">
        <v>77</v>
      </c>
      <c r="AW1314" s="14" t="s">
        <v>31</v>
      </c>
      <c r="AX1314" s="14" t="s">
        <v>69</v>
      </c>
      <c r="AY1314" s="171" t="s">
        <v>212</v>
      </c>
    </row>
    <row r="1315" spans="2:65" s="12" customFormat="1">
      <c r="B1315" s="152"/>
      <c r="D1315" s="150" t="s">
        <v>226</v>
      </c>
      <c r="E1315" s="153" t="s">
        <v>19</v>
      </c>
      <c r="F1315" s="154" t="s">
        <v>3718</v>
      </c>
      <c r="H1315" s="155">
        <v>0.22</v>
      </c>
      <c r="I1315" s="156"/>
      <c r="L1315" s="152"/>
      <c r="M1315" s="157"/>
      <c r="T1315" s="158"/>
      <c r="AT1315" s="153" t="s">
        <v>226</v>
      </c>
      <c r="AU1315" s="153" t="s">
        <v>79</v>
      </c>
      <c r="AV1315" s="12" t="s">
        <v>79</v>
      </c>
      <c r="AW1315" s="12" t="s">
        <v>31</v>
      </c>
      <c r="AX1315" s="12" t="s">
        <v>69</v>
      </c>
      <c r="AY1315" s="153" t="s">
        <v>212</v>
      </c>
    </row>
    <row r="1316" spans="2:65" s="12" customFormat="1">
      <c r="B1316" s="152"/>
      <c r="D1316" s="150" t="s">
        <v>226</v>
      </c>
      <c r="E1316" s="153" t="s">
        <v>19</v>
      </c>
      <c r="F1316" s="154" t="s">
        <v>3719</v>
      </c>
      <c r="H1316" s="155">
        <v>0.59</v>
      </c>
      <c r="I1316" s="156"/>
      <c r="L1316" s="152"/>
      <c r="M1316" s="157"/>
      <c r="T1316" s="158"/>
      <c r="AT1316" s="153" t="s">
        <v>226</v>
      </c>
      <c r="AU1316" s="153" t="s">
        <v>79</v>
      </c>
      <c r="AV1316" s="12" t="s">
        <v>79</v>
      </c>
      <c r="AW1316" s="12" t="s">
        <v>31</v>
      </c>
      <c r="AX1316" s="12" t="s">
        <v>69</v>
      </c>
      <c r="AY1316" s="153" t="s">
        <v>212</v>
      </c>
    </row>
    <row r="1317" spans="2:65" s="12" customFormat="1">
      <c r="B1317" s="152"/>
      <c r="D1317" s="150" t="s">
        <v>226</v>
      </c>
      <c r="E1317" s="153" t="s">
        <v>19</v>
      </c>
      <c r="F1317" s="154" t="s">
        <v>3720</v>
      </c>
      <c r="H1317" s="155">
        <v>0.59</v>
      </c>
      <c r="I1317" s="156"/>
      <c r="L1317" s="152"/>
      <c r="M1317" s="157"/>
      <c r="T1317" s="158"/>
      <c r="AT1317" s="153" t="s">
        <v>226</v>
      </c>
      <c r="AU1317" s="153" t="s">
        <v>79</v>
      </c>
      <c r="AV1317" s="12" t="s">
        <v>79</v>
      </c>
      <c r="AW1317" s="12" t="s">
        <v>31</v>
      </c>
      <c r="AX1317" s="12" t="s">
        <v>69</v>
      </c>
      <c r="AY1317" s="153" t="s">
        <v>212</v>
      </c>
    </row>
    <row r="1318" spans="2:65" s="12" customFormat="1">
      <c r="B1318" s="152"/>
      <c r="D1318" s="150" t="s">
        <v>226</v>
      </c>
      <c r="E1318" s="153" t="s">
        <v>19</v>
      </c>
      <c r="F1318" s="154" t="s">
        <v>3700</v>
      </c>
      <c r="H1318" s="155">
        <v>0.22</v>
      </c>
      <c r="I1318" s="156"/>
      <c r="L1318" s="152"/>
      <c r="M1318" s="157"/>
      <c r="T1318" s="158"/>
      <c r="AT1318" s="153" t="s">
        <v>226</v>
      </c>
      <c r="AU1318" s="153" t="s">
        <v>79</v>
      </c>
      <c r="AV1318" s="12" t="s">
        <v>79</v>
      </c>
      <c r="AW1318" s="12" t="s">
        <v>31</v>
      </c>
      <c r="AX1318" s="12" t="s">
        <v>69</v>
      </c>
      <c r="AY1318" s="153" t="s">
        <v>212</v>
      </c>
    </row>
    <row r="1319" spans="2:65" s="12" customFormat="1" ht="22.5">
      <c r="B1319" s="152"/>
      <c r="D1319" s="150" t="s">
        <v>226</v>
      </c>
      <c r="E1319" s="153" t="s">
        <v>19</v>
      </c>
      <c r="F1319" s="154" t="s">
        <v>3721</v>
      </c>
      <c r="H1319" s="155">
        <v>2</v>
      </c>
      <c r="I1319" s="156"/>
      <c r="L1319" s="152"/>
      <c r="M1319" s="157"/>
      <c r="T1319" s="158"/>
      <c r="AT1319" s="153" t="s">
        <v>226</v>
      </c>
      <c r="AU1319" s="153" t="s">
        <v>79</v>
      </c>
      <c r="AV1319" s="12" t="s">
        <v>79</v>
      </c>
      <c r="AW1319" s="12" t="s">
        <v>31</v>
      </c>
      <c r="AX1319" s="12" t="s">
        <v>69</v>
      </c>
      <c r="AY1319" s="153" t="s">
        <v>212</v>
      </c>
    </row>
    <row r="1320" spans="2:65" s="13" customFormat="1">
      <c r="B1320" s="159"/>
      <c r="D1320" s="150" t="s">
        <v>226</v>
      </c>
      <c r="E1320" s="160" t="s">
        <v>19</v>
      </c>
      <c r="F1320" s="161" t="s">
        <v>228</v>
      </c>
      <c r="H1320" s="162">
        <v>3.62</v>
      </c>
      <c r="I1320" s="163"/>
      <c r="L1320" s="159"/>
      <c r="M1320" s="164"/>
      <c r="T1320" s="165"/>
      <c r="AT1320" s="160" t="s">
        <v>226</v>
      </c>
      <c r="AU1320" s="160" t="s">
        <v>79</v>
      </c>
      <c r="AV1320" s="13" t="s">
        <v>229</v>
      </c>
      <c r="AW1320" s="13" t="s">
        <v>31</v>
      </c>
      <c r="AX1320" s="13" t="s">
        <v>77</v>
      </c>
      <c r="AY1320" s="160" t="s">
        <v>212</v>
      </c>
    </row>
    <row r="1321" spans="2:65" s="1" customFormat="1" ht="24.2" customHeight="1">
      <c r="B1321" s="34"/>
      <c r="C1321" s="133" t="s">
        <v>1593</v>
      </c>
      <c r="D1321" s="133" t="s">
        <v>215</v>
      </c>
      <c r="E1321" s="134" t="s">
        <v>3722</v>
      </c>
      <c r="F1321" s="135" t="s">
        <v>3723</v>
      </c>
      <c r="G1321" s="136" t="s">
        <v>536</v>
      </c>
      <c r="H1321" s="137">
        <v>2.2599999999999998</v>
      </c>
      <c r="I1321" s="138"/>
      <c r="J1321" s="139">
        <f>ROUND(I1321*H1321,2)</f>
        <v>0</v>
      </c>
      <c r="K1321" s="135" t="s">
        <v>219</v>
      </c>
      <c r="L1321" s="34"/>
      <c r="M1321" s="140" t="s">
        <v>19</v>
      </c>
      <c r="N1321" s="141" t="s">
        <v>40</v>
      </c>
      <c r="P1321" s="142">
        <f>O1321*H1321</f>
        <v>0</v>
      </c>
      <c r="Q1321" s="142">
        <v>1.23E-3</v>
      </c>
      <c r="R1321" s="142">
        <f>Q1321*H1321</f>
        <v>2.7797999999999998E-3</v>
      </c>
      <c r="S1321" s="142">
        <v>1.7000000000000001E-2</v>
      </c>
      <c r="T1321" s="143">
        <f>S1321*H1321</f>
        <v>3.8419999999999996E-2</v>
      </c>
      <c r="AR1321" s="144" t="s">
        <v>229</v>
      </c>
      <c r="AT1321" s="144" t="s">
        <v>215</v>
      </c>
      <c r="AU1321" s="144" t="s">
        <v>79</v>
      </c>
      <c r="AY1321" s="19" t="s">
        <v>212</v>
      </c>
      <c r="BE1321" s="145">
        <f>IF(N1321="základní",J1321,0)</f>
        <v>0</v>
      </c>
      <c r="BF1321" s="145">
        <f>IF(N1321="snížená",J1321,0)</f>
        <v>0</v>
      </c>
      <c r="BG1321" s="145">
        <f>IF(N1321="zákl. přenesená",J1321,0)</f>
        <v>0</v>
      </c>
      <c r="BH1321" s="145">
        <f>IF(N1321="sníž. přenesená",J1321,0)</f>
        <v>0</v>
      </c>
      <c r="BI1321" s="145">
        <f>IF(N1321="nulová",J1321,0)</f>
        <v>0</v>
      </c>
      <c r="BJ1321" s="19" t="s">
        <v>77</v>
      </c>
      <c r="BK1321" s="145">
        <f>ROUND(I1321*H1321,2)</f>
        <v>0</v>
      </c>
      <c r="BL1321" s="19" t="s">
        <v>229</v>
      </c>
      <c r="BM1321" s="144" t="s">
        <v>3724</v>
      </c>
    </row>
    <row r="1322" spans="2:65" s="1" customFormat="1">
      <c r="B1322" s="34"/>
      <c r="D1322" s="146" t="s">
        <v>222</v>
      </c>
      <c r="F1322" s="147" t="s">
        <v>3725</v>
      </c>
      <c r="I1322" s="148"/>
      <c r="L1322" s="34"/>
      <c r="M1322" s="149"/>
      <c r="T1322" s="55"/>
      <c r="AT1322" s="19" t="s">
        <v>222</v>
      </c>
      <c r="AU1322" s="19" t="s">
        <v>79</v>
      </c>
    </row>
    <row r="1323" spans="2:65" s="14" customFormat="1">
      <c r="B1323" s="170"/>
      <c r="D1323" s="150" t="s">
        <v>226</v>
      </c>
      <c r="E1323" s="171" t="s">
        <v>19</v>
      </c>
      <c r="F1323" s="172" t="s">
        <v>3678</v>
      </c>
      <c r="H1323" s="171" t="s">
        <v>19</v>
      </c>
      <c r="I1323" s="173"/>
      <c r="L1323" s="170"/>
      <c r="M1323" s="174"/>
      <c r="T1323" s="175"/>
      <c r="AT1323" s="171" t="s">
        <v>226</v>
      </c>
      <c r="AU1323" s="171" t="s">
        <v>79</v>
      </c>
      <c r="AV1323" s="14" t="s">
        <v>77</v>
      </c>
      <c r="AW1323" s="14" t="s">
        <v>31</v>
      </c>
      <c r="AX1323" s="14" t="s">
        <v>69</v>
      </c>
      <c r="AY1323" s="171" t="s">
        <v>212</v>
      </c>
    </row>
    <row r="1324" spans="2:65" s="14" customFormat="1">
      <c r="B1324" s="170"/>
      <c r="D1324" s="150" t="s">
        <v>226</v>
      </c>
      <c r="E1324" s="171" t="s">
        <v>19</v>
      </c>
      <c r="F1324" s="172" t="s">
        <v>3726</v>
      </c>
      <c r="H1324" s="171" t="s">
        <v>19</v>
      </c>
      <c r="I1324" s="173"/>
      <c r="L1324" s="170"/>
      <c r="M1324" s="174"/>
      <c r="T1324" s="175"/>
      <c r="AT1324" s="171" t="s">
        <v>226</v>
      </c>
      <c r="AU1324" s="171" t="s">
        <v>79</v>
      </c>
      <c r="AV1324" s="14" t="s">
        <v>77</v>
      </c>
      <c r="AW1324" s="14" t="s">
        <v>31</v>
      </c>
      <c r="AX1324" s="14" t="s">
        <v>69</v>
      </c>
      <c r="AY1324" s="171" t="s">
        <v>212</v>
      </c>
    </row>
    <row r="1325" spans="2:65" s="12" customFormat="1">
      <c r="B1325" s="152"/>
      <c r="D1325" s="150" t="s">
        <v>226</v>
      </c>
      <c r="E1325" s="153" t="s">
        <v>19</v>
      </c>
      <c r="F1325" s="154" t="s">
        <v>3727</v>
      </c>
      <c r="H1325" s="155">
        <v>0.96</v>
      </c>
      <c r="I1325" s="156"/>
      <c r="L1325" s="152"/>
      <c r="M1325" s="157"/>
      <c r="T1325" s="158"/>
      <c r="AT1325" s="153" t="s">
        <v>226</v>
      </c>
      <c r="AU1325" s="153" t="s">
        <v>79</v>
      </c>
      <c r="AV1325" s="12" t="s">
        <v>79</v>
      </c>
      <c r="AW1325" s="12" t="s">
        <v>31</v>
      </c>
      <c r="AX1325" s="12" t="s">
        <v>69</v>
      </c>
      <c r="AY1325" s="153" t="s">
        <v>212</v>
      </c>
    </row>
    <row r="1326" spans="2:65" s="12" customFormat="1">
      <c r="B1326" s="152"/>
      <c r="D1326" s="150" t="s">
        <v>226</v>
      </c>
      <c r="E1326" s="153" t="s">
        <v>19</v>
      </c>
      <c r="F1326" s="154" t="s">
        <v>3728</v>
      </c>
      <c r="H1326" s="155">
        <v>0.15</v>
      </c>
      <c r="I1326" s="156"/>
      <c r="L1326" s="152"/>
      <c r="M1326" s="157"/>
      <c r="T1326" s="158"/>
      <c r="AT1326" s="153" t="s">
        <v>226</v>
      </c>
      <c r="AU1326" s="153" t="s">
        <v>79</v>
      </c>
      <c r="AV1326" s="12" t="s">
        <v>79</v>
      </c>
      <c r="AW1326" s="12" t="s">
        <v>31</v>
      </c>
      <c r="AX1326" s="12" t="s">
        <v>69</v>
      </c>
      <c r="AY1326" s="153" t="s">
        <v>212</v>
      </c>
    </row>
    <row r="1327" spans="2:65" s="12" customFormat="1">
      <c r="B1327" s="152"/>
      <c r="D1327" s="150" t="s">
        <v>226</v>
      </c>
      <c r="E1327" s="153" t="s">
        <v>19</v>
      </c>
      <c r="F1327" s="154" t="s">
        <v>3729</v>
      </c>
      <c r="H1327" s="155">
        <v>0.15</v>
      </c>
      <c r="I1327" s="156"/>
      <c r="L1327" s="152"/>
      <c r="M1327" s="157"/>
      <c r="T1327" s="158"/>
      <c r="AT1327" s="153" t="s">
        <v>226</v>
      </c>
      <c r="AU1327" s="153" t="s">
        <v>79</v>
      </c>
      <c r="AV1327" s="12" t="s">
        <v>79</v>
      </c>
      <c r="AW1327" s="12" t="s">
        <v>31</v>
      </c>
      <c r="AX1327" s="12" t="s">
        <v>69</v>
      </c>
      <c r="AY1327" s="153" t="s">
        <v>212</v>
      </c>
    </row>
    <row r="1328" spans="2:65" s="12" customFormat="1" ht="22.5">
      <c r="B1328" s="152"/>
      <c r="D1328" s="150" t="s">
        <v>226</v>
      </c>
      <c r="E1328" s="153" t="s">
        <v>19</v>
      </c>
      <c r="F1328" s="154" t="s">
        <v>3730</v>
      </c>
      <c r="H1328" s="155">
        <v>1</v>
      </c>
      <c r="I1328" s="156"/>
      <c r="L1328" s="152"/>
      <c r="M1328" s="157"/>
      <c r="T1328" s="158"/>
      <c r="AT1328" s="153" t="s">
        <v>226</v>
      </c>
      <c r="AU1328" s="153" t="s">
        <v>79</v>
      </c>
      <c r="AV1328" s="12" t="s">
        <v>79</v>
      </c>
      <c r="AW1328" s="12" t="s">
        <v>31</v>
      </c>
      <c r="AX1328" s="12" t="s">
        <v>69</v>
      </c>
      <c r="AY1328" s="153" t="s">
        <v>212</v>
      </c>
    </row>
    <row r="1329" spans="2:65" s="13" customFormat="1">
      <c r="B1329" s="159"/>
      <c r="D1329" s="150" t="s">
        <v>226</v>
      </c>
      <c r="E1329" s="160" t="s">
        <v>19</v>
      </c>
      <c r="F1329" s="161" t="s">
        <v>228</v>
      </c>
      <c r="H1329" s="162">
        <v>2.2599999999999998</v>
      </c>
      <c r="I1329" s="163"/>
      <c r="L1329" s="159"/>
      <c r="M1329" s="164"/>
      <c r="T1329" s="165"/>
      <c r="AT1329" s="160" t="s">
        <v>226</v>
      </c>
      <c r="AU1329" s="160" t="s">
        <v>79</v>
      </c>
      <c r="AV1329" s="13" t="s">
        <v>229</v>
      </c>
      <c r="AW1329" s="13" t="s">
        <v>31</v>
      </c>
      <c r="AX1329" s="13" t="s">
        <v>77</v>
      </c>
      <c r="AY1329" s="160" t="s">
        <v>212</v>
      </c>
    </row>
    <row r="1330" spans="2:65" s="1" customFormat="1" ht="24.2" customHeight="1">
      <c r="B1330" s="34"/>
      <c r="C1330" s="133" t="s">
        <v>1602</v>
      </c>
      <c r="D1330" s="133" t="s">
        <v>215</v>
      </c>
      <c r="E1330" s="134" t="s">
        <v>3731</v>
      </c>
      <c r="F1330" s="135" t="s">
        <v>3732</v>
      </c>
      <c r="G1330" s="136" t="s">
        <v>536</v>
      </c>
      <c r="H1330" s="137">
        <v>0.15</v>
      </c>
      <c r="I1330" s="138"/>
      <c r="J1330" s="139">
        <f>ROUND(I1330*H1330,2)</f>
        <v>0</v>
      </c>
      <c r="K1330" s="135" t="s">
        <v>219</v>
      </c>
      <c r="L1330" s="34"/>
      <c r="M1330" s="140" t="s">
        <v>19</v>
      </c>
      <c r="N1330" s="141" t="s">
        <v>40</v>
      </c>
      <c r="P1330" s="142">
        <f>O1330*H1330</f>
        <v>0</v>
      </c>
      <c r="Q1330" s="142">
        <v>1.32E-3</v>
      </c>
      <c r="R1330" s="142">
        <f>Q1330*H1330</f>
        <v>1.9799999999999999E-4</v>
      </c>
      <c r="S1330" s="142">
        <v>2.5000000000000001E-2</v>
      </c>
      <c r="T1330" s="143">
        <f>S1330*H1330</f>
        <v>3.7499999999999999E-3</v>
      </c>
      <c r="AR1330" s="144" t="s">
        <v>229</v>
      </c>
      <c r="AT1330" s="144" t="s">
        <v>215</v>
      </c>
      <c r="AU1330" s="144" t="s">
        <v>79</v>
      </c>
      <c r="AY1330" s="19" t="s">
        <v>212</v>
      </c>
      <c r="BE1330" s="145">
        <f>IF(N1330="základní",J1330,0)</f>
        <v>0</v>
      </c>
      <c r="BF1330" s="145">
        <f>IF(N1330="snížená",J1330,0)</f>
        <v>0</v>
      </c>
      <c r="BG1330" s="145">
        <f>IF(N1330="zákl. přenesená",J1330,0)</f>
        <v>0</v>
      </c>
      <c r="BH1330" s="145">
        <f>IF(N1330="sníž. přenesená",J1330,0)</f>
        <v>0</v>
      </c>
      <c r="BI1330" s="145">
        <f>IF(N1330="nulová",J1330,0)</f>
        <v>0</v>
      </c>
      <c r="BJ1330" s="19" t="s">
        <v>77</v>
      </c>
      <c r="BK1330" s="145">
        <f>ROUND(I1330*H1330,2)</f>
        <v>0</v>
      </c>
      <c r="BL1330" s="19" t="s">
        <v>229</v>
      </c>
      <c r="BM1330" s="144" t="s">
        <v>3733</v>
      </c>
    </row>
    <row r="1331" spans="2:65" s="1" customFormat="1">
      <c r="B1331" s="34"/>
      <c r="D1331" s="146" t="s">
        <v>222</v>
      </c>
      <c r="F1331" s="147" t="s">
        <v>3734</v>
      </c>
      <c r="I1331" s="148"/>
      <c r="L1331" s="34"/>
      <c r="M1331" s="149"/>
      <c r="T1331" s="55"/>
      <c r="AT1331" s="19" t="s">
        <v>222</v>
      </c>
      <c r="AU1331" s="19" t="s">
        <v>79</v>
      </c>
    </row>
    <row r="1332" spans="2:65" s="14" customFormat="1">
      <c r="B1332" s="170"/>
      <c r="D1332" s="150" t="s">
        <v>226</v>
      </c>
      <c r="E1332" s="171" t="s">
        <v>19</v>
      </c>
      <c r="F1332" s="172" t="s">
        <v>3678</v>
      </c>
      <c r="H1332" s="171" t="s">
        <v>19</v>
      </c>
      <c r="I1332" s="173"/>
      <c r="L1332" s="170"/>
      <c r="M1332" s="174"/>
      <c r="T1332" s="175"/>
      <c r="AT1332" s="171" t="s">
        <v>226</v>
      </c>
      <c r="AU1332" s="171" t="s">
        <v>79</v>
      </c>
      <c r="AV1332" s="14" t="s">
        <v>77</v>
      </c>
      <c r="AW1332" s="14" t="s">
        <v>31</v>
      </c>
      <c r="AX1332" s="14" t="s">
        <v>69</v>
      </c>
      <c r="AY1332" s="171" t="s">
        <v>212</v>
      </c>
    </row>
    <row r="1333" spans="2:65" s="14" customFormat="1">
      <c r="B1333" s="170"/>
      <c r="D1333" s="150" t="s">
        <v>226</v>
      </c>
      <c r="E1333" s="171" t="s">
        <v>19</v>
      </c>
      <c r="F1333" s="172" t="s">
        <v>3735</v>
      </c>
      <c r="H1333" s="171" t="s">
        <v>19</v>
      </c>
      <c r="I1333" s="173"/>
      <c r="L1333" s="170"/>
      <c r="M1333" s="174"/>
      <c r="T1333" s="175"/>
      <c r="AT1333" s="171" t="s">
        <v>226</v>
      </c>
      <c r="AU1333" s="171" t="s">
        <v>79</v>
      </c>
      <c r="AV1333" s="14" t="s">
        <v>77</v>
      </c>
      <c r="AW1333" s="14" t="s">
        <v>31</v>
      </c>
      <c r="AX1333" s="14" t="s">
        <v>69</v>
      </c>
      <c r="AY1333" s="171" t="s">
        <v>212</v>
      </c>
    </row>
    <row r="1334" spans="2:65" s="12" customFormat="1">
      <c r="B1334" s="152"/>
      <c r="D1334" s="150" t="s">
        <v>226</v>
      </c>
      <c r="E1334" s="153" t="s">
        <v>19</v>
      </c>
      <c r="F1334" s="154" t="s">
        <v>3736</v>
      </c>
      <c r="H1334" s="155">
        <v>0.15</v>
      </c>
      <c r="I1334" s="156"/>
      <c r="L1334" s="152"/>
      <c r="M1334" s="157"/>
      <c r="T1334" s="158"/>
      <c r="AT1334" s="153" t="s">
        <v>226</v>
      </c>
      <c r="AU1334" s="153" t="s">
        <v>79</v>
      </c>
      <c r="AV1334" s="12" t="s">
        <v>79</v>
      </c>
      <c r="AW1334" s="12" t="s">
        <v>31</v>
      </c>
      <c r="AX1334" s="12" t="s">
        <v>69</v>
      </c>
      <c r="AY1334" s="153" t="s">
        <v>212</v>
      </c>
    </row>
    <row r="1335" spans="2:65" s="13" customFormat="1">
      <c r="B1335" s="159"/>
      <c r="D1335" s="150" t="s">
        <v>226</v>
      </c>
      <c r="E1335" s="160" t="s">
        <v>19</v>
      </c>
      <c r="F1335" s="161" t="s">
        <v>228</v>
      </c>
      <c r="H1335" s="162">
        <v>0.15</v>
      </c>
      <c r="I1335" s="163"/>
      <c r="L1335" s="159"/>
      <c r="M1335" s="164"/>
      <c r="T1335" s="165"/>
      <c r="AT1335" s="160" t="s">
        <v>226</v>
      </c>
      <c r="AU1335" s="160" t="s">
        <v>79</v>
      </c>
      <c r="AV1335" s="13" t="s">
        <v>229</v>
      </c>
      <c r="AW1335" s="13" t="s">
        <v>31</v>
      </c>
      <c r="AX1335" s="13" t="s">
        <v>77</v>
      </c>
      <c r="AY1335" s="160" t="s">
        <v>212</v>
      </c>
    </row>
    <row r="1336" spans="2:65" s="1" customFormat="1" ht="24.2" customHeight="1">
      <c r="B1336" s="34"/>
      <c r="C1336" s="133" t="s">
        <v>1609</v>
      </c>
      <c r="D1336" s="133" t="s">
        <v>215</v>
      </c>
      <c r="E1336" s="134" t="s">
        <v>3737</v>
      </c>
      <c r="F1336" s="135" t="s">
        <v>3738</v>
      </c>
      <c r="G1336" s="136" t="s">
        <v>536</v>
      </c>
      <c r="H1336" s="137">
        <v>2.5499999999999998</v>
      </c>
      <c r="I1336" s="138"/>
      <c r="J1336" s="139">
        <f>ROUND(I1336*H1336,2)</f>
        <v>0</v>
      </c>
      <c r="K1336" s="135" t="s">
        <v>219</v>
      </c>
      <c r="L1336" s="34"/>
      <c r="M1336" s="140" t="s">
        <v>19</v>
      </c>
      <c r="N1336" s="141" t="s">
        <v>40</v>
      </c>
      <c r="P1336" s="142">
        <f>O1336*H1336</f>
        <v>0</v>
      </c>
      <c r="Q1336" s="142">
        <v>1.42E-3</v>
      </c>
      <c r="R1336" s="142">
        <f>Q1336*H1336</f>
        <v>3.6209999999999997E-3</v>
      </c>
      <c r="S1336" s="142">
        <v>2.9000000000000001E-2</v>
      </c>
      <c r="T1336" s="143">
        <f>S1336*H1336</f>
        <v>7.3950000000000002E-2</v>
      </c>
      <c r="AR1336" s="144" t="s">
        <v>229</v>
      </c>
      <c r="AT1336" s="144" t="s">
        <v>215</v>
      </c>
      <c r="AU1336" s="144" t="s">
        <v>79</v>
      </c>
      <c r="AY1336" s="19" t="s">
        <v>212</v>
      </c>
      <c r="BE1336" s="145">
        <f>IF(N1336="základní",J1336,0)</f>
        <v>0</v>
      </c>
      <c r="BF1336" s="145">
        <f>IF(N1336="snížená",J1336,0)</f>
        <v>0</v>
      </c>
      <c r="BG1336" s="145">
        <f>IF(N1336="zákl. přenesená",J1336,0)</f>
        <v>0</v>
      </c>
      <c r="BH1336" s="145">
        <f>IF(N1336="sníž. přenesená",J1336,0)</f>
        <v>0</v>
      </c>
      <c r="BI1336" s="145">
        <f>IF(N1336="nulová",J1336,0)</f>
        <v>0</v>
      </c>
      <c r="BJ1336" s="19" t="s">
        <v>77</v>
      </c>
      <c r="BK1336" s="145">
        <f>ROUND(I1336*H1336,2)</f>
        <v>0</v>
      </c>
      <c r="BL1336" s="19" t="s">
        <v>229</v>
      </c>
      <c r="BM1336" s="144" t="s">
        <v>3739</v>
      </c>
    </row>
    <row r="1337" spans="2:65" s="1" customFormat="1">
      <c r="B1337" s="34"/>
      <c r="D1337" s="146" t="s">
        <v>222</v>
      </c>
      <c r="F1337" s="147" t="s">
        <v>3740</v>
      </c>
      <c r="I1337" s="148"/>
      <c r="L1337" s="34"/>
      <c r="M1337" s="149"/>
      <c r="T1337" s="55"/>
      <c r="AT1337" s="19" t="s">
        <v>222</v>
      </c>
      <c r="AU1337" s="19" t="s">
        <v>79</v>
      </c>
    </row>
    <row r="1338" spans="2:65" s="14" customFormat="1">
      <c r="B1338" s="170"/>
      <c r="D1338" s="150" t="s">
        <v>226</v>
      </c>
      <c r="E1338" s="171" t="s">
        <v>19</v>
      </c>
      <c r="F1338" s="172" t="s">
        <v>3678</v>
      </c>
      <c r="H1338" s="171" t="s">
        <v>19</v>
      </c>
      <c r="I1338" s="173"/>
      <c r="L1338" s="170"/>
      <c r="M1338" s="174"/>
      <c r="T1338" s="175"/>
      <c r="AT1338" s="171" t="s">
        <v>226</v>
      </c>
      <c r="AU1338" s="171" t="s">
        <v>79</v>
      </c>
      <c r="AV1338" s="14" t="s">
        <v>77</v>
      </c>
      <c r="AW1338" s="14" t="s">
        <v>31</v>
      </c>
      <c r="AX1338" s="14" t="s">
        <v>69</v>
      </c>
      <c r="AY1338" s="171" t="s">
        <v>212</v>
      </c>
    </row>
    <row r="1339" spans="2:65" s="14" customFormat="1">
      <c r="B1339" s="170"/>
      <c r="D1339" s="150" t="s">
        <v>226</v>
      </c>
      <c r="E1339" s="171" t="s">
        <v>19</v>
      </c>
      <c r="F1339" s="172" t="s">
        <v>3741</v>
      </c>
      <c r="H1339" s="171" t="s">
        <v>19</v>
      </c>
      <c r="I1339" s="173"/>
      <c r="L1339" s="170"/>
      <c r="M1339" s="174"/>
      <c r="T1339" s="175"/>
      <c r="AT1339" s="171" t="s">
        <v>226</v>
      </c>
      <c r="AU1339" s="171" t="s">
        <v>79</v>
      </c>
      <c r="AV1339" s="14" t="s">
        <v>77</v>
      </c>
      <c r="AW1339" s="14" t="s">
        <v>31</v>
      </c>
      <c r="AX1339" s="14" t="s">
        <v>69</v>
      </c>
      <c r="AY1339" s="171" t="s">
        <v>212</v>
      </c>
    </row>
    <row r="1340" spans="2:65" s="12" customFormat="1">
      <c r="B1340" s="152"/>
      <c r="D1340" s="150" t="s">
        <v>226</v>
      </c>
      <c r="E1340" s="153" t="s">
        <v>19</v>
      </c>
      <c r="F1340" s="154" t="s">
        <v>3736</v>
      </c>
      <c r="H1340" s="155">
        <v>0.15</v>
      </c>
      <c r="I1340" s="156"/>
      <c r="L1340" s="152"/>
      <c r="M1340" s="157"/>
      <c r="T1340" s="158"/>
      <c r="AT1340" s="153" t="s">
        <v>226</v>
      </c>
      <c r="AU1340" s="153" t="s">
        <v>79</v>
      </c>
      <c r="AV1340" s="12" t="s">
        <v>79</v>
      </c>
      <c r="AW1340" s="12" t="s">
        <v>31</v>
      </c>
      <c r="AX1340" s="12" t="s">
        <v>69</v>
      </c>
      <c r="AY1340" s="153" t="s">
        <v>212</v>
      </c>
    </row>
    <row r="1341" spans="2:65" s="12" customFormat="1">
      <c r="B1341" s="152"/>
      <c r="D1341" s="150" t="s">
        <v>226</v>
      </c>
      <c r="E1341" s="153" t="s">
        <v>19</v>
      </c>
      <c r="F1341" s="154" t="s">
        <v>3742</v>
      </c>
      <c r="H1341" s="155">
        <v>0.3</v>
      </c>
      <c r="I1341" s="156"/>
      <c r="L1341" s="152"/>
      <c r="M1341" s="157"/>
      <c r="T1341" s="158"/>
      <c r="AT1341" s="153" t="s">
        <v>226</v>
      </c>
      <c r="AU1341" s="153" t="s">
        <v>79</v>
      </c>
      <c r="AV1341" s="12" t="s">
        <v>79</v>
      </c>
      <c r="AW1341" s="12" t="s">
        <v>31</v>
      </c>
      <c r="AX1341" s="12" t="s">
        <v>69</v>
      </c>
      <c r="AY1341" s="153" t="s">
        <v>212</v>
      </c>
    </row>
    <row r="1342" spans="2:65" s="12" customFormat="1">
      <c r="B1342" s="152"/>
      <c r="D1342" s="150" t="s">
        <v>226</v>
      </c>
      <c r="E1342" s="153" t="s">
        <v>19</v>
      </c>
      <c r="F1342" s="154" t="s">
        <v>3743</v>
      </c>
      <c r="H1342" s="155">
        <v>0.45</v>
      </c>
      <c r="I1342" s="156"/>
      <c r="L1342" s="152"/>
      <c r="M1342" s="157"/>
      <c r="T1342" s="158"/>
      <c r="AT1342" s="153" t="s">
        <v>226</v>
      </c>
      <c r="AU1342" s="153" t="s">
        <v>79</v>
      </c>
      <c r="AV1342" s="12" t="s">
        <v>79</v>
      </c>
      <c r="AW1342" s="12" t="s">
        <v>31</v>
      </c>
      <c r="AX1342" s="12" t="s">
        <v>69</v>
      </c>
      <c r="AY1342" s="153" t="s">
        <v>212</v>
      </c>
    </row>
    <row r="1343" spans="2:65" s="12" customFormat="1">
      <c r="B1343" s="152"/>
      <c r="D1343" s="150" t="s">
        <v>226</v>
      </c>
      <c r="E1343" s="153" t="s">
        <v>19</v>
      </c>
      <c r="F1343" s="154" t="s">
        <v>3744</v>
      </c>
      <c r="H1343" s="155">
        <v>0.3</v>
      </c>
      <c r="I1343" s="156"/>
      <c r="L1343" s="152"/>
      <c r="M1343" s="157"/>
      <c r="T1343" s="158"/>
      <c r="AT1343" s="153" t="s">
        <v>226</v>
      </c>
      <c r="AU1343" s="153" t="s">
        <v>79</v>
      </c>
      <c r="AV1343" s="12" t="s">
        <v>79</v>
      </c>
      <c r="AW1343" s="12" t="s">
        <v>31</v>
      </c>
      <c r="AX1343" s="12" t="s">
        <v>69</v>
      </c>
      <c r="AY1343" s="153" t="s">
        <v>212</v>
      </c>
    </row>
    <row r="1344" spans="2:65" s="12" customFormat="1">
      <c r="B1344" s="152"/>
      <c r="D1344" s="150" t="s">
        <v>226</v>
      </c>
      <c r="E1344" s="153" t="s">
        <v>19</v>
      </c>
      <c r="F1344" s="154" t="s">
        <v>3745</v>
      </c>
      <c r="H1344" s="155">
        <v>0.3</v>
      </c>
      <c r="I1344" s="156"/>
      <c r="L1344" s="152"/>
      <c r="M1344" s="157"/>
      <c r="T1344" s="158"/>
      <c r="AT1344" s="153" t="s">
        <v>226</v>
      </c>
      <c r="AU1344" s="153" t="s">
        <v>79</v>
      </c>
      <c r="AV1344" s="12" t="s">
        <v>79</v>
      </c>
      <c r="AW1344" s="12" t="s">
        <v>31</v>
      </c>
      <c r="AX1344" s="12" t="s">
        <v>69</v>
      </c>
      <c r="AY1344" s="153" t="s">
        <v>212</v>
      </c>
    </row>
    <row r="1345" spans="2:65" s="12" customFormat="1">
      <c r="B1345" s="152"/>
      <c r="D1345" s="150" t="s">
        <v>226</v>
      </c>
      <c r="E1345" s="153" t="s">
        <v>19</v>
      </c>
      <c r="F1345" s="154" t="s">
        <v>3711</v>
      </c>
      <c r="H1345" s="155">
        <v>0.9</v>
      </c>
      <c r="I1345" s="156"/>
      <c r="L1345" s="152"/>
      <c r="M1345" s="157"/>
      <c r="T1345" s="158"/>
      <c r="AT1345" s="153" t="s">
        <v>226</v>
      </c>
      <c r="AU1345" s="153" t="s">
        <v>79</v>
      </c>
      <c r="AV1345" s="12" t="s">
        <v>79</v>
      </c>
      <c r="AW1345" s="12" t="s">
        <v>31</v>
      </c>
      <c r="AX1345" s="12" t="s">
        <v>69</v>
      </c>
      <c r="AY1345" s="153" t="s">
        <v>212</v>
      </c>
    </row>
    <row r="1346" spans="2:65" s="12" customFormat="1">
      <c r="B1346" s="152"/>
      <c r="D1346" s="150" t="s">
        <v>226</v>
      </c>
      <c r="E1346" s="153" t="s">
        <v>19</v>
      </c>
      <c r="F1346" s="154" t="s">
        <v>3746</v>
      </c>
      <c r="H1346" s="155">
        <v>0.15</v>
      </c>
      <c r="I1346" s="156"/>
      <c r="L1346" s="152"/>
      <c r="M1346" s="157"/>
      <c r="T1346" s="158"/>
      <c r="AT1346" s="153" t="s">
        <v>226</v>
      </c>
      <c r="AU1346" s="153" t="s">
        <v>79</v>
      </c>
      <c r="AV1346" s="12" t="s">
        <v>79</v>
      </c>
      <c r="AW1346" s="12" t="s">
        <v>31</v>
      </c>
      <c r="AX1346" s="12" t="s">
        <v>69</v>
      </c>
      <c r="AY1346" s="153" t="s">
        <v>212</v>
      </c>
    </row>
    <row r="1347" spans="2:65" s="13" customFormat="1">
      <c r="B1347" s="159"/>
      <c r="D1347" s="150" t="s">
        <v>226</v>
      </c>
      <c r="E1347" s="160" t="s">
        <v>19</v>
      </c>
      <c r="F1347" s="161" t="s">
        <v>228</v>
      </c>
      <c r="H1347" s="162">
        <v>2.5499999999999998</v>
      </c>
      <c r="I1347" s="163"/>
      <c r="L1347" s="159"/>
      <c r="M1347" s="164"/>
      <c r="T1347" s="165"/>
      <c r="AT1347" s="160" t="s">
        <v>226</v>
      </c>
      <c r="AU1347" s="160" t="s">
        <v>79</v>
      </c>
      <c r="AV1347" s="13" t="s">
        <v>229</v>
      </c>
      <c r="AW1347" s="13" t="s">
        <v>31</v>
      </c>
      <c r="AX1347" s="13" t="s">
        <v>77</v>
      </c>
      <c r="AY1347" s="160" t="s">
        <v>212</v>
      </c>
    </row>
    <row r="1348" spans="2:65" s="1" customFormat="1" ht="24.2" customHeight="1">
      <c r="B1348" s="34"/>
      <c r="C1348" s="133" t="s">
        <v>1616</v>
      </c>
      <c r="D1348" s="133" t="s">
        <v>215</v>
      </c>
      <c r="E1348" s="134" t="s">
        <v>3747</v>
      </c>
      <c r="F1348" s="135" t="s">
        <v>3748</v>
      </c>
      <c r="G1348" s="136" t="s">
        <v>536</v>
      </c>
      <c r="H1348" s="137">
        <v>1.69</v>
      </c>
      <c r="I1348" s="138"/>
      <c r="J1348" s="139">
        <f>ROUND(I1348*H1348,2)</f>
        <v>0</v>
      </c>
      <c r="K1348" s="135" t="s">
        <v>219</v>
      </c>
      <c r="L1348" s="34"/>
      <c r="M1348" s="140" t="s">
        <v>19</v>
      </c>
      <c r="N1348" s="141" t="s">
        <v>40</v>
      </c>
      <c r="P1348" s="142">
        <f>O1348*H1348</f>
        <v>0</v>
      </c>
      <c r="Q1348" s="142">
        <v>1.47E-3</v>
      </c>
      <c r="R1348" s="142">
        <f>Q1348*H1348</f>
        <v>2.4843E-3</v>
      </c>
      <c r="S1348" s="142">
        <v>3.9E-2</v>
      </c>
      <c r="T1348" s="143">
        <f>S1348*H1348</f>
        <v>6.5909999999999996E-2</v>
      </c>
      <c r="AR1348" s="144" t="s">
        <v>229</v>
      </c>
      <c r="AT1348" s="144" t="s">
        <v>215</v>
      </c>
      <c r="AU1348" s="144" t="s">
        <v>79</v>
      </c>
      <c r="AY1348" s="19" t="s">
        <v>212</v>
      </c>
      <c r="BE1348" s="145">
        <f>IF(N1348="základní",J1348,0)</f>
        <v>0</v>
      </c>
      <c r="BF1348" s="145">
        <f>IF(N1348="snížená",J1348,0)</f>
        <v>0</v>
      </c>
      <c r="BG1348" s="145">
        <f>IF(N1348="zákl. přenesená",J1348,0)</f>
        <v>0</v>
      </c>
      <c r="BH1348" s="145">
        <f>IF(N1348="sníž. přenesená",J1348,0)</f>
        <v>0</v>
      </c>
      <c r="BI1348" s="145">
        <f>IF(N1348="nulová",J1348,0)</f>
        <v>0</v>
      </c>
      <c r="BJ1348" s="19" t="s">
        <v>77</v>
      </c>
      <c r="BK1348" s="145">
        <f>ROUND(I1348*H1348,2)</f>
        <v>0</v>
      </c>
      <c r="BL1348" s="19" t="s">
        <v>229</v>
      </c>
      <c r="BM1348" s="144" t="s">
        <v>3749</v>
      </c>
    </row>
    <row r="1349" spans="2:65" s="1" customFormat="1">
      <c r="B1349" s="34"/>
      <c r="D1349" s="146" t="s">
        <v>222</v>
      </c>
      <c r="F1349" s="147" t="s">
        <v>3750</v>
      </c>
      <c r="I1349" s="148"/>
      <c r="L1349" s="34"/>
      <c r="M1349" s="149"/>
      <c r="T1349" s="55"/>
      <c r="AT1349" s="19" t="s">
        <v>222</v>
      </c>
      <c r="AU1349" s="19" t="s">
        <v>79</v>
      </c>
    </row>
    <row r="1350" spans="2:65" s="14" customFormat="1">
      <c r="B1350" s="170"/>
      <c r="D1350" s="150" t="s">
        <v>226</v>
      </c>
      <c r="E1350" s="171" t="s">
        <v>19</v>
      </c>
      <c r="F1350" s="172" t="s">
        <v>3678</v>
      </c>
      <c r="H1350" s="171" t="s">
        <v>19</v>
      </c>
      <c r="I1350" s="173"/>
      <c r="L1350" s="170"/>
      <c r="M1350" s="174"/>
      <c r="T1350" s="175"/>
      <c r="AT1350" s="171" t="s">
        <v>226</v>
      </c>
      <c r="AU1350" s="171" t="s">
        <v>79</v>
      </c>
      <c r="AV1350" s="14" t="s">
        <v>77</v>
      </c>
      <c r="AW1350" s="14" t="s">
        <v>31</v>
      </c>
      <c r="AX1350" s="14" t="s">
        <v>69</v>
      </c>
      <c r="AY1350" s="171" t="s">
        <v>212</v>
      </c>
    </row>
    <row r="1351" spans="2:65" s="14" customFormat="1">
      <c r="B1351" s="170"/>
      <c r="D1351" s="150" t="s">
        <v>226</v>
      </c>
      <c r="E1351" s="171" t="s">
        <v>19</v>
      </c>
      <c r="F1351" s="172" t="s">
        <v>3751</v>
      </c>
      <c r="H1351" s="171" t="s">
        <v>19</v>
      </c>
      <c r="I1351" s="173"/>
      <c r="L1351" s="170"/>
      <c r="M1351" s="174"/>
      <c r="T1351" s="175"/>
      <c r="AT1351" s="171" t="s">
        <v>226</v>
      </c>
      <c r="AU1351" s="171" t="s">
        <v>79</v>
      </c>
      <c r="AV1351" s="14" t="s">
        <v>77</v>
      </c>
      <c r="AW1351" s="14" t="s">
        <v>31</v>
      </c>
      <c r="AX1351" s="14" t="s">
        <v>69</v>
      </c>
      <c r="AY1351" s="171" t="s">
        <v>212</v>
      </c>
    </row>
    <row r="1352" spans="2:65" s="12" customFormat="1">
      <c r="B1352" s="152"/>
      <c r="D1352" s="150" t="s">
        <v>226</v>
      </c>
      <c r="E1352" s="153" t="s">
        <v>19</v>
      </c>
      <c r="F1352" s="154" t="s">
        <v>3752</v>
      </c>
      <c r="H1352" s="155">
        <v>0.44</v>
      </c>
      <c r="I1352" s="156"/>
      <c r="L1352" s="152"/>
      <c r="M1352" s="157"/>
      <c r="T1352" s="158"/>
      <c r="AT1352" s="153" t="s">
        <v>226</v>
      </c>
      <c r="AU1352" s="153" t="s">
        <v>79</v>
      </c>
      <c r="AV1352" s="12" t="s">
        <v>79</v>
      </c>
      <c r="AW1352" s="12" t="s">
        <v>31</v>
      </c>
      <c r="AX1352" s="12" t="s">
        <v>69</v>
      </c>
      <c r="AY1352" s="153" t="s">
        <v>212</v>
      </c>
    </row>
    <row r="1353" spans="2:65" s="12" customFormat="1">
      <c r="B1353" s="152"/>
      <c r="D1353" s="150" t="s">
        <v>226</v>
      </c>
      <c r="E1353" s="153" t="s">
        <v>19</v>
      </c>
      <c r="F1353" s="154" t="s">
        <v>3753</v>
      </c>
      <c r="H1353" s="155">
        <v>0.37</v>
      </c>
      <c r="I1353" s="156"/>
      <c r="L1353" s="152"/>
      <c r="M1353" s="157"/>
      <c r="T1353" s="158"/>
      <c r="AT1353" s="153" t="s">
        <v>226</v>
      </c>
      <c r="AU1353" s="153" t="s">
        <v>79</v>
      </c>
      <c r="AV1353" s="12" t="s">
        <v>79</v>
      </c>
      <c r="AW1353" s="12" t="s">
        <v>31</v>
      </c>
      <c r="AX1353" s="12" t="s">
        <v>69</v>
      </c>
      <c r="AY1353" s="153" t="s">
        <v>212</v>
      </c>
    </row>
    <row r="1354" spans="2:65" s="12" customFormat="1">
      <c r="B1354" s="152"/>
      <c r="D1354" s="150" t="s">
        <v>226</v>
      </c>
      <c r="E1354" s="153" t="s">
        <v>19</v>
      </c>
      <c r="F1354" s="154" t="s">
        <v>3754</v>
      </c>
      <c r="H1354" s="155">
        <v>0.22</v>
      </c>
      <c r="I1354" s="156"/>
      <c r="L1354" s="152"/>
      <c r="M1354" s="157"/>
      <c r="T1354" s="158"/>
      <c r="AT1354" s="153" t="s">
        <v>226</v>
      </c>
      <c r="AU1354" s="153" t="s">
        <v>79</v>
      </c>
      <c r="AV1354" s="12" t="s">
        <v>79</v>
      </c>
      <c r="AW1354" s="12" t="s">
        <v>31</v>
      </c>
      <c r="AX1354" s="12" t="s">
        <v>69</v>
      </c>
      <c r="AY1354" s="153" t="s">
        <v>212</v>
      </c>
    </row>
    <row r="1355" spans="2:65" s="12" customFormat="1">
      <c r="B1355" s="152"/>
      <c r="D1355" s="150" t="s">
        <v>226</v>
      </c>
      <c r="E1355" s="153" t="s">
        <v>19</v>
      </c>
      <c r="F1355" s="154" t="s">
        <v>3755</v>
      </c>
      <c r="H1355" s="155">
        <v>0.66</v>
      </c>
      <c r="I1355" s="156"/>
      <c r="L1355" s="152"/>
      <c r="M1355" s="157"/>
      <c r="T1355" s="158"/>
      <c r="AT1355" s="153" t="s">
        <v>226</v>
      </c>
      <c r="AU1355" s="153" t="s">
        <v>79</v>
      </c>
      <c r="AV1355" s="12" t="s">
        <v>79</v>
      </c>
      <c r="AW1355" s="12" t="s">
        <v>31</v>
      </c>
      <c r="AX1355" s="12" t="s">
        <v>69</v>
      </c>
      <c r="AY1355" s="153" t="s">
        <v>212</v>
      </c>
    </row>
    <row r="1356" spans="2:65" s="13" customFormat="1">
      <c r="B1356" s="159"/>
      <c r="D1356" s="150" t="s">
        <v>226</v>
      </c>
      <c r="E1356" s="160" t="s">
        <v>19</v>
      </c>
      <c r="F1356" s="161" t="s">
        <v>228</v>
      </c>
      <c r="H1356" s="162">
        <v>1.69</v>
      </c>
      <c r="I1356" s="163"/>
      <c r="L1356" s="159"/>
      <c r="M1356" s="164"/>
      <c r="T1356" s="165"/>
      <c r="AT1356" s="160" t="s">
        <v>226</v>
      </c>
      <c r="AU1356" s="160" t="s">
        <v>79</v>
      </c>
      <c r="AV1356" s="13" t="s">
        <v>229</v>
      </c>
      <c r="AW1356" s="13" t="s">
        <v>31</v>
      </c>
      <c r="AX1356" s="13" t="s">
        <v>77</v>
      </c>
      <c r="AY1356" s="160" t="s">
        <v>212</v>
      </c>
    </row>
    <row r="1357" spans="2:65" s="1" customFormat="1" ht="24.2" customHeight="1">
      <c r="B1357" s="34"/>
      <c r="C1357" s="133" t="s">
        <v>1632</v>
      </c>
      <c r="D1357" s="133" t="s">
        <v>215</v>
      </c>
      <c r="E1357" s="134" t="s">
        <v>3756</v>
      </c>
      <c r="F1357" s="135" t="s">
        <v>3757</v>
      </c>
      <c r="G1357" s="136" t="s">
        <v>536</v>
      </c>
      <c r="H1357" s="137">
        <v>1.05</v>
      </c>
      <c r="I1357" s="138"/>
      <c r="J1357" s="139">
        <f>ROUND(I1357*H1357,2)</f>
        <v>0</v>
      </c>
      <c r="K1357" s="135" t="s">
        <v>219</v>
      </c>
      <c r="L1357" s="34"/>
      <c r="M1357" s="140" t="s">
        <v>19</v>
      </c>
      <c r="N1357" s="141" t="s">
        <v>40</v>
      </c>
      <c r="P1357" s="142">
        <f>O1357*H1357</f>
        <v>0</v>
      </c>
      <c r="Q1357" s="142">
        <v>2.4399999999999999E-3</v>
      </c>
      <c r="R1357" s="142">
        <f>Q1357*H1357</f>
        <v>2.562E-3</v>
      </c>
      <c r="S1357" s="142">
        <v>5.6000000000000001E-2</v>
      </c>
      <c r="T1357" s="143">
        <f>S1357*H1357</f>
        <v>5.8800000000000005E-2</v>
      </c>
      <c r="AR1357" s="144" t="s">
        <v>229</v>
      </c>
      <c r="AT1357" s="144" t="s">
        <v>215</v>
      </c>
      <c r="AU1357" s="144" t="s">
        <v>79</v>
      </c>
      <c r="AY1357" s="19" t="s">
        <v>212</v>
      </c>
      <c r="BE1357" s="145">
        <f>IF(N1357="základní",J1357,0)</f>
        <v>0</v>
      </c>
      <c r="BF1357" s="145">
        <f>IF(N1357="snížená",J1357,0)</f>
        <v>0</v>
      </c>
      <c r="BG1357" s="145">
        <f>IF(N1357="zákl. přenesená",J1357,0)</f>
        <v>0</v>
      </c>
      <c r="BH1357" s="145">
        <f>IF(N1357="sníž. přenesená",J1357,0)</f>
        <v>0</v>
      </c>
      <c r="BI1357" s="145">
        <f>IF(N1357="nulová",J1357,0)</f>
        <v>0</v>
      </c>
      <c r="BJ1357" s="19" t="s">
        <v>77</v>
      </c>
      <c r="BK1357" s="145">
        <f>ROUND(I1357*H1357,2)</f>
        <v>0</v>
      </c>
      <c r="BL1357" s="19" t="s">
        <v>229</v>
      </c>
      <c r="BM1357" s="144" t="s">
        <v>3758</v>
      </c>
    </row>
    <row r="1358" spans="2:65" s="1" customFormat="1">
      <c r="B1358" s="34"/>
      <c r="D1358" s="146" t="s">
        <v>222</v>
      </c>
      <c r="F1358" s="147" t="s">
        <v>3759</v>
      </c>
      <c r="I1358" s="148"/>
      <c r="L1358" s="34"/>
      <c r="M1358" s="149"/>
      <c r="T1358" s="55"/>
      <c r="AT1358" s="19" t="s">
        <v>222</v>
      </c>
      <c r="AU1358" s="19" t="s">
        <v>79</v>
      </c>
    </row>
    <row r="1359" spans="2:65" s="14" customFormat="1">
      <c r="B1359" s="170"/>
      <c r="D1359" s="150" t="s">
        <v>226</v>
      </c>
      <c r="E1359" s="171" t="s">
        <v>19</v>
      </c>
      <c r="F1359" s="172" t="s">
        <v>3678</v>
      </c>
      <c r="H1359" s="171" t="s">
        <v>19</v>
      </c>
      <c r="I1359" s="173"/>
      <c r="L1359" s="170"/>
      <c r="M1359" s="174"/>
      <c r="T1359" s="175"/>
      <c r="AT1359" s="171" t="s">
        <v>226</v>
      </c>
      <c r="AU1359" s="171" t="s">
        <v>79</v>
      </c>
      <c r="AV1359" s="14" t="s">
        <v>77</v>
      </c>
      <c r="AW1359" s="14" t="s">
        <v>31</v>
      </c>
      <c r="AX1359" s="14" t="s">
        <v>69</v>
      </c>
      <c r="AY1359" s="171" t="s">
        <v>212</v>
      </c>
    </row>
    <row r="1360" spans="2:65" s="14" customFormat="1">
      <c r="B1360" s="170"/>
      <c r="D1360" s="150" t="s">
        <v>226</v>
      </c>
      <c r="E1360" s="171" t="s">
        <v>19</v>
      </c>
      <c r="F1360" s="172" t="s">
        <v>3760</v>
      </c>
      <c r="H1360" s="171" t="s">
        <v>19</v>
      </c>
      <c r="I1360" s="173"/>
      <c r="L1360" s="170"/>
      <c r="M1360" s="174"/>
      <c r="T1360" s="175"/>
      <c r="AT1360" s="171" t="s">
        <v>226</v>
      </c>
      <c r="AU1360" s="171" t="s">
        <v>79</v>
      </c>
      <c r="AV1360" s="14" t="s">
        <v>77</v>
      </c>
      <c r="AW1360" s="14" t="s">
        <v>31</v>
      </c>
      <c r="AX1360" s="14" t="s">
        <v>69</v>
      </c>
      <c r="AY1360" s="171" t="s">
        <v>212</v>
      </c>
    </row>
    <row r="1361" spans="2:65" s="12" customFormat="1">
      <c r="B1361" s="152"/>
      <c r="D1361" s="150" t="s">
        <v>226</v>
      </c>
      <c r="E1361" s="153" t="s">
        <v>19</v>
      </c>
      <c r="F1361" s="154" t="s">
        <v>3761</v>
      </c>
      <c r="H1361" s="155">
        <v>0.6</v>
      </c>
      <c r="I1361" s="156"/>
      <c r="L1361" s="152"/>
      <c r="M1361" s="157"/>
      <c r="T1361" s="158"/>
      <c r="AT1361" s="153" t="s">
        <v>226</v>
      </c>
      <c r="AU1361" s="153" t="s">
        <v>79</v>
      </c>
      <c r="AV1361" s="12" t="s">
        <v>79</v>
      </c>
      <c r="AW1361" s="12" t="s">
        <v>31</v>
      </c>
      <c r="AX1361" s="12" t="s">
        <v>69</v>
      </c>
      <c r="AY1361" s="153" t="s">
        <v>212</v>
      </c>
    </row>
    <row r="1362" spans="2:65" s="12" customFormat="1">
      <c r="B1362" s="152"/>
      <c r="D1362" s="150" t="s">
        <v>226</v>
      </c>
      <c r="E1362" s="153" t="s">
        <v>19</v>
      </c>
      <c r="F1362" s="154" t="s">
        <v>3762</v>
      </c>
      <c r="H1362" s="155">
        <v>0.3</v>
      </c>
      <c r="I1362" s="156"/>
      <c r="L1362" s="152"/>
      <c r="M1362" s="157"/>
      <c r="T1362" s="158"/>
      <c r="AT1362" s="153" t="s">
        <v>226</v>
      </c>
      <c r="AU1362" s="153" t="s">
        <v>79</v>
      </c>
      <c r="AV1362" s="12" t="s">
        <v>79</v>
      </c>
      <c r="AW1362" s="12" t="s">
        <v>31</v>
      </c>
      <c r="AX1362" s="12" t="s">
        <v>69</v>
      </c>
      <c r="AY1362" s="153" t="s">
        <v>212</v>
      </c>
    </row>
    <row r="1363" spans="2:65" s="12" customFormat="1">
      <c r="B1363" s="152"/>
      <c r="D1363" s="150" t="s">
        <v>226</v>
      </c>
      <c r="E1363" s="153" t="s">
        <v>19</v>
      </c>
      <c r="F1363" s="154" t="s">
        <v>3746</v>
      </c>
      <c r="H1363" s="155">
        <v>0.15</v>
      </c>
      <c r="I1363" s="156"/>
      <c r="L1363" s="152"/>
      <c r="M1363" s="157"/>
      <c r="T1363" s="158"/>
      <c r="AT1363" s="153" t="s">
        <v>226</v>
      </c>
      <c r="AU1363" s="153" t="s">
        <v>79</v>
      </c>
      <c r="AV1363" s="12" t="s">
        <v>79</v>
      </c>
      <c r="AW1363" s="12" t="s">
        <v>31</v>
      </c>
      <c r="AX1363" s="12" t="s">
        <v>69</v>
      </c>
      <c r="AY1363" s="153" t="s">
        <v>212</v>
      </c>
    </row>
    <row r="1364" spans="2:65" s="13" customFormat="1">
      <c r="B1364" s="159"/>
      <c r="D1364" s="150" t="s">
        <v>226</v>
      </c>
      <c r="E1364" s="160" t="s">
        <v>19</v>
      </c>
      <c r="F1364" s="161" t="s">
        <v>228</v>
      </c>
      <c r="H1364" s="162">
        <v>1.05</v>
      </c>
      <c r="I1364" s="163"/>
      <c r="L1364" s="159"/>
      <c r="M1364" s="164"/>
      <c r="T1364" s="165"/>
      <c r="AT1364" s="160" t="s">
        <v>226</v>
      </c>
      <c r="AU1364" s="160" t="s">
        <v>79</v>
      </c>
      <c r="AV1364" s="13" t="s">
        <v>229</v>
      </c>
      <c r="AW1364" s="13" t="s">
        <v>31</v>
      </c>
      <c r="AX1364" s="13" t="s">
        <v>77</v>
      </c>
      <c r="AY1364" s="160" t="s">
        <v>212</v>
      </c>
    </row>
    <row r="1365" spans="2:65" s="1" customFormat="1" ht="24.2" customHeight="1">
      <c r="B1365" s="34"/>
      <c r="C1365" s="133" t="s">
        <v>1639</v>
      </c>
      <c r="D1365" s="133" t="s">
        <v>215</v>
      </c>
      <c r="E1365" s="134" t="s">
        <v>3763</v>
      </c>
      <c r="F1365" s="135" t="s">
        <v>3764</v>
      </c>
      <c r="G1365" s="136" t="s">
        <v>536</v>
      </c>
      <c r="H1365" s="137">
        <v>1.19</v>
      </c>
      <c r="I1365" s="138"/>
      <c r="J1365" s="139">
        <f>ROUND(I1365*H1365,2)</f>
        <v>0</v>
      </c>
      <c r="K1365" s="135" t="s">
        <v>219</v>
      </c>
      <c r="L1365" s="34"/>
      <c r="M1365" s="140" t="s">
        <v>19</v>
      </c>
      <c r="N1365" s="141" t="s">
        <v>40</v>
      </c>
      <c r="P1365" s="142">
        <f>O1365*H1365</f>
        <v>0</v>
      </c>
      <c r="Q1365" s="142">
        <v>2.81E-3</v>
      </c>
      <c r="R1365" s="142">
        <f>Q1365*H1365</f>
        <v>3.3438999999999999E-3</v>
      </c>
      <c r="S1365" s="142">
        <v>6.9000000000000006E-2</v>
      </c>
      <c r="T1365" s="143">
        <f>S1365*H1365</f>
        <v>8.2110000000000002E-2</v>
      </c>
      <c r="AR1365" s="144" t="s">
        <v>229</v>
      </c>
      <c r="AT1365" s="144" t="s">
        <v>215</v>
      </c>
      <c r="AU1365" s="144" t="s">
        <v>79</v>
      </c>
      <c r="AY1365" s="19" t="s">
        <v>212</v>
      </c>
      <c r="BE1365" s="145">
        <f>IF(N1365="základní",J1365,0)</f>
        <v>0</v>
      </c>
      <c r="BF1365" s="145">
        <f>IF(N1365="snížená",J1365,0)</f>
        <v>0</v>
      </c>
      <c r="BG1365" s="145">
        <f>IF(N1365="zákl. přenesená",J1365,0)</f>
        <v>0</v>
      </c>
      <c r="BH1365" s="145">
        <f>IF(N1365="sníž. přenesená",J1365,0)</f>
        <v>0</v>
      </c>
      <c r="BI1365" s="145">
        <f>IF(N1365="nulová",J1365,0)</f>
        <v>0</v>
      </c>
      <c r="BJ1365" s="19" t="s">
        <v>77</v>
      </c>
      <c r="BK1365" s="145">
        <f>ROUND(I1365*H1365,2)</f>
        <v>0</v>
      </c>
      <c r="BL1365" s="19" t="s">
        <v>229</v>
      </c>
      <c r="BM1365" s="144" t="s">
        <v>3765</v>
      </c>
    </row>
    <row r="1366" spans="2:65" s="1" customFormat="1">
      <c r="B1366" s="34"/>
      <c r="D1366" s="146" t="s">
        <v>222</v>
      </c>
      <c r="F1366" s="147" t="s">
        <v>3766</v>
      </c>
      <c r="I1366" s="148"/>
      <c r="L1366" s="34"/>
      <c r="M1366" s="149"/>
      <c r="T1366" s="55"/>
      <c r="AT1366" s="19" t="s">
        <v>222</v>
      </c>
      <c r="AU1366" s="19" t="s">
        <v>79</v>
      </c>
    </row>
    <row r="1367" spans="2:65" s="14" customFormat="1">
      <c r="B1367" s="170"/>
      <c r="D1367" s="150" t="s">
        <v>226</v>
      </c>
      <c r="E1367" s="171" t="s">
        <v>19</v>
      </c>
      <c r="F1367" s="172" t="s">
        <v>3678</v>
      </c>
      <c r="H1367" s="171" t="s">
        <v>19</v>
      </c>
      <c r="I1367" s="173"/>
      <c r="L1367" s="170"/>
      <c r="M1367" s="174"/>
      <c r="T1367" s="175"/>
      <c r="AT1367" s="171" t="s">
        <v>226</v>
      </c>
      <c r="AU1367" s="171" t="s">
        <v>79</v>
      </c>
      <c r="AV1367" s="14" t="s">
        <v>77</v>
      </c>
      <c r="AW1367" s="14" t="s">
        <v>31</v>
      </c>
      <c r="AX1367" s="14" t="s">
        <v>69</v>
      </c>
      <c r="AY1367" s="171" t="s">
        <v>212</v>
      </c>
    </row>
    <row r="1368" spans="2:65" s="14" customFormat="1">
      <c r="B1368" s="170"/>
      <c r="D1368" s="150" t="s">
        <v>226</v>
      </c>
      <c r="E1368" s="171" t="s">
        <v>19</v>
      </c>
      <c r="F1368" s="172" t="s">
        <v>3767</v>
      </c>
      <c r="H1368" s="171" t="s">
        <v>19</v>
      </c>
      <c r="I1368" s="173"/>
      <c r="L1368" s="170"/>
      <c r="M1368" s="174"/>
      <c r="T1368" s="175"/>
      <c r="AT1368" s="171" t="s">
        <v>226</v>
      </c>
      <c r="AU1368" s="171" t="s">
        <v>79</v>
      </c>
      <c r="AV1368" s="14" t="s">
        <v>77</v>
      </c>
      <c r="AW1368" s="14" t="s">
        <v>31</v>
      </c>
      <c r="AX1368" s="14" t="s">
        <v>69</v>
      </c>
      <c r="AY1368" s="171" t="s">
        <v>212</v>
      </c>
    </row>
    <row r="1369" spans="2:65" s="12" customFormat="1">
      <c r="B1369" s="152"/>
      <c r="D1369" s="150" t="s">
        <v>226</v>
      </c>
      <c r="E1369" s="153" t="s">
        <v>19</v>
      </c>
      <c r="F1369" s="154" t="s">
        <v>3736</v>
      </c>
      <c r="H1369" s="155">
        <v>0.15</v>
      </c>
      <c r="I1369" s="156"/>
      <c r="L1369" s="152"/>
      <c r="M1369" s="157"/>
      <c r="T1369" s="158"/>
      <c r="AT1369" s="153" t="s">
        <v>226</v>
      </c>
      <c r="AU1369" s="153" t="s">
        <v>79</v>
      </c>
      <c r="AV1369" s="12" t="s">
        <v>79</v>
      </c>
      <c r="AW1369" s="12" t="s">
        <v>31</v>
      </c>
      <c r="AX1369" s="12" t="s">
        <v>69</v>
      </c>
      <c r="AY1369" s="153" t="s">
        <v>212</v>
      </c>
    </row>
    <row r="1370" spans="2:65" s="12" customFormat="1">
      <c r="B1370" s="152"/>
      <c r="D1370" s="150" t="s">
        <v>226</v>
      </c>
      <c r="E1370" s="153" t="s">
        <v>19</v>
      </c>
      <c r="F1370" s="154" t="s">
        <v>3768</v>
      </c>
      <c r="H1370" s="155">
        <v>0.82</v>
      </c>
      <c r="I1370" s="156"/>
      <c r="L1370" s="152"/>
      <c r="M1370" s="157"/>
      <c r="T1370" s="158"/>
      <c r="AT1370" s="153" t="s">
        <v>226</v>
      </c>
      <c r="AU1370" s="153" t="s">
        <v>79</v>
      </c>
      <c r="AV1370" s="12" t="s">
        <v>79</v>
      </c>
      <c r="AW1370" s="12" t="s">
        <v>31</v>
      </c>
      <c r="AX1370" s="12" t="s">
        <v>69</v>
      </c>
      <c r="AY1370" s="153" t="s">
        <v>212</v>
      </c>
    </row>
    <row r="1371" spans="2:65" s="12" customFormat="1">
      <c r="B1371" s="152"/>
      <c r="D1371" s="150" t="s">
        <v>226</v>
      </c>
      <c r="E1371" s="153" t="s">
        <v>19</v>
      </c>
      <c r="F1371" s="154" t="s">
        <v>3700</v>
      </c>
      <c r="H1371" s="155">
        <v>0.22</v>
      </c>
      <c r="I1371" s="156"/>
      <c r="L1371" s="152"/>
      <c r="M1371" s="157"/>
      <c r="T1371" s="158"/>
      <c r="AT1371" s="153" t="s">
        <v>226</v>
      </c>
      <c r="AU1371" s="153" t="s">
        <v>79</v>
      </c>
      <c r="AV1371" s="12" t="s">
        <v>79</v>
      </c>
      <c r="AW1371" s="12" t="s">
        <v>31</v>
      </c>
      <c r="AX1371" s="12" t="s">
        <v>69</v>
      </c>
      <c r="AY1371" s="153" t="s">
        <v>212</v>
      </c>
    </row>
    <row r="1372" spans="2:65" s="13" customFormat="1">
      <c r="B1372" s="159"/>
      <c r="D1372" s="150" t="s">
        <v>226</v>
      </c>
      <c r="E1372" s="160" t="s">
        <v>19</v>
      </c>
      <c r="F1372" s="161" t="s">
        <v>228</v>
      </c>
      <c r="H1372" s="162">
        <v>1.19</v>
      </c>
      <c r="I1372" s="163"/>
      <c r="L1372" s="159"/>
      <c r="M1372" s="164"/>
      <c r="T1372" s="165"/>
      <c r="AT1372" s="160" t="s">
        <v>226</v>
      </c>
      <c r="AU1372" s="160" t="s">
        <v>79</v>
      </c>
      <c r="AV1372" s="13" t="s">
        <v>229</v>
      </c>
      <c r="AW1372" s="13" t="s">
        <v>31</v>
      </c>
      <c r="AX1372" s="13" t="s">
        <v>77</v>
      </c>
      <c r="AY1372" s="160" t="s">
        <v>212</v>
      </c>
    </row>
    <row r="1373" spans="2:65" s="1" customFormat="1" ht="24.2" customHeight="1">
      <c r="B1373" s="34"/>
      <c r="C1373" s="133" t="s">
        <v>1646</v>
      </c>
      <c r="D1373" s="133" t="s">
        <v>215</v>
      </c>
      <c r="E1373" s="134" t="s">
        <v>3769</v>
      </c>
      <c r="F1373" s="135" t="s">
        <v>3770</v>
      </c>
      <c r="G1373" s="136" t="s">
        <v>536</v>
      </c>
      <c r="H1373" s="137">
        <v>0.59</v>
      </c>
      <c r="I1373" s="138"/>
      <c r="J1373" s="139">
        <f>ROUND(I1373*H1373,2)</f>
        <v>0</v>
      </c>
      <c r="K1373" s="135" t="s">
        <v>219</v>
      </c>
      <c r="L1373" s="34"/>
      <c r="M1373" s="140" t="s">
        <v>19</v>
      </c>
      <c r="N1373" s="141" t="s">
        <v>40</v>
      </c>
      <c r="P1373" s="142">
        <f>O1373*H1373</f>
        <v>0</v>
      </c>
      <c r="Q1373" s="142">
        <v>3.3E-3</v>
      </c>
      <c r="R1373" s="142">
        <f>Q1373*H1373</f>
        <v>1.9469999999999999E-3</v>
      </c>
      <c r="S1373" s="142">
        <v>0.11</v>
      </c>
      <c r="T1373" s="143">
        <f>S1373*H1373</f>
        <v>6.4899999999999999E-2</v>
      </c>
      <c r="AR1373" s="144" t="s">
        <v>229</v>
      </c>
      <c r="AT1373" s="144" t="s">
        <v>215</v>
      </c>
      <c r="AU1373" s="144" t="s">
        <v>79</v>
      </c>
      <c r="AY1373" s="19" t="s">
        <v>212</v>
      </c>
      <c r="BE1373" s="145">
        <f>IF(N1373="základní",J1373,0)</f>
        <v>0</v>
      </c>
      <c r="BF1373" s="145">
        <f>IF(N1373="snížená",J1373,0)</f>
        <v>0</v>
      </c>
      <c r="BG1373" s="145">
        <f>IF(N1373="zákl. přenesená",J1373,0)</f>
        <v>0</v>
      </c>
      <c r="BH1373" s="145">
        <f>IF(N1373="sníž. přenesená",J1373,0)</f>
        <v>0</v>
      </c>
      <c r="BI1373" s="145">
        <f>IF(N1373="nulová",J1373,0)</f>
        <v>0</v>
      </c>
      <c r="BJ1373" s="19" t="s">
        <v>77</v>
      </c>
      <c r="BK1373" s="145">
        <f>ROUND(I1373*H1373,2)</f>
        <v>0</v>
      </c>
      <c r="BL1373" s="19" t="s">
        <v>229</v>
      </c>
      <c r="BM1373" s="144" t="s">
        <v>3771</v>
      </c>
    </row>
    <row r="1374" spans="2:65" s="1" customFormat="1">
      <c r="B1374" s="34"/>
      <c r="D1374" s="146" t="s">
        <v>222</v>
      </c>
      <c r="F1374" s="147" t="s">
        <v>3772</v>
      </c>
      <c r="I1374" s="148"/>
      <c r="L1374" s="34"/>
      <c r="M1374" s="149"/>
      <c r="T1374" s="55"/>
      <c r="AT1374" s="19" t="s">
        <v>222</v>
      </c>
      <c r="AU1374" s="19" t="s">
        <v>79</v>
      </c>
    </row>
    <row r="1375" spans="2:65" s="14" customFormat="1">
      <c r="B1375" s="170"/>
      <c r="D1375" s="150" t="s">
        <v>226</v>
      </c>
      <c r="E1375" s="171" t="s">
        <v>19</v>
      </c>
      <c r="F1375" s="172" t="s">
        <v>3678</v>
      </c>
      <c r="H1375" s="171" t="s">
        <v>19</v>
      </c>
      <c r="I1375" s="173"/>
      <c r="L1375" s="170"/>
      <c r="M1375" s="174"/>
      <c r="T1375" s="175"/>
      <c r="AT1375" s="171" t="s">
        <v>226</v>
      </c>
      <c r="AU1375" s="171" t="s">
        <v>79</v>
      </c>
      <c r="AV1375" s="14" t="s">
        <v>77</v>
      </c>
      <c r="AW1375" s="14" t="s">
        <v>31</v>
      </c>
      <c r="AX1375" s="14" t="s">
        <v>69</v>
      </c>
      <c r="AY1375" s="171" t="s">
        <v>212</v>
      </c>
    </row>
    <row r="1376" spans="2:65" s="14" customFormat="1">
      <c r="B1376" s="170"/>
      <c r="D1376" s="150" t="s">
        <v>226</v>
      </c>
      <c r="E1376" s="171" t="s">
        <v>19</v>
      </c>
      <c r="F1376" s="172" t="s">
        <v>3773</v>
      </c>
      <c r="H1376" s="171" t="s">
        <v>19</v>
      </c>
      <c r="I1376" s="173"/>
      <c r="L1376" s="170"/>
      <c r="M1376" s="174"/>
      <c r="T1376" s="175"/>
      <c r="AT1376" s="171" t="s">
        <v>226</v>
      </c>
      <c r="AU1376" s="171" t="s">
        <v>79</v>
      </c>
      <c r="AV1376" s="14" t="s">
        <v>77</v>
      </c>
      <c r="AW1376" s="14" t="s">
        <v>31</v>
      </c>
      <c r="AX1376" s="14" t="s">
        <v>69</v>
      </c>
      <c r="AY1376" s="171" t="s">
        <v>212</v>
      </c>
    </row>
    <row r="1377" spans="2:65" s="12" customFormat="1">
      <c r="B1377" s="152"/>
      <c r="D1377" s="150" t="s">
        <v>226</v>
      </c>
      <c r="E1377" s="153" t="s">
        <v>19</v>
      </c>
      <c r="F1377" s="154" t="s">
        <v>3700</v>
      </c>
      <c r="H1377" s="155">
        <v>0.22</v>
      </c>
      <c r="I1377" s="156"/>
      <c r="L1377" s="152"/>
      <c r="M1377" s="157"/>
      <c r="T1377" s="158"/>
      <c r="AT1377" s="153" t="s">
        <v>226</v>
      </c>
      <c r="AU1377" s="153" t="s">
        <v>79</v>
      </c>
      <c r="AV1377" s="12" t="s">
        <v>79</v>
      </c>
      <c r="AW1377" s="12" t="s">
        <v>31</v>
      </c>
      <c r="AX1377" s="12" t="s">
        <v>69</v>
      </c>
      <c r="AY1377" s="153" t="s">
        <v>212</v>
      </c>
    </row>
    <row r="1378" spans="2:65" s="15" customFormat="1">
      <c r="B1378" s="176"/>
      <c r="D1378" s="150" t="s">
        <v>226</v>
      </c>
      <c r="E1378" s="177" t="s">
        <v>19</v>
      </c>
      <c r="F1378" s="178" t="s">
        <v>455</v>
      </c>
      <c r="H1378" s="179">
        <v>0.22</v>
      </c>
      <c r="I1378" s="180"/>
      <c r="L1378" s="176"/>
      <c r="M1378" s="181"/>
      <c r="T1378" s="182"/>
      <c r="AT1378" s="177" t="s">
        <v>226</v>
      </c>
      <c r="AU1378" s="177" t="s">
        <v>79</v>
      </c>
      <c r="AV1378" s="15" t="s">
        <v>236</v>
      </c>
      <c r="AW1378" s="15" t="s">
        <v>31</v>
      </c>
      <c r="AX1378" s="15" t="s">
        <v>69</v>
      </c>
      <c r="AY1378" s="177" t="s">
        <v>212</v>
      </c>
    </row>
    <row r="1379" spans="2:65" s="14" customFormat="1">
      <c r="B1379" s="170"/>
      <c r="D1379" s="150" t="s">
        <v>226</v>
      </c>
      <c r="E1379" s="171" t="s">
        <v>19</v>
      </c>
      <c r="F1379" s="172" t="s">
        <v>3774</v>
      </c>
      <c r="H1379" s="171" t="s">
        <v>19</v>
      </c>
      <c r="I1379" s="173"/>
      <c r="L1379" s="170"/>
      <c r="M1379" s="174"/>
      <c r="T1379" s="175"/>
      <c r="AT1379" s="171" t="s">
        <v>226</v>
      </c>
      <c r="AU1379" s="171" t="s">
        <v>79</v>
      </c>
      <c r="AV1379" s="14" t="s">
        <v>77</v>
      </c>
      <c r="AW1379" s="14" t="s">
        <v>31</v>
      </c>
      <c r="AX1379" s="14" t="s">
        <v>69</v>
      </c>
      <c r="AY1379" s="171" t="s">
        <v>212</v>
      </c>
    </row>
    <row r="1380" spans="2:65" s="12" customFormat="1">
      <c r="B1380" s="152"/>
      <c r="D1380" s="150" t="s">
        <v>226</v>
      </c>
      <c r="E1380" s="153" t="s">
        <v>19</v>
      </c>
      <c r="F1380" s="154" t="s">
        <v>3775</v>
      </c>
      <c r="H1380" s="155">
        <v>0.37</v>
      </c>
      <c r="I1380" s="156"/>
      <c r="L1380" s="152"/>
      <c r="M1380" s="157"/>
      <c r="T1380" s="158"/>
      <c r="AT1380" s="153" t="s">
        <v>226</v>
      </c>
      <c r="AU1380" s="153" t="s">
        <v>79</v>
      </c>
      <c r="AV1380" s="12" t="s">
        <v>79</v>
      </c>
      <c r="AW1380" s="12" t="s">
        <v>31</v>
      </c>
      <c r="AX1380" s="12" t="s">
        <v>69</v>
      </c>
      <c r="AY1380" s="153" t="s">
        <v>212</v>
      </c>
    </row>
    <row r="1381" spans="2:65" s="15" customFormat="1">
      <c r="B1381" s="176"/>
      <c r="D1381" s="150" t="s">
        <v>226</v>
      </c>
      <c r="E1381" s="177" t="s">
        <v>19</v>
      </c>
      <c r="F1381" s="178" t="s">
        <v>455</v>
      </c>
      <c r="H1381" s="179">
        <v>0.37</v>
      </c>
      <c r="I1381" s="180"/>
      <c r="L1381" s="176"/>
      <c r="M1381" s="181"/>
      <c r="T1381" s="182"/>
      <c r="AT1381" s="177" t="s">
        <v>226</v>
      </c>
      <c r="AU1381" s="177" t="s">
        <v>79</v>
      </c>
      <c r="AV1381" s="15" t="s">
        <v>236</v>
      </c>
      <c r="AW1381" s="15" t="s">
        <v>31</v>
      </c>
      <c r="AX1381" s="15" t="s">
        <v>69</v>
      </c>
      <c r="AY1381" s="177" t="s">
        <v>212</v>
      </c>
    </row>
    <row r="1382" spans="2:65" s="13" customFormat="1">
      <c r="B1382" s="159"/>
      <c r="D1382" s="150" t="s">
        <v>226</v>
      </c>
      <c r="E1382" s="160" t="s">
        <v>19</v>
      </c>
      <c r="F1382" s="161" t="s">
        <v>228</v>
      </c>
      <c r="H1382" s="162">
        <v>0.59</v>
      </c>
      <c r="I1382" s="163"/>
      <c r="L1382" s="159"/>
      <c r="M1382" s="164"/>
      <c r="T1382" s="165"/>
      <c r="AT1382" s="160" t="s">
        <v>226</v>
      </c>
      <c r="AU1382" s="160" t="s">
        <v>79</v>
      </c>
      <c r="AV1382" s="13" t="s">
        <v>229</v>
      </c>
      <c r="AW1382" s="13" t="s">
        <v>31</v>
      </c>
      <c r="AX1382" s="13" t="s">
        <v>77</v>
      </c>
      <c r="AY1382" s="160" t="s">
        <v>212</v>
      </c>
    </row>
    <row r="1383" spans="2:65" s="1" customFormat="1" ht="24.2" customHeight="1">
      <c r="B1383" s="34"/>
      <c r="C1383" s="133" t="s">
        <v>1653</v>
      </c>
      <c r="D1383" s="133" t="s">
        <v>215</v>
      </c>
      <c r="E1383" s="134" t="s">
        <v>3776</v>
      </c>
      <c r="F1383" s="135" t="s">
        <v>3777</v>
      </c>
      <c r="G1383" s="136" t="s">
        <v>536</v>
      </c>
      <c r="H1383" s="137">
        <v>1.64</v>
      </c>
      <c r="I1383" s="138"/>
      <c r="J1383" s="139">
        <f>ROUND(I1383*H1383,2)</f>
        <v>0</v>
      </c>
      <c r="K1383" s="135" t="s">
        <v>219</v>
      </c>
      <c r="L1383" s="34"/>
      <c r="M1383" s="140" t="s">
        <v>19</v>
      </c>
      <c r="N1383" s="141" t="s">
        <v>40</v>
      </c>
      <c r="P1383" s="142">
        <f>O1383*H1383</f>
        <v>0</v>
      </c>
      <c r="Q1383" s="142">
        <v>3.5999999999999999E-3</v>
      </c>
      <c r="R1383" s="142">
        <f>Q1383*H1383</f>
        <v>5.9039999999999995E-3</v>
      </c>
      <c r="S1383" s="142">
        <v>0.16</v>
      </c>
      <c r="T1383" s="143">
        <f>S1383*H1383</f>
        <v>0.26239999999999997</v>
      </c>
      <c r="AR1383" s="144" t="s">
        <v>229</v>
      </c>
      <c r="AT1383" s="144" t="s">
        <v>215</v>
      </c>
      <c r="AU1383" s="144" t="s">
        <v>79</v>
      </c>
      <c r="AY1383" s="19" t="s">
        <v>212</v>
      </c>
      <c r="BE1383" s="145">
        <f>IF(N1383="základní",J1383,0)</f>
        <v>0</v>
      </c>
      <c r="BF1383" s="145">
        <f>IF(N1383="snížená",J1383,0)</f>
        <v>0</v>
      </c>
      <c r="BG1383" s="145">
        <f>IF(N1383="zákl. přenesená",J1383,0)</f>
        <v>0</v>
      </c>
      <c r="BH1383" s="145">
        <f>IF(N1383="sníž. přenesená",J1383,0)</f>
        <v>0</v>
      </c>
      <c r="BI1383" s="145">
        <f>IF(N1383="nulová",J1383,0)</f>
        <v>0</v>
      </c>
      <c r="BJ1383" s="19" t="s">
        <v>77</v>
      </c>
      <c r="BK1383" s="145">
        <f>ROUND(I1383*H1383,2)</f>
        <v>0</v>
      </c>
      <c r="BL1383" s="19" t="s">
        <v>229</v>
      </c>
      <c r="BM1383" s="144" t="s">
        <v>3778</v>
      </c>
    </row>
    <row r="1384" spans="2:65" s="1" customFormat="1">
      <c r="B1384" s="34"/>
      <c r="D1384" s="146" t="s">
        <v>222</v>
      </c>
      <c r="F1384" s="147" t="s">
        <v>3779</v>
      </c>
      <c r="I1384" s="148"/>
      <c r="L1384" s="34"/>
      <c r="M1384" s="149"/>
      <c r="T1384" s="55"/>
      <c r="AT1384" s="19" t="s">
        <v>222</v>
      </c>
      <c r="AU1384" s="19" t="s">
        <v>79</v>
      </c>
    </row>
    <row r="1385" spans="2:65" s="14" customFormat="1">
      <c r="B1385" s="170"/>
      <c r="D1385" s="150" t="s">
        <v>226</v>
      </c>
      <c r="E1385" s="171" t="s">
        <v>19</v>
      </c>
      <c r="F1385" s="172" t="s">
        <v>3678</v>
      </c>
      <c r="H1385" s="171" t="s">
        <v>19</v>
      </c>
      <c r="I1385" s="173"/>
      <c r="L1385" s="170"/>
      <c r="M1385" s="174"/>
      <c r="T1385" s="175"/>
      <c r="AT1385" s="171" t="s">
        <v>226</v>
      </c>
      <c r="AU1385" s="171" t="s">
        <v>79</v>
      </c>
      <c r="AV1385" s="14" t="s">
        <v>77</v>
      </c>
      <c r="AW1385" s="14" t="s">
        <v>31</v>
      </c>
      <c r="AX1385" s="14" t="s">
        <v>69</v>
      </c>
      <c r="AY1385" s="171" t="s">
        <v>212</v>
      </c>
    </row>
    <row r="1386" spans="2:65" s="14" customFormat="1">
      <c r="B1386" s="170"/>
      <c r="D1386" s="150" t="s">
        <v>226</v>
      </c>
      <c r="E1386" s="171" t="s">
        <v>19</v>
      </c>
      <c r="F1386" s="172" t="s">
        <v>3780</v>
      </c>
      <c r="H1386" s="171" t="s">
        <v>19</v>
      </c>
      <c r="I1386" s="173"/>
      <c r="L1386" s="170"/>
      <c r="M1386" s="174"/>
      <c r="T1386" s="175"/>
      <c r="AT1386" s="171" t="s">
        <v>226</v>
      </c>
      <c r="AU1386" s="171" t="s">
        <v>79</v>
      </c>
      <c r="AV1386" s="14" t="s">
        <v>77</v>
      </c>
      <c r="AW1386" s="14" t="s">
        <v>31</v>
      </c>
      <c r="AX1386" s="14" t="s">
        <v>69</v>
      </c>
      <c r="AY1386" s="171" t="s">
        <v>212</v>
      </c>
    </row>
    <row r="1387" spans="2:65" s="12" customFormat="1">
      <c r="B1387" s="152"/>
      <c r="D1387" s="150" t="s">
        <v>226</v>
      </c>
      <c r="E1387" s="153" t="s">
        <v>19</v>
      </c>
      <c r="F1387" s="154" t="s">
        <v>3754</v>
      </c>
      <c r="H1387" s="155">
        <v>0.22</v>
      </c>
      <c r="I1387" s="156"/>
      <c r="L1387" s="152"/>
      <c r="M1387" s="157"/>
      <c r="T1387" s="158"/>
      <c r="AT1387" s="153" t="s">
        <v>226</v>
      </c>
      <c r="AU1387" s="153" t="s">
        <v>79</v>
      </c>
      <c r="AV1387" s="12" t="s">
        <v>79</v>
      </c>
      <c r="AW1387" s="12" t="s">
        <v>31</v>
      </c>
      <c r="AX1387" s="12" t="s">
        <v>69</v>
      </c>
      <c r="AY1387" s="153" t="s">
        <v>212</v>
      </c>
    </row>
    <row r="1388" spans="2:65" s="15" customFormat="1">
      <c r="B1388" s="176"/>
      <c r="D1388" s="150" t="s">
        <v>226</v>
      </c>
      <c r="E1388" s="177" t="s">
        <v>19</v>
      </c>
      <c r="F1388" s="178" t="s">
        <v>455</v>
      </c>
      <c r="H1388" s="179">
        <v>0.22</v>
      </c>
      <c r="I1388" s="180"/>
      <c r="L1388" s="176"/>
      <c r="M1388" s="181"/>
      <c r="T1388" s="182"/>
      <c r="AT1388" s="177" t="s">
        <v>226</v>
      </c>
      <c r="AU1388" s="177" t="s">
        <v>79</v>
      </c>
      <c r="AV1388" s="15" t="s">
        <v>236</v>
      </c>
      <c r="AW1388" s="15" t="s">
        <v>31</v>
      </c>
      <c r="AX1388" s="15" t="s">
        <v>69</v>
      </c>
      <c r="AY1388" s="177" t="s">
        <v>212</v>
      </c>
    </row>
    <row r="1389" spans="2:65" s="14" customFormat="1">
      <c r="B1389" s="170"/>
      <c r="D1389" s="150" t="s">
        <v>226</v>
      </c>
      <c r="E1389" s="171" t="s">
        <v>19</v>
      </c>
      <c r="F1389" s="172" t="s">
        <v>3781</v>
      </c>
      <c r="H1389" s="171" t="s">
        <v>19</v>
      </c>
      <c r="I1389" s="173"/>
      <c r="L1389" s="170"/>
      <c r="M1389" s="174"/>
      <c r="T1389" s="175"/>
      <c r="AT1389" s="171" t="s">
        <v>226</v>
      </c>
      <c r="AU1389" s="171" t="s">
        <v>79</v>
      </c>
      <c r="AV1389" s="14" t="s">
        <v>77</v>
      </c>
      <c r="AW1389" s="14" t="s">
        <v>31</v>
      </c>
      <c r="AX1389" s="14" t="s">
        <v>69</v>
      </c>
      <c r="AY1389" s="171" t="s">
        <v>212</v>
      </c>
    </row>
    <row r="1390" spans="2:65" s="12" customFormat="1">
      <c r="B1390" s="152"/>
      <c r="D1390" s="150" t="s">
        <v>226</v>
      </c>
      <c r="E1390" s="153" t="s">
        <v>19</v>
      </c>
      <c r="F1390" s="154" t="s">
        <v>3736</v>
      </c>
      <c r="H1390" s="155">
        <v>0.15</v>
      </c>
      <c r="I1390" s="156"/>
      <c r="L1390" s="152"/>
      <c r="M1390" s="157"/>
      <c r="T1390" s="158"/>
      <c r="AT1390" s="153" t="s">
        <v>226</v>
      </c>
      <c r="AU1390" s="153" t="s">
        <v>79</v>
      </c>
      <c r="AV1390" s="12" t="s">
        <v>79</v>
      </c>
      <c r="AW1390" s="12" t="s">
        <v>31</v>
      </c>
      <c r="AX1390" s="12" t="s">
        <v>69</v>
      </c>
      <c r="AY1390" s="153" t="s">
        <v>212</v>
      </c>
    </row>
    <row r="1391" spans="2:65" s="15" customFormat="1">
      <c r="B1391" s="176"/>
      <c r="D1391" s="150" t="s">
        <v>226</v>
      </c>
      <c r="E1391" s="177" t="s">
        <v>19</v>
      </c>
      <c r="F1391" s="178" t="s">
        <v>455</v>
      </c>
      <c r="H1391" s="179">
        <v>0.15</v>
      </c>
      <c r="I1391" s="180"/>
      <c r="L1391" s="176"/>
      <c r="M1391" s="181"/>
      <c r="T1391" s="182"/>
      <c r="AT1391" s="177" t="s">
        <v>226</v>
      </c>
      <c r="AU1391" s="177" t="s">
        <v>79</v>
      </c>
      <c r="AV1391" s="15" t="s">
        <v>236</v>
      </c>
      <c r="AW1391" s="15" t="s">
        <v>31</v>
      </c>
      <c r="AX1391" s="15" t="s">
        <v>69</v>
      </c>
      <c r="AY1391" s="177" t="s">
        <v>212</v>
      </c>
    </row>
    <row r="1392" spans="2:65" s="14" customFormat="1">
      <c r="B1392" s="170"/>
      <c r="D1392" s="150" t="s">
        <v>226</v>
      </c>
      <c r="E1392" s="171" t="s">
        <v>19</v>
      </c>
      <c r="F1392" s="172" t="s">
        <v>3782</v>
      </c>
      <c r="H1392" s="171" t="s">
        <v>19</v>
      </c>
      <c r="I1392" s="173"/>
      <c r="L1392" s="170"/>
      <c r="M1392" s="174"/>
      <c r="T1392" s="175"/>
      <c r="AT1392" s="171" t="s">
        <v>226</v>
      </c>
      <c r="AU1392" s="171" t="s">
        <v>79</v>
      </c>
      <c r="AV1392" s="14" t="s">
        <v>77</v>
      </c>
      <c r="AW1392" s="14" t="s">
        <v>31</v>
      </c>
      <c r="AX1392" s="14" t="s">
        <v>69</v>
      </c>
      <c r="AY1392" s="171" t="s">
        <v>212</v>
      </c>
    </row>
    <row r="1393" spans="2:65" s="12" customFormat="1">
      <c r="B1393" s="152"/>
      <c r="D1393" s="150" t="s">
        <v>226</v>
      </c>
      <c r="E1393" s="153" t="s">
        <v>19</v>
      </c>
      <c r="F1393" s="154" t="s">
        <v>3736</v>
      </c>
      <c r="H1393" s="155">
        <v>0.15</v>
      </c>
      <c r="I1393" s="156"/>
      <c r="L1393" s="152"/>
      <c r="M1393" s="157"/>
      <c r="T1393" s="158"/>
      <c r="AT1393" s="153" t="s">
        <v>226</v>
      </c>
      <c r="AU1393" s="153" t="s">
        <v>79</v>
      </c>
      <c r="AV1393" s="12" t="s">
        <v>79</v>
      </c>
      <c r="AW1393" s="12" t="s">
        <v>31</v>
      </c>
      <c r="AX1393" s="12" t="s">
        <v>69</v>
      </c>
      <c r="AY1393" s="153" t="s">
        <v>212</v>
      </c>
    </row>
    <row r="1394" spans="2:65" s="12" customFormat="1">
      <c r="B1394" s="152"/>
      <c r="D1394" s="150" t="s">
        <v>226</v>
      </c>
      <c r="E1394" s="153" t="s">
        <v>19</v>
      </c>
      <c r="F1394" s="154" t="s">
        <v>3783</v>
      </c>
      <c r="H1394" s="155">
        <v>0.15</v>
      </c>
      <c r="I1394" s="156"/>
      <c r="L1394" s="152"/>
      <c r="M1394" s="157"/>
      <c r="T1394" s="158"/>
      <c r="AT1394" s="153" t="s">
        <v>226</v>
      </c>
      <c r="AU1394" s="153" t="s">
        <v>79</v>
      </c>
      <c r="AV1394" s="12" t="s">
        <v>79</v>
      </c>
      <c r="AW1394" s="12" t="s">
        <v>31</v>
      </c>
      <c r="AX1394" s="12" t="s">
        <v>69</v>
      </c>
      <c r="AY1394" s="153" t="s">
        <v>212</v>
      </c>
    </row>
    <row r="1395" spans="2:65" s="12" customFormat="1">
      <c r="B1395" s="152"/>
      <c r="D1395" s="150" t="s">
        <v>226</v>
      </c>
      <c r="E1395" s="153" t="s">
        <v>19</v>
      </c>
      <c r="F1395" s="154" t="s">
        <v>3728</v>
      </c>
      <c r="H1395" s="155">
        <v>0.15</v>
      </c>
      <c r="I1395" s="156"/>
      <c r="L1395" s="152"/>
      <c r="M1395" s="157"/>
      <c r="T1395" s="158"/>
      <c r="AT1395" s="153" t="s">
        <v>226</v>
      </c>
      <c r="AU1395" s="153" t="s">
        <v>79</v>
      </c>
      <c r="AV1395" s="12" t="s">
        <v>79</v>
      </c>
      <c r="AW1395" s="12" t="s">
        <v>31</v>
      </c>
      <c r="AX1395" s="12" t="s">
        <v>69</v>
      </c>
      <c r="AY1395" s="153" t="s">
        <v>212</v>
      </c>
    </row>
    <row r="1396" spans="2:65" s="12" customFormat="1">
      <c r="B1396" s="152"/>
      <c r="D1396" s="150" t="s">
        <v>226</v>
      </c>
      <c r="E1396" s="153" t="s">
        <v>19</v>
      </c>
      <c r="F1396" s="154" t="s">
        <v>3784</v>
      </c>
      <c r="H1396" s="155">
        <v>0.37</v>
      </c>
      <c r="I1396" s="156"/>
      <c r="L1396" s="152"/>
      <c r="M1396" s="157"/>
      <c r="T1396" s="158"/>
      <c r="AT1396" s="153" t="s">
        <v>226</v>
      </c>
      <c r="AU1396" s="153" t="s">
        <v>79</v>
      </c>
      <c r="AV1396" s="12" t="s">
        <v>79</v>
      </c>
      <c r="AW1396" s="12" t="s">
        <v>31</v>
      </c>
      <c r="AX1396" s="12" t="s">
        <v>69</v>
      </c>
      <c r="AY1396" s="153" t="s">
        <v>212</v>
      </c>
    </row>
    <row r="1397" spans="2:65" s="12" customFormat="1">
      <c r="B1397" s="152"/>
      <c r="D1397" s="150" t="s">
        <v>226</v>
      </c>
      <c r="E1397" s="153" t="s">
        <v>19</v>
      </c>
      <c r="F1397" s="154" t="s">
        <v>3785</v>
      </c>
      <c r="H1397" s="155">
        <v>0.15</v>
      </c>
      <c r="I1397" s="156"/>
      <c r="L1397" s="152"/>
      <c r="M1397" s="157"/>
      <c r="T1397" s="158"/>
      <c r="AT1397" s="153" t="s">
        <v>226</v>
      </c>
      <c r="AU1397" s="153" t="s">
        <v>79</v>
      </c>
      <c r="AV1397" s="12" t="s">
        <v>79</v>
      </c>
      <c r="AW1397" s="12" t="s">
        <v>31</v>
      </c>
      <c r="AX1397" s="12" t="s">
        <v>69</v>
      </c>
      <c r="AY1397" s="153" t="s">
        <v>212</v>
      </c>
    </row>
    <row r="1398" spans="2:65" s="12" customFormat="1">
      <c r="B1398" s="152"/>
      <c r="D1398" s="150" t="s">
        <v>226</v>
      </c>
      <c r="E1398" s="153" t="s">
        <v>19</v>
      </c>
      <c r="F1398" s="154" t="s">
        <v>3786</v>
      </c>
      <c r="H1398" s="155">
        <v>0.15</v>
      </c>
      <c r="I1398" s="156"/>
      <c r="L1398" s="152"/>
      <c r="M1398" s="157"/>
      <c r="T1398" s="158"/>
      <c r="AT1398" s="153" t="s">
        <v>226</v>
      </c>
      <c r="AU1398" s="153" t="s">
        <v>79</v>
      </c>
      <c r="AV1398" s="12" t="s">
        <v>79</v>
      </c>
      <c r="AW1398" s="12" t="s">
        <v>31</v>
      </c>
      <c r="AX1398" s="12" t="s">
        <v>69</v>
      </c>
      <c r="AY1398" s="153" t="s">
        <v>212</v>
      </c>
    </row>
    <row r="1399" spans="2:65" s="12" customFormat="1">
      <c r="B1399" s="152"/>
      <c r="D1399" s="150" t="s">
        <v>226</v>
      </c>
      <c r="E1399" s="153" t="s">
        <v>19</v>
      </c>
      <c r="F1399" s="154" t="s">
        <v>3746</v>
      </c>
      <c r="H1399" s="155">
        <v>0.15</v>
      </c>
      <c r="I1399" s="156"/>
      <c r="L1399" s="152"/>
      <c r="M1399" s="157"/>
      <c r="T1399" s="158"/>
      <c r="AT1399" s="153" t="s">
        <v>226</v>
      </c>
      <c r="AU1399" s="153" t="s">
        <v>79</v>
      </c>
      <c r="AV1399" s="12" t="s">
        <v>79</v>
      </c>
      <c r="AW1399" s="12" t="s">
        <v>31</v>
      </c>
      <c r="AX1399" s="12" t="s">
        <v>69</v>
      </c>
      <c r="AY1399" s="153" t="s">
        <v>212</v>
      </c>
    </row>
    <row r="1400" spans="2:65" s="15" customFormat="1">
      <c r="B1400" s="176"/>
      <c r="D1400" s="150" t="s">
        <v>226</v>
      </c>
      <c r="E1400" s="177" t="s">
        <v>19</v>
      </c>
      <c r="F1400" s="178" t="s">
        <v>455</v>
      </c>
      <c r="H1400" s="179">
        <v>1.27</v>
      </c>
      <c r="I1400" s="180"/>
      <c r="L1400" s="176"/>
      <c r="M1400" s="181"/>
      <c r="T1400" s="182"/>
      <c r="AT1400" s="177" t="s">
        <v>226</v>
      </c>
      <c r="AU1400" s="177" t="s">
        <v>79</v>
      </c>
      <c r="AV1400" s="15" t="s">
        <v>236</v>
      </c>
      <c r="AW1400" s="15" t="s">
        <v>31</v>
      </c>
      <c r="AX1400" s="15" t="s">
        <v>69</v>
      </c>
      <c r="AY1400" s="177" t="s">
        <v>212</v>
      </c>
    </row>
    <row r="1401" spans="2:65" s="13" customFormat="1">
      <c r="B1401" s="159"/>
      <c r="D1401" s="150" t="s">
        <v>226</v>
      </c>
      <c r="E1401" s="160" t="s">
        <v>19</v>
      </c>
      <c r="F1401" s="161" t="s">
        <v>228</v>
      </c>
      <c r="H1401" s="162">
        <v>1.64</v>
      </c>
      <c r="I1401" s="163"/>
      <c r="L1401" s="159"/>
      <c r="M1401" s="164"/>
      <c r="T1401" s="165"/>
      <c r="AT1401" s="160" t="s">
        <v>226</v>
      </c>
      <c r="AU1401" s="160" t="s">
        <v>79</v>
      </c>
      <c r="AV1401" s="13" t="s">
        <v>229</v>
      </c>
      <c r="AW1401" s="13" t="s">
        <v>31</v>
      </c>
      <c r="AX1401" s="13" t="s">
        <v>77</v>
      </c>
      <c r="AY1401" s="160" t="s">
        <v>212</v>
      </c>
    </row>
    <row r="1402" spans="2:65" s="1" customFormat="1" ht="24.2" customHeight="1">
      <c r="B1402" s="34"/>
      <c r="C1402" s="133" t="s">
        <v>1662</v>
      </c>
      <c r="D1402" s="133" t="s">
        <v>215</v>
      </c>
      <c r="E1402" s="134" t="s">
        <v>1105</v>
      </c>
      <c r="F1402" s="135" t="s">
        <v>1106</v>
      </c>
      <c r="G1402" s="136" t="s">
        <v>536</v>
      </c>
      <c r="H1402" s="137">
        <v>2.65</v>
      </c>
      <c r="I1402" s="138"/>
      <c r="J1402" s="139">
        <f>ROUND(I1402*H1402,2)</f>
        <v>0</v>
      </c>
      <c r="K1402" s="135" t="s">
        <v>219</v>
      </c>
      <c r="L1402" s="34"/>
      <c r="M1402" s="140" t="s">
        <v>19</v>
      </c>
      <c r="N1402" s="141" t="s">
        <v>40</v>
      </c>
      <c r="P1402" s="142">
        <f>O1402*H1402</f>
        <v>0</v>
      </c>
      <c r="Q1402" s="142">
        <v>3.8800000000000002E-3</v>
      </c>
      <c r="R1402" s="142">
        <f>Q1402*H1402</f>
        <v>1.0281999999999999E-2</v>
      </c>
      <c r="S1402" s="142">
        <v>0.21</v>
      </c>
      <c r="T1402" s="143">
        <f>S1402*H1402</f>
        <v>0.55649999999999999</v>
      </c>
      <c r="AR1402" s="144" t="s">
        <v>229</v>
      </c>
      <c r="AT1402" s="144" t="s">
        <v>215</v>
      </c>
      <c r="AU1402" s="144" t="s">
        <v>79</v>
      </c>
      <c r="AY1402" s="19" t="s">
        <v>212</v>
      </c>
      <c r="BE1402" s="145">
        <f>IF(N1402="základní",J1402,0)</f>
        <v>0</v>
      </c>
      <c r="BF1402" s="145">
        <f>IF(N1402="snížená",J1402,0)</f>
        <v>0</v>
      </c>
      <c r="BG1402" s="145">
        <f>IF(N1402="zákl. přenesená",J1402,0)</f>
        <v>0</v>
      </c>
      <c r="BH1402" s="145">
        <f>IF(N1402="sníž. přenesená",J1402,0)</f>
        <v>0</v>
      </c>
      <c r="BI1402" s="145">
        <f>IF(N1402="nulová",J1402,0)</f>
        <v>0</v>
      </c>
      <c r="BJ1402" s="19" t="s">
        <v>77</v>
      </c>
      <c r="BK1402" s="145">
        <f>ROUND(I1402*H1402,2)</f>
        <v>0</v>
      </c>
      <c r="BL1402" s="19" t="s">
        <v>229</v>
      </c>
      <c r="BM1402" s="144" t="s">
        <v>3787</v>
      </c>
    </row>
    <row r="1403" spans="2:65" s="1" customFormat="1">
      <c r="B1403" s="34"/>
      <c r="D1403" s="146" t="s">
        <v>222</v>
      </c>
      <c r="F1403" s="147" t="s">
        <v>1108</v>
      </c>
      <c r="I1403" s="148"/>
      <c r="L1403" s="34"/>
      <c r="M1403" s="149"/>
      <c r="T1403" s="55"/>
      <c r="AT1403" s="19" t="s">
        <v>222</v>
      </c>
      <c r="AU1403" s="19" t="s">
        <v>79</v>
      </c>
    </row>
    <row r="1404" spans="2:65" s="14" customFormat="1">
      <c r="B1404" s="170"/>
      <c r="D1404" s="150" t="s">
        <v>226</v>
      </c>
      <c r="E1404" s="171" t="s">
        <v>19</v>
      </c>
      <c r="F1404" s="172" t="s">
        <v>3678</v>
      </c>
      <c r="H1404" s="171" t="s">
        <v>19</v>
      </c>
      <c r="I1404" s="173"/>
      <c r="L1404" s="170"/>
      <c r="M1404" s="174"/>
      <c r="T1404" s="175"/>
      <c r="AT1404" s="171" t="s">
        <v>226</v>
      </c>
      <c r="AU1404" s="171" t="s">
        <v>79</v>
      </c>
      <c r="AV1404" s="14" t="s">
        <v>77</v>
      </c>
      <c r="AW1404" s="14" t="s">
        <v>31</v>
      </c>
      <c r="AX1404" s="14" t="s">
        <v>69</v>
      </c>
      <c r="AY1404" s="171" t="s">
        <v>212</v>
      </c>
    </row>
    <row r="1405" spans="2:65" s="14" customFormat="1">
      <c r="B1405" s="170"/>
      <c r="D1405" s="150" t="s">
        <v>226</v>
      </c>
      <c r="E1405" s="171" t="s">
        <v>19</v>
      </c>
      <c r="F1405" s="172" t="s">
        <v>3788</v>
      </c>
      <c r="H1405" s="171" t="s">
        <v>19</v>
      </c>
      <c r="I1405" s="173"/>
      <c r="L1405" s="170"/>
      <c r="M1405" s="174"/>
      <c r="T1405" s="175"/>
      <c r="AT1405" s="171" t="s">
        <v>226</v>
      </c>
      <c r="AU1405" s="171" t="s">
        <v>79</v>
      </c>
      <c r="AV1405" s="14" t="s">
        <v>77</v>
      </c>
      <c r="AW1405" s="14" t="s">
        <v>31</v>
      </c>
      <c r="AX1405" s="14" t="s">
        <v>69</v>
      </c>
      <c r="AY1405" s="171" t="s">
        <v>212</v>
      </c>
    </row>
    <row r="1406" spans="2:65" s="12" customFormat="1">
      <c r="B1406" s="152"/>
      <c r="D1406" s="150" t="s">
        <v>226</v>
      </c>
      <c r="E1406" s="153" t="s">
        <v>19</v>
      </c>
      <c r="F1406" s="154" t="s">
        <v>3775</v>
      </c>
      <c r="H1406" s="155">
        <v>0.37</v>
      </c>
      <c r="I1406" s="156"/>
      <c r="L1406" s="152"/>
      <c r="M1406" s="157"/>
      <c r="T1406" s="158"/>
      <c r="AT1406" s="153" t="s">
        <v>226</v>
      </c>
      <c r="AU1406" s="153" t="s">
        <v>79</v>
      </c>
      <c r="AV1406" s="12" t="s">
        <v>79</v>
      </c>
      <c r="AW1406" s="12" t="s">
        <v>31</v>
      </c>
      <c r="AX1406" s="12" t="s">
        <v>69</v>
      </c>
      <c r="AY1406" s="153" t="s">
        <v>212</v>
      </c>
    </row>
    <row r="1407" spans="2:65" s="12" customFormat="1">
      <c r="B1407" s="152"/>
      <c r="D1407" s="150" t="s">
        <v>226</v>
      </c>
      <c r="E1407" s="153" t="s">
        <v>19</v>
      </c>
      <c r="F1407" s="154" t="s">
        <v>3789</v>
      </c>
      <c r="H1407" s="155">
        <v>0.44</v>
      </c>
      <c r="I1407" s="156"/>
      <c r="L1407" s="152"/>
      <c r="M1407" s="157"/>
      <c r="T1407" s="158"/>
      <c r="AT1407" s="153" t="s">
        <v>226</v>
      </c>
      <c r="AU1407" s="153" t="s">
        <v>79</v>
      </c>
      <c r="AV1407" s="12" t="s">
        <v>79</v>
      </c>
      <c r="AW1407" s="12" t="s">
        <v>31</v>
      </c>
      <c r="AX1407" s="12" t="s">
        <v>69</v>
      </c>
      <c r="AY1407" s="153" t="s">
        <v>212</v>
      </c>
    </row>
    <row r="1408" spans="2:65" s="12" customFormat="1">
      <c r="B1408" s="152"/>
      <c r="D1408" s="150" t="s">
        <v>226</v>
      </c>
      <c r="E1408" s="153" t="s">
        <v>19</v>
      </c>
      <c r="F1408" s="154" t="s">
        <v>3728</v>
      </c>
      <c r="H1408" s="155">
        <v>0.15</v>
      </c>
      <c r="I1408" s="156"/>
      <c r="L1408" s="152"/>
      <c r="M1408" s="157"/>
      <c r="T1408" s="158"/>
      <c r="AT1408" s="153" t="s">
        <v>226</v>
      </c>
      <c r="AU1408" s="153" t="s">
        <v>79</v>
      </c>
      <c r="AV1408" s="12" t="s">
        <v>79</v>
      </c>
      <c r="AW1408" s="12" t="s">
        <v>31</v>
      </c>
      <c r="AX1408" s="12" t="s">
        <v>69</v>
      </c>
      <c r="AY1408" s="153" t="s">
        <v>212</v>
      </c>
    </row>
    <row r="1409" spans="2:65" s="12" customFormat="1">
      <c r="B1409" s="152"/>
      <c r="D1409" s="150" t="s">
        <v>226</v>
      </c>
      <c r="E1409" s="153" t="s">
        <v>19</v>
      </c>
      <c r="F1409" s="154" t="s">
        <v>3790</v>
      </c>
      <c r="H1409" s="155">
        <v>0.88</v>
      </c>
      <c r="I1409" s="156"/>
      <c r="L1409" s="152"/>
      <c r="M1409" s="157"/>
      <c r="T1409" s="158"/>
      <c r="AT1409" s="153" t="s">
        <v>226</v>
      </c>
      <c r="AU1409" s="153" t="s">
        <v>79</v>
      </c>
      <c r="AV1409" s="12" t="s">
        <v>79</v>
      </c>
      <c r="AW1409" s="12" t="s">
        <v>31</v>
      </c>
      <c r="AX1409" s="12" t="s">
        <v>69</v>
      </c>
      <c r="AY1409" s="153" t="s">
        <v>212</v>
      </c>
    </row>
    <row r="1410" spans="2:65" s="12" customFormat="1">
      <c r="B1410" s="152"/>
      <c r="D1410" s="150" t="s">
        <v>226</v>
      </c>
      <c r="E1410" s="153" t="s">
        <v>19</v>
      </c>
      <c r="F1410" s="154" t="s">
        <v>3791</v>
      </c>
      <c r="H1410" s="155">
        <v>0.66</v>
      </c>
      <c r="I1410" s="156"/>
      <c r="L1410" s="152"/>
      <c r="M1410" s="157"/>
      <c r="T1410" s="158"/>
      <c r="AT1410" s="153" t="s">
        <v>226</v>
      </c>
      <c r="AU1410" s="153" t="s">
        <v>79</v>
      </c>
      <c r="AV1410" s="12" t="s">
        <v>79</v>
      </c>
      <c r="AW1410" s="12" t="s">
        <v>31</v>
      </c>
      <c r="AX1410" s="12" t="s">
        <v>69</v>
      </c>
      <c r="AY1410" s="153" t="s">
        <v>212</v>
      </c>
    </row>
    <row r="1411" spans="2:65" s="12" customFormat="1">
      <c r="B1411" s="152"/>
      <c r="D1411" s="150" t="s">
        <v>226</v>
      </c>
      <c r="E1411" s="153" t="s">
        <v>19</v>
      </c>
      <c r="F1411" s="154" t="s">
        <v>3746</v>
      </c>
      <c r="H1411" s="155">
        <v>0.15</v>
      </c>
      <c r="I1411" s="156"/>
      <c r="L1411" s="152"/>
      <c r="M1411" s="157"/>
      <c r="T1411" s="158"/>
      <c r="AT1411" s="153" t="s">
        <v>226</v>
      </c>
      <c r="AU1411" s="153" t="s">
        <v>79</v>
      </c>
      <c r="AV1411" s="12" t="s">
        <v>79</v>
      </c>
      <c r="AW1411" s="12" t="s">
        <v>31</v>
      </c>
      <c r="AX1411" s="12" t="s">
        <v>69</v>
      </c>
      <c r="AY1411" s="153" t="s">
        <v>212</v>
      </c>
    </row>
    <row r="1412" spans="2:65" s="13" customFormat="1">
      <c r="B1412" s="159"/>
      <c r="D1412" s="150" t="s">
        <v>226</v>
      </c>
      <c r="E1412" s="160" t="s">
        <v>19</v>
      </c>
      <c r="F1412" s="161" t="s">
        <v>228</v>
      </c>
      <c r="H1412" s="162">
        <v>2.65</v>
      </c>
      <c r="I1412" s="163"/>
      <c r="L1412" s="159"/>
      <c r="M1412" s="164"/>
      <c r="T1412" s="165"/>
      <c r="AT1412" s="160" t="s">
        <v>226</v>
      </c>
      <c r="AU1412" s="160" t="s">
        <v>79</v>
      </c>
      <c r="AV1412" s="13" t="s">
        <v>229</v>
      </c>
      <c r="AW1412" s="13" t="s">
        <v>31</v>
      </c>
      <c r="AX1412" s="13" t="s">
        <v>77</v>
      </c>
      <c r="AY1412" s="160" t="s">
        <v>212</v>
      </c>
    </row>
    <row r="1413" spans="2:65" s="1" customFormat="1" ht="24.2" customHeight="1">
      <c r="B1413" s="34"/>
      <c r="C1413" s="133" t="s">
        <v>1669</v>
      </c>
      <c r="D1413" s="133" t="s">
        <v>215</v>
      </c>
      <c r="E1413" s="134" t="s">
        <v>3792</v>
      </c>
      <c r="F1413" s="135" t="s">
        <v>3793</v>
      </c>
      <c r="G1413" s="136" t="s">
        <v>536</v>
      </c>
      <c r="H1413" s="137">
        <v>5</v>
      </c>
      <c r="I1413" s="138"/>
      <c r="J1413" s="139">
        <f>ROUND(I1413*H1413,2)</f>
        <v>0</v>
      </c>
      <c r="K1413" s="135" t="s">
        <v>219</v>
      </c>
      <c r="L1413" s="34"/>
      <c r="M1413" s="140" t="s">
        <v>19</v>
      </c>
      <c r="N1413" s="141" t="s">
        <v>40</v>
      </c>
      <c r="P1413" s="142">
        <f>O1413*H1413</f>
        <v>0</v>
      </c>
      <c r="Q1413" s="142">
        <v>8.9999999999999998E-4</v>
      </c>
      <c r="R1413" s="142">
        <f>Q1413*H1413</f>
        <v>4.4999999999999997E-3</v>
      </c>
      <c r="S1413" s="142">
        <v>2.0999999999999999E-3</v>
      </c>
      <c r="T1413" s="143">
        <f>S1413*H1413</f>
        <v>1.0499999999999999E-2</v>
      </c>
      <c r="AR1413" s="144" t="s">
        <v>229</v>
      </c>
      <c r="AT1413" s="144" t="s">
        <v>215</v>
      </c>
      <c r="AU1413" s="144" t="s">
        <v>79</v>
      </c>
      <c r="AY1413" s="19" t="s">
        <v>212</v>
      </c>
      <c r="BE1413" s="145">
        <f>IF(N1413="základní",J1413,0)</f>
        <v>0</v>
      </c>
      <c r="BF1413" s="145">
        <f>IF(N1413="snížená",J1413,0)</f>
        <v>0</v>
      </c>
      <c r="BG1413" s="145">
        <f>IF(N1413="zákl. přenesená",J1413,0)</f>
        <v>0</v>
      </c>
      <c r="BH1413" s="145">
        <f>IF(N1413="sníž. přenesená",J1413,0)</f>
        <v>0</v>
      </c>
      <c r="BI1413" s="145">
        <f>IF(N1413="nulová",J1413,0)</f>
        <v>0</v>
      </c>
      <c r="BJ1413" s="19" t="s">
        <v>77</v>
      </c>
      <c r="BK1413" s="145">
        <f>ROUND(I1413*H1413,2)</f>
        <v>0</v>
      </c>
      <c r="BL1413" s="19" t="s">
        <v>229</v>
      </c>
      <c r="BM1413" s="144" t="s">
        <v>3794</v>
      </c>
    </row>
    <row r="1414" spans="2:65" s="1" customFormat="1">
      <c r="B1414" s="34"/>
      <c r="D1414" s="146" t="s">
        <v>222</v>
      </c>
      <c r="F1414" s="147" t="s">
        <v>3795</v>
      </c>
      <c r="I1414" s="148"/>
      <c r="L1414" s="34"/>
      <c r="M1414" s="149"/>
      <c r="T1414" s="55"/>
      <c r="AT1414" s="19" t="s">
        <v>222</v>
      </c>
      <c r="AU1414" s="19" t="s">
        <v>79</v>
      </c>
    </row>
    <row r="1415" spans="2:65" s="14" customFormat="1">
      <c r="B1415" s="170"/>
      <c r="D1415" s="150" t="s">
        <v>226</v>
      </c>
      <c r="E1415" s="171" t="s">
        <v>19</v>
      </c>
      <c r="F1415" s="172" t="s">
        <v>3678</v>
      </c>
      <c r="H1415" s="171" t="s">
        <v>19</v>
      </c>
      <c r="I1415" s="173"/>
      <c r="L1415" s="170"/>
      <c r="M1415" s="174"/>
      <c r="T1415" s="175"/>
      <c r="AT1415" s="171" t="s">
        <v>226</v>
      </c>
      <c r="AU1415" s="171" t="s">
        <v>79</v>
      </c>
      <c r="AV1415" s="14" t="s">
        <v>77</v>
      </c>
      <c r="AW1415" s="14" t="s">
        <v>31</v>
      </c>
      <c r="AX1415" s="14" t="s">
        <v>69</v>
      </c>
      <c r="AY1415" s="171" t="s">
        <v>212</v>
      </c>
    </row>
    <row r="1416" spans="2:65" s="14" customFormat="1">
      <c r="B1416" s="170"/>
      <c r="D1416" s="150" t="s">
        <v>226</v>
      </c>
      <c r="E1416" s="171" t="s">
        <v>19</v>
      </c>
      <c r="F1416" s="172" t="s">
        <v>3796</v>
      </c>
      <c r="H1416" s="171" t="s">
        <v>19</v>
      </c>
      <c r="I1416" s="173"/>
      <c r="L1416" s="170"/>
      <c r="M1416" s="174"/>
      <c r="T1416" s="175"/>
      <c r="AT1416" s="171" t="s">
        <v>226</v>
      </c>
      <c r="AU1416" s="171" t="s">
        <v>79</v>
      </c>
      <c r="AV1416" s="14" t="s">
        <v>77</v>
      </c>
      <c r="AW1416" s="14" t="s">
        <v>31</v>
      </c>
      <c r="AX1416" s="14" t="s">
        <v>69</v>
      </c>
      <c r="AY1416" s="171" t="s">
        <v>212</v>
      </c>
    </row>
    <row r="1417" spans="2:65" s="12" customFormat="1" ht="22.5">
      <c r="B1417" s="152"/>
      <c r="D1417" s="150" t="s">
        <v>226</v>
      </c>
      <c r="E1417" s="153" t="s">
        <v>19</v>
      </c>
      <c r="F1417" s="154" t="s">
        <v>3680</v>
      </c>
      <c r="H1417" s="155">
        <v>5</v>
      </c>
      <c r="I1417" s="156"/>
      <c r="L1417" s="152"/>
      <c r="M1417" s="157"/>
      <c r="T1417" s="158"/>
      <c r="AT1417" s="153" t="s">
        <v>226</v>
      </c>
      <c r="AU1417" s="153" t="s">
        <v>79</v>
      </c>
      <c r="AV1417" s="12" t="s">
        <v>79</v>
      </c>
      <c r="AW1417" s="12" t="s">
        <v>31</v>
      </c>
      <c r="AX1417" s="12" t="s">
        <v>69</v>
      </c>
      <c r="AY1417" s="153" t="s">
        <v>212</v>
      </c>
    </row>
    <row r="1418" spans="2:65" s="13" customFormat="1">
      <c r="B1418" s="159"/>
      <c r="D1418" s="150" t="s">
        <v>226</v>
      </c>
      <c r="E1418" s="160" t="s">
        <v>19</v>
      </c>
      <c r="F1418" s="161" t="s">
        <v>228</v>
      </c>
      <c r="H1418" s="162">
        <v>5</v>
      </c>
      <c r="I1418" s="163"/>
      <c r="L1418" s="159"/>
      <c r="M1418" s="164"/>
      <c r="T1418" s="165"/>
      <c r="AT1418" s="160" t="s">
        <v>226</v>
      </c>
      <c r="AU1418" s="160" t="s">
        <v>79</v>
      </c>
      <c r="AV1418" s="13" t="s">
        <v>229</v>
      </c>
      <c r="AW1418" s="13" t="s">
        <v>31</v>
      </c>
      <c r="AX1418" s="13" t="s">
        <v>77</v>
      </c>
      <c r="AY1418" s="160" t="s">
        <v>212</v>
      </c>
    </row>
    <row r="1419" spans="2:65" s="1" customFormat="1" ht="24.2" customHeight="1">
      <c r="B1419" s="34"/>
      <c r="C1419" s="133" t="s">
        <v>1676</v>
      </c>
      <c r="D1419" s="133" t="s">
        <v>215</v>
      </c>
      <c r="E1419" s="134" t="s">
        <v>3797</v>
      </c>
      <c r="F1419" s="135" t="s">
        <v>3798</v>
      </c>
      <c r="G1419" s="136" t="s">
        <v>536</v>
      </c>
      <c r="H1419" s="137">
        <v>5</v>
      </c>
      <c r="I1419" s="138"/>
      <c r="J1419" s="139">
        <f>ROUND(I1419*H1419,2)</f>
        <v>0</v>
      </c>
      <c r="K1419" s="135" t="s">
        <v>219</v>
      </c>
      <c r="L1419" s="34"/>
      <c r="M1419" s="140" t="s">
        <v>19</v>
      </c>
      <c r="N1419" s="141" t="s">
        <v>40</v>
      </c>
      <c r="P1419" s="142">
        <f>O1419*H1419</f>
        <v>0</v>
      </c>
      <c r="Q1419" s="142">
        <v>1.07E-3</v>
      </c>
      <c r="R1419" s="142">
        <f>Q1419*H1419</f>
        <v>5.3499999999999997E-3</v>
      </c>
      <c r="S1419" s="142">
        <v>2.8E-3</v>
      </c>
      <c r="T1419" s="143">
        <f>S1419*H1419</f>
        <v>1.4E-2</v>
      </c>
      <c r="AR1419" s="144" t="s">
        <v>229</v>
      </c>
      <c r="AT1419" s="144" t="s">
        <v>215</v>
      </c>
      <c r="AU1419" s="144" t="s">
        <v>79</v>
      </c>
      <c r="AY1419" s="19" t="s">
        <v>212</v>
      </c>
      <c r="BE1419" s="145">
        <f>IF(N1419="základní",J1419,0)</f>
        <v>0</v>
      </c>
      <c r="BF1419" s="145">
        <f>IF(N1419="snížená",J1419,0)</f>
        <v>0</v>
      </c>
      <c r="BG1419" s="145">
        <f>IF(N1419="zákl. přenesená",J1419,0)</f>
        <v>0</v>
      </c>
      <c r="BH1419" s="145">
        <f>IF(N1419="sníž. přenesená",J1419,0)</f>
        <v>0</v>
      </c>
      <c r="BI1419" s="145">
        <f>IF(N1419="nulová",J1419,0)</f>
        <v>0</v>
      </c>
      <c r="BJ1419" s="19" t="s">
        <v>77</v>
      </c>
      <c r="BK1419" s="145">
        <f>ROUND(I1419*H1419,2)</f>
        <v>0</v>
      </c>
      <c r="BL1419" s="19" t="s">
        <v>229</v>
      </c>
      <c r="BM1419" s="144" t="s">
        <v>3799</v>
      </c>
    </row>
    <row r="1420" spans="2:65" s="1" customFormat="1">
      <c r="B1420" s="34"/>
      <c r="D1420" s="146" t="s">
        <v>222</v>
      </c>
      <c r="F1420" s="147" t="s">
        <v>3800</v>
      </c>
      <c r="I1420" s="148"/>
      <c r="L1420" s="34"/>
      <c r="M1420" s="149"/>
      <c r="T1420" s="55"/>
      <c r="AT1420" s="19" t="s">
        <v>222</v>
      </c>
      <c r="AU1420" s="19" t="s">
        <v>79</v>
      </c>
    </row>
    <row r="1421" spans="2:65" s="14" customFormat="1">
      <c r="B1421" s="170"/>
      <c r="D1421" s="150" t="s">
        <v>226</v>
      </c>
      <c r="E1421" s="171" t="s">
        <v>19</v>
      </c>
      <c r="F1421" s="172" t="s">
        <v>3678</v>
      </c>
      <c r="H1421" s="171" t="s">
        <v>19</v>
      </c>
      <c r="I1421" s="173"/>
      <c r="L1421" s="170"/>
      <c r="M1421" s="174"/>
      <c r="T1421" s="175"/>
      <c r="AT1421" s="171" t="s">
        <v>226</v>
      </c>
      <c r="AU1421" s="171" t="s">
        <v>79</v>
      </c>
      <c r="AV1421" s="14" t="s">
        <v>77</v>
      </c>
      <c r="AW1421" s="14" t="s">
        <v>31</v>
      </c>
      <c r="AX1421" s="14" t="s">
        <v>69</v>
      </c>
      <c r="AY1421" s="171" t="s">
        <v>212</v>
      </c>
    </row>
    <row r="1422" spans="2:65" s="14" customFormat="1">
      <c r="B1422" s="170"/>
      <c r="D1422" s="150" t="s">
        <v>226</v>
      </c>
      <c r="E1422" s="171" t="s">
        <v>19</v>
      </c>
      <c r="F1422" s="172" t="s">
        <v>3801</v>
      </c>
      <c r="H1422" s="171" t="s">
        <v>19</v>
      </c>
      <c r="I1422" s="173"/>
      <c r="L1422" s="170"/>
      <c r="M1422" s="174"/>
      <c r="T1422" s="175"/>
      <c r="AT1422" s="171" t="s">
        <v>226</v>
      </c>
      <c r="AU1422" s="171" t="s">
        <v>79</v>
      </c>
      <c r="AV1422" s="14" t="s">
        <v>77</v>
      </c>
      <c r="AW1422" s="14" t="s">
        <v>31</v>
      </c>
      <c r="AX1422" s="14" t="s">
        <v>69</v>
      </c>
      <c r="AY1422" s="171" t="s">
        <v>212</v>
      </c>
    </row>
    <row r="1423" spans="2:65" s="12" customFormat="1" ht="22.5">
      <c r="B1423" s="152"/>
      <c r="D1423" s="150" t="s">
        <v>226</v>
      </c>
      <c r="E1423" s="153" t="s">
        <v>19</v>
      </c>
      <c r="F1423" s="154" t="s">
        <v>3680</v>
      </c>
      <c r="H1423" s="155">
        <v>5</v>
      </c>
      <c r="I1423" s="156"/>
      <c r="L1423" s="152"/>
      <c r="M1423" s="157"/>
      <c r="T1423" s="158"/>
      <c r="AT1423" s="153" t="s">
        <v>226</v>
      </c>
      <c r="AU1423" s="153" t="s">
        <v>79</v>
      </c>
      <c r="AV1423" s="12" t="s">
        <v>79</v>
      </c>
      <c r="AW1423" s="12" t="s">
        <v>31</v>
      </c>
      <c r="AX1423" s="12" t="s">
        <v>69</v>
      </c>
      <c r="AY1423" s="153" t="s">
        <v>212</v>
      </c>
    </row>
    <row r="1424" spans="2:65" s="13" customFormat="1">
      <c r="B1424" s="159"/>
      <c r="D1424" s="150" t="s">
        <v>226</v>
      </c>
      <c r="E1424" s="160" t="s">
        <v>19</v>
      </c>
      <c r="F1424" s="161" t="s">
        <v>228</v>
      </c>
      <c r="H1424" s="162">
        <v>5</v>
      </c>
      <c r="I1424" s="163"/>
      <c r="L1424" s="159"/>
      <c r="M1424" s="164"/>
      <c r="T1424" s="165"/>
      <c r="AT1424" s="160" t="s">
        <v>226</v>
      </c>
      <c r="AU1424" s="160" t="s">
        <v>79</v>
      </c>
      <c r="AV1424" s="13" t="s">
        <v>229</v>
      </c>
      <c r="AW1424" s="13" t="s">
        <v>31</v>
      </c>
      <c r="AX1424" s="13" t="s">
        <v>77</v>
      </c>
      <c r="AY1424" s="160" t="s">
        <v>212</v>
      </c>
    </row>
    <row r="1425" spans="2:65" s="1" customFormat="1" ht="24.2" customHeight="1">
      <c r="B1425" s="34"/>
      <c r="C1425" s="133" t="s">
        <v>1682</v>
      </c>
      <c r="D1425" s="133" t="s">
        <v>215</v>
      </c>
      <c r="E1425" s="134" t="s">
        <v>3802</v>
      </c>
      <c r="F1425" s="135" t="s">
        <v>3803</v>
      </c>
      <c r="G1425" s="136" t="s">
        <v>536</v>
      </c>
      <c r="H1425" s="137">
        <v>5</v>
      </c>
      <c r="I1425" s="138"/>
      <c r="J1425" s="139">
        <f>ROUND(I1425*H1425,2)</f>
        <v>0</v>
      </c>
      <c r="K1425" s="135" t="s">
        <v>219</v>
      </c>
      <c r="L1425" s="34"/>
      <c r="M1425" s="140" t="s">
        <v>19</v>
      </c>
      <c r="N1425" s="141" t="s">
        <v>40</v>
      </c>
      <c r="P1425" s="142">
        <f>O1425*H1425</f>
        <v>0</v>
      </c>
      <c r="Q1425" s="142">
        <v>1.15E-3</v>
      </c>
      <c r="R1425" s="142">
        <f>Q1425*H1425</f>
        <v>5.7499999999999999E-3</v>
      </c>
      <c r="S1425" s="142">
        <v>4.3E-3</v>
      </c>
      <c r="T1425" s="143">
        <f>S1425*H1425</f>
        <v>2.1499999999999998E-2</v>
      </c>
      <c r="AR1425" s="144" t="s">
        <v>229</v>
      </c>
      <c r="AT1425" s="144" t="s">
        <v>215</v>
      </c>
      <c r="AU1425" s="144" t="s">
        <v>79</v>
      </c>
      <c r="AY1425" s="19" t="s">
        <v>212</v>
      </c>
      <c r="BE1425" s="145">
        <f>IF(N1425="základní",J1425,0)</f>
        <v>0</v>
      </c>
      <c r="BF1425" s="145">
        <f>IF(N1425="snížená",J1425,0)</f>
        <v>0</v>
      </c>
      <c r="BG1425" s="145">
        <f>IF(N1425="zákl. přenesená",J1425,0)</f>
        <v>0</v>
      </c>
      <c r="BH1425" s="145">
        <f>IF(N1425="sníž. přenesená",J1425,0)</f>
        <v>0</v>
      </c>
      <c r="BI1425" s="145">
        <f>IF(N1425="nulová",J1425,0)</f>
        <v>0</v>
      </c>
      <c r="BJ1425" s="19" t="s">
        <v>77</v>
      </c>
      <c r="BK1425" s="145">
        <f>ROUND(I1425*H1425,2)</f>
        <v>0</v>
      </c>
      <c r="BL1425" s="19" t="s">
        <v>229</v>
      </c>
      <c r="BM1425" s="144" t="s">
        <v>3804</v>
      </c>
    </row>
    <row r="1426" spans="2:65" s="1" customFormat="1">
      <c r="B1426" s="34"/>
      <c r="D1426" s="146" t="s">
        <v>222</v>
      </c>
      <c r="F1426" s="147" t="s">
        <v>3805</v>
      </c>
      <c r="I1426" s="148"/>
      <c r="L1426" s="34"/>
      <c r="M1426" s="149"/>
      <c r="T1426" s="55"/>
      <c r="AT1426" s="19" t="s">
        <v>222</v>
      </c>
      <c r="AU1426" s="19" t="s">
        <v>79</v>
      </c>
    </row>
    <row r="1427" spans="2:65" s="14" customFormat="1">
      <c r="B1427" s="170"/>
      <c r="D1427" s="150" t="s">
        <v>226</v>
      </c>
      <c r="E1427" s="171" t="s">
        <v>19</v>
      </c>
      <c r="F1427" s="172" t="s">
        <v>3678</v>
      </c>
      <c r="H1427" s="171" t="s">
        <v>19</v>
      </c>
      <c r="I1427" s="173"/>
      <c r="L1427" s="170"/>
      <c r="M1427" s="174"/>
      <c r="T1427" s="175"/>
      <c r="AT1427" s="171" t="s">
        <v>226</v>
      </c>
      <c r="AU1427" s="171" t="s">
        <v>79</v>
      </c>
      <c r="AV1427" s="14" t="s">
        <v>77</v>
      </c>
      <c r="AW1427" s="14" t="s">
        <v>31</v>
      </c>
      <c r="AX1427" s="14" t="s">
        <v>69</v>
      </c>
      <c r="AY1427" s="171" t="s">
        <v>212</v>
      </c>
    </row>
    <row r="1428" spans="2:65" s="14" customFormat="1">
      <c r="B1428" s="170"/>
      <c r="D1428" s="150" t="s">
        <v>226</v>
      </c>
      <c r="E1428" s="171" t="s">
        <v>19</v>
      </c>
      <c r="F1428" s="172" t="s">
        <v>3806</v>
      </c>
      <c r="H1428" s="171" t="s">
        <v>19</v>
      </c>
      <c r="I1428" s="173"/>
      <c r="L1428" s="170"/>
      <c r="M1428" s="174"/>
      <c r="T1428" s="175"/>
      <c r="AT1428" s="171" t="s">
        <v>226</v>
      </c>
      <c r="AU1428" s="171" t="s">
        <v>79</v>
      </c>
      <c r="AV1428" s="14" t="s">
        <v>77</v>
      </c>
      <c r="AW1428" s="14" t="s">
        <v>31</v>
      </c>
      <c r="AX1428" s="14" t="s">
        <v>69</v>
      </c>
      <c r="AY1428" s="171" t="s">
        <v>212</v>
      </c>
    </row>
    <row r="1429" spans="2:65" s="12" customFormat="1" ht="22.5">
      <c r="B1429" s="152"/>
      <c r="D1429" s="150" t="s">
        <v>226</v>
      </c>
      <c r="E1429" s="153" t="s">
        <v>19</v>
      </c>
      <c r="F1429" s="154" t="s">
        <v>3680</v>
      </c>
      <c r="H1429" s="155">
        <v>5</v>
      </c>
      <c r="I1429" s="156"/>
      <c r="L1429" s="152"/>
      <c r="M1429" s="157"/>
      <c r="T1429" s="158"/>
      <c r="AT1429" s="153" t="s">
        <v>226</v>
      </c>
      <c r="AU1429" s="153" t="s">
        <v>79</v>
      </c>
      <c r="AV1429" s="12" t="s">
        <v>79</v>
      </c>
      <c r="AW1429" s="12" t="s">
        <v>31</v>
      </c>
      <c r="AX1429" s="12" t="s">
        <v>69</v>
      </c>
      <c r="AY1429" s="153" t="s">
        <v>212</v>
      </c>
    </row>
    <row r="1430" spans="2:65" s="13" customFormat="1">
      <c r="B1430" s="159"/>
      <c r="D1430" s="150" t="s">
        <v>226</v>
      </c>
      <c r="E1430" s="160" t="s">
        <v>19</v>
      </c>
      <c r="F1430" s="161" t="s">
        <v>228</v>
      </c>
      <c r="H1430" s="162">
        <v>5</v>
      </c>
      <c r="I1430" s="163"/>
      <c r="L1430" s="159"/>
      <c r="M1430" s="164"/>
      <c r="T1430" s="165"/>
      <c r="AT1430" s="160" t="s">
        <v>226</v>
      </c>
      <c r="AU1430" s="160" t="s">
        <v>79</v>
      </c>
      <c r="AV1430" s="13" t="s">
        <v>229</v>
      </c>
      <c r="AW1430" s="13" t="s">
        <v>31</v>
      </c>
      <c r="AX1430" s="13" t="s">
        <v>77</v>
      </c>
      <c r="AY1430" s="160" t="s">
        <v>212</v>
      </c>
    </row>
    <row r="1431" spans="2:65" s="1" customFormat="1" ht="24.2" customHeight="1">
      <c r="B1431" s="34"/>
      <c r="C1431" s="133" t="s">
        <v>1691</v>
      </c>
      <c r="D1431" s="133" t="s">
        <v>215</v>
      </c>
      <c r="E1431" s="134" t="s">
        <v>3807</v>
      </c>
      <c r="F1431" s="135" t="s">
        <v>3808</v>
      </c>
      <c r="G1431" s="136" t="s">
        <v>536</v>
      </c>
      <c r="H1431" s="137">
        <v>24.5</v>
      </c>
      <c r="I1431" s="138"/>
      <c r="J1431" s="139">
        <f>ROUND(I1431*H1431,2)</f>
        <v>0</v>
      </c>
      <c r="K1431" s="135" t="s">
        <v>219</v>
      </c>
      <c r="L1431" s="34"/>
      <c r="M1431" s="140" t="s">
        <v>19</v>
      </c>
      <c r="N1431" s="141" t="s">
        <v>40</v>
      </c>
      <c r="P1431" s="142">
        <f>O1431*H1431</f>
        <v>0</v>
      </c>
      <c r="Q1431" s="142">
        <v>1.24E-3</v>
      </c>
      <c r="R1431" s="142">
        <f>Q1431*H1431</f>
        <v>3.0380000000000001E-2</v>
      </c>
      <c r="S1431" s="142">
        <v>6.1999999999999998E-3</v>
      </c>
      <c r="T1431" s="143">
        <f>S1431*H1431</f>
        <v>0.15190000000000001</v>
      </c>
      <c r="AR1431" s="144" t="s">
        <v>229</v>
      </c>
      <c r="AT1431" s="144" t="s">
        <v>215</v>
      </c>
      <c r="AU1431" s="144" t="s">
        <v>79</v>
      </c>
      <c r="AY1431" s="19" t="s">
        <v>212</v>
      </c>
      <c r="BE1431" s="145">
        <f>IF(N1431="základní",J1431,0)</f>
        <v>0</v>
      </c>
      <c r="BF1431" s="145">
        <f>IF(N1431="snížená",J1431,0)</f>
        <v>0</v>
      </c>
      <c r="BG1431" s="145">
        <f>IF(N1431="zákl. přenesená",J1431,0)</f>
        <v>0</v>
      </c>
      <c r="BH1431" s="145">
        <f>IF(N1431="sníž. přenesená",J1431,0)</f>
        <v>0</v>
      </c>
      <c r="BI1431" s="145">
        <f>IF(N1431="nulová",J1431,0)</f>
        <v>0</v>
      </c>
      <c r="BJ1431" s="19" t="s">
        <v>77</v>
      </c>
      <c r="BK1431" s="145">
        <f>ROUND(I1431*H1431,2)</f>
        <v>0</v>
      </c>
      <c r="BL1431" s="19" t="s">
        <v>229</v>
      </c>
      <c r="BM1431" s="144" t="s">
        <v>3809</v>
      </c>
    </row>
    <row r="1432" spans="2:65" s="1" customFormat="1">
      <c r="B1432" s="34"/>
      <c r="D1432" s="146" t="s">
        <v>222</v>
      </c>
      <c r="F1432" s="147" t="s">
        <v>3810</v>
      </c>
      <c r="I1432" s="148"/>
      <c r="L1432" s="34"/>
      <c r="M1432" s="149"/>
      <c r="T1432" s="55"/>
      <c r="AT1432" s="19" t="s">
        <v>222</v>
      </c>
      <c r="AU1432" s="19" t="s">
        <v>79</v>
      </c>
    </row>
    <row r="1433" spans="2:65" s="14" customFormat="1">
      <c r="B1433" s="170"/>
      <c r="D1433" s="150" t="s">
        <v>226</v>
      </c>
      <c r="E1433" s="171" t="s">
        <v>19</v>
      </c>
      <c r="F1433" s="172" t="s">
        <v>3678</v>
      </c>
      <c r="H1433" s="171" t="s">
        <v>19</v>
      </c>
      <c r="I1433" s="173"/>
      <c r="L1433" s="170"/>
      <c r="M1433" s="174"/>
      <c r="T1433" s="175"/>
      <c r="AT1433" s="171" t="s">
        <v>226</v>
      </c>
      <c r="AU1433" s="171" t="s">
        <v>79</v>
      </c>
      <c r="AV1433" s="14" t="s">
        <v>77</v>
      </c>
      <c r="AW1433" s="14" t="s">
        <v>31</v>
      </c>
      <c r="AX1433" s="14" t="s">
        <v>69</v>
      </c>
      <c r="AY1433" s="171" t="s">
        <v>212</v>
      </c>
    </row>
    <row r="1434" spans="2:65" s="14" customFormat="1">
      <c r="B1434" s="170"/>
      <c r="D1434" s="150" t="s">
        <v>226</v>
      </c>
      <c r="E1434" s="171" t="s">
        <v>19</v>
      </c>
      <c r="F1434" s="172" t="s">
        <v>3811</v>
      </c>
      <c r="H1434" s="171" t="s">
        <v>19</v>
      </c>
      <c r="I1434" s="173"/>
      <c r="L1434" s="170"/>
      <c r="M1434" s="174"/>
      <c r="T1434" s="175"/>
      <c r="AT1434" s="171" t="s">
        <v>226</v>
      </c>
      <c r="AU1434" s="171" t="s">
        <v>79</v>
      </c>
      <c r="AV1434" s="14" t="s">
        <v>77</v>
      </c>
      <c r="AW1434" s="14" t="s">
        <v>31</v>
      </c>
      <c r="AX1434" s="14" t="s">
        <v>69</v>
      </c>
      <c r="AY1434" s="171" t="s">
        <v>212</v>
      </c>
    </row>
    <row r="1435" spans="2:65" s="12" customFormat="1">
      <c r="B1435" s="152"/>
      <c r="D1435" s="150" t="s">
        <v>226</v>
      </c>
      <c r="E1435" s="153" t="s">
        <v>19</v>
      </c>
      <c r="F1435" s="154" t="s">
        <v>3812</v>
      </c>
      <c r="H1435" s="155">
        <v>0.5</v>
      </c>
      <c r="I1435" s="156"/>
      <c r="L1435" s="152"/>
      <c r="M1435" s="157"/>
      <c r="T1435" s="158"/>
      <c r="AT1435" s="153" t="s">
        <v>226</v>
      </c>
      <c r="AU1435" s="153" t="s">
        <v>79</v>
      </c>
      <c r="AV1435" s="12" t="s">
        <v>79</v>
      </c>
      <c r="AW1435" s="12" t="s">
        <v>31</v>
      </c>
      <c r="AX1435" s="12" t="s">
        <v>69</v>
      </c>
      <c r="AY1435" s="153" t="s">
        <v>212</v>
      </c>
    </row>
    <row r="1436" spans="2:65" s="12" customFormat="1">
      <c r="B1436" s="152"/>
      <c r="D1436" s="150" t="s">
        <v>226</v>
      </c>
      <c r="E1436" s="153" t="s">
        <v>19</v>
      </c>
      <c r="F1436" s="154" t="s">
        <v>3813</v>
      </c>
      <c r="H1436" s="155">
        <v>0.5</v>
      </c>
      <c r="I1436" s="156"/>
      <c r="L1436" s="152"/>
      <c r="M1436" s="157"/>
      <c r="T1436" s="158"/>
      <c r="AT1436" s="153" t="s">
        <v>226</v>
      </c>
      <c r="AU1436" s="153" t="s">
        <v>79</v>
      </c>
      <c r="AV1436" s="12" t="s">
        <v>79</v>
      </c>
      <c r="AW1436" s="12" t="s">
        <v>31</v>
      </c>
      <c r="AX1436" s="12" t="s">
        <v>69</v>
      </c>
      <c r="AY1436" s="153" t="s">
        <v>212</v>
      </c>
    </row>
    <row r="1437" spans="2:65" s="12" customFormat="1">
      <c r="B1437" s="152"/>
      <c r="D1437" s="150" t="s">
        <v>226</v>
      </c>
      <c r="E1437" s="153" t="s">
        <v>19</v>
      </c>
      <c r="F1437" s="154" t="s">
        <v>3814</v>
      </c>
      <c r="H1437" s="155">
        <v>3.75</v>
      </c>
      <c r="I1437" s="156"/>
      <c r="L1437" s="152"/>
      <c r="M1437" s="157"/>
      <c r="T1437" s="158"/>
      <c r="AT1437" s="153" t="s">
        <v>226</v>
      </c>
      <c r="AU1437" s="153" t="s">
        <v>79</v>
      </c>
      <c r="AV1437" s="12" t="s">
        <v>79</v>
      </c>
      <c r="AW1437" s="12" t="s">
        <v>31</v>
      </c>
      <c r="AX1437" s="12" t="s">
        <v>69</v>
      </c>
      <c r="AY1437" s="153" t="s">
        <v>212</v>
      </c>
    </row>
    <row r="1438" spans="2:65" s="12" customFormat="1">
      <c r="B1438" s="152"/>
      <c r="D1438" s="150" t="s">
        <v>226</v>
      </c>
      <c r="E1438" s="153" t="s">
        <v>19</v>
      </c>
      <c r="F1438" s="154" t="s">
        <v>3815</v>
      </c>
      <c r="H1438" s="155">
        <v>6.25</v>
      </c>
      <c r="I1438" s="156"/>
      <c r="L1438" s="152"/>
      <c r="M1438" s="157"/>
      <c r="T1438" s="158"/>
      <c r="AT1438" s="153" t="s">
        <v>226</v>
      </c>
      <c r="AU1438" s="153" t="s">
        <v>79</v>
      </c>
      <c r="AV1438" s="12" t="s">
        <v>79</v>
      </c>
      <c r="AW1438" s="12" t="s">
        <v>31</v>
      </c>
      <c r="AX1438" s="12" t="s">
        <v>69</v>
      </c>
      <c r="AY1438" s="153" t="s">
        <v>212</v>
      </c>
    </row>
    <row r="1439" spans="2:65" s="12" customFormat="1">
      <c r="B1439" s="152"/>
      <c r="D1439" s="150" t="s">
        <v>226</v>
      </c>
      <c r="E1439" s="153" t="s">
        <v>19</v>
      </c>
      <c r="F1439" s="154" t="s">
        <v>3816</v>
      </c>
      <c r="H1439" s="155">
        <v>2.5</v>
      </c>
      <c r="I1439" s="156"/>
      <c r="L1439" s="152"/>
      <c r="M1439" s="157"/>
      <c r="T1439" s="158"/>
      <c r="AT1439" s="153" t="s">
        <v>226</v>
      </c>
      <c r="AU1439" s="153" t="s">
        <v>79</v>
      </c>
      <c r="AV1439" s="12" t="s">
        <v>79</v>
      </c>
      <c r="AW1439" s="12" t="s">
        <v>31</v>
      </c>
      <c r="AX1439" s="12" t="s">
        <v>69</v>
      </c>
      <c r="AY1439" s="153" t="s">
        <v>212</v>
      </c>
    </row>
    <row r="1440" spans="2:65" s="12" customFormat="1">
      <c r="B1440" s="152"/>
      <c r="D1440" s="150" t="s">
        <v>226</v>
      </c>
      <c r="E1440" s="153" t="s">
        <v>19</v>
      </c>
      <c r="F1440" s="154" t="s">
        <v>3817</v>
      </c>
      <c r="H1440" s="155">
        <v>5.75</v>
      </c>
      <c r="I1440" s="156"/>
      <c r="L1440" s="152"/>
      <c r="M1440" s="157"/>
      <c r="T1440" s="158"/>
      <c r="AT1440" s="153" t="s">
        <v>226</v>
      </c>
      <c r="AU1440" s="153" t="s">
        <v>79</v>
      </c>
      <c r="AV1440" s="12" t="s">
        <v>79</v>
      </c>
      <c r="AW1440" s="12" t="s">
        <v>31</v>
      </c>
      <c r="AX1440" s="12" t="s">
        <v>69</v>
      </c>
      <c r="AY1440" s="153" t="s">
        <v>212</v>
      </c>
    </row>
    <row r="1441" spans="2:65" s="12" customFormat="1">
      <c r="B1441" s="152"/>
      <c r="D1441" s="150" t="s">
        <v>226</v>
      </c>
      <c r="E1441" s="153" t="s">
        <v>19</v>
      </c>
      <c r="F1441" s="154" t="s">
        <v>3818</v>
      </c>
      <c r="H1441" s="155">
        <v>0.25</v>
      </c>
      <c r="I1441" s="156"/>
      <c r="L1441" s="152"/>
      <c r="M1441" s="157"/>
      <c r="T1441" s="158"/>
      <c r="AT1441" s="153" t="s">
        <v>226</v>
      </c>
      <c r="AU1441" s="153" t="s">
        <v>79</v>
      </c>
      <c r="AV1441" s="12" t="s">
        <v>79</v>
      </c>
      <c r="AW1441" s="12" t="s">
        <v>31</v>
      </c>
      <c r="AX1441" s="12" t="s">
        <v>69</v>
      </c>
      <c r="AY1441" s="153" t="s">
        <v>212</v>
      </c>
    </row>
    <row r="1442" spans="2:65" s="12" customFormat="1" ht="22.5">
      <c r="B1442" s="152"/>
      <c r="D1442" s="150" t="s">
        <v>226</v>
      </c>
      <c r="E1442" s="153" t="s">
        <v>19</v>
      </c>
      <c r="F1442" s="154" t="s">
        <v>3680</v>
      </c>
      <c r="H1442" s="155">
        <v>5</v>
      </c>
      <c r="I1442" s="156"/>
      <c r="L1442" s="152"/>
      <c r="M1442" s="157"/>
      <c r="T1442" s="158"/>
      <c r="AT1442" s="153" t="s">
        <v>226</v>
      </c>
      <c r="AU1442" s="153" t="s">
        <v>79</v>
      </c>
      <c r="AV1442" s="12" t="s">
        <v>79</v>
      </c>
      <c r="AW1442" s="12" t="s">
        <v>31</v>
      </c>
      <c r="AX1442" s="12" t="s">
        <v>69</v>
      </c>
      <c r="AY1442" s="153" t="s">
        <v>212</v>
      </c>
    </row>
    <row r="1443" spans="2:65" s="13" customFormat="1">
      <c r="B1443" s="159"/>
      <c r="D1443" s="150" t="s">
        <v>226</v>
      </c>
      <c r="E1443" s="160" t="s">
        <v>19</v>
      </c>
      <c r="F1443" s="161" t="s">
        <v>228</v>
      </c>
      <c r="H1443" s="162">
        <v>24.5</v>
      </c>
      <c r="I1443" s="163"/>
      <c r="L1443" s="159"/>
      <c r="M1443" s="164"/>
      <c r="T1443" s="165"/>
      <c r="AT1443" s="160" t="s">
        <v>226</v>
      </c>
      <c r="AU1443" s="160" t="s">
        <v>79</v>
      </c>
      <c r="AV1443" s="13" t="s">
        <v>229</v>
      </c>
      <c r="AW1443" s="13" t="s">
        <v>31</v>
      </c>
      <c r="AX1443" s="13" t="s">
        <v>77</v>
      </c>
      <c r="AY1443" s="160" t="s">
        <v>212</v>
      </c>
    </row>
    <row r="1444" spans="2:65" s="1" customFormat="1" ht="24.2" customHeight="1">
      <c r="B1444" s="34"/>
      <c r="C1444" s="133" t="s">
        <v>1698</v>
      </c>
      <c r="D1444" s="133" t="s">
        <v>215</v>
      </c>
      <c r="E1444" s="134" t="s">
        <v>3819</v>
      </c>
      <c r="F1444" s="135" t="s">
        <v>3820</v>
      </c>
      <c r="G1444" s="136" t="s">
        <v>536</v>
      </c>
      <c r="H1444" s="137">
        <v>15</v>
      </c>
      <c r="I1444" s="138"/>
      <c r="J1444" s="139">
        <f>ROUND(I1444*H1444,2)</f>
        <v>0</v>
      </c>
      <c r="K1444" s="135" t="s">
        <v>219</v>
      </c>
      <c r="L1444" s="34"/>
      <c r="M1444" s="140" t="s">
        <v>19</v>
      </c>
      <c r="N1444" s="141" t="s">
        <v>40</v>
      </c>
      <c r="P1444" s="142">
        <f>O1444*H1444</f>
        <v>0</v>
      </c>
      <c r="Q1444" s="142">
        <v>1.33E-3</v>
      </c>
      <c r="R1444" s="142">
        <f>Q1444*H1444</f>
        <v>1.9949999999999999E-2</v>
      </c>
      <c r="S1444" s="142">
        <v>1.0999999999999999E-2</v>
      </c>
      <c r="T1444" s="143">
        <f>S1444*H1444</f>
        <v>0.16499999999999998</v>
      </c>
      <c r="AR1444" s="144" t="s">
        <v>229</v>
      </c>
      <c r="AT1444" s="144" t="s">
        <v>215</v>
      </c>
      <c r="AU1444" s="144" t="s">
        <v>79</v>
      </c>
      <c r="AY1444" s="19" t="s">
        <v>212</v>
      </c>
      <c r="BE1444" s="145">
        <f>IF(N1444="základní",J1444,0)</f>
        <v>0</v>
      </c>
      <c r="BF1444" s="145">
        <f>IF(N1444="snížená",J1444,0)</f>
        <v>0</v>
      </c>
      <c r="BG1444" s="145">
        <f>IF(N1444="zákl. přenesená",J1444,0)</f>
        <v>0</v>
      </c>
      <c r="BH1444" s="145">
        <f>IF(N1444="sníž. přenesená",J1444,0)</f>
        <v>0</v>
      </c>
      <c r="BI1444" s="145">
        <f>IF(N1444="nulová",J1444,0)</f>
        <v>0</v>
      </c>
      <c r="BJ1444" s="19" t="s">
        <v>77</v>
      </c>
      <c r="BK1444" s="145">
        <f>ROUND(I1444*H1444,2)</f>
        <v>0</v>
      </c>
      <c r="BL1444" s="19" t="s">
        <v>229</v>
      </c>
      <c r="BM1444" s="144" t="s">
        <v>3821</v>
      </c>
    </row>
    <row r="1445" spans="2:65" s="1" customFormat="1">
      <c r="B1445" s="34"/>
      <c r="D1445" s="146" t="s">
        <v>222</v>
      </c>
      <c r="F1445" s="147" t="s">
        <v>3822</v>
      </c>
      <c r="I1445" s="148"/>
      <c r="L1445" s="34"/>
      <c r="M1445" s="149"/>
      <c r="T1445" s="55"/>
      <c r="AT1445" s="19" t="s">
        <v>222</v>
      </c>
      <c r="AU1445" s="19" t="s">
        <v>79</v>
      </c>
    </row>
    <row r="1446" spans="2:65" s="14" customFormat="1">
      <c r="B1446" s="170"/>
      <c r="D1446" s="150" t="s">
        <v>226</v>
      </c>
      <c r="E1446" s="171" t="s">
        <v>19</v>
      </c>
      <c r="F1446" s="172" t="s">
        <v>3678</v>
      </c>
      <c r="H1446" s="171" t="s">
        <v>19</v>
      </c>
      <c r="I1446" s="173"/>
      <c r="L1446" s="170"/>
      <c r="M1446" s="174"/>
      <c r="T1446" s="175"/>
      <c r="AT1446" s="171" t="s">
        <v>226</v>
      </c>
      <c r="AU1446" s="171" t="s">
        <v>79</v>
      </c>
      <c r="AV1446" s="14" t="s">
        <v>77</v>
      </c>
      <c r="AW1446" s="14" t="s">
        <v>31</v>
      </c>
      <c r="AX1446" s="14" t="s">
        <v>69</v>
      </c>
      <c r="AY1446" s="171" t="s">
        <v>212</v>
      </c>
    </row>
    <row r="1447" spans="2:65" s="14" customFormat="1">
      <c r="B1447" s="170"/>
      <c r="D1447" s="150" t="s">
        <v>226</v>
      </c>
      <c r="E1447" s="171" t="s">
        <v>19</v>
      </c>
      <c r="F1447" s="172" t="s">
        <v>3823</v>
      </c>
      <c r="H1447" s="171" t="s">
        <v>19</v>
      </c>
      <c r="I1447" s="173"/>
      <c r="L1447" s="170"/>
      <c r="M1447" s="174"/>
      <c r="T1447" s="175"/>
      <c r="AT1447" s="171" t="s">
        <v>226</v>
      </c>
      <c r="AU1447" s="171" t="s">
        <v>79</v>
      </c>
      <c r="AV1447" s="14" t="s">
        <v>77</v>
      </c>
      <c r="AW1447" s="14" t="s">
        <v>31</v>
      </c>
      <c r="AX1447" s="14" t="s">
        <v>69</v>
      </c>
      <c r="AY1447" s="171" t="s">
        <v>212</v>
      </c>
    </row>
    <row r="1448" spans="2:65" s="12" customFormat="1">
      <c r="B1448" s="152"/>
      <c r="D1448" s="150" t="s">
        <v>226</v>
      </c>
      <c r="E1448" s="153" t="s">
        <v>19</v>
      </c>
      <c r="F1448" s="154" t="s">
        <v>3824</v>
      </c>
      <c r="H1448" s="155">
        <v>1</v>
      </c>
      <c r="I1448" s="156"/>
      <c r="L1448" s="152"/>
      <c r="M1448" s="157"/>
      <c r="T1448" s="158"/>
      <c r="AT1448" s="153" t="s">
        <v>226</v>
      </c>
      <c r="AU1448" s="153" t="s">
        <v>79</v>
      </c>
      <c r="AV1448" s="12" t="s">
        <v>79</v>
      </c>
      <c r="AW1448" s="12" t="s">
        <v>31</v>
      </c>
      <c r="AX1448" s="12" t="s">
        <v>69</v>
      </c>
      <c r="AY1448" s="153" t="s">
        <v>212</v>
      </c>
    </row>
    <row r="1449" spans="2:65" s="12" customFormat="1">
      <c r="B1449" s="152"/>
      <c r="D1449" s="150" t="s">
        <v>226</v>
      </c>
      <c r="E1449" s="153" t="s">
        <v>19</v>
      </c>
      <c r="F1449" s="154" t="s">
        <v>3825</v>
      </c>
      <c r="H1449" s="155">
        <v>1</v>
      </c>
      <c r="I1449" s="156"/>
      <c r="L1449" s="152"/>
      <c r="M1449" s="157"/>
      <c r="T1449" s="158"/>
      <c r="AT1449" s="153" t="s">
        <v>226</v>
      </c>
      <c r="AU1449" s="153" t="s">
        <v>79</v>
      </c>
      <c r="AV1449" s="12" t="s">
        <v>79</v>
      </c>
      <c r="AW1449" s="12" t="s">
        <v>31</v>
      </c>
      <c r="AX1449" s="12" t="s">
        <v>69</v>
      </c>
      <c r="AY1449" s="153" t="s">
        <v>212</v>
      </c>
    </row>
    <row r="1450" spans="2:65" s="12" customFormat="1">
      <c r="B1450" s="152"/>
      <c r="D1450" s="150" t="s">
        <v>226</v>
      </c>
      <c r="E1450" s="153" t="s">
        <v>19</v>
      </c>
      <c r="F1450" s="154" t="s">
        <v>3826</v>
      </c>
      <c r="H1450" s="155">
        <v>3.5</v>
      </c>
      <c r="I1450" s="156"/>
      <c r="L1450" s="152"/>
      <c r="M1450" s="157"/>
      <c r="T1450" s="158"/>
      <c r="AT1450" s="153" t="s">
        <v>226</v>
      </c>
      <c r="AU1450" s="153" t="s">
        <v>79</v>
      </c>
      <c r="AV1450" s="12" t="s">
        <v>79</v>
      </c>
      <c r="AW1450" s="12" t="s">
        <v>31</v>
      </c>
      <c r="AX1450" s="12" t="s">
        <v>69</v>
      </c>
      <c r="AY1450" s="153" t="s">
        <v>212</v>
      </c>
    </row>
    <row r="1451" spans="2:65" s="12" customFormat="1">
      <c r="B1451" s="152"/>
      <c r="D1451" s="150" t="s">
        <v>226</v>
      </c>
      <c r="E1451" s="153" t="s">
        <v>19</v>
      </c>
      <c r="F1451" s="154" t="s">
        <v>3827</v>
      </c>
      <c r="H1451" s="155">
        <v>6.25</v>
      </c>
      <c r="I1451" s="156"/>
      <c r="L1451" s="152"/>
      <c r="M1451" s="157"/>
      <c r="T1451" s="158"/>
      <c r="AT1451" s="153" t="s">
        <v>226</v>
      </c>
      <c r="AU1451" s="153" t="s">
        <v>79</v>
      </c>
      <c r="AV1451" s="12" t="s">
        <v>79</v>
      </c>
      <c r="AW1451" s="12" t="s">
        <v>31</v>
      </c>
      <c r="AX1451" s="12" t="s">
        <v>69</v>
      </c>
      <c r="AY1451" s="153" t="s">
        <v>212</v>
      </c>
    </row>
    <row r="1452" spans="2:65" s="12" customFormat="1">
      <c r="B1452" s="152"/>
      <c r="D1452" s="150" t="s">
        <v>226</v>
      </c>
      <c r="E1452" s="153" t="s">
        <v>19</v>
      </c>
      <c r="F1452" s="154" t="s">
        <v>3828</v>
      </c>
      <c r="H1452" s="155">
        <v>0.25</v>
      </c>
      <c r="I1452" s="156"/>
      <c r="L1452" s="152"/>
      <c r="M1452" s="157"/>
      <c r="T1452" s="158"/>
      <c r="AT1452" s="153" t="s">
        <v>226</v>
      </c>
      <c r="AU1452" s="153" t="s">
        <v>79</v>
      </c>
      <c r="AV1452" s="12" t="s">
        <v>79</v>
      </c>
      <c r="AW1452" s="12" t="s">
        <v>31</v>
      </c>
      <c r="AX1452" s="12" t="s">
        <v>69</v>
      </c>
      <c r="AY1452" s="153" t="s">
        <v>212</v>
      </c>
    </row>
    <row r="1453" spans="2:65" s="12" customFormat="1" ht="22.5">
      <c r="B1453" s="152"/>
      <c r="D1453" s="150" t="s">
        <v>226</v>
      </c>
      <c r="E1453" s="153" t="s">
        <v>19</v>
      </c>
      <c r="F1453" s="154" t="s">
        <v>3829</v>
      </c>
      <c r="H1453" s="155">
        <v>3</v>
      </c>
      <c r="I1453" s="156"/>
      <c r="L1453" s="152"/>
      <c r="M1453" s="157"/>
      <c r="T1453" s="158"/>
      <c r="AT1453" s="153" t="s">
        <v>226</v>
      </c>
      <c r="AU1453" s="153" t="s">
        <v>79</v>
      </c>
      <c r="AV1453" s="12" t="s">
        <v>79</v>
      </c>
      <c r="AW1453" s="12" t="s">
        <v>31</v>
      </c>
      <c r="AX1453" s="12" t="s">
        <v>69</v>
      </c>
      <c r="AY1453" s="153" t="s">
        <v>212</v>
      </c>
    </row>
    <row r="1454" spans="2:65" s="13" customFormat="1">
      <c r="B1454" s="159"/>
      <c r="D1454" s="150" t="s">
        <v>226</v>
      </c>
      <c r="E1454" s="160" t="s">
        <v>19</v>
      </c>
      <c r="F1454" s="161" t="s">
        <v>228</v>
      </c>
      <c r="H1454" s="162">
        <v>15</v>
      </c>
      <c r="I1454" s="163"/>
      <c r="L1454" s="159"/>
      <c r="M1454" s="164"/>
      <c r="T1454" s="165"/>
      <c r="AT1454" s="160" t="s">
        <v>226</v>
      </c>
      <c r="AU1454" s="160" t="s">
        <v>79</v>
      </c>
      <c r="AV1454" s="13" t="s">
        <v>229</v>
      </c>
      <c r="AW1454" s="13" t="s">
        <v>31</v>
      </c>
      <c r="AX1454" s="13" t="s">
        <v>77</v>
      </c>
      <c r="AY1454" s="160" t="s">
        <v>212</v>
      </c>
    </row>
    <row r="1455" spans="2:65" s="1" customFormat="1" ht="24.2" customHeight="1">
      <c r="B1455" s="34"/>
      <c r="C1455" s="133" t="s">
        <v>1707</v>
      </c>
      <c r="D1455" s="133" t="s">
        <v>215</v>
      </c>
      <c r="E1455" s="134" t="s">
        <v>3830</v>
      </c>
      <c r="F1455" s="135" t="s">
        <v>3831</v>
      </c>
      <c r="G1455" s="136" t="s">
        <v>536</v>
      </c>
      <c r="H1455" s="137">
        <v>1.75</v>
      </c>
      <c r="I1455" s="138"/>
      <c r="J1455" s="139">
        <f>ROUND(I1455*H1455,2)</f>
        <v>0</v>
      </c>
      <c r="K1455" s="135" t="s">
        <v>219</v>
      </c>
      <c r="L1455" s="34"/>
      <c r="M1455" s="140" t="s">
        <v>19</v>
      </c>
      <c r="N1455" s="141" t="s">
        <v>40</v>
      </c>
      <c r="P1455" s="142">
        <f>O1455*H1455</f>
        <v>0</v>
      </c>
      <c r="Q1455" s="142">
        <v>1.39E-3</v>
      </c>
      <c r="R1455" s="142">
        <f>Q1455*H1455</f>
        <v>2.4324999999999998E-3</v>
      </c>
      <c r="S1455" s="142">
        <v>1.4E-2</v>
      </c>
      <c r="T1455" s="143">
        <f>S1455*H1455</f>
        <v>2.4500000000000001E-2</v>
      </c>
      <c r="AR1455" s="144" t="s">
        <v>229</v>
      </c>
      <c r="AT1455" s="144" t="s">
        <v>215</v>
      </c>
      <c r="AU1455" s="144" t="s">
        <v>79</v>
      </c>
      <c r="AY1455" s="19" t="s">
        <v>212</v>
      </c>
      <c r="BE1455" s="145">
        <f>IF(N1455="základní",J1455,0)</f>
        <v>0</v>
      </c>
      <c r="BF1455" s="145">
        <f>IF(N1455="snížená",J1455,0)</f>
        <v>0</v>
      </c>
      <c r="BG1455" s="145">
        <f>IF(N1455="zákl. přenesená",J1455,0)</f>
        <v>0</v>
      </c>
      <c r="BH1455" s="145">
        <f>IF(N1455="sníž. přenesená",J1455,0)</f>
        <v>0</v>
      </c>
      <c r="BI1455" s="145">
        <f>IF(N1455="nulová",J1455,0)</f>
        <v>0</v>
      </c>
      <c r="BJ1455" s="19" t="s">
        <v>77</v>
      </c>
      <c r="BK1455" s="145">
        <f>ROUND(I1455*H1455,2)</f>
        <v>0</v>
      </c>
      <c r="BL1455" s="19" t="s">
        <v>229</v>
      </c>
      <c r="BM1455" s="144" t="s">
        <v>3832</v>
      </c>
    </row>
    <row r="1456" spans="2:65" s="1" customFormat="1">
      <c r="B1456" s="34"/>
      <c r="D1456" s="146" t="s">
        <v>222</v>
      </c>
      <c r="F1456" s="147" t="s">
        <v>3833</v>
      </c>
      <c r="I1456" s="148"/>
      <c r="L1456" s="34"/>
      <c r="M1456" s="149"/>
      <c r="T1456" s="55"/>
      <c r="AT1456" s="19" t="s">
        <v>222</v>
      </c>
      <c r="AU1456" s="19" t="s">
        <v>79</v>
      </c>
    </row>
    <row r="1457" spans="2:65" s="14" customFormat="1">
      <c r="B1457" s="170"/>
      <c r="D1457" s="150" t="s">
        <v>226</v>
      </c>
      <c r="E1457" s="171" t="s">
        <v>19</v>
      </c>
      <c r="F1457" s="172" t="s">
        <v>3678</v>
      </c>
      <c r="H1457" s="171" t="s">
        <v>19</v>
      </c>
      <c r="I1457" s="173"/>
      <c r="L1457" s="170"/>
      <c r="M1457" s="174"/>
      <c r="T1457" s="175"/>
      <c r="AT1457" s="171" t="s">
        <v>226</v>
      </c>
      <c r="AU1457" s="171" t="s">
        <v>79</v>
      </c>
      <c r="AV1457" s="14" t="s">
        <v>77</v>
      </c>
      <c r="AW1457" s="14" t="s">
        <v>31</v>
      </c>
      <c r="AX1457" s="14" t="s">
        <v>69</v>
      </c>
      <c r="AY1457" s="171" t="s">
        <v>212</v>
      </c>
    </row>
    <row r="1458" spans="2:65" s="14" customFormat="1">
      <c r="B1458" s="170"/>
      <c r="D1458" s="150" t="s">
        <v>226</v>
      </c>
      <c r="E1458" s="171" t="s">
        <v>19</v>
      </c>
      <c r="F1458" s="172" t="s">
        <v>3834</v>
      </c>
      <c r="H1458" s="171" t="s">
        <v>19</v>
      </c>
      <c r="I1458" s="173"/>
      <c r="L1458" s="170"/>
      <c r="M1458" s="174"/>
      <c r="T1458" s="175"/>
      <c r="AT1458" s="171" t="s">
        <v>226</v>
      </c>
      <c r="AU1458" s="171" t="s">
        <v>79</v>
      </c>
      <c r="AV1458" s="14" t="s">
        <v>77</v>
      </c>
      <c r="AW1458" s="14" t="s">
        <v>31</v>
      </c>
      <c r="AX1458" s="14" t="s">
        <v>69</v>
      </c>
      <c r="AY1458" s="171" t="s">
        <v>212</v>
      </c>
    </row>
    <row r="1459" spans="2:65" s="12" customFormat="1">
      <c r="B1459" s="152"/>
      <c r="D1459" s="150" t="s">
        <v>226</v>
      </c>
      <c r="E1459" s="153" t="s">
        <v>19</v>
      </c>
      <c r="F1459" s="154" t="s">
        <v>3835</v>
      </c>
      <c r="H1459" s="155">
        <v>0.25</v>
      </c>
      <c r="I1459" s="156"/>
      <c r="L1459" s="152"/>
      <c r="M1459" s="157"/>
      <c r="T1459" s="158"/>
      <c r="AT1459" s="153" t="s">
        <v>226</v>
      </c>
      <c r="AU1459" s="153" t="s">
        <v>79</v>
      </c>
      <c r="AV1459" s="12" t="s">
        <v>79</v>
      </c>
      <c r="AW1459" s="12" t="s">
        <v>31</v>
      </c>
      <c r="AX1459" s="12" t="s">
        <v>69</v>
      </c>
      <c r="AY1459" s="153" t="s">
        <v>212</v>
      </c>
    </row>
    <row r="1460" spans="2:65" s="12" customFormat="1" ht="22.5">
      <c r="B1460" s="152"/>
      <c r="D1460" s="150" t="s">
        <v>226</v>
      </c>
      <c r="E1460" s="153" t="s">
        <v>19</v>
      </c>
      <c r="F1460" s="154" t="s">
        <v>3836</v>
      </c>
      <c r="H1460" s="155">
        <v>1.5</v>
      </c>
      <c r="I1460" s="156"/>
      <c r="L1460" s="152"/>
      <c r="M1460" s="157"/>
      <c r="T1460" s="158"/>
      <c r="AT1460" s="153" t="s">
        <v>226</v>
      </c>
      <c r="AU1460" s="153" t="s">
        <v>79</v>
      </c>
      <c r="AV1460" s="12" t="s">
        <v>79</v>
      </c>
      <c r="AW1460" s="12" t="s">
        <v>31</v>
      </c>
      <c r="AX1460" s="12" t="s">
        <v>69</v>
      </c>
      <c r="AY1460" s="153" t="s">
        <v>212</v>
      </c>
    </row>
    <row r="1461" spans="2:65" s="13" customFormat="1">
      <c r="B1461" s="159"/>
      <c r="D1461" s="150" t="s">
        <v>226</v>
      </c>
      <c r="E1461" s="160" t="s">
        <v>19</v>
      </c>
      <c r="F1461" s="161" t="s">
        <v>228</v>
      </c>
      <c r="H1461" s="162">
        <v>1.75</v>
      </c>
      <c r="I1461" s="163"/>
      <c r="L1461" s="159"/>
      <c r="M1461" s="164"/>
      <c r="T1461" s="165"/>
      <c r="AT1461" s="160" t="s">
        <v>226</v>
      </c>
      <c r="AU1461" s="160" t="s">
        <v>79</v>
      </c>
      <c r="AV1461" s="13" t="s">
        <v>229</v>
      </c>
      <c r="AW1461" s="13" t="s">
        <v>31</v>
      </c>
      <c r="AX1461" s="13" t="s">
        <v>77</v>
      </c>
      <c r="AY1461" s="160" t="s">
        <v>212</v>
      </c>
    </row>
    <row r="1462" spans="2:65" s="1" customFormat="1" ht="24.2" customHeight="1">
      <c r="B1462" s="34"/>
      <c r="C1462" s="133" t="s">
        <v>1722</v>
      </c>
      <c r="D1462" s="133" t="s">
        <v>215</v>
      </c>
      <c r="E1462" s="134" t="s">
        <v>3837</v>
      </c>
      <c r="F1462" s="135" t="s">
        <v>3838</v>
      </c>
      <c r="G1462" s="136" t="s">
        <v>536</v>
      </c>
      <c r="H1462" s="137">
        <v>15.25</v>
      </c>
      <c r="I1462" s="138"/>
      <c r="J1462" s="139">
        <f>ROUND(I1462*H1462,2)</f>
        <v>0</v>
      </c>
      <c r="K1462" s="135" t="s">
        <v>219</v>
      </c>
      <c r="L1462" s="34"/>
      <c r="M1462" s="140" t="s">
        <v>19</v>
      </c>
      <c r="N1462" s="141" t="s">
        <v>40</v>
      </c>
      <c r="P1462" s="142">
        <f>O1462*H1462</f>
        <v>0</v>
      </c>
      <c r="Q1462" s="142">
        <v>1.4499999999999999E-3</v>
      </c>
      <c r="R1462" s="142">
        <f>Q1462*H1462</f>
        <v>2.21125E-2</v>
      </c>
      <c r="S1462" s="142">
        <v>1.7000000000000001E-2</v>
      </c>
      <c r="T1462" s="143">
        <f>S1462*H1462</f>
        <v>0.25925000000000004</v>
      </c>
      <c r="AR1462" s="144" t="s">
        <v>229</v>
      </c>
      <c r="AT1462" s="144" t="s">
        <v>215</v>
      </c>
      <c r="AU1462" s="144" t="s">
        <v>79</v>
      </c>
      <c r="AY1462" s="19" t="s">
        <v>212</v>
      </c>
      <c r="BE1462" s="145">
        <f>IF(N1462="základní",J1462,0)</f>
        <v>0</v>
      </c>
      <c r="BF1462" s="145">
        <f>IF(N1462="snížená",J1462,0)</f>
        <v>0</v>
      </c>
      <c r="BG1462" s="145">
        <f>IF(N1462="zákl. přenesená",J1462,0)</f>
        <v>0</v>
      </c>
      <c r="BH1462" s="145">
        <f>IF(N1462="sníž. přenesená",J1462,0)</f>
        <v>0</v>
      </c>
      <c r="BI1462" s="145">
        <f>IF(N1462="nulová",J1462,0)</f>
        <v>0</v>
      </c>
      <c r="BJ1462" s="19" t="s">
        <v>77</v>
      </c>
      <c r="BK1462" s="145">
        <f>ROUND(I1462*H1462,2)</f>
        <v>0</v>
      </c>
      <c r="BL1462" s="19" t="s">
        <v>229</v>
      </c>
      <c r="BM1462" s="144" t="s">
        <v>3839</v>
      </c>
    </row>
    <row r="1463" spans="2:65" s="1" customFormat="1">
      <c r="B1463" s="34"/>
      <c r="D1463" s="146" t="s">
        <v>222</v>
      </c>
      <c r="F1463" s="147" t="s">
        <v>3840</v>
      </c>
      <c r="I1463" s="148"/>
      <c r="L1463" s="34"/>
      <c r="M1463" s="149"/>
      <c r="T1463" s="55"/>
      <c r="AT1463" s="19" t="s">
        <v>222</v>
      </c>
      <c r="AU1463" s="19" t="s">
        <v>79</v>
      </c>
    </row>
    <row r="1464" spans="2:65" s="14" customFormat="1">
      <c r="B1464" s="170"/>
      <c r="D1464" s="150" t="s">
        <v>226</v>
      </c>
      <c r="E1464" s="171" t="s">
        <v>19</v>
      </c>
      <c r="F1464" s="172" t="s">
        <v>3678</v>
      </c>
      <c r="H1464" s="171" t="s">
        <v>19</v>
      </c>
      <c r="I1464" s="173"/>
      <c r="L1464" s="170"/>
      <c r="M1464" s="174"/>
      <c r="T1464" s="175"/>
      <c r="AT1464" s="171" t="s">
        <v>226</v>
      </c>
      <c r="AU1464" s="171" t="s">
        <v>79</v>
      </c>
      <c r="AV1464" s="14" t="s">
        <v>77</v>
      </c>
      <c r="AW1464" s="14" t="s">
        <v>31</v>
      </c>
      <c r="AX1464" s="14" t="s">
        <v>69</v>
      </c>
      <c r="AY1464" s="171" t="s">
        <v>212</v>
      </c>
    </row>
    <row r="1465" spans="2:65" s="14" customFormat="1">
      <c r="B1465" s="170"/>
      <c r="D1465" s="150" t="s">
        <v>226</v>
      </c>
      <c r="E1465" s="171" t="s">
        <v>19</v>
      </c>
      <c r="F1465" s="172" t="s">
        <v>3841</v>
      </c>
      <c r="H1465" s="171" t="s">
        <v>19</v>
      </c>
      <c r="I1465" s="173"/>
      <c r="L1465" s="170"/>
      <c r="M1465" s="174"/>
      <c r="T1465" s="175"/>
      <c r="AT1465" s="171" t="s">
        <v>226</v>
      </c>
      <c r="AU1465" s="171" t="s">
        <v>79</v>
      </c>
      <c r="AV1465" s="14" t="s">
        <v>77</v>
      </c>
      <c r="AW1465" s="14" t="s">
        <v>31</v>
      </c>
      <c r="AX1465" s="14" t="s">
        <v>69</v>
      </c>
      <c r="AY1465" s="171" t="s">
        <v>212</v>
      </c>
    </row>
    <row r="1466" spans="2:65" s="12" customFormat="1">
      <c r="B1466" s="152"/>
      <c r="D1466" s="150" t="s">
        <v>226</v>
      </c>
      <c r="E1466" s="153" t="s">
        <v>19</v>
      </c>
      <c r="F1466" s="154" t="s">
        <v>3842</v>
      </c>
      <c r="H1466" s="155">
        <v>2.5</v>
      </c>
      <c r="I1466" s="156"/>
      <c r="L1466" s="152"/>
      <c r="M1466" s="157"/>
      <c r="T1466" s="158"/>
      <c r="AT1466" s="153" t="s">
        <v>226</v>
      </c>
      <c r="AU1466" s="153" t="s">
        <v>79</v>
      </c>
      <c r="AV1466" s="12" t="s">
        <v>79</v>
      </c>
      <c r="AW1466" s="12" t="s">
        <v>31</v>
      </c>
      <c r="AX1466" s="12" t="s">
        <v>69</v>
      </c>
      <c r="AY1466" s="153" t="s">
        <v>212</v>
      </c>
    </row>
    <row r="1467" spans="2:65" s="12" customFormat="1">
      <c r="B1467" s="152"/>
      <c r="D1467" s="150" t="s">
        <v>226</v>
      </c>
      <c r="E1467" s="153" t="s">
        <v>19</v>
      </c>
      <c r="F1467" s="154" t="s">
        <v>3843</v>
      </c>
      <c r="H1467" s="155">
        <v>2.5</v>
      </c>
      <c r="I1467" s="156"/>
      <c r="L1467" s="152"/>
      <c r="M1467" s="157"/>
      <c r="T1467" s="158"/>
      <c r="AT1467" s="153" t="s">
        <v>226</v>
      </c>
      <c r="AU1467" s="153" t="s">
        <v>79</v>
      </c>
      <c r="AV1467" s="12" t="s">
        <v>79</v>
      </c>
      <c r="AW1467" s="12" t="s">
        <v>31</v>
      </c>
      <c r="AX1467" s="12" t="s">
        <v>69</v>
      </c>
      <c r="AY1467" s="153" t="s">
        <v>212</v>
      </c>
    </row>
    <row r="1468" spans="2:65" s="12" customFormat="1">
      <c r="B1468" s="152"/>
      <c r="D1468" s="150" t="s">
        <v>226</v>
      </c>
      <c r="E1468" s="153" t="s">
        <v>19</v>
      </c>
      <c r="F1468" s="154" t="s">
        <v>3844</v>
      </c>
      <c r="H1468" s="155">
        <v>3.5</v>
      </c>
      <c r="I1468" s="156"/>
      <c r="L1468" s="152"/>
      <c r="M1468" s="157"/>
      <c r="T1468" s="158"/>
      <c r="AT1468" s="153" t="s">
        <v>226</v>
      </c>
      <c r="AU1468" s="153" t="s">
        <v>79</v>
      </c>
      <c r="AV1468" s="12" t="s">
        <v>79</v>
      </c>
      <c r="AW1468" s="12" t="s">
        <v>31</v>
      </c>
      <c r="AX1468" s="12" t="s">
        <v>69</v>
      </c>
      <c r="AY1468" s="153" t="s">
        <v>212</v>
      </c>
    </row>
    <row r="1469" spans="2:65" s="12" customFormat="1">
      <c r="B1469" s="152"/>
      <c r="D1469" s="150" t="s">
        <v>226</v>
      </c>
      <c r="E1469" s="153" t="s">
        <v>19</v>
      </c>
      <c r="F1469" s="154" t="s">
        <v>3845</v>
      </c>
      <c r="H1469" s="155">
        <v>1.25</v>
      </c>
      <c r="I1469" s="156"/>
      <c r="L1469" s="152"/>
      <c r="M1469" s="157"/>
      <c r="T1469" s="158"/>
      <c r="AT1469" s="153" t="s">
        <v>226</v>
      </c>
      <c r="AU1469" s="153" t="s">
        <v>79</v>
      </c>
      <c r="AV1469" s="12" t="s">
        <v>79</v>
      </c>
      <c r="AW1469" s="12" t="s">
        <v>31</v>
      </c>
      <c r="AX1469" s="12" t="s">
        <v>69</v>
      </c>
      <c r="AY1469" s="153" t="s">
        <v>212</v>
      </c>
    </row>
    <row r="1470" spans="2:65" s="12" customFormat="1">
      <c r="B1470" s="152"/>
      <c r="D1470" s="150" t="s">
        <v>226</v>
      </c>
      <c r="E1470" s="153" t="s">
        <v>19</v>
      </c>
      <c r="F1470" s="154" t="s">
        <v>3846</v>
      </c>
      <c r="H1470" s="155">
        <v>0.75</v>
      </c>
      <c r="I1470" s="156"/>
      <c r="L1470" s="152"/>
      <c r="M1470" s="157"/>
      <c r="T1470" s="158"/>
      <c r="AT1470" s="153" t="s">
        <v>226</v>
      </c>
      <c r="AU1470" s="153" t="s">
        <v>79</v>
      </c>
      <c r="AV1470" s="12" t="s">
        <v>79</v>
      </c>
      <c r="AW1470" s="12" t="s">
        <v>31</v>
      </c>
      <c r="AX1470" s="12" t="s">
        <v>69</v>
      </c>
      <c r="AY1470" s="153" t="s">
        <v>212</v>
      </c>
    </row>
    <row r="1471" spans="2:65" s="12" customFormat="1">
      <c r="B1471" s="152"/>
      <c r="D1471" s="150" t="s">
        <v>226</v>
      </c>
      <c r="E1471" s="153" t="s">
        <v>19</v>
      </c>
      <c r="F1471" s="154" t="s">
        <v>3847</v>
      </c>
      <c r="H1471" s="155">
        <v>1.5</v>
      </c>
      <c r="I1471" s="156"/>
      <c r="L1471" s="152"/>
      <c r="M1471" s="157"/>
      <c r="T1471" s="158"/>
      <c r="AT1471" s="153" t="s">
        <v>226</v>
      </c>
      <c r="AU1471" s="153" t="s">
        <v>79</v>
      </c>
      <c r="AV1471" s="12" t="s">
        <v>79</v>
      </c>
      <c r="AW1471" s="12" t="s">
        <v>31</v>
      </c>
      <c r="AX1471" s="12" t="s">
        <v>69</v>
      </c>
      <c r="AY1471" s="153" t="s">
        <v>212</v>
      </c>
    </row>
    <row r="1472" spans="2:65" s="12" customFormat="1">
      <c r="B1472" s="152"/>
      <c r="D1472" s="150" t="s">
        <v>226</v>
      </c>
      <c r="E1472" s="153" t="s">
        <v>19</v>
      </c>
      <c r="F1472" s="154" t="s">
        <v>3848</v>
      </c>
      <c r="H1472" s="155">
        <v>2.25</v>
      </c>
      <c r="I1472" s="156"/>
      <c r="L1472" s="152"/>
      <c r="M1472" s="157"/>
      <c r="T1472" s="158"/>
      <c r="AT1472" s="153" t="s">
        <v>226</v>
      </c>
      <c r="AU1472" s="153" t="s">
        <v>79</v>
      </c>
      <c r="AV1472" s="12" t="s">
        <v>79</v>
      </c>
      <c r="AW1472" s="12" t="s">
        <v>31</v>
      </c>
      <c r="AX1472" s="12" t="s">
        <v>69</v>
      </c>
      <c r="AY1472" s="153" t="s">
        <v>212</v>
      </c>
    </row>
    <row r="1473" spans="2:65" s="12" customFormat="1" ht="22.5">
      <c r="B1473" s="152"/>
      <c r="D1473" s="150" t="s">
        <v>226</v>
      </c>
      <c r="E1473" s="153" t="s">
        <v>19</v>
      </c>
      <c r="F1473" s="154" t="s">
        <v>3730</v>
      </c>
      <c r="H1473" s="155">
        <v>1</v>
      </c>
      <c r="I1473" s="156"/>
      <c r="L1473" s="152"/>
      <c r="M1473" s="157"/>
      <c r="T1473" s="158"/>
      <c r="AT1473" s="153" t="s">
        <v>226</v>
      </c>
      <c r="AU1473" s="153" t="s">
        <v>79</v>
      </c>
      <c r="AV1473" s="12" t="s">
        <v>79</v>
      </c>
      <c r="AW1473" s="12" t="s">
        <v>31</v>
      </c>
      <c r="AX1473" s="12" t="s">
        <v>69</v>
      </c>
      <c r="AY1473" s="153" t="s">
        <v>212</v>
      </c>
    </row>
    <row r="1474" spans="2:65" s="13" customFormat="1">
      <c r="B1474" s="159"/>
      <c r="D1474" s="150" t="s">
        <v>226</v>
      </c>
      <c r="E1474" s="160" t="s">
        <v>19</v>
      </c>
      <c r="F1474" s="161" t="s">
        <v>228</v>
      </c>
      <c r="H1474" s="162">
        <v>15.25</v>
      </c>
      <c r="I1474" s="163"/>
      <c r="L1474" s="159"/>
      <c r="M1474" s="164"/>
      <c r="T1474" s="165"/>
      <c r="AT1474" s="160" t="s">
        <v>226</v>
      </c>
      <c r="AU1474" s="160" t="s">
        <v>79</v>
      </c>
      <c r="AV1474" s="13" t="s">
        <v>229</v>
      </c>
      <c r="AW1474" s="13" t="s">
        <v>31</v>
      </c>
      <c r="AX1474" s="13" t="s">
        <v>77</v>
      </c>
      <c r="AY1474" s="160" t="s">
        <v>212</v>
      </c>
    </row>
    <row r="1475" spans="2:65" s="1" customFormat="1" ht="24.2" customHeight="1">
      <c r="B1475" s="34"/>
      <c r="C1475" s="133" t="s">
        <v>1735</v>
      </c>
      <c r="D1475" s="133" t="s">
        <v>215</v>
      </c>
      <c r="E1475" s="134" t="s">
        <v>3849</v>
      </c>
      <c r="F1475" s="135" t="s">
        <v>3850</v>
      </c>
      <c r="G1475" s="136" t="s">
        <v>536</v>
      </c>
      <c r="H1475" s="137">
        <v>5.5</v>
      </c>
      <c r="I1475" s="138"/>
      <c r="J1475" s="139">
        <f>ROUND(I1475*H1475,2)</f>
        <v>0</v>
      </c>
      <c r="K1475" s="135" t="s">
        <v>219</v>
      </c>
      <c r="L1475" s="34"/>
      <c r="M1475" s="140" t="s">
        <v>19</v>
      </c>
      <c r="N1475" s="141" t="s">
        <v>40</v>
      </c>
      <c r="P1475" s="142">
        <f>O1475*H1475</f>
        <v>0</v>
      </c>
      <c r="Q1475" s="142">
        <v>1.6199999999999999E-3</v>
      </c>
      <c r="R1475" s="142">
        <f>Q1475*H1475</f>
        <v>8.9099999999999995E-3</v>
      </c>
      <c r="S1475" s="142">
        <v>2.9000000000000001E-2</v>
      </c>
      <c r="T1475" s="143">
        <f>S1475*H1475</f>
        <v>0.1595</v>
      </c>
      <c r="AR1475" s="144" t="s">
        <v>229</v>
      </c>
      <c r="AT1475" s="144" t="s">
        <v>215</v>
      </c>
      <c r="AU1475" s="144" t="s">
        <v>79</v>
      </c>
      <c r="AY1475" s="19" t="s">
        <v>212</v>
      </c>
      <c r="BE1475" s="145">
        <f>IF(N1475="základní",J1475,0)</f>
        <v>0</v>
      </c>
      <c r="BF1475" s="145">
        <f>IF(N1475="snížená",J1475,0)</f>
        <v>0</v>
      </c>
      <c r="BG1475" s="145">
        <f>IF(N1475="zákl. přenesená",J1475,0)</f>
        <v>0</v>
      </c>
      <c r="BH1475" s="145">
        <f>IF(N1475="sníž. přenesená",J1475,0)</f>
        <v>0</v>
      </c>
      <c r="BI1475" s="145">
        <f>IF(N1475="nulová",J1475,0)</f>
        <v>0</v>
      </c>
      <c r="BJ1475" s="19" t="s">
        <v>77</v>
      </c>
      <c r="BK1475" s="145">
        <f>ROUND(I1475*H1475,2)</f>
        <v>0</v>
      </c>
      <c r="BL1475" s="19" t="s">
        <v>229</v>
      </c>
      <c r="BM1475" s="144" t="s">
        <v>3851</v>
      </c>
    </row>
    <row r="1476" spans="2:65" s="1" customFormat="1">
      <c r="B1476" s="34"/>
      <c r="D1476" s="146" t="s">
        <v>222</v>
      </c>
      <c r="F1476" s="147" t="s">
        <v>3852</v>
      </c>
      <c r="I1476" s="148"/>
      <c r="L1476" s="34"/>
      <c r="M1476" s="149"/>
      <c r="T1476" s="55"/>
      <c r="AT1476" s="19" t="s">
        <v>222</v>
      </c>
      <c r="AU1476" s="19" t="s">
        <v>79</v>
      </c>
    </row>
    <row r="1477" spans="2:65" s="14" customFormat="1">
      <c r="B1477" s="170"/>
      <c r="D1477" s="150" t="s">
        <v>226</v>
      </c>
      <c r="E1477" s="171" t="s">
        <v>19</v>
      </c>
      <c r="F1477" s="172" t="s">
        <v>3678</v>
      </c>
      <c r="H1477" s="171" t="s">
        <v>19</v>
      </c>
      <c r="I1477" s="173"/>
      <c r="L1477" s="170"/>
      <c r="M1477" s="174"/>
      <c r="T1477" s="175"/>
      <c r="AT1477" s="171" t="s">
        <v>226</v>
      </c>
      <c r="AU1477" s="171" t="s">
        <v>79</v>
      </c>
      <c r="AV1477" s="14" t="s">
        <v>77</v>
      </c>
      <c r="AW1477" s="14" t="s">
        <v>31</v>
      </c>
      <c r="AX1477" s="14" t="s">
        <v>69</v>
      </c>
      <c r="AY1477" s="171" t="s">
        <v>212</v>
      </c>
    </row>
    <row r="1478" spans="2:65" s="14" customFormat="1">
      <c r="B1478" s="170"/>
      <c r="D1478" s="150" t="s">
        <v>226</v>
      </c>
      <c r="E1478" s="171" t="s">
        <v>19</v>
      </c>
      <c r="F1478" s="172" t="s">
        <v>3853</v>
      </c>
      <c r="H1478" s="171" t="s">
        <v>19</v>
      </c>
      <c r="I1478" s="173"/>
      <c r="L1478" s="170"/>
      <c r="M1478" s="174"/>
      <c r="T1478" s="175"/>
      <c r="AT1478" s="171" t="s">
        <v>226</v>
      </c>
      <c r="AU1478" s="171" t="s">
        <v>79</v>
      </c>
      <c r="AV1478" s="14" t="s">
        <v>77</v>
      </c>
      <c r="AW1478" s="14" t="s">
        <v>31</v>
      </c>
      <c r="AX1478" s="14" t="s">
        <v>69</v>
      </c>
      <c r="AY1478" s="171" t="s">
        <v>212</v>
      </c>
    </row>
    <row r="1479" spans="2:65" s="12" customFormat="1">
      <c r="B1479" s="152"/>
      <c r="D1479" s="150" t="s">
        <v>226</v>
      </c>
      <c r="E1479" s="153" t="s">
        <v>19</v>
      </c>
      <c r="F1479" s="154" t="s">
        <v>3854</v>
      </c>
      <c r="H1479" s="155">
        <v>0.25</v>
      </c>
      <c r="I1479" s="156"/>
      <c r="L1479" s="152"/>
      <c r="M1479" s="157"/>
      <c r="T1479" s="158"/>
      <c r="AT1479" s="153" t="s">
        <v>226</v>
      </c>
      <c r="AU1479" s="153" t="s">
        <v>79</v>
      </c>
      <c r="AV1479" s="12" t="s">
        <v>79</v>
      </c>
      <c r="AW1479" s="12" t="s">
        <v>31</v>
      </c>
      <c r="AX1479" s="12" t="s">
        <v>69</v>
      </c>
      <c r="AY1479" s="153" t="s">
        <v>212</v>
      </c>
    </row>
    <row r="1480" spans="2:65" s="12" customFormat="1">
      <c r="B1480" s="152"/>
      <c r="D1480" s="150" t="s">
        <v>226</v>
      </c>
      <c r="E1480" s="153" t="s">
        <v>19</v>
      </c>
      <c r="F1480" s="154" t="s">
        <v>3855</v>
      </c>
      <c r="H1480" s="155">
        <v>0.75</v>
      </c>
      <c r="I1480" s="156"/>
      <c r="L1480" s="152"/>
      <c r="M1480" s="157"/>
      <c r="T1480" s="158"/>
      <c r="AT1480" s="153" t="s">
        <v>226</v>
      </c>
      <c r="AU1480" s="153" t="s">
        <v>79</v>
      </c>
      <c r="AV1480" s="12" t="s">
        <v>79</v>
      </c>
      <c r="AW1480" s="12" t="s">
        <v>31</v>
      </c>
      <c r="AX1480" s="12" t="s">
        <v>69</v>
      </c>
      <c r="AY1480" s="153" t="s">
        <v>212</v>
      </c>
    </row>
    <row r="1481" spans="2:65" s="12" customFormat="1">
      <c r="B1481" s="152"/>
      <c r="D1481" s="150" t="s">
        <v>226</v>
      </c>
      <c r="E1481" s="153" t="s">
        <v>19</v>
      </c>
      <c r="F1481" s="154" t="s">
        <v>3856</v>
      </c>
      <c r="H1481" s="155">
        <v>0.75</v>
      </c>
      <c r="I1481" s="156"/>
      <c r="L1481" s="152"/>
      <c r="M1481" s="157"/>
      <c r="T1481" s="158"/>
      <c r="AT1481" s="153" t="s">
        <v>226</v>
      </c>
      <c r="AU1481" s="153" t="s">
        <v>79</v>
      </c>
      <c r="AV1481" s="12" t="s">
        <v>79</v>
      </c>
      <c r="AW1481" s="12" t="s">
        <v>31</v>
      </c>
      <c r="AX1481" s="12" t="s">
        <v>69</v>
      </c>
      <c r="AY1481" s="153" t="s">
        <v>212</v>
      </c>
    </row>
    <row r="1482" spans="2:65" s="12" customFormat="1">
      <c r="B1482" s="152"/>
      <c r="D1482" s="150" t="s">
        <v>226</v>
      </c>
      <c r="E1482" s="153" t="s">
        <v>19</v>
      </c>
      <c r="F1482" s="154" t="s">
        <v>3857</v>
      </c>
      <c r="H1482" s="155">
        <v>0.75</v>
      </c>
      <c r="I1482" s="156"/>
      <c r="L1482" s="152"/>
      <c r="M1482" s="157"/>
      <c r="T1482" s="158"/>
      <c r="AT1482" s="153" t="s">
        <v>226</v>
      </c>
      <c r="AU1482" s="153" t="s">
        <v>79</v>
      </c>
      <c r="AV1482" s="12" t="s">
        <v>79</v>
      </c>
      <c r="AW1482" s="12" t="s">
        <v>31</v>
      </c>
      <c r="AX1482" s="12" t="s">
        <v>69</v>
      </c>
      <c r="AY1482" s="153" t="s">
        <v>212</v>
      </c>
    </row>
    <row r="1483" spans="2:65" s="12" customFormat="1">
      <c r="B1483" s="152"/>
      <c r="D1483" s="150" t="s">
        <v>226</v>
      </c>
      <c r="E1483" s="153" t="s">
        <v>19</v>
      </c>
      <c r="F1483" s="154" t="s">
        <v>3858</v>
      </c>
      <c r="H1483" s="155">
        <v>1</v>
      </c>
      <c r="I1483" s="156"/>
      <c r="L1483" s="152"/>
      <c r="M1483" s="157"/>
      <c r="T1483" s="158"/>
      <c r="AT1483" s="153" t="s">
        <v>226</v>
      </c>
      <c r="AU1483" s="153" t="s">
        <v>79</v>
      </c>
      <c r="AV1483" s="12" t="s">
        <v>79</v>
      </c>
      <c r="AW1483" s="12" t="s">
        <v>31</v>
      </c>
      <c r="AX1483" s="12" t="s">
        <v>69</v>
      </c>
      <c r="AY1483" s="153" t="s">
        <v>212</v>
      </c>
    </row>
    <row r="1484" spans="2:65" s="12" customFormat="1">
      <c r="B1484" s="152"/>
      <c r="D1484" s="150" t="s">
        <v>226</v>
      </c>
      <c r="E1484" s="153" t="s">
        <v>19</v>
      </c>
      <c r="F1484" s="154" t="s">
        <v>3859</v>
      </c>
      <c r="H1484" s="155">
        <v>0.75</v>
      </c>
      <c r="I1484" s="156"/>
      <c r="L1484" s="152"/>
      <c r="M1484" s="157"/>
      <c r="T1484" s="158"/>
      <c r="AT1484" s="153" t="s">
        <v>226</v>
      </c>
      <c r="AU1484" s="153" t="s">
        <v>79</v>
      </c>
      <c r="AV1484" s="12" t="s">
        <v>79</v>
      </c>
      <c r="AW1484" s="12" t="s">
        <v>31</v>
      </c>
      <c r="AX1484" s="12" t="s">
        <v>69</v>
      </c>
      <c r="AY1484" s="153" t="s">
        <v>212</v>
      </c>
    </row>
    <row r="1485" spans="2:65" s="12" customFormat="1">
      <c r="B1485" s="152"/>
      <c r="D1485" s="150" t="s">
        <v>226</v>
      </c>
      <c r="E1485" s="153" t="s">
        <v>19</v>
      </c>
      <c r="F1485" s="154" t="s">
        <v>3860</v>
      </c>
      <c r="H1485" s="155">
        <v>1.25</v>
      </c>
      <c r="I1485" s="156"/>
      <c r="L1485" s="152"/>
      <c r="M1485" s="157"/>
      <c r="T1485" s="158"/>
      <c r="AT1485" s="153" t="s">
        <v>226</v>
      </c>
      <c r="AU1485" s="153" t="s">
        <v>79</v>
      </c>
      <c r="AV1485" s="12" t="s">
        <v>79</v>
      </c>
      <c r="AW1485" s="12" t="s">
        <v>31</v>
      </c>
      <c r="AX1485" s="12" t="s">
        <v>69</v>
      </c>
      <c r="AY1485" s="153" t="s">
        <v>212</v>
      </c>
    </row>
    <row r="1486" spans="2:65" s="13" customFormat="1">
      <c r="B1486" s="159"/>
      <c r="D1486" s="150" t="s">
        <v>226</v>
      </c>
      <c r="E1486" s="160" t="s">
        <v>19</v>
      </c>
      <c r="F1486" s="161" t="s">
        <v>228</v>
      </c>
      <c r="H1486" s="162">
        <v>5.5</v>
      </c>
      <c r="I1486" s="163"/>
      <c r="L1486" s="159"/>
      <c r="M1486" s="164"/>
      <c r="T1486" s="165"/>
      <c r="AT1486" s="160" t="s">
        <v>226</v>
      </c>
      <c r="AU1486" s="160" t="s">
        <v>79</v>
      </c>
      <c r="AV1486" s="13" t="s">
        <v>229</v>
      </c>
      <c r="AW1486" s="13" t="s">
        <v>31</v>
      </c>
      <c r="AX1486" s="13" t="s">
        <v>77</v>
      </c>
      <c r="AY1486" s="160" t="s">
        <v>212</v>
      </c>
    </row>
    <row r="1487" spans="2:65" s="1" customFormat="1" ht="24.2" customHeight="1">
      <c r="B1487" s="34"/>
      <c r="C1487" s="133" t="s">
        <v>1751</v>
      </c>
      <c r="D1487" s="133" t="s">
        <v>215</v>
      </c>
      <c r="E1487" s="134" t="s">
        <v>3861</v>
      </c>
      <c r="F1487" s="135" t="s">
        <v>3862</v>
      </c>
      <c r="G1487" s="136" t="s">
        <v>536</v>
      </c>
      <c r="H1487" s="137">
        <v>39.96</v>
      </c>
      <c r="I1487" s="138"/>
      <c r="J1487" s="139">
        <f>ROUND(I1487*H1487,2)</f>
        <v>0</v>
      </c>
      <c r="K1487" s="135" t="s">
        <v>219</v>
      </c>
      <c r="L1487" s="34"/>
      <c r="M1487" s="140" t="s">
        <v>19</v>
      </c>
      <c r="N1487" s="141" t="s">
        <v>40</v>
      </c>
      <c r="P1487" s="142">
        <f>O1487*H1487</f>
        <v>0</v>
      </c>
      <c r="Q1487" s="142">
        <v>8.0000000000000007E-5</v>
      </c>
      <c r="R1487" s="142">
        <f>Q1487*H1487</f>
        <v>3.1968000000000005E-3</v>
      </c>
      <c r="S1487" s="142">
        <v>0</v>
      </c>
      <c r="T1487" s="143">
        <f>S1487*H1487</f>
        <v>0</v>
      </c>
      <c r="AR1487" s="144" t="s">
        <v>229</v>
      </c>
      <c r="AT1487" s="144" t="s">
        <v>215</v>
      </c>
      <c r="AU1487" s="144" t="s">
        <v>79</v>
      </c>
      <c r="AY1487" s="19" t="s">
        <v>212</v>
      </c>
      <c r="BE1487" s="145">
        <f>IF(N1487="základní",J1487,0)</f>
        <v>0</v>
      </c>
      <c r="BF1487" s="145">
        <f>IF(N1487="snížená",J1487,0)</f>
        <v>0</v>
      </c>
      <c r="BG1487" s="145">
        <f>IF(N1487="zákl. přenesená",J1487,0)</f>
        <v>0</v>
      </c>
      <c r="BH1487" s="145">
        <f>IF(N1487="sníž. přenesená",J1487,0)</f>
        <v>0</v>
      </c>
      <c r="BI1487" s="145">
        <f>IF(N1487="nulová",J1487,0)</f>
        <v>0</v>
      </c>
      <c r="BJ1487" s="19" t="s">
        <v>77</v>
      </c>
      <c r="BK1487" s="145">
        <f>ROUND(I1487*H1487,2)</f>
        <v>0</v>
      </c>
      <c r="BL1487" s="19" t="s">
        <v>229</v>
      </c>
      <c r="BM1487" s="144" t="s">
        <v>3863</v>
      </c>
    </row>
    <row r="1488" spans="2:65" s="1" customFormat="1">
      <c r="B1488" s="34"/>
      <c r="D1488" s="146" t="s">
        <v>222</v>
      </c>
      <c r="F1488" s="147" t="s">
        <v>3864</v>
      </c>
      <c r="I1488" s="148"/>
      <c r="L1488" s="34"/>
      <c r="M1488" s="149"/>
      <c r="T1488" s="55"/>
      <c r="AT1488" s="19" t="s">
        <v>222</v>
      </c>
      <c r="AU1488" s="19" t="s">
        <v>79</v>
      </c>
    </row>
    <row r="1489" spans="2:65" s="14" customFormat="1">
      <c r="B1489" s="170"/>
      <c r="D1489" s="150" t="s">
        <v>226</v>
      </c>
      <c r="E1489" s="171" t="s">
        <v>19</v>
      </c>
      <c r="F1489" s="172" t="s">
        <v>3865</v>
      </c>
      <c r="H1489" s="171" t="s">
        <v>19</v>
      </c>
      <c r="I1489" s="173"/>
      <c r="L1489" s="170"/>
      <c r="M1489" s="174"/>
      <c r="T1489" s="175"/>
      <c r="AT1489" s="171" t="s">
        <v>226</v>
      </c>
      <c r="AU1489" s="171" t="s">
        <v>79</v>
      </c>
      <c r="AV1489" s="14" t="s">
        <v>77</v>
      </c>
      <c r="AW1489" s="14" t="s">
        <v>31</v>
      </c>
      <c r="AX1489" s="14" t="s">
        <v>69</v>
      </c>
      <c r="AY1489" s="171" t="s">
        <v>212</v>
      </c>
    </row>
    <row r="1490" spans="2:65" s="14" customFormat="1">
      <c r="B1490" s="170"/>
      <c r="D1490" s="150" t="s">
        <v>226</v>
      </c>
      <c r="E1490" s="171" t="s">
        <v>19</v>
      </c>
      <c r="F1490" s="172" t="s">
        <v>3866</v>
      </c>
      <c r="H1490" s="171" t="s">
        <v>19</v>
      </c>
      <c r="I1490" s="173"/>
      <c r="L1490" s="170"/>
      <c r="M1490" s="174"/>
      <c r="T1490" s="175"/>
      <c r="AT1490" s="171" t="s">
        <v>226</v>
      </c>
      <c r="AU1490" s="171" t="s">
        <v>79</v>
      </c>
      <c r="AV1490" s="14" t="s">
        <v>77</v>
      </c>
      <c r="AW1490" s="14" t="s">
        <v>31</v>
      </c>
      <c r="AX1490" s="14" t="s">
        <v>69</v>
      </c>
      <c r="AY1490" s="171" t="s">
        <v>212</v>
      </c>
    </row>
    <row r="1491" spans="2:65" s="12" customFormat="1">
      <c r="B1491" s="152"/>
      <c r="D1491" s="150" t="s">
        <v>226</v>
      </c>
      <c r="E1491" s="153" t="s">
        <v>19</v>
      </c>
      <c r="F1491" s="154" t="s">
        <v>3867</v>
      </c>
      <c r="H1491" s="155">
        <v>2.4</v>
      </c>
      <c r="I1491" s="156"/>
      <c r="L1491" s="152"/>
      <c r="M1491" s="157"/>
      <c r="T1491" s="158"/>
      <c r="AT1491" s="153" t="s">
        <v>226</v>
      </c>
      <c r="AU1491" s="153" t="s">
        <v>79</v>
      </c>
      <c r="AV1491" s="12" t="s">
        <v>79</v>
      </c>
      <c r="AW1491" s="12" t="s">
        <v>31</v>
      </c>
      <c r="AX1491" s="12" t="s">
        <v>69</v>
      </c>
      <c r="AY1491" s="153" t="s">
        <v>212</v>
      </c>
    </row>
    <row r="1492" spans="2:65" s="12" customFormat="1">
      <c r="B1492" s="152"/>
      <c r="D1492" s="150" t="s">
        <v>226</v>
      </c>
      <c r="E1492" s="153" t="s">
        <v>19</v>
      </c>
      <c r="F1492" s="154" t="s">
        <v>3868</v>
      </c>
      <c r="H1492" s="155">
        <v>9.8000000000000007</v>
      </c>
      <c r="I1492" s="156"/>
      <c r="L1492" s="152"/>
      <c r="M1492" s="157"/>
      <c r="T1492" s="158"/>
      <c r="AT1492" s="153" t="s">
        <v>226</v>
      </c>
      <c r="AU1492" s="153" t="s">
        <v>79</v>
      </c>
      <c r="AV1492" s="12" t="s">
        <v>79</v>
      </c>
      <c r="AW1492" s="12" t="s">
        <v>31</v>
      </c>
      <c r="AX1492" s="12" t="s">
        <v>69</v>
      </c>
      <c r="AY1492" s="153" t="s">
        <v>212</v>
      </c>
    </row>
    <row r="1493" spans="2:65" s="12" customFormat="1">
      <c r="B1493" s="152"/>
      <c r="D1493" s="150" t="s">
        <v>226</v>
      </c>
      <c r="E1493" s="153" t="s">
        <v>19</v>
      </c>
      <c r="F1493" s="154" t="s">
        <v>3869</v>
      </c>
      <c r="H1493" s="155">
        <v>16.2</v>
      </c>
      <c r="I1493" s="156"/>
      <c r="L1493" s="152"/>
      <c r="M1493" s="157"/>
      <c r="T1493" s="158"/>
      <c r="AT1493" s="153" t="s">
        <v>226</v>
      </c>
      <c r="AU1493" s="153" t="s">
        <v>79</v>
      </c>
      <c r="AV1493" s="12" t="s">
        <v>79</v>
      </c>
      <c r="AW1493" s="12" t="s">
        <v>31</v>
      </c>
      <c r="AX1493" s="12" t="s">
        <v>69</v>
      </c>
      <c r="AY1493" s="153" t="s">
        <v>212</v>
      </c>
    </row>
    <row r="1494" spans="2:65" s="12" customFormat="1">
      <c r="B1494" s="152"/>
      <c r="D1494" s="150" t="s">
        <v>226</v>
      </c>
      <c r="E1494" s="153" t="s">
        <v>19</v>
      </c>
      <c r="F1494" s="154" t="s">
        <v>3870</v>
      </c>
      <c r="H1494" s="155">
        <v>5.0999999999999996</v>
      </c>
      <c r="I1494" s="156"/>
      <c r="L1494" s="152"/>
      <c r="M1494" s="157"/>
      <c r="T1494" s="158"/>
      <c r="AT1494" s="153" t="s">
        <v>226</v>
      </c>
      <c r="AU1494" s="153" t="s">
        <v>79</v>
      </c>
      <c r="AV1494" s="12" t="s">
        <v>79</v>
      </c>
      <c r="AW1494" s="12" t="s">
        <v>31</v>
      </c>
      <c r="AX1494" s="12" t="s">
        <v>69</v>
      </c>
      <c r="AY1494" s="153" t="s">
        <v>212</v>
      </c>
    </row>
    <row r="1495" spans="2:65" s="12" customFormat="1">
      <c r="B1495" s="152"/>
      <c r="D1495" s="150" t="s">
        <v>226</v>
      </c>
      <c r="E1495" s="153" t="s">
        <v>19</v>
      </c>
      <c r="F1495" s="154" t="s">
        <v>3871</v>
      </c>
      <c r="H1495" s="155">
        <v>1.9</v>
      </c>
      <c r="I1495" s="156"/>
      <c r="L1495" s="152"/>
      <c r="M1495" s="157"/>
      <c r="T1495" s="158"/>
      <c r="AT1495" s="153" t="s">
        <v>226</v>
      </c>
      <c r="AU1495" s="153" t="s">
        <v>79</v>
      </c>
      <c r="AV1495" s="12" t="s">
        <v>79</v>
      </c>
      <c r="AW1495" s="12" t="s">
        <v>31</v>
      </c>
      <c r="AX1495" s="12" t="s">
        <v>69</v>
      </c>
      <c r="AY1495" s="153" t="s">
        <v>212</v>
      </c>
    </row>
    <row r="1496" spans="2:65" s="12" customFormat="1">
      <c r="B1496" s="152"/>
      <c r="D1496" s="150" t="s">
        <v>226</v>
      </c>
      <c r="E1496" s="153" t="s">
        <v>19</v>
      </c>
      <c r="F1496" s="154" t="s">
        <v>3872</v>
      </c>
      <c r="H1496" s="155">
        <v>2.4</v>
      </c>
      <c r="I1496" s="156"/>
      <c r="L1496" s="152"/>
      <c r="M1496" s="157"/>
      <c r="T1496" s="158"/>
      <c r="AT1496" s="153" t="s">
        <v>226</v>
      </c>
      <c r="AU1496" s="153" t="s">
        <v>79</v>
      </c>
      <c r="AV1496" s="12" t="s">
        <v>79</v>
      </c>
      <c r="AW1496" s="12" t="s">
        <v>31</v>
      </c>
      <c r="AX1496" s="12" t="s">
        <v>69</v>
      </c>
      <c r="AY1496" s="153" t="s">
        <v>212</v>
      </c>
    </row>
    <row r="1497" spans="2:65" s="12" customFormat="1">
      <c r="B1497" s="152"/>
      <c r="D1497" s="150" t="s">
        <v>226</v>
      </c>
      <c r="E1497" s="153" t="s">
        <v>19</v>
      </c>
      <c r="F1497" s="154" t="s">
        <v>3873</v>
      </c>
      <c r="H1497" s="155">
        <v>2.16</v>
      </c>
      <c r="I1497" s="156"/>
      <c r="L1497" s="152"/>
      <c r="M1497" s="157"/>
      <c r="T1497" s="158"/>
      <c r="AT1497" s="153" t="s">
        <v>226</v>
      </c>
      <c r="AU1497" s="153" t="s">
        <v>79</v>
      </c>
      <c r="AV1497" s="12" t="s">
        <v>79</v>
      </c>
      <c r="AW1497" s="12" t="s">
        <v>31</v>
      </c>
      <c r="AX1497" s="12" t="s">
        <v>69</v>
      </c>
      <c r="AY1497" s="153" t="s">
        <v>212</v>
      </c>
    </row>
    <row r="1498" spans="2:65" s="13" customFormat="1">
      <c r="B1498" s="159"/>
      <c r="D1498" s="150" t="s">
        <v>226</v>
      </c>
      <c r="E1498" s="160" t="s">
        <v>19</v>
      </c>
      <c r="F1498" s="161" t="s">
        <v>228</v>
      </c>
      <c r="H1498" s="162">
        <v>39.96</v>
      </c>
      <c r="I1498" s="163"/>
      <c r="L1498" s="159"/>
      <c r="M1498" s="164"/>
      <c r="T1498" s="165"/>
      <c r="AT1498" s="160" t="s">
        <v>226</v>
      </c>
      <c r="AU1498" s="160" t="s">
        <v>79</v>
      </c>
      <c r="AV1498" s="13" t="s">
        <v>229</v>
      </c>
      <c r="AW1498" s="13" t="s">
        <v>31</v>
      </c>
      <c r="AX1498" s="13" t="s">
        <v>77</v>
      </c>
      <c r="AY1498" s="160" t="s">
        <v>212</v>
      </c>
    </row>
    <row r="1499" spans="2:65" s="1" customFormat="1" ht="24.2" customHeight="1">
      <c r="B1499" s="34"/>
      <c r="C1499" s="133" t="s">
        <v>1757</v>
      </c>
      <c r="D1499" s="133" t="s">
        <v>215</v>
      </c>
      <c r="E1499" s="134" t="s">
        <v>1112</v>
      </c>
      <c r="F1499" s="135" t="s">
        <v>1113</v>
      </c>
      <c r="G1499" s="136" t="s">
        <v>536</v>
      </c>
      <c r="H1499" s="137">
        <v>4.5199999999999996</v>
      </c>
      <c r="I1499" s="138"/>
      <c r="J1499" s="139">
        <f>ROUND(I1499*H1499,2)</f>
        <v>0</v>
      </c>
      <c r="K1499" s="135" t="s">
        <v>219</v>
      </c>
      <c r="L1499" s="34"/>
      <c r="M1499" s="140" t="s">
        <v>19</v>
      </c>
      <c r="N1499" s="141" t="s">
        <v>40</v>
      </c>
      <c r="P1499" s="142">
        <f>O1499*H1499</f>
        <v>0</v>
      </c>
      <c r="Q1499" s="142">
        <v>2.0000000000000001E-4</v>
      </c>
      <c r="R1499" s="142">
        <f>Q1499*H1499</f>
        <v>9.0399999999999996E-4</v>
      </c>
      <c r="S1499" s="142">
        <v>0</v>
      </c>
      <c r="T1499" s="143">
        <f>S1499*H1499</f>
        <v>0</v>
      </c>
      <c r="AR1499" s="144" t="s">
        <v>229</v>
      </c>
      <c r="AT1499" s="144" t="s">
        <v>215</v>
      </c>
      <c r="AU1499" s="144" t="s">
        <v>79</v>
      </c>
      <c r="AY1499" s="19" t="s">
        <v>212</v>
      </c>
      <c r="BE1499" s="145">
        <f>IF(N1499="základní",J1499,0)</f>
        <v>0</v>
      </c>
      <c r="BF1499" s="145">
        <f>IF(N1499="snížená",J1499,0)</f>
        <v>0</v>
      </c>
      <c r="BG1499" s="145">
        <f>IF(N1499="zákl. přenesená",J1499,0)</f>
        <v>0</v>
      </c>
      <c r="BH1499" s="145">
        <f>IF(N1499="sníž. přenesená",J1499,0)</f>
        <v>0</v>
      </c>
      <c r="BI1499" s="145">
        <f>IF(N1499="nulová",J1499,0)</f>
        <v>0</v>
      </c>
      <c r="BJ1499" s="19" t="s">
        <v>77</v>
      </c>
      <c r="BK1499" s="145">
        <f>ROUND(I1499*H1499,2)</f>
        <v>0</v>
      </c>
      <c r="BL1499" s="19" t="s">
        <v>229</v>
      </c>
      <c r="BM1499" s="144" t="s">
        <v>3874</v>
      </c>
    </row>
    <row r="1500" spans="2:65" s="1" customFormat="1">
      <c r="B1500" s="34"/>
      <c r="D1500" s="146" t="s">
        <v>222</v>
      </c>
      <c r="F1500" s="147" t="s">
        <v>1115</v>
      </c>
      <c r="I1500" s="148"/>
      <c r="L1500" s="34"/>
      <c r="M1500" s="149"/>
      <c r="T1500" s="55"/>
      <c r="AT1500" s="19" t="s">
        <v>222</v>
      </c>
      <c r="AU1500" s="19" t="s">
        <v>79</v>
      </c>
    </row>
    <row r="1501" spans="2:65" s="14" customFormat="1">
      <c r="B1501" s="170"/>
      <c r="D1501" s="150" t="s">
        <v>226</v>
      </c>
      <c r="E1501" s="171" t="s">
        <v>19</v>
      </c>
      <c r="F1501" s="172" t="s">
        <v>3865</v>
      </c>
      <c r="H1501" s="171" t="s">
        <v>19</v>
      </c>
      <c r="I1501" s="173"/>
      <c r="L1501" s="170"/>
      <c r="M1501" s="174"/>
      <c r="T1501" s="175"/>
      <c r="AT1501" s="171" t="s">
        <v>226</v>
      </c>
      <c r="AU1501" s="171" t="s">
        <v>79</v>
      </c>
      <c r="AV1501" s="14" t="s">
        <v>77</v>
      </c>
      <c r="AW1501" s="14" t="s">
        <v>31</v>
      </c>
      <c r="AX1501" s="14" t="s">
        <v>69</v>
      </c>
      <c r="AY1501" s="171" t="s">
        <v>212</v>
      </c>
    </row>
    <row r="1502" spans="2:65" s="14" customFormat="1">
      <c r="B1502" s="170"/>
      <c r="D1502" s="150" t="s">
        <v>226</v>
      </c>
      <c r="E1502" s="171" t="s">
        <v>19</v>
      </c>
      <c r="F1502" s="172" t="s">
        <v>3875</v>
      </c>
      <c r="H1502" s="171" t="s">
        <v>19</v>
      </c>
      <c r="I1502" s="173"/>
      <c r="L1502" s="170"/>
      <c r="M1502" s="174"/>
      <c r="T1502" s="175"/>
      <c r="AT1502" s="171" t="s">
        <v>226</v>
      </c>
      <c r="AU1502" s="171" t="s">
        <v>79</v>
      </c>
      <c r="AV1502" s="14" t="s">
        <v>77</v>
      </c>
      <c r="AW1502" s="14" t="s">
        <v>31</v>
      </c>
      <c r="AX1502" s="14" t="s">
        <v>69</v>
      </c>
      <c r="AY1502" s="171" t="s">
        <v>212</v>
      </c>
    </row>
    <row r="1503" spans="2:65" s="12" customFormat="1">
      <c r="B1503" s="152"/>
      <c r="D1503" s="150" t="s">
        <v>226</v>
      </c>
      <c r="E1503" s="153" t="s">
        <v>19</v>
      </c>
      <c r="F1503" s="154" t="s">
        <v>3871</v>
      </c>
      <c r="H1503" s="155">
        <v>1.9</v>
      </c>
      <c r="I1503" s="156"/>
      <c r="L1503" s="152"/>
      <c r="M1503" s="157"/>
      <c r="T1503" s="158"/>
      <c r="AT1503" s="153" t="s">
        <v>226</v>
      </c>
      <c r="AU1503" s="153" t="s">
        <v>79</v>
      </c>
      <c r="AV1503" s="12" t="s">
        <v>79</v>
      </c>
      <c r="AW1503" s="12" t="s">
        <v>31</v>
      </c>
      <c r="AX1503" s="12" t="s">
        <v>69</v>
      </c>
      <c r="AY1503" s="153" t="s">
        <v>212</v>
      </c>
    </row>
    <row r="1504" spans="2:65" s="12" customFormat="1">
      <c r="B1504" s="152"/>
      <c r="D1504" s="150" t="s">
        <v>226</v>
      </c>
      <c r="E1504" s="153" t="s">
        <v>19</v>
      </c>
      <c r="F1504" s="154" t="s">
        <v>3876</v>
      </c>
      <c r="H1504" s="155">
        <v>2.62</v>
      </c>
      <c r="I1504" s="156"/>
      <c r="L1504" s="152"/>
      <c r="M1504" s="157"/>
      <c r="T1504" s="158"/>
      <c r="AT1504" s="153" t="s">
        <v>226</v>
      </c>
      <c r="AU1504" s="153" t="s">
        <v>79</v>
      </c>
      <c r="AV1504" s="12" t="s">
        <v>79</v>
      </c>
      <c r="AW1504" s="12" t="s">
        <v>31</v>
      </c>
      <c r="AX1504" s="12" t="s">
        <v>69</v>
      </c>
      <c r="AY1504" s="153" t="s">
        <v>212</v>
      </c>
    </row>
    <row r="1505" spans="2:65" s="13" customFormat="1">
      <c r="B1505" s="159"/>
      <c r="D1505" s="150" t="s">
        <v>226</v>
      </c>
      <c r="E1505" s="160" t="s">
        <v>19</v>
      </c>
      <c r="F1505" s="161" t="s">
        <v>228</v>
      </c>
      <c r="H1505" s="162">
        <v>4.5199999999999996</v>
      </c>
      <c r="I1505" s="163"/>
      <c r="L1505" s="159"/>
      <c r="M1505" s="164"/>
      <c r="T1505" s="165"/>
      <c r="AT1505" s="160" t="s">
        <v>226</v>
      </c>
      <c r="AU1505" s="160" t="s">
        <v>79</v>
      </c>
      <c r="AV1505" s="13" t="s">
        <v>229</v>
      </c>
      <c r="AW1505" s="13" t="s">
        <v>31</v>
      </c>
      <c r="AX1505" s="13" t="s">
        <v>77</v>
      </c>
      <c r="AY1505" s="160" t="s">
        <v>212</v>
      </c>
    </row>
    <row r="1506" spans="2:65" s="11" customFormat="1" ht="20.85" customHeight="1">
      <c r="B1506" s="121"/>
      <c r="D1506" s="122" t="s">
        <v>68</v>
      </c>
      <c r="E1506" s="131" t="s">
        <v>3877</v>
      </c>
      <c r="F1506" s="131" t="s">
        <v>3878</v>
      </c>
      <c r="I1506" s="124"/>
      <c r="J1506" s="132">
        <f>BK1506</f>
        <v>0</v>
      </c>
      <c r="L1506" s="121"/>
      <c r="M1506" s="126"/>
      <c r="P1506" s="127">
        <f>SUM(P1507:P1609)</f>
        <v>0</v>
      </c>
      <c r="R1506" s="127">
        <f>SUM(R1507:R1609)</f>
        <v>12.895042180000001</v>
      </c>
      <c r="T1506" s="128">
        <f>SUM(T1507:T1609)</f>
        <v>0</v>
      </c>
      <c r="AR1506" s="122" t="s">
        <v>77</v>
      </c>
      <c r="AT1506" s="129" t="s">
        <v>68</v>
      </c>
      <c r="AU1506" s="129" t="s">
        <v>79</v>
      </c>
      <c r="AY1506" s="122" t="s">
        <v>212</v>
      </c>
      <c r="BK1506" s="130">
        <f>SUM(BK1507:BK1609)</f>
        <v>0</v>
      </c>
    </row>
    <row r="1507" spans="2:65" s="1" customFormat="1" ht="16.5" customHeight="1">
      <c r="B1507" s="34"/>
      <c r="C1507" s="133" t="s">
        <v>1771</v>
      </c>
      <c r="D1507" s="133" t="s">
        <v>215</v>
      </c>
      <c r="E1507" s="134" t="s">
        <v>3879</v>
      </c>
      <c r="F1507" s="135" t="s">
        <v>3880</v>
      </c>
      <c r="G1507" s="136" t="s">
        <v>495</v>
      </c>
      <c r="H1507" s="137">
        <v>434.97500000000002</v>
      </c>
      <c r="I1507" s="138"/>
      <c r="J1507" s="139">
        <f>ROUND(I1507*H1507,2)</f>
        <v>0</v>
      </c>
      <c r="K1507" s="135" t="s">
        <v>219</v>
      </c>
      <c r="L1507" s="34"/>
      <c r="M1507" s="140" t="s">
        <v>19</v>
      </c>
      <c r="N1507" s="141" t="s">
        <v>40</v>
      </c>
      <c r="P1507" s="142">
        <f>O1507*H1507</f>
        <v>0</v>
      </c>
      <c r="Q1507" s="142">
        <v>0</v>
      </c>
      <c r="R1507" s="142">
        <f>Q1507*H1507</f>
        <v>0</v>
      </c>
      <c r="S1507" s="142">
        <v>0</v>
      </c>
      <c r="T1507" s="143">
        <f>S1507*H1507</f>
        <v>0</v>
      </c>
      <c r="AR1507" s="144" t="s">
        <v>229</v>
      </c>
      <c r="AT1507" s="144" t="s">
        <v>215</v>
      </c>
      <c r="AU1507" s="144" t="s">
        <v>236</v>
      </c>
      <c r="AY1507" s="19" t="s">
        <v>212</v>
      </c>
      <c r="BE1507" s="145">
        <f>IF(N1507="základní",J1507,0)</f>
        <v>0</v>
      </c>
      <c r="BF1507" s="145">
        <f>IF(N1507="snížená",J1507,0)</f>
        <v>0</v>
      </c>
      <c r="BG1507" s="145">
        <f>IF(N1507="zákl. přenesená",J1507,0)</f>
        <v>0</v>
      </c>
      <c r="BH1507" s="145">
        <f>IF(N1507="sníž. přenesená",J1507,0)</f>
        <v>0</v>
      </c>
      <c r="BI1507" s="145">
        <f>IF(N1507="nulová",J1507,0)</f>
        <v>0</v>
      </c>
      <c r="BJ1507" s="19" t="s">
        <v>77</v>
      </c>
      <c r="BK1507" s="145">
        <f>ROUND(I1507*H1507,2)</f>
        <v>0</v>
      </c>
      <c r="BL1507" s="19" t="s">
        <v>229</v>
      </c>
      <c r="BM1507" s="144" t="s">
        <v>3881</v>
      </c>
    </row>
    <row r="1508" spans="2:65" s="1" customFormat="1">
      <c r="B1508" s="34"/>
      <c r="D1508" s="146" t="s">
        <v>222</v>
      </c>
      <c r="F1508" s="147" t="s">
        <v>3882</v>
      </c>
      <c r="I1508" s="148"/>
      <c r="L1508" s="34"/>
      <c r="M1508" s="149"/>
      <c r="T1508" s="55"/>
      <c r="AT1508" s="19" t="s">
        <v>222</v>
      </c>
      <c r="AU1508" s="19" t="s">
        <v>236</v>
      </c>
    </row>
    <row r="1509" spans="2:65" s="14" customFormat="1">
      <c r="B1509" s="170"/>
      <c r="D1509" s="150" t="s">
        <v>226</v>
      </c>
      <c r="E1509" s="171" t="s">
        <v>19</v>
      </c>
      <c r="F1509" s="172" t="s">
        <v>3883</v>
      </c>
      <c r="H1509" s="171" t="s">
        <v>19</v>
      </c>
      <c r="I1509" s="173"/>
      <c r="L1509" s="170"/>
      <c r="M1509" s="174"/>
      <c r="T1509" s="175"/>
      <c r="AT1509" s="171" t="s">
        <v>226</v>
      </c>
      <c r="AU1509" s="171" t="s">
        <v>236</v>
      </c>
      <c r="AV1509" s="14" t="s">
        <v>77</v>
      </c>
      <c r="AW1509" s="14" t="s">
        <v>31</v>
      </c>
      <c r="AX1509" s="14" t="s">
        <v>69</v>
      </c>
      <c r="AY1509" s="171" t="s">
        <v>212</v>
      </c>
    </row>
    <row r="1510" spans="2:65" s="12" customFormat="1">
      <c r="B1510" s="152"/>
      <c r="D1510" s="150" t="s">
        <v>226</v>
      </c>
      <c r="E1510" s="153" t="s">
        <v>19</v>
      </c>
      <c r="F1510" s="154" t="s">
        <v>3884</v>
      </c>
      <c r="H1510" s="155">
        <v>125.5</v>
      </c>
      <c r="I1510" s="156"/>
      <c r="L1510" s="152"/>
      <c r="M1510" s="157"/>
      <c r="T1510" s="158"/>
      <c r="AT1510" s="153" t="s">
        <v>226</v>
      </c>
      <c r="AU1510" s="153" t="s">
        <v>236</v>
      </c>
      <c r="AV1510" s="12" t="s">
        <v>79</v>
      </c>
      <c r="AW1510" s="12" t="s">
        <v>31</v>
      </c>
      <c r="AX1510" s="12" t="s">
        <v>69</v>
      </c>
      <c r="AY1510" s="153" t="s">
        <v>212</v>
      </c>
    </row>
    <row r="1511" spans="2:65" s="12" customFormat="1">
      <c r="B1511" s="152"/>
      <c r="D1511" s="150" t="s">
        <v>226</v>
      </c>
      <c r="E1511" s="153" t="s">
        <v>19</v>
      </c>
      <c r="F1511" s="154" t="s">
        <v>3885</v>
      </c>
      <c r="H1511" s="155">
        <v>24.184999999999999</v>
      </c>
      <c r="I1511" s="156"/>
      <c r="L1511" s="152"/>
      <c r="M1511" s="157"/>
      <c r="T1511" s="158"/>
      <c r="AT1511" s="153" t="s">
        <v>226</v>
      </c>
      <c r="AU1511" s="153" t="s">
        <v>236</v>
      </c>
      <c r="AV1511" s="12" t="s">
        <v>79</v>
      </c>
      <c r="AW1511" s="12" t="s">
        <v>31</v>
      </c>
      <c r="AX1511" s="12" t="s">
        <v>69</v>
      </c>
      <c r="AY1511" s="153" t="s">
        <v>212</v>
      </c>
    </row>
    <row r="1512" spans="2:65" s="12" customFormat="1">
      <c r="B1512" s="152"/>
      <c r="D1512" s="150" t="s">
        <v>226</v>
      </c>
      <c r="E1512" s="153" t="s">
        <v>19</v>
      </c>
      <c r="F1512" s="154" t="s">
        <v>3886</v>
      </c>
      <c r="H1512" s="155">
        <v>261.58999999999997</v>
      </c>
      <c r="I1512" s="156"/>
      <c r="L1512" s="152"/>
      <c r="M1512" s="157"/>
      <c r="T1512" s="158"/>
      <c r="AT1512" s="153" t="s">
        <v>226</v>
      </c>
      <c r="AU1512" s="153" t="s">
        <v>236</v>
      </c>
      <c r="AV1512" s="12" t="s">
        <v>79</v>
      </c>
      <c r="AW1512" s="12" t="s">
        <v>31</v>
      </c>
      <c r="AX1512" s="12" t="s">
        <v>69</v>
      </c>
      <c r="AY1512" s="153" t="s">
        <v>212</v>
      </c>
    </row>
    <row r="1513" spans="2:65" s="12" customFormat="1">
      <c r="B1513" s="152"/>
      <c r="D1513" s="150" t="s">
        <v>226</v>
      </c>
      <c r="E1513" s="153" t="s">
        <v>19</v>
      </c>
      <c r="F1513" s="154" t="s">
        <v>3887</v>
      </c>
      <c r="H1513" s="155">
        <v>23.7</v>
      </c>
      <c r="I1513" s="156"/>
      <c r="L1513" s="152"/>
      <c r="M1513" s="157"/>
      <c r="T1513" s="158"/>
      <c r="AT1513" s="153" t="s">
        <v>226</v>
      </c>
      <c r="AU1513" s="153" t="s">
        <v>236</v>
      </c>
      <c r="AV1513" s="12" t="s">
        <v>79</v>
      </c>
      <c r="AW1513" s="12" t="s">
        <v>31</v>
      </c>
      <c r="AX1513" s="12" t="s">
        <v>69</v>
      </c>
      <c r="AY1513" s="153" t="s">
        <v>212</v>
      </c>
    </row>
    <row r="1514" spans="2:65" s="13" customFormat="1">
      <c r="B1514" s="159"/>
      <c r="D1514" s="150" t="s">
        <v>226</v>
      </c>
      <c r="E1514" s="160" t="s">
        <v>19</v>
      </c>
      <c r="F1514" s="161" t="s">
        <v>228</v>
      </c>
      <c r="H1514" s="162">
        <v>434.97500000000002</v>
      </c>
      <c r="I1514" s="163"/>
      <c r="L1514" s="159"/>
      <c r="M1514" s="164"/>
      <c r="T1514" s="165"/>
      <c r="AT1514" s="160" t="s">
        <v>226</v>
      </c>
      <c r="AU1514" s="160" t="s">
        <v>236</v>
      </c>
      <c r="AV1514" s="13" t="s">
        <v>229</v>
      </c>
      <c r="AW1514" s="13" t="s">
        <v>31</v>
      </c>
      <c r="AX1514" s="13" t="s">
        <v>77</v>
      </c>
      <c r="AY1514" s="160" t="s">
        <v>212</v>
      </c>
    </row>
    <row r="1515" spans="2:65" s="1" customFormat="1" ht="16.5" customHeight="1">
      <c r="B1515" s="34"/>
      <c r="C1515" s="133" t="s">
        <v>1784</v>
      </c>
      <c r="D1515" s="133" t="s">
        <v>215</v>
      </c>
      <c r="E1515" s="134" t="s">
        <v>3888</v>
      </c>
      <c r="F1515" s="135" t="s">
        <v>3889</v>
      </c>
      <c r="G1515" s="136" t="s">
        <v>495</v>
      </c>
      <c r="H1515" s="137">
        <v>434.97500000000002</v>
      </c>
      <c r="I1515" s="138"/>
      <c r="J1515" s="139">
        <f>ROUND(I1515*H1515,2)</f>
        <v>0</v>
      </c>
      <c r="K1515" s="135" t="s">
        <v>219</v>
      </c>
      <c r="L1515" s="34"/>
      <c r="M1515" s="140" t="s">
        <v>19</v>
      </c>
      <c r="N1515" s="141" t="s">
        <v>40</v>
      </c>
      <c r="P1515" s="142">
        <f>O1515*H1515</f>
        <v>0</v>
      </c>
      <c r="Q1515" s="142">
        <v>0</v>
      </c>
      <c r="R1515" s="142">
        <f>Q1515*H1515</f>
        <v>0</v>
      </c>
      <c r="S1515" s="142">
        <v>0</v>
      </c>
      <c r="T1515" s="143">
        <f>S1515*H1515</f>
        <v>0</v>
      </c>
      <c r="AR1515" s="144" t="s">
        <v>229</v>
      </c>
      <c r="AT1515" s="144" t="s">
        <v>215</v>
      </c>
      <c r="AU1515" s="144" t="s">
        <v>236</v>
      </c>
      <c r="AY1515" s="19" t="s">
        <v>212</v>
      </c>
      <c r="BE1515" s="145">
        <f>IF(N1515="základní",J1515,0)</f>
        <v>0</v>
      </c>
      <c r="BF1515" s="145">
        <f>IF(N1515="snížená",J1515,0)</f>
        <v>0</v>
      </c>
      <c r="BG1515" s="145">
        <f>IF(N1515="zákl. přenesená",J1515,0)</f>
        <v>0</v>
      </c>
      <c r="BH1515" s="145">
        <f>IF(N1515="sníž. přenesená",J1515,0)</f>
        <v>0</v>
      </c>
      <c r="BI1515" s="145">
        <f>IF(N1515="nulová",J1515,0)</f>
        <v>0</v>
      </c>
      <c r="BJ1515" s="19" t="s">
        <v>77</v>
      </c>
      <c r="BK1515" s="145">
        <f>ROUND(I1515*H1515,2)</f>
        <v>0</v>
      </c>
      <c r="BL1515" s="19" t="s">
        <v>229</v>
      </c>
      <c r="BM1515" s="144" t="s">
        <v>3890</v>
      </c>
    </row>
    <row r="1516" spans="2:65" s="1" customFormat="1">
      <c r="B1516" s="34"/>
      <c r="D1516" s="146" t="s">
        <v>222</v>
      </c>
      <c r="F1516" s="147" t="s">
        <v>3891</v>
      </c>
      <c r="I1516" s="148"/>
      <c r="L1516" s="34"/>
      <c r="M1516" s="149"/>
      <c r="T1516" s="55"/>
      <c r="AT1516" s="19" t="s">
        <v>222</v>
      </c>
      <c r="AU1516" s="19" t="s">
        <v>236</v>
      </c>
    </row>
    <row r="1517" spans="2:65" s="14" customFormat="1">
      <c r="B1517" s="170"/>
      <c r="D1517" s="150" t="s">
        <v>226</v>
      </c>
      <c r="E1517" s="171" t="s">
        <v>19</v>
      </c>
      <c r="F1517" s="172" t="s">
        <v>3892</v>
      </c>
      <c r="H1517" s="171" t="s">
        <v>19</v>
      </c>
      <c r="I1517" s="173"/>
      <c r="L1517" s="170"/>
      <c r="M1517" s="174"/>
      <c r="T1517" s="175"/>
      <c r="AT1517" s="171" t="s">
        <v>226</v>
      </c>
      <c r="AU1517" s="171" t="s">
        <v>236</v>
      </c>
      <c r="AV1517" s="14" t="s">
        <v>77</v>
      </c>
      <c r="AW1517" s="14" t="s">
        <v>31</v>
      </c>
      <c r="AX1517" s="14" t="s">
        <v>69</v>
      </c>
      <c r="AY1517" s="171" t="s">
        <v>212</v>
      </c>
    </row>
    <row r="1518" spans="2:65" s="12" customFormat="1">
      <c r="B1518" s="152"/>
      <c r="D1518" s="150" t="s">
        <v>226</v>
      </c>
      <c r="E1518" s="153" t="s">
        <v>19</v>
      </c>
      <c r="F1518" s="154" t="s">
        <v>3884</v>
      </c>
      <c r="H1518" s="155">
        <v>125.5</v>
      </c>
      <c r="I1518" s="156"/>
      <c r="L1518" s="152"/>
      <c r="M1518" s="157"/>
      <c r="T1518" s="158"/>
      <c r="AT1518" s="153" t="s">
        <v>226</v>
      </c>
      <c r="AU1518" s="153" t="s">
        <v>236</v>
      </c>
      <c r="AV1518" s="12" t="s">
        <v>79</v>
      </c>
      <c r="AW1518" s="12" t="s">
        <v>31</v>
      </c>
      <c r="AX1518" s="12" t="s">
        <v>69</v>
      </c>
      <c r="AY1518" s="153" t="s">
        <v>212</v>
      </c>
    </row>
    <row r="1519" spans="2:65" s="12" customFormat="1">
      <c r="B1519" s="152"/>
      <c r="D1519" s="150" t="s">
        <v>226</v>
      </c>
      <c r="E1519" s="153" t="s">
        <v>19</v>
      </c>
      <c r="F1519" s="154" t="s">
        <v>3885</v>
      </c>
      <c r="H1519" s="155">
        <v>24.184999999999999</v>
      </c>
      <c r="I1519" s="156"/>
      <c r="L1519" s="152"/>
      <c r="M1519" s="157"/>
      <c r="T1519" s="158"/>
      <c r="AT1519" s="153" t="s">
        <v>226</v>
      </c>
      <c r="AU1519" s="153" t="s">
        <v>236</v>
      </c>
      <c r="AV1519" s="12" t="s">
        <v>79</v>
      </c>
      <c r="AW1519" s="12" t="s">
        <v>31</v>
      </c>
      <c r="AX1519" s="12" t="s">
        <v>69</v>
      </c>
      <c r="AY1519" s="153" t="s">
        <v>212</v>
      </c>
    </row>
    <row r="1520" spans="2:65" s="12" customFormat="1">
      <c r="B1520" s="152"/>
      <c r="D1520" s="150" t="s">
        <v>226</v>
      </c>
      <c r="E1520" s="153" t="s">
        <v>19</v>
      </c>
      <c r="F1520" s="154" t="s">
        <v>3886</v>
      </c>
      <c r="H1520" s="155">
        <v>261.58999999999997</v>
      </c>
      <c r="I1520" s="156"/>
      <c r="L1520" s="152"/>
      <c r="M1520" s="157"/>
      <c r="T1520" s="158"/>
      <c r="AT1520" s="153" t="s">
        <v>226</v>
      </c>
      <c r="AU1520" s="153" t="s">
        <v>236</v>
      </c>
      <c r="AV1520" s="12" t="s">
        <v>79</v>
      </c>
      <c r="AW1520" s="12" t="s">
        <v>31</v>
      </c>
      <c r="AX1520" s="12" t="s">
        <v>69</v>
      </c>
      <c r="AY1520" s="153" t="s">
        <v>212</v>
      </c>
    </row>
    <row r="1521" spans="2:65" s="12" customFormat="1">
      <c r="B1521" s="152"/>
      <c r="D1521" s="150" t="s">
        <v>226</v>
      </c>
      <c r="E1521" s="153" t="s">
        <v>19</v>
      </c>
      <c r="F1521" s="154" t="s">
        <v>3887</v>
      </c>
      <c r="H1521" s="155">
        <v>23.7</v>
      </c>
      <c r="I1521" s="156"/>
      <c r="L1521" s="152"/>
      <c r="M1521" s="157"/>
      <c r="T1521" s="158"/>
      <c r="AT1521" s="153" t="s">
        <v>226</v>
      </c>
      <c r="AU1521" s="153" t="s">
        <v>236</v>
      </c>
      <c r="AV1521" s="12" t="s">
        <v>79</v>
      </c>
      <c r="AW1521" s="12" t="s">
        <v>31</v>
      </c>
      <c r="AX1521" s="12" t="s">
        <v>69</v>
      </c>
      <c r="AY1521" s="153" t="s">
        <v>212</v>
      </c>
    </row>
    <row r="1522" spans="2:65" s="13" customFormat="1">
      <c r="B1522" s="159"/>
      <c r="D1522" s="150" t="s">
        <v>226</v>
      </c>
      <c r="E1522" s="160" t="s">
        <v>19</v>
      </c>
      <c r="F1522" s="161" t="s">
        <v>228</v>
      </c>
      <c r="H1522" s="162">
        <v>434.97500000000002</v>
      </c>
      <c r="I1522" s="163"/>
      <c r="L1522" s="159"/>
      <c r="M1522" s="164"/>
      <c r="T1522" s="165"/>
      <c r="AT1522" s="160" t="s">
        <v>226</v>
      </c>
      <c r="AU1522" s="160" t="s">
        <v>236</v>
      </c>
      <c r="AV1522" s="13" t="s">
        <v>229</v>
      </c>
      <c r="AW1522" s="13" t="s">
        <v>31</v>
      </c>
      <c r="AX1522" s="13" t="s">
        <v>77</v>
      </c>
      <c r="AY1522" s="160" t="s">
        <v>212</v>
      </c>
    </row>
    <row r="1523" spans="2:65" s="1" customFormat="1" ht="16.5" customHeight="1">
      <c r="B1523" s="34"/>
      <c r="C1523" s="133" t="s">
        <v>1791</v>
      </c>
      <c r="D1523" s="133" t="s">
        <v>215</v>
      </c>
      <c r="E1523" s="134" t="s">
        <v>3893</v>
      </c>
      <c r="F1523" s="135" t="s">
        <v>3894</v>
      </c>
      <c r="G1523" s="136" t="s">
        <v>495</v>
      </c>
      <c r="H1523" s="137">
        <v>434.97500000000002</v>
      </c>
      <c r="I1523" s="138"/>
      <c r="J1523" s="139">
        <f>ROUND(I1523*H1523,2)</f>
        <v>0</v>
      </c>
      <c r="K1523" s="135" t="s">
        <v>245</v>
      </c>
      <c r="L1523" s="34"/>
      <c r="M1523" s="140" t="s">
        <v>19</v>
      </c>
      <c r="N1523" s="141" t="s">
        <v>40</v>
      </c>
      <c r="P1523" s="142">
        <f>O1523*H1523</f>
        <v>0</v>
      </c>
      <c r="Q1523" s="142">
        <v>0</v>
      </c>
      <c r="R1523" s="142">
        <f>Q1523*H1523</f>
        <v>0</v>
      </c>
      <c r="S1523" s="142">
        <v>0</v>
      </c>
      <c r="T1523" s="143">
        <f>S1523*H1523</f>
        <v>0</v>
      </c>
      <c r="AR1523" s="144" t="s">
        <v>229</v>
      </c>
      <c r="AT1523" s="144" t="s">
        <v>215</v>
      </c>
      <c r="AU1523" s="144" t="s">
        <v>236</v>
      </c>
      <c r="AY1523" s="19" t="s">
        <v>212</v>
      </c>
      <c r="BE1523" s="145">
        <f>IF(N1523="základní",J1523,0)</f>
        <v>0</v>
      </c>
      <c r="BF1523" s="145">
        <f>IF(N1523="snížená",J1523,0)</f>
        <v>0</v>
      </c>
      <c r="BG1523" s="145">
        <f>IF(N1523="zákl. přenesená",J1523,0)</f>
        <v>0</v>
      </c>
      <c r="BH1523" s="145">
        <f>IF(N1523="sníž. přenesená",J1523,0)</f>
        <v>0</v>
      </c>
      <c r="BI1523" s="145">
        <f>IF(N1523="nulová",J1523,0)</f>
        <v>0</v>
      </c>
      <c r="BJ1523" s="19" t="s">
        <v>77</v>
      </c>
      <c r="BK1523" s="145">
        <f>ROUND(I1523*H1523,2)</f>
        <v>0</v>
      </c>
      <c r="BL1523" s="19" t="s">
        <v>229</v>
      </c>
      <c r="BM1523" s="144" t="s">
        <v>3895</v>
      </c>
    </row>
    <row r="1524" spans="2:65" s="1" customFormat="1" ht="48.75">
      <c r="B1524" s="34"/>
      <c r="D1524" s="150" t="s">
        <v>224</v>
      </c>
      <c r="F1524" s="151" t="s">
        <v>3896</v>
      </c>
      <c r="I1524" s="148"/>
      <c r="L1524" s="34"/>
      <c r="M1524" s="149"/>
      <c r="T1524" s="55"/>
      <c r="AT1524" s="19" t="s">
        <v>224</v>
      </c>
      <c r="AU1524" s="19" t="s">
        <v>236</v>
      </c>
    </row>
    <row r="1525" spans="2:65" s="14" customFormat="1" ht="22.5">
      <c r="B1525" s="170"/>
      <c r="D1525" s="150" t="s">
        <v>226</v>
      </c>
      <c r="E1525" s="171" t="s">
        <v>19</v>
      </c>
      <c r="F1525" s="172" t="s">
        <v>3897</v>
      </c>
      <c r="H1525" s="171" t="s">
        <v>19</v>
      </c>
      <c r="I1525" s="173"/>
      <c r="L1525" s="170"/>
      <c r="M1525" s="174"/>
      <c r="T1525" s="175"/>
      <c r="AT1525" s="171" t="s">
        <v>226</v>
      </c>
      <c r="AU1525" s="171" t="s">
        <v>236</v>
      </c>
      <c r="AV1525" s="14" t="s">
        <v>77</v>
      </c>
      <c r="AW1525" s="14" t="s">
        <v>31</v>
      </c>
      <c r="AX1525" s="14" t="s">
        <v>69</v>
      </c>
      <c r="AY1525" s="171" t="s">
        <v>212</v>
      </c>
    </row>
    <row r="1526" spans="2:65" s="12" customFormat="1">
      <c r="B1526" s="152"/>
      <c r="D1526" s="150" t="s">
        <v>226</v>
      </c>
      <c r="E1526" s="153" t="s">
        <v>19</v>
      </c>
      <c r="F1526" s="154" t="s">
        <v>3898</v>
      </c>
      <c r="H1526" s="155">
        <v>125.5</v>
      </c>
      <c r="I1526" s="156"/>
      <c r="L1526" s="152"/>
      <c r="M1526" s="157"/>
      <c r="T1526" s="158"/>
      <c r="AT1526" s="153" t="s">
        <v>226</v>
      </c>
      <c r="AU1526" s="153" t="s">
        <v>236</v>
      </c>
      <c r="AV1526" s="12" t="s">
        <v>79</v>
      </c>
      <c r="AW1526" s="12" t="s">
        <v>31</v>
      </c>
      <c r="AX1526" s="12" t="s">
        <v>69</v>
      </c>
      <c r="AY1526" s="153" t="s">
        <v>212</v>
      </c>
    </row>
    <row r="1527" spans="2:65" s="12" customFormat="1">
      <c r="B1527" s="152"/>
      <c r="D1527" s="150" t="s">
        <v>226</v>
      </c>
      <c r="E1527" s="153" t="s">
        <v>19</v>
      </c>
      <c r="F1527" s="154" t="s">
        <v>3899</v>
      </c>
      <c r="H1527" s="155">
        <v>24.184999999999999</v>
      </c>
      <c r="I1527" s="156"/>
      <c r="L1527" s="152"/>
      <c r="M1527" s="157"/>
      <c r="T1527" s="158"/>
      <c r="AT1527" s="153" t="s">
        <v>226</v>
      </c>
      <c r="AU1527" s="153" t="s">
        <v>236</v>
      </c>
      <c r="AV1527" s="12" t="s">
        <v>79</v>
      </c>
      <c r="AW1527" s="12" t="s">
        <v>31</v>
      </c>
      <c r="AX1527" s="12" t="s">
        <v>69</v>
      </c>
      <c r="AY1527" s="153" t="s">
        <v>212</v>
      </c>
    </row>
    <row r="1528" spans="2:65" s="12" customFormat="1">
      <c r="B1528" s="152"/>
      <c r="D1528" s="150" t="s">
        <v>226</v>
      </c>
      <c r="E1528" s="153" t="s">
        <v>19</v>
      </c>
      <c r="F1528" s="154" t="s">
        <v>3900</v>
      </c>
      <c r="H1528" s="155">
        <v>261.58999999999997</v>
      </c>
      <c r="I1528" s="156"/>
      <c r="L1528" s="152"/>
      <c r="M1528" s="157"/>
      <c r="T1528" s="158"/>
      <c r="AT1528" s="153" t="s">
        <v>226</v>
      </c>
      <c r="AU1528" s="153" t="s">
        <v>236</v>
      </c>
      <c r="AV1528" s="12" t="s">
        <v>79</v>
      </c>
      <c r="AW1528" s="12" t="s">
        <v>31</v>
      </c>
      <c r="AX1528" s="12" t="s">
        <v>69</v>
      </c>
      <c r="AY1528" s="153" t="s">
        <v>212</v>
      </c>
    </row>
    <row r="1529" spans="2:65" s="12" customFormat="1">
      <c r="B1529" s="152"/>
      <c r="D1529" s="150" t="s">
        <v>226</v>
      </c>
      <c r="E1529" s="153" t="s">
        <v>19</v>
      </c>
      <c r="F1529" s="154" t="s">
        <v>3901</v>
      </c>
      <c r="H1529" s="155">
        <v>23.7</v>
      </c>
      <c r="I1529" s="156"/>
      <c r="L1529" s="152"/>
      <c r="M1529" s="157"/>
      <c r="T1529" s="158"/>
      <c r="AT1529" s="153" t="s">
        <v>226</v>
      </c>
      <c r="AU1529" s="153" t="s">
        <v>236</v>
      </c>
      <c r="AV1529" s="12" t="s">
        <v>79</v>
      </c>
      <c r="AW1529" s="12" t="s">
        <v>31</v>
      </c>
      <c r="AX1529" s="12" t="s">
        <v>69</v>
      </c>
      <c r="AY1529" s="153" t="s">
        <v>212</v>
      </c>
    </row>
    <row r="1530" spans="2:65" s="13" customFormat="1">
      <c r="B1530" s="159"/>
      <c r="D1530" s="150" t="s">
        <v>226</v>
      </c>
      <c r="E1530" s="160" t="s">
        <v>19</v>
      </c>
      <c r="F1530" s="161" t="s">
        <v>228</v>
      </c>
      <c r="H1530" s="162">
        <v>434.97500000000002</v>
      </c>
      <c r="I1530" s="163"/>
      <c r="L1530" s="159"/>
      <c r="M1530" s="164"/>
      <c r="T1530" s="165"/>
      <c r="AT1530" s="160" t="s">
        <v>226</v>
      </c>
      <c r="AU1530" s="160" t="s">
        <v>236</v>
      </c>
      <c r="AV1530" s="13" t="s">
        <v>229</v>
      </c>
      <c r="AW1530" s="13" t="s">
        <v>31</v>
      </c>
      <c r="AX1530" s="13" t="s">
        <v>77</v>
      </c>
      <c r="AY1530" s="160" t="s">
        <v>212</v>
      </c>
    </row>
    <row r="1531" spans="2:65" s="1" customFormat="1" ht="16.5" customHeight="1">
      <c r="B1531" s="34"/>
      <c r="C1531" s="133" t="s">
        <v>1805</v>
      </c>
      <c r="D1531" s="133" t="s">
        <v>215</v>
      </c>
      <c r="E1531" s="134" t="s">
        <v>3902</v>
      </c>
      <c r="F1531" s="135" t="s">
        <v>3903</v>
      </c>
      <c r="G1531" s="136" t="s">
        <v>495</v>
      </c>
      <c r="H1531" s="137">
        <v>28.577999999999999</v>
      </c>
      <c r="I1531" s="138"/>
      <c r="J1531" s="139">
        <f>ROUND(I1531*H1531,2)</f>
        <v>0</v>
      </c>
      <c r="K1531" s="135" t="s">
        <v>219</v>
      </c>
      <c r="L1531" s="34"/>
      <c r="M1531" s="140" t="s">
        <v>19</v>
      </c>
      <c r="N1531" s="141" t="s">
        <v>40</v>
      </c>
      <c r="P1531" s="142">
        <f>O1531*H1531</f>
        <v>0</v>
      </c>
      <c r="Q1531" s="142">
        <v>2.0140000000000002E-2</v>
      </c>
      <c r="R1531" s="142">
        <f>Q1531*H1531</f>
        <v>0.57556092000000003</v>
      </c>
      <c r="S1531" s="142">
        <v>0</v>
      </c>
      <c r="T1531" s="143">
        <f>S1531*H1531</f>
        <v>0</v>
      </c>
      <c r="AR1531" s="144" t="s">
        <v>229</v>
      </c>
      <c r="AT1531" s="144" t="s">
        <v>215</v>
      </c>
      <c r="AU1531" s="144" t="s">
        <v>236</v>
      </c>
      <c r="AY1531" s="19" t="s">
        <v>212</v>
      </c>
      <c r="BE1531" s="145">
        <f>IF(N1531="základní",J1531,0)</f>
        <v>0</v>
      </c>
      <c r="BF1531" s="145">
        <f>IF(N1531="snížená",J1531,0)</f>
        <v>0</v>
      </c>
      <c r="BG1531" s="145">
        <f>IF(N1531="zákl. přenesená",J1531,0)</f>
        <v>0</v>
      </c>
      <c r="BH1531" s="145">
        <f>IF(N1531="sníž. přenesená",J1531,0)</f>
        <v>0</v>
      </c>
      <c r="BI1531" s="145">
        <f>IF(N1531="nulová",J1531,0)</f>
        <v>0</v>
      </c>
      <c r="BJ1531" s="19" t="s">
        <v>77</v>
      </c>
      <c r="BK1531" s="145">
        <f>ROUND(I1531*H1531,2)</f>
        <v>0</v>
      </c>
      <c r="BL1531" s="19" t="s">
        <v>229</v>
      </c>
      <c r="BM1531" s="144" t="s">
        <v>3904</v>
      </c>
    </row>
    <row r="1532" spans="2:65" s="1" customFormat="1">
      <c r="B1532" s="34"/>
      <c r="D1532" s="146" t="s">
        <v>222</v>
      </c>
      <c r="F1532" s="147" t="s">
        <v>3905</v>
      </c>
      <c r="I1532" s="148"/>
      <c r="L1532" s="34"/>
      <c r="M1532" s="149"/>
      <c r="T1532" s="55"/>
      <c r="AT1532" s="19" t="s">
        <v>222</v>
      </c>
      <c r="AU1532" s="19" t="s">
        <v>236</v>
      </c>
    </row>
    <row r="1533" spans="2:65" s="14" customFormat="1">
      <c r="B1533" s="170"/>
      <c r="D1533" s="150" t="s">
        <v>226</v>
      </c>
      <c r="E1533" s="171" t="s">
        <v>19</v>
      </c>
      <c r="F1533" s="172" t="s">
        <v>3906</v>
      </c>
      <c r="H1533" s="171" t="s">
        <v>19</v>
      </c>
      <c r="I1533" s="173"/>
      <c r="L1533" s="170"/>
      <c r="M1533" s="174"/>
      <c r="T1533" s="175"/>
      <c r="AT1533" s="171" t="s">
        <v>226</v>
      </c>
      <c r="AU1533" s="171" t="s">
        <v>236</v>
      </c>
      <c r="AV1533" s="14" t="s">
        <v>77</v>
      </c>
      <c r="AW1533" s="14" t="s">
        <v>31</v>
      </c>
      <c r="AX1533" s="14" t="s">
        <v>69</v>
      </c>
      <c r="AY1533" s="171" t="s">
        <v>212</v>
      </c>
    </row>
    <row r="1534" spans="2:65" s="12" customFormat="1">
      <c r="B1534" s="152"/>
      <c r="D1534" s="150" t="s">
        <v>226</v>
      </c>
      <c r="E1534" s="153" t="s">
        <v>19</v>
      </c>
      <c r="F1534" s="154" t="s">
        <v>3907</v>
      </c>
      <c r="H1534" s="155">
        <v>2.419</v>
      </c>
      <c r="I1534" s="156"/>
      <c r="L1534" s="152"/>
      <c r="M1534" s="157"/>
      <c r="T1534" s="158"/>
      <c r="AT1534" s="153" t="s">
        <v>226</v>
      </c>
      <c r="AU1534" s="153" t="s">
        <v>236</v>
      </c>
      <c r="AV1534" s="12" t="s">
        <v>79</v>
      </c>
      <c r="AW1534" s="12" t="s">
        <v>31</v>
      </c>
      <c r="AX1534" s="12" t="s">
        <v>69</v>
      </c>
      <c r="AY1534" s="153" t="s">
        <v>212</v>
      </c>
    </row>
    <row r="1535" spans="2:65" s="12" customFormat="1">
      <c r="B1535" s="152"/>
      <c r="D1535" s="150" t="s">
        <v>226</v>
      </c>
      <c r="E1535" s="153" t="s">
        <v>19</v>
      </c>
      <c r="F1535" s="154" t="s">
        <v>3908</v>
      </c>
      <c r="H1535" s="155">
        <v>26.158999999999999</v>
      </c>
      <c r="I1535" s="156"/>
      <c r="L1535" s="152"/>
      <c r="M1535" s="157"/>
      <c r="T1535" s="158"/>
      <c r="AT1535" s="153" t="s">
        <v>226</v>
      </c>
      <c r="AU1535" s="153" t="s">
        <v>236</v>
      </c>
      <c r="AV1535" s="12" t="s">
        <v>79</v>
      </c>
      <c r="AW1535" s="12" t="s">
        <v>31</v>
      </c>
      <c r="AX1535" s="12" t="s">
        <v>69</v>
      </c>
      <c r="AY1535" s="153" t="s">
        <v>212</v>
      </c>
    </row>
    <row r="1536" spans="2:65" s="13" customFormat="1">
      <c r="B1536" s="159"/>
      <c r="D1536" s="150" t="s">
        <v>226</v>
      </c>
      <c r="E1536" s="160" t="s">
        <v>19</v>
      </c>
      <c r="F1536" s="161" t="s">
        <v>228</v>
      </c>
      <c r="H1536" s="162">
        <v>28.577999999999999</v>
      </c>
      <c r="I1536" s="163"/>
      <c r="L1536" s="159"/>
      <c r="M1536" s="164"/>
      <c r="T1536" s="165"/>
      <c r="AT1536" s="160" t="s">
        <v>226</v>
      </c>
      <c r="AU1536" s="160" t="s">
        <v>236</v>
      </c>
      <c r="AV1536" s="13" t="s">
        <v>229</v>
      </c>
      <c r="AW1536" s="13" t="s">
        <v>31</v>
      </c>
      <c r="AX1536" s="13" t="s">
        <v>77</v>
      </c>
      <c r="AY1536" s="160" t="s">
        <v>212</v>
      </c>
    </row>
    <row r="1537" spans="2:65" s="14" customFormat="1" ht="22.5">
      <c r="B1537" s="170"/>
      <c r="D1537" s="150" t="s">
        <v>226</v>
      </c>
      <c r="E1537" s="171" t="s">
        <v>19</v>
      </c>
      <c r="F1537" s="172" t="s">
        <v>3909</v>
      </c>
      <c r="H1537" s="171" t="s">
        <v>19</v>
      </c>
      <c r="I1537" s="173"/>
      <c r="L1537" s="170"/>
      <c r="M1537" s="174"/>
      <c r="T1537" s="175"/>
      <c r="AT1537" s="171" t="s">
        <v>226</v>
      </c>
      <c r="AU1537" s="171" t="s">
        <v>236</v>
      </c>
      <c r="AV1537" s="14" t="s">
        <v>77</v>
      </c>
      <c r="AW1537" s="14" t="s">
        <v>31</v>
      </c>
      <c r="AX1537" s="14" t="s">
        <v>69</v>
      </c>
      <c r="AY1537" s="171" t="s">
        <v>212</v>
      </c>
    </row>
    <row r="1538" spans="2:65" s="1" customFormat="1" ht="21.75" customHeight="1">
      <c r="B1538" s="34"/>
      <c r="C1538" s="133" t="s">
        <v>1812</v>
      </c>
      <c r="D1538" s="133" t="s">
        <v>215</v>
      </c>
      <c r="E1538" s="134" t="s">
        <v>3910</v>
      </c>
      <c r="F1538" s="135" t="s">
        <v>3911</v>
      </c>
      <c r="G1538" s="136" t="s">
        <v>495</v>
      </c>
      <c r="H1538" s="137">
        <v>28.577999999999999</v>
      </c>
      <c r="I1538" s="138"/>
      <c r="J1538" s="139">
        <f>ROUND(I1538*H1538,2)</f>
        <v>0</v>
      </c>
      <c r="K1538" s="135" t="s">
        <v>219</v>
      </c>
      <c r="L1538" s="34"/>
      <c r="M1538" s="140" t="s">
        <v>19</v>
      </c>
      <c r="N1538" s="141" t="s">
        <v>40</v>
      </c>
      <c r="P1538" s="142">
        <f>O1538*H1538</f>
        <v>0</v>
      </c>
      <c r="Q1538" s="142">
        <v>3.8850000000000003E-2</v>
      </c>
      <c r="R1538" s="142">
        <f>Q1538*H1538</f>
        <v>1.1102552999999999</v>
      </c>
      <c r="S1538" s="142">
        <v>0</v>
      </c>
      <c r="T1538" s="143">
        <f>S1538*H1538</f>
        <v>0</v>
      </c>
      <c r="AR1538" s="144" t="s">
        <v>229</v>
      </c>
      <c r="AT1538" s="144" t="s">
        <v>215</v>
      </c>
      <c r="AU1538" s="144" t="s">
        <v>236</v>
      </c>
      <c r="AY1538" s="19" t="s">
        <v>212</v>
      </c>
      <c r="BE1538" s="145">
        <f>IF(N1538="základní",J1538,0)</f>
        <v>0</v>
      </c>
      <c r="BF1538" s="145">
        <f>IF(N1538="snížená",J1538,0)</f>
        <v>0</v>
      </c>
      <c r="BG1538" s="145">
        <f>IF(N1538="zákl. přenesená",J1538,0)</f>
        <v>0</v>
      </c>
      <c r="BH1538" s="145">
        <f>IF(N1538="sníž. přenesená",J1538,0)</f>
        <v>0</v>
      </c>
      <c r="BI1538" s="145">
        <f>IF(N1538="nulová",J1538,0)</f>
        <v>0</v>
      </c>
      <c r="BJ1538" s="19" t="s">
        <v>77</v>
      </c>
      <c r="BK1538" s="145">
        <f>ROUND(I1538*H1538,2)</f>
        <v>0</v>
      </c>
      <c r="BL1538" s="19" t="s">
        <v>229</v>
      </c>
      <c r="BM1538" s="144" t="s">
        <v>3912</v>
      </c>
    </row>
    <row r="1539" spans="2:65" s="1" customFormat="1">
      <c r="B1539" s="34"/>
      <c r="D1539" s="146" t="s">
        <v>222</v>
      </c>
      <c r="F1539" s="147" t="s">
        <v>3913</v>
      </c>
      <c r="I1539" s="148"/>
      <c r="L1539" s="34"/>
      <c r="M1539" s="149"/>
      <c r="T1539" s="55"/>
      <c r="AT1539" s="19" t="s">
        <v>222</v>
      </c>
      <c r="AU1539" s="19" t="s">
        <v>236</v>
      </c>
    </row>
    <row r="1540" spans="2:65" s="14" customFormat="1">
      <c r="B1540" s="170"/>
      <c r="D1540" s="150" t="s">
        <v>226</v>
      </c>
      <c r="E1540" s="171" t="s">
        <v>19</v>
      </c>
      <c r="F1540" s="172" t="s">
        <v>3914</v>
      </c>
      <c r="H1540" s="171" t="s">
        <v>19</v>
      </c>
      <c r="I1540" s="173"/>
      <c r="L1540" s="170"/>
      <c r="M1540" s="174"/>
      <c r="T1540" s="175"/>
      <c r="AT1540" s="171" t="s">
        <v>226</v>
      </c>
      <c r="AU1540" s="171" t="s">
        <v>236</v>
      </c>
      <c r="AV1540" s="14" t="s">
        <v>77</v>
      </c>
      <c r="AW1540" s="14" t="s">
        <v>31</v>
      </c>
      <c r="AX1540" s="14" t="s">
        <v>69</v>
      </c>
      <c r="AY1540" s="171" t="s">
        <v>212</v>
      </c>
    </row>
    <row r="1541" spans="2:65" s="12" customFormat="1">
      <c r="B1541" s="152"/>
      <c r="D1541" s="150" t="s">
        <v>226</v>
      </c>
      <c r="E1541" s="153" t="s">
        <v>19</v>
      </c>
      <c r="F1541" s="154" t="s">
        <v>3907</v>
      </c>
      <c r="H1541" s="155">
        <v>2.419</v>
      </c>
      <c r="I1541" s="156"/>
      <c r="L1541" s="152"/>
      <c r="M1541" s="157"/>
      <c r="T1541" s="158"/>
      <c r="AT1541" s="153" t="s">
        <v>226</v>
      </c>
      <c r="AU1541" s="153" t="s">
        <v>236</v>
      </c>
      <c r="AV1541" s="12" t="s">
        <v>79</v>
      </c>
      <c r="AW1541" s="12" t="s">
        <v>31</v>
      </c>
      <c r="AX1541" s="12" t="s">
        <v>69</v>
      </c>
      <c r="AY1541" s="153" t="s">
        <v>212</v>
      </c>
    </row>
    <row r="1542" spans="2:65" s="12" customFormat="1">
      <c r="B1542" s="152"/>
      <c r="D1542" s="150" t="s">
        <v>226</v>
      </c>
      <c r="E1542" s="153" t="s">
        <v>19</v>
      </c>
      <c r="F1542" s="154" t="s">
        <v>3908</v>
      </c>
      <c r="H1542" s="155">
        <v>26.158999999999999</v>
      </c>
      <c r="I1542" s="156"/>
      <c r="L1542" s="152"/>
      <c r="M1542" s="157"/>
      <c r="T1542" s="158"/>
      <c r="AT1542" s="153" t="s">
        <v>226</v>
      </c>
      <c r="AU1542" s="153" t="s">
        <v>236</v>
      </c>
      <c r="AV1542" s="12" t="s">
        <v>79</v>
      </c>
      <c r="AW1542" s="12" t="s">
        <v>31</v>
      </c>
      <c r="AX1542" s="12" t="s">
        <v>69</v>
      </c>
      <c r="AY1542" s="153" t="s">
        <v>212</v>
      </c>
    </row>
    <row r="1543" spans="2:65" s="13" customFormat="1">
      <c r="B1543" s="159"/>
      <c r="D1543" s="150" t="s">
        <v>226</v>
      </c>
      <c r="E1543" s="160" t="s">
        <v>19</v>
      </c>
      <c r="F1543" s="161" t="s">
        <v>228</v>
      </c>
      <c r="H1543" s="162">
        <v>28.577999999999999</v>
      </c>
      <c r="I1543" s="163"/>
      <c r="L1543" s="159"/>
      <c r="M1543" s="164"/>
      <c r="T1543" s="165"/>
      <c r="AT1543" s="160" t="s">
        <v>226</v>
      </c>
      <c r="AU1543" s="160" t="s">
        <v>236</v>
      </c>
      <c r="AV1543" s="13" t="s">
        <v>229</v>
      </c>
      <c r="AW1543" s="13" t="s">
        <v>31</v>
      </c>
      <c r="AX1543" s="13" t="s">
        <v>77</v>
      </c>
      <c r="AY1543" s="160" t="s">
        <v>212</v>
      </c>
    </row>
    <row r="1544" spans="2:65" s="14" customFormat="1" ht="22.5">
      <c r="B1544" s="170"/>
      <c r="D1544" s="150" t="s">
        <v>226</v>
      </c>
      <c r="E1544" s="171" t="s">
        <v>19</v>
      </c>
      <c r="F1544" s="172" t="s">
        <v>3915</v>
      </c>
      <c r="H1544" s="171" t="s">
        <v>19</v>
      </c>
      <c r="I1544" s="173"/>
      <c r="L1544" s="170"/>
      <c r="M1544" s="174"/>
      <c r="T1544" s="175"/>
      <c r="AT1544" s="171" t="s">
        <v>226</v>
      </c>
      <c r="AU1544" s="171" t="s">
        <v>236</v>
      </c>
      <c r="AV1544" s="14" t="s">
        <v>77</v>
      </c>
      <c r="AW1544" s="14" t="s">
        <v>31</v>
      </c>
      <c r="AX1544" s="14" t="s">
        <v>69</v>
      </c>
      <c r="AY1544" s="171" t="s">
        <v>212</v>
      </c>
    </row>
    <row r="1545" spans="2:65" s="1" customFormat="1" ht="21.75" customHeight="1">
      <c r="B1545" s="34"/>
      <c r="C1545" s="133" t="s">
        <v>1818</v>
      </c>
      <c r="D1545" s="133" t="s">
        <v>215</v>
      </c>
      <c r="E1545" s="134" t="s">
        <v>3916</v>
      </c>
      <c r="F1545" s="135" t="s">
        <v>3917</v>
      </c>
      <c r="G1545" s="136" t="s">
        <v>495</v>
      </c>
      <c r="H1545" s="137">
        <v>57.155000000000001</v>
      </c>
      <c r="I1545" s="138"/>
      <c r="J1545" s="139">
        <f>ROUND(I1545*H1545,2)</f>
        <v>0</v>
      </c>
      <c r="K1545" s="135" t="s">
        <v>219</v>
      </c>
      <c r="L1545" s="34"/>
      <c r="M1545" s="140" t="s">
        <v>19</v>
      </c>
      <c r="N1545" s="141" t="s">
        <v>40</v>
      </c>
      <c r="P1545" s="142">
        <f>O1545*H1545</f>
        <v>0</v>
      </c>
      <c r="Q1545" s="142">
        <v>6.0429999999999998E-2</v>
      </c>
      <c r="R1545" s="142">
        <f>Q1545*H1545</f>
        <v>3.4538766499999998</v>
      </c>
      <c r="S1545" s="142">
        <v>0</v>
      </c>
      <c r="T1545" s="143">
        <f>S1545*H1545</f>
        <v>0</v>
      </c>
      <c r="AR1545" s="144" t="s">
        <v>229</v>
      </c>
      <c r="AT1545" s="144" t="s">
        <v>215</v>
      </c>
      <c r="AU1545" s="144" t="s">
        <v>236</v>
      </c>
      <c r="AY1545" s="19" t="s">
        <v>212</v>
      </c>
      <c r="BE1545" s="145">
        <f>IF(N1545="základní",J1545,0)</f>
        <v>0</v>
      </c>
      <c r="BF1545" s="145">
        <f>IF(N1545="snížená",J1545,0)</f>
        <v>0</v>
      </c>
      <c r="BG1545" s="145">
        <f>IF(N1545="zákl. přenesená",J1545,0)</f>
        <v>0</v>
      </c>
      <c r="BH1545" s="145">
        <f>IF(N1545="sníž. přenesená",J1545,0)</f>
        <v>0</v>
      </c>
      <c r="BI1545" s="145">
        <f>IF(N1545="nulová",J1545,0)</f>
        <v>0</v>
      </c>
      <c r="BJ1545" s="19" t="s">
        <v>77</v>
      </c>
      <c r="BK1545" s="145">
        <f>ROUND(I1545*H1545,2)</f>
        <v>0</v>
      </c>
      <c r="BL1545" s="19" t="s">
        <v>229</v>
      </c>
      <c r="BM1545" s="144" t="s">
        <v>3918</v>
      </c>
    </row>
    <row r="1546" spans="2:65" s="1" customFormat="1">
      <c r="B1546" s="34"/>
      <c r="D1546" s="146" t="s">
        <v>222</v>
      </c>
      <c r="F1546" s="147" t="s">
        <v>3919</v>
      </c>
      <c r="I1546" s="148"/>
      <c r="L1546" s="34"/>
      <c r="M1546" s="149"/>
      <c r="T1546" s="55"/>
      <c r="AT1546" s="19" t="s">
        <v>222</v>
      </c>
      <c r="AU1546" s="19" t="s">
        <v>236</v>
      </c>
    </row>
    <row r="1547" spans="2:65" s="14" customFormat="1">
      <c r="B1547" s="170"/>
      <c r="D1547" s="150" t="s">
        <v>226</v>
      </c>
      <c r="E1547" s="171" t="s">
        <v>19</v>
      </c>
      <c r="F1547" s="172" t="s">
        <v>3920</v>
      </c>
      <c r="H1547" s="171" t="s">
        <v>19</v>
      </c>
      <c r="I1547" s="173"/>
      <c r="L1547" s="170"/>
      <c r="M1547" s="174"/>
      <c r="T1547" s="175"/>
      <c r="AT1547" s="171" t="s">
        <v>226</v>
      </c>
      <c r="AU1547" s="171" t="s">
        <v>236</v>
      </c>
      <c r="AV1547" s="14" t="s">
        <v>77</v>
      </c>
      <c r="AW1547" s="14" t="s">
        <v>31</v>
      </c>
      <c r="AX1547" s="14" t="s">
        <v>69</v>
      </c>
      <c r="AY1547" s="171" t="s">
        <v>212</v>
      </c>
    </row>
    <row r="1548" spans="2:65" s="12" customFormat="1">
      <c r="B1548" s="152"/>
      <c r="D1548" s="150" t="s">
        <v>226</v>
      </c>
      <c r="E1548" s="153" t="s">
        <v>19</v>
      </c>
      <c r="F1548" s="154" t="s">
        <v>3921</v>
      </c>
      <c r="H1548" s="155">
        <v>4.8369999999999997</v>
      </c>
      <c r="I1548" s="156"/>
      <c r="L1548" s="152"/>
      <c r="M1548" s="157"/>
      <c r="T1548" s="158"/>
      <c r="AT1548" s="153" t="s">
        <v>226</v>
      </c>
      <c r="AU1548" s="153" t="s">
        <v>236</v>
      </c>
      <c r="AV1548" s="12" t="s">
        <v>79</v>
      </c>
      <c r="AW1548" s="12" t="s">
        <v>31</v>
      </c>
      <c r="AX1548" s="12" t="s">
        <v>69</v>
      </c>
      <c r="AY1548" s="153" t="s">
        <v>212</v>
      </c>
    </row>
    <row r="1549" spans="2:65" s="12" customFormat="1">
      <c r="B1549" s="152"/>
      <c r="D1549" s="150" t="s">
        <v>226</v>
      </c>
      <c r="E1549" s="153" t="s">
        <v>19</v>
      </c>
      <c r="F1549" s="154" t="s">
        <v>3922</v>
      </c>
      <c r="H1549" s="155">
        <v>52.317999999999998</v>
      </c>
      <c r="I1549" s="156"/>
      <c r="L1549" s="152"/>
      <c r="M1549" s="157"/>
      <c r="T1549" s="158"/>
      <c r="AT1549" s="153" t="s">
        <v>226</v>
      </c>
      <c r="AU1549" s="153" t="s">
        <v>236</v>
      </c>
      <c r="AV1549" s="12" t="s">
        <v>79</v>
      </c>
      <c r="AW1549" s="12" t="s">
        <v>31</v>
      </c>
      <c r="AX1549" s="12" t="s">
        <v>69</v>
      </c>
      <c r="AY1549" s="153" t="s">
        <v>212</v>
      </c>
    </row>
    <row r="1550" spans="2:65" s="13" customFormat="1">
      <c r="B1550" s="159"/>
      <c r="D1550" s="150" t="s">
        <v>226</v>
      </c>
      <c r="E1550" s="160" t="s">
        <v>19</v>
      </c>
      <c r="F1550" s="161" t="s">
        <v>228</v>
      </c>
      <c r="H1550" s="162">
        <v>57.155000000000001</v>
      </c>
      <c r="I1550" s="163"/>
      <c r="L1550" s="159"/>
      <c r="M1550" s="164"/>
      <c r="T1550" s="165"/>
      <c r="AT1550" s="160" t="s">
        <v>226</v>
      </c>
      <c r="AU1550" s="160" t="s">
        <v>236</v>
      </c>
      <c r="AV1550" s="13" t="s">
        <v>229</v>
      </c>
      <c r="AW1550" s="13" t="s">
        <v>31</v>
      </c>
      <c r="AX1550" s="13" t="s">
        <v>77</v>
      </c>
      <c r="AY1550" s="160" t="s">
        <v>212</v>
      </c>
    </row>
    <row r="1551" spans="2:65" s="14" customFormat="1" ht="22.5">
      <c r="B1551" s="170"/>
      <c r="D1551" s="150" t="s">
        <v>226</v>
      </c>
      <c r="E1551" s="171" t="s">
        <v>19</v>
      </c>
      <c r="F1551" s="172" t="s">
        <v>3923</v>
      </c>
      <c r="H1551" s="171" t="s">
        <v>19</v>
      </c>
      <c r="I1551" s="173"/>
      <c r="L1551" s="170"/>
      <c r="M1551" s="174"/>
      <c r="T1551" s="175"/>
      <c r="AT1551" s="171" t="s">
        <v>226</v>
      </c>
      <c r="AU1551" s="171" t="s">
        <v>236</v>
      </c>
      <c r="AV1551" s="14" t="s">
        <v>77</v>
      </c>
      <c r="AW1551" s="14" t="s">
        <v>31</v>
      </c>
      <c r="AX1551" s="14" t="s">
        <v>69</v>
      </c>
      <c r="AY1551" s="171" t="s">
        <v>212</v>
      </c>
    </row>
    <row r="1552" spans="2:65" s="1" customFormat="1" ht="21.75" customHeight="1">
      <c r="B1552" s="34"/>
      <c r="C1552" s="133" t="s">
        <v>1824</v>
      </c>
      <c r="D1552" s="133" t="s">
        <v>215</v>
      </c>
      <c r="E1552" s="134" t="s">
        <v>3924</v>
      </c>
      <c r="F1552" s="135" t="s">
        <v>3925</v>
      </c>
      <c r="G1552" s="136" t="s">
        <v>495</v>
      </c>
      <c r="H1552" s="137">
        <v>28.577999999999999</v>
      </c>
      <c r="I1552" s="138"/>
      <c r="J1552" s="139">
        <f>ROUND(I1552*H1552,2)</f>
        <v>0</v>
      </c>
      <c r="K1552" s="135" t="s">
        <v>219</v>
      </c>
      <c r="L1552" s="34"/>
      <c r="M1552" s="140" t="s">
        <v>19</v>
      </c>
      <c r="N1552" s="141" t="s">
        <v>40</v>
      </c>
      <c r="P1552" s="142">
        <f>O1552*H1552</f>
        <v>0</v>
      </c>
      <c r="Q1552" s="142">
        <v>8.0570000000000003E-2</v>
      </c>
      <c r="R1552" s="142">
        <f>Q1552*H1552</f>
        <v>2.3025294600000001</v>
      </c>
      <c r="S1552" s="142">
        <v>0</v>
      </c>
      <c r="T1552" s="143">
        <f>S1552*H1552</f>
        <v>0</v>
      </c>
      <c r="AR1552" s="144" t="s">
        <v>229</v>
      </c>
      <c r="AT1552" s="144" t="s">
        <v>215</v>
      </c>
      <c r="AU1552" s="144" t="s">
        <v>236</v>
      </c>
      <c r="AY1552" s="19" t="s">
        <v>212</v>
      </c>
      <c r="BE1552" s="145">
        <f>IF(N1552="základní",J1552,0)</f>
        <v>0</v>
      </c>
      <c r="BF1552" s="145">
        <f>IF(N1552="snížená",J1552,0)</f>
        <v>0</v>
      </c>
      <c r="BG1552" s="145">
        <f>IF(N1552="zákl. přenesená",J1552,0)</f>
        <v>0</v>
      </c>
      <c r="BH1552" s="145">
        <f>IF(N1552="sníž. přenesená",J1552,0)</f>
        <v>0</v>
      </c>
      <c r="BI1552" s="145">
        <f>IF(N1552="nulová",J1552,0)</f>
        <v>0</v>
      </c>
      <c r="BJ1552" s="19" t="s">
        <v>77</v>
      </c>
      <c r="BK1552" s="145">
        <f>ROUND(I1552*H1552,2)</f>
        <v>0</v>
      </c>
      <c r="BL1552" s="19" t="s">
        <v>229</v>
      </c>
      <c r="BM1552" s="144" t="s">
        <v>3926</v>
      </c>
    </row>
    <row r="1553" spans="2:65" s="1" customFormat="1">
      <c r="B1553" s="34"/>
      <c r="D1553" s="146" t="s">
        <v>222</v>
      </c>
      <c r="F1553" s="147" t="s">
        <v>3927</v>
      </c>
      <c r="I1553" s="148"/>
      <c r="L1553" s="34"/>
      <c r="M1553" s="149"/>
      <c r="T1553" s="55"/>
      <c r="AT1553" s="19" t="s">
        <v>222</v>
      </c>
      <c r="AU1553" s="19" t="s">
        <v>236</v>
      </c>
    </row>
    <row r="1554" spans="2:65" s="14" customFormat="1">
      <c r="B1554" s="170"/>
      <c r="D1554" s="150" t="s">
        <v>226</v>
      </c>
      <c r="E1554" s="171" t="s">
        <v>19</v>
      </c>
      <c r="F1554" s="172" t="s">
        <v>3928</v>
      </c>
      <c r="H1554" s="171" t="s">
        <v>19</v>
      </c>
      <c r="I1554" s="173"/>
      <c r="L1554" s="170"/>
      <c r="M1554" s="174"/>
      <c r="T1554" s="175"/>
      <c r="AT1554" s="171" t="s">
        <v>226</v>
      </c>
      <c r="AU1554" s="171" t="s">
        <v>236</v>
      </c>
      <c r="AV1554" s="14" t="s">
        <v>77</v>
      </c>
      <c r="AW1554" s="14" t="s">
        <v>31</v>
      </c>
      <c r="AX1554" s="14" t="s">
        <v>69</v>
      </c>
      <c r="AY1554" s="171" t="s">
        <v>212</v>
      </c>
    </row>
    <row r="1555" spans="2:65" s="12" customFormat="1">
      <c r="B1555" s="152"/>
      <c r="D1555" s="150" t="s">
        <v>226</v>
      </c>
      <c r="E1555" s="153" t="s">
        <v>19</v>
      </c>
      <c r="F1555" s="154" t="s">
        <v>3907</v>
      </c>
      <c r="H1555" s="155">
        <v>2.419</v>
      </c>
      <c r="I1555" s="156"/>
      <c r="L1555" s="152"/>
      <c r="M1555" s="157"/>
      <c r="T1555" s="158"/>
      <c r="AT1555" s="153" t="s">
        <v>226</v>
      </c>
      <c r="AU1555" s="153" t="s">
        <v>236</v>
      </c>
      <c r="AV1555" s="12" t="s">
        <v>79</v>
      </c>
      <c r="AW1555" s="12" t="s">
        <v>31</v>
      </c>
      <c r="AX1555" s="12" t="s">
        <v>69</v>
      </c>
      <c r="AY1555" s="153" t="s">
        <v>212</v>
      </c>
    </row>
    <row r="1556" spans="2:65" s="12" customFormat="1">
      <c r="B1556" s="152"/>
      <c r="D1556" s="150" t="s">
        <v>226</v>
      </c>
      <c r="E1556" s="153" t="s">
        <v>19</v>
      </c>
      <c r="F1556" s="154" t="s">
        <v>3908</v>
      </c>
      <c r="H1556" s="155">
        <v>26.158999999999999</v>
      </c>
      <c r="I1556" s="156"/>
      <c r="L1556" s="152"/>
      <c r="M1556" s="157"/>
      <c r="T1556" s="158"/>
      <c r="AT1556" s="153" t="s">
        <v>226</v>
      </c>
      <c r="AU1556" s="153" t="s">
        <v>236</v>
      </c>
      <c r="AV1556" s="12" t="s">
        <v>79</v>
      </c>
      <c r="AW1556" s="12" t="s">
        <v>31</v>
      </c>
      <c r="AX1556" s="12" t="s">
        <v>69</v>
      </c>
      <c r="AY1556" s="153" t="s">
        <v>212</v>
      </c>
    </row>
    <row r="1557" spans="2:65" s="13" customFormat="1">
      <c r="B1557" s="159"/>
      <c r="D1557" s="150" t="s">
        <v>226</v>
      </c>
      <c r="E1557" s="160" t="s">
        <v>19</v>
      </c>
      <c r="F1557" s="161" t="s">
        <v>228</v>
      </c>
      <c r="H1557" s="162">
        <v>28.577999999999999</v>
      </c>
      <c r="I1557" s="163"/>
      <c r="L1557" s="159"/>
      <c r="M1557" s="164"/>
      <c r="T1557" s="165"/>
      <c r="AT1557" s="160" t="s">
        <v>226</v>
      </c>
      <c r="AU1557" s="160" t="s">
        <v>236</v>
      </c>
      <c r="AV1557" s="13" t="s">
        <v>229</v>
      </c>
      <c r="AW1557" s="13" t="s">
        <v>31</v>
      </c>
      <c r="AX1557" s="13" t="s">
        <v>77</v>
      </c>
      <c r="AY1557" s="160" t="s">
        <v>212</v>
      </c>
    </row>
    <row r="1558" spans="2:65" s="14" customFormat="1" ht="22.5">
      <c r="B1558" s="170"/>
      <c r="D1558" s="150" t="s">
        <v>226</v>
      </c>
      <c r="E1558" s="171" t="s">
        <v>19</v>
      </c>
      <c r="F1558" s="172" t="s">
        <v>3929</v>
      </c>
      <c r="H1558" s="171" t="s">
        <v>19</v>
      </c>
      <c r="I1558" s="173"/>
      <c r="L1558" s="170"/>
      <c r="M1558" s="174"/>
      <c r="T1558" s="175"/>
      <c r="AT1558" s="171" t="s">
        <v>226</v>
      </c>
      <c r="AU1558" s="171" t="s">
        <v>236</v>
      </c>
      <c r="AV1558" s="14" t="s">
        <v>77</v>
      </c>
      <c r="AW1558" s="14" t="s">
        <v>31</v>
      </c>
      <c r="AX1558" s="14" t="s">
        <v>69</v>
      </c>
      <c r="AY1558" s="171" t="s">
        <v>212</v>
      </c>
    </row>
    <row r="1559" spans="2:65" s="1" customFormat="1" ht="21.75" customHeight="1">
      <c r="B1559" s="34"/>
      <c r="C1559" s="133" t="s">
        <v>1833</v>
      </c>
      <c r="D1559" s="133" t="s">
        <v>215</v>
      </c>
      <c r="E1559" s="134" t="s">
        <v>3930</v>
      </c>
      <c r="F1559" s="135" t="s">
        <v>3931</v>
      </c>
      <c r="G1559" s="136" t="s">
        <v>495</v>
      </c>
      <c r="H1559" s="137">
        <v>14.92</v>
      </c>
      <c r="I1559" s="138"/>
      <c r="J1559" s="139">
        <f>ROUND(I1559*H1559,2)</f>
        <v>0</v>
      </c>
      <c r="K1559" s="135" t="s">
        <v>219</v>
      </c>
      <c r="L1559" s="34"/>
      <c r="M1559" s="140" t="s">
        <v>19</v>
      </c>
      <c r="N1559" s="141" t="s">
        <v>40</v>
      </c>
      <c r="P1559" s="142">
        <f>O1559*H1559</f>
        <v>0</v>
      </c>
      <c r="Q1559" s="142">
        <v>2.0140000000000002E-2</v>
      </c>
      <c r="R1559" s="142">
        <f>Q1559*H1559</f>
        <v>0.3004888</v>
      </c>
      <c r="S1559" s="142">
        <v>0</v>
      </c>
      <c r="T1559" s="143">
        <f>S1559*H1559</f>
        <v>0</v>
      </c>
      <c r="AR1559" s="144" t="s">
        <v>229</v>
      </c>
      <c r="AT1559" s="144" t="s">
        <v>215</v>
      </c>
      <c r="AU1559" s="144" t="s">
        <v>236</v>
      </c>
      <c r="AY1559" s="19" t="s">
        <v>212</v>
      </c>
      <c r="BE1559" s="145">
        <f>IF(N1559="základní",J1559,0)</f>
        <v>0</v>
      </c>
      <c r="BF1559" s="145">
        <f>IF(N1559="snížená",J1559,0)</f>
        <v>0</v>
      </c>
      <c r="BG1559" s="145">
        <f>IF(N1559="zákl. přenesená",J1559,0)</f>
        <v>0</v>
      </c>
      <c r="BH1559" s="145">
        <f>IF(N1559="sníž. přenesená",J1559,0)</f>
        <v>0</v>
      </c>
      <c r="BI1559" s="145">
        <f>IF(N1559="nulová",J1559,0)</f>
        <v>0</v>
      </c>
      <c r="BJ1559" s="19" t="s">
        <v>77</v>
      </c>
      <c r="BK1559" s="145">
        <f>ROUND(I1559*H1559,2)</f>
        <v>0</v>
      </c>
      <c r="BL1559" s="19" t="s">
        <v>229</v>
      </c>
      <c r="BM1559" s="144" t="s">
        <v>3932</v>
      </c>
    </row>
    <row r="1560" spans="2:65" s="1" customFormat="1">
      <c r="B1560" s="34"/>
      <c r="D1560" s="146" t="s">
        <v>222</v>
      </c>
      <c r="F1560" s="147" t="s">
        <v>3933</v>
      </c>
      <c r="I1560" s="148"/>
      <c r="L1560" s="34"/>
      <c r="M1560" s="149"/>
      <c r="T1560" s="55"/>
      <c r="AT1560" s="19" t="s">
        <v>222</v>
      </c>
      <c r="AU1560" s="19" t="s">
        <v>236</v>
      </c>
    </row>
    <row r="1561" spans="2:65" s="14" customFormat="1">
      <c r="B1561" s="170"/>
      <c r="D1561" s="150" t="s">
        <v>226</v>
      </c>
      <c r="E1561" s="171" t="s">
        <v>19</v>
      </c>
      <c r="F1561" s="172" t="s">
        <v>3906</v>
      </c>
      <c r="H1561" s="171" t="s">
        <v>19</v>
      </c>
      <c r="I1561" s="173"/>
      <c r="L1561" s="170"/>
      <c r="M1561" s="174"/>
      <c r="T1561" s="175"/>
      <c r="AT1561" s="171" t="s">
        <v>226</v>
      </c>
      <c r="AU1561" s="171" t="s">
        <v>236</v>
      </c>
      <c r="AV1561" s="14" t="s">
        <v>77</v>
      </c>
      <c r="AW1561" s="14" t="s">
        <v>31</v>
      </c>
      <c r="AX1561" s="14" t="s">
        <v>69</v>
      </c>
      <c r="AY1561" s="171" t="s">
        <v>212</v>
      </c>
    </row>
    <row r="1562" spans="2:65" s="12" customFormat="1">
      <c r="B1562" s="152"/>
      <c r="D1562" s="150" t="s">
        <v>226</v>
      </c>
      <c r="E1562" s="153" t="s">
        <v>19</v>
      </c>
      <c r="F1562" s="154" t="s">
        <v>3934</v>
      </c>
      <c r="H1562" s="155">
        <v>12.55</v>
      </c>
      <c r="I1562" s="156"/>
      <c r="L1562" s="152"/>
      <c r="M1562" s="157"/>
      <c r="T1562" s="158"/>
      <c r="AT1562" s="153" t="s">
        <v>226</v>
      </c>
      <c r="AU1562" s="153" t="s">
        <v>236</v>
      </c>
      <c r="AV1562" s="12" t="s">
        <v>79</v>
      </c>
      <c r="AW1562" s="12" t="s">
        <v>31</v>
      </c>
      <c r="AX1562" s="12" t="s">
        <v>69</v>
      </c>
      <c r="AY1562" s="153" t="s">
        <v>212</v>
      </c>
    </row>
    <row r="1563" spans="2:65" s="12" customFormat="1">
      <c r="B1563" s="152"/>
      <c r="D1563" s="150" t="s">
        <v>226</v>
      </c>
      <c r="E1563" s="153" t="s">
        <v>19</v>
      </c>
      <c r="F1563" s="154" t="s">
        <v>3935</v>
      </c>
      <c r="H1563" s="155">
        <v>2.37</v>
      </c>
      <c r="I1563" s="156"/>
      <c r="L1563" s="152"/>
      <c r="M1563" s="157"/>
      <c r="T1563" s="158"/>
      <c r="AT1563" s="153" t="s">
        <v>226</v>
      </c>
      <c r="AU1563" s="153" t="s">
        <v>236</v>
      </c>
      <c r="AV1563" s="12" t="s">
        <v>79</v>
      </c>
      <c r="AW1563" s="12" t="s">
        <v>31</v>
      </c>
      <c r="AX1563" s="12" t="s">
        <v>69</v>
      </c>
      <c r="AY1563" s="153" t="s">
        <v>212</v>
      </c>
    </row>
    <row r="1564" spans="2:65" s="13" customFormat="1">
      <c r="B1564" s="159"/>
      <c r="D1564" s="150" t="s">
        <v>226</v>
      </c>
      <c r="E1564" s="160" t="s">
        <v>19</v>
      </c>
      <c r="F1564" s="161" t="s">
        <v>228</v>
      </c>
      <c r="H1564" s="162">
        <v>14.92</v>
      </c>
      <c r="I1564" s="163"/>
      <c r="L1564" s="159"/>
      <c r="M1564" s="164"/>
      <c r="T1564" s="165"/>
      <c r="AT1564" s="160" t="s">
        <v>226</v>
      </c>
      <c r="AU1564" s="160" t="s">
        <v>236</v>
      </c>
      <c r="AV1564" s="13" t="s">
        <v>229</v>
      </c>
      <c r="AW1564" s="13" t="s">
        <v>31</v>
      </c>
      <c r="AX1564" s="13" t="s">
        <v>77</v>
      </c>
      <c r="AY1564" s="160" t="s">
        <v>212</v>
      </c>
    </row>
    <row r="1565" spans="2:65" s="14" customFormat="1" ht="22.5">
      <c r="B1565" s="170"/>
      <c r="D1565" s="150" t="s">
        <v>226</v>
      </c>
      <c r="E1565" s="171" t="s">
        <v>19</v>
      </c>
      <c r="F1565" s="172" t="s">
        <v>3909</v>
      </c>
      <c r="H1565" s="171" t="s">
        <v>19</v>
      </c>
      <c r="I1565" s="173"/>
      <c r="L1565" s="170"/>
      <c r="M1565" s="174"/>
      <c r="T1565" s="175"/>
      <c r="AT1565" s="171" t="s">
        <v>226</v>
      </c>
      <c r="AU1565" s="171" t="s">
        <v>236</v>
      </c>
      <c r="AV1565" s="14" t="s">
        <v>77</v>
      </c>
      <c r="AW1565" s="14" t="s">
        <v>31</v>
      </c>
      <c r="AX1565" s="14" t="s">
        <v>69</v>
      </c>
      <c r="AY1565" s="171" t="s">
        <v>212</v>
      </c>
    </row>
    <row r="1566" spans="2:65" s="1" customFormat="1" ht="24.2" customHeight="1">
      <c r="B1566" s="34"/>
      <c r="C1566" s="133" t="s">
        <v>1844</v>
      </c>
      <c r="D1566" s="133" t="s">
        <v>215</v>
      </c>
      <c r="E1566" s="134" t="s">
        <v>3936</v>
      </c>
      <c r="F1566" s="135" t="s">
        <v>3937</v>
      </c>
      <c r="G1566" s="136" t="s">
        <v>495</v>
      </c>
      <c r="H1566" s="137">
        <v>14.92</v>
      </c>
      <c r="I1566" s="138"/>
      <c r="J1566" s="139">
        <f>ROUND(I1566*H1566,2)</f>
        <v>0</v>
      </c>
      <c r="K1566" s="135" t="s">
        <v>219</v>
      </c>
      <c r="L1566" s="34"/>
      <c r="M1566" s="140" t="s">
        <v>19</v>
      </c>
      <c r="N1566" s="141" t="s">
        <v>40</v>
      </c>
      <c r="P1566" s="142">
        <f>O1566*H1566</f>
        <v>0</v>
      </c>
      <c r="Q1566" s="142">
        <v>4.0289999999999999E-2</v>
      </c>
      <c r="R1566" s="142">
        <f>Q1566*H1566</f>
        <v>0.60112679999999996</v>
      </c>
      <c r="S1566" s="142">
        <v>0</v>
      </c>
      <c r="T1566" s="143">
        <f>S1566*H1566</f>
        <v>0</v>
      </c>
      <c r="AR1566" s="144" t="s">
        <v>229</v>
      </c>
      <c r="AT1566" s="144" t="s">
        <v>215</v>
      </c>
      <c r="AU1566" s="144" t="s">
        <v>236</v>
      </c>
      <c r="AY1566" s="19" t="s">
        <v>212</v>
      </c>
      <c r="BE1566" s="145">
        <f>IF(N1566="základní",J1566,0)</f>
        <v>0</v>
      </c>
      <c r="BF1566" s="145">
        <f>IF(N1566="snížená",J1566,0)</f>
        <v>0</v>
      </c>
      <c r="BG1566" s="145">
        <f>IF(N1566="zákl. přenesená",J1566,0)</f>
        <v>0</v>
      </c>
      <c r="BH1566" s="145">
        <f>IF(N1566="sníž. přenesená",J1566,0)</f>
        <v>0</v>
      </c>
      <c r="BI1566" s="145">
        <f>IF(N1566="nulová",J1566,0)</f>
        <v>0</v>
      </c>
      <c r="BJ1566" s="19" t="s">
        <v>77</v>
      </c>
      <c r="BK1566" s="145">
        <f>ROUND(I1566*H1566,2)</f>
        <v>0</v>
      </c>
      <c r="BL1566" s="19" t="s">
        <v>229</v>
      </c>
      <c r="BM1566" s="144" t="s">
        <v>3938</v>
      </c>
    </row>
    <row r="1567" spans="2:65" s="1" customFormat="1">
      <c r="B1567" s="34"/>
      <c r="D1567" s="146" t="s">
        <v>222</v>
      </c>
      <c r="F1567" s="147" t="s">
        <v>3939</v>
      </c>
      <c r="I1567" s="148"/>
      <c r="L1567" s="34"/>
      <c r="M1567" s="149"/>
      <c r="T1567" s="55"/>
      <c r="AT1567" s="19" t="s">
        <v>222</v>
      </c>
      <c r="AU1567" s="19" t="s">
        <v>236</v>
      </c>
    </row>
    <row r="1568" spans="2:65" s="14" customFormat="1">
      <c r="B1568" s="170"/>
      <c r="D1568" s="150" t="s">
        <v>226</v>
      </c>
      <c r="E1568" s="171" t="s">
        <v>19</v>
      </c>
      <c r="F1568" s="172" t="s">
        <v>3914</v>
      </c>
      <c r="H1568" s="171" t="s">
        <v>19</v>
      </c>
      <c r="I1568" s="173"/>
      <c r="L1568" s="170"/>
      <c r="M1568" s="174"/>
      <c r="T1568" s="175"/>
      <c r="AT1568" s="171" t="s">
        <v>226</v>
      </c>
      <c r="AU1568" s="171" t="s">
        <v>236</v>
      </c>
      <c r="AV1568" s="14" t="s">
        <v>77</v>
      </c>
      <c r="AW1568" s="14" t="s">
        <v>31</v>
      </c>
      <c r="AX1568" s="14" t="s">
        <v>69</v>
      </c>
      <c r="AY1568" s="171" t="s">
        <v>212</v>
      </c>
    </row>
    <row r="1569" spans="2:65" s="12" customFormat="1">
      <c r="B1569" s="152"/>
      <c r="D1569" s="150" t="s">
        <v>226</v>
      </c>
      <c r="E1569" s="153" t="s">
        <v>19</v>
      </c>
      <c r="F1569" s="154" t="s">
        <v>3934</v>
      </c>
      <c r="H1569" s="155">
        <v>12.55</v>
      </c>
      <c r="I1569" s="156"/>
      <c r="L1569" s="152"/>
      <c r="M1569" s="157"/>
      <c r="T1569" s="158"/>
      <c r="AT1569" s="153" t="s">
        <v>226</v>
      </c>
      <c r="AU1569" s="153" t="s">
        <v>236</v>
      </c>
      <c r="AV1569" s="12" t="s">
        <v>79</v>
      </c>
      <c r="AW1569" s="12" t="s">
        <v>31</v>
      </c>
      <c r="AX1569" s="12" t="s">
        <v>69</v>
      </c>
      <c r="AY1569" s="153" t="s">
        <v>212</v>
      </c>
    </row>
    <row r="1570" spans="2:65" s="12" customFormat="1">
      <c r="B1570" s="152"/>
      <c r="D1570" s="150" t="s">
        <v>226</v>
      </c>
      <c r="E1570" s="153" t="s">
        <v>19</v>
      </c>
      <c r="F1570" s="154" t="s">
        <v>3935</v>
      </c>
      <c r="H1570" s="155">
        <v>2.37</v>
      </c>
      <c r="I1570" s="156"/>
      <c r="L1570" s="152"/>
      <c r="M1570" s="157"/>
      <c r="T1570" s="158"/>
      <c r="AT1570" s="153" t="s">
        <v>226</v>
      </c>
      <c r="AU1570" s="153" t="s">
        <v>236</v>
      </c>
      <c r="AV1570" s="12" t="s">
        <v>79</v>
      </c>
      <c r="AW1570" s="12" t="s">
        <v>31</v>
      </c>
      <c r="AX1570" s="12" t="s">
        <v>69</v>
      </c>
      <c r="AY1570" s="153" t="s">
        <v>212</v>
      </c>
    </row>
    <row r="1571" spans="2:65" s="13" customFormat="1">
      <c r="B1571" s="159"/>
      <c r="D1571" s="150" t="s">
        <v>226</v>
      </c>
      <c r="E1571" s="160" t="s">
        <v>19</v>
      </c>
      <c r="F1571" s="161" t="s">
        <v>228</v>
      </c>
      <c r="H1571" s="162">
        <v>14.92</v>
      </c>
      <c r="I1571" s="163"/>
      <c r="L1571" s="159"/>
      <c r="M1571" s="164"/>
      <c r="T1571" s="165"/>
      <c r="AT1571" s="160" t="s">
        <v>226</v>
      </c>
      <c r="AU1571" s="160" t="s">
        <v>236</v>
      </c>
      <c r="AV1571" s="13" t="s">
        <v>229</v>
      </c>
      <c r="AW1571" s="13" t="s">
        <v>31</v>
      </c>
      <c r="AX1571" s="13" t="s">
        <v>77</v>
      </c>
      <c r="AY1571" s="160" t="s">
        <v>212</v>
      </c>
    </row>
    <row r="1572" spans="2:65" s="14" customFormat="1" ht="22.5">
      <c r="B1572" s="170"/>
      <c r="D1572" s="150" t="s">
        <v>226</v>
      </c>
      <c r="E1572" s="171" t="s">
        <v>19</v>
      </c>
      <c r="F1572" s="172" t="s">
        <v>3915</v>
      </c>
      <c r="H1572" s="171" t="s">
        <v>19</v>
      </c>
      <c r="I1572" s="173"/>
      <c r="L1572" s="170"/>
      <c r="M1572" s="174"/>
      <c r="T1572" s="175"/>
      <c r="AT1572" s="171" t="s">
        <v>226</v>
      </c>
      <c r="AU1572" s="171" t="s">
        <v>236</v>
      </c>
      <c r="AV1572" s="14" t="s">
        <v>77</v>
      </c>
      <c r="AW1572" s="14" t="s">
        <v>31</v>
      </c>
      <c r="AX1572" s="14" t="s">
        <v>69</v>
      </c>
      <c r="AY1572" s="171" t="s">
        <v>212</v>
      </c>
    </row>
    <row r="1573" spans="2:65" s="1" customFormat="1" ht="24.2" customHeight="1">
      <c r="B1573" s="34"/>
      <c r="C1573" s="133" t="s">
        <v>1851</v>
      </c>
      <c r="D1573" s="133" t="s">
        <v>215</v>
      </c>
      <c r="E1573" s="134" t="s">
        <v>3940</v>
      </c>
      <c r="F1573" s="135" t="s">
        <v>3941</v>
      </c>
      <c r="G1573" s="136" t="s">
        <v>495</v>
      </c>
      <c r="H1573" s="137">
        <v>29.84</v>
      </c>
      <c r="I1573" s="138"/>
      <c r="J1573" s="139">
        <f>ROUND(I1573*H1573,2)</f>
        <v>0</v>
      </c>
      <c r="K1573" s="135" t="s">
        <v>219</v>
      </c>
      <c r="L1573" s="34"/>
      <c r="M1573" s="140" t="s">
        <v>19</v>
      </c>
      <c r="N1573" s="141" t="s">
        <v>40</v>
      </c>
      <c r="P1573" s="142">
        <f>O1573*H1573</f>
        <v>0</v>
      </c>
      <c r="Q1573" s="142">
        <v>6.0900000000000003E-2</v>
      </c>
      <c r="R1573" s="142">
        <f>Q1573*H1573</f>
        <v>1.817256</v>
      </c>
      <c r="S1573" s="142">
        <v>0</v>
      </c>
      <c r="T1573" s="143">
        <f>S1573*H1573</f>
        <v>0</v>
      </c>
      <c r="AR1573" s="144" t="s">
        <v>229</v>
      </c>
      <c r="AT1573" s="144" t="s">
        <v>215</v>
      </c>
      <c r="AU1573" s="144" t="s">
        <v>236</v>
      </c>
      <c r="AY1573" s="19" t="s">
        <v>212</v>
      </c>
      <c r="BE1573" s="145">
        <f>IF(N1573="základní",J1573,0)</f>
        <v>0</v>
      </c>
      <c r="BF1573" s="145">
        <f>IF(N1573="snížená",J1573,0)</f>
        <v>0</v>
      </c>
      <c r="BG1573" s="145">
        <f>IF(N1573="zákl. přenesená",J1573,0)</f>
        <v>0</v>
      </c>
      <c r="BH1573" s="145">
        <f>IF(N1573="sníž. přenesená",J1573,0)</f>
        <v>0</v>
      </c>
      <c r="BI1573" s="145">
        <f>IF(N1573="nulová",J1573,0)</f>
        <v>0</v>
      </c>
      <c r="BJ1573" s="19" t="s">
        <v>77</v>
      </c>
      <c r="BK1573" s="145">
        <f>ROUND(I1573*H1573,2)</f>
        <v>0</v>
      </c>
      <c r="BL1573" s="19" t="s">
        <v>229</v>
      </c>
      <c r="BM1573" s="144" t="s">
        <v>3942</v>
      </c>
    </row>
    <row r="1574" spans="2:65" s="1" customFormat="1">
      <c r="B1574" s="34"/>
      <c r="D1574" s="146" t="s">
        <v>222</v>
      </c>
      <c r="F1574" s="147" t="s">
        <v>3943</v>
      </c>
      <c r="I1574" s="148"/>
      <c r="L1574" s="34"/>
      <c r="M1574" s="149"/>
      <c r="T1574" s="55"/>
      <c r="AT1574" s="19" t="s">
        <v>222</v>
      </c>
      <c r="AU1574" s="19" t="s">
        <v>236</v>
      </c>
    </row>
    <row r="1575" spans="2:65" s="14" customFormat="1">
      <c r="B1575" s="170"/>
      <c r="D1575" s="150" t="s">
        <v>226</v>
      </c>
      <c r="E1575" s="171" t="s">
        <v>19</v>
      </c>
      <c r="F1575" s="172" t="s">
        <v>3920</v>
      </c>
      <c r="H1575" s="171" t="s">
        <v>19</v>
      </c>
      <c r="I1575" s="173"/>
      <c r="L1575" s="170"/>
      <c r="M1575" s="174"/>
      <c r="T1575" s="175"/>
      <c r="AT1575" s="171" t="s">
        <v>226</v>
      </c>
      <c r="AU1575" s="171" t="s">
        <v>236</v>
      </c>
      <c r="AV1575" s="14" t="s">
        <v>77</v>
      </c>
      <c r="AW1575" s="14" t="s">
        <v>31</v>
      </c>
      <c r="AX1575" s="14" t="s">
        <v>69</v>
      </c>
      <c r="AY1575" s="171" t="s">
        <v>212</v>
      </c>
    </row>
    <row r="1576" spans="2:65" s="12" customFormat="1">
      <c r="B1576" s="152"/>
      <c r="D1576" s="150" t="s">
        <v>226</v>
      </c>
      <c r="E1576" s="153" t="s">
        <v>19</v>
      </c>
      <c r="F1576" s="154" t="s">
        <v>3944</v>
      </c>
      <c r="H1576" s="155">
        <v>25.1</v>
      </c>
      <c r="I1576" s="156"/>
      <c r="L1576" s="152"/>
      <c r="M1576" s="157"/>
      <c r="T1576" s="158"/>
      <c r="AT1576" s="153" t="s">
        <v>226</v>
      </c>
      <c r="AU1576" s="153" t="s">
        <v>236</v>
      </c>
      <c r="AV1576" s="12" t="s">
        <v>79</v>
      </c>
      <c r="AW1576" s="12" t="s">
        <v>31</v>
      </c>
      <c r="AX1576" s="12" t="s">
        <v>69</v>
      </c>
      <c r="AY1576" s="153" t="s">
        <v>212</v>
      </c>
    </row>
    <row r="1577" spans="2:65" s="12" customFormat="1">
      <c r="B1577" s="152"/>
      <c r="D1577" s="150" t="s">
        <v>226</v>
      </c>
      <c r="E1577" s="153" t="s">
        <v>19</v>
      </c>
      <c r="F1577" s="154" t="s">
        <v>3945</v>
      </c>
      <c r="H1577" s="155">
        <v>4.74</v>
      </c>
      <c r="I1577" s="156"/>
      <c r="L1577" s="152"/>
      <c r="M1577" s="157"/>
      <c r="T1577" s="158"/>
      <c r="AT1577" s="153" t="s">
        <v>226</v>
      </c>
      <c r="AU1577" s="153" t="s">
        <v>236</v>
      </c>
      <c r="AV1577" s="12" t="s">
        <v>79</v>
      </c>
      <c r="AW1577" s="12" t="s">
        <v>31</v>
      </c>
      <c r="AX1577" s="12" t="s">
        <v>69</v>
      </c>
      <c r="AY1577" s="153" t="s">
        <v>212</v>
      </c>
    </row>
    <row r="1578" spans="2:65" s="13" customFormat="1">
      <c r="B1578" s="159"/>
      <c r="D1578" s="150" t="s">
        <v>226</v>
      </c>
      <c r="E1578" s="160" t="s">
        <v>19</v>
      </c>
      <c r="F1578" s="161" t="s">
        <v>228</v>
      </c>
      <c r="H1578" s="162">
        <v>29.84</v>
      </c>
      <c r="I1578" s="163"/>
      <c r="L1578" s="159"/>
      <c r="M1578" s="164"/>
      <c r="T1578" s="165"/>
      <c r="AT1578" s="160" t="s">
        <v>226</v>
      </c>
      <c r="AU1578" s="160" t="s">
        <v>236</v>
      </c>
      <c r="AV1578" s="13" t="s">
        <v>229</v>
      </c>
      <c r="AW1578" s="13" t="s">
        <v>31</v>
      </c>
      <c r="AX1578" s="13" t="s">
        <v>77</v>
      </c>
      <c r="AY1578" s="160" t="s">
        <v>212</v>
      </c>
    </row>
    <row r="1579" spans="2:65" s="14" customFormat="1" ht="22.5">
      <c r="B1579" s="170"/>
      <c r="D1579" s="150" t="s">
        <v>226</v>
      </c>
      <c r="E1579" s="171" t="s">
        <v>19</v>
      </c>
      <c r="F1579" s="172" t="s">
        <v>3923</v>
      </c>
      <c r="H1579" s="171" t="s">
        <v>19</v>
      </c>
      <c r="I1579" s="173"/>
      <c r="L1579" s="170"/>
      <c r="M1579" s="174"/>
      <c r="T1579" s="175"/>
      <c r="AT1579" s="171" t="s">
        <v>226</v>
      </c>
      <c r="AU1579" s="171" t="s">
        <v>236</v>
      </c>
      <c r="AV1579" s="14" t="s">
        <v>77</v>
      </c>
      <c r="AW1579" s="14" t="s">
        <v>31</v>
      </c>
      <c r="AX1579" s="14" t="s">
        <v>69</v>
      </c>
      <c r="AY1579" s="171" t="s">
        <v>212</v>
      </c>
    </row>
    <row r="1580" spans="2:65" s="1" customFormat="1" ht="24.2" customHeight="1">
      <c r="B1580" s="34"/>
      <c r="C1580" s="133" t="s">
        <v>1858</v>
      </c>
      <c r="D1580" s="133" t="s">
        <v>215</v>
      </c>
      <c r="E1580" s="134" t="s">
        <v>3946</v>
      </c>
      <c r="F1580" s="135" t="s">
        <v>3947</v>
      </c>
      <c r="G1580" s="136" t="s">
        <v>495</v>
      </c>
      <c r="H1580" s="137">
        <v>14.92</v>
      </c>
      <c r="I1580" s="138"/>
      <c r="J1580" s="139">
        <f>ROUND(I1580*H1580,2)</f>
        <v>0</v>
      </c>
      <c r="K1580" s="135" t="s">
        <v>219</v>
      </c>
      <c r="L1580" s="34"/>
      <c r="M1580" s="140" t="s">
        <v>19</v>
      </c>
      <c r="N1580" s="141" t="s">
        <v>40</v>
      </c>
      <c r="P1580" s="142">
        <f>O1580*H1580</f>
        <v>0</v>
      </c>
      <c r="Q1580" s="142">
        <v>8.3739999999999995E-2</v>
      </c>
      <c r="R1580" s="142">
        <f>Q1580*H1580</f>
        <v>1.2494007999999999</v>
      </c>
      <c r="S1580" s="142">
        <v>0</v>
      </c>
      <c r="T1580" s="143">
        <f>S1580*H1580</f>
        <v>0</v>
      </c>
      <c r="AR1580" s="144" t="s">
        <v>229</v>
      </c>
      <c r="AT1580" s="144" t="s">
        <v>215</v>
      </c>
      <c r="AU1580" s="144" t="s">
        <v>236</v>
      </c>
      <c r="AY1580" s="19" t="s">
        <v>212</v>
      </c>
      <c r="BE1580" s="145">
        <f>IF(N1580="základní",J1580,0)</f>
        <v>0</v>
      </c>
      <c r="BF1580" s="145">
        <f>IF(N1580="snížená",J1580,0)</f>
        <v>0</v>
      </c>
      <c r="BG1580" s="145">
        <f>IF(N1580="zákl. přenesená",J1580,0)</f>
        <v>0</v>
      </c>
      <c r="BH1580" s="145">
        <f>IF(N1580="sníž. přenesená",J1580,0)</f>
        <v>0</v>
      </c>
      <c r="BI1580" s="145">
        <f>IF(N1580="nulová",J1580,0)</f>
        <v>0</v>
      </c>
      <c r="BJ1580" s="19" t="s">
        <v>77</v>
      </c>
      <c r="BK1580" s="145">
        <f>ROUND(I1580*H1580,2)</f>
        <v>0</v>
      </c>
      <c r="BL1580" s="19" t="s">
        <v>229</v>
      </c>
      <c r="BM1580" s="144" t="s">
        <v>3948</v>
      </c>
    </row>
    <row r="1581" spans="2:65" s="1" customFormat="1">
      <c r="B1581" s="34"/>
      <c r="D1581" s="146" t="s">
        <v>222</v>
      </c>
      <c r="F1581" s="147" t="s">
        <v>3949</v>
      </c>
      <c r="I1581" s="148"/>
      <c r="L1581" s="34"/>
      <c r="M1581" s="149"/>
      <c r="T1581" s="55"/>
      <c r="AT1581" s="19" t="s">
        <v>222</v>
      </c>
      <c r="AU1581" s="19" t="s">
        <v>236</v>
      </c>
    </row>
    <row r="1582" spans="2:65" s="14" customFormat="1">
      <c r="B1582" s="170"/>
      <c r="D1582" s="150" t="s">
        <v>226</v>
      </c>
      <c r="E1582" s="171" t="s">
        <v>19</v>
      </c>
      <c r="F1582" s="172" t="s">
        <v>3928</v>
      </c>
      <c r="H1582" s="171" t="s">
        <v>19</v>
      </c>
      <c r="I1582" s="173"/>
      <c r="L1582" s="170"/>
      <c r="M1582" s="174"/>
      <c r="T1582" s="175"/>
      <c r="AT1582" s="171" t="s">
        <v>226</v>
      </c>
      <c r="AU1582" s="171" t="s">
        <v>236</v>
      </c>
      <c r="AV1582" s="14" t="s">
        <v>77</v>
      </c>
      <c r="AW1582" s="14" t="s">
        <v>31</v>
      </c>
      <c r="AX1582" s="14" t="s">
        <v>69</v>
      </c>
      <c r="AY1582" s="171" t="s">
        <v>212</v>
      </c>
    </row>
    <row r="1583" spans="2:65" s="12" customFormat="1">
      <c r="B1583" s="152"/>
      <c r="D1583" s="150" t="s">
        <v>226</v>
      </c>
      <c r="E1583" s="153" t="s">
        <v>19</v>
      </c>
      <c r="F1583" s="154" t="s">
        <v>3934</v>
      </c>
      <c r="H1583" s="155">
        <v>12.55</v>
      </c>
      <c r="I1583" s="156"/>
      <c r="L1583" s="152"/>
      <c r="M1583" s="157"/>
      <c r="T1583" s="158"/>
      <c r="AT1583" s="153" t="s">
        <v>226</v>
      </c>
      <c r="AU1583" s="153" t="s">
        <v>236</v>
      </c>
      <c r="AV1583" s="12" t="s">
        <v>79</v>
      </c>
      <c r="AW1583" s="12" t="s">
        <v>31</v>
      </c>
      <c r="AX1583" s="12" t="s">
        <v>69</v>
      </c>
      <c r="AY1583" s="153" t="s">
        <v>212</v>
      </c>
    </row>
    <row r="1584" spans="2:65" s="12" customFormat="1">
      <c r="B1584" s="152"/>
      <c r="D1584" s="150" t="s">
        <v>226</v>
      </c>
      <c r="E1584" s="153" t="s">
        <v>19</v>
      </c>
      <c r="F1584" s="154" t="s">
        <v>3935</v>
      </c>
      <c r="H1584" s="155">
        <v>2.37</v>
      </c>
      <c r="I1584" s="156"/>
      <c r="L1584" s="152"/>
      <c r="M1584" s="157"/>
      <c r="T1584" s="158"/>
      <c r="AT1584" s="153" t="s">
        <v>226</v>
      </c>
      <c r="AU1584" s="153" t="s">
        <v>236</v>
      </c>
      <c r="AV1584" s="12" t="s">
        <v>79</v>
      </c>
      <c r="AW1584" s="12" t="s">
        <v>31</v>
      </c>
      <c r="AX1584" s="12" t="s">
        <v>69</v>
      </c>
      <c r="AY1584" s="153" t="s">
        <v>212</v>
      </c>
    </row>
    <row r="1585" spans="2:65" s="13" customFormat="1">
      <c r="B1585" s="159"/>
      <c r="D1585" s="150" t="s">
        <v>226</v>
      </c>
      <c r="E1585" s="160" t="s">
        <v>19</v>
      </c>
      <c r="F1585" s="161" t="s">
        <v>228</v>
      </c>
      <c r="H1585" s="162">
        <v>14.92</v>
      </c>
      <c r="I1585" s="163"/>
      <c r="L1585" s="159"/>
      <c r="M1585" s="164"/>
      <c r="T1585" s="165"/>
      <c r="AT1585" s="160" t="s">
        <v>226</v>
      </c>
      <c r="AU1585" s="160" t="s">
        <v>236</v>
      </c>
      <c r="AV1585" s="13" t="s">
        <v>229</v>
      </c>
      <c r="AW1585" s="13" t="s">
        <v>31</v>
      </c>
      <c r="AX1585" s="13" t="s">
        <v>77</v>
      </c>
      <c r="AY1585" s="160" t="s">
        <v>212</v>
      </c>
    </row>
    <row r="1586" spans="2:65" s="14" customFormat="1" ht="22.5">
      <c r="B1586" s="170"/>
      <c r="D1586" s="150" t="s">
        <v>226</v>
      </c>
      <c r="E1586" s="171" t="s">
        <v>19</v>
      </c>
      <c r="F1586" s="172" t="s">
        <v>3929</v>
      </c>
      <c r="H1586" s="171" t="s">
        <v>19</v>
      </c>
      <c r="I1586" s="173"/>
      <c r="L1586" s="170"/>
      <c r="M1586" s="174"/>
      <c r="T1586" s="175"/>
      <c r="AT1586" s="171" t="s">
        <v>226</v>
      </c>
      <c r="AU1586" s="171" t="s">
        <v>236</v>
      </c>
      <c r="AV1586" s="14" t="s">
        <v>77</v>
      </c>
      <c r="AW1586" s="14" t="s">
        <v>31</v>
      </c>
      <c r="AX1586" s="14" t="s">
        <v>69</v>
      </c>
      <c r="AY1586" s="171" t="s">
        <v>212</v>
      </c>
    </row>
    <row r="1587" spans="2:65" s="1" customFormat="1" ht="16.5" customHeight="1">
      <c r="B1587" s="34"/>
      <c r="C1587" s="133" t="s">
        <v>1864</v>
      </c>
      <c r="D1587" s="133" t="s">
        <v>215</v>
      </c>
      <c r="E1587" s="134" t="s">
        <v>3950</v>
      </c>
      <c r="F1587" s="135" t="s">
        <v>3951</v>
      </c>
      <c r="G1587" s="136" t="s">
        <v>495</v>
      </c>
      <c r="H1587" s="137">
        <v>142.88800000000001</v>
      </c>
      <c r="I1587" s="138"/>
      <c r="J1587" s="139">
        <f>ROUND(I1587*H1587,2)</f>
        <v>0</v>
      </c>
      <c r="K1587" s="135" t="s">
        <v>219</v>
      </c>
      <c r="L1587" s="34"/>
      <c r="M1587" s="140" t="s">
        <v>19</v>
      </c>
      <c r="N1587" s="141" t="s">
        <v>40</v>
      </c>
      <c r="P1587" s="142">
        <f>O1587*H1587</f>
        <v>0</v>
      </c>
      <c r="Q1587" s="142">
        <v>6.1500000000000001E-3</v>
      </c>
      <c r="R1587" s="142">
        <f>Q1587*H1587</f>
        <v>0.87876120000000002</v>
      </c>
      <c r="S1587" s="142">
        <v>0</v>
      </c>
      <c r="T1587" s="143">
        <f>S1587*H1587</f>
        <v>0</v>
      </c>
      <c r="AR1587" s="144" t="s">
        <v>229</v>
      </c>
      <c r="AT1587" s="144" t="s">
        <v>215</v>
      </c>
      <c r="AU1587" s="144" t="s">
        <v>236</v>
      </c>
      <c r="AY1587" s="19" t="s">
        <v>212</v>
      </c>
      <c r="BE1587" s="145">
        <f>IF(N1587="základní",J1587,0)</f>
        <v>0</v>
      </c>
      <c r="BF1587" s="145">
        <f>IF(N1587="snížená",J1587,0)</f>
        <v>0</v>
      </c>
      <c r="BG1587" s="145">
        <f>IF(N1587="zákl. přenesená",J1587,0)</f>
        <v>0</v>
      </c>
      <c r="BH1587" s="145">
        <f>IF(N1587="sníž. přenesená",J1587,0)</f>
        <v>0</v>
      </c>
      <c r="BI1587" s="145">
        <f>IF(N1587="nulová",J1587,0)</f>
        <v>0</v>
      </c>
      <c r="BJ1587" s="19" t="s">
        <v>77</v>
      </c>
      <c r="BK1587" s="145">
        <f>ROUND(I1587*H1587,2)</f>
        <v>0</v>
      </c>
      <c r="BL1587" s="19" t="s">
        <v>229</v>
      </c>
      <c r="BM1587" s="144" t="s">
        <v>3952</v>
      </c>
    </row>
    <row r="1588" spans="2:65" s="1" customFormat="1">
      <c r="B1588" s="34"/>
      <c r="D1588" s="146" t="s">
        <v>222</v>
      </c>
      <c r="F1588" s="147" t="s">
        <v>3953</v>
      </c>
      <c r="I1588" s="148"/>
      <c r="L1588" s="34"/>
      <c r="M1588" s="149"/>
      <c r="T1588" s="55"/>
      <c r="AT1588" s="19" t="s">
        <v>222</v>
      </c>
      <c r="AU1588" s="19" t="s">
        <v>236</v>
      </c>
    </row>
    <row r="1589" spans="2:65" s="14" customFormat="1">
      <c r="B1589" s="170"/>
      <c r="D1589" s="150" t="s">
        <v>226</v>
      </c>
      <c r="E1589" s="171" t="s">
        <v>19</v>
      </c>
      <c r="F1589" s="172" t="s">
        <v>3954</v>
      </c>
      <c r="H1589" s="171" t="s">
        <v>19</v>
      </c>
      <c r="I1589" s="173"/>
      <c r="L1589" s="170"/>
      <c r="M1589" s="174"/>
      <c r="T1589" s="175"/>
      <c r="AT1589" s="171" t="s">
        <v>226</v>
      </c>
      <c r="AU1589" s="171" t="s">
        <v>236</v>
      </c>
      <c r="AV1589" s="14" t="s">
        <v>77</v>
      </c>
      <c r="AW1589" s="14" t="s">
        <v>31</v>
      </c>
      <c r="AX1589" s="14" t="s">
        <v>69</v>
      </c>
      <c r="AY1589" s="171" t="s">
        <v>212</v>
      </c>
    </row>
    <row r="1590" spans="2:65" s="12" customFormat="1">
      <c r="B1590" s="152"/>
      <c r="D1590" s="150" t="s">
        <v>226</v>
      </c>
      <c r="E1590" s="153" t="s">
        <v>19</v>
      </c>
      <c r="F1590" s="154" t="s">
        <v>3955</v>
      </c>
      <c r="H1590" s="155">
        <v>12.093</v>
      </c>
      <c r="I1590" s="156"/>
      <c r="L1590" s="152"/>
      <c r="M1590" s="157"/>
      <c r="T1590" s="158"/>
      <c r="AT1590" s="153" t="s">
        <v>226</v>
      </c>
      <c r="AU1590" s="153" t="s">
        <v>236</v>
      </c>
      <c r="AV1590" s="12" t="s">
        <v>79</v>
      </c>
      <c r="AW1590" s="12" t="s">
        <v>31</v>
      </c>
      <c r="AX1590" s="12" t="s">
        <v>69</v>
      </c>
      <c r="AY1590" s="153" t="s">
        <v>212</v>
      </c>
    </row>
    <row r="1591" spans="2:65" s="12" customFormat="1">
      <c r="B1591" s="152"/>
      <c r="D1591" s="150" t="s">
        <v>226</v>
      </c>
      <c r="E1591" s="153" t="s">
        <v>19</v>
      </c>
      <c r="F1591" s="154" t="s">
        <v>3956</v>
      </c>
      <c r="H1591" s="155">
        <v>130.79499999999999</v>
      </c>
      <c r="I1591" s="156"/>
      <c r="L1591" s="152"/>
      <c r="M1591" s="157"/>
      <c r="T1591" s="158"/>
      <c r="AT1591" s="153" t="s">
        <v>226</v>
      </c>
      <c r="AU1591" s="153" t="s">
        <v>236</v>
      </c>
      <c r="AV1591" s="12" t="s">
        <v>79</v>
      </c>
      <c r="AW1591" s="12" t="s">
        <v>31</v>
      </c>
      <c r="AX1591" s="12" t="s">
        <v>69</v>
      </c>
      <c r="AY1591" s="153" t="s">
        <v>212</v>
      </c>
    </row>
    <row r="1592" spans="2:65" s="13" customFormat="1">
      <c r="B1592" s="159"/>
      <c r="D1592" s="150" t="s">
        <v>226</v>
      </c>
      <c r="E1592" s="160" t="s">
        <v>19</v>
      </c>
      <c r="F1592" s="161" t="s">
        <v>228</v>
      </c>
      <c r="H1592" s="162">
        <v>142.88800000000001</v>
      </c>
      <c r="I1592" s="163"/>
      <c r="L1592" s="159"/>
      <c r="M1592" s="164"/>
      <c r="T1592" s="165"/>
      <c r="AT1592" s="160" t="s">
        <v>226</v>
      </c>
      <c r="AU1592" s="160" t="s">
        <v>236</v>
      </c>
      <c r="AV1592" s="13" t="s">
        <v>229</v>
      </c>
      <c r="AW1592" s="13" t="s">
        <v>31</v>
      </c>
      <c r="AX1592" s="13" t="s">
        <v>77</v>
      </c>
      <c r="AY1592" s="160" t="s">
        <v>212</v>
      </c>
    </row>
    <row r="1593" spans="2:65" s="14" customFormat="1">
      <c r="B1593" s="170"/>
      <c r="D1593" s="150" t="s">
        <v>226</v>
      </c>
      <c r="E1593" s="171" t="s">
        <v>19</v>
      </c>
      <c r="F1593" s="172" t="s">
        <v>3957</v>
      </c>
      <c r="H1593" s="171" t="s">
        <v>19</v>
      </c>
      <c r="I1593" s="173"/>
      <c r="L1593" s="170"/>
      <c r="M1593" s="174"/>
      <c r="T1593" s="175"/>
      <c r="AT1593" s="171" t="s">
        <v>226</v>
      </c>
      <c r="AU1593" s="171" t="s">
        <v>236</v>
      </c>
      <c r="AV1593" s="14" t="s">
        <v>77</v>
      </c>
      <c r="AW1593" s="14" t="s">
        <v>31</v>
      </c>
      <c r="AX1593" s="14" t="s">
        <v>69</v>
      </c>
      <c r="AY1593" s="171" t="s">
        <v>212</v>
      </c>
    </row>
    <row r="1594" spans="2:65" s="1" customFormat="1" ht="21.75" customHeight="1">
      <c r="B1594" s="34"/>
      <c r="C1594" s="133" t="s">
        <v>1873</v>
      </c>
      <c r="D1594" s="133" t="s">
        <v>215</v>
      </c>
      <c r="E1594" s="134" t="s">
        <v>3958</v>
      </c>
      <c r="F1594" s="135" t="s">
        <v>3959</v>
      </c>
      <c r="G1594" s="136" t="s">
        <v>495</v>
      </c>
      <c r="H1594" s="137">
        <v>74.599999999999994</v>
      </c>
      <c r="I1594" s="138"/>
      <c r="J1594" s="139">
        <f>ROUND(I1594*H1594,2)</f>
        <v>0</v>
      </c>
      <c r="K1594" s="135" t="s">
        <v>219</v>
      </c>
      <c r="L1594" s="34"/>
      <c r="M1594" s="140" t="s">
        <v>19</v>
      </c>
      <c r="N1594" s="141" t="s">
        <v>40</v>
      </c>
      <c r="P1594" s="142">
        <f>O1594*H1594</f>
        <v>0</v>
      </c>
      <c r="Q1594" s="142">
        <v>5.3800000000000002E-3</v>
      </c>
      <c r="R1594" s="142">
        <f>Q1594*H1594</f>
        <v>0.40134799999999998</v>
      </c>
      <c r="S1594" s="142">
        <v>0</v>
      </c>
      <c r="T1594" s="143">
        <f>S1594*H1594</f>
        <v>0</v>
      </c>
      <c r="AR1594" s="144" t="s">
        <v>229</v>
      </c>
      <c r="AT1594" s="144" t="s">
        <v>215</v>
      </c>
      <c r="AU1594" s="144" t="s">
        <v>236</v>
      </c>
      <c r="AY1594" s="19" t="s">
        <v>212</v>
      </c>
      <c r="BE1594" s="145">
        <f>IF(N1594="základní",J1594,0)</f>
        <v>0</v>
      </c>
      <c r="BF1594" s="145">
        <f>IF(N1594="snížená",J1594,0)</f>
        <v>0</v>
      </c>
      <c r="BG1594" s="145">
        <f>IF(N1594="zákl. přenesená",J1594,0)</f>
        <v>0</v>
      </c>
      <c r="BH1594" s="145">
        <f>IF(N1594="sníž. přenesená",J1594,0)</f>
        <v>0</v>
      </c>
      <c r="BI1594" s="145">
        <f>IF(N1594="nulová",J1594,0)</f>
        <v>0</v>
      </c>
      <c r="BJ1594" s="19" t="s">
        <v>77</v>
      </c>
      <c r="BK1594" s="145">
        <f>ROUND(I1594*H1594,2)</f>
        <v>0</v>
      </c>
      <c r="BL1594" s="19" t="s">
        <v>229</v>
      </c>
      <c r="BM1594" s="144" t="s">
        <v>3960</v>
      </c>
    </row>
    <row r="1595" spans="2:65" s="1" customFormat="1">
      <c r="B1595" s="34"/>
      <c r="D1595" s="146" t="s">
        <v>222</v>
      </c>
      <c r="F1595" s="147" t="s">
        <v>3961</v>
      </c>
      <c r="I1595" s="148"/>
      <c r="L1595" s="34"/>
      <c r="M1595" s="149"/>
      <c r="T1595" s="55"/>
      <c r="AT1595" s="19" t="s">
        <v>222</v>
      </c>
      <c r="AU1595" s="19" t="s">
        <v>236</v>
      </c>
    </row>
    <row r="1596" spans="2:65" s="14" customFormat="1">
      <c r="B1596" s="170"/>
      <c r="D1596" s="150" t="s">
        <v>226</v>
      </c>
      <c r="E1596" s="171" t="s">
        <v>19</v>
      </c>
      <c r="F1596" s="172" t="s">
        <v>3954</v>
      </c>
      <c r="H1596" s="171" t="s">
        <v>19</v>
      </c>
      <c r="I1596" s="173"/>
      <c r="L1596" s="170"/>
      <c r="M1596" s="174"/>
      <c r="T1596" s="175"/>
      <c r="AT1596" s="171" t="s">
        <v>226</v>
      </c>
      <c r="AU1596" s="171" t="s">
        <v>236</v>
      </c>
      <c r="AV1596" s="14" t="s">
        <v>77</v>
      </c>
      <c r="AW1596" s="14" t="s">
        <v>31</v>
      </c>
      <c r="AX1596" s="14" t="s">
        <v>69</v>
      </c>
      <c r="AY1596" s="171" t="s">
        <v>212</v>
      </c>
    </row>
    <row r="1597" spans="2:65" s="12" customFormat="1">
      <c r="B1597" s="152"/>
      <c r="D1597" s="150" t="s">
        <v>226</v>
      </c>
      <c r="E1597" s="153" t="s">
        <v>19</v>
      </c>
      <c r="F1597" s="154" t="s">
        <v>3962</v>
      </c>
      <c r="H1597" s="155">
        <v>62.75</v>
      </c>
      <c r="I1597" s="156"/>
      <c r="L1597" s="152"/>
      <c r="M1597" s="157"/>
      <c r="T1597" s="158"/>
      <c r="AT1597" s="153" t="s">
        <v>226</v>
      </c>
      <c r="AU1597" s="153" t="s">
        <v>236</v>
      </c>
      <c r="AV1597" s="12" t="s">
        <v>79</v>
      </c>
      <c r="AW1597" s="12" t="s">
        <v>31</v>
      </c>
      <c r="AX1597" s="12" t="s">
        <v>69</v>
      </c>
      <c r="AY1597" s="153" t="s">
        <v>212</v>
      </c>
    </row>
    <row r="1598" spans="2:65" s="12" customFormat="1">
      <c r="B1598" s="152"/>
      <c r="D1598" s="150" t="s">
        <v>226</v>
      </c>
      <c r="E1598" s="153" t="s">
        <v>19</v>
      </c>
      <c r="F1598" s="154" t="s">
        <v>3963</v>
      </c>
      <c r="H1598" s="155">
        <v>11.85</v>
      </c>
      <c r="I1598" s="156"/>
      <c r="L1598" s="152"/>
      <c r="M1598" s="157"/>
      <c r="T1598" s="158"/>
      <c r="AT1598" s="153" t="s">
        <v>226</v>
      </c>
      <c r="AU1598" s="153" t="s">
        <v>236</v>
      </c>
      <c r="AV1598" s="12" t="s">
        <v>79</v>
      </c>
      <c r="AW1598" s="12" t="s">
        <v>31</v>
      </c>
      <c r="AX1598" s="12" t="s">
        <v>69</v>
      </c>
      <c r="AY1598" s="153" t="s">
        <v>212</v>
      </c>
    </row>
    <row r="1599" spans="2:65" s="13" customFormat="1">
      <c r="B1599" s="159"/>
      <c r="D1599" s="150" t="s">
        <v>226</v>
      </c>
      <c r="E1599" s="160" t="s">
        <v>19</v>
      </c>
      <c r="F1599" s="161" t="s">
        <v>228</v>
      </c>
      <c r="H1599" s="162">
        <v>74.599999999999994</v>
      </c>
      <c r="I1599" s="163"/>
      <c r="L1599" s="159"/>
      <c r="M1599" s="164"/>
      <c r="T1599" s="165"/>
      <c r="AT1599" s="160" t="s">
        <v>226</v>
      </c>
      <c r="AU1599" s="160" t="s">
        <v>236</v>
      </c>
      <c r="AV1599" s="13" t="s">
        <v>229</v>
      </c>
      <c r="AW1599" s="13" t="s">
        <v>31</v>
      </c>
      <c r="AX1599" s="13" t="s">
        <v>77</v>
      </c>
      <c r="AY1599" s="160" t="s">
        <v>212</v>
      </c>
    </row>
    <row r="1600" spans="2:65" s="14" customFormat="1">
      <c r="B1600" s="170"/>
      <c r="D1600" s="150" t="s">
        <v>226</v>
      </c>
      <c r="E1600" s="171" t="s">
        <v>19</v>
      </c>
      <c r="F1600" s="172" t="s">
        <v>3957</v>
      </c>
      <c r="H1600" s="171" t="s">
        <v>19</v>
      </c>
      <c r="I1600" s="173"/>
      <c r="L1600" s="170"/>
      <c r="M1600" s="174"/>
      <c r="T1600" s="175"/>
      <c r="AT1600" s="171" t="s">
        <v>226</v>
      </c>
      <c r="AU1600" s="171" t="s">
        <v>236</v>
      </c>
      <c r="AV1600" s="14" t="s">
        <v>77</v>
      </c>
      <c r="AW1600" s="14" t="s">
        <v>31</v>
      </c>
      <c r="AX1600" s="14" t="s">
        <v>69</v>
      </c>
      <c r="AY1600" s="171" t="s">
        <v>212</v>
      </c>
    </row>
    <row r="1601" spans="2:65" s="1" customFormat="1" ht="16.5" customHeight="1">
      <c r="B1601" s="34"/>
      <c r="C1601" s="133" t="s">
        <v>1880</v>
      </c>
      <c r="D1601" s="133" t="s">
        <v>215</v>
      </c>
      <c r="E1601" s="134" t="s">
        <v>3964</v>
      </c>
      <c r="F1601" s="135" t="s">
        <v>3965</v>
      </c>
      <c r="G1601" s="136" t="s">
        <v>495</v>
      </c>
      <c r="H1601" s="137">
        <v>434.97500000000002</v>
      </c>
      <c r="I1601" s="138"/>
      <c r="J1601" s="139">
        <f>ROUND(I1601*H1601,2)</f>
        <v>0</v>
      </c>
      <c r="K1601" s="135" t="s">
        <v>219</v>
      </c>
      <c r="L1601" s="34"/>
      <c r="M1601" s="140" t="s">
        <v>19</v>
      </c>
      <c r="N1601" s="141" t="s">
        <v>40</v>
      </c>
      <c r="P1601" s="142">
        <f>O1601*H1601</f>
        <v>0</v>
      </c>
      <c r="Q1601" s="142">
        <v>4.6999999999999999E-4</v>
      </c>
      <c r="R1601" s="142">
        <f>Q1601*H1601</f>
        <v>0.20443825000000002</v>
      </c>
      <c r="S1601" s="142">
        <v>0</v>
      </c>
      <c r="T1601" s="143">
        <f>S1601*H1601</f>
        <v>0</v>
      </c>
      <c r="AR1601" s="144" t="s">
        <v>229</v>
      </c>
      <c r="AT1601" s="144" t="s">
        <v>215</v>
      </c>
      <c r="AU1601" s="144" t="s">
        <v>236</v>
      </c>
      <c r="AY1601" s="19" t="s">
        <v>212</v>
      </c>
      <c r="BE1601" s="145">
        <f>IF(N1601="základní",J1601,0)</f>
        <v>0</v>
      </c>
      <c r="BF1601" s="145">
        <f>IF(N1601="snížená",J1601,0)</f>
        <v>0</v>
      </c>
      <c r="BG1601" s="145">
        <f>IF(N1601="zákl. přenesená",J1601,0)</f>
        <v>0</v>
      </c>
      <c r="BH1601" s="145">
        <f>IF(N1601="sníž. přenesená",J1601,0)</f>
        <v>0</v>
      </c>
      <c r="BI1601" s="145">
        <f>IF(N1601="nulová",J1601,0)</f>
        <v>0</v>
      </c>
      <c r="BJ1601" s="19" t="s">
        <v>77</v>
      </c>
      <c r="BK1601" s="145">
        <f>ROUND(I1601*H1601,2)</f>
        <v>0</v>
      </c>
      <c r="BL1601" s="19" t="s">
        <v>229</v>
      </c>
      <c r="BM1601" s="144" t="s">
        <v>3966</v>
      </c>
    </row>
    <row r="1602" spans="2:65" s="1" customFormat="1">
      <c r="B1602" s="34"/>
      <c r="D1602" s="146" t="s">
        <v>222</v>
      </c>
      <c r="F1602" s="147" t="s">
        <v>3967</v>
      </c>
      <c r="I1602" s="148"/>
      <c r="L1602" s="34"/>
      <c r="M1602" s="149"/>
      <c r="T1602" s="55"/>
      <c r="AT1602" s="19" t="s">
        <v>222</v>
      </c>
      <c r="AU1602" s="19" t="s">
        <v>236</v>
      </c>
    </row>
    <row r="1603" spans="2:65" s="14" customFormat="1">
      <c r="B1603" s="170"/>
      <c r="D1603" s="150" t="s">
        <v>226</v>
      </c>
      <c r="E1603" s="171" t="s">
        <v>19</v>
      </c>
      <c r="F1603" s="172" t="s">
        <v>3968</v>
      </c>
      <c r="H1603" s="171" t="s">
        <v>19</v>
      </c>
      <c r="I1603" s="173"/>
      <c r="L1603" s="170"/>
      <c r="M1603" s="174"/>
      <c r="T1603" s="175"/>
      <c r="AT1603" s="171" t="s">
        <v>226</v>
      </c>
      <c r="AU1603" s="171" t="s">
        <v>236</v>
      </c>
      <c r="AV1603" s="14" t="s">
        <v>77</v>
      </c>
      <c r="AW1603" s="14" t="s">
        <v>31</v>
      </c>
      <c r="AX1603" s="14" t="s">
        <v>69</v>
      </c>
      <c r="AY1603" s="171" t="s">
        <v>212</v>
      </c>
    </row>
    <row r="1604" spans="2:65" s="12" customFormat="1">
      <c r="B1604" s="152"/>
      <c r="D1604" s="150" t="s">
        <v>226</v>
      </c>
      <c r="E1604" s="153" t="s">
        <v>19</v>
      </c>
      <c r="F1604" s="154" t="s">
        <v>3969</v>
      </c>
      <c r="H1604" s="155">
        <v>125.5</v>
      </c>
      <c r="I1604" s="156"/>
      <c r="L1604" s="152"/>
      <c r="M1604" s="157"/>
      <c r="T1604" s="158"/>
      <c r="AT1604" s="153" t="s">
        <v>226</v>
      </c>
      <c r="AU1604" s="153" t="s">
        <v>236</v>
      </c>
      <c r="AV1604" s="12" t="s">
        <v>79</v>
      </c>
      <c r="AW1604" s="12" t="s">
        <v>31</v>
      </c>
      <c r="AX1604" s="12" t="s">
        <v>69</v>
      </c>
      <c r="AY1604" s="153" t="s">
        <v>212</v>
      </c>
    </row>
    <row r="1605" spans="2:65" s="12" customFormat="1">
      <c r="B1605" s="152"/>
      <c r="D1605" s="150" t="s">
        <v>226</v>
      </c>
      <c r="E1605" s="153" t="s">
        <v>19</v>
      </c>
      <c r="F1605" s="154" t="s">
        <v>3970</v>
      </c>
      <c r="H1605" s="155">
        <v>24.184999999999999</v>
      </c>
      <c r="I1605" s="156"/>
      <c r="L1605" s="152"/>
      <c r="M1605" s="157"/>
      <c r="T1605" s="158"/>
      <c r="AT1605" s="153" t="s">
        <v>226</v>
      </c>
      <c r="AU1605" s="153" t="s">
        <v>236</v>
      </c>
      <c r="AV1605" s="12" t="s">
        <v>79</v>
      </c>
      <c r="AW1605" s="12" t="s">
        <v>31</v>
      </c>
      <c r="AX1605" s="12" t="s">
        <v>69</v>
      </c>
      <c r="AY1605" s="153" t="s">
        <v>212</v>
      </c>
    </row>
    <row r="1606" spans="2:65" s="12" customFormat="1">
      <c r="B1606" s="152"/>
      <c r="D1606" s="150" t="s">
        <v>226</v>
      </c>
      <c r="E1606" s="153" t="s">
        <v>19</v>
      </c>
      <c r="F1606" s="154" t="s">
        <v>3971</v>
      </c>
      <c r="H1606" s="155">
        <v>261.58999999999997</v>
      </c>
      <c r="I1606" s="156"/>
      <c r="L1606" s="152"/>
      <c r="M1606" s="157"/>
      <c r="T1606" s="158"/>
      <c r="AT1606" s="153" t="s">
        <v>226</v>
      </c>
      <c r="AU1606" s="153" t="s">
        <v>236</v>
      </c>
      <c r="AV1606" s="12" t="s">
        <v>79</v>
      </c>
      <c r="AW1606" s="12" t="s">
        <v>31</v>
      </c>
      <c r="AX1606" s="12" t="s">
        <v>69</v>
      </c>
      <c r="AY1606" s="153" t="s">
        <v>212</v>
      </c>
    </row>
    <row r="1607" spans="2:65" s="12" customFormat="1">
      <c r="B1607" s="152"/>
      <c r="D1607" s="150" t="s">
        <v>226</v>
      </c>
      <c r="E1607" s="153" t="s">
        <v>19</v>
      </c>
      <c r="F1607" s="154" t="s">
        <v>3972</v>
      </c>
      <c r="H1607" s="155">
        <v>23.7</v>
      </c>
      <c r="I1607" s="156"/>
      <c r="L1607" s="152"/>
      <c r="M1607" s="157"/>
      <c r="T1607" s="158"/>
      <c r="AT1607" s="153" t="s">
        <v>226</v>
      </c>
      <c r="AU1607" s="153" t="s">
        <v>236</v>
      </c>
      <c r="AV1607" s="12" t="s">
        <v>79</v>
      </c>
      <c r="AW1607" s="12" t="s">
        <v>31</v>
      </c>
      <c r="AX1607" s="12" t="s">
        <v>69</v>
      </c>
      <c r="AY1607" s="153" t="s">
        <v>212</v>
      </c>
    </row>
    <row r="1608" spans="2:65" s="13" customFormat="1">
      <c r="B1608" s="159"/>
      <c r="D1608" s="150" t="s">
        <v>226</v>
      </c>
      <c r="E1608" s="160" t="s">
        <v>19</v>
      </c>
      <c r="F1608" s="161" t="s">
        <v>228</v>
      </c>
      <c r="H1608" s="162">
        <v>434.97500000000002</v>
      </c>
      <c r="I1608" s="163"/>
      <c r="L1608" s="159"/>
      <c r="M1608" s="164"/>
      <c r="T1608" s="165"/>
      <c r="AT1608" s="160" t="s">
        <v>226</v>
      </c>
      <c r="AU1608" s="160" t="s">
        <v>236</v>
      </c>
      <c r="AV1608" s="13" t="s">
        <v>229</v>
      </c>
      <c r="AW1608" s="13" t="s">
        <v>31</v>
      </c>
      <c r="AX1608" s="13" t="s">
        <v>77</v>
      </c>
      <c r="AY1608" s="160" t="s">
        <v>212</v>
      </c>
    </row>
    <row r="1609" spans="2:65" s="14" customFormat="1">
      <c r="B1609" s="170"/>
      <c r="D1609" s="150" t="s">
        <v>226</v>
      </c>
      <c r="E1609" s="171" t="s">
        <v>19</v>
      </c>
      <c r="F1609" s="172" t="s">
        <v>3973</v>
      </c>
      <c r="H1609" s="171" t="s">
        <v>19</v>
      </c>
      <c r="I1609" s="173"/>
      <c r="L1609" s="170"/>
      <c r="M1609" s="174"/>
      <c r="T1609" s="175"/>
      <c r="AT1609" s="171" t="s">
        <v>226</v>
      </c>
      <c r="AU1609" s="171" t="s">
        <v>236</v>
      </c>
      <c r="AV1609" s="14" t="s">
        <v>77</v>
      </c>
      <c r="AW1609" s="14" t="s">
        <v>31</v>
      </c>
      <c r="AX1609" s="14" t="s">
        <v>69</v>
      </c>
      <c r="AY1609" s="171" t="s">
        <v>212</v>
      </c>
    </row>
    <row r="1610" spans="2:65" s="11" customFormat="1" ht="20.85" customHeight="1">
      <c r="B1610" s="121"/>
      <c r="D1610" s="122" t="s">
        <v>68</v>
      </c>
      <c r="E1610" s="131" t="s">
        <v>3974</v>
      </c>
      <c r="F1610" s="131" t="s">
        <v>3975</v>
      </c>
      <c r="I1610" s="124"/>
      <c r="J1610" s="132">
        <f>BK1610</f>
        <v>0</v>
      </c>
      <c r="L1610" s="121"/>
      <c r="M1610" s="126"/>
      <c r="P1610" s="127">
        <f>SUM(P1611:P1672)</f>
        <v>0</v>
      </c>
      <c r="R1610" s="127">
        <f>SUM(R1611:R1672)</f>
        <v>4.9446000000000012</v>
      </c>
      <c r="T1610" s="128">
        <f>SUM(T1611:T1672)</f>
        <v>0</v>
      </c>
      <c r="AR1610" s="122" t="s">
        <v>77</v>
      </c>
      <c r="AT1610" s="129" t="s">
        <v>68</v>
      </c>
      <c r="AU1610" s="129" t="s">
        <v>79</v>
      </c>
      <c r="AY1610" s="122" t="s">
        <v>212</v>
      </c>
      <c r="BK1610" s="130">
        <f>SUM(BK1611:BK1672)</f>
        <v>0</v>
      </c>
    </row>
    <row r="1611" spans="2:65" s="1" customFormat="1" ht="16.5" customHeight="1">
      <c r="B1611" s="34"/>
      <c r="C1611" s="133" t="s">
        <v>1887</v>
      </c>
      <c r="D1611" s="133" t="s">
        <v>215</v>
      </c>
      <c r="E1611" s="134" t="s">
        <v>3888</v>
      </c>
      <c r="F1611" s="135" t="s">
        <v>3889</v>
      </c>
      <c r="G1611" s="136" t="s">
        <v>495</v>
      </c>
      <c r="H1611" s="137">
        <v>50</v>
      </c>
      <c r="I1611" s="138"/>
      <c r="J1611" s="139">
        <f>ROUND(I1611*H1611,2)</f>
        <v>0</v>
      </c>
      <c r="K1611" s="135" t="s">
        <v>219</v>
      </c>
      <c r="L1611" s="34"/>
      <c r="M1611" s="140" t="s">
        <v>19</v>
      </c>
      <c r="N1611" s="141" t="s">
        <v>40</v>
      </c>
      <c r="P1611" s="142">
        <f>O1611*H1611</f>
        <v>0</v>
      </c>
      <c r="Q1611" s="142">
        <v>0</v>
      </c>
      <c r="R1611" s="142">
        <f>Q1611*H1611</f>
        <v>0</v>
      </c>
      <c r="S1611" s="142">
        <v>0</v>
      </c>
      <c r="T1611" s="143">
        <f>S1611*H1611</f>
        <v>0</v>
      </c>
      <c r="AR1611" s="144" t="s">
        <v>229</v>
      </c>
      <c r="AT1611" s="144" t="s">
        <v>215</v>
      </c>
      <c r="AU1611" s="144" t="s">
        <v>236</v>
      </c>
      <c r="AY1611" s="19" t="s">
        <v>212</v>
      </c>
      <c r="BE1611" s="145">
        <f>IF(N1611="základní",J1611,0)</f>
        <v>0</v>
      </c>
      <c r="BF1611" s="145">
        <f>IF(N1611="snížená",J1611,0)</f>
        <v>0</v>
      </c>
      <c r="BG1611" s="145">
        <f>IF(N1611="zákl. přenesená",J1611,0)</f>
        <v>0</v>
      </c>
      <c r="BH1611" s="145">
        <f>IF(N1611="sníž. přenesená",J1611,0)</f>
        <v>0</v>
      </c>
      <c r="BI1611" s="145">
        <f>IF(N1611="nulová",J1611,0)</f>
        <v>0</v>
      </c>
      <c r="BJ1611" s="19" t="s">
        <v>77</v>
      </c>
      <c r="BK1611" s="145">
        <f>ROUND(I1611*H1611,2)</f>
        <v>0</v>
      </c>
      <c r="BL1611" s="19" t="s">
        <v>229</v>
      </c>
      <c r="BM1611" s="144" t="s">
        <v>3976</v>
      </c>
    </row>
    <row r="1612" spans="2:65" s="1" customFormat="1">
      <c r="B1612" s="34"/>
      <c r="D1612" s="146" t="s">
        <v>222</v>
      </c>
      <c r="F1612" s="147" t="s">
        <v>3891</v>
      </c>
      <c r="I1612" s="148"/>
      <c r="L1612" s="34"/>
      <c r="M1612" s="149"/>
      <c r="T1612" s="55"/>
      <c r="AT1612" s="19" t="s">
        <v>222</v>
      </c>
      <c r="AU1612" s="19" t="s">
        <v>236</v>
      </c>
    </row>
    <row r="1613" spans="2:65" s="14" customFormat="1">
      <c r="B1613" s="170"/>
      <c r="D1613" s="150" t="s">
        <v>226</v>
      </c>
      <c r="E1613" s="171" t="s">
        <v>19</v>
      </c>
      <c r="F1613" s="172" t="s">
        <v>3977</v>
      </c>
      <c r="H1613" s="171" t="s">
        <v>19</v>
      </c>
      <c r="I1613" s="173"/>
      <c r="L1613" s="170"/>
      <c r="M1613" s="174"/>
      <c r="T1613" s="175"/>
      <c r="AT1613" s="171" t="s">
        <v>226</v>
      </c>
      <c r="AU1613" s="171" t="s">
        <v>236</v>
      </c>
      <c r="AV1613" s="14" t="s">
        <v>77</v>
      </c>
      <c r="AW1613" s="14" t="s">
        <v>31</v>
      </c>
      <c r="AX1613" s="14" t="s">
        <v>69</v>
      </c>
      <c r="AY1613" s="171" t="s">
        <v>212</v>
      </c>
    </row>
    <row r="1614" spans="2:65" s="12" customFormat="1">
      <c r="B1614" s="152"/>
      <c r="D1614" s="150" t="s">
        <v>226</v>
      </c>
      <c r="E1614" s="153" t="s">
        <v>19</v>
      </c>
      <c r="F1614" s="154" t="s">
        <v>3978</v>
      </c>
      <c r="H1614" s="155">
        <v>50</v>
      </c>
      <c r="I1614" s="156"/>
      <c r="L1614" s="152"/>
      <c r="M1614" s="157"/>
      <c r="T1614" s="158"/>
      <c r="AT1614" s="153" t="s">
        <v>226</v>
      </c>
      <c r="AU1614" s="153" t="s">
        <v>236</v>
      </c>
      <c r="AV1614" s="12" t="s">
        <v>79</v>
      </c>
      <c r="AW1614" s="12" t="s">
        <v>31</v>
      </c>
      <c r="AX1614" s="12" t="s">
        <v>69</v>
      </c>
      <c r="AY1614" s="153" t="s">
        <v>212</v>
      </c>
    </row>
    <row r="1615" spans="2:65" s="13" customFormat="1">
      <c r="B1615" s="159"/>
      <c r="D1615" s="150" t="s">
        <v>226</v>
      </c>
      <c r="E1615" s="160" t="s">
        <v>19</v>
      </c>
      <c r="F1615" s="161" t="s">
        <v>228</v>
      </c>
      <c r="H1615" s="162">
        <v>50</v>
      </c>
      <c r="I1615" s="163"/>
      <c r="L1615" s="159"/>
      <c r="M1615" s="164"/>
      <c r="T1615" s="165"/>
      <c r="AT1615" s="160" t="s">
        <v>226</v>
      </c>
      <c r="AU1615" s="160" t="s">
        <v>236</v>
      </c>
      <c r="AV1615" s="13" t="s">
        <v>229</v>
      </c>
      <c r="AW1615" s="13" t="s">
        <v>31</v>
      </c>
      <c r="AX1615" s="13" t="s">
        <v>77</v>
      </c>
      <c r="AY1615" s="160" t="s">
        <v>212</v>
      </c>
    </row>
    <row r="1616" spans="2:65" s="1" customFormat="1" ht="16.5" customHeight="1">
      <c r="B1616" s="34"/>
      <c r="C1616" s="133" t="s">
        <v>1894</v>
      </c>
      <c r="D1616" s="133" t="s">
        <v>215</v>
      </c>
      <c r="E1616" s="134" t="s">
        <v>3979</v>
      </c>
      <c r="F1616" s="135" t="s">
        <v>3980</v>
      </c>
      <c r="G1616" s="136" t="s">
        <v>495</v>
      </c>
      <c r="H1616" s="137">
        <v>20</v>
      </c>
      <c r="I1616" s="138"/>
      <c r="J1616" s="139">
        <f>ROUND(I1616*H1616,2)</f>
        <v>0</v>
      </c>
      <c r="K1616" s="135" t="s">
        <v>219</v>
      </c>
      <c r="L1616" s="34"/>
      <c r="M1616" s="140" t="s">
        <v>19</v>
      </c>
      <c r="N1616" s="141" t="s">
        <v>40</v>
      </c>
      <c r="P1616" s="142">
        <f>O1616*H1616</f>
        <v>0</v>
      </c>
      <c r="Q1616" s="142">
        <v>0</v>
      </c>
      <c r="R1616" s="142">
        <f>Q1616*H1616</f>
        <v>0</v>
      </c>
      <c r="S1616" s="142">
        <v>0</v>
      </c>
      <c r="T1616" s="143">
        <f>S1616*H1616</f>
        <v>0</v>
      </c>
      <c r="AR1616" s="144" t="s">
        <v>229</v>
      </c>
      <c r="AT1616" s="144" t="s">
        <v>215</v>
      </c>
      <c r="AU1616" s="144" t="s">
        <v>236</v>
      </c>
      <c r="AY1616" s="19" t="s">
        <v>212</v>
      </c>
      <c r="BE1616" s="145">
        <f>IF(N1616="základní",J1616,0)</f>
        <v>0</v>
      </c>
      <c r="BF1616" s="145">
        <f>IF(N1616="snížená",J1616,0)</f>
        <v>0</v>
      </c>
      <c r="BG1616" s="145">
        <f>IF(N1616="zákl. přenesená",J1616,0)</f>
        <v>0</v>
      </c>
      <c r="BH1616" s="145">
        <f>IF(N1616="sníž. přenesená",J1616,0)</f>
        <v>0</v>
      </c>
      <c r="BI1616" s="145">
        <f>IF(N1616="nulová",J1616,0)</f>
        <v>0</v>
      </c>
      <c r="BJ1616" s="19" t="s">
        <v>77</v>
      </c>
      <c r="BK1616" s="145">
        <f>ROUND(I1616*H1616,2)</f>
        <v>0</v>
      </c>
      <c r="BL1616" s="19" t="s">
        <v>229</v>
      </c>
      <c r="BM1616" s="144" t="s">
        <v>3981</v>
      </c>
    </row>
    <row r="1617" spans="2:65" s="1" customFormat="1">
      <c r="B1617" s="34"/>
      <c r="D1617" s="146" t="s">
        <v>222</v>
      </c>
      <c r="F1617" s="147" t="s">
        <v>3982</v>
      </c>
      <c r="I1617" s="148"/>
      <c r="L1617" s="34"/>
      <c r="M1617" s="149"/>
      <c r="T1617" s="55"/>
      <c r="AT1617" s="19" t="s">
        <v>222</v>
      </c>
      <c r="AU1617" s="19" t="s">
        <v>236</v>
      </c>
    </row>
    <row r="1618" spans="2:65" s="14" customFormat="1" ht="22.5">
      <c r="B1618" s="170"/>
      <c r="D1618" s="150" t="s">
        <v>226</v>
      </c>
      <c r="E1618" s="171" t="s">
        <v>19</v>
      </c>
      <c r="F1618" s="172" t="s">
        <v>3983</v>
      </c>
      <c r="H1618" s="171" t="s">
        <v>19</v>
      </c>
      <c r="I1618" s="173"/>
      <c r="L1618" s="170"/>
      <c r="M1618" s="174"/>
      <c r="T1618" s="175"/>
      <c r="AT1618" s="171" t="s">
        <v>226</v>
      </c>
      <c r="AU1618" s="171" t="s">
        <v>236</v>
      </c>
      <c r="AV1618" s="14" t="s">
        <v>77</v>
      </c>
      <c r="AW1618" s="14" t="s">
        <v>31</v>
      </c>
      <c r="AX1618" s="14" t="s">
        <v>69</v>
      </c>
      <c r="AY1618" s="171" t="s">
        <v>212</v>
      </c>
    </row>
    <row r="1619" spans="2:65" s="12" customFormat="1">
      <c r="B1619" s="152"/>
      <c r="D1619" s="150" t="s">
        <v>226</v>
      </c>
      <c r="E1619" s="153" t="s">
        <v>19</v>
      </c>
      <c r="F1619" s="154" t="s">
        <v>3984</v>
      </c>
      <c r="H1619" s="155">
        <v>20</v>
      </c>
      <c r="I1619" s="156"/>
      <c r="L1619" s="152"/>
      <c r="M1619" s="157"/>
      <c r="T1619" s="158"/>
      <c r="AT1619" s="153" t="s">
        <v>226</v>
      </c>
      <c r="AU1619" s="153" t="s">
        <v>236</v>
      </c>
      <c r="AV1619" s="12" t="s">
        <v>79</v>
      </c>
      <c r="AW1619" s="12" t="s">
        <v>31</v>
      </c>
      <c r="AX1619" s="12" t="s">
        <v>69</v>
      </c>
      <c r="AY1619" s="153" t="s">
        <v>212</v>
      </c>
    </row>
    <row r="1620" spans="2:65" s="13" customFormat="1">
      <c r="B1620" s="159"/>
      <c r="D1620" s="150" t="s">
        <v>226</v>
      </c>
      <c r="E1620" s="160" t="s">
        <v>19</v>
      </c>
      <c r="F1620" s="161" t="s">
        <v>228</v>
      </c>
      <c r="H1620" s="162">
        <v>20</v>
      </c>
      <c r="I1620" s="163"/>
      <c r="L1620" s="159"/>
      <c r="M1620" s="164"/>
      <c r="T1620" s="165"/>
      <c r="AT1620" s="160" t="s">
        <v>226</v>
      </c>
      <c r="AU1620" s="160" t="s">
        <v>236</v>
      </c>
      <c r="AV1620" s="13" t="s">
        <v>229</v>
      </c>
      <c r="AW1620" s="13" t="s">
        <v>31</v>
      </c>
      <c r="AX1620" s="13" t="s">
        <v>77</v>
      </c>
      <c r="AY1620" s="160" t="s">
        <v>212</v>
      </c>
    </row>
    <row r="1621" spans="2:65" s="1" customFormat="1" ht="16.5" customHeight="1">
      <c r="B1621" s="34"/>
      <c r="C1621" s="133" t="s">
        <v>1903</v>
      </c>
      <c r="D1621" s="133" t="s">
        <v>215</v>
      </c>
      <c r="E1621" s="134" t="s">
        <v>3893</v>
      </c>
      <c r="F1621" s="135" t="s">
        <v>3894</v>
      </c>
      <c r="G1621" s="136" t="s">
        <v>495</v>
      </c>
      <c r="H1621" s="137">
        <v>70</v>
      </c>
      <c r="I1621" s="138"/>
      <c r="J1621" s="139">
        <f>ROUND(I1621*H1621,2)</f>
        <v>0</v>
      </c>
      <c r="K1621" s="135" t="s">
        <v>245</v>
      </c>
      <c r="L1621" s="34"/>
      <c r="M1621" s="140" t="s">
        <v>19</v>
      </c>
      <c r="N1621" s="141" t="s">
        <v>40</v>
      </c>
      <c r="P1621" s="142">
        <f>O1621*H1621</f>
        <v>0</v>
      </c>
      <c r="Q1621" s="142">
        <v>0</v>
      </c>
      <c r="R1621" s="142">
        <f>Q1621*H1621</f>
        <v>0</v>
      </c>
      <c r="S1621" s="142">
        <v>0</v>
      </c>
      <c r="T1621" s="143">
        <f>S1621*H1621</f>
        <v>0</v>
      </c>
      <c r="AR1621" s="144" t="s">
        <v>229</v>
      </c>
      <c r="AT1621" s="144" t="s">
        <v>215</v>
      </c>
      <c r="AU1621" s="144" t="s">
        <v>236</v>
      </c>
      <c r="AY1621" s="19" t="s">
        <v>212</v>
      </c>
      <c r="BE1621" s="145">
        <f>IF(N1621="základní",J1621,0)</f>
        <v>0</v>
      </c>
      <c r="BF1621" s="145">
        <f>IF(N1621="snížená",J1621,0)</f>
        <v>0</v>
      </c>
      <c r="BG1621" s="145">
        <f>IF(N1621="zákl. přenesená",J1621,0)</f>
        <v>0</v>
      </c>
      <c r="BH1621" s="145">
        <f>IF(N1621="sníž. přenesená",J1621,0)</f>
        <v>0</v>
      </c>
      <c r="BI1621" s="145">
        <f>IF(N1621="nulová",J1621,0)</f>
        <v>0</v>
      </c>
      <c r="BJ1621" s="19" t="s">
        <v>77</v>
      </c>
      <c r="BK1621" s="145">
        <f>ROUND(I1621*H1621,2)</f>
        <v>0</v>
      </c>
      <c r="BL1621" s="19" t="s">
        <v>229</v>
      </c>
      <c r="BM1621" s="144" t="s">
        <v>3985</v>
      </c>
    </row>
    <row r="1622" spans="2:65" s="1" customFormat="1" ht="48.75">
      <c r="B1622" s="34"/>
      <c r="D1622" s="150" t="s">
        <v>224</v>
      </c>
      <c r="F1622" s="151" t="s">
        <v>3896</v>
      </c>
      <c r="I1622" s="148"/>
      <c r="L1622" s="34"/>
      <c r="M1622" s="149"/>
      <c r="T1622" s="55"/>
      <c r="AT1622" s="19" t="s">
        <v>224</v>
      </c>
      <c r="AU1622" s="19" t="s">
        <v>236</v>
      </c>
    </row>
    <row r="1623" spans="2:65" s="14" customFormat="1" ht="22.5">
      <c r="B1623" s="170"/>
      <c r="D1623" s="150" t="s">
        <v>226</v>
      </c>
      <c r="E1623" s="171" t="s">
        <v>19</v>
      </c>
      <c r="F1623" s="172" t="s">
        <v>3986</v>
      </c>
      <c r="H1623" s="171" t="s">
        <v>19</v>
      </c>
      <c r="I1623" s="173"/>
      <c r="L1623" s="170"/>
      <c r="M1623" s="174"/>
      <c r="T1623" s="175"/>
      <c r="AT1623" s="171" t="s">
        <v>226</v>
      </c>
      <c r="AU1623" s="171" t="s">
        <v>236</v>
      </c>
      <c r="AV1623" s="14" t="s">
        <v>77</v>
      </c>
      <c r="AW1623" s="14" t="s">
        <v>31</v>
      </c>
      <c r="AX1623" s="14" t="s">
        <v>69</v>
      </c>
      <c r="AY1623" s="171" t="s">
        <v>212</v>
      </c>
    </row>
    <row r="1624" spans="2:65" s="12" customFormat="1">
      <c r="B1624" s="152"/>
      <c r="D1624" s="150" t="s">
        <v>226</v>
      </c>
      <c r="E1624" s="153" t="s">
        <v>19</v>
      </c>
      <c r="F1624" s="154" t="s">
        <v>3987</v>
      </c>
      <c r="H1624" s="155">
        <v>50</v>
      </c>
      <c r="I1624" s="156"/>
      <c r="L1624" s="152"/>
      <c r="M1624" s="157"/>
      <c r="T1624" s="158"/>
      <c r="AT1624" s="153" t="s">
        <v>226</v>
      </c>
      <c r="AU1624" s="153" t="s">
        <v>236</v>
      </c>
      <c r="AV1624" s="12" t="s">
        <v>79</v>
      </c>
      <c r="AW1624" s="12" t="s">
        <v>31</v>
      </c>
      <c r="AX1624" s="12" t="s">
        <v>69</v>
      </c>
      <c r="AY1624" s="153" t="s">
        <v>212</v>
      </c>
    </row>
    <row r="1625" spans="2:65" s="15" customFormat="1">
      <c r="B1625" s="176"/>
      <c r="D1625" s="150" t="s">
        <v>226</v>
      </c>
      <c r="E1625" s="177" t="s">
        <v>19</v>
      </c>
      <c r="F1625" s="178" t="s">
        <v>455</v>
      </c>
      <c r="H1625" s="179">
        <v>50</v>
      </c>
      <c r="I1625" s="180"/>
      <c r="L1625" s="176"/>
      <c r="M1625" s="181"/>
      <c r="T1625" s="182"/>
      <c r="AT1625" s="177" t="s">
        <v>226</v>
      </c>
      <c r="AU1625" s="177" t="s">
        <v>236</v>
      </c>
      <c r="AV1625" s="15" t="s">
        <v>236</v>
      </c>
      <c r="AW1625" s="15" t="s">
        <v>31</v>
      </c>
      <c r="AX1625" s="15" t="s">
        <v>69</v>
      </c>
      <c r="AY1625" s="177" t="s">
        <v>212</v>
      </c>
    </row>
    <row r="1626" spans="2:65" s="14" customFormat="1" ht="22.5">
      <c r="B1626" s="170"/>
      <c r="D1626" s="150" t="s">
        <v>226</v>
      </c>
      <c r="E1626" s="171" t="s">
        <v>19</v>
      </c>
      <c r="F1626" s="172" t="s">
        <v>3988</v>
      </c>
      <c r="H1626" s="171" t="s">
        <v>19</v>
      </c>
      <c r="I1626" s="173"/>
      <c r="L1626" s="170"/>
      <c r="M1626" s="174"/>
      <c r="T1626" s="175"/>
      <c r="AT1626" s="171" t="s">
        <v>226</v>
      </c>
      <c r="AU1626" s="171" t="s">
        <v>236</v>
      </c>
      <c r="AV1626" s="14" t="s">
        <v>77</v>
      </c>
      <c r="AW1626" s="14" t="s">
        <v>31</v>
      </c>
      <c r="AX1626" s="14" t="s">
        <v>69</v>
      </c>
      <c r="AY1626" s="171" t="s">
        <v>212</v>
      </c>
    </row>
    <row r="1627" spans="2:65" s="12" customFormat="1">
      <c r="B1627" s="152"/>
      <c r="D1627" s="150" t="s">
        <v>226</v>
      </c>
      <c r="E1627" s="153" t="s">
        <v>19</v>
      </c>
      <c r="F1627" s="154" t="s">
        <v>3989</v>
      </c>
      <c r="H1627" s="155">
        <v>20</v>
      </c>
      <c r="I1627" s="156"/>
      <c r="L1627" s="152"/>
      <c r="M1627" s="157"/>
      <c r="T1627" s="158"/>
      <c r="AT1627" s="153" t="s">
        <v>226</v>
      </c>
      <c r="AU1627" s="153" t="s">
        <v>236</v>
      </c>
      <c r="AV1627" s="12" t="s">
        <v>79</v>
      </c>
      <c r="AW1627" s="12" t="s">
        <v>31</v>
      </c>
      <c r="AX1627" s="12" t="s">
        <v>69</v>
      </c>
      <c r="AY1627" s="153" t="s">
        <v>212</v>
      </c>
    </row>
    <row r="1628" spans="2:65" s="15" customFormat="1">
      <c r="B1628" s="176"/>
      <c r="D1628" s="150" t="s">
        <v>226</v>
      </c>
      <c r="E1628" s="177" t="s">
        <v>19</v>
      </c>
      <c r="F1628" s="178" t="s">
        <v>455</v>
      </c>
      <c r="H1628" s="179">
        <v>20</v>
      </c>
      <c r="I1628" s="180"/>
      <c r="L1628" s="176"/>
      <c r="M1628" s="181"/>
      <c r="T1628" s="182"/>
      <c r="AT1628" s="177" t="s">
        <v>226</v>
      </c>
      <c r="AU1628" s="177" t="s">
        <v>236</v>
      </c>
      <c r="AV1628" s="15" t="s">
        <v>236</v>
      </c>
      <c r="AW1628" s="15" t="s">
        <v>31</v>
      </c>
      <c r="AX1628" s="15" t="s">
        <v>69</v>
      </c>
      <c r="AY1628" s="177" t="s">
        <v>212</v>
      </c>
    </row>
    <row r="1629" spans="2:65" s="13" customFormat="1">
      <c r="B1629" s="159"/>
      <c r="D1629" s="150" t="s">
        <v>226</v>
      </c>
      <c r="E1629" s="160" t="s">
        <v>19</v>
      </c>
      <c r="F1629" s="161" t="s">
        <v>228</v>
      </c>
      <c r="H1629" s="162">
        <v>70</v>
      </c>
      <c r="I1629" s="163"/>
      <c r="L1629" s="159"/>
      <c r="M1629" s="164"/>
      <c r="T1629" s="165"/>
      <c r="AT1629" s="160" t="s">
        <v>226</v>
      </c>
      <c r="AU1629" s="160" t="s">
        <v>236</v>
      </c>
      <c r="AV1629" s="13" t="s">
        <v>229</v>
      </c>
      <c r="AW1629" s="13" t="s">
        <v>31</v>
      </c>
      <c r="AX1629" s="13" t="s">
        <v>77</v>
      </c>
      <c r="AY1629" s="160" t="s">
        <v>212</v>
      </c>
    </row>
    <row r="1630" spans="2:65" s="1" customFormat="1" ht="21.75" customHeight="1">
      <c r="B1630" s="34"/>
      <c r="C1630" s="133" t="s">
        <v>1910</v>
      </c>
      <c r="D1630" s="133" t="s">
        <v>215</v>
      </c>
      <c r="E1630" s="134" t="s">
        <v>3916</v>
      </c>
      <c r="F1630" s="135" t="s">
        <v>3917</v>
      </c>
      <c r="G1630" s="136" t="s">
        <v>495</v>
      </c>
      <c r="H1630" s="137">
        <v>50</v>
      </c>
      <c r="I1630" s="138"/>
      <c r="J1630" s="139">
        <f>ROUND(I1630*H1630,2)</f>
        <v>0</v>
      </c>
      <c r="K1630" s="135" t="s">
        <v>219</v>
      </c>
      <c r="L1630" s="34"/>
      <c r="M1630" s="140" t="s">
        <v>19</v>
      </c>
      <c r="N1630" s="141" t="s">
        <v>40</v>
      </c>
      <c r="P1630" s="142">
        <f>O1630*H1630</f>
        <v>0</v>
      </c>
      <c r="Q1630" s="142">
        <v>6.0429999999999998E-2</v>
      </c>
      <c r="R1630" s="142">
        <f>Q1630*H1630</f>
        <v>3.0215000000000001</v>
      </c>
      <c r="S1630" s="142">
        <v>0</v>
      </c>
      <c r="T1630" s="143">
        <f>S1630*H1630</f>
        <v>0</v>
      </c>
      <c r="AR1630" s="144" t="s">
        <v>229</v>
      </c>
      <c r="AT1630" s="144" t="s">
        <v>215</v>
      </c>
      <c r="AU1630" s="144" t="s">
        <v>236</v>
      </c>
      <c r="AY1630" s="19" t="s">
        <v>212</v>
      </c>
      <c r="BE1630" s="145">
        <f>IF(N1630="základní",J1630,0)</f>
        <v>0</v>
      </c>
      <c r="BF1630" s="145">
        <f>IF(N1630="snížená",J1630,0)</f>
        <v>0</v>
      </c>
      <c r="BG1630" s="145">
        <f>IF(N1630="zákl. přenesená",J1630,0)</f>
        <v>0</v>
      </c>
      <c r="BH1630" s="145">
        <f>IF(N1630="sníž. přenesená",J1630,0)</f>
        <v>0</v>
      </c>
      <c r="BI1630" s="145">
        <f>IF(N1630="nulová",J1630,0)</f>
        <v>0</v>
      </c>
      <c r="BJ1630" s="19" t="s">
        <v>77</v>
      </c>
      <c r="BK1630" s="145">
        <f>ROUND(I1630*H1630,2)</f>
        <v>0</v>
      </c>
      <c r="BL1630" s="19" t="s">
        <v>229</v>
      </c>
      <c r="BM1630" s="144" t="s">
        <v>3990</v>
      </c>
    </row>
    <row r="1631" spans="2:65" s="1" customFormat="1">
      <c r="B1631" s="34"/>
      <c r="D1631" s="146" t="s">
        <v>222</v>
      </c>
      <c r="F1631" s="147" t="s">
        <v>3919</v>
      </c>
      <c r="I1631" s="148"/>
      <c r="L1631" s="34"/>
      <c r="M1631" s="149"/>
      <c r="T1631" s="55"/>
      <c r="AT1631" s="19" t="s">
        <v>222</v>
      </c>
      <c r="AU1631" s="19" t="s">
        <v>236</v>
      </c>
    </row>
    <row r="1632" spans="2:65" s="14" customFormat="1">
      <c r="B1632" s="170"/>
      <c r="D1632" s="150" t="s">
        <v>226</v>
      </c>
      <c r="E1632" s="171" t="s">
        <v>19</v>
      </c>
      <c r="F1632" s="172" t="s">
        <v>3991</v>
      </c>
      <c r="H1632" s="171" t="s">
        <v>19</v>
      </c>
      <c r="I1632" s="173"/>
      <c r="L1632" s="170"/>
      <c r="M1632" s="174"/>
      <c r="T1632" s="175"/>
      <c r="AT1632" s="171" t="s">
        <v>226</v>
      </c>
      <c r="AU1632" s="171" t="s">
        <v>236</v>
      </c>
      <c r="AV1632" s="14" t="s">
        <v>77</v>
      </c>
      <c r="AW1632" s="14" t="s">
        <v>31</v>
      </c>
      <c r="AX1632" s="14" t="s">
        <v>69</v>
      </c>
      <c r="AY1632" s="171" t="s">
        <v>212</v>
      </c>
    </row>
    <row r="1633" spans="2:65" s="12" customFormat="1">
      <c r="B1633" s="152"/>
      <c r="D1633" s="150" t="s">
        <v>226</v>
      </c>
      <c r="E1633" s="153" t="s">
        <v>19</v>
      </c>
      <c r="F1633" s="154" t="s">
        <v>3992</v>
      </c>
      <c r="H1633" s="155">
        <v>50</v>
      </c>
      <c r="I1633" s="156"/>
      <c r="L1633" s="152"/>
      <c r="M1633" s="157"/>
      <c r="T1633" s="158"/>
      <c r="AT1633" s="153" t="s">
        <v>226</v>
      </c>
      <c r="AU1633" s="153" t="s">
        <v>236</v>
      </c>
      <c r="AV1633" s="12" t="s">
        <v>79</v>
      </c>
      <c r="AW1633" s="12" t="s">
        <v>31</v>
      </c>
      <c r="AX1633" s="12" t="s">
        <v>69</v>
      </c>
      <c r="AY1633" s="153" t="s">
        <v>212</v>
      </c>
    </row>
    <row r="1634" spans="2:65" s="13" customFormat="1">
      <c r="B1634" s="159"/>
      <c r="D1634" s="150" t="s">
        <v>226</v>
      </c>
      <c r="E1634" s="160" t="s">
        <v>19</v>
      </c>
      <c r="F1634" s="161" t="s">
        <v>228</v>
      </c>
      <c r="H1634" s="162">
        <v>50</v>
      </c>
      <c r="I1634" s="163"/>
      <c r="L1634" s="159"/>
      <c r="M1634" s="164"/>
      <c r="T1634" s="165"/>
      <c r="AT1634" s="160" t="s">
        <v>226</v>
      </c>
      <c r="AU1634" s="160" t="s">
        <v>236</v>
      </c>
      <c r="AV1634" s="13" t="s">
        <v>229</v>
      </c>
      <c r="AW1634" s="13" t="s">
        <v>31</v>
      </c>
      <c r="AX1634" s="13" t="s">
        <v>77</v>
      </c>
      <c r="AY1634" s="160" t="s">
        <v>212</v>
      </c>
    </row>
    <row r="1635" spans="2:65" s="1" customFormat="1" ht="24.2" customHeight="1">
      <c r="B1635" s="34"/>
      <c r="C1635" s="133" t="s">
        <v>1919</v>
      </c>
      <c r="D1635" s="133" t="s">
        <v>215</v>
      </c>
      <c r="E1635" s="134" t="s">
        <v>3993</v>
      </c>
      <c r="F1635" s="135" t="s">
        <v>3994</v>
      </c>
      <c r="G1635" s="136" t="s">
        <v>495</v>
      </c>
      <c r="H1635" s="137">
        <v>20</v>
      </c>
      <c r="I1635" s="138"/>
      <c r="J1635" s="139">
        <f>ROUND(I1635*H1635,2)</f>
        <v>0</v>
      </c>
      <c r="K1635" s="135" t="s">
        <v>219</v>
      </c>
      <c r="L1635" s="34"/>
      <c r="M1635" s="140" t="s">
        <v>19</v>
      </c>
      <c r="N1635" s="141" t="s">
        <v>40</v>
      </c>
      <c r="P1635" s="142">
        <f>O1635*H1635</f>
        <v>0</v>
      </c>
      <c r="Q1635" s="142">
        <v>7.3300000000000004E-2</v>
      </c>
      <c r="R1635" s="142">
        <f>Q1635*H1635</f>
        <v>1.4660000000000002</v>
      </c>
      <c r="S1635" s="142">
        <v>0</v>
      </c>
      <c r="T1635" s="143">
        <f>S1635*H1635</f>
        <v>0</v>
      </c>
      <c r="AR1635" s="144" t="s">
        <v>229</v>
      </c>
      <c r="AT1635" s="144" t="s">
        <v>215</v>
      </c>
      <c r="AU1635" s="144" t="s">
        <v>236</v>
      </c>
      <c r="AY1635" s="19" t="s">
        <v>212</v>
      </c>
      <c r="BE1635" s="145">
        <f>IF(N1635="základní",J1635,0)</f>
        <v>0</v>
      </c>
      <c r="BF1635" s="145">
        <f>IF(N1635="snížená",J1635,0)</f>
        <v>0</v>
      </c>
      <c r="BG1635" s="145">
        <f>IF(N1635="zákl. přenesená",J1635,0)</f>
        <v>0</v>
      </c>
      <c r="BH1635" s="145">
        <f>IF(N1635="sníž. přenesená",J1635,0)</f>
        <v>0</v>
      </c>
      <c r="BI1635" s="145">
        <f>IF(N1635="nulová",J1635,0)</f>
        <v>0</v>
      </c>
      <c r="BJ1635" s="19" t="s">
        <v>77</v>
      </c>
      <c r="BK1635" s="145">
        <f>ROUND(I1635*H1635,2)</f>
        <v>0</v>
      </c>
      <c r="BL1635" s="19" t="s">
        <v>229</v>
      </c>
      <c r="BM1635" s="144" t="s">
        <v>3995</v>
      </c>
    </row>
    <row r="1636" spans="2:65" s="1" customFormat="1">
      <c r="B1636" s="34"/>
      <c r="D1636" s="146" t="s">
        <v>222</v>
      </c>
      <c r="F1636" s="147" t="s">
        <v>3996</v>
      </c>
      <c r="I1636" s="148"/>
      <c r="L1636" s="34"/>
      <c r="M1636" s="149"/>
      <c r="T1636" s="55"/>
      <c r="AT1636" s="19" t="s">
        <v>222</v>
      </c>
      <c r="AU1636" s="19" t="s">
        <v>236</v>
      </c>
    </row>
    <row r="1637" spans="2:65" s="14" customFormat="1">
      <c r="B1637" s="170"/>
      <c r="D1637" s="150" t="s">
        <v>226</v>
      </c>
      <c r="E1637" s="171" t="s">
        <v>19</v>
      </c>
      <c r="F1637" s="172" t="s">
        <v>3997</v>
      </c>
      <c r="H1637" s="171" t="s">
        <v>19</v>
      </c>
      <c r="I1637" s="173"/>
      <c r="L1637" s="170"/>
      <c r="M1637" s="174"/>
      <c r="T1637" s="175"/>
      <c r="AT1637" s="171" t="s">
        <v>226</v>
      </c>
      <c r="AU1637" s="171" t="s">
        <v>236</v>
      </c>
      <c r="AV1637" s="14" t="s">
        <v>77</v>
      </c>
      <c r="AW1637" s="14" t="s">
        <v>31</v>
      </c>
      <c r="AX1637" s="14" t="s">
        <v>69</v>
      </c>
      <c r="AY1637" s="171" t="s">
        <v>212</v>
      </c>
    </row>
    <row r="1638" spans="2:65" s="12" customFormat="1">
      <c r="B1638" s="152"/>
      <c r="D1638" s="150" t="s">
        <v>226</v>
      </c>
      <c r="E1638" s="153" t="s">
        <v>19</v>
      </c>
      <c r="F1638" s="154" t="s">
        <v>3998</v>
      </c>
      <c r="H1638" s="155">
        <v>20</v>
      </c>
      <c r="I1638" s="156"/>
      <c r="L1638" s="152"/>
      <c r="M1638" s="157"/>
      <c r="T1638" s="158"/>
      <c r="AT1638" s="153" t="s">
        <v>226</v>
      </c>
      <c r="AU1638" s="153" t="s">
        <v>236</v>
      </c>
      <c r="AV1638" s="12" t="s">
        <v>79</v>
      </c>
      <c r="AW1638" s="12" t="s">
        <v>31</v>
      </c>
      <c r="AX1638" s="12" t="s">
        <v>69</v>
      </c>
      <c r="AY1638" s="153" t="s">
        <v>212</v>
      </c>
    </row>
    <row r="1639" spans="2:65" s="13" customFormat="1">
      <c r="B1639" s="159"/>
      <c r="D1639" s="150" t="s">
        <v>226</v>
      </c>
      <c r="E1639" s="160" t="s">
        <v>19</v>
      </c>
      <c r="F1639" s="161" t="s">
        <v>228</v>
      </c>
      <c r="H1639" s="162">
        <v>20</v>
      </c>
      <c r="I1639" s="163"/>
      <c r="L1639" s="159"/>
      <c r="M1639" s="164"/>
      <c r="T1639" s="165"/>
      <c r="AT1639" s="160" t="s">
        <v>226</v>
      </c>
      <c r="AU1639" s="160" t="s">
        <v>236</v>
      </c>
      <c r="AV1639" s="13" t="s">
        <v>229</v>
      </c>
      <c r="AW1639" s="13" t="s">
        <v>31</v>
      </c>
      <c r="AX1639" s="13" t="s">
        <v>77</v>
      </c>
      <c r="AY1639" s="160" t="s">
        <v>212</v>
      </c>
    </row>
    <row r="1640" spans="2:65" s="1" customFormat="1" ht="24.2" customHeight="1">
      <c r="B1640" s="34"/>
      <c r="C1640" s="133" t="s">
        <v>1926</v>
      </c>
      <c r="D1640" s="133" t="s">
        <v>215</v>
      </c>
      <c r="E1640" s="134" t="s">
        <v>3999</v>
      </c>
      <c r="F1640" s="135" t="s">
        <v>4000</v>
      </c>
      <c r="G1640" s="136" t="s">
        <v>495</v>
      </c>
      <c r="H1640" s="137">
        <v>50</v>
      </c>
      <c r="I1640" s="138"/>
      <c r="J1640" s="139">
        <f>ROUND(I1640*H1640,2)</f>
        <v>0</v>
      </c>
      <c r="K1640" s="135" t="s">
        <v>219</v>
      </c>
      <c r="L1640" s="34"/>
      <c r="M1640" s="140" t="s">
        <v>19</v>
      </c>
      <c r="N1640" s="141" t="s">
        <v>40</v>
      </c>
      <c r="P1640" s="142">
        <f>O1640*H1640</f>
        <v>0</v>
      </c>
      <c r="Q1640" s="142">
        <v>0</v>
      </c>
      <c r="R1640" s="142">
        <f>Q1640*H1640</f>
        <v>0</v>
      </c>
      <c r="S1640" s="142">
        <v>0</v>
      </c>
      <c r="T1640" s="143">
        <f>S1640*H1640</f>
        <v>0</v>
      </c>
      <c r="AR1640" s="144" t="s">
        <v>229</v>
      </c>
      <c r="AT1640" s="144" t="s">
        <v>215</v>
      </c>
      <c r="AU1640" s="144" t="s">
        <v>236</v>
      </c>
      <c r="AY1640" s="19" t="s">
        <v>212</v>
      </c>
      <c r="BE1640" s="145">
        <f>IF(N1640="základní",J1640,0)</f>
        <v>0</v>
      </c>
      <c r="BF1640" s="145">
        <f>IF(N1640="snížená",J1640,0)</f>
        <v>0</v>
      </c>
      <c r="BG1640" s="145">
        <f>IF(N1640="zákl. přenesená",J1640,0)</f>
        <v>0</v>
      </c>
      <c r="BH1640" s="145">
        <f>IF(N1640="sníž. přenesená",J1640,0)</f>
        <v>0</v>
      </c>
      <c r="BI1640" s="145">
        <f>IF(N1640="nulová",J1640,0)</f>
        <v>0</v>
      </c>
      <c r="BJ1640" s="19" t="s">
        <v>77</v>
      </c>
      <c r="BK1640" s="145">
        <f>ROUND(I1640*H1640,2)</f>
        <v>0</v>
      </c>
      <c r="BL1640" s="19" t="s">
        <v>229</v>
      </c>
      <c r="BM1640" s="144" t="s">
        <v>4001</v>
      </c>
    </row>
    <row r="1641" spans="2:65" s="1" customFormat="1">
      <c r="B1641" s="34"/>
      <c r="D1641" s="146" t="s">
        <v>222</v>
      </c>
      <c r="F1641" s="147" t="s">
        <v>4002</v>
      </c>
      <c r="I1641" s="148"/>
      <c r="L1641" s="34"/>
      <c r="M1641" s="149"/>
      <c r="T1641" s="55"/>
      <c r="AT1641" s="19" t="s">
        <v>222</v>
      </c>
      <c r="AU1641" s="19" t="s">
        <v>236</v>
      </c>
    </row>
    <row r="1642" spans="2:65" s="14" customFormat="1">
      <c r="B1642" s="170"/>
      <c r="D1642" s="150" t="s">
        <v>226</v>
      </c>
      <c r="E1642" s="171" t="s">
        <v>19</v>
      </c>
      <c r="F1642" s="172" t="s">
        <v>4003</v>
      </c>
      <c r="H1642" s="171" t="s">
        <v>19</v>
      </c>
      <c r="I1642" s="173"/>
      <c r="L1642" s="170"/>
      <c r="M1642" s="174"/>
      <c r="T1642" s="175"/>
      <c r="AT1642" s="171" t="s">
        <v>226</v>
      </c>
      <c r="AU1642" s="171" t="s">
        <v>236</v>
      </c>
      <c r="AV1642" s="14" t="s">
        <v>77</v>
      </c>
      <c r="AW1642" s="14" t="s">
        <v>31</v>
      </c>
      <c r="AX1642" s="14" t="s">
        <v>69</v>
      </c>
      <c r="AY1642" s="171" t="s">
        <v>212</v>
      </c>
    </row>
    <row r="1643" spans="2:65" s="12" customFormat="1">
      <c r="B1643" s="152"/>
      <c r="D1643" s="150" t="s">
        <v>226</v>
      </c>
      <c r="E1643" s="153" t="s">
        <v>19</v>
      </c>
      <c r="F1643" s="154" t="s">
        <v>3992</v>
      </c>
      <c r="H1643" s="155">
        <v>50</v>
      </c>
      <c r="I1643" s="156"/>
      <c r="L1643" s="152"/>
      <c r="M1643" s="157"/>
      <c r="T1643" s="158"/>
      <c r="AT1643" s="153" t="s">
        <v>226</v>
      </c>
      <c r="AU1643" s="153" t="s">
        <v>236</v>
      </c>
      <c r="AV1643" s="12" t="s">
        <v>79</v>
      </c>
      <c r="AW1643" s="12" t="s">
        <v>31</v>
      </c>
      <c r="AX1643" s="12" t="s">
        <v>69</v>
      </c>
      <c r="AY1643" s="153" t="s">
        <v>212</v>
      </c>
    </row>
    <row r="1644" spans="2:65" s="13" customFormat="1">
      <c r="B1644" s="159"/>
      <c r="D1644" s="150" t="s">
        <v>226</v>
      </c>
      <c r="E1644" s="160" t="s">
        <v>19</v>
      </c>
      <c r="F1644" s="161" t="s">
        <v>228</v>
      </c>
      <c r="H1644" s="162">
        <v>50</v>
      </c>
      <c r="I1644" s="163"/>
      <c r="L1644" s="159"/>
      <c r="M1644" s="164"/>
      <c r="T1644" s="165"/>
      <c r="AT1644" s="160" t="s">
        <v>226</v>
      </c>
      <c r="AU1644" s="160" t="s">
        <v>236</v>
      </c>
      <c r="AV1644" s="13" t="s">
        <v>229</v>
      </c>
      <c r="AW1644" s="13" t="s">
        <v>31</v>
      </c>
      <c r="AX1644" s="13" t="s">
        <v>77</v>
      </c>
      <c r="AY1644" s="160" t="s">
        <v>212</v>
      </c>
    </row>
    <row r="1645" spans="2:65" s="1" customFormat="1" ht="24.2" customHeight="1">
      <c r="B1645" s="34"/>
      <c r="C1645" s="133" t="s">
        <v>1932</v>
      </c>
      <c r="D1645" s="133" t="s">
        <v>215</v>
      </c>
      <c r="E1645" s="134" t="s">
        <v>4004</v>
      </c>
      <c r="F1645" s="135" t="s">
        <v>4005</v>
      </c>
      <c r="G1645" s="136" t="s">
        <v>536</v>
      </c>
      <c r="H1645" s="137">
        <v>35</v>
      </c>
      <c r="I1645" s="138"/>
      <c r="J1645" s="139">
        <f>ROUND(I1645*H1645,2)</f>
        <v>0</v>
      </c>
      <c r="K1645" s="135" t="s">
        <v>219</v>
      </c>
      <c r="L1645" s="34"/>
      <c r="M1645" s="140" t="s">
        <v>19</v>
      </c>
      <c r="N1645" s="141" t="s">
        <v>40</v>
      </c>
      <c r="P1645" s="142">
        <f>O1645*H1645</f>
        <v>0</v>
      </c>
      <c r="Q1645" s="142">
        <v>4.8000000000000001E-4</v>
      </c>
      <c r="R1645" s="142">
        <f>Q1645*H1645</f>
        <v>1.6799999999999999E-2</v>
      </c>
      <c r="S1645" s="142">
        <v>0</v>
      </c>
      <c r="T1645" s="143">
        <f>S1645*H1645</f>
        <v>0</v>
      </c>
      <c r="AR1645" s="144" t="s">
        <v>229</v>
      </c>
      <c r="AT1645" s="144" t="s">
        <v>215</v>
      </c>
      <c r="AU1645" s="144" t="s">
        <v>236</v>
      </c>
      <c r="AY1645" s="19" t="s">
        <v>212</v>
      </c>
      <c r="BE1645" s="145">
        <f>IF(N1645="základní",J1645,0)</f>
        <v>0</v>
      </c>
      <c r="BF1645" s="145">
        <f>IF(N1645="snížená",J1645,0)</f>
        <v>0</v>
      </c>
      <c r="BG1645" s="145">
        <f>IF(N1645="zákl. přenesená",J1645,0)</f>
        <v>0</v>
      </c>
      <c r="BH1645" s="145">
        <f>IF(N1645="sníž. přenesená",J1645,0)</f>
        <v>0</v>
      </c>
      <c r="BI1645" s="145">
        <f>IF(N1645="nulová",J1645,0)</f>
        <v>0</v>
      </c>
      <c r="BJ1645" s="19" t="s">
        <v>77</v>
      </c>
      <c r="BK1645" s="145">
        <f>ROUND(I1645*H1645,2)</f>
        <v>0</v>
      </c>
      <c r="BL1645" s="19" t="s">
        <v>229</v>
      </c>
      <c r="BM1645" s="144" t="s">
        <v>4006</v>
      </c>
    </row>
    <row r="1646" spans="2:65" s="1" customFormat="1">
      <c r="B1646" s="34"/>
      <c r="D1646" s="146" t="s">
        <v>222</v>
      </c>
      <c r="F1646" s="147" t="s">
        <v>4007</v>
      </c>
      <c r="I1646" s="148"/>
      <c r="L1646" s="34"/>
      <c r="M1646" s="149"/>
      <c r="T1646" s="55"/>
      <c r="AT1646" s="19" t="s">
        <v>222</v>
      </c>
      <c r="AU1646" s="19" t="s">
        <v>236</v>
      </c>
    </row>
    <row r="1647" spans="2:65" s="14" customFormat="1" ht="22.5">
      <c r="B1647" s="170"/>
      <c r="D1647" s="150" t="s">
        <v>226</v>
      </c>
      <c r="E1647" s="171" t="s">
        <v>19</v>
      </c>
      <c r="F1647" s="172" t="s">
        <v>4008</v>
      </c>
      <c r="H1647" s="171" t="s">
        <v>19</v>
      </c>
      <c r="I1647" s="173"/>
      <c r="L1647" s="170"/>
      <c r="M1647" s="174"/>
      <c r="T1647" s="175"/>
      <c r="AT1647" s="171" t="s">
        <v>226</v>
      </c>
      <c r="AU1647" s="171" t="s">
        <v>236</v>
      </c>
      <c r="AV1647" s="14" t="s">
        <v>77</v>
      </c>
      <c r="AW1647" s="14" t="s">
        <v>31</v>
      </c>
      <c r="AX1647" s="14" t="s">
        <v>69</v>
      </c>
      <c r="AY1647" s="171" t="s">
        <v>212</v>
      </c>
    </row>
    <row r="1648" spans="2:65" s="12" customFormat="1">
      <c r="B1648" s="152"/>
      <c r="D1648" s="150" t="s">
        <v>226</v>
      </c>
      <c r="E1648" s="153" t="s">
        <v>19</v>
      </c>
      <c r="F1648" s="154" t="s">
        <v>4009</v>
      </c>
      <c r="H1648" s="155">
        <v>35</v>
      </c>
      <c r="I1648" s="156"/>
      <c r="L1648" s="152"/>
      <c r="M1648" s="157"/>
      <c r="T1648" s="158"/>
      <c r="AT1648" s="153" t="s">
        <v>226</v>
      </c>
      <c r="AU1648" s="153" t="s">
        <v>236</v>
      </c>
      <c r="AV1648" s="12" t="s">
        <v>79</v>
      </c>
      <c r="AW1648" s="12" t="s">
        <v>31</v>
      </c>
      <c r="AX1648" s="12" t="s">
        <v>69</v>
      </c>
      <c r="AY1648" s="153" t="s">
        <v>212</v>
      </c>
    </row>
    <row r="1649" spans="2:65" s="13" customFormat="1">
      <c r="B1649" s="159"/>
      <c r="D1649" s="150" t="s">
        <v>226</v>
      </c>
      <c r="E1649" s="160" t="s">
        <v>19</v>
      </c>
      <c r="F1649" s="161" t="s">
        <v>228</v>
      </c>
      <c r="H1649" s="162">
        <v>35</v>
      </c>
      <c r="I1649" s="163"/>
      <c r="L1649" s="159"/>
      <c r="M1649" s="164"/>
      <c r="T1649" s="165"/>
      <c r="AT1649" s="160" t="s">
        <v>226</v>
      </c>
      <c r="AU1649" s="160" t="s">
        <v>236</v>
      </c>
      <c r="AV1649" s="13" t="s">
        <v>229</v>
      </c>
      <c r="AW1649" s="13" t="s">
        <v>31</v>
      </c>
      <c r="AX1649" s="13" t="s">
        <v>77</v>
      </c>
      <c r="AY1649" s="160" t="s">
        <v>212</v>
      </c>
    </row>
    <row r="1650" spans="2:65" s="1" customFormat="1" ht="24.2" customHeight="1">
      <c r="B1650" s="34"/>
      <c r="C1650" s="133" t="s">
        <v>1939</v>
      </c>
      <c r="D1650" s="133" t="s">
        <v>215</v>
      </c>
      <c r="E1650" s="134" t="s">
        <v>4010</v>
      </c>
      <c r="F1650" s="135" t="s">
        <v>4011</v>
      </c>
      <c r="G1650" s="136" t="s">
        <v>536</v>
      </c>
      <c r="H1650" s="137">
        <v>10</v>
      </c>
      <c r="I1650" s="138"/>
      <c r="J1650" s="139">
        <f>ROUND(I1650*H1650,2)</f>
        <v>0</v>
      </c>
      <c r="K1650" s="135" t="s">
        <v>219</v>
      </c>
      <c r="L1650" s="34"/>
      <c r="M1650" s="140" t="s">
        <v>19</v>
      </c>
      <c r="N1650" s="141" t="s">
        <v>40</v>
      </c>
      <c r="P1650" s="142">
        <f>O1650*H1650</f>
        <v>0</v>
      </c>
      <c r="Q1650" s="142">
        <v>4.8000000000000001E-4</v>
      </c>
      <c r="R1650" s="142">
        <f>Q1650*H1650</f>
        <v>4.8000000000000004E-3</v>
      </c>
      <c r="S1650" s="142">
        <v>0</v>
      </c>
      <c r="T1650" s="143">
        <f>S1650*H1650</f>
        <v>0</v>
      </c>
      <c r="AR1650" s="144" t="s">
        <v>229</v>
      </c>
      <c r="AT1650" s="144" t="s">
        <v>215</v>
      </c>
      <c r="AU1650" s="144" t="s">
        <v>236</v>
      </c>
      <c r="AY1650" s="19" t="s">
        <v>212</v>
      </c>
      <c r="BE1650" s="145">
        <f>IF(N1650="základní",J1650,0)</f>
        <v>0</v>
      </c>
      <c r="BF1650" s="145">
        <f>IF(N1650="snížená",J1650,0)</f>
        <v>0</v>
      </c>
      <c r="BG1650" s="145">
        <f>IF(N1650="zákl. přenesená",J1650,0)</f>
        <v>0</v>
      </c>
      <c r="BH1650" s="145">
        <f>IF(N1650="sníž. přenesená",J1650,0)</f>
        <v>0</v>
      </c>
      <c r="BI1650" s="145">
        <f>IF(N1650="nulová",J1650,0)</f>
        <v>0</v>
      </c>
      <c r="BJ1650" s="19" t="s">
        <v>77</v>
      </c>
      <c r="BK1650" s="145">
        <f>ROUND(I1650*H1650,2)</f>
        <v>0</v>
      </c>
      <c r="BL1650" s="19" t="s">
        <v>229</v>
      </c>
      <c r="BM1650" s="144" t="s">
        <v>4012</v>
      </c>
    </row>
    <row r="1651" spans="2:65" s="1" customFormat="1">
      <c r="B1651" s="34"/>
      <c r="D1651" s="146" t="s">
        <v>222</v>
      </c>
      <c r="F1651" s="147" t="s">
        <v>4013</v>
      </c>
      <c r="I1651" s="148"/>
      <c r="L1651" s="34"/>
      <c r="M1651" s="149"/>
      <c r="T1651" s="55"/>
      <c r="AT1651" s="19" t="s">
        <v>222</v>
      </c>
      <c r="AU1651" s="19" t="s">
        <v>236</v>
      </c>
    </row>
    <row r="1652" spans="2:65" s="14" customFormat="1" ht="22.5">
      <c r="B1652" s="170"/>
      <c r="D1652" s="150" t="s">
        <v>226</v>
      </c>
      <c r="E1652" s="171" t="s">
        <v>19</v>
      </c>
      <c r="F1652" s="172" t="s">
        <v>4014</v>
      </c>
      <c r="H1652" s="171" t="s">
        <v>19</v>
      </c>
      <c r="I1652" s="173"/>
      <c r="L1652" s="170"/>
      <c r="M1652" s="174"/>
      <c r="T1652" s="175"/>
      <c r="AT1652" s="171" t="s">
        <v>226</v>
      </c>
      <c r="AU1652" s="171" t="s">
        <v>236</v>
      </c>
      <c r="AV1652" s="14" t="s">
        <v>77</v>
      </c>
      <c r="AW1652" s="14" t="s">
        <v>31</v>
      </c>
      <c r="AX1652" s="14" t="s">
        <v>69</v>
      </c>
      <c r="AY1652" s="171" t="s">
        <v>212</v>
      </c>
    </row>
    <row r="1653" spans="2:65" s="12" customFormat="1" ht="22.5">
      <c r="B1653" s="152"/>
      <c r="D1653" s="150" t="s">
        <v>226</v>
      </c>
      <c r="E1653" s="153" t="s">
        <v>19</v>
      </c>
      <c r="F1653" s="154" t="s">
        <v>4015</v>
      </c>
      <c r="H1653" s="155">
        <v>10</v>
      </c>
      <c r="I1653" s="156"/>
      <c r="L1653" s="152"/>
      <c r="M1653" s="157"/>
      <c r="T1653" s="158"/>
      <c r="AT1653" s="153" t="s">
        <v>226</v>
      </c>
      <c r="AU1653" s="153" t="s">
        <v>236</v>
      </c>
      <c r="AV1653" s="12" t="s">
        <v>79</v>
      </c>
      <c r="AW1653" s="12" t="s">
        <v>31</v>
      </c>
      <c r="AX1653" s="12" t="s">
        <v>69</v>
      </c>
      <c r="AY1653" s="153" t="s">
        <v>212</v>
      </c>
    </row>
    <row r="1654" spans="2:65" s="13" customFormat="1">
      <c r="B1654" s="159"/>
      <c r="D1654" s="150" t="s">
        <v>226</v>
      </c>
      <c r="E1654" s="160" t="s">
        <v>19</v>
      </c>
      <c r="F1654" s="161" t="s">
        <v>228</v>
      </c>
      <c r="H1654" s="162">
        <v>10</v>
      </c>
      <c r="I1654" s="163"/>
      <c r="L1654" s="159"/>
      <c r="M1654" s="164"/>
      <c r="T1654" s="165"/>
      <c r="AT1654" s="160" t="s">
        <v>226</v>
      </c>
      <c r="AU1654" s="160" t="s">
        <v>236</v>
      </c>
      <c r="AV1654" s="13" t="s">
        <v>229</v>
      </c>
      <c r="AW1654" s="13" t="s">
        <v>31</v>
      </c>
      <c r="AX1654" s="13" t="s">
        <v>77</v>
      </c>
      <c r="AY1654" s="160" t="s">
        <v>212</v>
      </c>
    </row>
    <row r="1655" spans="2:65" s="1" customFormat="1" ht="16.5" customHeight="1">
      <c r="B1655" s="34"/>
      <c r="C1655" s="133" t="s">
        <v>1946</v>
      </c>
      <c r="D1655" s="133" t="s">
        <v>215</v>
      </c>
      <c r="E1655" s="134" t="s">
        <v>4016</v>
      </c>
      <c r="F1655" s="135" t="s">
        <v>4017</v>
      </c>
      <c r="G1655" s="136" t="s">
        <v>536</v>
      </c>
      <c r="H1655" s="137">
        <v>35</v>
      </c>
      <c r="I1655" s="138"/>
      <c r="J1655" s="139">
        <f>ROUND(I1655*H1655,2)</f>
        <v>0</v>
      </c>
      <c r="K1655" s="135" t="s">
        <v>245</v>
      </c>
      <c r="L1655" s="34"/>
      <c r="M1655" s="140" t="s">
        <v>19</v>
      </c>
      <c r="N1655" s="141" t="s">
        <v>40</v>
      </c>
      <c r="P1655" s="142">
        <f>O1655*H1655</f>
        <v>0</v>
      </c>
      <c r="Q1655" s="142">
        <v>0</v>
      </c>
      <c r="R1655" s="142">
        <f>Q1655*H1655</f>
        <v>0</v>
      </c>
      <c r="S1655" s="142">
        <v>0</v>
      </c>
      <c r="T1655" s="143">
        <f>S1655*H1655</f>
        <v>0</v>
      </c>
      <c r="AR1655" s="144" t="s">
        <v>229</v>
      </c>
      <c r="AT1655" s="144" t="s">
        <v>215</v>
      </c>
      <c r="AU1655" s="144" t="s">
        <v>236</v>
      </c>
      <c r="AY1655" s="19" t="s">
        <v>212</v>
      </c>
      <c r="BE1655" s="145">
        <f>IF(N1655="základní",J1655,0)</f>
        <v>0</v>
      </c>
      <c r="BF1655" s="145">
        <f>IF(N1655="snížená",J1655,0)</f>
        <v>0</v>
      </c>
      <c r="BG1655" s="145">
        <f>IF(N1655="zákl. přenesená",J1655,0)</f>
        <v>0</v>
      </c>
      <c r="BH1655" s="145">
        <f>IF(N1655="sníž. přenesená",J1655,0)</f>
        <v>0</v>
      </c>
      <c r="BI1655" s="145">
        <f>IF(N1655="nulová",J1655,0)</f>
        <v>0</v>
      </c>
      <c r="BJ1655" s="19" t="s">
        <v>77</v>
      </c>
      <c r="BK1655" s="145">
        <f>ROUND(I1655*H1655,2)</f>
        <v>0</v>
      </c>
      <c r="BL1655" s="19" t="s">
        <v>229</v>
      </c>
      <c r="BM1655" s="144" t="s">
        <v>4018</v>
      </c>
    </row>
    <row r="1656" spans="2:65" s="14" customFormat="1">
      <c r="B1656" s="170"/>
      <c r="D1656" s="150" t="s">
        <v>226</v>
      </c>
      <c r="E1656" s="171" t="s">
        <v>19</v>
      </c>
      <c r="F1656" s="172" t="s">
        <v>4019</v>
      </c>
      <c r="H1656" s="171" t="s">
        <v>19</v>
      </c>
      <c r="I1656" s="173"/>
      <c r="L1656" s="170"/>
      <c r="M1656" s="174"/>
      <c r="T1656" s="175"/>
      <c r="AT1656" s="171" t="s">
        <v>226</v>
      </c>
      <c r="AU1656" s="171" t="s">
        <v>236</v>
      </c>
      <c r="AV1656" s="14" t="s">
        <v>77</v>
      </c>
      <c r="AW1656" s="14" t="s">
        <v>31</v>
      </c>
      <c r="AX1656" s="14" t="s">
        <v>69</v>
      </c>
      <c r="AY1656" s="171" t="s">
        <v>212</v>
      </c>
    </row>
    <row r="1657" spans="2:65" s="12" customFormat="1">
      <c r="B1657" s="152"/>
      <c r="D1657" s="150" t="s">
        <v>226</v>
      </c>
      <c r="E1657" s="153" t="s">
        <v>19</v>
      </c>
      <c r="F1657" s="154" t="s">
        <v>4009</v>
      </c>
      <c r="H1657" s="155">
        <v>35</v>
      </c>
      <c r="I1657" s="156"/>
      <c r="L1657" s="152"/>
      <c r="M1657" s="157"/>
      <c r="T1657" s="158"/>
      <c r="AT1657" s="153" t="s">
        <v>226</v>
      </c>
      <c r="AU1657" s="153" t="s">
        <v>236</v>
      </c>
      <c r="AV1657" s="12" t="s">
        <v>79</v>
      </c>
      <c r="AW1657" s="12" t="s">
        <v>31</v>
      </c>
      <c r="AX1657" s="12" t="s">
        <v>69</v>
      </c>
      <c r="AY1657" s="153" t="s">
        <v>212</v>
      </c>
    </row>
    <row r="1658" spans="2:65" s="13" customFormat="1">
      <c r="B1658" s="159"/>
      <c r="D1658" s="150" t="s">
        <v>226</v>
      </c>
      <c r="E1658" s="160" t="s">
        <v>19</v>
      </c>
      <c r="F1658" s="161" t="s">
        <v>228</v>
      </c>
      <c r="H1658" s="162">
        <v>35</v>
      </c>
      <c r="I1658" s="163"/>
      <c r="L1658" s="159"/>
      <c r="M1658" s="164"/>
      <c r="T1658" s="165"/>
      <c r="AT1658" s="160" t="s">
        <v>226</v>
      </c>
      <c r="AU1658" s="160" t="s">
        <v>236</v>
      </c>
      <c r="AV1658" s="13" t="s">
        <v>229</v>
      </c>
      <c r="AW1658" s="13" t="s">
        <v>31</v>
      </c>
      <c r="AX1658" s="13" t="s">
        <v>77</v>
      </c>
      <c r="AY1658" s="160" t="s">
        <v>212</v>
      </c>
    </row>
    <row r="1659" spans="2:65" s="1" customFormat="1" ht="16.5" customHeight="1">
      <c r="B1659" s="34"/>
      <c r="C1659" s="133" t="s">
        <v>1953</v>
      </c>
      <c r="D1659" s="133" t="s">
        <v>215</v>
      </c>
      <c r="E1659" s="134" t="s">
        <v>3950</v>
      </c>
      <c r="F1659" s="135" t="s">
        <v>3951</v>
      </c>
      <c r="G1659" s="136" t="s">
        <v>495</v>
      </c>
      <c r="H1659" s="137">
        <v>50</v>
      </c>
      <c r="I1659" s="138"/>
      <c r="J1659" s="139">
        <f>ROUND(I1659*H1659,2)</f>
        <v>0</v>
      </c>
      <c r="K1659" s="135" t="s">
        <v>219</v>
      </c>
      <c r="L1659" s="34"/>
      <c r="M1659" s="140" t="s">
        <v>19</v>
      </c>
      <c r="N1659" s="141" t="s">
        <v>40</v>
      </c>
      <c r="P1659" s="142">
        <f>O1659*H1659</f>
        <v>0</v>
      </c>
      <c r="Q1659" s="142">
        <v>6.1500000000000001E-3</v>
      </c>
      <c r="R1659" s="142">
        <f>Q1659*H1659</f>
        <v>0.3075</v>
      </c>
      <c r="S1659" s="142">
        <v>0</v>
      </c>
      <c r="T1659" s="143">
        <f>S1659*H1659</f>
        <v>0</v>
      </c>
      <c r="AR1659" s="144" t="s">
        <v>229</v>
      </c>
      <c r="AT1659" s="144" t="s">
        <v>215</v>
      </c>
      <c r="AU1659" s="144" t="s">
        <v>236</v>
      </c>
      <c r="AY1659" s="19" t="s">
        <v>212</v>
      </c>
      <c r="BE1659" s="145">
        <f>IF(N1659="základní",J1659,0)</f>
        <v>0</v>
      </c>
      <c r="BF1659" s="145">
        <f>IF(N1659="snížená",J1659,0)</f>
        <v>0</v>
      </c>
      <c r="BG1659" s="145">
        <f>IF(N1659="zákl. přenesená",J1659,0)</f>
        <v>0</v>
      </c>
      <c r="BH1659" s="145">
        <f>IF(N1659="sníž. přenesená",J1659,0)</f>
        <v>0</v>
      </c>
      <c r="BI1659" s="145">
        <f>IF(N1659="nulová",J1659,0)</f>
        <v>0</v>
      </c>
      <c r="BJ1659" s="19" t="s">
        <v>77</v>
      </c>
      <c r="BK1659" s="145">
        <f>ROUND(I1659*H1659,2)</f>
        <v>0</v>
      </c>
      <c r="BL1659" s="19" t="s">
        <v>229</v>
      </c>
      <c r="BM1659" s="144" t="s">
        <v>4020</v>
      </c>
    </row>
    <row r="1660" spans="2:65" s="1" customFormat="1">
      <c r="B1660" s="34"/>
      <c r="D1660" s="146" t="s">
        <v>222</v>
      </c>
      <c r="F1660" s="147" t="s">
        <v>3953</v>
      </c>
      <c r="I1660" s="148"/>
      <c r="L1660" s="34"/>
      <c r="M1660" s="149"/>
      <c r="T1660" s="55"/>
      <c r="AT1660" s="19" t="s">
        <v>222</v>
      </c>
      <c r="AU1660" s="19" t="s">
        <v>236</v>
      </c>
    </row>
    <row r="1661" spans="2:65" s="14" customFormat="1" ht="22.5">
      <c r="B1661" s="170"/>
      <c r="D1661" s="150" t="s">
        <v>226</v>
      </c>
      <c r="E1661" s="171" t="s">
        <v>19</v>
      </c>
      <c r="F1661" s="172" t="s">
        <v>4021</v>
      </c>
      <c r="H1661" s="171" t="s">
        <v>19</v>
      </c>
      <c r="I1661" s="173"/>
      <c r="L1661" s="170"/>
      <c r="M1661" s="174"/>
      <c r="T1661" s="175"/>
      <c r="AT1661" s="171" t="s">
        <v>226</v>
      </c>
      <c r="AU1661" s="171" t="s">
        <v>236</v>
      </c>
      <c r="AV1661" s="14" t="s">
        <v>77</v>
      </c>
      <c r="AW1661" s="14" t="s">
        <v>31</v>
      </c>
      <c r="AX1661" s="14" t="s">
        <v>69</v>
      </c>
      <c r="AY1661" s="171" t="s">
        <v>212</v>
      </c>
    </row>
    <row r="1662" spans="2:65" s="12" customFormat="1">
      <c r="B1662" s="152"/>
      <c r="D1662" s="150" t="s">
        <v>226</v>
      </c>
      <c r="E1662" s="153" t="s">
        <v>19</v>
      </c>
      <c r="F1662" s="154" t="s">
        <v>4022</v>
      </c>
      <c r="H1662" s="155">
        <v>50</v>
      </c>
      <c r="I1662" s="156"/>
      <c r="L1662" s="152"/>
      <c r="M1662" s="157"/>
      <c r="T1662" s="158"/>
      <c r="AT1662" s="153" t="s">
        <v>226</v>
      </c>
      <c r="AU1662" s="153" t="s">
        <v>236</v>
      </c>
      <c r="AV1662" s="12" t="s">
        <v>79</v>
      </c>
      <c r="AW1662" s="12" t="s">
        <v>31</v>
      </c>
      <c r="AX1662" s="12" t="s">
        <v>69</v>
      </c>
      <c r="AY1662" s="153" t="s">
        <v>212</v>
      </c>
    </row>
    <row r="1663" spans="2:65" s="13" customFormat="1">
      <c r="B1663" s="159"/>
      <c r="D1663" s="150" t="s">
        <v>226</v>
      </c>
      <c r="E1663" s="160" t="s">
        <v>19</v>
      </c>
      <c r="F1663" s="161" t="s">
        <v>228</v>
      </c>
      <c r="H1663" s="162">
        <v>50</v>
      </c>
      <c r="I1663" s="163"/>
      <c r="L1663" s="159"/>
      <c r="M1663" s="164"/>
      <c r="T1663" s="165"/>
      <c r="AT1663" s="160" t="s">
        <v>226</v>
      </c>
      <c r="AU1663" s="160" t="s">
        <v>236</v>
      </c>
      <c r="AV1663" s="13" t="s">
        <v>229</v>
      </c>
      <c r="AW1663" s="13" t="s">
        <v>31</v>
      </c>
      <c r="AX1663" s="13" t="s">
        <v>77</v>
      </c>
      <c r="AY1663" s="160" t="s">
        <v>212</v>
      </c>
    </row>
    <row r="1664" spans="2:65" s="1" customFormat="1" ht="21.75" customHeight="1">
      <c r="B1664" s="34"/>
      <c r="C1664" s="133" t="s">
        <v>1960</v>
      </c>
      <c r="D1664" s="133" t="s">
        <v>215</v>
      </c>
      <c r="E1664" s="134" t="s">
        <v>4023</v>
      </c>
      <c r="F1664" s="135" t="s">
        <v>4024</v>
      </c>
      <c r="G1664" s="136" t="s">
        <v>495</v>
      </c>
      <c r="H1664" s="137">
        <v>20</v>
      </c>
      <c r="I1664" s="138"/>
      <c r="J1664" s="139">
        <f>ROUND(I1664*H1664,2)</f>
        <v>0</v>
      </c>
      <c r="K1664" s="135" t="s">
        <v>219</v>
      </c>
      <c r="L1664" s="34"/>
      <c r="M1664" s="140" t="s">
        <v>19</v>
      </c>
      <c r="N1664" s="141" t="s">
        <v>40</v>
      </c>
      <c r="P1664" s="142">
        <f>O1664*H1664</f>
        <v>0</v>
      </c>
      <c r="Q1664" s="142">
        <v>6.4000000000000003E-3</v>
      </c>
      <c r="R1664" s="142">
        <f>Q1664*H1664</f>
        <v>0.128</v>
      </c>
      <c r="S1664" s="142">
        <v>0</v>
      </c>
      <c r="T1664" s="143">
        <f>S1664*H1664</f>
        <v>0</v>
      </c>
      <c r="AR1664" s="144" t="s">
        <v>229</v>
      </c>
      <c r="AT1664" s="144" t="s">
        <v>215</v>
      </c>
      <c r="AU1664" s="144" t="s">
        <v>236</v>
      </c>
      <c r="AY1664" s="19" t="s">
        <v>212</v>
      </c>
      <c r="BE1664" s="145">
        <f>IF(N1664="základní",J1664,0)</f>
        <v>0</v>
      </c>
      <c r="BF1664" s="145">
        <f>IF(N1664="snížená",J1664,0)</f>
        <v>0</v>
      </c>
      <c r="BG1664" s="145">
        <f>IF(N1664="zákl. přenesená",J1664,0)</f>
        <v>0</v>
      </c>
      <c r="BH1664" s="145">
        <f>IF(N1664="sníž. přenesená",J1664,0)</f>
        <v>0</v>
      </c>
      <c r="BI1664" s="145">
        <f>IF(N1664="nulová",J1664,0)</f>
        <v>0</v>
      </c>
      <c r="BJ1664" s="19" t="s">
        <v>77</v>
      </c>
      <c r="BK1664" s="145">
        <f>ROUND(I1664*H1664,2)</f>
        <v>0</v>
      </c>
      <c r="BL1664" s="19" t="s">
        <v>229</v>
      </c>
      <c r="BM1664" s="144" t="s">
        <v>4025</v>
      </c>
    </row>
    <row r="1665" spans="2:65" s="1" customFormat="1">
      <c r="B1665" s="34"/>
      <c r="D1665" s="146" t="s">
        <v>222</v>
      </c>
      <c r="F1665" s="147" t="s">
        <v>4026</v>
      </c>
      <c r="I1665" s="148"/>
      <c r="L1665" s="34"/>
      <c r="M1665" s="149"/>
      <c r="T1665" s="55"/>
      <c r="AT1665" s="19" t="s">
        <v>222</v>
      </c>
      <c r="AU1665" s="19" t="s">
        <v>236</v>
      </c>
    </row>
    <row r="1666" spans="2:65" s="14" customFormat="1" ht="22.5">
      <c r="B1666" s="170"/>
      <c r="D1666" s="150" t="s">
        <v>226</v>
      </c>
      <c r="E1666" s="171" t="s">
        <v>19</v>
      </c>
      <c r="F1666" s="172" t="s">
        <v>4027</v>
      </c>
      <c r="H1666" s="171" t="s">
        <v>19</v>
      </c>
      <c r="I1666" s="173"/>
      <c r="L1666" s="170"/>
      <c r="M1666" s="174"/>
      <c r="T1666" s="175"/>
      <c r="AT1666" s="171" t="s">
        <v>226</v>
      </c>
      <c r="AU1666" s="171" t="s">
        <v>236</v>
      </c>
      <c r="AV1666" s="14" t="s">
        <v>77</v>
      </c>
      <c r="AW1666" s="14" t="s">
        <v>31</v>
      </c>
      <c r="AX1666" s="14" t="s">
        <v>69</v>
      </c>
      <c r="AY1666" s="171" t="s">
        <v>212</v>
      </c>
    </row>
    <row r="1667" spans="2:65" s="12" customFormat="1">
      <c r="B1667" s="152"/>
      <c r="D1667" s="150" t="s">
        <v>226</v>
      </c>
      <c r="E1667" s="153" t="s">
        <v>19</v>
      </c>
      <c r="F1667" s="154" t="s">
        <v>4028</v>
      </c>
      <c r="H1667" s="155">
        <v>20</v>
      </c>
      <c r="I1667" s="156"/>
      <c r="L1667" s="152"/>
      <c r="M1667" s="157"/>
      <c r="T1667" s="158"/>
      <c r="AT1667" s="153" t="s">
        <v>226</v>
      </c>
      <c r="AU1667" s="153" t="s">
        <v>236</v>
      </c>
      <c r="AV1667" s="12" t="s">
        <v>79</v>
      </c>
      <c r="AW1667" s="12" t="s">
        <v>31</v>
      </c>
      <c r="AX1667" s="12" t="s">
        <v>69</v>
      </c>
      <c r="AY1667" s="153" t="s">
        <v>212</v>
      </c>
    </row>
    <row r="1668" spans="2:65" s="13" customFormat="1">
      <c r="B1668" s="159"/>
      <c r="D1668" s="150" t="s">
        <v>226</v>
      </c>
      <c r="E1668" s="160" t="s">
        <v>19</v>
      </c>
      <c r="F1668" s="161" t="s">
        <v>228</v>
      </c>
      <c r="H1668" s="162">
        <v>20</v>
      </c>
      <c r="I1668" s="163"/>
      <c r="L1668" s="159"/>
      <c r="M1668" s="164"/>
      <c r="T1668" s="165"/>
      <c r="AT1668" s="160" t="s">
        <v>226</v>
      </c>
      <c r="AU1668" s="160" t="s">
        <v>236</v>
      </c>
      <c r="AV1668" s="13" t="s">
        <v>229</v>
      </c>
      <c r="AW1668" s="13" t="s">
        <v>31</v>
      </c>
      <c r="AX1668" s="13" t="s">
        <v>77</v>
      </c>
      <c r="AY1668" s="160" t="s">
        <v>212</v>
      </c>
    </row>
    <row r="1669" spans="2:65" s="1" customFormat="1" ht="16.5" customHeight="1">
      <c r="B1669" s="34"/>
      <c r="C1669" s="133" t="s">
        <v>1966</v>
      </c>
      <c r="D1669" s="133" t="s">
        <v>215</v>
      </c>
      <c r="E1669" s="134" t="s">
        <v>4029</v>
      </c>
      <c r="F1669" s="135" t="s">
        <v>4030</v>
      </c>
      <c r="G1669" s="136" t="s">
        <v>495</v>
      </c>
      <c r="H1669" s="137">
        <v>50</v>
      </c>
      <c r="I1669" s="138"/>
      <c r="J1669" s="139">
        <f>ROUND(I1669*H1669,2)</f>
        <v>0</v>
      </c>
      <c r="K1669" s="135" t="s">
        <v>245</v>
      </c>
      <c r="L1669" s="34"/>
      <c r="M1669" s="140" t="s">
        <v>19</v>
      </c>
      <c r="N1669" s="141" t="s">
        <v>40</v>
      </c>
      <c r="P1669" s="142">
        <f>O1669*H1669</f>
        <v>0</v>
      </c>
      <c r="Q1669" s="142">
        <v>0</v>
      </c>
      <c r="R1669" s="142">
        <f>Q1669*H1669</f>
        <v>0</v>
      </c>
      <c r="S1669" s="142">
        <v>0</v>
      </c>
      <c r="T1669" s="143">
        <f>S1669*H1669</f>
        <v>0</v>
      </c>
      <c r="AR1669" s="144" t="s">
        <v>229</v>
      </c>
      <c r="AT1669" s="144" t="s">
        <v>215</v>
      </c>
      <c r="AU1669" s="144" t="s">
        <v>236</v>
      </c>
      <c r="AY1669" s="19" t="s">
        <v>212</v>
      </c>
      <c r="BE1669" s="145">
        <f>IF(N1669="základní",J1669,0)</f>
        <v>0</v>
      </c>
      <c r="BF1669" s="145">
        <f>IF(N1669="snížená",J1669,0)</f>
        <v>0</v>
      </c>
      <c r="BG1669" s="145">
        <f>IF(N1669="zákl. přenesená",J1669,0)</f>
        <v>0</v>
      </c>
      <c r="BH1669" s="145">
        <f>IF(N1669="sníž. přenesená",J1669,0)</f>
        <v>0</v>
      </c>
      <c r="BI1669" s="145">
        <f>IF(N1669="nulová",J1669,0)</f>
        <v>0</v>
      </c>
      <c r="BJ1669" s="19" t="s">
        <v>77</v>
      </c>
      <c r="BK1669" s="145">
        <f>ROUND(I1669*H1669,2)</f>
        <v>0</v>
      </c>
      <c r="BL1669" s="19" t="s">
        <v>229</v>
      </c>
      <c r="BM1669" s="144" t="s">
        <v>4031</v>
      </c>
    </row>
    <row r="1670" spans="2:65" s="14" customFormat="1">
      <c r="B1670" s="170"/>
      <c r="D1670" s="150" t="s">
        <v>226</v>
      </c>
      <c r="E1670" s="171" t="s">
        <v>19</v>
      </c>
      <c r="F1670" s="172" t="s">
        <v>4032</v>
      </c>
      <c r="H1670" s="171" t="s">
        <v>19</v>
      </c>
      <c r="I1670" s="173"/>
      <c r="L1670" s="170"/>
      <c r="M1670" s="174"/>
      <c r="T1670" s="175"/>
      <c r="AT1670" s="171" t="s">
        <v>226</v>
      </c>
      <c r="AU1670" s="171" t="s">
        <v>236</v>
      </c>
      <c r="AV1670" s="14" t="s">
        <v>77</v>
      </c>
      <c r="AW1670" s="14" t="s">
        <v>31</v>
      </c>
      <c r="AX1670" s="14" t="s">
        <v>69</v>
      </c>
      <c r="AY1670" s="171" t="s">
        <v>212</v>
      </c>
    </row>
    <row r="1671" spans="2:65" s="12" customFormat="1">
      <c r="B1671" s="152"/>
      <c r="D1671" s="150" t="s">
        <v>226</v>
      </c>
      <c r="E1671" s="153" t="s">
        <v>19</v>
      </c>
      <c r="F1671" s="154" t="s">
        <v>4022</v>
      </c>
      <c r="H1671" s="155">
        <v>50</v>
      </c>
      <c r="I1671" s="156"/>
      <c r="L1671" s="152"/>
      <c r="M1671" s="157"/>
      <c r="T1671" s="158"/>
      <c r="AT1671" s="153" t="s">
        <v>226</v>
      </c>
      <c r="AU1671" s="153" t="s">
        <v>236</v>
      </c>
      <c r="AV1671" s="12" t="s">
        <v>79</v>
      </c>
      <c r="AW1671" s="12" t="s">
        <v>31</v>
      </c>
      <c r="AX1671" s="12" t="s">
        <v>69</v>
      </c>
      <c r="AY1671" s="153" t="s">
        <v>212</v>
      </c>
    </row>
    <row r="1672" spans="2:65" s="13" customFormat="1">
      <c r="B1672" s="159"/>
      <c r="D1672" s="150" t="s">
        <v>226</v>
      </c>
      <c r="E1672" s="160" t="s">
        <v>19</v>
      </c>
      <c r="F1672" s="161" t="s">
        <v>228</v>
      </c>
      <c r="H1672" s="162">
        <v>50</v>
      </c>
      <c r="I1672" s="163"/>
      <c r="L1672" s="159"/>
      <c r="M1672" s="164"/>
      <c r="T1672" s="165"/>
      <c r="AT1672" s="160" t="s">
        <v>226</v>
      </c>
      <c r="AU1672" s="160" t="s">
        <v>236</v>
      </c>
      <c r="AV1672" s="13" t="s">
        <v>229</v>
      </c>
      <c r="AW1672" s="13" t="s">
        <v>31</v>
      </c>
      <c r="AX1672" s="13" t="s">
        <v>77</v>
      </c>
      <c r="AY1672" s="160" t="s">
        <v>212</v>
      </c>
    </row>
    <row r="1673" spans="2:65" s="11" customFormat="1" ht="20.85" customHeight="1">
      <c r="B1673" s="121"/>
      <c r="D1673" s="122" t="s">
        <v>68</v>
      </c>
      <c r="E1673" s="131" t="s">
        <v>4033</v>
      </c>
      <c r="F1673" s="131" t="s">
        <v>4034</v>
      </c>
      <c r="I1673" s="124"/>
      <c r="J1673" s="132">
        <f>BK1673</f>
        <v>0</v>
      </c>
      <c r="L1673" s="121"/>
      <c r="M1673" s="126"/>
      <c r="P1673" s="127">
        <f>SUM(P1674:P1709)</f>
        <v>0</v>
      </c>
      <c r="R1673" s="127">
        <f>SUM(R1674:R1709)</f>
        <v>0.30811307999999998</v>
      </c>
      <c r="T1673" s="128">
        <f>SUM(T1674:T1709)</f>
        <v>0</v>
      </c>
      <c r="AR1673" s="122" t="s">
        <v>77</v>
      </c>
      <c r="AT1673" s="129" t="s">
        <v>68</v>
      </c>
      <c r="AU1673" s="129" t="s">
        <v>79</v>
      </c>
      <c r="AY1673" s="122" t="s">
        <v>212</v>
      </c>
      <c r="BK1673" s="130">
        <f>SUM(BK1674:BK1709)</f>
        <v>0</v>
      </c>
    </row>
    <row r="1674" spans="2:65" s="1" customFormat="1" ht="16.5" customHeight="1">
      <c r="B1674" s="34"/>
      <c r="C1674" s="133" t="s">
        <v>1972</v>
      </c>
      <c r="D1674" s="133" t="s">
        <v>215</v>
      </c>
      <c r="E1674" s="134" t="s">
        <v>3888</v>
      </c>
      <c r="F1674" s="135" t="s">
        <v>3889</v>
      </c>
      <c r="G1674" s="136" t="s">
        <v>495</v>
      </c>
      <c r="H1674" s="137">
        <v>63.731999999999999</v>
      </c>
      <c r="I1674" s="138"/>
      <c r="J1674" s="139">
        <f>ROUND(I1674*H1674,2)</f>
        <v>0</v>
      </c>
      <c r="K1674" s="135" t="s">
        <v>219</v>
      </c>
      <c r="L1674" s="34"/>
      <c r="M1674" s="140" t="s">
        <v>19</v>
      </c>
      <c r="N1674" s="141" t="s">
        <v>40</v>
      </c>
      <c r="P1674" s="142">
        <f>O1674*H1674</f>
        <v>0</v>
      </c>
      <c r="Q1674" s="142">
        <v>0</v>
      </c>
      <c r="R1674" s="142">
        <f>Q1674*H1674</f>
        <v>0</v>
      </c>
      <c r="S1674" s="142">
        <v>0</v>
      </c>
      <c r="T1674" s="143">
        <f>S1674*H1674</f>
        <v>0</v>
      </c>
      <c r="AR1674" s="144" t="s">
        <v>229</v>
      </c>
      <c r="AT1674" s="144" t="s">
        <v>215</v>
      </c>
      <c r="AU1674" s="144" t="s">
        <v>236</v>
      </c>
      <c r="AY1674" s="19" t="s">
        <v>212</v>
      </c>
      <c r="BE1674" s="145">
        <f>IF(N1674="základní",J1674,0)</f>
        <v>0</v>
      </c>
      <c r="BF1674" s="145">
        <f>IF(N1674="snížená",J1674,0)</f>
        <v>0</v>
      </c>
      <c r="BG1674" s="145">
        <f>IF(N1674="zákl. přenesená",J1674,0)</f>
        <v>0</v>
      </c>
      <c r="BH1674" s="145">
        <f>IF(N1674="sníž. přenesená",J1674,0)</f>
        <v>0</v>
      </c>
      <c r="BI1674" s="145">
        <f>IF(N1674="nulová",J1674,0)</f>
        <v>0</v>
      </c>
      <c r="BJ1674" s="19" t="s">
        <v>77</v>
      </c>
      <c r="BK1674" s="145">
        <f>ROUND(I1674*H1674,2)</f>
        <v>0</v>
      </c>
      <c r="BL1674" s="19" t="s">
        <v>229</v>
      </c>
      <c r="BM1674" s="144" t="s">
        <v>4035</v>
      </c>
    </row>
    <row r="1675" spans="2:65" s="1" customFormat="1">
      <c r="B1675" s="34"/>
      <c r="D1675" s="146" t="s">
        <v>222</v>
      </c>
      <c r="F1675" s="147" t="s">
        <v>3891</v>
      </c>
      <c r="I1675" s="148"/>
      <c r="L1675" s="34"/>
      <c r="M1675" s="149"/>
      <c r="T1675" s="55"/>
      <c r="AT1675" s="19" t="s">
        <v>222</v>
      </c>
      <c r="AU1675" s="19" t="s">
        <v>236</v>
      </c>
    </row>
    <row r="1676" spans="2:65" s="14" customFormat="1">
      <c r="B1676" s="170"/>
      <c r="D1676" s="150" t="s">
        <v>226</v>
      </c>
      <c r="E1676" s="171" t="s">
        <v>19</v>
      </c>
      <c r="F1676" s="172" t="s">
        <v>4036</v>
      </c>
      <c r="H1676" s="171" t="s">
        <v>19</v>
      </c>
      <c r="I1676" s="173"/>
      <c r="L1676" s="170"/>
      <c r="M1676" s="174"/>
      <c r="T1676" s="175"/>
      <c r="AT1676" s="171" t="s">
        <v>226</v>
      </c>
      <c r="AU1676" s="171" t="s">
        <v>236</v>
      </c>
      <c r="AV1676" s="14" t="s">
        <v>77</v>
      </c>
      <c r="AW1676" s="14" t="s">
        <v>31</v>
      </c>
      <c r="AX1676" s="14" t="s">
        <v>69</v>
      </c>
      <c r="AY1676" s="171" t="s">
        <v>212</v>
      </c>
    </row>
    <row r="1677" spans="2:65" s="12" customFormat="1">
      <c r="B1677" s="152"/>
      <c r="D1677" s="150" t="s">
        <v>226</v>
      </c>
      <c r="E1677" s="153" t="s">
        <v>19</v>
      </c>
      <c r="F1677" s="154" t="s">
        <v>4037</v>
      </c>
      <c r="H1677" s="155">
        <v>21.244</v>
      </c>
      <c r="I1677" s="156"/>
      <c r="L1677" s="152"/>
      <c r="M1677" s="157"/>
      <c r="T1677" s="158"/>
      <c r="AT1677" s="153" t="s">
        <v>226</v>
      </c>
      <c r="AU1677" s="153" t="s">
        <v>236</v>
      </c>
      <c r="AV1677" s="12" t="s">
        <v>79</v>
      </c>
      <c r="AW1677" s="12" t="s">
        <v>31</v>
      </c>
      <c r="AX1677" s="12" t="s">
        <v>69</v>
      </c>
      <c r="AY1677" s="153" t="s">
        <v>212</v>
      </c>
    </row>
    <row r="1678" spans="2:65" s="12" customFormat="1">
      <c r="B1678" s="152"/>
      <c r="D1678" s="150" t="s">
        <v>226</v>
      </c>
      <c r="E1678" s="153" t="s">
        <v>19</v>
      </c>
      <c r="F1678" s="154" t="s">
        <v>4038</v>
      </c>
      <c r="H1678" s="155">
        <v>21.244</v>
      </c>
      <c r="I1678" s="156"/>
      <c r="L1678" s="152"/>
      <c r="M1678" s="157"/>
      <c r="T1678" s="158"/>
      <c r="AT1678" s="153" t="s">
        <v>226</v>
      </c>
      <c r="AU1678" s="153" t="s">
        <v>236</v>
      </c>
      <c r="AV1678" s="12" t="s">
        <v>79</v>
      </c>
      <c r="AW1678" s="12" t="s">
        <v>31</v>
      </c>
      <c r="AX1678" s="12" t="s">
        <v>69</v>
      </c>
      <c r="AY1678" s="153" t="s">
        <v>212</v>
      </c>
    </row>
    <row r="1679" spans="2:65" s="12" customFormat="1">
      <c r="B1679" s="152"/>
      <c r="D1679" s="150" t="s">
        <v>226</v>
      </c>
      <c r="E1679" s="153" t="s">
        <v>19</v>
      </c>
      <c r="F1679" s="154" t="s">
        <v>4039</v>
      </c>
      <c r="H1679" s="155">
        <v>21.244</v>
      </c>
      <c r="I1679" s="156"/>
      <c r="L1679" s="152"/>
      <c r="M1679" s="157"/>
      <c r="T1679" s="158"/>
      <c r="AT1679" s="153" t="s">
        <v>226</v>
      </c>
      <c r="AU1679" s="153" t="s">
        <v>236</v>
      </c>
      <c r="AV1679" s="12" t="s">
        <v>79</v>
      </c>
      <c r="AW1679" s="12" t="s">
        <v>31</v>
      </c>
      <c r="AX1679" s="12" t="s">
        <v>69</v>
      </c>
      <c r="AY1679" s="153" t="s">
        <v>212</v>
      </c>
    </row>
    <row r="1680" spans="2:65" s="13" customFormat="1">
      <c r="B1680" s="159"/>
      <c r="D1680" s="150" t="s">
        <v>226</v>
      </c>
      <c r="E1680" s="160" t="s">
        <v>19</v>
      </c>
      <c r="F1680" s="161" t="s">
        <v>228</v>
      </c>
      <c r="H1680" s="162">
        <v>63.731999999999999</v>
      </c>
      <c r="I1680" s="163"/>
      <c r="L1680" s="159"/>
      <c r="M1680" s="164"/>
      <c r="T1680" s="165"/>
      <c r="AT1680" s="160" t="s">
        <v>226</v>
      </c>
      <c r="AU1680" s="160" t="s">
        <v>236</v>
      </c>
      <c r="AV1680" s="13" t="s">
        <v>229</v>
      </c>
      <c r="AW1680" s="13" t="s">
        <v>31</v>
      </c>
      <c r="AX1680" s="13" t="s">
        <v>77</v>
      </c>
      <c r="AY1680" s="160" t="s">
        <v>212</v>
      </c>
    </row>
    <row r="1681" spans="2:65" s="14" customFormat="1">
      <c r="B1681" s="170"/>
      <c r="D1681" s="150" t="s">
        <v>226</v>
      </c>
      <c r="E1681" s="171" t="s">
        <v>19</v>
      </c>
      <c r="F1681" s="172" t="s">
        <v>4040</v>
      </c>
      <c r="H1681" s="171" t="s">
        <v>19</v>
      </c>
      <c r="I1681" s="173"/>
      <c r="L1681" s="170"/>
      <c r="M1681" s="174"/>
      <c r="T1681" s="175"/>
      <c r="AT1681" s="171" t="s">
        <v>226</v>
      </c>
      <c r="AU1681" s="171" t="s">
        <v>236</v>
      </c>
      <c r="AV1681" s="14" t="s">
        <v>77</v>
      </c>
      <c r="AW1681" s="14" t="s">
        <v>31</v>
      </c>
      <c r="AX1681" s="14" t="s">
        <v>69</v>
      </c>
      <c r="AY1681" s="171" t="s">
        <v>212</v>
      </c>
    </row>
    <row r="1682" spans="2:65" s="1" customFormat="1" ht="16.5" customHeight="1">
      <c r="B1682" s="34"/>
      <c r="C1682" s="133" t="s">
        <v>1980</v>
      </c>
      <c r="D1682" s="133" t="s">
        <v>215</v>
      </c>
      <c r="E1682" s="134" t="s">
        <v>4041</v>
      </c>
      <c r="F1682" s="135" t="s">
        <v>4042</v>
      </c>
      <c r="G1682" s="136" t="s">
        <v>495</v>
      </c>
      <c r="H1682" s="137">
        <v>63.731999999999999</v>
      </c>
      <c r="I1682" s="138"/>
      <c r="J1682" s="139">
        <f>ROUND(I1682*H1682,2)</f>
        <v>0</v>
      </c>
      <c r="K1682" s="135" t="s">
        <v>219</v>
      </c>
      <c r="L1682" s="34"/>
      <c r="M1682" s="140" t="s">
        <v>19</v>
      </c>
      <c r="N1682" s="141" t="s">
        <v>40</v>
      </c>
      <c r="P1682" s="142">
        <f>O1682*H1682</f>
        <v>0</v>
      </c>
      <c r="Q1682" s="142">
        <v>0</v>
      </c>
      <c r="R1682" s="142">
        <f>Q1682*H1682</f>
        <v>0</v>
      </c>
      <c r="S1682" s="142">
        <v>0</v>
      </c>
      <c r="T1682" s="143">
        <f>S1682*H1682</f>
        <v>0</v>
      </c>
      <c r="AR1682" s="144" t="s">
        <v>229</v>
      </c>
      <c r="AT1682" s="144" t="s">
        <v>215</v>
      </c>
      <c r="AU1682" s="144" t="s">
        <v>236</v>
      </c>
      <c r="AY1682" s="19" t="s">
        <v>212</v>
      </c>
      <c r="BE1682" s="145">
        <f>IF(N1682="základní",J1682,0)</f>
        <v>0</v>
      </c>
      <c r="BF1682" s="145">
        <f>IF(N1682="snížená",J1682,0)</f>
        <v>0</v>
      </c>
      <c r="BG1682" s="145">
        <f>IF(N1682="zákl. přenesená",J1682,0)</f>
        <v>0</v>
      </c>
      <c r="BH1682" s="145">
        <f>IF(N1682="sníž. přenesená",J1682,0)</f>
        <v>0</v>
      </c>
      <c r="BI1682" s="145">
        <f>IF(N1682="nulová",J1682,0)</f>
        <v>0</v>
      </c>
      <c r="BJ1682" s="19" t="s">
        <v>77</v>
      </c>
      <c r="BK1682" s="145">
        <f>ROUND(I1682*H1682,2)</f>
        <v>0</v>
      </c>
      <c r="BL1682" s="19" t="s">
        <v>229</v>
      </c>
      <c r="BM1682" s="144" t="s">
        <v>4043</v>
      </c>
    </row>
    <row r="1683" spans="2:65" s="1" customFormat="1">
      <c r="B1683" s="34"/>
      <c r="D1683" s="146" t="s">
        <v>222</v>
      </c>
      <c r="F1683" s="147" t="s">
        <v>4044</v>
      </c>
      <c r="I1683" s="148"/>
      <c r="L1683" s="34"/>
      <c r="M1683" s="149"/>
      <c r="T1683" s="55"/>
      <c r="AT1683" s="19" t="s">
        <v>222</v>
      </c>
      <c r="AU1683" s="19" t="s">
        <v>236</v>
      </c>
    </row>
    <row r="1684" spans="2:65" s="14" customFormat="1">
      <c r="B1684" s="170"/>
      <c r="D1684" s="150" t="s">
        <v>226</v>
      </c>
      <c r="E1684" s="171" t="s">
        <v>19</v>
      </c>
      <c r="F1684" s="172" t="s">
        <v>4045</v>
      </c>
      <c r="H1684" s="171" t="s">
        <v>19</v>
      </c>
      <c r="I1684" s="173"/>
      <c r="L1684" s="170"/>
      <c r="M1684" s="174"/>
      <c r="T1684" s="175"/>
      <c r="AT1684" s="171" t="s">
        <v>226</v>
      </c>
      <c r="AU1684" s="171" t="s">
        <v>236</v>
      </c>
      <c r="AV1684" s="14" t="s">
        <v>77</v>
      </c>
      <c r="AW1684" s="14" t="s">
        <v>31</v>
      </c>
      <c r="AX1684" s="14" t="s">
        <v>69</v>
      </c>
      <c r="AY1684" s="171" t="s">
        <v>212</v>
      </c>
    </row>
    <row r="1685" spans="2:65" s="12" customFormat="1">
      <c r="B1685" s="152"/>
      <c r="D1685" s="150" t="s">
        <v>226</v>
      </c>
      <c r="E1685" s="153" t="s">
        <v>19</v>
      </c>
      <c r="F1685" s="154" t="s">
        <v>4037</v>
      </c>
      <c r="H1685" s="155">
        <v>21.244</v>
      </c>
      <c r="I1685" s="156"/>
      <c r="L1685" s="152"/>
      <c r="M1685" s="157"/>
      <c r="T1685" s="158"/>
      <c r="AT1685" s="153" t="s">
        <v>226</v>
      </c>
      <c r="AU1685" s="153" t="s">
        <v>236</v>
      </c>
      <c r="AV1685" s="12" t="s">
        <v>79</v>
      </c>
      <c r="AW1685" s="12" t="s">
        <v>31</v>
      </c>
      <c r="AX1685" s="12" t="s">
        <v>69</v>
      </c>
      <c r="AY1685" s="153" t="s">
        <v>212</v>
      </c>
    </row>
    <row r="1686" spans="2:65" s="12" customFormat="1">
      <c r="B1686" s="152"/>
      <c r="D1686" s="150" t="s">
        <v>226</v>
      </c>
      <c r="E1686" s="153" t="s">
        <v>19</v>
      </c>
      <c r="F1686" s="154" t="s">
        <v>4038</v>
      </c>
      <c r="H1686" s="155">
        <v>21.244</v>
      </c>
      <c r="I1686" s="156"/>
      <c r="L1686" s="152"/>
      <c r="M1686" s="157"/>
      <c r="T1686" s="158"/>
      <c r="AT1686" s="153" t="s">
        <v>226</v>
      </c>
      <c r="AU1686" s="153" t="s">
        <v>236</v>
      </c>
      <c r="AV1686" s="12" t="s">
        <v>79</v>
      </c>
      <c r="AW1686" s="12" t="s">
        <v>31</v>
      </c>
      <c r="AX1686" s="12" t="s">
        <v>69</v>
      </c>
      <c r="AY1686" s="153" t="s">
        <v>212</v>
      </c>
    </row>
    <row r="1687" spans="2:65" s="12" customFormat="1">
      <c r="B1687" s="152"/>
      <c r="D1687" s="150" t="s">
        <v>226</v>
      </c>
      <c r="E1687" s="153" t="s">
        <v>19</v>
      </c>
      <c r="F1687" s="154" t="s">
        <v>4039</v>
      </c>
      <c r="H1687" s="155">
        <v>21.244</v>
      </c>
      <c r="I1687" s="156"/>
      <c r="L1687" s="152"/>
      <c r="M1687" s="157"/>
      <c r="T1687" s="158"/>
      <c r="AT1687" s="153" t="s">
        <v>226</v>
      </c>
      <c r="AU1687" s="153" t="s">
        <v>236</v>
      </c>
      <c r="AV1687" s="12" t="s">
        <v>79</v>
      </c>
      <c r="AW1687" s="12" t="s">
        <v>31</v>
      </c>
      <c r="AX1687" s="12" t="s">
        <v>69</v>
      </c>
      <c r="AY1687" s="153" t="s">
        <v>212</v>
      </c>
    </row>
    <row r="1688" spans="2:65" s="13" customFormat="1">
      <c r="B1688" s="159"/>
      <c r="D1688" s="150" t="s">
        <v>226</v>
      </c>
      <c r="E1688" s="160" t="s">
        <v>19</v>
      </c>
      <c r="F1688" s="161" t="s">
        <v>228</v>
      </c>
      <c r="H1688" s="162">
        <v>63.731999999999999</v>
      </c>
      <c r="I1688" s="163"/>
      <c r="L1688" s="159"/>
      <c r="M1688" s="164"/>
      <c r="T1688" s="165"/>
      <c r="AT1688" s="160" t="s">
        <v>226</v>
      </c>
      <c r="AU1688" s="160" t="s">
        <v>236</v>
      </c>
      <c r="AV1688" s="13" t="s">
        <v>229</v>
      </c>
      <c r="AW1688" s="13" t="s">
        <v>31</v>
      </c>
      <c r="AX1688" s="13" t="s">
        <v>77</v>
      </c>
      <c r="AY1688" s="160" t="s">
        <v>212</v>
      </c>
    </row>
    <row r="1689" spans="2:65" s="14" customFormat="1">
      <c r="B1689" s="170"/>
      <c r="D1689" s="150" t="s">
        <v>226</v>
      </c>
      <c r="E1689" s="171" t="s">
        <v>19</v>
      </c>
      <c r="F1689" s="172" t="s">
        <v>4046</v>
      </c>
      <c r="H1689" s="171" t="s">
        <v>19</v>
      </c>
      <c r="I1689" s="173"/>
      <c r="L1689" s="170"/>
      <c r="M1689" s="174"/>
      <c r="T1689" s="175"/>
      <c r="AT1689" s="171" t="s">
        <v>226</v>
      </c>
      <c r="AU1689" s="171" t="s">
        <v>236</v>
      </c>
      <c r="AV1689" s="14" t="s">
        <v>77</v>
      </c>
      <c r="AW1689" s="14" t="s">
        <v>31</v>
      </c>
      <c r="AX1689" s="14" t="s">
        <v>69</v>
      </c>
      <c r="AY1689" s="171" t="s">
        <v>212</v>
      </c>
    </row>
    <row r="1690" spans="2:65" s="1" customFormat="1" ht="16.5" customHeight="1">
      <c r="B1690" s="34"/>
      <c r="C1690" s="133" t="s">
        <v>1986</v>
      </c>
      <c r="D1690" s="133" t="s">
        <v>215</v>
      </c>
      <c r="E1690" s="134" t="s">
        <v>3893</v>
      </c>
      <c r="F1690" s="135" t="s">
        <v>3894</v>
      </c>
      <c r="G1690" s="136" t="s">
        <v>495</v>
      </c>
      <c r="H1690" s="137">
        <v>63.731999999999999</v>
      </c>
      <c r="I1690" s="138"/>
      <c r="J1690" s="139">
        <f>ROUND(I1690*H1690,2)</f>
        <v>0</v>
      </c>
      <c r="K1690" s="135" t="s">
        <v>245</v>
      </c>
      <c r="L1690" s="34"/>
      <c r="M1690" s="140" t="s">
        <v>19</v>
      </c>
      <c r="N1690" s="141" t="s">
        <v>40</v>
      </c>
      <c r="P1690" s="142">
        <f>O1690*H1690</f>
        <v>0</v>
      </c>
      <c r="Q1690" s="142">
        <v>0</v>
      </c>
      <c r="R1690" s="142">
        <f>Q1690*H1690</f>
        <v>0</v>
      </c>
      <c r="S1690" s="142">
        <v>0</v>
      </c>
      <c r="T1690" s="143">
        <f>S1690*H1690</f>
        <v>0</v>
      </c>
      <c r="AR1690" s="144" t="s">
        <v>229</v>
      </c>
      <c r="AT1690" s="144" t="s">
        <v>215</v>
      </c>
      <c r="AU1690" s="144" t="s">
        <v>236</v>
      </c>
      <c r="AY1690" s="19" t="s">
        <v>212</v>
      </c>
      <c r="BE1690" s="145">
        <f>IF(N1690="základní",J1690,0)</f>
        <v>0</v>
      </c>
      <c r="BF1690" s="145">
        <f>IF(N1690="snížená",J1690,0)</f>
        <v>0</v>
      </c>
      <c r="BG1690" s="145">
        <f>IF(N1690="zákl. přenesená",J1690,0)</f>
        <v>0</v>
      </c>
      <c r="BH1690" s="145">
        <f>IF(N1690="sníž. přenesená",J1690,0)</f>
        <v>0</v>
      </c>
      <c r="BI1690" s="145">
        <f>IF(N1690="nulová",J1690,0)</f>
        <v>0</v>
      </c>
      <c r="BJ1690" s="19" t="s">
        <v>77</v>
      </c>
      <c r="BK1690" s="145">
        <f>ROUND(I1690*H1690,2)</f>
        <v>0</v>
      </c>
      <c r="BL1690" s="19" t="s">
        <v>229</v>
      </c>
      <c r="BM1690" s="144" t="s">
        <v>4047</v>
      </c>
    </row>
    <row r="1691" spans="2:65" s="1" customFormat="1" ht="48.75">
      <c r="B1691" s="34"/>
      <c r="D1691" s="150" t="s">
        <v>224</v>
      </c>
      <c r="F1691" s="151" t="s">
        <v>3896</v>
      </c>
      <c r="I1691" s="148"/>
      <c r="L1691" s="34"/>
      <c r="M1691" s="149"/>
      <c r="T1691" s="55"/>
      <c r="AT1691" s="19" t="s">
        <v>224</v>
      </c>
      <c r="AU1691" s="19" t="s">
        <v>236</v>
      </c>
    </row>
    <row r="1692" spans="2:65" s="14" customFormat="1" ht="22.5">
      <c r="B1692" s="170"/>
      <c r="D1692" s="150" t="s">
        <v>226</v>
      </c>
      <c r="E1692" s="171" t="s">
        <v>19</v>
      </c>
      <c r="F1692" s="172" t="s">
        <v>4048</v>
      </c>
      <c r="H1692" s="171" t="s">
        <v>19</v>
      </c>
      <c r="I1692" s="173"/>
      <c r="L1692" s="170"/>
      <c r="M1692" s="174"/>
      <c r="T1692" s="175"/>
      <c r="AT1692" s="171" t="s">
        <v>226</v>
      </c>
      <c r="AU1692" s="171" t="s">
        <v>236</v>
      </c>
      <c r="AV1692" s="14" t="s">
        <v>77</v>
      </c>
      <c r="AW1692" s="14" t="s">
        <v>31</v>
      </c>
      <c r="AX1692" s="14" t="s">
        <v>69</v>
      </c>
      <c r="AY1692" s="171" t="s">
        <v>212</v>
      </c>
    </row>
    <row r="1693" spans="2:65" s="12" customFormat="1">
      <c r="B1693" s="152"/>
      <c r="D1693" s="150" t="s">
        <v>226</v>
      </c>
      <c r="E1693" s="153" t="s">
        <v>19</v>
      </c>
      <c r="F1693" s="154" t="s">
        <v>4037</v>
      </c>
      <c r="H1693" s="155">
        <v>21.244</v>
      </c>
      <c r="I1693" s="156"/>
      <c r="L1693" s="152"/>
      <c r="M1693" s="157"/>
      <c r="T1693" s="158"/>
      <c r="AT1693" s="153" t="s">
        <v>226</v>
      </c>
      <c r="AU1693" s="153" t="s">
        <v>236</v>
      </c>
      <c r="AV1693" s="12" t="s">
        <v>79</v>
      </c>
      <c r="AW1693" s="12" t="s">
        <v>31</v>
      </c>
      <c r="AX1693" s="12" t="s">
        <v>69</v>
      </c>
      <c r="AY1693" s="153" t="s">
        <v>212</v>
      </c>
    </row>
    <row r="1694" spans="2:65" s="12" customFormat="1">
      <c r="B1694" s="152"/>
      <c r="D1694" s="150" t="s">
        <v>226</v>
      </c>
      <c r="E1694" s="153" t="s">
        <v>19</v>
      </c>
      <c r="F1694" s="154" t="s">
        <v>4038</v>
      </c>
      <c r="H1694" s="155">
        <v>21.244</v>
      </c>
      <c r="I1694" s="156"/>
      <c r="L1694" s="152"/>
      <c r="M1694" s="157"/>
      <c r="T1694" s="158"/>
      <c r="AT1694" s="153" t="s">
        <v>226</v>
      </c>
      <c r="AU1694" s="153" t="s">
        <v>236</v>
      </c>
      <c r="AV1694" s="12" t="s">
        <v>79</v>
      </c>
      <c r="AW1694" s="12" t="s">
        <v>31</v>
      </c>
      <c r="AX1694" s="12" t="s">
        <v>69</v>
      </c>
      <c r="AY1694" s="153" t="s">
        <v>212</v>
      </c>
    </row>
    <row r="1695" spans="2:65" s="12" customFormat="1">
      <c r="B1695" s="152"/>
      <c r="D1695" s="150" t="s">
        <v>226</v>
      </c>
      <c r="E1695" s="153" t="s">
        <v>19</v>
      </c>
      <c r="F1695" s="154" t="s">
        <v>4039</v>
      </c>
      <c r="H1695" s="155">
        <v>21.244</v>
      </c>
      <c r="I1695" s="156"/>
      <c r="L1695" s="152"/>
      <c r="M1695" s="157"/>
      <c r="T1695" s="158"/>
      <c r="AT1695" s="153" t="s">
        <v>226</v>
      </c>
      <c r="AU1695" s="153" t="s">
        <v>236</v>
      </c>
      <c r="AV1695" s="12" t="s">
        <v>79</v>
      </c>
      <c r="AW1695" s="12" t="s">
        <v>31</v>
      </c>
      <c r="AX1695" s="12" t="s">
        <v>69</v>
      </c>
      <c r="AY1695" s="153" t="s">
        <v>212</v>
      </c>
    </row>
    <row r="1696" spans="2:65" s="13" customFormat="1">
      <c r="B1696" s="159"/>
      <c r="D1696" s="150" t="s">
        <v>226</v>
      </c>
      <c r="E1696" s="160" t="s">
        <v>19</v>
      </c>
      <c r="F1696" s="161" t="s">
        <v>228</v>
      </c>
      <c r="H1696" s="162">
        <v>63.731999999999999</v>
      </c>
      <c r="I1696" s="163"/>
      <c r="L1696" s="159"/>
      <c r="M1696" s="164"/>
      <c r="T1696" s="165"/>
      <c r="AT1696" s="160" t="s">
        <v>226</v>
      </c>
      <c r="AU1696" s="160" t="s">
        <v>236</v>
      </c>
      <c r="AV1696" s="13" t="s">
        <v>229</v>
      </c>
      <c r="AW1696" s="13" t="s">
        <v>31</v>
      </c>
      <c r="AX1696" s="13" t="s">
        <v>77</v>
      </c>
      <c r="AY1696" s="160" t="s">
        <v>212</v>
      </c>
    </row>
    <row r="1697" spans="2:65" s="1" customFormat="1" ht="24.2" customHeight="1">
      <c r="B1697" s="34"/>
      <c r="C1697" s="133" t="s">
        <v>1993</v>
      </c>
      <c r="D1697" s="133" t="s">
        <v>215</v>
      </c>
      <c r="E1697" s="134" t="s">
        <v>4049</v>
      </c>
      <c r="F1697" s="135" t="s">
        <v>4050</v>
      </c>
      <c r="G1697" s="136" t="s">
        <v>536</v>
      </c>
      <c r="H1697" s="137">
        <v>165.24</v>
      </c>
      <c r="I1697" s="138"/>
      <c r="J1697" s="139">
        <f>ROUND(I1697*H1697,2)</f>
        <v>0</v>
      </c>
      <c r="K1697" s="135" t="s">
        <v>245</v>
      </c>
      <c r="L1697" s="34"/>
      <c r="M1697" s="140" t="s">
        <v>19</v>
      </c>
      <c r="N1697" s="141" t="s">
        <v>40</v>
      </c>
      <c r="P1697" s="142">
        <f>O1697*H1697</f>
        <v>0</v>
      </c>
      <c r="Q1697" s="142">
        <v>4.8000000000000001E-4</v>
      </c>
      <c r="R1697" s="142">
        <f>Q1697*H1697</f>
        <v>7.9315200000000002E-2</v>
      </c>
      <c r="S1697" s="142">
        <v>0</v>
      </c>
      <c r="T1697" s="143">
        <f>S1697*H1697</f>
        <v>0</v>
      </c>
      <c r="AR1697" s="144" t="s">
        <v>229</v>
      </c>
      <c r="AT1697" s="144" t="s">
        <v>215</v>
      </c>
      <c r="AU1697" s="144" t="s">
        <v>236</v>
      </c>
      <c r="AY1697" s="19" t="s">
        <v>212</v>
      </c>
      <c r="BE1697" s="145">
        <f>IF(N1697="základní",J1697,0)</f>
        <v>0</v>
      </c>
      <c r="BF1697" s="145">
        <f>IF(N1697="snížená",J1697,0)</f>
        <v>0</v>
      </c>
      <c r="BG1697" s="145">
        <f>IF(N1697="zákl. přenesená",J1697,0)</f>
        <v>0</v>
      </c>
      <c r="BH1697" s="145">
        <f>IF(N1697="sníž. přenesená",J1697,0)</f>
        <v>0</v>
      </c>
      <c r="BI1697" s="145">
        <f>IF(N1697="nulová",J1697,0)</f>
        <v>0</v>
      </c>
      <c r="BJ1697" s="19" t="s">
        <v>77</v>
      </c>
      <c r="BK1697" s="145">
        <f>ROUND(I1697*H1697,2)</f>
        <v>0</v>
      </c>
      <c r="BL1697" s="19" t="s">
        <v>229</v>
      </c>
      <c r="BM1697" s="144" t="s">
        <v>4051</v>
      </c>
    </row>
    <row r="1698" spans="2:65" s="14" customFormat="1" ht="22.5">
      <c r="B1698" s="170"/>
      <c r="D1698" s="150" t="s">
        <v>226</v>
      </c>
      <c r="E1698" s="171" t="s">
        <v>19</v>
      </c>
      <c r="F1698" s="172" t="s">
        <v>4052</v>
      </c>
      <c r="H1698" s="171" t="s">
        <v>19</v>
      </c>
      <c r="I1698" s="173"/>
      <c r="L1698" s="170"/>
      <c r="M1698" s="174"/>
      <c r="T1698" s="175"/>
      <c r="AT1698" s="171" t="s">
        <v>226</v>
      </c>
      <c r="AU1698" s="171" t="s">
        <v>236</v>
      </c>
      <c r="AV1698" s="14" t="s">
        <v>77</v>
      </c>
      <c r="AW1698" s="14" t="s">
        <v>31</v>
      </c>
      <c r="AX1698" s="14" t="s">
        <v>69</v>
      </c>
      <c r="AY1698" s="171" t="s">
        <v>212</v>
      </c>
    </row>
    <row r="1699" spans="2:65" s="12" customFormat="1">
      <c r="B1699" s="152"/>
      <c r="D1699" s="150" t="s">
        <v>226</v>
      </c>
      <c r="E1699" s="153" t="s">
        <v>19</v>
      </c>
      <c r="F1699" s="154" t="s">
        <v>4053</v>
      </c>
      <c r="H1699" s="155">
        <v>55.08</v>
      </c>
      <c r="I1699" s="156"/>
      <c r="L1699" s="152"/>
      <c r="M1699" s="157"/>
      <c r="T1699" s="158"/>
      <c r="AT1699" s="153" t="s">
        <v>226</v>
      </c>
      <c r="AU1699" s="153" t="s">
        <v>236</v>
      </c>
      <c r="AV1699" s="12" t="s">
        <v>79</v>
      </c>
      <c r="AW1699" s="12" t="s">
        <v>31</v>
      </c>
      <c r="AX1699" s="12" t="s">
        <v>69</v>
      </c>
      <c r="AY1699" s="153" t="s">
        <v>212</v>
      </c>
    </row>
    <row r="1700" spans="2:65" s="12" customFormat="1">
      <c r="B1700" s="152"/>
      <c r="D1700" s="150" t="s">
        <v>226</v>
      </c>
      <c r="E1700" s="153" t="s">
        <v>19</v>
      </c>
      <c r="F1700" s="154" t="s">
        <v>4054</v>
      </c>
      <c r="H1700" s="155">
        <v>55.08</v>
      </c>
      <c r="I1700" s="156"/>
      <c r="L1700" s="152"/>
      <c r="M1700" s="157"/>
      <c r="T1700" s="158"/>
      <c r="AT1700" s="153" t="s">
        <v>226</v>
      </c>
      <c r="AU1700" s="153" t="s">
        <v>236</v>
      </c>
      <c r="AV1700" s="12" t="s">
        <v>79</v>
      </c>
      <c r="AW1700" s="12" t="s">
        <v>31</v>
      </c>
      <c r="AX1700" s="12" t="s">
        <v>69</v>
      </c>
      <c r="AY1700" s="153" t="s">
        <v>212</v>
      </c>
    </row>
    <row r="1701" spans="2:65" s="12" customFormat="1">
      <c r="B1701" s="152"/>
      <c r="D1701" s="150" t="s">
        <v>226</v>
      </c>
      <c r="E1701" s="153" t="s">
        <v>19</v>
      </c>
      <c r="F1701" s="154" t="s">
        <v>4055</v>
      </c>
      <c r="H1701" s="155">
        <v>55.08</v>
      </c>
      <c r="I1701" s="156"/>
      <c r="L1701" s="152"/>
      <c r="M1701" s="157"/>
      <c r="T1701" s="158"/>
      <c r="AT1701" s="153" t="s">
        <v>226</v>
      </c>
      <c r="AU1701" s="153" t="s">
        <v>236</v>
      </c>
      <c r="AV1701" s="12" t="s">
        <v>79</v>
      </c>
      <c r="AW1701" s="12" t="s">
        <v>31</v>
      </c>
      <c r="AX1701" s="12" t="s">
        <v>69</v>
      </c>
      <c r="AY1701" s="153" t="s">
        <v>212</v>
      </c>
    </row>
    <row r="1702" spans="2:65" s="13" customFormat="1">
      <c r="B1702" s="159"/>
      <c r="D1702" s="150" t="s">
        <v>226</v>
      </c>
      <c r="E1702" s="160" t="s">
        <v>19</v>
      </c>
      <c r="F1702" s="161" t="s">
        <v>228</v>
      </c>
      <c r="H1702" s="162">
        <v>165.24</v>
      </c>
      <c r="I1702" s="163"/>
      <c r="L1702" s="159"/>
      <c r="M1702" s="164"/>
      <c r="T1702" s="165"/>
      <c r="AT1702" s="160" t="s">
        <v>226</v>
      </c>
      <c r="AU1702" s="160" t="s">
        <v>236</v>
      </c>
      <c r="AV1702" s="13" t="s">
        <v>229</v>
      </c>
      <c r="AW1702" s="13" t="s">
        <v>31</v>
      </c>
      <c r="AX1702" s="13" t="s">
        <v>77</v>
      </c>
      <c r="AY1702" s="160" t="s">
        <v>212</v>
      </c>
    </row>
    <row r="1703" spans="2:65" s="1" customFormat="1" ht="16.5" customHeight="1">
      <c r="B1703" s="34"/>
      <c r="C1703" s="133" t="s">
        <v>1998</v>
      </c>
      <c r="D1703" s="133" t="s">
        <v>215</v>
      </c>
      <c r="E1703" s="134" t="s">
        <v>4056</v>
      </c>
      <c r="F1703" s="135" t="s">
        <v>4057</v>
      </c>
      <c r="G1703" s="136" t="s">
        <v>495</v>
      </c>
      <c r="H1703" s="137">
        <v>63.731999999999999</v>
      </c>
      <c r="I1703" s="138"/>
      <c r="J1703" s="139">
        <f>ROUND(I1703*H1703,2)</f>
        <v>0</v>
      </c>
      <c r="K1703" s="135" t="s">
        <v>219</v>
      </c>
      <c r="L1703" s="34"/>
      <c r="M1703" s="140" t="s">
        <v>19</v>
      </c>
      <c r="N1703" s="141" t="s">
        <v>40</v>
      </c>
      <c r="P1703" s="142">
        <f>O1703*H1703</f>
        <v>0</v>
      </c>
      <c r="Q1703" s="142">
        <v>3.5899999999999999E-3</v>
      </c>
      <c r="R1703" s="142">
        <f>Q1703*H1703</f>
        <v>0.22879787999999998</v>
      </c>
      <c r="S1703" s="142">
        <v>0</v>
      </c>
      <c r="T1703" s="143">
        <f>S1703*H1703</f>
        <v>0</v>
      </c>
      <c r="AR1703" s="144" t="s">
        <v>229</v>
      </c>
      <c r="AT1703" s="144" t="s">
        <v>215</v>
      </c>
      <c r="AU1703" s="144" t="s">
        <v>236</v>
      </c>
      <c r="AY1703" s="19" t="s">
        <v>212</v>
      </c>
      <c r="BE1703" s="145">
        <f>IF(N1703="základní",J1703,0)</f>
        <v>0</v>
      </c>
      <c r="BF1703" s="145">
        <f>IF(N1703="snížená",J1703,0)</f>
        <v>0</v>
      </c>
      <c r="BG1703" s="145">
        <f>IF(N1703="zákl. přenesená",J1703,0)</f>
        <v>0</v>
      </c>
      <c r="BH1703" s="145">
        <f>IF(N1703="sníž. přenesená",J1703,0)</f>
        <v>0</v>
      </c>
      <c r="BI1703" s="145">
        <f>IF(N1703="nulová",J1703,0)</f>
        <v>0</v>
      </c>
      <c r="BJ1703" s="19" t="s">
        <v>77</v>
      </c>
      <c r="BK1703" s="145">
        <f>ROUND(I1703*H1703,2)</f>
        <v>0</v>
      </c>
      <c r="BL1703" s="19" t="s">
        <v>229</v>
      </c>
      <c r="BM1703" s="144" t="s">
        <v>4058</v>
      </c>
    </row>
    <row r="1704" spans="2:65" s="1" customFormat="1">
      <c r="B1704" s="34"/>
      <c r="D1704" s="146" t="s">
        <v>222</v>
      </c>
      <c r="F1704" s="147" t="s">
        <v>4059</v>
      </c>
      <c r="I1704" s="148"/>
      <c r="L1704" s="34"/>
      <c r="M1704" s="149"/>
      <c r="T1704" s="55"/>
      <c r="AT1704" s="19" t="s">
        <v>222</v>
      </c>
      <c r="AU1704" s="19" t="s">
        <v>236</v>
      </c>
    </row>
    <row r="1705" spans="2:65" s="14" customFormat="1">
      <c r="B1705" s="170"/>
      <c r="D1705" s="150" t="s">
        <v>226</v>
      </c>
      <c r="E1705" s="171" t="s">
        <v>19</v>
      </c>
      <c r="F1705" s="172" t="s">
        <v>4060</v>
      </c>
      <c r="H1705" s="171" t="s">
        <v>19</v>
      </c>
      <c r="I1705" s="173"/>
      <c r="L1705" s="170"/>
      <c r="M1705" s="174"/>
      <c r="T1705" s="175"/>
      <c r="AT1705" s="171" t="s">
        <v>226</v>
      </c>
      <c r="AU1705" s="171" t="s">
        <v>236</v>
      </c>
      <c r="AV1705" s="14" t="s">
        <v>77</v>
      </c>
      <c r="AW1705" s="14" t="s">
        <v>31</v>
      </c>
      <c r="AX1705" s="14" t="s">
        <v>69</v>
      </c>
      <c r="AY1705" s="171" t="s">
        <v>212</v>
      </c>
    </row>
    <row r="1706" spans="2:65" s="12" customFormat="1">
      <c r="B1706" s="152"/>
      <c r="D1706" s="150" t="s">
        <v>226</v>
      </c>
      <c r="E1706" s="153" t="s">
        <v>19</v>
      </c>
      <c r="F1706" s="154" t="s">
        <v>4037</v>
      </c>
      <c r="H1706" s="155">
        <v>21.244</v>
      </c>
      <c r="I1706" s="156"/>
      <c r="L1706" s="152"/>
      <c r="M1706" s="157"/>
      <c r="T1706" s="158"/>
      <c r="AT1706" s="153" t="s">
        <v>226</v>
      </c>
      <c r="AU1706" s="153" t="s">
        <v>236</v>
      </c>
      <c r="AV1706" s="12" t="s">
        <v>79</v>
      </c>
      <c r="AW1706" s="12" t="s">
        <v>31</v>
      </c>
      <c r="AX1706" s="12" t="s">
        <v>69</v>
      </c>
      <c r="AY1706" s="153" t="s">
        <v>212</v>
      </c>
    </row>
    <row r="1707" spans="2:65" s="12" customFormat="1">
      <c r="B1707" s="152"/>
      <c r="D1707" s="150" t="s">
        <v>226</v>
      </c>
      <c r="E1707" s="153" t="s">
        <v>19</v>
      </c>
      <c r="F1707" s="154" t="s">
        <v>4038</v>
      </c>
      <c r="H1707" s="155">
        <v>21.244</v>
      </c>
      <c r="I1707" s="156"/>
      <c r="L1707" s="152"/>
      <c r="M1707" s="157"/>
      <c r="T1707" s="158"/>
      <c r="AT1707" s="153" t="s">
        <v>226</v>
      </c>
      <c r="AU1707" s="153" t="s">
        <v>236</v>
      </c>
      <c r="AV1707" s="12" t="s">
        <v>79</v>
      </c>
      <c r="AW1707" s="12" t="s">
        <v>31</v>
      </c>
      <c r="AX1707" s="12" t="s">
        <v>69</v>
      </c>
      <c r="AY1707" s="153" t="s">
        <v>212</v>
      </c>
    </row>
    <row r="1708" spans="2:65" s="12" customFormat="1">
      <c r="B1708" s="152"/>
      <c r="D1708" s="150" t="s">
        <v>226</v>
      </c>
      <c r="E1708" s="153" t="s">
        <v>19</v>
      </c>
      <c r="F1708" s="154" t="s">
        <v>4039</v>
      </c>
      <c r="H1708" s="155">
        <v>21.244</v>
      </c>
      <c r="I1708" s="156"/>
      <c r="L1708" s="152"/>
      <c r="M1708" s="157"/>
      <c r="T1708" s="158"/>
      <c r="AT1708" s="153" t="s">
        <v>226</v>
      </c>
      <c r="AU1708" s="153" t="s">
        <v>236</v>
      </c>
      <c r="AV1708" s="12" t="s">
        <v>79</v>
      </c>
      <c r="AW1708" s="12" t="s">
        <v>31</v>
      </c>
      <c r="AX1708" s="12" t="s">
        <v>69</v>
      </c>
      <c r="AY1708" s="153" t="s">
        <v>212</v>
      </c>
    </row>
    <row r="1709" spans="2:65" s="13" customFormat="1">
      <c r="B1709" s="159"/>
      <c r="D1709" s="150" t="s">
        <v>226</v>
      </c>
      <c r="E1709" s="160" t="s">
        <v>19</v>
      </c>
      <c r="F1709" s="161" t="s">
        <v>228</v>
      </c>
      <c r="H1709" s="162">
        <v>63.731999999999999</v>
      </c>
      <c r="I1709" s="163"/>
      <c r="L1709" s="159"/>
      <c r="M1709" s="164"/>
      <c r="T1709" s="165"/>
      <c r="AT1709" s="160" t="s">
        <v>226</v>
      </c>
      <c r="AU1709" s="160" t="s">
        <v>236</v>
      </c>
      <c r="AV1709" s="13" t="s">
        <v>229</v>
      </c>
      <c r="AW1709" s="13" t="s">
        <v>31</v>
      </c>
      <c r="AX1709" s="13" t="s">
        <v>77</v>
      </c>
      <c r="AY1709" s="160" t="s">
        <v>212</v>
      </c>
    </row>
    <row r="1710" spans="2:65" s="11" customFormat="1" ht="20.85" customHeight="1">
      <c r="B1710" s="121"/>
      <c r="D1710" s="122" t="s">
        <v>68</v>
      </c>
      <c r="E1710" s="131" t="s">
        <v>4061</v>
      </c>
      <c r="F1710" s="131" t="s">
        <v>4062</v>
      </c>
      <c r="I1710" s="124"/>
      <c r="J1710" s="132">
        <f>BK1710</f>
        <v>0</v>
      </c>
      <c r="L1710" s="121"/>
      <c r="M1710" s="126"/>
      <c r="P1710" s="127">
        <f>SUM(P1711:P1852)</f>
        <v>0</v>
      </c>
      <c r="R1710" s="127">
        <f>SUM(R1711:R1852)</f>
        <v>0.53931461999999997</v>
      </c>
      <c r="T1710" s="128">
        <f>SUM(T1711:T1852)</f>
        <v>0</v>
      </c>
      <c r="AR1710" s="122" t="s">
        <v>77</v>
      </c>
      <c r="AT1710" s="129" t="s">
        <v>68</v>
      </c>
      <c r="AU1710" s="129" t="s">
        <v>79</v>
      </c>
      <c r="AY1710" s="122" t="s">
        <v>212</v>
      </c>
      <c r="BK1710" s="130">
        <f>SUM(BK1711:BK1852)</f>
        <v>0</v>
      </c>
    </row>
    <row r="1711" spans="2:65" s="1" customFormat="1" ht="16.5" customHeight="1">
      <c r="B1711" s="34"/>
      <c r="C1711" s="133" t="s">
        <v>2006</v>
      </c>
      <c r="D1711" s="133" t="s">
        <v>215</v>
      </c>
      <c r="E1711" s="134" t="s">
        <v>3888</v>
      </c>
      <c r="F1711" s="135" t="s">
        <v>3889</v>
      </c>
      <c r="G1711" s="136" t="s">
        <v>495</v>
      </c>
      <c r="H1711" s="137">
        <v>104.19</v>
      </c>
      <c r="I1711" s="138"/>
      <c r="J1711" s="139">
        <f>ROUND(I1711*H1711,2)</f>
        <v>0</v>
      </c>
      <c r="K1711" s="135" t="s">
        <v>219</v>
      </c>
      <c r="L1711" s="34"/>
      <c r="M1711" s="140" t="s">
        <v>19</v>
      </c>
      <c r="N1711" s="141" t="s">
        <v>40</v>
      </c>
      <c r="P1711" s="142">
        <f>O1711*H1711</f>
        <v>0</v>
      </c>
      <c r="Q1711" s="142">
        <v>0</v>
      </c>
      <c r="R1711" s="142">
        <f>Q1711*H1711</f>
        <v>0</v>
      </c>
      <c r="S1711" s="142">
        <v>0</v>
      </c>
      <c r="T1711" s="143">
        <f>S1711*H1711</f>
        <v>0</v>
      </c>
      <c r="AR1711" s="144" t="s">
        <v>229</v>
      </c>
      <c r="AT1711" s="144" t="s">
        <v>215</v>
      </c>
      <c r="AU1711" s="144" t="s">
        <v>236</v>
      </c>
      <c r="AY1711" s="19" t="s">
        <v>212</v>
      </c>
      <c r="BE1711" s="145">
        <f>IF(N1711="základní",J1711,0)</f>
        <v>0</v>
      </c>
      <c r="BF1711" s="145">
        <f>IF(N1711="snížená",J1711,0)</f>
        <v>0</v>
      </c>
      <c r="BG1711" s="145">
        <f>IF(N1711="zákl. přenesená",J1711,0)</f>
        <v>0</v>
      </c>
      <c r="BH1711" s="145">
        <f>IF(N1711="sníž. přenesená",J1711,0)</f>
        <v>0</v>
      </c>
      <c r="BI1711" s="145">
        <f>IF(N1711="nulová",J1711,0)</f>
        <v>0</v>
      </c>
      <c r="BJ1711" s="19" t="s">
        <v>77</v>
      </c>
      <c r="BK1711" s="145">
        <f>ROUND(I1711*H1711,2)</f>
        <v>0</v>
      </c>
      <c r="BL1711" s="19" t="s">
        <v>229</v>
      </c>
      <c r="BM1711" s="144" t="s">
        <v>4063</v>
      </c>
    </row>
    <row r="1712" spans="2:65" s="1" customFormat="1">
      <c r="B1712" s="34"/>
      <c r="D1712" s="146" t="s">
        <v>222</v>
      </c>
      <c r="F1712" s="147" t="s">
        <v>3891</v>
      </c>
      <c r="I1712" s="148"/>
      <c r="L1712" s="34"/>
      <c r="M1712" s="149"/>
      <c r="T1712" s="55"/>
      <c r="AT1712" s="19" t="s">
        <v>222</v>
      </c>
      <c r="AU1712" s="19" t="s">
        <v>236</v>
      </c>
    </row>
    <row r="1713" spans="2:51" s="14" customFormat="1">
      <c r="B1713" s="170"/>
      <c r="D1713" s="150" t="s">
        <v>226</v>
      </c>
      <c r="E1713" s="171" t="s">
        <v>19</v>
      </c>
      <c r="F1713" s="172" t="s">
        <v>4064</v>
      </c>
      <c r="H1713" s="171" t="s">
        <v>19</v>
      </c>
      <c r="I1713" s="173"/>
      <c r="L1713" s="170"/>
      <c r="M1713" s="174"/>
      <c r="T1713" s="175"/>
      <c r="AT1713" s="171" t="s">
        <v>226</v>
      </c>
      <c r="AU1713" s="171" t="s">
        <v>236</v>
      </c>
      <c r="AV1713" s="14" t="s">
        <v>77</v>
      </c>
      <c r="AW1713" s="14" t="s">
        <v>31</v>
      </c>
      <c r="AX1713" s="14" t="s">
        <v>69</v>
      </c>
      <c r="AY1713" s="171" t="s">
        <v>212</v>
      </c>
    </row>
    <row r="1714" spans="2:51" s="14" customFormat="1">
      <c r="B1714" s="170"/>
      <c r="D1714" s="150" t="s">
        <v>226</v>
      </c>
      <c r="E1714" s="171" t="s">
        <v>19</v>
      </c>
      <c r="F1714" s="172" t="s">
        <v>4065</v>
      </c>
      <c r="H1714" s="171" t="s">
        <v>19</v>
      </c>
      <c r="I1714" s="173"/>
      <c r="L1714" s="170"/>
      <c r="M1714" s="174"/>
      <c r="T1714" s="175"/>
      <c r="AT1714" s="171" t="s">
        <v>226</v>
      </c>
      <c r="AU1714" s="171" t="s">
        <v>236</v>
      </c>
      <c r="AV1714" s="14" t="s">
        <v>77</v>
      </c>
      <c r="AW1714" s="14" t="s">
        <v>31</v>
      </c>
      <c r="AX1714" s="14" t="s">
        <v>69</v>
      </c>
      <c r="AY1714" s="171" t="s">
        <v>212</v>
      </c>
    </row>
    <row r="1715" spans="2:51" s="12" customFormat="1">
      <c r="B1715" s="152"/>
      <c r="D1715" s="150" t="s">
        <v>226</v>
      </c>
      <c r="E1715" s="153" t="s">
        <v>19</v>
      </c>
      <c r="F1715" s="154" t="s">
        <v>4066</v>
      </c>
      <c r="H1715" s="155">
        <v>6.24</v>
      </c>
      <c r="I1715" s="156"/>
      <c r="L1715" s="152"/>
      <c r="M1715" s="157"/>
      <c r="T1715" s="158"/>
      <c r="AT1715" s="153" t="s">
        <v>226</v>
      </c>
      <c r="AU1715" s="153" t="s">
        <v>236</v>
      </c>
      <c r="AV1715" s="12" t="s">
        <v>79</v>
      </c>
      <c r="AW1715" s="12" t="s">
        <v>31</v>
      </c>
      <c r="AX1715" s="12" t="s">
        <v>69</v>
      </c>
      <c r="AY1715" s="153" t="s">
        <v>212</v>
      </c>
    </row>
    <row r="1716" spans="2:51" s="12" customFormat="1">
      <c r="B1716" s="152"/>
      <c r="D1716" s="150" t="s">
        <v>226</v>
      </c>
      <c r="E1716" s="153" t="s">
        <v>19</v>
      </c>
      <c r="F1716" s="154" t="s">
        <v>4067</v>
      </c>
      <c r="H1716" s="155">
        <v>8.58</v>
      </c>
      <c r="I1716" s="156"/>
      <c r="L1716" s="152"/>
      <c r="M1716" s="157"/>
      <c r="T1716" s="158"/>
      <c r="AT1716" s="153" t="s">
        <v>226</v>
      </c>
      <c r="AU1716" s="153" t="s">
        <v>236</v>
      </c>
      <c r="AV1716" s="12" t="s">
        <v>79</v>
      </c>
      <c r="AW1716" s="12" t="s">
        <v>31</v>
      </c>
      <c r="AX1716" s="12" t="s">
        <v>69</v>
      </c>
      <c r="AY1716" s="153" t="s">
        <v>212</v>
      </c>
    </row>
    <row r="1717" spans="2:51" s="12" customFormat="1">
      <c r="B1717" s="152"/>
      <c r="D1717" s="150" t="s">
        <v>226</v>
      </c>
      <c r="E1717" s="153" t="s">
        <v>19</v>
      </c>
      <c r="F1717" s="154" t="s">
        <v>4068</v>
      </c>
      <c r="H1717" s="155">
        <v>8.58</v>
      </c>
      <c r="I1717" s="156"/>
      <c r="L1717" s="152"/>
      <c r="M1717" s="157"/>
      <c r="T1717" s="158"/>
      <c r="AT1717" s="153" t="s">
        <v>226</v>
      </c>
      <c r="AU1717" s="153" t="s">
        <v>236</v>
      </c>
      <c r="AV1717" s="12" t="s">
        <v>79</v>
      </c>
      <c r="AW1717" s="12" t="s">
        <v>31</v>
      </c>
      <c r="AX1717" s="12" t="s">
        <v>69</v>
      </c>
      <c r="AY1717" s="153" t="s">
        <v>212</v>
      </c>
    </row>
    <row r="1718" spans="2:51" s="12" customFormat="1">
      <c r="B1718" s="152"/>
      <c r="D1718" s="150" t="s">
        <v>226</v>
      </c>
      <c r="E1718" s="153" t="s">
        <v>19</v>
      </c>
      <c r="F1718" s="154" t="s">
        <v>4069</v>
      </c>
      <c r="H1718" s="155">
        <v>5.46</v>
      </c>
      <c r="I1718" s="156"/>
      <c r="L1718" s="152"/>
      <c r="M1718" s="157"/>
      <c r="T1718" s="158"/>
      <c r="AT1718" s="153" t="s">
        <v>226</v>
      </c>
      <c r="AU1718" s="153" t="s">
        <v>236</v>
      </c>
      <c r="AV1718" s="12" t="s">
        <v>79</v>
      </c>
      <c r="AW1718" s="12" t="s">
        <v>31</v>
      </c>
      <c r="AX1718" s="12" t="s">
        <v>69</v>
      </c>
      <c r="AY1718" s="153" t="s">
        <v>212</v>
      </c>
    </row>
    <row r="1719" spans="2:51" s="12" customFormat="1">
      <c r="B1719" s="152"/>
      <c r="D1719" s="150" t="s">
        <v>226</v>
      </c>
      <c r="E1719" s="153" t="s">
        <v>19</v>
      </c>
      <c r="F1719" s="154" t="s">
        <v>4070</v>
      </c>
      <c r="H1719" s="155">
        <v>4.68</v>
      </c>
      <c r="I1719" s="156"/>
      <c r="L1719" s="152"/>
      <c r="M1719" s="157"/>
      <c r="T1719" s="158"/>
      <c r="AT1719" s="153" t="s">
        <v>226</v>
      </c>
      <c r="AU1719" s="153" t="s">
        <v>236</v>
      </c>
      <c r="AV1719" s="12" t="s">
        <v>79</v>
      </c>
      <c r="AW1719" s="12" t="s">
        <v>31</v>
      </c>
      <c r="AX1719" s="12" t="s">
        <v>69</v>
      </c>
      <c r="AY1719" s="153" t="s">
        <v>212</v>
      </c>
    </row>
    <row r="1720" spans="2:51" s="12" customFormat="1">
      <c r="B1720" s="152"/>
      <c r="D1720" s="150" t="s">
        <v>226</v>
      </c>
      <c r="E1720" s="153" t="s">
        <v>19</v>
      </c>
      <c r="F1720" s="154" t="s">
        <v>4071</v>
      </c>
      <c r="H1720" s="155">
        <v>4.68</v>
      </c>
      <c r="I1720" s="156"/>
      <c r="L1720" s="152"/>
      <c r="M1720" s="157"/>
      <c r="T1720" s="158"/>
      <c r="AT1720" s="153" t="s">
        <v>226</v>
      </c>
      <c r="AU1720" s="153" t="s">
        <v>236</v>
      </c>
      <c r="AV1720" s="12" t="s">
        <v>79</v>
      </c>
      <c r="AW1720" s="12" t="s">
        <v>31</v>
      </c>
      <c r="AX1720" s="12" t="s">
        <v>69</v>
      </c>
      <c r="AY1720" s="153" t="s">
        <v>212</v>
      </c>
    </row>
    <row r="1721" spans="2:51" s="12" customFormat="1">
      <c r="B1721" s="152"/>
      <c r="D1721" s="150" t="s">
        <v>226</v>
      </c>
      <c r="E1721" s="153" t="s">
        <v>19</v>
      </c>
      <c r="F1721" s="154" t="s">
        <v>4072</v>
      </c>
      <c r="H1721" s="155">
        <v>3.9</v>
      </c>
      <c r="I1721" s="156"/>
      <c r="L1721" s="152"/>
      <c r="M1721" s="157"/>
      <c r="T1721" s="158"/>
      <c r="AT1721" s="153" t="s">
        <v>226</v>
      </c>
      <c r="AU1721" s="153" t="s">
        <v>236</v>
      </c>
      <c r="AV1721" s="12" t="s">
        <v>79</v>
      </c>
      <c r="AW1721" s="12" t="s">
        <v>31</v>
      </c>
      <c r="AX1721" s="12" t="s">
        <v>69</v>
      </c>
      <c r="AY1721" s="153" t="s">
        <v>212</v>
      </c>
    </row>
    <row r="1722" spans="2:51" s="15" customFormat="1">
      <c r="B1722" s="176"/>
      <c r="D1722" s="150" t="s">
        <v>226</v>
      </c>
      <c r="E1722" s="177" t="s">
        <v>19</v>
      </c>
      <c r="F1722" s="178" t="s">
        <v>455</v>
      </c>
      <c r="H1722" s="179">
        <v>42.12</v>
      </c>
      <c r="I1722" s="180"/>
      <c r="L1722" s="176"/>
      <c r="M1722" s="181"/>
      <c r="T1722" s="182"/>
      <c r="AT1722" s="177" t="s">
        <v>226</v>
      </c>
      <c r="AU1722" s="177" t="s">
        <v>236</v>
      </c>
      <c r="AV1722" s="15" t="s">
        <v>236</v>
      </c>
      <c r="AW1722" s="15" t="s">
        <v>31</v>
      </c>
      <c r="AX1722" s="15" t="s">
        <v>69</v>
      </c>
      <c r="AY1722" s="177" t="s">
        <v>212</v>
      </c>
    </row>
    <row r="1723" spans="2:51" s="14" customFormat="1">
      <c r="B1723" s="170"/>
      <c r="D1723" s="150" t="s">
        <v>226</v>
      </c>
      <c r="E1723" s="171" t="s">
        <v>19</v>
      </c>
      <c r="F1723" s="172" t="s">
        <v>4073</v>
      </c>
      <c r="H1723" s="171" t="s">
        <v>19</v>
      </c>
      <c r="I1723" s="173"/>
      <c r="L1723" s="170"/>
      <c r="M1723" s="174"/>
      <c r="T1723" s="175"/>
      <c r="AT1723" s="171" t="s">
        <v>226</v>
      </c>
      <c r="AU1723" s="171" t="s">
        <v>236</v>
      </c>
      <c r="AV1723" s="14" t="s">
        <v>77</v>
      </c>
      <c r="AW1723" s="14" t="s">
        <v>31</v>
      </c>
      <c r="AX1723" s="14" t="s">
        <v>69</v>
      </c>
      <c r="AY1723" s="171" t="s">
        <v>212</v>
      </c>
    </row>
    <row r="1724" spans="2:51" s="12" customFormat="1">
      <c r="B1724" s="152"/>
      <c r="D1724" s="150" t="s">
        <v>226</v>
      </c>
      <c r="E1724" s="153" t="s">
        <v>19</v>
      </c>
      <c r="F1724" s="154" t="s">
        <v>4074</v>
      </c>
      <c r="H1724" s="155">
        <v>2.75</v>
      </c>
      <c r="I1724" s="156"/>
      <c r="L1724" s="152"/>
      <c r="M1724" s="157"/>
      <c r="T1724" s="158"/>
      <c r="AT1724" s="153" t="s">
        <v>226</v>
      </c>
      <c r="AU1724" s="153" t="s">
        <v>236</v>
      </c>
      <c r="AV1724" s="12" t="s">
        <v>79</v>
      </c>
      <c r="AW1724" s="12" t="s">
        <v>31</v>
      </c>
      <c r="AX1724" s="12" t="s">
        <v>69</v>
      </c>
      <c r="AY1724" s="153" t="s">
        <v>212</v>
      </c>
    </row>
    <row r="1725" spans="2:51" s="12" customFormat="1">
      <c r="B1725" s="152"/>
      <c r="D1725" s="150" t="s">
        <v>226</v>
      </c>
      <c r="E1725" s="153" t="s">
        <v>19</v>
      </c>
      <c r="F1725" s="154" t="s">
        <v>4075</v>
      </c>
      <c r="H1725" s="155">
        <v>2.66</v>
      </c>
      <c r="I1725" s="156"/>
      <c r="L1725" s="152"/>
      <c r="M1725" s="157"/>
      <c r="T1725" s="158"/>
      <c r="AT1725" s="153" t="s">
        <v>226</v>
      </c>
      <c r="AU1725" s="153" t="s">
        <v>236</v>
      </c>
      <c r="AV1725" s="12" t="s">
        <v>79</v>
      </c>
      <c r="AW1725" s="12" t="s">
        <v>31</v>
      </c>
      <c r="AX1725" s="12" t="s">
        <v>69</v>
      </c>
      <c r="AY1725" s="153" t="s">
        <v>212</v>
      </c>
    </row>
    <row r="1726" spans="2:51" s="12" customFormat="1">
      <c r="B1726" s="152"/>
      <c r="D1726" s="150" t="s">
        <v>226</v>
      </c>
      <c r="E1726" s="153" t="s">
        <v>19</v>
      </c>
      <c r="F1726" s="154" t="s">
        <v>4076</v>
      </c>
      <c r="H1726" s="155">
        <v>2.08</v>
      </c>
      <c r="I1726" s="156"/>
      <c r="L1726" s="152"/>
      <c r="M1726" s="157"/>
      <c r="T1726" s="158"/>
      <c r="AT1726" s="153" t="s">
        <v>226</v>
      </c>
      <c r="AU1726" s="153" t="s">
        <v>236</v>
      </c>
      <c r="AV1726" s="12" t="s">
        <v>79</v>
      </c>
      <c r="AW1726" s="12" t="s">
        <v>31</v>
      </c>
      <c r="AX1726" s="12" t="s">
        <v>69</v>
      </c>
      <c r="AY1726" s="153" t="s">
        <v>212</v>
      </c>
    </row>
    <row r="1727" spans="2:51" s="12" customFormat="1">
      <c r="B1727" s="152"/>
      <c r="D1727" s="150" t="s">
        <v>226</v>
      </c>
      <c r="E1727" s="153" t="s">
        <v>19</v>
      </c>
      <c r="F1727" s="154" t="s">
        <v>4077</v>
      </c>
      <c r="H1727" s="155">
        <v>6.6</v>
      </c>
      <c r="I1727" s="156"/>
      <c r="L1727" s="152"/>
      <c r="M1727" s="157"/>
      <c r="T1727" s="158"/>
      <c r="AT1727" s="153" t="s">
        <v>226</v>
      </c>
      <c r="AU1727" s="153" t="s">
        <v>236</v>
      </c>
      <c r="AV1727" s="12" t="s">
        <v>79</v>
      </c>
      <c r="AW1727" s="12" t="s">
        <v>31</v>
      </c>
      <c r="AX1727" s="12" t="s">
        <v>69</v>
      </c>
      <c r="AY1727" s="153" t="s">
        <v>212</v>
      </c>
    </row>
    <row r="1728" spans="2:51" s="12" customFormat="1">
      <c r="B1728" s="152"/>
      <c r="D1728" s="150" t="s">
        <v>226</v>
      </c>
      <c r="E1728" s="153" t="s">
        <v>19</v>
      </c>
      <c r="F1728" s="154" t="s">
        <v>4078</v>
      </c>
      <c r="H1728" s="155">
        <v>6.6</v>
      </c>
      <c r="I1728" s="156"/>
      <c r="L1728" s="152"/>
      <c r="M1728" s="157"/>
      <c r="T1728" s="158"/>
      <c r="AT1728" s="153" t="s">
        <v>226</v>
      </c>
      <c r="AU1728" s="153" t="s">
        <v>236</v>
      </c>
      <c r="AV1728" s="12" t="s">
        <v>79</v>
      </c>
      <c r="AW1728" s="12" t="s">
        <v>31</v>
      </c>
      <c r="AX1728" s="12" t="s">
        <v>69</v>
      </c>
      <c r="AY1728" s="153" t="s">
        <v>212</v>
      </c>
    </row>
    <row r="1729" spans="2:65" s="12" customFormat="1">
      <c r="B1729" s="152"/>
      <c r="D1729" s="150" t="s">
        <v>226</v>
      </c>
      <c r="E1729" s="153" t="s">
        <v>19</v>
      </c>
      <c r="F1729" s="154" t="s">
        <v>4079</v>
      </c>
      <c r="H1729" s="155">
        <v>2.6</v>
      </c>
      <c r="I1729" s="156"/>
      <c r="L1729" s="152"/>
      <c r="M1729" s="157"/>
      <c r="T1729" s="158"/>
      <c r="AT1729" s="153" t="s">
        <v>226</v>
      </c>
      <c r="AU1729" s="153" t="s">
        <v>236</v>
      </c>
      <c r="AV1729" s="12" t="s">
        <v>79</v>
      </c>
      <c r="AW1729" s="12" t="s">
        <v>31</v>
      </c>
      <c r="AX1729" s="12" t="s">
        <v>69</v>
      </c>
      <c r="AY1729" s="153" t="s">
        <v>212</v>
      </c>
    </row>
    <row r="1730" spans="2:65" s="12" customFormat="1">
      <c r="B1730" s="152"/>
      <c r="D1730" s="150" t="s">
        <v>226</v>
      </c>
      <c r="E1730" s="153" t="s">
        <v>19</v>
      </c>
      <c r="F1730" s="154" t="s">
        <v>4080</v>
      </c>
      <c r="H1730" s="155">
        <v>1.76</v>
      </c>
      <c r="I1730" s="156"/>
      <c r="L1730" s="152"/>
      <c r="M1730" s="157"/>
      <c r="T1730" s="158"/>
      <c r="AT1730" s="153" t="s">
        <v>226</v>
      </c>
      <c r="AU1730" s="153" t="s">
        <v>236</v>
      </c>
      <c r="AV1730" s="12" t="s">
        <v>79</v>
      </c>
      <c r="AW1730" s="12" t="s">
        <v>31</v>
      </c>
      <c r="AX1730" s="12" t="s">
        <v>69</v>
      </c>
      <c r="AY1730" s="153" t="s">
        <v>212</v>
      </c>
    </row>
    <row r="1731" spans="2:65" s="15" customFormat="1">
      <c r="B1731" s="176"/>
      <c r="D1731" s="150" t="s">
        <v>226</v>
      </c>
      <c r="E1731" s="177" t="s">
        <v>19</v>
      </c>
      <c r="F1731" s="178" t="s">
        <v>455</v>
      </c>
      <c r="H1731" s="179">
        <v>25.05</v>
      </c>
      <c r="I1731" s="180"/>
      <c r="L1731" s="176"/>
      <c r="M1731" s="181"/>
      <c r="T1731" s="182"/>
      <c r="AT1731" s="177" t="s">
        <v>226</v>
      </c>
      <c r="AU1731" s="177" t="s">
        <v>236</v>
      </c>
      <c r="AV1731" s="15" t="s">
        <v>236</v>
      </c>
      <c r="AW1731" s="15" t="s">
        <v>31</v>
      </c>
      <c r="AX1731" s="15" t="s">
        <v>69</v>
      </c>
      <c r="AY1731" s="177" t="s">
        <v>212</v>
      </c>
    </row>
    <row r="1732" spans="2:65" s="14" customFormat="1">
      <c r="B1732" s="170"/>
      <c r="D1732" s="150" t="s">
        <v>226</v>
      </c>
      <c r="E1732" s="171" t="s">
        <v>19</v>
      </c>
      <c r="F1732" s="172" t="s">
        <v>4081</v>
      </c>
      <c r="H1732" s="171" t="s">
        <v>19</v>
      </c>
      <c r="I1732" s="173"/>
      <c r="L1732" s="170"/>
      <c r="M1732" s="174"/>
      <c r="T1732" s="175"/>
      <c r="AT1732" s="171" t="s">
        <v>226</v>
      </c>
      <c r="AU1732" s="171" t="s">
        <v>236</v>
      </c>
      <c r="AV1732" s="14" t="s">
        <v>77</v>
      </c>
      <c r="AW1732" s="14" t="s">
        <v>31</v>
      </c>
      <c r="AX1732" s="14" t="s">
        <v>69</v>
      </c>
      <c r="AY1732" s="171" t="s">
        <v>212</v>
      </c>
    </row>
    <row r="1733" spans="2:65" s="12" customFormat="1">
      <c r="B1733" s="152"/>
      <c r="D1733" s="150" t="s">
        <v>226</v>
      </c>
      <c r="E1733" s="153" t="s">
        <v>19</v>
      </c>
      <c r="F1733" s="154" t="s">
        <v>4082</v>
      </c>
      <c r="H1733" s="155">
        <v>14.56</v>
      </c>
      <c r="I1733" s="156"/>
      <c r="L1733" s="152"/>
      <c r="M1733" s="157"/>
      <c r="T1733" s="158"/>
      <c r="AT1733" s="153" t="s">
        <v>226</v>
      </c>
      <c r="AU1733" s="153" t="s">
        <v>236</v>
      </c>
      <c r="AV1733" s="12" t="s">
        <v>79</v>
      </c>
      <c r="AW1733" s="12" t="s">
        <v>31</v>
      </c>
      <c r="AX1733" s="12" t="s">
        <v>69</v>
      </c>
      <c r="AY1733" s="153" t="s">
        <v>212</v>
      </c>
    </row>
    <row r="1734" spans="2:65" s="12" customFormat="1">
      <c r="B1734" s="152"/>
      <c r="D1734" s="150" t="s">
        <v>226</v>
      </c>
      <c r="E1734" s="153" t="s">
        <v>19</v>
      </c>
      <c r="F1734" s="154" t="s">
        <v>4083</v>
      </c>
      <c r="H1734" s="155">
        <v>5.0999999999999996</v>
      </c>
      <c r="I1734" s="156"/>
      <c r="L1734" s="152"/>
      <c r="M1734" s="157"/>
      <c r="T1734" s="158"/>
      <c r="AT1734" s="153" t="s">
        <v>226</v>
      </c>
      <c r="AU1734" s="153" t="s">
        <v>236</v>
      </c>
      <c r="AV1734" s="12" t="s">
        <v>79</v>
      </c>
      <c r="AW1734" s="12" t="s">
        <v>31</v>
      </c>
      <c r="AX1734" s="12" t="s">
        <v>69</v>
      </c>
      <c r="AY1734" s="153" t="s">
        <v>212</v>
      </c>
    </row>
    <row r="1735" spans="2:65" s="12" customFormat="1">
      <c r="B1735" s="152"/>
      <c r="D1735" s="150" t="s">
        <v>226</v>
      </c>
      <c r="E1735" s="153" t="s">
        <v>19</v>
      </c>
      <c r="F1735" s="154" t="s">
        <v>4084</v>
      </c>
      <c r="H1735" s="155">
        <v>14.56</v>
      </c>
      <c r="I1735" s="156"/>
      <c r="L1735" s="152"/>
      <c r="M1735" s="157"/>
      <c r="T1735" s="158"/>
      <c r="AT1735" s="153" t="s">
        <v>226</v>
      </c>
      <c r="AU1735" s="153" t="s">
        <v>236</v>
      </c>
      <c r="AV1735" s="12" t="s">
        <v>79</v>
      </c>
      <c r="AW1735" s="12" t="s">
        <v>31</v>
      </c>
      <c r="AX1735" s="12" t="s">
        <v>69</v>
      </c>
      <c r="AY1735" s="153" t="s">
        <v>212</v>
      </c>
    </row>
    <row r="1736" spans="2:65" s="12" customFormat="1">
      <c r="B1736" s="152"/>
      <c r="D1736" s="150" t="s">
        <v>226</v>
      </c>
      <c r="E1736" s="153" t="s">
        <v>19</v>
      </c>
      <c r="F1736" s="154" t="s">
        <v>4085</v>
      </c>
      <c r="H1736" s="155">
        <v>2.8</v>
      </c>
      <c r="I1736" s="156"/>
      <c r="L1736" s="152"/>
      <c r="M1736" s="157"/>
      <c r="T1736" s="158"/>
      <c r="AT1736" s="153" t="s">
        <v>226</v>
      </c>
      <c r="AU1736" s="153" t="s">
        <v>236</v>
      </c>
      <c r="AV1736" s="12" t="s">
        <v>79</v>
      </c>
      <c r="AW1736" s="12" t="s">
        <v>31</v>
      </c>
      <c r="AX1736" s="12" t="s">
        <v>69</v>
      </c>
      <c r="AY1736" s="153" t="s">
        <v>212</v>
      </c>
    </row>
    <row r="1737" spans="2:65" s="15" customFormat="1">
      <c r="B1737" s="176"/>
      <c r="D1737" s="150" t="s">
        <v>226</v>
      </c>
      <c r="E1737" s="177" t="s">
        <v>19</v>
      </c>
      <c r="F1737" s="178" t="s">
        <v>455</v>
      </c>
      <c r="H1737" s="179">
        <v>37.020000000000003</v>
      </c>
      <c r="I1737" s="180"/>
      <c r="L1737" s="176"/>
      <c r="M1737" s="181"/>
      <c r="T1737" s="182"/>
      <c r="AT1737" s="177" t="s">
        <v>226</v>
      </c>
      <c r="AU1737" s="177" t="s">
        <v>236</v>
      </c>
      <c r="AV1737" s="15" t="s">
        <v>236</v>
      </c>
      <c r="AW1737" s="15" t="s">
        <v>31</v>
      </c>
      <c r="AX1737" s="15" t="s">
        <v>69</v>
      </c>
      <c r="AY1737" s="177" t="s">
        <v>212</v>
      </c>
    </row>
    <row r="1738" spans="2:65" s="13" customFormat="1">
      <c r="B1738" s="159"/>
      <c r="D1738" s="150" t="s">
        <v>226</v>
      </c>
      <c r="E1738" s="160" t="s">
        <v>19</v>
      </c>
      <c r="F1738" s="161" t="s">
        <v>228</v>
      </c>
      <c r="H1738" s="162">
        <v>104.19</v>
      </c>
      <c r="I1738" s="163"/>
      <c r="L1738" s="159"/>
      <c r="M1738" s="164"/>
      <c r="T1738" s="165"/>
      <c r="AT1738" s="160" t="s">
        <v>226</v>
      </c>
      <c r="AU1738" s="160" t="s">
        <v>236</v>
      </c>
      <c r="AV1738" s="13" t="s">
        <v>229</v>
      </c>
      <c r="AW1738" s="13" t="s">
        <v>31</v>
      </c>
      <c r="AX1738" s="13" t="s">
        <v>77</v>
      </c>
      <c r="AY1738" s="160" t="s">
        <v>212</v>
      </c>
    </row>
    <row r="1739" spans="2:65" s="14" customFormat="1">
      <c r="B1739" s="170"/>
      <c r="D1739" s="150" t="s">
        <v>226</v>
      </c>
      <c r="E1739" s="171" t="s">
        <v>19</v>
      </c>
      <c r="F1739" s="172" t="s">
        <v>4086</v>
      </c>
      <c r="H1739" s="171" t="s">
        <v>19</v>
      </c>
      <c r="I1739" s="173"/>
      <c r="L1739" s="170"/>
      <c r="M1739" s="174"/>
      <c r="T1739" s="175"/>
      <c r="AT1739" s="171" t="s">
        <v>226</v>
      </c>
      <c r="AU1739" s="171" t="s">
        <v>236</v>
      </c>
      <c r="AV1739" s="14" t="s">
        <v>77</v>
      </c>
      <c r="AW1739" s="14" t="s">
        <v>31</v>
      </c>
      <c r="AX1739" s="14" t="s">
        <v>69</v>
      </c>
      <c r="AY1739" s="171" t="s">
        <v>212</v>
      </c>
    </row>
    <row r="1740" spans="2:65" s="1" customFormat="1" ht="16.5" customHeight="1">
      <c r="B1740" s="34"/>
      <c r="C1740" s="133" t="s">
        <v>2015</v>
      </c>
      <c r="D1740" s="133" t="s">
        <v>215</v>
      </c>
      <c r="E1740" s="134" t="s">
        <v>4041</v>
      </c>
      <c r="F1740" s="135" t="s">
        <v>4042</v>
      </c>
      <c r="G1740" s="136" t="s">
        <v>495</v>
      </c>
      <c r="H1740" s="137">
        <v>104.19</v>
      </c>
      <c r="I1740" s="138"/>
      <c r="J1740" s="139">
        <f>ROUND(I1740*H1740,2)</f>
        <v>0</v>
      </c>
      <c r="K1740" s="135" t="s">
        <v>219</v>
      </c>
      <c r="L1740" s="34"/>
      <c r="M1740" s="140" t="s">
        <v>19</v>
      </c>
      <c r="N1740" s="141" t="s">
        <v>40</v>
      </c>
      <c r="P1740" s="142">
        <f>O1740*H1740</f>
        <v>0</v>
      </c>
      <c r="Q1740" s="142">
        <v>0</v>
      </c>
      <c r="R1740" s="142">
        <f>Q1740*H1740</f>
        <v>0</v>
      </c>
      <c r="S1740" s="142">
        <v>0</v>
      </c>
      <c r="T1740" s="143">
        <f>S1740*H1740</f>
        <v>0</v>
      </c>
      <c r="AR1740" s="144" t="s">
        <v>229</v>
      </c>
      <c r="AT1740" s="144" t="s">
        <v>215</v>
      </c>
      <c r="AU1740" s="144" t="s">
        <v>236</v>
      </c>
      <c r="AY1740" s="19" t="s">
        <v>212</v>
      </c>
      <c r="BE1740" s="145">
        <f>IF(N1740="základní",J1740,0)</f>
        <v>0</v>
      </c>
      <c r="BF1740" s="145">
        <f>IF(N1740="snížená",J1740,0)</f>
        <v>0</v>
      </c>
      <c r="BG1740" s="145">
        <f>IF(N1740="zákl. přenesená",J1740,0)</f>
        <v>0</v>
      </c>
      <c r="BH1740" s="145">
        <f>IF(N1740="sníž. přenesená",J1740,0)</f>
        <v>0</v>
      </c>
      <c r="BI1740" s="145">
        <f>IF(N1740="nulová",J1740,0)</f>
        <v>0</v>
      </c>
      <c r="BJ1740" s="19" t="s">
        <v>77</v>
      </c>
      <c r="BK1740" s="145">
        <f>ROUND(I1740*H1740,2)</f>
        <v>0</v>
      </c>
      <c r="BL1740" s="19" t="s">
        <v>229</v>
      </c>
      <c r="BM1740" s="144" t="s">
        <v>4087</v>
      </c>
    </row>
    <row r="1741" spans="2:65" s="1" customFormat="1">
      <c r="B1741" s="34"/>
      <c r="D1741" s="146" t="s">
        <v>222</v>
      </c>
      <c r="F1741" s="147" t="s">
        <v>4044</v>
      </c>
      <c r="I1741" s="148"/>
      <c r="L1741" s="34"/>
      <c r="M1741" s="149"/>
      <c r="T1741" s="55"/>
      <c r="AT1741" s="19" t="s">
        <v>222</v>
      </c>
      <c r="AU1741" s="19" t="s">
        <v>236</v>
      </c>
    </row>
    <row r="1742" spans="2:65" s="14" customFormat="1">
      <c r="B1742" s="170"/>
      <c r="D1742" s="150" t="s">
        <v>226</v>
      </c>
      <c r="E1742" s="171" t="s">
        <v>19</v>
      </c>
      <c r="F1742" s="172" t="s">
        <v>4088</v>
      </c>
      <c r="H1742" s="171" t="s">
        <v>19</v>
      </c>
      <c r="I1742" s="173"/>
      <c r="L1742" s="170"/>
      <c r="M1742" s="174"/>
      <c r="T1742" s="175"/>
      <c r="AT1742" s="171" t="s">
        <v>226</v>
      </c>
      <c r="AU1742" s="171" t="s">
        <v>236</v>
      </c>
      <c r="AV1742" s="14" t="s">
        <v>77</v>
      </c>
      <c r="AW1742" s="14" t="s">
        <v>31</v>
      </c>
      <c r="AX1742" s="14" t="s">
        <v>69</v>
      </c>
      <c r="AY1742" s="171" t="s">
        <v>212</v>
      </c>
    </row>
    <row r="1743" spans="2:65" s="14" customFormat="1">
      <c r="B1743" s="170"/>
      <c r="D1743" s="150" t="s">
        <v>226</v>
      </c>
      <c r="E1743" s="171" t="s">
        <v>19</v>
      </c>
      <c r="F1743" s="172" t="s">
        <v>4065</v>
      </c>
      <c r="H1743" s="171" t="s">
        <v>19</v>
      </c>
      <c r="I1743" s="173"/>
      <c r="L1743" s="170"/>
      <c r="M1743" s="174"/>
      <c r="T1743" s="175"/>
      <c r="AT1743" s="171" t="s">
        <v>226</v>
      </c>
      <c r="AU1743" s="171" t="s">
        <v>236</v>
      </c>
      <c r="AV1743" s="14" t="s">
        <v>77</v>
      </c>
      <c r="AW1743" s="14" t="s">
        <v>31</v>
      </c>
      <c r="AX1743" s="14" t="s">
        <v>69</v>
      </c>
      <c r="AY1743" s="171" t="s">
        <v>212</v>
      </c>
    </row>
    <row r="1744" spans="2:65" s="12" customFormat="1">
      <c r="B1744" s="152"/>
      <c r="D1744" s="150" t="s">
        <v>226</v>
      </c>
      <c r="E1744" s="153" t="s">
        <v>19</v>
      </c>
      <c r="F1744" s="154" t="s">
        <v>4066</v>
      </c>
      <c r="H1744" s="155">
        <v>6.24</v>
      </c>
      <c r="I1744" s="156"/>
      <c r="L1744" s="152"/>
      <c r="M1744" s="157"/>
      <c r="T1744" s="158"/>
      <c r="AT1744" s="153" t="s">
        <v>226</v>
      </c>
      <c r="AU1744" s="153" t="s">
        <v>236</v>
      </c>
      <c r="AV1744" s="12" t="s">
        <v>79</v>
      </c>
      <c r="AW1744" s="12" t="s">
        <v>31</v>
      </c>
      <c r="AX1744" s="12" t="s">
        <v>69</v>
      </c>
      <c r="AY1744" s="153" t="s">
        <v>212</v>
      </c>
    </row>
    <row r="1745" spans="2:51" s="12" customFormat="1">
      <c r="B1745" s="152"/>
      <c r="D1745" s="150" t="s">
        <v>226</v>
      </c>
      <c r="E1745" s="153" t="s">
        <v>19</v>
      </c>
      <c r="F1745" s="154" t="s">
        <v>4067</v>
      </c>
      <c r="H1745" s="155">
        <v>8.58</v>
      </c>
      <c r="I1745" s="156"/>
      <c r="L1745" s="152"/>
      <c r="M1745" s="157"/>
      <c r="T1745" s="158"/>
      <c r="AT1745" s="153" t="s">
        <v>226</v>
      </c>
      <c r="AU1745" s="153" t="s">
        <v>236</v>
      </c>
      <c r="AV1745" s="12" t="s">
        <v>79</v>
      </c>
      <c r="AW1745" s="12" t="s">
        <v>31</v>
      </c>
      <c r="AX1745" s="12" t="s">
        <v>69</v>
      </c>
      <c r="AY1745" s="153" t="s">
        <v>212</v>
      </c>
    </row>
    <row r="1746" spans="2:51" s="12" customFormat="1">
      <c r="B1746" s="152"/>
      <c r="D1746" s="150" t="s">
        <v>226</v>
      </c>
      <c r="E1746" s="153" t="s">
        <v>19</v>
      </c>
      <c r="F1746" s="154" t="s">
        <v>4068</v>
      </c>
      <c r="H1746" s="155">
        <v>8.58</v>
      </c>
      <c r="I1746" s="156"/>
      <c r="L1746" s="152"/>
      <c r="M1746" s="157"/>
      <c r="T1746" s="158"/>
      <c r="AT1746" s="153" t="s">
        <v>226</v>
      </c>
      <c r="AU1746" s="153" t="s">
        <v>236</v>
      </c>
      <c r="AV1746" s="12" t="s">
        <v>79</v>
      </c>
      <c r="AW1746" s="12" t="s">
        <v>31</v>
      </c>
      <c r="AX1746" s="12" t="s">
        <v>69</v>
      </c>
      <c r="AY1746" s="153" t="s">
        <v>212</v>
      </c>
    </row>
    <row r="1747" spans="2:51" s="12" customFormat="1">
      <c r="B1747" s="152"/>
      <c r="D1747" s="150" t="s">
        <v>226</v>
      </c>
      <c r="E1747" s="153" t="s">
        <v>19</v>
      </c>
      <c r="F1747" s="154" t="s">
        <v>4069</v>
      </c>
      <c r="H1747" s="155">
        <v>5.46</v>
      </c>
      <c r="I1747" s="156"/>
      <c r="L1747" s="152"/>
      <c r="M1747" s="157"/>
      <c r="T1747" s="158"/>
      <c r="AT1747" s="153" t="s">
        <v>226</v>
      </c>
      <c r="AU1747" s="153" t="s">
        <v>236</v>
      </c>
      <c r="AV1747" s="12" t="s">
        <v>79</v>
      </c>
      <c r="AW1747" s="12" t="s">
        <v>31</v>
      </c>
      <c r="AX1747" s="12" t="s">
        <v>69</v>
      </c>
      <c r="AY1747" s="153" t="s">
        <v>212</v>
      </c>
    </row>
    <row r="1748" spans="2:51" s="12" customFormat="1">
      <c r="B1748" s="152"/>
      <c r="D1748" s="150" t="s">
        <v>226</v>
      </c>
      <c r="E1748" s="153" t="s">
        <v>19</v>
      </c>
      <c r="F1748" s="154" t="s">
        <v>4070</v>
      </c>
      <c r="H1748" s="155">
        <v>4.68</v>
      </c>
      <c r="I1748" s="156"/>
      <c r="L1748" s="152"/>
      <c r="M1748" s="157"/>
      <c r="T1748" s="158"/>
      <c r="AT1748" s="153" t="s">
        <v>226</v>
      </c>
      <c r="AU1748" s="153" t="s">
        <v>236</v>
      </c>
      <c r="AV1748" s="12" t="s">
        <v>79</v>
      </c>
      <c r="AW1748" s="12" t="s">
        <v>31</v>
      </c>
      <c r="AX1748" s="12" t="s">
        <v>69</v>
      </c>
      <c r="AY1748" s="153" t="s">
        <v>212</v>
      </c>
    </row>
    <row r="1749" spans="2:51" s="12" customFormat="1">
      <c r="B1749" s="152"/>
      <c r="D1749" s="150" t="s">
        <v>226</v>
      </c>
      <c r="E1749" s="153" t="s">
        <v>19</v>
      </c>
      <c r="F1749" s="154" t="s">
        <v>4071</v>
      </c>
      <c r="H1749" s="155">
        <v>4.68</v>
      </c>
      <c r="I1749" s="156"/>
      <c r="L1749" s="152"/>
      <c r="M1749" s="157"/>
      <c r="T1749" s="158"/>
      <c r="AT1749" s="153" t="s">
        <v>226</v>
      </c>
      <c r="AU1749" s="153" t="s">
        <v>236</v>
      </c>
      <c r="AV1749" s="12" t="s">
        <v>79</v>
      </c>
      <c r="AW1749" s="12" t="s">
        <v>31</v>
      </c>
      <c r="AX1749" s="12" t="s">
        <v>69</v>
      </c>
      <c r="AY1749" s="153" t="s">
        <v>212</v>
      </c>
    </row>
    <row r="1750" spans="2:51" s="12" customFormat="1">
      <c r="B1750" s="152"/>
      <c r="D1750" s="150" t="s">
        <v>226</v>
      </c>
      <c r="E1750" s="153" t="s">
        <v>19</v>
      </c>
      <c r="F1750" s="154" t="s">
        <v>4072</v>
      </c>
      <c r="H1750" s="155">
        <v>3.9</v>
      </c>
      <c r="I1750" s="156"/>
      <c r="L1750" s="152"/>
      <c r="M1750" s="157"/>
      <c r="T1750" s="158"/>
      <c r="AT1750" s="153" t="s">
        <v>226</v>
      </c>
      <c r="AU1750" s="153" t="s">
        <v>236</v>
      </c>
      <c r="AV1750" s="12" t="s">
        <v>79</v>
      </c>
      <c r="AW1750" s="12" t="s">
        <v>31</v>
      </c>
      <c r="AX1750" s="12" t="s">
        <v>69</v>
      </c>
      <c r="AY1750" s="153" t="s">
        <v>212</v>
      </c>
    </row>
    <row r="1751" spans="2:51" s="15" customFormat="1">
      <c r="B1751" s="176"/>
      <c r="D1751" s="150" t="s">
        <v>226</v>
      </c>
      <c r="E1751" s="177" t="s">
        <v>19</v>
      </c>
      <c r="F1751" s="178" t="s">
        <v>455</v>
      </c>
      <c r="H1751" s="179">
        <v>42.12</v>
      </c>
      <c r="I1751" s="180"/>
      <c r="L1751" s="176"/>
      <c r="M1751" s="181"/>
      <c r="T1751" s="182"/>
      <c r="AT1751" s="177" t="s">
        <v>226</v>
      </c>
      <c r="AU1751" s="177" t="s">
        <v>236</v>
      </c>
      <c r="AV1751" s="15" t="s">
        <v>236</v>
      </c>
      <c r="AW1751" s="15" t="s">
        <v>31</v>
      </c>
      <c r="AX1751" s="15" t="s">
        <v>69</v>
      </c>
      <c r="AY1751" s="177" t="s">
        <v>212</v>
      </c>
    </row>
    <row r="1752" spans="2:51" s="14" customFormat="1">
      <c r="B1752" s="170"/>
      <c r="D1752" s="150" t="s">
        <v>226</v>
      </c>
      <c r="E1752" s="171" t="s">
        <v>19</v>
      </c>
      <c r="F1752" s="172" t="s">
        <v>4073</v>
      </c>
      <c r="H1752" s="171" t="s">
        <v>19</v>
      </c>
      <c r="I1752" s="173"/>
      <c r="L1752" s="170"/>
      <c r="M1752" s="174"/>
      <c r="T1752" s="175"/>
      <c r="AT1752" s="171" t="s">
        <v>226</v>
      </c>
      <c r="AU1752" s="171" t="s">
        <v>236</v>
      </c>
      <c r="AV1752" s="14" t="s">
        <v>77</v>
      </c>
      <c r="AW1752" s="14" t="s">
        <v>31</v>
      </c>
      <c r="AX1752" s="14" t="s">
        <v>69</v>
      </c>
      <c r="AY1752" s="171" t="s">
        <v>212</v>
      </c>
    </row>
    <row r="1753" spans="2:51" s="12" customFormat="1">
      <c r="B1753" s="152"/>
      <c r="D1753" s="150" t="s">
        <v>226</v>
      </c>
      <c r="E1753" s="153" t="s">
        <v>19</v>
      </c>
      <c r="F1753" s="154" t="s">
        <v>4074</v>
      </c>
      <c r="H1753" s="155">
        <v>2.75</v>
      </c>
      <c r="I1753" s="156"/>
      <c r="L1753" s="152"/>
      <c r="M1753" s="157"/>
      <c r="T1753" s="158"/>
      <c r="AT1753" s="153" t="s">
        <v>226</v>
      </c>
      <c r="AU1753" s="153" t="s">
        <v>236</v>
      </c>
      <c r="AV1753" s="12" t="s">
        <v>79</v>
      </c>
      <c r="AW1753" s="12" t="s">
        <v>31</v>
      </c>
      <c r="AX1753" s="12" t="s">
        <v>69</v>
      </c>
      <c r="AY1753" s="153" t="s">
        <v>212</v>
      </c>
    </row>
    <row r="1754" spans="2:51" s="12" customFormat="1">
      <c r="B1754" s="152"/>
      <c r="D1754" s="150" t="s">
        <v>226</v>
      </c>
      <c r="E1754" s="153" t="s">
        <v>19</v>
      </c>
      <c r="F1754" s="154" t="s">
        <v>4075</v>
      </c>
      <c r="H1754" s="155">
        <v>2.66</v>
      </c>
      <c r="I1754" s="156"/>
      <c r="L1754" s="152"/>
      <c r="M1754" s="157"/>
      <c r="T1754" s="158"/>
      <c r="AT1754" s="153" t="s">
        <v>226</v>
      </c>
      <c r="AU1754" s="153" t="s">
        <v>236</v>
      </c>
      <c r="AV1754" s="12" t="s">
        <v>79</v>
      </c>
      <c r="AW1754" s="12" t="s">
        <v>31</v>
      </c>
      <c r="AX1754" s="12" t="s">
        <v>69</v>
      </c>
      <c r="AY1754" s="153" t="s">
        <v>212</v>
      </c>
    </row>
    <row r="1755" spans="2:51" s="12" customFormat="1">
      <c r="B1755" s="152"/>
      <c r="D1755" s="150" t="s">
        <v>226</v>
      </c>
      <c r="E1755" s="153" t="s">
        <v>19</v>
      </c>
      <c r="F1755" s="154" t="s">
        <v>4076</v>
      </c>
      <c r="H1755" s="155">
        <v>2.08</v>
      </c>
      <c r="I1755" s="156"/>
      <c r="L1755" s="152"/>
      <c r="M1755" s="157"/>
      <c r="T1755" s="158"/>
      <c r="AT1755" s="153" t="s">
        <v>226</v>
      </c>
      <c r="AU1755" s="153" t="s">
        <v>236</v>
      </c>
      <c r="AV1755" s="12" t="s">
        <v>79</v>
      </c>
      <c r="AW1755" s="12" t="s">
        <v>31</v>
      </c>
      <c r="AX1755" s="12" t="s">
        <v>69</v>
      </c>
      <c r="AY1755" s="153" t="s">
        <v>212</v>
      </c>
    </row>
    <row r="1756" spans="2:51" s="12" customFormat="1">
      <c r="B1756" s="152"/>
      <c r="D1756" s="150" t="s">
        <v>226</v>
      </c>
      <c r="E1756" s="153" t="s">
        <v>19</v>
      </c>
      <c r="F1756" s="154" t="s">
        <v>4077</v>
      </c>
      <c r="H1756" s="155">
        <v>6.6</v>
      </c>
      <c r="I1756" s="156"/>
      <c r="L1756" s="152"/>
      <c r="M1756" s="157"/>
      <c r="T1756" s="158"/>
      <c r="AT1756" s="153" t="s">
        <v>226</v>
      </c>
      <c r="AU1756" s="153" t="s">
        <v>236</v>
      </c>
      <c r="AV1756" s="12" t="s">
        <v>79</v>
      </c>
      <c r="AW1756" s="12" t="s">
        <v>31</v>
      </c>
      <c r="AX1756" s="12" t="s">
        <v>69</v>
      </c>
      <c r="AY1756" s="153" t="s">
        <v>212</v>
      </c>
    </row>
    <row r="1757" spans="2:51" s="12" customFormat="1">
      <c r="B1757" s="152"/>
      <c r="D1757" s="150" t="s">
        <v>226</v>
      </c>
      <c r="E1757" s="153" t="s">
        <v>19</v>
      </c>
      <c r="F1757" s="154" t="s">
        <v>4078</v>
      </c>
      <c r="H1757" s="155">
        <v>6.6</v>
      </c>
      <c r="I1757" s="156"/>
      <c r="L1757" s="152"/>
      <c r="M1757" s="157"/>
      <c r="T1757" s="158"/>
      <c r="AT1757" s="153" t="s">
        <v>226</v>
      </c>
      <c r="AU1757" s="153" t="s">
        <v>236</v>
      </c>
      <c r="AV1757" s="12" t="s">
        <v>79</v>
      </c>
      <c r="AW1757" s="12" t="s">
        <v>31</v>
      </c>
      <c r="AX1757" s="12" t="s">
        <v>69</v>
      </c>
      <c r="AY1757" s="153" t="s">
        <v>212</v>
      </c>
    </row>
    <row r="1758" spans="2:51" s="12" customFormat="1">
      <c r="B1758" s="152"/>
      <c r="D1758" s="150" t="s">
        <v>226</v>
      </c>
      <c r="E1758" s="153" t="s">
        <v>19</v>
      </c>
      <c r="F1758" s="154" t="s">
        <v>4079</v>
      </c>
      <c r="H1758" s="155">
        <v>2.6</v>
      </c>
      <c r="I1758" s="156"/>
      <c r="L1758" s="152"/>
      <c r="M1758" s="157"/>
      <c r="T1758" s="158"/>
      <c r="AT1758" s="153" t="s">
        <v>226</v>
      </c>
      <c r="AU1758" s="153" t="s">
        <v>236</v>
      </c>
      <c r="AV1758" s="12" t="s">
        <v>79</v>
      </c>
      <c r="AW1758" s="12" t="s">
        <v>31</v>
      </c>
      <c r="AX1758" s="12" t="s">
        <v>69</v>
      </c>
      <c r="AY1758" s="153" t="s">
        <v>212</v>
      </c>
    </row>
    <row r="1759" spans="2:51" s="12" customFormat="1">
      <c r="B1759" s="152"/>
      <c r="D1759" s="150" t="s">
        <v>226</v>
      </c>
      <c r="E1759" s="153" t="s">
        <v>19</v>
      </c>
      <c r="F1759" s="154" t="s">
        <v>4080</v>
      </c>
      <c r="H1759" s="155">
        <v>1.76</v>
      </c>
      <c r="I1759" s="156"/>
      <c r="L1759" s="152"/>
      <c r="M1759" s="157"/>
      <c r="T1759" s="158"/>
      <c r="AT1759" s="153" t="s">
        <v>226</v>
      </c>
      <c r="AU1759" s="153" t="s">
        <v>236</v>
      </c>
      <c r="AV1759" s="12" t="s">
        <v>79</v>
      </c>
      <c r="AW1759" s="12" t="s">
        <v>31</v>
      </c>
      <c r="AX1759" s="12" t="s">
        <v>69</v>
      </c>
      <c r="AY1759" s="153" t="s">
        <v>212</v>
      </c>
    </row>
    <row r="1760" spans="2:51" s="15" customFormat="1">
      <c r="B1760" s="176"/>
      <c r="D1760" s="150" t="s">
        <v>226</v>
      </c>
      <c r="E1760" s="177" t="s">
        <v>19</v>
      </c>
      <c r="F1760" s="178" t="s">
        <v>455</v>
      </c>
      <c r="H1760" s="179">
        <v>25.05</v>
      </c>
      <c r="I1760" s="180"/>
      <c r="L1760" s="176"/>
      <c r="M1760" s="181"/>
      <c r="T1760" s="182"/>
      <c r="AT1760" s="177" t="s">
        <v>226</v>
      </c>
      <c r="AU1760" s="177" t="s">
        <v>236</v>
      </c>
      <c r="AV1760" s="15" t="s">
        <v>236</v>
      </c>
      <c r="AW1760" s="15" t="s">
        <v>31</v>
      </c>
      <c r="AX1760" s="15" t="s">
        <v>69</v>
      </c>
      <c r="AY1760" s="177" t="s">
        <v>212</v>
      </c>
    </row>
    <row r="1761" spans="2:65" s="14" customFormat="1">
      <c r="B1761" s="170"/>
      <c r="D1761" s="150" t="s">
        <v>226</v>
      </c>
      <c r="E1761" s="171" t="s">
        <v>19</v>
      </c>
      <c r="F1761" s="172" t="s">
        <v>4081</v>
      </c>
      <c r="H1761" s="171" t="s">
        <v>19</v>
      </c>
      <c r="I1761" s="173"/>
      <c r="L1761" s="170"/>
      <c r="M1761" s="174"/>
      <c r="T1761" s="175"/>
      <c r="AT1761" s="171" t="s">
        <v>226</v>
      </c>
      <c r="AU1761" s="171" t="s">
        <v>236</v>
      </c>
      <c r="AV1761" s="14" t="s">
        <v>77</v>
      </c>
      <c r="AW1761" s="14" t="s">
        <v>31</v>
      </c>
      <c r="AX1761" s="14" t="s">
        <v>69</v>
      </c>
      <c r="AY1761" s="171" t="s">
        <v>212</v>
      </c>
    </row>
    <row r="1762" spans="2:65" s="12" customFormat="1">
      <c r="B1762" s="152"/>
      <c r="D1762" s="150" t="s">
        <v>226</v>
      </c>
      <c r="E1762" s="153" t="s">
        <v>19</v>
      </c>
      <c r="F1762" s="154" t="s">
        <v>4082</v>
      </c>
      <c r="H1762" s="155">
        <v>14.56</v>
      </c>
      <c r="I1762" s="156"/>
      <c r="L1762" s="152"/>
      <c r="M1762" s="157"/>
      <c r="T1762" s="158"/>
      <c r="AT1762" s="153" t="s">
        <v>226</v>
      </c>
      <c r="AU1762" s="153" t="s">
        <v>236</v>
      </c>
      <c r="AV1762" s="12" t="s">
        <v>79</v>
      </c>
      <c r="AW1762" s="12" t="s">
        <v>31</v>
      </c>
      <c r="AX1762" s="12" t="s">
        <v>69</v>
      </c>
      <c r="AY1762" s="153" t="s">
        <v>212</v>
      </c>
    </row>
    <row r="1763" spans="2:65" s="12" customFormat="1">
      <c r="B1763" s="152"/>
      <c r="D1763" s="150" t="s">
        <v>226</v>
      </c>
      <c r="E1763" s="153" t="s">
        <v>19</v>
      </c>
      <c r="F1763" s="154" t="s">
        <v>4083</v>
      </c>
      <c r="H1763" s="155">
        <v>5.0999999999999996</v>
      </c>
      <c r="I1763" s="156"/>
      <c r="L1763" s="152"/>
      <c r="M1763" s="157"/>
      <c r="T1763" s="158"/>
      <c r="AT1763" s="153" t="s">
        <v>226</v>
      </c>
      <c r="AU1763" s="153" t="s">
        <v>236</v>
      </c>
      <c r="AV1763" s="12" t="s">
        <v>79</v>
      </c>
      <c r="AW1763" s="12" t="s">
        <v>31</v>
      </c>
      <c r="AX1763" s="12" t="s">
        <v>69</v>
      </c>
      <c r="AY1763" s="153" t="s">
        <v>212</v>
      </c>
    </row>
    <row r="1764" spans="2:65" s="12" customFormat="1">
      <c r="B1764" s="152"/>
      <c r="D1764" s="150" t="s">
        <v>226</v>
      </c>
      <c r="E1764" s="153" t="s">
        <v>19</v>
      </c>
      <c r="F1764" s="154" t="s">
        <v>4084</v>
      </c>
      <c r="H1764" s="155">
        <v>14.56</v>
      </c>
      <c r="I1764" s="156"/>
      <c r="L1764" s="152"/>
      <c r="M1764" s="157"/>
      <c r="T1764" s="158"/>
      <c r="AT1764" s="153" t="s">
        <v>226</v>
      </c>
      <c r="AU1764" s="153" t="s">
        <v>236</v>
      </c>
      <c r="AV1764" s="12" t="s">
        <v>79</v>
      </c>
      <c r="AW1764" s="12" t="s">
        <v>31</v>
      </c>
      <c r="AX1764" s="12" t="s">
        <v>69</v>
      </c>
      <c r="AY1764" s="153" t="s">
        <v>212</v>
      </c>
    </row>
    <row r="1765" spans="2:65" s="12" customFormat="1">
      <c r="B1765" s="152"/>
      <c r="D1765" s="150" t="s">
        <v>226</v>
      </c>
      <c r="E1765" s="153" t="s">
        <v>19</v>
      </c>
      <c r="F1765" s="154" t="s">
        <v>4085</v>
      </c>
      <c r="H1765" s="155">
        <v>2.8</v>
      </c>
      <c r="I1765" s="156"/>
      <c r="L1765" s="152"/>
      <c r="M1765" s="157"/>
      <c r="T1765" s="158"/>
      <c r="AT1765" s="153" t="s">
        <v>226</v>
      </c>
      <c r="AU1765" s="153" t="s">
        <v>236</v>
      </c>
      <c r="AV1765" s="12" t="s">
        <v>79</v>
      </c>
      <c r="AW1765" s="12" t="s">
        <v>31</v>
      </c>
      <c r="AX1765" s="12" t="s">
        <v>69</v>
      </c>
      <c r="AY1765" s="153" t="s">
        <v>212</v>
      </c>
    </row>
    <row r="1766" spans="2:65" s="15" customFormat="1">
      <c r="B1766" s="176"/>
      <c r="D1766" s="150" t="s">
        <v>226</v>
      </c>
      <c r="E1766" s="177" t="s">
        <v>19</v>
      </c>
      <c r="F1766" s="178" t="s">
        <v>455</v>
      </c>
      <c r="H1766" s="179">
        <v>37.020000000000003</v>
      </c>
      <c r="I1766" s="180"/>
      <c r="L1766" s="176"/>
      <c r="M1766" s="181"/>
      <c r="T1766" s="182"/>
      <c r="AT1766" s="177" t="s">
        <v>226</v>
      </c>
      <c r="AU1766" s="177" t="s">
        <v>236</v>
      </c>
      <c r="AV1766" s="15" t="s">
        <v>236</v>
      </c>
      <c r="AW1766" s="15" t="s">
        <v>31</v>
      </c>
      <c r="AX1766" s="15" t="s">
        <v>69</v>
      </c>
      <c r="AY1766" s="177" t="s">
        <v>212</v>
      </c>
    </row>
    <row r="1767" spans="2:65" s="13" customFormat="1">
      <c r="B1767" s="159"/>
      <c r="D1767" s="150" t="s">
        <v>226</v>
      </c>
      <c r="E1767" s="160" t="s">
        <v>19</v>
      </c>
      <c r="F1767" s="161" t="s">
        <v>228</v>
      </c>
      <c r="H1767" s="162">
        <v>104.19</v>
      </c>
      <c r="I1767" s="163"/>
      <c r="L1767" s="159"/>
      <c r="M1767" s="164"/>
      <c r="T1767" s="165"/>
      <c r="AT1767" s="160" t="s">
        <v>226</v>
      </c>
      <c r="AU1767" s="160" t="s">
        <v>236</v>
      </c>
      <c r="AV1767" s="13" t="s">
        <v>229</v>
      </c>
      <c r="AW1767" s="13" t="s">
        <v>31</v>
      </c>
      <c r="AX1767" s="13" t="s">
        <v>77</v>
      </c>
      <c r="AY1767" s="160" t="s">
        <v>212</v>
      </c>
    </row>
    <row r="1768" spans="2:65" s="14" customFormat="1">
      <c r="B1768" s="170"/>
      <c r="D1768" s="150" t="s">
        <v>226</v>
      </c>
      <c r="E1768" s="171" t="s">
        <v>19</v>
      </c>
      <c r="F1768" s="172" t="s">
        <v>4086</v>
      </c>
      <c r="H1768" s="171" t="s">
        <v>19</v>
      </c>
      <c r="I1768" s="173"/>
      <c r="L1768" s="170"/>
      <c r="M1768" s="174"/>
      <c r="T1768" s="175"/>
      <c r="AT1768" s="171" t="s">
        <v>226</v>
      </c>
      <c r="AU1768" s="171" t="s">
        <v>236</v>
      </c>
      <c r="AV1768" s="14" t="s">
        <v>77</v>
      </c>
      <c r="AW1768" s="14" t="s">
        <v>31</v>
      </c>
      <c r="AX1768" s="14" t="s">
        <v>69</v>
      </c>
      <c r="AY1768" s="171" t="s">
        <v>212</v>
      </c>
    </row>
    <row r="1769" spans="2:65" s="1" customFormat="1" ht="16.5" customHeight="1">
      <c r="B1769" s="34"/>
      <c r="C1769" s="133" t="s">
        <v>2025</v>
      </c>
      <c r="D1769" s="133" t="s">
        <v>215</v>
      </c>
      <c r="E1769" s="134" t="s">
        <v>3893</v>
      </c>
      <c r="F1769" s="135" t="s">
        <v>3894</v>
      </c>
      <c r="G1769" s="136" t="s">
        <v>495</v>
      </c>
      <c r="H1769" s="137">
        <v>104.19</v>
      </c>
      <c r="I1769" s="138"/>
      <c r="J1769" s="139">
        <f>ROUND(I1769*H1769,2)</f>
        <v>0</v>
      </c>
      <c r="K1769" s="135" t="s">
        <v>245</v>
      </c>
      <c r="L1769" s="34"/>
      <c r="M1769" s="140" t="s">
        <v>19</v>
      </c>
      <c r="N1769" s="141" t="s">
        <v>40</v>
      </c>
      <c r="P1769" s="142">
        <f>O1769*H1769</f>
        <v>0</v>
      </c>
      <c r="Q1769" s="142">
        <v>0</v>
      </c>
      <c r="R1769" s="142">
        <f>Q1769*H1769</f>
        <v>0</v>
      </c>
      <c r="S1769" s="142">
        <v>0</v>
      </c>
      <c r="T1769" s="143">
        <f>S1769*H1769</f>
        <v>0</v>
      </c>
      <c r="AR1769" s="144" t="s">
        <v>229</v>
      </c>
      <c r="AT1769" s="144" t="s">
        <v>215</v>
      </c>
      <c r="AU1769" s="144" t="s">
        <v>236</v>
      </c>
      <c r="AY1769" s="19" t="s">
        <v>212</v>
      </c>
      <c r="BE1769" s="145">
        <f>IF(N1769="základní",J1769,0)</f>
        <v>0</v>
      </c>
      <c r="BF1769" s="145">
        <f>IF(N1769="snížená",J1769,0)</f>
        <v>0</v>
      </c>
      <c r="BG1769" s="145">
        <f>IF(N1769="zákl. přenesená",J1769,0)</f>
        <v>0</v>
      </c>
      <c r="BH1769" s="145">
        <f>IF(N1769="sníž. přenesená",J1769,0)</f>
        <v>0</v>
      </c>
      <c r="BI1769" s="145">
        <f>IF(N1769="nulová",J1769,0)</f>
        <v>0</v>
      </c>
      <c r="BJ1769" s="19" t="s">
        <v>77</v>
      </c>
      <c r="BK1769" s="145">
        <f>ROUND(I1769*H1769,2)</f>
        <v>0</v>
      </c>
      <c r="BL1769" s="19" t="s">
        <v>229</v>
      </c>
      <c r="BM1769" s="144" t="s">
        <v>4089</v>
      </c>
    </row>
    <row r="1770" spans="2:65" s="1" customFormat="1" ht="48.75">
      <c r="B1770" s="34"/>
      <c r="D1770" s="150" t="s">
        <v>224</v>
      </c>
      <c r="F1770" s="151" t="s">
        <v>3896</v>
      </c>
      <c r="I1770" s="148"/>
      <c r="L1770" s="34"/>
      <c r="M1770" s="149"/>
      <c r="T1770" s="55"/>
      <c r="AT1770" s="19" t="s">
        <v>224</v>
      </c>
      <c r="AU1770" s="19" t="s">
        <v>236</v>
      </c>
    </row>
    <row r="1771" spans="2:65" s="14" customFormat="1" ht="22.5">
      <c r="B1771" s="170"/>
      <c r="D1771" s="150" t="s">
        <v>226</v>
      </c>
      <c r="E1771" s="171" t="s">
        <v>19</v>
      </c>
      <c r="F1771" s="172" t="s">
        <v>4090</v>
      </c>
      <c r="H1771" s="171" t="s">
        <v>19</v>
      </c>
      <c r="I1771" s="173"/>
      <c r="L1771" s="170"/>
      <c r="M1771" s="174"/>
      <c r="T1771" s="175"/>
      <c r="AT1771" s="171" t="s">
        <v>226</v>
      </c>
      <c r="AU1771" s="171" t="s">
        <v>236</v>
      </c>
      <c r="AV1771" s="14" t="s">
        <v>77</v>
      </c>
      <c r="AW1771" s="14" t="s">
        <v>31</v>
      </c>
      <c r="AX1771" s="14" t="s">
        <v>69</v>
      </c>
      <c r="AY1771" s="171" t="s">
        <v>212</v>
      </c>
    </row>
    <row r="1772" spans="2:65" s="14" customFormat="1">
      <c r="B1772" s="170"/>
      <c r="D1772" s="150" t="s">
        <v>226</v>
      </c>
      <c r="E1772" s="171" t="s">
        <v>19</v>
      </c>
      <c r="F1772" s="172" t="s">
        <v>4065</v>
      </c>
      <c r="H1772" s="171" t="s">
        <v>19</v>
      </c>
      <c r="I1772" s="173"/>
      <c r="L1772" s="170"/>
      <c r="M1772" s="174"/>
      <c r="T1772" s="175"/>
      <c r="AT1772" s="171" t="s">
        <v>226</v>
      </c>
      <c r="AU1772" s="171" t="s">
        <v>236</v>
      </c>
      <c r="AV1772" s="14" t="s">
        <v>77</v>
      </c>
      <c r="AW1772" s="14" t="s">
        <v>31</v>
      </c>
      <c r="AX1772" s="14" t="s">
        <v>69</v>
      </c>
      <c r="AY1772" s="171" t="s">
        <v>212</v>
      </c>
    </row>
    <row r="1773" spans="2:65" s="12" customFormat="1">
      <c r="B1773" s="152"/>
      <c r="D1773" s="150" t="s">
        <v>226</v>
      </c>
      <c r="E1773" s="153" t="s">
        <v>19</v>
      </c>
      <c r="F1773" s="154" t="s">
        <v>4066</v>
      </c>
      <c r="H1773" s="155">
        <v>6.24</v>
      </c>
      <c r="I1773" s="156"/>
      <c r="L1773" s="152"/>
      <c r="M1773" s="157"/>
      <c r="T1773" s="158"/>
      <c r="AT1773" s="153" t="s">
        <v>226</v>
      </c>
      <c r="AU1773" s="153" t="s">
        <v>236</v>
      </c>
      <c r="AV1773" s="12" t="s">
        <v>79</v>
      </c>
      <c r="AW1773" s="12" t="s">
        <v>31</v>
      </c>
      <c r="AX1773" s="12" t="s">
        <v>69</v>
      </c>
      <c r="AY1773" s="153" t="s">
        <v>212</v>
      </c>
    </row>
    <row r="1774" spans="2:65" s="12" customFormat="1">
      <c r="B1774" s="152"/>
      <c r="D1774" s="150" t="s">
        <v>226</v>
      </c>
      <c r="E1774" s="153" t="s">
        <v>19</v>
      </c>
      <c r="F1774" s="154" t="s">
        <v>4067</v>
      </c>
      <c r="H1774" s="155">
        <v>8.58</v>
      </c>
      <c r="I1774" s="156"/>
      <c r="L1774" s="152"/>
      <c r="M1774" s="157"/>
      <c r="T1774" s="158"/>
      <c r="AT1774" s="153" t="s">
        <v>226</v>
      </c>
      <c r="AU1774" s="153" t="s">
        <v>236</v>
      </c>
      <c r="AV1774" s="12" t="s">
        <v>79</v>
      </c>
      <c r="AW1774" s="12" t="s">
        <v>31</v>
      </c>
      <c r="AX1774" s="12" t="s">
        <v>69</v>
      </c>
      <c r="AY1774" s="153" t="s">
        <v>212</v>
      </c>
    </row>
    <row r="1775" spans="2:65" s="12" customFormat="1">
      <c r="B1775" s="152"/>
      <c r="D1775" s="150" t="s">
        <v>226</v>
      </c>
      <c r="E1775" s="153" t="s">
        <v>19</v>
      </c>
      <c r="F1775" s="154" t="s">
        <v>4068</v>
      </c>
      <c r="H1775" s="155">
        <v>8.58</v>
      </c>
      <c r="I1775" s="156"/>
      <c r="L1775" s="152"/>
      <c r="M1775" s="157"/>
      <c r="T1775" s="158"/>
      <c r="AT1775" s="153" t="s">
        <v>226</v>
      </c>
      <c r="AU1775" s="153" t="s">
        <v>236</v>
      </c>
      <c r="AV1775" s="12" t="s">
        <v>79</v>
      </c>
      <c r="AW1775" s="12" t="s">
        <v>31</v>
      </c>
      <c r="AX1775" s="12" t="s">
        <v>69</v>
      </c>
      <c r="AY1775" s="153" t="s">
        <v>212</v>
      </c>
    </row>
    <row r="1776" spans="2:65" s="12" customFormat="1">
      <c r="B1776" s="152"/>
      <c r="D1776" s="150" t="s">
        <v>226</v>
      </c>
      <c r="E1776" s="153" t="s">
        <v>19</v>
      </c>
      <c r="F1776" s="154" t="s">
        <v>4069</v>
      </c>
      <c r="H1776" s="155">
        <v>5.46</v>
      </c>
      <c r="I1776" s="156"/>
      <c r="L1776" s="152"/>
      <c r="M1776" s="157"/>
      <c r="T1776" s="158"/>
      <c r="AT1776" s="153" t="s">
        <v>226</v>
      </c>
      <c r="AU1776" s="153" t="s">
        <v>236</v>
      </c>
      <c r="AV1776" s="12" t="s">
        <v>79</v>
      </c>
      <c r="AW1776" s="12" t="s">
        <v>31</v>
      </c>
      <c r="AX1776" s="12" t="s">
        <v>69</v>
      </c>
      <c r="AY1776" s="153" t="s">
        <v>212</v>
      </c>
    </row>
    <row r="1777" spans="2:51" s="12" customFormat="1">
      <c r="B1777" s="152"/>
      <c r="D1777" s="150" t="s">
        <v>226</v>
      </c>
      <c r="E1777" s="153" t="s">
        <v>19</v>
      </c>
      <c r="F1777" s="154" t="s">
        <v>4070</v>
      </c>
      <c r="H1777" s="155">
        <v>4.68</v>
      </c>
      <c r="I1777" s="156"/>
      <c r="L1777" s="152"/>
      <c r="M1777" s="157"/>
      <c r="T1777" s="158"/>
      <c r="AT1777" s="153" t="s">
        <v>226</v>
      </c>
      <c r="AU1777" s="153" t="s">
        <v>236</v>
      </c>
      <c r="AV1777" s="12" t="s">
        <v>79</v>
      </c>
      <c r="AW1777" s="12" t="s">
        <v>31</v>
      </c>
      <c r="AX1777" s="12" t="s">
        <v>69</v>
      </c>
      <c r="AY1777" s="153" t="s">
        <v>212</v>
      </c>
    </row>
    <row r="1778" spans="2:51" s="12" customFormat="1">
      <c r="B1778" s="152"/>
      <c r="D1778" s="150" t="s">
        <v>226</v>
      </c>
      <c r="E1778" s="153" t="s">
        <v>19</v>
      </c>
      <c r="F1778" s="154" t="s">
        <v>4071</v>
      </c>
      <c r="H1778" s="155">
        <v>4.68</v>
      </c>
      <c r="I1778" s="156"/>
      <c r="L1778" s="152"/>
      <c r="M1778" s="157"/>
      <c r="T1778" s="158"/>
      <c r="AT1778" s="153" t="s">
        <v>226</v>
      </c>
      <c r="AU1778" s="153" t="s">
        <v>236</v>
      </c>
      <c r="AV1778" s="12" t="s">
        <v>79</v>
      </c>
      <c r="AW1778" s="12" t="s">
        <v>31</v>
      </c>
      <c r="AX1778" s="12" t="s">
        <v>69</v>
      </c>
      <c r="AY1778" s="153" t="s">
        <v>212</v>
      </c>
    </row>
    <row r="1779" spans="2:51" s="12" customFormat="1">
      <c r="B1779" s="152"/>
      <c r="D1779" s="150" t="s">
        <v>226</v>
      </c>
      <c r="E1779" s="153" t="s">
        <v>19</v>
      </c>
      <c r="F1779" s="154" t="s">
        <v>4072</v>
      </c>
      <c r="H1779" s="155">
        <v>3.9</v>
      </c>
      <c r="I1779" s="156"/>
      <c r="L1779" s="152"/>
      <c r="M1779" s="157"/>
      <c r="T1779" s="158"/>
      <c r="AT1779" s="153" t="s">
        <v>226</v>
      </c>
      <c r="AU1779" s="153" t="s">
        <v>236</v>
      </c>
      <c r="AV1779" s="12" t="s">
        <v>79</v>
      </c>
      <c r="AW1779" s="12" t="s">
        <v>31</v>
      </c>
      <c r="AX1779" s="12" t="s">
        <v>69</v>
      </c>
      <c r="AY1779" s="153" t="s">
        <v>212</v>
      </c>
    </row>
    <row r="1780" spans="2:51" s="15" customFormat="1">
      <c r="B1780" s="176"/>
      <c r="D1780" s="150" t="s">
        <v>226</v>
      </c>
      <c r="E1780" s="177" t="s">
        <v>19</v>
      </c>
      <c r="F1780" s="178" t="s">
        <v>455</v>
      </c>
      <c r="H1780" s="179">
        <v>42.12</v>
      </c>
      <c r="I1780" s="180"/>
      <c r="L1780" s="176"/>
      <c r="M1780" s="181"/>
      <c r="T1780" s="182"/>
      <c r="AT1780" s="177" t="s">
        <v>226</v>
      </c>
      <c r="AU1780" s="177" t="s">
        <v>236</v>
      </c>
      <c r="AV1780" s="15" t="s">
        <v>236</v>
      </c>
      <c r="AW1780" s="15" t="s">
        <v>31</v>
      </c>
      <c r="AX1780" s="15" t="s">
        <v>69</v>
      </c>
      <c r="AY1780" s="177" t="s">
        <v>212</v>
      </c>
    </row>
    <row r="1781" spans="2:51" s="14" customFormat="1">
      <c r="B1781" s="170"/>
      <c r="D1781" s="150" t="s">
        <v>226</v>
      </c>
      <c r="E1781" s="171" t="s">
        <v>19</v>
      </c>
      <c r="F1781" s="172" t="s">
        <v>4073</v>
      </c>
      <c r="H1781" s="171" t="s">
        <v>19</v>
      </c>
      <c r="I1781" s="173"/>
      <c r="L1781" s="170"/>
      <c r="M1781" s="174"/>
      <c r="T1781" s="175"/>
      <c r="AT1781" s="171" t="s">
        <v>226</v>
      </c>
      <c r="AU1781" s="171" t="s">
        <v>236</v>
      </c>
      <c r="AV1781" s="14" t="s">
        <v>77</v>
      </c>
      <c r="AW1781" s="14" t="s">
        <v>31</v>
      </c>
      <c r="AX1781" s="14" t="s">
        <v>69</v>
      </c>
      <c r="AY1781" s="171" t="s">
        <v>212</v>
      </c>
    </row>
    <row r="1782" spans="2:51" s="12" customFormat="1">
      <c r="B1782" s="152"/>
      <c r="D1782" s="150" t="s">
        <v>226</v>
      </c>
      <c r="E1782" s="153" t="s">
        <v>19</v>
      </c>
      <c r="F1782" s="154" t="s">
        <v>4074</v>
      </c>
      <c r="H1782" s="155">
        <v>2.75</v>
      </c>
      <c r="I1782" s="156"/>
      <c r="L1782" s="152"/>
      <c r="M1782" s="157"/>
      <c r="T1782" s="158"/>
      <c r="AT1782" s="153" t="s">
        <v>226</v>
      </c>
      <c r="AU1782" s="153" t="s">
        <v>236</v>
      </c>
      <c r="AV1782" s="12" t="s">
        <v>79</v>
      </c>
      <c r="AW1782" s="12" t="s">
        <v>31</v>
      </c>
      <c r="AX1782" s="12" t="s">
        <v>69</v>
      </c>
      <c r="AY1782" s="153" t="s">
        <v>212</v>
      </c>
    </row>
    <row r="1783" spans="2:51" s="12" customFormat="1">
      <c r="B1783" s="152"/>
      <c r="D1783" s="150" t="s">
        <v>226</v>
      </c>
      <c r="E1783" s="153" t="s">
        <v>19</v>
      </c>
      <c r="F1783" s="154" t="s">
        <v>4075</v>
      </c>
      <c r="H1783" s="155">
        <v>2.66</v>
      </c>
      <c r="I1783" s="156"/>
      <c r="L1783" s="152"/>
      <c r="M1783" s="157"/>
      <c r="T1783" s="158"/>
      <c r="AT1783" s="153" t="s">
        <v>226</v>
      </c>
      <c r="AU1783" s="153" t="s">
        <v>236</v>
      </c>
      <c r="AV1783" s="12" t="s">
        <v>79</v>
      </c>
      <c r="AW1783" s="12" t="s">
        <v>31</v>
      </c>
      <c r="AX1783" s="12" t="s">
        <v>69</v>
      </c>
      <c r="AY1783" s="153" t="s">
        <v>212</v>
      </c>
    </row>
    <row r="1784" spans="2:51" s="12" customFormat="1">
      <c r="B1784" s="152"/>
      <c r="D1784" s="150" t="s">
        <v>226</v>
      </c>
      <c r="E1784" s="153" t="s">
        <v>19</v>
      </c>
      <c r="F1784" s="154" t="s">
        <v>4076</v>
      </c>
      <c r="H1784" s="155">
        <v>2.08</v>
      </c>
      <c r="I1784" s="156"/>
      <c r="L1784" s="152"/>
      <c r="M1784" s="157"/>
      <c r="T1784" s="158"/>
      <c r="AT1784" s="153" t="s">
        <v>226</v>
      </c>
      <c r="AU1784" s="153" t="s">
        <v>236</v>
      </c>
      <c r="AV1784" s="12" t="s">
        <v>79</v>
      </c>
      <c r="AW1784" s="12" t="s">
        <v>31</v>
      </c>
      <c r="AX1784" s="12" t="s">
        <v>69</v>
      </c>
      <c r="AY1784" s="153" t="s">
        <v>212</v>
      </c>
    </row>
    <row r="1785" spans="2:51" s="12" customFormat="1">
      <c r="B1785" s="152"/>
      <c r="D1785" s="150" t="s">
        <v>226</v>
      </c>
      <c r="E1785" s="153" t="s">
        <v>19</v>
      </c>
      <c r="F1785" s="154" t="s">
        <v>4077</v>
      </c>
      <c r="H1785" s="155">
        <v>6.6</v>
      </c>
      <c r="I1785" s="156"/>
      <c r="L1785" s="152"/>
      <c r="M1785" s="157"/>
      <c r="T1785" s="158"/>
      <c r="AT1785" s="153" t="s">
        <v>226</v>
      </c>
      <c r="AU1785" s="153" t="s">
        <v>236</v>
      </c>
      <c r="AV1785" s="12" t="s">
        <v>79</v>
      </c>
      <c r="AW1785" s="12" t="s">
        <v>31</v>
      </c>
      <c r="AX1785" s="12" t="s">
        <v>69</v>
      </c>
      <c r="AY1785" s="153" t="s">
        <v>212</v>
      </c>
    </row>
    <row r="1786" spans="2:51" s="12" customFormat="1">
      <c r="B1786" s="152"/>
      <c r="D1786" s="150" t="s">
        <v>226</v>
      </c>
      <c r="E1786" s="153" t="s">
        <v>19</v>
      </c>
      <c r="F1786" s="154" t="s">
        <v>4078</v>
      </c>
      <c r="H1786" s="155">
        <v>6.6</v>
      </c>
      <c r="I1786" s="156"/>
      <c r="L1786" s="152"/>
      <c r="M1786" s="157"/>
      <c r="T1786" s="158"/>
      <c r="AT1786" s="153" t="s">
        <v>226</v>
      </c>
      <c r="AU1786" s="153" t="s">
        <v>236</v>
      </c>
      <c r="AV1786" s="12" t="s">
        <v>79</v>
      </c>
      <c r="AW1786" s="12" t="s">
        <v>31</v>
      </c>
      <c r="AX1786" s="12" t="s">
        <v>69</v>
      </c>
      <c r="AY1786" s="153" t="s">
        <v>212</v>
      </c>
    </row>
    <row r="1787" spans="2:51" s="12" customFormat="1">
      <c r="B1787" s="152"/>
      <c r="D1787" s="150" t="s">
        <v>226</v>
      </c>
      <c r="E1787" s="153" t="s">
        <v>19</v>
      </c>
      <c r="F1787" s="154" t="s">
        <v>4079</v>
      </c>
      <c r="H1787" s="155">
        <v>2.6</v>
      </c>
      <c r="I1787" s="156"/>
      <c r="L1787" s="152"/>
      <c r="M1787" s="157"/>
      <c r="T1787" s="158"/>
      <c r="AT1787" s="153" t="s">
        <v>226</v>
      </c>
      <c r="AU1787" s="153" t="s">
        <v>236</v>
      </c>
      <c r="AV1787" s="12" t="s">
        <v>79</v>
      </c>
      <c r="AW1787" s="12" t="s">
        <v>31</v>
      </c>
      <c r="AX1787" s="12" t="s">
        <v>69</v>
      </c>
      <c r="AY1787" s="153" t="s">
        <v>212</v>
      </c>
    </row>
    <row r="1788" spans="2:51" s="12" customFormat="1">
      <c r="B1788" s="152"/>
      <c r="D1788" s="150" t="s">
        <v>226</v>
      </c>
      <c r="E1788" s="153" t="s">
        <v>19</v>
      </c>
      <c r="F1788" s="154" t="s">
        <v>4080</v>
      </c>
      <c r="H1788" s="155">
        <v>1.76</v>
      </c>
      <c r="I1788" s="156"/>
      <c r="L1788" s="152"/>
      <c r="M1788" s="157"/>
      <c r="T1788" s="158"/>
      <c r="AT1788" s="153" t="s">
        <v>226</v>
      </c>
      <c r="AU1788" s="153" t="s">
        <v>236</v>
      </c>
      <c r="AV1788" s="12" t="s">
        <v>79</v>
      </c>
      <c r="AW1788" s="12" t="s">
        <v>31</v>
      </c>
      <c r="AX1788" s="12" t="s">
        <v>69</v>
      </c>
      <c r="AY1788" s="153" t="s">
        <v>212</v>
      </c>
    </row>
    <row r="1789" spans="2:51" s="15" customFormat="1">
      <c r="B1789" s="176"/>
      <c r="D1789" s="150" t="s">
        <v>226</v>
      </c>
      <c r="E1789" s="177" t="s">
        <v>19</v>
      </c>
      <c r="F1789" s="178" t="s">
        <v>455</v>
      </c>
      <c r="H1789" s="179">
        <v>25.05</v>
      </c>
      <c r="I1789" s="180"/>
      <c r="L1789" s="176"/>
      <c r="M1789" s="181"/>
      <c r="T1789" s="182"/>
      <c r="AT1789" s="177" t="s">
        <v>226</v>
      </c>
      <c r="AU1789" s="177" t="s">
        <v>236</v>
      </c>
      <c r="AV1789" s="15" t="s">
        <v>236</v>
      </c>
      <c r="AW1789" s="15" t="s">
        <v>31</v>
      </c>
      <c r="AX1789" s="15" t="s">
        <v>69</v>
      </c>
      <c r="AY1789" s="177" t="s">
        <v>212</v>
      </c>
    </row>
    <row r="1790" spans="2:51" s="14" customFormat="1">
      <c r="B1790" s="170"/>
      <c r="D1790" s="150" t="s">
        <v>226</v>
      </c>
      <c r="E1790" s="171" t="s">
        <v>19</v>
      </c>
      <c r="F1790" s="172" t="s">
        <v>4081</v>
      </c>
      <c r="H1790" s="171" t="s">
        <v>19</v>
      </c>
      <c r="I1790" s="173"/>
      <c r="L1790" s="170"/>
      <c r="M1790" s="174"/>
      <c r="T1790" s="175"/>
      <c r="AT1790" s="171" t="s">
        <v>226</v>
      </c>
      <c r="AU1790" s="171" t="s">
        <v>236</v>
      </c>
      <c r="AV1790" s="14" t="s">
        <v>77</v>
      </c>
      <c r="AW1790" s="14" t="s">
        <v>31</v>
      </c>
      <c r="AX1790" s="14" t="s">
        <v>69</v>
      </c>
      <c r="AY1790" s="171" t="s">
        <v>212</v>
      </c>
    </row>
    <row r="1791" spans="2:51" s="12" customFormat="1">
      <c r="B1791" s="152"/>
      <c r="D1791" s="150" t="s">
        <v>226</v>
      </c>
      <c r="E1791" s="153" t="s">
        <v>19</v>
      </c>
      <c r="F1791" s="154" t="s">
        <v>4082</v>
      </c>
      <c r="H1791" s="155">
        <v>14.56</v>
      </c>
      <c r="I1791" s="156"/>
      <c r="L1791" s="152"/>
      <c r="M1791" s="157"/>
      <c r="T1791" s="158"/>
      <c r="AT1791" s="153" t="s">
        <v>226</v>
      </c>
      <c r="AU1791" s="153" t="s">
        <v>236</v>
      </c>
      <c r="AV1791" s="12" t="s">
        <v>79</v>
      </c>
      <c r="AW1791" s="12" t="s">
        <v>31</v>
      </c>
      <c r="AX1791" s="12" t="s">
        <v>69</v>
      </c>
      <c r="AY1791" s="153" t="s">
        <v>212</v>
      </c>
    </row>
    <row r="1792" spans="2:51" s="12" customFormat="1">
      <c r="B1792" s="152"/>
      <c r="D1792" s="150" t="s">
        <v>226</v>
      </c>
      <c r="E1792" s="153" t="s">
        <v>19</v>
      </c>
      <c r="F1792" s="154" t="s">
        <v>4083</v>
      </c>
      <c r="H1792" s="155">
        <v>5.0999999999999996</v>
      </c>
      <c r="I1792" s="156"/>
      <c r="L1792" s="152"/>
      <c r="M1792" s="157"/>
      <c r="T1792" s="158"/>
      <c r="AT1792" s="153" t="s">
        <v>226</v>
      </c>
      <c r="AU1792" s="153" t="s">
        <v>236</v>
      </c>
      <c r="AV1792" s="12" t="s">
        <v>79</v>
      </c>
      <c r="AW1792" s="12" t="s">
        <v>31</v>
      </c>
      <c r="AX1792" s="12" t="s">
        <v>69</v>
      </c>
      <c r="AY1792" s="153" t="s">
        <v>212</v>
      </c>
    </row>
    <row r="1793" spans="2:65" s="12" customFormat="1">
      <c r="B1793" s="152"/>
      <c r="D1793" s="150" t="s">
        <v>226</v>
      </c>
      <c r="E1793" s="153" t="s">
        <v>19</v>
      </c>
      <c r="F1793" s="154" t="s">
        <v>4084</v>
      </c>
      <c r="H1793" s="155">
        <v>14.56</v>
      </c>
      <c r="I1793" s="156"/>
      <c r="L1793" s="152"/>
      <c r="M1793" s="157"/>
      <c r="T1793" s="158"/>
      <c r="AT1793" s="153" t="s">
        <v>226</v>
      </c>
      <c r="AU1793" s="153" t="s">
        <v>236</v>
      </c>
      <c r="AV1793" s="12" t="s">
        <v>79</v>
      </c>
      <c r="AW1793" s="12" t="s">
        <v>31</v>
      </c>
      <c r="AX1793" s="12" t="s">
        <v>69</v>
      </c>
      <c r="AY1793" s="153" t="s">
        <v>212</v>
      </c>
    </row>
    <row r="1794" spans="2:65" s="12" customFormat="1">
      <c r="B1794" s="152"/>
      <c r="D1794" s="150" t="s">
        <v>226</v>
      </c>
      <c r="E1794" s="153" t="s">
        <v>19</v>
      </c>
      <c r="F1794" s="154" t="s">
        <v>4085</v>
      </c>
      <c r="H1794" s="155">
        <v>2.8</v>
      </c>
      <c r="I1794" s="156"/>
      <c r="L1794" s="152"/>
      <c r="M1794" s="157"/>
      <c r="T1794" s="158"/>
      <c r="AT1794" s="153" t="s">
        <v>226</v>
      </c>
      <c r="AU1794" s="153" t="s">
        <v>236</v>
      </c>
      <c r="AV1794" s="12" t="s">
        <v>79</v>
      </c>
      <c r="AW1794" s="12" t="s">
        <v>31</v>
      </c>
      <c r="AX1794" s="12" t="s">
        <v>69</v>
      </c>
      <c r="AY1794" s="153" t="s">
        <v>212</v>
      </c>
    </row>
    <row r="1795" spans="2:65" s="15" customFormat="1">
      <c r="B1795" s="176"/>
      <c r="D1795" s="150" t="s">
        <v>226</v>
      </c>
      <c r="E1795" s="177" t="s">
        <v>19</v>
      </c>
      <c r="F1795" s="178" t="s">
        <v>455</v>
      </c>
      <c r="H1795" s="179">
        <v>37.020000000000003</v>
      </c>
      <c r="I1795" s="180"/>
      <c r="L1795" s="176"/>
      <c r="M1795" s="181"/>
      <c r="T1795" s="182"/>
      <c r="AT1795" s="177" t="s">
        <v>226</v>
      </c>
      <c r="AU1795" s="177" t="s">
        <v>236</v>
      </c>
      <c r="AV1795" s="15" t="s">
        <v>236</v>
      </c>
      <c r="AW1795" s="15" t="s">
        <v>31</v>
      </c>
      <c r="AX1795" s="15" t="s">
        <v>69</v>
      </c>
      <c r="AY1795" s="177" t="s">
        <v>212</v>
      </c>
    </row>
    <row r="1796" spans="2:65" s="13" customFormat="1">
      <c r="B1796" s="159"/>
      <c r="D1796" s="150" t="s">
        <v>226</v>
      </c>
      <c r="E1796" s="160" t="s">
        <v>19</v>
      </c>
      <c r="F1796" s="161" t="s">
        <v>228</v>
      </c>
      <c r="H1796" s="162">
        <v>104.19</v>
      </c>
      <c r="I1796" s="163"/>
      <c r="L1796" s="159"/>
      <c r="M1796" s="164"/>
      <c r="T1796" s="165"/>
      <c r="AT1796" s="160" t="s">
        <v>226</v>
      </c>
      <c r="AU1796" s="160" t="s">
        <v>236</v>
      </c>
      <c r="AV1796" s="13" t="s">
        <v>229</v>
      </c>
      <c r="AW1796" s="13" t="s">
        <v>31</v>
      </c>
      <c r="AX1796" s="13" t="s">
        <v>77</v>
      </c>
      <c r="AY1796" s="160" t="s">
        <v>212</v>
      </c>
    </row>
    <row r="1797" spans="2:65" s="1" customFormat="1" ht="24.2" customHeight="1">
      <c r="B1797" s="34"/>
      <c r="C1797" s="133" t="s">
        <v>2033</v>
      </c>
      <c r="D1797" s="133" t="s">
        <v>215</v>
      </c>
      <c r="E1797" s="134" t="s">
        <v>4004</v>
      </c>
      <c r="F1797" s="135" t="s">
        <v>4005</v>
      </c>
      <c r="G1797" s="136" t="s">
        <v>536</v>
      </c>
      <c r="H1797" s="137">
        <v>261.834</v>
      </c>
      <c r="I1797" s="138"/>
      <c r="J1797" s="139">
        <f>ROUND(I1797*H1797,2)</f>
        <v>0</v>
      </c>
      <c r="K1797" s="135" t="s">
        <v>219</v>
      </c>
      <c r="L1797" s="34"/>
      <c r="M1797" s="140" t="s">
        <v>19</v>
      </c>
      <c r="N1797" s="141" t="s">
        <v>40</v>
      </c>
      <c r="P1797" s="142">
        <f>O1797*H1797</f>
        <v>0</v>
      </c>
      <c r="Q1797" s="142">
        <v>4.8000000000000001E-4</v>
      </c>
      <c r="R1797" s="142">
        <f>Q1797*H1797</f>
        <v>0.12568032000000001</v>
      </c>
      <c r="S1797" s="142">
        <v>0</v>
      </c>
      <c r="T1797" s="143">
        <f>S1797*H1797</f>
        <v>0</v>
      </c>
      <c r="AR1797" s="144" t="s">
        <v>229</v>
      </c>
      <c r="AT1797" s="144" t="s">
        <v>215</v>
      </c>
      <c r="AU1797" s="144" t="s">
        <v>236</v>
      </c>
      <c r="AY1797" s="19" t="s">
        <v>212</v>
      </c>
      <c r="BE1797" s="145">
        <f>IF(N1797="základní",J1797,0)</f>
        <v>0</v>
      </c>
      <c r="BF1797" s="145">
        <f>IF(N1797="snížená",J1797,0)</f>
        <v>0</v>
      </c>
      <c r="BG1797" s="145">
        <f>IF(N1797="zákl. přenesená",J1797,0)</f>
        <v>0</v>
      </c>
      <c r="BH1797" s="145">
        <f>IF(N1797="sníž. přenesená",J1797,0)</f>
        <v>0</v>
      </c>
      <c r="BI1797" s="145">
        <f>IF(N1797="nulová",J1797,0)</f>
        <v>0</v>
      </c>
      <c r="BJ1797" s="19" t="s">
        <v>77</v>
      </c>
      <c r="BK1797" s="145">
        <f>ROUND(I1797*H1797,2)</f>
        <v>0</v>
      </c>
      <c r="BL1797" s="19" t="s">
        <v>229</v>
      </c>
      <c r="BM1797" s="144" t="s">
        <v>4091</v>
      </c>
    </row>
    <row r="1798" spans="2:65" s="1" customFormat="1">
      <c r="B1798" s="34"/>
      <c r="D1798" s="146" t="s">
        <v>222</v>
      </c>
      <c r="F1798" s="147" t="s">
        <v>4007</v>
      </c>
      <c r="I1798" s="148"/>
      <c r="L1798" s="34"/>
      <c r="M1798" s="149"/>
      <c r="T1798" s="55"/>
      <c r="AT1798" s="19" t="s">
        <v>222</v>
      </c>
      <c r="AU1798" s="19" t="s">
        <v>236</v>
      </c>
    </row>
    <row r="1799" spans="2:65" s="14" customFormat="1">
      <c r="B1799" s="170"/>
      <c r="D1799" s="150" t="s">
        <v>226</v>
      </c>
      <c r="E1799" s="171" t="s">
        <v>19</v>
      </c>
      <c r="F1799" s="172" t="s">
        <v>4092</v>
      </c>
      <c r="H1799" s="171" t="s">
        <v>19</v>
      </c>
      <c r="I1799" s="173"/>
      <c r="L1799" s="170"/>
      <c r="M1799" s="174"/>
      <c r="T1799" s="175"/>
      <c r="AT1799" s="171" t="s">
        <v>226</v>
      </c>
      <c r="AU1799" s="171" t="s">
        <v>236</v>
      </c>
      <c r="AV1799" s="14" t="s">
        <v>77</v>
      </c>
      <c r="AW1799" s="14" t="s">
        <v>31</v>
      </c>
      <c r="AX1799" s="14" t="s">
        <v>69</v>
      </c>
      <c r="AY1799" s="171" t="s">
        <v>212</v>
      </c>
    </row>
    <row r="1800" spans="2:65" s="14" customFormat="1">
      <c r="B1800" s="170"/>
      <c r="D1800" s="150" t="s">
        <v>226</v>
      </c>
      <c r="E1800" s="171" t="s">
        <v>19</v>
      </c>
      <c r="F1800" s="172" t="s">
        <v>4065</v>
      </c>
      <c r="H1800" s="171" t="s">
        <v>19</v>
      </c>
      <c r="I1800" s="173"/>
      <c r="L1800" s="170"/>
      <c r="M1800" s="174"/>
      <c r="T1800" s="175"/>
      <c r="AT1800" s="171" t="s">
        <v>226</v>
      </c>
      <c r="AU1800" s="171" t="s">
        <v>236</v>
      </c>
      <c r="AV1800" s="14" t="s">
        <v>77</v>
      </c>
      <c r="AW1800" s="14" t="s">
        <v>31</v>
      </c>
      <c r="AX1800" s="14" t="s">
        <v>69</v>
      </c>
      <c r="AY1800" s="171" t="s">
        <v>212</v>
      </c>
    </row>
    <row r="1801" spans="2:65" s="12" customFormat="1">
      <c r="B1801" s="152"/>
      <c r="D1801" s="150" t="s">
        <v>226</v>
      </c>
      <c r="E1801" s="153" t="s">
        <v>19</v>
      </c>
      <c r="F1801" s="154" t="s">
        <v>4093</v>
      </c>
      <c r="H1801" s="155">
        <v>16.32</v>
      </c>
      <c r="I1801" s="156"/>
      <c r="L1801" s="152"/>
      <c r="M1801" s="157"/>
      <c r="T1801" s="158"/>
      <c r="AT1801" s="153" t="s">
        <v>226</v>
      </c>
      <c r="AU1801" s="153" t="s">
        <v>236</v>
      </c>
      <c r="AV1801" s="12" t="s">
        <v>79</v>
      </c>
      <c r="AW1801" s="12" t="s">
        <v>31</v>
      </c>
      <c r="AX1801" s="12" t="s">
        <v>69</v>
      </c>
      <c r="AY1801" s="153" t="s">
        <v>212</v>
      </c>
    </row>
    <row r="1802" spans="2:65" s="12" customFormat="1">
      <c r="B1802" s="152"/>
      <c r="D1802" s="150" t="s">
        <v>226</v>
      </c>
      <c r="E1802" s="153" t="s">
        <v>19</v>
      </c>
      <c r="F1802" s="154" t="s">
        <v>4094</v>
      </c>
      <c r="H1802" s="155">
        <v>17.544</v>
      </c>
      <c r="I1802" s="156"/>
      <c r="L1802" s="152"/>
      <c r="M1802" s="157"/>
      <c r="T1802" s="158"/>
      <c r="AT1802" s="153" t="s">
        <v>226</v>
      </c>
      <c r="AU1802" s="153" t="s">
        <v>236</v>
      </c>
      <c r="AV1802" s="12" t="s">
        <v>79</v>
      </c>
      <c r="AW1802" s="12" t="s">
        <v>31</v>
      </c>
      <c r="AX1802" s="12" t="s">
        <v>69</v>
      </c>
      <c r="AY1802" s="153" t="s">
        <v>212</v>
      </c>
    </row>
    <row r="1803" spans="2:65" s="12" customFormat="1">
      <c r="B1803" s="152"/>
      <c r="D1803" s="150" t="s">
        <v>226</v>
      </c>
      <c r="E1803" s="153" t="s">
        <v>19</v>
      </c>
      <c r="F1803" s="154" t="s">
        <v>4095</v>
      </c>
      <c r="H1803" s="155">
        <v>17.544</v>
      </c>
      <c r="I1803" s="156"/>
      <c r="L1803" s="152"/>
      <c r="M1803" s="157"/>
      <c r="T1803" s="158"/>
      <c r="AT1803" s="153" t="s">
        <v>226</v>
      </c>
      <c r="AU1803" s="153" t="s">
        <v>236</v>
      </c>
      <c r="AV1803" s="12" t="s">
        <v>79</v>
      </c>
      <c r="AW1803" s="12" t="s">
        <v>31</v>
      </c>
      <c r="AX1803" s="12" t="s">
        <v>69</v>
      </c>
      <c r="AY1803" s="153" t="s">
        <v>212</v>
      </c>
    </row>
    <row r="1804" spans="2:65" s="12" customFormat="1">
      <c r="B1804" s="152"/>
      <c r="D1804" s="150" t="s">
        <v>226</v>
      </c>
      <c r="E1804" s="153" t="s">
        <v>19</v>
      </c>
      <c r="F1804" s="154" t="s">
        <v>4096</v>
      </c>
      <c r="H1804" s="155">
        <v>12.648</v>
      </c>
      <c r="I1804" s="156"/>
      <c r="L1804" s="152"/>
      <c r="M1804" s="157"/>
      <c r="T1804" s="158"/>
      <c r="AT1804" s="153" t="s">
        <v>226</v>
      </c>
      <c r="AU1804" s="153" t="s">
        <v>236</v>
      </c>
      <c r="AV1804" s="12" t="s">
        <v>79</v>
      </c>
      <c r="AW1804" s="12" t="s">
        <v>31</v>
      </c>
      <c r="AX1804" s="12" t="s">
        <v>69</v>
      </c>
      <c r="AY1804" s="153" t="s">
        <v>212</v>
      </c>
    </row>
    <row r="1805" spans="2:65" s="12" customFormat="1">
      <c r="B1805" s="152"/>
      <c r="D1805" s="150" t="s">
        <v>226</v>
      </c>
      <c r="E1805" s="153" t="s">
        <v>19</v>
      </c>
      <c r="F1805" s="154" t="s">
        <v>4097</v>
      </c>
      <c r="H1805" s="155">
        <v>11.423999999999999</v>
      </c>
      <c r="I1805" s="156"/>
      <c r="L1805" s="152"/>
      <c r="M1805" s="157"/>
      <c r="T1805" s="158"/>
      <c r="AT1805" s="153" t="s">
        <v>226</v>
      </c>
      <c r="AU1805" s="153" t="s">
        <v>236</v>
      </c>
      <c r="AV1805" s="12" t="s">
        <v>79</v>
      </c>
      <c r="AW1805" s="12" t="s">
        <v>31</v>
      </c>
      <c r="AX1805" s="12" t="s">
        <v>69</v>
      </c>
      <c r="AY1805" s="153" t="s">
        <v>212</v>
      </c>
    </row>
    <row r="1806" spans="2:65" s="12" customFormat="1">
      <c r="B1806" s="152"/>
      <c r="D1806" s="150" t="s">
        <v>226</v>
      </c>
      <c r="E1806" s="153" t="s">
        <v>19</v>
      </c>
      <c r="F1806" s="154" t="s">
        <v>4098</v>
      </c>
      <c r="H1806" s="155">
        <v>11.423999999999999</v>
      </c>
      <c r="I1806" s="156"/>
      <c r="L1806" s="152"/>
      <c r="M1806" s="157"/>
      <c r="T1806" s="158"/>
      <c r="AT1806" s="153" t="s">
        <v>226</v>
      </c>
      <c r="AU1806" s="153" t="s">
        <v>236</v>
      </c>
      <c r="AV1806" s="12" t="s">
        <v>79</v>
      </c>
      <c r="AW1806" s="12" t="s">
        <v>31</v>
      </c>
      <c r="AX1806" s="12" t="s">
        <v>69</v>
      </c>
      <c r="AY1806" s="153" t="s">
        <v>212</v>
      </c>
    </row>
    <row r="1807" spans="2:65" s="12" customFormat="1">
      <c r="B1807" s="152"/>
      <c r="D1807" s="150" t="s">
        <v>226</v>
      </c>
      <c r="E1807" s="153" t="s">
        <v>19</v>
      </c>
      <c r="F1807" s="154" t="s">
        <v>4099</v>
      </c>
      <c r="H1807" s="155">
        <v>10.199999999999999</v>
      </c>
      <c r="I1807" s="156"/>
      <c r="L1807" s="152"/>
      <c r="M1807" s="157"/>
      <c r="T1807" s="158"/>
      <c r="AT1807" s="153" t="s">
        <v>226</v>
      </c>
      <c r="AU1807" s="153" t="s">
        <v>236</v>
      </c>
      <c r="AV1807" s="12" t="s">
        <v>79</v>
      </c>
      <c r="AW1807" s="12" t="s">
        <v>31</v>
      </c>
      <c r="AX1807" s="12" t="s">
        <v>69</v>
      </c>
      <c r="AY1807" s="153" t="s">
        <v>212</v>
      </c>
    </row>
    <row r="1808" spans="2:65" s="15" customFormat="1">
      <c r="B1808" s="176"/>
      <c r="D1808" s="150" t="s">
        <v>226</v>
      </c>
      <c r="E1808" s="177" t="s">
        <v>19</v>
      </c>
      <c r="F1808" s="178" t="s">
        <v>455</v>
      </c>
      <c r="H1808" s="179">
        <v>97.103999999999999</v>
      </c>
      <c r="I1808" s="180"/>
      <c r="L1808" s="176"/>
      <c r="M1808" s="181"/>
      <c r="T1808" s="182"/>
      <c r="AT1808" s="177" t="s">
        <v>226</v>
      </c>
      <c r="AU1808" s="177" t="s">
        <v>236</v>
      </c>
      <c r="AV1808" s="15" t="s">
        <v>236</v>
      </c>
      <c r="AW1808" s="15" t="s">
        <v>31</v>
      </c>
      <c r="AX1808" s="15" t="s">
        <v>69</v>
      </c>
      <c r="AY1808" s="177" t="s">
        <v>212</v>
      </c>
    </row>
    <row r="1809" spans="2:51" s="14" customFormat="1">
      <c r="B1809" s="170"/>
      <c r="D1809" s="150" t="s">
        <v>226</v>
      </c>
      <c r="E1809" s="171" t="s">
        <v>19</v>
      </c>
      <c r="F1809" s="172" t="s">
        <v>4073</v>
      </c>
      <c r="H1809" s="171" t="s">
        <v>19</v>
      </c>
      <c r="I1809" s="173"/>
      <c r="L1809" s="170"/>
      <c r="M1809" s="174"/>
      <c r="T1809" s="175"/>
      <c r="AT1809" s="171" t="s">
        <v>226</v>
      </c>
      <c r="AU1809" s="171" t="s">
        <v>236</v>
      </c>
      <c r="AV1809" s="14" t="s">
        <v>77</v>
      </c>
      <c r="AW1809" s="14" t="s">
        <v>31</v>
      </c>
      <c r="AX1809" s="14" t="s">
        <v>69</v>
      </c>
      <c r="AY1809" s="171" t="s">
        <v>212</v>
      </c>
    </row>
    <row r="1810" spans="2:51" s="12" customFormat="1">
      <c r="B1810" s="152"/>
      <c r="D1810" s="150" t="s">
        <v>226</v>
      </c>
      <c r="E1810" s="153" t="s">
        <v>19</v>
      </c>
      <c r="F1810" s="154" t="s">
        <v>4100</v>
      </c>
      <c r="H1810" s="155">
        <v>8.7720000000000002</v>
      </c>
      <c r="I1810" s="156"/>
      <c r="L1810" s="152"/>
      <c r="M1810" s="157"/>
      <c r="T1810" s="158"/>
      <c r="AT1810" s="153" t="s">
        <v>226</v>
      </c>
      <c r="AU1810" s="153" t="s">
        <v>236</v>
      </c>
      <c r="AV1810" s="12" t="s">
        <v>79</v>
      </c>
      <c r="AW1810" s="12" t="s">
        <v>31</v>
      </c>
      <c r="AX1810" s="12" t="s">
        <v>69</v>
      </c>
      <c r="AY1810" s="153" t="s">
        <v>212</v>
      </c>
    </row>
    <row r="1811" spans="2:51" s="12" customFormat="1">
      <c r="B1811" s="152"/>
      <c r="D1811" s="150" t="s">
        <v>226</v>
      </c>
      <c r="E1811" s="153" t="s">
        <v>19</v>
      </c>
      <c r="F1811" s="154" t="s">
        <v>4101</v>
      </c>
      <c r="H1811" s="155">
        <v>6.12</v>
      </c>
      <c r="I1811" s="156"/>
      <c r="L1811" s="152"/>
      <c r="M1811" s="157"/>
      <c r="T1811" s="158"/>
      <c r="AT1811" s="153" t="s">
        <v>226</v>
      </c>
      <c r="AU1811" s="153" t="s">
        <v>236</v>
      </c>
      <c r="AV1811" s="12" t="s">
        <v>79</v>
      </c>
      <c r="AW1811" s="12" t="s">
        <v>31</v>
      </c>
      <c r="AX1811" s="12" t="s">
        <v>69</v>
      </c>
      <c r="AY1811" s="153" t="s">
        <v>212</v>
      </c>
    </row>
    <row r="1812" spans="2:51" s="12" customFormat="1">
      <c r="B1812" s="152"/>
      <c r="D1812" s="150" t="s">
        <v>226</v>
      </c>
      <c r="E1812" s="153" t="s">
        <v>19</v>
      </c>
      <c r="F1812" s="154" t="s">
        <v>4102</v>
      </c>
      <c r="H1812" s="155">
        <v>5.3040000000000003</v>
      </c>
      <c r="I1812" s="156"/>
      <c r="L1812" s="152"/>
      <c r="M1812" s="157"/>
      <c r="T1812" s="158"/>
      <c r="AT1812" s="153" t="s">
        <v>226</v>
      </c>
      <c r="AU1812" s="153" t="s">
        <v>236</v>
      </c>
      <c r="AV1812" s="12" t="s">
        <v>79</v>
      </c>
      <c r="AW1812" s="12" t="s">
        <v>31</v>
      </c>
      <c r="AX1812" s="12" t="s">
        <v>69</v>
      </c>
      <c r="AY1812" s="153" t="s">
        <v>212</v>
      </c>
    </row>
    <row r="1813" spans="2:51" s="12" customFormat="1">
      <c r="B1813" s="152"/>
      <c r="D1813" s="150" t="s">
        <v>226</v>
      </c>
      <c r="E1813" s="153" t="s">
        <v>19</v>
      </c>
      <c r="F1813" s="154" t="s">
        <v>4103</v>
      </c>
      <c r="H1813" s="155">
        <v>19.788</v>
      </c>
      <c r="I1813" s="156"/>
      <c r="L1813" s="152"/>
      <c r="M1813" s="157"/>
      <c r="T1813" s="158"/>
      <c r="AT1813" s="153" t="s">
        <v>226</v>
      </c>
      <c r="AU1813" s="153" t="s">
        <v>236</v>
      </c>
      <c r="AV1813" s="12" t="s">
        <v>79</v>
      </c>
      <c r="AW1813" s="12" t="s">
        <v>31</v>
      </c>
      <c r="AX1813" s="12" t="s">
        <v>69</v>
      </c>
      <c r="AY1813" s="153" t="s">
        <v>212</v>
      </c>
    </row>
    <row r="1814" spans="2:51" s="12" customFormat="1">
      <c r="B1814" s="152"/>
      <c r="D1814" s="150" t="s">
        <v>226</v>
      </c>
      <c r="E1814" s="153" t="s">
        <v>19</v>
      </c>
      <c r="F1814" s="154" t="s">
        <v>4104</v>
      </c>
      <c r="H1814" s="155">
        <v>18.666</v>
      </c>
      <c r="I1814" s="156"/>
      <c r="L1814" s="152"/>
      <c r="M1814" s="157"/>
      <c r="T1814" s="158"/>
      <c r="AT1814" s="153" t="s">
        <v>226</v>
      </c>
      <c r="AU1814" s="153" t="s">
        <v>236</v>
      </c>
      <c r="AV1814" s="12" t="s">
        <v>79</v>
      </c>
      <c r="AW1814" s="12" t="s">
        <v>31</v>
      </c>
      <c r="AX1814" s="12" t="s">
        <v>69</v>
      </c>
      <c r="AY1814" s="153" t="s">
        <v>212</v>
      </c>
    </row>
    <row r="1815" spans="2:51" s="12" customFormat="1">
      <c r="B1815" s="152"/>
      <c r="D1815" s="150" t="s">
        <v>226</v>
      </c>
      <c r="E1815" s="153" t="s">
        <v>19</v>
      </c>
      <c r="F1815" s="154" t="s">
        <v>4105</v>
      </c>
      <c r="H1815" s="155">
        <v>6.12</v>
      </c>
      <c r="I1815" s="156"/>
      <c r="L1815" s="152"/>
      <c r="M1815" s="157"/>
      <c r="T1815" s="158"/>
      <c r="AT1815" s="153" t="s">
        <v>226</v>
      </c>
      <c r="AU1815" s="153" t="s">
        <v>236</v>
      </c>
      <c r="AV1815" s="12" t="s">
        <v>79</v>
      </c>
      <c r="AW1815" s="12" t="s">
        <v>31</v>
      </c>
      <c r="AX1815" s="12" t="s">
        <v>69</v>
      </c>
      <c r="AY1815" s="153" t="s">
        <v>212</v>
      </c>
    </row>
    <row r="1816" spans="2:51" s="12" customFormat="1">
      <c r="B1816" s="152"/>
      <c r="D1816" s="150" t="s">
        <v>226</v>
      </c>
      <c r="E1816" s="153" t="s">
        <v>19</v>
      </c>
      <c r="F1816" s="154" t="s">
        <v>4106</v>
      </c>
      <c r="H1816" s="155">
        <v>4.8959999999999999</v>
      </c>
      <c r="I1816" s="156"/>
      <c r="L1816" s="152"/>
      <c r="M1816" s="157"/>
      <c r="T1816" s="158"/>
      <c r="AT1816" s="153" t="s">
        <v>226</v>
      </c>
      <c r="AU1816" s="153" t="s">
        <v>236</v>
      </c>
      <c r="AV1816" s="12" t="s">
        <v>79</v>
      </c>
      <c r="AW1816" s="12" t="s">
        <v>31</v>
      </c>
      <c r="AX1816" s="12" t="s">
        <v>69</v>
      </c>
      <c r="AY1816" s="153" t="s">
        <v>212</v>
      </c>
    </row>
    <row r="1817" spans="2:51" s="15" customFormat="1">
      <c r="B1817" s="176"/>
      <c r="D1817" s="150" t="s">
        <v>226</v>
      </c>
      <c r="E1817" s="177" t="s">
        <v>19</v>
      </c>
      <c r="F1817" s="178" t="s">
        <v>455</v>
      </c>
      <c r="H1817" s="179">
        <v>69.665999999999997</v>
      </c>
      <c r="I1817" s="180"/>
      <c r="L1817" s="176"/>
      <c r="M1817" s="181"/>
      <c r="T1817" s="182"/>
      <c r="AT1817" s="177" t="s">
        <v>226</v>
      </c>
      <c r="AU1817" s="177" t="s">
        <v>236</v>
      </c>
      <c r="AV1817" s="15" t="s">
        <v>236</v>
      </c>
      <c r="AW1817" s="15" t="s">
        <v>31</v>
      </c>
      <c r="AX1817" s="15" t="s">
        <v>69</v>
      </c>
      <c r="AY1817" s="177" t="s">
        <v>212</v>
      </c>
    </row>
    <row r="1818" spans="2:51" s="14" customFormat="1">
      <c r="B1818" s="170"/>
      <c r="D1818" s="150" t="s">
        <v>226</v>
      </c>
      <c r="E1818" s="171" t="s">
        <v>19</v>
      </c>
      <c r="F1818" s="172" t="s">
        <v>4081</v>
      </c>
      <c r="H1818" s="171" t="s">
        <v>19</v>
      </c>
      <c r="I1818" s="173"/>
      <c r="L1818" s="170"/>
      <c r="M1818" s="174"/>
      <c r="T1818" s="175"/>
      <c r="AT1818" s="171" t="s">
        <v>226</v>
      </c>
      <c r="AU1818" s="171" t="s">
        <v>236</v>
      </c>
      <c r="AV1818" s="14" t="s">
        <v>77</v>
      </c>
      <c r="AW1818" s="14" t="s">
        <v>31</v>
      </c>
      <c r="AX1818" s="14" t="s">
        <v>69</v>
      </c>
      <c r="AY1818" s="171" t="s">
        <v>212</v>
      </c>
    </row>
    <row r="1819" spans="2:51" s="12" customFormat="1">
      <c r="B1819" s="152"/>
      <c r="D1819" s="150" t="s">
        <v>226</v>
      </c>
      <c r="E1819" s="153" t="s">
        <v>19</v>
      </c>
      <c r="F1819" s="154" t="s">
        <v>4107</v>
      </c>
      <c r="H1819" s="155">
        <v>37.128</v>
      </c>
      <c r="I1819" s="156"/>
      <c r="L1819" s="152"/>
      <c r="M1819" s="157"/>
      <c r="T1819" s="158"/>
      <c r="AT1819" s="153" t="s">
        <v>226</v>
      </c>
      <c r="AU1819" s="153" t="s">
        <v>236</v>
      </c>
      <c r="AV1819" s="12" t="s">
        <v>79</v>
      </c>
      <c r="AW1819" s="12" t="s">
        <v>31</v>
      </c>
      <c r="AX1819" s="12" t="s">
        <v>69</v>
      </c>
      <c r="AY1819" s="153" t="s">
        <v>212</v>
      </c>
    </row>
    <row r="1820" spans="2:51" s="12" customFormat="1">
      <c r="B1820" s="152"/>
      <c r="D1820" s="150" t="s">
        <v>226</v>
      </c>
      <c r="E1820" s="153" t="s">
        <v>19</v>
      </c>
      <c r="F1820" s="154" t="s">
        <v>4108</v>
      </c>
      <c r="H1820" s="155">
        <v>11.832000000000001</v>
      </c>
      <c r="I1820" s="156"/>
      <c r="L1820" s="152"/>
      <c r="M1820" s="157"/>
      <c r="T1820" s="158"/>
      <c r="AT1820" s="153" t="s">
        <v>226</v>
      </c>
      <c r="AU1820" s="153" t="s">
        <v>236</v>
      </c>
      <c r="AV1820" s="12" t="s">
        <v>79</v>
      </c>
      <c r="AW1820" s="12" t="s">
        <v>31</v>
      </c>
      <c r="AX1820" s="12" t="s">
        <v>69</v>
      </c>
      <c r="AY1820" s="153" t="s">
        <v>212</v>
      </c>
    </row>
    <row r="1821" spans="2:51" s="12" customFormat="1">
      <c r="B1821" s="152"/>
      <c r="D1821" s="150" t="s">
        <v>226</v>
      </c>
      <c r="E1821" s="153" t="s">
        <v>19</v>
      </c>
      <c r="F1821" s="154" t="s">
        <v>4109</v>
      </c>
      <c r="H1821" s="155">
        <v>37.128</v>
      </c>
      <c r="I1821" s="156"/>
      <c r="L1821" s="152"/>
      <c r="M1821" s="157"/>
      <c r="T1821" s="158"/>
      <c r="AT1821" s="153" t="s">
        <v>226</v>
      </c>
      <c r="AU1821" s="153" t="s">
        <v>236</v>
      </c>
      <c r="AV1821" s="12" t="s">
        <v>79</v>
      </c>
      <c r="AW1821" s="12" t="s">
        <v>31</v>
      </c>
      <c r="AX1821" s="12" t="s">
        <v>69</v>
      </c>
      <c r="AY1821" s="153" t="s">
        <v>212</v>
      </c>
    </row>
    <row r="1822" spans="2:51" s="12" customFormat="1">
      <c r="B1822" s="152"/>
      <c r="D1822" s="150" t="s">
        <v>226</v>
      </c>
      <c r="E1822" s="153" t="s">
        <v>19</v>
      </c>
      <c r="F1822" s="154" t="s">
        <v>4110</v>
      </c>
      <c r="H1822" s="155">
        <v>8.9760000000000009</v>
      </c>
      <c r="I1822" s="156"/>
      <c r="L1822" s="152"/>
      <c r="M1822" s="157"/>
      <c r="T1822" s="158"/>
      <c r="AT1822" s="153" t="s">
        <v>226</v>
      </c>
      <c r="AU1822" s="153" t="s">
        <v>236</v>
      </c>
      <c r="AV1822" s="12" t="s">
        <v>79</v>
      </c>
      <c r="AW1822" s="12" t="s">
        <v>31</v>
      </c>
      <c r="AX1822" s="12" t="s">
        <v>69</v>
      </c>
      <c r="AY1822" s="153" t="s">
        <v>212</v>
      </c>
    </row>
    <row r="1823" spans="2:51" s="15" customFormat="1">
      <c r="B1823" s="176"/>
      <c r="D1823" s="150" t="s">
        <v>226</v>
      </c>
      <c r="E1823" s="177" t="s">
        <v>19</v>
      </c>
      <c r="F1823" s="178" t="s">
        <v>455</v>
      </c>
      <c r="H1823" s="179">
        <v>95.063999999999993</v>
      </c>
      <c r="I1823" s="180"/>
      <c r="L1823" s="176"/>
      <c r="M1823" s="181"/>
      <c r="T1823" s="182"/>
      <c r="AT1823" s="177" t="s">
        <v>226</v>
      </c>
      <c r="AU1823" s="177" t="s">
        <v>236</v>
      </c>
      <c r="AV1823" s="15" t="s">
        <v>236</v>
      </c>
      <c r="AW1823" s="15" t="s">
        <v>31</v>
      </c>
      <c r="AX1823" s="15" t="s">
        <v>69</v>
      </c>
      <c r="AY1823" s="177" t="s">
        <v>212</v>
      </c>
    </row>
    <row r="1824" spans="2:51" s="13" customFormat="1">
      <c r="B1824" s="159"/>
      <c r="D1824" s="150" t="s">
        <v>226</v>
      </c>
      <c r="E1824" s="160" t="s">
        <v>19</v>
      </c>
      <c r="F1824" s="161" t="s">
        <v>228</v>
      </c>
      <c r="H1824" s="162">
        <v>261.834</v>
      </c>
      <c r="I1824" s="163"/>
      <c r="L1824" s="159"/>
      <c r="M1824" s="164"/>
      <c r="T1824" s="165"/>
      <c r="AT1824" s="160" t="s">
        <v>226</v>
      </c>
      <c r="AU1824" s="160" t="s">
        <v>236</v>
      </c>
      <c r="AV1824" s="13" t="s">
        <v>229</v>
      </c>
      <c r="AW1824" s="13" t="s">
        <v>31</v>
      </c>
      <c r="AX1824" s="13" t="s">
        <v>77</v>
      </c>
      <c r="AY1824" s="160" t="s">
        <v>212</v>
      </c>
    </row>
    <row r="1825" spans="2:65" s="1" customFormat="1" ht="16.5" customHeight="1">
      <c r="B1825" s="34"/>
      <c r="C1825" s="133" t="s">
        <v>2039</v>
      </c>
      <c r="D1825" s="133" t="s">
        <v>215</v>
      </c>
      <c r="E1825" s="134" t="s">
        <v>4111</v>
      </c>
      <c r="F1825" s="135" t="s">
        <v>4112</v>
      </c>
      <c r="G1825" s="136" t="s">
        <v>495</v>
      </c>
      <c r="H1825" s="137">
        <v>104.19</v>
      </c>
      <c r="I1825" s="138"/>
      <c r="J1825" s="139">
        <f>ROUND(I1825*H1825,2)</f>
        <v>0</v>
      </c>
      <c r="K1825" s="135" t="s">
        <v>219</v>
      </c>
      <c r="L1825" s="34"/>
      <c r="M1825" s="140" t="s">
        <v>19</v>
      </c>
      <c r="N1825" s="141" t="s">
        <v>40</v>
      </c>
      <c r="P1825" s="142">
        <f>O1825*H1825</f>
        <v>0</v>
      </c>
      <c r="Q1825" s="142">
        <v>3.9699999999999996E-3</v>
      </c>
      <c r="R1825" s="142">
        <f>Q1825*H1825</f>
        <v>0.41363429999999995</v>
      </c>
      <c r="S1825" s="142">
        <v>0</v>
      </c>
      <c r="T1825" s="143">
        <f>S1825*H1825</f>
        <v>0</v>
      </c>
      <c r="AR1825" s="144" t="s">
        <v>229</v>
      </c>
      <c r="AT1825" s="144" t="s">
        <v>215</v>
      </c>
      <c r="AU1825" s="144" t="s">
        <v>236</v>
      </c>
      <c r="AY1825" s="19" t="s">
        <v>212</v>
      </c>
      <c r="BE1825" s="145">
        <f>IF(N1825="základní",J1825,0)</f>
        <v>0</v>
      </c>
      <c r="BF1825" s="145">
        <f>IF(N1825="snížená",J1825,0)</f>
        <v>0</v>
      </c>
      <c r="BG1825" s="145">
        <f>IF(N1825="zákl. přenesená",J1825,0)</f>
        <v>0</v>
      </c>
      <c r="BH1825" s="145">
        <f>IF(N1825="sníž. přenesená",J1825,0)</f>
        <v>0</v>
      </c>
      <c r="BI1825" s="145">
        <f>IF(N1825="nulová",J1825,0)</f>
        <v>0</v>
      </c>
      <c r="BJ1825" s="19" t="s">
        <v>77</v>
      </c>
      <c r="BK1825" s="145">
        <f>ROUND(I1825*H1825,2)</f>
        <v>0</v>
      </c>
      <c r="BL1825" s="19" t="s">
        <v>229</v>
      </c>
      <c r="BM1825" s="144" t="s">
        <v>4113</v>
      </c>
    </row>
    <row r="1826" spans="2:65" s="1" customFormat="1">
      <c r="B1826" s="34"/>
      <c r="D1826" s="146" t="s">
        <v>222</v>
      </c>
      <c r="F1826" s="147" t="s">
        <v>4114</v>
      </c>
      <c r="I1826" s="148"/>
      <c r="L1826" s="34"/>
      <c r="M1826" s="149"/>
      <c r="T1826" s="55"/>
      <c r="AT1826" s="19" t="s">
        <v>222</v>
      </c>
      <c r="AU1826" s="19" t="s">
        <v>236</v>
      </c>
    </row>
    <row r="1827" spans="2:65" s="14" customFormat="1">
      <c r="B1827" s="170"/>
      <c r="D1827" s="150" t="s">
        <v>226</v>
      </c>
      <c r="E1827" s="171" t="s">
        <v>19</v>
      </c>
      <c r="F1827" s="172" t="s">
        <v>4115</v>
      </c>
      <c r="H1827" s="171" t="s">
        <v>19</v>
      </c>
      <c r="I1827" s="173"/>
      <c r="L1827" s="170"/>
      <c r="M1827" s="174"/>
      <c r="T1827" s="175"/>
      <c r="AT1827" s="171" t="s">
        <v>226</v>
      </c>
      <c r="AU1827" s="171" t="s">
        <v>236</v>
      </c>
      <c r="AV1827" s="14" t="s">
        <v>77</v>
      </c>
      <c r="AW1827" s="14" t="s">
        <v>31</v>
      </c>
      <c r="AX1827" s="14" t="s">
        <v>69</v>
      </c>
      <c r="AY1827" s="171" t="s">
        <v>212</v>
      </c>
    </row>
    <row r="1828" spans="2:65" s="14" customFormat="1">
      <c r="B1828" s="170"/>
      <c r="D1828" s="150" t="s">
        <v>226</v>
      </c>
      <c r="E1828" s="171" t="s">
        <v>19</v>
      </c>
      <c r="F1828" s="172" t="s">
        <v>4065</v>
      </c>
      <c r="H1828" s="171" t="s">
        <v>19</v>
      </c>
      <c r="I1828" s="173"/>
      <c r="L1828" s="170"/>
      <c r="M1828" s="174"/>
      <c r="T1828" s="175"/>
      <c r="AT1828" s="171" t="s">
        <v>226</v>
      </c>
      <c r="AU1828" s="171" t="s">
        <v>236</v>
      </c>
      <c r="AV1828" s="14" t="s">
        <v>77</v>
      </c>
      <c r="AW1828" s="14" t="s">
        <v>31</v>
      </c>
      <c r="AX1828" s="14" t="s">
        <v>69</v>
      </c>
      <c r="AY1828" s="171" t="s">
        <v>212</v>
      </c>
    </row>
    <row r="1829" spans="2:65" s="12" customFormat="1">
      <c r="B1829" s="152"/>
      <c r="D1829" s="150" t="s">
        <v>226</v>
      </c>
      <c r="E1829" s="153" t="s">
        <v>19</v>
      </c>
      <c r="F1829" s="154" t="s">
        <v>4066</v>
      </c>
      <c r="H1829" s="155">
        <v>6.24</v>
      </c>
      <c r="I1829" s="156"/>
      <c r="L1829" s="152"/>
      <c r="M1829" s="157"/>
      <c r="T1829" s="158"/>
      <c r="AT1829" s="153" t="s">
        <v>226</v>
      </c>
      <c r="AU1829" s="153" t="s">
        <v>236</v>
      </c>
      <c r="AV1829" s="12" t="s">
        <v>79</v>
      </c>
      <c r="AW1829" s="12" t="s">
        <v>31</v>
      </c>
      <c r="AX1829" s="12" t="s">
        <v>69</v>
      </c>
      <c r="AY1829" s="153" t="s">
        <v>212</v>
      </c>
    </row>
    <row r="1830" spans="2:65" s="12" customFormat="1">
      <c r="B1830" s="152"/>
      <c r="D1830" s="150" t="s">
        <v>226</v>
      </c>
      <c r="E1830" s="153" t="s">
        <v>19</v>
      </c>
      <c r="F1830" s="154" t="s">
        <v>4067</v>
      </c>
      <c r="H1830" s="155">
        <v>8.58</v>
      </c>
      <c r="I1830" s="156"/>
      <c r="L1830" s="152"/>
      <c r="M1830" s="157"/>
      <c r="T1830" s="158"/>
      <c r="AT1830" s="153" t="s">
        <v>226</v>
      </c>
      <c r="AU1830" s="153" t="s">
        <v>236</v>
      </c>
      <c r="AV1830" s="12" t="s">
        <v>79</v>
      </c>
      <c r="AW1830" s="12" t="s">
        <v>31</v>
      </c>
      <c r="AX1830" s="12" t="s">
        <v>69</v>
      </c>
      <c r="AY1830" s="153" t="s">
        <v>212</v>
      </c>
    </row>
    <row r="1831" spans="2:65" s="12" customFormat="1">
      <c r="B1831" s="152"/>
      <c r="D1831" s="150" t="s">
        <v>226</v>
      </c>
      <c r="E1831" s="153" t="s">
        <v>19</v>
      </c>
      <c r="F1831" s="154" t="s">
        <v>4068</v>
      </c>
      <c r="H1831" s="155">
        <v>8.58</v>
      </c>
      <c r="I1831" s="156"/>
      <c r="L1831" s="152"/>
      <c r="M1831" s="157"/>
      <c r="T1831" s="158"/>
      <c r="AT1831" s="153" t="s">
        <v>226</v>
      </c>
      <c r="AU1831" s="153" t="s">
        <v>236</v>
      </c>
      <c r="AV1831" s="12" t="s">
        <v>79</v>
      </c>
      <c r="AW1831" s="12" t="s">
        <v>31</v>
      </c>
      <c r="AX1831" s="12" t="s">
        <v>69</v>
      </c>
      <c r="AY1831" s="153" t="s">
        <v>212</v>
      </c>
    </row>
    <row r="1832" spans="2:65" s="12" customFormat="1">
      <c r="B1832" s="152"/>
      <c r="D1832" s="150" t="s">
        <v>226</v>
      </c>
      <c r="E1832" s="153" t="s">
        <v>19</v>
      </c>
      <c r="F1832" s="154" t="s">
        <v>4069</v>
      </c>
      <c r="H1832" s="155">
        <v>5.46</v>
      </c>
      <c r="I1832" s="156"/>
      <c r="L1832" s="152"/>
      <c r="M1832" s="157"/>
      <c r="T1832" s="158"/>
      <c r="AT1832" s="153" t="s">
        <v>226</v>
      </c>
      <c r="AU1832" s="153" t="s">
        <v>236</v>
      </c>
      <c r="AV1832" s="12" t="s">
        <v>79</v>
      </c>
      <c r="AW1832" s="12" t="s">
        <v>31</v>
      </c>
      <c r="AX1832" s="12" t="s">
        <v>69</v>
      </c>
      <c r="AY1832" s="153" t="s">
        <v>212</v>
      </c>
    </row>
    <row r="1833" spans="2:65" s="12" customFormat="1">
      <c r="B1833" s="152"/>
      <c r="D1833" s="150" t="s">
        <v>226</v>
      </c>
      <c r="E1833" s="153" t="s">
        <v>19</v>
      </c>
      <c r="F1833" s="154" t="s">
        <v>4070</v>
      </c>
      <c r="H1833" s="155">
        <v>4.68</v>
      </c>
      <c r="I1833" s="156"/>
      <c r="L1833" s="152"/>
      <c r="M1833" s="157"/>
      <c r="T1833" s="158"/>
      <c r="AT1833" s="153" t="s">
        <v>226</v>
      </c>
      <c r="AU1833" s="153" t="s">
        <v>236</v>
      </c>
      <c r="AV1833" s="12" t="s">
        <v>79</v>
      </c>
      <c r="AW1833" s="12" t="s">
        <v>31</v>
      </c>
      <c r="AX1833" s="12" t="s">
        <v>69</v>
      </c>
      <c r="AY1833" s="153" t="s">
        <v>212</v>
      </c>
    </row>
    <row r="1834" spans="2:65" s="12" customFormat="1">
      <c r="B1834" s="152"/>
      <c r="D1834" s="150" t="s">
        <v>226</v>
      </c>
      <c r="E1834" s="153" t="s">
        <v>19</v>
      </c>
      <c r="F1834" s="154" t="s">
        <v>4071</v>
      </c>
      <c r="H1834" s="155">
        <v>4.68</v>
      </c>
      <c r="I1834" s="156"/>
      <c r="L1834" s="152"/>
      <c r="M1834" s="157"/>
      <c r="T1834" s="158"/>
      <c r="AT1834" s="153" t="s">
        <v>226</v>
      </c>
      <c r="AU1834" s="153" t="s">
        <v>236</v>
      </c>
      <c r="AV1834" s="12" t="s">
        <v>79</v>
      </c>
      <c r="AW1834" s="12" t="s">
        <v>31</v>
      </c>
      <c r="AX1834" s="12" t="s">
        <v>69</v>
      </c>
      <c r="AY1834" s="153" t="s">
        <v>212</v>
      </c>
    </row>
    <row r="1835" spans="2:65" s="12" customFormat="1">
      <c r="B1835" s="152"/>
      <c r="D1835" s="150" t="s">
        <v>226</v>
      </c>
      <c r="E1835" s="153" t="s">
        <v>19</v>
      </c>
      <c r="F1835" s="154" t="s">
        <v>4072</v>
      </c>
      <c r="H1835" s="155">
        <v>3.9</v>
      </c>
      <c r="I1835" s="156"/>
      <c r="L1835" s="152"/>
      <c r="M1835" s="157"/>
      <c r="T1835" s="158"/>
      <c r="AT1835" s="153" t="s">
        <v>226</v>
      </c>
      <c r="AU1835" s="153" t="s">
        <v>236</v>
      </c>
      <c r="AV1835" s="12" t="s">
        <v>79</v>
      </c>
      <c r="AW1835" s="12" t="s">
        <v>31</v>
      </c>
      <c r="AX1835" s="12" t="s">
        <v>69</v>
      </c>
      <c r="AY1835" s="153" t="s">
        <v>212</v>
      </c>
    </row>
    <row r="1836" spans="2:65" s="15" customFormat="1">
      <c r="B1836" s="176"/>
      <c r="D1836" s="150" t="s">
        <v>226</v>
      </c>
      <c r="E1836" s="177" t="s">
        <v>19</v>
      </c>
      <c r="F1836" s="178" t="s">
        <v>455</v>
      </c>
      <c r="H1836" s="179">
        <v>42.12</v>
      </c>
      <c r="I1836" s="180"/>
      <c r="L1836" s="176"/>
      <c r="M1836" s="181"/>
      <c r="T1836" s="182"/>
      <c r="AT1836" s="177" t="s">
        <v>226</v>
      </c>
      <c r="AU1836" s="177" t="s">
        <v>236</v>
      </c>
      <c r="AV1836" s="15" t="s">
        <v>236</v>
      </c>
      <c r="AW1836" s="15" t="s">
        <v>31</v>
      </c>
      <c r="AX1836" s="15" t="s">
        <v>69</v>
      </c>
      <c r="AY1836" s="177" t="s">
        <v>212</v>
      </c>
    </row>
    <row r="1837" spans="2:65" s="14" customFormat="1">
      <c r="B1837" s="170"/>
      <c r="D1837" s="150" t="s">
        <v>226</v>
      </c>
      <c r="E1837" s="171" t="s">
        <v>19</v>
      </c>
      <c r="F1837" s="172" t="s">
        <v>4073</v>
      </c>
      <c r="H1837" s="171" t="s">
        <v>19</v>
      </c>
      <c r="I1837" s="173"/>
      <c r="L1837" s="170"/>
      <c r="M1837" s="174"/>
      <c r="T1837" s="175"/>
      <c r="AT1837" s="171" t="s">
        <v>226</v>
      </c>
      <c r="AU1837" s="171" t="s">
        <v>236</v>
      </c>
      <c r="AV1837" s="14" t="s">
        <v>77</v>
      </c>
      <c r="AW1837" s="14" t="s">
        <v>31</v>
      </c>
      <c r="AX1837" s="14" t="s">
        <v>69</v>
      </c>
      <c r="AY1837" s="171" t="s">
        <v>212</v>
      </c>
    </row>
    <row r="1838" spans="2:65" s="12" customFormat="1">
      <c r="B1838" s="152"/>
      <c r="D1838" s="150" t="s">
        <v>226</v>
      </c>
      <c r="E1838" s="153" t="s">
        <v>19</v>
      </c>
      <c r="F1838" s="154" t="s">
        <v>4074</v>
      </c>
      <c r="H1838" s="155">
        <v>2.75</v>
      </c>
      <c r="I1838" s="156"/>
      <c r="L1838" s="152"/>
      <c r="M1838" s="157"/>
      <c r="T1838" s="158"/>
      <c r="AT1838" s="153" t="s">
        <v>226</v>
      </c>
      <c r="AU1838" s="153" t="s">
        <v>236</v>
      </c>
      <c r="AV1838" s="12" t="s">
        <v>79</v>
      </c>
      <c r="AW1838" s="12" t="s">
        <v>31</v>
      </c>
      <c r="AX1838" s="12" t="s">
        <v>69</v>
      </c>
      <c r="AY1838" s="153" t="s">
        <v>212</v>
      </c>
    </row>
    <row r="1839" spans="2:65" s="12" customFormat="1">
      <c r="B1839" s="152"/>
      <c r="D1839" s="150" t="s">
        <v>226</v>
      </c>
      <c r="E1839" s="153" t="s">
        <v>19</v>
      </c>
      <c r="F1839" s="154" t="s">
        <v>4075</v>
      </c>
      <c r="H1839" s="155">
        <v>2.66</v>
      </c>
      <c r="I1839" s="156"/>
      <c r="L1839" s="152"/>
      <c r="M1839" s="157"/>
      <c r="T1839" s="158"/>
      <c r="AT1839" s="153" t="s">
        <v>226</v>
      </c>
      <c r="AU1839" s="153" t="s">
        <v>236</v>
      </c>
      <c r="AV1839" s="12" t="s">
        <v>79</v>
      </c>
      <c r="AW1839" s="12" t="s">
        <v>31</v>
      </c>
      <c r="AX1839" s="12" t="s">
        <v>69</v>
      </c>
      <c r="AY1839" s="153" t="s">
        <v>212</v>
      </c>
    </row>
    <row r="1840" spans="2:65" s="12" customFormat="1">
      <c r="B1840" s="152"/>
      <c r="D1840" s="150" t="s">
        <v>226</v>
      </c>
      <c r="E1840" s="153" t="s">
        <v>19</v>
      </c>
      <c r="F1840" s="154" t="s">
        <v>4076</v>
      </c>
      <c r="H1840" s="155">
        <v>2.08</v>
      </c>
      <c r="I1840" s="156"/>
      <c r="L1840" s="152"/>
      <c r="M1840" s="157"/>
      <c r="T1840" s="158"/>
      <c r="AT1840" s="153" t="s">
        <v>226</v>
      </c>
      <c r="AU1840" s="153" t="s">
        <v>236</v>
      </c>
      <c r="AV1840" s="12" t="s">
        <v>79</v>
      </c>
      <c r="AW1840" s="12" t="s">
        <v>31</v>
      </c>
      <c r="AX1840" s="12" t="s">
        <v>69</v>
      </c>
      <c r="AY1840" s="153" t="s">
        <v>212</v>
      </c>
    </row>
    <row r="1841" spans="2:65" s="12" customFormat="1">
      <c r="B1841" s="152"/>
      <c r="D1841" s="150" t="s">
        <v>226</v>
      </c>
      <c r="E1841" s="153" t="s">
        <v>19</v>
      </c>
      <c r="F1841" s="154" t="s">
        <v>4077</v>
      </c>
      <c r="H1841" s="155">
        <v>6.6</v>
      </c>
      <c r="I1841" s="156"/>
      <c r="L1841" s="152"/>
      <c r="M1841" s="157"/>
      <c r="T1841" s="158"/>
      <c r="AT1841" s="153" t="s">
        <v>226</v>
      </c>
      <c r="AU1841" s="153" t="s">
        <v>236</v>
      </c>
      <c r="AV1841" s="12" t="s">
        <v>79</v>
      </c>
      <c r="AW1841" s="12" t="s">
        <v>31</v>
      </c>
      <c r="AX1841" s="12" t="s">
        <v>69</v>
      </c>
      <c r="AY1841" s="153" t="s">
        <v>212</v>
      </c>
    </row>
    <row r="1842" spans="2:65" s="12" customFormat="1">
      <c r="B1842" s="152"/>
      <c r="D1842" s="150" t="s">
        <v>226</v>
      </c>
      <c r="E1842" s="153" t="s">
        <v>19</v>
      </c>
      <c r="F1842" s="154" t="s">
        <v>4078</v>
      </c>
      <c r="H1842" s="155">
        <v>6.6</v>
      </c>
      <c r="I1842" s="156"/>
      <c r="L1842" s="152"/>
      <c r="M1842" s="157"/>
      <c r="T1842" s="158"/>
      <c r="AT1842" s="153" t="s">
        <v>226</v>
      </c>
      <c r="AU1842" s="153" t="s">
        <v>236</v>
      </c>
      <c r="AV1842" s="12" t="s">
        <v>79</v>
      </c>
      <c r="AW1842" s="12" t="s">
        <v>31</v>
      </c>
      <c r="AX1842" s="12" t="s">
        <v>69</v>
      </c>
      <c r="AY1842" s="153" t="s">
        <v>212</v>
      </c>
    </row>
    <row r="1843" spans="2:65" s="12" customFormat="1">
      <c r="B1843" s="152"/>
      <c r="D1843" s="150" t="s">
        <v>226</v>
      </c>
      <c r="E1843" s="153" t="s">
        <v>19</v>
      </c>
      <c r="F1843" s="154" t="s">
        <v>4079</v>
      </c>
      <c r="H1843" s="155">
        <v>2.6</v>
      </c>
      <c r="I1843" s="156"/>
      <c r="L1843" s="152"/>
      <c r="M1843" s="157"/>
      <c r="T1843" s="158"/>
      <c r="AT1843" s="153" t="s">
        <v>226</v>
      </c>
      <c r="AU1843" s="153" t="s">
        <v>236</v>
      </c>
      <c r="AV1843" s="12" t="s">
        <v>79</v>
      </c>
      <c r="AW1843" s="12" t="s">
        <v>31</v>
      </c>
      <c r="AX1843" s="12" t="s">
        <v>69</v>
      </c>
      <c r="AY1843" s="153" t="s">
        <v>212</v>
      </c>
    </row>
    <row r="1844" spans="2:65" s="12" customFormat="1">
      <c r="B1844" s="152"/>
      <c r="D1844" s="150" t="s">
        <v>226</v>
      </c>
      <c r="E1844" s="153" t="s">
        <v>19</v>
      </c>
      <c r="F1844" s="154" t="s">
        <v>4080</v>
      </c>
      <c r="H1844" s="155">
        <v>1.76</v>
      </c>
      <c r="I1844" s="156"/>
      <c r="L1844" s="152"/>
      <c r="M1844" s="157"/>
      <c r="T1844" s="158"/>
      <c r="AT1844" s="153" t="s">
        <v>226</v>
      </c>
      <c r="AU1844" s="153" t="s">
        <v>236</v>
      </c>
      <c r="AV1844" s="12" t="s">
        <v>79</v>
      </c>
      <c r="AW1844" s="12" t="s">
        <v>31</v>
      </c>
      <c r="AX1844" s="12" t="s">
        <v>69</v>
      </c>
      <c r="AY1844" s="153" t="s">
        <v>212</v>
      </c>
    </row>
    <row r="1845" spans="2:65" s="15" customFormat="1">
      <c r="B1845" s="176"/>
      <c r="D1845" s="150" t="s">
        <v>226</v>
      </c>
      <c r="E1845" s="177" t="s">
        <v>19</v>
      </c>
      <c r="F1845" s="178" t="s">
        <v>455</v>
      </c>
      <c r="H1845" s="179">
        <v>25.05</v>
      </c>
      <c r="I1845" s="180"/>
      <c r="L1845" s="176"/>
      <c r="M1845" s="181"/>
      <c r="T1845" s="182"/>
      <c r="AT1845" s="177" t="s">
        <v>226</v>
      </c>
      <c r="AU1845" s="177" t="s">
        <v>236</v>
      </c>
      <c r="AV1845" s="15" t="s">
        <v>236</v>
      </c>
      <c r="AW1845" s="15" t="s">
        <v>31</v>
      </c>
      <c r="AX1845" s="15" t="s">
        <v>69</v>
      </c>
      <c r="AY1845" s="177" t="s">
        <v>212</v>
      </c>
    </row>
    <row r="1846" spans="2:65" s="14" customFormat="1">
      <c r="B1846" s="170"/>
      <c r="D1846" s="150" t="s">
        <v>226</v>
      </c>
      <c r="E1846" s="171" t="s">
        <v>19</v>
      </c>
      <c r="F1846" s="172" t="s">
        <v>4081</v>
      </c>
      <c r="H1846" s="171" t="s">
        <v>19</v>
      </c>
      <c r="I1846" s="173"/>
      <c r="L1846" s="170"/>
      <c r="M1846" s="174"/>
      <c r="T1846" s="175"/>
      <c r="AT1846" s="171" t="s">
        <v>226</v>
      </c>
      <c r="AU1846" s="171" t="s">
        <v>236</v>
      </c>
      <c r="AV1846" s="14" t="s">
        <v>77</v>
      </c>
      <c r="AW1846" s="14" t="s">
        <v>31</v>
      </c>
      <c r="AX1846" s="14" t="s">
        <v>69</v>
      </c>
      <c r="AY1846" s="171" t="s">
        <v>212</v>
      </c>
    </row>
    <row r="1847" spans="2:65" s="12" customFormat="1">
      <c r="B1847" s="152"/>
      <c r="D1847" s="150" t="s">
        <v>226</v>
      </c>
      <c r="E1847" s="153" t="s">
        <v>19</v>
      </c>
      <c r="F1847" s="154" t="s">
        <v>4082</v>
      </c>
      <c r="H1847" s="155">
        <v>14.56</v>
      </c>
      <c r="I1847" s="156"/>
      <c r="L1847" s="152"/>
      <c r="M1847" s="157"/>
      <c r="T1847" s="158"/>
      <c r="AT1847" s="153" t="s">
        <v>226</v>
      </c>
      <c r="AU1847" s="153" t="s">
        <v>236</v>
      </c>
      <c r="AV1847" s="12" t="s">
        <v>79</v>
      </c>
      <c r="AW1847" s="12" t="s">
        <v>31</v>
      </c>
      <c r="AX1847" s="12" t="s">
        <v>69</v>
      </c>
      <c r="AY1847" s="153" t="s">
        <v>212</v>
      </c>
    </row>
    <row r="1848" spans="2:65" s="12" customFormat="1">
      <c r="B1848" s="152"/>
      <c r="D1848" s="150" t="s">
        <v>226</v>
      </c>
      <c r="E1848" s="153" t="s">
        <v>19</v>
      </c>
      <c r="F1848" s="154" t="s">
        <v>4083</v>
      </c>
      <c r="H1848" s="155">
        <v>5.0999999999999996</v>
      </c>
      <c r="I1848" s="156"/>
      <c r="L1848" s="152"/>
      <c r="M1848" s="157"/>
      <c r="T1848" s="158"/>
      <c r="AT1848" s="153" t="s">
        <v>226</v>
      </c>
      <c r="AU1848" s="153" t="s">
        <v>236</v>
      </c>
      <c r="AV1848" s="12" t="s">
        <v>79</v>
      </c>
      <c r="AW1848" s="12" t="s">
        <v>31</v>
      </c>
      <c r="AX1848" s="12" t="s">
        <v>69</v>
      </c>
      <c r="AY1848" s="153" t="s">
        <v>212</v>
      </c>
    </row>
    <row r="1849" spans="2:65" s="12" customFormat="1">
      <c r="B1849" s="152"/>
      <c r="D1849" s="150" t="s">
        <v>226</v>
      </c>
      <c r="E1849" s="153" t="s">
        <v>19</v>
      </c>
      <c r="F1849" s="154" t="s">
        <v>4084</v>
      </c>
      <c r="H1849" s="155">
        <v>14.56</v>
      </c>
      <c r="I1849" s="156"/>
      <c r="L1849" s="152"/>
      <c r="M1849" s="157"/>
      <c r="T1849" s="158"/>
      <c r="AT1849" s="153" t="s">
        <v>226</v>
      </c>
      <c r="AU1849" s="153" t="s">
        <v>236</v>
      </c>
      <c r="AV1849" s="12" t="s">
        <v>79</v>
      </c>
      <c r="AW1849" s="12" t="s">
        <v>31</v>
      </c>
      <c r="AX1849" s="12" t="s">
        <v>69</v>
      </c>
      <c r="AY1849" s="153" t="s">
        <v>212</v>
      </c>
    </row>
    <row r="1850" spans="2:65" s="12" customFormat="1">
      <c r="B1850" s="152"/>
      <c r="D1850" s="150" t="s">
        <v>226</v>
      </c>
      <c r="E1850" s="153" t="s">
        <v>19</v>
      </c>
      <c r="F1850" s="154" t="s">
        <v>4085</v>
      </c>
      <c r="H1850" s="155">
        <v>2.8</v>
      </c>
      <c r="I1850" s="156"/>
      <c r="L1850" s="152"/>
      <c r="M1850" s="157"/>
      <c r="T1850" s="158"/>
      <c r="AT1850" s="153" t="s">
        <v>226</v>
      </c>
      <c r="AU1850" s="153" t="s">
        <v>236</v>
      </c>
      <c r="AV1850" s="12" t="s">
        <v>79</v>
      </c>
      <c r="AW1850" s="12" t="s">
        <v>31</v>
      </c>
      <c r="AX1850" s="12" t="s">
        <v>69</v>
      </c>
      <c r="AY1850" s="153" t="s">
        <v>212</v>
      </c>
    </row>
    <row r="1851" spans="2:65" s="15" customFormat="1">
      <c r="B1851" s="176"/>
      <c r="D1851" s="150" t="s">
        <v>226</v>
      </c>
      <c r="E1851" s="177" t="s">
        <v>19</v>
      </c>
      <c r="F1851" s="178" t="s">
        <v>455</v>
      </c>
      <c r="H1851" s="179">
        <v>37.020000000000003</v>
      </c>
      <c r="I1851" s="180"/>
      <c r="L1851" s="176"/>
      <c r="M1851" s="181"/>
      <c r="T1851" s="182"/>
      <c r="AT1851" s="177" t="s">
        <v>226</v>
      </c>
      <c r="AU1851" s="177" t="s">
        <v>236</v>
      </c>
      <c r="AV1851" s="15" t="s">
        <v>236</v>
      </c>
      <c r="AW1851" s="15" t="s">
        <v>31</v>
      </c>
      <c r="AX1851" s="15" t="s">
        <v>69</v>
      </c>
      <c r="AY1851" s="177" t="s">
        <v>212</v>
      </c>
    </row>
    <row r="1852" spans="2:65" s="13" customFormat="1">
      <c r="B1852" s="159"/>
      <c r="D1852" s="150" t="s">
        <v>226</v>
      </c>
      <c r="E1852" s="160" t="s">
        <v>19</v>
      </c>
      <c r="F1852" s="161" t="s">
        <v>228</v>
      </c>
      <c r="H1852" s="162">
        <v>104.19</v>
      </c>
      <c r="I1852" s="163"/>
      <c r="L1852" s="159"/>
      <c r="M1852" s="164"/>
      <c r="T1852" s="165"/>
      <c r="AT1852" s="160" t="s">
        <v>226</v>
      </c>
      <c r="AU1852" s="160" t="s">
        <v>236</v>
      </c>
      <c r="AV1852" s="13" t="s">
        <v>229</v>
      </c>
      <c r="AW1852" s="13" t="s">
        <v>31</v>
      </c>
      <c r="AX1852" s="13" t="s">
        <v>77</v>
      </c>
      <c r="AY1852" s="160" t="s">
        <v>212</v>
      </c>
    </row>
    <row r="1853" spans="2:65" s="11" customFormat="1" ht="20.85" customHeight="1">
      <c r="B1853" s="121"/>
      <c r="D1853" s="122" t="s">
        <v>68</v>
      </c>
      <c r="E1853" s="131" t="s">
        <v>4116</v>
      </c>
      <c r="F1853" s="131" t="s">
        <v>4117</v>
      </c>
      <c r="I1853" s="124"/>
      <c r="J1853" s="132">
        <f>BK1853</f>
        <v>0</v>
      </c>
      <c r="L1853" s="121"/>
      <c r="M1853" s="126"/>
      <c r="P1853" s="127">
        <f>SUM(P1854:P1899)</f>
        <v>0</v>
      </c>
      <c r="R1853" s="127">
        <f>SUM(R1854:R1899)</f>
        <v>0.70933769999999996</v>
      </c>
      <c r="T1853" s="128">
        <f>SUM(T1854:T1899)</f>
        <v>0</v>
      </c>
      <c r="AR1853" s="122" t="s">
        <v>77</v>
      </c>
      <c r="AT1853" s="129" t="s">
        <v>68</v>
      </c>
      <c r="AU1853" s="129" t="s">
        <v>79</v>
      </c>
      <c r="AY1853" s="122" t="s">
        <v>212</v>
      </c>
      <c r="BK1853" s="130">
        <f>SUM(BK1854:BK1899)</f>
        <v>0</v>
      </c>
    </row>
    <row r="1854" spans="2:65" s="1" customFormat="1" ht="16.5" customHeight="1">
      <c r="B1854" s="34"/>
      <c r="C1854" s="133" t="s">
        <v>2046</v>
      </c>
      <c r="D1854" s="133" t="s">
        <v>215</v>
      </c>
      <c r="E1854" s="134" t="s">
        <v>3888</v>
      </c>
      <c r="F1854" s="135" t="s">
        <v>3889</v>
      </c>
      <c r="G1854" s="136" t="s">
        <v>495</v>
      </c>
      <c r="H1854" s="137">
        <v>6.49</v>
      </c>
      <c r="I1854" s="138"/>
      <c r="J1854" s="139">
        <f>ROUND(I1854*H1854,2)</f>
        <v>0</v>
      </c>
      <c r="K1854" s="135" t="s">
        <v>219</v>
      </c>
      <c r="L1854" s="34"/>
      <c r="M1854" s="140" t="s">
        <v>19</v>
      </c>
      <c r="N1854" s="141" t="s">
        <v>40</v>
      </c>
      <c r="P1854" s="142">
        <f>O1854*H1854</f>
        <v>0</v>
      </c>
      <c r="Q1854" s="142">
        <v>0</v>
      </c>
      <c r="R1854" s="142">
        <f>Q1854*H1854</f>
        <v>0</v>
      </c>
      <c r="S1854" s="142">
        <v>0</v>
      </c>
      <c r="T1854" s="143">
        <f>S1854*H1854</f>
        <v>0</v>
      </c>
      <c r="AR1854" s="144" t="s">
        <v>229</v>
      </c>
      <c r="AT1854" s="144" t="s">
        <v>215</v>
      </c>
      <c r="AU1854" s="144" t="s">
        <v>236</v>
      </c>
      <c r="AY1854" s="19" t="s">
        <v>212</v>
      </c>
      <c r="BE1854" s="145">
        <f>IF(N1854="základní",J1854,0)</f>
        <v>0</v>
      </c>
      <c r="BF1854" s="145">
        <f>IF(N1854="snížená",J1854,0)</f>
        <v>0</v>
      </c>
      <c r="BG1854" s="145">
        <f>IF(N1854="zákl. přenesená",J1854,0)</f>
        <v>0</v>
      </c>
      <c r="BH1854" s="145">
        <f>IF(N1854="sníž. přenesená",J1854,0)</f>
        <v>0</v>
      </c>
      <c r="BI1854" s="145">
        <f>IF(N1854="nulová",J1854,0)</f>
        <v>0</v>
      </c>
      <c r="BJ1854" s="19" t="s">
        <v>77</v>
      </c>
      <c r="BK1854" s="145">
        <f>ROUND(I1854*H1854,2)</f>
        <v>0</v>
      </c>
      <c r="BL1854" s="19" t="s">
        <v>229</v>
      </c>
      <c r="BM1854" s="144" t="s">
        <v>4118</v>
      </c>
    </row>
    <row r="1855" spans="2:65" s="1" customFormat="1">
      <c r="B1855" s="34"/>
      <c r="D1855" s="146" t="s">
        <v>222</v>
      </c>
      <c r="F1855" s="147" t="s">
        <v>3891</v>
      </c>
      <c r="I1855" s="148"/>
      <c r="L1855" s="34"/>
      <c r="M1855" s="149"/>
      <c r="T1855" s="55"/>
      <c r="AT1855" s="19" t="s">
        <v>222</v>
      </c>
      <c r="AU1855" s="19" t="s">
        <v>236</v>
      </c>
    </row>
    <row r="1856" spans="2:65" s="14" customFormat="1">
      <c r="B1856" s="170"/>
      <c r="D1856" s="150" t="s">
        <v>226</v>
      </c>
      <c r="E1856" s="171" t="s">
        <v>19</v>
      </c>
      <c r="F1856" s="172" t="s">
        <v>4119</v>
      </c>
      <c r="H1856" s="171" t="s">
        <v>19</v>
      </c>
      <c r="I1856" s="173"/>
      <c r="L1856" s="170"/>
      <c r="M1856" s="174"/>
      <c r="T1856" s="175"/>
      <c r="AT1856" s="171" t="s">
        <v>226</v>
      </c>
      <c r="AU1856" s="171" t="s">
        <v>236</v>
      </c>
      <c r="AV1856" s="14" t="s">
        <v>77</v>
      </c>
      <c r="AW1856" s="14" t="s">
        <v>31</v>
      </c>
      <c r="AX1856" s="14" t="s">
        <v>69</v>
      </c>
      <c r="AY1856" s="171" t="s">
        <v>212</v>
      </c>
    </row>
    <row r="1857" spans="2:65" s="12" customFormat="1">
      <c r="B1857" s="152"/>
      <c r="D1857" s="150" t="s">
        <v>226</v>
      </c>
      <c r="E1857" s="153" t="s">
        <v>19</v>
      </c>
      <c r="F1857" s="154" t="s">
        <v>4120</v>
      </c>
      <c r="H1857" s="155">
        <v>6.49</v>
      </c>
      <c r="I1857" s="156"/>
      <c r="L1857" s="152"/>
      <c r="M1857" s="157"/>
      <c r="T1857" s="158"/>
      <c r="AT1857" s="153" t="s">
        <v>226</v>
      </c>
      <c r="AU1857" s="153" t="s">
        <v>236</v>
      </c>
      <c r="AV1857" s="12" t="s">
        <v>79</v>
      </c>
      <c r="AW1857" s="12" t="s">
        <v>31</v>
      </c>
      <c r="AX1857" s="12" t="s">
        <v>69</v>
      </c>
      <c r="AY1857" s="153" t="s">
        <v>212</v>
      </c>
    </row>
    <row r="1858" spans="2:65" s="13" customFormat="1">
      <c r="B1858" s="159"/>
      <c r="D1858" s="150" t="s">
        <v>226</v>
      </c>
      <c r="E1858" s="160" t="s">
        <v>19</v>
      </c>
      <c r="F1858" s="161" t="s">
        <v>228</v>
      </c>
      <c r="H1858" s="162">
        <v>6.49</v>
      </c>
      <c r="I1858" s="163"/>
      <c r="L1858" s="159"/>
      <c r="M1858" s="164"/>
      <c r="T1858" s="165"/>
      <c r="AT1858" s="160" t="s">
        <v>226</v>
      </c>
      <c r="AU1858" s="160" t="s">
        <v>236</v>
      </c>
      <c r="AV1858" s="13" t="s">
        <v>229</v>
      </c>
      <c r="AW1858" s="13" t="s">
        <v>31</v>
      </c>
      <c r="AX1858" s="13" t="s">
        <v>77</v>
      </c>
      <c r="AY1858" s="160" t="s">
        <v>212</v>
      </c>
    </row>
    <row r="1859" spans="2:65" s="1" customFormat="1" ht="16.5" customHeight="1">
      <c r="B1859" s="34"/>
      <c r="C1859" s="133" t="s">
        <v>2052</v>
      </c>
      <c r="D1859" s="133" t="s">
        <v>215</v>
      </c>
      <c r="E1859" s="134" t="s">
        <v>4041</v>
      </c>
      <c r="F1859" s="135" t="s">
        <v>4042</v>
      </c>
      <c r="G1859" s="136" t="s">
        <v>495</v>
      </c>
      <c r="H1859" s="137">
        <v>6.49</v>
      </c>
      <c r="I1859" s="138"/>
      <c r="J1859" s="139">
        <f>ROUND(I1859*H1859,2)</f>
        <v>0</v>
      </c>
      <c r="K1859" s="135" t="s">
        <v>219</v>
      </c>
      <c r="L1859" s="34"/>
      <c r="M1859" s="140" t="s">
        <v>19</v>
      </c>
      <c r="N1859" s="141" t="s">
        <v>40</v>
      </c>
      <c r="P1859" s="142">
        <f>O1859*H1859</f>
        <v>0</v>
      </c>
      <c r="Q1859" s="142">
        <v>0</v>
      </c>
      <c r="R1859" s="142">
        <f>Q1859*H1859</f>
        <v>0</v>
      </c>
      <c r="S1859" s="142">
        <v>0</v>
      </c>
      <c r="T1859" s="143">
        <f>S1859*H1859</f>
        <v>0</v>
      </c>
      <c r="AR1859" s="144" t="s">
        <v>229</v>
      </c>
      <c r="AT1859" s="144" t="s">
        <v>215</v>
      </c>
      <c r="AU1859" s="144" t="s">
        <v>236</v>
      </c>
      <c r="AY1859" s="19" t="s">
        <v>212</v>
      </c>
      <c r="BE1859" s="145">
        <f>IF(N1859="základní",J1859,0)</f>
        <v>0</v>
      </c>
      <c r="BF1859" s="145">
        <f>IF(N1859="snížená",J1859,0)</f>
        <v>0</v>
      </c>
      <c r="BG1859" s="145">
        <f>IF(N1859="zákl. přenesená",J1859,0)</f>
        <v>0</v>
      </c>
      <c r="BH1859" s="145">
        <f>IF(N1859="sníž. přenesená",J1859,0)</f>
        <v>0</v>
      </c>
      <c r="BI1859" s="145">
        <f>IF(N1859="nulová",J1859,0)</f>
        <v>0</v>
      </c>
      <c r="BJ1859" s="19" t="s">
        <v>77</v>
      </c>
      <c r="BK1859" s="145">
        <f>ROUND(I1859*H1859,2)</f>
        <v>0</v>
      </c>
      <c r="BL1859" s="19" t="s">
        <v>229</v>
      </c>
      <c r="BM1859" s="144" t="s">
        <v>4121</v>
      </c>
    </row>
    <row r="1860" spans="2:65" s="1" customFormat="1">
      <c r="B1860" s="34"/>
      <c r="D1860" s="146" t="s">
        <v>222</v>
      </c>
      <c r="F1860" s="147" t="s">
        <v>4044</v>
      </c>
      <c r="I1860" s="148"/>
      <c r="L1860" s="34"/>
      <c r="M1860" s="149"/>
      <c r="T1860" s="55"/>
      <c r="AT1860" s="19" t="s">
        <v>222</v>
      </c>
      <c r="AU1860" s="19" t="s">
        <v>236</v>
      </c>
    </row>
    <row r="1861" spans="2:65" s="14" customFormat="1">
      <c r="B1861" s="170"/>
      <c r="D1861" s="150" t="s">
        <v>226</v>
      </c>
      <c r="E1861" s="171" t="s">
        <v>19</v>
      </c>
      <c r="F1861" s="172" t="s">
        <v>4122</v>
      </c>
      <c r="H1861" s="171" t="s">
        <v>19</v>
      </c>
      <c r="I1861" s="173"/>
      <c r="L1861" s="170"/>
      <c r="M1861" s="174"/>
      <c r="T1861" s="175"/>
      <c r="AT1861" s="171" t="s">
        <v>226</v>
      </c>
      <c r="AU1861" s="171" t="s">
        <v>236</v>
      </c>
      <c r="AV1861" s="14" t="s">
        <v>77</v>
      </c>
      <c r="AW1861" s="14" t="s">
        <v>31</v>
      </c>
      <c r="AX1861" s="14" t="s">
        <v>69</v>
      </c>
      <c r="AY1861" s="171" t="s">
        <v>212</v>
      </c>
    </row>
    <row r="1862" spans="2:65" s="12" customFormat="1">
      <c r="B1862" s="152"/>
      <c r="D1862" s="150" t="s">
        <v>226</v>
      </c>
      <c r="E1862" s="153" t="s">
        <v>19</v>
      </c>
      <c r="F1862" s="154" t="s">
        <v>4120</v>
      </c>
      <c r="H1862" s="155">
        <v>6.49</v>
      </c>
      <c r="I1862" s="156"/>
      <c r="L1862" s="152"/>
      <c r="M1862" s="157"/>
      <c r="T1862" s="158"/>
      <c r="AT1862" s="153" t="s">
        <v>226</v>
      </c>
      <c r="AU1862" s="153" t="s">
        <v>236</v>
      </c>
      <c r="AV1862" s="12" t="s">
        <v>79</v>
      </c>
      <c r="AW1862" s="12" t="s">
        <v>31</v>
      </c>
      <c r="AX1862" s="12" t="s">
        <v>69</v>
      </c>
      <c r="AY1862" s="153" t="s">
        <v>212</v>
      </c>
    </row>
    <row r="1863" spans="2:65" s="13" customFormat="1">
      <c r="B1863" s="159"/>
      <c r="D1863" s="150" t="s">
        <v>226</v>
      </c>
      <c r="E1863" s="160" t="s">
        <v>19</v>
      </c>
      <c r="F1863" s="161" t="s">
        <v>228</v>
      </c>
      <c r="H1863" s="162">
        <v>6.49</v>
      </c>
      <c r="I1863" s="163"/>
      <c r="L1863" s="159"/>
      <c r="M1863" s="164"/>
      <c r="T1863" s="165"/>
      <c r="AT1863" s="160" t="s">
        <v>226</v>
      </c>
      <c r="AU1863" s="160" t="s">
        <v>236</v>
      </c>
      <c r="AV1863" s="13" t="s">
        <v>229</v>
      </c>
      <c r="AW1863" s="13" t="s">
        <v>31</v>
      </c>
      <c r="AX1863" s="13" t="s">
        <v>77</v>
      </c>
      <c r="AY1863" s="160" t="s">
        <v>212</v>
      </c>
    </row>
    <row r="1864" spans="2:65" s="1" customFormat="1" ht="16.5" customHeight="1">
      <c r="B1864" s="34"/>
      <c r="C1864" s="133" t="s">
        <v>2059</v>
      </c>
      <c r="D1864" s="133" t="s">
        <v>215</v>
      </c>
      <c r="E1864" s="134" t="s">
        <v>3893</v>
      </c>
      <c r="F1864" s="135" t="s">
        <v>3894</v>
      </c>
      <c r="G1864" s="136" t="s">
        <v>495</v>
      </c>
      <c r="H1864" s="137">
        <v>6.49</v>
      </c>
      <c r="I1864" s="138"/>
      <c r="J1864" s="139">
        <f>ROUND(I1864*H1864,2)</f>
        <v>0</v>
      </c>
      <c r="K1864" s="135" t="s">
        <v>245</v>
      </c>
      <c r="L1864" s="34"/>
      <c r="M1864" s="140" t="s">
        <v>19</v>
      </c>
      <c r="N1864" s="141" t="s">
        <v>40</v>
      </c>
      <c r="P1864" s="142">
        <f>O1864*H1864</f>
        <v>0</v>
      </c>
      <c r="Q1864" s="142">
        <v>0</v>
      </c>
      <c r="R1864" s="142">
        <f>Q1864*H1864</f>
        <v>0</v>
      </c>
      <c r="S1864" s="142">
        <v>0</v>
      </c>
      <c r="T1864" s="143">
        <f>S1864*H1864</f>
        <v>0</v>
      </c>
      <c r="AR1864" s="144" t="s">
        <v>229</v>
      </c>
      <c r="AT1864" s="144" t="s">
        <v>215</v>
      </c>
      <c r="AU1864" s="144" t="s">
        <v>236</v>
      </c>
      <c r="AY1864" s="19" t="s">
        <v>212</v>
      </c>
      <c r="BE1864" s="145">
        <f>IF(N1864="základní",J1864,0)</f>
        <v>0</v>
      </c>
      <c r="BF1864" s="145">
        <f>IF(N1864="snížená",J1864,0)</f>
        <v>0</v>
      </c>
      <c r="BG1864" s="145">
        <f>IF(N1864="zákl. přenesená",J1864,0)</f>
        <v>0</v>
      </c>
      <c r="BH1864" s="145">
        <f>IF(N1864="sníž. přenesená",J1864,0)</f>
        <v>0</v>
      </c>
      <c r="BI1864" s="145">
        <f>IF(N1864="nulová",J1864,0)</f>
        <v>0</v>
      </c>
      <c r="BJ1864" s="19" t="s">
        <v>77</v>
      </c>
      <c r="BK1864" s="145">
        <f>ROUND(I1864*H1864,2)</f>
        <v>0</v>
      </c>
      <c r="BL1864" s="19" t="s">
        <v>229</v>
      </c>
      <c r="BM1864" s="144" t="s">
        <v>4123</v>
      </c>
    </row>
    <row r="1865" spans="2:65" s="1" customFormat="1" ht="48.75">
      <c r="B1865" s="34"/>
      <c r="D1865" s="150" t="s">
        <v>224</v>
      </c>
      <c r="F1865" s="151" t="s">
        <v>3896</v>
      </c>
      <c r="I1865" s="148"/>
      <c r="L1865" s="34"/>
      <c r="M1865" s="149"/>
      <c r="T1865" s="55"/>
      <c r="AT1865" s="19" t="s">
        <v>224</v>
      </c>
      <c r="AU1865" s="19" t="s">
        <v>236</v>
      </c>
    </row>
    <row r="1866" spans="2:65" s="14" customFormat="1">
      <c r="B1866" s="170"/>
      <c r="D1866" s="150" t="s">
        <v>226</v>
      </c>
      <c r="E1866" s="171" t="s">
        <v>19</v>
      </c>
      <c r="F1866" s="172" t="s">
        <v>4124</v>
      </c>
      <c r="H1866" s="171" t="s">
        <v>19</v>
      </c>
      <c r="I1866" s="173"/>
      <c r="L1866" s="170"/>
      <c r="M1866" s="174"/>
      <c r="T1866" s="175"/>
      <c r="AT1866" s="171" t="s">
        <v>226</v>
      </c>
      <c r="AU1866" s="171" t="s">
        <v>236</v>
      </c>
      <c r="AV1866" s="14" t="s">
        <v>77</v>
      </c>
      <c r="AW1866" s="14" t="s">
        <v>31</v>
      </c>
      <c r="AX1866" s="14" t="s">
        <v>69</v>
      </c>
      <c r="AY1866" s="171" t="s">
        <v>212</v>
      </c>
    </row>
    <row r="1867" spans="2:65" s="12" customFormat="1">
      <c r="B1867" s="152"/>
      <c r="D1867" s="150" t="s">
        <v>226</v>
      </c>
      <c r="E1867" s="153" t="s">
        <v>19</v>
      </c>
      <c r="F1867" s="154" t="s">
        <v>4125</v>
      </c>
      <c r="H1867" s="155">
        <v>6.49</v>
      </c>
      <c r="I1867" s="156"/>
      <c r="L1867" s="152"/>
      <c r="M1867" s="157"/>
      <c r="T1867" s="158"/>
      <c r="AT1867" s="153" t="s">
        <v>226</v>
      </c>
      <c r="AU1867" s="153" t="s">
        <v>236</v>
      </c>
      <c r="AV1867" s="12" t="s">
        <v>79</v>
      </c>
      <c r="AW1867" s="12" t="s">
        <v>31</v>
      </c>
      <c r="AX1867" s="12" t="s">
        <v>69</v>
      </c>
      <c r="AY1867" s="153" t="s">
        <v>212</v>
      </c>
    </row>
    <row r="1868" spans="2:65" s="13" customFormat="1">
      <c r="B1868" s="159"/>
      <c r="D1868" s="150" t="s">
        <v>226</v>
      </c>
      <c r="E1868" s="160" t="s">
        <v>19</v>
      </c>
      <c r="F1868" s="161" t="s">
        <v>228</v>
      </c>
      <c r="H1868" s="162">
        <v>6.49</v>
      </c>
      <c r="I1868" s="163"/>
      <c r="L1868" s="159"/>
      <c r="M1868" s="164"/>
      <c r="T1868" s="165"/>
      <c r="AT1868" s="160" t="s">
        <v>226</v>
      </c>
      <c r="AU1868" s="160" t="s">
        <v>236</v>
      </c>
      <c r="AV1868" s="13" t="s">
        <v>229</v>
      </c>
      <c r="AW1868" s="13" t="s">
        <v>31</v>
      </c>
      <c r="AX1868" s="13" t="s">
        <v>77</v>
      </c>
      <c r="AY1868" s="160" t="s">
        <v>212</v>
      </c>
    </row>
    <row r="1869" spans="2:65" s="1" customFormat="1" ht="21.75" customHeight="1">
      <c r="B1869" s="34"/>
      <c r="C1869" s="133" t="s">
        <v>2067</v>
      </c>
      <c r="D1869" s="133" t="s">
        <v>215</v>
      </c>
      <c r="E1869" s="134" t="s">
        <v>3916</v>
      </c>
      <c r="F1869" s="135" t="s">
        <v>3917</v>
      </c>
      <c r="G1869" s="136" t="s">
        <v>495</v>
      </c>
      <c r="H1869" s="137">
        <v>6.49</v>
      </c>
      <c r="I1869" s="138"/>
      <c r="J1869" s="139">
        <f>ROUND(I1869*H1869,2)</f>
        <v>0</v>
      </c>
      <c r="K1869" s="135" t="s">
        <v>219</v>
      </c>
      <c r="L1869" s="34"/>
      <c r="M1869" s="140" t="s">
        <v>19</v>
      </c>
      <c r="N1869" s="141" t="s">
        <v>40</v>
      </c>
      <c r="P1869" s="142">
        <f>O1869*H1869</f>
        <v>0</v>
      </c>
      <c r="Q1869" s="142">
        <v>6.0429999999999998E-2</v>
      </c>
      <c r="R1869" s="142">
        <f>Q1869*H1869</f>
        <v>0.3921907</v>
      </c>
      <c r="S1869" s="142">
        <v>0</v>
      </c>
      <c r="T1869" s="143">
        <f>S1869*H1869</f>
        <v>0</v>
      </c>
      <c r="AR1869" s="144" t="s">
        <v>229</v>
      </c>
      <c r="AT1869" s="144" t="s">
        <v>215</v>
      </c>
      <c r="AU1869" s="144" t="s">
        <v>236</v>
      </c>
      <c r="AY1869" s="19" t="s">
        <v>212</v>
      </c>
      <c r="BE1869" s="145">
        <f>IF(N1869="základní",J1869,0)</f>
        <v>0</v>
      </c>
      <c r="BF1869" s="145">
        <f>IF(N1869="snížená",J1869,0)</f>
        <v>0</v>
      </c>
      <c r="BG1869" s="145">
        <f>IF(N1869="zákl. přenesená",J1869,0)</f>
        <v>0</v>
      </c>
      <c r="BH1869" s="145">
        <f>IF(N1869="sníž. přenesená",J1869,0)</f>
        <v>0</v>
      </c>
      <c r="BI1869" s="145">
        <f>IF(N1869="nulová",J1869,0)</f>
        <v>0</v>
      </c>
      <c r="BJ1869" s="19" t="s">
        <v>77</v>
      </c>
      <c r="BK1869" s="145">
        <f>ROUND(I1869*H1869,2)</f>
        <v>0</v>
      </c>
      <c r="BL1869" s="19" t="s">
        <v>229</v>
      </c>
      <c r="BM1869" s="144" t="s">
        <v>4126</v>
      </c>
    </row>
    <row r="1870" spans="2:65" s="1" customFormat="1">
      <c r="B1870" s="34"/>
      <c r="D1870" s="146" t="s">
        <v>222</v>
      </c>
      <c r="F1870" s="147" t="s">
        <v>3919</v>
      </c>
      <c r="I1870" s="148"/>
      <c r="L1870" s="34"/>
      <c r="M1870" s="149"/>
      <c r="T1870" s="55"/>
      <c r="AT1870" s="19" t="s">
        <v>222</v>
      </c>
      <c r="AU1870" s="19" t="s">
        <v>236</v>
      </c>
    </row>
    <row r="1871" spans="2:65" s="14" customFormat="1">
      <c r="B1871" s="170"/>
      <c r="D1871" s="150" t="s">
        <v>226</v>
      </c>
      <c r="E1871" s="171" t="s">
        <v>19</v>
      </c>
      <c r="F1871" s="172" t="s">
        <v>4127</v>
      </c>
      <c r="H1871" s="171" t="s">
        <v>19</v>
      </c>
      <c r="I1871" s="173"/>
      <c r="L1871" s="170"/>
      <c r="M1871" s="174"/>
      <c r="T1871" s="175"/>
      <c r="AT1871" s="171" t="s">
        <v>226</v>
      </c>
      <c r="AU1871" s="171" t="s">
        <v>236</v>
      </c>
      <c r="AV1871" s="14" t="s">
        <v>77</v>
      </c>
      <c r="AW1871" s="14" t="s">
        <v>31</v>
      </c>
      <c r="AX1871" s="14" t="s">
        <v>69</v>
      </c>
      <c r="AY1871" s="171" t="s">
        <v>212</v>
      </c>
    </row>
    <row r="1872" spans="2:65" s="12" customFormat="1">
      <c r="B1872" s="152"/>
      <c r="D1872" s="150" t="s">
        <v>226</v>
      </c>
      <c r="E1872" s="153" t="s">
        <v>19</v>
      </c>
      <c r="F1872" s="154" t="s">
        <v>4128</v>
      </c>
      <c r="H1872" s="155">
        <v>6.49</v>
      </c>
      <c r="I1872" s="156"/>
      <c r="L1872" s="152"/>
      <c r="M1872" s="157"/>
      <c r="T1872" s="158"/>
      <c r="AT1872" s="153" t="s">
        <v>226</v>
      </c>
      <c r="AU1872" s="153" t="s">
        <v>236</v>
      </c>
      <c r="AV1872" s="12" t="s">
        <v>79</v>
      </c>
      <c r="AW1872" s="12" t="s">
        <v>31</v>
      </c>
      <c r="AX1872" s="12" t="s">
        <v>69</v>
      </c>
      <c r="AY1872" s="153" t="s">
        <v>212</v>
      </c>
    </row>
    <row r="1873" spans="2:65" s="13" customFormat="1">
      <c r="B1873" s="159"/>
      <c r="D1873" s="150" t="s">
        <v>226</v>
      </c>
      <c r="E1873" s="160" t="s">
        <v>19</v>
      </c>
      <c r="F1873" s="161" t="s">
        <v>228</v>
      </c>
      <c r="H1873" s="162">
        <v>6.49</v>
      </c>
      <c r="I1873" s="163"/>
      <c r="L1873" s="159"/>
      <c r="M1873" s="164"/>
      <c r="T1873" s="165"/>
      <c r="AT1873" s="160" t="s">
        <v>226</v>
      </c>
      <c r="AU1873" s="160" t="s">
        <v>236</v>
      </c>
      <c r="AV1873" s="13" t="s">
        <v>229</v>
      </c>
      <c r="AW1873" s="13" t="s">
        <v>31</v>
      </c>
      <c r="AX1873" s="13" t="s">
        <v>77</v>
      </c>
      <c r="AY1873" s="160" t="s">
        <v>212</v>
      </c>
    </row>
    <row r="1874" spans="2:65" s="1" customFormat="1" ht="16.5" customHeight="1">
      <c r="B1874" s="34"/>
      <c r="C1874" s="133" t="s">
        <v>2074</v>
      </c>
      <c r="D1874" s="133" t="s">
        <v>215</v>
      </c>
      <c r="E1874" s="134" t="s">
        <v>3950</v>
      </c>
      <c r="F1874" s="135" t="s">
        <v>3951</v>
      </c>
      <c r="G1874" s="136" t="s">
        <v>495</v>
      </c>
      <c r="H1874" s="137">
        <v>6.49</v>
      </c>
      <c r="I1874" s="138"/>
      <c r="J1874" s="139">
        <f>ROUND(I1874*H1874,2)</f>
        <v>0</v>
      </c>
      <c r="K1874" s="135" t="s">
        <v>219</v>
      </c>
      <c r="L1874" s="34"/>
      <c r="M1874" s="140" t="s">
        <v>19</v>
      </c>
      <c r="N1874" s="141" t="s">
        <v>40</v>
      </c>
      <c r="P1874" s="142">
        <f>O1874*H1874</f>
        <v>0</v>
      </c>
      <c r="Q1874" s="142">
        <v>6.1500000000000001E-3</v>
      </c>
      <c r="R1874" s="142">
        <f>Q1874*H1874</f>
        <v>3.9913500000000005E-2</v>
      </c>
      <c r="S1874" s="142">
        <v>0</v>
      </c>
      <c r="T1874" s="143">
        <f>S1874*H1874</f>
        <v>0</v>
      </c>
      <c r="AR1874" s="144" t="s">
        <v>229</v>
      </c>
      <c r="AT1874" s="144" t="s">
        <v>215</v>
      </c>
      <c r="AU1874" s="144" t="s">
        <v>236</v>
      </c>
      <c r="AY1874" s="19" t="s">
        <v>212</v>
      </c>
      <c r="BE1874" s="145">
        <f>IF(N1874="základní",J1874,0)</f>
        <v>0</v>
      </c>
      <c r="BF1874" s="145">
        <f>IF(N1874="snížená",J1874,0)</f>
        <v>0</v>
      </c>
      <c r="BG1874" s="145">
        <f>IF(N1874="zákl. přenesená",J1874,0)</f>
        <v>0</v>
      </c>
      <c r="BH1874" s="145">
        <f>IF(N1874="sníž. přenesená",J1874,0)</f>
        <v>0</v>
      </c>
      <c r="BI1874" s="145">
        <f>IF(N1874="nulová",J1874,0)</f>
        <v>0</v>
      </c>
      <c r="BJ1874" s="19" t="s">
        <v>77</v>
      </c>
      <c r="BK1874" s="145">
        <f>ROUND(I1874*H1874,2)</f>
        <v>0</v>
      </c>
      <c r="BL1874" s="19" t="s">
        <v>229</v>
      </c>
      <c r="BM1874" s="144" t="s">
        <v>4129</v>
      </c>
    </row>
    <row r="1875" spans="2:65" s="1" customFormat="1">
      <c r="B1875" s="34"/>
      <c r="D1875" s="146" t="s">
        <v>222</v>
      </c>
      <c r="F1875" s="147" t="s">
        <v>3953</v>
      </c>
      <c r="I1875" s="148"/>
      <c r="L1875" s="34"/>
      <c r="M1875" s="149"/>
      <c r="T1875" s="55"/>
      <c r="AT1875" s="19" t="s">
        <v>222</v>
      </c>
      <c r="AU1875" s="19" t="s">
        <v>236</v>
      </c>
    </row>
    <row r="1876" spans="2:65" s="14" customFormat="1">
      <c r="B1876" s="170"/>
      <c r="D1876" s="150" t="s">
        <v>226</v>
      </c>
      <c r="E1876" s="171" t="s">
        <v>19</v>
      </c>
      <c r="F1876" s="172" t="s">
        <v>3954</v>
      </c>
      <c r="H1876" s="171" t="s">
        <v>19</v>
      </c>
      <c r="I1876" s="173"/>
      <c r="L1876" s="170"/>
      <c r="M1876" s="174"/>
      <c r="T1876" s="175"/>
      <c r="AT1876" s="171" t="s">
        <v>226</v>
      </c>
      <c r="AU1876" s="171" t="s">
        <v>236</v>
      </c>
      <c r="AV1876" s="14" t="s">
        <v>77</v>
      </c>
      <c r="AW1876" s="14" t="s">
        <v>31</v>
      </c>
      <c r="AX1876" s="14" t="s">
        <v>69</v>
      </c>
      <c r="AY1876" s="171" t="s">
        <v>212</v>
      </c>
    </row>
    <row r="1877" spans="2:65" s="12" customFormat="1">
      <c r="B1877" s="152"/>
      <c r="D1877" s="150" t="s">
        <v>226</v>
      </c>
      <c r="E1877" s="153" t="s">
        <v>19</v>
      </c>
      <c r="F1877" s="154" t="s">
        <v>4130</v>
      </c>
      <c r="H1877" s="155">
        <v>6.49</v>
      </c>
      <c r="I1877" s="156"/>
      <c r="L1877" s="152"/>
      <c r="M1877" s="157"/>
      <c r="T1877" s="158"/>
      <c r="AT1877" s="153" t="s">
        <v>226</v>
      </c>
      <c r="AU1877" s="153" t="s">
        <v>236</v>
      </c>
      <c r="AV1877" s="12" t="s">
        <v>79</v>
      </c>
      <c r="AW1877" s="12" t="s">
        <v>31</v>
      </c>
      <c r="AX1877" s="12" t="s">
        <v>69</v>
      </c>
      <c r="AY1877" s="153" t="s">
        <v>212</v>
      </c>
    </row>
    <row r="1878" spans="2:65" s="13" customFormat="1">
      <c r="B1878" s="159"/>
      <c r="D1878" s="150" t="s">
        <v>226</v>
      </c>
      <c r="E1878" s="160" t="s">
        <v>19</v>
      </c>
      <c r="F1878" s="161" t="s">
        <v>228</v>
      </c>
      <c r="H1878" s="162">
        <v>6.49</v>
      </c>
      <c r="I1878" s="163"/>
      <c r="L1878" s="159"/>
      <c r="M1878" s="164"/>
      <c r="T1878" s="165"/>
      <c r="AT1878" s="160" t="s">
        <v>226</v>
      </c>
      <c r="AU1878" s="160" t="s">
        <v>236</v>
      </c>
      <c r="AV1878" s="13" t="s">
        <v>229</v>
      </c>
      <c r="AW1878" s="13" t="s">
        <v>31</v>
      </c>
      <c r="AX1878" s="13" t="s">
        <v>77</v>
      </c>
      <c r="AY1878" s="160" t="s">
        <v>212</v>
      </c>
    </row>
    <row r="1879" spans="2:65" s="1" customFormat="1" ht="21.75" customHeight="1">
      <c r="B1879" s="34"/>
      <c r="C1879" s="133" t="s">
        <v>2088</v>
      </c>
      <c r="D1879" s="133" t="s">
        <v>215</v>
      </c>
      <c r="E1879" s="134" t="s">
        <v>4131</v>
      </c>
      <c r="F1879" s="135" t="s">
        <v>4132</v>
      </c>
      <c r="G1879" s="136" t="s">
        <v>495</v>
      </c>
      <c r="H1879" s="137">
        <v>6.49</v>
      </c>
      <c r="I1879" s="138"/>
      <c r="J1879" s="139">
        <f>ROUND(I1879*H1879,2)</f>
        <v>0</v>
      </c>
      <c r="K1879" s="135" t="s">
        <v>219</v>
      </c>
      <c r="L1879" s="34"/>
      <c r="M1879" s="140" t="s">
        <v>19</v>
      </c>
      <c r="N1879" s="141" t="s">
        <v>40</v>
      </c>
      <c r="P1879" s="142">
        <f>O1879*H1879</f>
        <v>0</v>
      </c>
      <c r="Q1879" s="142">
        <v>4.3800000000000002E-3</v>
      </c>
      <c r="R1879" s="142">
        <f>Q1879*H1879</f>
        <v>2.8426200000000002E-2</v>
      </c>
      <c r="S1879" s="142">
        <v>0</v>
      </c>
      <c r="T1879" s="143">
        <f>S1879*H1879</f>
        <v>0</v>
      </c>
      <c r="AR1879" s="144" t="s">
        <v>229</v>
      </c>
      <c r="AT1879" s="144" t="s">
        <v>215</v>
      </c>
      <c r="AU1879" s="144" t="s">
        <v>236</v>
      </c>
      <c r="AY1879" s="19" t="s">
        <v>212</v>
      </c>
      <c r="BE1879" s="145">
        <f>IF(N1879="základní",J1879,0)</f>
        <v>0</v>
      </c>
      <c r="BF1879" s="145">
        <f>IF(N1879="snížená",J1879,0)</f>
        <v>0</v>
      </c>
      <c r="BG1879" s="145">
        <f>IF(N1879="zákl. přenesená",J1879,0)</f>
        <v>0</v>
      </c>
      <c r="BH1879" s="145">
        <f>IF(N1879="sníž. přenesená",J1879,0)</f>
        <v>0</v>
      </c>
      <c r="BI1879" s="145">
        <f>IF(N1879="nulová",J1879,0)</f>
        <v>0</v>
      </c>
      <c r="BJ1879" s="19" t="s">
        <v>77</v>
      </c>
      <c r="BK1879" s="145">
        <f>ROUND(I1879*H1879,2)</f>
        <v>0</v>
      </c>
      <c r="BL1879" s="19" t="s">
        <v>229</v>
      </c>
      <c r="BM1879" s="144" t="s">
        <v>4133</v>
      </c>
    </row>
    <row r="1880" spans="2:65" s="1" customFormat="1">
      <c r="B1880" s="34"/>
      <c r="D1880" s="146" t="s">
        <v>222</v>
      </c>
      <c r="F1880" s="147" t="s">
        <v>4134</v>
      </c>
      <c r="I1880" s="148"/>
      <c r="L1880" s="34"/>
      <c r="M1880" s="149"/>
      <c r="T1880" s="55"/>
      <c r="AT1880" s="19" t="s">
        <v>222</v>
      </c>
      <c r="AU1880" s="19" t="s">
        <v>236</v>
      </c>
    </row>
    <row r="1881" spans="2:65" s="14" customFormat="1" ht="22.5">
      <c r="B1881" s="170"/>
      <c r="D1881" s="150" t="s">
        <v>226</v>
      </c>
      <c r="E1881" s="171" t="s">
        <v>19</v>
      </c>
      <c r="F1881" s="172" t="s">
        <v>4135</v>
      </c>
      <c r="H1881" s="171" t="s">
        <v>19</v>
      </c>
      <c r="I1881" s="173"/>
      <c r="L1881" s="170"/>
      <c r="M1881" s="174"/>
      <c r="T1881" s="175"/>
      <c r="AT1881" s="171" t="s">
        <v>226</v>
      </c>
      <c r="AU1881" s="171" t="s">
        <v>236</v>
      </c>
      <c r="AV1881" s="14" t="s">
        <v>77</v>
      </c>
      <c r="AW1881" s="14" t="s">
        <v>31</v>
      </c>
      <c r="AX1881" s="14" t="s">
        <v>69</v>
      </c>
      <c r="AY1881" s="171" t="s">
        <v>212</v>
      </c>
    </row>
    <row r="1882" spans="2:65" s="12" customFormat="1">
      <c r="B1882" s="152"/>
      <c r="D1882" s="150" t="s">
        <v>226</v>
      </c>
      <c r="E1882" s="153" t="s">
        <v>19</v>
      </c>
      <c r="F1882" s="154" t="s">
        <v>4136</v>
      </c>
      <c r="H1882" s="155">
        <v>6.49</v>
      </c>
      <c r="I1882" s="156"/>
      <c r="L1882" s="152"/>
      <c r="M1882" s="157"/>
      <c r="T1882" s="158"/>
      <c r="AT1882" s="153" t="s">
        <v>226</v>
      </c>
      <c r="AU1882" s="153" t="s">
        <v>236</v>
      </c>
      <c r="AV1882" s="12" t="s">
        <v>79</v>
      </c>
      <c r="AW1882" s="12" t="s">
        <v>31</v>
      </c>
      <c r="AX1882" s="12" t="s">
        <v>69</v>
      </c>
      <c r="AY1882" s="153" t="s">
        <v>212</v>
      </c>
    </row>
    <row r="1883" spans="2:65" s="13" customFormat="1">
      <c r="B1883" s="159"/>
      <c r="D1883" s="150" t="s">
        <v>226</v>
      </c>
      <c r="E1883" s="160" t="s">
        <v>19</v>
      </c>
      <c r="F1883" s="161" t="s">
        <v>228</v>
      </c>
      <c r="H1883" s="162">
        <v>6.49</v>
      </c>
      <c r="I1883" s="163"/>
      <c r="L1883" s="159"/>
      <c r="M1883" s="164"/>
      <c r="T1883" s="165"/>
      <c r="AT1883" s="160" t="s">
        <v>226</v>
      </c>
      <c r="AU1883" s="160" t="s">
        <v>236</v>
      </c>
      <c r="AV1883" s="13" t="s">
        <v>229</v>
      </c>
      <c r="AW1883" s="13" t="s">
        <v>31</v>
      </c>
      <c r="AX1883" s="13" t="s">
        <v>77</v>
      </c>
      <c r="AY1883" s="160" t="s">
        <v>212</v>
      </c>
    </row>
    <row r="1884" spans="2:65" s="1" customFormat="1" ht="24.2" customHeight="1">
      <c r="B1884" s="34"/>
      <c r="C1884" s="133" t="s">
        <v>2094</v>
      </c>
      <c r="D1884" s="133" t="s">
        <v>215</v>
      </c>
      <c r="E1884" s="134" t="s">
        <v>4137</v>
      </c>
      <c r="F1884" s="135" t="s">
        <v>4138</v>
      </c>
      <c r="G1884" s="136" t="s">
        <v>495</v>
      </c>
      <c r="H1884" s="137">
        <v>6.49</v>
      </c>
      <c r="I1884" s="138"/>
      <c r="J1884" s="139">
        <f>ROUND(I1884*H1884,2)</f>
        <v>0</v>
      </c>
      <c r="K1884" s="135" t="s">
        <v>219</v>
      </c>
      <c r="L1884" s="34"/>
      <c r="M1884" s="140" t="s">
        <v>19</v>
      </c>
      <c r="N1884" s="141" t="s">
        <v>40</v>
      </c>
      <c r="P1884" s="142">
        <f>O1884*H1884</f>
        <v>0</v>
      </c>
      <c r="Q1884" s="142">
        <v>3.798E-2</v>
      </c>
      <c r="R1884" s="142">
        <f>Q1884*H1884</f>
        <v>0.24649020000000002</v>
      </c>
      <c r="S1884" s="142">
        <v>0</v>
      </c>
      <c r="T1884" s="143">
        <f>S1884*H1884</f>
        <v>0</v>
      </c>
      <c r="AR1884" s="144" t="s">
        <v>229</v>
      </c>
      <c r="AT1884" s="144" t="s">
        <v>215</v>
      </c>
      <c r="AU1884" s="144" t="s">
        <v>236</v>
      </c>
      <c r="AY1884" s="19" t="s">
        <v>212</v>
      </c>
      <c r="BE1884" s="145">
        <f>IF(N1884="základní",J1884,0)</f>
        <v>0</v>
      </c>
      <c r="BF1884" s="145">
        <f>IF(N1884="snížená",J1884,0)</f>
        <v>0</v>
      </c>
      <c r="BG1884" s="145">
        <f>IF(N1884="zákl. přenesená",J1884,0)</f>
        <v>0</v>
      </c>
      <c r="BH1884" s="145">
        <f>IF(N1884="sníž. přenesená",J1884,0)</f>
        <v>0</v>
      </c>
      <c r="BI1884" s="145">
        <f>IF(N1884="nulová",J1884,0)</f>
        <v>0</v>
      </c>
      <c r="BJ1884" s="19" t="s">
        <v>77</v>
      </c>
      <c r="BK1884" s="145">
        <f>ROUND(I1884*H1884,2)</f>
        <v>0</v>
      </c>
      <c r="BL1884" s="19" t="s">
        <v>229</v>
      </c>
      <c r="BM1884" s="144" t="s">
        <v>4139</v>
      </c>
    </row>
    <row r="1885" spans="2:65" s="1" customFormat="1">
      <c r="B1885" s="34"/>
      <c r="D1885" s="146" t="s">
        <v>222</v>
      </c>
      <c r="F1885" s="147" t="s">
        <v>4140</v>
      </c>
      <c r="I1885" s="148"/>
      <c r="L1885" s="34"/>
      <c r="M1885" s="149"/>
      <c r="T1885" s="55"/>
      <c r="AT1885" s="19" t="s">
        <v>222</v>
      </c>
      <c r="AU1885" s="19" t="s">
        <v>236</v>
      </c>
    </row>
    <row r="1886" spans="2:65" s="14" customFormat="1">
      <c r="B1886" s="170"/>
      <c r="D1886" s="150" t="s">
        <v>226</v>
      </c>
      <c r="E1886" s="171" t="s">
        <v>19</v>
      </c>
      <c r="F1886" s="172" t="s">
        <v>4141</v>
      </c>
      <c r="H1886" s="171" t="s">
        <v>19</v>
      </c>
      <c r="I1886" s="173"/>
      <c r="L1886" s="170"/>
      <c r="M1886" s="174"/>
      <c r="T1886" s="175"/>
      <c r="AT1886" s="171" t="s">
        <v>226</v>
      </c>
      <c r="AU1886" s="171" t="s">
        <v>236</v>
      </c>
      <c r="AV1886" s="14" t="s">
        <v>77</v>
      </c>
      <c r="AW1886" s="14" t="s">
        <v>31</v>
      </c>
      <c r="AX1886" s="14" t="s">
        <v>69</v>
      </c>
      <c r="AY1886" s="171" t="s">
        <v>212</v>
      </c>
    </row>
    <row r="1887" spans="2:65" s="14" customFormat="1">
      <c r="B1887" s="170"/>
      <c r="D1887" s="150" t="s">
        <v>226</v>
      </c>
      <c r="E1887" s="171" t="s">
        <v>19</v>
      </c>
      <c r="F1887" s="172" t="s">
        <v>4142</v>
      </c>
      <c r="H1887" s="171" t="s">
        <v>19</v>
      </c>
      <c r="I1887" s="173"/>
      <c r="L1887" s="170"/>
      <c r="M1887" s="174"/>
      <c r="T1887" s="175"/>
      <c r="AT1887" s="171" t="s">
        <v>226</v>
      </c>
      <c r="AU1887" s="171" t="s">
        <v>236</v>
      </c>
      <c r="AV1887" s="14" t="s">
        <v>77</v>
      </c>
      <c r="AW1887" s="14" t="s">
        <v>31</v>
      </c>
      <c r="AX1887" s="14" t="s">
        <v>69</v>
      </c>
      <c r="AY1887" s="171" t="s">
        <v>212</v>
      </c>
    </row>
    <row r="1888" spans="2:65" s="12" customFormat="1">
      <c r="B1888" s="152"/>
      <c r="D1888" s="150" t="s">
        <v>226</v>
      </c>
      <c r="E1888" s="153" t="s">
        <v>19</v>
      </c>
      <c r="F1888" s="154" t="s">
        <v>4143</v>
      </c>
      <c r="H1888" s="155">
        <v>6.49</v>
      </c>
      <c r="I1888" s="156"/>
      <c r="L1888" s="152"/>
      <c r="M1888" s="157"/>
      <c r="T1888" s="158"/>
      <c r="AT1888" s="153" t="s">
        <v>226</v>
      </c>
      <c r="AU1888" s="153" t="s">
        <v>236</v>
      </c>
      <c r="AV1888" s="12" t="s">
        <v>79</v>
      </c>
      <c r="AW1888" s="12" t="s">
        <v>31</v>
      </c>
      <c r="AX1888" s="12" t="s">
        <v>69</v>
      </c>
      <c r="AY1888" s="153" t="s">
        <v>212</v>
      </c>
    </row>
    <row r="1889" spans="2:65" s="13" customFormat="1">
      <c r="B1889" s="159"/>
      <c r="D1889" s="150" t="s">
        <v>226</v>
      </c>
      <c r="E1889" s="160" t="s">
        <v>19</v>
      </c>
      <c r="F1889" s="161" t="s">
        <v>228</v>
      </c>
      <c r="H1889" s="162">
        <v>6.49</v>
      </c>
      <c r="I1889" s="163"/>
      <c r="L1889" s="159"/>
      <c r="M1889" s="164"/>
      <c r="T1889" s="165"/>
      <c r="AT1889" s="160" t="s">
        <v>226</v>
      </c>
      <c r="AU1889" s="160" t="s">
        <v>236</v>
      </c>
      <c r="AV1889" s="13" t="s">
        <v>229</v>
      </c>
      <c r="AW1889" s="13" t="s">
        <v>31</v>
      </c>
      <c r="AX1889" s="13" t="s">
        <v>77</v>
      </c>
      <c r="AY1889" s="160" t="s">
        <v>212</v>
      </c>
    </row>
    <row r="1890" spans="2:65" s="1" customFormat="1" ht="24.2" customHeight="1">
      <c r="B1890" s="34"/>
      <c r="C1890" s="133" t="s">
        <v>2101</v>
      </c>
      <c r="D1890" s="133" t="s">
        <v>215</v>
      </c>
      <c r="E1890" s="134" t="s">
        <v>4144</v>
      </c>
      <c r="F1890" s="135" t="s">
        <v>4145</v>
      </c>
      <c r="G1890" s="136" t="s">
        <v>495</v>
      </c>
      <c r="H1890" s="137">
        <v>6.8150000000000004</v>
      </c>
      <c r="I1890" s="138"/>
      <c r="J1890" s="139">
        <f>ROUND(I1890*H1890,2)</f>
        <v>0</v>
      </c>
      <c r="K1890" s="135" t="s">
        <v>219</v>
      </c>
      <c r="L1890" s="34"/>
      <c r="M1890" s="140" t="s">
        <v>19</v>
      </c>
      <c r="N1890" s="141" t="s">
        <v>40</v>
      </c>
      <c r="P1890" s="142">
        <f>O1890*H1890</f>
        <v>0</v>
      </c>
      <c r="Q1890" s="142">
        <v>1.3999999999999999E-4</v>
      </c>
      <c r="R1890" s="142">
        <f>Q1890*H1890</f>
        <v>9.5409999999999994E-4</v>
      </c>
      <c r="S1890" s="142">
        <v>0</v>
      </c>
      <c r="T1890" s="143">
        <f>S1890*H1890</f>
        <v>0</v>
      </c>
      <c r="AR1890" s="144" t="s">
        <v>229</v>
      </c>
      <c r="AT1890" s="144" t="s">
        <v>215</v>
      </c>
      <c r="AU1890" s="144" t="s">
        <v>236</v>
      </c>
      <c r="AY1890" s="19" t="s">
        <v>212</v>
      </c>
      <c r="BE1890" s="145">
        <f>IF(N1890="základní",J1890,0)</f>
        <v>0</v>
      </c>
      <c r="BF1890" s="145">
        <f>IF(N1890="snížená",J1890,0)</f>
        <v>0</v>
      </c>
      <c r="BG1890" s="145">
        <f>IF(N1890="zákl. přenesená",J1890,0)</f>
        <v>0</v>
      </c>
      <c r="BH1890" s="145">
        <f>IF(N1890="sníž. přenesená",J1890,0)</f>
        <v>0</v>
      </c>
      <c r="BI1890" s="145">
        <f>IF(N1890="nulová",J1890,0)</f>
        <v>0</v>
      </c>
      <c r="BJ1890" s="19" t="s">
        <v>77</v>
      </c>
      <c r="BK1890" s="145">
        <f>ROUND(I1890*H1890,2)</f>
        <v>0</v>
      </c>
      <c r="BL1890" s="19" t="s">
        <v>229</v>
      </c>
      <c r="BM1890" s="144" t="s">
        <v>4146</v>
      </c>
    </row>
    <row r="1891" spans="2:65" s="1" customFormat="1">
      <c r="B1891" s="34"/>
      <c r="D1891" s="146" t="s">
        <v>222</v>
      </c>
      <c r="F1891" s="147" t="s">
        <v>4147</v>
      </c>
      <c r="I1891" s="148"/>
      <c r="L1891" s="34"/>
      <c r="M1891" s="149"/>
      <c r="T1891" s="55"/>
      <c r="AT1891" s="19" t="s">
        <v>222</v>
      </c>
      <c r="AU1891" s="19" t="s">
        <v>236</v>
      </c>
    </row>
    <row r="1892" spans="2:65" s="14" customFormat="1">
      <c r="B1892" s="170"/>
      <c r="D1892" s="150" t="s">
        <v>226</v>
      </c>
      <c r="E1892" s="171" t="s">
        <v>19</v>
      </c>
      <c r="F1892" s="172" t="s">
        <v>4148</v>
      </c>
      <c r="H1892" s="171" t="s">
        <v>19</v>
      </c>
      <c r="I1892" s="173"/>
      <c r="L1892" s="170"/>
      <c r="M1892" s="174"/>
      <c r="T1892" s="175"/>
      <c r="AT1892" s="171" t="s">
        <v>226</v>
      </c>
      <c r="AU1892" s="171" t="s">
        <v>236</v>
      </c>
      <c r="AV1892" s="14" t="s">
        <v>77</v>
      </c>
      <c r="AW1892" s="14" t="s">
        <v>31</v>
      </c>
      <c r="AX1892" s="14" t="s">
        <v>69</v>
      </c>
      <c r="AY1892" s="171" t="s">
        <v>212</v>
      </c>
    </row>
    <row r="1893" spans="2:65" s="12" customFormat="1">
      <c r="B1893" s="152"/>
      <c r="D1893" s="150" t="s">
        <v>226</v>
      </c>
      <c r="E1893" s="153" t="s">
        <v>19</v>
      </c>
      <c r="F1893" s="154" t="s">
        <v>4149</v>
      </c>
      <c r="H1893" s="155">
        <v>6.8150000000000004</v>
      </c>
      <c r="I1893" s="156"/>
      <c r="L1893" s="152"/>
      <c r="M1893" s="157"/>
      <c r="T1893" s="158"/>
      <c r="AT1893" s="153" t="s">
        <v>226</v>
      </c>
      <c r="AU1893" s="153" t="s">
        <v>236</v>
      </c>
      <c r="AV1893" s="12" t="s">
        <v>79</v>
      </c>
      <c r="AW1893" s="12" t="s">
        <v>31</v>
      </c>
      <c r="AX1893" s="12" t="s">
        <v>69</v>
      </c>
      <c r="AY1893" s="153" t="s">
        <v>212</v>
      </c>
    </row>
    <row r="1894" spans="2:65" s="13" customFormat="1">
      <c r="B1894" s="159"/>
      <c r="D1894" s="150" t="s">
        <v>226</v>
      </c>
      <c r="E1894" s="160" t="s">
        <v>19</v>
      </c>
      <c r="F1894" s="161" t="s">
        <v>228</v>
      </c>
      <c r="H1894" s="162">
        <v>6.8150000000000004</v>
      </c>
      <c r="I1894" s="163"/>
      <c r="L1894" s="159"/>
      <c r="M1894" s="164"/>
      <c r="T1894" s="165"/>
      <c r="AT1894" s="160" t="s">
        <v>226</v>
      </c>
      <c r="AU1894" s="160" t="s">
        <v>236</v>
      </c>
      <c r="AV1894" s="13" t="s">
        <v>229</v>
      </c>
      <c r="AW1894" s="13" t="s">
        <v>31</v>
      </c>
      <c r="AX1894" s="13" t="s">
        <v>77</v>
      </c>
      <c r="AY1894" s="160" t="s">
        <v>212</v>
      </c>
    </row>
    <row r="1895" spans="2:65" s="1" customFormat="1" ht="24.2" customHeight="1">
      <c r="B1895" s="34"/>
      <c r="C1895" s="133" t="s">
        <v>2108</v>
      </c>
      <c r="D1895" s="133" t="s">
        <v>215</v>
      </c>
      <c r="E1895" s="134" t="s">
        <v>4150</v>
      </c>
      <c r="F1895" s="135" t="s">
        <v>4151</v>
      </c>
      <c r="G1895" s="136" t="s">
        <v>495</v>
      </c>
      <c r="H1895" s="137">
        <v>6.8150000000000004</v>
      </c>
      <c r="I1895" s="138"/>
      <c r="J1895" s="139">
        <f>ROUND(I1895*H1895,2)</f>
        <v>0</v>
      </c>
      <c r="K1895" s="135" t="s">
        <v>219</v>
      </c>
      <c r="L1895" s="34"/>
      <c r="M1895" s="140" t="s">
        <v>19</v>
      </c>
      <c r="N1895" s="141" t="s">
        <v>40</v>
      </c>
      <c r="P1895" s="142">
        <f>O1895*H1895</f>
        <v>0</v>
      </c>
      <c r="Q1895" s="142">
        <v>2.0000000000000001E-4</v>
      </c>
      <c r="R1895" s="142">
        <f>Q1895*H1895</f>
        <v>1.3630000000000001E-3</v>
      </c>
      <c r="S1895" s="142">
        <v>0</v>
      </c>
      <c r="T1895" s="143">
        <f>S1895*H1895</f>
        <v>0</v>
      </c>
      <c r="AR1895" s="144" t="s">
        <v>229</v>
      </c>
      <c r="AT1895" s="144" t="s">
        <v>215</v>
      </c>
      <c r="AU1895" s="144" t="s">
        <v>236</v>
      </c>
      <c r="AY1895" s="19" t="s">
        <v>212</v>
      </c>
      <c r="BE1895" s="145">
        <f>IF(N1895="základní",J1895,0)</f>
        <v>0</v>
      </c>
      <c r="BF1895" s="145">
        <f>IF(N1895="snížená",J1895,0)</f>
        <v>0</v>
      </c>
      <c r="BG1895" s="145">
        <f>IF(N1895="zákl. přenesená",J1895,0)</f>
        <v>0</v>
      </c>
      <c r="BH1895" s="145">
        <f>IF(N1895="sníž. přenesená",J1895,0)</f>
        <v>0</v>
      </c>
      <c r="BI1895" s="145">
        <f>IF(N1895="nulová",J1895,0)</f>
        <v>0</v>
      </c>
      <c r="BJ1895" s="19" t="s">
        <v>77</v>
      </c>
      <c r="BK1895" s="145">
        <f>ROUND(I1895*H1895,2)</f>
        <v>0</v>
      </c>
      <c r="BL1895" s="19" t="s">
        <v>229</v>
      </c>
      <c r="BM1895" s="144" t="s">
        <v>4152</v>
      </c>
    </row>
    <row r="1896" spans="2:65" s="1" customFormat="1">
      <c r="B1896" s="34"/>
      <c r="D1896" s="146" t="s">
        <v>222</v>
      </c>
      <c r="F1896" s="147" t="s">
        <v>4153</v>
      </c>
      <c r="I1896" s="148"/>
      <c r="L1896" s="34"/>
      <c r="M1896" s="149"/>
      <c r="T1896" s="55"/>
      <c r="AT1896" s="19" t="s">
        <v>222</v>
      </c>
      <c r="AU1896" s="19" t="s">
        <v>236</v>
      </c>
    </row>
    <row r="1897" spans="2:65" s="14" customFormat="1">
      <c r="B1897" s="170"/>
      <c r="D1897" s="150" t="s">
        <v>226</v>
      </c>
      <c r="E1897" s="171" t="s">
        <v>19</v>
      </c>
      <c r="F1897" s="172" t="s">
        <v>4154</v>
      </c>
      <c r="H1897" s="171" t="s">
        <v>19</v>
      </c>
      <c r="I1897" s="173"/>
      <c r="L1897" s="170"/>
      <c r="M1897" s="174"/>
      <c r="T1897" s="175"/>
      <c r="AT1897" s="171" t="s">
        <v>226</v>
      </c>
      <c r="AU1897" s="171" t="s">
        <v>236</v>
      </c>
      <c r="AV1897" s="14" t="s">
        <v>77</v>
      </c>
      <c r="AW1897" s="14" t="s">
        <v>31</v>
      </c>
      <c r="AX1897" s="14" t="s">
        <v>69</v>
      </c>
      <c r="AY1897" s="171" t="s">
        <v>212</v>
      </c>
    </row>
    <row r="1898" spans="2:65" s="12" customFormat="1">
      <c r="B1898" s="152"/>
      <c r="D1898" s="150" t="s">
        <v>226</v>
      </c>
      <c r="E1898" s="153" t="s">
        <v>19</v>
      </c>
      <c r="F1898" s="154" t="s">
        <v>4155</v>
      </c>
      <c r="H1898" s="155">
        <v>6.8150000000000004</v>
      </c>
      <c r="I1898" s="156"/>
      <c r="L1898" s="152"/>
      <c r="M1898" s="157"/>
      <c r="T1898" s="158"/>
      <c r="AT1898" s="153" t="s">
        <v>226</v>
      </c>
      <c r="AU1898" s="153" t="s">
        <v>236</v>
      </c>
      <c r="AV1898" s="12" t="s">
        <v>79</v>
      </c>
      <c r="AW1898" s="12" t="s">
        <v>31</v>
      </c>
      <c r="AX1898" s="12" t="s">
        <v>69</v>
      </c>
      <c r="AY1898" s="153" t="s">
        <v>212</v>
      </c>
    </row>
    <row r="1899" spans="2:65" s="13" customFormat="1">
      <c r="B1899" s="159"/>
      <c r="D1899" s="150" t="s">
        <v>226</v>
      </c>
      <c r="E1899" s="160" t="s">
        <v>19</v>
      </c>
      <c r="F1899" s="161" t="s">
        <v>228</v>
      </c>
      <c r="H1899" s="162">
        <v>6.8150000000000004</v>
      </c>
      <c r="I1899" s="163"/>
      <c r="L1899" s="159"/>
      <c r="M1899" s="164"/>
      <c r="T1899" s="165"/>
      <c r="AT1899" s="160" t="s">
        <v>226</v>
      </c>
      <c r="AU1899" s="160" t="s">
        <v>236</v>
      </c>
      <c r="AV1899" s="13" t="s">
        <v>229</v>
      </c>
      <c r="AW1899" s="13" t="s">
        <v>31</v>
      </c>
      <c r="AX1899" s="13" t="s">
        <v>77</v>
      </c>
      <c r="AY1899" s="160" t="s">
        <v>212</v>
      </c>
    </row>
    <row r="1900" spans="2:65" s="11" customFormat="1" ht="22.9" customHeight="1">
      <c r="B1900" s="121"/>
      <c r="D1900" s="122" t="s">
        <v>68</v>
      </c>
      <c r="E1900" s="131" t="s">
        <v>1238</v>
      </c>
      <c r="F1900" s="131" t="s">
        <v>1239</v>
      </c>
      <c r="I1900" s="124"/>
      <c r="J1900" s="132">
        <f>BK1900</f>
        <v>0</v>
      </c>
      <c r="L1900" s="121"/>
      <c r="M1900" s="126"/>
      <c r="P1900" s="127">
        <f>SUM(P1901:P1926)</f>
        <v>0</v>
      </c>
      <c r="R1900" s="127">
        <f>SUM(R1901:R1926)</f>
        <v>0</v>
      </c>
      <c r="T1900" s="128">
        <f>SUM(T1901:T1926)</f>
        <v>0</v>
      </c>
      <c r="AR1900" s="122" t="s">
        <v>77</v>
      </c>
      <c r="AT1900" s="129" t="s">
        <v>68</v>
      </c>
      <c r="AU1900" s="129" t="s">
        <v>77</v>
      </c>
      <c r="AY1900" s="122" t="s">
        <v>212</v>
      </c>
      <c r="BK1900" s="130">
        <f>SUM(BK1901:BK1926)</f>
        <v>0</v>
      </c>
    </row>
    <row r="1901" spans="2:65" s="1" customFormat="1" ht="24.2" customHeight="1">
      <c r="B1901" s="34"/>
      <c r="C1901" s="133" t="s">
        <v>2115</v>
      </c>
      <c r="D1901" s="133" t="s">
        <v>215</v>
      </c>
      <c r="E1901" s="134" t="s">
        <v>1241</v>
      </c>
      <c r="F1901" s="135" t="s">
        <v>1242</v>
      </c>
      <c r="G1901" s="136" t="s">
        <v>486</v>
      </c>
      <c r="H1901" s="137">
        <v>10.824999999999999</v>
      </c>
      <c r="I1901" s="138"/>
      <c r="J1901" s="139">
        <f>ROUND(I1901*H1901,2)</f>
        <v>0</v>
      </c>
      <c r="K1901" s="135" t="s">
        <v>219</v>
      </c>
      <c r="L1901" s="34"/>
      <c r="M1901" s="140" t="s">
        <v>19</v>
      </c>
      <c r="N1901" s="141" t="s">
        <v>40</v>
      </c>
      <c r="P1901" s="142">
        <f>O1901*H1901</f>
        <v>0</v>
      </c>
      <c r="Q1901" s="142">
        <v>0</v>
      </c>
      <c r="R1901" s="142">
        <f>Q1901*H1901</f>
        <v>0</v>
      </c>
      <c r="S1901" s="142">
        <v>0</v>
      </c>
      <c r="T1901" s="143">
        <f>S1901*H1901</f>
        <v>0</v>
      </c>
      <c r="AR1901" s="144" t="s">
        <v>229</v>
      </c>
      <c r="AT1901" s="144" t="s">
        <v>215</v>
      </c>
      <c r="AU1901" s="144" t="s">
        <v>79</v>
      </c>
      <c r="AY1901" s="19" t="s">
        <v>212</v>
      </c>
      <c r="BE1901" s="145">
        <f>IF(N1901="základní",J1901,0)</f>
        <v>0</v>
      </c>
      <c r="BF1901" s="145">
        <f>IF(N1901="snížená",J1901,0)</f>
        <v>0</v>
      </c>
      <c r="BG1901" s="145">
        <f>IF(N1901="zákl. přenesená",J1901,0)</f>
        <v>0</v>
      </c>
      <c r="BH1901" s="145">
        <f>IF(N1901="sníž. přenesená",J1901,0)</f>
        <v>0</v>
      </c>
      <c r="BI1901" s="145">
        <f>IF(N1901="nulová",J1901,0)</f>
        <v>0</v>
      </c>
      <c r="BJ1901" s="19" t="s">
        <v>77</v>
      </c>
      <c r="BK1901" s="145">
        <f>ROUND(I1901*H1901,2)</f>
        <v>0</v>
      </c>
      <c r="BL1901" s="19" t="s">
        <v>229</v>
      </c>
      <c r="BM1901" s="144" t="s">
        <v>4156</v>
      </c>
    </row>
    <row r="1902" spans="2:65" s="1" customFormat="1">
      <c r="B1902" s="34"/>
      <c r="D1902" s="146" t="s">
        <v>222</v>
      </c>
      <c r="F1902" s="147" t="s">
        <v>1244</v>
      </c>
      <c r="I1902" s="148"/>
      <c r="L1902" s="34"/>
      <c r="M1902" s="149"/>
      <c r="T1902" s="55"/>
      <c r="AT1902" s="19" t="s">
        <v>222</v>
      </c>
      <c r="AU1902" s="19" t="s">
        <v>79</v>
      </c>
    </row>
    <row r="1903" spans="2:65" s="14" customFormat="1" ht="22.5">
      <c r="B1903" s="170"/>
      <c r="D1903" s="150" t="s">
        <v>226</v>
      </c>
      <c r="E1903" s="171" t="s">
        <v>19</v>
      </c>
      <c r="F1903" s="172" t="s">
        <v>4157</v>
      </c>
      <c r="H1903" s="171" t="s">
        <v>19</v>
      </c>
      <c r="I1903" s="173"/>
      <c r="L1903" s="170"/>
      <c r="M1903" s="174"/>
      <c r="T1903" s="175"/>
      <c r="AT1903" s="171" t="s">
        <v>226</v>
      </c>
      <c r="AU1903" s="171" t="s">
        <v>79</v>
      </c>
      <c r="AV1903" s="14" t="s">
        <v>77</v>
      </c>
      <c r="AW1903" s="14" t="s">
        <v>31</v>
      </c>
      <c r="AX1903" s="14" t="s">
        <v>69</v>
      </c>
      <c r="AY1903" s="171" t="s">
        <v>212</v>
      </c>
    </row>
    <row r="1904" spans="2:65" s="12" customFormat="1">
      <c r="B1904" s="152"/>
      <c r="D1904" s="150" t="s">
        <v>226</v>
      </c>
      <c r="E1904" s="153" t="s">
        <v>19</v>
      </c>
      <c r="F1904" s="154" t="s">
        <v>4158</v>
      </c>
      <c r="H1904" s="155">
        <v>10.824999999999999</v>
      </c>
      <c r="I1904" s="156"/>
      <c r="L1904" s="152"/>
      <c r="M1904" s="157"/>
      <c r="T1904" s="158"/>
      <c r="AT1904" s="153" t="s">
        <v>226</v>
      </c>
      <c r="AU1904" s="153" t="s">
        <v>79</v>
      </c>
      <c r="AV1904" s="12" t="s">
        <v>79</v>
      </c>
      <c r="AW1904" s="12" t="s">
        <v>31</v>
      </c>
      <c r="AX1904" s="12" t="s">
        <v>69</v>
      </c>
      <c r="AY1904" s="153" t="s">
        <v>212</v>
      </c>
    </row>
    <row r="1905" spans="2:65" s="13" customFormat="1">
      <c r="B1905" s="159"/>
      <c r="D1905" s="150" t="s">
        <v>226</v>
      </c>
      <c r="E1905" s="160" t="s">
        <v>19</v>
      </c>
      <c r="F1905" s="161" t="s">
        <v>228</v>
      </c>
      <c r="H1905" s="162">
        <v>10.824999999999999</v>
      </c>
      <c r="I1905" s="163"/>
      <c r="L1905" s="159"/>
      <c r="M1905" s="164"/>
      <c r="T1905" s="165"/>
      <c r="AT1905" s="160" t="s">
        <v>226</v>
      </c>
      <c r="AU1905" s="160" t="s">
        <v>79</v>
      </c>
      <c r="AV1905" s="13" t="s">
        <v>229</v>
      </c>
      <c r="AW1905" s="13" t="s">
        <v>31</v>
      </c>
      <c r="AX1905" s="13" t="s">
        <v>77</v>
      </c>
      <c r="AY1905" s="160" t="s">
        <v>212</v>
      </c>
    </row>
    <row r="1906" spans="2:65" s="1" customFormat="1" ht="24.2" customHeight="1">
      <c r="B1906" s="34"/>
      <c r="C1906" s="133" t="s">
        <v>2121</v>
      </c>
      <c r="D1906" s="133" t="s">
        <v>215</v>
      </c>
      <c r="E1906" s="134" t="s">
        <v>1255</v>
      </c>
      <c r="F1906" s="135" t="s">
        <v>1256</v>
      </c>
      <c r="G1906" s="136" t="s">
        <v>486</v>
      </c>
      <c r="H1906" s="137">
        <v>2.706</v>
      </c>
      <c r="I1906" s="138"/>
      <c r="J1906" s="139">
        <f>ROUND(I1906*H1906,2)</f>
        <v>0</v>
      </c>
      <c r="K1906" s="135" t="s">
        <v>219</v>
      </c>
      <c r="L1906" s="34"/>
      <c r="M1906" s="140" t="s">
        <v>19</v>
      </c>
      <c r="N1906" s="141" t="s">
        <v>40</v>
      </c>
      <c r="P1906" s="142">
        <f>O1906*H1906</f>
        <v>0</v>
      </c>
      <c r="Q1906" s="142">
        <v>0</v>
      </c>
      <c r="R1906" s="142">
        <f>Q1906*H1906</f>
        <v>0</v>
      </c>
      <c r="S1906" s="142">
        <v>0</v>
      </c>
      <c r="T1906" s="143">
        <f>S1906*H1906</f>
        <v>0</v>
      </c>
      <c r="AR1906" s="144" t="s">
        <v>229</v>
      </c>
      <c r="AT1906" s="144" t="s">
        <v>215</v>
      </c>
      <c r="AU1906" s="144" t="s">
        <v>79</v>
      </c>
      <c r="AY1906" s="19" t="s">
        <v>212</v>
      </c>
      <c r="BE1906" s="145">
        <f>IF(N1906="základní",J1906,0)</f>
        <v>0</v>
      </c>
      <c r="BF1906" s="145">
        <f>IF(N1906="snížená",J1906,0)</f>
        <v>0</v>
      </c>
      <c r="BG1906" s="145">
        <f>IF(N1906="zákl. přenesená",J1906,0)</f>
        <v>0</v>
      </c>
      <c r="BH1906" s="145">
        <f>IF(N1906="sníž. přenesená",J1906,0)</f>
        <v>0</v>
      </c>
      <c r="BI1906" s="145">
        <f>IF(N1906="nulová",J1906,0)</f>
        <v>0</v>
      </c>
      <c r="BJ1906" s="19" t="s">
        <v>77</v>
      </c>
      <c r="BK1906" s="145">
        <f>ROUND(I1906*H1906,2)</f>
        <v>0</v>
      </c>
      <c r="BL1906" s="19" t="s">
        <v>229</v>
      </c>
      <c r="BM1906" s="144" t="s">
        <v>4159</v>
      </c>
    </row>
    <row r="1907" spans="2:65" s="1" customFormat="1">
      <c r="B1907" s="34"/>
      <c r="D1907" s="146" t="s">
        <v>222</v>
      </c>
      <c r="F1907" s="147" t="s">
        <v>1258</v>
      </c>
      <c r="I1907" s="148"/>
      <c r="L1907" s="34"/>
      <c r="M1907" s="149"/>
      <c r="T1907" s="55"/>
      <c r="AT1907" s="19" t="s">
        <v>222</v>
      </c>
      <c r="AU1907" s="19" t="s">
        <v>79</v>
      </c>
    </row>
    <row r="1908" spans="2:65" s="14" customFormat="1" ht="22.5">
      <c r="B1908" s="170"/>
      <c r="D1908" s="150" t="s">
        <v>226</v>
      </c>
      <c r="E1908" s="171" t="s">
        <v>19</v>
      </c>
      <c r="F1908" s="172" t="s">
        <v>4160</v>
      </c>
      <c r="H1908" s="171" t="s">
        <v>19</v>
      </c>
      <c r="I1908" s="173"/>
      <c r="L1908" s="170"/>
      <c r="M1908" s="174"/>
      <c r="T1908" s="175"/>
      <c r="AT1908" s="171" t="s">
        <v>226</v>
      </c>
      <c r="AU1908" s="171" t="s">
        <v>79</v>
      </c>
      <c r="AV1908" s="14" t="s">
        <v>77</v>
      </c>
      <c r="AW1908" s="14" t="s">
        <v>31</v>
      </c>
      <c r="AX1908" s="14" t="s">
        <v>69</v>
      </c>
      <c r="AY1908" s="171" t="s">
        <v>212</v>
      </c>
    </row>
    <row r="1909" spans="2:65" s="12" customFormat="1">
      <c r="B1909" s="152"/>
      <c r="D1909" s="150" t="s">
        <v>226</v>
      </c>
      <c r="E1909" s="153" t="s">
        <v>19</v>
      </c>
      <c r="F1909" s="154" t="s">
        <v>4161</v>
      </c>
      <c r="H1909" s="155">
        <v>2.706</v>
      </c>
      <c r="I1909" s="156"/>
      <c r="L1909" s="152"/>
      <c r="M1909" s="157"/>
      <c r="T1909" s="158"/>
      <c r="AT1909" s="153" t="s">
        <v>226</v>
      </c>
      <c r="AU1909" s="153" t="s">
        <v>79</v>
      </c>
      <c r="AV1909" s="12" t="s">
        <v>79</v>
      </c>
      <c r="AW1909" s="12" t="s">
        <v>31</v>
      </c>
      <c r="AX1909" s="12" t="s">
        <v>69</v>
      </c>
      <c r="AY1909" s="153" t="s">
        <v>212</v>
      </c>
    </row>
    <row r="1910" spans="2:65" s="13" customFormat="1">
      <c r="B1910" s="159"/>
      <c r="D1910" s="150" t="s">
        <v>226</v>
      </c>
      <c r="E1910" s="160" t="s">
        <v>19</v>
      </c>
      <c r="F1910" s="161" t="s">
        <v>228</v>
      </c>
      <c r="H1910" s="162">
        <v>2.706</v>
      </c>
      <c r="I1910" s="163"/>
      <c r="L1910" s="159"/>
      <c r="M1910" s="164"/>
      <c r="T1910" s="165"/>
      <c r="AT1910" s="160" t="s">
        <v>226</v>
      </c>
      <c r="AU1910" s="160" t="s">
        <v>79</v>
      </c>
      <c r="AV1910" s="13" t="s">
        <v>229</v>
      </c>
      <c r="AW1910" s="13" t="s">
        <v>31</v>
      </c>
      <c r="AX1910" s="13" t="s">
        <v>77</v>
      </c>
      <c r="AY1910" s="160" t="s">
        <v>212</v>
      </c>
    </row>
    <row r="1911" spans="2:65" s="1" customFormat="1" ht="21.75" customHeight="1">
      <c r="B1911" s="34"/>
      <c r="C1911" s="133" t="s">
        <v>2129</v>
      </c>
      <c r="D1911" s="133" t="s">
        <v>215</v>
      </c>
      <c r="E1911" s="134" t="s">
        <v>1269</v>
      </c>
      <c r="F1911" s="135" t="s">
        <v>1270</v>
      </c>
      <c r="G1911" s="136" t="s">
        <v>486</v>
      </c>
      <c r="H1911" s="137">
        <v>13.531000000000001</v>
      </c>
      <c r="I1911" s="138"/>
      <c r="J1911" s="139">
        <f>ROUND(I1911*H1911,2)</f>
        <v>0</v>
      </c>
      <c r="K1911" s="135" t="s">
        <v>219</v>
      </c>
      <c r="L1911" s="34"/>
      <c r="M1911" s="140" t="s">
        <v>19</v>
      </c>
      <c r="N1911" s="141" t="s">
        <v>40</v>
      </c>
      <c r="P1911" s="142">
        <f>O1911*H1911</f>
        <v>0</v>
      </c>
      <c r="Q1911" s="142">
        <v>0</v>
      </c>
      <c r="R1911" s="142">
        <f>Q1911*H1911</f>
        <v>0</v>
      </c>
      <c r="S1911" s="142">
        <v>0</v>
      </c>
      <c r="T1911" s="143">
        <f>S1911*H1911</f>
        <v>0</v>
      </c>
      <c r="AR1911" s="144" t="s">
        <v>229</v>
      </c>
      <c r="AT1911" s="144" t="s">
        <v>215</v>
      </c>
      <c r="AU1911" s="144" t="s">
        <v>79</v>
      </c>
      <c r="AY1911" s="19" t="s">
        <v>212</v>
      </c>
      <c r="BE1911" s="145">
        <f>IF(N1911="základní",J1911,0)</f>
        <v>0</v>
      </c>
      <c r="BF1911" s="145">
        <f>IF(N1911="snížená",J1911,0)</f>
        <v>0</v>
      </c>
      <c r="BG1911" s="145">
        <f>IF(N1911="zákl. přenesená",J1911,0)</f>
        <v>0</v>
      </c>
      <c r="BH1911" s="145">
        <f>IF(N1911="sníž. přenesená",J1911,0)</f>
        <v>0</v>
      </c>
      <c r="BI1911" s="145">
        <f>IF(N1911="nulová",J1911,0)</f>
        <v>0</v>
      </c>
      <c r="BJ1911" s="19" t="s">
        <v>77</v>
      </c>
      <c r="BK1911" s="145">
        <f>ROUND(I1911*H1911,2)</f>
        <v>0</v>
      </c>
      <c r="BL1911" s="19" t="s">
        <v>229</v>
      </c>
      <c r="BM1911" s="144" t="s">
        <v>4162</v>
      </c>
    </row>
    <row r="1912" spans="2:65" s="1" customFormat="1">
      <c r="B1912" s="34"/>
      <c r="D1912" s="146" t="s">
        <v>222</v>
      </c>
      <c r="F1912" s="147" t="s">
        <v>1272</v>
      </c>
      <c r="I1912" s="148"/>
      <c r="L1912" s="34"/>
      <c r="M1912" s="149"/>
      <c r="T1912" s="55"/>
      <c r="AT1912" s="19" t="s">
        <v>222</v>
      </c>
      <c r="AU1912" s="19" t="s">
        <v>79</v>
      </c>
    </row>
    <row r="1913" spans="2:65" s="14" customFormat="1">
      <c r="B1913" s="170"/>
      <c r="D1913" s="150" t="s">
        <v>226</v>
      </c>
      <c r="E1913" s="171" t="s">
        <v>19</v>
      </c>
      <c r="F1913" s="172" t="s">
        <v>1273</v>
      </c>
      <c r="H1913" s="171" t="s">
        <v>19</v>
      </c>
      <c r="I1913" s="173"/>
      <c r="L1913" s="170"/>
      <c r="M1913" s="174"/>
      <c r="T1913" s="175"/>
      <c r="AT1913" s="171" t="s">
        <v>226</v>
      </c>
      <c r="AU1913" s="171" t="s">
        <v>79</v>
      </c>
      <c r="AV1913" s="14" t="s">
        <v>77</v>
      </c>
      <c r="AW1913" s="14" t="s">
        <v>31</v>
      </c>
      <c r="AX1913" s="14" t="s">
        <v>69</v>
      </c>
      <c r="AY1913" s="171" t="s">
        <v>212</v>
      </c>
    </row>
    <row r="1914" spans="2:65" s="12" customFormat="1">
      <c r="B1914" s="152"/>
      <c r="D1914" s="150" t="s">
        <v>226</v>
      </c>
      <c r="E1914" s="153" t="s">
        <v>19</v>
      </c>
      <c r="F1914" s="154" t="s">
        <v>4163</v>
      </c>
      <c r="H1914" s="155">
        <v>13.531000000000001</v>
      </c>
      <c r="I1914" s="156"/>
      <c r="L1914" s="152"/>
      <c r="M1914" s="157"/>
      <c r="T1914" s="158"/>
      <c r="AT1914" s="153" t="s">
        <v>226</v>
      </c>
      <c r="AU1914" s="153" t="s">
        <v>79</v>
      </c>
      <c r="AV1914" s="12" t="s">
        <v>79</v>
      </c>
      <c r="AW1914" s="12" t="s">
        <v>31</v>
      </c>
      <c r="AX1914" s="12" t="s">
        <v>69</v>
      </c>
      <c r="AY1914" s="153" t="s">
        <v>212</v>
      </c>
    </row>
    <row r="1915" spans="2:65" s="13" customFormat="1">
      <c r="B1915" s="159"/>
      <c r="D1915" s="150" t="s">
        <v>226</v>
      </c>
      <c r="E1915" s="160" t="s">
        <v>19</v>
      </c>
      <c r="F1915" s="161" t="s">
        <v>228</v>
      </c>
      <c r="H1915" s="162">
        <v>13.531000000000001</v>
      </c>
      <c r="I1915" s="163"/>
      <c r="L1915" s="159"/>
      <c r="M1915" s="164"/>
      <c r="T1915" s="165"/>
      <c r="AT1915" s="160" t="s">
        <v>226</v>
      </c>
      <c r="AU1915" s="160" t="s">
        <v>79</v>
      </c>
      <c r="AV1915" s="13" t="s">
        <v>229</v>
      </c>
      <c r="AW1915" s="13" t="s">
        <v>31</v>
      </c>
      <c r="AX1915" s="13" t="s">
        <v>77</v>
      </c>
      <c r="AY1915" s="160" t="s">
        <v>212</v>
      </c>
    </row>
    <row r="1916" spans="2:65" s="1" customFormat="1" ht="24.2" customHeight="1">
      <c r="B1916" s="34"/>
      <c r="C1916" s="133" t="s">
        <v>2135</v>
      </c>
      <c r="D1916" s="133" t="s">
        <v>215</v>
      </c>
      <c r="E1916" s="134" t="s">
        <v>1288</v>
      </c>
      <c r="F1916" s="135" t="s">
        <v>1289</v>
      </c>
      <c r="G1916" s="136" t="s">
        <v>486</v>
      </c>
      <c r="H1916" s="137">
        <v>257.089</v>
      </c>
      <c r="I1916" s="138"/>
      <c r="J1916" s="139">
        <f>ROUND(I1916*H1916,2)</f>
        <v>0</v>
      </c>
      <c r="K1916" s="135" t="s">
        <v>219</v>
      </c>
      <c r="L1916" s="34"/>
      <c r="M1916" s="140" t="s">
        <v>19</v>
      </c>
      <c r="N1916" s="141" t="s">
        <v>40</v>
      </c>
      <c r="P1916" s="142">
        <f>O1916*H1916</f>
        <v>0</v>
      </c>
      <c r="Q1916" s="142">
        <v>0</v>
      </c>
      <c r="R1916" s="142">
        <f>Q1916*H1916</f>
        <v>0</v>
      </c>
      <c r="S1916" s="142">
        <v>0</v>
      </c>
      <c r="T1916" s="143">
        <f>S1916*H1916</f>
        <v>0</v>
      </c>
      <c r="AR1916" s="144" t="s">
        <v>229</v>
      </c>
      <c r="AT1916" s="144" t="s">
        <v>215</v>
      </c>
      <c r="AU1916" s="144" t="s">
        <v>79</v>
      </c>
      <c r="AY1916" s="19" t="s">
        <v>212</v>
      </c>
      <c r="BE1916" s="145">
        <f>IF(N1916="základní",J1916,0)</f>
        <v>0</v>
      </c>
      <c r="BF1916" s="145">
        <f>IF(N1916="snížená",J1916,0)</f>
        <v>0</v>
      </c>
      <c r="BG1916" s="145">
        <f>IF(N1916="zákl. přenesená",J1916,0)</f>
        <v>0</v>
      </c>
      <c r="BH1916" s="145">
        <f>IF(N1916="sníž. přenesená",J1916,0)</f>
        <v>0</v>
      </c>
      <c r="BI1916" s="145">
        <f>IF(N1916="nulová",J1916,0)</f>
        <v>0</v>
      </c>
      <c r="BJ1916" s="19" t="s">
        <v>77</v>
      </c>
      <c r="BK1916" s="145">
        <f>ROUND(I1916*H1916,2)</f>
        <v>0</v>
      </c>
      <c r="BL1916" s="19" t="s">
        <v>229</v>
      </c>
      <c r="BM1916" s="144" t="s">
        <v>4164</v>
      </c>
    </row>
    <row r="1917" spans="2:65" s="1" customFormat="1">
      <c r="B1917" s="34"/>
      <c r="D1917" s="146" t="s">
        <v>222</v>
      </c>
      <c r="F1917" s="147" t="s">
        <v>1291</v>
      </c>
      <c r="I1917" s="148"/>
      <c r="L1917" s="34"/>
      <c r="M1917" s="149"/>
      <c r="T1917" s="55"/>
      <c r="AT1917" s="19" t="s">
        <v>222</v>
      </c>
      <c r="AU1917" s="19" t="s">
        <v>79</v>
      </c>
    </row>
    <row r="1918" spans="2:65" s="14" customFormat="1" ht="22.5">
      <c r="B1918" s="170"/>
      <c r="D1918" s="150" t="s">
        <v>226</v>
      </c>
      <c r="E1918" s="171" t="s">
        <v>19</v>
      </c>
      <c r="F1918" s="172" t="s">
        <v>1292</v>
      </c>
      <c r="H1918" s="171" t="s">
        <v>19</v>
      </c>
      <c r="I1918" s="173"/>
      <c r="L1918" s="170"/>
      <c r="M1918" s="174"/>
      <c r="T1918" s="175"/>
      <c r="AT1918" s="171" t="s">
        <v>226</v>
      </c>
      <c r="AU1918" s="171" t="s">
        <v>79</v>
      </c>
      <c r="AV1918" s="14" t="s">
        <v>77</v>
      </c>
      <c r="AW1918" s="14" t="s">
        <v>31</v>
      </c>
      <c r="AX1918" s="14" t="s">
        <v>69</v>
      </c>
      <c r="AY1918" s="171" t="s">
        <v>212</v>
      </c>
    </row>
    <row r="1919" spans="2:65" s="12" customFormat="1">
      <c r="B1919" s="152"/>
      <c r="D1919" s="150" t="s">
        <v>226</v>
      </c>
      <c r="E1919" s="153" t="s">
        <v>19</v>
      </c>
      <c r="F1919" s="154" t="s">
        <v>4165</v>
      </c>
      <c r="H1919" s="155">
        <v>257.089</v>
      </c>
      <c r="I1919" s="156"/>
      <c r="L1919" s="152"/>
      <c r="M1919" s="157"/>
      <c r="T1919" s="158"/>
      <c r="AT1919" s="153" t="s">
        <v>226</v>
      </c>
      <c r="AU1919" s="153" t="s">
        <v>79</v>
      </c>
      <c r="AV1919" s="12" t="s">
        <v>79</v>
      </c>
      <c r="AW1919" s="12" t="s">
        <v>31</v>
      </c>
      <c r="AX1919" s="12" t="s">
        <v>69</v>
      </c>
      <c r="AY1919" s="153" t="s">
        <v>212</v>
      </c>
    </row>
    <row r="1920" spans="2:65" s="13" customFormat="1">
      <c r="B1920" s="159"/>
      <c r="D1920" s="150" t="s">
        <v>226</v>
      </c>
      <c r="E1920" s="160" t="s">
        <v>19</v>
      </c>
      <c r="F1920" s="161" t="s">
        <v>228</v>
      </c>
      <c r="H1920" s="162">
        <v>257.089</v>
      </c>
      <c r="I1920" s="163"/>
      <c r="L1920" s="159"/>
      <c r="M1920" s="164"/>
      <c r="T1920" s="165"/>
      <c r="AT1920" s="160" t="s">
        <v>226</v>
      </c>
      <c r="AU1920" s="160" t="s">
        <v>79</v>
      </c>
      <c r="AV1920" s="13" t="s">
        <v>229</v>
      </c>
      <c r="AW1920" s="13" t="s">
        <v>31</v>
      </c>
      <c r="AX1920" s="13" t="s">
        <v>77</v>
      </c>
      <c r="AY1920" s="160" t="s">
        <v>212</v>
      </c>
    </row>
    <row r="1921" spans="2:65" s="1" customFormat="1" ht="24.2" customHeight="1">
      <c r="B1921" s="34"/>
      <c r="C1921" s="133" t="s">
        <v>2142</v>
      </c>
      <c r="D1921" s="133" t="s">
        <v>215</v>
      </c>
      <c r="E1921" s="134" t="s">
        <v>1307</v>
      </c>
      <c r="F1921" s="135" t="s">
        <v>1308</v>
      </c>
      <c r="G1921" s="136" t="s">
        <v>486</v>
      </c>
      <c r="H1921" s="137">
        <v>13.531000000000001</v>
      </c>
      <c r="I1921" s="138"/>
      <c r="J1921" s="139">
        <f>ROUND(I1921*H1921,2)</f>
        <v>0</v>
      </c>
      <c r="K1921" s="135" t="s">
        <v>219</v>
      </c>
      <c r="L1921" s="34"/>
      <c r="M1921" s="140" t="s">
        <v>19</v>
      </c>
      <c r="N1921" s="141" t="s">
        <v>40</v>
      </c>
      <c r="P1921" s="142">
        <f>O1921*H1921</f>
        <v>0</v>
      </c>
      <c r="Q1921" s="142">
        <v>0</v>
      </c>
      <c r="R1921" s="142">
        <f>Q1921*H1921</f>
        <v>0</v>
      </c>
      <c r="S1921" s="142">
        <v>0</v>
      </c>
      <c r="T1921" s="143">
        <f>S1921*H1921</f>
        <v>0</v>
      </c>
      <c r="AR1921" s="144" t="s">
        <v>229</v>
      </c>
      <c r="AT1921" s="144" t="s">
        <v>215</v>
      </c>
      <c r="AU1921" s="144" t="s">
        <v>79</v>
      </c>
      <c r="AY1921" s="19" t="s">
        <v>212</v>
      </c>
      <c r="BE1921" s="145">
        <f>IF(N1921="základní",J1921,0)</f>
        <v>0</v>
      </c>
      <c r="BF1921" s="145">
        <f>IF(N1921="snížená",J1921,0)</f>
        <v>0</v>
      </c>
      <c r="BG1921" s="145">
        <f>IF(N1921="zákl. přenesená",J1921,0)</f>
        <v>0</v>
      </c>
      <c r="BH1921" s="145">
        <f>IF(N1921="sníž. přenesená",J1921,0)</f>
        <v>0</v>
      </c>
      <c r="BI1921" s="145">
        <f>IF(N1921="nulová",J1921,0)</f>
        <v>0</v>
      </c>
      <c r="BJ1921" s="19" t="s">
        <v>77</v>
      </c>
      <c r="BK1921" s="145">
        <f>ROUND(I1921*H1921,2)</f>
        <v>0</v>
      </c>
      <c r="BL1921" s="19" t="s">
        <v>229</v>
      </c>
      <c r="BM1921" s="144" t="s">
        <v>4166</v>
      </c>
    </row>
    <row r="1922" spans="2:65" s="1" customFormat="1">
      <c r="B1922" s="34"/>
      <c r="D1922" s="146" t="s">
        <v>222</v>
      </c>
      <c r="F1922" s="147" t="s">
        <v>1310</v>
      </c>
      <c r="I1922" s="148"/>
      <c r="L1922" s="34"/>
      <c r="M1922" s="149"/>
      <c r="T1922" s="55"/>
      <c r="AT1922" s="19" t="s">
        <v>222</v>
      </c>
      <c r="AU1922" s="19" t="s">
        <v>79</v>
      </c>
    </row>
    <row r="1923" spans="2:65" s="1" customFormat="1" ht="48.75">
      <c r="B1923" s="34"/>
      <c r="D1923" s="150" t="s">
        <v>224</v>
      </c>
      <c r="F1923" s="151" t="s">
        <v>1311</v>
      </c>
      <c r="I1923" s="148"/>
      <c r="L1923" s="34"/>
      <c r="M1923" s="149"/>
      <c r="T1923" s="55"/>
      <c r="AT1923" s="19" t="s">
        <v>224</v>
      </c>
      <c r="AU1923" s="19" t="s">
        <v>79</v>
      </c>
    </row>
    <row r="1924" spans="2:65" s="14" customFormat="1">
      <c r="B1924" s="170"/>
      <c r="D1924" s="150" t="s">
        <v>226</v>
      </c>
      <c r="E1924" s="171" t="s">
        <v>19</v>
      </c>
      <c r="F1924" s="172" t="s">
        <v>1312</v>
      </c>
      <c r="H1924" s="171" t="s">
        <v>19</v>
      </c>
      <c r="I1924" s="173"/>
      <c r="L1924" s="170"/>
      <c r="M1924" s="174"/>
      <c r="T1924" s="175"/>
      <c r="AT1924" s="171" t="s">
        <v>226</v>
      </c>
      <c r="AU1924" s="171" t="s">
        <v>79</v>
      </c>
      <c r="AV1924" s="14" t="s">
        <v>77</v>
      </c>
      <c r="AW1924" s="14" t="s">
        <v>31</v>
      </c>
      <c r="AX1924" s="14" t="s">
        <v>69</v>
      </c>
      <c r="AY1924" s="171" t="s">
        <v>212</v>
      </c>
    </row>
    <row r="1925" spans="2:65" s="12" customFormat="1">
      <c r="B1925" s="152"/>
      <c r="D1925" s="150" t="s">
        <v>226</v>
      </c>
      <c r="E1925" s="153" t="s">
        <v>19</v>
      </c>
      <c r="F1925" s="154" t="s">
        <v>4163</v>
      </c>
      <c r="H1925" s="155">
        <v>13.531000000000001</v>
      </c>
      <c r="I1925" s="156"/>
      <c r="L1925" s="152"/>
      <c r="M1925" s="157"/>
      <c r="T1925" s="158"/>
      <c r="AT1925" s="153" t="s">
        <v>226</v>
      </c>
      <c r="AU1925" s="153" t="s">
        <v>79</v>
      </c>
      <c r="AV1925" s="12" t="s">
        <v>79</v>
      </c>
      <c r="AW1925" s="12" t="s">
        <v>31</v>
      </c>
      <c r="AX1925" s="12" t="s">
        <v>69</v>
      </c>
      <c r="AY1925" s="153" t="s">
        <v>212</v>
      </c>
    </row>
    <row r="1926" spans="2:65" s="13" customFormat="1">
      <c r="B1926" s="159"/>
      <c r="D1926" s="150" t="s">
        <v>226</v>
      </c>
      <c r="E1926" s="160" t="s">
        <v>19</v>
      </c>
      <c r="F1926" s="161" t="s">
        <v>228</v>
      </c>
      <c r="H1926" s="162">
        <v>13.531000000000001</v>
      </c>
      <c r="I1926" s="163"/>
      <c r="L1926" s="159"/>
      <c r="M1926" s="164"/>
      <c r="T1926" s="165"/>
      <c r="AT1926" s="160" t="s">
        <v>226</v>
      </c>
      <c r="AU1926" s="160" t="s">
        <v>79</v>
      </c>
      <c r="AV1926" s="13" t="s">
        <v>229</v>
      </c>
      <c r="AW1926" s="13" t="s">
        <v>31</v>
      </c>
      <c r="AX1926" s="13" t="s">
        <v>77</v>
      </c>
      <c r="AY1926" s="160" t="s">
        <v>212</v>
      </c>
    </row>
    <row r="1927" spans="2:65" s="11" customFormat="1" ht="22.9" customHeight="1">
      <c r="B1927" s="121"/>
      <c r="D1927" s="122" t="s">
        <v>68</v>
      </c>
      <c r="E1927" s="131" t="s">
        <v>1371</v>
      </c>
      <c r="F1927" s="131" t="s">
        <v>1372</v>
      </c>
      <c r="I1927" s="124"/>
      <c r="J1927" s="132">
        <f>BK1927</f>
        <v>0</v>
      </c>
      <c r="L1927" s="121"/>
      <c r="M1927" s="126"/>
      <c r="P1927" s="127">
        <f>SUM(P1928:P1935)</f>
        <v>0</v>
      </c>
      <c r="R1927" s="127">
        <f>SUM(R1928:R1935)</f>
        <v>0</v>
      </c>
      <c r="T1927" s="128">
        <f>SUM(T1928:T1935)</f>
        <v>0</v>
      </c>
      <c r="AR1927" s="122" t="s">
        <v>77</v>
      </c>
      <c r="AT1927" s="129" t="s">
        <v>68</v>
      </c>
      <c r="AU1927" s="129" t="s">
        <v>77</v>
      </c>
      <c r="AY1927" s="122" t="s">
        <v>212</v>
      </c>
      <c r="BK1927" s="130">
        <f>SUM(BK1928:BK1935)</f>
        <v>0</v>
      </c>
    </row>
    <row r="1928" spans="2:65" s="1" customFormat="1" ht="37.9" customHeight="1">
      <c r="B1928" s="34"/>
      <c r="C1928" s="133" t="s">
        <v>2148</v>
      </c>
      <c r="D1928" s="133" t="s">
        <v>215</v>
      </c>
      <c r="E1928" s="134" t="s">
        <v>4167</v>
      </c>
      <c r="F1928" s="135" t="s">
        <v>4168</v>
      </c>
      <c r="G1928" s="136" t="s">
        <v>486</v>
      </c>
      <c r="H1928" s="137">
        <v>1471.3520000000001</v>
      </c>
      <c r="I1928" s="138"/>
      <c r="J1928" s="139">
        <f>ROUND(I1928*H1928,2)</f>
        <v>0</v>
      </c>
      <c r="K1928" s="135" t="s">
        <v>219</v>
      </c>
      <c r="L1928" s="34"/>
      <c r="M1928" s="140" t="s">
        <v>19</v>
      </c>
      <c r="N1928" s="141" t="s">
        <v>40</v>
      </c>
      <c r="P1928" s="142">
        <f>O1928*H1928</f>
        <v>0</v>
      </c>
      <c r="Q1928" s="142">
        <v>0</v>
      </c>
      <c r="R1928" s="142">
        <f>Q1928*H1928</f>
        <v>0</v>
      </c>
      <c r="S1928" s="142">
        <v>0</v>
      </c>
      <c r="T1928" s="143">
        <f>S1928*H1928</f>
        <v>0</v>
      </c>
      <c r="AR1928" s="144" t="s">
        <v>229</v>
      </c>
      <c r="AT1928" s="144" t="s">
        <v>215</v>
      </c>
      <c r="AU1928" s="144" t="s">
        <v>79</v>
      </c>
      <c r="AY1928" s="19" t="s">
        <v>212</v>
      </c>
      <c r="BE1928" s="145">
        <f>IF(N1928="základní",J1928,0)</f>
        <v>0</v>
      </c>
      <c r="BF1928" s="145">
        <f>IF(N1928="snížená",J1928,0)</f>
        <v>0</v>
      </c>
      <c r="BG1928" s="145">
        <f>IF(N1928="zákl. přenesená",J1928,0)</f>
        <v>0</v>
      </c>
      <c r="BH1928" s="145">
        <f>IF(N1928="sníž. přenesená",J1928,0)</f>
        <v>0</v>
      </c>
      <c r="BI1928" s="145">
        <f>IF(N1928="nulová",J1928,0)</f>
        <v>0</v>
      </c>
      <c r="BJ1928" s="19" t="s">
        <v>77</v>
      </c>
      <c r="BK1928" s="145">
        <f>ROUND(I1928*H1928,2)</f>
        <v>0</v>
      </c>
      <c r="BL1928" s="19" t="s">
        <v>229</v>
      </c>
      <c r="BM1928" s="144" t="s">
        <v>4169</v>
      </c>
    </row>
    <row r="1929" spans="2:65" s="1" customFormat="1">
      <c r="B1929" s="34"/>
      <c r="D1929" s="146" t="s">
        <v>222</v>
      </c>
      <c r="F1929" s="147" t="s">
        <v>4170</v>
      </c>
      <c r="I1929" s="148"/>
      <c r="L1929" s="34"/>
      <c r="M1929" s="149"/>
      <c r="T1929" s="55"/>
      <c r="AT1929" s="19" t="s">
        <v>222</v>
      </c>
      <c r="AU1929" s="19" t="s">
        <v>79</v>
      </c>
    </row>
    <row r="1930" spans="2:65" s="12" customFormat="1">
      <c r="B1930" s="152"/>
      <c r="D1930" s="150" t="s">
        <v>226</v>
      </c>
      <c r="E1930" s="153" t="s">
        <v>19</v>
      </c>
      <c r="F1930" s="154" t="s">
        <v>4171</v>
      </c>
      <c r="H1930" s="155">
        <v>1471.3520000000001</v>
      </c>
      <c r="I1930" s="156"/>
      <c r="L1930" s="152"/>
      <c r="M1930" s="157"/>
      <c r="T1930" s="158"/>
      <c r="AT1930" s="153" t="s">
        <v>226</v>
      </c>
      <c r="AU1930" s="153" t="s">
        <v>79</v>
      </c>
      <c r="AV1930" s="12" t="s">
        <v>79</v>
      </c>
      <c r="AW1930" s="12" t="s">
        <v>31</v>
      </c>
      <c r="AX1930" s="12" t="s">
        <v>69</v>
      </c>
      <c r="AY1930" s="153" t="s">
        <v>212</v>
      </c>
    </row>
    <row r="1931" spans="2:65" s="13" customFormat="1">
      <c r="B1931" s="159"/>
      <c r="D1931" s="150" t="s">
        <v>226</v>
      </c>
      <c r="E1931" s="160" t="s">
        <v>19</v>
      </c>
      <c r="F1931" s="161" t="s">
        <v>228</v>
      </c>
      <c r="H1931" s="162">
        <v>1471.3520000000001</v>
      </c>
      <c r="I1931" s="163"/>
      <c r="L1931" s="159"/>
      <c r="M1931" s="164"/>
      <c r="T1931" s="165"/>
      <c r="AT1931" s="160" t="s">
        <v>226</v>
      </c>
      <c r="AU1931" s="160" t="s">
        <v>79</v>
      </c>
      <c r="AV1931" s="13" t="s">
        <v>229</v>
      </c>
      <c r="AW1931" s="13" t="s">
        <v>31</v>
      </c>
      <c r="AX1931" s="13" t="s">
        <v>77</v>
      </c>
      <c r="AY1931" s="160" t="s">
        <v>212</v>
      </c>
    </row>
    <row r="1932" spans="2:65" s="1" customFormat="1" ht="37.9" customHeight="1">
      <c r="B1932" s="34"/>
      <c r="C1932" s="133" t="s">
        <v>2155</v>
      </c>
      <c r="D1932" s="133" t="s">
        <v>215</v>
      </c>
      <c r="E1932" s="134" t="s">
        <v>1374</v>
      </c>
      <c r="F1932" s="135" t="s">
        <v>1375</v>
      </c>
      <c r="G1932" s="136" t="s">
        <v>486</v>
      </c>
      <c r="H1932" s="137">
        <v>163.48400000000001</v>
      </c>
      <c r="I1932" s="138"/>
      <c r="J1932" s="139">
        <f>ROUND(I1932*H1932,2)</f>
        <v>0</v>
      </c>
      <c r="K1932" s="135" t="s">
        <v>219</v>
      </c>
      <c r="L1932" s="34"/>
      <c r="M1932" s="140" t="s">
        <v>19</v>
      </c>
      <c r="N1932" s="141" t="s">
        <v>40</v>
      </c>
      <c r="P1932" s="142">
        <f>O1932*H1932</f>
        <v>0</v>
      </c>
      <c r="Q1932" s="142">
        <v>0</v>
      </c>
      <c r="R1932" s="142">
        <f>Q1932*H1932</f>
        <v>0</v>
      </c>
      <c r="S1932" s="142">
        <v>0</v>
      </c>
      <c r="T1932" s="143">
        <f>S1932*H1932</f>
        <v>0</v>
      </c>
      <c r="AR1932" s="144" t="s">
        <v>229</v>
      </c>
      <c r="AT1932" s="144" t="s">
        <v>215</v>
      </c>
      <c r="AU1932" s="144" t="s">
        <v>79</v>
      </c>
      <c r="AY1932" s="19" t="s">
        <v>212</v>
      </c>
      <c r="BE1932" s="145">
        <f>IF(N1932="základní",J1932,0)</f>
        <v>0</v>
      </c>
      <c r="BF1932" s="145">
        <f>IF(N1932="snížená",J1932,0)</f>
        <v>0</v>
      </c>
      <c r="BG1932" s="145">
        <f>IF(N1932="zákl. přenesená",J1932,0)</f>
        <v>0</v>
      </c>
      <c r="BH1932" s="145">
        <f>IF(N1932="sníž. přenesená",J1932,0)</f>
        <v>0</v>
      </c>
      <c r="BI1932" s="145">
        <f>IF(N1932="nulová",J1932,0)</f>
        <v>0</v>
      </c>
      <c r="BJ1932" s="19" t="s">
        <v>77</v>
      </c>
      <c r="BK1932" s="145">
        <f>ROUND(I1932*H1932,2)</f>
        <v>0</v>
      </c>
      <c r="BL1932" s="19" t="s">
        <v>229</v>
      </c>
      <c r="BM1932" s="144" t="s">
        <v>4172</v>
      </c>
    </row>
    <row r="1933" spans="2:65" s="1" customFormat="1">
      <c r="B1933" s="34"/>
      <c r="D1933" s="146" t="s">
        <v>222</v>
      </c>
      <c r="F1933" s="147" t="s">
        <v>1377</v>
      </c>
      <c r="I1933" s="148"/>
      <c r="L1933" s="34"/>
      <c r="M1933" s="149"/>
      <c r="T1933" s="55"/>
      <c r="AT1933" s="19" t="s">
        <v>222</v>
      </c>
      <c r="AU1933" s="19" t="s">
        <v>79</v>
      </c>
    </row>
    <row r="1934" spans="2:65" s="12" customFormat="1">
      <c r="B1934" s="152"/>
      <c r="D1934" s="150" t="s">
        <v>226</v>
      </c>
      <c r="E1934" s="153" t="s">
        <v>19</v>
      </c>
      <c r="F1934" s="154" t="s">
        <v>4173</v>
      </c>
      <c r="H1934" s="155">
        <v>163.48400000000001</v>
      </c>
      <c r="I1934" s="156"/>
      <c r="L1934" s="152"/>
      <c r="M1934" s="157"/>
      <c r="T1934" s="158"/>
      <c r="AT1934" s="153" t="s">
        <v>226</v>
      </c>
      <c r="AU1934" s="153" t="s">
        <v>79</v>
      </c>
      <c r="AV1934" s="12" t="s">
        <v>79</v>
      </c>
      <c r="AW1934" s="12" t="s">
        <v>31</v>
      </c>
      <c r="AX1934" s="12" t="s">
        <v>69</v>
      </c>
      <c r="AY1934" s="153" t="s">
        <v>212</v>
      </c>
    </row>
    <row r="1935" spans="2:65" s="13" customFormat="1">
      <c r="B1935" s="159"/>
      <c r="D1935" s="150" t="s">
        <v>226</v>
      </c>
      <c r="E1935" s="160" t="s">
        <v>19</v>
      </c>
      <c r="F1935" s="161" t="s">
        <v>228</v>
      </c>
      <c r="H1935" s="162">
        <v>163.48400000000001</v>
      </c>
      <c r="I1935" s="163"/>
      <c r="L1935" s="159"/>
      <c r="M1935" s="164"/>
      <c r="T1935" s="165"/>
      <c r="AT1935" s="160" t="s">
        <v>226</v>
      </c>
      <c r="AU1935" s="160" t="s">
        <v>79</v>
      </c>
      <c r="AV1935" s="13" t="s">
        <v>229</v>
      </c>
      <c r="AW1935" s="13" t="s">
        <v>31</v>
      </c>
      <c r="AX1935" s="13" t="s">
        <v>77</v>
      </c>
      <c r="AY1935" s="160" t="s">
        <v>212</v>
      </c>
    </row>
    <row r="1936" spans="2:65" s="11" customFormat="1" ht="25.9" customHeight="1">
      <c r="B1936" s="121"/>
      <c r="D1936" s="122" t="s">
        <v>68</v>
      </c>
      <c r="E1936" s="123" t="s">
        <v>1379</v>
      </c>
      <c r="F1936" s="123" t="s">
        <v>1380</v>
      </c>
      <c r="I1936" s="124"/>
      <c r="J1936" s="125">
        <f>BK1936</f>
        <v>0</v>
      </c>
      <c r="L1936" s="121"/>
      <c r="M1936" s="126"/>
      <c r="P1936" s="127">
        <f>P1937+P2001+P2022+P2033+P2784+P2826+P2901+P2930+P3102+P3111</f>
        <v>0</v>
      </c>
      <c r="R1936" s="127">
        <f>R1937+R2001+R2022+R2033+R2784+R2826+R2901+R2930+R3102+R3111</f>
        <v>373.81503603999982</v>
      </c>
      <c r="T1936" s="128">
        <f>T1937+T2001+T2022+T2033+T2784+T2826+T2901+T2930+T3102+T3111</f>
        <v>7.3227499999999992</v>
      </c>
      <c r="AR1936" s="122" t="s">
        <v>79</v>
      </c>
      <c r="AT1936" s="129" t="s">
        <v>68</v>
      </c>
      <c r="AU1936" s="129" t="s">
        <v>69</v>
      </c>
      <c r="AY1936" s="122" t="s">
        <v>212</v>
      </c>
      <c r="BK1936" s="130">
        <f>BK1937+BK2001+BK2022+BK2033+BK2784+BK2826+BK2901+BK2930+BK3102+BK3111</f>
        <v>0</v>
      </c>
    </row>
    <row r="1937" spans="2:65" s="11" customFormat="1" ht="22.9" customHeight="1">
      <c r="B1937" s="121"/>
      <c r="D1937" s="122" t="s">
        <v>68</v>
      </c>
      <c r="E1937" s="131" t="s">
        <v>1381</v>
      </c>
      <c r="F1937" s="131" t="s">
        <v>1382</v>
      </c>
      <c r="I1937" s="124"/>
      <c r="J1937" s="132">
        <f>BK1937</f>
        <v>0</v>
      </c>
      <c r="L1937" s="121"/>
      <c r="M1937" s="126"/>
      <c r="P1937" s="127">
        <f>SUM(P1938:P2000)</f>
        <v>0</v>
      </c>
      <c r="R1937" s="127">
        <f>SUM(R1938:R2000)</f>
        <v>7.3159101999999994</v>
      </c>
      <c r="T1937" s="128">
        <f>SUM(T1938:T2000)</f>
        <v>0</v>
      </c>
      <c r="AR1937" s="122" t="s">
        <v>79</v>
      </c>
      <c r="AT1937" s="129" t="s">
        <v>68</v>
      </c>
      <c r="AU1937" s="129" t="s">
        <v>77</v>
      </c>
      <c r="AY1937" s="122" t="s">
        <v>212</v>
      </c>
      <c r="BK1937" s="130">
        <f>SUM(BK1938:BK2000)</f>
        <v>0</v>
      </c>
    </row>
    <row r="1938" spans="2:65" s="1" customFormat="1" ht="21.75" customHeight="1">
      <c r="B1938" s="34"/>
      <c r="C1938" s="133" t="s">
        <v>2162</v>
      </c>
      <c r="D1938" s="133" t="s">
        <v>215</v>
      </c>
      <c r="E1938" s="134" t="s">
        <v>4174</v>
      </c>
      <c r="F1938" s="135" t="s">
        <v>4175</v>
      </c>
      <c r="G1938" s="136" t="s">
        <v>495</v>
      </c>
      <c r="H1938" s="137">
        <v>871.2</v>
      </c>
      <c r="I1938" s="138"/>
      <c r="J1938" s="139">
        <f>ROUND(I1938*H1938,2)</f>
        <v>0</v>
      </c>
      <c r="K1938" s="135" t="s">
        <v>219</v>
      </c>
      <c r="L1938" s="34"/>
      <c r="M1938" s="140" t="s">
        <v>19</v>
      </c>
      <c r="N1938" s="141" t="s">
        <v>40</v>
      </c>
      <c r="P1938" s="142">
        <f>O1938*H1938</f>
        <v>0</v>
      </c>
      <c r="Q1938" s="142">
        <v>0</v>
      </c>
      <c r="R1938" s="142">
        <f>Q1938*H1938</f>
        <v>0</v>
      </c>
      <c r="S1938" s="142">
        <v>0</v>
      </c>
      <c r="T1938" s="143">
        <f>S1938*H1938</f>
        <v>0</v>
      </c>
      <c r="AR1938" s="144" t="s">
        <v>316</v>
      </c>
      <c r="AT1938" s="144" t="s">
        <v>215</v>
      </c>
      <c r="AU1938" s="144" t="s">
        <v>79</v>
      </c>
      <c r="AY1938" s="19" t="s">
        <v>212</v>
      </c>
      <c r="BE1938" s="145">
        <f>IF(N1938="základní",J1938,0)</f>
        <v>0</v>
      </c>
      <c r="BF1938" s="145">
        <f>IF(N1938="snížená",J1938,0)</f>
        <v>0</v>
      </c>
      <c r="BG1938" s="145">
        <f>IF(N1938="zákl. přenesená",J1938,0)</f>
        <v>0</v>
      </c>
      <c r="BH1938" s="145">
        <f>IF(N1938="sníž. přenesená",J1938,0)</f>
        <v>0</v>
      </c>
      <c r="BI1938" s="145">
        <f>IF(N1938="nulová",J1938,0)</f>
        <v>0</v>
      </c>
      <c r="BJ1938" s="19" t="s">
        <v>77</v>
      </c>
      <c r="BK1938" s="145">
        <f>ROUND(I1938*H1938,2)</f>
        <v>0</v>
      </c>
      <c r="BL1938" s="19" t="s">
        <v>316</v>
      </c>
      <c r="BM1938" s="144" t="s">
        <v>4176</v>
      </c>
    </row>
    <row r="1939" spans="2:65" s="1" customFormat="1">
      <c r="B1939" s="34"/>
      <c r="D1939" s="146" t="s">
        <v>222</v>
      </c>
      <c r="F1939" s="147" t="s">
        <v>4177</v>
      </c>
      <c r="I1939" s="148"/>
      <c r="L1939" s="34"/>
      <c r="M1939" s="149"/>
      <c r="T1939" s="55"/>
      <c r="AT1939" s="19" t="s">
        <v>222</v>
      </c>
      <c r="AU1939" s="19" t="s">
        <v>79</v>
      </c>
    </row>
    <row r="1940" spans="2:65" s="14" customFormat="1" ht="22.5">
      <c r="B1940" s="170"/>
      <c r="D1940" s="150" t="s">
        <v>226</v>
      </c>
      <c r="E1940" s="171" t="s">
        <v>19</v>
      </c>
      <c r="F1940" s="172" t="s">
        <v>4178</v>
      </c>
      <c r="H1940" s="171" t="s">
        <v>19</v>
      </c>
      <c r="I1940" s="173"/>
      <c r="L1940" s="170"/>
      <c r="M1940" s="174"/>
      <c r="T1940" s="175"/>
      <c r="AT1940" s="171" t="s">
        <v>226</v>
      </c>
      <c r="AU1940" s="171" t="s">
        <v>79</v>
      </c>
      <c r="AV1940" s="14" t="s">
        <v>77</v>
      </c>
      <c r="AW1940" s="14" t="s">
        <v>31</v>
      </c>
      <c r="AX1940" s="14" t="s">
        <v>69</v>
      </c>
      <c r="AY1940" s="171" t="s">
        <v>212</v>
      </c>
    </row>
    <row r="1941" spans="2:65" s="12" customFormat="1">
      <c r="B1941" s="152"/>
      <c r="D1941" s="150" t="s">
        <v>226</v>
      </c>
      <c r="E1941" s="153" t="s">
        <v>19</v>
      </c>
      <c r="F1941" s="154" t="s">
        <v>4179</v>
      </c>
      <c r="H1941" s="155">
        <v>871.2</v>
      </c>
      <c r="I1941" s="156"/>
      <c r="L1941" s="152"/>
      <c r="M1941" s="157"/>
      <c r="T1941" s="158"/>
      <c r="AT1941" s="153" t="s">
        <v>226</v>
      </c>
      <c r="AU1941" s="153" t="s">
        <v>79</v>
      </c>
      <c r="AV1941" s="12" t="s">
        <v>79</v>
      </c>
      <c r="AW1941" s="12" t="s">
        <v>31</v>
      </c>
      <c r="AX1941" s="12" t="s">
        <v>69</v>
      </c>
      <c r="AY1941" s="153" t="s">
        <v>212</v>
      </c>
    </row>
    <row r="1942" spans="2:65" s="13" customFormat="1">
      <c r="B1942" s="159"/>
      <c r="D1942" s="150" t="s">
        <v>226</v>
      </c>
      <c r="E1942" s="160" t="s">
        <v>19</v>
      </c>
      <c r="F1942" s="161" t="s">
        <v>228</v>
      </c>
      <c r="H1942" s="162">
        <v>871.2</v>
      </c>
      <c r="I1942" s="163"/>
      <c r="L1942" s="159"/>
      <c r="M1942" s="164"/>
      <c r="T1942" s="165"/>
      <c r="AT1942" s="160" t="s">
        <v>226</v>
      </c>
      <c r="AU1942" s="160" t="s">
        <v>79</v>
      </c>
      <c r="AV1942" s="13" t="s">
        <v>229</v>
      </c>
      <c r="AW1942" s="13" t="s">
        <v>31</v>
      </c>
      <c r="AX1942" s="13" t="s">
        <v>77</v>
      </c>
      <c r="AY1942" s="160" t="s">
        <v>212</v>
      </c>
    </row>
    <row r="1943" spans="2:65" s="1" customFormat="1" ht="21.75" customHeight="1">
      <c r="B1943" s="34"/>
      <c r="C1943" s="133" t="s">
        <v>2170</v>
      </c>
      <c r="D1943" s="133" t="s">
        <v>215</v>
      </c>
      <c r="E1943" s="134" t="s">
        <v>4180</v>
      </c>
      <c r="F1943" s="135" t="s">
        <v>4181</v>
      </c>
      <c r="G1943" s="136" t="s">
        <v>495</v>
      </c>
      <c r="H1943" s="137">
        <v>157.16300000000001</v>
      </c>
      <c r="I1943" s="138"/>
      <c r="J1943" s="139">
        <f>ROUND(I1943*H1943,2)</f>
        <v>0</v>
      </c>
      <c r="K1943" s="135" t="s">
        <v>219</v>
      </c>
      <c r="L1943" s="34"/>
      <c r="M1943" s="140" t="s">
        <v>19</v>
      </c>
      <c r="N1943" s="141" t="s">
        <v>40</v>
      </c>
      <c r="P1943" s="142">
        <f>O1943*H1943</f>
        <v>0</v>
      </c>
      <c r="Q1943" s="142">
        <v>0</v>
      </c>
      <c r="R1943" s="142">
        <f>Q1943*H1943</f>
        <v>0</v>
      </c>
      <c r="S1943" s="142">
        <v>0</v>
      </c>
      <c r="T1943" s="143">
        <f>S1943*H1943</f>
        <v>0</v>
      </c>
      <c r="AR1943" s="144" t="s">
        <v>316</v>
      </c>
      <c r="AT1943" s="144" t="s">
        <v>215</v>
      </c>
      <c r="AU1943" s="144" t="s">
        <v>79</v>
      </c>
      <c r="AY1943" s="19" t="s">
        <v>212</v>
      </c>
      <c r="BE1943" s="145">
        <f>IF(N1943="základní",J1943,0)</f>
        <v>0</v>
      </c>
      <c r="BF1943" s="145">
        <f>IF(N1943="snížená",J1943,0)</f>
        <v>0</v>
      </c>
      <c r="BG1943" s="145">
        <f>IF(N1943="zákl. přenesená",J1943,0)</f>
        <v>0</v>
      </c>
      <c r="BH1943" s="145">
        <f>IF(N1943="sníž. přenesená",J1943,0)</f>
        <v>0</v>
      </c>
      <c r="BI1943" s="145">
        <f>IF(N1943="nulová",J1943,0)</f>
        <v>0</v>
      </c>
      <c r="BJ1943" s="19" t="s">
        <v>77</v>
      </c>
      <c r="BK1943" s="145">
        <f>ROUND(I1943*H1943,2)</f>
        <v>0</v>
      </c>
      <c r="BL1943" s="19" t="s">
        <v>316</v>
      </c>
      <c r="BM1943" s="144" t="s">
        <v>4182</v>
      </c>
    </row>
    <row r="1944" spans="2:65" s="1" customFormat="1">
      <c r="B1944" s="34"/>
      <c r="D1944" s="146" t="s">
        <v>222</v>
      </c>
      <c r="F1944" s="147" t="s">
        <v>4183</v>
      </c>
      <c r="I1944" s="148"/>
      <c r="L1944" s="34"/>
      <c r="M1944" s="149"/>
      <c r="T1944" s="55"/>
      <c r="AT1944" s="19" t="s">
        <v>222</v>
      </c>
      <c r="AU1944" s="19" t="s">
        <v>79</v>
      </c>
    </row>
    <row r="1945" spans="2:65" s="14" customFormat="1" ht="22.5">
      <c r="B1945" s="170"/>
      <c r="D1945" s="150" t="s">
        <v>226</v>
      </c>
      <c r="E1945" s="171" t="s">
        <v>19</v>
      </c>
      <c r="F1945" s="172" t="s">
        <v>4184</v>
      </c>
      <c r="H1945" s="171" t="s">
        <v>19</v>
      </c>
      <c r="I1945" s="173"/>
      <c r="L1945" s="170"/>
      <c r="M1945" s="174"/>
      <c r="T1945" s="175"/>
      <c r="AT1945" s="171" t="s">
        <v>226</v>
      </c>
      <c r="AU1945" s="171" t="s">
        <v>79</v>
      </c>
      <c r="AV1945" s="14" t="s">
        <v>77</v>
      </c>
      <c r="AW1945" s="14" t="s">
        <v>31</v>
      </c>
      <c r="AX1945" s="14" t="s">
        <v>69</v>
      </c>
      <c r="AY1945" s="171" t="s">
        <v>212</v>
      </c>
    </row>
    <row r="1946" spans="2:65" s="12" customFormat="1">
      <c r="B1946" s="152"/>
      <c r="D1946" s="150" t="s">
        <v>226</v>
      </c>
      <c r="E1946" s="153" t="s">
        <v>19</v>
      </c>
      <c r="F1946" s="154" t="s">
        <v>4185</v>
      </c>
      <c r="H1946" s="155">
        <v>112.392</v>
      </c>
      <c r="I1946" s="156"/>
      <c r="L1946" s="152"/>
      <c r="M1946" s="157"/>
      <c r="T1946" s="158"/>
      <c r="AT1946" s="153" t="s">
        <v>226</v>
      </c>
      <c r="AU1946" s="153" t="s">
        <v>79</v>
      </c>
      <c r="AV1946" s="12" t="s">
        <v>79</v>
      </c>
      <c r="AW1946" s="12" t="s">
        <v>31</v>
      </c>
      <c r="AX1946" s="12" t="s">
        <v>69</v>
      </c>
      <c r="AY1946" s="153" t="s">
        <v>212</v>
      </c>
    </row>
    <row r="1947" spans="2:65" s="12" customFormat="1">
      <c r="B1947" s="152"/>
      <c r="D1947" s="150" t="s">
        <v>226</v>
      </c>
      <c r="E1947" s="153" t="s">
        <v>19</v>
      </c>
      <c r="F1947" s="154" t="s">
        <v>4186</v>
      </c>
      <c r="H1947" s="155">
        <v>43.56</v>
      </c>
      <c r="I1947" s="156"/>
      <c r="L1947" s="152"/>
      <c r="M1947" s="157"/>
      <c r="T1947" s="158"/>
      <c r="AT1947" s="153" t="s">
        <v>226</v>
      </c>
      <c r="AU1947" s="153" t="s">
        <v>79</v>
      </c>
      <c r="AV1947" s="12" t="s">
        <v>79</v>
      </c>
      <c r="AW1947" s="12" t="s">
        <v>31</v>
      </c>
      <c r="AX1947" s="12" t="s">
        <v>69</v>
      </c>
      <c r="AY1947" s="153" t="s">
        <v>212</v>
      </c>
    </row>
    <row r="1948" spans="2:65" s="15" customFormat="1">
      <c r="B1948" s="176"/>
      <c r="D1948" s="150" t="s">
        <v>226</v>
      </c>
      <c r="E1948" s="177" t="s">
        <v>19</v>
      </c>
      <c r="F1948" s="178" t="s">
        <v>455</v>
      </c>
      <c r="H1948" s="179">
        <v>155.952</v>
      </c>
      <c r="I1948" s="180"/>
      <c r="L1948" s="176"/>
      <c r="M1948" s="181"/>
      <c r="T1948" s="182"/>
      <c r="AT1948" s="177" t="s">
        <v>226</v>
      </c>
      <c r="AU1948" s="177" t="s">
        <v>79</v>
      </c>
      <c r="AV1948" s="15" t="s">
        <v>236</v>
      </c>
      <c r="AW1948" s="15" t="s">
        <v>31</v>
      </c>
      <c r="AX1948" s="15" t="s">
        <v>69</v>
      </c>
      <c r="AY1948" s="177" t="s">
        <v>212</v>
      </c>
    </row>
    <row r="1949" spans="2:65" s="12" customFormat="1">
      <c r="B1949" s="152"/>
      <c r="D1949" s="150" t="s">
        <v>226</v>
      </c>
      <c r="E1949" s="153" t="s">
        <v>19</v>
      </c>
      <c r="F1949" s="154" t="s">
        <v>4187</v>
      </c>
      <c r="H1949" s="155">
        <v>0.74199999999999999</v>
      </c>
      <c r="I1949" s="156"/>
      <c r="L1949" s="152"/>
      <c r="M1949" s="157"/>
      <c r="T1949" s="158"/>
      <c r="AT1949" s="153" t="s">
        <v>226</v>
      </c>
      <c r="AU1949" s="153" t="s">
        <v>79</v>
      </c>
      <c r="AV1949" s="12" t="s">
        <v>79</v>
      </c>
      <c r="AW1949" s="12" t="s">
        <v>31</v>
      </c>
      <c r="AX1949" s="12" t="s">
        <v>69</v>
      </c>
      <c r="AY1949" s="153" t="s">
        <v>212</v>
      </c>
    </row>
    <row r="1950" spans="2:65" s="12" customFormat="1">
      <c r="B1950" s="152"/>
      <c r="D1950" s="150" t="s">
        <v>226</v>
      </c>
      <c r="E1950" s="153" t="s">
        <v>19</v>
      </c>
      <c r="F1950" s="154" t="s">
        <v>4188</v>
      </c>
      <c r="H1950" s="155">
        <v>0.46899999999999997</v>
      </c>
      <c r="I1950" s="156"/>
      <c r="L1950" s="152"/>
      <c r="M1950" s="157"/>
      <c r="T1950" s="158"/>
      <c r="AT1950" s="153" t="s">
        <v>226</v>
      </c>
      <c r="AU1950" s="153" t="s">
        <v>79</v>
      </c>
      <c r="AV1950" s="12" t="s">
        <v>79</v>
      </c>
      <c r="AW1950" s="12" t="s">
        <v>31</v>
      </c>
      <c r="AX1950" s="12" t="s">
        <v>69</v>
      </c>
      <c r="AY1950" s="153" t="s">
        <v>212</v>
      </c>
    </row>
    <row r="1951" spans="2:65" s="15" customFormat="1">
      <c r="B1951" s="176"/>
      <c r="D1951" s="150" t="s">
        <v>226</v>
      </c>
      <c r="E1951" s="177" t="s">
        <v>19</v>
      </c>
      <c r="F1951" s="178" t="s">
        <v>455</v>
      </c>
      <c r="H1951" s="179">
        <v>1.2110000000000001</v>
      </c>
      <c r="I1951" s="180"/>
      <c r="L1951" s="176"/>
      <c r="M1951" s="181"/>
      <c r="T1951" s="182"/>
      <c r="AT1951" s="177" t="s">
        <v>226</v>
      </c>
      <c r="AU1951" s="177" t="s">
        <v>79</v>
      </c>
      <c r="AV1951" s="15" t="s">
        <v>236</v>
      </c>
      <c r="AW1951" s="15" t="s">
        <v>31</v>
      </c>
      <c r="AX1951" s="15" t="s">
        <v>69</v>
      </c>
      <c r="AY1951" s="177" t="s">
        <v>212</v>
      </c>
    </row>
    <row r="1952" spans="2:65" s="13" customFormat="1">
      <c r="B1952" s="159"/>
      <c r="D1952" s="150" t="s">
        <v>226</v>
      </c>
      <c r="E1952" s="160" t="s">
        <v>19</v>
      </c>
      <c r="F1952" s="161" t="s">
        <v>228</v>
      </c>
      <c r="H1952" s="162">
        <v>157.16300000000001</v>
      </c>
      <c r="I1952" s="163"/>
      <c r="L1952" s="159"/>
      <c r="M1952" s="164"/>
      <c r="T1952" s="165"/>
      <c r="AT1952" s="160" t="s">
        <v>226</v>
      </c>
      <c r="AU1952" s="160" t="s">
        <v>79</v>
      </c>
      <c r="AV1952" s="13" t="s">
        <v>229</v>
      </c>
      <c r="AW1952" s="13" t="s">
        <v>31</v>
      </c>
      <c r="AX1952" s="13" t="s">
        <v>77</v>
      </c>
      <c r="AY1952" s="160" t="s">
        <v>212</v>
      </c>
    </row>
    <row r="1953" spans="2:65" s="1" customFormat="1" ht="16.5" customHeight="1">
      <c r="B1953" s="34"/>
      <c r="C1953" s="186" t="s">
        <v>2183</v>
      </c>
      <c r="D1953" s="186" t="s">
        <v>3107</v>
      </c>
      <c r="E1953" s="187" t="s">
        <v>4189</v>
      </c>
      <c r="F1953" s="188" t="s">
        <v>4190</v>
      </c>
      <c r="G1953" s="189" t="s">
        <v>486</v>
      </c>
      <c r="H1953" s="190">
        <v>0.47599999999999998</v>
      </c>
      <c r="I1953" s="191"/>
      <c r="J1953" s="192">
        <f>ROUND(I1953*H1953,2)</f>
        <v>0</v>
      </c>
      <c r="K1953" s="188" t="s">
        <v>219</v>
      </c>
      <c r="L1953" s="193"/>
      <c r="M1953" s="194" t="s">
        <v>19</v>
      </c>
      <c r="N1953" s="195" t="s">
        <v>40</v>
      </c>
      <c r="P1953" s="142">
        <f>O1953*H1953</f>
        <v>0</v>
      </c>
      <c r="Q1953" s="142">
        <v>1</v>
      </c>
      <c r="R1953" s="142">
        <f>Q1953*H1953</f>
        <v>0.47599999999999998</v>
      </c>
      <c r="S1953" s="142">
        <v>0</v>
      </c>
      <c r="T1953" s="143">
        <f>S1953*H1953</f>
        <v>0</v>
      </c>
      <c r="AR1953" s="144" t="s">
        <v>631</v>
      </c>
      <c r="AT1953" s="144" t="s">
        <v>3107</v>
      </c>
      <c r="AU1953" s="144" t="s">
        <v>79</v>
      </c>
      <c r="AY1953" s="19" t="s">
        <v>212</v>
      </c>
      <c r="BE1953" s="145">
        <f>IF(N1953="základní",J1953,0)</f>
        <v>0</v>
      </c>
      <c r="BF1953" s="145">
        <f>IF(N1953="snížená",J1953,0)</f>
        <v>0</v>
      </c>
      <c r="BG1953" s="145">
        <f>IF(N1953="zákl. přenesená",J1953,0)</f>
        <v>0</v>
      </c>
      <c r="BH1953" s="145">
        <f>IF(N1953="sníž. přenesená",J1953,0)</f>
        <v>0</v>
      </c>
      <c r="BI1953" s="145">
        <f>IF(N1953="nulová",J1953,0)</f>
        <v>0</v>
      </c>
      <c r="BJ1953" s="19" t="s">
        <v>77</v>
      </c>
      <c r="BK1953" s="145">
        <f>ROUND(I1953*H1953,2)</f>
        <v>0</v>
      </c>
      <c r="BL1953" s="19" t="s">
        <v>316</v>
      </c>
      <c r="BM1953" s="144" t="s">
        <v>4191</v>
      </c>
    </row>
    <row r="1954" spans="2:65" s="14" customFormat="1" ht="22.5">
      <c r="B1954" s="170"/>
      <c r="D1954" s="150" t="s">
        <v>226</v>
      </c>
      <c r="E1954" s="171" t="s">
        <v>19</v>
      </c>
      <c r="F1954" s="172" t="s">
        <v>4192</v>
      </c>
      <c r="H1954" s="171" t="s">
        <v>19</v>
      </c>
      <c r="I1954" s="173"/>
      <c r="L1954" s="170"/>
      <c r="M1954" s="174"/>
      <c r="T1954" s="175"/>
      <c r="AT1954" s="171" t="s">
        <v>226</v>
      </c>
      <c r="AU1954" s="171" t="s">
        <v>79</v>
      </c>
      <c r="AV1954" s="14" t="s">
        <v>77</v>
      </c>
      <c r="AW1954" s="14" t="s">
        <v>31</v>
      </c>
      <c r="AX1954" s="14" t="s">
        <v>69</v>
      </c>
      <c r="AY1954" s="171" t="s">
        <v>212</v>
      </c>
    </row>
    <row r="1955" spans="2:65" s="14" customFormat="1">
      <c r="B1955" s="170"/>
      <c r="D1955" s="150" t="s">
        <v>226</v>
      </c>
      <c r="E1955" s="171" t="s">
        <v>19</v>
      </c>
      <c r="F1955" s="172" t="s">
        <v>4193</v>
      </c>
      <c r="H1955" s="171" t="s">
        <v>19</v>
      </c>
      <c r="I1955" s="173"/>
      <c r="L1955" s="170"/>
      <c r="M1955" s="174"/>
      <c r="T1955" s="175"/>
      <c r="AT1955" s="171" t="s">
        <v>226</v>
      </c>
      <c r="AU1955" s="171" t="s">
        <v>79</v>
      </c>
      <c r="AV1955" s="14" t="s">
        <v>77</v>
      </c>
      <c r="AW1955" s="14" t="s">
        <v>31</v>
      </c>
      <c r="AX1955" s="14" t="s">
        <v>69</v>
      </c>
      <c r="AY1955" s="171" t="s">
        <v>212</v>
      </c>
    </row>
    <row r="1956" spans="2:65" s="12" customFormat="1">
      <c r="B1956" s="152"/>
      <c r="D1956" s="150" t="s">
        <v>226</v>
      </c>
      <c r="E1956" s="153" t="s">
        <v>19</v>
      </c>
      <c r="F1956" s="154" t="s">
        <v>4194</v>
      </c>
      <c r="H1956" s="155">
        <v>0.40100000000000002</v>
      </c>
      <c r="I1956" s="156"/>
      <c r="L1956" s="152"/>
      <c r="M1956" s="157"/>
      <c r="T1956" s="158"/>
      <c r="AT1956" s="153" t="s">
        <v>226</v>
      </c>
      <c r="AU1956" s="153" t="s">
        <v>79</v>
      </c>
      <c r="AV1956" s="12" t="s">
        <v>79</v>
      </c>
      <c r="AW1956" s="12" t="s">
        <v>31</v>
      </c>
      <c r="AX1956" s="12" t="s">
        <v>69</v>
      </c>
      <c r="AY1956" s="153" t="s">
        <v>212</v>
      </c>
    </row>
    <row r="1957" spans="2:65" s="15" customFormat="1">
      <c r="B1957" s="176"/>
      <c r="D1957" s="150" t="s">
        <v>226</v>
      </c>
      <c r="E1957" s="177" t="s">
        <v>19</v>
      </c>
      <c r="F1957" s="178" t="s">
        <v>455</v>
      </c>
      <c r="H1957" s="179">
        <v>0.40100000000000002</v>
      </c>
      <c r="I1957" s="180"/>
      <c r="L1957" s="176"/>
      <c r="M1957" s="181"/>
      <c r="T1957" s="182"/>
      <c r="AT1957" s="177" t="s">
        <v>226</v>
      </c>
      <c r="AU1957" s="177" t="s">
        <v>79</v>
      </c>
      <c r="AV1957" s="15" t="s">
        <v>236</v>
      </c>
      <c r="AW1957" s="15" t="s">
        <v>31</v>
      </c>
      <c r="AX1957" s="15" t="s">
        <v>69</v>
      </c>
      <c r="AY1957" s="177" t="s">
        <v>212</v>
      </c>
    </row>
    <row r="1958" spans="2:65" s="12" customFormat="1">
      <c r="B1958" s="152"/>
      <c r="D1958" s="150" t="s">
        <v>226</v>
      </c>
      <c r="E1958" s="153" t="s">
        <v>19</v>
      </c>
      <c r="F1958" s="154" t="s">
        <v>4195</v>
      </c>
      <c r="H1958" s="155">
        <v>5.3999999999999999E-2</v>
      </c>
      <c r="I1958" s="156"/>
      <c r="L1958" s="152"/>
      <c r="M1958" s="157"/>
      <c r="T1958" s="158"/>
      <c r="AT1958" s="153" t="s">
        <v>226</v>
      </c>
      <c r="AU1958" s="153" t="s">
        <v>79</v>
      </c>
      <c r="AV1958" s="12" t="s">
        <v>79</v>
      </c>
      <c r="AW1958" s="12" t="s">
        <v>31</v>
      </c>
      <c r="AX1958" s="12" t="s">
        <v>69</v>
      </c>
      <c r="AY1958" s="153" t="s">
        <v>212</v>
      </c>
    </row>
    <row r="1959" spans="2:65" s="12" customFormat="1" ht="22.5">
      <c r="B1959" s="152"/>
      <c r="D1959" s="150" t="s">
        <v>226</v>
      </c>
      <c r="E1959" s="153" t="s">
        <v>19</v>
      </c>
      <c r="F1959" s="154" t="s">
        <v>4196</v>
      </c>
      <c r="H1959" s="155">
        <v>2.1000000000000001E-2</v>
      </c>
      <c r="I1959" s="156"/>
      <c r="L1959" s="152"/>
      <c r="M1959" s="157"/>
      <c r="T1959" s="158"/>
      <c r="AT1959" s="153" t="s">
        <v>226</v>
      </c>
      <c r="AU1959" s="153" t="s">
        <v>79</v>
      </c>
      <c r="AV1959" s="12" t="s">
        <v>79</v>
      </c>
      <c r="AW1959" s="12" t="s">
        <v>31</v>
      </c>
      <c r="AX1959" s="12" t="s">
        <v>69</v>
      </c>
      <c r="AY1959" s="153" t="s">
        <v>212</v>
      </c>
    </row>
    <row r="1960" spans="2:65" s="15" customFormat="1">
      <c r="B1960" s="176"/>
      <c r="D1960" s="150" t="s">
        <v>226</v>
      </c>
      <c r="E1960" s="177" t="s">
        <v>19</v>
      </c>
      <c r="F1960" s="178" t="s">
        <v>455</v>
      </c>
      <c r="H1960" s="179">
        <v>7.4999999999999997E-2</v>
      </c>
      <c r="I1960" s="180"/>
      <c r="L1960" s="176"/>
      <c r="M1960" s="181"/>
      <c r="T1960" s="182"/>
      <c r="AT1960" s="177" t="s">
        <v>226</v>
      </c>
      <c r="AU1960" s="177" t="s">
        <v>79</v>
      </c>
      <c r="AV1960" s="15" t="s">
        <v>236</v>
      </c>
      <c r="AW1960" s="15" t="s">
        <v>31</v>
      </c>
      <c r="AX1960" s="15" t="s">
        <v>69</v>
      </c>
      <c r="AY1960" s="177" t="s">
        <v>212</v>
      </c>
    </row>
    <row r="1961" spans="2:65" s="12" customFormat="1">
      <c r="B1961" s="152"/>
      <c r="D1961" s="150" t="s">
        <v>226</v>
      </c>
      <c r="E1961" s="153" t="s">
        <v>19</v>
      </c>
      <c r="F1961" s="154" t="s">
        <v>4197</v>
      </c>
      <c r="H1961" s="155">
        <v>0</v>
      </c>
      <c r="I1961" s="156"/>
      <c r="L1961" s="152"/>
      <c r="M1961" s="157"/>
      <c r="T1961" s="158"/>
      <c r="AT1961" s="153" t="s">
        <v>226</v>
      </c>
      <c r="AU1961" s="153" t="s">
        <v>79</v>
      </c>
      <c r="AV1961" s="12" t="s">
        <v>79</v>
      </c>
      <c r="AW1961" s="12" t="s">
        <v>31</v>
      </c>
      <c r="AX1961" s="12" t="s">
        <v>69</v>
      </c>
      <c r="AY1961" s="153" t="s">
        <v>212</v>
      </c>
    </row>
    <row r="1962" spans="2:65" s="12" customFormat="1">
      <c r="B1962" s="152"/>
      <c r="D1962" s="150" t="s">
        <v>226</v>
      </c>
      <c r="E1962" s="153" t="s">
        <v>19</v>
      </c>
      <c r="F1962" s="154" t="s">
        <v>4198</v>
      </c>
      <c r="H1962" s="155">
        <v>0</v>
      </c>
      <c r="I1962" s="156"/>
      <c r="L1962" s="152"/>
      <c r="M1962" s="157"/>
      <c r="T1962" s="158"/>
      <c r="AT1962" s="153" t="s">
        <v>226</v>
      </c>
      <c r="AU1962" s="153" t="s">
        <v>79</v>
      </c>
      <c r="AV1962" s="12" t="s">
        <v>79</v>
      </c>
      <c r="AW1962" s="12" t="s">
        <v>31</v>
      </c>
      <c r="AX1962" s="12" t="s">
        <v>69</v>
      </c>
      <c r="AY1962" s="153" t="s">
        <v>212</v>
      </c>
    </row>
    <row r="1963" spans="2:65" s="15" customFormat="1">
      <c r="B1963" s="176"/>
      <c r="D1963" s="150" t="s">
        <v>226</v>
      </c>
      <c r="E1963" s="177" t="s">
        <v>19</v>
      </c>
      <c r="F1963" s="178" t="s">
        <v>455</v>
      </c>
      <c r="H1963" s="179">
        <v>0</v>
      </c>
      <c r="I1963" s="180"/>
      <c r="L1963" s="176"/>
      <c r="M1963" s="181"/>
      <c r="T1963" s="182"/>
      <c r="AT1963" s="177" t="s">
        <v>226</v>
      </c>
      <c r="AU1963" s="177" t="s">
        <v>79</v>
      </c>
      <c r="AV1963" s="15" t="s">
        <v>236</v>
      </c>
      <c r="AW1963" s="15" t="s">
        <v>31</v>
      </c>
      <c r="AX1963" s="15" t="s">
        <v>69</v>
      </c>
      <c r="AY1963" s="177" t="s">
        <v>212</v>
      </c>
    </row>
    <row r="1964" spans="2:65" s="13" customFormat="1">
      <c r="B1964" s="159"/>
      <c r="D1964" s="150" t="s">
        <v>226</v>
      </c>
      <c r="E1964" s="160" t="s">
        <v>19</v>
      </c>
      <c r="F1964" s="161" t="s">
        <v>228</v>
      </c>
      <c r="H1964" s="162">
        <v>0.47599999999999998</v>
      </c>
      <c r="I1964" s="163"/>
      <c r="L1964" s="159"/>
      <c r="M1964" s="164"/>
      <c r="T1964" s="165"/>
      <c r="AT1964" s="160" t="s">
        <v>226</v>
      </c>
      <c r="AU1964" s="160" t="s">
        <v>79</v>
      </c>
      <c r="AV1964" s="13" t="s">
        <v>229</v>
      </c>
      <c r="AW1964" s="13" t="s">
        <v>31</v>
      </c>
      <c r="AX1964" s="13" t="s">
        <v>77</v>
      </c>
      <c r="AY1964" s="160" t="s">
        <v>212</v>
      </c>
    </row>
    <row r="1965" spans="2:65" s="1" customFormat="1" ht="16.5" customHeight="1">
      <c r="B1965" s="34"/>
      <c r="C1965" s="133" t="s">
        <v>2190</v>
      </c>
      <c r="D1965" s="133" t="s">
        <v>215</v>
      </c>
      <c r="E1965" s="134" t="s">
        <v>4199</v>
      </c>
      <c r="F1965" s="135" t="s">
        <v>4200</v>
      </c>
      <c r="G1965" s="136" t="s">
        <v>495</v>
      </c>
      <c r="H1965" s="137">
        <v>871.2</v>
      </c>
      <c r="I1965" s="138"/>
      <c r="J1965" s="139">
        <f>ROUND(I1965*H1965,2)</f>
        <v>0</v>
      </c>
      <c r="K1965" s="135" t="s">
        <v>219</v>
      </c>
      <c r="L1965" s="34"/>
      <c r="M1965" s="140" t="s">
        <v>19</v>
      </c>
      <c r="N1965" s="141" t="s">
        <v>40</v>
      </c>
      <c r="P1965" s="142">
        <f>O1965*H1965</f>
        <v>0</v>
      </c>
      <c r="Q1965" s="142">
        <v>4.0000000000000002E-4</v>
      </c>
      <c r="R1965" s="142">
        <f>Q1965*H1965</f>
        <v>0.34848000000000001</v>
      </c>
      <c r="S1965" s="142">
        <v>0</v>
      </c>
      <c r="T1965" s="143">
        <f>S1965*H1965</f>
        <v>0</v>
      </c>
      <c r="AR1965" s="144" t="s">
        <v>316</v>
      </c>
      <c r="AT1965" s="144" t="s">
        <v>215</v>
      </c>
      <c r="AU1965" s="144" t="s">
        <v>79</v>
      </c>
      <c r="AY1965" s="19" t="s">
        <v>212</v>
      </c>
      <c r="BE1965" s="145">
        <f>IF(N1965="základní",J1965,0)</f>
        <v>0</v>
      </c>
      <c r="BF1965" s="145">
        <f>IF(N1965="snížená",J1965,0)</f>
        <v>0</v>
      </c>
      <c r="BG1965" s="145">
        <f>IF(N1965="zákl. přenesená",J1965,0)</f>
        <v>0</v>
      </c>
      <c r="BH1965" s="145">
        <f>IF(N1965="sníž. přenesená",J1965,0)</f>
        <v>0</v>
      </c>
      <c r="BI1965" s="145">
        <f>IF(N1965="nulová",J1965,0)</f>
        <v>0</v>
      </c>
      <c r="BJ1965" s="19" t="s">
        <v>77</v>
      </c>
      <c r="BK1965" s="145">
        <f>ROUND(I1965*H1965,2)</f>
        <v>0</v>
      </c>
      <c r="BL1965" s="19" t="s">
        <v>316</v>
      </c>
      <c r="BM1965" s="144" t="s">
        <v>4201</v>
      </c>
    </row>
    <row r="1966" spans="2:65" s="1" customFormat="1">
      <c r="B1966" s="34"/>
      <c r="D1966" s="146" t="s">
        <v>222</v>
      </c>
      <c r="F1966" s="147" t="s">
        <v>4202</v>
      </c>
      <c r="I1966" s="148"/>
      <c r="L1966" s="34"/>
      <c r="M1966" s="149"/>
      <c r="T1966" s="55"/>
      <c r="AT1966" s="19" t="s">
        <v>222</v>
      </c>
      <c r="AU1966" s="19" t="s">
        <v>79</v>
      </c>
    </row>
    <row r="1967" spans="2:65" s="14" customFormat="1" ht="22.5">
      <c r="B1967" s="170"/>
      <c r="D1967" s="150" t="s">
        <v>226</v>
      </c>
      <c r="E1967" s="171" t="s">
        <v>19</v>
      </c>
      <c r="F1967" s="172" t="s">
        <v>4203</v>
      </c>
      <c r="H1967" s="171" t="s">
        <v>19</v>
      </c>
      <c r="I1967" s="173"/>
      <c r="L1967" s="170"/>
      <c r="M1967" s="174"/>
      <c r="T1967" s="175"/>
      <c r="AT1967" s="171" t="s">
        <v>226</v>
      </c>
      <c r="AU1967" s="171" t="s">
        <v>79</v>
      </c>
      <c r="AV1967" s="14" t="s">
        <v>77</v>
      </c>
      <c r="AW1967" s="14" t="s">
        <v>31</v>
      </c>
      <c r="AX1967" s="14" t="s">
        <v>69</v>
      </c>
      <c r="AY1967" s="171" t="s">
        <v>212</v>
      </c>
    </row>
    <row r="1968" spans="2:65" s="14" customFormat="1">
      <c r="B1968" s="170"/>
      <c r="D1968" s="150" t="s">
        <v>226</v>
      </c>
      <c r="E1968" s="171" t="s">
        <v>19</v>
      </c>
      <c r="F1968" s="172" t="s">
        <v>4204</v>
      </c>
      <c r="H1968" s="171" t="s">
        <v>19</v>
      </c>
      <c r="I1968" s="173"/>
      <c r="L1968" s="170"/>
      <c r="M1968" s="174"/>
      <c r="T1968" s="175"/>
      <c r="AT1968" s="171" t="s">
        <v>226</v>
      </c>
      <c r="AU1968" s="171" t="s">
        <v>79</v>
      </c>
      <c r="AV1968" s="14" t="s">
        <v>77</v>
      </c>
      <c r="AW1968" s="14" t="s">
        <v>31</v>
      </c>
      <c r="AX1968" s="14" t="s">
        <v>69</v>
      </c>
      <c r="AY1968" s="171" t="s">
        <v>212</v>
      </c>
    </row>
    <row r="1969" spans="2:65" s="12" customFormat="1">
      <c r="B1969" s="152"/>
      <c r="D1969" s="150" t="s">
        <v>226</v>
      </c>
      <c r="E1969" s="153" t="s">
        <v>19</v>
      </c>
      <c r="F1969" s="154" t="s">
        <v>4205</v>
      </c>
      <c r="H1969" s="155">
        <v>871.2</v>
      </c>
      <c r="I1969" s="156"/>
      <c r="L1969" s="152"/>
      <c r="M1969" s="157"/>
      <c r="T1969" s="158"/>
      <c r="AT1969" s="153" t="s">
        <v>226</v>
      </c>
      <c r="AU1969" s="153" t="s">
        <v>79</v>
      </c>
      <c r="AV1969" s="12" t="s">
        <v>79</v>
      </c>
      <c r="AW1969" s="12" t="s">
        <v>31</v>
      </c>
      <c r="AX1969" s="12" t="s">
        <v>69</v>
      </c>
      <c r="AY1969" s="153" t="s">
        <v>212</v>
      </c>
    </row>
    <row r="1970" spans="2:65" s="13" customFormat="1">
      <c r="B1970" s="159"/>
      <c r="D1970" s="150" t="s">
        <v>226</v>
      </c>
      <c r="E1970" s="160" t="s">
        <v>19</v>
      </c>
      <c r="F1970" s="161" t="s">
        <v>228</v>
      </c>
      <c r="H1970" s="162">
        <v>871.2</v>
      </c>
      <c r="I1970" s="163"/>
      <c r="L1970" s="159"/>
      <c r="M1970" s="164"/>
      <c r="T1970" s="165"/>
      <c r="AT1970" s="160" t="s">
        <v>226</v>
      </c>
      <c r="AU1970" s="160" t="s">
        <v>79</v>
      </c>
      <c r="AV1970" s="13" t="s">
        <v>229</v>
      </c>
      <c r="AW1970" s="13" t="s">
        <v>31</v>
      </c>
      <c r="AX1970" s="13" t="s">
        <v>77</v>
      </c>
      <c r="AY1970" s="160" t="s">
        <v>212</v>
      </c>
    </row>
    <row r="1971" spans="2:65" s="1" customFormat="1" ht="16.5" customHeight="1">
      <c r="B1971" s="34"/>
      <c r="C1971" s="133" t="s">
        <v>2198</v>
      </c>
      <c r="D1971" s="133" t="s">
        <v>215</v>
      </c>
      <c r="E1971" s="134" t="s">
        <v>4206</v>
      </c>
      <c r="F1971" s="135" t="s">
        <v>4207</v>
      </c>
      <c r="G1971" s="136" t="s">
        <v>495</v>
      </c>
      <c r="H1971" s="137">
        <v>157.16300000000001</v>
      </c>
      <c r="I1971" s="138"/>
      <c r="J1971" s="139">
        <f>ROUND(I1971*H1971,2)</f>
        <v>0</v>
      </c>
      <c r="K1971" s="135" t="s">
        <v>219</v>
      </c>
      <c r="L1971" s="34"/>
      <c r="M1971" s="140" t="s">
        <v>19</v>
      </c>
      <c r="N1971" s="141" t="s">
        <v>40</v>
      </c>
      <c r="P1971" s="142">
        <f>O1971*H1971</f>
        <v>0</v>
      </c>
      <c r="Q1971" s="142">
        <v>4.0000000000000002E-4</v>
      </c>
      <c r="R1971" s="142">
        <f>Q1971*H1971</f>
        <v>6.286520000000001E-2</v>
      </c>
      <c r="S1971" s="142">
        <v>0</v>
      </c>
      <c r="T1971" s="143">
        <f>S1971*H1971</f>
        <v>0</v>
      </c>
      <c r="AR1971" s="144" t="s">
        <v>316</v>
      </c>
      <c r="AT1971" s="144" t="s">
        <v>215</v>
      </c>
      <c r="AU1971" s="144" t="s">
        <v>79</v>
      </c>
      <c r="AY1971" s="19" t="s">
        <v>212</v>
      </c>
      <c r="BE1971" s="145">
        <f>IF(N1971="základní",J1971,0)</f>
        <v>0</v>
      </c>
      <c r="BF1971" s="145">
        <f>IF(N1971="snížená",J1971,0)</f>
        <v>0</v>
      </c>
      <c r="BG1971" s="145">
        <f>IF(N1971="zákl. přenesená",J1971,0)</f>
        <v>0</v>
      </c>
      <c r="BH1971" s="145">
        <f>IF(N1971="sníž. přenesená",J1971,0)</f>
        <v>0</v>
      </c>
      <c r="BI1971" s="145">
        <f>IF(N1971="nulová",J1971,0)</f>
        <v>0</v>
      </c>
      <c r="BJ1971" s="19" t="s">
        <v>77</v>
      </c>
      <c r="BK1971" s="145">
        <f>ROUND(I1971*H1971,2)</f>
        <v>0</v>
      </c>
      <c r="BL1971" s="19" t="s">
        <v>316</v>
      </c>
      <c r="BM1971" s="144" t="s">
        <v>4208</v>
      </c>
    </row>
    <row r="1972" spans="2:65" s="1" customFormat="1">
      <c r="B1972" s="34"/>
      <c r="D1972" s="146" t="s">
        <v>222</v>
      </c>
      <c r="F1972" s="147" t="s">
        <v>4209</v>
      </c>
      <c r="I1972" s="148"/>
      <c r="L1972" s="34"/>
      <c r="M1972" s="149"/>
      <c r="T1972" s="55"/>
      <c r="AT1972" s="19" t="s">
        <v>222</v>
      </c>
      <c r="AU1972" s="19" t="s">
        <v>79</v>
      </c>
    </row>
    <row r="1973" spans="2:65" s="14" customFormat="1" ht="22.5">
      <c r="B1973" s="170"/>
      <c r="D1973" s="150" t="s">
        <v>226</v>
      </c>
      <c r="E1973" s="171" t="s">
        <v>19</v>
      </c>
      <c r="F1973" s="172" t="s">
        <v>4210</v>
      </c>
      <c r="H1973" s="171" t="s">
        <v>19</v>
      </c>
      <c r="I1973" s="173"/>
      <c r="L1973" s="170"/>
      <c r="M1973" s="174"/>
      <c r="T1973" s="175"/>
      <c r="AT1973" s="171" t="s">
        <v>226</v>
      </c>
      <c r="AU1973" s="171" t="s">
        <v>79</v>
      </c>
      <c r="AV1973" s="14" t="s">
        <v>77</v>
      </c>
      <c r="AW1973" s="14" t="s">
        <v>31</v>
      </c>
      <c r="AX1973" s="14" t="s">
        <v>69</v>
      </c>
      <c r="AY1973" s="171" t="s">
        <v>212</v>
      </c>
    </row>
    <row r="1974" spans="2:65" s="14" customFormat="1">
      <c r="B1974" s="170"/>
      <c r="D1974" s="150" t="s">
        <v>226</v>
      </c>
      <c r="E1974" s="171" t="s">
        <v>19</v>
      </c>
      <c r="F1974" s="172" t="s">
        <v>4204</v>
      </c>
      <c r="H1974" s="171" t="s">
        <v>19</v>
      </c>
      <c r="I1974" s="173"/>
      <c r="L1974" s="170"/>
      <c r="M1974" s="174"/>
      <c r="T1974" s="175"/>
      <c r="AT1974" s="171" t="s">
        <v>226</v>
      </c>
      <c r="AU1974" s="171" t="s">
        <v>79</v>
      </c>
      <c r="AV1974" s="14" t="s">
        <v>77</v>
      </c>
      <c r="AW1974" s="14" t="s">
        <v>31</v>
      </c>
      <c r="AX1974" s="14" t="s">
        <v>69</v>
      </c>
      <c r="AY1974" s="171" t="s">
        <v>212</v>
      </c>
    </row>
    <row r="1975" spans="2:65" s="12" customFormat="1">
      <c r="B1975" s="152"/>
      <c r="D1975" s="150" t="s">
        <v>226</v>
      </c>
      <c r="E1975" s="153" t="s">
        <v>19</v>
      </c>
      <c r="F1975" s="154" t="s">
        <v>4211</v>
      </c>
      <c r="H1975" s="155">
        <v>112.392</v>
      </c>
      <c r="I1975" s="156"/>
      <c r="L1975" s="152"/>
      <c r="M1975" s="157"/>
      <c r="T1975" s="158"/>
      <c r="AT1975" s="153" t="s">
        <v>226</v>
      </c>
      <c r="AU1975" s="153" t="s">
        <v>79</v>
      </c>
      <c r="AV1975" s="12" t="s">
        <v>79</v>
      </c>
      <c r="AW1975" s="12" t="s">
        <v>31</v>
      </c>
      <c r="AX1975" s="12" t="s">
        <v>69</v>
      </c>
      <c r="AY1975" s="153" t="s">
        <v>212</v>
      </c>
    </row>
    <row r="1976" spans="2:65" s="12" customFormat="1">
      <c r="B1976" s="152"/>
      <c r="D1976" s="150" t="s">
        <v>226</v>
      </c>
      <c r="E1976" s="153" t="s">
        <v>19</v>
      </c>
      <c r="F1976" s="154" t="s">
        <v>4212</v>
      </c>
      <c r="H1976" s="155">
        <v>43.56</v>
      </c>
      <c r="I1976" s="156"/>
      <c r="L1976" s="152"/>
      <c r="M1976" s="157"/>
      <c r="T1976" s="158"/>
      <c r="AT1976" s="153" t="s">
        <v>226</v>
      </c>
      <c r="AU1976" s="153" t="s">
        <v>79</v>
      </c>
      <c r="AV1976" s="12" t="s">
        <v>79</v>
      </c>
      <c r="AW1976" s="12" t="s">
        <v>31</v>
      </c>
      <c r="AX1976" s="12" t="s">
        <v>69</v>
      </c>
      <c r="AY1976" s="153" t="s">
        <v>212</v>
      </c>
    </row>
    <row r="1977" spans="2:65" s="15" customFormat="1">
      <c r="B1977" s="176"/>
      <c r="D1977" s="150" t="s">
        <v>226</v>
      </c>
      <c r="E1977" s="177" t="s">
        <v>19</v>
      </c>
      <c r="F1977" s="178" t="s">
        <v>455</v>
      </c>
      <c r="H1977" s="179">
        <v>155.952</v>
      </c>
      <c r="I1977" s="180"/>
      <c r="L1977" s="176"/>
      <c r="M1977" s="181"/>
      <c r="T1977" s="182"/>
      <c r="AT1977" s="177" t="s">
        <v>226</v>
      </c>
      <c r="AU1977" s="177" t="s">
        <v>79</v>
      </c>
      <c r="AV1977" s="15" t="s">
        <v>236</v>
      </c>
      <c r="AW1977" s="15" t="s">
        <v>31</v>
      </c>
      <c r="AX1977" s="15" t="s">
        <v>69</v>
      </c>
      <c r="AY1977" s="177" t="s">
        <v>212</v>
      </c>
    </row>
    <row r="1978" spans="2:65" s="12" customFormat="1">
      <c r="B1978" s="152"/>
      <c r="D1978" s="150" t="s">
        <v>226</v>
      </c>
      <c r="E1978" s="153" t="s">
        <v>19</v>
      </c>
      <c r="F1978" s="154" t="s">
        <v>4213</v>
      </c>
      <c r="H1978" s="155">
        <v>0.74199999999999999</v>
      </c>
      <c r="I1978" s="156"/>
      <c r="L1978" s="152"/>
      <c r="M1978" s="157"/>
      <c r="T1978" s="158"/>
      <c r="AT1978" s="153" t="s">
        <v>226</v>
      </c>
      <c r="AU1978" s="153" t="s">
        <v>79</v>
      </c>
      <c r="AV1978" s="12" t="s">
        <v>79</v>
      </c>
      <c r="AW1978" s="12" t="s">
        <v>31</v>
      </c>
      <c r="AX1978" s="12" t="s">
        <v>69</v>
      </c>
      <c r="AY1978" s="153" t="s">
        <v>212</v>
      </c>
    </row>
    <row r="1979" spans="2:65" s="12" customFormat="1">
      <c r="B1979" s="152"/>
      <c r="D1979" s="150" t="s">
        <v>226</v>
      </c>
      <c r="E1979" s="153" t="s">
        <v>19</v>
      </c>
      <c r="F1979" s="154" t="s">
        <v>4214</v>
      </c>
      <c r="H1979" s="155">
        <v>0.46899999999999997</v>
      </c>
      <c r="I1979" s="156"/>
      <c r="L1979" s="152"/>
      <c r="M1979" s="157"/>
      <c r="T1979" s="158"/>
      <c r="AT1979" s="153" t="s">
        <v>226</v>
      </c>
      <c r="AU1979" s="153" t="s">
        <v>79</v>
      </c>
      <c r="AV1979" s="12" t="s">
        <v>79</v>
      </c>
      <c r="AW1979" s="12" t="s">
        <v>31</v>
      </c>
      <c r="AX1979" s="12" t="s">
        <v>69</v>
      </c>
      <c r="AY1979" s="153" t="s">
        <v>212</v>
      </c>
    </row>
    <row r="1980" spans="2:65" s="15" customFormat="1">
      <c r="B1980" s="176"/>
      <c r="D1980" s="150" t="s">
        <v>226</v>
      </c>
      <c r="E1980" s="177" t="s">
        <v>19</v>
      </c>
      <c r="F1980" s="178" t="s">
        <v>455</v>
      </c>
      <c r="H1980" s="179">
        <v>1.2110000000000001</v>
      </c>
      <c r="I1980" s="180"/>
      <c r="L1980" s="176"/>
      <c r="M1980" s="181"/>
      <c r="T1980" s="182"/>
      <c r="AT1980" s="177" t="s">
        <v>226</v>
      </c>
      <c r="AU1980" s="177" t="s">
        <v>79</v>
      </c>
      <c r="AV1980" s="15" t="s">
        <v>236</v>
      </c>
      <c r="AW1980" s="15" t="s">
        <v>31</v>
      </c>
      <c r="AX1980" s="15" t="s">
        <v>69</v>
      </c>
      <c r="AY1980" s="177" t="s">
        <v>212</v>
      </c>
    </row>
    <row r="1981" spans="2:65" s="13" customFormat="1">
      <c r="B1981" s="159"/>
      <c r="D1981" s="150" t="s">
        <v>226</v>
      </c>
      <c r="E1981" s="160" t="s">
        <v>19</v>
      </c>
      <c r="F1981" s="161" t="s">
        <v>228</v>
      </c>
      <c r="H1981" s="162">
        <v>157.16300000000001</v>
      </c>
      <c r="I1981" s="163"/>
      <c r="L1981" s="159"/>
      <c r="M1981" s="164"/>
      <c r="T1981" s="165"/>
      <c r="AT1981" s="160" t="s">
        <v>226</v>
      </c>
      <c r="AU1981" s="160" t="s">
        <v>79</v>
      </c>
      <c r="AV1981" s="13" t="s">
        <v>229</v>
      </c>
      <c r="AW1981" s="13" t="s">
        <v>31</v>
      </c>
      <c r="AX1981" s="13" t="s">
        <v>77</v>
      </c>
      <c r="AY1981" s="160" t="s">
        <v>212</v>
      </c>
    </row>
    <row r="1982" spans="2:65" s="1" customFormat="1" ht="24.2" customHeight="1">
      <c r="B1982" s="34"/>
      <c r="C1982" s="186" t="s">
        <v>2205</v>
      </c>
      <c r="D1982" s="186" t="s">
        <v>3107</v>
      </c>
      <c r="E1982" s="187" t="s">
        <v>4215</v>
      </c>
      <c r="F1982" s="188" t="s">
        <v>4216</v>
      </c>
      <c r="G1982" s="189" t="s">
        <v>495</v>
      </c>
      <c r="H1982" s="190">
        <v>1190.4749999999999</v>
      </c>
      <c r="I1982" s="191"/>
      <c r="J1982" s="192">
        <f>ROUND(I1982*H1982,2)</f>
        <v>0</v>
      </c>
      <c r="K1982" s="188" t="s">
        <v>219</v>
      </c>
      <c r="L1982" s="193"/>
      <c r="M1982" s="194" t="s">
        <v>19</v>
      </c>
      <c r="N1982" s="195" t="s">
        <v>40</v>
      </c>
      <c r="P1982" s="142">
        <f>O1982*H1982</f>
        <v>0</v>
      </c>
      <c r="Q1982" s="142">
        <v>5.4000000000000003E-3</v>
      </c>
      <c r="R1982" s="142">
        <f>Q1982*H1982</f>
        <v>6.4285649999999999</v>
      </c>
      <c r="S1982" s="142">
        <v>0</v>
      </c>
      <c r="T1982" s="143">
        <f>S1982*H1982</f>
        <v>0</v>
      </c>
      <c r="AR1982" s="144" t="s">
        <v>631</v>
      </c>
      <c r="AT1982" s="144" t="s">
        <v>3107</v>
      </c>
      <c r="AU1982" s="144" t="s">
        <v>79</v>
      </c>
      <c r="AY1982" s="19" t="s">
        <v>212</v>
      </c>
      <c r="BE1982" s="145">
        <f>IF(N1982="základní",J1982,0)</f>
        <v>0</v>
      </c>
      <c r="BF1982" s="145">
        <f>IF(N1982="snížená",J1982,0)</f>
        <v>0</v>
      </c>
      <c r="BG1982" s="145">
        <f>IF(N1982="zákl. přenesená",J1982,0)</f>
        <v>0</v>
      </c>
      <c r="BH1982" s="145">
        <f>IF(N1982="sníž. přenesená",J1982,0)</f>
        <v>0</v>
      </c>
      <c r="BI1982" s="145">
        <f>IF(N1982="nulová",J1982,0)</f>
        <v>0</v>
      </c>
      <c r="BJ1982" s="19" t="s">
        <v>77</v>
      </c>
      <c r="BK1982" s="145">
        <f>ROUND(I1982*H1982,2)</f>
        <v>0</v>
      </c>
      <c r="BL1982" s="19" t="s">
        <v>316</v>
      </c>
      <c r="BM1982" s="144" t="s">
        <v>4217</v>
      </c>
    </row>
    <row r="1983" spans="2:65" s="14" customFormat="1">
      <c r="B1983" s="170"/>
      <c r="D1983" s="150" t="s">
        <v>226</v>
      </c>
      <c r="E1983" s="171" t="s">
        <v>19</v>
      </c>
      <c r="F1983" s="172" t="s">
        <v>4218</v>
      </c>
      <c r="H1983" s="171" t="s">
        <v>19</v>
      </c>
      <c r="I1983" s="173"/>
      <c r="L1983" s="170"/>
      <c r="M1983" s="174"/>
      <c r="T1983" s="175"/>
      <c r="AT1983" s="171" t="s">
        <v>226</v>
      </c>
      <c r="AU1983" s="171" t="s">
        <v>79</v>
      </c>
      <c r="AV1983" s="14" t="s">
        <v>77</v>
      </c>
      <c r="AW1983" s="14" t="s">
        <v>31</v>
      </c>
      <c r="AX1983" s="14" t="s">
        <v>69</v>
      </c>
      <c r="AY1983" s="171" t="s">
        <v>212</v>
      </c>
    </row>
    <row r="1984" spans="2:65" s="14" customFormat="1">
      <c r="B1984" s="170"/>
      <c r="D1984" s="150" t="s">
        <v>226</v>
      </c>
      <c r="E1984" s="171" t="s">
        <v>19</v>
      </c>
      <c r="F1984" s="172" t="s">
        <v>4204</v>
      </c>
      <c r="H1984" s="171" t="s">
        <v>19</v>
      </c>
      <c r="I1984" s="173"/>
      <c r="L1984" s="170"/>
      <c r="M1984" s="174"/>
      <c r="T1984" s="175"/>
      <c r="AT1984" s="171" t="s">
        <v>226</v>
      </c>
      <c r="AU1984" s="171" t="s">
        <v>79</v>
      </c>
      <c r="AV1984" s="14" t="s">
        <v>77</v>
      </c>
      <c r="AW1984" s="14" t="s">
        <v>31</v>
      </c>
      <c r="AX1984" s="14" t="s">
        <v>69</v>
      </c>
      <c r="AY1984" s="171" t="s">
        <v>212</v>
      </c>
    </row>
    <row r="1985" spans="2:65" s="12" customFormat="1">
      <c r="B1985" s="152"/>
      <c r="D1985" s="150" t="s">
        <v>226</v>
      </c>
      <c r="E1985" s="153" t="s">
        <v>19</v>
      </c>
      <c r="F1985" s="154" t="s">
        <v>4219</v>
      </c>
      <c r="H1985" s="155">
        <v>1001.88</v>
      </c>
      <c r="I1985" s="156"/>
      <c r="L1985" s="152"/>
      <c r="M1985" s="157"/>
      <c r="T1985" s="158"/>
      <c r="AT1985" s="153" t="s">
        <v>226</v>
      </c>
      <c r="AU1985" s="153" t="s">
        <v>79</v>
      </c>
      <c r="AV1985" s="12" t="s">
        <v>79</v>
      </c>
      <c r="AW1985" s="12" t="s">
        <v>31</v>
      </c>
      <c r="AX1985" s="12" t="s">
        <v>69</v>
      </c>
      <c r="AY1985" s="153" t="s">
        <v>212</v>
      </c>
    </row>
    <row r="1986" spans="2:65" s="15" customFormat="1">
      <c r="B1986" s="176"/>
      <c r="D1986" s="150" t="s">
        <v>226</v>
      </c>
      <c r="E1986" s="177" t="s">
        <v>19</v>
      </c>
      <c r="F1986" s="178" t="s">
        <v>455</v>
      </c>
      <c r="H1986" s="179">
        <v>1001.88</v>
      </c>
      <c r="I1986" s="180"/>
      <c r="L1986" s="176"/>
      <c r="M1986" s="181"/>
      <c r="T1986" s="182"/>
      <c r="AT1986" s="177" t="s">
        <v>226</v>
      </c>
      <c r="AU1986" s="177" t="s">
        <v>79</v>
      </c>
      <c r="AV1986" s="15" t="s">
        <v>236</v>
      </c>
      <c r="AW1986" s="15" t="s">
        <v>31</v>
      </c>
      <c r="AX1986" s="15" t="s">
        <v>69</v>
      </c>
      <c r="AY1986" s="177" t="s">
        <v>212</v>
      </c>
    </row>
    <row r="1987" spans="2:65" s="12" customFormat="1">
      <c r="B1987" s="152"/>
      <c r="D1987" s="150" t="s">
        <v>226</v>
      </c>
      <c r="E1987" s="153" t="s">
        <v>19</v>
      </c>
      <c r="F1987" s="154" t="s">
        <v>4220</v>
      </c>
      <c r="H1987" s="155">
        <v>134.87</v>
      </c>
      <c r="I1987" s="156"/>
      <c r="L1987" s="152"/>
      <c r="M1987" s="157"/>
      <c r="T1987" s="158"/>
      <c r="AT1987" s="153" t="s">
        <v>226</v>
      </c>
      <c r="AU1987" s="153" t="s">
        <v>79</v>
      </c>
      <c r="AV1987" s="12" t="s">
        <v>79</v>
      </c>
      <c r="AW1987" s="12" t="s">
        <v>31</v>
      </c>
      <c r="AX1987" s="12" t="s">
        <v>69</v>
      </c>
      <c r="AY1987" s="153" t="s">
        <v>212</v>
      </c>
    </row>
    <row r="1988" spans="2:65" s="12" customFormat="1">
      <c r="B1988" s="152"/>
      <c r="D1988" s="150" t="s">
        <v>226</v>
      </c>
      <c r="E1988" s="153" t="s">
        <v>19</v>
      </c>
      <c r="F1988" s="154" t="s">
        <v>4221</v>
      </c>
      <c r="H1988" s="155">
        <v>52.271999999999998</v>
      </c>
      <c r="I1988" s="156"/>
      <c r="L1988" s="152"/>
      <c r="M1988" s="157"/>
      <c r="T1988" s="158"/>
      <c r="AT1988" s="153" t="s">
        <v>226</v>
      </c>
      <c r="AU1988" s="153" t="s">
        <v>79</v>
      </c>
      <c r="AV1988" s="12" t="s">
        <v>79</v>
      </c>
      <c r="AW1988" s="12" t="s">
        <v>31</v>
      </c>
      <c r="AX1988" s="12" t="s">
        <v>69</v>
      </c>
      <c r="AY1988" s="153" t="s">
        <v>212</v>
      </c>
    </row>
    <row r="1989" spans="2:65" s="15" customFormat="1">
      <c r="B1989" s="176"/>
      <c r="D1989" s="150" t="s">
        <v>226</v>
      </c>
      <c r="E1989" s="177" t="s">
        <v>19</v>
      </c>
      <c r="F1989" s="178" t="s">
        <v>455</v>
      </c>
      <c r="H1989" s="179">
        <v>187.142</v>
      </c>
      <c r="I1989" s="180"/>
      <c r="L1989" s="176"/>
      <c r="M1989" s="181"/>
      <c r="T1989" s="182"/>
      <c r="AT1989" s="177" t="s">
        <v>226</v>
      </c>
      <c r="AU1989" s="177" t="s">
        <v>79</v>
      </c>
      <c r="AV1989" s="15" t="s">
        <v>236</v>
      </c>
      <c r="AW1989" s="15" t="s">
        <v>31</v>
      </c>
      <c r="AX1989" s="15" t="s">
        <v>69</v>
      </c>
      <c r="AY1989" s="177" t="s">
        <v>212</v>
      </c>
    </row>
    <row r="1990" spans="2:65" s="12" customFormat="1">
      <c r="B1990" s="152"/>
      <c r="D1990" s="150" t="s">
        <v>226</v>
      </c>
      <c r="E1990" s="153" t="s">
        <v>19</v>
      </c>
      <c r="F1990" s="154" t="s">
        <v>4222</v>
      </c>
      <c r="H1990" s="155">
        <v>0.89</v>
      </c>
      <c r="I1990" s="156"/>
      <c r="L1990" s="152"/>
      <c r="M1990" s="157"/>
      <c r="T1990" s="158"/>
      <c r="AT1990" s="153" t="s">
        <v>226</v>
      </c>
      <c r="AU1990" s="153" t="s">
        <v>79</v>
      </c>
      <c r="AV1990" s="12" t="s">
        <v>79</v>
      </c>
      <c r="AW1990" s="12" t="s">
        <v>31</v>
      </c>
      <c r="AX1990" s="12" t="s">
        <v>69</v>
      </c>
      <c r="AY1990" s="153" t="s">
        <v>212</v>
      </c>
    </row>
    <row r="1991" spans="2:65" s="12" customFormat="1">
      <c r="B1991" s="152"/>
      <c r="D1991" s="150" t="s">
        <v>226</v>
      </c>
      <c r="E1991" s="153" t="s">
        <v>19</v>
      </c>
      <c r="F1991" s="154" t="s">
        <v>4223</v>
      </c>
      <c r="H1991" s="155">
        <v>0.56299999999999994</v>
      </c>
      <c r="I1991" s="156"/>
      <c r="L1991" s="152"/>
      <c r="M1991" s="157"/>
      <c r="T1991" s="158"/>
      <c r="AT1991" s="153" t="s">
        <v>226</v>
      </c>
      <c r="AU1991" s="153" t="s">
        <v>79</v>
      </c>
      <c r="AV1991" s="12" t="s">
        <v>79</v>
      </c>
      <c r="AW1991" s="12" t="s">
        <v>31</v>
      </c>
      <c r="AX1991" s="12" t="s">
        <v>69</v>
      </c>
      <c r="AY1991" s="153" t="s">
        <v>212</v>
      </c>
    </row>
    <row r="1992" spans="2:65" s="15" customFormat="1">
      <c r="B1992" s="176"/>
      <c r="D1992" s="150" t="s">
        <v>226</v>
      </c>
      <c r="E1992" s="177" t="s">
        <v>19</v>
      </c>
      <c r="F1992" s="178" t="s">
        <v>455</v>
      </c>
      <c r="H1992" s="179">
        <v>1.4530000000000001</v>
      </c>
      <c r="I1992" s="180"/>
      <c r="L1992" s="176"/>
      <c r="M1992" s="181"/>
      <c r="T1992" s="182"/>
      <c r="AT1992" s="177" t="s">
        <v>226</v>
      </c>
      <c r="AU1992" s="177" t="s">
        <v>79</v>
      </c>
      <c r="AV1992" s="15" t="s">
        <v>236</v>
      </c>
      <c r="AW1992" s="15" t="s">
        <v>31</v>
      </c>
      <c r="AX1992" s="15" t="s">
        <v>69</v>
      </c>
      <c r="AY1992" s="177" t="s">
        <v>212</v>
      </c>
    </row>
    <row r="1993" spans="2:65" s="13" customFormat="1">
      <c r="B1993" s="159"/>
      <c r="D1993" s="150" t="s">
        <v>226</v>
      </c>
      <c r="E1993" s="160" t="s">
        <v>19</v>
      </c>
      <c r="F1993" s="161" t="s">
        <v>228</v>
      </c>
      <c r="H1993" s="162">
        <v>1190.4749999999999</v>
      </c>
      <c r="I1993" s="163"/>
      <c r="L1993" s="159"/>
      <c r="M1993" s="164"/>
      <c r="T1993" s="165"/>
      <c r="AT1993" s="160" t="s">
        <v>226</v>
      </c>
      <c r="AU1993" s="160" t="s">
        <v>79</v>
      </c>
      <c r="AV1993" s="13" t="s">
        <v>229</v>
      </c>
      <c r="AW1993" s="13" t="s">
        <v>31</v>
      </c>
      <c r="AX1993" s="13" t="s">
        <v>77</v>
      </c>
      <c r="AY1993" s="160" t="s">
        <v>212</v>
      </c>
    </row>
    <row r="1994" spans="2:65" s="1" customFormat="1" ht="24.2" customHeight="1">
      <c r="B1994" s="34"/>
      <c r="C1994" s="133" t="s">
        <v>2218</v>
      </c>
      <c r="D1994" s="133" t="s">
        <v>215</v>
      </c>
      <c r="E1994" s="134" t="s">
        <v>4224</v>
      </c>
      <c r="F1994" s="135" t="s">
        <v>4225</v>
      </c>
      <c r="G1994" s="136" t="s">
        <v>495</v>
      </c>
      <c r="H1994" s="137">
        <v>1028.3630000000001</v>
      </c>
      <c r="I1994" s="138"/>
      <c r="J1994" s="139">
        <f>ROUND(I1994*H1994,2)</f>
        <v>0</v>
      </c>
      <c r="K1994" s="135" t="s">
        <v>245</v>
      </c>
      <c r="L1994" s="34"/>
      <c r="M1994" s="140" t="s">
        <v>19</v>
      </c>
      <c r="N1994" s="141" t="s">
        <v>40</v>
      </c>
      <c r="P1994" s="142">
        <f>O1994*H1994</f>
        <v>0</v>
      </c>
      <c r="Q1994" s="142">
        <v>0</v>
      </c>
      <c r="R1994" s="142">
        <f>Q1994*H1994</f>
        <v>0</v>
      </c>
      <c r="S1994" s="142">
        <v>0</v>
      </c>
      <c r="T1994" s="143">
        <f>S1994*H1994</f>
        <v>0</v>
      </c>
      <c r="AR1994" s="144" t="s">
        <v>316</v>
      </c>
      <c r="AT1994" s="144" t="s">
        <v>215</v>
      </c>
      <c r="AU1994" s="144" t="s">
        <v>79</v>
      </c>
      <c r="AY1994" s="19" t="s">
        <v>212</v>
      </c>
      <c r="BE1994" s="145">
        <f>IF(N1994="základní",J1994,0)</f>
        <v>0</v>
      </c>
      <c r="BF1994" s="145">
        <f>IF(N1994="snížená",J1994,0)</f>
        <v>0</v>
      </c>
      <c r="BG1994" s="145">
        <f>IF(N1994="zákl. přenesená",J1994,0)</f>
        <v>0</v>
      </c>
      <c r="BH1994" s="145">
        <f>IF(N1994="sníž. přenesená",J1994,0)</f>
        <v>0</v>
      </c>
      <c r="BI1994" s="145">
        <f>IF(N1994="nulová",J1994,0)</f>
        <v>0</v>
      </c>
      <c r="BJ1994" s="19" t="s">
        <v>77</v>
      </c>
      <c r="BK1994" s="145">
        <f>ROUND(I1994*H1994,2)</f>
        <v>0</v>
      </c>
      <c r="BL1994" s="19" t="s">
        <v>316</v>
      </c>
      <c r="BM1994" s="144" t="s">
        <v>4226</v>
      </c>
    </row>
    <row r="1995" spans="2:65" s="1" customFormat="1" ht="58.5">
      <c r="B1995" s="34"/>
      <c r="D1995" s="150" t="s">
        <v>224</v>
      </c>
      <c r="F1995" s="151" t="s">
        <v>4227</v>
      </c>
      <c r="I1995" s="148"/>
      <c r="L1995" s="34"/>
      <c r="M1995" s="149"/>
      <c r="T1995" s="55"/>
      <c r="AT1995" s="19" t="s">
        <v>224</v>
      </c>
      <c r="AU1995" s="19" t="s">
        <v>79</v>
      </c>
    </row>
    <row r="1996" spans="2:65" s="12" customFormat="1">
      <c r="B1996" s="152"/>
      <c r="D1996" s="150" t="s">
        <v>226</v>
      </c>
      <c r="E1996" s="153" t="s">
        <v>19</v>
      </c>
      <c r="F1996" s="154" t="s">
        <v>4228</v>
      </c>
      <c r="H1996" s="155">
        <v>1028.3630000000001</v>
      </c>
      <c r="I1996" s="156"/>
      <c r="L1996" s="152"/>
      <c r="M1996" s="157"/>
      <c r="T1996" s="158"/>
      <c r="AT1996" s="153" t="s">
        <v>226</v>
      </c>
      <c r="AU1996" s="153" t="s">
        <v>79</v>
      </c>
      <c r="AV1996" s="12" t="s">
        <v>79</v>
      </c>
      <c r="AW1996" s="12" t="s">
        <v>31</v>
      </c>
      <c r="AX1996" s="12" t="s">
        <v>69</v>
      </c>
      <c r="AY1996" s="153" t="s">
        <v>212</v>
      </c>
    </row>
    <row r="1997" spans="2:65" s="13" customFormat="1">
      <c r="B1997" s="159"/>
      <c r="D1997" s="150" t="s">
        <v>226</v>
      </c>
      <c r="E1997" s="160" t="s">
        <v>19</v>
      </c>
      <c r="F1997" s="161" t="s">
        <v>228</v>
      </c>
      <c r="H1997" s="162">
        <v>1028.3630000000001</v>
      </c>
      <c r="I1997" s="163"/>
      <c r="L1997" s="159"/>
      <c r="M1997" s="164"/>
      <c r="T1997" s="165"/>
      <c r="AT1997" s="160" t="s">
        <v>226</v>
      </c>
      <c r="AU1997" s="160" t="s">
        <v>79</v>
      </c>
      <c r="AV1997" s="13" t="s">
        <v>229</v>
      </c>
      <c r="AW1997" s="13" t="s">
        <v>31</v>
      </c>
      <c r="AX1997" s="13" t="s">
        <v>77</v>
      </c>
      <c r="AY1997" s="160" t="s">
        <v>212</v>
      </c>
    </row>
    <row r="1998" spans="2:65" s="14" customFormat="1">
      <c r="B1998" s="170"/>
      <c r="D1998" s="150" t="s">
        <v>226</v>
      </c>
      <c r="E1998" s="171" t="s">
        <v>19</v>
      </c>
      <c r="F1998" s="172" t="s">
        <v>4229</v>
      </c>
      <c r="H1998" s="171" t="s">
        <v>19</v>
      </c>
      <c r="I1998" s="173"/>
      <c r="L1998" s="170"/>
      <c r="M1998" s="174"/>
      <c r="T1998" s="175"/>
      <c r="AT1998" s="171" t="s">
        <v>226</v>
      </c>
      <c r="AU1998" s="171" t="s">
        <v>79</v>
      </c>
      <c r="AV1998" s="14" t="s">
        <v>77</v>
      </c>
      <c r="AW1998" s="14" t="s">
        <v>31</v>
      </c>
      <c r="AX1998" s="14" t="s">
        <v>69</v>
      </c>
      <c r="AY1998" s="171" t="s">
        <v>212</v>
      </c>
    </row>
    <row r="1999" spans="2:65" s="1" customFormat="1" ht="24.2" customHeight="1">
      <c r="B1999" s="34"/>
      <c r="C1999" s="133" t="s">
        <v>2225</v>
      </c>
      <c r="D1999" s="133" t="s">
        <v>215</v>
      </c>
      <c r="E1999" s="134" t="s">
        <v>4230</v>
      </c>
      <c r="F1999" s="135" t="s">
        <v>4231</v>
      </c>
      <c r="G1999" s="136" t="s">
        <v>4232</v>
      </c>
      <c r="H1999" s="196"/>
      <c r="I1999" s="138"/>
      <c r="J1999" s="139">
        <f>ROUND(I1999*H1999,2)</f>
        <v>0</v>
      </c>
      <c r="K1999" s="135" t="s">
        <v>219</v>
      </c>
      <c r="L1999" s="34"/>
      <c r="M1999" s="140" t="s">
        <v>19</v>
      </c>
      <c r="N1999" s="141" t="s">
        <v>40</v>
      </c>
      <c r="P1999" s="142">
        <f>O1999*H1999</f>
        <v>0</v>
      </c>
      <c r="Q1999" s="142">
        <v>0</v>
      </c>
      <c r="R1999" s="142">
        <f>Q1999*H1999</f>
        <v>0</v>
      </c>
      <c r="S1999" s="142">
        <v>0</v>
      </c>
      <c r="T1999" s="143">
        <f>S1999*H1999</f>
        <v>0</v>
      </c>
      <c r="AR1999" s="144" t="s">
        <v>316</v>
      </c>
      <c r="AT1999" s="144" t="s">
        <v>215</v>
      </c>
      <c r="AU1999" s="144" t="s">
        <v>79</v>
      </c>
      <c r="AY1999" s="19" t="s">
        <v>212</v>
      </c>
      <c r="BE1999" s="145">
        <f>IF(N1999="základní",J1999,0)</f>
        <v>0</v>
      </c>
      <c r="BF1999" s="145">
        <f>IF(N1999="snížená",J1999,0)</f>
        <v>0</v>
      </c>
      <c r="BG1999" s="145">
        <f>IF(N1999="zákl. přenesená",J1999,0)</f>
        <v>0</v>
      </c>
      <c r="BH1999" s="145">
        <f>IF(N1999="sníž. přenesená",J1999,0)</f>
        <v>0</v>
      </c>
      <c r="BI1999" s="145">
        <f>IF(N1999="nulová",J1999,0)</f>
        <v>0</v>
      </c>
      <c r="BJ1999" s="19" t="s">
        <v>77</v>
      </c>
      <c r="BK1999" s="145">
        <f>ROUND(I1999*H1999,2)</f>
        <v>0</v>
      </c>
      <c r="BL1999" s="19" t="s">
        <v>316</v>
      </c>
      <c r="BM1999" s="144" t="s">
        <v>4233</v>
      </c>
    </row>
    <row r="2000" spans="2:65" s="1" customFormat="1">
      <c r="B2000" s="34"/>
      <c r="D2000" s="146" t="s">
        <v>222</v>
      </c>
      <c r="F2000" s="147" t="s">
        <v>4234</v>
      </c>
      <c r="I2000" s="148"/>
      <c r="L2000" s="34"/>
      <c r="M2000" s="149"/>
      <c r="T2000" s="55"/>
      <c r="AT2000" s="19" t="s">
        <v>222</v>
      </c>
      <c r="AU2000" s="19" t="s">
        <v>79</v>
      </c>
    </row>
    <row r="2001" spans="2:65" s="11" customFormat="1" ht="22.9" customHeight="1">
      <c r="B2001" s="121"/>
      <c r="D2001" s="122" t="s">
        <v>68</v>
      </c>
      <c r="E2001" s="131" t="s">
        <v>1600</v>
      </c>
      <c r="F2001" s="131" t="s">
        <v>1601</v>
      </c>
      <c r="I2001" s="124"/>
      <c r="J2001" s="132">
        <f>BK2001</f>
        <v>0</v>
      </c>
      <c r="L2001" s="121"/>
      <c r="M2001" s="126"/>
      <c r="P2001" s="127">
        <f>SUM(P2002:P2021)</f>
        <v>0</v>
      </c>
      <c r="R2001" s="127">
        <f>SUM(R2002:R2021)</f>
        <v>0.24059999999999998</v>
      </c>
      <c r="T2001" s="128">
        <f>SUM(T2002:T2021)</f>
        <v>0</v>
      </c>
      <c r="AR2001" s="122" t="s">
        <v>79</v>
      </c>
      <c r="AT2001" s="129" t="s">
        <v>68</v>
      </c>
      <c r="AU2001" s="129" t="s">
        <v>77</v>
      </c>
      <c r="AY2001" s="122" t="s">
        <v>212</v>
      </c>
      <c r="BK2001" s="130">
        <f>SUM(BK2002:BK2021)</f>
        <v>0</v>
      </c>
    </row>
    <row r="2002" spans="2:65" s="1" customFormat="1" ht="16.5" customHeight="1">
      <c r="B2002" s="34"/>
      <c r="C2002" s="133" t="s">
        <v>2233</v>
      </c>
      <c r="D2002" s="133" t="s">
        <v>215</v>
      </c>
      <c r="E2002" s="134" t="s">
        <v>4235</v>
      </c>
      <c r="F2002" s="135" t="s">
        <v>4236</v>
      </c>
      <c r="G2002" s="136" t="s">
        <v>495</v>
      </c>
      <c r="H2002" s="137">
        <v>24</v>
      </c>
      <c r="I2002" s="138"/>
      <c r="J2002" s="139">
        <f>ROUND(I2002*H2002,2)</f>
        <v>0</v>
      </c>
      <c r="K2002" s="135" t="s">
        <v>245</v>
      </c>
      <c r="L2002" s="34"/>
      <c r="M2002" s="140" t="s">
        <v>19</v>
      </c>
      <c r="N2002" s="141" t="s">
        <v>40</v>
      </c>
      <c r="P2002" s="142">
        <f>O2002*H2002</f>
        <v>0</v>
      </c>
      <c r="Q2002" s="142">
        <v>2.0500000000000002E-3</v>
      </c>
      <c r="R2002" s="142">
        <f>Q2002*H2002</f>
        <v>4.9200000000000008E-2</v>
      </c>
      <c r="S2002" s="142">
        <v>0</v>
      </c>
      <c r="T2002" s="143">
        <f>S2002*H2002</f>
        <v>0</v>
      </c>
      <c r="AR2002" s="144" t="s">
        <v>316</v>
      </c>
      <c r="AT2002" s="144" t="s">
        <v>215</v>
      </c>
      <c r="AU2002" s="144" t="s">
        <v>79</v>
      </c>
      <c r="AY2002" s="19" t="s">
        <v>212</v>
      </c>
      <c r="BE2002" s="145">
        <f>IF(N2002="základní",J2002,0)</f>
        <v>0</v>
      </c>
      <c r="BF2002" s="145">
        <f>IF(N2002="snížená",J2002,0)</f>
        <v>0</v>
      </c>
      <c r="BG2002" s="145">
        <f>IF(N2002="zákl. přenesená",J2002,0)</f>
        <v>0</v>
      </c>
      <c r="BH2002" s="145">
        <f>IF(N2002="sníž. přenesená",J2002,0)</f>
        <v>0</v>
      </c>
      <c r="BI2002" s="145">
        <f>IF(N2002="nulová",J2002,0)</f>
        <v>0</v>
      </c>
      <c r="BJ2002" s="19" t="s">
        <v>77</v>
      </c>
      <c r="BK2002" s="145">
        <f>ROUND(I2002*H2002,2)</f>
        <v>0</v>
      </c>
      <c r="BL2002" s="19" t="s">
        <v>316</v>
      </c>
      <c r="BM2002" s="144" t="s">
        <v>4237</v>
      </c>
    </row>
    <row r="2003" spans="2:65" s="1" customFormat="1" ht="19.5">
      <c r="B2003" s="34"/>
      <c r="D2003" s="150" t="s">
        <v>224</v>
      </c>
      <c r="F2003" s="151" t="s">
        <v>4238</v>
      </c>
      <c r="I2003" s="148"/>
      <c r="L2003" s="34"/>
      <c r="M2003" s="149"/>
      <c r="T2003" s="55"/>
      <c r="AT2003" s="19" t="s">
        <v>224</v>
      </c>
      <c r="AU2003" s="19" t="s">
        <v>79</v>
      </c>
    </row>
    <row r="2004" spans="2:65" s="14" customFormat="1" ht="22.5">
      <c r="B2004" s="170"/>
      <c r="D2004" s="150" t="s">
        <v>226</v>
      </c>
      <c r="E2004" s="171" t="s">
        <v>19</v>
      </c>
      <c r="F2004" s="172" t="s">
        <v>4239</v>
      </c>
      <c r="H2004" s="171" t="s">
        <v>19</v>
      </c>
      <c r="I2004" s="173"/>
      <c r="L2004" s="170"/>
      <c r="M2004" s="174"/>
      <c r="T2004" s="175"/>
      <c r="AT2004" s="171" t="s">
        <v>226</v>
      </c>
      <c r="AU2004" s="171" t="s">
        <v>79</v>
      </c>
      <c r="AV2004" s="14" t="s">
        <v>77</v>
      </c>
      <c r="AW2004" s="14" t="s">
        <v>31</v>
      </c>
      <c r="AX2004" s="14" t="s">
        <v>69</v>
      </c>
      <c r="AY2004" s="171" t="s">
        <v>212</v>
      </c>
    </row>
    <row r="2005" spans="2:65" s="12" customFormat="1">
      <c r="B2005" s="152"/>
      <c r="D2005" s="150" t="s">
        <v>226</v>
      </c>
      <c r="E2005" s="153" t="s">
        <v>19</v>
      </c>
      <c r="F2005" s="154" t="s">
        <v>4240</v>
      </c>
      <c r="H2005" s="155">
        <v>24</v>
      </c>
      <c r="I2005" s="156"/>
      <c r="L2005" s="152"/>
      <c r="M2005" s="157"/>
      <c r="T2005" s="158"/>
      <c r="AT2005" s="153" t="s">
        <v>226</v>
      </c>
      <c r="AU2005" s="153" t="s">
        <v>79</v>
      </c>
      <c r="AV2005" s="12" t="s">
        <v>79</v>
      </c>
      <c r="AW2005" s="12" t="s">
        <v>31</v>
      </c>
      <c r="AX2005" s="12" t="s">
        <v>69</v>
      </c>
      <c r="AY2005" s="153" t="s">
        <v>212</v>
      </c>
    </row>
    <row r="2006" spans="2:65" s="13" customFormat="1">
      <c r="B2006" s="159"/>
      <c r="D2006" s="150" t="s">
        <v>226</v>
      </c>
      <c r="E2006" s="160" t="s">
        <v>19</v>
      </c>
      <c r="F2006" s="161" t="s">
        <v>228</v>
      </c>
      <c r="H2006" s="162">
        <v>24</v>
      </c>
      <c r="I2006" s="163"/>
      <c r="L2006" s="159"/>
      <c r="M2006" s="164"/>
      <c r="T2006" s="165"/>
      <c r="AT2006" s="160" t="s">
        <v>226</v>
      </c>
      <c r="AU2006" s="160" t="s">
        <v>79</v>
      </c>
      <c r="AV2006" s="13" t="s">
        <v>229</v>
      </c>
      <c r="AW2006" s="13" t="s">
        <v>31</v>
      </c>
      <c r="AX2006" s="13" t="s">
        <v>77</v>
      </c>
      <c r="AY2006" s="160" t="s">
        <v>212</v>
      </c>
    </row>
    <row r="2007" spans="2:65" s="1" customFormat="1" ht="16.5" customHeight="1">
      <c r="B2007" s="34"/>
      <c r="C2007" s="186" t="s">
        <v>2239</v>
      </c>
      <c r="D2007" s="186" t="s">
        <v>3107</v>
      </c>
      <c r="E2007" s="187" t="s">
        <v>4241</v>
      </c>
      <c r="F2007" s="188" t="s">
        <v>4242</v>
      </c>
      <c r="G2007" s="189" t="s">
        <v>495</v>
      </c>
      <c r="H2007" s="190">
        <v>26.4</v>
      </c>
      <c r="I2007" s="191"/>
      <c r="J2007" s="192">
        <f>ROUND(I2007*H2007,2)</f>
        <v>0</v>
      </c>
      <c r="K2007" s="188" t="s">
        <v>245</v>
      </c>
      <c r="L2007" s="193"/>
      <c r="M2007" s="194" t="s">
        <v>19</v>
      </c>
      <c r="N2007" s="195" t="s">
        <v>40</v>
      </c>
      <c r="P2007" s="142">
        <f>O2007*H2007</f>
        <v>0</v>
      </c>
      <c r="Q2007" s="142">
        <v>0</v>
      </c>
      <c r="R2007" s="142">
        <f>Q2007*H2007</f>
        <v>0</v>
      </c>
      <c r="S2007" s="142">
        <v>0</v>
      </c>
      <c r="T2007" s="143">
        <f>S2007*H2007</f>
        <v>0</v>
      </c>
      <c r="AR2007" s="144" t="s">
        <v>631</v>
      </c>
      <c r="AT2007" s="144" t="s">
        <v>3107</v>
      </c>
      <c r="AU2007" s="144" t="s">
        <v>79</v>
      </c>
      <c r="AY2007" s="19" t="s">
        <v>212</v>
      </c>
      <c r="BE2007" s="145">
        <f>IF(N2007="základní",J2007,0)</f>
        <v>0</v>
      </c>
      <c r="BF2007" s="145">
        <f>IF(N2007="snížená",J2007,0)</f>
        <v>0</v>
      </c>
      <c r="BG2007" s="145">
        <f>IF(N2007="zákl. přenesená",J2007,0)</f>
        <v>0</v>
      </c>
      <c r="BH2007" s="145">
        <f>IF(N2007="sníž. přenesená",J2007,0)</f>
        <v>0</v>
      </c>
      <c r="BI2007" s="145">
        <f>IF(N2007="nulová",J2007,0)</f>
        <v>0</v>
      </c>
      <c r="BJ2007" s="19" t="s">
        <v>77</v>
      </c>
      <c r="BK2007" s="145">
        <f>ROUND(I2007*H2007,2)</f>
        <v>0</v>
      </c>
      <c r="BL2007" s="19" t="s">
        <v>316</v>
      </c>
      <c r="BM2007" s="144" t="s">
        <v>4243</v>
      </c>
    </row>
    <row r="2008" spans="2:65" s="14" customFormat="1" ht="22.5">
      <c r="B2008" s="170"/>
      <c r="D2008" s="150" t="s">
        <v>226</v>
      </c>
      <c r="E2008" s="171" t="s">
        <v>19</v>
      </c>
      <c r="F2008" s="172" t="s">
        <v>4244</v>
      </c>
      <c r="H2008" s="171" t="s">
        <v>19</v>
      </c>
      <c r="I2008" s="173"/>
      <c r="L2008" s="170"/>
      <c r="M2008" s="174"/>
      <c r="T2008" s="175"/>
      <c r="AT2008" s="171" t="s">
        <v>226</v>
      </c>
      <c r="AU2008" s="171" t="s">
        <v>79</v>
      </c>
      <c r="AV2008" s="14" t="s">
        <v>77</v>
      </c>
      <c r="AW2008" s="14" t="s">
        <v>31</v>
      </c>
      <c r="AX2008" s="14" t="s">
        <v>69</v>
      </c>
      <c r="AY2008" s="171" t="s">
        <v>212</v>
      </c>
    </row>
    <row r="2009" spans="2:65" s="12" customFormat="1">
      <c r="B2009" s="152"/>
      <c r="D2009" s="150" t="s">
        <v>226</v>
      </c>
      <c r="E2009" s="153" t="s">
        <v>19</v>
      </c>
      <c r="F2009" s="154" t="s">
        <v>4245</v>
      </c>
      <c r="H2009" s="155">
        <v>26.4</v>
      </c>
      <c r="I2009" s="156"/>
      <c r="L2009" s="152"/>
      <c r="M2009" s="157"/>
      <c r="T2009" s="158"/>
      <c r="AT2009" s="153" t="s">
        <v>226</v>
      </c>
      <c r="AU2009" s="153" t="s">
        <v>79</v>
      </c>
      <c r="AV2009" s="12" t="s">
        <v>79</v>
      </c>
      <c r="AW2009" s="12" t="s">
        <v>31</v>
      </c>
      <c r="AX2009" s="12" t="s">
        <v>69</v>
      </c>
      <c r="AY2009" s="153" t="s">
        <v>212</v>
      </c>
    </row>
    <row r="2010" spans="2:65" s="13" customFormat="1">
      <c r="B2010" s="159"/>
      <c r="D2010" s="150" t="s">
        <v>226</v>
      </c>
      <c r="E2010" s="160" t="s">
        <v>19</v>
      </c>
      <c r="F2010" s="161" t="s">
        <v>228</v>
      </c>
      <c r="H2010" s="162">
        <v>26.4</v>
      </c>
      <c r="I2010" s="163"/>
      <c r="L2010" s="159"/>
      <c r="M2010" s="164"/>
      <c r="T2010" s="165"/>
      <c r="AT2010" s="160" t="s">
        <v>226</v>
      </c>
      <c r="AU2010" s="160" t="s">
        <v>79</v>
      </c>
      <c r="AV2010" s="13" t="s">
        <v>229</v>
      </c>
      <c r="AW2010" s="13" t="s">
        <v>31</v>
      </c>
      <c r="AX2010" s="13" t="s">
        <v>77</v>
      </c>
      <c r="AY2010" s="160" t="s">
        <v>212</v>
      </c>
    </row>
    <row r="2011" spans="2:65" s="1" customFormat="1" ht="24.2" customHeight="1">
      <c r="B2011" s="34"/>
      <c r="C2011" s="133" t="s">
        <v>2245</v>
      </c>
      <c r="D2011" s="133" t="s">
        <v>215</v>
      </c>
      <c r="E2011" s="134" t="s">
        <v>4246</v>
      </c>
      <c r="F2011" s="135" t="s">
        <v>4247</v>
      </c>
      <c r="G2011" s="136" t="s">
        <v>495</v>
      </c>
      <c r="H2011" s="137">
        <v>5.8</v>
      </c>
      <c r="I2011" s="138"/>
      <c r="J2011" s="139">
        <f>ROUND(I2011*H2011,2)</f>
        <v>0</v>
      </c>
      <c r="K2011" s="135" t="s">
        <v>219</v>
      </c>
      <c r="L2011" s="34"/>
      <c r="M2011" s="140" t="s">
        <v>19</v>
      </c>
      <c r="N2011" s="141" t="s">
        <v>40</v>
      </c>
      <c r="P2011" s="142">
        <f>O2011*H2011</f>
        <v>0</v>
      </c>
      <c r="Q2011" s="142">
        <v>0</v>
      </c>
      <c r="R2011" s="142">
        <f>Q2011*H2011</f>
        <v>0</v>
      </c>
      <c r="S2011" s="142">
        <v>0</v>
      </c>
      <c r="T2011" s="143">
        <f>S2011*H2011</f>
        <v>0</v>
      </c>
      <c r="AR2011" s="144" t="s">
        <v>316</v>
      </c>
      <c r="AT2011" s="144" t="s">
        <v>215</v>
      </c>
      <c r="AU2011" s="144" t="s">
        <v>79</v>
      </c>
      <c r="AY2011" s="19" t="s">
        <v>212</v>
      </c>
      <c r="BE2011" s="145">
        <f>IF(N2011="základní",J2011,0)</f>
        <v>0</v>
      </c>
      <c r="BF2011" s="145">
        <f>IF(N2011="snížená",J2011,0)</f>
        <v>0</v>
      </c>
      <c r="BG2011" s="145">
        <f>IF(N2011="zákl. přenesená",J2011,0)</f>
        <v>0</v>
      </c>
      <c r="BH2011" s="145">
        <f>IF(N2011="sníž. přenesená",J2011,0)</f>
        <v>0</v>
      </c>
      <c r="BI2011" s="145">
        <f>IF(N2011="nulová",J2011,0)</f>
        <v>0</v>
      </c>
      <c r="BJ2011" s="19" t="s">
        <v>77</v>
      </c>
      <c r="BK2011" s="145">
        <f>ROUND(I2011*H2011,2)</f>
        <v>0</v>
      </c>
      <c r="BL2011" s="19" t="s">
        <v>316</v>
      </c>
      <c r="BM2011" s="144" t="s">
        <v>4248</v>
      </c>
    </row>
    <row r="2012" spans="2:65" s="1" customFormat="1">
      <c r="B2012" s="34"/>
      <c r="D2012" s="146" t="s">
        <v>222</v>
      </c>
      <c r="F2012" s="147" t="s">
        <v>4249</v>
      </c>
      <c r="I2012" s="148"/>
      <c r="L2012" s="34"/>
      <c r="M2012" s="149"/>
      <c r="T2012" s="55"/>
      <c r="AT2012" s="19" t="s">
        <v>222</v>
      </c>
      <c r="AU2012" s="19" t="s">
        <v>79</v>
      </c>
    </row>
    <row r="2013" spans="2:65" s="14" customFormat="1" ht="22.5">
      <c r="B2013" s="170"/>
      <c r="D2013" s="150" t="s">
        <v>226</v>
      </c>
      <c r="E2013" s="171" t="s">
        <v>19</v>
      </c>
      <c r="F2013" s="172" t="s">
        <v>4250</v>
      </c>
      <c r="H2013" s="171" t="s">
        <v>19</v>
      </c>
      <c r="I2013" s="173"/>
      <c r="L2013" s="170"/>
      <c r="M2013" s="174"/>
      <c r="T2013" s="175"/>
      <c r="AT2013" s="171" t="s">
        <v>226</v>
      </c>
      <c r="AU2013" s="171" t="s">
        <v>79</v>
      </c>
      <c r="AV2013" s="14" t="s">
        <v>77</v>
      </c>
      <c r="AW2013" s="14" t="s">
        <v>31</v>
      </c>
      <c r="AX2013" s="14" t="s">
        <v>69</v>
      </c>
      <c r="AY2013" s="171" t="s">
        <v>212</v>
      </c>
    </row>
    <row r="2014" spans="2:65" s="12" customFormat="1">
      <c r="B2014" s="152"/>
      <c r="D2014" s="150" t="s">
        <v>226</v>
      </c>
      <c r="E2014" s="153" t="s">
        <v>19</v>
      </c>
      <c r="F2014" s="154" t="s">
        <v>4251</v>
      </c>
      <c r="H2014" s="155">
        <v>5.8</v>
      </c>
      <c r="I2014" s="156"/>
      <c r="L2014" s="152"/>
      <c r="M2014" s="157"/>
      <c r="T2014" s="158"/>
      <c r="AT2014" s="153" t="s">
        <v>226</v>
      </c>
      <c r="AU2014" s="153" t="s">
        <v>79</v>
      </c>
      <c r="AV2014" s="12" t="s">
        <v>79</v>
      </c>
      <c r="AW2014" s="12" t="s">
        <v>31</v>
      </c>
      <c r="AX2014" s="12" t="s">
        <v>69</v>
      </c>
      <c r="AY2014" s="153" t="s">
        <v>212</v>
      </c>
    </row>
    <row r="2015" spans="2:65" s="13" customFormat="1">
      <c r="B2015" s="159"/>
      <c r="D2015" s="150" t="s">
        <v>226</v>
      </c>
      <c r="E2015" s="160" t="s">
        <v>19</v>
      </c>
      <c r="F2015" s="161" t="s">
        <v>228</v>
      </c>
      <c r="H2015" s="162">
        <v>5.8</v>
      </c>
      <c r="I2015" s="163"/>
      <c r="L2015" s="159"/>
      <c r="M2015" s="164"/>
      <c r="T2015" s="165"/>
      <c r="AT2015" s="160" t="s">
        <v>226</v>
      </c>
      <c r="AU2015" s="160" t="s">
        <v>79</v>
      </c>
      <c r="AV2015" s="13" t="s">
        <v>229</v>
      </c>
      <c r="AW2015" s="13" t="s">
        <v>31</v>
      </c>
      <c r="AX2015" s="13" t="s">
        <v>77</v>
      </c>
      <c r="AY2015" s="160" t="s">
        <v>212</v>
      </c>
    </row>
    <row r="2016" spans="2:65" s="1" customFormat="1" ht="16.5" customHeight="1">
      <c r="B2016" s="34"/>
      <c r="C2016" s="186" t="s">
        <v>2254</v>
      </c>
      <c r="D2016" s="186" t="s">
        <v>3107</v>
      </c>
      <c r="E2016" s="187" t="s">
        <v>4252</v>
      </c>
      <c r="F2016" s="188" t="s">
        <v>4253</v>
      </c>
      <c r="G2016" s="189" t="s">
        <v>495</v>
      </c>
      <c r="H2016" s="190">
        <v>6.38</v>
      </c>
      <c r="I2016" s="191"/>
      <c r="J2016" s="192">
        <f>ROUND(I2016*H2016,2)</f>
        <v>0</v>
      </c>
      <c r="K2016" s="188" t="s">
        <v>245</v>
      </c>
      <c r="L2016" s="193"/>
      <c r="M2016" s="194" t="s">
        <v>19</v>
      </c>
      <c r="N2016" s="195" t="s">
        <v>40</v>
      </c>
      <c r="P2016" s="142">
        <f>O2016*H2016</f>
        <v>0</v>
      </c>
      <c r="Q2016" s="142">
        <v>0.03</v>
      </c>
      <c r="R2016" s="142">
        <f>Q2016*H2016</f>
        <v>0.19139999999999999</v>
      </c>
      <c r="S2016" s="142">
        <v>0</v>
      </c>
      <c r="T2016" s="143">
        <f>S2016*H2016</f>
        <v>0</v>
      </c>
      <c r="AR2016" s="144" t="s">
        <v>631</v>
      </c>
      <c r="AT2016" s="144" t="s">
        <v>3107</v>
      </c>
      <c r="AU2016" s="144" t="s">
        <v>79</v>
      </c>
      <c r="AY2016" s="19" t="s">
        <v>212</v>
      </c>
      <c r="BE2016" s="145">
        <f>IF(N2016="základní",J2016,0)</f>
        <v>0</v>
      </c>
      <c r="BF2016" s="145">
        <f>IF(N2016="snížená",J2016,0)</f>
        <v>0</v>
      </c>
      <c r="BG2016" s="145">
        <f>IF(N2016="zákl. přenesená",J2016,0)</f>
        <v>0</v>
      </c>
      <c r="BH2016" s="145">
        <f>IF(N2016="sníž. přenesená",J2016,0)</f>
        <v>0</v>
      </c>
      <c r="BI2016" s="145">
        <f>IF(N2016="nulová",J2016,0)</f>
        <v>0</v>
      </c>
      <c r="BJ2016" s="19" t="s">
        <v>77</v>
      </c>
      <c r="BK2016" s="145">
        <f>ROUND(I2016*H2016,2)</f>
        <v>0</v>
      </c>
      <c r="BL2016" s="19" t="s">
        <v>316</v>
      </c>
      <c r="BM2016" s="144" t="s">
        <v>4254</v>
      </c>
    </row>
    <row r="2017" spans="2:65" s="14" customFormat="1" ht="22.5">
      <c r="B2017" s="170"/>
      <c r="D2017" s="150" t="s">
        <v>226</v>
      </c>
      <c r="E2017" s="171" t="s">
        <v>19</v>
      </c>
      <c r="F2017" s="172" t="s">
        <v>4255</v>
      </c>
      <c r="H2017" s="171" t="s">
        <v>19</v>
      </c>
      <c r="I2017" s="173"/>
      <c r="L2017" s="170"/>
      <c r="M2017" s="174"/>
      <c r="T2017" s="175"/>
      <c r="AT2017" s="171" t="s">
        <v>226</v>
      </c>
      <c r="AU2017" s="171" t="s">
        <v>79</v>
      </c>
      <c r="AV2017" s="14" t="s">
        <v>77</v>
      </c>
      <c r="AW2017" s="14" t="s">
        <v>31</v>
      </c>
      <c r="AX2017" s="14" t="s">
        <v>69</v>
      </c>
      <c r="AY2017" s="171" t="s">
        <v>212</v>
      </c>
    </row>
    <row r="2018" spans="2:65" s="12" customFormat="1">
      <c r="B2018" s="152"/>
      <c r="D2018" s="150" t="s">
        <v>226</v>
      </c>
      <c r="E2018" s="153" t="s">
        <v>19</v>
      </c>
      <c r="F2018" s="154" t="s">
        <v>4256</v>
      </c>
      <c r="H2018" s="155">
        <v>6.38</v>
      </c>
      <c r="I2018" s="156"/>
      <c r="L2018" s="152"/>
      <c r="M2018" s="157"/>
      <c r="T2018" s="158"/>
      <c r="AT2018" s="153" t="s">
        <v>226</v>
      </c>
      <c r="AU2018" s="153" t="s">
        <v>79</v>
      </c>
      <c r="AV2018" s="12" t="s">
        <v>79</v>
      </c>
      <c r="AW2018" s="12" t="s">
        <v>31</v>
      </c>
      <c r="AX2018" s="12" t="s">
        <v>69</v>
      </c>
      <c r="AY2018" s="153" t="s">
        <v>212</v>
      </c>
    </row>
    <row r="2019" spans="2:65" s="13" customFormat="1">
      <c r="B2019" s="159"/>
      <c r="D2019" s="150" t="s">
        <v>226</v>
      </c>
      <c r="E2019" s="160" t="s">
        <v>19</v>
      </c>
      <c r="F2019" s="161" t="s">
        <v>228</v>
      </c>
      <c r="H2019" s="162">
        <v>6.38</v>
      </c>
      <c r="I2019" s="163"/>
      <c r="L2019" s="159"/>
      <c r="M2019" s="164"/>
      <c r="T2019" s="165"/>
      <c r="AT2019" s="160" t="s">
        <v>226</v>
      </c>
      <c r="AU2019" s="160" t="s">
        <v>79</v>
      </c>
      <c r="AV2019" s="13" t="s">
        <v>229</v>
      </c>
      <c r="AW2019" s="13" t="s">
        <v>31</v>
      </c>
      <c r="AX2019" s="13" t="s">
        <v>77</v>
      </c>
      <c r="AY2019" s="160" t="s">
        <v>212</v>
      </c>
    </row>
    <row r="2020" spans="2:65" s="1" customFormat="1" ht="24.2" customHeight="1">
      <c r="B2020" s="34"/>
      <c r="C2020" s="133" t="s">
        <v>2260</v>
      </c>
      <c r="D2020" s="133" t="s">
        <v>215</v>
      </c>
      <c r="E2020" s="134" t="s">
        <v>4257</v>
      </c>
      <c r="F2020" s="135" t="s">
        <v>4258</v>
      </c>
      <c r="G2020" s="136" t="s">
        <v>4232</v>
      </c>
      <c r="H2020" s="196"/>
      <c r="I2020" s="138"/>
      <c r="J2020" s="139">
        <f>ROUND(I2020*H2020,2)</f>
        <v>0</v>
      </c>
      <c r="K2020" s="135" t="s">
        <v>219</v>
      </c>
      <c r="L2020" s="34"/>
      <c r="M2020" s="140" t="s">
        <v>19</v>
      </c>
      <c r="N2020" s="141" t="s">
        <v>40</v>
      </c>
      <c r="P2020" s="142">
        <f>O2020*H2020</f>
        <v>0</v>
      </c>
      <c r="Q2020" s="142">
        <v>0</v>
      </c>
      <c r="R2020" s="142">
        <f>Q2020*H2020</f>
        <v>0</v>
      </c>
      <c r="S2020" s="142">
        <v>0</v>
      </c>
      <c r="T2020" s="143">
        <f>S2020*H2020</f>
        <v>0</v>
      </c>
      <c r="AR2020" s="144" t="s">
        <v>316</v>
      </c>
      <c r="AT2020" s="144" t="s">
        <v>215</v>
      </c>
      <c r="AU2020" s="144" t="s">
        <v>79</v>
      </c>
      <c r="AY2020" s="19" t="s">
        <v>212</v>
      </c>
      <c r="BE2020" s="145">
        <f>IF(N2020="základní",J2020,0)</f>
        <v>0</v>
      </c>
      <c r="BF2020" s="145">
        <f>IF(N2020="snížená",J2020,0)</f>
        <v>0</v>
      </c>
      <c r="BG2020" s="145">
        <f>IF(N2020="zákl. přenesená",J2020,0)</f>
        <v>0</v>
      </c>
      <c r="BH2020" s="145">
        <f>IF(N2020="sníž. přenesená",J2020,0)</f>
        <v>0</v>
      </c>
      <c r="BI2020" s="145">
        <f>IF(N2020="nulová",J2020,0)</f>
        <v>0</v>
      </c>
      <c r="BJ2020" s="19" t="s">
        <v>77</v>
      </c>
      <c r="BK2020" s="145">
        <f>ROUND(I2020*H2020,2)</f>
        <v>0</v>
      </c>
      <c r="BL2020" s="19" t="s">
        <v>316</v>
      </c>
      <c r="BM2020" s="144" t="s">
        <v>4259</v>
      </c>
    </row>
    <row r="2021" spans="2:65" s="1" customFormat="1">
      <c r="B2021" s="34"/>
      <c r="D2021" s="146" t="s">
        <v>222</v>
      </c>
      <c r="F2021" s="147" t="s">
        <v>4260</v>
      </c>
      <c r="I2021" s="148"/>
      <c r="L2021" s="34"/>
      <c r="M2021" s="149"/>
      <c r="T2021" s="55"/>
      <c r="AT2021" s="19" t="s">
        <v>222</v>
      </c>
      <c r="AU2021" s="19" t="s">
        <v>79</v>
      </c>
    </row>
    <row r="2022" spans="2:65" s="11" customFormat="1" ht="22.9" customHeight="1">
      <c r="B2022" s="121"/>
      <c r="D2022" s="122" t="s">
        <v>68</v>
      </c>
      <c r="E2022" s="131" t="s">
        <v>1978</v>
      </c>
      <c r="F2022" s="131" t="s">
        <v>1979</v>
      </c>
      <c r="I2022" s="124"/>
      <c r="J2022" s="132">
        <f>BK2022</f>
        <v>0</v>
      </c>
      <c r="L2022" s="121"/>
      <c r="M2022" s="126"/>
      <c r="P2022" s="127">
        <f>SUM(P2023:P2032)</f>
        <v>0</v>
      </c>
      <c r="R2022" s="127">
        <f>SUM(R2023:R2032)</f>
        <v>0</v>
      </c>
      <c r="T2022" s="128">
        <f>SUM(T2023:T2032)</f>
        <v>0</v>
      </c>
      <c r="AR2022" s="122" t="s">
        <v>79</v>
      </c>
      <c r="AT2022" s="129" t="s">
        <v>68</v>
      </c>
      <c r="AU2022" s="129" t="s">
        <v>77</v>
      </c>
      <c r="AY2022" s="122" t="s">
        <v>212</v>
      </c>
      <c r="BK2022" s="130">
        <f>SUM(BK2023:BK2032)</f>
        <v>0</v>
      </c>
    </row>
    <row r="2023" spans="2:65" s="1" customFormat="1" ht="16.5" customHeight="1">
      <c r="B2023" s="34"/>
      <c r="C2023" s="133" t="s">
        <v>2267</v>
      </c>
      <c r="D2023" s="133" t="s">
        <v>215</v>
      </c>
      <c r="E2023" s="134" t="s">
        <v>4261</v>
      </c>
      <c r="F2023" s="135" t="s">
        <v>4262</v>
      </c>
      <c r="G2023" s="136" t="s">
        <v>218</v>
      </c>
      <c r="H2023" s="137">
        <v>1</v>
      </c>
      <c r="I2023" s="138"/>
      <c r="J2023" s="139">
        <f>ROUND(I2023*H2023,2)</f>
        <v>0</v>
      </c>
      <c r="K2023" s="135" t="s">
        <v>245</v>
      </c>
      <c r="L2023" s="34"/>
      <c r="M2023" s="140" t="s">
        <v>19</v>
      </c>
      <c r="N2023" s="141" t="s">
        <v>40</v>
      </c>
      <c r="P2023" s="142">
        <f>O2023*H2023</f>
        <v>0</v>
      </c>
      <c r="Q2023" s="142">
        <v>0</v>
      </c>
      <c r="R2023" s="142">
        <f>Q2023*H2023</f>
        <v>0</v>
      </c>
      <c r="S2023" s="142">
        <v>0</v>
      </c>
      <c r="T2023" s="143">
        <f>S2023*H2023</f>
        <v>0</v>
      </c>
      <c r="AR2023" s="144" t="s">
        <v>316</v>
      </c>
      <c r="AT2023" s="144" t="s">
        <v>215</v>
      </c>
      <c r="AU2023" s="144" t="s">
        <v>79</v>
      </c>
      <c r="AY2023" s="19" t="s">
        <v>212</v>
      </c>
      <c r="BE2023" s="145">
        <f>IF(N2023="základní",J2023,0)</f>
        <v>0</v>
      </c>
      <c r="BF2023" s="145">
        <f>IF(N2023="snížená",J2023,0)</f>
        <v>0</v>
      </c>
      <c r="BG2023" s="145">
        <f>IF(N2023="zákl. přenesená",J2023,0)</f>
        <v>0</v>
      </c>
      <c r="BH2023" s="145">
        <f>IF(N2023="sníž. přenesená",J2023,0)</f>
        <v>0</v>
      </c>
      <c r="BI2023" s="145">
        <f>IF(N2023="nulová",J2023,0)</f>
        <v>0</v>
      </c>
      <c r="BJ2023" s="19" t="s">
        <v>77</v>
      </c>
      <c r="BK2023" s="145">
        <f>ROUND(I2023*H2023,2)</f>
        <v>0</v>
      </c>
      <c r="BL2023" s="19" t="s">
        <v>316</v>
      </c>
      <c r="BM2023" s="144" t="s">
        <v>4263</v>
      </c>
    </row>
    <row r="2024" spans="2:65" s="1" customFormat="1" ht="165.75">
      <c r="B2024" s="34"/>
      <c r="D2024" s="150" t="s">
        <v>224</v>
      </c>
      <c r="F2024" s="151" t="s">
        <v>4264</v>
      </c>
      <c r="I2024" s="148"/>
      <c r="L2024" s="34"/>
      <c r="M2024" s="149"/>
      <c r="T2024" s="55"/>
      <c r="AT2024" s="19" t="s">
        <v>224</v>
      </c>
      <c r="AU2024" s="19" t="s">
        <v>79</v>
      </c>
    </row>
    <row r="2025" spans="2:65" s="12" customFormat="1">
      <c r="B2025" s="152"/>
      <c r="D2025" s="150" t="s">
        <v>226</v>
      </c>
      <c r="E2025" s="153" t="s">
        <v>19</v>
      </c>
      <c r="F2025" s="154" t="s">
        <v>4265</v>
      </c>
      <c r="H2025" s="155">
        <v>1</v>
      </c>
      <c r="I2025" s="156"/>
      <c r="L2025" s="152"/>
      <c r="M2025" s="157"/>
      <c r="T2025" s="158"/>
      <c r="AT2025" s="153" t="s">
        <v>226</v>
      </c>
      <c r="AU2025" s="153" t="s">
        <v>79</v>
      </c>
      <c r="AV2025" s="12" t="s">
        <v>79</v>
      </c>
      <c r="AW2025" s="12" t="s">
        <v>31</v>
      </c>
      <c r="AX2025" s="12" t="s">
        <v>69</v>
      </c>
      <c r="AY2025" s="153" t="s">
        <v>212</v>
      </c>
    </row>
    <row r="2026" spans="2:65" s="13" customFormat="1">
      <c r="B2026" s="159"/>
      <c r="D2026" s="150" t="s">
        <v>226</v>
      </c>
      <c r="E2026" s="160" t="s">
        <v>19</v>
      </c>
      <c r="F2026" s="161" t="s">
        <v>228</v>
      </c>
      <c r="H2026" s="162">
        <v>1</v>
      </c>
      <c r="I2026" s="163"/>
      <c r="L2026" s="159"/>
      <c r="M2026" s="164"/>
      <c r="T2026" s="165"/>
      <c r="AT2026" s="160" t="s">
        <v>226</v>
      </c>
      <c r="AU2026" s="160" t="s">
        <v>79</v>
      </c>
      <c r="AV2026" s="13" t="s">
        <v>229</v>
      </c>
      <c r="AW2026" s="13" t="s">
        <v>31</v>
      </c>
      <c r="AX2026" s="13" t="s">
        <v>77</v>
      </c>
      <c r="AY2026" s="160" t="s">
        <v>212</v>
      </c>
    </row>
    <row r="2027" spans="2:65" s="1" customFormat="1" ht="16.5" customHeight="1">
      <c r="B2027" s="34"/>
      <c r="C2027" s="133" t="s">
        <v>2274</v>
      </c>
      <c r="D2027" s="133" t="s">
        <v>215</v>
      </c>
      <c r="E2027" s="134" t="s">
        <v>4266</v>
      </c>
      <c r="F2027" s="135" t="s">
        <v>4267</v>
      </c>
      <c r="G2027" s="136" t="s">
        <v>218</v>
      </c>
      <c r="H2027" s="137">
        <v>1</v>
      </c>
      <c r="I2027" s="138"/>
      <c r="J2027" s="139">
        <f>ROUND(I2027*H2027,2)</f>
        <v>0</v>
      </c>
      <c r="K2027" s="135" t="s">
        <v>245</v>
      </c>
      <c r="L2027" s="34"/>
      <c r="M2027" s="140" t="s">
        <v>19</v>
      </c>
      <c r="N2027" s="141" t="s">
        <v>40</v>
      </c>
      <c r="P2027" s="142">
        <f>O2027*H2027</f>
        <v>0</v>
      </c>
      <c r="Q2027" s="142">
        <v>0</v>
      </c>
      <c r="R2027" s="142">
        <f>Q2027*H2027</f>
        <v>0</v>
      </c>
      <c r="S2027" s="142">
        <v>0</v>
      </c>
      <c r="T2027" s="143">
        <f>S2027*H2027</f>
        <v>0</v>
      </c>
      <c r="AR2027" s="144" t="s">
        <v>316</v>
      </c>
      <c r="AT2027" s="144" t="s">
        <v>215</v>
      </c>
      <c r="AU2027" s="144" t="s">
        <v>79</v>
      </c>
      <c r="AY2027" s="19" t="s">
        <v>212</v>
      </c>
      <c r="BE2027" s="145">
        <f>IF(N2027="základní",J2027,0)</f>
        <v>0</v>
      </c>
      <c r="BF2027" s="145">
        <f>IF(N2027="snížená",J2027,0)</f>
        <v>0</v>
      </c>
      <c r="BG2027" s="145">
        <f>IF(N2027="zákl. přenesená",J2027,0)</f>
        <v>0</v>
      </c>
      <c r="BH2027" s="145">
        <f>IF(N2027="sníž. přenesená",J2027,0)</f>
        <v>0</v>
      </c>
      <c r="BI2027" s="145">
        <f>IF(N2027="nulová",J2027,0)</f>
        <v>0</v>
      </c>
      <c r="BJ2027" s="19" t="s">
        <v>77</v>
      </c>
      <c r="BK2027" s="145">
        <f>ROUND(I2027*H2027,2)</f>
        <v>0</v>
      </c>
      <c r="BL2027" s="19" t="s">
        <v>316</v>
      </c>
      <c r="BM2027" s="144" t="s">
        <v>4268</v>
      </c>
    </row>
    <row r="2028" spans="2:65" s="1" customFormat="1" ht="165.75">
      <c r="B2028" s="34"/>
      <c r="D2028" s="150" t="s">
        <v>224</v>
      </c>
      <c r="F2028" s="151" t="s">
        <v>4269</v>
      </c>
      <c r="I2028" s="148"/>
      <c r="L2028" s="34"/>
      <c r="M2028" s="149"/>
      <c r="T2028" s="55"/>
      <c r="AT2028" s="19" t="s">
        <v>224</v>
      </c>
      <c r="AU2028" s="19" t="s">
        <v>79</v>
      </c>
    </row>
    <row r="2029" spans="2:65" s="12" customFormat="1">
      <c r="B2029" s="152"/>
      <c r="D2029" s="150" t="s">
        <v>226</v>
      </c>
      <c r="E2029" s="153" t="s">
        <v>19</v>
      </c>
      <c r="F2029" s="154" t="s">
        <v>4270</v>
      </c>
      <c r="H2029" s="155">
        <v>1</v>
      </c>
      <c r="I2029" s="156"/>
      <c r="L2029" s="152"/>
      <c r="M2029" s="157"/>
      <c r="T2029" s="158"/>
      <c r="AT2029" s="153" t="s">
        <v>226</v>
      </c>
      <c r="AU2029" s="153" t="s">
        <v>79</v>
      </c>
      <c r="AV2029" s="12" t="s">
        <v>79</v>
      </c>
      <c r="AW2029" s="12" t="s">
        <v>31</v>
      </c>
      <c r="AX2029" s="12" t="s">
        <v>69</v>
      </c>
      <c r="AY2029" s="153" t="s">
        <v>212</v>
      </c>
    </row>
    <row r="2030" spans="2:65" s="13" customFormat="1">
      <c r="B2030" s="159"/>
      <c r="D2030" s="150" t="s">
        <v>226</v>
      </c>
      <c r="E2030" s="160" t="s">
        <v>19</v>
      </c>
      <c r="F2030" s="161" t="s">
        <v>228</v>
      </c>
      <c r="H2030" s="162">
        <v>1</v>
      </c>
      <c r="I2030" s="163"/>
      <c r="L2030" s="159"/>
      <c r="M2030" s="164"/>
      <c r="T2030" s="165"/>
      <c r="AT2030" s="160" t="s">
        <v>226</v>
      </c>
      <c r="AU2030" s="160" t="s">
        <v>79</v>
      </c>
      <c r="AV2030" s="13" t="s">
        <v>229</v>
      </c>
      <c r="AW2030" s="13" t="s">
        <v>31</v>
      </c>
      <c r="AX2030" s="13" t="s">
        <v>77</v>
      </c>
      <c r="AY2030" s="160" t="s">
        <v>212</v>
      </c>
    </row>
    <row r="2031" spans="2:65" s="1" customFormat="1" ht="24.2" customHeight="1">
      <c r="B2031" s="34"/>
      <c r="C2031" s="133" t="s">
        <v>2288</v>
      </c>
      <c r="D2031" s="133" t="s">
        <v>215</v>
      </c>
      <c r="E2031" s="134" t="s">
        <v>4271</v>
      </c>
      <c r="F2031" s="135" t="s">
        <v>4272</v>
      </c>
      <c r="G2031" s="136" t="s">
        <v>4232</v>
      </c>
      <c r="H2031" s="196"/>
      <c r="I2031" s="138"/>
      <c r="J2031" s="139">
        <f>ROUND(I2031*H2031,2)</f>
        <v>0</v>
      </c>
      <c r="K2031" s="135" t="s">
        <v>219</v>
      </c>
      <c r="L2031" s="34"/>
      <c r="M2031" s="140" t="s">
        <v>19</v>
      </c>
      <c r="N2031" s="141" t="s">
        <v>40</v>
      </c>
      <c r="P2031" s="142">
        <f>O2031*H2031</f>
        <v>0</v>
      </c>
      <c r="Q2031" s="142">
        <v>0</v>
      </c>
      <c r="R2031" s="142">
        <f>Q2031*H2031</f>
        <v>0</v>
      </c>
      <c r="S2031" s="142">
        <v>0</v>
      </c>
      <c r="T2031" s="143">
        <f>S2031*H2031</f>
        <v>0</v>
      </c>
      <c r="AR2031" s="144" t="s">
        <v>316</v>
      </c>
      <c r="AT2031" s="144" t="s">
        <v>215</v>
      </c>
      <c r="AU2031" s="144" t="s">
        <v>79</v>
      </c>
      <c r="AY2031" s="19" t="s">
        <v>212</v>
      </c>
      <c r="BE2031" s="145">
        <f>IF(N2031="základní",J2031,0)</f>
        <v>0</v>
      </c>
      <c r="BF2031" s="145">
        <f>IF(N2031="snížená",J2031,0)</f>
        <v>0</v>
      </c>
      <c r="BG2031" s="145">
        <f>IF(N2031="zákl. přenesená",J2031,0)</f>
        <v>0</v>
      </c>
      <c r="BH2031" s="145">
        <f>IF(N2031="sníž. přenesená",J2031,0)</f>
        <v>0</v>
      </c>
      <c r="BI2031" s="145">
        <f>IF(N2031="nulová",J2031,0)</f>
        <v>0</v>
      </c>
      <c r="BJ2031" s="19" t="s">
        <v>77</v>
      </c>
      <c r="BK2031" s="145">
        <f>ROUND(I2031*H2031,2)</f>
        <v>0</v>
      </c>
      <c r="BL2031" s="19" t="s">
        <v>316</v>
      </c>
      <c r="BM2031" s="144" t="s">
        <v>4273</v>
      </c>
    </row>
    <row r="2032" spans="2:65" s="1" customFormat="1">
      <c r="B2032" s="34"/>
      <c r="D2032" s="146" t="s">
        <v>222</v>
      </c>
      <c r="F2032" s="147" t="s">
        <v>4274</v>
      </c>
      <c r="I2032" s="148"/>
      <c r="L2032" s="34"/>
      <c r="M2032" s="149"/>
      <c r="T2032" s="55"/>
      <c r="AT2032" s="19" t="s">
        <v>222</v>
      </c>
      <c r="AU2032" s="19" t="s">
        <v>79</v>
      </c>
    </row>
    <row r="2033" spans="2:65" s="11" customFormat="1" ht="22.9" customHeight="1">
      <c r="B2033" s="121"/>
      <c r="D2033" s="122" t="s">
        <v>68</v>
      </c>
      <c r="E2033" s="131" t="s">
        <v>2013</v>
      </c>
      <c r="F2033" s="131" t="s">
        <v>2014</v>
      </c>
      <c r="I2033" s="124"/>
      <c r="J2033" s="132">
        <f>BK2033</f>
        <v>0</v>
      </c>
      <c r="L2033" s="121"/>
      <c r="M2033" s="126"/>
      <c r="P2033" s="127">
        <f>SUM(P2034:P2783)</f>
        <v>0</v>
      </c>
      <c r="R2033" s="127">
        <f>SUM(R2034:R2783)</f>
        <v>321.93769743999985</v>
      </c>
      <c r="T2033" s="128">
        <f>SUM(T2034:T2783)</f>
        <v>7.0677499999999993</v>
      </c>
      <c r="AR2033" s="122" t="s">
        <v>79</v>
      </c>
      <c r="AT2033" s="129" t="s">
        <v>68</v>
      </c>
      <c r="AU2033" s="129" t="s">
        <v>77</v>
      </c>
      <c r="AY2033" s="122" t="s">
        <v>212</v>
      </c>
      <c r="BK2033" s="130">
        <f>SUM(BK2034:BK2783)</f>
        <v>0</v>
      </c>
    </row>
    <row r="2034" spans="2:65" s="1" customFormat="1" ht="24.2" customHeight="1">
      <c r="B2034" s="34"/>
      <c r="C2034" s="133" t="s">
        <v>2294</v>
      </c>
      <c r="D2034" s="133" t="s">
        <v>215</v>
      </c>
      <c r="E2034" s="134" t="s">
        <v>4275</v>
      </c>
      <c r="F2034" s="135" t="s">
        <v>4276</v>
      </c>
      <c r="G2034" s="136" t="s">
        <v>624</v>
      </c>
      <c r="H2034" s="137">
        <v>2300</v>
      </c>
      <c r="I2034" s="138"/>
      <c r="J2034" s="139">
        <f>ROUND(I2034*H2034,2)</f>
        <v>0</v>
      </c>
      <c r="K2034" s="135" t="s">
        <v>219</v>
      </c>
      <c r="L2034" s="34"/>
      <c r="M2034" s="140" t="s">
        <v>19</v>
      </c>
      <c r="N2034" s="141" t="s">
        <v>40</v>
      </c>
      <c r="P2034" s="142">
        <f>O2034*H2034</f>
        <v>0</v>
      </c>
      <c r="Q2034" s="142">
        <v>0</v>
      </c>
      <c r="R2034" s="142">
        <f>Q2034*H2034</f>
        <v>0</v>
      </c>
      <c r="S2034" s="142">
        <v>0</v>
      </c>
      <c r="T2034" s="143">
        <f>S2034*H2034</f>
        <v>0</v>
      </c>
      <c r="AR2034" s="144" t="s">
        <v>316</v>
      </c>
      <c r="AT2034" s="144" t="s">
        <v>215</v>
      </c>
      <c r="AU2034" s="144" t="s">
        <v>79</v>
      </c>
      <c r="AY2034" s="19" t="s">
        <v>212</v>
      </c>
      <c r="BE2034" s="145">
        <f>IF(N2034="základní",J2034,0)</f>
        <v>0</v>
      </c>
      <c r="BF2034" s="145">
        <f>IF(N2034="snížená",J2034,0)</f>
        <v>0</v>
      </c>
      <c r="BG2034" s="145">
        <f>IF(N2034="zákl. přenesená",J2034,0)</f>
        <v>0</v>
      </c>
      <c r="BH2034" s="145">
        <f>IF(N2034="sníž. přenesená",J2034,0)</f>
        <v>0</v>
      </c>
      <c r="BI2034" s="145">
        <f>IF(N2034="nulová",J2034,0)</f>
        <v>0</v>
      </c>
      <c r="BJ2034" s="19" t="s">
        <v>77</v>
      </c>
      <c r="BK2034" s="145">
        <f>ROUND(I2034*H2034,2)</f>
        <v>0</v>
      </c>
      <c r="BL2034" s="19" t="s">
        <v>316</v>
      </c>
      <c r="BM2034" s="144" t="s">
        <v>4277</v>
      </c>
    </row>
    <row r="2035" spans="2:65" s="1" customFormat="1">
      <c r="B2035" s="34"/>
      <c r="D2035" s="146" t="s">
        <v>222</v>
      </c>
      <c r="F2035" s="147" t="s">
        <v>4278</v>
      </c>
      <c r="I2035" s="148"/>
      <c r="L2035" s="34"/>
      <c r="M2035" s="149"/>
      <c r="T2035" s="55"/>
      <c r="AT2035" s="19" t="s">
        <v>222</v>
      </c>
      <c r="AU2035" s="19" t="s">
        <v>79</v>
      </c>
    </row>
    <row r="2036" spans="2:65" s="1" customFormat="1" ht="39">
      <c r="B2036" s="34"/>
      <c r="D2036" s="150" t="s">
        <v>224</v>
      </c>
      <c r="F2036" s="151" t="s">
        <v>4279</v>
      </c>
      <c r="I2036" s="148"/>
      <c r="L2036" s="34"/>
      <c r="M2036" s="149"/>
      <c r="T2036" s="55"/>
      <c r="AT2036" s="19" t="s">
        <v>224</v>
      </c>
      <c r="AU2036" s="19" t="s">
        <v>79</v>
      </c>
    </row>
    <row r="2037" spans="2:65" s="14" customFormat="1">
      <c r="B2037" s="170"/>
      <c r="D2037" s="150" t="s">
        <v>226</v>
      </c>
      <c r="E2037" s="171" t="s">
        <v>19</v>
      </c>
      <c r="F2037" s="172" t="s">
        <v>4280</v>
      </c>
      <c r="H2037" s="171" t="s">
        <v>19</v>
      </c>
      <c r="I2037" s="173"/>
      <c r="L2037" s="170"/>
      <c r="M2037" s="174"/>
      <c r="T2037" s="175"/>
      <c r="AT2037" s="171" t="s">
        <v>226</v>
      </c>
      <c r="AU2037" s="171" t="s">
        <v>79</v>
      </c>
      <c r="AV2037" s="14" t="s">
        <v>77</v>
      </c>
      <c r="AW2037" s="14" t="s">
        <v>31</v>
      </c>
      <c r="AX2037" s="14" t="s">
        <v>69</v>
      </c>
      <c r="AY2037" s="171" t="s">
        <v>212</v>
      </c>
    </row>
    <row r="2038" spans="2:65" s="12" customFormat="1">
      <c r="B2038" s="152"/>
      <c r="D2038" s="150" t="s">
        <v>226</v>
      </c>
      <c r="E2038" s="153" t="s">
        <v>19</v>
      </c>
      <c r="F2038" s="154" t="s">
        <v>4281</v>
      </c>
      <c r="H2038" s="155">
        <v>2000</v>
      </c>
      <c r="I2038" s="156"/>
      <c r="L2038" s="152"/>
      <c r="M2038" s="157"/>
      <c r="T2038" s="158"/>
      <c r="AT2038" s="153" t="s">
        <v>226</v>
      </c>
      <c r="AU2038" s="153" t="s">
        <v>79</v>
      </c>
      <c r="AV2038" s="12" t="s">
        <v>79</v>
      </c>
      <c r="AW2038" s="12" t="s">
        <v>31</v>
      </c>
      <c r="AX2038" s="12" t="s">
        <v>69</v>
      </c>
      <c r="AY2038" s="153" t="s">
        <v>212</v>
      </c>
    </row>
    <row r="2039" spans="2:65" s="12" customFormat="1">
      <c r="B2039" s="152"/>
      <c r="D2039" s="150" t="s">
        <v>226</v>
      </c>
      <c r="E2039" s="153" t="s">
        <v>19</v>
      </c>
      <c r="F2039" s="154" t="s">
        <v>4282</v>
      </c>
      <c r="H2039" s="155">
        <v>300</v>
      </c>
      <c r="I2039" s="156"/>
      <c r="L2039" s="152"/>
      <c r="M2039" s="157"/>
      <c r="T2039" s="158"/>
      <c r="AT2039" s="153" t="s">
        <v>226</v>
      </c>
      <c r="AU2039" s="153" t="s">
        <v>79</v>
      </c>
      <c r="AV2039" s="12" t="s">
        <v>79</v>
      </c>
      <c r="AW2039" s="12" t="s">
        <v>31</v>
      </c>
      <c r="AX2039" s="12" t="s">
        <v>69</v>
      </c>
      <c r="AY2039" s="153" t="s">
        <v>212</v>
      </c>
    </row>
    <row r="2040" spans="2:65" s="13" customFormat="1">
      <c r="B2040" s="159"/>
      <c r="D2040" s="150" t="s">
        <v>226</v>
      </c>
      <c r="E2040" s="160" t="s">
        <v>19</v>
      </c>
      <c r="F2040" s="161" t="s">
        <v>228</v>
      </c>
      <c r="H2040" s="162">
        <v>2300</v>
      </c>
      <c r="I2040" s="163"/>
      <c r="L2040" s="159"/>
      <c r="M2040" s="164"/>
      <c r="T2040" s="165"/>
      <c r="AT2040" s="160" t="s">
        <v>226</v>
      </c>
      <c r="AU2040" s="160" t="s">
        <v>79</v>
      </c>
      <c r="AV2040" s="13" t="s">
        <v>229</v>
      </c>
      <c r="AW2040" s="13" t="s">
        <v>31</v>
      </c>
      <c r="AX2040" s="13" t="s">
        <v>77</v>
      </c>
      <c r="AY2040" s="160" t="s">
        <v>212</v>
      </c>
    </row>
    <row r="2041" spans="2:65" s="1" customFormat="1" ht="24.2" customHeight="1">
      <c r="B2041" s="34"/>
      <c r="C2041" s="133" t="s">
        <v>2301</v>
      </c>
      <c r="D2041" s="133" t="s">
        <v>215</v>
      </c>
      <c r="E2041" s="134" t="s">
        <v>4283</v>
      </c>
      <c r="F2041" s="135" t="s">
        <v>4284</v>
      </c>
      <c r="G2041" s="136" t="s">
        <v>624</v>
      </c>
      <c r="H2041" s="137">
        <v>900</v>
      </c>
      <c r="I2041" s="138"/>
      <c r="J2041" s="139">
        <f>ROUND(I2041*H2041,2)</f>
        <v>0</v>
      </c>
      <c r="K2041" s="135" t="s">
        <v>219</v>
      </c>
      <c r="L2041" s="34"/>
      <c r="M2041" s="140" t="s">
        <v>19</v>
      </c>
      <c r="N2041" s="141" t="s">
        <v>40</v>
      </c>
      <c r="P2041" s="142">
        <f>O2041*H2041</f>
        <v>0</v>
      </c>
      <c r="Q2041" s="142">
        <v>0</v>
      </c>
      <c r="R2041" s="142">
        <f>Q2041*H2041</f>
        <v>0</v>
      </c>
      <c r="S2041" s="142">
        <v>4.8000000000000001E-4</v>
      </c>
      <c r="T2041" s="143">
        <f>S2041*H2041</f>
        <v>0.432</v>
      </c>
      <c r="AR2041" s="144" t="s">
        <v>316</v>
      </c>
      <c r="AT2041" s="144" t="s">
        <v>215</v>
      </c>
      <c r="AU2041" s="144" t="s">
        <v>79</v>
      </c>
      <c r="AY2041" s="19" t="s">
        <v>212</v>
      </c>
      <c r="BE2041" s="145">
        <f>IF(N2041="základní",J2041,0)</f>
        <v>0</v>
      </c>
      <c r="BF2041" s="145">
        <f>IF(N2041="snížená",J2041,0)</f>
        <v>0</v>
      </c>
      <c r="BG2041" s="145">
        <f>IF(N2041="zákl. přenesená",J2041,0)</f>
        <v>0</v>
      </c>
      <c r="BH2041" s="145">
        <f>IF(N2041="sníž. přenesená",J2041,0)</f>
        <v>0</v>
      </c>
      <c r="BI2041" s="145">
        <f>IF(N2041="nulová",J2041,0)</f>
        <v>0</v>
      </c>
      <c r="BJ2041" s="19" t="s">
        <v>77</v>
      </c>
      <c r="BK2041" s="145">
        <f>ROUND(I2041*H2041,2)</f>
        <v>0</v>
      </c>
      <c r="BL2041" s="19" t="s">
        <v>316</v>
      </c>
      <c r="BM2041" s="144" t="s">
        <v>4285</v>
      </c>
    </row>
    <row r="2042" spans="2:65" s="1" customFormat="1">
      <c r="B2042" s="34"/>
      <c r="D2042" s="146" t="s">
        <v>222</v>
      </c>
      <c r="F2042" s="147" t="s">
        <v>4286</v>
      </c>
      <c r="I2042" s="148"/>
      <c r="L2042" s="34"/>
      <c r="M2042" s="149"/>
      <c r="T2042" s="55"/>
      <c r="AT2042" s="19" t="s">
        <v>222</v>
      </c>
      <c r="AU2042" s="19" t="s">
        <v>79</v>
      </c>
    </row>
    <row r="2043" spans="2:65" s="1" customFormat="1" ht="39">
      <c r="B2043" s="34"/>
      <c r="D2043" s="150" t="s">
        <v>224</v>
      </c>
      <c r="F2043" s="151" t="s">
        <v>4279</v>
      </c>
      <c r="I2043" s="148"/>
      <c r="L2043" s="34"/>
      <c r="M2043" s="149"/>
      <c r="T2043" s="55"/>
      <c r="AT2043" s="19" t="s">
        <v>224</v>
      </c>
      <c r="AU2043" s="19" t="s">
        <v>79</v>
      </c>
    </row>
    <row r="2044" spans="2:65" s="14" customFormat="1">
      <c r="B2044" s="170"/>
      <c r="D2044" s="150" t="s">
        <v>226</v>
      </c>
      <c r="E2044" s="171" t="s">
        <v>19</v>
      </c>
      <c r="F2044" s="172" t="s">
        <v>4280</v>
      </c>
      <c r="H2044" s="171" t="s">
        <v>19</v>
      </c>
      <c r="I2044" s="173"/>
      <c r="L2044" s="170"/>
      <c r="M2044" s="174"/>
      <c r="T2044" s="175"/>
      <c r="AT2044" s="171" t="s">
        <v>226</v>
      </c>
      <c r="AU2044" s="171" t="s">
        <v>79</v>
      </c>
      <c r="AV2044" s="14" t="s">
        <v>77</v>
      </c>
      <c r="AW2044" s="14" t="s">
        <v>31</v>
      </c>
      <c r="AX2044" s="14" t="s">
        <v>69</v>
      </c>
      <c r="AY2044" s="171" t="s">
        <v>212</v>
      </c>
    </row>
    <row r="2045" spans="2:65" s="12" customFormat="1">
      <c r="B2045" s="152"/>
      <c r="D2045" s="150" t="s">
        <v>226</v>
      </c>
      <c r="E2045" s="153" t="s">
        <v>19</v>
      </c>
      <c r="F2045" s="154" t="s">
        <v>4287</v>
      </c>
      <c r="H2045" s="155">
        <v>700</v>
      </c>
      <c r="I2045" s="156"/>
      <c r="L2045" s="152"/>
      <c r="M2045" s="157"/>
      <c r="T2045" s="158"/>
      <c r="AT2045" s="153" t="s">
        <v>226</v>
      </c>
      <c r="AU2045" s="153" t="s">
        <v>79</v>
      </c>
      <c r="AV2045" s="12" t="s">
        <v>79</v>
      </c>
      <c r="AW2045" s="12" t="s">
        <v>31</v>
      </c>
      <c r="AX2045" s="12" t="s">
        <v>69</v>
      </c>
      <c r="AY2045" s="153" t="s">
        <v>212</v>
      </c>
    </row>
    <row r="2046" spans="2:65" s="12" customFormat="1">
      <c r="B2046" s="152"/>
      <c r="D2046" s="150" t="s">
        <v>226</v>
      </c>
      <c r="E2046" s="153" t="s">
        <v>19</v>
      </c>
      <c r="F2046" s="154" t="s">
        <v>4288</v>
      </c>
      <c r="H2046" s="155">
        <v>200</v>
      </c>
      <c r="I2046" s="156"/>
      <c r="L2046" s="152"/>
      <c r="M2046" s="157"/>
      <c r="T2046" s="158"/>
      <c r="AT2046" s="153" t="s">
        <v>226</v>
      </c>
      <c r="AU2046" s="153" t="s">
        <v>79</v>
      </c>
      <c r="AV2046" s="12" t="s">
        <v>79</v>
      </c>
      <c r="AW2046" s="12" t="s">
        <v>31</v>
      </c>
      <c r="AX2046" s="12" t="s">
        <v>69</v>
      </c>
      <c r="AY2046" s="153" t="s">
        <v>212</v>
      </c>
    </row>
    <row r="2047" spans="2:65" s="13" customFormat="1">
      <c r="B2047" s="159"/>
      <c r="D2047" s="150" t="s">
        <v>226</v>
      </c>
      <c r="E2047" s="160" t="s">
        <v>19</v>
      </c>
      <c r="F2047" s="161" t="s">
        <v>228</v>
      </c>
      <c r="H2047" s="162">
        <v>900</v>
      </c>
      <c r="I2047" s="163"/>
      <c r="L2047" s="159"/>
      <c r="M2047" s="164"/>
      <c r="T2047" s="165"/>
      <c r="AT2047" s="160" t="s">
        <v>226</v>
      </c>
      <c r="AU2047" s="160" t="s">
        <v>79</v>
      </c>
      <c r="AV2047" s="13" t="s">
        <v>229</v>
      </c>
      <c r="AW2047" s="13" t="s">
        <v>31</v>
      </c>
      <c r="AX2047" s="13" t="s">
        <v>77</v>
      </c>
      <c r="AY2047" s="160" t="s">
        <v>212</v>
      </c>
    </row>
    <row r="2048" spans="2:65" s="1" customFormat="1" ht="24.2" customHeight="1">
      <c r="B2048" s="34"/>
      <c r="C2048" s="133" t="s">
        <v>2308</v>
      </c>
      <c r="D2048" s="133" t="s">
        <v>215</v>
      </c>
      <c r="E2048" s="134" t="s">
        <v>4289</v>
      </c>
      <c r="F2048" s="135" t="s">
        <v>4290</v>
      </c>
      <c r="G2048" s="136" t="s">
        <v>624</v>
      </c>
      <c r="H2048" s="137">
        <v>500</v>
      </c>
      <c r="I2048" s="138"/>
      <c r="J2048" s="139">
        <f>ROUND(I2048*H2048,2)</f>
        <v>0</v>
      </c>
      <c r="K2048" s="135" t="s">
        <v>219</v>
      </c>
      <c r="L2048" s="34"/>
      <c r="M2048" s="140" t="s">
        <v>19</v>
      </c>
      <c r="N2048" s="141" t="s">
        <v>40</v>
      </c>
      <c r="P2048" s="142">
        <f>O2048*H2048</f>
        <v>0</v>
      </c>
      <c r="Q2048" s="142">
        <v>0</v>
      </c>
      <c r="R2048" s="142">
        <f>Q2048*H2048</f>
        <v>0</v>
      </c>
      <c r="S2048" s="142">
        <v>1.1999999999999999E-3</v>
      </c>
      <c r="T2048" s="143">
        <f>S2048*H2048</f>
        <v>0.6</v>
      </c>
      <c r="AR2048" s="144" t="s">
        <v>316</v>
      </c>
      <c r="AT2048" s="144" t="s">
        <v>215</v>
      </c>
      <c r="AU2048" s="144" t="s">
        <v>79</v>
      </c>
      <c r="AY2048" s="19" t="s">
        <v>212</v>
      </c>
      <c r="BE2048" s="145">
        <f>IF(N2048="základní",J2048,0)</f>
        <v>0</v>
      </c>
      <c r="BF2048" s="145">
        <f>IF(N2048="snížená",J2048,0)</f>
        <v>0</v>
      </c>
      <c r="BG2048" s="145">
        <f>IF(N2048="zákl. přenesená",J2048,0)</f>
        <v>0</v>
      </c>
      <c r="BH2048" s="145">
        <f>IF(N2048="sníž. přenesená",J2048,0)</f>
        <v>0</v>
      </c>
      <c r="BI2048" s="145">
        <f>IF(N2048="nulová",J2048,0)</f>
        <v>0</v>
      </c>
      <c r="BJ2048" s="19" t="s">
        <v>77</v>
      </c>
      <c r="BK2048" s="145">
        <f>ROUND(I2048*H2048,2)</f>
        <v>0</v>
      </c>
      <c r="BL2048" s="19" t="s">
        <v>316</v>
      </c>
      <c r="BM2048" s="144" t="s">
        <v>4291</v>
      </c>
    </row>
    <row r="2049" spans="2:65" s="1" customFormat="1">
      <c r="B2049" s="34"/>
      <c r="D2049" s="146" t="s">
        <v>222</v>
      </c>
      <c r="F2049" s="147" t="s">
        <v>4292</v>
      </c>
      <c r="I2049" s="148"/>
      <c r="L2049" s="34"/>
      <c r="M2049" s="149"/>
      <c r="T2049" s="55"/>
      <c r="AT2049" s="19" t="s">
        <v>222</v>
      </c>
      <c r="AU2049" s="19" t="s">
        <v>79</v>
      </c>
    </row>
    <row r="2050" spans="2:65" s="1" customFormat="1" ht="39">
      <c r="B2050" s="34"/>
      <c r="D2050" s="150" t="s">
        <v>224</v>
      </c>
      <c r="F2050" s="151" t="s">
        <v>4279</v>
      </c>
      <c r="I2050" s="148"/>
      <c r="L2050" s="34"/>
      <c r="M2050" s="149"/>
      <c r="T2050" s="55"/>
      <c r="AT2050" s="19" t="s">
        <v>224</v>
      </c>
      <c r="AU2050" s="19" t="s">
        <v>79</v>
      </c>
    </row>
    <row r="2051" spans="2:65" s="14" customFormat="1">
      <c r="B2051" s="170"/>
      <c r="D2051" s="150" t="s">
        <v>226</v>
      </c>
      <c r="E2051" s="171" t="s">
        <v>19</v>
      </c>
      <c r="F2051" s="172" t="s">
        <v>4280</v>
      </c>
      <c r="H2051" s="171" t="s">
        <v>19</v>
      </c>
      <c r="I2051" s="173"/>
      <c r="L2051" s="170"/>
      <c r="M2051" s="174"/>
      <c r="T2051" s="175"/>
      <c r="AT2051" s="171" t="s">
        <v>226</v>
      </c>
      <c r="AU2051" s="171" t="s">
        <v>79</v>
      </c>
      <c r="AV2051" s="14" t="s">
        <v>77</v>
      </c>
      <c r="AW2051" s="14" t="s">
        <v>31</v>
      </c>
      <c r="AX2051" s="14" t="s">
        <v>69</v>
      </c>
      <c r="AY2051" s="171" t="s">
        <v>212</v>
      </c>
    </row>
    <row r="2052" spans="2:65" s="12" customFormat="1">
      <c r="B2052" s="152"/>
      <c r="D2052" s="150" t="s">
        <v>226</v>
      </c>
      <c r="E2052" s="153" t="s">
        <v>19</v>
      </c>
      <c r="F2052" s="154" t="s">
        <v>4293</v>
      </c>
      <c r="H2052" s="155">
        <v>400</v>
      </c>
      <c r="I2052" s="156"/>
      <c r="L2052" s="152"/>
      <c r="M2052" s="157"/>
      <c r="T2052" s="158"/>
      <c r="AT2052" s="153" t="s">
        <v>226</v>
      </c>
      <c r="AU2052" s="153" t="s">
        <v>79</v>
      </c>
      <c r="AV2052" s="12" t="s">
        <v>79</v>
      </c>
      <c r="AW2052" s="12" t="s">
        <v>31</v>
      </c>
      <c r="AX2052" s="12" t="s">
        <v>69</v>
      </c>
      <c r="AY2052" s="153" t="s">
        <v>212</v>
      </c>
    </row>
    <row r="2053" spans="2:65" s="12" customFormat="1">
      <c r="B2053" s="152"/>
      <c r="D2053" s="150" t="s">
        <v>226</v>
      </c>
      <c r="E2053" s="153" t="s">
        <v>19</v>
      </c>
      <c r="F2053" s="154" t="s">
        <v>4294</v>
      </c>
      <c r="H2053" s="155">
        <v>100</v>
      </c>
      <c r="I2053" s="156"/>
      <c r="L2053" s="152"/>
      <c r="M2053" s="157"/>
      <c r="T2053" s="158"/>
      <c r="AT2053" s="153" t="s">
        <v>226</v>
      </c>
      <c r="AU2053" s="153" t="s">
        <v>79</v>
      </c>
      <c r="AV2053" s="12" t="s">
        <v>79</v>
      </c>
      <c r="AW2053" s="12" t="s">
        <v>31</v>
      </c>
      <c r="AX2053" s="12" t="s">
        <v>69</v>
      </c>
      <c r="AY2053" s="153" t="s">
        <v>212</v>
      </c>
    </row>
    <row r="2054" spans="2:65" s="13" customFormat="1">
      <c r="B2054" s="159"/>
      <c r="D2054" s="150" t="s">
        <v>226</v>
      </c>
      <c r="E2054" s="160" t="s">
        <v>19</v>
      </c>
      <c r="F2054" s="161" t="s">
        <v>228</v>
      </c>
      <c r="H2054" s="162">
        <v>500</v>
      </c>
      <c r="I2054" s="163"/>
      <c r="L2054" s="159"/>
      <c r="M2054" s="164"/>
      <c r="T2054" s="165"/>
      <c r="AT2054" s="160" t="s">
        <v>226</v>
      </c>
      <c r="AU2054" s="160" t="s">
        <v>79</v>
      </c>
      <c r="AV2054" s="13" t="s">
        <v>229</v>
      </c>
      <c r="AW2054" s="13" t="s">
        <v>31</v>
      </c>
      <c r="AX2054" s="13" t="s">
        <v>77</v>
      </c>
      <c r="AY2054" s="160" t="s">
        <v>212</v>
      </c>
    </row>
    <row r="2055" spans="2:65" s="1" customFormat="1" ht="24.2" customHeight="1">
      <c r="B2055" s="34"/>
      <c r="C2055" s="133" t="s">
        <v>2315</v>
      </c>
      <c r="D2055" s="133" t="s">
        <v>215</v>
      </c>
      <c r="E2055" s="134" t="s">
        <v>4295</v>
      </c>
      <c r="F2055" s="135" t="s">
        <v>4296</v>
      </c>
      <c r="G2055" s="136" t="s">
        <v>624</v>
      </c>
      <c r="H2055" s="137">
        <v>250</v>
      </c>
      <c r="I2055" s="138"/>
      <c r="J2055" s="139">
        <f>ROUND(I2055*H2055,2)</f>
        <v>0</v>
      </c>
      <c r="K2055" s="135" t="s">
        <v>219</v>
      </c>
      <c r="L2055" s="34"/>
      <c r="M2055" s="140" t="s">
        <v>19</v>
      </c>
      <c r="N2055" s="141" t="s">
        <v>40</v>
      </c>
      <c r="P2055" s="142">
        <f>O2055*H2055</f>
        <v>0</v>
      </c>
      <c r="Q2055" s="142">
        <v>0</v>
      </c>
      <c r="R2055" s="142">
        <f>Q2055*H2055</f>
        <v>0</v>
      </c>
      <c r="S2055" s="142">
        <v>2.3999999999999998E-3</v>
      </c>
      <c r="T2055" s="143">
        <f>S2055*H2055</f>
        <v>0.6</v>
      </c>
      <c r="AR2055" s="144" t="s">
        <v>316</v>
      </c>
      <c r="AT2055" s="144" t="s">
        <v>215</v>
      </c>
      <c r="AU2055" s="144" t="s">
        <v>79</v>
      </c>
      <c r="AY2055" s="19" t="s">
        <v>212</v>
      </c>
      <c r="BE2055" s="145">
        <f>IF(N2055="základní",J2055,0)</f>
        <v>0</v>
      </c>
      <c r="BF2055" s="145">
        <f>IF(N2055="snížená",J2055,0)</f>
        <v>0</v>
      </c>
      <c r="BG2055" s="145">
        <f>IF(N2055="zákl. přenesená",J2055,0)</f>
        <v>0</v>
      </c>
      <c r="BH2055" s="145">
        <f>IF(N2055="sníž. přenesená",J2055,0)</f>
        <v>0</v>
      </c>
      <c r="BI2055" s="145">
        <f>IF(N2055="nulová",J2055,0)</f>
        <v>0</v>
      </c>
      <c r="BJ2055" s="19" t="s">
        <v>77</v>
      </c>
      <c r="BK2055" s="145">
        <f>ROUND(I2055*H2055,2)</f>
        <v>0</v>
      </c>
      <c r="BL2055" s="19" t="s">
        <v>316</v>
      </c>
      <c r="BM2055" s="144" t="s">
        <v>4297</v>
      </c>
    </row>
    <row r="2056" spans="2:65" s="1" customFormat="1">
      <c r="B2056" s="34"/>
      <c r="D2056" s="146" t="s">
        <v>222</v>
      </c>
      <c r="F2056" s="147" t="s">
        <v>4298</v>
      </c>
      <c r="I2056" s="148"/>
      <c r="L2056" s="34"/>
      <c r="M2056" s="149"/>
      <c r="T2056" s="55"/>
      <c r="AT2056" s="19" t="s">
        <v>222</v>
      </c>
      <c r="AU2056" s="19" t="s">
        <v>79</v>
      </c>
    </row>
    <row r="2057" spans="2:65" s="1" customFormat="1" ht="39">
      <c r="B2057" s="34"/>
      <c r="D2057" s="150" t="s">
        <v>224</v>
      </c>
      <c r="F2057" s="151" t="s">
        <v>4279</v>
      </c>
      <c r="I2057" s="148"/>
      <c r="L2057" s="34"/>
      <c r="M2057" s="149"/>
      <c r="T2057" s="55"/>
      <c r="AT2057" s="19" t="s">
        <v>224</v>
      </c>
      <c r="AU2057" s="19" t="s">
        <v>79</v>
      </c>
    </row>
    <row r="2058" spans="2:65" s="14" customFormat="1">
      <c r="B2058" s="170"/>
      <c r="D2058" s="150" t="s">
        <v>226</v>
      </c>
      <c r="E2058" s="171" t="s">
        <v>19</v>
      </c>
      <c r="F2058" s="172" t="s">
        <v>4280</v>
      </c>
      <c r="H2058" s="171" t="s">
        <v>19</v>
      </c>
      <c r="I2058" s="173"/>
      <c r="L2058" s="170"/>
      <c r="M2058" s="174"/>
      <c r="T2058" s="175"/>
      <c r="AT2058" s="171" t="s">
        <v>226</v>
      </c>
      <c r="AU2058" s="171" t="s">
        <v>79</v>
      </c>
      <c r="AV2058" s="14" t="s">
        <v>77</v>
      </c>
      <c r="AW2058" s="14" t="s">
        <v>31</v>
      </c>
      <c r="AX2058" s="14" t="s">
        <v>69</v>
      </c>
      <c r="AY2058" s="171" t="s">
        <v>212</v>
      </c>
    </row>
    <row r="2059" spans="2:65" s="12" customFormat="1">
      <c r="B2059" s="152"/>
      <c r="D2059" s="150" t="s">
        <v>226</v>
      </c>
      <c r="E2059" s="153" t="s">
        <v>19</v>
      </c>
      <c r="F2059" s="154" t="s">
        <v>4299</v>
      </c>
      <c r="H2059" s="155">
        <v>200</v>
      </c>
      <c r="I2059" s="156"/>
      <c r="L2059" s="152"/>
      <c r="M2059" s="157"/>
      <c r="T2059" s="158"/>
      <c r="AT2059" s="153" t="s">
        <v>226</v>
      </c>
      <c r="AU2059" s="153" t="s">
        <v>79</v>
      </c>
      <c r="AV2059" s="12" t="s">
        <v>79</v>
      </c>
      <c r="AW2059" s="12" t="s">
        <v>31</v>
      </c>
      <c r="AX2059" s="12" t="s">
        <v>69</v>
      </c>
      <c r="AY2059" s="153" t="s">
        <v>212</v>
      </c>
    </row>
    <row r="2060" spans="2:65" s="12" customFormat="1">
      <c r="B2060" s="152"/>
      <c r="D2060" s="150" t="s">
        <v>226</v>
      </c>
      <c r="E2060" s="153" t="s">
        <v>19</v>
      </c>
      <c r="F2060" s="154" t="s">
        <v>4300</v>
      </c>
      <c r="H2060" s="155">
        <v>50</v>
      </c>
      <c r="I2060" s="156"/>
      <c r="L2060" s="152"/>
      <c r="M2060" s="157"/>
      <c r="T2060" s="158"/>
      <c r="AT2060" s="153" t="s">
        <v>226</v>
      </c>
      <c r="AU2060" s="153" t="s">
        <v>79</v>
      </c>
      <c r="AV2060" s="12" t="s">
        <v>79</v>
      </c>
      <c r="AW2060" s="12" t="s">
        <v>31</v>
      </c>
      <c r="AX2060" s="12" t="s">
        <v>69</v>
      </c>
      <c r="AY2060" s="153" t="s">
        <v>212</v>
      </c>
    </row>
    <row r="2061" spans="2:65" s="13" customFormat="1">
      <c r="B2061" s="159"/>
      <c r="D2061" s="150" t="s">
        <v>226</v>
      </c>
      <c r="E2061" s="160" t="s">
        <v>19</v>
      </c>
      <c r="F2061" s="161" t="s">
        <v>228</v>
      </c>
      <c r="H2061" s="162">
        <v>250</v>
      </c>
      <c r="I2061" s="163"/>
      <c r="L2061" s="159"/>
      <c r="M2061" s="164"/>
      <c r="T2061" s="165"/>
      <c r="AT2061" s="160" t="s">
        <v>226</v>
      </c>
      <c r="AU2061" s="160" t="s">
        <v>79</v>
      </c>
      <c r="AV2061" s="13" t="s">
        <v>229</v>
      </c>
      <c r="AW2061" s="13" t="s">
        <v>31</v>
      </c>
      <c r="AX2061" s="13" t="s">
        <v>77</v>
      </c>
      <c r="AY2061" s="160" t="s">
        <v>212</v>
      </c>
    </row>
    <row r="2062" spans="2:65" s="1" customFormat="1" ht="24.2" customHeight="1">
      <c r="B2062" s="34"/>
      <c r="C2062" s="133" t="s">
        <v>2321</v>
      </c>
      <c r="D2062" s="133" t="s">
        <v>215</v>
      </c>
      <c r="E2062" s="134" t="s">
        <v>4301</v>
      </c>
      <c r="F2062" s="135" t="s">
        <v>4302</v>
      </c>
      <c r="G2062" s="136" t="s">
        <v>624</v>
      </c>
      <c r="H2062" s="137">
        <v>250</v>
      </c>
      <c r="I2062" s="138"/>
      <c r="J2062" s="139">
        <f>ROUND(I2062*H2062,2)</f>
        <v>0</v>
      </c>
      <c r="K2062" s="135" t="s">
        <v>219</v>
      </c>
      <c r="L2062" s="34"/>
      <c r="M2062" s="140" t="s">
        <v>19</v>
      </c>
      <c r="N2062" s="141" t="s">
        <v>40</v>
      </c>
      <c r="P2062" s="142">
        <f>O2062*H2062</f>
        <v>0</v>
      </c>
      <c r="Q2062" s="142">
        <v>0</v>
      </c>
      <c r="R2062" s="142">
        <f>Q2062*H2062</f>
        <v>0</v>
      </c>
      <c r="S2062" s="142">
        <v>0</v>
      </c>
      <c r="T2062" s="143">
        <f>S2062*H2062</f>
        <v>0</v>
      </c>
      <c r="AR2062" s="144" t="s">
        <v>316</v>
      </c>
      <c r="AT2062" s="144" t="s">
        <v>215</v>
      </c>
      <c r="AU2062" s="144" t="s">
        <v>79</v>
      </c>
      <c r="AY2062" s="19" t="s">
        <v>212</v>
      </c>
      <c r="BE2062" s="145">
        <f>IF(N2062="základní",J2062,0)</f>
        <v>0</v>
      </c>
      <c r="BF2062" s="145">
        <f>IF(N2062="snížená",J2062,0)</f>
        <v>0</v>
      </c>
      <c r="BG2062" s="145">
        <f>IF(N2062="zákl. přenesená",J2062,0)</f>
        <v>0</v>
      </c>
      <c r="BH2062" s="145">
        <f>IF(N2062="sníž. přenesená",J2062,0)</f>
        <v>0</v>
      </c>
      <c r="BI2062" s="145">
        <f>IF(N2062="nulová",J2062,0)</f>
        <v>0</v>
      </c>
      <c r="BJ2062" s="19" t="s">
        <v>77</v>
      </c>
      <c r="BK2062" s="145">
        <f>ROUND(I2062*H2062,2)</f>
        <v>0</v>
      </c>
      <c r="BL2062" s="19" t="s">
        <v>316</v>
      </c>
      <c r="BM2062" s="144" t="s">
        <v>4303</v>
      </c>
    </row>
    <row r="2063" spans="2:65" s="1" customFormat="1">
      <c r="B2063" s="34"/>
      <c r="D2063" s="146" t="s">
        <v>222</v>
      </c>
      <c r="F2063" s="147" t="s">
        <v>4304</v>
      </c>
      <c r="I2063" s="148"/>
      <c r="L2063" s="34"/>
      <c r="M2063" s="149"/>
      <c r="T2063" s="55"/>
      <c r="AT2063" s="19" t="s">
        <v>222</v>
      </c>
      <c r="AU2063" s="19" t="s">
        <v>79</v>
      </c>
    </row>
    <row r="2064" spans="2:65" s="1" customFormat="1" ht="39">
      <c r="B2064" s="34"/>
      <c r="D2064" s="150" t="s">
        <v>224</v>
      </c>
      <c r="F2064" s="151" t="s">
        <v>4279</v>
      </c>
      <c r="I2064" s="148"/>
      <c r="L2064" s="34"/>
      <c r="M2064" s="149"/>
      <c r="T2064" s="55"/>
      <c r="AT2064" s="19" t="s">
        <v>224</v>
      </c>
      <c r="AU2064" s="19" t="s">
        <v>79</v>
      </c>
    </row>
    <row r="2065" spans="2:65" s="14" customFormat="1">
      <c r="B2065" s="170"/>
      <c r="D2065" s="150" t="s">
        <v>226</v>
      </c>
      <c r="E2065" s="171" t="s">
        <v>19</v>
      </c>
      <c r="F2065" s="172" t="s">
        <v>4280</v>
      </c>
      <c r="H2065" s="171" t="s">
        <v>19</v>
      </c>
      <c r="I2065" s="173"/>
      <c r="L2065" s="170"/>
      <c r="M2065" s="174"/>
      <c r="T2065" s="175"/>
      <c r="AT2065" s="171" t="s">
        <v>226</v>
      </c>
      <c r="AU2065" s="171" t="s">
        <v>79</v>
      </c>
      <c r="AV2065" s="14" t="s">
        <v>77</v>
      </c>
      <c r="AW2065" s="14" t="s">
        <v>31</v>
      </c>
      <c r="AX2065" s="14" t="s">
        <v>69</v>
      </c>
      <c r="AY2065" s="171" t="s">
        <v>212</v>
      </c>
    </row>
    <row r="2066" spans="2:65" s="12" customFormat="1">
      <c r="B2066" s="152"/>
      <c r="D2066" s="150" t="s">
        <v>226</v>
      </c>
      <c r="E2066" s="153" t="s">
        <v>19</v>
      </c>
      <c r="F2066" s="154" t="s">
        <v>4299</v>
      </c>
      <c r="H2066" s="155">
        <v>200</v>
      </c>
      <c r="I2066" s="156"/>
      <c r="L2066" s="152"/>
      <c r="M2066" s="157"/>
      <c r="T2066" s="158"/>
      <c r="AT2066" s="153" t="s">
        <v>226</v>
      </c>
      <c r="AU2066" s="153" t="s">
        <v>79</v>
      </c>
      <c r="AV2066" s="12" t="s">
        <v>79</v>
      </c>
      <c r="AW2066" s="12" t="s">
        <v>31</v>
      </c>
      <c r="AX2066" s="12" t="s">
        <v>69</v>
      </c>
      <c r="AY2066" s="153" t="s">
        <v>212</v>
      </c>
    </row>
    <row r="2067" spans="2:65" s="12" customFormat="1">
      <c r="B2067" s="152"/>
      <c r="D2067" s="150" t="s">
        <v>226</v>
      </c>
      <c r="E2067" s="153" t="s">
        <v>19</v>
      </c>
      <c r="F2067" s="154" t="s">
        <v>4300</v>
      </c>
      <c r="H2067" s="155">
        <v>50</v>
      </c>
      <c r="I2067" s="156"/>
      <c r="L2067" s="152"/>
      <c r="M2067" s="157"/>
      <c r="T2067" s="158"/>
      <c r="AT2067" s="153" t="s">
        <v>226</v>
      </c>
      <c r="AU2067" s="153" t="s">
        <v>79</v>
      </c>
      <c r="AV2067" s="12" t="s">
        <v>79</v>
      </c>
      <c r="AW2067" s="12" t="s">
        <v>31</v>
      </c>
      <c r="AX2067" s="12" t="s">
        <v>69</v>
      </c>
      <c r="AY2067" s="153" t="s">
        <v>212</v>
      </c>
    </row>
    <row r="2068" spans="2:65" s="13" customFormat="1">
      <c r="B2068" s="159"/>
      <c r="D2068" s="150" t="s">
        <v>226</v>
      </c>
      <c r="E2068" s="160" t="s">
        <v>19</v>
      </c>
      <c r="F2068" s="161" t="s">
        <v>228</v>
      </c>
      <c r="H2068" s="162">
        <v>250</v>
      </c>
      <c r="I2068" s="163"/>
      <c r="L2068" s="159"/>
      <c r="M2068" s="164"/>
      <c r="T2068" s="165"/>
      <c r="AT2068" s="160" t="s">
        <v>226</v>
      </c>
      <c r="AU2068" s="160" t="s">
        <v>79</v>
      </c>
      <c r="AV2068" s="13" t="s">
        <v>229</v>
      </c>
      <c r="AW2068" s="13" t="s">
        <v>31</v>
      </c>
      <c r="AX2068" s="13" t="s">
        <v>77</v>
      </c>
      <c r="AY2068" s="160" t="s">
        <v>212</v>
      </c>
    </row>
    <row r="2069" spans="2:65" s="1" customFormat="1" ht="24.2" customHeight="1">
      <c r="B2069" s="34"/>
      <c r="C2069" s="133" t="s">
        <v>2328</v>
      </c>
      <c r="D2069" s="133" t="s">
        <v>215</v>
      </c>
      <c r="E2069" s="134" t="s">
        <v>4305</v>
      </c>
      <c r="F2069" s="135" t="s">
        <v>4306</v>
      </c>
      <c r="G2069" s="136" t="s">
        <v>624</v>
      </c>
      <c r="H2069" s="137">
        <v>130</v>
      </c>
      <c r="I2069" s="138"/>
      <c r="J2069" s="139">
        <f>ROUND(I2069*H2069,2)</f>
        <v>0</v>
      </c>
      <c r="K2069" s="135" t="s">
        <v>219</v>
      </c>
      <c r="L2069" s="34"/>
      <c r="M2069" s="140" t="s">
        <v>19</v>
      </c>
      <c r="N2069" s="141" t="s">
        <v>40</v>
      </c>
      <c r="P2069" s="142">
        <f>O2069*H2069</f>
        <v>0</v>
      </c>
      <c r="Q2069" s="142">
        <v>0</v>
      </c>
      <c r="R2069" s="142">
        <f>Q2069*H2069</f>
        <v>0</v>
      </c>
      <c r="S2069" s="142">
        <v>2.4000000000000001E-4</v>
      </c>
      <c r="T2069" s="143">
        <f>S2069*H2069</f>
        <v>3.1200000000000002E-2</v>
      </c>
      <c r="AR2069" s="144" t="s">
        <v>316</v>
      </c>
      <c r="AT2069" s="144" t="s">
        <v>215</v>
      </c>
      <c r="AU2069" s="144" t="s">
        <v>79</v>
      </c>
      <c r="AY2069" s="19" t="s">
        <v>212</v>
      </c>
      <c r="BE2069" s="145">
        <f>IF(N2069="základní",J2069,0)</f>
        <v>0</v>
      </c>
      <c r="BF2069" s="145">
        <f>IF(N2069="snížená",J2069,0)</f>
        <v>0</v>
      </c>
      <c r="BG2069" s="145">
        <f>IF(N2069="zákl. přenesená",J2069,0)</f>
        <v>0</v>
      </c>
      <c r="BH2069" s="145">
        <f>IF(N2069="sníž. přenesená",J2069,0)</f>
        <v>0</v>
      </c>
      <c r="BI2069" s="145">
        <f>IF(N2069="nulová",J2069,0)</f>
        <v>0</v>
      </c>
      <c r="BJ2069" s="19" t="s">
        <v>77</v>
      </c>
      <c r="BK2069" s="145">
        <f>ROUND(I2069*H2069,2)</f>
        <v>0</v>
      </c>
      <c r="BL2069" s="19" t="s">
        <v>316</v>
      </c>
      <c r="BM2069" s="144" t="s">
        <v>4307</v>
      </c>
    </row>
    <row r="2070" spans="2:65" s="1" customFormat="1">
      <c r="B2070" s="34"/>
      <c r="D2070" s="146" t="s">
        <v>222</v>
      </c>
      <c r="F2070" s="147" t="s">
        <v>4308</v>
      </c>
      <c r="I2070" s="148"/>
      <c r="L2070" s="34"/>
      <c r="M2070" s="149"/>
      <c r="T2070" s="55"/>
      <c r="AT2070" s="19" t="s">
        <v>222</v>
      </c>
      <c r="AU2070" s="19" t="s">
        <v>79</v>
      </c>
    </row>
    <row r="2071" spans="2:65" s="1" customFormat="1" ht="39">
      <c r="B2071" s="34"/>
      <c r="D2071" s="150" t="s">
        <v>224</v>
      </c>
      <c r="F2071" s="151" t="s">
        <v>4279</v>
      </c>
      <c r="I2071" s="148"/>
      <c r="L2071" s="34"/>
      <c r="M2071" s="149"/>
      <c r="T2071" s="55"/>
      <c r="AT2071" s="19" t="s">
        <v>224</v>
      </c>
      <c r="AU2071" s="19" t="s">
        <v>79</v>
      </c>
    </row>
    <row r="2072" spans="2:65" s="14" customFormat="1">
      <c r="B2072" s="170"/>
      <c r="D2072" s="150" t="s">
        <v>226</v>
      </c>
      <c r="E2072" s="171" t="s">
        <v>19</v>
      </c>
      <c r="F2072" s="172" t="s">
        <v>4280</v>
      </c>
      <c r="H2072" s="171" t="s">
        <v>19</v>
      </c>
      <c r="I2072" s="173"/>
      <c r="L2072" s="170"/>
      <c r="M2072" s="174"/>
      <c r="T2072" s="175"/>
      <c r="AT2072" s="171" t="s">
        <v>226</v>
      </c>
      <c r="AU2072" s="171" t="s">
        <v>79</v>
      </c>
      <c r="AV2072" s="14" t="s">
        <v>77</v>
      </c>
      <c r="AW2072" s="14" t="s">
        <v>31</v>
      </c>
      <c r="AX2072" s="14" t="s">
        <v>69</v>
      </c>
      <c r="AY2072" s="171" t="s">
        <v>212</v>
      </c>
    </row>
    <row r="2073" spans="2:65" s="12" customFormat="1">
      <c r="B2073" s="152"/>
      <c r="D2073" s="150" t="s">
        <v>226</v>
      </c>
      <c r="E2073" s="153" t="s">
        <v>19</v>
      </c>
      <c r="F2073" s="154" t="s">
        <v>4309</v>
      </c>
      <c r="H2073" s="155">
        <v>100</v>
      </c>
      <c r="I2073" s="156"/>
      <c r="L2073" s="152"/>
      <c r="M2073" s="157"/>
      <c r="T2073" s="158"/>
      <c r="AT2073" s="153" t="s">
        <v>226</v>
      </c>
      <c r="AU2073" s="153" t="s">
        <v>79</v>
      </c>
      <c r="AV2073" s="12" t="s">
        <v>79</v>
      </c>
      <c r="AW2073" s="12" t="s">
        <v>31</v>
      </c>
      <c r="AX2073" s="12" t="s">
        <v>69</v>
      </c>
      <c r="AY2073" s="153" t="s">
        <v>212</v>
      </c>
    </row>
    <row r="2074" spans="2:65" s="12" customFormat="1">
      <c r="B2074" s="152"/>
      <c r="D2074" s="150" t="s">
        <v>226</v>
      </c>
      <c r="E2074" s="153" t="s">
        <v>19</v>
      </c>
      <c r="F2074" s="154" t="s">
        <v>4310</v>
      </c>
      <c r="H2074" s="155">
        <v>30</v>
      </c>
      <c r="I2074" s="156"/>
      <c r="L2074" s="152"/>
      <c r="M2074" s="157"/>
      <c r="T2074" s="158"/>
      <c r="AT2074" s="153" t="s">
        <v>226</v>
      </c>
      <c r="AU2074" s="153" t="s">
        <v>79</v>
      </c>
      <c r="AV2074" s="12" t="s">
        <v>79</v>
      </c>
      <c r="AW2074" s="12" t="s">
        <v>31</v>
      </c>
      <c r="AX2074" s="12" t="s">
        <v>69</v>
      </c>
      <c r="AY2074" s="153" t="s">
        <v>212</v>
      </c>
    </row>
    <row r="2075" spans="2:65" s="13" customFormat="1">
      <c r="B2075" s="159"/>
      <c r="D2075" s="150" t="s">
        <v>226</v>
      </c>
      <c r="E2075" s="160" t="s">
        <v>19</v>
      </c>
      <c r="F2075" s="161" t="s">
        <v>228</v>
      </c>
      <c r="H2075" s="162">
        <v>130</v>
      </c>
      <c r="I2075" s="163"/>
      <c r="L2075" s="159"/>
      <c r="M2075" s="164"/>
      <c r="T2075" s="165"/>
      <c r="AT2075" s="160" t="s">
        <v>226</v>
      </c>
      <c r="AU2075" s="160" t="s">
        <v>79</v>
      </c>
      <c r="AV2075" s="13" t="s">
        <v>229</v>
      </c>
      <c r="AW2075" s="13" t="s">
        <v>31</v>
      </c>
      <c r="AX2075" s="13" t="s">
        <v>77</v>
      </c>
      <c r="AY2075" s="160" t="s">
        <v>212</v>
      </c>
    </row>
    <row r="2076" spans="2:65" s="1" customFormat="1" ht="24.2" customHeight="1">
      <c r="B2076" s="34"/>
      <c r="C2076" s="133" t="s">
        <v>2336</v>
      </c>
      <c r="D2076" s="133" t="s">
        <v>215</v>
      </c>
      <c r="E2076" s="134" t="s">
        <v>4311</v>
      </c>
      <c r="F2076" s="135" t="s">
        <v>4312</v>
      </c>
      <c r="G2076" s="136" t="s">
        <v>624</v>
      </c>
      <c r="H2076" s="137">
        <v>40</v>
      </c>
      <c r="I2076" s="138"/>
      <c r="J2076" s="139">
        <f>ROUND(I2076*H2076,2)</f>
        <v>0</v>
      </c>
      <c r="K2076" s="135" t="s">
        <v>219</v>
      </c>
      <c r="L2076" s="34"/>
      <c r="M2076" s="140" t="s">
        <v>19</v>
      </c>
      <c r="N2076" s="141" t="s">
        <v>40</v>
      </c>
      <c r="P2076" s="142">
        <f>O2076*H2076</f>
        <v>0</v>
      </c>
      <c r="Q2076" s="142">
        <v>0</v>
      </c>
      <c r="R2076" s="142">
        <f>Q2076*H2076</f>
        <v>0</v>
      </c>
      <c r="S2076" s="142">
        <v>5.9999999999999995E-4</v>
      </c>
      <c r="T2076" s="143">
        <f>S2076*H2076</f>
        <v>2.3999999999999997E-2</v>
      </c>
      <c r="AR2076" s="144" t="s">
        <v>316</v>
      </c>
      <c r="AT2076" s="144" t="s">
        <v>215</v>
      </c>
      <c r="AU2076" s="144" t="s">
        <v>79</v>
      </c>
      <c r="AY2076" s="19" t="s">
        <v>212</v>
      </c>
      <c r="BE2076" s="145">
        <f>IF(N2076="základní",J2076,0)</f>
        <v>0</v>
      </c>
      <c r="BF2076" s="145">
        <f>IF(N2076="snížená",J2076,0)</f>
        <v>0</v>
      </c>
      <c r="BG2076" s="145">
        <f>IF(N2076="zákl. přenesená",J2076,0)</f>
        <v>0</v>
      </c>
      <c r="BH2076" s="145">
        <f>IF(N2076="sníž. přenesená",J2076,0)</f>
        <v>0</v>
      </c>
      <c r="BI2076" s="145">
        <f>IF(N2076="nulová",J2076,0)</f>
        <v>0</v>
      </c>
      <c r="BJ2076" s="19" t="s">
        <v>77</v>
      </c>
      <c r="BK2076" s="145">
        <f>ROUND(I2076*H2076,2)</f>
        <v>0</v>
      </c>
      <c r="BL2076" s="19" t="s">
        <v>316</v>
      </c>
      <c r="BM2076" s="144" t="s">
        <v>4313</v>
      </c>
    </row>
    <row r="2077" spans="2:65" s="1" customFormat="1">
      <c r="B2077" s="34"/>
      <c r="D2077" s="146" t="s">
        <v>222</v>
      </c>
      <c r="F2077" s="147" t="s">
        <v>4314</v>
      </c>
      <c r="I2077" s="148"/>
      <c r="L2077" s="34"/>
      <c r="M2077" s="149"/>
      <c r="T2077" s="55"/>
      <c r="AT2077" s="19" t="s">
        <v>222</v>
      </c>
      <c r="AU2077" s="19" t="s">
        <v>79</v>
      </c>
    </row>
    <row r="2078" spans="2:65" s="1" customFormat="1" ht="39">
      <c r="B2078" s="34"/>
      <c r="D2078" s="150" t="s">
        <v>224</v>
      </c>
      <c r="F2078" s="151" t="s">
        <v>4279</v>
      </c>
      <c r="I2078" s="148"/>
      <c r="L2078" s="34"/>
      <c r="M2078" s="149"/>
      <c r="T2078" s="55"/>
      <c r="AT2078" s="19" t="s">
        <v>224</v>
      </c>
      <c r="AU2078" s="19" t="s">
        <v>79</v>
      </c>
    </row>
    <row r="2079" spans="2:65" s="14" customFormat="1">
      <c r="B2079" s="170"/>
      <c r="D2079" s="150" t="s">
        <v>226</v>
      </c>
      <c r="E2079" s="171" t="s">
        <v>19</v>
      </c>
      <c r="F2079" s="172" t="s">
        <v>4280</v>
      </c>
      <c r="H2079" s="171" t="s">
        <v>19</v>
      </c>
      <c r="I2079" s="173"/>
      <c r="L2079" s="170"/>
      <c r="M2079" s="174"/>
      <c r="T2079" s="175"/>
      <c r="AT2079" s="171" t="s">
        <v>226</v>
      </c>
      <c r="AU2079" s="171" t="s">
        <v>79</v>
      </c>
      <c r="AV2079" s="14" t="s">
        <v>77</v>
      </c>
      <c r="AW2079" s="14" t="s">
        <v>31</v>
      </c>
      <c r="AX2079" s="14" t="s">
        <v>69</v>
      </c>
      <c r="AY2079" s="171" t="s">
        <v>212</v>
      </c>
    </row>
    <row r="2080" spans="2:65" s="12" customFormat="1">
      <c r="B2080" s="152"/>
      <c r="D2080" s="150" t="s">
        <v>226</v>
      </c>
      <c r="E2080" s="153" t="s">
        <v>19</v>
      </c>
      <c r="F2080" s="154" t="s">
        <v>4315</v>
      </c>
      <c r="H2080" s="155">
        <v>30</v>
      </c>
      <c r="I2080" s="156"/>
      <c r="L2080" s="152"/>
      <c r="M2080" s="157"/>
      <c r="T2080" s="158"/>
      <c r="AT2080" s="153" t="s">
        <v>226</v>
      </c>
      <c r="AU2080" s="153" t="s">
        <v>79</v>
      </c>
      <c r="AV2080" s="12" t="s">
        <v>79</v>
      </c>
      <c r="AW2080" s="12" t="s">
        <v>31</v>
      </c>
      <c r="AX2080" s="12" t="s">
        <v>69</v>
      </c>
      <c r="AY2080" s="153" t="s">
        <v>212</v>
      </c>
    </row>
    <row r="2081" spans="2:65" s="12" customFormat="1">
      <c r="B2081" s="152"/>
      <c r="D2081" s="150" t="s">
        <v>226</v>
      </c>
      <c r="E2081" s="153" t="s">
        <v>19</v>
      </c>
      <c r="F2081" s="154" t="s">
        <v>4316</v>
      </c>
      <c r="H2081" s="155">
        <v>10</v>
      </c>
      <c r="I2081" s="156"/>
      <c r="L2081" s="152"/>
      <c r="M2081" s="157"/>
      <c r="T2081" s="158"/>
      <c r="AT2081" s="153" t="s">
        <v>226</v>
      </c>
      <c r="AU2081" s="153" t="s">
        <v>79</v>
      </c>
      <c r="AV2081" s="12" t="s">
        <v>79</v>
      </c>
      <c r="AW2081" s="12" t="s">
        <v>31</v>
      </c>
      <c r="AX2081" s="12" t="s">
        <v>69</v>
      </c>
      <c r="AY2081" s="153" t="s">
        <v>212</v>
      </c>
    </row>
    <row r="2082" spans="2:65" s="13" customFormat="1">
      <c r="B2082" s="159"/>
      <c r="D2082" s="150" t="s">
        <v>226</v>
      </c>
      <c r="E2082" s="160" t="s">
        <v>19</v>
      </c>
      <c r="F2082" s="161" t="s">
        <v>228</v>
      </c>
      <c r="H2082" s="162">
        <v>40</v>
      </c>
      <c r="I2082" s="163"/>
      <c r="L2082" s="159"/>
      <c r="M2082" s="164"/>
      <c r="T2082" s="165"/>
      <c r="AT2082" s="160" t="s">
        <v>226</v>
      </c>
      <c r="AU2082" s="160" t="s">
        <v>79</v>
      </c>
      <c r="AV2082" s="13" t="s">
        <v>229</v>
      </c>
      <c r="AW2082" s="13" t="s">
        <v>31</v>
      </c>
      <c r="AX2082" s="13" t="s">
        <v>77</v>
      </c>
      <c r="AY2082" s="160" t="s">
        <v>212</v>
      </c>
    </row>
    <row r="2083" spans="2:65" s="1" customFormat="1" ht="24.2" customHeight="1">
      <c r="B2083" s="34"/>
      <c r="C2083" s="133" t="s">
        <v>2343</v>
      </c>
      <c r="D2083" s="133" t="s">
        <v>215</v>
      </c>
      <c r="E2083" s="134" t="s">
        <v>4317</v>
      </c>
      <c r="F2083" s="135" t="s">
        <v>4318</v>
      </c>
      <c r="G2083" s="136" t="s">
        <v>624</v>
      </c>
      <c r="H2083" s="137">
        <v>70</v>
      </c>
      <c r="I2083" s="138"/>
      <c r="J2083" s="139">
        <f>ROUND(I2083*H2083,2)</f>
        <v>0</v>
      </c>
      <c r="K2083" s="135" t="s">
        <v>219</v>
      </c>
      <c r="L2083" s="34"/>
      <c r="M2083" s="140" t="s">
        <v>19</v>
      </c>
      <c r="N2083" s="141" t="s">
        <v>40</v>
      </c>
      <c r="P2083" s="142">
        <f>O2083*H2083</f>
        <v>0</v>
      </c>
      <c r="Q2083" s="142">
        <v>0</v>
      </c>
      <c r="R2083" s="142">
        <f>Q2083*H2083</f>
        <v>0</v>
      </c>
      <c r="S2083" s="142">
        <v>0</v>
      </c>
      <c r="T2083" s="143">
        <f>S2083*H2083</f>
        <v>0</v>
      </c>
      <c r="AR2083" s="144" t="s">
        <v>316</v>
      </c>
      <c r="AT2083" s="144" t="s">
        <v>215</v>
      </c>
      <c r="AU2083" s="144" t="s">
        <v>79</v>
      </c>
      <c r="AY2083" s="19" t="s">
        <v>212</v>
      </c>
      <c r="BE2083" s="145">
        <f>IF(N2083="základní",J2083,0)</f>
        <v>0</v>
      </c>
      <c r="BF2083" s="145">
        <f>IF(N2083="snížená",J2083,0)</f>
        <v>0</v>
      </c>
      <c r="BG2083" s="145">
        <f>IF(N2083="zákl. přenesená",J2083,0)</f>
        <v>0</v>
      </c>
      <c r="BH2083" s="145">
        <f>IF(N2083="sníž. přenesená",J2083,0)</f>
        <v>0</v>
      </c>
      <c r="BI2083" s="145">
        <f>IF(N2083="nulová",J2083,0)</f>
        <v>0</v>
      </c>
      <c r="BJ2083" s="19" t="s">
        <v>77</v>
      </c>
      <c r="BK2083" s="145">
        <f>ROUND(I2083*H2083,2)</f>
        <v>0</v>
      </c>
      <c r="BL2083" s="19" t="s">
        <v>316</v>
      </c>
      <c r="BM2083" s="144" t="s">
        <v>4319</v>
      </c>
    </row>
    <row r="2084" spans="2:65" s="1" customFormat="1">
      <c r="B2084" s="34"/>
      <c r="D2084" s="146" t="s">
        <v>222</v>
      </c>
      <c r="F2084" s="147" t="s">
        <v>4320</v>
      </c>
      <c r="I2084" s="148"/>
      <c r="L2084" s="34"/>
      <c r="M2084" s="149"/>
      <c r="T2084" s="55"/>
      <c r="AT2084" s="19" t="s">
        <v>222</v>
      </c>
      <c r="AU2084" s="19" t="s">
        <v>79</v>
      </c>
    </row>
    <row r="2085" spans="2:65" s="1" customFormat="1" ht="39">
      <c r="B2085" s="34"/>
      <c r="D2085" s="150" t="s">
        <v>224</v>
      </c>
      <c r="F2085" s="151" t="s">
        <v>4279</v>
      </c>
      <c r="I2085" s="148"/>
      <c r="L2085" s="34"/>
      <c r="M2085" s="149"/>
      <c r="T2085" s="55"/>
      <c r="AT2085" s="19" t="s">
        <v>224</v>
      </c>
      <c r="AU2085" s="19" t="s">
        <v>79</v>
      </c>
    </row>
    <row r="2086" spans="2:65" s="14" customFormat="1">
      <c r="B2086" s="170"/>
      <c r="D2086" s="150" t="s">
        <v>226</v>
      </c>
      <c r="E2086" s="171" t="s">
        <v>19</v>
      </c>
      <c r="F2086" s="172" t="s">
        <v>4280</v>
      </c>
      <c r="H2086" s="171" t="s">
        <v>19</v>
      </c>
      <c r="I2086" s="173"/>
      <c r="L2086" s="170"/>
      <c r="M2086" s="174"/>
      <c r="T2086" s="175"/>
      <c r="AT2086" s="171" t="s">
        <v>226</v>
      </c>
      <c r="AU2086" s="171" t="s">
        <v>79</v>
      </c>
      <c r="AV2086" s="14" t="s">
        <v>77</v>
      </c>
      <c r="AW2086" s="14" t="s">
        <v>31</v>
      </c>
      <c r="AX2086" s="14" t="s">
        <v>69</v>
      </c>
      <c r="AY2086" s="171" t="s">
        <v>212</v>
      </c>
    </row>
    <row r="2087" spans="2:65" s="12" customFormat="1">
      <c r="B2087" s="152"/>
      <c r="D2087" s="150" t="s">
        <v>226</v>
      </c>
      <c r="E2087" s="153" t="s">
        <v>19</v>
      </c>
      <c r="F2087" s="154" t="s">
        <v>4321</v>
      </c>
      <c r="H2087" s="155">
        <v>50</v>
      </c>
      <c r="I2087" s="156"/>
      <c r="L2087" s="152"/>
      <c r="M2087" s="157"/>
      <c r="T2087" s="158"/>
      <c r="AT2087" s="153" t="s">
        <v>226</v>
      </c>
      <c r="AU2087" s="153" t="s">
        <v>79</v>
      </c>
      <c r="AV2087" s="12" t="s">
        <v>79</v>
      </c>
      <c r="AW2087" s="12" t="s">
        <v>31</v>
      </c>
      <c r="AX2087" s="12" t="s">
        <v>69</v>
      </c>
      <c r="AY2087" s="153" t="s">
        <v>212</v>
      </c>
    </row>
    <row r="2088" spans="2:65" s="12" customFormat="1">
      <c r="B2088" s="152"/>
      <c r="D2088" s="150" t="s">
        <v>226</v>
      </c>
      <c r="E2088" s="153" t="s">
        <v>19</v>
      </c>
      <c r="F2088" s="154" t="s">
        <v>4322</v>
      </c>
      <c r="H2088" s="155">
        <v>20</v>
      </c>
      <c r="I2088" s="156"/>
      <c r="L2088" s="152"/>
      <c r="M2088" s="157"/>
      <c r="T2088" s="158"/>
      <c r="AT2088" s="153" t="s">
        <v>226</v>
      </c>
      <c r="AU2088" s="153" t="s">
        <v>79</v>
      </c>
      <c r="AV2088" s="12" t="s">
        <v>79</v>
      </c>
      <c r="AW2088" s="12" t="s">
        <v>31</v>
      </c>
      <c r="AX2088" s="12" t="s">
        <v>69</v>
      </c>
      <c r="AY2088" s="153" t="s">
        <v>212</v>
      </c>
    </row>
    <row r="2089" spans="2:65" s="13" customFormat="1">
      <c r="B2089" s="159"/>
      <c r="D2089" s="150" t="s">
        <v>226</v>
      </c>
      <c r="E2089" s="160" t="s">
        <v>19</v>
      </c>
      <c r="F2089" s="161" t="s">
        <v>228</v>
      </c>
      <c r="H2089" s="162">
        <v>70</v>
      </c>
      <c r="I2089" s="163"/>
      <c r="L2089" s="159"/>
      <c r="M2089" s="164"/>
      <c r="T2089" s="165"/>
      <c r="AT2089" s="160" t="s">
        <v>226</v>
      </c>
      <c r="AU2089" s="160" t="s">
        <v>79</v>
      </c>
      <c r="AV2089" s="13" t="s">
        <v>229</v>
      </c>
      <c r="AW2089" s="13" t="s">
        <v>31</v>
      </c>
      <c r="AX2089" s="13" t="s">
        <v>77</v>
      </c>
      <c r="AY2089" s="160" t="s">
        <v>212</v>
      </c>
    </row>
    <row r="2090" spans="2:65" s="1" customFormat="1" ht="24.2" customHeight="1">
      <c r="B2090" s="34"/>
      <c r="C2090" s="133" t="s">
        <v>2350</v>
      </c>
      <c r="D2090" s="133" t="s">
        <v>215</v>
      </c>
      <c r="E2090" s="134" t="s">
        <v>4323</v>
      </c>
      <c r="F2090" s="135" t="s">
        <v>4324</v>
      </c>
      <c r="G2090" s="136" t="s">
        <v>624</v>
      </c>
      <c r="H2090" s="137">
        <v>40</v>
      </c>
      <c r="I2090" s="138"/>
      <c r="J2090" s="139">
        <f>ROUND(I2090*H2090,2)</f>
        <v>0</v>
      </c>
      <c r="K2090" s="135" t="s">
        <v>219</v>
      </c>
      <c r="L2090" s="34"/>
      <c r="M2090" s="140" t="s">
        <v>19</v>
      </c>
      <c r="N2090" s="141" t="s">
        <v>40</v>
      </c>
      <c r="P2090" s="142">
        <f>O2090*H2090</f>
        <v>0</v>
      </c>
      <c r="Q2090" s="142">
        <v>0</v>
      </c>
      <c r="R2090" s="142">
        <f>Q2090*H2090</f>
        <v>0</v>
      </c>
      <c r="S2090" s="142">
        <v>4.8000000000000001E-4</v>
      </c>
      <c r="T2090" s="143">
        <f>S2090*H2090</f>
        <v>1.9200000000000002E-2</v>
      </c>
      <c r="AR2090" s="144" t="s">
        <v>316</v>
      </c>
      <c r="AT2090" s="144" t="s">
        <v>215</v>
      </c>
      <c r="AU2090" s="144" t="s">
        <v>79</v>
      </c>
      <c r="AY2090" s="19" t="s">
        <v>212</v>
      </c>
      <c r="BE2090" s="145">
        <f>IF(N2090="základní",J2090,0)</f>
        <v>0</v>
      </c>
      <c r="BF2090" s="145">
        <f>IF(N2090="snížená",J2090,0)</f>
        <v>0</v>
      </c>
      <c r="BG2090" s="145">
        <f>IF(N2090="zákl. přenesená",J2090,0)</f>
        <v>0</v>
      </c>
      <c r="BH2090" s="145">
        <f>IF(N2090="sníž. přenesená",J2090,0)</f>
        <v>0</v>
      </c>
      <c r="BI2090" s="145">
        <f>IF(N2090="nulová",J2090,0)</f>
        <v>0</v>
      </c>
      <c r="BJ2090" s="19" t="s">
        <v>77</v>
      </c>
      <c r="BK2090" s="145">
        <f>ROUND(I2090*H2090,2)</f>
        <v>0</v>
      </c>
      <c r="BL2090" s="19" t="s">
        <v>316</v>
      </c>
      <c r="BM2090" s="144" t="s">
        <v>4325</v>
      </c>
    </row>
    <row r="2091" spans="2:65" s="1" customFormat="1">
      <c r="B2091" s="34"/>
      <c r="D2091" s="146" t="s">
        <v>222</v>
      </c>
      <c r="F2091" s="147" t="s">
        <v>4326</v>
      </c>
      <c r="I2091" s="148"/>
      <c r="L2091" s="34"/>
      <c r="M2091" s="149"/>
      <c r="T2091" s="55"/>
      <c r="AT2091" s="19" t="s">
        <v>222</v>
      </c>
      <c r="AU2091" s="19" t="s">
        <v>79</v>
      </c>
    </row>
    <row r="2092" spans="2:65" s="1" customFormat="1" ht="39">
      <c r="B2092" s="34"/>
      <c r="D2092" s="150" t="s">
        <v>224</v>
      </c>
      <c r="F2092" s="151" t="s">
        <v>4279</v>
      </c>
      <c r="I2092" s="148"/>
      <c r="L2092" s="34"/>
      <c r="M2092" s="149"/>
      <c r="T2092" s="55"/>
      <c r="AT2092" s="19" t="s">
        <v>224</v>
      </c>
      <c r="AU2092" s="19" t="s">
        <v>79</v>
      </c>
    </row>
    <row r="2093" spans="2:65" s="14" customFormat="1">
      <c r="B2093" s="170"/>
      <c r="D2093" s="150" t="s">
        <v>226</v>
      </c>
      <c r="E2093" s="171" t="s">
        <v>19</v>
      </c>
      <c r="F2093" s="172" t="s">
        <v>4280</v>
      </c>
      <c r="H2093" s="171" t="s">
        <v>19</v>
      </c>
      <c r="I2093" s="173"/>
      <c r="L2093" s="170"/>
      <c r="M2093" s="174"/>
      <c r="T2093" s="175"/>
      <c r="AT2093" s="171" t="s">
        <v>226</v>
      </c>
      <c r="AU2093" s="171" t="s">
        <v>79</v>
      </c>
      <c r="AV2093" s="14" t="s">
        <v>77</v>
      </c>
      <c r="AW2093" s="14" t="s">
        <v>31</v>
      </c>
      <c r="AX2093" s="14" t="s">
        <v>69</v>
      </c>
      <c r="AY2093" s="171" t="s">
        <v>212</v>
      </c>
    </row>
    <row r="2094" spans="2:65" s="12" customFormat="1">
      <c r="B2094" s="152"/>
      <c r="D2094" s="150" t="s">
        <v>226</v>
      </c>
      <c r="E2094" s="153" t="s">
        <v>19</v>
      </c>
      <c r="F2094" s="154" t="s">
        <v>4315</v>
      </c>
      <c r="H2094" s="155">
        <v>30</v>
      </c>
      <c r="I2094" s="156"/>
      <c r="L2094" s="152"/>
      <c r="M2094" s="157"/>
      <c r="T2094" s="158"/>
      <c r="AT2094" s="153" t="s">
        <v>226</v>
      </c>
      <c r="AU2094" s="153" t="s">
        <v>79</v>
      </c>
      <c r="AV2094" s="12" t="s">
        <v>79</v>
      </c>
      <c r="AW2094" s="12" t="s">
        <v>31</v>
      </c>
      <c r="AX2094" s="12" t="s">
        <v>69</v>
      </c>
      <c r="AY2094" s="153" t="s">
        <v>212</v>
      </c>
    </row>
    <row r="2095" spans="2:65" s="12" customFormat="1">
      <c r="B2095" s="152"/>
      <c r="D2095" s="150" t="s">
        <v>226</v>
      </c>
      <c r="E2095" s="153" t="s">
        <v>19</v>
      </c>
      <c r="F2095" s="154" t="s">
        <v>4316</v>
      </c>
      <c r="H2095" s="155">
        <v>10</v>
      </c>
      <c r="I2095" s="156"/>
      <c r="L2095" s="152"/>
      <c r="M2095" s="157"/>
      <c r="T2095" s="158"/>
      <c r="AT2095" s="153" t="s">
        <v>226</v>
      </c>
      <c r="AU2095" s="153" t="s">
        <v>79</v>
      </c>
      <c r="AV2095" s="12" t="s">
        <v>79</v>
      </c>
      <c r="AW2095" s="12" t="s">
        <v>31</v>
      </c>
      <c r="AX2095" s="12" t="s">
        <v>69</v>
      </c>
      <c r="AY2095" s="153" t="s">
        <v>212</v>
      </c>
    </row>
    <row r="2096" spans="2:65" s="13" customFormat="1">
      <c r="B2096" s="159"/>
      <c r="D2096" s="150" t="s">
        <v>226</v>
      </c>
      <c r="E2096" s="160" t="s">
        <v>19</v>
      </c>
      <c r="F2096" s="161" t="s">
        <v>228</v>
      </c>
      <c r="H2096" s="162">
        <v>40</v>
      </c>
      <c r="I2096" s="163"/>
      <c r="L2096" s="159"/>
      <c r="M2096" s="164"/>
      <c r="T2096" s="165"/>
      <c r="AT2096" s="160" t="s">
        <v>226</v>
      </c>
      <c r="AU2096" s="160" t="s">
        <v>79</v>
      </c>
      <c r="AV2096" s="13" t="s">
        <v>229</v>
      </c>
      <c r="AW2096" s="13" t="s">
        <v>31</v>
      </c>
      <c r="AX2096" s="13" t="s">
        <v>77</v>
      </c>
      <c r="AY2096" s="160" t="s">
        <v>212</v>
      </c>
    </row>
    <row r="2097" spans="2:65" s="1" customFormat="1" ht="24.2" customHeight="1">
      <c r="B2097" s="34"/>
      <c r="C2097" s="133" t="s">
        <v>2358</v>
      </c>
      <c r="D2097" s="133" t="s">
        <v>215</v>
      </c>
      <c r="E2097" s="134" t="s">
        <v>4327</v>
      </c>
      <c r="F2097" s="135" t="s">
        <v>4328</v>
      </c>
      <c r="G2097" s="136" t="s">
        <v>624</v>
      </c>
      <c r="H2097" s="137">
        <v>20</v>
      </c>
      <c r="I2097" s="138"/>
      <c r="J2097" s="139">
        <f>ROUND(I2097*H2097,2)</f>
        <v>0</v>
      </c>
      <c r="K2097" s="135" t="s">
        <v>219</v>
      </c>
      <c r="L2097" s="34"/>
      <c r="M2097" s="140" t="s">
        <v>19</v>
      </c>
      <c r="N2097" s="141" t="s">
        <v>40</v>
      </c>
      <c r="P2097" s="142">
        <f>O2097*H2097</f>
        <v>0</v>
      </c>
      <c r="Q2097" s="142">
        <v>0</v>
      </c>
      <c r="R2097" s="142">
        <f>Q2097*H2097</f>
        <v>0</v>
      </c>
      <c r="S2097" s="142">
        <v>1.1999999999999999E-3</v>
      </c>
      <c r="T2097" s="143">
        <f>S2097*H2097</f>
        <v>2.3999999999999997E-2</v>
      </c>
      <c r="AR2097" s="144" t="s">
        <v>316</v>
      </c>
      <c r="AT2097" s="144" t="s">
        <v>215</v>
      </c>
      <c r="AU2097" s="144" t="s">
        <v>79</v>
      </c>
      <c r="AY2097" s="19" t="s">
        <v>212</v>
      </c>
      <c r="BE2097" s="145">
        <f>IF(N2097="základní",J2097,0)</f>
        <v>0</v>
      </c>
      <c r="BF2097" s="145">
        <f>IF(N2097="snížená",J2097,0)</f>
        <v>0</v>
      </c>
      <c r="BG2097" s="145">
        <f>IF(N2097="zákl. přenesená",J2097,0)</f>
        <v>0</v>
      </c>
      <c r="BH2097" s="145">
        <f>IF(N2097="sníž. přenesená",J2097,0)</f>
        <v>0</v>
      </c>
      <c r="BI2097" s="145">
        <f>IF(N2097="nulová",J2097,0)</f>
        <v>0</v>
      </c>
      <c r="BJ2097" s="19" t="s">
        <v>77</v>
      </c>
      <c r="BK2097" s="145">
        <f>ROUND(I2097*H2097,2)</f>
        <v>0</v>
      </c>
      <c r="BL2097" s="19" t="s">
        <v>316</v>
      </c>
      <c r="BM2097" s="144" t="s">
        <v>4329</v>
      </c>
    </row>
    <row r="2098" spans="2:65" s="1" customFormat="1">
      <c r="B2098" s="34"/>
      <c r="D2098" s="146" t="s">
        <v>222</v>
      </c>
      <c r="F2098" s="147" t="s">
        <v>4330</v>
      </c>
      <c r="I2098" s="148"/>
      <c r="L2098" s="34"/>
      <c r="M2098" s="149"/>
      <c r="T2098" s="55"/>
      <c r="AT2098" s="19" t="s">
        <v>222</v>
      </c>
      <c r="AU2098" s="19" t="s">
        <v>79</v>
      </c>
    </row>
    <row r="2099" spans="2:65" s="1" customFormat="1" ht="39">
      <c r="B2099" s="34"/>
      <c r="D2099" s="150" t="s">
        <v>224</v>
      </c>
      <c r="F2099" s="151" t="s">
        <v>4279</v>
      </c>
      <c r="I2099" s="148"/>
      <c r="L2099" s="34"/>
      <c r="M2099" s="149"/>
      <c r="T2099" s="55"/>
      <c r="AT2099" s="19" t="s">
        <v>224</v>
      </c>
      <c r="AU2099" s="19" t="s">
        <v>79</v>
      </c>
    </row>
    <row r="2100" spans="2:65" s="14" customFormat="1">
      <c r="B2100" s="170"/>
      <c r="D2100" s="150" t="s">
        <v>226</v>
      </c>
      <c r="E2100" s="171" t="s">
        <v>19</v>
      </c>
      <c r="F2100" s="172" t="s">
        <v>4280</v>
      </c>
      <c r="H2100" s="171" t="s">
        <v>19</v>
      </c>
      <c r="I2100" s="173"/>
      <c r="L2100" s="170"/>
      <c r="M2100" s="174"/>
      <c r="T2100" s="175"/>
      <c r="AT2100" s="171" t="s">
        <v>226</v>
      </c>
      <c r="AU2100" s="171" t="s">
        <v>79</v>
      </c>
      <c r="AV2100" s="14" t="s">
        <v>77</v>
      </c>
      <c r="AW2100" s="14" t="s">
        <v>31</v>
      </c>
      <c r="AX2100" s="14" t="s">
        <v>69</v>
      </c>
      <c r="AY2100" s="171" t="s">
        <v>212</v>
      </c>
    </row>
    <row r="2101" spans="2:65" s="12" customFormat="1">
      <c r="B2101" s="152"/>
      <c r="D2101" s="150" t="s">
        <v>226</v>
      </c>
      <c r="E2101" s="153" t="s">
        <v>19</v>
      </c>
      <c r="F2101" s="154" t="s">
        <v>4331</v>
      </c>
      <c r="H2101" s="155">
        <v>15</v>
      </c>
      <c r="I2101" s="156"/>
      <c r="L2101" s="152"/>
      <c r="M2101" s="157"/>
      <c r="T2101" s="158"/>
      <c r="AT2101" s="153" t="s">
        <v>226</v>
      </c>
      <c r="AU2101" s="153" t="s">
        <v>79</v>
      </c>
      <c r="AV2101" s="12" t="s">
        <v>79</v>
      </c>
      <c r="AW2101" s="12" t="s">
        <v>31</v>
      </c>
      <c r="AX2101" s="12" t="s">
        <v>69</v>
      </c>
      <c r="AY2101" s="153" t="s">
        <v>212</v>
      </c>
    </row>
    <row r="2102" spans="2:65" s="12" customFormat="1">
      <c r="B2102" s="152"/>
      <c r="D2102" s="150" t="s">
        <v>226</v>
      </c>
      <c r="E2102" s="153" t="s">
        <v>19</v>
      </c>
      <c r="F2102" s="154" t="s">
        <v>4332</v>
      </c>
      <c r="H2102" s="155">
        <v>5</v>
      </c>
      <c r="I2102" s="156"/>
      <c r="L2102" s="152"/>
      <c r="M2102" s="157"/>
      <c r="T2102" s="158"/>
      <c r="AT2102" s="153" t="s">
        <v>226</v>
      </c>
      <c r="AU2102" s="153" t="s">
        <v>79</v>
      </c>
      <c r="AV2102" s="12" t="s">
        <v>79</v>
      </c>
      <c r="AW2102" s="12" t="s">
        <v>31</v>
      </c>
      <c r="AX2102" s="12" t="s">
        <v>69</v>
      </c>
      <c r="AY2102" s="153" t="s">
        <v>212</v>
      </c>
    </row>
    <row r="2103" spans="2:65" s="13" customFormat="1">
      <c r="B2103" s="159"/>
      <c r="D2103" s="150" t="s">
        <v>226</v>
      </c>
      <c r="E2103" s="160" t="s">
        <v>19</v>
      </c>
      <c r="F2103" s="161" t="s">
        <v>228</v>
      </c>
      <c r="H2103" s="162">
        <v>20</v>
      </c>
      <c r="I2103" s="163"/>
      <c r="L2103" s="159"/>
      <c r="M2103" s="164"/>
      <c r="T2103" s="165"/>
      <c r="AT2103" s="160" t="s">
        <v>226</v>
      </c>
      <c r="AU2103" s="160" t="s">
        <v>79</v>
      </c>
      <c r="AV2103" s="13" t="s">
        <v>229</v>
      </c>
      <c r="AW2103" s="13" t="s">
        <v>31</v>
      </c>
      <c r="AX2103" s="13" t="s">
        <v>77</v>
      </c>
      <c r="AY2103" s="160" t="s">
        <v>212</v>
      </c>
    </row>
    <row r="2104" spans="2:65" s="1" customFormat="1" ht="37.9" customHeight="1">
      <c r="B2104" s="34"/>
      <c r="C2104" s="133" t="s">
        <v>2364</v>
      </c>
      <c r="D2104" s="133" t="s">
        <v>215</v>
      </c>
      <c r="E2104" s="134" t="s">
        <v>4333</v>
      </c>
      <c r="F2104" s="135" t="s">
        <v>4334</v>
      </c>
      <c r="G2104" s="136" t="s">
        <v>495</v>
      </c>
      <c r="H2104" s="137">
        <v>1.407</v>
      </c>
      <c r="I2104" s="138"/>
      <c r="J2104" s="139">
        <f>ROUND(I2104*H2104,2)</f>
        <v>0</v>
      </c>
      <c r="K2104" s="135" t="s">
        <v>219</v>
      </c>
      <c r="L2104" s="34"/>
      <c r="M2104" s="140" t="s">
        <v>19</v>
      </c>
      <c r="N2104" s="141" t="s">
        <v>40</v>
      </c>
      <c r="P2104" s="142">
        <f>O2104*H2104</f>
        <v>0</v>
      </c>
      <c r="Q2104" s="142">
        <v>3.1019999999999999E-2</v>
      </c>
      <c r="R2104" s="142">
        <f>Q2104*H2104</f>
        <v>4.3645139999999999E-2</v>
      </c>
      <c r="S2104" s="142">
        <v>0</v>
      </c>
      <c r="T2104" s="143">
        <f>S2104*H2104</f>
        <v>0</v>
      </c>
      <c r="AR2104" s="144" t="s">
        <v>316</v>
      </c>
      <c r="AT2104" s="144" t="s">
        <v>215</v>
      </c>
      <c r="AU2104" s="144" t="s">
        <v>79</v>
      </c>
      <c r="AY2104" s="19" t="s">
        <v>212</v>
      </c>
      <c r="BE2104" s="145">
        <f>IF(N2104="základní",J2104,0)</f>
        <v>0</v>
      </c>
      <c r="BF2104" s="145">
        <f>IF(N2104="snížená",J2104,0)</f>
        <v>0</v>
      </c>
      <c r="BG2104" s="145">
        <f>IF(N2104="zákl. přenesená",J2104,0)</f>
        <v>0</v>
      </c>
      <c r="BH2104" s="145">
        <f>IF(N2104="sníž. přenesená",J2104,0)</f>
        <v>0</v>
      </c>
      <c r="BI2104" s="145">
        <f>IF(N2104="nulová",J2104,0)</f>
        <v>0</v>
      </c>
      <c r="BJ2104" s="19" t="s">
        <v>77</v>
      </c>
      <c r="BK2104" s="145">
        <f>ROUND(I2104*H2104,2)</f>
        <v>0</v>
      </c>
      <c r="BL2104" s="19" t="s">
        <v>316</v>
      </c>
      <c r="BM2104" s="144" t="s">
        <v>4335</v>
      </c>
    </row>
    <row r="2105" spans="2:65" s="1" customFormat="1">
      <c r="B2105" s="34"/>
      <c r="D2105" s="146" t="s">
        <v>222</v>
      </c>
      <c r="F2105" s="147" t="s">
        <v>4336</v>
      </c>
      <c r="I2105" s="148"/>
      <c r="L2105" s="34"/>
      <c r="M2105" s="149"/>
      <c r="T2105" s="55"/>
      <c r="AT2105" s="19" t="s">
        <v>222</v>
      </c>
      <c r="AU2105" s="19" t="s">
        <v>79</v>
      </c>
    </row>
    <row r="2106" spans="2:65" s="14" customFormat="1">
      <c r="B2106" s="170"/>
      <c r="D2106" s="150" t="s">
        <v>226</v>
      </c>
      <c r="E2106" s="171" t="s">
        <v>19</v>
      </c>
      <c r="F2106" s="172" t="s">
        <v>4337</v>
      </c>
      <c r="H2106" s="171" t="s">
        <v>19</v>
      </c>
      <c r="I2106" s="173"/>
      <c r="L2106" s="170"/>
      <c r="M2106" s="174"/>
      <c r="T2106" s="175"/>
      <c r="AT2106" s="171" t="s">
        <v>226</v>
      </c>
      <c r="AU2106" s="171" t="s">
        <v>79</v>
      </c>
      <c r="AV2106" s="14" t="s">
        <v>77</v>
      </c>
      <c r="AW2106" s="14" t="s">
        <v>31</v>
      </c>
      <c r="AX2106" s="14" t="s">
        <v>69</v>
      </c>
      <c r="AY2106" s="171" t="s">
        <v>212</v>
      </c>
    </row>
    <row r="2107" spans="2:65" s="12" customFormat="1">
      <c r="B2107" s="152"/>
      <c r="D2107" s="150" t="s">
        <v>226</v>
      </c>
      <c r="E2107" s="153" t="s">
        <v>19</v>
      </c>
      <c r="F2107" s="154" t="s">
        <v>4338</v>
      </c>
      <c r="H2107" s="155">
        <v>1.407</v>
      </c>
      <c r="I2107" s="156"/>
      <c r="L2107" s="152"/>
      <c r="M2107" s="157"/>
      <c r="T2107" s="158"/>
      <c r="AT2107" s="153" t="s">
        <v>226</v>
      </c>
      <c r="AU2107" s="153" t="s">
        <v>79</v>
      </c>
      <c r="AV2107" s="12" t="s">
        <v>79</v>
      </c>
      <c r="AW2107" s="12" t="s">
        <v>31</v>
      </c>
      <c r="AX2107" s="12" t="s">
        <v>69</v>
      </c>
      <c r="AY2107" s="153" t="s">
        <v>212</v>
      </c>
    </row>
    <row r="2108" spans="2:65" s="13" customFormat="1">
      <c r="B2108" s="159"/>
      <c r="D2108" s="150" t="s">
        <v>226</v>
      </c>
      <c r="E2108" s="160" t="s">
        <v>19</v>
      </c>
      <c r="F2108" s="161" t="s">
        <v>228</v>
      </c>
      <c r="H2108" s="162">
        <v>1.407</v>
      </c>
      <c r="I2108" s="163"/>
      <c r="L2108" s="159"/>
      <c r="M2108" s="164"/>
      <c r="T2108" s="165"/>
      <c r="AT2108" s="160" t="s">
        <v>226</v>
      </c>
      <c r="AU2108" s="160" t="s">
        <v>79</v>
      </c>
      <c r="AV2108" s="13" t="s">
        <v>229</v>
      </c>
      <c r="AW2108" s="13" t="s">
        <v>31</v>
      </c>
      <c r="AX2108" s="13" t="s">
        <v>77</v>
      </c>
      <c r="AY2108" s="160" t="s">
        <v>212</v>
      </c>
    </row>
    <row r="2109" spans="2:65" s="1" customFormat="1" ht="49.15" customHeight="1">
      <c r="B2109" s="34"/>
      <c r="C2109" s="133" t="s">
        <v>2370</v>
      </c>
      <c r="D2109" s="133" t="s">
        <v>215</v>
      </c>
      <c r="E2109" s="134" t="s">
        <v>4339</v>
      </c>
      <c r="F2109" s="135" t="s">
        <v>4340</v>
      </c>
      <c r="G2109" s="136" t="s">
        <v>495</v>
      </c>
      <c r="H2109" s="137">
        <v>161.75899999999999</v>
      </c>
      <c r="I2109" s="138"/>
      <c r="J2109" s="139">
        <f>ROUND(I2109*H2109,2)</f>
        <v>0</v>
      </c>
      <c r="K2109" s="135" t="s">
        <v>219</v>
      </c>
      <c r="L2109" s="34"/>
      <c r="M2109" s="140" t="s">
        <v>19</v>
      </c>
      <c r="N2109" s="141" t="s">
        <v>40</v>
      </c>
      <c r="P2109" s="142">
        <f>O2109*H2109</f>
        <v>0</v>
      </c>
      <c r="Q2109" s="142">
        <v>5.2249999999999998E-2</v>
      </c>
      <c r="R2109" s="142">
        <f>Q2109*H2109</f>
        <v>8.4519077499999984</v>
      </c>
      <c r="S2109" s="142">
        <v>0</v>
      </c>
      <c r="T2109" s="143">
        <f>S2109*H2109</f>
        <v>0</v>
      </c>
      <c r="AR2109" s="144" t="s">
        <v>316</v>
      </c>
      <c r="AT2109" s="144" t="s">
        <v>215</v>
      </c>
      <c r="AU2109" s="144" t="s">
        <v>79</v>
      </c>
      <c r="AY2109" s="19" t="s">
        <v>212</v>
      </c>
      <c r="BE2109" s="145">
        <f>IF(N2109="základní",J2109,0)</f>
        <v>0</v>
      </c>
      <c r="BF2109" s="145">
        <f>IF(N2109="snížená",J2109,0)</f>
        <v>0</v>
      </c>
      <c r="BG2109" s="145">
        <f>IF(N2109="zákl. přenesená",J2109,0)</f>
        <v>0</v>
      </c>
      <c r="BH2109" s="145">
        <f>IF(N2109="sníž. přenesená",J2109,0)</f>
        <v>0</v>
      </c>
      <c r="BI2109" s="145">
        <f>IF(N2109="nulová",J2109,0)</f>
        <v>0</v>
      </c>
      <c r="BJ2109" s="19" t="s">
        <v>77</v>
      </c>
      <c r="BK2109" s="145">
        <f>ROUND(I2109*H2109,2)</f>
        <v>0</v>
      </c>
      <c r="BL2109" s="19" t="s">
        <v>316</v>
      </c>
      <c r="BM2109" s="144" t="s">
        <v>4341</v>
      </c>
    </row>
    <row r="2110" spans="2:65" s="1" customFormat="1">
      <c r="B2110" s="34"/>
      <c r="D2110" s="146" t="s">
        <v>222</v>
      </c>
      <c r="F2110" s="147" t="s">
        <v>4342</v>
      </c>
      <c r="I2110" s="148"/>
      <c r="L2110" s="34"/>
      <c r="M2110" s="149"/>
      <c r="T2110" s="55"/>
      <c r="AT2110" s="19" t="s">
        <v>222</v>
      </c>
      <c r="AU2110" s="19" t="s">
        <v>79</v>
      </c>
    </row>
    <row r="2111" spans="2:65" s="14" customFormat="1">
      <c r="B2111" s="170"/>
      <c r="D2111" s="150" t="s">
        <v>226</v>
      </c>
      <c r="E2111" s="171" t="s">
        <v>19</v>
      </c>
      <c r="F2111" s="172" t="s">
        <v>4343</v>
      </c>
      <c r="H2111" s="171" t="s">
        <v>19</v>
      </c>
      <c r="I2111" s="173"/>
      <c r="L2111" s="170"/>
      <c r="M2111" s="174"/>
      <c r="T2111" s="175"/>
      <c r="AT2111" s="171" t="s">
        <v>226</v>
      </c>
      <c r="AU2111" s="171" t="s">
        <v>79</v>
      </c>
      <c r="AV2111" s="14" t="s">
        <v>77</v>
      </c>
      <c r="AW2111" s="14" t="s">
        <v>31</v>
      </c>
      <c r="AX2111" s="14" t="s">
        <v>69</v>
      </c>
      <c r="AY2111" s="171" t="s">
        <v>212</v>
      </c>
    </row>
    <row r="2112" spans="2:65" s="12" customFormat="1">
      <c r="B2112" s="152"/>
      <c r="D2112" s="150" t="s">
        <v>226</v>
      </c>
      <c r="E2112" s="153" t="s">
        <v>19</v>
      </c>
      <c r="F2112" s="154" t="s">
        <v>4344</v>
      </c>
      <c r="H2112" s="155">
        <v>16.021999999999998</v>
      </c>
      <c r="I2112" s="156"/>
      <c r="L2112" s="152"/>
      <c r="M2112" s="157"/>
      <c r="T2112" s="158"/>
      <c r="AT2112" s="153" t="s">
        <v>226</v>
      </c>
      <c r="AU2112" s="153" t="s">
        <v>79</v>
      </c>
      <c r="AV2112" s="12" t="s">
        <v>79</v>
      </c>
      <c r="AW2112" s="12" t="s">
        <v>31</v>
      </c>
      <c r="AX2112" s="12" t="s">
        <v>69</v>
      </c>
      <c r="AY2112" s="153" t="s">
        <v>212</v>
      </c>
    </row>
    <row r="2113" spans="2:65" s="12" customFormat="1">
      <c r="B2113" s="152"/>
      <c r="D2113" s="150" t="s">
        <v>226</v>
      </c>
      <c r="E2113" s="153" t="s">
        <v>19</v>
      </c>
      <c r="F2113" s="154" t="s">
        <v>4345</v>
      </c>
      <c r="H2113" s="155">
        <v>25.135999999999999</v>
      </c>
      <c r="I2113" s="156"/>
      <c r="L2113" s="152"/>
      <c r="M2113" s="157"/>
      <c r="T2113" s="158"/>
      <c r="AT2113" s="153" t="s">
        <v>226</v>
      </c>
      <c r="AU2113" s="153" t="s">
        <v>79</v>
      </c>
      <c r="AV2113" s="12" t="s">
        <v>79</v>
      </c>
      <c r="AW2113" s="12" t="s">
        <v>31</v>
      </c>
      <c r="AX2113" s="12" t="s">
        <v>69</v>
      </c>
      <c r="AY2113" s="153" t="s">
        <v>212</v>
      </c>
    </row>
    <row r="2114" spans="2:65" s="12" customFormat="1">
      <c r="B2114" s="152"/>
      <c r="D2114" s="150" t="s">
        <v>226</v>
      </c>
      <c r="E2114" s="153" t="s">
        <v>19</v>
      </c>
      <c r="F2114" s="154" t="s">
        <v>4346</v>
      </c>
      <c r="H2114" s="155">
        <v>17.803999999999998</v>
      </c>
      <c r="I2114" s="156"/>
      <c r="L2114" s="152"/>
      <c r="M2114" s="157"/>
      <c r="T2114" s="158"/>
      <c r="AT2114" s="153" t="s">
        <v>226</v>
      </c>
      <c r="AU2114" s="153" t="s">
        <v>79</v>
      </c>
      <c r="AV2114" s="12" t="s">
        <v>79</v>
      </c>
      <c r="AW2114" s="12" t="s">
        <v>31</v>
      </c>
      <c r="AX2114" s="12" t="s">
        <v>69</v>
      </c>
      <c r="AY2114" s="153" t="s">
        <v>212</v>
      </c>
    </row>
    <row r="2115" spans="2:65" s="12" customFormat="1">
      <c r="B2115" s="152"/>
      <c r="D2115" s="150" t="s">
        <v>226</v>
      </c>
      <c r="E2115" s="153" t="s">
        <v>19</v>
      </c>
      <c r="F2115" s="154" t="s">
        <v>4347</v>
      </c>
      <c r="H2115" s="155">
        <v>32.993000000000002</v>
      </c>
      <c r="I2115" s="156"/>
      <c r="L2115" s="152"/>
      <c r="M2115" s="157"/>
      <c r="T2115" s="158"/>
      <c r="AT2115" s="153" t="s">
        <v>226</v>
      </c>
      <c r="AU2115" s="153" t="s">
        <v>79</v>
      </c>
      <c r="AV2115" s="12" t="s">
        <v>79</v>
      </c>
      <c r="AW2115" s="12" t="s">
        <v>31</v>
      </c>
      <c r="AX2115" s="12" t="s">
        <v>69</v>
      </c>
      <c r="AY2115" s="153" t="s">
        <v>212</v>
      </c>
    </row>
    <row r="2116" spans="2:65" s="12" customFormat="1">
      <c r="B2116" s="152"/>
      <c r="D2116" s="150" t="s">
        <v>226</v>
      </c>
      <c r="E2116" s="153" t="s">
        <v>19</v>
      </c>
      <c r="F2116" s="154" t="s">
        <v>4348</v>
      </c>
      <c r="H2116" s="155">
        <v>24.198</v>
      </c>
      <c r="I2116" s="156"/>
      <c r="L2116" s="152"/>
      <c r="M2116" s="157"/>
      <c r="T2116" s="158"/>
      <c r="AT2116" s="153" t="s">
        <v>226</v>
      </c>
      <c r="AU2116" s="153" t="s">
        <v>79</v>
      </c>
      <c r="AV2116" s="12" t="s">
        <v>79</v>
      </c>
      <c r="AW2116" s="12" t="s">
        <v>31</v>
      </c>
      <c r="AX2116" s="12" t="s">
        <v>69</v>
      </c>
      <c r="AY2116" s="153" t="s">
        <v>212</v>
      </c>
    </row>
    <row r="2117" spans="2:65" s="12" customFormat="1">
      <c r="B2117" s="152"/>
      <c r="D2117" s="150" t="s">
        <v>226</v>
      </c>
      <c r="E2117" s="153" t="s">
        <v>19</v>
      </c>
      <c r="F2117" s="154" t="s">
        <v>4349</v>
      </c>
      <c r="H2117" s="155">
        <v>18.606000000000002</v>
      </c>
      <c r="I2117" s="156"/>
      <c r="L2117" s="152"/>
      <c r="M2117" s="157"/>
      <c r="T2117" s="158"/>
      <c r="AT2117" s="153" t="s">
        <v>226</v>
      </c>
      <c r="AU2117" s="153" t="s">
        <v>79</v>
      </c>
      <c r="AV2117" s="12" t="s">
        <v>79</v>
      </c>
      <c r="AW2117" s="12" t="s">
        <v>31</v>
      </c>
      <c r="AX2117" s="12" t="s">
        <v>69</v>
      </c>
      <c r="AY2117" s="153" t="s">
        <v>212</v>
      </c>
    </row>
    <row r="2118" spans="2:65" s="12" customFormat="1">
      <c r="B2118" s="152"/>
      <c r="D2118" s="150" t="s">
        <v>226</v>
      </c>
      <c r="E2118" s="153" t="s">
        <v>19</v>
      </c>
      <c r="F2118" s="154" t="s">
        <v>4350</v>
      </c>
      <c r="H2118" s="155">
        <v>20.004999999999999</v>
      </c>
      <c r="I2118" s="156"/>
      <c r="L2118" s="152"/>
      <c r="M2118" s="157"/>
      <c r="T2118" s="158"/>
      <c r="AT2118" s="153" t="s">
        <v>226</v>
      </c>
      <c r="AU2118" s="153" t="s">
        <v>79</v>
      </c>
      <c r="AV2118" s="12" t="s">
        <v>79</v>
      </c>
      <c r="AW2118" s="12" t="s">
        <v>31</v>
      </c>
      <c r="AX2118" s="12" t="s">
        <v>69</v>
      </c>
      <c r="AY2118" s="153" t="s">
        <v>212</v>
      </c>
    </row>
    <row r="2119" spans="2:65" s="12" customFormat="1">
      <c r="B2119" s="152"/>
      <c r="D2119" s="150" t="s">
        <v>226</v>
      </c>
      <c r="E2119" s="153" t="s">
        <v>19</v>
      </c>
      <c r="F2119" s="154" t="s">
        <v>4351</v>
      </c>
      <c r="H2119" s="155">
        <v>6.9950000000000001</v>
      </c>
      <c r="I2119" s="156"/>
      <c r="L2119" s="152"/>
      <c r="M2119" s="157"/>
      <c r="T2119" s="158"/>
      <c r="AT2119" s="153" t="s">
        <v>226</v>
      </c>
      <c r="AU2119" s="153" t="s">
        <v>79</v>
      </c>
      <c r="AV2119" s="12" t="s">
        <v>79</v>
      </c>
      <c r="AW2119" s="12" t="s">
        <v>31</v>
      </c>
      <c r="AX2119" s="12" t="s">
        <v>69</v>
      </c>
      <c r="AY2119" s="153" t="s">
        <v>212</v>
      </c>
    </row>
    <row r="2120" spans="2:65" s="13" customFormat="1">
      <c r="B2120" s="159"/>
      <c r="D2120" s="150" t="s">
        <v>226</v>
      </c>
      <c r="E2120" s="160" t="s">
        <v>19</v>
      </c>
      <c r="F2120" s="161" t="s">
        <v>228</v>
      </c>
      <c r="H2120" s="162">
        <v>161.75899999999999</v>
      </c>
      <c r="I2120" s="163"/>
      <c r="L2120" s="159"/>
      <c r="M2120" s="164"/>
      <c r="T2120" s="165"/>
      <c r="AT2120" s="160" t="s">
        <v>226</v>
      </c>
      <c r="AU2120" s="160" t="s">
        <v>79</v>
      </c>
      <c r="AV2120" s="13" t="s">
        <v>229</v>
      </c>
      <c r="AW2120" s="13" t="s">
        <v>31</v>
      </c>
      <c r="AX2120" s="13" t="s">
        <v>77</v>
      </c>
      <c r="AY2120" s="160" t="s">
        <v>212</v>
      </c>
    </row>
    <row r="2121" spans="2:65" s="1" customFormat="1" ht="49.15" customHeight="1">
      <c r="B2121" s="34"/>
      <c r="C2121" s="133" t="s">
        <v>2378</v>
      </c>
      <c r="D2121" s="133" t="s">
        <v>215</v>
      </c>
      <c r="E2121" s="134" t="s">
        <v>4352</v>
      </c>
      <c r="F2121" s="135" t="s">
        <v>4353</v>
      </c>
      <c r="G2121" s="136" t="s">
        <v>495</v>
      </c>
      <c r="H2121" s="137">
        <v>126.839</v>
      </c>
      <c r="I2121" s="138"/>
      <c r="J2121" s="139">
        <f>ROUND(I2121*H2121,2)</f>
        <v>0</v>
      </c>
      <c r="K2121" s="135" t="s">
        <v>219</v>
      </c>
      <c r="L2121" s="34"/>
      <c r="M2121" s="140" t="s">
        <v>19</v>
      </c>
      <c r="N2121" s="141" t="s">
        <v>40</v>
      </c>
      <c r="P2121" s="142">
        <f>O2121*H2121</f>
        <v>0</v>
      </c>
      <c r="Q2121" s="142">
        <v>5.3019999999999998E-2</v>
      </c>
      <c r="R2121" s="142">
        <f>Q2121*H2121</f>
        <v>6.7250037799999998</v>
      </c>
      <c r="S2121" s="142">
        <v>0</v>
      </c>
      <c r="T2121" s="143">
        <f>S2121*H2121</f>
        <v>0</v>
      </c>
      <c r="AR2121" s="144" t="s">
        <v>316</v>
      </c>
      <c r="AT2121" s="144" t="s">
        <v>215</v>
      </c>
      <c r="AU2121" s="144" t="s">
        <v>79</v>
      </c>
      <c r="AY2121" s="19" t="s">
        <v>212</v>
      </c>
      <c r="BE2121" s="145">
        <f>IF(N2121="základní",J2121,0)</f>
        <v>0</v>
      </c>
      <c r="BF2121" s="145">
        <f>IF(N2121="snížená",J2121,0)</f>
        <v>0</v>
      </c>
      <c r="BG2121" s="145">
        <f>IF(N2121="zákl. přenesená",J2121,0)</f>
        <v>0</v>
      </c>
      <c r="BH2121" s="145">
        <f>IF(N2121="sníž. přenesená",J2121,0)</f>
        <v>0</v>
      </c>
      <c r="BI2121" s="145">
        <f>IF(N2121="nulová",J2121,0)</f>
        <v>0</v>
      </c>
      <c r="BJ2121" s="19" t="s">
        <v>77</v>
      </c>
      <c r="BK2121" s="145">
        <f>ROUND(I2121*H2121,2)</f>
        <v>0</v>
      </c>
      <c r="BL2121" s="19" t="s">
        <v>316</v>
      </c>
      <c r="BM2121" s="144" t="s">
        <v>4354</v>
      </c>
    </row>
    <row r="2122" spans="2:65" s="1" customFormat="1">
      <c r="B2122" s="34"/>
      <c r="D2122" s="146" t="s">
        <v>222</v>
      </c>
      <c r="F2122" s="147" t="s">
        <v>4355</v>
      </c>
      <c r="I2122" s="148"/>
      <c r="L2122" s="34"/>
      <c r="M2122" s="149"/>
      <c r="T2122" s="55"/>
      <c r="AT2122" s="19" t="s">
        <v>222</v>
      </c>
      <c r="AU2122" s="19" t="s">
        <v>79</v>
      </c>
    </row>
    <row r="2123" spans="2:65" s="14" customFormat="1">
      <c r="B2123" s="170"/>
      <c r="D2123" s="150" t="s">
        <v>226</v>
      </c>
      <c r="E2123" s="171" t="s">
        <v>19</v>
      </c>
      <c r="F2123" s="172" t="s">
        <v>4356</v>
      </c>
      <c r="H2123" s="171" t="s">
        <v>19</v>
      </c>
      <c r="I2123" s="173"/>
      <c r="L2123" s="170"/>
      <c r="M2123" s="174"/>
      <c r="T2123" s="175"/>
      <c r="AT2123" s="171" t="s">
        <v>226</v>
      </c>
      <c r="AU2123" s="171" t="s">
        <v>79</v>
      </c>
      <c r="AV2123" s="14" t="s">
        <v>77</v>
      </c>
      <c r="AW2123" s="14" t="s">
        <v>31</v>
      </c>
      <c r="AX2123" s="14" t="s">
        <v>69</v>
      </c>
      <c r="AY2123" s="171" t="s">
        <v>212</v>
      </c>
    </row>
    <row r="2124" spans="2:65" s="12" customFormat="1">
      <c r="B2124" s="152"/>
      <c r="D2124" s="150" t="s">
        <v>226</v>
      </c>
      <c r="E2124" s="153" t="s">
        <v>19</v>
      </c>
      <c r="F2124" s="154" t="s">
        <v>4357</v>
      </c>
      <c r="H2124" s="155">
        <v>20.765999999999998</v>
      </c>
      <c r="I2124" s="156"/>
      <c r="L2124" s="152"/>
      <c r="M2124" s="157"/>
      <c r="T2124" s="158"/>
      <c r="AT2124" s="153" t="s">
        <v>226</v>
      </c>
      <c r="AU2124" s="153" t="s">
        <v>79</v>
      </c>
      <c r="AV2124" s="12" t="s">
        <v>79</v>
      </c>
      <c r="AW2124" s="12" t="s">
        <v>31</v>
      </c>
      <c r="AX2124" s="12" t="s">
        <v>69</v>
      </c>
      <c r="AY2124" s="153" t="s">
        <v>212</v>
      </c>
    </row>
    <row r="2125" spans="2:65" s="12" customFormat="1">
      <c r="B2125" s="152"/>
      <c r="D2125" s="150" t="s">
        <v>226</v>
      </c>
      <c r="E2125" s="153" t="s">
        <v>19</v>
      </c>
      <c r="F2125" s="154" t="s">
        <v>4358</v>
      </c>
      <c r="H2125" s="155">
        <v>6.1319999999999997</v>
      </c>
      <c r="I2125" s="156"/>
      <c r="L2125" s="152"/>
      <c r="M2125" s="157"/>
      <c r="T2125" s="158"/>
      <c r="AT2125" s="153" t="s">
        <v>226</v>
      </c>
      <c r="AU2125" s="153" t="s">
        <v>79</v>
      </c>
      <c r="AV2125" s="12" t="s">
        <v>79</v>
      </c>
      <c r="AW2125" s="12" t="s">
        <v>31</v>
      </c>
      <c r="AX2125" s="12" t="s">
        <v>69</v>
      </c>
      <c r="AY2125" s="153" t="s">
        <v>212</v>
      </c>
    </row>
    <row r="2126" spans="2:65" s="12" customFormat="1">
      <c r="B2126" s="152"/>
      <c r="D2126" s="150" t="s">
        <v>226</v>
      </c>
      <c r="E2126" s="153" t="s">
        <v>19</v>
      </c>
      <c r="F2126" s="154" t="s">
        <v>4359</v>
      </c>
      <c r="H2126" s="155">
        <v>18.285</v>
      </c>
      <c r="I2126" s="156"/>
      <c r="L2126" s="152"/>
      <c r="M2126" s="157"/>
      <c r="T2126" s="158"/>
      <c r="AT2126" s="153" t="s">
        <v>226</v>
      </c>
      <c r="AU2126" s="153" t="s">
        <v>79</v>
      </c>
      <c r="AV2126" s="12" t="s">
        <v>79</v>
      </c>
      <c r="AW2126" s="12" t="s">
        <v>31</v>
      </c>
      <c r="AX2126" s="12" t="s">
        <v>69</v>
      </c>
      <c r="AY2126" s="153" t="s">
        <v>212</v>
      </c>
    </row>
    <row r="2127" spans="2:65" s="12" customFormat="1">
      <c r="B2127" s="152"/>
      <c r="D2127" s="150" t="s">
        <v>226</v>
      </c>
      <c r="E2127" s="153" t="s">
        <v>19</v>
      </c>
      <c r="F2127" s="154" t="s">
        <v>4360</v>
      </c>
      <c r="H2127" s="155">
        <v>20.414000000000001</v>
      </c>
      <c r="I2127" s="156"/>
      <c r="L2127" s="152"/>
      <c r="M2127" s="157"/>
      <c r="T2127" s="158"/>
      <c r="AT2127" s="153" t="s">
        <v>226</v>
      </c>
      <c r="AU2127" s="153" t="s">
        <v>79</v>
      </c>
      <c r="AV2127" s="12" t="s">
        <v>79</v>
      </c>
      <c r="AW2127" s="12" t="s">
        <v>31</v>
      </c>
      <c r="AX2127" s="12" t="s">
        <v>69</v>
      </c>
      <c r="AY2127" s="153" t="s">
        <v>212</v>
      </c>
    </row>
    <row r="2128" spans="2:65" s="12" customFormat="1">
      <c r="B2128" s="152"/>
      <c r="D2128" s="150" t="s">
        <v>226</v>
      </c>
      <c r="E2128" s="153" t="s">
        <v>19</v>
      </c>
      <c r="F2128" s="154" t="s">
        <v>4361</v>
      </c>
      <c r="H2128" s="155">
        <v>20.414000000000001</v>
      </c>
      <c r="I2128" s="156"/>
      <c r="L2128" s="152"/>
      <c r="M2128" s="157"/>
      <c r="T2128" s="158"/>
      <c r="AT2128" s="153" t="s">
        <v>226</v>
      </c>
      <c r="AU2128" s="153" t="s">
        <v>79</v>
      </c>
      <c r="AV2128" s="12" t="s">
        <v>79</v>
      </c>
      <c r="AW2128" s="12" t="s">
        <v>31</v>
      </c>
      <c r="AX2128" s="12" t="s">
        <v>69</v>
      </c>
      <c r="AY2128" s="153" t="s">
        <v>212</v>
      </c>
    </row>
    <row r="2129" spans="2:65" s="12" customFormat="1">
      <c r="B2129" s="152"/>
      <c r="D2129" s="150" t="s">
        <v>226</v>
      </c>
      <c r="E2129" s="153" t="s">
        <v>19</v>
      </c>
      <c r="F2129" s="154" t="s">
        <v>4362</v>
      </c>
      <c r="H2129" s="155">
        <v>20.414000000000001</v>
      </c>
      <c r="I2129" s="156"/>
      <c r="L2129" s="152"/>
      <c r="M2129" s="157"/>
      <c r="T2129" s="158"/>
      <c r="AT2129" s="153" t="s">
        <v>226</v>
      </c>
      <c r="AU2129" s="153" t="s">
        <v>79</v>
      </c>
      <c r="AV2129" s="12" t="s">
        <v>79</v>
      </c>
      <c r="AW2129" s="12" t="s">
        <v>31</v>
      </c>
      <c r="AX2129" s="12" t="s">
        <v>69</v>
      </c>
      <c r="AY2129" s="153" t="s">
        <v>212</v>
      </c>
    </row>
    <row r="2130" spans="2:65" s="12" customFormat="1">
      <c r="B2130" s="152"/>
      <c r="D2130" s="150" t="s">
        <v>226</v>
      </c>
      <c r="E2130" s="153" t="s">
        <v>19</v>
      </c>
      <c r="F2130" s="154" t="s">
        <v>4363</v>
      </c>
      <c r="H2130" s="155">
        <v>20.414000000000001</v>
      </c>
      <c r="I2130" s="156"/>
      <c r="L2130" s="152"/>
      <c r="M2130" s="157"/>
      <c r="T2130" s="158"/>
      <c r="AT2130" s="153" t="s">
        <v>226</v>
      </c>
      <c r="AU2130" s="153" t="s">
        <v>79</v>
      </c>
      <c r="AV2130" s="12" t="s">
        <v>79</v>
      </c>
      <c r="AW2130" s="12" t="s">
        <v>31</v>
      </c>
      <c r="AX2130" s="12" t="s">
        <v>69</v>
      </c>
      <c r="AY2130" s="153" t="s">
        <v>212</v>
      </c>
    </row>
    <row r="2131" spans="2:65" s="13" customFormat="1">
      <c r="B2131" s="159"/>
      <c r="D2131" s="150" t="s">
        <v>226</v>
      </c>
      <c r="E2131" s="160" t="s">
        <v>19</v>
      </c>
      <c r="F2131" s="161" t="s">
        <v>228</v>
      </c>
      <c r="H2131" s="162">
        <v>126.839</v>
      </c>
      <c r="I2131" s="163"/>
      <c r="L2131" s="159"/>
      <c r="M2131" s="164"/>
      <c r="T2131" s="165"/>
      <c r="AT2131" s="160" t="s">
        <v>226</v>
      </c>
      <c r="AU2131" s="160" t="s">
        <v>79</v>
      </c>
      <c r="AV2131" s="13" t="s">
        <v>229</v>
      </c>
      <c r="AW2131" s="13" t="s">
        <v>31</v>
      </c>
      <c r="AX2131" s="13" t="s">
        <v>77</v>
      </c>
      <c r="AY2131" s="160" t="s">
        <v>212</v>
      </c>
    </row>
    <row r="2132" spans="2:65" s="1" customFormat="1" ht="49.15" customHeight="1">
      <c r="B2132" s="34"/>
      <c r="C2132" s="133" t="s">
        <v>2400</v>
      </c>
      <c r="D2132" s="133" t="s">
        <v>215</v>
      </c>
      <c r="E2132" s="134" t="s">
        <v>4364</v>
      </c>
      <c r="F2132" s="135" t="s">
        <v>4365</v>
      </c>
      <c r="G2132" s="136" t="s">
        <v>495</v>
      </c>
      <c r="H2132" s="137">
        <v>3858.9630000000002</v>
      </c>
      <c r="I2132" s="138"/>
      <c r="J2132" s="139">
        <f>ROUND(I2132*H2132,2)</f>
        <v>0</v>
      </c>
      <c r="K2132" s="135" t="s">
        <v>219</v>
      </c>
      <c r="L2132" s="34"/>
      <c r="M2132" s="140" t="s">
        <v>19</v>
      </c>
      <c r="N2132" s="141" t="s">
        <v>40</v>
      </c>
      <c r="P2132" s="142">
        <f>O2132*H2132</f>
        <v>0</v>
      </c>
      <c r="Q2132" s="142">
        <v>5.3690000000000002E-2</v>
      </c>
      <c r="R2132" s="142">
        <f>Q2132*H2132</f>
        <v>207.18772347000001</v>
      </c>
      <c r="S2132" s="142">
        <v>0</v>
      </c>
      <c r="T2132" s="143">
        <f>S2132*H2132</f>
        <v>0</v>
      </c>
      <c r="AR2132" s="144" t="s">
        <v>316</v>
      </c>
      <c r="AT2132" s="144" t="s">
        <v>215</v>
      </c>
      <c r="AU2132" s="144" t="s">
        <v>79</v>
      </c>
      <c r="AY2132" s="19" t="s">
        <v>212</v>
      </c>
      <c r="BE2132" s="145">
        <f>IF(N2132="základní",J2132,0)</f>
        <v>0</v>
      </c>
      <c r="BF2132" s="145">
        <f>IF(N2132="snížená",J2132,0)</f>
        <v>0</v>
      </c>
      <c r="BG2132" s="145">
        <f>IF(N2132="zákl. přenesená",J2132,0)</f>
        <v>0</v>
      </c>
      <c r="BH2132" s="145">
        <f>IF(N2132="sníž. přenesená",J2132,0)</f>
        <v>0</v>
      </c>
      <c r="BI2132" s="145">
        <f>IF(N2132="nulová",J2132,0)</f>
        <v>0</v>
      </c>
      <c r="BJ2132" s="19" t="s">
        <v>77</v>
      </c>
      <c r="BK2132" s="145">
        <f>ROUND(I2132*H2132,2)</f>
        <v>0</v>
      </c>
      <c r="BL2132" s="19" t="s">
        <v>316</v>
      </c>
      <c r="BM2132" s="144" t="s">
        <v>4366</v>
      </c>
    </row>
    <row r="2133" spans="2:65" s="1" customFormat="1">
      <c r="B2133" s="34"/>
      <c r="D2133" s="146" t="s">
        <v>222</v>
      </c>
      <c r="F2133" s="147" t="s">
        <v>4367</v>
      </c>
      <c r="I2133" s="148"/>
      <c r="L2133" s="34"/>
      <c r="M2133" s="149"/>
      <c r="T2133" s="55"/>
      <c r="AT2133" s="19" t="s">
        <v>222</v>
      </c>
      <c r="AU2133" s="19" t="s">
        <v>79</v>
      </c>
    </row>
    <row r="2134" spans="2:65" s="14" customFormat="1">
      <c r="B2134" s="170"/>
      <c r="D2134" s="150" t="s">
        <v>226</v>
      </c>
      <c r="E2134" s="171" t="s">
        <v>19</v>
      </c>
      <c r="F2134" s="172" t="s">
        <v>4368</v>
      </c>
      <c r="H2134" s="171" t="s">
        <v>19</v>
      </c>
      <c r="I2134" s="173"/>
      <c r="L2134" s="170"/>
      <c r="M2134" s="174"/>
      <c r="T2134" s="175"/>
      <c r="AT2134" s="171" t="s">
        <v>226</v>
      </c>
      <c r="AU2134" s="171" t="s">
        <v>79</v>
      </c>
      <c r="AV2134" s="14" t="s">
        <v>77</v>
      </c>
      <c r="AW2134" s="14" t="s">
        <v>31</v>
      </c>
      <c r="AX2134" s="14" t="s">
        <v>69</v>
      </c>
      <c r="AY2134" s="171" t="s">
        <v>212</v>
      </c>
    </row>
    <row r="2135" spans="2:65" s="12" customFormat="1">
      <c r="B2135" s="152"/>
      <c r="D2135" s="150" t="s">
        <v>226</v>
      </c>
      <c r="E2135" s="153" t="s">
        <v>19</v>
      </c>
      <c r="F2135" s="154" t="s">
        <v>4369</v>
      </c>
      <c r="H2135" s="155">
        <v>536.39</v>
      </c>
      <c r="I2135" s="156"/>
      <c r="L2135" s="152"/>
      <c r="M2135" s="157"/>
      <c r="T2135" s="158"/>
      <c r="AT2135" s="153" t="s">
        <v>226</v>
      </c>
      <c r="AU2135" s="153" t="s">
        <v>79</v>
      </c>
      <c r="AV2135" s="12" t="s">
        <v>79</v>
      </c>
      <c r="AW2135" s="12" t="s">
        <v>31</v>
      </c>
      <c r="AX2135" s="12" t="s">
        <v>69</v>
      </c>
      <c r="AY2135" s="153" t="s">
        <v>212</v>
      </c>
    </row>
    <row r="2136" spans="2:65" s="12" customFormat="1">
      <c r="B2136" s="152"/>
      <c r="D2136" s="150" t="s">
        <v>226</v>
      </c>
      <c r="E2136" s="153" t="s">
        <v>19</v>
      </c>
      <c r="F2136" s="154" t="s">
        <v>4370</v>
      </c>
      <c r="H2136" s="155">
        <v>568</v>
      </c>
      <c r="I2136" s="156"/>
      <c r="L2136" s="152"/>
      <c r="M2136" s="157"/>
      <c r="T2136" s="158"/>
      <c r="AT2136" s="153" t="s">
        <v>226</v>
      </c>
      <c r="AU2136" s="153" t="s">
        <v>79</v>
      </c>
      <c r="AV2136" s="12" t="s">
        <v>79</v>
      </c>
      <c r="AW2136" s="12" t="s">
        <v>31</v>
      </c>
      <c r="AX2136" s="12" t="s">
        <v>69</v>
      </c>
      <c r="AY2136" s="153" t="s">
        <v>212</v>
      </c>
    </row>
    <row r="2137" spans="2:65" s="12" customFormat="1">
      <c r="B2137" s="152"/>
      <c r="D2137" s="150" t="s">
        <v>226</v>
      </c>
      <c r="E2137" s="153" t="s">
        <v>19</v>
      </c>
      <c r="F2137" s="154" t="s">
        <v>4371</v>
      </c>
      <c r="H2137" s="155">
        <v>498.69499999999999</v>
      </c>
      <c r="I2137" s="156"/>
      <c r="L2137" s="152"/>
      <c r="M2137" s="157"/>
      <c r="T2137" s="158"/>
      <c r="AT2137" s="153" t="s">
        <v>226</v>
      </c>
      <c r="AU2137" s="153" t="s">
        <v>79</v>
      </c>
      <c r="AV2137" s="12" t="s">
        <v>79</v>
      </c>
      <c r="AW2137" s="12" t="s">
        <v>31</v>
      </c>
      <c r="AX2137" s="12" t="s">
        <v>69</v>
      </c>
      <c r="AY2137" s="153" t="s">
        <v>212</v>
      </c>
    </row>
    <row r="2138" spans="2:65" s="12" customFormat="1">
      <c r="B2138" s="152"/>
      <c r="D2138" s="150" t="s">
        <v>226</v>
      </c>
      <c r="E2138" s="153" t="s">
        <v>19</v>
      </c>
      <c r="F2138" s="154" t="s">
        <v>4372</v>
      </c>
      <c r="H2138" s="155">
        <v>518.024</v>
      </c>
      <c r="I2138" s="156"/>
      <c r="L2138" s="152"/>
      <c r="M2138" s="157"/>
      <c r="T2138" s="158"/>
      <c r="AT2138" s="153" t="s">
        <v>226</v>
      </c>
      <c r="AU2138" s="153" t="s">
        <v>79</v>
      </c>
      <c r="AV2138" s="12" t="s">
        <v>79</v>
      </c>
      <c r="AW2138" s="12" t="s">
        <v>31</v>
      </c>
      <c r="AX2138" s="12" t="s">
        <v>69</v>
      </c>
      <c r="AY2138" s="153" t="s">
        <v>212</v>
      </c>
    </row>
    <row r="2139" spans="2:65" s="12" customFormat="1">
      <c r="B2139" s="152"/>
      <c r="D2139" s="150" t="s">
        <v>226</v>
      </c>
      <c r="E2139" s="153" t="s">
        <v>19</v>
      </c>
      <c r="F2139" s="154" t="s">
        <v>4373</v>
      </c>
      <c r="H2139" s="155">
        <v>532.21799999999996</v>
      </c>
      <c r="I2139" s="156"/>
      <c r="L2139" s="152"/>
      <c r="M2139" s="157"/>
      <c r="T2139" s="158"/>
      <c r="AT2139" s="153" t="s">
        <v>226</v>
      </c>
      <c r="AU2139" s="153" t="s">
        <v>79</v>
      </c>
      <c r="AV2139" s="12" t="s">
        <v>79</v>
      </c>
      <c r="AW2139" s="12" t="s">
        <v>31</v>
      </c>
      <c r="AX2139" s="12" t="s">
        <v>69</v>
      </c>
      <c r="AY2139" s="153" t="s">
        <v>212</v>
      </c>
    </row>
    <row r="2140" spans="2:65" s="12" customFormat="1">
      <c r="B2140" s="152"/>
      <c r="D2140" s="150" t="s">
        <v>226</v>
      </c>
      <c r="E2140" s="153" t="s">
        <v>19</v>
      </c>
      <c r="F2140" s="154" t="s">
        <v>4374</v>
      </c>
      <c r="H2140" s="155">
        <v>512.92200000000003</v>
      </c>
      <c r="I2140" s="156"/>
      <c r="L2140" s="152"/>
      <c r="M2140" s="157"/>
      <c r="T2140" s="158"/>
      <c r="AT2140" s="153" t="s">
        <v>226</v>
      </c>
      <c r="AU2140" s="153" t="s">
        <v>79</v>
      </c>
      <c r="AV2140" s="12" t="s">
        <v>79</v>
      </c>
      <c r="AW2140" s="12" t="s">
        <v>31</v>
      </c>
      <c r="AX2140" s="12" t="s">
        <v>69</v>
      </c>
      <c r="AY2140" s="153" t="s">
        <v>212</v>
      </c>
    </row>
    <row r="2141" spans="2:65" s="12" customFormat="1">
      <c r="B2141" s="152"/>
      <c r="D2141" s="150" t="s">
        <v>226</v>
      </c>
      <c r="E2141" s="153" t="s">
        <v>19</v>
      </c>
      <c r="F2141" s="154" t="s">
        <v>4375</v>
      </c>
      <c r="H2141" s="155">
        <v>551.45100000000002</v>
      </c>
      <c r="I2141" s="156"/>
      <c r="L2141" s="152"/>
      <c r="M2141" s="157"/>
      <c r="T2141" s="158"/>
      <c r="AT2141" s="153" t="s">
        <v>226</v>
      </c>
      <c r="AU2141" s="153" t="s">
        <v>79</v>
      </c>
      <c r="AV2141" s="12" t="s">
        <v>79</v>
      </c>
      <c r="AW2141" s="12" t="s">
        <v>31</v>
      </c>
      <c r="AX2141" s="12" t="s">
        <v>69</v>
      </c>
      <c r="AY2141" s="153" t="s">
        <v>212</v>
      </c>
    </row>
    <row r="2142" spans="2:65" s="12" customFormat="1">
      <c r="B2142" s="152"/>
      <c r="D2142" s="150" t="s">
        <v>226</v>
      </c>
      <c r="E2142" s="153" t="s">
        <v>19</v>
      </c>
      <c r="F2142" s="154" t="s">
        <v>4376</v>
      </c>
      <c r="H2142" s="155">
        <v>141.26300000000001</v>
      </c>
      <c r="I2142" s="156"/>
      <c r="L2142" s="152"/>
      <c r="M2142" s="157"/>
      <c r="T2142" s="158"/>
      <c r="AT2142" s="153" t="s">
        <v>226</v>
      </c>
      <c r="AU2142" s="153" t="s">
        <v>79</v>
      </c>
      <c r="AV2142" s="12" t="s">
        <v>79</v>
      </c>
      <c r="AW2142" s="12" t="s">
        <v>31</v>
      </c>
      <c r="AX2142" s="12" t="s">
        <v>69</v>
      </c>
      <c r="AY2142" s="153" t="s">
        <v>212</v>
      </c>
    </row>
    <row r="2143" spans="2:65" s="13" customFormat="1">
      <c r="B2143" s="159"/>
      <c r="D2143" s="150" t="s">
        <v>226</v>
      </c>
      <c r="E2143" s="160" t="s">
        <v>19</v>
      </c>
      <c r="F2143" s="161" t="s">
        <v>228</v>
      </c>
      <c r="H2143" s="162">
        <v>3858.9630000000002</v>
      </c>
      <c r="I2143" s="163"/>
      <c r="L2143" s="159"/>
      <c r="M2143" s="164"/>
      <c r="T2143" s="165"/>
      <c r="AT2143" s="160" t="s">
        <v>226</v>
      </c>
      <c r="AU2143" s="160" t="s">
        <v>79</v>
      </c>
      <c r="AV2143" s="13" t="s">
        <v>229</v>
      </c>
      <c r="AW2143" s="13" t="s">
        <v>31</v>
      </c>
      <c r="AX2143" s="13" t="s">
        <v>77</v>
      </c>
      <c r="AY2143" s="160" t="s">
        <v>212</v>
      </c>
    </row>
    <row r="2144" spans="2:65" s="1" customFormat="1" ht="49.15" customHeight="1">
      <c r="B2144" s="34"/>
      <c r="C2144" s="133" t="s">
        <v>2408</v>
      </c>
      <c r="D2144" s="133" t="s">
        <v>215</v>
      </c>
      <c r="E2144" s="134" t="s">
        <v>4377</v>
      </c>
      <c r="F2144" s="135" t="s">
        <v>4378</v>
      </c>
      <c r="G2144" s="136" t="s">
        <v>495</v>
      </c>
      <c r="H2144" s="137">
        <v>460.32600000000002</v>
      </c>
      <c r="I2144" s="138"/>
      <c r="J2144" s="139">
        <f>ROUND(I2144*H2144,2)</f>
        <v>0</v>
      </c>
      <c r="K2144" s="135" t="s">
        <v>245</v>
      </c>
      <c r="L2144" s="34"/>
      <c r="M2144" s="140" t="s">
        <v>19</v>
      </c>
      <c r="N2144" s="141" t="s">
        <v>40</v>
      </c>
      <c r="P2144" s="142">
        <f>O2144*H2144</f>
        <v>0</v>
      </c>
      <c r="Q2144" s="142">
        <v>5.3690000000000002E-2</v>
      </c>
      <c r="R2144" s="142">
        <f>Q2144*H2144</f>
        <v>24.714902940000002</v>
      </c>
      <c r="S2144" s="142">
        <v>0</v>
      </c>
      <c r="T2144" s="143">
        <f>S2144*H2144</f>
        <v>0</v>
      </c>
      <c r="AR2144" s="144" t="s">
        <v>316</v>
      </c>
      <c r="AT2144" s="144" t="s">
        <v>215</v>
      </c>
      <c r="AU2144" s="144" t="s">
        <v>79</v>
      </c>
      <c r="AY2144" s="19" t="s">
        <v>212</v>
      </c>
      <c r="BE2144" s="145">
        <f>IF(N2144="základní",J2144,0)</f>
        <v>0</v>
      </c>
      <c r="BF2144" s="145">
        <f>IF(N2144="snížená",J2144,0)</f>
        <v>0</v>
      </c>
      <c r="BG2144" s="145">
        <f>IF(N2144="zákl. přenesená",J2144,0)</f>
        <v>0</v>
      </c>
      <c r="BH2144" s="145">
        <f>IF(N2144="sníž. přenesená",J2144,0)</f>
        <v>0</v>
      </c>
      <c r="BI2144" s="145">
        <f>IF(N2144="nulová",J2144,0)</f>
        <v>0</v>
      </c>
      <c r="BJ2144" s="19" t="s">
        <v>77</v>
      </c>
      <c r="BK2144" s="145">
        <f>ROUND(I2144*H2144,2)</f>
        <v>0</v>
      </c>
      <c r="BL2144" s="19" t="s">
        <v>316</v>
      </c>
      <c r="BM2144" s="144" t="s">
        <v>4379</v>
      </c>
    </row>
    <row r="2145" spans="2:65" s="14" customFormat="1">
      <c r="B2145" s="170"/>
      <c r="D2145" s="150" t="s">
        <v>226</v>
      </c>
      <c r="E2145" s="171" t="s">
        <v>19</v>
      </c>
      <c r="F2145" s="172" t="s">
        <v>4368</v>
      </c>
      <c r="H2145" s="171" t="s">
        <v>19</v>
      </c>
      <c r="I2145" s="173"/>
      <c r="L2145" s="170"/>
      <c r="M2145" s="174"/>
      <c r="T2145" s="175"/>
      <c r="AT2145" s="171" t="s">
        <v>226</v>
      </c>
      <c r="AU2145" s="171" t="s">
        <v>79</v>
      </c>
      <c r="AV2145" s="14" t="s">
        <v>77</v>
      </c>
      <c r="AW2145" s="14" t="s">
        <v>31</v>
      </c>
      <c r="AX2145" s="14" t="s">
        <v>69</v>
      </c>
      <c r="AY2145" s="171" t="s">
        <v>212</v>
      </c>
    </row>
    <row r="2146" spans="2:65" s="12" customFormat="1">
      <c r="B2146" s="152"/>
      <c r="D2146" s="150" t="s">
        <v>226</v>
      </c>
      <c r="E2146" s="153" t="s">
        <v>19</v>
      </c>
      <c r="F2146" s="154" t="s">
        <v>4380</v>
      </c>
      <c r="H2146" s="155">
        <v>62.661999999999999</v>
      </c>
      <c r="I2146" s="156"/>
      <c r="L2146" s="152"/>
      <c r="M2146" s="157"/>
      <c r="T2146" s="158"/>
      <c r="AT2146" s="153" t="s">
        <v>226</v>
      </c>
      <c r="AU2146" s="153" t="s">
        <v>79</v>
      </c>
      <c r="AV2146" s="12" t="s">
        <v>79</v>
      </c>
      <c r="AW2146" s="12" t="s">
        <v>31</v>
      </c>
      <c r="AX2146" s="12" t="s">
        <v>69</v>
      </c>
      <c r="AY2146" s="153" t="s">
        <v>212</v>
      </c>
    </row>
    <row r="2147" spans="2:65" s="12" customFormat="1">
      <c r="B2147" s="152"/>
      <c r="D2147" s="150" t="s">
        <v>226</v>
      </c>
      <c r="E2147" s="153" t="s">
        <v>19</v>
      </c>
      <c r="F2147" s="154" t="s">
        <v>4381</v>
      </c>
      <c r="H2147" s="155">
        <v>50.125999999999998</v>
      </c>
      <c r="I2147" s="156"/>
      <c r="L2147" s="152"/>
      <c r="M2147" s="157"/>
      <c r="T2147" s="158"/>
      <c r="AT2147" s="153" t="s">
        <v>226</v>
      </c>
      <c r="AU2147" s="153" t="s">
        <v>79</v>
      </c>
      <c r="AV2147" s="12" t="s">
        <v>79</v>
      </c>
      <c r="AW2147" s="12" t="s">
        <v>31</v>
      </c>
      <c r="AX2147" s="12" t="s">
        <v>69</v>
      </c>
      <c r="AY2147" s="153" t="s">
        <v>212</v>
      </c>
    </row>
    <row r="2148" spans="2:65" s="12" customFormat="1">
      <c r="B2148" s="152"/>
      <c r="D2148" s="150" t="s">
        <v>226</v>
      </c>
      <c r="E2148" s="153" t="s">
        <v>19</v>
      </c>
      <c r="F2148" s="154" t="s">
        <v>4382</v>
      </c>
      <c r="H2148" s="155">
        <v>41.067999999999998</v>
      </c>
      <c r="I2148" s="156"/>
      <c r="L2148" s="152"/>
      <c r="M2148" s="157"/>
      <c r="T2148" s="158"/>
      <c r="AT2148" s="153" t="s">
        <v>226</v>
      </c>
      <c r="AU2148" s="153" t="s">
        <v>79</v>
      </c>
      <c r="AV2148" s="12" t="s">
        <v>79</v>
      </c>
      <c r="AW2148" s="12" t="s">
        <v>31</v>
      </c>
      <c r="AX2148" s="12" t="s">
        <v>69</v>
      </c>
      <c r="AY2148" s="153" t="s">
        <v>212</v>
      </c>
    </row>
    <row r="2149" spans="2:65" s="12" customFormat="1">
      <c r="B2149" s="152"/>
      <c r="D2149" s="150" t="s">
        <v>226</v>
      </c>
      <c r="E2149" s="153" t="s">
        <v>19</v>
      </c>
      <c r="F2149" s="154" t="s">
        <v>4383</v>
      </c>
      <c r="H2149" s="155">
        <v>77.387</v>
      </c>
      <c r="I2149" s="156"/>
      <c r="L2149" s="152"/>
      <c r="M2149" s="157"/>
      <c r="T2149" s="158"/>
      <c r="AT2149" s="153" t="s">
        <v>226</v>
      </c>
      <c r="AU2149" s="153" t="s">
        <v>79</v>
      </c>
      <c r="AV2149" s="12" t="s">
        <v>79</v>
      </c>
      <c r="AW2149" s="12" t="s">
        <v>31</v>
      </c>
      <c r="AX2149" s="12" t="s">
        <v>69</v>
      </c>
      <c r="AY2149" s="153" t="s">
        <v>212</v>
      </c>
    </row>
    <row r="2150" spans="2:65" s="12" customFormat="1">
      <c r="B2150" s="152"/>
      <c r="D2150" s="150" t="s">
        <v>226</v>
      </c>
      <c r="E2150" s="153" t="s">
        <v>19</v>
      </c>
      <c r="F2150" s="154" t="s">
        <v>4384</v>
      </c>
      <c r="H2150" s="155">
        <v>63.58</v>
      </c>
      <c r="I2150" s="156"/>
      <c r="L2150" s="152"/>
      <c r="M2150" s="157"/>
      <c r="T2150" s="158"/>
      <c r="AT2150" s="153" t="s">
        <v>226</v>
      </c>
      <c r="AU2150" s="153" t="s">
        <v>79</v>
      </c>
      <c r="AV2150" s="12" t="s">
        <v>79</v>
      </c>
      <c r="AW2150" s="12" t="s">
        <v>31</v>
      </c>
      <c r="AX2150" s="12" t="s">
        <v>69</v>
      </c>
      <c r="AY2150" s="153" t="s">
        <v>212</v>
      </c>
    </row>
    <row r="2151" spans="2:65" s="12" customFormat="1">
      <c r="B2151" s="152"/>
      <c r="D2151" s="150" t="s">
        <v>226</v>
      </c>
      <c r="E2151" s="153" t="s">
        <v>19</v>
      </c>
      <c r="F2151" s="154" t="s">
        <v>4385</v>
      </c>
      <c r="H2151" s="155">
        <v>75.804000000000002</v>
      </c>
      <c r="I2151" s="156"/>
      <c r="L2151" s="152"/>
      <c r="M2151" s="157"/>
      <c r="T2151" s="158"/>
      <c r="AT2151" s="153" t="s">
        <v>226</v>
      </c>
      <c r="AU2151" s="153" t="s">
        <v>79</v>
      </c>
      <c r="AV2151" s="12" t="s">
        <v>79</v>
      </c>
      <c r="AW2151" s="12" t="s">
        <v>31</v>
      </c>
      <c r="AX2151" s="12" t="s">
        <v>69</v>
      </c>
      <c r="AY2151" s="153" t="s">
        <v>212</v>
      </c>
    </row>
    <row r="2152" spans="2:65" s="12" customFormat="1">
      <c r="B2152" s="152"/>
      <c r="D2152" s="150" t="s">
        <v>226</v>
      </c>
      <c r="E2152" s="153" t="s">
        <v>19</v>
      </c>
      <c r="F2152" s="154" t="s">
        <v>4386</v>
      </c>
      <c r="H2152" s="155">
        <v>89.698999999999998</v>
      </c>
      <c r="I2152" s="156"/>
      <c r="L2152" s="152"/>
      <c r="M2152" s="157"/>
      <c r="T2152" s="158"/>
      <c r="AT2152" s="153" t="s">
        <v>226</v>
      </c>
      <c r="AU2152" s="153" t="s">
        <v>79</v>
      </c>
      <c r="AV2152" s="12" t="s">
        <v>79</v>
      </c>
      <c r="AW2152" s="12" t="s">
        <v>31</v>
      </c>
      <c r="AX2152" s="12" t="s">
        <v>69</v>
      </c>
      <c r="AY2152" s="153" t="s">
        <v>212</v>
      </c>
    </row>
    <row r="2153" spans="2:65" s="13" customFormat="1">
      <c r="B2153" s="159"/>
      <c r="D2153" s="150" t="s">
        <v>226</v>
      </c>
      <c r="E2153" s="160" t="s">
        <v>19</v>
      </c>
      <c r="F2153" s="161" t="s">
        <v>228</v>
      </c>
      <c r="H2153" s="162">
        <v>460.32600000000002</v>
      </c>
      <c r="I2153" s="163"/>
      <c r="L2153" s="159"/>
      <c r="M2153" s="164"/>
      <c r="T2153" s="165"/>
      <c r="AT2153" s="160" t="s">
        <v>226</v>
      </c>
      <c r="AU2153" s="160" t="s">
        <v>79</v>
      </c>
      <c r="AV2153" s="13" t="s">
        <v>229</v>
      </c>
      <c r="AW2153" s="13" t="s">
        <v>31</v>
      </c>
      <c r="AX2153" s="13" t="s">
        <v>77</v>
      </c>
      <c r="AY2153" s="160" t="s">
        <v>212</v>
      </c>
    </row>
    <row r="2154" spans="2:65" s="1" customFormat="1" ht="16.5" customHeight="1">
      <c r="B2154" s="34"/>
      <c r="C2154" s="133" t="s">
        <v>2424</v>
      </c>
      <c r="D2154" s="133" t="s">
        <v>215</v>
      </c>
      <c r="E2154" s="134" t="s">
        <v>4387</v>
      </c>
      <c r="F2154" s="135" t="s">
        <v>4388</v>
      </c>
      <c r="G2154" s="136" t="s">
        <v>495</v>
      </c>
      <c r="H2154" s="137">
        <v>18.684000000000001</v>
      </c>
      <c r="I2154" s="138"/>
      <c r="J2154" s="139">
        <f>ROUND(I2154*H2154,2)</f>
        <v>0</v>
      </c>
      <c r="K2154" s="135" t="s">
        <v>219</v>
      </c>
      <c r="L2154" s="34"/>
      <c r="M2154" s="140" t="s">
        <v>19</v>
      </c>
      <c r="N2154" s="141" t="s">
        <v>40</v>
      </c>
      <c r="P2154" s="142">
        <f>O2154*H2154</f>
        <v>0</v>
      </c>
      <c r="Q2154" s="142">
        <v>8.5999999999999998E-4</v>
      </c>
      <c r="R2154" s="142">
        <f>Q2154*H2154</f>
        <v>1.6068240000000001E-2</v>
      </c>
      <c r="S2154" s="142">
        <v>0</v>
      </c>
      <c r="T2154" s="143">
        <f>S2154*H2154</f>
        <v>0</v>
      </c>
      <c r="AR2154" s="144" t="s">
        <v>316</v>
      </c>
      <c r="AT2154" s="144" t="s">
        <v>215</v>
      </c>
      <c r="AU2154" s="144" t="s">
        <v>79</v>
      </c>
      <c r="AY2154" s="19" t="s">
        <v>212</v>
      </c>
      <c r="BE2154" s="145">
        <f>IF(N2154="základní",J2154,0)</f>
        <v>0</v>
      </c>
      <c r="BF2154" s="145">
        <f>IF(N2154="snížená",J2154,0)</f>
        <v>0</v>
      </c>
      <c r="BG2154" s="145">
        <f>IF(N2154="zákl. přenesená",J2154,0)</f>
        <v>0</v>
      </c>
      <c r="BH2154" s="145">
        <f>IF(N2154="sníž. přenesená",J2154,0)</f>
        <v>0</v>
      </c>
      <c r="BI2154" s="145">
        <f>IF(N2154="nulová",J2154,0)</f>
        <v>0</v>
      </c>
      <c r="BJ2154" s="19" t="s">
        <v>77</v>
      </c>
      <c r="BK2154" s="145">
        <f>ROUND(I2154*H2154,2)</f>
        <v>0</v>
      </c>
      <c r="BL2154" s="19" t="s">
        <v>316</v>
      </c>
      <c r="BM2154" s="144" t="s">
        <v>4389</v>
      </c>
    </row>
    <row r="2155" spans="2:65" s="1" customFormat="1">
      <c r="B2155" s="34"/>
      <c r="D2155" s="146" t="s">
        <v>222</v>
      </c>
      <c r="F2155" s="147" t="s">
        <v>4390</v>
      </c>
      <c r="I2155" s="148"/>
      <c r="L2155" s="34"/>
      <c r="M2155" s="149"/>
      <c r="T2155" s="55"/>
      <c r="AT2155" s="19" t="s">
        <v>222</v>
      </c>
      <c r="AU2155" s="19" t="s">
        <v>79</v>
      </c>
    </row>
    <row r="2156" spans="2:65" s="14" customFormat="1" ht="22.5">
      <c r="B2156" s="170"/>
      <c r="D2156" s="150" t="s">
        <v>226</v>
      </c>
      <c r="E2156" s="171" t="s">
        <v>19</v>
      </c>
      <c r="F2156" s="172" t="s">
        <v>4391</v>
      </c>
      <c r="H2156" s="171" t="s">
        <v>19</v>
      </c>
      <c r="I2156" s="173"/>
      <c r="L2156" s="170"/>
      <c r="M2156" s="174"/>
      <c r="T2156" s="175"/>
      <c r="AT2156" s="171" t="s">
        <v>226</v>
      </c>
      <c r="AU2156" s="171" t="s">
        <v>79</v>
      </c>
      <c r="AV2156" s="14" t="s">
        <v>77</v>
      </c>
      <c r="AW2156" s="14" t="s">
        <v>31</v>
      </c>
      <c r="AX2156" s="14" t="s">
        <v>69</v>
      </c>
      <c r="AY2156" s="171" t="s">
        <v>212</v>
      </c>
    </row>
    <row r="2157" spans="2:65" s="12" customFormat="1">
      <c r="B2157" s="152"/>
      <c r="D2157" s="150" t="s">
        <v>226</v>
      </c>
      <c r="E2157" s="153" t="s">
        <v>19</v>
      </c>
      <c r="F2157" s="154" t="s">
        <v>4392</v>
      </c>
      <c r="H2157" s="155">
        <v>1.5449999999999999</v>
      </c>
      <c r="I2157" s="156"/>
      <c r="L2157" s="152"/>
      <c r="M2157" s="157"/>
      <c r="T2157" s="158"/>
      <c r="AT2157" s="153" t="s">
        <v>226</v>
      </c>
      <c r="AU2157" s="153" t="s">
        <v>79</v>
      </c>
      <c r="AV2157" s="12" t="s">
        <v>79</v>
      </c>
      <c r="AW2157" s="12" t="s">
        <v>31</v>
      </c>
      <c r="AX2157" s="12" t="s">
        <v>69</v>
      </c>
      <c r="AY2157" s="153" t="s">
        <v>212</v>
      </c>
    </row>
    <row r="2158" spans="2:65" s="12" customFormat="1">
      <c r="B2158" s="152"/>
      <c r="D2158" s="150" t="s">
        <v>226</v>
      </c>
      <c r="E2158" s="153" t="s">
        <v>19</v>
      </c>
      <c r="F2158" s="154" t="s">
        <v>4393</v>
      </c>
      <c r="H2158" s="155">
        <v>1.02</v>
      </c>
      <c r="I2158" s="156"/>
      <c r="L2158" s="152"/>
      <c r="M2158" s="157"/>
      <c r="T2158" s="158"/>
      <c r="AT2158" s="153" t="s">
        <v>226</v>
      </c>
      <c r="AU2158" s="153" t="s">
        <v>79</v>
      </c>
      <c r="AV2158" s="12" t="s">
        <v>79</v>
      </c>
      <c r="AW2158" s="12" t="s">
        <v>31</v>
      </c>
      <c r="AX2158" s="12" t="s">
        <v>69</v>
      </c>
      <c r="AY2158" s="153" t="s">
        <v>212</v>
      </c>
    </row>
    <row r="2159" spans="2:65" s="12" customFormat="1">
      <c r="B2159" s="152"/>
      <c r="D2159" s="150" t="s">
        <v>226</v>
      </c>
      <c r="E2159" s="153" t="s">
        <v>19</v>
      </c>
      <c r="F2159" s="154" t="s">
        <v>4394</v>
      </c>
      <c r="H2159" s="155">
        <v>1.38</v>
      </c>
      <c r="I2159" s="156"/>
      <c r="L2159" s="152"/>
      <c r="M2159" s="157"/>
      <c r="T2159" s="158"/>
      <c r="AT2159" s="153" t="s">
        <v>226</v>
      </c>
      <c r="AU2159" s="153" t="s">
        <v>79</v>
      </c>
      <c r="AV2159" s="12" t="s">
        <v>79</v>
      </c>
      <c r="AW2159" s="12" t="s">
        <v>31</v>
      </c>
      <c r="AX2159" s="12" t="s">
        <v>69</v>
      </c>
      <c r="AY2159" s="153" t="s">
        <v>212</v>
      </c>
    </row>
    <row r="2160" spans="2:65" s="12" customFormat="1">
      <c r="B2160" s="152"/>
      <c r="D2160" s="150" t="s">
        <v>226</v>
      </c>
      <c r="E2160" s="153" t="s">
        <v>19</v>
      </c>
      <c r="F2160" s="154" t="s">
        <v>4395</v>
      </c>
      <c r="H2160" s="155">
        <v>4.7460000000000004</v>
      </c>
      <c r="I2160" s="156"/>
      <c r="L2160" s="152"/>
      <c r="M2160" s="157"/>
      <c r="T2160" s="158"/>
      <c r="AT2160" s="153" t="s">
        <v>226</v>
      </c>
      <c r="AU2160" s="153" t="s">
        <v>79</v>
      </c>
      <c r="AV2160" s="12" t="s">
        <v>79</v>
      </c>
      <c r="AW2160" s="12" t="s">
        <v>31</v>
      </c>
      <c r="AX2160" s="12" t="s">
        <v>69</v>
      </c>
      <c r="AY2160" s="153" t="s">
        <v>212</v>
      </c>
    </row>
    <row r="2161" spans="2:65" s="12" customFormat="1">
      <c r="B2161" s="152"/>
      <c r="D2161" s="150" t="s">
        <v>226</v>
      </c>
      <c r="E2161" s="153" t="s">
        <v>19</v>
      </c>
      <c r="F2161" s="154" t="s">
        <v>4396</v>
      </c>
      <c r="H2161" s="155">
        <v>2.5499999999999998</v>
      </c>
      <c r="I2161" s="156"/>
      <c r="L2161" s="152"/>
      <c r="M2161" s="157"/>
      <c r="T2161" s="158"/>
      <c r="AT2161" s="153" t="s">
        <v>226</v>
      </c>
      <c r="AU2161" s="153" t="s">
        <v>79</v>
      </c>
      <c r="AV2161" s="12" t="s">
        <v>79</v>
      </c>
      <c r="AW2161" s="12" t="s">
        <v>31</v>
      </c>
      <c r="AX2161" s="12" t="s">
        <v>69</v>
      </c>
      <c r="AY2161" s="153" t="s">
        <v>212</v>
      </c>
    </row>
    <row r="2162" spans="2:65" s="12" customFormat="1">
      <c r="B2162" s="152"/>
      <c r="D2162" s="150" t="s">
        <v>226</v>
      </c>
      <c r="E2162" s="153" t="s">
        <v>19</v>
      </c>
      <c r="F2162" s="154" t="s">
        <v>4397</v>
      </c>
      <c r="H2162" s="155">
        <v>3.3929999999999998</v>
      </c>
      <c r="I2162" s="156"/>
      <c r="L2162" s="152"/>
      <c r="M2162" s="157"/>
      <c r="T2162" s="158"/>
      <c r="AT2162" s="153" t="s">
        <v>226</v>
      </c>
      <c r="AU2162" s="153" t="s">
        <v>79</v>
      </c>
      <c r="AV2162" s="12" t="s">
        <v>79</v>
      </c>
      <c r="AW2162" s="12" t="s">
        <v>31</v>
      </c>
      <c r="AX2162" s="12" t="s">
        <v>69</v>
      </c>
      <c r="AY2162" s="153" t="s">
        <v>212</v>
      </c>
    </row>
    <row r="2163" spans="2:65" s="12" customFormat="1">
      <c r="B2163" s="152"/>
      <c r="D2163" s="150" t="s">
        <v>226</v>
      </c>
      <c r="E2163" s="153" t="s">
        <v>19</v>
      </c>
      <c r="F2163" s="154" t="s">
        <v>4398</v>
      </c>
      <c r="H2163" s="155">
        <v>4.05</v>
      </c>
      <c r="I2163" s="156"/>
      <c r="L2163" s="152"/>
      <c r="M2163" s="157"/>
      <c r="T2163" s="158"/>
      <c r="AT2163" s="153" t="s">
        <v>226</v>
      </c>
      <c r="AU2163" s="153" t="s">
        <v>79</v>
      </c>
      <c r="AV2163" s="12" t="s">
        <v>79</v>
      </c>
      <c r="AW2163" s="12" t="s">
        <v>31</v>
      </c>
      <c r="AX2163" s="12" t="s">
        <v>69</v>
      </c>
      <c r="AY2163" s="153" t="s">
        <v>212</v>
      </c>
    </row>
    <row r="2164" spans="2:65" s="13" customFormat="1">
      <c r="B2164" s="159"/>
      <c r="D2164" s="150" t="s">
        <v>226</v>
      </c>
      <c r="E2164" s="160" t="s">
        <v>19</v>
      </c>
      <c r="F2164" s="161" t="s">
        <v>228</v>
      </c>
      <c r="H2164" s="162">
        <v>18.684000000000001</v>
      </c>
      <c r="I2164" s="163"/>
      <c r="L2164" s="159"/>
      <c r="M2164" s="164"/>
      <c r="T2164" s="165"/>
      <c r="AT2164" s="160" t="s">
        <v>226</v>
      </c>
      <c r="AU2164" s="160" t="s">
        <v>79</v>
      </c>
      <c r="AV2164" s="13" t="s">
        <v>229</v>
      </c>
      <c r="AW2164" s="13" t="s">
        <v>31</v>
      </c>
      <c r="AX2164" s="13" t="s">
        <v>77</v>
      </c>
      <c r="AY2164" s="160" t="s">
        <v>212</v>
      </c>
    </row>
    <row r="2165" spans="2:65" s="1" customFormat="1" ht="16.5" customHeight="1">
      <c r="B2165" s="34"/>
      <c r="C2165" s="186" t="s">
        <v>2431</v>
      </c>
      <c r="D2165" s="186" t="s">
        <v>3107</v>
      </c>
      <c r="E2165" s="187" t="s">
        <v>4399</v>
      </c>
      <c r="F2165" s="188" t="s">
        <v>4400</v>
      </c>
      <c r="G2165" s="189" t="s">
        <v>495</v>
      </c>
      <c r="H2165" s="190">
        <v>41.104999999999997</v>
      </c>
      <c r="I2165" s="191"/>
      <c r="J2165" s="192">
        <f>ROUND(I2165*H2165,2)</f>
        <v>0</v>
      </c>
      <c r="K2165" s="188" t="s">
        <v>219</v>
      </c>
      <c r="L2165" s="193"/>
      <c r="M2165" s="194" t="s">
        <v>19</v>
      </c>
      <c r="N2165" s="195" t="s">
        <v>40</v>
      </c>
      <c r="P2165" s="142">
        <f>O2165*H2165</f>
        <v>0</v>
      </c>
      <c r="Q2165" s="142">
        <v>1.35E-2</v>
      </c>
      <c r="R2165" s="142">
        <f>Q2165*H2165</f>
        <v>0.55491749999999995</v>
      </c>
      <c r="S2165" s="142">
        <v>0</v>
      </c>
      <c r="T2165" s="143">
        <f>S2165*H2165</f>
        <v>0</v>
      </c>
      <c r="AR2165" s="144" t="s">
        <v>631</v>
      </c>
      <c r="AT2165" s="144" t="s">
        <v>3107</v>
      </c>
      <c r="AU2165" s="144" t="s">
        <v>79</v>
      </c>
      <c r="AY2165" s="19" t="s">
        <v>212</v>
      </c>
      <c r="BE2165" s="145">
        <f>IF(N2165="základní",J2165,0)</f>
        <v>0</v>
      </c>
      <c r="BF2165" s="145">
        <f>IF(N2165="snížená",J2165,0)</f>
        <v>0</v>
      </c>
      <c r="BG2165" s="145">
        <f>IF(N2165="zákl. přenesená",J2165,0)</f>
        <v>0</v>
      </c>
      <c r="BH2165" s="145">
        <f>IF(N2165="sníž. přenesená",J2165,0)</f>
        <v>0</v>
      </c>
      <c r="BI2165" s="145">
        <f>IF(N2165="nulová",J2165,0)</f>
        <v>0</v>
      </c>
      <c r="BJ2165" s="19" t="s">
        <v>77</v>
      </c>
      <c r="BK2165" s="145">
        <f>ROUND(I2165*H2165,2)</f>
        <v>0</v>
      </c>
      <c r="BL2165" s="19" t="s">
        <v>316</v>
      </c>
      <c r="BM2165" s="144" t="s">
        <v>4401</v>
      </c>
    </row>
    <row r="2166" spans="2:65" s="14" customFormat="1" ht="22.5">
      <c r="B2166" s="170"/>
      <c r="D2166" s="150" t="s">
        <v>226</v>
      </c>
      <c r="E2166" s="171" t="s">
        <v>19</v>
      </c>
      <c r="F2166" s="172" t="s">
        <v>4402</v>
      </c>
      <c r="H2166" s="171" t="s">
        <v>19</v>
      </c>
      <c r="I2166" s="173"/>
      <c r="L2166" s="170"/>
      <c r="M2166" s="174"/>
      <c r="T2166" s="175"/>
      <c r="AT2166" s="171" t="s">
        <v>226</v>
      </c>
      <c r="AU2166" s="171" t="s">
        <v>79</v>
      </c>
      <c r="AV2166" s="14" t="s">
        <v>77</v>
      </c>
      <c r="AW2166" s="14" t="s">
        <v>31</v>
      </c>
      <c r="AX2166" s="14" t="s">
        <v>69</v>
      </c>
      <c r="AY2166" s="171" t="s">
        <v>212</v>
      </c>
    </row>
    <row r="2167" spans="2:65" s="12" customFormat="1">
      <c r="B2167" s="152"/>
      <c r="D2167" s="150" t="s">
        <v>226</v>
      </c>
      <c r="E2167" s="153" t="s">
        <v>19</v>
      </c>
      <c r="F2167" s="154" t="s">
        <v>4403</v>
      </c>
      <c r="H2167" s="155">
        <v>3.399</v>
      </c>
      <c r="I2167" s="156"/>
      <c r="L2167" s="152"/>
      <c r="M2167" s="157"/>
      <c r="T2167" s="158"/>
      <c r="AT2167" s="153" t="s">
        <v>226</v>
      </c>
      <c r="AU2167" s="153" t="s">
        <v>79</v>
      </c>
      <c r="AV2167" s="12" t="s">
        <v>79</v>
      </c>
      <c r="AW2167" s="12" t="s">
        <v>31</v>
      </c>
      <c r="AX2167" s="12" t="s">
        <v>69</v>
      </c>
      <c r="AY2167" s="153" t="s">
        <v>212</v>
      </c>
    </row>
    <row r="2168" spans="2:65" s="12" customFormat="1">
      <c r="B2168" s="152"/>
      <c r="D2168" s="150" t="s">
        <v>226</v>
      </c>
      <c r="E2168" s="153" t="s">
        <v>19</v>
      </c>
      <c r="F2168" s="154" t="s">
        <v>4404</v>
      </c>
      <c r="H2168" s="155">
        <v>2.2440000000000002</v>
      </c>
      <c r="I2168" s="156"/>
      <c r="L2168" s="152"/>
      <c r="M2168" s="157"/>
      <c r="T2168" s="158"/>
      <c r="AT2168" s="153" t="s">
        <v>226</v>
      </c>
      <c r="AU2168" s="153" t="s">
        <v>79</v>
      </c>
      <c r="AV2168" s="12" t="s">
        <v>79</v>
      </c>
      <c r="AW2168" s="12" t="s">
        <v>31</v>
      </c>
      <c r="AX2168" s="12" t="s">
        <v>69</v>
      </c>
      <c r="AY2168" s="153" t="s">
        <v>212</v>
      </c>
    </row>
    <row r="2169" spans="2:65" s="12" customFormat="1">
      <c r="B2169" s="152"/>
      <c r="D2169" s="150" t="s">
        <v>226</v>
      </c>
      <c r="E2169" s="153" t="s">
        <v>19</v>
      </c>
      <c r="F2169" s="154" t="s">
        <v>4405</v>
      </c>
      <c r="H2169" s="155">
        <v>3.036</v>
      </c>
      <c r="I2169" s="156"/>
      <c r="L2169" s="152"/>
      <c r="M2169" s="157"/>
      <c r="T2169" s="158"/>
      <c r="AT2169" s="153" t="s">
        <v>226</v>
      </c>
      <c r="AU2169" s="153" t="s">
        <v>79</v>
      </c>
      <c r="AV2169" s="12" t="s">
        <v>79</v>
      </c>
      <c r="AW2169" s="12" t="s">
        <v>31</v>
      </c>
      <c r="AX2169" s="12" t="s">
        <v>69</v>
      </c>
      <c r="AY2169" s="153" t="s">
        <v>212</v>
      </c>
    </row>
    <row r="2170" spans="2:65" s="12" customFormat="1">
      <c r="B2170" s="152"/>
      <c r="D2170" s="150" t="s">
        <v>226</v>
      </c>
      <c r="E2170" s="153" t="s">
        <v>19</v>
      </c>
      <c r="F2170" s="154" t="s">
        <v>4406</v>
      </c>
      <c r="H2170" s="155">
        <v>10.441000000000001</v>
      </c>
      <c r="I2170" s="156"/>
      <c r="L2170" s="152"/>
      <c r="M2170" s="157"/>
      <c r="T2170" s="158"/>
      <c r="AT2170" s="153" t="s">
        <v>226</v>
      </c>
      <c r="AU2170" s="153" t="s">
        <v>79</v>
      </c>
      <c r="AV2170" s="12" t="s">
        <v>79</v>
      </c>
      <c r="AW2170" s="12" t="s">
        <v>31</v>
      </c>
      <c r="AX2170" s="12" t="s">
        <v>69</v>
      </c>
      <c r="AY2170" s="153" t="s">
        <v>212</v>
      </c>
    </row>
    <row r="2171" spans="2:65" s="12" customFormat="1">
      <c r="B2171" s="152"/>
      <c r="D2171" s="150" t="s">
        <v>226</v>
      </c>
      <c r="E2171" s="153" t="s">
        <v>19</v>
      </c>
      <c r="F2171" s="154" t="s">
        <v>4407</v>
      </c>
      <c r="H2171" s="155">
        <v>5.61</v>
      </c>
      <c r="I2171" s="156"/>
      <c r="L2171" s="152"/>
      <c r="M2171" s="157"/>
      <c r="T2171" s="158"/>
      <c r="AT2171" s="153" t="s">
        <v>226</v>
      </c>
      <c r="AU2171" s="153" t="s">
        <v>79</v>
      </c>
      <c r="AV2171" s="12" t="s">
        <v>79</v>
      </c>
      <c r="AW2171" s="12" t="s">
        <v>31</v>
      </c>
      <c r="AX2171" s="12" t="s">
        <v>69</v>
      </c>
      <c r="AY2171" s="153" t="s">
        <v>212</v>
      </c>
    </row>
    <row r="2172" spans="2:65" s="12" customFormat="1">
      <c r="B2172" s="152"/>
      <c r="D2172" s="150" t="s">
        <v>226</v>
      </c>
      <c r="E2172" s="153" t="s">
        <v>19</v>
      </c>
      <c r="F2172" s="154" t="s">
        <v>4408</v>
      </c>
      <c r="H2172" s="155">
        <v>7.4649999999999999</v>
      </c>
      <c r="I2172" s="156"/>
      <c r="L2172" s="152"/>
      <c r="M2172" s="157"/>
      <c r="T2172" s="158"/>
      <c r="AT2172" s="153" t="s">
        <v>226</v>
      </c>
      <c r="AU2172" s="153" t="s">
        <v>79</v>
      </c>
      <c r="AV2172" s="12" t="s">
        <v>79</v>
      </c>
      <c r="AW2172" s="12" t="s">
        <v>31</v>
      </c>
      <c r="AX2172" s="12" t="s">
        <v>69</v>
      </c>
      <c r="AY2172" s="153" t="s">
        <v>212</v>
      </c>
    </row>
    <row r="2173" spans="2:65" s="12" customFormat="1">
      <c r="B2173" s="152"/>
      <c r="D2173" s="150" t="s">
        <v>226</v>
      </c>
      <c r="E2173" s="153" t="s">
        <v>19</v>
      </c>
      <c r="F2173" s="154" t="s">
        <v>4409</v>
      </c>
      <c r="H2173" s="155">
        <v>8.91</v>
      </c>
      <c r="I2173" s="156"/>
      <c r="L2173" s="152"/>
      <c r="M2173" s="157"/>
      <c r="T2173" s="158"/>
      <c r="AT2173" s="153" t="s">
        <v>226</v>
      </c>
      <c r="AU2173" s="153" t="s">
        <v>79</v>
      </c>
      <c r="AV2173" s="12" t="s">
        <v>79</v>
      </c>
      <c r="AW2173" s="12" t="s">
        <v>31</v>
      </c>
      <c r="AX2173" s="12" t="s">
        <v>69</v>
      </c>
      <c r="AY2173" s="153" t="s">
        <v>212</v>
      </c>
    </row>
    <row r="2174" spans="2:65" s="13" customFormat="1">
      <c r="B2174" s="159"/>
      <c r="D2174" s="150" t="s">
        <v>226</v>
      </c>
      <c r="E2174" s="160" t="s">
        <v>19</v>
      </c>
      <c r="F2174" s="161" t="s">
        <v>228</v>
      </c>
      <c r="H2174" s="162">
        <v>41.104999999999997</v>
      </c>
      <c r="I2174" s="163"/>
      <c r="L2174" s="159"/>
      <c r="M2174" s="164"/>
      <c r="T2174" s="165"/>
      <c r="AT2174" s="160" t="s">
        <v>226</v>
      </c>
      <c r="AU2174" s="160" t="s">
        <v>79</v>
      </c>
      <c r="AV2174" s="13" t="s">
        <v>229</v>
      </c>
      <c r="AW2174" s="13" t="s">
        <v>31</v>
      </c>
      <c r="AX2174" s="13" t="s">
        <v>77</v>
      </c>
      <c r="AY2174" s="160" t="s">
        <v>212</v>
      </c>
    </row>
    <row r="2175" spans="2:65" s="1" customFormat="1" ht="21.75" customHeight="1">
      <c r="B2175" s="34"/>
      <c r="C2175" s="133" t="s">
        <v>2441</v>
      </c>
      <c r="D2175" s="133" t="s">
        <v>215</v>
      </c>
      <c r="E2175" s="134" t="s">
        <v>4410</v>
      </c>
      <c r="F2175" s="135" t="s">
        <v>4411</v>
      </c>
      <c r="G2175" s="136" t="s">
        <v>495</v>
      </c>
      <c r="H2175" s="137">
        <v>81.754000000000005</v>
      </c>
      <c r="I2175" s="138"/>
      <c r="J2175" s="139">
        <f>ROUND(I2175*H2175,2)</f>
        <v>0</v>
      </c>
      <c r="K2175" s="135" t="s">
        <v>219</v>
      </c>
      <c r="L2175" s="34"/>
      <c r="M2175" s="140" t="s">
        <v>19</v>
      </c>
      <c r="N2175" s="141" t="s">
        <v>40</v>
      </c>
      <c r="P2175" s="142">
        <f>O2175*H2175</f>
        <v>0</v>
      </c>
      <c r="Q2175" s="142">
        <v>1.2800000000000001E-3</v>
      </c>
      <c r="R2175" s="142">
        <f>Q2175*H2175</f>
        <v>0.10464512000000001</v>
      </c>
      <c r="S2175" s="142">
        <v>0</v>
      </c>
      <c r="T2175" s="143">
        <f>S2175*H2175</f>
        <v>0</v>
      </c>
      <c r="AR2175" s="144" t="s">
        <v>316</v>
      </c>
      <c r="AT2175" s="144" t="s">
        <v>215</v>
      </c>
      <c r="AU2175" s="144" t="s">
        <v>79</v>
      </c>
      <c r="AY2175" s="19" t="s">
        <v>212</v>
      </c>
      <c r="BE2175" s="145">
        <f>IF(N2175="základní",J2175,0)</f>
        <v>0</v>
      </c>
      <c r="BF2175" s="145">
        <f>IF(N2175="snížená",J2175,0)</f>
        <v>0</v>
      </c>
      <c r="BG2175" s="145">
        <f>IF(N2175="zákl. přenesená",J2175,0)</f>
        <v>0</v>
      </c>
      <c r="BH2175" s="145">
        <f>IF(N2175="sníž. přenesená",J2175,0)</f>
        <v>0</v>
      </c>
      <c r="BI2175" s="145">
        <f>IF(N2175="nulová",J2175,0)</f>
        <v>0</v>
      </c>
      <c r="BJ2175" s="19" t="s">
        <v>77</v>
      </c>
      <c r="BK2175" s="145">
        <f>ROUND(I2175*H2175,2)</f>
        <v>0</v>
      </c>
      <c r="BL2175" s="19" t="s">
        <v>316</v>
      </c>
      <c r="BM2175" s="144" t="s">
        <v>4412</v>
      </c>
    </row>
    <row r="2176" spans="2:65" s="1" customFormat="1">
      <c r="B2176" s="34"/>
      <c r="D2176" s="146" t="s">
        <v>222</v>
      </c>
      <c r="F2176" s="147" t="s">
        <v>4413</v>
      </c>
      <c r="I2176" s="148"/>
      <c r="L2176" s="34"/>
      <c r="M2176" s="149"/>
      <c r="T2176" s="55"/>
      <c r="AT2176" s="19" t="s">
        <v>222</v>
      </c>
      <c r="AU2176" s="19" t="s">
        <v>79</v>
      </c>
    </row>
    <row r="2177" spans="2:51" s="14" customFormat="1">
      <c r="B2177" s="170"/>
      <c r="D2177" s="150" t="s">
        <v>226</v>
      </c>
      <c r="E2177" s="171" t="s">
        <v>19</v>
      </c>
      <c r="F2177" s="172" t="s">
        <v>4414</v>
      </c>
      <c r="H2177" s="171" t="s">
        <v>19</v>
      </c>
      <c r="I2177" s="173"/>
      <c r="L2177" s="170"/>
      <c r="M2177" s="174"/>
      <c r="T2177" s="175"/>
      <c r="AT2177" s="171" t="s">
        <v>226</v>
      </c>
      <c r="AU2177" s="171" t="s">
        <v>79</v>
      </c>
      <c r="AV2177" s="14" t="s">
        <v>77</v>
      </c>
      <c r="AW2177" s="14" t="s">
        <v>31</v>
      </c>
      <c r="AX2177" s="14" t="s">
        <v>69</v>
      </c>
      <c r="AY2177" s="171" t="s">
        <v>212</v>
      </c>
    </row>
    <row r="2178" spans="2:51" s="14" customFormat="1" ht="22.5">
      <c r="B2178" s="170"/>
      <c r="D2178" s="150" t="s">
        <v>226</v>
      </c>
      <c r="E2178" s="171" t="s">
        <v>19</v>
      </c>
      <c r="F2178" s="172" t="s">
        <v>4415</v>
      </c>
      <c r="H2178" s="171" t="s">
        <v>19</v>
      </c>
      <c r="I2178" s="173"/>
      <c r="L2178" s="170"/>
      <c r="M2178" s="174"/>
      <c r="T2178" s="175"/>
      <c r="AT2178" s="171" t="s">
        <v>226</v>
      </c>
      <c r="AU2178" s="171" t="s">
        <v>79</v>
      </c>
      <c r="AV2178" s="14" t="s">
        <v>77</v>
      </c>
      <c r="AW2178" s="14" t="s">
        <v>31</v>
      </c>
      <c r="AX2178" s="14" t="s">
        <v>69</v>
      </c>
      <c r="AY2178" s="171" t="s">
        <v>212</v>
      </c>
    </row>
    <row r="2179" spans="2:51" s="14" customFormat="1">
      <c r="B2179" s="170"/>
      <c r="D2179" s="150" t="s">
        <v>226</v>
      </c>
      <c r="E2179" s="171" t="s">
        <v>19</v>
      </c>
      <c r="F2179" s="172" t="s">
        <v>4416</v>
      </c>
      <c r="H2179" s="171" t="s">
        <v>19</v>
      </c>
      <c r="I2179" s="173"/>
      <c r="L2179" s="170"/>
      <c r="M2179" s="174"/>
      <c r="T2179" s="175"/>
      <c r="AT2179" s="171" t="s">
        <v>226</v>
      </c>
      <c r="AU2179" s="171" t="s">
        <v>79</v>
      </c>
      <c r="AV2179" s="14" t="s">
        <v>77</v>
      </c>
      <c r="AW2179" s="14" t="s">
        <v>31</v>
      </c>
      <c r="AX2179" s="14" t="s">
        <v>69</v>
      </c>
      <c r="AY2179" s="171" t="s">
        <v>212</v>
      </c>
    </row>
    <row r="2180" spans="2:51" s="12" customFormat="1">
      <c r="B2180" s="152"/>
      <c r="D2180" s="150" t="s">
        <v>226</v>
      </c>
      <c r="E2180" s="153" t="s">
        <v>19</v>
      </c>
      <c r="F2180" s="154" t="s">
        <v>4417</v>
      </c>
      <c r="H2180" s="155">
        <v>5.2759999999999998</v>
      </c>
      <c r="I2180" s="156"/>
      <c r="L2180" s="152"/>
      <c r="M2180" s="157"/>
      <c r="T2180" s="158"/>
      <c r="AT2180" s="153" t="s">
        <v>226</v>
      </c>
      <c r="AU2180" s="153" t="s">
        <v>79</v>
      </c>
      <c r="AV2180" s="12" t="s">
        <v>79</v>
      </c>
      <c r="AW2180" s="12" t="s">
        <v>31</v>
      </c>
      <c r="AX2180" s="12" t="s">
        <v>69</v>
      </c>
      <c r="AY2180" s="153" t="s">
        <v>212</v>
      </c>
    </row>
    <row r="2181" spans="2:51" s="12" customFormat="1">
      <c r="B2181" s="152"/>
      <c r="D2181" s="150" t="s">
        <v>226</v>
      </c>
      <c r="E2181" s="153" t="s">
        <v>19</v>
      </c>
      <c r="F2181" s="154" t="s">
        <v>4418</v>
      </c>
      <c r="H2181" s="155">
        <v>5.2759999999999998</v>
      </c>
      <c r="I2181" s="156"/>
      <c r="L2181" s="152"/>
      <c r="M2181" s="157"/>
      <c r="T2181" s="158"/>
      <c r="AT2181" s="153" t="s">
        <v>226</v>
      </c>
      <c r="AU2181" s="153" t="s">
        <v>79</v>
      </c>
      <c r="AV2181" s="12" t="s">
        <v>79</v>
      </c>
      <c r="AW2181" s="12" t="s">
        <v>31</v>
      </c>
      <c r="AX2181" s="12" t="s">
        <v>69</v>
      </c>
      <c r="AY2181" s="153" t="s">
        <v>212</v>
      </c>
    </row>
    <row r="2182" spans="2:51" s="12" customFormat="1">
      <c r="B2182" s="152"/>
      <c r="D2182" s="150" t="s">
        <v>226</v>
      </c>
      <c r="E2182" s="153" t="s">
        <v>19</v>
      </c>
      <c r="F2182" s="154" t="s">
        <v>4419</v>
      </c>
      <c r="H2182" s="155">
        <v>5.2759999999999998</v>
      </c>
      <c r="I2182" s="156"/>
      <c r="L2182" s="152"/>
      <c r="M2182" s="157"/>
      <c r="T2182" s="158"/>
      <c r="AT2182" s="153" t="s">
        <v>226</v>
      </c>
      <c r="AU2182" s="153" t="s">
        <v>79</v>
      </c>
      <c r="AV2182" s="12" t="s">
        <v>79</v>
      </c>
      <c r="AW2182" s="12" t="s">
        <v>31</v>
      </c>
      <c r="AX2182" s="12" t="s">
        <v>69</v>
      </c>
      <c r="AY2182" s="153" t="s">
        <v>212</v>
      </c>
    </row>
    <row r="2183" spans="2:51" s="12" customFormat="1">
      <c r="B2183" s="152"/>
      <c r="D2183" s="150" t="s">
        <v>226</v>
      </c>
      <c r="E2183" s="153" t="s">
        <v>19</v>
      </c>
      <c r="F2183" s="154" t="s">
        <v>4420</v>
      </c>
      <c r="H2183" s="155">
        <v>5.2759999999999998</v>
      </c>
      <c r="I2183" s="156"/>
      <c r="L2183" s="152"/>
      <c r="M2183" s="157"/>
      <c r="T2183" s="158"/>
      <c r="AT2183" s="153" t="s">
        <v>226</v>
      </c>
      <c r="AU2183" s="153" t="s">
        <v>79</v>
      </c>
      <c r="AV2183" s="12" t="s">
        <v>79</v>
      </c>
      <c r="AW2183" s="12" t="s">
        <v>31</v>
      </c>
      <c r="AX2183" s="12" t="s">
        <v>69</v>
      </c>
      <c r="AY2183" s="153" t="s">
        <v>212</v>
      </c>
    </row>
    <row r="2184" spans="2:51" s="12" customFormat="1">
      <c r="B2184" s="152"/>
      <c r="D2184" s="150" t="s">
        <v>226</v>
      </c>
      <c r="E2184" s="153" t="s">
        <v>19</v>
      </c>
      <c r="F2184" s="154" t="s">
        <v>4421</v>
      </c>
      <c r="H2184" s="155">
        <v>5.2759999999999998</v>
      </c>
      <c r="I2184" s="156"/>
      <c r="L2184" s="152"/>
      <c r="M2184" s="157"/>
      <c r="T2184" s="158"/>
      <c r="AT2184" s="153" t="s">
        <v>226</v>
      </c>
      <c r="AU2184" s="153" t="s">
        <v>79</v>
      </c>
      <c r="AV2184" s="12" t="s">
        <v>79</v>
      </c>
      <c r="AW2184" s="12" t="s">
        <v>31</v>
      </c>
      <c r="AX2184" s="12" t="s">
        <v>69</v>
      </c>
      <c r="AY2184" s="153" t="s">
        <v>212</v>
      </c>
    </row>
    <row r="2185" spans="2:51" s="12" customFormat="1">
      <c r="B2185" s="152"/>
      <c r="D2185" s="150" t="s">
        <v>226</v>
      </c>
      <c r="E2185" s="153" t="s">
        <v>19</v>
      </c>
      <c r="F2185" s="154" t="s">
        <v>4422</v>
      </c>
      <c r="H2185" s="155">
        <v>5.2930000000000001</v>
      </c>
      <c r="I2185" s="156"/>
      <c r="L2185" s="152"/>
      <c r="M2185" s="157"/>
      <c r="T2185" s="158"/>
      <c r="AT2185" s="153" t="s">
        <v>226</v>
      </c>
      <c r="AU2185" s="153" t="s">
        <v>79</v>
      </c>
      <c r="AV2185" s="12" t="s">
        <v>79</v>
      </c>
      <c r="AW2185" s="12" t="s">
        <v>31</v>
      </c>
      <c r="AX2185" s="12" t="s">
        <v>69</v>
      </c>
      <c r="AY2185" s="153" t="s">
        <v>212</v>
      </c>
    </row>
    <row r="2186" spans="2:51" s="12" customFormat="1">
      <c r="B2186" s="152"/>
      <c r="D2186" s="150" t="s">
        <v>226</v>
      </c>
      <c r="E2186" s="153" t="s">
        <v>19</v>
      </c>
      <c r="F2186" s="154" t="s">
        <v>4423</v>
      </c>
      <c r="H2186" s="155">
        <v>5.2930000000000001</v>
      </c>
      <c r="I2186" s="156"/>
      <c r="L2186" s="152"/>
      <c r="M2186" s="157"/>
      <c r="T2186" s="158"/>
      <c r="AT2186" s="153" t="s">
        <v>226</v>
      </c>
      <c r="AU2186" s="153" t="s">
        <v>79</v>
      </c>
      <c r="AV2186" s="12" t="s">
        <v>79</v>
      </c>
      <c r="AW2186" s="12" t="s">
        <v>31</v>
      </c>
      <c r="AX2186" s="12" t="s">
        <v>69</v>
      </c>
      <c r="AY2186" s="153" t="s">
        <v>212</v>
      </c>
    </row>
    <row r="2187" spans="2:51" s="15" customFormat="1">
      <c r="B2187" s="176"/>
      <c r="D2187" s="150" t="s">
        <v>226</v>
      </c>
      <c r="E2187" s="177" t="s">
        <v>19</v>
      </c>
      <c r="F2187" s="178" t="s">
        <v>455</v>
      </c>
      <c r="H2187" s="179">
        <v>36.966000000000001</v>
      </c>
      <c r="I2187" s="180"/>
      <c r="L2187" s="176"/>
      <c r="M2187" s="181"/>
      <c r="T2187" s="182"/>
      <c r="AT2187" s="177" t="s">
        <v>226</v>
      </c>
      <c r="AU2187" s="177" t="s">
        <v>79</v>
      </c>
      <c r="AV2187" s="15" t="s">
        <v>236</v>
      </c>
      <c r="AW2187" s="15" t="s">
        <v>31</v>
      </c>
      <c r="AX2187" s="15" t="s">
        <v>69</v>
      </c>
      <c r="AY2187" s="177" t="s">
        <v>212</v>
      </c>
    </row>
    <row r="2188" spans="2:51" s="14" customFormat="1">
      <c r="B2188" s="170"/>
      <c r="D2188" s="150" t="s">
        <v>226</v>
      </c>
      <c r="E2188" s="171" t="s">
        <v>19</v>
      </c>
      <c r="F2188" s="172" t="s">
        <v>4424</v>
      </c>
      <c r="H2188" s="171" t="s">
        <v>19</v>
      </c>
      <c r="I2188" s="173"/>
      <c r="L2188" s="170"/>
      <c r="M2188" s="174"/>
      <c r="T2188" s="175"/>
      <c r="AT2188" s="171" t="s">
        <v>226</v>
      </c>
      <c r="AU2188" s="171" t="s">
        <v>79</v>
      </c>
      <c r="AV2188" s="14" t="s">
        <v>77</v>
      </c>
      <c r="AW2188" s="14" t="s">
        <v>31</v>
      </c>
      <c r="AX2188" s="14" t="s">
        <v>69</v>
      </c>
      <c r="AY2188" s="171" t="s">
        <v>212</v>
      </c>
    </row>
    <row r="2189" spans="2:51" s="12" customFormat="1">
      <c r="B2189" s="152"/>
      <c r="D2189" s="150" t="s">
        <v>226</v>
      </c>
      <c r="E2189" s="153" t="s">
        <v>19</v>
      </c>
      <c r="F2189" s="154" t="s">
        <v>4425</v>
      </c>
      <c r="H2189" s="155">
        <v>22.2</v>
      </c>
      <c r="I2189" s="156"/>
      <c r="L2189" s="152"/>
      <c r="M2189" s="157"/>
      <c r="T2189" s="158"/>
      <c r="AT2189" s="153" t="s">
        <v>226</v>
      </c>
      <c r="AU2189" s="153" t="s">
        <v>79</v>
      </c>
      <c r="AV2189" s="12" t="s">
        <v>79</v>
      </c>
      <c r="AW2189" s="12" t="s">
        <v>31</v>
      </c>
      <c r="AX2189" s="12" t="s">
        <v>69</v>
      </c>
      <c r="AY2189" s="153" t="s">
        <v>212</v>
      </c>
    </row>
    <row r="2190" spans="2:51" s="12" customFormat="1">
      <c r="B2190" s="152"/>
      <c r="D2190" s="150" t="s">
        <v>226</v>
      </c>
      <c r="E2190" s="153" t="s">
        <v>19</v>
      </c>
      <c r="F2190" s="154" t="s">
        <v>4426</v>
      </c>
      <c r="H2190" s="155">
        <v>22.588000000000001</v>
      </c>
      <c r="I2190" s="156"/>
      <c r="L2190" s="152"/>
      <c r="M2190" s="157"/>
      <c r="T2190" s="158"/>
      <c r="AT2190" s="153" t="s">
        <v>226</v>
      </c>
      <c r="AU2190" s="153" t="s">
        <v>79</v>
      </c>
      <c r="AV2190" s="12" t="s">
        <v>79</v>
      </c>
      <c r="AW2190" s="12" t="s">
        <v>31</v>
      </c>
      <c r="AX2190" s="12" t="s">
        <v>69</v>
      </c>
      <c r="AY2190" s="153" t="s">
        <v>212</v>
      </c>
    </row>
    <row r="2191" spans="2:51" s="15" customFormat="1">
      <c r="B2191" s="176"/>
      <c r="D2191" s="150" t="s">
        <v>226</v>
      </c>
      <c r="E2191" s="177" t="s">
        <v>19</v>
      </c>
      <c r="F2191" s="178" t="s">
        <v>455</v>
      </c>
      <c r="H2191" s="179">
        <v>44.787999999999997</v>
      </c>
      <c r="I2191" s="180"/>
      <c r="L2191" s="176"/>
      <c r="M2191" s="181"/>
      <c r="T2191" s="182"/>
      <c r="AT2191" s="177" t="s">
        <v>226</v>
      </c>
      <c r="AU2191" s="177" t="s">
        <v>79</v>
      </c>
      <c r="AV2191" s="15" t="s">
        <v>236</v>
      </c>
      <c r="AW2191" s="15" t="s">
        <v>31</v>
      </c>
      <c r="AX2191" s="15" t="s">
        <v>69</v>
      </c>
      <c r="AY2191" s="177" t="s">
        <v>212</v>
      </c>
    </row>
    <row r="2192" spans="2:51" s="13" customFormat="1">
      <c r="B2192" s="159"/>
      <c r="D2192" s="150" t="s">
        <v>226</v>
      </c>
      <c r="E2192" s="160" t="s">
        <v>19</v>
      </c>
      <c r="F2192" s="161" t="s">
        <v>228</v>
      </c>
      <c r="H2192" s="162">
        <v>81.754000000000005</v>
      </c>
      <c r="I2192" s="163"/>
      <c r="L2192" s="159"/>
      <c r="M2192" s="164"/>
      <c r="T2192" s="165"/>
      <c r="AT2192" s="160" t="s">
        <v>226</v>
      </c>
      <c r="AU2192" s="160" t="s">
        <v>79</v>
      </c>
      <c r="AV2192" s="13" t="s">
        <v>229</v>
      </c>
      <c r="AW2192" s="13" t="s">
        <v>31</v>
      </c>
      <c r="AX2192" s="13" t="s">
        <v>77</v>
      </c>
      <c r="AY2192" s="160" t="s">
        <v>212</v>
      </c>
    </row>
    <row r="2193" spans="2:65" s="1" customFormat="1" ht="16.5" customHeight="1">
      <c r="B2193" s="34"/>
      <c r="C2193" s="186" t="s">
        <v>2450</v>
      </c>
      <c r="D2193" s="186" t="s">
        <v>3107</v>
      </c>
      <c r="E2193" s="187" t="s">
        <v>4427</v>
      </c>
      <c r="F2193" s="188" t="s">
        <v>4428</v>
      </c>
      <c r="G2193" s="189" t="s">
        <v>495</v>
      </c>
      <c r="H2193" s="190">
        <v>179.85900000000001</v>
      </c>
      <c r="I2193" s="191"/>
      <c r="J2193" s="192">
        <f>ROUND(I2193*H2193,2)</f>
        <v>0</v>
      </c>
      <c r="K2193" s="188" t="s">
        <v>219</v>
      </c>
      <c r="L2193" s="193"/>
      <c r="M2193" s="194" t="s">
        <v>19</v>
      </c>
      <c r="N2193" s="195" t="s">
        <v>40</v>
      </c>
      <c r="P2193" s="142">
        <f>O2193*H2193</f>
        <v>0</v>
      </c>
      <c r="Q2193" s="142">
        <v>8.9999999999999993E-3</v>
      </c>
      <c r="R2193" s="142">
        <f>Q2193*H2193</f>
        <v>1.6187309999999999</v>
      </c>
      <c r="S2193" s="142">
        <v>0</v>
      </c>
      <c r="T2193" s="143">
        <f>S2193*H2193</f>
        <v>0</v>
      </c>
      <c r="AR2193" s="144" t="s">
        <v>631</v>
      </c>
      <c r="AT2193" s="144" t="s">
        <v>3107</v>
      </c>
      <c r="AU2193" s="144" t="s">
        <v>79</v>
      </c>
      <c r="AY2193" s="19" t="s">
        <v>212</v>
      </c>
      <c r="BE2193" s="145">
        <f>IF(N2193="základní",J2193,0)</f>
        <v>0</v>
      </c>
      <c r="BF2193" s="145">
        <f>IF(N2193="snížená",J2193,0)</f>
        <v>0</v>
      </c>
      <c r="BG2193" s="145">
        <f>IF(N2193="zákl. přenesená",J2193,0)</f>
        <v>0</v>
      </c>
      <c r="BH2193" s="145">
        <f>IF(N2193="sníž. přenesená",J2193,0)</f>
        <v>0</v>
      </c>
      <c r="BI2193" s="145">
        <f>IF(N2193="nulová",J2193,0)</f>
        <v>0</v>
      </c>
      <c r="BJ2193" s="19" t="s">
        <v>77</v>
      </c>
      <c r="BK2193" s="145">
        <f>ROUND(I2193*H2193,2)</f>
        <v>0</v>
      </c>
      <c r="BL2193" s="19" t="s">
        <v>316</v>
      </c>
      <c r="BM2193" s="144" t="s">
        <v>4429</v>
      </c>
    </row>
    <row r="2194" spans="2:65" s="14" customFormat="1" ht="22.5">
      <c r="B2194" s="170"/>
      <c r="D2194" s="150" t="s">
        <v>226</v>
      </c>
      <c r="E2194" s="171" t="s">
        <v>19</v>
      </c>
      <c r="F2194" s="172" t="s">
        <v>4430</v>
      </c>
      <c r="H2194" s="171" t="s">
        <v>19</v>
      </c>
      <c r="I2194" s="173"/>
      <c r="L2194" s="170"/>
      <c r="M2194" s="174"/>
      <c r="T2194" s="175"/>
      <c r="AT2194" s="171" t="s">
        <v>226</v>
      </c>
      <c r="AU2194" s="171" t="s">
        <v>79</v>
      </c>
      <c r="AV2194" s="14" t="s">
        <v>77</v>
      </c>
      <c r="AW2194" s="14" t="s">
        <v>31</v>
      </c>
      <c r="AX2194" s="14" t="s">
        <v>69</v>
      </c>
      <c r="AY2194" s="171" t="s">
        <v>212</v>
      </c>
    </row>
    <row r="2195" spans="2:65" s="14" customFormat="1">
      <c r="B2195" s="170"/>
      <c r="D2195" s="150" t="s">
        <v>226</v>
      </c>
      <c r="E2195" s="171" t="s">
        <v>19</v>
      </c>
      <c r="F2195" s="172" t="s">
        <v>4416</v>
      </c>
      <c r="H2195" s="171" t="s">
        <v>19</v>
      </c>
      <c r="I2195" s="173"/>
      <c r="L2195" s="170"/>
      <c r="M2195" s="174"/>
      <c r="T2195" s="175"/>
      <c r="AT2195" s="171" t="s">
        <v>226</v>
      </c>
      <c r="AU2195" s="171" t="s">
        <v>79</v>
      </c>
      <c r="AV2195" s="14" t="s">
        <v>77</v>
      </c>
      <c r="AW2195" s="14" t="s">
        <v>31</v>
      </c>
      <c r="AX2195" s="14" t="s">
        <v>69</v>
      </c>
      <c r="AY2195" s="171" t="s">
        <v>212</v>
      </c>
    </row>
    <row r="2196" spans="2:65" s="12" customFormat="1">
      <c r="B2196" s="152"/>
      <c r="D2196" s="150" t="s">
        <v>226</v>
      </c>
      <c r="E2196" s="153" t="s">
        <v>19</v>
      </c>
      <c r="F2196" s="154" t="s">
        <v>4431</v>
      </c>
      <c r="H2196" s="155">
        <v>11.606999999999999</v>
      </c>
      <c r="I2196" s="156"/>
      <c r="L2196" s="152"/>
      <c r="M2196" s="157"/>
      <c r="T2196" s="158"/>
      <c r="AT2196" s="153" t="s">
        <v>226</v>
      </c>
      <c r="AU2196" s="153" t="s">
        <v>79</v>
      </c>
      <c r="AV2196" s="12" t="s">
        <v>79</v>
      </c>
      <c r="AW2196" s="12" t="s">
        <v>31</v>
      </c>
      <c r="AX2196" s="12" t="s">
        <v>69</v>
      </c>
      <c r="AY2196" s="153" t="s">
        <v>212</v>
      </c>
    </row>
    <row r="2197" spans="2:65" s="12" customFormat="1">
      <c r="B2197" s="152"/>
      <c r="D2197" s="150" t="s">
        <v>226</v>
      </c>
      <c r="E2197" s="153" t="s">
        <v>19</v>
      </c>
      <c r="F2197" s="154" t="s">
        <v>4432</v>
      </c>
      <c r="H2197" s="155">
        <v>11.606999999999999</v>
      </c>
      <c r="I2197" s="156"/>
      <c r="L2197" s="152"/>
      <c r="M2197" s="157"/>
      <c r="T2197" s="158"/>
      <c r="AT2197" s="153" t="s">
        <v>226</v>
      </c>
      <c r="AU2197" s="153" t="s">
        <v>79</v>
      </c>
      <c r="AV2197" s="12" t="s">
        <v>79</v>
      </c>
      <c r="AW2197" s="12" t="s">
        <v>31</v>
      </c>
      <c r="AX2197" s="12" t="s">
        <v>69</v>
      </c>
      <c r="AY2197" s="153" t="s">
        <v>212</v>
      </c>
    </row>
    <row r="2198" spans="2:65" s="12" customFormat="1">
      <c r="B2198" s="152"/>
      <c r="D2198" s="150" t="s">
        <v>226</v>
      </c>
      <c r="E2198" s="153" t="s">
        <v>19</v>
      </c>
      <c r="F2198" s="154" t="s">
        <v>4433</v>
      </c>
      <c r="H2198" s="155">
        <v>11.606999999999999</v>
      </c>
      <c r="I2198" s="156"/>
      <c r="L2198" s="152"/>
      <c r="M2198" s="157"/>
      <c r="T2198" s="158"/>
      <c r="AT2198" s="153" t="s">
        <v>226</v>
      </c>
      <c r="AU2198" s="153" t="s">
        <v>79</v>
      </c>
      <c r="AV2198" s="12" t="s">
        <v>79</v>
      </c>
      <c r="AW2198" s="12" t="s">
        <v>31</v>
      </c>
      <c r="AX2198" s="12" t="s">
        <v>69</v>
      </c>
      <c r="AY2198" s="153" t="s">
        <v>212</v>
      </c>
    </row>
    <row r="2199" spans="2:65" s="12" customFormat="1">
      <c r="B2199" s="152"/>
      <c r="D2199" s="150" t="s">
        <v>226</v>
      </c>
      <c r="E2199" s="153" t="s">
        <v>19</v>
      </c>
      <c r="F2199" s="154" t="s">
        <v>4434</v>
      </c>
      <c r="H2199" s="155">
        <v>11.606999999999999</v>
      </c>
      <c r="I2199" s="156"/>
      <c r="L2199" s="152"/>
      <c r="M2199" s="157"/>
      <c r="T2199" s="158"/>
      <c r="AT2199" s="153" t="s">
        <v>226</v>
      </c>
      <c r="AU2199" s="153" t="s">
        <v>79</v>
      </c>
      <c r="AV2199" s="12" t="s">
        <v>79</v>
      </c>
      <c r="AW2199" s="12" t="s">
        <v>31</v>
      </c>
      <c r="AX2199" s="12" t="s">
        <v>69</v>
      </c>
      <c r="AY2199" s="153" t="s">
        <v>212</v>
      </c>
    </row>
    <row r="2200" spans="2:65" s="12" customFormat="1">
      <c r="B2200" s="152"/>
      <c r="D2200" s="150" t="s">
        <v>226</v>
      </c>
      <c r="E2200" s="153" t="s">
        <v>19</v>
      </c>
      <c r="F2200" s="154" t="s">
        <v>4435</v>
      </c>
      <c r="H2200" s="155">
        <v>11.606999999999999</v>
      </c>
      <c r="I2200" s="156"/>
      <c r="L2200" s="152"/>
      <c r="M2200" s="157"/>
      <c r="T2200" s="158"/>
      <c r="AT2200" s="153" t="s">
        <v>226</v>
      </c>
      <c r="AU2200" s="153" t="s">
        <v>79</v>
      </c>
      <c r="AV2200" s="12" t="s">
        <v>79</v>
      </c>
      <c r="AW2200" s="12" t="s">
        <v>31</v>
      </c>
      <c r="AX2200" s="12" t="s">
        <v>69</v>
      </c>
      <c r="AY2200" s="153" t="s">
        <v>212</v>
      </c>
    </row>
    <row r="2201" spans="2:65" s="12" customFormat="1">
      <c r="B2201" s="152"/>
      <c r="D2201" s="150" t="s">
        <v>226</v>
      </c>
      <c r="E2201" s="153" t="s">
        <v>19</v>
      </c>
      <c r="F2201" s="154" t="s">
        <v>4436</v>
      </c>
      <c r="H2201" s="155">
        <v>11.645</v>
      </c>
      <c r="I2201" s="156"/>
      <c r="L2201" s="152"/>
      <c r="M2201" s="157"/>
      <c r="T2201" s="158"/>
      <c r="AT2201" s="153" t="s">
        <v>226</v>
      </c>
      <c r="AU2201" s="153" t="s">
        <v>79</v>
      </c>
      <c r="AV2201" s="12" t="s">
        <v>79</v>
      </c>
      <c r="AW2201" s="12" t="s">
        <v>31</v>
      </c>
      <c r="AX2201" s="12" t="s">
        <v>69</v>
      </c>
      <c r="AY2201" s="153" t="s">
        <v>212</v>
      </c>
    </row>
    <row r="2202" spans="2:65" s="12" customFormat="1">
      <c r="B2202" s="152"/>
      <c r="D2202" s="150" t="s">
        <v>226</v>
      </c>
      <c r="E2202" s="153" t="s">
        <v>19</v>
      </c>
      <c r="F2202" s="154" t="s">
        <v>4437</v>
      </c>
      <c r="H2202" s="155">
        <v>11.645</v>
      </c>
      <c r="I2202" s="156"/>
      <c r="L2202" s="152"/>
      <c r="M2202" s="157"/>
      <c r="T2202" s="158"/>
      <c r="AT2202" s="153" t="s">
        <v>226</v>
      </c>
      <c r="AU2202" s="153" t="s">
        <v>79</v>
      </c>
      <c r="AV2202" s="12" t="s">
        <v>79</v>
      </c>
      <c r="AW2202" s="12" t="s">
        <v>31</v>
      </c>
      <c r="AX2202" s="12" t="s">
        <v>69</v>
      </c>
      <c r="AY2202" s="153" t="s">
        <v>212</v>
      </c>
    </row>
    <row r="2203" spans="2:65" s="15" customFormat="1">
      <c r="B2203" s="176"/>
      <c r="D2203" s="150" t="s">
        <v>226</v>
      </c>
      <c r="E2203" s="177" t="s">
        <v>19</v>
      </c>
      <c r="F2203" s="178" t="s">
        <v>455</v>
      </c>
      <c r="H2203" s="179">
        <v>81.325000000000003</v>
      </c>
      <c r="I2203" s="180"/>
      <c r="L2203" s="176"/>
      <c r="M2203" s="181"/>
      <c r="T2203" s="182"/>
      <c r="AT2203" s="177" t="s">
        <v>226</v>
      </c>
      <c r="AU2203" s="177" t="s">
        <v>79</v>
      </c>
      <c r="AV2203" s="15" t="s">
        <v>236</v>
      </c>
      <c r="AW2203" s="15" t="s">
        <v>31</v>
      </c>
      <c r="AX2203" s="15" t="s">
        <v>69</v>
      </c>
      <c r="AY2203" s="177" t="s">
        <v>212</v>
      </c>
    </row>
    <row r="2204" spans="2:65" s="14" customFormat="1">
      <c r="B2204" s="170"/>
      <c r="D2204" s="150" t="s">
        <v>226</v>
      </c>
      <c r="E2204" s="171" t="s">
        <v>19</v>
      </c>
      <c r="F2204" s="172" t="s">
        <v>4424</v>
      </c>
      <c r="H2204" s="171" t="s">
        <v>19</v>
      </c>
      <c r="I2204" s="173"/>
      <c r="L2204" s="170"/>
      <c r="M2204" s="174"/>
      <c r="T2204" s="175"/>
      <c r="AT2204" s="171" t="s">
        <v>226</v>
      </c>
      <c r="AU2204" s="171" t="s">
        <v>79</v>
      </c>
      <c r="AV2204" s="14" t="s">
        <v>77</v>
      </c>
      <c r="AW2204" s="14" t="s">
        <v>31</v>
      </c>
      <c r="AX2204" s="14" t="s">
        <v>69</v>
      </c>
      <c r="AY2204" s="171" t="s">
        <v>212</v>
      </c>
    </row>
    <row r="2205" spans="2:65" s="12" customFormat="1">
      <c r="B2205" s="152"/>
      <c r="D2205" s="150" t="s">
        <v>226</v>
      </c>
      <c r="E2205" s="153" t="s">
        <v>19</v>
      </c>
      <c r="F2205" s="154" t="s">
        <v>4438</v>
      </c>
      <c r="H2205" s="155">
        <v>48.84</v>
      </c>
      <c r="I2205" s="156"/>
      <c r="L2205" s="152"/>
      <c r="M2205" s="157"/>
      <c r="T2205" s="158"/>
      <c r="AT2205" s="153" t="s">
        <v>226</v>
      </c>
      <c r="AU2205" s="153" t="s">
        <v>79</v>
      </c>
      <c r="AV2205" s="12" t="s">
        <v>79</v>
      </c>
      <c r="AW2205" s="12" t="s">
        <v>31</v>
      </c>
      <c r="AX2205" s="12" t="s">
        <v>69</v>
      </c>
      <c r="AY2205" s="153" t="s">
        <v>212</v>
      </c>
    </row>
    <row r="2206" spans="2:65" s="12" customFormat="1">
      <c r="B2206" s="152"/>
      <c r="D2206" s="150" t="s">
        <v>226</v>
      </c>
      <c r="E2206" s="153" t="s">
        <v>19</v>
      </c>
      <c r="F2206" s="154" t="s">
        <v>4439</v>
      </c>
      <c r="H2206" s="155">
        <v>49.694000000000003</v>
      </c>
      <c r="I2206" s="156"/>
      <c r="L2206" s="152"/>
      <c r="M2206" s="157"/>
      <c r="T2206" s="158"/>
      <c r="AT2206" s="153" t="s">
        <v>226</v>
      </c>
      <c r="AU2206" s="153" t="s">
        <v>79</v>
      </c>
      <c r="AV2206" s="12" t="s">
        <v>79</v>
      </c>
      <c r="AW2206" s="12" t="s">
        <v>31</v>
      </c>
      <c r="AX2206" s="12" t="s">
        <v>69</v>
      </c>
      <c r="AY2206" s="153" t="s">
        <v>212</v>
      </c>
    </row>
    <row r="2207" spans="2:65" s="15" customFormat="1">
      <c r="B2207" s="176"/>
      <c r="D2207" s="150" t="s">
        <v>226</v>
      </c>
      <c r="E2207" s="177" t="s">
        <v>19</v>
      </c>
      <c r="F2207" s="178" t="s">
        <v>455</v>
      </c>
      <c r="H2207" s="179">
        <v>98.534000000000006</v>
      </c>
      <c r="I2207" s="180"/>
      <c r="L2207" s="176"/>
      <c r="M2207" s="181"/>
      <c r="T2207" s="182"/>
      <c r="AT2207" s="177" t="s">
        <v>226</v>
      </c>
      <c r="AU2207" s="177" t="s">
        <v>79</v>
      </c>
      <c r="AV2207" s="15" t="s">
        <v>236</v>
      </c>
      <c r="AW2207" s="15" t="s">
        <v>31</v>
      </c>
      <c r="AX2207" s="15" t="s">
        <v>69</v>
      </c>
      <c r="AY2207" s="177" t="s">
        <v>212</v>
      </c>
    </row>
    <row r="2208" spans="2:65" s="13" customFormat="1">
      <c r="B2208" s="159"/>
      <c r="D2208" s="150" t="s">
        <v>226</v>
      </c>
      <c r="E2208" s="160" t="s">
        <v>19</v>
      </c>
      <c r="F2208" s="161" t="s">
        <v>228</v>
      </c>
      <c r="H2208" s="162">
        <v>179.85900000000001</v>
      </c>
      <c r="I2208" s="163"/>
      <c r="L2208" s="159"/>
      <c r="M2208" s="164"/>
      <c r="T2208" s="165"/>
      <c r="AT2208" s="160" t="s">
        <v>226</v>
      </c>
      <c r="AU2208" s="160" t="s">
        <v>79</v>
      </c>
      <c r="AV2208" s="13" t="s">
        <v>229</v>
      </c>
      <c r="AW2208" s="13" t="s">
        <v>31</v>
      </c>
      <c r="AX2208" s="13" t="s">
        <v>77</v>
      </c>
      <c r="AY2208" s="160" t="s">
        <v>212</v>
      </c>
    </row>
    <row r="2209" spans="2:65" s="1" customFormat="1" ht="16.5" customHeight="1">
      <c r="B2209" s="34"/>
      <c r="C2209" s="186" t="s">
        <v>2482</v>
      </c>
      <c r="D2209" s="186" t="s">
        <v>3107</v>
      </c>
      <c r="E2209" s="187" t="s">
        <v>4440</v>
      </c>
      <c r="F2209" s="188" t="s">
        <v>4441</v>
      </c>
      <c r="G2209" s="189" t="s">
        <v>495</v>
      </c>
      <c r="H2209" s="190">
        <v>179.85900000000001</v>
      </c>
      <c r="I2209" s="191"/>
      <c r="J2209" s="192">
        <f>ROUND(I2209*H2209,2)</f>
        <v>0</v>
      </c>
      <c r="K2209" s="188" t="s">
        <v>219</v>
      </c>
      <c r="L2209" s="193"/>
      <c r="M2209" s="194" t="s">
        <v>19</v>
      </c>
      <c r="N2209" s="195" t="s">
        <v>40</v>
      </c>
      <c r="P2209" s="142">
        <f>O2209*H2209</f>
        <v>0</v>
      </c>
      <c r="Q2209" s="142">
        <v>1.2800000000000001E-2</v>
      </c>
      <c r="R2209" s="142">
        <f>Q2209*H2209</f>
        <v>2.3021952000000003</v>
      </c>
      <c r="S2209" s="142">
        <v>0</v>
      </c>
      <c r="T2209" s="143">
        <f>S2209*H2209</f>
        <v>0</v>
      </c>
      <c r="AR2209" s="144" t="s">
        <v>631</v>
      </c>
      <c r="AT2209" s="144" t="s">
        <v>3107</v>
      </c>
      <c r="AU2209" s="144" t="s">
        <v>79</v>
      </c>
      <c r="AY2209" s="19" t="s">
        <v>212</v>
      </c>
      <c r="BE2209" s="145">
        <f>IF(N2209="základní",J2209,0)</f>
        <v>0</v>
      </c>
      <c r="BF2209" s="145">
        <f>IF(N2209="snížená",J2209,0)</f>
        <v>0</v>
      </c>
      <c r="BG2209" s="145">
        <f>IF(N2209="zákl. přenesená",J2209,0)</f>
        <v>0</v>
      </c>
      <c r="BH2209" s="145">
        <f>IF(N2209="sníž. přenesená",J2209,0)</f>
        <v>0</v>
      </c>
      <c r="BI2209" s="145">
        <f>IF(N2209="nulová",J2209,0)</f>
        <v>0</v>
      </c>
      <c r="BJ2209" s="19" t="s">
        <v>77</v>
      </c>
      <c r="BK2209" s="145">
        <f>ROUND(I2209*H2209,2)</f>
        <v>0</v>
      </c>
      <c r="BL2209" s="19" t="s">
        <v>316</v>
      </c>
      <c r="BM2209" s="144" t="s">
        <v>4442</v>
      </c>
    </row>
    <row r="2210" spans="2:65" s="14" customFormat="1" ht="22.5">
      <c r="B2210" s="170"/>
      <c r="D2210" s="150" t="s">
        <v>226</v>
      </c>
      <c r="E2210" s="171" t="s">
        <v>19</v>
      </c>
      <c r="F2210" s="172" t="s">
        <v>4443</v>
      </c>
      <c r="H2210" s="171" t="s">
        <v>19</v>
      </c>
      <c r="I2210" s="173"/>
      <c r="L2210" s="170"/>
      <c r="M2210" s="174"/>
      <c r="T2210" s="175"/>
      <c r="AT2210" s="171" t="s">
        <v>226</v>
      </c>
      <c r="AU2210" s="171" t="s">
        <v>79</v>
      </c>
      <c r="AV2210" s="14" t="s">
        <v>77</v>
      </c>
      <c r="AW2210" s="14" t="s">
        <v>31</v>
      </c>
      <c r="AX2210" s="14" t="s">
        <v>69</v>
      </c>
      <c r="AY2210" s="171" t="s">
        <v>212</v>
      </c>
    </row>
    <row r="2211" spans="2:65" s="14" customFormat="1">
      <c r="B2211" s="170"/>
      <c r="D2211" s="150" t="s">
        <v>226</v>
      </c>
      <c r="E2211" s="171" t="s">
        <v>19</v>
      </c>
      <c r="F2211" s="172" t="s">
        <v>4416</v>
      </c>
      <c r="H2211" s="171" t="s">
        <v>19</v>
      </c>
      <c r="I2211" s="173"/>
      <c r="L2211" s="170"/>
      <c r="M2211" s="174"/>
      <c r="T2211" s="175"/>
      <c r="AT2211" s="171" t="s">
        <v>226</v>
      </c>
      <c r="AU2211" s="171" t="s">
        <v>79</v>
      </c>
      <c r="AV2211" s="14" t="s">
        <v>77</v>
      </c>
      <c r="AW2211" s="14" t="s">
        <v>31</v>
      </c>
      <c r="AX2211" s="14" t="s">
        <v>69</v>
      </c>
      <c r="AY2211" s="171" t="s">
        <v>212</v>
      </c>
    </row>
    <row r="2212" spans="2:65" s="12" customFormat="1">
      <c r="B2212" s="152"/>
      <c r="D2212" s="150" t="s">
        <v>226</v>
      </c>
      <c r="E2212" s="153" t="s">
        <v>19</v>
      </c>
      <c r="F2212" s="154" t="s">
        <v>4431</v>
      </c>
      <c r="H2212" s="155">
        <v>11.606999999999999</v>
      </c>
      <c r="I2212" s="156"/>
      <c r="L2212" s="152"/>
      <c r="M2212" s="157"/>
      <c r="T2212" s="158"/>
      <c r="AT2212" s="153" t="s">
        <v>226</v>
      </c>
      <c r="AU2212" s="153" t="s">
        <v>79</v>
      </c>
      <c r="AV2212" s="12" t="s">
        <v>79</v>
      </c>
      <c r="AW2212" s="12" t="s">
        <v>31</v>
      </c>
      <c r="AX2212" s="12" t="s">
        <v>69</v>
      </c>
      <c r="AY2212" s="153" t="s">
        <v>212</v>
      </c>
    </row>
    <row r="2213" spans="2:65" s="12" customFormat="1">
      <c r="B2213" s="152"/>
      <c r="D2213" s="150" t="s">
        <v>226</v>
      </c>
      <c r="E2213" s="153" t="s">
        <v>19</v>
      </c>
      <c r="F2213" s="154" t="s">
        <v>4432</v>
      </c>
      <c r="H2213" s="155">
        <v>11.606999999999999</v>
      </c>
      <c r="I2213" s="156"/>
      <c r="L2213" s="152"/>
      <c r="M2213" s="157"/>
      <c r="T2213" s="158"/>
      <c r="AT2213" s="153" t="s">
        <v>226</v>
      </c>
      <c r="AU2213" s="153" t="s">
        <v>79</v>
      </c>
      <c r="AV2213" s="12" t="s">
        <v>79</v>
      </c>
      <c r="AW2213" s="12" t="s">
        <v>31</v>
      </c>
      <c r="AX2213" s="12" t="s">
        <v>69</v>
      </c>
      <c r="AY2213" s="153" t="s">
        <v>212</v>
      </c>
    </row>
    <row r="2214" spans="2:65" s="12" customFormat="1">
      <c r="B2214" s="152"/>
      <c r="D2214" s="150" t="s">
        <v>226</v>
      </c>
      <c r="E2214" s="153" t="s">
        <v>19</v>
      </c>
      <c r="F2214" s="154" t="s">
        <v>4433</v>
      </c>
      <c r="H2214" s="155">
        <v>11.606999999999999</v>
      </c>
      <c r="I2214" s="156"/>
      <c r="L2214" s="152"/>
      <c r="M2214" s="157"/>
      <c r="T2214" s="158"/>
      <c r="AT2214" s="153" t="s">
        <v>226</v>
      </c>
      <c r="AU2214" s="153" t="s">
        <v>79</v>
      </c>
      <c r="AV2214" s="12" t="s">
        <v>79</v>
      </c>
      <c r="AW2214" s="12" t="s">
        <v>31</v>
      </c>
      <c r="AX2214" s="12" t="s">
        <v>69</v>
      </c>
      <c r="AY2214" s="153" t="s">
        <v>212</v>
      </c>
    </row>
    <row r="2215" spans="2:65" s="12" customFormat="1">
      <c r="B2215" s="152"/>
      <c r="D2215" s="150" t="s">
        <v>226</v>
      </c>
      <c r="E2215" s="153" t="s">
        <v>19</v>
      </c>
      <c r="F2215" s="154" t="s">
        <v>4434</v>
      </c>
      <c r="H2215" s="155">
        <v>11.606999999999999</v>
      </c>
      <c r="I2215" s="156"/>
      <c r="L2215" s="152"/>
      <c r="M2215" s="157"/>
      <c r="T2215" s="158"/>
      <c r="AT2215" s="153" t="s">
        <v>226</v>
      </c>
      <c r="AU2215" s="153" t="s">
        <v>79</v>
      </c>
      <c r="AV2215" s="12" t="s">
        <v>79</v>
      </c>
      <c r="AW2215" s="12" t="s">
        <v>31</v>
      </c>
      <c r="AX2215" s="12" t="s">
        <v>69</v>
      </c>
      <c r="AY2215" s="153" t="s">
        <v>212</v>
      </c>
    </row>
    <row r="2216" spans="2:65" s="12" customFormat="1">
      <c r="B2216" s="152"/>
      <c r="D2216" s="150" t="s">
        <v>226</v>
      </c>
      <c r="E2216" s="153" t="s">
        <v>19</v>
      </c>
      <c r="F2216" s="154" t="s">
        <v>4435</v>
      </c>
      <c r="H2216" s="155">
        <v>11.606999999999999</v>
      </c>
      <c r="I2216" s="156"/>
      <c r="L2216" s="152"/>
      <c r="M2216" s="157"/>
      <c r="T2216" s="158"/>
      <c r="AT2216" s="153" t="s">
        <v>226</v>
      </c>
      <c r="AU2216" s="153" t="s">
        <v>79</v>
      </c>
      <c r="AV2216" s="12" t="s">
        <v>79</v>
      </c>
      <c r="AW2216" s="12" t="s">
        <v>31</v>
      </c>
      <c r="AX2216" s="12" t="s">
        <v>69</v>
      </c>
      <c r="AY2216" s="153" t="s">
        <v>212</v>
      </c>
    </row>
    <row r="2217" spans="2:65" s="12" customFormat="1">
      <c r="B2217" s="152"/>
      <c r="D2217" s="150" t="s">
        <v>226</v>
      </c>
      <c r="E2217" s="153" t="s">
        <v>19</v>
      </c>
      <c r="F2217" s="154" t="s">
        <v>4436</v>
      </c>
      <c r="H2217" s="155">
        <v>11.645</v>
      </c>
      <c r="I2217" s="156"/>
      <c r="L2217" s="152"/>
      <c r="M2217" s="157"/>
      <c r="T2217" s="158"/>
      <c r="AT2217" s="153" t="s">
        <v>226</v>
      </c>
      <c r="AU2217" s="153" t="s">
        <v>79</v>
      </c>
      <c r="AV2217" s="12" t="s">
        <v>79</v>
      </c>
      <c r="AW2217" s="12" t="s">
        <v>31</v>
      </c>
      <c r="AX2217" s="12" t="s">
        <v>69</v>
      </c>
      <c r="AY2217" s="153" t="s">
        <v>212</v>
      </c>
    </row>
    <row r="2218" spans="2:65" s="12" customFormat="1">
      <c r="B2218" s="152"/>
      <c r="D2218" s="150" t="s">
        <v>226</v>
      </c>
      <c r="E2218" s="153" t="s">
        <v>19</v>
      </c>
      <c r="F2218" s="154" t="s">
        <v>4437</v>
      </c>
      <c r="H2218" s="155">
        <v>11.645</v>
      </c>
      <c r="I2218" s="156"/>
      <c r="L2218" s="152"/>
      <c r="M2218" s="157"/>
      <c r="T2218" s="158"/>
      <c r="AT2218" s="153" t="s">
        <v>226</v>
      </c>
      <c r="AU2218" s="153" t="s">
        <v>79</v>
      </c>
      <c r="AV2218" s="12" t="s">
        <v>79</v>
      </c>
      <c r="AW2218" s="12" t="s">
        <v>31</v>
      </c>
      <c r="AX2218" s="12" t="s">
        <v>69</v>
      </c>
      <c r="AY2218" s="153" t="s">
        <v>212</v>
      </c>
    </row>
    <row r="2219" spans="2:65" s="15" customFormat="1">
      <c r="B2219" s="176"/>
      <c r="D2219" s="150" t="s">
        <v>226</v>
      </c>
      <c r="E2219" s="177" t="s">
        <v>19</v>
      </c>
      <c r="F2219" s="178" t="s">
        <v>455</v>
      </c>
      <c r="H2219" s="179">
        <v>81.325000000000003</v>
      </c>
      <c r="I2219" s="180"/>
      <c r="L2219" s="176"/>
      <c r="M2219" s="181"/>
      <c r="T2219" s="182"/>
      <c r="AT2219" s="177" t="s">
        <v>226</v>
      </c>
      <c r="AU2219" s="177" t="s">
        <v>79</v>
      </c>
      <c r="AV2219" s="15" t="s">
        <v>236</v>
      </c>
      <c r="AW2219" s="15" t="s">
        <v>31</v>
      </c>
      <c r="AX2219" s="15" t="s">
        <v>69</v>
      </c>
      <c r="AY2219" s="177" t="s">
        <v>212</v>
      </c>
    </row>
    <row r="2220" spans="2:65" s="14" customFormat="1">
      <c r="B2220" s="170"/>
      <c r="D2220" s="150" t="s">
        <v>226</v>
      </c>
      <c r="E2220" s="171" t="s">
        <v>19</v>
      </c>
      <c r="F2220" s="172" t="s">
        <v>4424</v>
      </c>
      <c r="H2220" s="171" t="s">
        <v>19</v>
      </c>
      <c r="I2220" s="173"/>
      <c r="L2220" s="170"/>
      <c r="M2220" s="174"/>
      <c r="T2220" s="175"/>
      <c r="AT2220" s="171" t="s">
        <v>226</v>
      </c>
      <c r="AU2220" s="171" t="s">
        <v>79</v>
      </c>
      <c r="AV2220" s="14" t="s">
        <v>77</v>
      </c>
      <c r="AW2220" s="14" t="s">
        <v>31</v>
      </c>
      <c r="AX2220" s="14" t="s">
        <v>69</v>
      </c>
      <c r="AY2220" s="171" t="s">
        <v>212</v>
      </c>
    </row>
    <row r="2221" spans="2:65" s="12" customFormat="1">
      <c r="B2221" s="152"/>
      <c r="D2221" s="150" t="s">
        <v>226</v>
      </c>
      <c r="E2221" s="153" t="s">
        <v>19</v>
      </c>
      <c r="F2221" s="154" t="s">
        <v>4438</v>
      </c>
      <c r="H2221" s="155">
        <v>48.84</v>
      </c>
      <c r="I2221" s="156"/>
      <c r="L2221" s="152"/>
      <c r="M2221" s="157"/>
      <c r="T2221" s="158"/>
      <c r="AT2221" s="153" t="s">
        <v>226</v>
      </c>
      <c r="AU2221" s="153" t="s">
        <v>79</v>
      </c>
      <c r="AV2221" s="12" t="s">
        <v>79</v>
      </c>
      <c r="AW2221" s="12" t="s">
        <v>31</v>
      </c>
      <c r="AX2221" s="12" t="s">
        <v>69</v>
      </c>
      <c r="AY2221" s="153" t="s">
        <v>212</v>
      </c>
    </row>
    <row r="2222" spans="2:65" s="12" customFormat="1">
      <c r="B2222" s="152"/>
      <c r="D2222" s="150" t="s">
        <v>226</v>
      </c>
      <c r="E2222" s="153" t="s">
        <v>19</v>
      </c>
      <c r="F2222" s="154" t="s">
        <v>4439</v>
      </c>
      <c r="H2222" s="155">
        <v>49.694000000000003</v>
      </c>
      <c r="I2222" s="156"/>
      <c r="L2222" s="152"/>
      <c r="M2222" s="157"/>
      <c r="T2222" s="158"/>
      <c r="AT2222" s="153" t="s">
        <v>226</v>
      </c>
      <c r="AU2222" s="153" t="s">
        <v>79</v>
      </c>
      <c r="AV2222" s="12" t="s">
        <v>79</v>
      </c>
      <c r="AW2222" s="12" t="s">
        <v>31</v>
      </c>
      <c r="AX2222" s="12" t="s">
        <v>69</v>
      </c>
      <c r="AY2222" s="153" t="s">
        <v>212</v>
      </c>
    </row>
    <row r="2223" spans="2:65" s="15" customFormat="1">
      <c r="B2223" s="176"/>
      <c r="D2223" s="150" t="s">
        <v>226</v>
      </c>
      <c r="E2223" s="177" t="s">
        <v>19</v>
      </c>
      <c r="F2223" s="178" t="s">
        <v>455</v>
      </c>
      <c r="H2223" s="179">
        <v>98.534000000000006</v>
      </c>
      <c r="I2223" s="180"/>
      <c r="L2223" s="176"/>
      <c r="M2223" s="181"/>
      <c r="T2223" s="182"/>
      <c r="AT2223" s="177" t="s">
        <v>226</v>
      </c>
      <c r="AU2223" s="177" t="s">
        <v>79</v>
      </c>
      <c r="AV2223" s="15" t="s">
        <v>236</v>
      </c>
      <c r="AW2223" s="15" t="s">
        <v>31</v>
      </c>
      <c r="AX2223" s="15" t="s">
        <v>69</v>
      </c>
      <c r="AY2223" s="177" t="s">
        <v>212</v>
      </c>
    </row>
    <row r="2224" spans="2:65" s="13" customFormat="1">
      <c r="B2224" s="159"/>
      <c r="D2224" s="150" t="s">
        <v>226</v>
      </c>
      <c r="E2224" s="160" t="s">
        <v>19</v>
      </c>
      <c r="F2224" s="161" t="s">
        <v>228</v>
      </c>
      <c r="H2224" s="162">
        <v>179.85900000000001</v>
      </c>
      <c r="I2224" s="163"/>
      <c r="L2224" s="159"/>
      <c r="M2224" s="164"/>
      <c r="T2224" s="165"/>
      <c r="AT2224" s="160" t="s">
        <v>226</v>
      </c>
      <c r="AU2224" s="160" t="s">
        <v>79</v>
      </c>
      <c r="AV2224" s="13" t="s">
        <v>229</v>
      </c>
      <c r="AW2224" s="13" t="s">
        <v>31</v>
      </c>
      <c r="AX2224" s="13" t="s">
        <v>77</v>
      </c>
      <c r="AY2224" s="160" t="s">
        <v>212</v>
      </c>
    </row>
    <row r="2225" spans="2:65" s="1" customFormat="1" ht="24.2" customHeight="1">
      <c r="B2225" s="34"/>
      <c r="C2225" s="133" t="s">
        <v>2489</v>
      </c>
      <c r="D2225" s="133" t="s">
        <v>215</v>
      </c>
      <c r="E2225" s="134" t="s">
        <v>4444</v>
      </c>
      <c r="F2225" s="135" t="s">
        <v>4445</v>
      </c>
      <c r="G2225" s="136" t="s">
        <v>536</v>
      </c>
      <c r="H2225" s="137">
        <v>778.21</v>
      </c>
      <c r="I2225" s="138"/>
      <c r="J2225" s="139">
        <f>ROUND(I2225*H2225,2)</f>
        <v>0</v>
      </c>
      <c r="K2225" s="135" t="s">
        <v>219</v>
      </c>
      <c r="L2225" s="34"/>
      <c r="M2225" s="140" t="s">
        <v>19</v>
      </c>
      <c r="N2225" s="141" t="s">
        <v>40</v>
      </c>
      <c r="P2225" s="142">
        <f>O2225*H2225</f>
        <v>0</v>
      </c>
      <c r="Q2225" s="142">
        <v>1.6199999999999999E-3</v>
      </c>
      <c r="R2225" s="142">
        <f>Q2225*H2225</f>
        <v>1.2607002</v>
      </c>
      <c r="S2225" s="142">
        <v>0</v>
      </c>
      <c r="T2225" s="143">
        <f>S2225*H2225</f>
        <v>0</v>
      </c>
      <c r="AR2225" s="144" t="s">
        <v>316</v>
      </c>
      <c r="AT2225" s="144" t="s">
        <v>215</v>
      </c>
      <c r="AU2225" s="144" t="s">
        <v>79</v>
      </c>
      <c r="AY2225" s="19" t="s">
        <v>212</v>
      </c>
      <c r="BE2225" s="145">
        <f>IF(N2225="základní",J2225,0)</f>
        <v>0</v>
      </c>
      <c r="BF2225" s="145">
        <f>IF(N2225="snížená",J2225,0)</f>
        <v>0</v>
      </c>
      <c r="BG2225" s="145">
        <f>IF(N2225="zákl. přenesená",J2225,0)</f>
        <v>0</v>
      </c>
      <c r="BH2225" s="145">
        <f>IF(N2225="sníž. přenesená",J2225,0)</f>
        <v>0</v>
      </c>
      <c r="BI2225" s="145">
        <f>IF(N2225="nulová",J2225,0)</f>
        <v>0</v>
      </c>
      <c r="BJ2225" s="19" t="s">
        <v>77</v>
      </c>
      <c r="BK2225" s="145">
        <f>ROUND(I2225*H2225,2)</f>
        <v>0</v>
      </c>
      <c r="BL2225" s="19" t="s">
        <v>316</v>
      </c>
      <c r="BM2225" s="144" t="s">
        <v>4446</v>
      </c>
    </row>
    <row r="2226" spans="2:65" s="1" customFormat="1">
      <c r="B2226" s="34"/>
      <c r="D2226" s="146" t="s">
        <v>222</v>
      </c>
      <c r="F2226" s="147" t="s">
        <v>4447</v>
      </c>
      <c r="I2226" s="148"/>
      <c r="L2226" s="34"/>
      <c r="M2226" s="149"/>
      <c r="T2226" s="55"/>
      <c r="AT2226" s="19" t="s">
        <v>222</v>
      </c>
      <c r="AU2226" s="19" t="s">
        <v>79</v>
      </c>
    </row>
    <row r="2227" spans="2:65" s="14" customFormat="1">
      <c r="B2227" s="170"/>
      <c r="D2227" s="150" t="s">
        <v>226</v>
      </c>
      <c r="E2227" s="171" t="s">
        <v>19</v>
      </c>
      <c r="F2227" s="172" t="s">
        <v>4448</v>
      </c>
      <c r="H2227" s="171" t="s">
        <v>19</v>
      </c>
      <c r="I2227" s="173"/>
      <c r="L2227" s="170"/>
      <c r="M2227" s="174"/>
      <c r="T2227" s="175"/>
      <c r="AT2227" s="171" t="s">
        <v>226</v>
      </c>
      <c r="AU2227" s="171" t="s">
        <v>79</v>
      </c>
      <c r="AV2227" s="14" t="s">
        <v>77</v>
      </c>
      <c r="AW2227" s="14" t="s">
        <v>31</v>
      </c>
      <c r="AX2227" s="14" t="s">
        <v>69</v>
      </c>
      <c r="AY2227" s="171" t="s">
        <v>212</v>
      </c>
    </row>
    <row r="2228" spans="2:65" s="12" customFormat="1">
      <c r="B2228" s="152"/>
      <c r="D2228" s="150" t="s">
        <v>226</v>
      </c>
      <c r="E2228" s="153" t="s">
        <v>19</v>
      </c>
      <c r="F2228" s="154" t="s">
        <v>4449</v>
      </c>
      <c r="H2228" s="155">
        <v>13.4</v>
      </c>
      <c r="I2228" s="156"/>
      <c r="L2228" s="152"/>
      <c r="M2228" s="157"/>
      <c r="T2228" s="158"/>
      <c r="AT2228" s="153" t="s">
        <v>226</v>
      </c>
      <c r="AU2228" s="153" t="s">
        <v>79</v>
      </c>
      <c r="AV2228" s="12" t="s">
        <v>79</v>
      </c>
      <c r="AW2228" s="12" t="s">
        <v>31</v>
      </c>
      <c r="AX2228" s="12" t="s">
        <v>69</v>
      </c>
      <c r="AY2228" s="153" t="s">
        <v>212</v>
      </c>
    </row>
    <row r="2229" spans="2:65" s="12" customFormat="1">
      <c r="B2229" s="152"/>
      <c r="D2229" s="150" t="s">
        <v>226</v>
      </c>
      <c r="E2229" s="153" t="s">
        <v>19</v>
      </c>
      <c r="F2229" s="154" t="s">
        <v>4450</v>
      </c>
      <c r="H2229" s="155">
        <v>13.4</v>
      </c>
      <c r="I2229" s="156"/>
      <c r="L2229" s="152"/>
      <c r="M2229" s="157"/>
      <c r="T2229" s="158"/>
      <c r="AT2229" s="153" t="s">
        <v>226</v>
      </c>
      <c r="AU2229" s="153" t="s">
        <v>79</v>
      </c>
      <c r="AV2229" s="12" t="s">
        <v>79</v>
      </c>
      <c r="AW2229" s="12" t="s">
        <v>31</v>
      </c>
      <c r="AX2229" s="12" t="s">
        <v>69</v>
      </c>
      <c r="AY2229" s="153" t="s">
        <v>212</v>
      </c>
    </row>
    <row r="2230" spans="2:65" s="12" customFormat="1">
      <c r="B2230" s="152"/>
      <c r="D2230" s="150" t="s">
        <v>226</v>
      </c>
      <c r="E2230" s="153" t="s">
        <v>19</v>
      </c>
      <c r="F2230" s="154" t="s">
        <v>4451</v>
      </c>
      <c r="H2230" s="155">
        <v>26.8</v>
      </c>
      <c r="I2230" s="156"/>
      <c r="L2230" s="152"/>
      <c r="M2230" s="157"/>
      <c r="T2230" s="158"/>
      <c r="AT2230" s="153" t="s">
        <v>226</v>
      </c>
      <c r="AU2230" s="153" t="s">
        <v>79</v>
      </c>
      <c r="AV2230" s="12" t="s">
        <v>79</v>
      </c>
      <c r="AW2230" s="12" t="s">
        <v>31</v>
      </c>
      <c r="AX2230" s="12" t="s">
        <v>69</v>
      </c>
      <c r="AY2230" s="153" t="s">
        <v>212</v>
      </c>
    </row>
    <row r="2231" spans="2:65" s="12" customFormat="1">
      <c r="B2231" s="152"/>
      <c r="D2231" s="150" t="s">
        <v>226</v>
      </c>
      <c r="E2231" s="153" t="s">
        <v>19</v>
      </c>
      <c r="F2231" s="154" t="s">
        <v>4452</v>
      </c>
      <c r="H2231" s="155">
        <v>36.85</v>
      </c>
      <c r="I2231" s="156"/>
      <c r="L2231" s="152"/>
      <c r="M2231" s="157"/>
      <c r="T2231" s="158"/>
      <c r="AT2231" s="153" t="s">
        <v>226</v>
      </c>
      <c r="AU2231" s="153" t="s">
        <v>79</v>
      </c>
      <c r="AV2231" s="12" t="s">
        <v>79</v>
      </c>
      <c r="AW2231" s="12" t="s">
        <v>31</v>
      </c>
      <c r="AX2231" s="12" t="s">
        <v>69</v>
      </c>
      <c r="AY2231" s="153" t="s">
        <v>212</v>
      </c>
    </row>
    <row r="2232" spans="2:65" s="12" customFormat="1">
      <c r="B2232" s="152"/>
      <c r="D2232" s="150" t="s">
        <v>226</v>
      </c>
      <c r="E2232" s="153" t="s">
        <v>19</v>
      </c>
      <c r="F2232" s="154" t="s">
        <v>4453</v>
      </c>
      <c r="H2232" s="155">
        <v>20.100000000000001</v>
      </c>
      <c r="I2232" s="156"/>
      <c r="L2232" s="152"/>
      <c r="M2232" s="157"/>
      <c r="T2232" s="158"/>
      <c r="AT2232" s="153" t="s">
        <v>226</v>
      </c>
      <c r="AU2232" s="153" t="s">
        <v>79</v>
      </c>
      <c r="AV2232" s="12" t="s">
        <v>79</v>
      </c>
      <c r="AW2232" s="12" t="s">
        <v>31</v>
      </c>
      <c r="AX2232" s="12" t="s">
        <v>69</v>
      </c>
      <c r="AY2232" s="153" t="s">
        <v>212</v>
      </c>
    </row>
    <row r="2233" spans="2:65" s="12" customFormat="1">
      <c r="B2233" s="152"/>
      <c r="D2233" s="150" t="s">
        <v>226</v>
      </c>
      <c r="E2233" s="153" t="s">
        <v>19</v>
      </c>
      <c r="F2233" s="154" t="s">
        <v>4454</v>
      </c>
      <c r="H2233" s="155">
        <v>16.75</v>
      </c>
      <c r="I2233" s="156"/>
      <c r="L2233" s="152"/>
      <c r="M2233" s="157"/>
      <c r="T2233" s="158"/>
      <c r="AT2233" s="153" t="s">
        <v>226</v>
      </c>
      <c r="AU2233" s="153" t="s">
        <v>79</v>
      </c>
      <c r="AV2233" s="12" t="s">
        <v>79</v>
      </c>
      <c r="AW2233" s="12" t="s">
        <v>31</v>
      </c>
      <c r="AX2233" s="12" t="s">
        <v>69</v>
      </c>
      <c r="AY2233" s="153" t="s">
        <v>212</v>
      </c>
    </row>
    <row r="2234" spans="2:65" s="12" customFormat="1">
      <c r="B2234" s="152"/>
      <c r="D2234" s="150" t="s">
        <v>226</v>
      </c>
      <c r="E2234" s="153" t="s">
        <v>19</v>
      </c>
      <c r="F2234" s="154" t="s">
        <v>4455</v>
      </c>
      <c r="H2234" s="155">
        <v>20.100000000000001</v>
      </c>
      <c r="I2234" s="156"/>
      <c r="L2234" s="152"/>
      <c r="M2234" s="157"/>
      <c r="T2234" s="158"/>
      <c r="AT2234" s="153" t="s">
        <v>226</v>
      </c>
      <c r="AU2234" s="153" t="s">
        <v>79</v>
      </c>
      <c r="AV2234" s="12" t="s">
        <v>79</v>
      </c>
      <c r="AW2234" s="12" t="s">
        <v>31</v>
      </c>
      <c r="AX2234" s="12" t="s">
        <v>69</v>
      </c>
      <c r="AY2234" s="153" t="s">
        <v>212</v>
      </c>
    </row>
    <row r="2235" spans="2:65" s="12" customFormat="1">
      <c r="B2235" s="152"/>
      <c r="D2235" s="150" t="s">
        <v>226</v>
      </c>
      <c r="E2235" s="153" t="s">
        <v>19</v>
      </c>
      <c r="F2235" s="154" t="s">
        <v>4456</v>
      </c>
      <c r="H2235" s="155">
        <v>16.75</v>
      </c>
      <c r="I2235" s="156"/>
      <c r="L2235" s="152"/>
      <c r="M2235" s="157"/>
      <c r="T2235" s="158"/>
      <c r="AT2235" s="153" t="s">
        <v>226</v>
      </c>
      <c r="AU2235" s="153" t="s">
        <v>79</v>
      </c>
      <c r="AV2235" s="12" t="s">
        <v>79</v>
      </c>
      <c r="AW2235" s="12" t="s">
        <v>31</v>
      </c>
      <c r="AX2235" s="12" t="s">
        <v>69</v>
      </c>
      <c r="AY2235" s="153" t="s">
        <v>212</v>
      </c>
    </row>
    <row r="2236" spans="2:65" s="15" customFormat="1">
      <c r="B2236" s="176"/>
      <c r="D2236" s="150" t="s">
        <v>226</v>
      </c>
      <c r="E2236" s="177" t="s">
        <v>19</v>
      </c>
      <c r="F2236" s="178" t="s">
        <v>455</v>
      </c>
      <c r="H2236" s="179">
        <v>164.15</v>
      </c>
      <c r="I2236" s="180"/>
      <c r="L2236" s="176"/>
      <c r="M2236" s="181"/>
      <c r="T2236" s="182"/>
      <c r="AT2236" s="177" t="s">
        <v>226</v>
      </c>
      <c r="AU2236" s="177" t="s">
        <v>79</v>
      </c>
      <c r="AV2236" s="15" t="s">
        <v>236</v>
      </c>
      <c r="AW2236" s="15" t="s">
        <v>31</v>
      </c>
      <c r="AX2236" s="15" t="s">
        <v>69</v>
      </c>
      <c r="AY2236" s="177" t="s">
        <v>212</v>
      </c>
    </row>
    <row r="2237" spans="2:65" s="14" customFormat="1">
      <c r="B2237" s="170"/>
      <c r="D2237" s="150" t="s">
        <v>226</v>
      </c>
      <c r="E2237" s="171" t="s">
        <v>19</v>
      </c>
      <c r="F2237" s="172" t="s">
        <v>4457</v>
      </c>
      <c r="H2237" s="171" t="s">
        <v>19</v>
      </c>
      <c r="I2237" s="173"/>
      <c r="L2237" s="170"/>
      <c r="M2237" s="174"/>
      <c r="T2237" s="175"/>
      <c r="AT2237" s="171" t="s">
        <v>226</v>
      </c>
      <c r="AU2237" s="171" t="s">
        <v>79</v>
      </c>
      <c r="AV2237" s="14" t="s">
        <v>77</v>
      </c>
      <c r="AW2237" s="14" t="s">
        <v>31</v>
      </c>
      <c r="AX2237" s="14" t="s">
        <v>69</v>
      </c>
      <c r="AY2237" s="171" t="s">
        <v>212</v>
      </c>
    </row>
    <row r="2238" spans="2:65" s="12" customFormat="1">
      <c r="B2238" s="152"/>
      <c r="D2238" s="150" t="s">
        <v>226</v>
      </c>
      <c r="E2238" s="153" t="s">
        <v>19</v>
      </c>
      <c r="F2238" s="154" t="s">
        <v>4458</v>
      </c>
      <c r="H2238" s="155">
        <v>87.5</v>
      </c>
      <c r="I2238" s="156"/>
      <c r="L2238" s="152"/>
      <c r="M2238" s="157"/>
      <c r="T2238" s="158"/>
      <c r="AT2238" s="153" t="s">
        <v>226</v>
      </c>
      <c r="AU2238" s="153" t="s">
        <v>79</v>
      </c>
      <c r="AV2238" s="12" t="s">
        <v>79</v>
      </c>
      <c r="AW2238" s="12" t="s">
        <v>31</v>
      </c>
      <c r="AX2238" s="12" t="s">
        <v>69</v>
      </c>
      <c r="AY2238" s="153" t="s">
        <v>212</v>
      </c>
    </row>
    <row r="2239" spans="2:65" s="12" customFormat="1">
      <c r="B2239" s="152"/>
      <c r="D2239" s="150" t="s">
        <v>226</v>
      </c>
      <c r="E2239" s="153" t="s">
        <v>19</v>
      </c>
      <c r="F2239" s="154" t="s">
        <v>4459</v>
      </c>
      <c r="H2239" s="155">
        <v>87.905000000000001</v>
      </c>
      <c r="I2239" s="156"/>
      <c r="L2239" s="152"/>
      <c r="M2239" s="157"/>
      <c r="T2239" s="158"/>
      <c r="AT2239" s="153" t="s">
        <v>226</v>
      </c>
      <c r="AU2239" s="153" t="s">
        <v>79</v>
      </c>
      <c r="AV2239" s="12" t="s">
        <v>79</v>
      </c>
      <c r="AW2239" s="12" t="s">
        <v>31</v>
      </c>
      <c r="AX2239" s="12" t="s">
        <v>69</v>
      </c>
      <c r="AY2239" s="153" t="s">
        <v>212</v>
      </c>
    </row>
    <row r="2240" spans="2:65" s="12" customFormat="1">
      <c r="B2240" s="152"/>
      <c r="D2240" s="150" t="s">
        <v>226</v>
      </c>
      <c r="E2240" s="153" t="s">
        <v>19</v>
      </c>
      <c r="F2240" s="154" t="s">
        <v>4460</v>
      </c>
      <c r="H2240" s="155">
        <v>104.45</v>
      </c>
      <c r="I2240" s="156"/>
      <c r="L2240" s="152"/>
      <c r="M2240" s="157"/>
      <c r="T2240" s="158"/>
      <c r="AT2240" s="153" t="s">
        <v>226</v>
      </c>
      <c r="AU2240" s="153" t="s">
        <v>79</v>
      </c>
      <c r="AV2240" s="12" t="s">
        <v>79</v>
      </c>
      <c r="AW2240" s="12" t="s">
        <v>31</v>
      </c>
      <c r="AX2240" s="12" t="s">
        <v>69</v>
      </c>
      <c r="AY2240" s="153" t="s">
        <v>212</v>
      </c>
    </row>
    <row r="2241" spans="2:65" s="12" customFormat="1">
      <c r="B2241" s="152"/>
      <c r="D2241" s="150" t="s">
        <v>226</v>
      </c>
      <c r="E2241" s="153" t="s">
        <v>19</v>
      </c>
      <c r="F2241" s="154" t="s">
        <v>4461</v>
      </c>
      <c r="H2241" s="155">
        <v>104.075</v>
      </c>
      <c r="I2241" s="156"/>
      <c r="L2241" s="152"/>
      <c r="M2241" s="157"/>
      <c r="T2241" s="158"/>
      <c r="AT2241" s="153" t="s">
        <v>226</v>
      </c>
      <c r="AU2241" s="153" t="s">
        <v>79</v>
      </c>
      <c r="AV2241" s="12" t="s">
        <v>79</v>
      </c>
      <c r="AW2241" s="12" t="s">
        <v>31</v>
      </c>
      <c r="AX2241" s="12" t="s">
        <v>69</v>
      </c>
      <c r="AY2241" s="153" t="s">
        <v>212</v>
      </c>
    </row>
    <row r="2242" spans="2:65" s="12" customFormat="1">
      <c r="B2242" s="152"/>
      <c r="D2242" s="150" t="s">
        <v>226</v>
      </c>
      <c r="E2242" s="153" t="s">
        <v>19</v>
      </c>
      <c r="F2242" s="154" t="s">
        <v>4462</v>
      </c>
      <c r="H2242" s="155">
        <v>115.215</v>
      </c>
      <c r="I2242" s="156"/>
      <c r="L2242" s="152"/>
      <c r="M2242" s="157"/>
      <c r="T2242" s="158"/>
      <c r="AT2242" s="153" t="s">
        <v>226</v>
      </c>
      <c r="AU2242" s="153" t="s">
        <v>79</v>
      </c>
      <c r="AV2242" s="12" t="s">
        <v>79</v>
      </c>
      <c r="AW2242" s="12" t="s">
        <v>31</v>
      </c>
      <c r="AX2242" s="12" t="s">
        <v>69</v>
      </c>
      <c r="AY2242" s="153" t="s">
        <v>212</v>
      </c>
    </row>
    <row r="2243" spans="2:65" s="12" customFormat="1">
      <c r="B2243" s="152"/>
      <c r="D2243" s="150" t="s">
        <v>226</v>
      </c>
      <c r="E2243" s="153" t="s">
        <v>19</v>
      </c>
      <c r="F2243" s="154" t="s">
        <v>4463</v>
      </c>
      <c r="H2243" s="155">
        <v>114.91500000000001</v>
      </c>
      <c r="I2243" s="156"/>
      <c r="L2243" s="152"/>
      <c r="M2243" s="157"/>
      <c r="T2243" s="158"/>
      <c r="AT2243" s="153" t="s">
        <v>226</v>
      </c>
      <c r="AU2243" s="153" t="s">
        <v>79</v>
      </c>
      <c r="AV2243" s="12" t="s">
        <v>79</v>
      </c>
      <c r="AW2243" s="12" t="s">
        <v>31</v>
      </c>
      <c r="AX2243" s="12" t="s">
        <v>69</v>
      </c>
      <c r="AY2243" s="153" t="s">
        <v>212</v>
      </c>
    </row>
    <row r="2244" spans="2:65" s="15" customFormat="1">
      <c r="B2244" s="176"/>
      <c r="D2244" s="150" t="s">
        <v>226</v>
      </c>
      <c r="E2244" s="177" t="s">
        <v>19</v>
      </c>
      <c r="F2244" s="178" t="s">
        <v>455</v>
      </c>
      <c r="H2244" s="179">
        <v>614.05999999999995</v>
      </c>
      <c r="I2244" s="180"/>
      <c r="L2244" s="176"/>
      <c r="M2244" s="181"/>
      <c r="T2244" s="182"/>
      <c r="AT2244" s="177" t="s">
        <v>226</v>
      </c>
      <c r="AU2244" s="177" t="s">
        <v>79</v>
      </c>
      <c r="AV2244" s="15" t="s">
        <v>236</v>
      </c>
      <c r="AW2244" s="15" t="s">
        <v>31</v>
      </c>
      <c r="AX2244" s="15" t="s">
        <v>69</v>
      </c>
      <c r="AY2244" s="177" t="s">
        <v>212</v>
      </c>
    </row>
    <row r="2245" spans="2:65" s="13" customFormat="1">
      <c r="B2245" s="159"/>
      <c r="D2245" s="150" t="s">
        <v>226</v>
      </c>
      <c r="E2245" s="160" t="s">
        <v>19</v>
      </c>
      <c r="F2245" s="161" t="s">
        <v>228</v>
      </c>
      <c r="H2245" s="162">
        <v>778.21</v>
      </c>
      <c r="I2245" s="163"/>
      <c r="L2245" s="159"/>
      <c r="M2245" s="164"/>
      <c r="T2245" s="165"/>
      <c r="AT2245" s="160" t="s">
        <v>226</v>
      </c>
      <c r="AU2245" s="160" t="s">
        <v>79</v>
      </c>
      <c r="AV2245" s="13" t="s">
        <v>229</v>
      </c>
      <c r="AW2245" s="13" t="s">
        <v>31</v>
      </c>
      <c r="AX2245" s="13" t="s">
        <v>77</v>
      </c>
      <c r="AY2245" s="160" t="s">
        <v>212</v>
      </c>
    </row>
    <row r="2246" spans="2:65" s="1" customFormat="1" ht="24.2" customHeight="1">
      <c r="B2246" s="34"/>
      <c r="C2246" s="133" t="s">
        <v>2505</v>
      </c>
      <c r="D2246" s="133" t="s">
        <v>215</v>
      </c>
      <c r="E2246" s="134" t="s">
        <v>4464</v>
      </c>
      <c r="F2246" s="135" t="s">
        <v>4465</v>
      </c>
      <c r="G2246" s="136" t="s">
        <v>536</v>
      </c>
      <c r="H2246" s="137">
        <v>689.75</v>
      </c>
      <c r="I2246" s="138"/>
      <c r="J2246" s="139">
        <f>ROUND(I2246*H2246,2)</f>
        <v>0</v>
      </c>
      <c r="K2246" s="135" t="s">
        <v>219</v>
      </c>
      <c r="L2246" s="34"/>
      <c r="M2246" s="140" t="s">
        <v>19</v>
      </c>
      <c r="N2246" s="141" t="s">
        <v>40</v>
      </c>
      <c r="P2246" s="142">
        <f>O2246*H2246</f>
        <v>0</v>
      </c>
      <c r="Q2246" s="142">
        <v>9.1E-4</v>
      </c>
      <c r="R2246" s="142">
        <f>Q2246*H2246</f>
        <v>0.62767249999999997</v>
      </c>
      <c r="S2246" s="142">
        <v>0</v>
      </c>
      <c r="T2246" s="143">
        <f>S2246*H2246</f>
        <v>0</v>
      </c>
      <c r="AR2246" s="144" t="s">
        <v>316</v>
      </c>
      <c r="AT2246" s="144" t="s">
        <v>215</v>
      </c>
      <c r="AU2246" s="144" t="s">
        <v>79</v>
      </c>
      <c r="AY2246" s="19" t="s">
        <v>212</v>
      </c>
      <c r="BE2246" s="145">
        <f>IF(N2246="základní",J2246,0)</f>
        <v>0</v>
      </c>
      <c r="BF2246" s="145">
        <f>IF(N2246="snížená",J2246,0)</f>
        <v>0</v>
      </c>
      <c r="BG2246" s="145">
        <f>IF(N2246="zákl. přenesená",J2246,0)</f>
        <v>0</v>
      </c>
      <c r="BH2246" s="145">
        <f>IF(N2246="sníž. přenesená",J2246,0)</f>
        <v>0</v>
      </c>
      <c r="BI2246" s="145">
        <f>IF(N2246="nulová",J2246,0)</f>
        <v>0</v>
      </c>
      <c r="BJ2246" s="19" t="s">
        <v>77</v>
      </c>
      <c r="BK2246" s="145">
        <f>ROUND(I2246*H2246,2)</f>
        <v>0</v>
      </c>
      <c r="BL2246" s="19" t="s">
        <v>316</v>
      </c>
      <c r="BM2246" s="144" t="s">
        <v>4466</v>
      </c>
    </row>
    <row r="2247" spans="2:65" s="1" customFormat="1">
      <c r="B2247" s="34"/>
      <c r="D2247" s="146" t="s">
        <v>222</v>
      </c>
      <c r="F2247" s="147" t="s">
        <v>4467</v>
      </c>
      <c r="I2247" s="148"/>
      <c r="L2247" s="34"/>
      <c r="M2247" s="149"/>
      <c r="T2247" s="55"/>
      <c r="AT2247" s="19" t="s">
        <v>222</v>
      </c>
      <c r="AU2247" s="19" t="s">
        <v>79</v>
      </c>
    </row>
    <row r="2248" spans="2:65" s="14" customFormat="1">
      <c r="B2248" s="170"/>
      <c r="D2248" s="150" t="s">
        <v>226</v>
      </c>
      <c r="E2248" s="171" t="s">
        <v>19</v>
      </c>
      <c r="F2248" s="172" t="s">
        <v>4468</v>
      </c>
      <c r="H2248" s="171" t="s">
        <v>19</v>
      </c>
      <c r="I2248" s="173"/>
      <c r="L2248" s="170"/>
      <c r="M2248" s="174"/>
      <c r="T2248" s="175"/>
      <c r="AT2248" s="171" t="s">
        <v>226</v>
      </c>
      <c r="AU2248" s="171" t="s">
        <v>79</v>
      </c>
      <c r="AV2248" s="14" t="s">
        <v>77</v>
      </c>
      <c r="AW2248" s="14" t="s">
        <v>31</v>
      </c>
      <c r="AX2248" s="14" t="s">
        <v>69</v>
      </c>
      <c r="AY2248" s="171" t="s">
        <v>212</v>
      </c>
    </row>
    <row r="2249" spans="2:65" s="12" customFormat="1">
      <c r="B2249" s="152"/>
      <c r="D2249" s="150" t="s">
        <v>226</v>
      </c>
      <c r="E2249" s="153" t="s">
        <v>19</v>
      </c>
      <c r="F2249" s="154" t="s">
        <v>4469</v>
      </c>
      <c r="H2249" s="155">
        <v>80.400000000000006</v>
      </c>
      <c r="I2249" s="156"/>
      <c r="L2249" s="152"/>
      <c r="M2249" s="157"/>
      <c r="T2249" s="158"/>
      <c r="AT2249" s="153" t="s">
        <v>226</v>
      </c>
      <c r="AU2249" s="153" t="s">
        <v>79</v>
      </c>
      <c r="AV2249" s="12" t="s">
        <v>79</v>
      </c>
      <c r="AW2249" s="12" t="s">
        <v>31</v>
      </c>
      <c r="AX2249" s="12" t="s">
        <v>69</v>
      </c>
      <c r="AY2249" s="153" t="s">
        <v>212</v>
      </c>
    </row>
    <row r="2250" spans="2:65" s="12" customFormat="1">
      <c r="B2250" s="152"/>
      <c r="D2250" s="150" t="s">
        <v>226</v>
      </c>
      <c r="E2250" s="153" t="s">
        <v>19</v>
      </c>
      <c r="F2250" s="154" t="s">
        <v>4470</v>
      </c>
      <c r="H2250" s="155">
        <v>80.400000000000006</v>
      </c>
      <c r="I2250" s="156"/>
      <c r="L2250" s="152"/>
      <c r="M2250" s="157"/>
      <c r="T2250" s="158"/>
      <c r="AT2250" s="153" t="s">
        <v>226</v>
      </c>
      <c r="AU2250" s="153" t="s">
        <v>79</v>
      </c>
      <c r="AV2250" s="12" t="s">
        <v>79</v>
      </c>
      <c r="AW2250" s="12" t="s">
        <v>31</v>
      </c>
      <c r="AX2250" s="12" t="s">
        <v>69</v>
      </c>
      <c r="AY2250" s="153" t="s">
        <v>212</v>
      </c>
    </row>
    <row r="2251" spans="2:65" s="12" customFormat="1">
      <c r="B2251" s="152"/>
      <c r="D2251" s="150" t="s">
        <v>226</v>
      </c>
      <c r="E2251" s="153" t="s">
        <v>19</v>
      </c>
      <c r="F2251" s="154" t="s">
        <v>4471</v>
      </c>
      <c r="H2251" s="155">
        <v>80.400000000000006</v>
      </c>
      <c r="I2251" s="156"/>
      <c r="L2251" s="152"/>
      <c r="M2251" s="157"/>
      <c r="T2251" s="158"/>
      <c r="AT2251" s="153" t="s">
        <v>226</v>
      </c>
      <c r="AU2251" s="153" t="s">
        <v>79</v>
      </c>
      <c r="AV2251" s="12" t="s">
        <v>79</v>
      </c>
      <c r="AW2251" s="12" t="s">
        <v>31</v>
      </c>
      <c r="AX2251" s="12" t="s">
        <v>69</v>
      </c>
      <c r="AY2251" s="153" t="s">
        <v>212</v>
      </c>
    </row>
    <row r="2252" spans="2:65" s="12" customFormat="1">
      <c r="B2252" s="152"/>
      <c r="D2252" s="150" t="s">
        <v>226</v>
      </c>
      <c r="E2252" s="153" t="s">
        <v>19</v>
      </c>
      <c r="F2252" s="154" t="s">
        <v>4472</v>
      </c>
      <c r="H2252" s="155">
        <v>107.2</v>
      </c>
      <c r="I2252" s="156"/>
      <c r="L2252" s="152"/>
      <c r="M2252" s="157"/>
      <c r="T2252" s="158"/>
      <c r="AT2252" s="153" t="s">
        <v>226</v>
      </c>
      <c r="AU2252" s="153" t="s">
        <v>79</v>
      </c>
      <c r="AV2252" s="12" t="s">
        <v>79</v>
      </c>
      <c r="AW2252" s="12" t="s">
        <v>31</v>
      </c>
      <c r="AX2252" s="12" t="s">
        <v>69</v>
      </c>
      <c r="AY2252" s="153" t="s">
        <v>212</v>
      </c>
    </row>
    <row r="2253" spans="2:65" s="12" customFormat="1">
      <c r="B2253" s="152"/>
      <c r="D2253" s="150" t="s">
        <v>226</v>
      </c>
      <c r="E2253" s="153" t="s">
        <v>19</v>
      </c>
      <c r="F2253" s="154" t="s">
        <v>4473</v>
      </c>
      <c r="H2253" s="155">
        <v>93.8</v>
      </c>
      <c r="I2253" s="156"/>
      <c r="L2253" s="152"/>
      <c r="M2253" s="157"/>
      <c r="T2253" s="158"/>
      <c r="AT2253" s="153" t="s">
        <v>226</v>
      </c>
      <c r="AU2253" s="153" t="s">
        <v>79</v>
      </c>
      <c r="AV2253" s="12" t="s">
        <v>79</v>
      </c>
      <c r="AW2253" s="12" t="s">
        <v>31</v>
      </c>
      <c r="AX2253" s="12" t="s">
        <v>69</v>
      </c>
      <c r="AY2253" s="153" t="s">
        <v>212</v>
      </c>
    </row>
    <row r="2254" spans="2:65" s="12" customFormat="1">
      <c r="B2254" s="152"/>
      <c r="D2254" s="150" t="s">
        <v>226</v>
      </c>
      <c r="E2254" s="153" t="s">
        <v>19</v>
      </c>
      <c r="F2254" s="154" t="s">
        <v>4474</v>
      </c>
      <c r="H2254" s="155">
        <v>117.25</v>
      </c>
      <c r="I2254" s="156"/>
      <c r="L2254" s="152"/>
      <c r="M2254" s="157"/>
      <c r="T2254" s="158"/>
      <c r="AT2254" s="153" t="s">
        <v>226</v>
      </c>
      <c r="AU2254" s="153" t="s">
        <v>79</v>
      </c>
      <c r="AV2254" s="12" t="s">
        <v>79</v>
      </c>
      <c r="AW2254" s="12" t="s">
        <v>31</v>
      </c>
      <c r="AX2254" s="12" t="s">
        <v>69</v>
      </c>
      <c r="AY2254" s="153" t="s">
        <v>212</v>
      </c>
    </row>
    <row r="2255" spans="2:65" s="12" customFormat="1">
      <c r="B2255" s="152"/>
      <c r="D2255" s="150" t="s">
        <v>226</v>
      </c>
      <c r="E2255" s="153" t="s">
        <v>19</v>
      </c>
      <c r="F2255" s="154" t="s">
        <v>4475</v>
      </c>
      <c r="H2255" s="155">
        <v>113.9</v>
      </c>
      <c r="I2255" s="156"/>
      <c r="L2255" s="152"/>
      <c r="M2255" s="157"/>
      <c r="T2255" s="158"/>
      <c r="AT2255" s="153" t="s">
        <v>226</v>
      </c>
      <c r="AU2255" s="153" t="s">
        <v>79</v>
      </c>
      <c r="AV2255" s="12" t="s">
        <v>79</v>
      </c>
      <c r="AW2255" s="12" t="s">
        <v>31</v>
      </c>
      <c r="AX2255" s="12" t="s">
        <v>69</v>
      </c>
      <c r="AY2255" s="153" t="s">
        <v>212</v>
      </c>
    </row>
    <row r="2256" spans="2:65" s="12" customFormat="1">
      <c r="B2256" s="152"/>
      <c r="D2256" s="150" t="s">
        <v>226</v>
      </c>
      <c r="E2256" s="153" t="s">
        <v>19</v>
      </c>
      <c r="F2256" s="154" t="s">
        <v>4476</v>
      </c>
      <c r="H2256" s="155">
        <v>16.399999999999999</v>
      </c>
      <c r="I2256" s="156"/>
      <c r="L2256" s="152"/>
      <c r="M2256" s="157"/>
      <c r="T2256" s="158"/>
      <c r="AT2256" s="153" t="s">
        <v>226</v>
      </c>
      <c r="AU2256" s="153" t="s">
        <v>79</v>
      </c>
      <c r="AV2256" s="12" t="s">
        <v>79</v>
      </c>
      <c r="AW2256" s="12" t="s">
        <v>31</v>
      </c>
      <c r="AX2256" s="12" t="s">
        <v>69</v>
      </c>
      <c r="AY2256" s="153" t="s">
        <v>212</v>
      </c>
    </row>
    <row r="2257" spans="2:65" s="13" customFormat="1">
      <c r="B2257" s="159"/>
      <c r="D2257" s="150" t="s">
        <v>226</v>
      </c>
      <c r="E2257" s="160" t="s">
        <v>19</v>
      </c>
      <c r="F2257" s="161" t="s">
        <v>228</v>
      </c>
      <c r="H2257" s="162">
        <v>689.75</v>
      </c>
      <c r="I2257" s="163"/>
      <c r="L2257" s="159"/>
      <c r="M2257" s="164"/>
      <c r="T2257" s="165"/>
      <c r="AT2257" s="160" t="s">
        <v>226</v>
      </c>
      <c r="AU2257" s="160" t="s">
        <v>79</v>
      </c>
      <c r="AV2257" s="13" t="s">
        <v>229</v>
      </c>
      <c r="AW2257" s="13" t="s">
        <v>31</v>
      </c>
      <c r="AX2257" s="13" t="s">
        <v>77</v>
      </c>
      <c r="AY2257" s="160" t="s">
        <v>212</v>
      </c>
    </row>
    <row r="2258" spans="2:65" s="1" customFormat="1" ht="24.2" customHeight="1">
      <c r="B2258" s="34"/>
      <c r="C2258" s="133" t="s">
        <v>2539</v>
      </c>
      <c r="D2258" s="133" t="s">
        <v>215</v>
      </c>
      <c r="E2258" s="134" t="s">
        <v>4477</v>
      </c>
      <c r="F2258" s="135" t="s">
        <v>4478</v>
      </c>
      <c r="G2258" s="136" t="s">
        <v>495</v>
      </c>
      <c r="H2258" s="137">
        <v>4494.2619999999997</v>
      </c>
      <c r="I2258" s="138"/>
      <c r="J2258" s="139">
        <f>ROUND(I2258*H2258,2)</f>
        <v>0</v>
      </c>
      <c r="K2258" s="135" t="s">
        <v>219</v>
      </c>
      <c r="L2258" s="34"/>
      <c r="M2258" s="140" t="s">
        <v>19</v>
      </c>
      <c r="N2258" s="141" t="s">
        <v>40</v>
      </c>
      <c r="P2258" s="142">
        <f>O2258*H2258</f>
        <v>0</v>
      </c>
      <c r="Q2258" s="142">
        <v>2.0000000000000001E-4</v>
      </c>
      <c r="R2258" s="142">
        <f>Q2258*H2258</f>
        <v>0.8988524</v>
      </c>
      <c r="S2258" s="142">
        <v>0</v>
      </c>
      <c r="T2258" s="143">
        <f>S2258*H2258</f>
        <v>0</v>
      </c>
      <c r="AR2258" s="144" t="s">
        <v>316</v>
      </c>
      <c r="AT2258" s="144" t="s">
        <v>215</v>
      </c>
      <c r="AU2258" s="144" t="s">
        <v>79</v>
      </c>
      <c r="AY2258" s="19" t="s">
        <v>212</v>
      </c>
      <c r="BE2258" s="145">
        <f>IF(N2258="základní",J2258,0)</f>
        <v>0</v>
      </c>
      <c r="BF2258" s="145">
        <f>IF(N2258="snížená",J2258,0)</f>
        <v>0</v>
      </c>
      <c r="BG2258" s="145">
        <f>IF(N2258="zákl. přenesená",J2258,0)</f>
        <v>0</v>
      </c>
      <c r="BH2258" s="145">
        <f>IF(N2258="sníž. přenesená",J2258,0)</f>
        <v>0</v>
      </c>
      <c r="BI2258" s="145">
        <f>IF(N2258="nulová",J2258,0)</f>
        <v>0</v>
      </c>
      <c r="BJ2258" s="19" t="s">
        <v>77</v>
      </c>
      <c r="BK2258" s="145">
        <f>ROUND(I2258*H2258,2)</f>
        <v>0</v>
      </c>
      <c r="BL2258" s="19" t="s">
        <v>316</v>
      </c>
      <c r="BM2258" s="144" t="s">
        <v>4479</v>
      </c>
    </row>
    <row r="2259" spans="2:65" s="1" customFormat="1">
      <c r="B2259" s="34"/>
      <c r="D2259" s="146" t="s">
        <v>222</v>
      </c>
      <c r="F2259" s="147" t="s">
        <v>4480</v>
      </c>
      <c r="I2259" s="148"/>
      <c r="L2259" s="34"/>
      <c r="M2259" s="149"/>
      <c r="T2259" s="55"/>
      <c r="AT2259" s="19" t="s">
        <v>222</v>
      </c>
      <c r="AU2259" s="19" t="s">
        <v>79</v>
      </c>
    </row>
    <row r="2260" spans="2:65" s="14" customFormat="1">
      <c r="B2260" s="170"/>
      <c r="D2260" s="150" t="s">
        <v>226</v>
      </c>
      <c r="E2260" s="171" t="s">
        <v>19</v>
      </c>
      <c r="F2260" s="172" t="s">
        <v>4481</v>
      </c>
      <c r="H2260" s="171" t="s">
        <v>19</v>
      </c>
      <c r="I2260" s="173"/>
      <c r="L2260" s="170"/>
      <c r="M2260" s="174"/>
      <c r="T2260" s="175"/>
      <c r="AT2260" s="171" t="s">
        <v>226</v>
      </c>
      <c r="AU2260" s="171" t="s">
        <v>79</v>
      </c>
      <c r="AV2260" s="14" t="s">
        <v>77</v>
      </c>
      <c r="AW2260" s="14" t="s">
        <v>31</v>
      </c>
      <c r="AX2260" s="14" t="s">
        <v>69</v>
      </c>
      <c r="AY2260" s="171" t="s">
        <v>212</v>
      </c>
    </row>
    <row r="2261" spans="2:65" s="12" customFormat="1">
      <c r="B2261" s="152"/>
      <c r="D2261" s="150" t="s">
        <v>226</v>
      </c>
      <c r="E2261" s="153" t="s">
        <v>19</v>
      </c>
      <c r="F2261" s="154" t="s">
        <v>4482</v>
      </c>
      <c r="H2261" s="155">
        <v>4389.8040000000001</v>
      </c>
      <c r="I2261" s="156"/>
      <c r="L2261" s="152"/>
      <c r="M2261" s="157"/>
      <c r="T2261" s="158"/>
      <c r="AT2261" s="153" t="s">
        <v>226</v>
      </c>
      <c r="AU2261" s="153" t="s">
        <v>79</v>
      </c>
      <c r="AV2261" s="12" t="s">
        <v>79</v>
      </c>
      <c r="AW2261" s="12" t="s">
        <v>31</v>
      </c>
      <c r="AX2261" s="12" t="s">
        <v>69</v>
      </c>
      <c r="AY2261" s="153" t="s">
        <v>212</v>
      </c>
    </row>
    <row r="2262" spans="2:65" s="12" customFormat="1">
      <c r="B2262" s="152"/>
      <c r="D2262" s="150" t="s">
        <v>226</v>
      </c>
      <c r="E2262" s="153" t="s">
        <v>19</v>
      </c>
      <c r="F2262" s="154" t="s">
        <v>4483</v>
      </c>
      <c r="H2262" s="155">
        <v>4.0199999999999996</v>
      </c>
      <c r="I2262" s="156"/>
      <c r="L2262" s="152"/>
      <c r="M2262" s="157"/>
      <c r="T2262" s="158"/>
      <c r="AT2262" s="153" t="s">
        <v>226</v>
      </c>
      <c r="AU2262" s="153" t="s">
        <v>79</v>
      </c>
      <c r="AV2262" s="12" t="s">
        <v>79</v>
      </c>
      <c r="AW2262" s="12" t="s">
        <v>31</v>
      </c>
      <c r="AX2262" s="12" t="s">
        <v>69</v>
      </c>
      <c r="AY2262" s="153" t="s">
        <v>212</v>
      </c>
    </row>
    <row r="2263" spans="2:65" s="12" customFormat="1">
      <c r="B2263" s="152"/>
      <c r="D2263" s="150" t="s">
        <v>226</v>
      </c>
      <c r="E2263" s="153" t="s">
        <v>19</v>
      </c>
      <c r="F2263" s="154" t="s">
        <v>4484</v>
      </c>
      <c r="H2263" s="155">
        <v>100.438</v>
      </c>
      <c r="I2263" s="156"/>
      <c r="L2263" s="152"/>
      <c r="M2263" s="157"/>
      <c r="T2263" s="158"/>
      <c r="AT2263" s="153" t="s">
        <v>226</v>
      </c>
      <c r="AU2263" s="153" t="s">
        <v>79</v>
      </c>
      <c r="AV2263" s="12" t="s">
        <v>79</v>
      </c>
      <c r="AW2263" s="12" t="s">
        <v>31</v>
      </c>
      <c r="AX2263" s="12" t="s">
        <v>69</v>
      </c>
      <c r="AY2263" s="153" t="s">
        <v>212</v>
      </c>
    </row>
    <row r="2264" spans="2:65" s="13" customFormat="1">
      <c r="B2264" s="159"/>
      <c r="D2264" s="150" t="s">
        <v>226</v>
      </c>
      <c r="E2264" s="160" t="s">
        <v>19</v>
      </c>
      <c r="F2264" s="161" t="s">
        <v>228</v>
      </c>
      <c r="H2264" s="162">
        <v>4494.2619999999997</v>
      </c>
      <c r="I2264" s="163"/>
      <c r="L2264" s="159"/>
      <c r="M2264" s="164"/>
      <c r="T2264" s="165"/>
      <c r="AT2264" s="160" t="s">
        <v>226</v>
      </c>
      <c r="AU2264" s="160" t="s">
        <v>79</v>
      </c>
      <c r="AV2264" s="13" t="s">
        <v>229</v>
      </c>
      <c r="AW2264" s="13" t="s">
        <v>31</v>
      </c>
      <c r="AX2264" s="13" t="s">
        <v>77</v>
      </c>
      <c r="AY2264" s="160" t="s">
        <v>212</v>
      </c>
    </row>
    <row r="2265" spans="2:65" s="1" customFormat="1" ht="24.2" customHeight="1">
      <c r="B2265" s="34"/>
      <c r="C2265" s="133" t="s">
        <v>2554</v>
      </c>
      <c r="D2265" s="133" t="s">
        <v>215</v>
      </c>
      <c r="E2265" s="134" t="s">
        <v>4485</v>
      </c>
      <c r="F2265" s="135" t="s">
        <v>4486</v>
      </c>
      <c r="G2265" s="136" t="s">
        <v>536</v>
      </c>
      <c r="H2265" s="137">
        <v>171.8</v>
      </c>
      <c r="I2265" s="138"/>
      <c r="J2265" s="139">
        <f>ROUND(I2265*H2265,2)</f>
        <v>0</v>
      </c>
      <c r="K2265" s="135" t="s">
        <v>219</v>
      </c>
      <c r="L2265" s="34"/>
      <c r="M2265" s="140" t="s">
        <v>19</v>
      </c>
      <c r="N2265" s="141" t="s">
        <v>40</v>
      </c>
      <c r="P2265" s="142">
        <f>O2265*H2265</f>
        <v>0</v>
      </c>
      <c r="Q2265" s="142">
        <v>2.5000000000000001E-4</v>
      </c>
      <c r="R2265" s="142">
        <f>Q2265*H2265</f>
        <v>4.2950000000000002E-2</v>
      </c>
      <c r="S2265" s="142">
        <v>0</v>
      </c>
      <c r="T2265" s="143">
        <f>S2265*H2265</f>
        <v>0</v>
      </c>
      <c r="AR2265" s="144" t="s">
        <v>316</v>
      </c>
      <c r="AT2265" s="144" t="s">
        <v>215</v>
      </c>
      <c r="AU2265" s="144" t="s">
        <v>79</v>
      </c>
      <c r="AY2265" s="19" t="s">
        <v>212</v>
      </c>
      <c r="BE2265" s="145">
        <f>IF(N2265="základní",J2265,0)</f>
        <v>0</v>
      </c>
      <c r="BF2265" s="145">
        <f>IF(N2265="snížená",J2265,0)</f>
        <v>0</v>
      </c>
      <c r="BG2265" s="145">
        <f>IF(N2265="zákl. přenesená",J2265,0)</f>
        <v>0</v>
      </c>
      <c r="BH2265" s="145">
        <f>IF(N2265="sníž. přenesená",J2265,0)</f>
        <v>0</v>
      </c>
      <c r="BI2265" s="145">
        <f>IF(N2265="nulová",J2265,0)</f>
        <v>0</v>
      </c>
      <c r="BJ2265" s="19" t="s">
        <v>77</v>
      </c>
      <c r="BK2265" s="145">
        <f>ROUND(I2265*H2265,2)</f>
        <v>0</v>
      </c>
      <c r="BL2265" s="19" t="s">
        <v>316</v>
      </c>
      <c r="BM2265" s="144" t="s">
        <v>4487</v>
      </c>
    </row>
    <row r="2266" spans="2:65" s="1" customFormat="1">
      <c r="B2266" s="34"/>
      <c r="D2266" s="146" t="s">
        <v>222</v>
      </c>
      <c r="F2266" s="147" t="s">
        <v>4488</v>
      </c>
      <c r="I2266" s="148"/>
      <c r="L2266" s="34"/>
      <c r="M2266" s="149"/>
      <c r="T2266" s="55"/>
      <c r="AT2266" s="19" t="s">
        <v>222</v>
      </c>
      <c r="AU2266" s="19" t="s">
        <v>79</v>
      </c>
    </row>
    <row r="2267" spans="2:65" s="14" customFormat="1">
      <c r="B2267" s="170"/>
      <c r="D2267" s="150" t="s">
        <v>226</v>
      </c>
      <c r="E2267" s="171" t="s">
        <v>19</v>
      </c>
      <c r="F2267" s="172" t="s">
        <v>4489</v>
      </c>
      <c r="H2267" s="171" t="s">
        <v>19</v>
      </c>
      <c r="I2267" s="173"/>
      <c r="L2267" s="170"/>
      <c r="M2267" s="174"/>
      <c r="T2267" s="175"/>
      <c r="AT2267" s="171" t="s">
        <v>226</v>
      </c>
      <c r="AU2267" s="171" t="s">
        <v>79</v>
      </c>
      <c r="AV2267" s="14" t="s">
        <v>77</v>
      </c>
      <c r="AW2267" s="14" t="s">
        <v>31</v>
      </c>
      <c r="AX2267" s="14" t="s">
        <v>69</v>
      </c>
      <c r="AY2267" s="171" t="s">
        <v>212</v>
      </c>
    </row>
    <row r="2268" spans="2:65" s="12" customFormat="1">
      <c r="B2268" s="152"/>
      <c r="D2268" s="150" t="s">
        <v>226</v>
      </c>
      <c r="E2268" s="153" t="s">
        <v>19</v>
      </c>
      <c r="F2268" s="154" t="s">
        <v>4490</v>
      </c>
      <c r="H2268" s="155">
        <v>10.6</v>
      </c>
      <c r="I2268" s="156"/>
      <c r="L2268" s="152"/>
      <c r="M2268" s="157"/>
      <c r="T2268" s="158"/>
      <c r="AT2268" s="153" t="s">
        <v>226</v>
      </c>
      <c r="AU2268" s="153" t="s">
        <v>79</v>
      </c>
      <c r="AV2268" s="12" t="s">
        <v>79</v>
      </c>
      <c r="AW2268" s="12" t="s">
        <v>31</v>
      </c>
      <c r="AX2268" s="12" t="s">
        <v>69</v>
      </c>
      <c r="AY2268" s="153" t="s">
        <v>212</v>
      </c>
    </row>
    <row r="2269" spans="2:65" s="12" customFormat="1">
      <c r="B2269" s="152"/>
      <c r="D2269" s="150" t="s">
        <v>226</v>
      </c>
      <c r="E2269" s="153" t="s">
        <v>19</v>
      </c>
      <c r="F2269" s="154" t="s">
        <v>4491</v>
      </c>
      <c r="H2269" s="155">
        <v>10.95</v>
      </c>
      <c r="I2269" s="156"/>
      <c r="L2269" s="152"/>
      <c r="M2269" s="157"/>
      <c r="T2269" s="158"/>
      <c r="AT2269" s="153" t="s">
        <v>226</v>
      </c>
      <c r="AU2269" s="153" t="s">
        <v>79</v>
      </c>
      <c r="AV2269" s="12" t="s">
        <v>79</v>
      </c>
      <c r="AW2269" s="12" t="s">
        <v>31</v>
      </c>
      <c r="AX2269" s="12" t="s">
        <v>69</v>
      </c>
      <c r="AY2269" s="153" t="s">
        <v>212</v>
      </c>
    </row>
    <row r="2270" spans="2:65" s="12" customFormat="1">
      <c r="B2270" s="152"/>
      <c r="D2270" s="150" t="s">
        <v>226</v>
      </c>
      <c r="E2270" s="153" t="s">
        <v>19</v>
      </c>
      <c r="F2270" s="154" t="s">
        <v>4492</v>
      </c>
      <c r="H2270" s="155">
        <v>10.8</v>
      </c>
      <c r="I2270" s="156"/>
      <c r="L2270" s="152"/>
      <c r="M2270" s="157"/>
      <c r="T2270" s="158"/>
      <c r="AT2270" s="153" t="s">
        <v>226</v>
      </c>
      <c r="AU2270" s="153" t="s">
        <v>79</v>
      </c>
      <c r="AV2270" s="12" t="s">
        <v>79</v>
      </c>
      <c r="AW2270" s="12" t="s">
        <v>31</v>
      </c>
      <c r="AX2270" s="12" t="s">
        <v>69</v>
      </c>
      <c r="AY2270" s="153" t="s">
        <v>212</v>
      </c>
    </row>
    <row r="2271" spans="2:65" s="12" customFormat="1">
      <c r="B2271" s="152"/>
      <c r="D2271" s="150" t="s">
        <v>226</v>
      </c>
      <c r="E2271" s="153" t="s">
        <v>19</v>
      </c>
      <c r="F2271" s="154" t="s">
        <v>4493</v>
      </c>
      <c r="H2271" s="155">
        <v>10.8</v>
      </c>
      <c r="I2271" s="156"/>
      <c r="L2271" s="152"/>
      <c r="M2271" s="157"/>
      <c r="T2271" s="158"/>
      <c r="AT2271" s="153" t="s">
        <v>226</v>
      </c>
      <c r="AU2271" s="153" t="s">
        <v>79</v>
      </c>
      <c r="AV2271" s="12" t="s">
        <v>79</v>
      </c>
      <c r="AW2271" s="12" t="s">
        <v>31</v>
      </c>
      <c r="AX2271" s="12" t="s">
        <v>69</v>
      </c>
      <c r="AY2271" s="153" t="s">
        <v>212</v>
      </c>
    </row>
    <row r="2272" spans="2:65" s="12" customFormat="1">
      <c r="B2272" s="152"/>
      <c r="D2272" s="150" t="s">
        <v>226</v>
      </c>
      <c r="E2272" s="153" t="s">
        <v>19</v>
      </c>
      <c r="F2272" s="154" t="s">
        <v>4494</v>
      </c>
      <c r="H2272" s="155">
        <v>10.8</v>
      </c>
      <c r="I2272" s="156"/>
      <c r="L2272" s="152"/>
      <c r="M2272" s="157"/>
      <c r="T2272" s="158"/>
      <c r="AT2272" s="153" t="s">
        <v>226</v>
      </c>
      <c r="AU2272" s="153" t="s">
        <v>79</v>
      </c>
      <c r="AV2272" s="12" t="s">
        <v>79</v>
      </c>
      <c r="AW2272" s="12" t="s">
        <v>31</v>
      </c>
      <c r="AX2272" s="12" t="s">
        <v>69</v>
      </c>
      <c r="AY2272" s="153" t="s">
        <v>212</v>
      </c>
    </row>
    <row r="2273" spans="2:65" s="12" customFormat="1">
      <c r="B2273" s="152"/>
      <c r="D2273" s="150" t="s">
        <v>226</v>
      </c>
      <c r="E2273" s="153" t="s">
        <v>19</v>
      </c>
      <c r="F2273" s="154" t="s">
        <v>4495</v>
      </c>
      <c r="H2273" s="155">
        <v>11.1</v>
      </c>
      <c r="I2273" s="156"/>
      <c r="L2273" s="152"/>
      <c r="M2273" s="157"/>
      <c r="T2273" s="158"/>
      <c r="AT2273" s="153" t="s">
        <v>226</v>
      </c>
      <c r="AU2273" s="153" t="s">
        <v>79</v>
      </c>
      <c r="AV2273" s="12" t="s">
        <v>79</v>
      </c>
      <c r="AW2273" s="12" t="s">
        <v>31</v>
      </c>
      <c r="AX2273" s="12" t="s">
        <v>69</v>
      </c>
      <c r="AY2273" s="153" t="s">
        <v>212</v>
      </c>
    </row>
    <row r="2274" spans="2:65" s="12" customFormat="1">
      <c r="B2274" s="152"/>
      <c r="D2274" s="150" t="s">
        <v>226</v>
      </c>
      <c r="E2274" s="153" t="s">
        <v>19</v>
      </c>
      <c r="F2274" s="154" t="s">
        <v>4496</v>
      </c>
      <c r="H2274" s="155">
        <v>12.9</v>
      </c>
      <c r="I2274" s="156"/>
      <c r="L2274" s="152"/>
      <c r="M2274" s="157"/>
      <c r="T2274" s="158"/>
      <c r="AT2274" s="153" t="s">
        <v>226</v>
      </c>
      <c r="AU2274" s="153" t="s">
        <v>79</v>
      </c>
      <c r="AV2274" s="12" t="s">
        <v>79</v>
      </c>
      <c r="AW2274" s="12" t="s">
        <v>31</v>
      </c>
      <c r="AX2274" s="12" t="s">
        <v>69</v>
      </c>
      <c r="AY2274" s="153" t="s">
        <v>212</v>
      </c>
    </row>
    <row r="2275" spans="2:65" s="12" customFormat="1">
      <c r="B2275" s="152"/>
      <c r="D2275" s="150" t="s">
        <v>226</v>
      </c>
      <c r="E2275" s="153" t="s">
        <v>19</v>
      </c>
      <c r="F2275" s="154" t="s">
        <v>4497</v>
      </c>
      <c r="H2275" s="155">
        <v>93.85</v>
      </c>
      <c r="I2275" s="156"/>
      <c r="L2275" s="152"/>
      <c r="M2275" s="157"/>
      <c r="T2275" s="158"/>
      <c r="AT2275" s="153" t="s">
        <v>226</v>
      </c>
      <c r="AU2275" s="153" t="s">
        <v>79</v>
      </c>
      <c r="AV2275" s="12" t="s">
        <v>79</v>
      </c>
      <c r="AW2275" s="12" t="s">
        <v>31</v>
      </c>
      <c r="AX2275" s="12" t="s">
        <v>69</v>
      </c>
      <c r="AY2275" s="153" t="s">
        <v>212</v>
      </c>
    </row>
    <row r="2276" spans="2:65" s="13" customFormat="1">
      <c r="B2276" s="159"/>
      <c r="D2276" s="150" t="s">
        <v>226</v>
      </c>
      <c r="E2276" s="160" t="s">
        <v>19</v>
      </c>
      <c r="F2276" s="161" t="s">
        <v>228</v>
      </c>
      <c r="H2276" s="162">
        <v>171.8</v>
      </c>
      <c r="I2276" s="163"/>
      <c r="L2276" s="159"/>
      <c r="M2276" s="164"/>
      <c r="T2276" s="165"/>
      <c r="AT2276" s="160" t="s">
        <v>226</v>
      </c>
      <c r="AU2276" s="160" t="s">
        <v>79</v>
      </c>
      <c r="AV2276" s="13" t="s">
        <v>229</v>
      </c>
      <c r="AW2276" s="13" t="s">
        <v>31</v>
      </c>
      <c r="AX2276" s="13" t="s">
        <v>77</v>
      </c>
      <c r="AY2276" s="160" t="s">
        <v>212</v>
      </c>
    </row>
    <row r="2277" spans="2:65" s="14" customFormat="1">
      <c r="B2277" s="170"/>
      <c r="D2277" s="150" t="s">
        <v>226</v>
      </c>
      <c r="E2277" s="171" t="s">
        <v>19</v>
      </c>
      <c r="F2277" s="172" t="s">
        <v>4498</v>
      </c>
      <c r="H2277" s="171" t="s">
        <v>19</v>
      </c>
      <c r="I2277" s="173"/>
      <c r="L2277" s="170"/>
      <c r="M2277" s="174"/>
      <c r="T2277" s="175"/>
      <c r="AT2277" s="171" t="s">
        <v>226</v>
      </c>
      <c r="AU2277" s="171" t="s">
        <v>79</v>
      </c>
      <c r="AV2277" s="14" t="s">
        <v>77</v>
      </c>
      <c r="AW2277" s="14" t="s">
        <v>31</v>
      </c>
      <c r="AX2277" s="14" t="s">
        <v>69</v>
      </c>
      <c r="AY2277" s="171" t="s">
        <v>212</v>
      </c>
    </row>
    <row r="2278" spans="2:65" s="1" customFormat="1" ht="24.2" customHeight="1">
      <c r="B2278" s="34"/>
      <c r="C2278" s="133" t="s">
        <v>2560</v>
      </c>
      <c r="D2278" s="133" t="s">
        <v>215</v>
      </c>
      <c r="E2278" s="134" t="s">
        <v>4499</v>
      </c>
      <c r="F2278" s="135" t="s">
        <v>4500</v>
      </c>
      <c r="G2278" s="136" t="s">
        <v>536</v>
      </c>
      <c r="H2278" s="137">
        <v>323.11</v>
      </c>
      <c r="I2278" s="138"/>
      <c r="J2278" s="139">
        <f>ROUND(I2278*H2278,2)</f>
        <v>0</v>
      </c>
      <c r="K2278" s="135" t="s">
        <v>219</v>
      </c>
      <c r="L2278" s="34"/>
      <c r="M2278" s="140" t="s">
        <v>19</v>
      </c>
      <c r="N2278" s="141" t="s">
        <v>40</v>
      </c>
      <c r="P2278" s="142">
        <f>O2278*H2278</f>
        <v>0</v>
      </c>
      <c r="Q2278" s="142">
        <v>5.1900000000000002E-3</v>
      </c>
      <c r="R2278" s="142">
        <f>Q2278*H2278</f>
        <v>1.6769409000000002</v>
      </c>
      <c r="S2278" s="142">
        <v>0</v>
      </c>
      <c r="T2278" s="143">
        <f>S2278*H2278</f>
        <v>0</v>
      </c>
      <c r="AR2278" s="144" t="s">
        <v>316</v>
      </c>
      <c r="AT2278" s="144" t="s">
        <v>215</v>
      </c>
      <c r="AU2278" s="144" t="s">
        <v>79</v>
      </c>
      <c r="AY2278" s="19" t="s">
        <v>212</v>
      </c>
      <c r="BE2278" s="145">
        <f>IF(N2278="základní",J2278,0)</f>
        <v>0</v>
      </c>
      <c r="BF2278" s="145">
        <f>IF(N2278="snížená",J2278,0)</f>
        <v>0</v>
      </c>
      <c r="BG2278" s="145">
        <f>IF(N2278="zákl. přenesená",J2278,0)</f>
        <v>0</v>
      </c>
      <c r="BH2278" s="145">
        <f>IF(N2278="sníž. přenesená",J2278,0)</f>
        <v>0</v>
      </c>
      <c r="BI2278" s="145">
        <f>IF(N2278="nulová",J2278,0)</f>
        <v>0</v>
      </c>
      <c r="BJ2278" s="19" t="s">
        <v>77</v>
      </c>
      <c r="BK2278" s="145">
        <f>ROUND(I2278*H2278,2)</f>
        <v>0</v>
      </c>
      <c r="BL2278" s="19" t="s">
        <v>316</v>
      </c>
      <c r="BM2278" s="144" t="s">
        <v>4501</v>
      </c>
    </row>
    <row r="2279" spans="2:65" s="1" customFormat="1">
      <c r="B2279" s="34"/>
      <c r="D2279" s="146" t="s">
        <v>222</v>
      </c>
      <c r="F2279" s="147" t="s">
        <v>4502</v>
      </c>
      <c r="I2279" s="148"/>
      <c r="L2279" s="34"/>
      <c r="M2279" s="149"/>
      <c r="T2279" s="55"/>
      <c r="AT2279" s="19" t="s">
        <v>222</v>
      </c>
      <c r="AU2279" s="19" t="s">
        <v>79</v>
      </c>
    </row>
    <row r="2280" spans="2:65" s="14" customFormat="1">
      <c r="B2280" s="170"/>
      <c r="D2280" s="150" t="s">
        <v>226</v>
      </c>
      <c r="E2280" s="171" t="s">
        <v>19</v>
      </c>
      <c r="F2280" s="172" t="s">
        <v>4503</v>
      </c>
      <c r="H2280" s="171" t="s">
        <v>19</v>
      </c>
      <c r="I2280" s="173"/>
      <c r="L2280" s="170"/>
      <c r="M2280" s="174"/>
      <c r="T2280" s="175"/>
      <c r="AT2280" s="171" t="s">
        <v>226</v>
      </c>
      <c r="AU2280" s="171" t="s">
        <v>79</v>
      </c>
      <c r="AV2280" s="14" t="s">
        <v>77</v>
      </c>
      <c r="AW2280" s="14" t="s">
        <v>31</v>
      </c>
      <c r="AX2280" s="14" t="s">
        <v>69</v>
      </c>
      <c r="AY2280" s="171" t="s">
        <v>212</v>
      </c>
    </row>
    <row r="2281" spans="2:65" s="14" customFormat="1">
      <c r="B2281" s="170"/>
      <c r="D2281" s="150" t="s">
        <v>226</v>
      </c>
      <c r="E2281" s="171" t="s">
        <v>19</v>
      </c>
      <c r="F2281" s="172" t="s">
        <v>4504</v>
      </c>
      <c r="H2281" s="171" t="s">
        <v>19</v>
      </c>
      <c r="I2281" s="173"/>
      <c r="L2281" s="170"/>
      <c r="M2281" s="174"/>
      <c r="T2281" s="175"/>
      <c r="AT2281" s="171" t="s">
        <v>226</v>
      </c>
      <c r="AU2281" s="171" t="s">
        <v>79</v>
      </c>
      <c r="AV2281" s="14" t="s">
        <v>77</v>
      </c>
      <c r="AW2281" s="14" t="s">
        <v>31</v>
      </c>
      <c r="AX2281" s="14" t="s">
        <v>69</v>
      </c>
      <c r="AY2281" s="171" t="s">
        <v>212</v>
      </c>
    </row>
    <row r="2282" spans="2:65" s="12" customFormat="1">
      <c r="B2282" s="152"/>
      <c r="D2282" s="150" t="s">
        <v>226</v>
      </c>
      <c r="E2282" s="153" t="s">
        <v>19</v>
      </c>
      <c r="F2282" s="154" t="s">
        <v>4505</v>
      </c>
      <c r="H2282" s="155">
        <v>7.6</v>
      </c>
      <c r="I2282" s="156"/>
      <c r="L2282" s="152"/>
      <c r="M2282" s="157"/>
      <c r="T2282" s="158"/>
      <c r="AT2282" s="153" t="s">
        <v>226</v>
      </c>
      <c r="AU2282" s="153" t="s">
        <v>79</v>
      </c>
      <c r="AV2282" s="12" t="s">
        <v>79</v>
      </c>
      <c r="AW2282" s="12" t="s">
        <v>31</v>
      </c>
      <c r="AX2282" s="12" t="s">
        <v>69</v>
      </c>
      <c r="AY2282" s="153" t="s">
        <v>212</v>
      </c>
    </row>
    <row r="2283" spans="2:65" s="12" customFormat="1">
      <c r="B2283" s="152"/>
      <c r="D2283" s="150" t="s">
        <v>226</v>
      </c>
      <c r="E2283" s="153" t="s">
        <v>19</v>
      </c>
      <c r="F2283" s="154" t="s">
        <v>4506</v>
      </c>
      <c r="H2283" s="155">
        <v>4.4000000000000004</v>
      </c>
      <c r="I2283" s="156"/>
      <c r="L2283" s="152"/>
      <c r="M2283" s="157"/>
      <c r="T2283" s="158"/>
      <c r="AT2283" s="153" t="s">
        <v>226</v>
      </c>
      <c r="AU2283" s="153" t="s">
        <v>79</v>
      </c>
      <c r="AV2283" s="12" t="s">
        <v>79</v>
      </c>
      <c r="AW2283" s="12" t="s">
        <v>31</v>
      </c>
      <c r="AX2283" s="12" t="s">
        <v>69</v>
      </c>
      <c r="AY2283" s="153" t="s">
        <v>212</v>
      </c>
    </row>
    <row r="2284" spans="2:65" s="12" customFormat="1">
      <c r="B2284" s="152"/>
      <c r="D2284" s="150" t="s">
        <v>226</v>
      </c>
      <c r="E2284" s="153" t="s">
        <v>19</v>
      </c>
      <c r="F2284" s="154" t="s">
        <v>4507</v>
      </c>
      <c r="H2284" s="155">
        <v>7.6</v>
      </c>
      <c r="I2284" s="156"/>
      <c r="L2284" s="152"/>
      <c r="M2284" s="157"/>
      <c r="T2284" s="158"/>
      <c r="AT2284" s="153" t="s">
        <v>226</v>
      </c>
      <c r="AU2284" s="153" t="s">
        <v>79</v>
      </c>
      <c r="AV2284" s="12" t="s">
        <v>79</v>
      </c>
      <c r="AW2284" s="12" t="s">
        <v>31</v>
      </c>
      <c r="AX2284" s="12" t="s">
        <v>69</v>
      </c>
      <c r="AY2284" s="153" t="s">
        <v>212</v>
      </c>
    </row>
    <row r="2285" spans="2:65" s="12" customFormat="1">
      <c r="B2285" s="152"/>
      <c r="D2285" s="150" t="s">
        <v>226</v>
      </c>
      <c r="E2285" s="153" t="s">
        <v>19</v>
      </c>
      <c r="F2285" s="154" t="s">
        <v>4508</v>
      </c>
      <c r="H2285" s="155">
        <v>3.6</v>
      </c>
      <c r="I2285" s="156"/>
      <c r="L2285" s="152"/>
      <c r="M2285" s="157"/>
      <c r="T2285" s="158"/>
      <c r="AT2285" s="153" t="s">
        <v>226</v>
      </c>
      <c r="AU2285" s="153" t="s">
        <v>79</v>
      </c>
      <c r="AV2285" s="12" t="s">
        <v>79</v>
      </c>
      <c r="AW2285" s="12" t="s">
        <v>31</v>
      </c>
      <c r="AX2285" s="12" t="s">
        <v>69</v>
      </c>
      <c r="AY2285" s="153" t="s">
        <v>212</v>
      </c>
    </row>
    <row r="2286" spans="2:65" s="12" customFormat="1">
      <c r="B2286" s="152"/>
      <c r="D2286" s="150" t="s">
        <v>226</v>
      </c>
      <c r="E2286" s="153" t="s">
        <v>19</v>
      </c>
      <c r="F2286" s="154" t="s">
        <v>4509</v>
      </c>
      <c r="H2286" s="155">
        <v>3.6</v>
      </c>
      <c r="I2286" s="156"/>
      <c r="L2286" s="152"/>
      <c r="M2286" s="157"/>
      <c r="T2286" s="158"/>
      <c r="AT2286" s="153" t="s">
        <v>226</v>
      </c>
      <c r="AU2286" s="153" t="s">
        <v>79</v>
      </c>
      <c r="AV2286" s="12" t="s">
        <v>79</v>
      </c>
      <c r="AW2286" s="12" t="s">
        <v>31</v>
      </c>
      <c r="AX2286" s="12" t="s">
        <v>69</v>
      </c>
      <c r="AY2286" s="153" t="s">
        <v>212</v>
      </c>
    </row>
    <row r="2287" spans="2:65" s="12" customFormat="1">
      <c r="B2287" s="152"/>
      <c r="D2287" s="150" t="s">
        <v>226</v>
      </c>
      <c r="E2287" s="153" t="s">
        <v>19</v>
      </c>
      <c r="F2287" s="154" t="s">
        <v>4510</v>
      </c>
      <c r="H2287" s="155">
        <v>3.6</v>
      </c>
      <c r="I2287" s="156"/>
      <c r="L2287" s="152"/>
      <c r="M2287" s="157"/>
      <c r="T2287" s="158"/>
      <c r="AT2287" s="153" t="s">
        <v>226</v>
      </c>
      <c r="AU2287" s="153" t="s">
        <v>79</v>
      </c>
      <c r="AV2287" s="12" t="s">
        <v>79</v>
      </c>
      <c r="AW2287" s="12" t="s">
        <v>31</v>
      </c>
      <c r="AX2287" s="12" t="s">
        <v>69</v>
      </c>
      <c r="AY2287" s="153" t="s">
        <v>212</v>
      </c>
    </row>
    <row r="2288" spans="2:65" s="12" customFormat="1">
      <c r="B2288" s="152"/>
      <c r="D2288" s="150" t="s">
        <v>226</v>
      </c>
      <c r="E2288" s="153" t="s">
        <v>19</v>
      </c>
      <c r="F2288" s="154" t="s">
        <v>4511</v>
      </c>
      <c r="H2288" s="155">
        <v>3.6</v>
      </c>
      <c r="I2288" s="156"/>
      <c r="L2288" s="152"/>
      <c r="M2288" s="157"/>
      <c r="T2288" s="158"/>
      <c r="AT2288" s="153" t="s">
        <v>226</v>
      </c>
      <c r="AU2288" s="153" t="s">
        <v>79</v>
      </c>
      <c r="AV2288" s="12" t="s">
        <v>79</v>
      </c>
      <c r="AW2288" s="12" t="s">
        <v>31</v>
      </c>
      <c r="AX2288" s="12" t="s">
        <v>69</v>
      </c>
      <c r="AY2288" s="153" t="s">
        <v>212</v>
      </c>
    </row>
    <row r="2289" spans="2:51" s="15" customFormat="1">
      <c r="B2289" s="176"/>
      <c r="D2289" s="150" t="s">
        <v>226</v>
      </c>
      <c r="E2289" s="177" t="s">
        <v>19</v>
      </c>
      <c r="F2289" s="178" t="s">
        <v>455</v>
      </c>
      <c r="H2289" s="179">
        <v>34</v>
      </c>
      <c r="I2289" s="180"/>
      <c r="L2289" s="176"/>
      <c r="M2289" s="181"/>
      <c r="T2289" s="182"/>
      <c r="AT2289" s="177" t="s">
        <v>226</v>
      </c>
      <c r="AU2289" s="177" t="s">
        <v>79</v>
      </c>
      <c r="AV2289" s="15" t="s">
        <v>236</v>
      </c>
      <c r="AW2289" s="15" t="s">
        <v>31</v>
      </c>
      <c r="AX2289" s="15" t="s">
        <v>69</v>
      </c>
      <c r="AY2289" s="177" t="s">
        <v>212</v>
      </c>
    </row>
    <row r="2290" spans="2:51" s="14" customFormat="1">
      <c r="B2290" s="170"/>
      <c r="D2290" s="150" t="s">
        <v>226</v>
      </c>
      <c r="E2290" s="171" t="s">
        <v>19</v>
      </c>
      <c r="F2290" s="172" t="s">
        <v>4512</v>
      </c>
      <c r="H2290" s="171" t="s">
        <v>19</v>
      </c>
      <c r="I2290" s="173"/>
      <c r="L2290" s="170"/>
      <c r="M2290" s="174"/>
      <c r="T2290" s="175"/>
      <c r="AT2290" s="171" t="s">
        <v>226</v>
      </c>
      <c r="AU2290" s="171" t="s">
        <v>79</v>
      </c>
      <c r="AV2290" s="14" t="s">
        <v>77</v>
      </c>
      <c r="AW2290" s="14" t="s">
        <v>31</v>
      </c>
      <c r="AX2290" s="14" t="s">
        <v>69</v>
      </c>
      <c r="AY2290" s="171" t="s">
        <v>212</v>
      </c>
    </row>
    <row r="2291" spans="2:51" s="12" customFormat="1">
      <c r="B2291" s="152"/>
      <c r="D2291" s="150" t="s">
        <v>226</v>
      </c>
      <c r="E2291" s="153" t="s">
        <v>19</v>
      </c>
      <c r="F2291" s="154" t="s">
        <v>4513</v>
      </c>
      <c r="H2291" s="155">
        <v>12.26</v>
      </c>
      <c r="I2291" s="156"/>
      <c r="L2291" s="152"/>
      <c r="M2291" s="157"/>
      <c r="T2291" s="158"/>
      <c r="AT2291" s="153" t="s">
        <v>226</v>
      </c>
      <c r="AU2291" s="153" t="s">
        <v>79</v>
      </c>
      <c r="AV2291" s="12" t="s">
        <v>79</v>
      </c>
      <c r="AW2291" s="12" t="s">
        <v>31</v>
      </c>
      <c r="AX2291" s="12" t="s">
        <v>69</v>
      </c>
      <c r="AY2291" s="153" t="s">
        <v>212</v>
      </c>
    </row>
    <row r="2292" spans="2:51" s="12" customFormat="1">
      <c r="B2292" s="152"/>
      <c r="D2292" s="150" t="s">
        <v>226</v>
      </c>
      <c r="E2292" s="153" t="s">
        <v>19</v>
      </c>
      <c r="F2292" s="154" t="s">
        <v>4514</v>
      </c>
      <c r="H2292" s="155">
        <v>32.799999999999997</v>
      </c>
      <c r="I2292" s="156"/>
      <c r="L2292" s="152"/>
      <c r="M2292" s="157"/>
      <c r="T2292" s="158"/>
      <c r="AT2292" s="153" t="s">
        <v>226</v>
      </c>
      <c r="AU2292" s="153" t="s">
        <v>79</v>
      </c>
      <c r="AV2292" s="12" t="s">
        <v>79</v>
      </c>
      <c r="AW2292" s="12" t="s">
        <v>31</v>
      </c>
      <c r="AX2292" s="12" t="s">
        <v>69</v>
      </c>
      <c r="AY2292" s="153" t="s">
        <v>212</v>
      </c>
    </row>
    <row r="2293" spans="2:51" s="12" customFormat="1">
      <c r="B2293" s="152"/>
      <c r="D2293" s="150" t="s">
        <v>226</v>
      </c>
      <c r="E2293" s="153" t="s">
        <v>19</v>
      </c>
      <c r="F2293" s="154" t="s">
        <v>4515</v>
      </c>
      <c r="H2293" s="155">
        <v>18.66</v>
      </c>
      <c r="I2293" s="156"/>
      <c r="L2293" s="152"/>
      <c r="M2293" s="157"/>
      <c r="T2293" s="158"/>
      <c r="AT2293" s="153" t="s">
        <v>226</v>
      </c>
      <c r="AU2293" s="153" t="s">
        <v>79</v>
      </c>
      <c r="AV2293" s="12" t="s">
        <v>79</v>
      </c>
      <c r="AW2293" s="12" t="s">
        <v>31</v>
      </c>
      <c r="AX2293" s="12" t="s">
        <v>69</v>
      </c>
      <c r="AY2293" s="153" t="s">
        <v>212</v>
      </c>
    </row>
    <row r="2294" spans="2:51" s="12" customFormat="1">
      <c r="B2294" s="152"/>
      <c r="D2294" s="150" t="s">
        <v>226</v>
      </c>
      <c r="E2294" s="153" t="s">
        <v>19</v>
      </c>
      <c r="F2294" s="154" t="s">
        <v>4516</v>
      </c>
      <c r="H2294" s="155">
        <v>20.86</v>
      </c>
      <c r="I2294" s="156"/>
      <c r="L2294" s="152"/>
      <c r="M2294" s="157"/>
      <c r="T2294" s="158"/>
      <c r="AT2294" s="153" t="s">
        <v>226</v>
      </c>
      <c r="AU2294" s="153" t="s">
        <v>79</v>
      </c>
      <c r="AV2294" s="12" t="s">
        <v>79</v>
      </c>
      <c r="AW2294" s="12" t="s">
        <v>31</v>
      </c>
      <c r="AX2294" s="12" t="s">
        <v>69</v>
      </c>
      <c r="AY2294" s="153" t="s">
        <v>212</v>
      </c>
    </row>
    <row r="2295" spans="2:51" s="12" customFormat="1">
      <c r="B2295" s="152"/>
      <c r="D2295" s="150" t="s">
        <v>226</v>
      </c>
      <c r="E2295" s="153" t="s">
        <v>19</v>
      </c>
      <c r="F2295" s="154" t="s">
        <v>4517</v>
      </c>
      <c r="H2295" s="155">
        <v>26.11</v>
      </c>
      <c r="I2295" s="156"/>
      <c r="L2295" s="152"/>
      <c r="M2295" s="157"/>
      <c r="T2295" s="158"/>
      <c r="AT2295" s="153" t="s">
        <v>226</v>
      </c>
      <c r="AU2295" s="153" t="s">
        <v>79</v>
      </c>
      <c r="AV2295" s="12" t="s">
        <v>79</v>
      </c>
      <c r="AW2295" s="12" t="s">
        <v>31</v>
      </c>
      <c r="AX2295" s="12" t="s">
        <v>69</v>
      </c>
      <c r="AY2295" s="153" t="s">
        <v>212</v>
      </c>
    </row>
    <row r="2296" spans="2:51" s="12" customFormat="1">
      <c r="B2296" s="152"/>
      <c r="D2296" s="150" t="s">
        <v>226</v>
      </c>
      <c r="E2296" s="153" t="s">
        <v>19</v>
      </c>
      <c r="F2296" s="154" t="s">
        <v>4518</v>
      </c>
      <c r="H2296" s="155">
        <v>32.06</v>
      </c>
      <c r="I2296" s="156"/>
      <c r="L2296" s="152"/>
      <c r="M2296" s="157"/>
      <c r="T2296" s="158"/>
      <c r="AT2296" s="153" t="s">
        <v>226</v>
      </c>
      <c r="AU2296" s="153" t="s">
        <v>79</v>
      </c>
      <c r="AV2296" s="12" t="s">
        <v>79</v>
      </c>
      <c r="AW2296" s="12" t="s">
        <v>31</v>
      </c>
      <c r="AX2296" s="12" t="s">
        <v>69</v>
      </c>
      <c r="AY2296" s="153" t="s">
        <v>212</v>
      </c>
    </row>
    <row r="2297" spans="2:51" s="12" customFormat="1">
      <c r="B2297" s="152"/>
      <c r="D2297" s="150" t="s">
        <v>226</v>
      </c>
      <c r="E2297" s="153" t="s">
        <v>19</v>
      </c>
      <c r="F2297" s="154" t="s">
        <v>4519</v>
      </c>
      <c r="H2297" s="155">
        <v>42.86</v>
      </c>
      <c r="I2297" s="156"/>
      <c r="L2297" s="152"/>
      <c r="M2297" s="157"/>
      <c r="T2297" s="158"/>
      <c r="AT2297" s="153" t="s">
        <v>226</v>
      </c>
      <c r="AU2297" s="153" t="s">
        <v>79</v>
      </c>
      <c r="AV2297" s="12" t="s">
        <v>79</v>
      </c>
      <c r="AW2297" s="12" t="s">
        <v>31</v>
      </c>
      <c r="AX2297" s="12" t="s">
        <v>69</v>
      </c>
      <c r="AY2297" s="153" t="s">
        <v>212</v>
      </c>
    </row>
    <row r="2298" spans="2:51" s="15" customFormat="1">
      <c r="B2298" s="176"/>
      <c r="D2298" s="150" t="s">
        <v>226</v>
      </c>
      <c r="E2298" s="177" t="s">
        <v>19</v>
      </c>
      <c r="F2298" s="178" t="s">
        <v>455</v>
      </c>
      <c r="H2298" s="179">
        <v>185.61</v>
      </c>
      <c r="I2298" s="180"/>
      <c r="L2298" s="176"/>
      <c r="M2298" s="181"/>
      <c r="T2298" s="182"/>
      <c r="AT2298" s="177" t="s">
        <v>226</v>
      </c>
      <c r="AU2298" s="177" t="s">
        <v>79</v>
      </c>
      <c r="AV2298" s="15" t="s">
        <v>236</v>
      </c>
      <c r="AW2298" s="15" t="s">
        <v>31</v>
      </c>
      <c r="AX2298" s="15" t="s">
        <v>69</v>
      </c>
      <c r="AY2298" s="177" t="s">
        <v>212</v>
      </c>
    </row>
    <row r="2299" spans="2:51" s="14" customFormat="1">
      <c r="B2299" s="170"/>
      <c r="D2299" s="150" t="s">
        <v>226</v>
      </c>
      <c r="E2299" s="171" t="s">
        <v>19</v>
      </c>
      <c r="F2299" s="172" t="s">
        <v>4520</v>
      </c>
      <c r="H2299" s="171" t="s">
        <v>19</v>
      </c>
      <c r="I2299" s="173"/>
      <c r="L2299" s="170"/>
      <c r="M2299" s="174"/>
      <c r="T2299" s="175"/>
      <c r="AT2299" s="171" t="s">
        <v>226</v>
      </c>
      <c r="AU2299" s="171" t="s">
        <v>79</v>
      </c>
      <c r="AV2299" s="14" t="s">
        <v>77</v>
      </c>
      <c r="AW2299" s="14" t="s">
        <v>31</v>
      </c>
      <c r="AX2299" s="14" t="s">
        <v>69</v>
      </c>
      <c r="AY2299" s="171" t="s">
        <v>212</v>
      </c>
    </row>
    <row r="2300" spans="2:51" s="12" customFormat="1">
      <c r="B2300" s="152"/>
      <c r="D2300" s="150" t="s">
        <v>226</v>
      </c>
      <c r="E2300" s="153" t="s">
        <v>19</v>
      </c>
      <c r="F2300" s="154" t="s">
        <v>4521</v>
      </c>
      <c r="H2300" s="155">
        <v>14</v>
      </c>
      <c r="I2300" s="156"/>
      <c r="L2300" s="152"/>
      <c r="M2300" s="157"/>
      <c r="T2300" s="158"/>
      <c r="AT2300" s="153" t="s">
        <v>226</v>
      </c>
      <c r="AU2300" s="153" t="s">
        <v>79</v>
      </c>
      <c r="AV2300" s="12" t="s">
        <v>79</v>
      </c>
      <c r="AW2300" s="12" t="s">
        <v>31</v>
      </c>
      <c r="AX2300" s="12" t="s">
        <v>69</v>
      </c>
      <c r="AY2300" s="153" t="s">
        <v>212</v>
      </c>
    </row>
    <row r="2301" spans="2:51" s="12" customFormat="1">
      <c r="B2301" s="152"/>
      <c r="D2301" s="150" t="s">
        <v>226</v>
      </c>
      <c r="E2301" s="153" t="s">
        <v>19</v>
      </c>
      <c r="F2301" s="154" t="s">
        <v>4522</v>
      </c>
      <c r="H2301" s="155">
        <v>6.2</v>
      </c>
      <c r="I2301" s="156"/>
      <c r="L2301" s="152"/>
      <c r="M2301" s="157"/>
      <c r="T2301" s="158"/>
      <c r="AT2301" s="153" t="s">
        <v>226</v>
      </c>
      <c r="AU2301" s="153" t="s">
        <v>79</v>
      </c>
      <c r="AV2301" s="12" t="s">
        <v>79</v>
      </c>
      <c r="AW2301" s="12" t="s">
        <v>31</v>
      </c>
      <c r="AX2301" s="12" t="s">
        <v>69</v>
      </c>
      <c r="AY2301" s="153" t="s">
        <v>212</v>
      </c>
    </row>
    <row r="2302" spans="2:51" s="12" customFormat="1">
      <c r="B2302" s="152"/>
      <c r="D2302" s="150" t="s">
        <v>226</v>
      </c>
      <c r="E2302" s="153" t="s">
        <v>19</v>
      </c>
      <c r="F2302" s="154" t="s">
        <v>4523</v>
      </c>
      <c r="H2302" s="155">
        <v>9.9</v>
      </c>
      <c r="I2302" s="156"/>
      <c r="L2302" s="152"/>
      <c r="M2302" s="157"/>
      <c r="T2302" s="158"/>
      <c r="AT2302" s="153" t="s">
        <v>226</v>
      </c>
      <c r="AU2302" s="153" t="s">
        <v>79</v>
      </c>
      <c r="AV2302" s="12" t="s">
        <v>79</v>
      </c>
      <c r="AW2302" s="12" t="s">
        <v>31</v>
      </c>
      <c r="AX2302" s="12" t="s">
        <v>69</v>
      </c>
      <c r="AY2302" s="153" t="s">
        <v>212</v>
      </c>
    </row>
    <row r="2303" spans="2:51" s="12" customFormat="1">
      <c r="B2303" s="152"/>
      <c r="D2303" s="150" t="s">
        <v>226</v>
      </c>
      <c r="E2303" s="153" t="s">
        <v>19</v>
      </c>
      <c r="F2303" s="154" t="s">
        <v>4524</v>
      </c>
      <c r="H2303" s="155">
        <v>3.4</v>
      </c>
      <c r="I2303" s="156"/>
      <c r="L2303" s="152"/>
      <c r="M2303" s="157"/>
      <c r="T2303" s="158"/>
      <c r="AT2303" s="153" t="s">
        <v>226</v>
      </c>
      <c r="AU2303" s="153" t="s">
        <v>79</v>
      </c>
      <c r="AV2303" s="12" t="s">
        <v>79</v>
      </c>
      <c r="AW2303" s="12" t="s">
        <v>31</v>
      </c>
      <c r="AX2303" s="12" t="s">
        <v>69</v>
      </c>
      <c r="AY2303" s="153" t="s">
        <v>212</v>
      </c>
    </row>
    <row r="2304" spans="2:51" s="15" customFormat="1">
      <c r="B2304" s="176"/>
      <c r="D2304" s="150" t="s">
        <v>226</v>
      </c>
      <c r="E2304" s="177" t="s">
        <v>19</v>
      </c>
      <c r="F2304" s="178" t="s">
        <v>455</v>
      </c>
      <c r="H2304" s="179">
        <v>33.5</v>
      </c>
      <c r="I2304" s="180"/>
      <c r="L2304" s="176"/>
      <c r="M2304" s="181"/>
      <c r="T2304" s="182"/>
      <c r="AT2304" s="177" t="s">
        <v>226</v>
      </c>
      <c r="AU2304" s="177" t="s">
        <v>79</v>
      </c>
      <c r="AV2304" s="15" t="s">
        <v>236</v>
      </c>
      <c r="AW2304" s="15" t="s">
        <v>31</v>
      </c>
      <c r="AX2304" s="15" t="s">
        <v>69</v>
      </c>
      <c r="AY2304" s="177" t="s">
        <v>212</v>
      </c>
    </row>
    <row r="2305" spans="2:65" s="12" customFormat="1" ht="22.5">
      <c r="B2305" s="152"/>
      <c r="D2305" s="150" t="s">
        <v>226</v>
      </c>
      <c r="E2305" s="153" t="s">
        <v>19</v>
      </c>
      <c r="F2305" s="154" t="s">
        <v>4525</v>
      </c>
      <c r="H2305" s="155">
        <v>70</v>
      </c>
      <c r="I2305" s="156"/>
      <c r="L2305" s="152"/>
      <c r="M2305" s="157"/>
      <c r="T2305" s="158"/>
      <c r="AT2305" s="153" t="s">
        <v>226</v>
      </c>
      <c r="AU2305" s="153" t="s">
        <v>79</v>
      </c>
      <c r="AV2305" s="12" t="s">
        <v>79</v>
      </c>
      <c r="AW2305" s="12" t="s">
        <v>31</v>
      </c>
      <c r="AX2305" s="12" t="s">
        <v>69</v>
      </c>
      <c r="AY2305" s="153" t="s">
        <v>212</v>
      </c>
    </row>
    <row r="2306" spans="2:65" s="15" customFormat="1">
      <c r="B2306" s="176"/>
      <c r="D2306" s="150" t="s">
        <v>226</v>
      </c>
      <c r="E2306" s="177" t="s">
        <v>19</v>
      </c>
      <c r="F2306" s="178" t="s">
        <v>455</v>
      </c>
      <c r="H2306" s="179">
        <v>70</v>
      </c>
      <c r="I2306" s="180"/>
      <c r="L2306" s="176"/>
      <c r="M2306" s="181"/>
      <c r="T2306" s="182"/>
      <c r="AT2306" s="177" t="s">
        <v>226</v>
      </c>
      <c r="AU2306" s="177" t="s">
        <v>79</v>
      </c>
      <c r="AV2306" s="15" t="s">
        <v>236</v>
      </c>
      <c r="AW2306" s="15" t="s">
        <v>31</v>
      </c>
      <c r="AX2306" s="15" t="s">
        <v>69</v>
      </c>
      <c r="AY2306" s="177" t="s">
        <v>212</v>
      </c>
    </row>
    <row r="2307" spans="2:65" s="13" customFormat="1">
      <c r="B2307" s="159"/>
      <c r="D2307" s="150" t="s">
        <v>226</v>
      </c>
      <c r="E2307" s="160" t="s">
        <v>19</v>
      </c>
      <c r="F2307" s="161" t="s">
        <v>228</v>
      </c>
      <c r="H2307" s="162">
        <v>323.11</v>
      </c>
      <c r="I2307" s="163"/>
      <c r="L2307" s="159"/>
      <c r="M2307" s="164"/>
      <c r="T2307" s="165"/>
      <c r="AT2307" s="160" t="s">
        <v>226</v>
      </c>
      <c r="AU2307" s="160" t="s">
        <v>79</v>
      </c>
      <c r="AV2307" s="13" t="s">
        <v>229</v>
      </c>
      <c r="AW2307" s="13" t="s">
        <v>31</v>
      </c>
      <c r="AX2307" s="13" t="s">
        <v>77</v>
      </c>
      <c r="AY2307" s="160" t="s">
        <v>212</v>
      </c>
    </row>
    <row r="2308" spans="2:65" s="14" customFormat="1">
      <c r="B2308" s="170"/>
      <c r="D2308" s="150" t="s">
        <v>226</v>
      </c>
      <c r="E2308" s="171" t="s">
        <v>19</v>
      </c>
      <c r="F2308" s="172" t="s">
        <v>4526</v>
      </c>
      <c r="H2308" s="171" t="s">
        <v>19</v>
      </c>
      <c r="I2308" s="173"/>
      <c r="L2308" s="170"/>
      <c r="M2308" s="174"/>
      <c r="T2308" s="175"/>
      <c r="AT2308" s="171" t="s">
        <v>226</v>
      </c>
      <c r="AU2308" s="171" t="s">
        <v>79</v>
      </c>
      <c r="AV2308" s="14" t="s">
        <v>77</v>
      </c>
      <c r="AW2308" s="14" t="s">
        <v>31</v>
      </c>
      <c r="AX2308" s="14" t="s">
        <v>69</v>
      </c>
      <c r="AY2308" s="171" t="s">
        <v>212</v>
      </c>
    </row>
    <row r="2309" spans="2:65" s="1" customFormat="1" ht="37.9" customHeight="1">
      <c r="B2309" s="34"/>
      <c r="C2309" s="133" t="s">
        <v>2568</v>
      </c>
      <c r="D2309" s="133" t="s">
        <v>215</v>
      </c>
      <c r="E2309" s="134" t="s">
        <v>4527</v>
      </c>
      <c r="F2309" s="135" t="s">
        <v>4528</v>
      </c>
      <c r="G2309" s="136" t="s">
        <v>536</v>
      </c>
      <c r="H2309" s="137">
        <v>1194.2619999999999</v>
      </c>
      <c r="I2309" s="138"/>
      <c r="J2309" s="139">
        <f>ROUND(I2309*H2309,2)</f>
        <v>0</v>
      </c>
      <c r="K2309" s="135" t="s">
        <v>245</v>
      </c>
      <c r="L2309" s="34"/>
      <c r="M2309" s="140" t="s">
        <v>19</v>
      </c>
      <c r="N2309" s="141" t="s">
        <v>40</v>
      </c>
      <c r="P2309" s="142">
        <f>O2309*H2309</f>
        <v>0</v>
      </c>
      <c r="Q2309" s="142">
        <v>1.6000000000000001E-4</v>
      </c>
      <c r="R2309" s="142">
        <f>Q2309*H2309</f>
        <v>0.19108192000000002</v>
      </c>
      <c r="S2309" s="142">
        <v>0</v>
      </c>
      <c r="T2309" s="143">
        <f>S2309*H2309</f>
        <v>0</v>
      </c>
      <c r="AR2309" s="144" t="s">
        <v>316</v>
      </c>
      <c r="AT2309" s="144" t="s">
        <v>215</v>
      </c>
      <c r="AU2309" s="144" t="s">
        <v>79</v>
      </c>
      <c r="AY2309" s="19" t="s">
        <v>212</v>
      </c>
      <c r="BE2309" s="145">
        <f>IF(N2309="základní",J2309,0)</f>
        <v>0</v>
      </c>
      <c r="BF2309" s="145">
        <f>IF(N2309="snížená",J2309,0)</f>
        <v>0</v>
      </c>
      <c r="BG2309" s="145">
        <f>IF(N2309="zákl. přenesená",J2309,0)</f>
        <v>0</v>
      </c>
      <c r="BH2309" s="145">
        <f>IF(N2309="sníž. přenesená",J2309,0)</f>
        <v>0</v>
      </c>
      <c r="BI2309" s="145">
        <f>IF(N2309="nulová",J2309,0)</f>
        <v>0</v>
      </c>
      <c r="BJ2309" s="19" t="s">
        <v>77</v>
      </c>
      <c r="BK2309" s="145">
        <f>ROUND(I2309*H2309,2)</f>
        <v>0</v>
      </c>
      <c r="BL2309" s="19" t="s">
        <v>316</v>
      </c>
      <c r="BM2309" s="144" t="s">
        <v>4529</v>
      </c>
    </row>
    <row r="2310" spans="2:65" s="14" customFormat="1">
      <c r="B2310" s="170"/>
      <c r="D2310" s="150" t="s">
        <v>226</v>
      </c>
      <c r="E2310" s="171" t="s">
        <v>19</v>
      </c>
      <c r="F2310" s="172" t="s">
        <v>4530</v>
      </c>
      <c r="H2310" s="171" t="s">
        <v>19</v>
      </c>
      <c r="I2310" s="173"/>
      <c r="L2310" s="170"/>
      <c r="M2310" s="174"/>
      <c r="T2310" s="175"/>
      <c r="AT2310" s="171" t="s">
        <v>226</v>
      </c>
      <c r="AU2310" s="171" t="s">
        <v>79</v>
      </c>
      <c r="AV2310" s="14" t="s">
        <v>77</v>
      </c>
      <c r="AW2310" s="14" t="s">
        <v>31</v>
      </c>
      <c r="AX2310" s="14" t="s">
        <v>69</v>
      </c>
      <c r="AY2310" s="171" t="s">
        <v>212</v>
      </c>
    </row>
    <row r="2311" spans="2:65" s="12" customFormat="1">
      <c r="B2311" s="152"/>
      <c r="D2311" s="150" t="s">
        <v>226</v>
      </c>
      <c r="E2311" s="153" t="s">
        <v>19</v>
      </c>
      <c r="F2311" s="154" t="s">
        <v>4531</v>
      </c>
      <c r="H2311" s="155">
        <v>116.078</v>
      </c>
      <c r="I2311" s="156"/>
      <c r="L2311" s="152"/>
      <c r="M2311" s="157"/>
      <c r="T2311" s="158"/>
      <c r="AT2311" s="153" t="s">
        <v>226</v>
      </c>
      <c r="AU2311" s="153" t="s">
        <v>79</v>
      </c>
      <c r="AV2311" s="12" t="s">
        <v>79</v>
      </c>
      <c r="AW2311" s="12" t="s">
        <v>31</v>
      </c>
      <c r="AX2311" s="12" t="s">
        <v>69</v>
      </c>
      <c r="AY2311" s="153" t="s">
        <v>212</v>
      </c>
    </row>
    <row r="2312" spans="2:65" s="12" customFormat="1">
      <c r="B2312" s="152"/>
      <c r="D2312" s="150" t="s">
        <v>226</v>
      </c>
      <c r="E2312" s="153" t="s">
        <v>19</v>
      </c>
      <c r="F2312" s="154" t="s">
        <v>4532</v>
      </c>
      <c r="H2312" s="155">
        <v>130.148</v>
      </c>
      <c r="I2312" s="156"/>
      <c r="L2312" s="152"/>
      <c r="M2312" s="157"/>
      <c r="T2312" s="158"/>
      <c r="AT2312" s="153" t="s">
        <v>226</v>
      </c>
      <c r="AU2312" s="153" t="s">
        <v>79</v>
      </c>
      <c r="AV2312" s="12" t="s">
        <v>79</v>
      </c>
      <c r="AW2312" s="12" t="s">
        <v>31</v>
      </c>
      <c r="AX2312" s="12" t="s">
        <v>69</v>
      </c>
      <c r="AY2312" s="153" t="s">
        <v>212</v>
      </c>
    </row>
    <row r="2313" spans="2:65" s="12" customFormat="1">
      <c r="B2313" s="152"/>
      <c r="D2313" s="150" t="s">
        <v>226</v>
      </c>
      <c r="E2313" s="153" t="s">
        <v>19</v>
      </c>
      <c r="F2313" s="154" t="s">
        <v>4533</v>
      </c>
      <c r="H2313" s="155">
        <v>126.63</v>
      </c>
      <c r="I2313" s="156"/>
      <c r="L2313" s="152"/>
      <c r="M2313" s="157"/>
      <c r="T2313" s="158"/>
      <c r="AT2313" s="153" t="s">
        <v>226</v>
      </c>
      <c r="AU2313" s="153" t="s">
        <v>79</v>
      </c>
      <c r="AV2313" s="12" t="s">
        <v>79</v>
      </c>
      <c r="AW2313" s="12" t="s">
        <v>31</v>
      </c>
      <c r="AX2313" s="12" t="s">
        <v>69</v>
      </c>
      <c r="AY2313" s="153" t="s">
        <v>212</v>
      </c>
    </row>
    <row r="2314" spans="2:65" s="12" customFormat="1">
      <c r="B2314" s="152"/>
      <c r="D2314" s="150" t="s">
        <v>226</v>
      </c>
      <c r="E2314" s="153" t="s">
        <v>19</v>
      </c>
      <c r="F2314" s="154" t="s">
        <v>4534</v>
      </c>
      <c r="H2314" s="155">
        <v>193.46299999999999</v>
      </c>
      <c r="I2314" s="156"/>
      <c r="L2314" s="152"/>
      <c r="M2314" s="157"/>
      <c r="T2314" s="158"/>
      <c r="AT2314" s="153" t="s">
        <v>226</v>
      </c>
      <c r="AU2314" s="153" t="s">
        <v>79</v>
      </c>
      <c r="AV2314" s="12" t="s">
        <v>79</v>
      </c>
      <c r="AW2314" s="12" t="s">
        <v>31</v>
      </c>
      <c r="AX2314" s="12" t="s">
        <v>69</v>
      </c>
      <c r="AY2314" s="153" t="s">
        <v>212</v>
      </c>
    </row>
    <row r="2315" spans="2:65" s="12" customFormat="1">
      <c r="B2315" s="152"/>
      <c r="D2315" s="150" t="s">
        <v>226</v>
      </c>
      <c r="E2315" s="153" t="s">
        <v>19</v>
      </c>
      <c r="F2315" s="154" t="s">
        <v>4535</v>
      </c>
      <c r="H2315" s="155">
        <v>165.32300000000001</v>
      </c>
      <c r="I2315" s="156"/>
      <c r="L2315" s="152"/>
      <c r="M2315" s="157"/>
      <c r="T2315" s="158"/>
      <c r="AT2315" s="153" t="s">
        <v>226</v>
      </c>
      <c r="AU2315" s="153" t="s">
        <v>79</v>
      </c>
      <c r="AV2315" s="12" t="s">
        <v>79</v>
      </c>
      <c r="AW2315" s="12" t="s">
        <v>31</v>
      </c>
      <c r="AX2315" s="12" t="s">
        <v>69</v>
      </c>
      <c r="AY2315" s="153" t="s">
        <v>212</v>
      </c>
    </row>
    <row r="2316" spans="2:65" s="12" customFormat="1">
      <c r="B2316" s="152"/>
      <c r="D2316" s="150" t="s">
        <v>226</v>
      </c>
      <c r="E2316" s="153" t="s">
        <v>19</v>
      </c>
      <c r="F2316" s="154" t="s">
        <v>4536</v>
      </c>
      <c r="H2316" s="155">
        <v>182.91</v>
      </c>
      <c r="I2316" s="156"/>
      <c r="L2316" s="152"/>
      <c r="M2316" s="157"/>
      <c r="T2316" s="158"/>
      <c r="AT2316" s="153" t="s">
        <v>226</v>
      </c>
      <c r="AU2316" s="153" t="s">
        <v>79</v>
      </c>
      <c r="AV2316" s="12" t="s">
        <v>79</v>
      </c>
      <c r="AW2316" s="12" t="s">
        <v>31</v>
      </c>
      <c r="AX2316" s="12" t="s">
        <v>69</v>
      </c>
      <c r="AY2316" s="153" t="s">
        <v>212</v>
      </c>
    </row>
    <row r="2317" spans="2:65" s="12" customFormat="1">
      <c r="B2317" s="152"/>
      <c r="D2317" s="150" t="s">
        <v>226</v>
      </c>
      <c r="E2317" s="153" t="s">
        <v>19</v>
      </c>
      <c r="F2317" s="154" t="s">
        <v>4537</v>
      </c>
      <c r="H2317" s="155">
        <v>200.49799999999999</v>
      </c>
      <c r="I2317" s="156"/>
      <c r="L2317" s="152"/>
      <c r="M2317" s="157"/>
      <c r="T2317" s="158"/>
      <c r="AT2317" s="153" t="s">
        <v>226</v>
      </c>
      <c r="AU2317" s="153" t="s">
        <v>79</v>
      </c>
      <c r="AV2317" s="12" t="s">
        <v>79</v>
      </c>
      <c r="AW2317" s="12" t="s">
        <v>31</v>
      </c>
      <c r="AX2317" s="12" t="s">
        <v>69</v>
      </c>
      <c r="AY2317" s="153" t="s">
        <v>212</v>
      </c>
    </row>
    <row r="2318" spans="2:65" s="12" customFormat="1">
      <c r="B2318" s="152"/>
      <c r="D2318" s="150" t="s">
        <v>226</v>
      </c>
      <c r="E2318" s="153" t="s">
        <v>19</v>
      </c>
      <c r="F2318" s="154" t="s">
        <v>4538</v>
      </c>
      <c r="H2318" s="155">
        <v>79.212000000000003</v>
      </c>
      <c r="I2318" s="156"/>
      <c r="L2318" s="152"/>
      <c r="M2318" s="157"/>
      <c r="T2318" s="158"/>
      <c r="AT2318" s="153" t="s">
        <v>226</v>
      </c>
      <c r="AU2318" s="153" t="s">
        <v>79</v>
      </c>
      <c r="AV2318" s="12" t="s">
        <v>79</v>
      </c>
      <c r="AW2318" s="12" t="s">
        <v>31</v>
      </c>
      <c r="AX2318" s="12" t="s">
        <v>69</v>
      </c>
      <c r="AY2318" s="153" t="s">
        <v>212</v>
      </c>
    </row>
    <row r="2319" spans="2:65" s="13" customFormat="1">
      <c r="B2319" s="159"/>
      <c r="D2319" s="150" t="s">
        <v>226</v>
      </c>
      <c r="E2319" s="160" t="s">
        <v>19</v>
      </c>
      <c r="F2319" s="161" t="s">
        <v>228</v>
      </c>
      <c r="H2319" s="162">
        <v>1194.2619999999999</v>
      </c>
      <c r="I2319" s="163"/>
      <c r="L2319" s="159"/>
      <c r="M2319" s="164"/>
      <c r="T2319" s="165"/>
      <c r="AT2319" s="160" t="s">
        <v>226</v>
      </c>
      <c r="AU2319" s="160" t="s">
        <v>79</v>
      </c>
      <c r="AV2319" s="13" t="s">
        <v>229</v>
      </c>
      <c r="AW2319" s="13" t="s">
        <v>31</v>
      </c>
      <c r="AX2319" s="13" t="s">
        <v>77</v>
      </c>
      <c r="AY2319" s="160" t="s">
        <v>212</v>
      </c>
    </row>
    <row r="2320" spans="2:65" s="1" customFormat="1" ht="24.2" customHeight="1">
      <c r="B2320" s="34"/>
      <c r="C2320" s="133" t="s">
        <v>2574</v>
      </c>
      <c r="D2320" s="133" t="s">
        <v>215</v>
      </c>
      <c r="E2320" s="134" t="s">
        <v>4539</v>
      </c>
      <c r="F2320" s="135" t="s">
        <v>4540</v>
      </c>
      <c r="G2320" s="136" t="s">
        <v>495</v>
      </c>
      <c r="H2320" s="137">
        <v>217.05600000000001</v>
      </c>
      <c r="I2320" s="138"/>
      <c r="J2320" s="139">
        <f>ROUND(I2320*H2320,2)</f>
        <v>0</v>
      </c>
      <c r="K2320" s="135" t="s">
        <v>245</v>
      </c>
      <c r="L2320" s="34"/>
      <c r="M2320" s="140" t="s">
        <v>19</v>
      </c>
      <c r="N2320" s="141" t="s">
        <v>40</v>
      </c>
      <c r="P2320" s="142">
        <f>O2320*H2320</f>
        <v>0</v>
      </c>
      <c r="Q2320" s="142">
        <v>0</v>
      </c>
      <c r="R2320" s="142">
        <f>Q2320*H2320</f>
        <v>0</v>
      </c>
      <c r="S2320" s="142">
        <v>0</v>
      </c>
      <c r="T2320" s="143">
        <f>S2320*H2320</f>
        <v>0</v>
      </c>
      <c r="AR2320" s="144" t="s">
        <v>316</v>
      </c>
      <c r="AT2320" s="144" t="s">
        <v>215</v>
      </c>
      <c r="AU2320" s="144" t="s">
        <v>79</v>
      </c>
      <c r="AY2320" s="19" t="s">
        <v>212</v>
      </c>
      <c r="BE2320" s="145">
        <f>IF(N2320="základní",J2320,0)</f>
        <v>0</v>
      </c>
      <c r="BF2320" s="145">
        <f>IF(N2320="snížená",J2320,0)</f>
        <v>0</v>
      </c>
      <c r="BG2320" s="145">
        <f>IF(N2320="zákl. přenesená",J2320,0)</f>
        <v>0</v>
      </c>
      <c r="BH2320" s="145">
        <f>IF(N2320="sníž. přenesená",J2320,0)</f>
        <v>0</v>
      </c>
      <c r="BI2320" s="145">
        <f>IF(N2320="nulová",J2320,0)</f>
        <v>0</v>
      </c>
      <c r="BJ2320" s="19" t="s">
        <v>77</v>
      </c>
      <c r="BK2320" s="145">
        <f>ROUND(I2320*H2320,2)</f>
        <v>0</v>
      </c>
      <c r="BL2320" s="19" t="s">
        <v>316</v>
      </c>
      <c r="BM2320" s="144" t="s">
        <v>4541</v>
      </c>
    </row>
    <row r="2321" spans="2:65" s="14" customFormat="1" ht="22.5">
      <c r="B2321" s="170"/>
      <c r="D2321" s="150" t="s">
        <v>226</v>
      </c>
      <c r="E2321" s="171" t="s">
        <v>19</v>
      </c>
      <c r="F2321" s="172" t="s">
        <v>4542</v>
      </c>
      <c r="H2321" s="171" t="s">
        <v>19</v>
      </c>
      <c r="I2321" s="173"/>
      <c r="L2321" s="170"/>
      <c r="M2321" s="174"/>
      <c r="T2321" s="175"/>
      <c r="AT2321" s="171" t="s">
        <v>226</v>
      </c>
      <c r="AU2321" s="171" t="s">
        <v>79</v>
      </c>
      <c r="AV2321" s="14" t="s">
        <v>77</v>
      </c>
      <c r="AW2321" s="14" t="s">
        <v>31</v>
      </c>
      <c r="AX2321" s="14" t="s">
        <v>69</v>
      </c>
      <c r="AY2321" s="171" t="s">
        <v>212</v>
      </c>
    </row>
    <row r="2322" spans="2:65" s="12" customFormat="1">
      <c r="B2322" s="152"/>
      <c r="D2322" s="150" t="s">
        <v>226</v>
      </c>
      <c r="E2322" s="153" t="s">
        <v>19</v>
      </c>
      <c r="F2322" s="154" t="s">
        <v>4543</v>
      </c>
      <c r="H2322" s="155">
        <v>217.05600000000001</v>
      </c>
      <c r="I2322" s="156"/>
      <c r="L2322" s="152"/>
      <c r="M2322" s="157"/>
      <c r="T2322" s="158"/>
      <c r="AT2322" s="153" t="s">
        <v>226</v>
      </c>
      <c r="AU2322" s="153" t="s">
        <v>79</v>
      </c>
      <c r="AV2322" s="12" t="s">
        <v>79</v>
      </c>
      <c r="AW2322" s="12" t="s">
        <v>31</v>
      </c>
      <c r="AX2322" s="12" t="s">
        <v>69</v>
      </c>
      <c r="AY2322" s="153" t="s">
        <v>212</v>
      </c>
    </row>
    <row r="2323" spans="2:65" s="13" customFormat="1">
      <c r="B2323" s="159"/>
      <c r="D2323" s="150" t="s">
        <v>226</v>
      </c>
      <c r="E2323" s="160" t="s">
        <v>19</v>
      </c>
      <c r="F2323" s="161" t="s">
        <v>228</v>
      </c>
      <c r="H2323" s="162">
        <v>217.05600000000001</v>
      </c>
      <c r="I2323" s="163"/>
      <c r="L2323" s="159"/>
      <c r="M2323" s="164"/>
      <c r="T2323" s="165"/>
      <c r="AT2323" s="160" t="s">
        <v>226</v>
      </c>
      <c r="AU2323" s="160" t="s">
        <v>79</v>
      </c>
      <c r="AV2323" s="13" t="s">
        <v>229</v>
      </c>
      <c r="AW2323" s="13" t="s">
        <v>31</v>
      </c>
      <c r="AX2323" s="13" t="s">
        <v>77</v>
      </c>
      <c r="AY2323" s="160" t="s">
        <v>212</v>
      </c>
    </row>
    <row r="2324" spans="2:65" s="1" customFormat="1" ht="16.5" customHeight="1">
      <c r="B2324" s="34"/>
      <c r="C2324" s="186" t="s">
        <v>2581</v>
      </c>
      <c r="D2324" s="186" t="s">
        <v>3107</v>
      </c>
      <c r="E2324" s="187" t="s">
        <v>4544</v>
      </c>
      <c r="F2324" s="188" t="s">
        <v>4545</v>
      </c>
      <c r="G2324" s="189" t="s">
        <v>495</v>
      </c>
      <c r="H2324" s="190">
        <v>249.614</v>
      </c>
      <c r="I2324" s="191"/>
      <c r="J2324" s="192">
        <f>ROUND(I2324*H2324,2)</f>
        <v>0</v>
      </c>
      <c r="K2324" s="188" t="s">
        <v>219</v>
      </c>
      <c r="L2324" s="193"/>
      <c r="M2324" s="194" t="s">
        <v>19</v>
      </c>
      <c r="N2324" s="195" t="s">
        <v>40</v>
      </c>
      <c r="P2324" s="142">
        <f>O2324*H2324</f>
        <v>0</v>
      </c>
      <c r="Q2324" s="142">
        <v>1.1E-4</v>
      </c>
      <c r="R2324" s="142">
        <f>Q2324*H2324</f>
        <v>2.7457540000000003E-2</v>
      </c>
      <c r="S2324" s="142">
        <v>0</v>
      </c>
      <c r="T2324" s="143">
        <f>S2324*H2324</f>
        <v>0</v>
      </c>
      <c r="AR2324" s="144" t="s">
        <v>631</v>
      </c>
      <c r="AT2324" s="144" t="s">
        <v>3107</v>
      </c>
      <c r="AU2324" s="144" t="s">
        <v>79</v>
      </c>
      <c r="AY2324" s="19" t="s">
        <v>212</v>
      </c>
      <c r="BE2324" s="145">
        <f>IF(N2324="základní",J2324,0)</f>
        <v>0</v>
      </c>
      <c r="BF2324" s="145">
        <f>IF(N2324="snížená",J2324,0)</f>
        <v>0</v>
      </c>
      <c r="BG2324" s="145">
        <f>IF(N2324="zákl. přenesená",J2324,0)</f>
        <v>0</v>
      </c>
      <c r="BH2324" s="145">
        <f>IF(N2324="sníž. přenesená",J2324,0)</f>
        <v>0</v>
      </c>
      <c r="BI2324" s="145">
        <f>IF(N2324="nulová",J2324,0)</f>
        <v>0</v>
      </c>
      <c r="BJ2324" s="19" t="s">
        <v>77</v>
      </c>
      <c r="BK2324" s="145">
        <f>ROUND(I2324*H2324,2)</f>
        <v>0</v>
      </c>
      <c r="BL2324" s="19" t="s">
        <v>316</v>
      </c>
      <c r="BM2324" s="144" t="s">
        <v>4546</v>
      </c>
    </row>
    <row r="2325" spans="2:65" s="14" customFormat="1" ht="22.5">
      <c r="B2325" s="170"/>
      <c r="D2325" s="150" t="s">
        <v>226</v>
      </c>
      <c r="E2325" s="171" t="s">
        <v>19</v>
      </c>
      <c r="F2325" s="172" t="s">
        <v>4547</v>
      </c>
      <c r="H2325" s="171" t="s">
        <v>19</v>
      </c>
      <c r="I2325" s="173"/>
      <c r="L2325" s="170"/>
      <c r="M2325" s="174"/>
      <c r="T2325" s="175"/>
      <c r="AT2325" s="171" t="s">
        <v>226</v>
      </c>
      <c r="AU2325" s="171" t="s">
        <v>79</v>
      </c>
      <c r="AV2325" s="14" t="s">
        <v>77</v>
      </c>
      <c r="AW2325" s="14" t="s">
        <v>31</v>
      </c>
      <c r="AX2325" s="14" t="s">
        <v>69</v>
      </c>
      <c r="AY2325" s="171" t="s">
        <v>212</v>
      </c>
    </row>
    <row r="2326" spans="2:65" s="12" customFormat="1">
      <c r="B2326" s="152"/>
      <c r="D2326" s="150" t="s">
        <v>226</v>
      </c>
      <c r="E2326" s="153" t="s">
        <v>19</v>
      </c>
      <c r="F2326" s="154" t="s">
        <v>4548</v>
      </c>
      <c r="H2326" s="155">
        <v>249.614</v>
      </c>
      <c r="I2326" s="156"/>
      <c r="L2326" s="152"/>
      <c r="M2326" s="157"/>
      <c r="T2326" s="158"/>
      <c r="AT2326" s="153" t="s">
        <v>226</v>
      </c>
      <c r="AU2326" s="153" t="s">
        <v>79</v>
      </c>
      <c r="AV2326" s="12" t="s">
        <v>79</v>
      </c>
      <c r="AW2326" s="12" t="s">
        <v>31</v>
      </c>
      <c r="AX2326" s="12" t="s">
        <v>69</v>
      </c>
      <c r="AY2326" s="153" t="s">
        <v>212</v>
      </c>
    </row>
    <row r="2327" spans="2:65" s="13" customFormat="1">
      <c r="B2327" s="159"/>
      <c r="D2327" s="150" t="s">
        <v>226</v>
      </c>
      <c r="E2327" s="160" t="s">
        <v>19</v>
      </c>
      <c r="F2327" s="161" t="s">
        <v>228</v>
      </c>
      <c r="H2327" s="162">
        <v>249.614</v>
      </c>
      <c r="I2327" s="163"/>
      <c r="L2327" s="159"/>
      <c r="M2327" s="164"/>
      <c r="T2327" s="165"/>
      <c r="AT2327" s="160" t="s">
        <v>226</v>
      </c>
      <c r="AU2327" s="160" t="s">
        <v>79</v>
      </c>
      <c r="AV2327" s="13" t="s">
        <v>229</v>
      </c>
      <c r="AW2327" s="13" t="s">
        <v>31</v>
      </c>
      <c r="AX2327" s="13" t="s">
        <v>77</v>
      </c>
      <c r="AY2327" s="160" t="s">
        <v>212</v>
      </c>
    </row>
    <row r="2328" spans="2:65" s="1" customFormat="1" ht="16.5" customHeight="1">
      <c r="B2328" s="34"/>
      <c r="C2328" s="186" t="s">
        <v>2596</v>
      </c>
      <c r="D2328" s="186" t="s">
        <v>3107</v>
      </c>
      <c r="E2328" s="187" t="s">
        <v>4549</v>
      </c>
      <c r="F2328" s="188" t="s">
        <v>4550</v>
      </c>
      <c r="G2328" s="189" t="s">
        <v>536</v>
      </c>
      <c r="H2328" s="190">
        <v>191.00899999999999</v>
      </c>
      <c r="I2328" s="191"/>
      <c r="J2328" s="192">
        <f>ROUND(I2328*H2328,2)</f>
        <v>0</v>
      </c>
      <c r="K2328" s="188" t="s">
        <v>219</v>
      </c>
      <c r="L2328" s="193"/>
      <c r="M2328" s="194" t="s">
        <v>19</v>
      </c>
      <c r="N2328" s="195" t="s">
        <v>40</v>
      </c>
      <c r="P2328" s="142">
        <f>O2328*H2328</f>
        <v>0</v>
      </c>
      <c r="Q2328" s="142">
        <v>2.0000000000000002E-5</v>
      </c>
      <c r="R2328" s="142">
        <f>Q2328*H2328</f>
        <v>3.8201799999999998E-3</v>
      </c>
      <c r="S2328" s="142">
        <v>0</v>
      </c>
      <c r="T2328" s="143">
        <f>S2328*H2328</f>
        <v>0</v>
      </c>
      <c r="AR2328" s="144" t="s">
        <v>631</v>
      </c>
      <c r="AT2328" s="144" t="s">
        <v>3107</v>
      </c>
      <c r="AU2328" s="144" t="s">
        <v>79</v>
      </c>
      <c r="AY2328" s="19" t="s">
        <v>212</v>
      </c>
      <c r="BE2328" s="145">
        <f>IF(N2328="základní",J2328,0)</f>
        <v>0</v>
      </c>
      <c r="BF2328" s="145">
        <f>IF(N2328="snížená",J2328,0)</f>
        <v>0</v>
      </c>
      <c r="BG2328" s="145">
        <f>IF(N2328="zákl. přenesená",J2328,0)</f>
        <v>0</v>
      </c>
      <c r="BH2328" s="145">
        <f>IF(N2328="sníž. přenesená",J2328,0)</f>
        <v>0</v>
      </c>
      <c r="BI2328" s="145">
        <f>IF(N2328="nulová",J2328,0)</f>
        <v>0</v>
      </c>
      <c r="BJ2328" s="19" t="s">
        <v>77</v>
      </c>
      <c r="BK2328" s="145">
        <f>ROUND(I2328*H2328,2)</f>
        <v>0</v>
      </c>
      <c r="BL2328" s="19" t="s">
        <v>316</v>
      </c>
      <c r="BM2328" s="144" t="s">
        <v>4551</v>
      </c>
    </row>
    <row r="2329" spans="2:65" s="14" customFormat="1">
      <c r="B2329" s="170"/>
      <c r="D2329" s="150" t="s">
        <v>226</v>
      </c>
      <c r="E2329" s="171" t="s">
        <v>19</v>
      </c>
      <c r="F2329" s="172" t="s">
        <v>4552</v>
      </c>
      <c r="H2329" s="171" t="s">
        <v>19</v>
      </c>
      <c r="I2329" s="173"/>
      <c r="L2329" s="170"/>
      <c r="M2329" s="174"/>
      <c r="T2329" s="175"/>
      <c r="AT2329" s="171" t="s">
        <v>226</v>
      </c>
      <c r="AU2329" s="171" t="s">
        <v>79</v>
      </c>
      <c r="AV2329" s="14" t="s">
        <v>77</v>
      </c>
      <c r="AW2329" s="14" t="s">
        <v>31</v>
      </c>
      <c r="AX2329" s="14" t="s">
        <v>69</v>
      </c>
      <c r="AY2329" s="171" t="s">
        <v>212</v>
      </c>
    </row>
    <row r="2330" spans="2:65" s="12" customFormat="1">
      <c r="B2330" s="152"/>
      <c r="D2330" s="150" t="s">
        <v>226</v>
      </c>
      <c r="E2330" s="153" t="s">
        <v>19</v>
      </c>
      <c r="F2330" s="154" t="s">
        <v>4553</v>
      </c>
      <c r="H2330" s="155">
        <v>191.00899999999999</v>
      </c>
      <c r="I2330" s="156"/>
      <c r="L2330" s="152"/>
      <c r="M2330" s="157"/>
      <c r="T2330" s="158"/>
      <c r="AT2330" s="153" t="s">
        <v>226</v>
      </c>
      <c r="AU2330" s="153" t="s">
        <v>79</v>
      </c>
      <c r="AV2330" s="12" t="s">
        <v>79</v>
      </c>
      <c r="AW2330" s="12" t="s">
        <v>31</v>
      </c>
      <c r="AX2330" s="12" t="s">
        <v>69</v>
      </c>
      <c r="AY2330" s="153" t="s">
        <v>212</v>
      </c>
    </row>
    <row r="2331" spans="2:65" s="13" customFormat="1">
      <c r="B2331" s="159"/>
      <c r="D2331" s="150" t="s">
        <v>226</v>
      </c>
      <c r="E2331" s="160" t="s">
        <v>19</v>
      </c>
      <c r="F2331" s="161" t="s">
        <v>228</v>
      </c>
      <c r="H2331" s="162">
        <v>191.00899999999999</v>
      </c>
      <c r="I2331" s="163"/>
      <c r="L2331" s="159"/>
      <c r="M2331" s="164"/>
      <c r="T2331" s="165"/>
      <c r="AT2331" s="160" t="s">
        <v>226</v>
      </c>
      <c r="AU2331" s="160" t="s">
        <v>79</v>
      </c>
      <c r="AV2331" s="13" t="s">
        <v>229</v>
      </c>
      <c r="AW2331" s="13" t="s">
        <v>31</v>
      </c>
      <c r="AX2331" s="13" t="s">
        <v>77</v>
      </c>
      <c r="AY2331" s="160" t="s">
        <v>212</v>
      </c>
    </row>
    <row r="2332" spans="2:65" s="1" customFormat="1" ht="24.2" customHeight="1">
      <c r="B2332" s="34"/>
      <c r="C2332" s="186" t="s">
        <v>2609</v>
      </c>
      <c r="D2332" s="186" t="s">
        <v>3107</v>
      </c>
      <c r="E2332" s="187" t="s">
        <v>4554</v>
      </c>
      <c r="F2332" s="188" t="s">
        <v>4555</v>
      </c>
      <c r="G2332" s="189" t="s">
        <v>4556</v>
      </c>
      <c r="H2332" s="190">
        <v>91.164000000000001</v>
      </c>
      <c r="I2332" s="191"/>
      <c r="J2332" s="192">
        <f>ROUND(I2332*H2332,2)</f>
        <v>0</v>
      </c>
      <c r="K2332" s="188" t="s">
        <v>219</v>
      </c>
      <c r="L2332" s="193"/>
      <c r="M2332" s="194" t="s">
        <v>19</v>
      </c>
      <c r="N2332" s="195" t="s">
        <v>40</v>
      </c>
      <c r="P2332" s="142">
        <f>O2332*H2332</f>
        <v>0</v>
      </c>
      <c r="Q2332" s="142">
        <v>9.0000000000000006E-5</v>
      </c>
      <c r="R2332" s="142">
        <f>Q2332*H2332</f>
        <v>8.2047600000000002E-3</v>
      </c>
      <c r="S2332" s="142">
        <v>0</v>
      </c>
      <c r="T2332" s="143">
        <f>S2332*H2332</f>
        <v>0</v>
      </c>
      <c r="AR2332" s="144" t="s">
        <v>631</v>
      </c>
      <c r="AT2332" s="144" t="s">
        <v>3107</v>
      </c>
      <c r="AU2332" s="144" t="s">
        <v>79</v>
      </c>
      <c r="AY2332" s="19" t="s">
        <v>212</v>
      </c>
      <c r="BE2332" s="145">
        <f>IF(N2332="základní",J2332,0)</f>
        <v>0</v>
      </c>
      <c r="BF2332" s="145">
        <f>IF(N2332="snížená",J2332,0)</f>
        <v>0</v>
      </c>
      <c r="BG2332" s="145">
        <f>IF(N2332="zákl. přenesená",J2332,0)</f>
        <v>0</v>
      </c>
      <c r="BH2332" s="145">
        <f>IF(N2332="sníž. přenesená",J2332,0)</f>
        <v>0</v>
      </c>
      <c r="BI2332" s="145">
        <f>IF(N2332="nulová",J2332,0)</f>
        <v>0</v>
      </c>
      <c r="BJ2332" s="19" t="s">
        <v>77</v>
      </c>
      <c r="BK2332" s="145">
        <f>ROUND(I2332*H2332,2)</f>
        <v>0</v>
      </c>
      <c r="BL2332" s="19" t="s">
        <v>316</v>
      </c>
      <c r="BM2332" s="144" t="s">
        <v>4557</v>
      </c>
    </row>
    <row r="2333" spans="2:65" s="14" customFormat="1">
      <c r="B2333" s="170"/>
      <c r="D2333" s="150" t="s">
        <v>226</v>
      </c>
      <c r="E2333" s="171" t="s">
        <v>19</v>
      </c>
      <c r="F2333" s="172" t="s">
        <v>4558</v>
      </c>
      <c r="H2333" s="171" t="s">
        <v>19</v>
      </c>
      <c r="I2333" s="173"/>
      <c r="L2333" s="170"/>
      <c r="M2333" s="174"/>
      <c r="T2333" s="175"/>
      <c r="AT2333" s="171" t="s">
        <v>226</v>
      </c>
      <c r="AU2333" s="171" t="s">
        <v>79</v>
      </c>
      <c r="AV2333" s="14" t="s">
        <v>77</v>
      </c>
      <c r="AW2333" s="14" t="s">
        <v>31</v>
      </c>
      <c r="AX2333" s="14" t="s">
        <v>69</v>
      </c>
      <c r="AY2333" s="171" t="s">
        <v>212</v>
      </c>
    </row>
    <row r="2334" spans="2:65" s="12" customFormat="1">
      <c r="B2334" s="152"/>
      <c r="D2334" s="150" t="s">
        <v>226</v>
      </c>
      <c r="E2334" s="153" t="s">
        <v>19</v>
      </c>
      <c r="F2334" s="154" t="s">
        <v>4559</v>
      </c>
      <c r="H2334" s="155">
        <v>91.164000000000001</v>
      </c>
      <c r="I2334" s="156"/>
      <c r="L2334" s="152"/>
      <c r="M2334" s="157"/>
      <c r="T2334" s="158"/>
      <c r="AT2334" s="153" t="s">
        <v>226</v>
      </c>
      <c r="AU2334" s="153" t="s">
        <v>79</v>
      </c>
      <c r="AV2334" s="12" t="s">
        <v>79</v>
      </c>
      <c r="AW2334" s="12" t="s">
        <v>31</v>
      </c>
      <c r="AX2334" s="12" t="s">
        <v>69</v>
      </c>
      <c r="AY2334" s="153" t="s">
        <v>212</v>
      </c>
    </row>
    <row r="2335" spans="2:65" s="13" customFormat="1">
      <c r="B2335" s="159"/>
      <c r="D2335" s="150" t="s">
        <v>226</v>
      </c>
      <c r="E2335" s="160" t="s">
        <v>19</v>
      </c>
      <c r="F2335" s="161" t="s">
        <v>228</v>
      </c>
      <c r="H2335" s="162">
        <v>91.164000000000001</v>
      </c>
      <c r="I2335" s="163"/>
      <c r="L2335" s="159"/>
      <c r="M2335" s="164"/>
      <c r="T2335" s="165"/>
      <c r="AT2335" s="160" t="s">
        <v>226</v>
      </c>
      <c r="AU2335" s="160" t="s">
        <v>79</v>
      </c>
      <c r="AV2335" s="13" t="s">
        <v>229</v>
      </c>
      <c r="AW2335" s="13" t="s">
        <v>31</v>
      </c>
      <c r="AX2335" s="13" t="s">
        <v>77</v>
      </c>
      <c r="AY2335" s="160" t="s">
        <v>212</v>
      </c>
    </row>
    <row r="2336" spans="2:65" s="1" customFormat="1" ht="16.5" customHeight="1">
      <c r="B2336" s="34"/>
      <c r="C2336" s="186" t="s">
        <v>2617</v>
      </c>
      <c r="D2336" s="186" t="s">
        <v>3107</v>
      </c>
      <c r="E2336" s="187" t="s">
        <v>4560</v>
      </c>
      <c r="F2336" s="188" t="s">
        <v>4561</v>
      </c>
      <c r="G2336" s="189" t="s">
        <v>2353</v>
      </c>
      <c r="H2336" s="190">
        <v>13.675000000000001</v>
      </c>
      <c r="I2336" s="191"/>
      <c r="J2336" s="192">
        <f>ROUND(I2336*H2336,2)</f>
        <v>0</v>
      </c>
      <c r="K2336" s="188" t="s">
        <v>219</v>
      </c>
      <c r="L2336" s="193"/>
      <c r="M2336" s="194" t="s">
        <v>19</v>
      </c>
      <c r="N2336" s="195" t="s">
        <v>40</v>
      </c>
      <c r="P2336" s="142">
        <f>O2336*H2336</f>
        <v>0</v>
      </c>
      <c r="Q2336" s="142">
        <v>1E-3</v>
      </c>
      <c r="R2336" s="142">
        <f>Q2336*H2336</f>
        <v>1.3675000000000001E-2</v>
      </c>
      <c r="S2336" s="142">
        <v>0</v>
      </c>
      <c r="T2336" s="143">
        <f>S2336*H2336</f>
        <v>0</v>
      </c>
      <c r="AR2336" s="144" t="s">
        <v>631</v>
      </c>
      <c r="AT2336" s="144" t="s">
        <v>3107</v>
      </c>
      <c r="AU2336" s="144" t="s">
        <v>79</v>
      </c>
      <c r="AY2336" s="19" t="s">
        <v>212</v>
      </c>
      <c r="BE2336" s="145">
        <f>IF(N2336="základní",J2336,0)</f>
        <v>0</v>
      </c>
      <c r="BF2336" s="145">
        <f>IF(N2336="snížená",J2336,0)</f>
        <v>0</v>
      </c>
      <c r="BG2336" s="145">
        <f>IF(N2336="zákl. přenesená",J2336,0)</f>
        <v>0</v>
      </c>
      <c r="BH2336" s="145">
        <f>IF(N2336="sníž. přenesená",J2336,0)</f>
        <v>0</v>
      </c>
      <c r="BI2336" s="145">
        <f>IF(N2336="nulová",J2336,0)</f>
        <v>0</v>
      </c>
      <c r="BJ2336" s="19" t="s">
        <v>77</v>
      </c>
      <c r="BK2336" s="145">
        <f>ROUND(I2336*H2336,2)</f>
        <v>0</v>
      </c>
      <c r="BL2336" s="19" t="s">
        <v>316</v>
      </c>
      <c r="BM2336" s="144" t="s">
        <v>4562</v>
      </c>
    </row>
    <row r="2337" spans="2:65" s="14" customFormat="1">
      <c r="B2337" s="170"/>
      <c r="D2337" s="150" t="s">
        <v>226</v>
      </c>
      <c r="E2337" s="171" t="s">
        <v>19</v>
      </c>
      <c r="F2337" s="172" t="s">
        <v>4563</v>
      </c>
      <c r="H2337" s="171" t="s">
        <v>19</v>
      </c>
      <c r="I2337" s="173"/>
      <c r="L2337" s="170"/>
      <c r="M2337" s="174"/>
      <c r="T2337" s="175"/>
      <c r="AT2337" s="171" t="s">
        <v>226</v>
      </c>
      <c r="AU2337" s="171" t="s">
        <v>79</v>
      </c>
      <c r="AV2337" s="14" t="s">
        <v>77</v>
      </c>
      <c r="AW2337" s="14" t="s">
        <v>31</v>
      </c>
      <c r="AX2337" s="14" t="s">
        <v>69</v>
      </c>
      <c r="AY2337" s="171" t="s">
        <v>212</v>
      </c>
    </row>
    <row r="2338" spans="2:65" s="12" customFormat="1">
      <c r="B2338" s="152"/>
      <c r="D2338" s="150" t="s">
        <v>226</v>
      </c>
      <c r="E2338" s="153" t="s">
        <v>19</v>
      </c>
      <c r="F2338" s="154" t="s">
        <v>4564</v>
      </c>
      <c r="H2338" s="155">
        <v>13.675000000000001</v>
      </c>
      <c r="I2338" s="156"/>
      <c r="L2338" s="152"/>
      <c r="M2338" s="157"/>
      <c r="T2338" s="158"/>
      <c r="AT2338" s="153" t="s">
        <v>226</v>
      </c>
      <c r="AU2338" s="153" t="s">
        <v>79</v>
      </c>
      <c r="AV2338" s="12" t="s">
        <v>79</v>
      </c>
      <c r="AW2338" s="12" t="s">
        <v>31</v>
      </c>
      <c r="AX2338" s="12" t="s">
        <v>69</v>
      </c>
      <c r="AY2338" s="153" t="s">
        <v>212</v>
      </c>
    </row>
    <row r="2339" spans="2:65" s="13" customFormat="1">
      <c r="B2339" s="159"/>
      <c r="D2339" s="150" t="s">
        <v>226</v>
      </c>
      <c r="E2339" s="160" t="s">
        <v>19</v>
      </c>
      <c r="F2339" s="161" t="s">
        <v>228</v>
      </c>
      <c r="H2339" s="162">
        <v>13.675000000000001</v>
      </c>
      <c r="I2339" s="163"/>
      <c r="L2339" s="159"/>
      <c r="M2339" s="164"/>
      <c r="T2339" s="165"/>
      <c r="AT2339" s="160" t="s">
        <v>226</v>
      </c>
      <c r="AU2339" s="160" t="s">
        <v>79</v>
      </c>
      <c r="AV2339" s="13" t="s">
        <v>229</v>
      </c>
      <c r="AW2339" s="13" t="s">
        <v>31</v>
      </c>
      <c r="AX2339" s="13" t="s">
        <v>77</v>
      </c>
      <c r="AY2339" s="160" t="s">
        <v>212</v>
      </c>
    </row>
    <row r="2340" spans="2:65" s="1" customFormat="1" ht="33" customHeight="1">
      <c r="B2340" s="34"/>
      <c r="C2340" s="133" t="s">
        <v>2632</v>
      </c>
      <c r="D2340" s="133" t="s">
        <v>215</v>
      </c>
      <c r="E2340" s="134" t="s">
        <v>4565</v>
      </c>
      <c r="F2340" s="135" t="s">
        <v>4566</v>
      </c>
      <c r="G2340" s="136" t="s">
        <v>624</v>
      </c>
      <c r="H2340" s="137">
        <v>70</v>
      </c>
      <c r="I2340" s="138"/>
      <c r="J2340" s="139">
        <f>ROUND(I2340*H2340,2)</f>
        <v>0</v>
      </c>
      <c r="K2340" s="135" t="s">
        <v>219</v>
      </c>
      <c r="L2340" s="34"/>
      <c r="M2340" s="140" t="s">
        <v>19</v>
      </c>
      <c r="N2340" s="141" t="s">
        <v>40</v>
      </c>
      <c r="P2340" s="142">
        <f>O2340*H2340</f>
        <v>0</v>
      </c>
      <c r="Q2340" s="142">
        <v>2.0100000000000001E-3</v>
      </c>
      <c r="R2340" s="142">
        <f>Q2340*H2340</f>
        <v>0.14069999999999999</v>
      </c>
      <c r="S2340" s="142">
        <v>3.1800000000000001E-3</v>
      </c>
      <c r="T2340" s="143">
        <f>S2340*H2340</f>
        <v>0.22260000000000002</v>
      </c>
      <c r="AR2340" s="144" t="s">
        <v>316</v>
      </c>
      <c r="AT2340" s="144" t="s">
        <v>215</v>
      </c>
      <c r="AU2340" s="144" t="s">
        <v>79</v>
      </c>
      <c r="AY2340" s="19" t="s">
        <v>212</v>
      </c>
      <c r="BE2340" s="145">
        <f>IF(N2340="základní",J2340,0)</f>
        <v>0</v>
      </c>
      <c r="BF2340" s="145">
        <f>IF(N2340="snížená",J2340,0)</f>
        <v>0</v>
      </c>
      <c r="BG2340" s="145">
        <f>IF(N2340="zákl. přenesená",J2340,0)</f>
        <v>0</v>
      </c>
      <c r="BH2340" s="145">
        <f>IF(N2340="sníž. přenesená",J2340,0)</f>
        <v>0</v>
      </c>
      <c r="BI2340" s="145">
        <f>IF(N2340="nulová",J2340,0)</f>
        <v>0</v>
      </c>
      <c r="BJ2340" s="19" t="s">
        <v>77</v>
      </c>
      <c r="BK2340" s="145">
        <f>ROUND(I2340*H2340,2)</f>
        <v>0</v>
      </c>
      <c r="BL2340" s="19" t="s">
        <v>316</v>
      </c>
      <c r="BM2340" s="144" t="s">
        <v>4567</v>
      </c>
    </row>
    <row r="2341" spans="2:65" s="1" customFormat="1">
      <c r="B2341" s="34"/>
      <c r="D2341" s="146" t="s">
        <v>222</v>
      </c>
      <c r="F2341" s="147" t="s">
        <v>4568</v>
      </c>
      <c r="I2341" s="148"/>
      <c r="L2341" s="34"/>
      <c r="M2341" s="149"/>
      <c r="T2341" s="55"/>
      <c r="AT2341" s="19" t="s">
        <v>222</v>
      </c>
      <c r="AU2341" s="19" t="s">
        <v>79</v>
      </c>
    </row>
    <row r="2342" spans="2:65" s="1" customFormat="1" ht="48.75">
      <c r="B2342" s="34"/>
      <c r="D2342" s="150" t="s">
        <v>224</v>
      </c>
      <c r="F2342" s="151" t="s">
        <v>4569</v>
      </c>
      <c r="I2342" s="148"/>
      <c r="L2342" s="34"/>
      <c r="M2342" s="149"/>
      <c r="T2342" s="55"/>
      <c r="AT2342" s="19" t="s">
        <v>224</v>
      </c>
      <c r="AU2342" s="19" t="s">
        <v>79</v>
      </c>
    </row>
    <row r="2343" spans="2:65" s="14" customFormat="1">
      <c r="B2343" s="170"/>
      <c r="D2343" s="150" t="s">
        <v>226</v>
      </c>
      <c r="E2343" s="171" t="s">
        <v>19</v>
      </c>
      <c r="F2343" s="172" t="s">
        <v>4570</v>
      </c>
      <c r="H2343" s="171" t="s">
        <v>19</v>
      </c>
      <c r="I2343" s="173"/>
      <c r="L2343" s="170"/>
      <c r="M2343" s="174"/>
      <c r="T2343" s="175"/>
      <c r="AT2343" s="171" t="s">
        <v>226</v>
      </c>
      <c r="AU2343" s="171" t="s">
        <v>79</v>
      </c>
      <c r="AV2343" s="14" t="s">
        <v>77</v>
      </c>
      <c r="AW2343" s="14" t="s">
        <v>31</v>
      </c>
      <c r="AX2343" s="14" t="s">
        <v>69</v>
      </c>
      <c r="AY2343" s="171" t="s">
        <v>212</v>
      </c>
    </row>
    <row r="2344" spans="2:65" s="12" customFormat="1">
      <c r="B2344" s="152"/>
      <c r="D2344" s="150" t="s">
        <v>226</v>
      </c>
      <c r="E2344" s="153" t="s">
        <v>19</v>
      </c>
      <c r="F2344" s="154" t="s">
        <v>4321</v>
      </c>
      <c r="H2344" s="155">
        <v>50</v>
      </c>
      <c r="I2344" s="156"/>
      <c r="L2344" s="152"/>
      <c r="M2344" s="157"/>
      <c r="T2344" s="158"/>
      <c r="AT2344" s="153" t="s">
        <v>226</v>
      </c>
      <c r="AU2344" s="153" t="s">
        <v>79</v>
      </c>
      <c r="AV2344" s="12" t="s">
        <v>79</v>
      </c>
      <c r="AW2344" s="12" t="s">
        <v>31</v>
      </c>
      <c r="AX2344" s="12" t="s">
        <v>69</v>
      </c>
      <c r="AY2344" s="153" t="s">
        <v>212</v>
      </c>
    </row>
    <row r="2345" spans="2:65" s="12" customFormat="1">
      <c r="B2345" s="152"/>
      <c r="D2345" s="150" t="s">
        <v>226</v>
      </c>
      <c r="E2345" s="153" t="s">
        <v>19</v>
      </c>
      <c r="F2345" s="154" t="s">
        <v>4322</v>
      </c>
      <c r="H2345" s="155">
        <v>20</v>
      </c>
      <c r="I2345" s="156"/>
      <c r="L2345" s="152"/>
      <c r="M2345" s="157"/>
      <c r="T2345" s="158"/>
      <c r="AT2345" s="153" t="s">
        <v>226</v>
      </c>
      <c r="AU2345" s="153" t="s">
        <v>79</v>
      </c>
      <c r="AV2345" s="12" t="s">
        <v>79</v>
      </c>
      <c r="AW2345" s="12" t="s">
        <v>31</v>
      </c>
      <c r="AX2345" s="12" t="s">
        <v>69</v>
      </c>
      <c r="AY2345" s="153" t="s">
        <v>212</v>
      </c>
    </row>
    <row r="2346" spans="2:65" s="13" customFormat="1">
      <c r="B2346" s="159"/>
      <c r="D2346" s="150" t="s">
        <v>226</v>
      </c>
      <c r="E2346" s="160" t="s">
        <v>19</v>
      </c>
      <c r="F2346" s="161" t="s">
        <v>228</v>
      </c>
      <c r="H2346" s="162">
        <v>70</v>
      </c>
      <c r="I2346" s="163"/>
      <c r="L2346" s="159"/>
      <c r="M2346" s="164"/>
      <c r="T2346" s="165"/>
      <c r="AT2346" s="160" t="s">
        <v>226</v>
      </c>
      <c r="AU2346" s="160" t="s">
        <v>79</v>
      </c>
      <c r="AV2346" s="13" t="s">
        <v>229</v>
      </c>
      <c r="AW2346" s="13" t="s">
        <v>31</v>
      </c>
      <c r="AX2346" s="13" t="s">
        <v>77</v>
      </c>
      <c r="AY2346" s="160" t="s">
        <v>212</v>
      </c>
    </row>
    <row r="2347" spans="2:65" s="1" customFormat="1" ht="33" customHeight="1">
      <c r="B2347" s="34"/>
      <c r="C2347" s="133" t="s">
        <v>2640</v>
      </c>
      <c r="D2347" s="133" t="s">
        <v>215</v>
      </c>
      <c r="E2347" s="134" t="s">
        <v>4571</v>
      </c>
      <c r="F2347" s="135" t="s">
        <v>4572</v>
      </c>
      <c r="G2347" s="136" t="s">
        <v>624</v>
      </c>
      <c r="H2347" s="137">
        <v>30</v>
      </c>
      <c r="I2347" s="138"/>
      <c r="J2347" s="139">
        <f>ROUND(I2347*H2347,2)</f>
        <v>0</v>
      </c>
      <c r="K2347" s="135" t="s">
        <v>219</v>
      </c>
      <c r="L2347" s="34"/>
      <c r="M2347" s="140" t="s">
        <v>19</v>
      </c>
      <c r="N2347" s="141" t="s">
        <v>40</v>
      </c>
      <c r="P2347" s="142">
        <f>O2347*H2347</f>
        <v>0</v>
      </c>
      <c r="Q2347" s="142">
        <v>3.3400000000000001E-3</v>
      </c>
      <c r="R2347" s="142">
        <f>Q2347*H2347</f>
        <v>0.1002</v>
      </c>
      <c r="S2347" s="142">
        <v>7.9500000000000005E-3</v>
      </c>
      <c r="T2347" s="143">
        <f>S2347*H2347</f>
        <v>0.23850000000000002</v>
      </c>
      <c r="AR2347" s="144" t="s">
        <v>316</v>
      </c>
      <c r="AT2347" s="144" t="s">
        <v>215</v>
      </c>
      <c r="AU2347" s="144" t="s">
        <v>79</v>
      </c>
      <c r="AY2347" s="19" t="s">
        <v>212</v>
      </c>
      <c r="BE2347" s="145">
        <f>IF(N2347="základní",J2347,0)</f>
        <v>0</v>
      </c>
      <c r="BF2347" s="145">
        <f>IF(N2347="snížená",J2347,0)</f>
        <v>0</v>
      </c>
      <c r="BG2347" s="145">
        <f>IF(N2347="zákl. přenesená",J2347,0)</f>
        <v>0</v>
      </c>
      <c r="BH2347" s="145">
        <f>IF(N2347="sníž. přenesená",J2347,0)</f>
        <v>0</v>
      </c>
      <c r="BI2347" s="145">
        <f>IF(N2347="nulová",J2347,0)</f>
        <v>0</v>
      </c>
      <c r="BJ2347" s="19" t="s">
        <v>77</v>
      </c>
      <c r="BK2347" s="145">
        <f>ROUND(I2347*H2347,2)</f>
        <v>0</v>
      </c>
      <c r="BL2347" s="19" t="s">
        <v>316</v>
      </c>
      <c r="BM2347" s="144" t="s">
        <v>4573</v>
      </c>
    </row>
    <row r="2348" spans="2:65" s="1" customFormat="1">
      <c r="B2348" s="34"/>
      <c r="D2348" s="146" t="s">
        <v>222</v>
      </c>
      <c r="F2348" s="147" t="s">
        <v>4574</v>
      </c>
      <c r="I2348" s="148"/>
      <c r="L2348" s="34"/>
      <c r="M2348" s="149"/>
      <c r="T2348" s="55"/>
      <c r="AT2348" s="19" t="s">
        <v>222</v>
      </c>
      <c r="AU2348" s="19" t="s">
        <v>79</v>
      </c>
    </row>
    <row r="2349" spans="2:65" s="1" customFormat="1" ht="48.75">
      <c r="B2349" s="34"/>
      <c r="D2349" s="150" t="s">
        <v>224</v>
      </c>
      <c r="F2349" s="151" t="s">
        <v>4569</v>
      </c>
      <c r="I2349" s="148"/>
      <c r="L2349" s="34"/>
      <c r="M2349" s="149"/>
      <c r="T2349" s="55"/>
      <c r="AT2349" s="19" t="s">
        <v>224</v>
      </c>
      <c r="AU2349" s="19" t="s">
        <v>79</v>
      </c>
    </row>
    <row r="2350" spans="2:65" s="14" customFormat="1">
      <c r="B2350" s="170"/>
      <c r="D2350" s="150" t="s">
        <v>226</v>
      </c>
      <c r="E2350" s="171" t="s">
        <v>19</v>
      </c>
      <c r="F2350" s="172" t="s">
        <v>4570</v>
      </c>
      <c r="H2350" s="171" t="s">
        <v>19</v>
      </c>
      <c r="I2350" s="173"/>
      <c r="L2350" s="170"/>
      <c r="M2350" s="174"/>
      <c r="T2350" s="175"/>
      <c r="AT2350" s="171" t="s">
        <v>226</v>
      </c>
      <c r="AU2350" s="171" t="s">
        <v>79</v>
      </c>
      <c r="AV2350" s="14" t="s">
        <v>77</v>
      </c>
      <c r="AW2350" s="14" t="s">
        <v>31</v>
      </c>
      <c r="AX2350" s="14" t="s">
        <v>69</v>
      </c>
      <c r="AY2350" s="171" t="s">
        <v>212</v>
      </c>
    </row>
    <row r="2351" spans="2:65" s="12" customFormat="1">
      <c r="B2351" s="152"/>
      <c r="D2351" s="150" t="s">
        <v>226</v>
      </c>
      <c r="E2351" s="153" t="s">
        <v>19</v>
      </c>
      <c r="F2351" s="154" t="s">
        <v>4575</v>
      </c>
      <c r="H2351" s="155">
        <v>20</v>
      </c>
      <c r="I2351" s="156"/>
      <c r="L2351" s="152"/>
      <c r="M2351" s="157"/>
      <c r="T2351" s="158"/>
      <c r="AT2351" s="153" t="s">
        <v>226</v>
      </c>
      <c r="AU2351" s="153" t="s">
        <v>79</v>
      </c>
      <c r="AV2351" s="12" t="s">
        <v>79</v>
      </c>
      <c r="AW2351" s="12" t="s">
        <v>31</v>
      </c>
      <c r="AX2351" s="12" t="s">
        <v>69</v>
      </c>
      <c r="AY2351" s="153" t="s">
        <v>212</v>
      </c>
    </row>
    <row r="2352" spans="2:65" s="12" customFormat="1">
      <c r="B2352" s="152"/>
      <c r="D2352" s="150" t="s">
        <v>226</v>
      </c>
      <c r="E2352" s="153" t="s">
        <v>19</v>
      </c>
      <c r="F2352" s="154" t="s">
        <v>4316</v>
      </c>
      <c r="H2352" s="155">
        <v>10</v>
      </c>
      <c r="I2352" s="156"/>
      <c r="L2352" s="152"/>
      <c r="M2352" s="157"/>
      <c r="T2352" s="158"/>
      <c r="AT2352" s="153" t="s">
        <v>226</v>
      </c>
      <c r="AU2352" s="153" t="s">
        <v>79</v>
      </c>
      <c r="AV2352" s="12" t="s">
        <v>79</v>
      </c>
      <c r="AW2352" s="12" t="s">
        <v>31</v>
      </c>
      <c r="AX2352" s="12" t="s">
        <v>69</v>
      </c>
      <c r="AY2352" s="153" t="s">
        <v>212</v>
      </c>
    </row>
    <row r="2353" spans="2:65" s="13" customFormat="1">
      <c r="B2353" s="159"/>
      <c r="D2353" s="150" t="s">
        <v>226</v>
      </c>
      <c r="E2353" s="160" t="s">
        <v>19</v>
      </c>
      <c r="F2353" s="161" t="s">
        <v>228</v>
      </c>
      <c r="H2353" s="162">
        <v>30</v>
      </c>
      <c r="I2353" s="163"/>
      <c r="L2353" s="159"/>
      <c r="M2353" s="164"/>
      <c r="T2353" s="165"/>
      <c r="AT2353" s="160" t="s">
        <v>226</v>
      </c>
      <c r="AU2353" s="160" t="s">
        <v>79</v>
      </c>
      <c r="AV2353" s="13" t="s">
        <v>229</v>
      </c>
      <c r="AW2353" s="13" t="s">
        <v>31</v>
      </c>
      <c r="AX2353" s="13" t="s">
        <v>77</v>
      </c>
      <c r="AY2353" s="160" t="s">
        <v>212</v>
      </c>
    </row>
    <row r="2354" spans="2:65" s="1" customFormat="1" ht="33" customHeight="1">
      <c r="B2354" s="34"/>
      <c r="C2354" s="133" t="s">
        <v>4576</v>
      </c>
      <c r="D2354" s="133" t="s">
        <v>215</v>
      </c>
      <c r="E2354" s="134" t="s">
        <v>4577</v>
      </c>
      <c r="F2354" s="135" t="s">
        <v>4578</v>
      </c>
      <c r="G2354" s="136" t="s">
        <v>624</v>
      </c>
      <c r="H2354" s="137">
        <v>140</v>
      </c>
      <c r="I2354" s="138"/>
      <c r="J2354" s="139">
        <f>ROUND(I2354*H2354,2)</f>
        <v>0</v>
      </c>
      <c r="K2354" s="135" t="s">
        <v>219</v>
      </c>
      <c r="L2354" s="34"/>
      <c r="M2354" s="140" t="s">
        <v>19</v>
      </c>
      <c r="N2354" s="141" t="s">
        <v>40</v>
      </c>
      <c r="P2354" s="142">
        <f>O2354*H2354</f>
        <v>0</v>
      </c>
      <c r="Q2354" s="142">
        <v>2.2799999999999999E-3</v>
      </c>
      <c r="R2354" s="142">
        <f>Q2354*H2354</f>
        <v>0.31919999999999998</v>
      </c>
      <c r="S2354" s="142">
        <v>5.5999999999999999E-3</v>
      </c>
      <c r="T2354" s="143">
        <f>S2354*H2354</f>
        <v>0.78400000000000003</v>
      </c>
      <c r="AR2354" s="144" t="s">
        <v>316</v>
      </c>
      <c r="AT2354" s="144" t="s">
        <v>215</v>
      </c>
      <c r="AU2354" s="144" t="s">
        <v>79</v>
      </c>
      <c r="AY2354" s="19" t="s">
        <v>212</v>
      </c>
      <c r="BE2354" s="145">
        <f>IF(N2354="základní",J2354,0)</f>
        <v>0</v>
      </c>
      <c r="BF2354" s="145">
        <f>IF(N2354="snížená",J2354,0)</f>
        <v>0</v>
      </c>
      <c r="BG2354" s="145">
        <f>IF(N2354="zákl. přenesená",J2354,0)</f>
        <v>0</v>
      </c>
      <c r="BH2354" s="145">
        <f>IF(N2354="sníž. přenesená",J2354,0)</f>
        <v>0</v>
      </c>
      <c r="BI2354" s="145">
        <f>IF(N2354="nulová",J2354,0)</f>
        <v>0</v>
      </c>
      <c r="BJ2354" s="19" t="s">
        <v>77</v>
      </c>
      <c r="BK2354" s="145">
        <f>ROUND(I2354*H2354,2)</f>
        <v>0</v>
      </c>
      <c r="BL2354" s="19" t="s">
        <v>316</v>
      </c>
      <c r="BM2354" s="144" t="s">
        <v>4579</v>
      </c>
    </row>
    <row r="2355" spans="2:65" s="1" customFormat="1">
      <c r="B2355" s="34"/>
      <c r="D2355" s="146" t="s">
        <v>222</v>
      </c>
      <c r="F2355" s="147" t="s">
        <v>4580</v>
      </c>
      <c r="I2355" s="148"/>
      <c r="L2355" s="34"/>
      <c r="M2355" s="149"/>
      <c r="T2355" s="55"/>
      <c r="AT2355" s="19" t="s">
        <v>222</v>
      </c>
      <c r="AU2355" s="19" t="s">
        <v>79</v>
      </c>
    </row>
    <row r="2356" spans="2:65" s="1" customFormat="1" ht="39">
      <c r="B2356" s="34"/>
      <c r="D2356" s="150" t="s">
        <v>224</v>
      </c>
      <c r="F2356" s="151" t="s">
        <v>4279</v>
      </c>
      <c r="I2356" s="148"/>
      <c r="L2356" s="34"/>
      <c r="M2356" s="149"/>
      <c r="T2356" s="55"/>
      <c r="AT2356" s="19" t="s">
        <v>224</v>
      </c>
      <c r="AU2356" s="19" t="s">
        <v>79</v>
      </c>
    </row>
    <row r="2357" spans="2:65" s="14" customFormat="1">
      <c r="B2357" s="170"/>
      <c r="D2357" s="150" t="s">
        <v>226</v>
      </c>
      <c r="E2357" s="171" t="s">
        <v>19</v>
      </c>
      <c r="F2357" s="172" t="s">
        <v>4570</v>
      </c>
      <c r="H2357" s="171" t="s">
        <v>19</v>
      </c>
      <c r="I2357" s="173"/>
      <c r="L2357" s="170"/>
      <c r="M2357" s="174"/>
      <c r="T2357" s="175"/>
      <c r="AT2357" s="171" t="s">
        <v>226</v>
      </c>
      <c r="AU2357" s="171" t="s">
        <v>79</v>
      </c>
      <c r="AV2357" s="14" t="s">
        <v>77</v>
      </c>
      <c r="AW2357" s="14" t="s">
        <v>31</v>
      </c>
      <c r="AX2357" s="14" t="s">
        <v>69</v>
      </c>
      <c r="AY2357" s="171" t="s">
        <v>212</v>
      </c>
    </row>
    <row r="2358" spans="2:65" s="12" customFormat="1">
      <c r="B2358" s="152"/>
      <c r="D2358" s="150" t="s">
        <v>226</v>
      </c>
      <c r="E2358" s="153" t="s">
        <v>19</v>
      </c>
      <c r="F2358" s="154" t="s">
        <v>4581</v>
      </c>
      <c r="H2358" s="155">
        <v>90</v>
      </c>
      <c r="I2358" s="156"/>
      <c r="L2358" s="152"/>
      <c r="M2358" s="157"/>
      <c r="T2358" s="158"/>
      <c r="AT2358" s="153" t="s">
        <v>226</v>
      </c>
      <c r="AU2358" s="153" t="s">
        <v>79</v>
      </c>
      <c r="AV2358" s="12" t="s">
        <v>79</v>
      </c>
      <c r="AW2358" s="12" t="s">
        <v>31</v>
      </c>
      <c r="AX2358" s="12" t="s">
        <v>69</v>
      </c>
      <c r="AY2358" s="153" t="s">
        <v>212</v>
      </c>
    </row>
    <row r="2359" spans="2:65" s="12" customFormat="1">
      <c r="B2359" s="152"/>
      <c r="D2359" s="150" t="s">
        <v>226</v>
      </c>
      <c r="E2359" s="153" t="s">
        <v>19</v>
      </c>
      <c r="F2359" s="154" t="s">
        <v>4300</v>
      </c>
      <c r="H2359" s="155">
        <v>50</v>
      </c>
      <c r="I2359" s="156"/>
      <c r="L2359" s="152"/>
      <c r="M2359" s="157"/>
      <c r="T2359" s="158"/>
      <c r="AT2359" s="153" t="s">
        <v>226</v>
      </c>
      <c r="AU2359" s="153" t="s">
        <v>79</v>
      </c>
      <c r="AV2359" s="12" t="s">
        <v>79</v>
      </c>
      <c r="AW2359" s="12" t="s">
        <v>31</v>
      </c>
      <c r="AX2359" s="12" t="s">
        <v>69</v>
      </c>
      <c r="AY2359" s="153" t="s">
        <v>212</v>
      </c>
    </row>
    <row r="2360" spans="2:65" s="13" customFormat="1">
      <c r="B2360" s="159"/>
      <c r="D2360" s="150" t="s">
        <v>226</v>
      </c>
      <c r="E2360" s="160" t="s">
        <v>19</v>
      </c>
      <c r="F2360" s="161" t="s">
        <v>228</v>
      </c>
      <c r="H2360" s="162">
        <v>140</v>
      </c>
      <c r="I2360" s="163"/>
      <c r="L2360" s="159"/>
      <c r="M2360" s="164"/>
      <c r="T2360" s="165"/>
      <c r="AT2360" s="160" t="s">
        <v>226</v>
      </c>
      <c r="AU2360" s="160" t="s">
        <v>79</v>
      </c>
      <c r="AV2360" s="13" t="s">
        <v>229</v>
      </c>
      <c r="AW2360" s="13" t="s">
        <v>31</v>
      </c>
      <c r="AX2360" s="13" t="s">
        <v>77</v>
      </c>
      <c r="AY2360" s="160" t="s">
        <v>212</v>
      </c>
    </row>
    <row r="2361" spans="2:65" s="1" customFormat="1" ht="33" customHeight="1">
      <c r="B2361" s="34"/>
      <c r="C2361" s="133" t="s">
        <v>4582</v>
      </c>
      <c r="D2361" s="133" t="s">
        <v>215</v>
      </c>
      <c r="E2361" s="134" t="s">
        <v>4583</v>
      </c>
      <c r="F2361" s="135" t="s">
        <v>4584</v>
      </c>
      <c r="G2361" s="136" t="s">
        <v>624</v>
      </c>
      <c r="H2361" s="137">
        <v>80</v>
      </c>
      <c r="I2361" s="138"/>
      <c r="J2361" s="139">
        <f>ROUND(I2361*H2361,2)</f>
        <v>0</v>
      </c>
      <c r="K2361" s="135" t="s">
        <v>219</v>
      </c>
      <c r="L2361" s="34"/>
      <c r="M2361" s="140" t="s">
        <v>19</v>
      </c>
      <c r="N2361" s="141" t="s">
        <v>40</v>
      </c>
      <c r="P2361" s="142">
        <f>O2361*H2361</f>
        <v>0</v>
      </c>
      <c r="Q2361" s="142">
        <v>3.7799999999999999E-3</v>
      </c>
      <c r="R2361" s="142">
        <f>Q2361*H2361</f>
        <v>0.3024</v>
      </c>
      <c r="S2361" s="142">
        <v>1.4E-2</v>
      </c>
      <c r="T2361" s="143">
        <f>S2361*H2361</f>
        <v>1.1200000000000001</v>
      </c>
      <c r="AR2361" s="144" t="s">
        <v>316</v>
      </c>
      <c r="AT2361" s="144" t="s">
        <v>215</v>
      </c>
      <c r="AU2361" s="144" t="s">
        <v>79</v>
      </c>
      <c r="AY2361" s="19" t="s">
        <v>212</v>
      </c>
      <c r="BE2361" s="145">
        <f>IF(N2361="základní",J2361,0)</f>
        <v>0</v>
      </c>
      <c r="BF2361" s="145">
        <f>IF(N2361="snížená",J2361,0)</f>
        <v>0</v>
      </c>
      <c r="BG2361" s="145">
        <f>IF(N2361="zákl. přenesená",J2361,0)</f>
        <v>0</v>
      </c>
      <c r="BH2361" s="145">
        <f>IF(N2361="sníž. přenesená",J2361,0)</f>
        <v>0</v>
      </c>
      <c r="BI2361" s="145">
        <f>IF(N2361="nulová",J2361,0)</f>
        <v>0</v>
      </c>
      <c r="BJ2361" s="19" t="s">
        <v>77</v>
      </c>
      <c r="BK2361" s="145">
        <f>ROUND(I2361*H2361,2)</f>
        <v>0</v>
      </c>
      <c r="BL2361" s="19" t="s">
        <v>316</v>
      </c>
      <c r="BM2361" s="144" t="s">
        <v>4585</v>
      </c>
    </row>
    <row r="2362" spans="2:65" s="1" customFormat="1">
      <c r="B2362" s="34"/>
      <c r="D2362" s="146" t="s">
        <v>222</v>
      </c>
      <c r="F2362" s="147" t="s">
        <v>4586</v>
      </c>
      <c r="I2362" s="148"/>
      <c r="L2362" s="34"/>
      <c r="M2362" s="149"/>
      <c r="T2362" s="55"/>
      <c r="AT2362" s="19" t="s">
        <v>222</v>
      </c>
      <c r="AU2362" s="19" t="s">
        <v>79</v>
      </c>
    </row>
    <row r="2363" spans="2:65" s="1" customFormat="1" ht="39">
      <c r="B2363" s="34"/>
      <c r="D2363" s="150" t="s">
        <v>224</v>
      </c>
      <c r="F2363" s="151" t="s">
        <v>4279</v>
      </c>
      <c r="I2363" s="148"/>
      <c r="L2363" s="34"/>
      <c r="M2363" s="149"/>
      <c r="T2363" s="55"/>
      <c r="AT2363" s="19" t="s">
        <v>224</v>
      </c>
      <c r="AU2363" s="19" t="s">
        <v>79</v>
      </c>
    </row>
    <row r="2364" spans="2:65" s="14" customFormat="1">
      <c r="B2364" s="170"/>
      <c r="D2364" s="150" t="s">
        <v>226</v>
      </c>
      <c r="E2364" s="171" t="s">
        <v>19</v>
      </c>
      <c r="F2364" s="172" t="s">
        <v>4570</v>
      </c>
      <c r="H2364" s="171" t="s">
        <v>19</v>
      </c>
      <c r="I2364" s="173"/>
      <c r="L2364" s="170"/>
      <c r="M2364" s="174"/>
      <c r="T2364" s="175"/>
      <c r="AT2364" s="171" t="s">
        <v>226</v>
      </c>
      <c r="AU2364" s="171" t="s">
        <v>79</v>
      </c>
      <c r="AV2364" s="14" t="s">
        <v>77</v>
      </c>
      <c r="AW2364" s="14" t="s">
        <v>31</v>
      </c>
      <c r="AX2364" s="14" t="s">
        <v>69</v>
      </c>
      <c r="AY2364" s="171" t="s">
        <v>212</v>
      </c>
    </row>
    <row r="2365" spans="2:65" s="12" customFormat="1">
      <c r="B2365" s="152"/>
      <c r="D2365" s="150" t="s">
        <v>226</v>
      </c>
      <c r="E2365" s="153" t="s">
        <v>19</v>
      </c>
      <c r="F2365" s="154" t="s">
        <v>4321</v>
      </c>
      <c r="H2365" s="155">
        <v>50</v>
      </c>
      <c r="I2365" s="156"/>
      <c r="L2365" s="152"/>
      <c r="M2365" s="157"/>
      <c r="T2365" s="158"/>
      <c r="AT2365" s="153" t="s">
        <v>226</v>
      </c>
      <c r="AU2365" s="153" t="s">
        <v>79</v>
      </c>
      <c r="AV2365" s="12" t="s">
        <v>79</v>
      </c>
      <c r="AW2365" s="12" t="s">
        <v>31</v>
      </c>
      <c r="AX2365" s="12" t="s">
        <v>69</v>
      </c>
      <c r="AY2365" s="153" t="s">
        <v>212</v>
      </c>
    </row>
    <row r="2366" spans="2:65" s="12" customFormat="1">
      <c r="B2366" s="152"/>
      <c r="D2366" s="150" t="s">
        <v>226</v>
      </c>
      <c r="E2366" s="153" t="s">
        <v>19</v>
      </c>
      <c r="F2366" s="154" t="s">
        <v>4310</v>
      </c>
      <c r="H2366" s="155">
        <v>30</v>
      </c>
      <c r="I2366" s="156"/>
      <c r="L2366" s="152"/>
      <c r="M2366" s="157"/>
      <c r="T2366" s="158"/>
      <c r="AT2366" s="153" t="s">
        <v>226</v>
      </c>
      <c r="AU2366" s="153" t="s">
        <v>79</v>
      </c>
      <c r="AV2366" s="12" t="s">
        <v>79</v>
      </c>
      <c r="AW2366" s="12" t="s">
        <v>31</v>
      </c>
      <c r="AX2366" s="12" t="s">
        <v>69</v>
      </c>
      <c r="AY2366" s="153" t="s">
        <v>212</v>
      </c>
    </row>
    <row r="2367" spans="2:65" s="13" customFormat="1">
      <c r="B2367" s="159"/>
      <c r="D2367" s="150" t="s">
        <v>226</v>
      </c>
      <c r="E2367" s="160" t="s">
        <v>19</v>
      </c>
      <c r="F2367" s="161" t="s">
        <v>228</v>
      </c>
      <c r="H2367" s="162">
        <v>80</v>
      </c>
      <c r="I2367" s="163"/>
      <c r="L2367" s="159"/>
      <c r="M2367" s="164"/>
      <c r="T2367" s="165"/>
      <c r="AT2367" s="160" t="s">
        <v>226</v>
      </c>
      <c r="AU2367" s="160" t="s">
        <v>79</v>
      </c>
      <c r="AV2367" s="13" t="s">
        <v>229</v>
      </c>
      <c r="AW2367" s="13" t="s">
        <v>31</v>
      </c>
      <c r="AX2367" s="13" t="s">
        <v>77</v>
      </c>
      <c r="AY2367" s="160" t="s">
        <v>212</v>
      </c>
    </row>
    <row r="2368" spans="2:65" s="1" customFormat="1" ht="33" customHeight="1">
      <c r="B2368" s="34"/>
      <c r="C2368" s="133" t="s">
        <v>4587</v>
      </c>
      <c r="D2368" s="133" t="s">
        <v>215</v>
      </c>
      <c r="E2368" s="134" t="s">
        <v>4588</v>
      </c>
      <c r="F2368" s="135" t="s">
        <v>4589</v>
      </c>
      <c r="G2368" s="136" t="s">
        <v>624</v>
      </c>
      <c r="H2368" s="137">
        <v>6</v>
      </c>
      <c r="I2368" s="138"/>
      <c r="J2368" s="139">
        <f>ROUND(I2368*H2368,2)</f>
        <v>0</v>
      </c>
      <c r="K2368" s="135" t="s">
        <v>219</v>
      </c>
      <c r="L2368" s="34"/>
      <c r="M2368" s="140" t="s">
        <v>19</v>
      </c>
      <c r="N2368" s="141" t="s">
        <v>40</v>
      </c>
      <c r="P2368" s="142">
        <f>O2368*H2368</f>
        <v>0</v>
      </c>
      <c r="Q2368" s="142">
        <v>1.061E-2</v>
      </c>
      <c r="R2368" s="142">
        <f>Q2368*H2368</f>
        <v>6.3659999999999994E-2</v>
      </c>
      <c r="S2368" s="142">
        <v>0.112</v>
      </c>
      <c r="T2368" s="143">
        <f>S2368*H2368</f>
        <v>0.67200000000000004</v>
      </c>
      <c r="AR2368" s="144" t="s">
        <v>316</v>
      </c>
      <c r="AT2368" s="144" t="s">
        <v>215</v>
      </c>
      <c r="AU2368" s="144" t="s">
        <v>79</v>
      </c>
      <c r="AY2368" s="19" t="s">
        <v>212</v>
      </c>
      <c r="BE2368" s="145">
        <f>IF(N2368="základní",J2368,0)</f>
        <v>0</v>
      </c>
      <c r="BF2368" s="145">
        <f>IF(N2368="snížená",J2368,0)</f>
        <v>0</v>
      </c>
      <c r="BG2368" s="145">
        <f>IF(N2368="zákl. přenesená",J2368,0)</f>
        <v>0</v>
      </c>
      <c r="BH2368" s="145">
        <f>IF(N2368="sníž. přenesená",J2368,0)</f>
        <v>0</v>
      </c>
      <c r="BI2368" s="145">
        <f>IF(N2368="nulová",J2368,0)</f>
        <v>0</v>
      </c>
      <c r="BJ2368" s="19" t="s">
        <v>77</v>
      </c>
      <c r="BK2368" s="145">
        <f>ROUND(I2368*H2368,2)</f>
        <v>0</v>
      </c>
      <c r="BL2368" s="19" t="s">
        <v>316</v>
      </c>
      <c r="BM2368" s="144" t="s">
        <v>4590</v>
      </c>
    </row>
    <row r="2369" spans="2:65" s="1" customFormat="1">
      <c r="B2369" s="34"/>
      <c r="D2369" s="146" t="s">
        <v>222</v>
      </c>
      <c r="F2369" s="147" t="s">
        <v>4591</v>
      </c>
      <c r="I2369" s="148"/>
      <c r="L2369" s="34"/>
      <c r="M2369" s="149"/>
      <c r="T2369" s="55"/>
      <c r="AT2369" s="19" t="s">
        <v>222</v>
      </c>
      <c r="AU2369" s="19" t="s">
        <v>79</v>
      </c>
    </row>
    <row r="2370" spans="2:65" s="14" customFormat="1">
      <c r="B2370" s="170"/>
      <c r="D2370" s="150" t="s">
        <v>226</v>
      </c>
      <c r="E2370" s="171" t="s">
        <v>19</v>
      </c>
      <c r="F2370" s="172" t="s">
        <v>4592</v>
      </c>
      <c r="H2370" s="171" t="s">
        <v>19</v>
      </c>
      <c r="I2370" s="173"/>
      <c r="L2370" s="170"/>
      <c r="M2370" s="174"/>
      <c r="T2370" s="175"/>
      <c r="AT2370" s="171" t="s">
        <v>226</v>
      </c>
      <c r="AU2370" s="171" t="s">
        <v>79</v>
      </c>
      <c r="AV2370" s="14" t="s">
        <v>77</v>
      </c>
      <c r="AW2370" s="14" t="s">
        <v>31</v>
      </c>
      <c r="AX2370" s="14" t="s">
        <v>69</v>
      </c>
      <c r="AY2370" s="171" t="s">
        <v>212</v>
      </c>
    </row>
    <row r="2371" spans="2:65" s="12" customFormat="1">
      <c r="B2371" s="152"/>
      <c r="D2371" s="150" t="s">
        <v>226</v>
      </c>
      <c r="E2371" s="153" t="s">
        <v>19</v>
      </c>
      <c r="F2371" s="154" t="s">
        <v>4593</v>
      </c>
      <c r="H2371" s="155">
        <v>6</v>
      </c>
      <c r="I2371" s="156"/>
      <c r="L2371" s="152"/>
      <c r="M2371" s="157"/>
      <c r="T2371" s="158"/>
      <c r="AT2371" s="153" t="s">
        <v>226</v>
      </c>
      <c r="AU2371" s="153" t="s">
        <v>79</v>
      </c>
      <c r="AV2371" s="12" t="s">
        <v>79</v>
      </c>
      <c r="AW2371" s="12" t="s">
        <v>31</v>
      </c>
      <c r="AX2371" s="12" t="s">
        <v>69</v>
      </c>
      <c r="AY2371" s="153" t="s">
        <v>212</v>
      </c>
    </row>
    <row r="2372" spans="2:65" s="13" customFormat="1">
      <c r="B2372" s="159"/>
      <c r="D2372" s="150" t="s">
        <v>226</v>
      </c>
      <c r="E2372" s="160" t="s">
        <v>19</v>
      </c>
      <c r="F2372" s="161" t="s">
        <v>228</v>
      </c>
      <c r="H2372" s="162">
        <v>6</v>
      </c>
      <c r="I2372" s="163"/>
      <c r="L2372" s="159"/>
      <c r="M2372" s="164"/>
      <c r="T2372" s="165"/>
      <c r="AT2372" s="160" t="s">
        <v>226</v>
      </c>
      <c r="AU2372" s="160" t="s">
        <v>79</v>
      </c>
      <c r="AV2372" s="13" t="s">
        <v>229</v>
      </c>
      <c r="AW2372" s="13" t="s">
        <v>31</v>
      </c>
      <c r="AX2372" s="13" t="s">
        <v>77</v>
      </c>
      <c r="AY2372" s="160" t="s">
        <v>212</v>
      </c>
    </row>
    <row r="2373" spans="2:65" s="1" customFormat="1" ht="33" customHeight="1">
      <c r="B2373" s="34"/>
      <c r="C2373" s="133" t="s">
        <v>4594</v>
      </c>
      <c r="D2373" s="133" t="s">
        <v>215</v>
      </c>
      <c r="E2373" s="134" t="s">
        <v>4595</v>
      </c>
      <c r="F2373" s="135" t="s">
        <v>4596</v>
      </c>
      <c r="G2373" s="136" t="s">
        <v>624</v>
      </c>
      <c r="H2373" s="137">
        <v>7</v>
      </c>
      <c r="I2373" s="138"/>
      <c r="J2373" s="139">
        <f>ROUND(I2373*H2373,2)</f>
        <v>0</v>
      </c>
      <c r="K2373" s="135" t="s">
        <v>219</v>
      </c>
      <c r="L2373" s="34"/>
      <c r="M2373" s="140" t="s">
        <v>19</v>
      </c>
      <c r="N2373" s="141" t="s">
        <v>40</v>
      </c>
      <c r="P2373" s="142">
        <f>O2373*H2373</f>
        <v>0</v>
      </c>
      <c r="Q2373" s="142">
        <v>4.5760000000000002E-2</v>
      </c>
      <c r="R2373" s="142">
        <f>Q2373*H2373</f>
        <v>0.32031999999999999</v>
      </c>
      <c r="S2373" s="142">
        <v>0.224</v>
      </c>
      <c r="T2373" s="143">
        <f>S2373*H2373</f>
        <v>1.5680000000000001</v>
      </c>
      <c r="AR2373" s="144" t="s">
        <v>316</v>
      </c>
      <c r="AT2373" s="144" t="s">
        <v>215</v>
      </c>
      <c r="AU2373" s="144" t="s">
        <v>79</v>
      </c>
      <c r="AY2373" s="19" t="s">
        <v>212</v>
      </c>
      <c r="BE2373" s="145">
        <f>IF(N2373="základní",J2373,0)</f>
        <v>0</v>
      </c>
      <c r="BF2373" s="145">
        <f>IF(N2373="snížená",J2373,0)</f>
        <v>0</v>
      </c>
      <c r="BG2373" s="145">
        <f>IF(N2373="zákl. přenesená",J2373,0)</f>
        <v>0</v>
      </c>
      <c r="BH2373" s="145">
        <f>IF(N2373="sníž. přenesená",J2373,0)</f>
        <v>0</v>
      </c>
      <c r="BI2373" s="145">
        <f>IF(N2373="nulová",J2373,0)</f>
        <v>0</v>
      </c>
      <c r="BJ2373" s="19" t="s">
        <v>77</v>
      </c>
      <c r="BK2373" s="145">
        <f>ROUND(I2373*H2373,2)</f>
        <v>0</v>
      </c>
      <c r="BL2373" s="19" t="s">
        <v>316</v>
      </c>
      <c r="BM2373" s="144" t="s">
        <v>4597</v>
      </c>
    </row>
    <row r="2374" spans="2:65" s="1" customFormat="1">
      <c r="B2374" s="34"/>
      <c r="D2374" s="146" t="s">
        <v>222</v>
      </c>
      <c r="F2374" s="147" t="s">
        <v>4598</v>
      </c>
      <c r="I2374" s="148"/>
      <c r="L2374" s="34"/>
      <c r="M2374" s="149"/>
      <c r="T2374" s="55"/>
      <c r="AT2374" s="19" t="s">
        <v>222</v>
      </c>
      <c r="AU2374" s="19" t="s">
        <v>79</v>
      </c>
    </row>
    <row r="2375" spans="2:65" s="14" customFormat="1">
      <c r="B2375" s="170"/>
      <c r="D2375" s="150" t="s">
        <v>226</v>
      </c>
      <c r="E2375" s="171" t="s">
        <v>19</v>
      </c>
      <c r="F2375" s="172" t="s">
        <v>4592</v>
      </c>
      <c r="H2375" s="171" t="s">
        <v>19</v>
      </c>
      <c r="I2375" s="173"/>
      <c r="L2375" s="170"/>
      <c r="M2375" s="174"/>
      <c r="T2375" s="175"/>
      <c r="AT2375" s="171" t="s">
        <v>226</v>
      </c>
      <c r="AU2375" s="171" t="s">
        <v>79</v>
      </c>
      <c r="AV2375" s="14" t="s">
        <v>77</v>
      </c>
      <c r="AW2375" s="14" t="s">
        <v>31</v>
      </c>
      <c r="AX2375" s="14" t="s">
        <v>69</v>
      </c>
      <c r="AY2375" s="171" t="s">
        <v>212</v>
      </c>
    </row>
    <row r="2376" spans="2:65" s="12" customFormat="1">
      <c r="B2376" s="152"/>
      <c r="D2376" s="150" t="s">
        <v>226</v>
      </c>
      <c r="E2376" s="153" t="s">
        <v>19</v>
      </c>
      <c r="F2376" s="154" t="s">
        <v>4599</v>
      </c>
      <c r="H2376" s="155">
        <v>7</v>
      </c>
      <c r="I2376" s="156"/>
      <c r="L2376" s="152"/>
      <c r="M2376" s="157"/>
      <c r="T2376" s="158"/>
      <c r="AT2376" s="153" t="s">
        <v>226</v>
      </c>
      <c r="AU2376" s="153" t="s">
        <v>79</v>
      </c>
      <c r="AV2376" s="12" t="s">
        <v>79</v>
      </c>
      <c r="AW2376" s="12" t="s">
        <v>31</v>
      </c>
      <c r="AX2376" s="12" t="s">
        <v>69</v>
      </c>
      <c r="AY2376" s="153" t="s">
        <v>212</v>
      </c>
    </row>
    <row r="2377" spans="2:65" s="13" customFormat="1">
      <c r="B2377" s="159"/>
      <c r="D2377" s="150" t="s">
        <v>226</v>
      </c>
      <c r="E2377" s="160" t="s">
        <v>19</v>
      </c>
      <c r="F2377" s="161" t="s">
        <v>228</v>
      </c>
      <c r="H2377" s="162">
        <v>7</v>
      </c>
      <c r="I2377" s="163"/>
      <c r="L2377" s="159"/>
      <c r="M2377" s="164"/>
      <c r="T2377" s="165"/>
      <c r="AT2377" s="160" t="s">
        <v>226</v>
      </c>
      <c r="AU2377" s="160" t="s">
        <v>79</v>
      </c>
      <c r="AV2377" s="13" t="s">
        <v>229</v>
      </c>
      <c r="AW2377" s="13" t="s">
        <v>31</v>
      </c>
      <c r="AX2377" s="13" t="s">
        <v>77</v>
      </c>
      <c r="AY2377" s="160" t="s">
        <v>212</v>
      </c>
    </row>
    <row r="2378" spans="2:65" s="1" customFormat="1" ht="49.15" customHeight="1">
      <c r="B2378" s="34"/>
      <c r="C2378" s="133" t="s">
        <v>4600</v>
      </c>
      <c r="D2378" s="133" t="s">
        <v>215</v>
      </c>
      <c r="E2378" s="134" t="s">
        <v>4601</v>
      </c>
      <c r="F2378" s="135" t="s">
        <v>4602</v>
      </c>
      <c r="G2378" s="136" t="s">
        <v>495</v>
      </c>
      <c r="H2378" s="137">
        <v>4.2210000000000001</v>
      </c>
      <c r="I2378" s="138"/>
      <c r="J2378" s="139">
        <f>ROUND(I2378*H2378,2)</f>
        <v>0</v>
      </c>
      <c r="K2378" s="135" t="s">
        <v>219</v>
      </c>
      <c r="L2378" s="34"/>
      <c r="M2378" s="140" t="s">
        <v>19</v>
      </c>
      <c r="N2378" s="141" t="s">
        <v>40</v>
      </c>
      <c r="P2378" s="142">
        <f>O2378*H2378</f>
        <v>0</v>
      </c>
      <c r="Q2378" s="142">
        <v>5.8500000000000003E-2</v>
      </c>
      <c r="R2378" s="142">
        <f>Q2378*H2378</f>
        <v>0.24692850000000002</v>
      </c>
      <c r="S2378" s="142">
        <v>0</v>
      </c>
      <c r="T2378" s="143">
        <f>S2378*H2378</f>
        <v>0</v>
      </c>
      <c r="AR2378" s="144" t="s">
        <v>316</v>
      </c>
      <c r="AT2378" s="144" t="s">
        <v>215</v>
      </c>
      <c r="AU2378" s="144" t="s">
        <v>79</v>
      </c>
      <c r="AY2378" s="19" t="s">
        <v>212</v>
      </c>
      <c r="BE2378" s="145">
        <f>IF(N2378="základní",J2378,0)</f>
        <v>0</v>
      </c>
      <c r="BF2378" s="145">
        <f>IF(N2378="snížená",J2378,0)</f>
        <v>0</v>
      </c>
      <c r="BG2378" s="145">
        <f>IF(N2378="zákl. přenesená",J2378,0)</f>
        <v>0</v>
      </c>
      <c r="BH2378" s="145">
        <f>IF(N2378="sníž. přenesená",J2378,0)</f>
        <v>0</v>
      </c>
      <c r="BI2378" s="145">
        <f>IF(N2378="nulová",J2378,0)</f>
        <v>0</v>
      </c>
      <c r="BJ2378" s="19" t="s">
        <v>77</v>
      </c>
      <c r="BK2378" s="145">
        <f>ROUND(I2378*H2378,2)</f>
        <v>0</v>
      </c>
      <c r="BL2378" s="19" t="s">
        <v>316</v>
      </c>
      <c r="BM2378" s="144" t="s">
        <v>4603</v>
      </c>
    </row>
    <row r="2379" spans="2:65" s="1" customFormat="1">
      <c r="B2379" s="34"/>
      <c r="D2379" s="146" t="s">
        <v>222</v>
      </c>
      <c r="F2379" s="147" t="s">
        <v>4604</v>
      </c>
      <c r="I2379" s="148"/>
      <c r="L2379" s="34"/>
      <c r="M2379" s="149"/>
      <c r="T2379" s="55"/>
      <c r="AT2379" s="19" t="s">
        <v>222</v>
      </c>
      <c r="AU2379" s="19" t="s">
        <v>79</v>
      </c>
    </row>
    <row r="2380" spans="2:65" s="14" customFormat="1">
      <c r="B2380" s="170"/>
      <c r="D2380" s="150" t="s">
        <v>226</v>
      </c>
      <c r="E2380" s="171" t="s">
        <v>19</v>
      </c>
      <c r="F2380" s="172" t="s">
        <v>4605</v>
      </c>
      <c r="H2380" s="171" t="s">
        <v>19</v>
      </c>
      <c r="I2380" s="173"/>
      <c r="L2380" s="170"/>
      <c r="M2380" s="174"/>
      <c r="T2380" s="175"/>
      <c r="AT2380" s="171" t="s">
        <v>226</v>
      </c>
      <c r="AU2380" s="171" t="s">
        <v>79</v>
      </c>
      <c r="AV2380" s="14" t="s">
        <v>77</v>
      </c>
      <c r="AW2380" s="14" t="s">
        <v>31</v>
      </c>
      <c r="AX2380" s="14" t="s">
        <v>69</v>
      </c>
      <c r="AY2380" s="171" t="s">
        <v>212</v>
      </c>
    </row>
    <row r="2381" spans="2:65" s="14" customFormat="1">
      <c r="B2381" s="170"/>
      <c r="D2381" s="150" t="s">
        <v>226</v>
      </c>
      <c r="E2381" s="171" t="s">
        <v>19</v>
      </c>
      <c r="F2381" s="172" t="s">
        <v>4606</v>
      </c>
      <c r="H2381" s="171" t="s">
        <v>19</v>
      </c>
      <c r="I2381" s="173"/>
      <c r="L2381" s="170"/>
      <c r="M2381" s="174"/>
      <c r="T2381" s="175"/>
      <c r="AT2381" s="171" t="s">
        <v>226</v>
      </c>
      <c r="AU2381" s="171" t="s">
        <v>79</v>
      </c>
      <c r="AV2381" s="14" t="s">
        <v>77</v>
      </c>
      <c r="AW2381" s="14" t="s">
        <v>31</v>
      </c>
      <c r="AX2381" s="14" t="s">
        <v>69</v>
      </c>
      <c r="AY2381" s="171" t="s">
        <v>212</v>
      </c>
    </row>
    <row r="2382" spans="2:65" s="12" customFormat="1">
      <c r="B2382" s="152"/>
      <c r="D2382" s="150" t="s">
        <v>226</v>
      </c>
      <c r="E2382" s="153" t="s">
        <v>19</v>
      </c>
      <c r="F2382" s="154" t="s">
        <v>4607</v>
      </c>
      <c r="H2382" s="155">
        <v>4.2210000000000001</v>
      </c>
      <c r="I2382" s="156"/>
      <c r="L2382" s="152"/>
      <c r="M2382" s="157"/>
      <c r="T2382" s="158"/>
      <c r="AT2382" s="153" t="s">
        <v>226</v>
      </c>
      <c r="AU2382" s="153" t="s">
        <v>79</v>
      </c>
      <c r="AV2382" s="12" t="s">
        <v>79</v>
      </c>
      <c r="AW2382" s="12" t="s">
        <v>31</v>
      </c>
      <c r="AX2382" s="12" t="s">
        <v>69</v>
      </c>
      <c r="AY2382" s="153" t="s">
        <v>212</v>
      </c>
    </row>
    <row r="2383" spans="2:65" s="13" customFormat="1">
      <c r="B2383" s="159"/>
      <c r="D2383" s="150" t="s">
        <v>226</v>
      </c>
      <c r="E2383" s="160" t="s">
        <v>19</v>
      </c>
      <c r="F2383" s="161" t="s">
        <v>228</v>
      </c>
      <c r="H2383" s="162">
        <v>4.2210000000000001</v>
      </c>
      <c r="I2383" s="163"/>
      <c r="L2383" s="159"/>
      <c r="M2383" s="164"/>
      <c r="T2383" s="165"/>
      <c r="AT2383" s="160" t="s">
        <v>226</v>
      </c>
      <c r="AU2383" s="160" t="s">
        <v>79</v>
      </c>
      <c r="AV2383" s="13" t="s">
        <v>229</v>
      </c>
      <c r="AW2383" s="13" t="s">
        <v>31</v>
      </c>
      <c r="AX2383" s="13" t="s">
        <v>77</v>
      </c>
      <c r="AY2383" s="160" t="s">
        <v>212</v>
      </c>
    </row>
    <row r="2384" spans="2:65" s="1" customFormat="1" ht="37.9" customHeight="1">
      <c r="B2384" s="34"/>
      <c r="C2384" s="133" t="s">
        <v>4608</v>
      </c>
      <c r="D2384" s="133" t="s">
        <v>215</v>
      </c>
      <c r="E2384" s="134" t="s">
        <v>4609</v>
      </c>
      <c r="F2384" s="135" t="s">
        <v>4610</v>
      </c>
      <c r="G2384" s="136" t="s">
        <v>495</v>
      </c>
      <c r="H2384" s="137">
        <v>41.911999999999999</v>
      </c>
      <c r="I2384" s="138"/>
      <c r="J2384" s="139">
        <f>ROUND(I2384*H2384,2)</f>
        <v>0</v>
      </c>
      <c r="K2384" s="135" t="s">
        <v>219</v>
      </c>
      <c r="L2384" s="34"/>
      <c r="M2384" s="140" t="s">
        <v>19</v>
      </c>
      <c r="N2384" s="141" t="s">
        <v>40</v>
      </c>
      <c r="P2384" s="142">
        <f>O2384*H2384</f>
        <v>0</v>
      </c>
      <c r="Q2384" s="142">
        <v>2.7199999999999998E-2</v>
      </c>
      <c r="R2384" s="142">
        <f>Q2384*H2384</f>
        <v>1.1400063999999999</v>
      </c>
      <c r="S2384" s="142">
        <v>0</v>
      </c>
      <c r="T2384" s="143">
        <f>S2384*H2384</f>
        <v>0</v>
      </c>
      <c r="AR2384" s="144" t="s">
        <v>316</v>
      </c>
      <c r="AT2384" s="144" t="s">
        <v>215</v>
      </c>
      <c r="AU2384" s="144" t="s">
        <v>79</v>
      </c>
      <c r="AY2384" s="19" t="s">
        <v>212</v>
      </c>
      <c r="BE2384" s="145">
        <f>IF(N2384="základní",J2384,0)</f>
        <v>0</v>
      </c>
      <c r="BF2384" s="145">
        <f>IF(N2384="snížená",J2384,0)</f>
        <v>0</v>
      </c>
      <c r="BG2384" s="145">
        <f>IF(N2384="zákl. přenesená",J2384,0)</f>
        <v>0</v>
      </c>
      <c r="BH2384" s="145">
        <f>IF(N2384="sníž. přenesená",J2384,0)</f>
        <v>0</v>
      </c>
      <c r="BI2384" s="145">
        <f>IF(N2384="nulová",J2384,0)</f>
        <v>0</v>
      </c>
      <c r="BJ2384" s="19" t="s">
        <v>77</v>
      </c>
      <c r="BK2384" s="145">
        <f>ROUND(I2384*H2384,2)</f>
        <v>0</v>
      </c>
      <c r="BL2384" s="19" t="s">
        <v>316</v>
      </c>
      <c r="BM2384" s="144" t="s">
        <v>4611</v>
      </c>
    </row>
    <row r="2385" spans="2:65" s="1" customFormat="1">
      <c r="B2385" s="34"/>
      <c r="D2385" s="146" t="s">
        <v>222</v>
      </c>
      <c r="F2385" s="147" t="s">
        <v>4612</v>
      </c>
      <c r="I2385" s="148"/>
      <c r="L2385" s="34"/>
      <c r="M2385" s="149"/>
      <c r="T2385" s="55"/>
      <c r="AT2385" s="19" t="s">
        <v>222</v>
      </c>
      <c r="AU2385" s="19" t="s">
        <v>79</v>
      </c>
    </row>
    <row r="2386" spans="2:65" s="14" customFormat="1">
      <c r="B2386" s="170"/>
      <c r="D2386" s="150" t="s">
        <v>226</v>
      </c>
      <c r="E2386" s="171" t="s">
        <v>19</v>
      </c>
      <c r="F2386" s="172" t="s">
        <v>4613</v>
      </c>
      <c r="H2386" s="171" t="s">
        <v>19</v>
      </c>
      <c r="I2386" s="173"/>
      <c r="L2386" s="170"/>
      <c r="M2386" s="174"/>
      <c r="T2386" s="175"/>
      <c r="AT2386" s="171" t="s">
        <v>226</v>
      </c>
      <c r="AU2386" s="171" t="s">
        <v>79</v>
      </c>
      <c r="AV2386" s="14" t="s">
        <v>77</v>
      </c>
      <c r="AW2386" s="14" t="s">
        <v>31</v>
      </c>
      <c r="AX2386" s="14" t="s">
        <v>69</v>
      </c>
      <c r="AY2386" s="171" t="s">
        <v>212</v>
      </c>
    </row>
    <row r="2387" spans="2:65" s="14" customFormat="1">
      <c r="B2387" s="170"/>
      <c r="D2387" s="150" t="s">
        <v>226</v>
      </c>
      <c r="E2387" s="171" t="s">
        <v>19</v>
      </c>
      <c r="F2387" s="172" t="s">
        <v>4614</v>
      </c>
      <c r="H2387" s="171" t="s">
        <v>19</v>
      </c>
      <c r="I2387" s="173"/>
      <c r="L2387" s="170"/>
      <c r="M2387" s="174"/>
      <c r="T2387" s="175"/>
      <c r="AT2387" s="171" t="s">
        <v>226</v>
      </c>
      <c r="AU2387" s="171" t="s">
        <v>79</v>
      </c>
      <c r="AV2387" s="14" t="s">
        <v>77</v>
      </c>
      <c r="AW2387" s="14" t="s">
        <v>31</v>
      </c>
      <c r="AX2387" s="14" t="s">
        <v>69</v>
      </c>
      <c r="AY2387" s="171" t="s">
        <v>212</v>
      </c>
    </row>
    <row r="2388" spans="2:65" s="12" customFormat="1">
      <c r="B2388" s="152"/>
      <c r="D2388" s="150" t="s">
        <v>226</v>
      </c>
      <c r="E2388" s="153" t="s">
        <v>19</v>
      </c>
      <c r="F2388" s="154" t="s">
        <v>4615</v>
      </c>
      <c r="H2388" s="155">
        <v>8.1219999999999999</v>
      </c>
      <c r="I2388" s="156"/>
      <c r="L2388" s="152"/>
      <c r="M2388" s="157"/>
      <c r="T2388" s="158"/>
      <c r="AT2388" s="153" t="s">
        <v>226</v>
      </c>
      <c r="AU2388" s="153" t="s">
        <v>79</v>
      </c>
      <c r="AV2388" s="12" t="s">
        <v>79</v>
      </c>
      <c r="AW2388" s="12" t="s">
        <v>31</v>
      </c>
      <c r="AX2388" s="12" t="s">
        <v>69</v>
      </c>
      <c r="AY2388" s="153" t="s">
        <v>212</v>
      </c>
    </row>
    <row r="2389" spans="2:65" s="12" customFormat="1">
      <c r="B2389" s="152"/>
      <c r="D2389" s="150" t="s">
        <v>226</v>
      </c>
      <c r="E2389" s="153" t="s">
        <v>19</v>
      </c>
      <c r="F2389" s="154" t="s">
        <v>4616</v>
      </c>
      <c r="H2389" s="155">
        <v>16.3</v>
      </c>
      <c r="I2389" s="156"/>
      <c r="L2389" s="152"/>
      <c r="M2389" s="157"/>
      <c r="T2389" s="158"/>
      <c r="AT2389" s="153" t="s">
        <v>226</v>
      </c>
      <c r="AU2389" s="153" t="s">
        <v>79</v>
      </c>
      <c r="AV2389" s="12" t="s">
        <v>79</v>
      </c>
      <c r="AW2389" s="12" t="s">
        <v>31</v>
      </c>
      <c r="AX2389" s="12" t="s">
        <v>69</v>
      </c>
      <c r="AY2389" s="153" t="s">
        <v>212</v>
      </c>
    </row>
    <row r="2390" spans="2:65" s="12" customFormat="1">
      <c r="B2390" s="152"/>
      <c r="D2390" s="150" t="s">
        <v>226</v>
      </c>
      <c r="E2390" s="153" t="s">
        <v>19</v>
      </c>
      <c r="F2390" s="154" t="s">
        <v>4617</v>
      </c>
      <c r="H2390" s="155">
        <v>9.7260000000000009</v>
      </c>
      <c r="I2390" s="156"/>
      <c r="L2390" s="152"/>
      <c r="M2390" s="157"/>
      <c r="T2390" s="158"/>
      <c r="AT2390" s="153" t="s">
        <v>226</v>
      </c>
      <c r="AU2390" s="153" t="s">
        <v>79</v>
      </c>
      <c r="AV2390" s="12" t="s">
        <v>79</v>
      </c>
      <c r="AW2390" s="12" t="s">
        <v>31</v>
      </c>
      <c r="AX2390" s="12" t="s">
        <v>69</v>
      </c>
      <c r="AY2390" s="153" t="s">
        <v>212</v>
      </c>
    </row>
    <row r="2391" spans="2:65" s="12" customFormat="1">
      <c r="B2391" s="152"/>
      <c r="D2391" s="150" t="s">
        <v>226</v>
      </c>
      <c r="E2391" s="153" t="s">
        <v>19</v>
      </c>
      <c r="F2391" s="154" t="s">
        <v>4618</v>
      </c>
      <c r="H2391" s="155">
        <v>7.7640000000000002</v>
      </c>
      <c r="I2391" s="156"/>
      <c r="L2391" s="152"/>
      <c r="M2391" s="157"/>
      <c r="T2391" s="158"/>
      <c r="AT2391" s="153" t="s">
        <v>226</v>
      </c>
      <c r="AU2391" s="153" t="s">
        <v>79</v>
      </c>
      <c r="AV2391" s="12" t="s">
        <v>79</v>
      </c>
      <c r="AW2391" s="12" t="s">
        <v>31</v>
      </c>
      <c r="AX2391" s="12" t="s">
        <v>69</v>
      </c>
      <c r="AY2391" s="153" t="s">
        <v>212</v>
      </c>
    </row>
    <row r="2392" spans="2:65" s="13" customFormat="1">
      <c r="B2392" s="159"/>
      <c r="D2392" s="150" t="s">
        <v>226</v>
      </c>
      <c r="E2392" s="160" t="s">
        <v>19</v>
      </c>
      <c r="F2392" s="161" t="s">
        <v>228</v>
      </c>
      <c r="H2392" s="162">
        <v>41.911999999999999</v>
      </c>
      <c r="I2392" s="163"/>
      <c r="L2392" s="159"/>
      <c r="M2392" s="164"/>
      <c r="T2392" s="165"/>
      <c r="AT2392" s="160" t="s">
        <v>226</v>
      </c>
      <c r="AU2392" s="160" t="s">
        <v>79</v>
      </c>
      <c r="AV2392" s="13" t="s">
        <v>229</v>
      </c>
      <c r="AW2392" s="13" t="s">
        <v>31</v>
      </c>
      <c r="AX2392" s="13" t="s">
        <v>77</v>
      </c>
      <c r="AY2392" s="160" t="s">
        <v>212</v>
      </c>
    </row>
    <row r="2393" spans="2:65" s="1" customFormat="1" ht="37.9" customHeight="1">
      <c r="B2393" s="34"/>
      <c r="C2393" s="133" t="s">
        <v>4619</v>
      </c>
      <c r="D2393" s="133" t="s">
        <v>215</v>
      </c>
      <c r="E2393" s="134" t="s">
        <v>4620</v>
      </c>
      <c r="F2393" s="135" t="s">
        <v>4621</v>
      </c>
      <c r="G2393" s="136" t="s">
        <v>495</v>
      </c>
      <c r="H2393" s="137">
        <v>65.319000000000003</v>
      </c>
      <c r="I2393" s="138"/>
      <c r="J2393" s="139">
        <f>ROUND(I2393*H2393,2)</f>
        <v>0</v>
      </c>
      <c r="K2393" s="135" t="s">
        <v>219</v>
      </c>
      <c r="L2393" s="34"/>
      <c r="M2393" s="140" t="s">
        <v>19</v>
      </c>
      <c r="N2393" s="141" t="s">
        <v>40</v>
      </c>
      <c r="P2393" s="142">
        <f>O2393*H2393</f>
        <v>0</v>
      </c>
      <c r="Q2393" s="142">
        <v>2.7910000000000001E-2</v>
      </c>
      <c r="R2393" s="142">
        <f>Q2393*H2393</f>
        <v>1.82305329</v>
      </c>
      <c r="S2393" s="142">
        <v>0</v>
      </c>
      <c r="T2393" s="143">
        <f>S2393*H2393</f>
        <v>0</v>
      </c>
      <c r="AR2393" s="144" t="s">
        <v>316</v>
      </c>
      <c r="AT2393" s="144" t="s">
        <v>215</v>
      </c>
      <c r="AU2393" s="144" t="s">
        <v>79</v>
      </c>
      <c r="AY2393" s="19" t="s">
        <v>212</v>
      </c>
      <c r="BE2393" s="145">
        <f>IF(N2393="základní",J2393,0)</f>
        <v>0</v>
      </c>
      <c r="BF2393" s="145">
        <f>IF(N2393="snížená",J2393,0)</f>
        <v>0</v>
      </c>
      <c r="BG2393" s="145">
        <f>IF(N2393="zákl. přenesená",J2393,0)</f>
        <v>0</v>
      </c>
      <c r="BH2393" s="145">
        <f>IF(N2393="sníž. přenesená",J2393,0)</f>
        <v>0</v>
      </c>
      <c r="BI2393" s="145">
        <f>IF(N2393="nulová",J2393,0)</f>
        <v>0</v>
      </c>
      <c r="BJ2393" s="19" t="s">
        <v>77</v>
      </c>
      <c r="BK2393" s="145">
        <f>ROUND(I2393*H2393,2)</f>
        <v>0</v>
      </c>
      <c r="BL2393" s="19" t="s">
        <v>316</v>
      </c>
      <c r="BM2393" s="144" t="s">
        <v>4622</v>
      </c>
    </row>
    <row r="2394" spans="2:65" s="1" customFormat="1">
      <c r="B2394" s="34"/>
      <c r="D2394" s="146" t="s">
        <v>222</v>
      </c>
      <c r="F2394" s="147" t="s">
        <v>4623</v>
      </c>
      <c r="I2394" s="148"/>
      <c r="L2394" s="34"/>
      <c r="M2394" s="149"/>
      <c r="T2394" s="55"/>
      <c r="AT2394" s="19" t="s">
        <v>222</v>
      </c>
      <c r="AU2394" s="19" t="s">
        <v>79</v>
      </c>
    </row>
    <row r="2395" spans="2:65" s="14" customFormat="1">
      <c r="B2395" s="170"/>
      <c r="D2395" s="150" t="s">
        <v>226</v>
      </c>
      <c r="E2395" s="171" t="s">
        <v>19</v>
      </c>
      <c r="F2395" s="172" t="s">
        <v>4624</v>
      </c>
      <c r="H2395" s="171" t="s">
        <v>19</v>
      </c>
      <c r="I2395" s="173"/>
      <c r="L2395" s="170"/>
      <c r="M2395" s="174"/>
      <c r="T2395" s="175"/>
      <c r="AT2395" s="171" t="s">
        <v>226</v>
      </c>
      <c r="AU2395" s="171" t="s">
        <v>79</v>
      </c>
      <c r="AV2395" s="14" t="s">
        <v>77</v>
      </c>
      <c r="AW2395" s="14" t="s">
        <v>31</v>
      </c>
      <c r="AX2395" s="14" t="s">
        <v>69</v>
      </c>
      <c r="AY2395" s="171" t="s">
        <v>212</v>
      </c>
    </row>
    <row r="2396" spans="2:65" s="14" customFormat="1">
      <c r="B2396" s="170"/>
      <c r="D2396" s="150" t="s">
        <v>226</v>
      </c>
      <c r="E2396" s="171" t="s">
        <v>19</v>
      </c>
      <c r="F2396" s="172" t="s">
        <v>4625</v>
      </c>
      <c r="H2396" s="171" t="s">
        <v>19</v>
      </c>
      <c r="I2396" s="173"/>
      <c r="L2396" s="170"/>
      <c r="M2396" s="174"/>
      <c r="T2396" s="175"/>
      <c r="AT2396" s="171" t="s">
        <v>226</v>
      </c>
      <c r="AU2396" s="171" t="s">
        <v>79</v>
      </c>
      <c r="AV2396" s="14" t="s">
        <v>77</v>
      </c>
      <c r="AW2396" s="14" t="s">
        <v>31</v>
      </c>
      <c r="AX2396" s="14" t="s">
        <v>69</v>
      </c>
      <c r="AY2396" s="171" t="s">
        <v>212</v>
      </c>
    </row>
    <row r="2397" spans="2:65" s="12" customFormat="1">
      <c r="B2397" s="152"/>
      <c r="D2397" s="150" t="s">
        <v>226</v>
      </c>
      <c r="E2397" s="153" t="s">
        <v>19</v>
      </c>
      <c r="F2397" s="154" t="s">
        <v>4626</v>
      </c>
      <c r="H2397" s="155">
        <v>7.0350000000000001</v>
      </c>
      <c r="I2397" s="156"/>
      <c r="L2397" s="152"/>
      <c r="M2397" s="157"/>
      <c r="T2397" s="158"/>
      <c r="AT2397" s="153" t="s">
        <v>226</v>
      </c>
      <c r="AU2397" s="153" t="s">
        <v>79</v>
      </c>
      <c r="AV2397" s="12" t="s">
        <v>79</v>
      </c>
      <c r="AW2397" s="12" t="s">
        <v>31</v>
      </c>
      <c r="AX2397" s="12" t="s">
        <v>69</v>
      </c>
      <c r="AY2397" s="153" t="s">
        <v>212</v>
      </c>
    </row>
    <row r="2398" spans="2:65" s="12" customFormat="1">
      <c r="B2398" s="152"/>
      <c r="D2398" s="150" t="s">
        <v>226</v>
      </c>
      <c r="E2398" s="153" t="s">
        <v>19</v>
      </c>
      <c r="F2398" s="154" t="s">
        <v>4627</v>
      </c>
      <c r="H2398" s="155">
        <v>15.071999999999999</v>
      </c>
      <c r="I2398" s="156"/>
      <c r="L2398" s="152"/>
      <c r="M2398" s="157"/>
      <c r="T2398" s="158"/>
      <c r="AT2398" s="153" t="s">
        <v>226</v>
      </c>
      <c r="AU2398" s="153" t="s">
        <v>79</v>
      </c>
      <c r="AV2398" s="12" t="s">
        <v>79</v>
      </c>
      <c r="AW2398" s="12" t="s">
        <v>31</v>
      </c>
      <c r="AX2398" s="12" t="s">
        <v>69</v>
      </c>
      <c r="AY2398" s="153" t="s">
        <v>212</v>
      </c>
    </row>
    <row r="2399" spans="2:65" s="12" customFormat="1">
      <c r="B2399" s="152"/>
      <c r="D2399" s="150" t="s">
        <v>226</v>
      </c>
      <c r="E2399" s="153" t="s">
        <v>19</v>
      </c>
      <c r="F2399" s="154" t="s">
        <v>4628</v>
      </c>
      <c r="H2399" s="155">
        <v>7.0350000000000001</v>
      </c>
      <c r="I2399" s="156"/>
      <c r="L2399" s="152"/>
      <c r="M2399" s="157"/>
      <c r="T2399" s="158"/>
      <c r="AT2399" s="153" t="s">
        <v>226</v>
      </c>
      <c r="AU2399" s="153" t="s">
        <v>79</v>
      </c>
      <c r="AV2399" s="12" t="s">
        <v>79</v>
      </c>
      <c r="AW2399" s="12" t="s">
        <v>31</v>
      </c>
      <c r="AX2399" s="12" t="s">
        <v>69</v>
      </c>
      <c r="AY2399" s="153" t="s">
        <v>212</v>
      </c>
    </row>
    <row r="2400" spans="2:65" s="12" customFormat="1">
      <c r="B2400" s="152"/>
      <c r="D2400" s="150" t="s">
        <v>226</v>
      </c>
      <c r="E2400" s="153" t="s">
        <v>19</v>
      </c>
      <c r="F2400" s="154" t="s">
        <v>4629</v>
      </c>
      <c r="H2400" s="155">
        <v>7.0350000000000001</v>
      </c>
      <c r="I2400" s="156"/>
      <c r="L2400" s="152"/>
      <c r="M2400" s="157"/>
      <c r="T2400" s="158"/>
      <c r="AT2400" s="153" t="s">
        <v>226</v>
      </c>
      <c r="AU2400" s="153" t="s">
        <v>79</v>
      </c>
      <c r="AV2400" s="12" t="s">
        <v>79</v>
      </c>
      <c r="AW2400" s="12" t="s">
        <v>31</v>
      </c>
      <c r="AX2400" s="12" t="s">
        <v>69</v>
      </c>
      <c r="AY2400" s="153" t="s">
        <v>212</v>
      </c>
    </row>
    <row r="2401" spans="2:65" s="12" customFormat="1">
      <c r="B2401" s="152"/>
      <c r="D2401" s="150" t="s">
        <v>226</v>
      </c>
      <c r="E2401" s="153" t="s">
        <v>19</v>
      </c>
      <c r="F2401" s="154" t="s">
        <v>4630</v>
      </c>
      <c r="H2401" s="155">
        <v>15.071999999999999</v>
      </c>
      <c r="I2401" s="156"/>
      <c r="L2401" s="152"/>
      <c r="M2401" s="157"/>
      <c r="T2401" s="158"/>
      <c r="AT2401" s="153" t="s">
        <v>226</v>
      </c>
      <c r="AU2401" s="153" t="s">
        <v>79</v>
      </c>
      <c r="AV2401" s="12" t="s">
        <v>79</v>
      </c>
      <c r="AW2401" s="12" t="s">
        <v>31</v>
      </c>
      <c r="AX2401" s="12" t="s">
        <v>69</v>
      </c>
      <c r="AY2401" s="153" t="s">
        <v>212</v>
      </c>
    </row>
    <row r="2402" spans="2:65" s="12" customFormat="1">
      <c r="B2402" s="152"/>
      <c r="D2402" s="150" t="s">
        <v>226</v>
      </c>
      <c r="E2402" s="153" t="s">
        <v>19</v>
      </c>
      <c r="F2402" s="154" t="s">
        <v>4631</v>
      </c>
      <c r="H2402" s="155">
        <v>7.0350000000000001</v>
      </c>
      <c r="I2402" s="156"/>
      <c r="L2402" s="152"/>
      <c r="M2402" s="157"/>
      <c r="T2402" s="158"/>
      <c r="AT2402" s="153" t="s">
        <v>226</v>
      </c>
      <c r="AU2402" s="153" t="s">
        <v>79</v>
      </c>
      <c r="AV2402" s="12" t="s">
        <v>79</v>
      </c>
      <c r="AW2402" s="12" t="s">
        <v>31</v>
      </c>
      <c r="AX2402" s="12" t="s">
        <v>69</v>
      </c>
      <c r="AY2402" s="153" t="s">
        <v>212</v>
      </c>
    </row>
    <row r="2403" spans="2:65" s="12" customFormat="1">
      <c r="B2403" s="152"/>
      <c r="D2403" s="150" t="s">
        <v>226</v>
      </c>
      <c r="E2403" s="153" t="s">
        <v>19</v>
      </c>
      <c r="F2403" s="154" t="s">
        <v>4632</v>
      </c>
      <c r="H2403" s="155">
        <v>7.0350000000000001</v>
      </c>
      <c r="I2403" s="156"/>
      <c r="L2403" s="152"/>
      <c r="M2403" s="157"/>
      <c r="T2403" s="158"/>
      <c r="AT2403" s="153" t="s">
        <v>226</v>
      </c>
      <c r="AU2403" s="153" t="s">
        <v>79</v>
      </c>
      <c r="AV2403" s="12" t="s">
        <v>79</v>
      </c>
      <c r="AW2403" s="12" t="s">
        <v>31</v>
      </c>
      <c r="AX2403" s="12" t="s">
        <v>69</v>
      </c>
      <c r="AY2403" s="153" t="s">
        <v>212</v>
      </c>
    </row>
    <row r="2404" spans="2:65" s="13" customFormat="1">
      <c r="B2404" s="159"/>
      <c r="D2404" s="150" t="s">
        <v>226</v>
      </c>
      <c r="E2404" s="160" t="s">
        <v>19</v>
      </c>
      <c r="F2404" s="161" t="s">
        <v>228</v>
      </c>
      <c r="H2404" s="162">
        <v>65.319000000000003</v>
      </c>
      <c r="I2404" s="163"/>
      <c r="L2404" s="159"/>
      <c r="M2404" s="164"/>
      <c r="T2404" s="165"/>
      <c r="AT2404" s="160" t="s">
        <v>226</v>
      </c>
      <c r="AU2404" s="160" t="s">
        <v>79</v>
      </c>
      <c r="AV2404" s="13" t="s">
        <v>229</v>
      </c>
      <c r="AW2404" s="13" t="s">
        <v>31</v>
      </c>
      <c r="AX2404" s="13" t="s">
        <v>77</v>
      </c>
      <c r="AY2404" s="160" t="s">
        <v>212</v>
      </c>
    </row>
    <row r="2405" spans="2:65" s="1" customFormat="1" ht="49.15" customHeight="1">
      <c r="B2405" s="34"/>
      <c r="C2405" s="133" t="s">
        <v>4633</v>
      </c>
      <c r="D2405" s="133" t="s">
        <v>215</v>
      </c>
      <c r="E2405" s="134" t="s">
        <v>4634</v>
      </c>
      <c r="F2405" s="135" t="s">
        <v>4635</v>
      </c>
      <c r="G2405" s="136" t="s">
        <v>495</v>
      </c>
      <c r="H2405" s="137">
        <v>1.968</v>
      </c>
      <c r="I2405" s="138"/>
      <c r="J2405" s="139">
        <f>ROUND(I2405*H2405,2)</f>
        <v>0</v>
      </c>
      <c r="K2405" s="135" t="s">
        <v>245</v>
      </c>
      <c r="L2405" s="34"/>
      <c r="M2405" s="140" t="s">
        <v>19</v>
      </c>
      <c r="N2405" s="141" t="s">
        <v>40</v>
      </c>
      <c r="P2405" s="142">
        <f>O2405*H2405</f>
        <v>0</v>
      </c>
      <c r="Q2405" s="142">
        <v>3.005E-2</v>
      </c>
      <c r="R2405" s="142">
        <f>Q2405*H2405</f>
        <v>5.9138400000000001E-2</v>
      </c>
      <c r="S2405" s="142">
        <v>0</v>
      </c>
      <c r="T2405" s="143">
        <f>S2405*H2405</f>
        <v>0</v>
      </c>
      <c r="AR2405" s="144" t="s">
        <v>316</v>
      </c>
      <c r="AT2405" s="144" t="s">
        <v>215</v>
      </c>
      <c r="AU2405" s="144" t="s">
        <v>79</v>
      </c>
      <c r="AY2405" s="19" t="s">
        <v>212</v>
      </c>
      <c r="BE2405" s="145">
        <f>IF(N2405="základní",J2405,0)</f>
        <v>0</v>
      </c>
      <c r="BF2405" s="145">
        <f>IF(N2405="snížená",J2405,0)</f>
        <v>0</v>
      </c>
      <c r="BG2405" s="145">
        <f>IF(N2405="zákl. přenesená",J2405,0)</f>
        <v>0</v>
      </c>
      <c r="BH2405" s="145">
        <f>IF(N2405="sníž. přenesená",J2405,0)</f>
        <v>0</v>
      </c>
      <c r="BI2405" s="145">
        <f>IF(N2405="nulová",J2405,0)</f>
        <v>0</v>
      </c>
      <c r="BJ2405" s="19" t="s">
        <v>77</v>
      </c>
      <c r="BK2405" s="145">
        <f>ROUND(I2405*H2405,2)</f>
        <v>0</v>
      </c>
      <c r="BL2405" s="19" t="s">
        <v>316</v>
      </c>
      <c r="BM2405" s="144" t="s">
        <v>4636</v>
      </c>
    </row>
    <row r="2406" spans="2:65" s="14" customFormat="1" ht="22.5">
      <c r="B2406" s="170"/>
      <c r="D2406" s="150" t="s">
        <v>226</v>
      </c>
      <c r="E2406" s="171" t="s">
        <v>19</v>
      </c>
      <c r="F2406" s="172" t="s">
        <v>4637</v>
      </c>
      <c r="H2406" s="171" t="s">
        <v>19</v>
      </c>
      <c r="I2406" s="173"/>
      <c r="L2406" s="170"/>
      <c r="M2406" s="174"/>
      <c r="T2406" s="175"/>
      <c r="AT2406" s="171" t="s">
        <v>226</v>
      </c>
      <c r="AU2406" s="171" t="s">
        <v>79</v>
      </c>
      <c r="AV2406" s="14" t="s">
        <v>77</v>
      </c>
      <c r="AW2406" s="14" t="s">
        <v>31</v>
      </c>
      <c r="AX2406" s="14" t="s">
        <v>69</v>
      </c>
      <c r="AY2406" s="171" t="s">
        <v>212</v>
      </c>
    </row>
    <row r="2407" spans="2:65" s="14" customFormat="1">
      <c r="B2407" s="170"/>
      <c r="D2407" s="150" t="s">
        <v>226</v>
      </c>
      <c r="E2407" s="171" t="s">
        <v>19</v>
      </c>
      <c r="F2407" s="172" t="s">
        <v>4614</v>
      </c>
      <c r="H2407" s="171" t="s">
        <v>19</v>
      </c>
      <c r="I2407" s="173"/>
      <c r="L2407" s="170"/>
      <c r="M2407" s="174"/>
      <c r="T2407" s="175"/>
      <c r="AT2407" s="171" t="s">
        <v>226</v>
      </c>
      <c r="AU2407" s="171" t="s">
        <v>79</v>
      </c>
      <c r="AV2407" s="14" t="s">
        <v>77</v>
      </c>
      <c r="AW2407" s="14" t="s">
        <v>31</v>
      </c>
      <c r="AX2407" s="14" t="s">
        <v>69</v>
      </c>
      <c r="AY2407" s="171" t="s">
        <v>212</v>
      </c>
    </row>
    <row r="2408" spans="2:65" s="12" customFormat="1">
      <c r="B2408" s="152"/>
      <c r="D2408" s="150" t="s">
        <v>226</v>
      </c>
      <c r="E2408" s="153" t="s">
        <v>19</v>
      </c>
      <c r="F2408" s="154" t="s">
        <v>4638</v>
      </c>
      <c r="H2408" s="155">
        <v>1.968</v>
      </c>
      <c r="I2408" s="156"/>
      <c r="L2408" s="152"/>
      <c r="M2408" s="157"/>
      <c r="T2408" s="158"/>
      <c r="AT2408" s="153" t="s">
        <v>226</v>
      </c>
      <c r="AU2408" s="153" t="s">
        <v>79</v>
      </c>
      <c r="AV2408" s="12" t="s">
        <v>79</v>
      </c>
      <c r="AW2408" s="12" t="s">
        <v>31</v>
      </c>
      <c r="AX2408" s="12" t="s">
        <v>69</v>
      </c>
      <c r="AY2408" s="153" t="s">
        <v>212</v>
      </c>
    </row>
    <row r="2409" spans="2:65" s="15" customFormat="1">
      <c r="B2409" s="176"/>
      <c r="D2409" s="150" t="s">
        <v>226</v>
      </c>
      <c r="E2409" s="177" t="s">
        <v>19</v>
      </c>
      <c r="F2409" s="178" t="s">
        <v>455</v>
      </c>
      <c r="H2409" s="179">
        <v>1.968</v>
      </c>
      <c r="I2409" s="180"/>
      <c r="L2409" s="176"/>
      <c r="M2409" s="181"/>
      <c r="T2409" s="182"/>
      <c r="AT2409" s="177" t="s">
        <v>226</v>
      </c>
      <c r="AU2409" s="177" t="s">
        <v>79</v>
      </c>
      <c r="AV2409" s="15" t="s">
        <v>236</v>
      </c>
      <c r="AW2409" s="15" t="s">
        <v>31</v>
      </c>
      <c r="AX2409" s="15" t="s">
        <v>69</v>
      </c>
      <c r="AY2409" s="177" t="s">
        <v>212</v>
      </c>
    </row>
    <row r="2410" spans="2:65" s="13" customFormat="1">
      <c r="B2410" s="159"/>
      <c r="D2410" s="150" t="s">
        <v>226</v>
      </c>
      <c r="E2410" s="160" t="s">
        <v>19</v>
      </c>
      <c r="F2410" s="161" t="s">
        <v>228</v>
      </c>
      <c r="H2410" s="162">
        <v>1.968</v>
      </c>
      <c r="I2410" s="163"/>
      <c r="L2410" s="159"/>
      <c r="M2410" s="164"/>
      <c r="T2410" s="165"/>
      <c r="AT2410" s="160" t="s">
        <v>226</v>
      </c>
      <c r="AU2410" s="160" t="s">
        <v>79</v>
      </c>
      <c r="AV2410" s="13" t="s">
        <v>229</v>
      </c>
      <c r="AW2410" s="13" t="s">
        <v>31</v>
      </c>
      <c r="AX2410" s="13" t="s">
        <v>77</v>
      </c>
      <c r="AY2410" s="160" t="s">
        <v>212</v>
      </c>
    </row>
    <row r="2411" spans="2:65" s="1" customFormat="1" ht="37.9" customHeight="1">
      <c r="B2411" s="34"/>
      <c r="C2411" s="133" t="s">
        <v>4639</v>
      </c>
      <c r="D2411" s="133" t="s">
        <v>215</v>
      </c>
      <c r="E2411" s="134" t="s">
        <v>4640</v>
      </c>
      <c r="F2411" s="135" t="s">
        <v>4641</v>
      </c>
      <c r="G2411" s="136" t="s">
        <v>495</v>
      </c>
      <c r="H2411" s="137">
        <v>13.367000000000001</v>
      </c>
      <c r="I2411" s="138"/>
      <c r="J2411" s="139">
        <f>ROUND(I2411*H2411,2)</f>
        <v>0</v>
      </c>
      <c r="K2411" s="135" t="s">
        <v>219</v>
      </c>
      <c r="L2411" s="34"/>
      <c r="M2411" s="140" t="s">
        <v>19</v>
      </c>
      <c r="N2411" s="141" t="s">
        <v>40</v>
      </c>
      <c r="P2411" s="142">
        <f>O2411*H2411</f>
        <v>0</v>
      </c>
      <c r="Q2411" s="142">
        <v>2.8549999999999999E-2</v>
      </c>
      <c r="R2411" s="142">
        <f>Q2411*H2411</f>
        <v>0.38162784999999999</v>
      </c>
      <c r="S2411" s="142">
        <v>0</v>
      </c>
      <c r="T2411" s="143">
        <f>S2411*H2411</f>
        <v>0</v>
      </c>
      <c r="AR2411" s="144" t="s">
        <v>316</v>
      </c>
      <c r="AT2411" s="144" t="s">
        <v>215</v>
      </c>
      <c r="AU2411" s="144" t="s">
        <v>79</v>
      </c>
      <c r="AY2411" s="19" t="s">
        <v>212</v>
      </c>
      <c r="BE2411" s="145">
        <f>IF(N2411="základní",J2411,0)</f>
        <v>0</v>
      </c>
      <c r="BF2411" s="145">
        <f>IF(N2411="snížená",J2411,0)</f>
        <v>0</v>
      </c>
      <c r="BG2411" s="145">
        <f>IF(N2411="zákl. přenesená",J2411,0)</f>
        <v>0</v>
      </c>
      <c r="BH2411" s="145">
        <f>IF(N2411="sníž. přenesená",J2411,0)</f>
        <v>0</v>
      </c>
      <c r="BI2411" s="145">
        <f>IF(N2411="nulová",J2411,0)</f>
        <v>0</v>
      </c>
      <c r="BJ2411" s="19" t="s">
        <v>77</v>
      </c>
      <c r="BK2411" s="145">
        <f>ROUND(I2411*H2411,2)</f>
        <v>0</v>
      </c>
      <c r="BL2411" s="19" t="s">
        <v>316</v>
      </c>
      <c r="BM2411" s="144" t="s">
        <v>4642</v>
      </c>
    </row>
    <row r="2412" spans="2:65" s="1" customFormat="1">
      <c r="B2412" s="34"/>
      <c r="D2412" s="146" t="s">
        <v>222</v>
      </c>
      <c r="F2412" s="147" t="s">
        <v>4643</v>
      </c>
      <c r="I2412" s="148"/>
      <c r="L2412" s="34"/>
      <c r="M2412" s="149"/>
      <c r="T2412" s="55"/>
      <c r="AT2412" s="19" t="s">
        <v>222</v>
      </c>
      <c r="AU2412" s="19" t="s">
        <v>79</v>
      </c>
    </row>
    <row r="2413" spans="2:65" s="14" customFormat="1">
      <c r="B2413" s="170"/>
      <c r="D2413" s="150" t="s">
        <v>226</v>
      </c>
      <c r="E2413" s="171" t="s">
        <v>19</v>
      </c>
      <c r="F2413" s="172" t="s">
        <v>4644</v>
      </c>
      <c r="H2413" s="171" t="s">
        <v>19</v>
      </c>
      <c r="I2413" s="173"/>
      <c r="L2413" s="170"/>
      <c r="M2413" s="174"/>
      <c r="T2413" s="175"/>
      <c r="AT2413" s="171" t="s">
        <v>226</v>
      </c>
      <c r="AU2413" s="171" t="s">
        <v>79</v>
      </c>
      <c r="AV2413" s="14" t="s">
        <v>77</v>
      </c>
      <c r="AW2413" s="14" t="s">
        <v>31</v>
      </c>
      <c r="AX2413" s="14" t="s">
        <v>69</v>
      </c>
      <c r="AY2413" s="171" t="s">
        <v>212</v>
      </c>
    </row>
    <row r="2414" spans="2:65" s="14" customFormat="1">
      <c r="B2414" s="170"/>
      <c r="D2414" s="150" t="s">
        <v>226</v>
      </c>
      <c r="E2414" s="171" t="s">
        <v>19</v>
      </c>
      <c r="F2414" s="172" t="s">
        <v>4625</v>
      </c>
      <c r="H2414" s="171" t="s">
        <v>19</v>
      </c>
      <c r="I2414" s="173"/>
      <c r="L2414" s="170"/>
      <c r="M2414" s="174"/>
      <c r="T2414" s="175"/>
      <c r="AT2414" s="171" t="s">
        <v>226</v>
      </c>
      <c r="AU2414" s="171" t="s">
        <v>79</v>
      </c>
      <c r="AV2414" s="14" t="s">
        <v>77</v>
      </c>
      <c r="AW2414" s="14" t="s">
        <v>31</v>
      </c>
      <c r="AX2414" s="14" t="s">
        <v>69</v>
      </c>
      <c r="AY2414" s="171" t="s">
        <v>212</v>
      </c>
    </row>
    <row r="2415" spans="2:65" s="12" customFormat="1">
      <c r="B2415" s="152"/>
      <c r="D2415" s="150" t="s">
        <v>226</v>
      </c>
      <c r="E2415" s="153" t="s">
        <v>19</v>
      </c>
      <c r="F2415" s="154" t="s">
        <v>4645</v>
      </c>
      <c r="H2415" s="155">
        <v>13.367000000000001</v>
      </c>
      <c r="I2415" s="156"/>
      <c r="L2415" s="152"/>
      <c r="M2415" s="157"/>
      <c r="T2415" s="158"/>
      <c r="AT2415" s="153" t="s">
        <v>226</v>
      </c>
      <c r="AU2415" s="153" t="s">
        <v>79</v>
      </c>
      <c r="AV2415" s="12" t="s">
        <v>79</v>
      </c>
      <c r="AW2415" s="12" t="s">
        <v>31</v>
      </c>
      <c r="AX2415" s="12" t="s">
        <v>69</v>
      </c>
      <c r="AY2415" s="153" t="s">
        <v>212</v>
      </c>
    </row>
    <row r="2416" spans="2:65" s="13" customFormat="1">
      <c r="B2416" s="159"/>
      <c r="D2416" s="150" t="s">
        <v>226</v>
      </c>
      <c r="E2416" s="160" t="s">
        <v>19</v>
      </c>
      <c r="F2416" s="161" t="s">
        <v>228</v>
      </c>
      <c r="H2416" s="162">
        <v>13.367000000000001</v>
      </c>
      <c r="I2416" s="163"/>
      <c r="L2416" s="159"/>
      <c r="M2416" s="164"/>
      <c r="T2416" s="165"/>
      <c r="AT2416" s="160" t="s">
        <v>226</v>
      </c>
      <c r="AU2416" s="160" t="s">
        <v>79</v>
      </c>
      <c r="AV2416" s="13" t="s">
        <v>229</v>
      </c>
      <c r="AW2416" s="13" t="s">
        <v>31</v>
      </c>
      <c r="AX2416" s="13" t="s">
        <v>77</v>
      </c>
      <c r="AY2416" s="160" t="s">
        <v>212</v>
      </c>
    </row>
    <row r="2417" spans="2:65" s="1" customFormat="1" ht="37.9" customHeight="1">
      <c r="B2417" s="34"/>
      <c r="C2417" s="133" t="s">
        <v>4646</v>
      </c>
      <c r="D2417" s="133" t="s">
        <v>215</v>
      </c>
      <c r="E2417" s="134" t="s">
        <v>4647</v>
      </c>
      <c r="F2417" s="135" t="s">
        <v>4648</v>
      </c>
      <c r="G2417" s="136" t="s">
        <v>495</v>
      </c>
      <c r="H2417" s="137">
        <v>39.749000000000002</v>
      </c>
      <c r="I2417" s="138"/>
      <c r="J2417" s="139">
        <f>ROUND(I2417*H2417,2)</f>
        <v>0</v>
      </c>
      <c r="K2417" s="135" t="s">
        <v>245</v>
      </c>
      <c r="L2417" s="34"/>
      <c r="M2417" s="140" t="s">
        <v>19</v>
      </c>
      <c r="N2417" s="141" t="s">
        <v>40</v>
      </c>
      <c r="P2417" s="142">
        <f>O2417*H2417</f>
        <v>0</v>
      </c>
      <c r="Q2417" s="142">
        <v>2.5559999999999999E-2</v>
      </c>
      <c r="R2417" s="142">
        <f>Q2417*H2417</f>
        <v>1.01598444</v>
      </c>
      <c r="S2417" s="142">
        <v>0</v>
      </c>
      <c r="T2417" s="143">
        <f>S2417*H2417</f>
        <v>0</v>
      </c>
      <c r="AR2417" s="144" t="s">
        <v>316</v>
      </c>
      <c r="AT2417" s="144" t="s">
        <v>215</v>
      </c>
      <c r="AU2417" s="144" t="s">
        <v>79</v>
      </c>
      <c r="AY2417" s="19" t="s">
        <v>212</v>
      </c>
      <c r="BE2417" s="145">
        <f>IF(N2417="základní",J2417,0)</f>
        <v>0</v>
      </c>
      <c r="BF2417" s="145">
        <f>IF(N2417="snížená",J2417,0)</f>
        <v>0</v>
      </c>
      <c r="BG2417" s="145">
        <f>IF(N2417="zákl. přenesená",J2417,0)</f>
        <v>0</v>
      </c>
      <c r="BH2417" s="145">
        <f>IF(N2417="sníž. přenesená",J2417,0)</f>
        <v>0</v>
      </c>
      <c r="BI2417" s="145">
        <f>IF(N2417="nulová",J2417,0)</f>
        <v>0</v>
      </c>
      <c r="BJ2417" s="19" t="s">
        <v>77</v>
      </c>
      <c r="BK2417" s="145">
        <f>ROUND(I2417*H2417,2)</f>
        <v>0</v>
      </c>
      <c r="BL2417" s="19" t="s">
        <v>316</v>
      </c>
      <c r="BM2417" s="144" t="s">
        <v>4649</v>
      </c>
    </row>
    <row r="2418" spans="2:65" s="14" customFormat="1">
      <c r="B2418" s="170"/>
      <c r="D2418" s="150" t="s">
        <v>226</v>
      </c>
      <c r="E2418" s="171" t="s">
        <v>19</v>
      </c>
      <c r="F2418" s="172" t="s">
        <v>4650</v>
      </c>
      <c r="H2418" s="171" t="s">
        <v>19</v>
      </c>
      <c r="I2418" s="173"/>
      <c r="L2418" s="170"/>
      <c r="M2418" s="174"/>
      <c r="T2418" s="175"/>
      <c r="AT2418" s="171" t="s">
        <v>226</v>
      </c>
      <c r="AU2418" s="171" t="s">
        <v>79</v>
      </c>
      <c r="AV2418" s="14" t="s">
        <v>77</v>
      </c>
      <c r="AW2418" s="14" t="s">
        <v>31</v>
      </c>
      <c r="AX2418" s="14" t="s">
        <v>69</v>
      </c>
      <c r="AY2418" s="171" t="s">
        <v>212</v>
      </c>
    </row>
    <row r="2419" spans="2:65" s="14" customFormat="1">
      <c r="B2419" s="170"/>
      <c r="D2419" s="150" t="s">
        <v>226</v>
      </c>
      <c r="E2419" s="171" t="s">
        <v>19</v>
      </c>
      <c r="F2419" s="172" t="s">
        <v>4625</v>
      </c>
      <c r="H2419" s="171" t="s">
        <v>19</v>
      </c>
      <c r="I2419" s="173"/>
      <c r="L2419" s="170"/>
      <c r="M2419" s="174"/>
      <c r="T2419" s="175"/>
      <c r="AT2419" s="171" t="s">
        <v>226</v>
      </c>
      <c r="AU2419" s="171" t="s">
        <v>79</v>
      </c>
      <c r="AV2419" s="14" t="s">
        <v>77</v>
      </c>
      <c r="AW2419" s="14" t="s">
        <v>31</v>
      </c>
      <c r="AX2419" s="14" t="s">
        <v>69</v>
      </c>
      <c r="AY2419" s="171" t="s">
        <v>212</v>
      </c>
    </row>
    <row r="2420" spans="2:65" s="12" customFormat="1">
      <c r="B2420" s="152"/>
      <c r="D2420" s="150" t="s">
        <v>226</v>
      </c>
      <c r="E2420" s="153" t="s">
        <v>19</v>
      </c>
      <c r="F2420" s="154" t="s">
        <v>4651</v>
      </c>
      <c r="H2420" s="155">
        <v>12.311999999999999</v>
      </c>
      <c r="I2420" s="156"/>
      <c r="L2420" s="152"/>
      <c r="M2420" s="157"/>
      <c r="T2420" s="158"/>
      <c r="AT2420" s="153" t="s">
        <v>226</v>
      </c>
      <c r="AU2420" s="153" t="s">
        <v>79</v>
      </c>
      <c r="AV2420" s="12" t="s">
        <v>79</v>
      </c>
      <c r="AW2420" s="12" t="s">
        <v>31</v>
      </c>
      <c r="AX2420" s="12" t="s">
        <v>69</v>
      </c>
      <c r="AY2420" s="153" t="s">
        <v>212</v>
      </c>
    </row>
    <row r="2421" spans="2:65" s="12" customFormat="1">
      <c r="B2421" s="152"/>
      <c r="D2421" s="150" t="s">
        <v>226</v>
      </c>
      <c r="E2421" s="153" t="s">
        <v>19</v>
      </c>
      <c r="F2421" s="154" t="s">
        <v>4652</v>
      </c>
      <c r="H2421" s="155">
        <v>16.884</v>
      </c>
      <c r="I2421" s="156"/>
      <c r="L2421" s="152"/>
      <c r="M2421" s="157"/>
      <c r="T2421" s="158"/>
      <c r="AT2421" s="153" t="s">
        <v>226</v>
      </c>
      <c r="AU2421" s="153" t="s">
        <v>79</v>
      </c>
      <c r="AV2421" s="12" t="s">
        <v>79</v>
      </c>
      <c r="AW2421" s="12" t="s">
        <v>31</v>
      </c>
      <c r="AX2421" s="12" t="s">
        <v>69</v>
      </c>
      <c r="AY2421" s="153" t="s">
        <v>212</v>
      </c>
    </row>
    <row r="2422" spans="2:65" s="12" customFormat="1">
      <c r="B2422" s="152"/>
      <c r="D2422" s="150" t="s">
        <v>226</v>
      </c>
      <c r="E2422" s="153" t="s">
        <v>19</v>
      </c>
      <c r="F2422" s="154" t="s">
        <v>4653</v>
      </c>
      <c r="H2422" s="155">
        <v>10.553000000000001</v>
      </c>
      <c r="I2422" s="156"/>
      <c r="L2422" s="152"/>
      <c r="M2422" s="157"/>
      <c r="T2422" s="158"/>
      <c r="AT2422" s="153" t="s">
        <v>226</v>
      </c>
      <c r="AU2422" s="153" t="s">
        <v>79</v>
      </c>
      <c r="AV2422" s="12" t="s">
        <v>79</v>
      </c>
      <c r="AW2422" s="12" t="s">
        <v>31</v>
      </c>
      <c r="AX2422" s="12" t="s">
        <v>69</v>
      </c>
      <c r="AY2422" s="153" t="s">
        <v>212</v>
      </c>
    </row>
    <row r="2423" spans="2:65" s="13" customFormat="1">
      <c r="B2423" s="159"/>
      <c r="D2423" s="150" t="s">
        <v>226</v>
      </c>
      <c r="E2423" s="160" t="s">
        <v>19</v>
      </c>
      <c r="F2423" s="161" t="s">
        <v>228</v>
      </c>
      <c r="H2423" s="162">
        <v>39.749000000000002</v>
      </c>
      <c r="I2423" s="163"/>
      <c r="L2423" s="159"/>
      <c r="M2423" s="164"/>
      <c r="T2423" s="165"/>
      <c r="AT2423" s="160" t="s">
        <v>226</v>
      </c>
      <c r="AU2423" s="160" t="s">
        <v>79</v>
      </c>
      <c r="AV2423" s="13" t="s">
        <v>229</v>
      </c>
      <c r="AW2423" s="13" t="s">
        <v>31</v>
      </c>
      <c r="AX2423" s="13" t="s">
        <v>77</v>
      </c>
      <c r="AY2423" s="160" t="s">
        <v>212</v>
      </c>
    </row>
    <row r="2424" spans="2:65" s="1" customFormat="1" ht="37.9" customHeight="1">
      <c r="B2424" s="34"/>
      <c r="C2424" s="133" t="s">
        <v>4654</v>
      </c>
      <c r="D2424" s="133" t="s">
        <v>215</v>
      </c>
      <c r="E2424" s="134" t="s">
        <v>4655</v>
      </c>
      <c r="F2424" s="135" t="s">
        <v>4656</v>
      </c>
      <c r="G2424" s="136" t="s">
        <v>495</v>
      </c>
      <c r="H2424" s="137">
        <v>160.059</v>
      </c>
      <c r="I2424" s="138"/>
      <c r="J2424" s="139">
        <f>ROUND(I2424*H2424,2)</f>
        <v>0</v>
      </c>
      <c r="K2424" s="135" t="s">
        <v>245</v>
      </c>
      <c r="L2424" s="34"/>
      <c r="M2424" s="140" t="s">
        <v>19</v>
      </c>
      <c r="N2424" s="141" t="s">
        <v>40</v>
      </c>
      <c r="P2424" s="142">
        <f>O2424*H2424</f>
        <v>0</v>
      </c>
      <c r="Q2424" s="142">
        <v>2.5559999999999999E-2</v>
      </c>
      <c r="R2424" s="142">
        <f>Q2424*H2424</f>
        <v>4.0911080399999999</v>
      </c>
      <c r="S2424" s="142">
        <v>0</v>
      </c>
      <c r="T2424" s="143">
        <f>S2424*H2424</f>
        <v>0</v>
      </c>
      <c r="AR2424" s="144" t="s">
        <v>316</v>
      </c>
      <c r="AT2424" s="144" t="s">
        <v>215</v>
      </c>
      <c r="AU2424" s="144" t="s">
        <v>79</v>
      </c>
      <c r="AY2424" s="19" t="s">
        <v>212</v>
      </c>
      <c r="BE2424" s="145">
        <f>IF(N2424="základní",J2424,0)</f>
        <v>0</v>
      </c>
      <c r="BF2424" s="145">
        <f>IF(N2424="snížená",J2424,0)</f>
        <v>0</v>
      </c>
      <c r="BG2424" s="145">
        <f>IF(N2424="zákl. přenesená",J2424,0)</f>
        <v>0</v>
      </c>
      <c r="BH2424" s="145">
        <f>IF(N2424="sníž. přenesená",J2424,0)</f>
        <v>0</v>
      </c>
      <c r="BI2424" s="145">
        <f>IF(N2424="nulová",J2424,0)</f>
        <v>0</v>
      </c>
      <c r="BJ2424" s="19" t="s">
        <v>77</v>
      </c>
      <c r="BK2424" s="145">
        <f>ROUND(I2424*H2424,2)</f>
        <v>0</v>
      </c>
      <c r="BL2424" s="19" t="s">
        <v>316</v>
      </c>
      <c r="BM2424" s="144" t="s">
        <v>4657</v>
      </c>
    </row>
    <row r="2425" spans="2:65" s="14" customFormat="1">
      <c r="B2425" s="170"/>
      <c r="D2425" s="150" t="s">
        <v>226</v>
      </c>
      <c r="E2425" s="171" t="s">
        <v>19</v>
      </c>
      <c r="F2425" s="172" t="s">
        <v>4658</v>
      </c>
      <c r="H2425" s="171" t="s">
        <v>19</v>
      </c>
      <c r="I2425" s="173"/>
      <c r="L2425" s="170"/>
      <c r="M2425" s="174"/>
      <c r="T2425" s="175"/>
      <c r="AT2425" s="171" t="s">
        <v>226</v>
      </c>
      <c r="AU2425" s="171" t="s">
        <v>79</v>
      </c>
      <c r="AV2425" s="14" t="s">
        <v>77</v>
      </c>
      <c r="AW2425" s="14" t="s">
        <v>31</v>
      </c>
      <c r="AX2425" s="14" t="s">
        <v>69</v>
      </c>
      <c r="AY2425" s="171" t="s">
        <v>212</v>
      </c>
    </row>
    <row r="2426" spans="2:65" s="14" customFormat="1">
      <c r="B2426" s="170"/>
      <c r="D2426" s="150" t="s">
        <v>226</v>
      </c>
      <c r="E2426" s="171" t="s">
        <v>19</v>
      </c>
      <c r="F2426" s="172" t="s">
        <v>4625</v>
      </c>
      <c r="H2426" s="171" t="s">
        <v>19</v>
      </c>
      <c r="I2426" s="173"/>
      <c r="L2426" s="170"/>
      <c r="M2426" s="174"/>
      <c r="T2426" s="175"/>
      <c r="AT2426" s="171" t="s">
        <v>226</v>
      </c>
      <c r="AU2426" s="171" t="s">
        <v>79</v>
      </c>
      <c r="AV2426" s="14" t="s">
        <v>77</v>
      </c>
      <c r="AW2426" s="14" t="s">
        <v>31</v>
      </c>
      <c r="AX2426" s="14" t="s">
        <v>69</v>
      </c>
      <c r="AY2426" s="171" t="s">
        <v>212</v>
      </c>
    </row>
    <row r="2427" spans="2:65" s="12" customFormat="1">
      <c r="B2427" s="152"/>
      <c r="D2427" s="150" t="s">
        <v>226</v>
      </c>
      <c r="E2427" s="153" t="s">
        <v>19</v>
      </c>
      <c r="F2427" s="154" t="s">
        <v>4659</v>
      </c>
      <c r="H2427" s="155">
        <v>29.65</v>
      </c>
      <c r="I2427" s="156"/>
      <c r="L2427" s="152"/>
      <c r="M2427" s="157"/>
      <c r="T2427" s="158"/>
      <c r="AT2427" s="153" t="s">
        <v>226</v>
      </c>
      <c r="AU2427" s="153" t="s">
        <v>79</v>
      </c>
      <c r="AV2427" s="12" t="s">
        <v>79</v>
      </c>
      <c r="AW2427" s="12" t="s">
        <v>31</v>
      </c>
      <c r="AX2427" s="12" t="s">
        <v>69</v>
      </c>
      <c r="AY2427" s="153" t="s">
        <v>212</v>
      </c>
    </row>
    <row r="2428" spans="2:65" s="12" customFormat="1">
      <c r="B2428" s="152"/>
      <c r="D2428" s="150" t="s">
        <v>226</v>
      </c>
      <c r="E2428" s="153" t="s">
        <v>19</v>
      </c>
      <c r="F2428" s="154" t="s">
        <v>4660</v>
      </c>
      <c r="H2428" s="155">
        <v>16.459</v>
      </c>
      <c r="I2428" s="156"/>
      <c r="L2428" s="152"/>
      <c r="M2428" s="157"/>
      <c r="T2428" s="158"/>
      <c r="AT2428" s="153" t="s">
        <v>226</v>
      </c>
      <c r="AU2428" s="153" t="s">
        <v>79</v>
      </c>
      <c r="AV2428" s="12" t="s">
        <v>79</v>
      </c>
      <c r="AW2428" s="12" t="s">
        <v>31</v>
      </c>
      <c r="AX2428" s="12" t="s">
        <v>69</v>
      </c>
      <c r="AY2428" s="153" t="s">
        <v>212</v>
      </c>
    </row>
    <row r="2429" spans="2:65" s="12" customFormat="1">
      <c r="B2429" s="152"/>
      <c r="D2429" s="150" t="s">
        <v>226</v>
      </c>
      <c r="E2429" s="153" t="s">
        <v>19</v>
      </c>
      <c r="F2429" s="154" t="s">
        <v>4661</v>
      </c>
      <c r="H2429" s="155">
        <v>22.79</v>
      </c>
      <c r="I2429" s="156"/>
      <c r="L2429" s="152"/>
      <c r="M2429" s="157"/>
      <c r="T2429" s="158"/>
      <c r="AT2429" s="153" t="s">
        <v>226</v>
      </c>
      <c r="AU2429" s="153" t="s">
        <v>79</v>
      </c>
      <c r="AV2429" s="12" t="s">
        <v>79</v>
      </c>
      <c r="AW2429" s="12" t="s">
        <v>31</v>
      </c>
      <c r="AX2429" s="12" t="s">
        <v>69</v>
      </c>
      <c r="AY2429" s="153" t="s">
        <v>212</v>
      </c>
    </row>
    <row r="2430" spans="2:65" s="12" customFormat="1">
      <c r="B2430" s="152"/>
      <c r="D2430" s="150" t="s">
        <v>226</v>
      </c>
      <c r="E2430" s="153" t="s">
        <v>19</v>
      </c>
      <c r="F2430" s="154" t="s">
        <v>4662</v>
      </c>
      <c r="H2430" s="155">
        <v>22.79</v>
      </c>
      <c r="I2430" s="156"/>
      <c r="L2430" s="152"/>
      <c r="M2430" s="157"/>
      <c r="T2430" s="158"/>
      <c r="AT2430" s="153" t="s">
        <v>226</v>
      </c>
      <c r="AU2430" s="153" t="s">
        <v>79</v>
      </c>
      <c r="AV2430" s="12" t="s">
        <v>79</v>
      </c>
      <c r="AW2430" s="12" t="s">
        <v>31</v>
      </c>
      <c r="AX2430" s="12" t="s">
        <v>69</v>
      </c>
      <c r="AY2430" s="153" t="s">
        <v>212</v>
      </c>
    </row>
    <row r="2431" spans="2:65" s="12" customFormat="1">
      <c r="B2431" s="152"/>
      <c r="D2431" s="150" t="s">
        <v>226</v>
      </c>
      <c r="E2431" s="153" t="s">
        <v>19</v>
      </c>
      <c r="F2431" s="154" t="s">
        <v>4663</v>
      </c>
      <c r="H2431" s="155">
        <v>22.79</v>
      </c>
      <c r="I2431" s="156"/>
      <c r="L2431" s="152"/>
      <c r="M2431" s="157"/>
      <c r="T2431" s="158"/>
      <c r="AT2431" s="153" t="s">
        <v>226</v>
      </c>
      <c r="AU2431" s="153" t="s">
        <v>79</v>
      </c>
      <c r="AV2431" s="12" t="s">
        <v>79</v>
      </c>
      <c r="AW2431" s="12" t="s">
        <v>31</v>
      </c>
      <c r="AX2431" s="12" t="s">
        <v>69</v>
      </c>
      <c r="AY2431" s="153" t="s">
        <v>212</v>
      </c>
    </row>
    <row r="2432" spans="2:65" s="12" customFormat="1">
      <c r="B2432" s="152"/>
      <c r="D2432" s="150" t="s">
        <v>226</v>
      </c>
      <c r="E2432" s="153" t="s">
        <v>19</v>
      </c>
      <c r="F2432" s="154" t="s">
        <v>4664</v>
      </c>
      <c r="H2432" s="155">
        <v>22.79</v>
      </c>
      <c r="I2432" s="156"/>
      <c r="L2432" s="152"/>
      <c r="M2432" s="157"/>
      <c r="T2432" s="158"/>
      <c r="AT2432" s="153" t="s">
        <v>226</v>
      </c>
      <c r="AU2432" s="153" t="s">
        <v>79</v>
      </c>
      <c r="AV2432" s="12" t="s">
        <v>79</v>
      </c>
      <c r="AW2432" s="12" t="s">
        <v>31</v>
      </c>
      <c r="AX2432" s="12" t="s">
        <v>69</v>
      </c>
      <c r="AY2432" s="153" t="s">
        <v>212</v>
      </c>
    </row>
    <row r="2433" spans="2:65" s="12" customFormat="1">
      <c r="B2433" s="152"/>
      <c r="D2433" s="150" t="s">
        <v>226</v>
      </c>
      <c r="E2433" s="153" t="s">
        <v>19</v>
      </c>
      <c r="F2433" s="154" t="s">
        <v>4665</v>
      </c>
      <c r="H2433" s="155">
        <v>22.79</v>
      </c>
      <c r="I2433" s="156"/>
      <c r="L2433" s="152"/>
      <c r="M2433" s="157"/>
      <c r="T2433" s="158"/>
      <c r="AT2433" s="153" t="s">
        <v>226</v>
      </c>
      <c r="AU2433" s="153" t="s">
        <v>79</v>
      </c>
      <c r="AV2433" s="12" t="s">
        <v>79</v>
      </c>
      <c r="AW2433" s="12" t="s">
        <v>31</v>
      </c>
      <c r="AX2433" s="12" t="s">
        <v>69</v>
      </c>
      <c r="AY2433" s="153" t="s">
        <v>212</v>
      </c>
    </row>
    <row r="2434" spans="2:65" s="13" customFormat="1">
      <c r="B2434" s="159"/>
      <c r="D2434" s="150" t="s">
        <v>226</v>
      </c>
      <c r="E2434" s="160" t="s">
        <v>19</v>
      </c>
      <c r="F2434" s="161" t="s">
        <v>228</v>
      </c>
      <c r="H2434" s="162">
        <v>160.059</v>
      </c>
      <c r="I2434" s="163"/>
      <c r="L2434" s="159"/>
      <c r="M2434" s="164"/>
      <c r="T2434" s="165"/>
      <c r="AT2434" s="160" t="s">
        <v>226</v>
      </c>
      <c r="AU2434" s="160" t="s">
        <v>79</v>
      </c>
      <c r="AV2434" s="13" t="s">
        <v>229</v>
      </c>
      <c r="AW2434" s="13" t="s">
        <v>31</v>
      </c>
      <c r="AX2434" s="13" t="s">
        <v>77</v>
      </c>
      <c r="AY2434" s="160" t="s">
        <v>212</v>
      </c>
    </row>
    <row r="2435" spans="2:65" s="1" customFormat="1" ht="37.9" customHeight="1">
      <c r="B2435" s="34"/>
      <c r="C2435" s="133" t="s">
        <v>4666</v>
      </c>
      <c r="D2435" s="133" t="s">
        <v>215</v>
      </c>
      <c r="E2435" s="134" t="s">
        <v>4667</v>
      </c>
      <c r="F2435" s="135" t="s">
        <v>4668</v>
      </c>
      <c r="G2435" s="136" t="s">
        <v>495</v>
      </c>
      <c r="H2435" s="137">
        <v>616.25400000000002</v>
      </c>
      <c r="I2435" s="138"/>
      <c r="J2435" s="139">
        <f>ROUND(I2435*H2435,2)</f>
        <v>0</v>
      </c>
      <c r="K2435" s="135" t="s">
        <v>245</v>
      </c>
      <c r="L2435" s="34"/>
      <c r="M2435" s="140" t="s">
        <v>19</v>
      </c>
      <c r="N2435" s="141" t="s">
        <v>40</v>
      </c>
      <c r="P2435" s="142">
        <f>O2435*H2435</f>
        <v>0</v>
      </c>
      <c r="Q2435" s="142">
        <v>2.5559999999999999E-2</v>
      </c>
      <c r="R2435" s="142">
        <f>Q2435*H2435</f>
        <v>15.751452240000001</v>
      </c>
      <c r="S2435" s="142">
        <v>0</v>
      </c>
      <c r="T2435" s="143">
        <f>S2435*H2435</f>
        <v>0</v>
      </c>
      <c r="AR2435" s="144" t="s">
        <v>316</v>
      </c>
      <c r="AT2435" s="144" t="s">
        <v>215</v>
      </c>
      <c r="AU2435" s="144" t="s">
        <v>79</v>
      </c>
      <c r="AY2435" s="19" t="s">
        <v>212</v>
      </c>
      <c r="BE2435" s="145">
        <f>IF(N2435="základní",J2435,0)</f>
        <v>0</v>
      </c>
      <c r="BF2435" s="145">
        <f>IF(N2435="snížená",J2435,0)</f>
        <v>0</v>
      </c>
      <c r="BG2435" s="145">
        <f>IF(N2435="zákl. přenesená",J2435,0)</f>
        <v>0</v>
      </c>
      <c r="BH2435" s="145">
        <f>IF(N2435="sníž. přenesená",J2435,0)</f>
        <v>0</v>
      </c>
      <c r="BI2435" s="145">
        <f>IF(N2435="nulová",J2435,0)</f>
        <v>0</v>
      </c>
      <c r="BJ2435" s="19" t="s">
        <v>77</v>
      </c>
      <c r="BK2435" s="145">
        <f>ROUND(I2435*H2435,2)</f>
        <v>0</v>
      </c>
      <c r="BL2435" s="19" t="s">
        <v>316</v>
      </c>
      <c r="BM2435" s="144" t="s">
        <v>4669</v>
      </c>
    </row>
    <row r="2436" spans="2:65" s="14" customFormat="1" ht="22.5">
      <c r="B2436" s="170"/>
      <c r="D2436" s="150" t="s">
        <v>226</v>
      </c>
      <c r="E2436" s="171" t="s">
        <v>19</v>
      </c>
      <c r="F2436" s="172" t="s">
        <v>4670</v>
      </c>
      <c r="H2436" s="171" t="s">
        <v>19</v>
      </c>
      <c r="I2436" s="173"/>
      <c r="L2436" s="170"/>
      <c r="M2436" s="174"/>
      <c r="T2436" s="175"/>
      <c r="AT2436" s="171" t="s">
        <v>226</v>
      </c>
      <c r="AU2436" s="171" t="s">
        <v>79</v>
      </c>
      <c r="AV2436" s="14" t="s">
        <v>77</v>
      </c>
      <c r="AW2436" s="14" t="s">
        <v>31</v>
      </c>
      <c r="AX2436" s="14" t="s">
        <v>69</v>
      </c>
      <c r="AY2436" s="171" t="s">
        <v>212</v>
      </c>
    </row>
    <row r="2437" spans="2:65" s="14" customFormat="1">
      <c r="B2437" s="170"/>
      <c r="D2437" s="150" t="s">
        <v>226</v>
      </c>
      <c r="E2437" s="171" t="s">
        <v>19</v>
      </c>
      <c r="F2437" s="172" t="s">
        <v>4671</v>
      </c>
      <c r="H2437" s="171" t="s">
        <v>19</v>
      </c>
      <c r="I2437" s="173"/>
      <c r="L2437" s="170"/>
      <c r="M2437" s="174"/>
      <c r="T2437" s="175"/>
      <c r="AT2437" s="171" t="s">
        <v>226</v>
      </c>
      <c r="AU2437" s="171" t="s">
        <v>79</v>
      </c>
      <c r="AV2437" s="14" t="s">
        <v>77</v>
      </c>
      <c r="AW2437" s="14" t="s">
        <v>31</v>
      </c>
      <c r="AX2437" s="14" t="s">
        <v>69</v>
      </c>
      <c r="AY2437" s="171" t="s">
        <v>212</v>
      </c>
    </row>
    <row r="2438" spans="2:65" s="12" customFormat="1">
      <c r="B2438" s="152"/>
      <c r="D2438" s="150" t="s">
        <v>226</v>
      </c>
      <c r="E2438" s="153" t="s">
        <v>19</v>
      </c>
      <c r="F2438" s="154" t="s">
        <v>4672</v>
      </c>
      <c r="H2438" s="155">
        <v>82.692999999999998</v>
      </c>
      <c r="I2438" s="156"/>
      <c r="L2438" s="152"/>
      <c r="M2438" s="157"/>
      <c r="T2438" s="158"/>
      <c r="AT2438" s="153" t="s">
        <v>226</v>
      </c>
      <c r="AU2438" s="153" t="s">
        <v>79</v>
      </c>
      <c r="AV2438" s="12" t="s">
        <v>79</v>
      </c>
      <c r="AW2438" s="12" t="s">
        <v>31</v>
      </c>
      <c r="AX2438" s="12" t="s">
        <v>69</v>
      </c>
      <c r="AY2438" s="153" t="s">
        <v>212</v>
      </c>
    </row>
    <row r="2439" spans="2:65" s="12" customFormat="1">
      <c r="B2439" s="152"/>
      <c r="D2439" s="150" t="s">
        <v>226</v>
      </c>
      <c r="E2439" s="153" t="s">
        <v>19</v>
      </c>
      <c r="F2439" s="154" t="s">
        <v>4673</v>
      </c>
      <c r="H2439" s="155">
        <v>83.072999999999993</v>
      </c>
      <c r="I2439" s="156"/>
      <c r="L2439" s="152"/>
      <c r="M2439" s="157"/>
      <c r="T2439" s="158"/>
      <c r="AT2439" s="153" t="s">
        <v>226</v>
      </c>
      <c r="AU2439" s="153" t="s">
        <v>79</v>
      </c>
      <c r="AV2439" s="12" t="s">
        <v>79</v>
      </c>
      <c r="AW2439" s="12" t="s">
        <v>31</v>
      </c>
      <c r="AX2439" s="12" t="s">
        <v>69</v>
      </c>
      <c r="AY2439" s="153" t="s">
        <v>212</v>
      </c>
    </row>
    <row r="2440" spans="2:65" s="12" customFormat="1">
      <c r="B2440" s="152"/>
      <c r="D2440" s="150" t="s">
        <v>226</v>
      </c>
      <c r="E2440" s="153" t="s">
        <v>19</v>
      </c>
      <c r="F2440" s="154" t="s">
        <v>4674</v>
      </c>
      <c r="H2440" s="155">
        <v>106.739</v>
      </c>
      <c r="I2440" s="156"/>
      <c r="L2440" s="152"/>
      <c r="M2440" s="157"/>
      <c r="T2440" s="158"/>
      <c r="AT2440" s="153" t="s">
        <v>226</v>
      </c>
      <c r="AU2440" s="153" t="s">
        <v>79</v>
      </c>
      <c r="AV2440" s="12" t="s">
        <v>79</v>
      </c>
      <c r="AW2440" s="12" t="s">
        <v>31</v>
      </c>
      <c r="AX2440" s="12" t="s">
        <v>69</v>
      </c>
      <c r="AY2440" s="153" t="s">
        <v>212</v>
      </c>
    </row>
    <row r="2441" spans="2:65" s="12" customFormat="1">
      <c r="B2441" s="152"/>
      <c r="D2441" s="150" t="s">
        <v>226</v>
      </c>
      <c r="E2441" s="153" t="s">
        <v>19</v>
      </c>
      <c r="F2441" s="154" t="s">
        <v>4675</v>
      </c>
      <c r="H2441" s="155">
        <v>104.82599999999999</v>
      </c>
      <c r="I2441" s="156"/>
      <c r="L2441" s="152"/>
      <c r="M2441" s="157"/>
      <c r="T2441" s="158"/>
      <c r="AT2441" s="153" t="s">
        <v>226</v>
      </c>
      <c r="AU2441" s="153" t="s">
        <v>79</v>
      </c>
      <c r="AV2441" s="12" t="s">
        <v>79</v>
      </c>
      <c r="AW2441" s="12" t="s">
        <v>31</v>
      </c>
      <c r="AX2441" s="12" t="s">
        <v>69</v>
      </c>
      <c r="AY2441" s="153" t="s">
        <v>212</v>
      </c>
    </row>
    <row r="2442" spans="2:65" s="12" customFormat="1">
      <c r="B2442" s="152"/>
      <c r="D2442" s="150" t="s">
        <v>226</v>
      </c>
      <c r="E2442" s="153" t="s">
        <v>19</v>
      </c>
      <c r="F2442" s="154" t="s">
        <v>4676</v>
      </c>
      <c r="H2442" s="155">
        <v>115.50700000000001</v>
      </c>
      <c r="I2442" s="156"/>
      <c r="L2442" s="152"/>
      <c r="M2442" s="157"/>
      <c r="T2442" s="158"/>
      <c r="AT2442" s="153" t="s">
        <v>226</v>
      </c>
      <c r="AU2442" s="153" t="s">
        <v>79</v>
      </c>
      <c r="AV2442" s="12" t="s">
        <v>79</v>
      </c>
      <c r="AW2442" s="12" t="s">
        <v>31</v>
      </c>
      <c r="AX2442" s="12" t="s">
        <v>69</v>
      </c>
      <c r="AY2442" s="153" t="s">
        <v>212</v>
      </c>
    </row>
    <row r="2443" spans="2:65" s="12" customFormat="1">
      <c r="B2443" s="152"/>
      <c r="D2443" s="150" t="s">
        <v>226</v>
      </c>
      <c r="E2443" s="153" t="s">
        <v>19</v>
      </c>
      <c r="F2443" s="154" t="s">
        <v>4677</v>
      </c>
      <c r="H2443" s="155">
        <v>123.416</v>
      </c>
      <c r="I2443" s="156"/>
      <c r="L2443" s="152"/>
      <c r="M2443" s="157"/>
      <c r="T2443" s="158"/>
      <c r="AT2443" s="153" t="s">
        <v>226</v>
      </c>
      <c r="AU2443" s="153" t="s">
        <v>79</v>
      </c>
      <c r="AV2443" s="12" t="s">
        <v>79</v>
      </c>
      <c r="AW2443" s="12" t="s">
        <v>31</v>
      </c>
      <c r="AX2443" s="12" t="s">
        <v>69</v>
      </c>
      <c r="AY2443" s="153" t="s">
        <v>212</v>
      </c>
    </row>
    <row r="2444" spans="2:65" s="13" customFormat="1">
      <c r="B2444" s="159"/>
      <c r="D2444" s="150" t="s">
        <v>226</v>
      </c>
      <c r="E2444" s="160" t="s">
        <v>19</v>
      </c>
      <c r="F2444" s="161" t="s">
        <v>228</v>
      </c>
      <c r="H2444" s="162">
        <v>616.25400000000002</v>
      </c>
      <c r="I2444" s="163"/>
      <c r="L2444" s="159"/>
      <c r="M2444" s="164"/>
      <c r="T2444" s="165"/>
      <c r="AT2444" s="160" t="s">
        <v>226</v>
      </c>
      <c r="AU2444" s="160" t="s">
        <v>79</v>
      </c>
      <c r="AV2444" s="13" t="s">
        <v>229</v>
      </c>
      <c r="AW2444" s="13" t="s">
        <v>31</v>
      </c>
      <c r="AX2444" s="13" t="s">
        <v>77</v>
      </c>
      <c r="AY2444" s="160" t="s">
        <v>212</v>
      </c>
    </row>
    <row r="2445" spans="2:65" s="1" customFormat="1" ht="21.75" customHeight="1">
      <c r="B2445" s="34"/>
      <c r="C2445" s="133" t="s">
        <v>4678</v>
      </c>
      <c r="D2445" s="133" t="s">
        <v>215</v>
      </c>
      <c r="E2445" s="134" t="s">
        <v>4679</v>
      </c>
      <c r="F2445" s="135" t="s">
        <v>4680</v>
      </c>
      <c r="G2445" s="136" t="s">
        <v>495</v>
      </c>
      <c r="H2445" s="137">
        <v>146.096</v>
      </c>
      <c r="I2445" s="138"/>
      <c r="J2445" s="139">
        <f>ROUND(I2445*H2445,2)</f>
        <v>0</v>
      </c>
      <c r="K2445" s="135" t="s">
        <v>219</v>
      </c>
      <c r="L2445" s="34"/>
      <c r="M2445" s="140" t="s">
        <v>19</v>
      </c>
      <c r="N2445" s="141" t="s">
        <v>40</v>
      </c>
      <c r="P2445" s="142">
        <f>O2445*H2445</f>
        <v>0</v>
      </c>
      <c r="Q2445" s="142">
        <v>6.2E-4</v>
      </c>
      <c r="R2445" s="142">
        <f>Q2445*H2445</f>
        <v>9.0579519999999997E-2</v>
      </c>
      <c r="S2445" s="142">
        <v>0</v>
      </c>
      <c r="T2445" s="143">
        <f>S2445*H2445</f>
        <v>0</v>
      </c>
      <c r="AR2445" s="144" t="s">
        <v>316</v>
      </c>
      <c r="AT2445" s="144" t="s">
        <v>215</v>
      </c>
      <c r="AU2445" s="144" t="s">
        <v>79</v>
      </c>
      <c r="AY2445" s="19" t="s">
        <v>212</v>
      </c>
      <c r="BE2445" s="145">
        <f>IF(N2445="základní",J2445,0)</f>
        <v>0</v>
      </c>
      <c r="BF2445" s="145">
        <f>IF(N2445="snížená",J2445,0)</f>
        <v>0</v>
      </c>
      <c r="BG2445" s="145">
        <f>IF(N2445="zákl. přenesená",J2445,0)</f>
        <v>0</v>
      </c>
      <c r="BH2445" s="145">
        <f>IF(N2445="sníž. přenesená",J2445,0)</f>
        <v>0</v>
      </c>
      <c r="BI2445" s="145">
        <f>IF(N2445="nulová",J2445,0)</f>
        <v>0</v>
      </c>
      <c r="BJ2445" s="19" t="s">
        <v>77</v>
      </c>
      <c r="BK2445" s="145">
        <f>ROUND(I2445*H2445,2)</f>
        <v>0</v>
      </c>
      <c r="BL2445" s="19" t="s">
        <v>316</v>
      </c>
      <c r="BM2445" s="144" t="s">
        <v>4681</v>
      </c>
    </row>
    <row r="2446" spans="2:65" s="1" customFormat="1">
      <c r="B2446" s="34"/>
      <c r="D2446" s="146" t="s">
        <v>222</v>
      </c>
      <c r="F2446" s="147" t="s">
        <v>4682</v>
      </c>
      <c r="I2446" s="148"/>
      <c r="L2446" s="34"/>
      <c r="M2446" s="149"/>
      <c r="T2446" s="55"/>
      <c r="AT2446" s="19" t="s">
        <v>222</v>
      </c>
      <c r="AU2446" s="19" t="s">
        <v>79</v>
      </c>
    </row>
    <row r="2447" spans="2:65" s="14" customFormat="1">
      <c r="B2447" s="170"/>
      <c r="D2447" s="150" t="s">
        <v>226</v>
      </c>
      <c r="E2447" s="171" t="s">
        <v>19</v>
      </c>
      <c r="F2447" s="172" t="s">
        <v>4683</v>
      </c>
      <c r="H2447" s="171" t="s">
        <v>19</v>
      </c>
      <c r="I2447" s="173"/>
      <c r="L2447" s="170"/>
      <c r="M2447" s="174"/>
      <c r="T2447" s="175"/>
      <c r="AT2447" s="171" t="s">
        <v>226</v>
      </c>
      <c r="AU2447" s="171" t="s">
        <v>79</v>
      </c>
      <c r="AV2447" s="14" t="s">
        <v>77</v>
      </c>
      <c r="AW2447" s="14" t="s">
        <v>31</v>
      </c>
      <c r="AX2447" s="14" t="s">
        <v>69</v>
      </c>
      <c r="AY2447" s="171" t="s">
        <v>212</v>
      </c>
    </row>
    <row r="2448" spans="2:65" s="14" customFormat="1" ht="22.5">
      <c r="B2448" s="170"/>
      <c r="D2448" s="150" t="s">
        <v>226</v>
      </c>
      <c r="E2448" s="171" t="s">
        <v>19</v>
      </c>
      <c r="F2448" s="172" t="s">
        <v>4684</v>
      </c>
      <c r="H2448" s="171" t="s">
        <v>19</v>
      </c>
      <c r="I2448" s="173"/>
      <c r="L2448" s="170"/>
      <c r="M2448" s="174"/>
      <c r="T2448" s="175"/>
      <c r="AT2448" s="171" t="s">
        <v>226</v>
      </c>
      <c r="AU2448" s="171" t="s">
        <v>79</v>
      </c>
      <c r="AV2448" s="14" t="s">
        <v>77</v>
      </c>
      <c r="AW2448" s="14" t="s">
        <v>31</v>
      </c>
      <c r="AX2448" s="14" t="s">
        <v>69</v>
      </c>
      <c r="AY2448" s="171" t="s">
        <v>212</v>
      </c>
    </row>
    <row r="2449" spans="2:51" s="12" customFormat="1">
      <c r="B2449" s="152"/>
      <c r="D2449" s="150" t="s">
        <v>226</v>
      </c>
      <c r="E2449" s="153" t="s">
        <v>19</v>
      </c>
      <c r="F2449" s="154" t="s">
        <v>4685</v>
      </c>
      <c r="H2449" s="155">
        <v>0.33500000000000002</v>
      </c>
      <c r="I2449" s="156"/>
      <c r="L2449" s="152"/>
      <c r="M2449" s="157"/>
      <c r="T2449" s="158"/>
      <c r="AT2449" s="153" t="s">
        <v>226</v>
      </c>
      <c r="AU2449" s="153" t="s">
        <v>79</v>
      </c>
      <c r="AV2449" s="12" t="s">
        <v>79</v>
      </c>
      <c r="AW2449" s="12" t="s">
        <v>31</v>
      </c>
      <c r="AX2449" s="12" t="s">
        <v>69</v>
      </c>
      <c r="AY2449" s="153" t="s">
        <v>212</v>
      </c>
    </row>
    <row r="2450" spans="2:51" s="12" customFormat="1">
      <c r="B2450" s="152"/>
      <c r="D2450" s="150" t="s">
        <v>226</v>
      </c>
      <c r="E2450" s="153" t="s">
        <v>19</v>
      </c>
      <c r="F2450" s="154" t="s">
        <v>4686</v>
      </c>
      <c r="H2450" s="155">
        <v>1.508</v>
      </c>
      <c r="I2450" s="156"/>
      <c r="L2450" s="152"/>
      <c r="M2450" s="157"/>
      <c r="T2450" s="158"/>
      <c r="AT2450" s="153" t="s">
        <v>226</v>
      </c>
      <c r="AU2450" s="153" t="s">
        <v>79</v>
      </c>
      <c r="AV2450" s="12" t="s">
        <v>79</v>
      </c>
      <c r="AW2450" s="12" t="s">
        <v>31</v>
      </c>
      <c r="AX2450" s="12" t="s">
        <v>69</v>
      </c>
      <c r="AY2450" s="153" t="s">
        <v>212</v>
      </c>
    </row>
    <row r="2451" spans="2:51" s="12" customFormat="1">
      <c r="B2451" s="152"/>
      <c r="D2451" s="150" t="s">
        <v>226</v>
      </c>
      <c r="E2451" s="153" t="s">
        <v>19</v>
      </c>
      <c r="F2451" s="154" t="s">
        <v>4687</v>
      </c>
      <c r="H2451" s="155">
        <v>1.508</v>
      </c>
      <c r="I2451" s="156"/>
      <c r="L2451" s="152"/>
      <c r="M2451" s="157"/>
      <c r="T2451" s="158"/>
      <c r="AT2451" s="153" t="s">
        <v>226</v>
      </c>
      <c r="AU2451" s="153" t="s">
        <v>79</v>
      </c>
      <c r="AV2451" s="12" t="s">
        <v>79</v>
      </c>
      <c r="AW2451" s="12" t="s">
        <v>31</v>
      </c>
      <c r="AX2451" s="12" t="s">
        <v>69</v>
      </c>
      <c r="AY2451" s="153" t="s">
        <v>212</v>
      </c>
    </row>
    <row r="2452" spans="2:51" s="12" customFormat="1">
      <c r="B2452" s="152"/>
      <c r="D2452" s="150" t="s">
        <v>226</v>
      </c>
      <c r="E2452" s="153" t="s">
        <v>19</v>
      </c>
      <c r="F2452" s="154" t="s">
        <v>4688</v>
      </c>
      <c r="H2452" s="155">
        <v>3.35</v>
      </c>
      <c r="I2452" s="156"/>
      <c r="L2452" s="152"/>
      <c r="M2452" s="157"/>
      <c r="T2452" s="158"/>
      <c r="AT2452" s="153" t="s">
        <v>226</v>
      </c>
      <c r="AU2452" s="153" t="s">
        <v>79</v>
      </c>
      <c r="AV2452" s="12" t="s">
        <v>79</v>
      </c>
      <c r="AW2452" s="12" t="s">
        <v>31</v>
      </c>
      <c r="AX2452" s="12" t="s">
        <v>69</v>
      </c>
      <c r="AY2452" s="153" t="s">
        <v>212</v>
      </c>
    </row>
    <row r="2453" spans="2:51" s="12" customFormat="1">
      <c r="B2453" s="152"/>
      <c r="D2453" s="150" t="s">
        <v>226</v>
      </c>
      <c r="E2453" s="153" t="s">
        <v>19</v>
      </c>
      <c r="F2453" s="154" t="s">
        <v>4689</v>
      </c>
      <c r="H2453" s="155">
        <v>1.34</v>
      </c>
      <c r="I2453" s="156"/>
      <c r="L2453" s="152"/>
      <c r="M2453" s="157"/>
      <c r="T2453" s="158"/>
      <c r="AT2453" s="153" t="s">
        <v>226</v>
      </c>
      <c r="AU2453" s="153" t="s">
        <v>79</v>
      </c>
      <c r="AV2453" s="12" t="s">
        <v>79</v>
      </c>
      <c r="AW2453" s="12" t="s">
        <v>31</v>
      </c>
      <c r="AX2453" s="12" t="s">
        <v>69</v>
      </c>
      <c r="AY2453" s="153" t="s">
        <v>212</v>
      </c>
    </row>
    <row r="2454" spans="2:51" s="12" customFormat="1">
      <c r="B2454" s="152"/>
      <c r="D2454" s="150" t="s">
        <v>226</v>
      </c>
      <c r="E2454" s="153" t="s">
        <v>19</v>
      </c>
      <c r="F2454" s="154" t="s">
        <v>4690</v>
      </c>
      <c r="H2454" s="155">
        <v>0.33500000000000002</v>
      </c>
      <c r="I2454" s="156"/>
      <c r="L2454" s="152"/>
      <c r="M2454" s="157"/>
      <c r="T2454" s="158"/>
      <c r="AT2454" s="153" t="s">
        <v>226</v>
      </c>
      <c r="AU2454" s="153" t="s">
        <v>79</v>
      </c>
      <c r="AV2454" s="12" t="s">
        <v>79</v>
      </c>
      <c r="AW2454" s="12" t="s">
        <v>31</v>
      </c>
      <c r="AX2454" s="12" t="s">
        <v>69</v>
      </c>
      <c r="AY2454" s="153" t="s">
        <v>212</v>
      </c>
    </row>
    <row r="2455" spans="2:51" s="12" customFormat="1">
      <c r="B2455" s="152"/>
      <c r="D2455" s="150" t="s">
        <v>226</v>
      </c>
      <c r="E2455" s="153" t="s">
        <v>19</v>
      </c>
      <c r="F2455" s="154" t="s">
        <v>4691</v>
      </c>
      <c r="H2455" s="155">
        <v>1.675</v>
      </c>
      <c r="I2455" s="156"/>
      <c r="L2455" s="152"/>
      <c r="M2455" s="157"/>
      <c r="T2455" s="158"/>
      <c r="AT2455" s="153" t="s">
        <v>226</v>
      </c>
      <c r="AU2455" s="153" t="s">
        <v>79</v>
      </c>
      <c r="AV2455" s="12" t="s">
        <v>79</v>
      </c>
      <c r="AW2455" s="12" t="s">
        <v>31</v>
      </c>
      <c r="AX2455" s="12" t="s">
        <v>69</v>
      </c>
      <c r="AY2455" s="153" t="s">
        <v>212</v>
      </c>
    </row>
    <row r="2456" spans="2:51" s="12" customFormat="1">
      <c r="B2456" s="152"/>
      <c r="D2456" s="150" t="s">
        <v>226</v>
      </c>
      <c r="E2456" s="153" t="s">
        <v>19</v>
      </c>
      <c r="F2456" s="154" t="s">
        <v>4692</v>
      </c>
      <c r="H2456" s="155">
        <v>2.0099999999999998</v>
      </c>
      <c r="I2456" s="156"/>
      <c r="L2456" s="152"/>
      <c r="M2456" s="157"/>
      <c r="T2456" s="158"/>
      <c r="AT2456" s="153" t="s">
        <v>226</v>
      </c>
      <c r="AU2456" s="153" t="s">
        <v>79</v>
      </c>
      <c r="AV2456" s="12" t="s">
        <v>79</v>
      </c>
      <c r="AW2456" s="12" t="s">
        <v>31</v>
      </c>
      <c r="AX2456" s="12" t="s">
        <v>69</v>
      </c>
      <c r="AY2456" s="153" t="s">
        <v>212</v>
      </c>
    </row>
    <row r="2457" spans="2:51" s="15" customFormat="1">
      <c r="B2457" s="176"/>
      <c r="D2457" s="150" t="s">
        <v>226</v>
      </c>
      <c r="E2457" s="177" t="s">
        <v>19</v>
      </c>
      <c r="F2457" s="178" t="s">
        <v>455</v>
      </c>
      <c r="H2457" s="179">
        <v>12.061</v>
      </c>
      <c r="I2457" s="180"/>
      <c r="L2457" s="176"/>
      <c r="M2457" s="181"/>
      <c r="T2457" s="182"/>
      <c r="AT2457" s="177" t="s">
        <v>226</v>
      </c>
      <c r="AU2457" s="177" t="s">
        <v>79</v>
      </c>
      <c r="AV2457" s="15" t="s">
        <v>236</v>
      </c>
      <c r="AW2457" s="15" t="s">
        <v>31</v>
      </c>
      <c r="AX2457" s="15" t="s">
        <v>69</v>
      </c>
      <c r="AY2457" s="177" t="s">
        <v>212</v>
      </c>
    </row>
    <row r="2458" spans="2:51" s="14" customFormat="1">
      <c r="B2458" s="170"/>
      <c r="D2458" s="150" t="s">
        <v>226</v>
      </c>
      <c r="E2458" s="171" t="s">
        <v>19</v>
      </c>
      <c r="F2458" s="172" t="s">
        <v>4693</v>
      </c>
      <c r="H2458" s="171" t="s">
        <v>19</v>
      </c>
      <c r="I2458" s="173"/>
      <c r="L2458" s="170"/>
      <c r="M2458" s="174"/>
      <c r="T2458" s="175"/>
      <c r="AT2458" s="171" t="s">
        <v>226</v>
      </c>
      <c r="AU2458" s="171" t="s">
        <v>79</v>
      </c>
      <c r="AV2458" s="14" t="s">
        <v>77</v>
      </c>
      <c r="AW2458" s="14" t="s">
        <v>31</v>
      </c>
      <c r="AX2458" s="14" t="s">
        <v>69</v>
      </c>
      <c r="AY2458" s="171" t="s">
        <v>212</v>
      </c>
    </row>
    <row r="2459" spans="2:51" s="12" customFormat="1">
      <c r="B2459" s="152"/>
      <c r="D2459" s="150" t="s">
        <v>226</v>
      </c>
      <c r="E2459" s="153" t="s">
        <v>19</v>
      </c>
      <c r="F2459" s="154" t="s">
        <v>4694</v>
      </c>
      <c r="H2459" s="155">
        <v>2.0099999999999998</v>
      </c>
      <c r="I2459" s="156"/>
      <c r="L2459" s="152"/>
      <c r="M2459" s="157"/>
      <c r="T2459" s="158"/>
      <c r="AT2459" s="153" t="s">
        <v>226</v>
      </c>
      <c r="AU2459" s="153" t="s">
        <v>79</v>
      </c>
      <c r="AV2459" s="12" t="s">
        <v>79</v>
      </c>
      <c r="AW2459" s="12" t="s">
        <v>31</v>
      </c>
      <c r="AX2459" s="12" t="s">
        <v>69</v>
      </c>
      <c r="AY2459" s="153" t="s">
        <v>212</v>
      </c>
    </row>
    <row r="2460" spans="2:51" s="12" customFormat="1">
      <c r="B2460" s="152"/>
      <c r="D2460" s="150" t="s">
        <v>226</v>
      </c>
      <c r="E2460" s="153" t="s">
        <v>19</v>
      </c>
      <c r="F2460" s="154" t="s">
        <v>4695</v>
      </c>
      <c r="H2460" s="155">
        <v>2.8479999999999999</v>
      </c>
      <c r="I2460" s="156"/>
      <c r="L2460" s="152"/>
      <c r="M2460" s="157"/>
      <c r="T2460" s="158"/>
      <c r="AT2460" s="153" t="s">
        <v>226</v>
      </c>
      <c r="AU2460" s="153" t="s">
        <v>79</v>
      </c>
      <c r="AV2460" s="12" t="s">
        <v>79</v>
      </c>
      <c r="AW2460" s="12" t="s">
        <v>31</v>
      </c>
      <c r="AX2460" s="12" t="s">
        <v>69</v>
      </c>
      <c r="AY2460" s="153" t="s">
        <v>212</v>
      </c>
    </row>
    <row r="2461" spans="2:51" s="12" customFormat="1">
      <c r="B2461" s="152"/>
      <c r="D2461" s="150" t="s">
        <v>226</v>
      </c>
      <c r="E2461" s="153" t="s">
        <v>19</v>
      </c>
      <c r="F2461" s="154" t="s">
        <v>4696</v>
      </c>
      <c r="H2461" s="155">
        <v>1.34</v>
      </c>
      <c r="I2461" s="156"/>
      <c r="L2461" s="152"/>
      <c r="M2461" s="157"/>
      <c r="T2461" s="158"/>
      <c r="AT2461" s="153" t="s">
        <v>226</v>
      </c>
      <c r="AU2461" s="153" t="s">
        <v>79</v>
      </c>
      <c r="AV2461" s="12" t="s">
        <v>79</v>
      </c>
      <c r="AW2461" s="12" t="s">
        <v>31</v>
      </c>
      <c r="AX2461" s="12" t="s">
        <v>69</v>
      </c>
      <c r="AY2461" s="153" t="s">
        <v>212</v>
      </c>
    </row>
    <row r="2462" spans="2:51" s="12" customFormat="1">
      <c r="B2462" s="152"/>
      <c r="D2462" s="150" t="s">
        <v>226</v>
      </c>
      <c r="E2462" s="153" t="s">
        <v>19</v>
      </c>
      <c r="F2462" s="154" t="s">
        <v>4697</v>
      </c>
      <c r="H2462" s="155">
        <v>1.34</v>
      </c>
      <c r="I2462" s="156"/>
      <c r="L2462" s="152"/>
      <c r="M2462" s="157"/>
      <c r="T2462" s="158"/>
      <c r="AT2462" s="153" t="s">
        <v>226</v>
      </c>
      <c r="AU2462" s="153" t="s">
        <v>79</v>
      </c>
      <c r="AV2462" s="12" t="s">
        <v>79</v>
      </c>
      <c r="AW2462" s="12" t="s">
        <v>31</v>
      </c>
      <c r="AX2462" s="12" t="s">
        <v>69</v>
      </c>
      <c r="AY2462" s="153" t="s">
        <v>212</v>
      </c>
    </row>
    <row r="2463" spans="2:51" s="12" customFormat="1">
      <c r="B2463" s="152"/>
      <c r="D2463" s="150" t="s">
        <v>226</v>
      </c>
      <c r="E2463" s="153" t="s">
        <v>19</v>
      </c>
      <c r="F2463" s="154" t="s">
        <v>4698</v>
      </c>
      <c r="H2463" s="155">
        <v>2.3450000000000002</v>
      </c>
      <c r="I2463" s="156"/>
      <c r="L2463" s="152"/>
      <c r="M2463" s="157"/>
      <c r="T2463" s="158"/>
      <c r="AT2463" s="153" t="s">
        <v>226</v>
      </c>
      <c r="AU2463" s="153" t="s">
        <v>79</v>
      </c>
      <c r="AV2463" s="12" t="s">
        <v>79</v>
      </c>
      <c r="AW2463" s="12" t="s">
        <v>31</v>
      </c>
      <c r="AX2463" s="12" t="s">
        <v>69</v>
      </c>
      <c r="AY2463" s="153" t="s">
        <v>212</v>
      </c>
    </row>
    <row r="2464" spans="2:51" s="12" customFormat="1">
      <c r="B2464" s="152"/>
      <c r="D2464" s="150" t="s">
        <v>226</v>
      </c>
      <c r="E2464" s="153" t="s">
        <v>19</v>
      </c>
      <c r="F2464" s="154" t="s">
        <v>4699</v>
      </c>
      <c r="H2464" s="155">
        <v>1.34</v>
      </c>
      <c r="I2464" s="156"/>
      <c r="L2464" s="152"/>
      <c r="M2464" s="157"/>
      <c r="T2464" s="158"/>
      <c r="AT2464" s="153" t="s">
        <v>226</v>
      </c>
      <c r="AU2464" s="153" t="s">
        <v>79</v>
      </c>
      <c r="AV2464" s="12" t="s">
        <v>79</v>
      </c>
      <c r="AW2464" s="12" t="s">
        <v>31</v>
      </c>
      <c r="AX2464" s="12" t="s">
        <v>69</v>
      </c>
      <c r="AY2464" s="153" t="s">
        <v>212</v>
      </c>
    </row>
    <row r="2465" spans="2:65" s="15" customFormat="1">
      <c r="B2465" s="176"/>
      <c r="D2465" s="150" t="s">
        <v>226</v>
      </c>
      <c r="E2465" s="177" t="s">
        <v>19</v>
      </c>
      <c r="F2465" s="178" t="s">
        <v>455</v>
      </c>
      <c r="H2465" s="179">
        <v>11.223000000000001</v>
      </c>
      <c r="I2465" s="180"/>
      <c r="L2465" s="176"/>
      <c r="M2465" s="181"/>
      <c r="T2465" s="182"/>
      <c r="AT2465" s="177" t="s">
        <v>226</v>
      </c>
      <c r="AU2465" s="177" t="s">
        <v>79</v>
      </c>
      <c r="AV2465" s="15" t="s">
        <v>236</v>
      </c>
      <c r="AW2465" s="15" t="s">
        <v>31</v>
      </c>
      <c r="AX2465" s="15" t="s">
        <v>69</v>
      </c>
      <c r="AY2465" s="177" t="s">
        <v>212</v>
      </c>
    </row>
    <row r="2466" spans="2:65" s="14" customFormat="1" ht="22.5">
      <c r="B2466" s="170"/>
      <c r="D2466" s="150" t="s">
        <v>226</v>
      </c>
      <c r="E2466" s="171" t="s">
        <v>19</v>
      </c>
      <c r="F2466" s="172" t="s">
        <v>4700</v>
      </c>
      <c r="H2466" s="171" t="s">
        <v>19</v>
      </c>
      <c r="I2466" s="173"/>
      <c r="L2466" s="170"/>
      <c r="M2466" s="174"/>
      <c r="T2466" s="175"/>
      <c r="AT2466" s="171" t="s">
        <v>226</v>
      </c>
      <c r="AU2466" s="171" t="s">
        <v>79</v>
      </c>
      <c r="AV2466" s="14" t="s">
        <v>77</v>
      </c>
      <c r="AW2466" s="14" t="s">
        <v>31</v>
      </c>
      <c r="AX2466" s="14" t="s">
        <v>69</v>
      </c>
      <c r="AY2466" s="171" t="s">
        <v>212</v>
      </c>
    </row>
    <row r="2467" spans="2:65" s="12" customFormat="1">
      <c r="B2467" s="152"/>
      <c r="D2467" s="150" t="s">
        <v>226</v>
      </c>
      <c r="E2467" s="153" t="s">
        <v>19</v>
      </c>
      <c r="F2467" s="154" t="s">
        <v>4701</v>
      </c>
      <c r="H2467" s="155">
        <v>17.5</v>
      </c>
      <c r="I2467" s="156"/>
      <c r="L2467" s="152"/>
      <c r="M2467" s="157"/>
      <c r="T2467" s="158"/>
      <c r="AT2467" s="153" t="s">
        <v>226</v>
      </c>
      <c r="AU2467" s="153" t="s">
        <v>79</v>
      </c>
      <c r="AV2467" s="12" t="s">
        <v>79</v>
      </c>
      <c r="AW2467" s="12" t="s">
        <v>31</v>
      </c>
      <c r="AX2467" s="12" t="s">
        <v>69</v>
      </c>
      <c r="AY2467" s="153" t="s">
        <v>212</v>
      </c>
    </row>
    <row r="2468" spans="2:65" s="12" customFormat="1">
      <c r="B2468" s="152"/>
      <c r="D2468" s="150" t="s">
        <v>226</v>
      </c>
      <c r="E2468" s="153" t="s">
        <v>19</v>
      </c>
      <c r="F2468" s="154" t="s">
        <v>4702</v>
      </c>
      <c r="H2468" s="155">
        <v>17.581</v>
      </c>
      <c r="I2468" s="156"/>
      <c r="L2468" s="152"/>
      <c r="M2468" s="157"/>
      <c r="T2468" s="158"/>
      <c r="AT2468" s="153" t="s">
        <v>226</v>
      </c>
      <c r="AU2468" s="153" t="s">
        <v>79</v>
      </c>
      <c r="AV2468" s="12" t="s">
        <v>79</v>
      </c>
      <c r="AW2468" s="12" t="s">
        <v>31</v>
      </c>
      <c r="AX2468" s="12" t="s">
        <v>69</v>
      </c>
      <c r="AY2468" s="153" t="s">
        <v>212</v>
      </c>
    </row>
    <row r="2469" spans="2:65" s="12" customFormat="1">
      <c r="B2469" s="152"/>
      <c r="D2469" s="150" t="s">
        <v>226</v>
      </c>
      <c r="E2469" s="153" t="s">
        <v>19</v>
      </c>
      <c r="F2469" s="154" t="s">
        <v>4703</v>
      </c>
      <c r="H2469" s="155">
        <v>20.89</v>
      </c>
      <c r="I2469" s="156"/>
      <c r="L2469" s="152"/>
      <c r="M2469" s="157"/>
      <c r="T2469" s="158"/>
      <c r="AT2469" s="153" t="s">
        <v>226</v>
      </c>
      <c r="AU2469" s="153" t="s">
        <v>79</v>
      </c>
      <c r="AV2469" s="12" t="s">
        <v>79</v>
      </c>
      <c r="AW2469" s="12" t="s">
        <v>31</v>
      </c>
      <c r="AX2469" s="12" t="s">
        <v>69</v>
      </c>
      <c r="AY2469" s="153" t="s">
        <v>212</v>
      </c>
    </row>
    <row r="2470" spans="2:65" s="12" customFormat="1">
      <c r="B2470" s="152"/>
      <c r="D2470" s="150" t="s">
        <v>226</v>
      </c>
      <c r="E2470" s="153" t="s">
        <v>19</v>
      </c>
      <c r="F2470" s="154" t="s">
        <v>4704</v>
      </c>
      <c r="H2470" s="155">
        <v>20.815000000000001</v>
      </c>
      <c r="I2470" s="156"/>
      <c r="L2470" s="152"/>
      <c r="M2470" s="157"/>
      <c r="T2470" s="158"/>
      <c r="AT2470" s="153" t="s">
        <v>226</v>
      </c>
      <c r="AU2470" s="153" t="s">
        <v>79</v>
      </c>
      <c r="AV2470" s="12" t="s">
        <v>79</v>
      </c>
      <c r="AW2470" s="12" t="s">
        <v>31</v>
      </c>
      <c r="AX2470" s="12" t="s">
        <v>69</v>
      </c>
      <c r="AY2470" s="153" t="s">
        <v>212</v>
      </c>
    </row>
    <row r="2471" spans="2:65" s="12" customFormat="1">
      <c r="B2471" s="152"/>
      <c r="D2471" s="150" t="s">
        <v>226</v>
      </c>
      <c r="E2471" s="153" t="s">
        <v>19</v>
      </c>
      <c r="F2471" s="154" t="s">
        <v>4705</v>
      </c>
      <c r="H2471" s="155">
        <v>23.042999999999999</v>
      </c>
      <c r="I2471" s="156"/>
      <c r="L2471" s="152"/>
      <c r="M2471" s="157"/>
      <c r="T2471" s="158"/>
      <c r="AT2471" s="153" t="s">
        <v>226</v>
      </c>
      <c r="AU2471" s="153" t="s">
        <v>79</v>
      </c>
      <c r="AV2471" s="12" t="s">
        <v>79</v>
      </c>
      <c r="AW2471" s="12" t="s">
        <v>31</v>
      </c>
      <c r="AX2471" s="12" t="s">
        <v>69</v>
      </c>
      <c r="AY2471" s="153" t="s">
        <v>212</v>
      </c>
    </row>
    <row r="2472" spans="2:65" s="12" customFormat="1">
      <c r="B2472" s="152"/>
      <c r="D2472" s="150" t="s">
        <v>226</v>
      </c>
      <c r="E2472" s="153" t="s">
        <v>19</v>
      </c>
      <c r="F2472" s="154" t="s">
        <v>4706</v>
      </c>
      <c r="H2472" s="155">
        <v>22.983000000000001</v>
      </c>
      <c r="I2472" s="156"/>
      <c r="L2472" s="152"/>
      <c r="M2472" s="157"/>
      <c r="T2472" s="158"/>
      <c r="AT2472" s="153" t="s">
        <v>226</v>
      </c>
      <c r="AU2472" s="153" t="s">
        <v>79</v>
      </c>
      <c r="AV2472" s="12" t="s">
        <v>79</v>
      </c>
      <c r="AW2472" s="12" t="s">
        <v>31</v>
      </c>
      <c r="AX2472" s="12" t="s">
        <v>69</v>
      </c>
      <c r="AY2472" s="153" t="s">
        <v>212</v>
      </c>
    </row>
    <row r="2473" spans="2:65" s="15" customFormat="1">
      <c r="B2473" s="176"/>
      <c r="D2473" s="150" t="s">
        <v>226</v>
      </c>
      <c r="E2473" s="177" t="s">
        <v>19</v>
      </c>
      <c r="F2473" s="178" t="s">
        <v>455</v>
      </c>
      <c r="H2473" s="179">
        <v>122.812</v>
      </c>
      <c r="I2473" s="180"/>
      <c r="L2473" s="176"/>
      <c r="M2473" s="181"/>
      <c r="T2473" s="182"/>
      <c r="AT2473" s="177" t="s">
        <v>226</v>
      </c>
      <c r="AU2473" s="177" t="s">
        <v>79</v>
      </c>
      <c r="AV2473" s="15" t="s">
        <v>236</v>
      </c>
      <c r="AW2473" s="15" t="s">
        <v>31</v>
      </c>
      <c r="AX2473" s="15" t="s">
        <v>69</v>
      </c>
      <c r="AY2473" s="177" t="s">
        <v>212</v>
      </c>
    </row>
    <row r="2474" spans="2:65" s="13" customFormat="1">
      <c r="B2474" s="159"/>
      <c r="D2474" s="150" t="s">
        <v>226</v>
      </c>
      <c r="E2474" s="160" t="s">
        <v>19</v>
      </c>
      <c r="F2474" s="161" t="s">
        <v>228</v>
      </c>
      <c r="H2474" s="162">
        <v>146.096</v>
      </c>
      <c r="I2474" s="163"/>
      <c r="L2474" s="159"/>
      <c r="M2474" s="164"/>
      <c r="T2474" s="165"/>
      <c r="AT2474" s="160" t="s">
        <v>226</v>
      </c>
      <c r="AU2474" s="160" t="s">
        <v>79</v>
      </c>
      <c r="AV2474" s="13" t="s">
        <v>229</v>
      </c>
      <c r="AW2474" s="13" t="s">
        <v>31</v>
      </c>
      <c r="AX2474" s="13" t="s">
        <v>77</v>
      </c>
      <c r="AY2474" s="160" t="s">
        <v>212</v>
      </c>
    </row>
    <row r="2475" spans="2:65" s="1" customFormat="1" ht="16.5" customHeight="1">
      <c r="B2475" s="34"/>
      <c r="C2475" s="186" t="s">
        <v>4707</v>
      </c>
      <c r="D2475" s="186" t="s">
        <v>3107</v>
      </c>
      <c r="E2475" s="187" t="s">
        <v>4427</v>
      </c>
      <c r="F2475" s="188" t="s">
        <v>4428</v>
      </c>
      <c r="G2475" s="189" t="s">
        <v>495</v>
      </c>
      <c r="H2475" s="190">
        <v>148.36000000000001</v>
      </c>
      <c r="I2475" s="191"/>
      <c r="J2475" s="192">
        <f>ROUND(I2475*H2475,2)</f>
        <v>0</v>
      </c>
      <c r="K2475" s="188" t="s">
        <v>219</v>
      </c>
      <c r="L2475" s="193"/>
      <c r="M2475" s="194" t="s">
        <v>19</v>
      </c>
      <c r="N2475" s="195" t="s">
        <v>40</v>
      </c>
      <c r="P2475" s="142">
        <f>O2475*H2475</f>
        <v>0</v>
      </c>
      <c r="Q2475" s="142">
        <v>8.9999999999999993E-3</v>
      </c>
      <c r="R2475" s="142">
        <f>Q2475*H2475</f>
        <v>1.33524</v>
      </c>
      <c r="S2475" s="142">
        <v>0</v>
      </c>
      <c r="T2475" s="143">
        <f>S2475*H2475</f>
        <v>0</v>
      </c>
      <c r="AR2475" s="144" t="s">
        <v>631</v>
      </c>
      <c r="AT2475" s="144" t="s">
        <v>3107</v>
      </c>
      <c r="AU2475" s="144" t="s">
        <v>79</v>
      </c>
      <c r="AY2475" s="19" t="s">
        <v>212</v>
      </c>
      <c r="BE2475" s="145">
        <f>IF(N2475="základní",J2475,0)</f>
        <v>0</v>
      </c>
      <c r="BF2475" s="145">
        <f>IF(N2475="snížená",J2475,0)</f>
        <v>0</v>
      </c>
      <c r="BG2475" s="145">
        <f>IF(N2475="zákl. přenesená",J2475,0)</f>
        <v>0</v>
      </c>
      <c r="BH2475" s="145">
        <f>IF(N2475="sníž. přenesená",J2475,0)</f>
        <v>0</v>
      </c>
      <c r="BI2475" s="145">
        <f>IF(N2475="nulová",J2475,0)</f>
        <v>0</v>
      </c>
      <c r="BJ2475" s="19" t="s">
        <v>77</v>
      </c>
      <c r="BK2475" s="145">
        <f>ROUND(I2475*H2475,2)</f>
        <v>0</v>
      </c>
      <c r="BL2475" s="19" t="s">
        <v>316</v>
      </c>
      <c r="BM2475" s="144" t="s">
        <v>4708</v>
      </c>
    </row>
    <row r="2476" spans="2:65" s="14" customFormat="1">
      <c r="B2476" s="170"/>
      <c r="D2476" s="150" t="s">
        <v>226</v>
      </c>
      <c r="E2476" s="171" t="s">
        <v>19</v>
      </c>
      <c r="F2476" s="172" t="s">
        <v>4709</v>
      </c>
      <c r="H2476" s="171" t="s">
        <v>19</v>
      </c>
      <c r="I2476" s="173"/>
      <c r="L2476" s="170"/>
      <c r="M2476" s="174"/>
      <c r="T2476" s="175"/>
      <c r="AT2476" s="171" t="s">
        <v>226</v>
      </c>
      <c r="AU2476" s="171" t="s">
        <v>79</v>
      </c>
      <c r="AV2476" s="14" t="s">
        <v>77</v>
      </c>
      <c r="AW2476" s="14" t="s">
        <v>31</v>
      </c>
      <c r="AX2476" s="14" t="s">
        <v>69</v>
      </c>
      <c r="AY2476" s="171" t="s">
        <v>212</v>
      </c>
    </row>
    <row r="2477" spans="2:65" s="14" customFormat="1" ht="22.5">
      <c r="B2477" s="170"/>
      <c r="D2477" s="150" t="s">
        <v>226</v>
      </c>
      <c r="E2477" s="171" t="s">
        <v>19</v>
      </c>
      <c r="F2477" s="172" t="s">
        <v>4710</v>
      </c>
      <c r="H2477" s="171" t="s">
        <v>19</v>
      </c>
      <c r="I2477" s="173"/>
      <c r="L2477" s="170"/>
      <c r="M2477" s="174"/>
      <c r="T2477" s="175"/>
      <c r="AT2477" s="171" t="s">
        <v>226</v>
      </c>
      <c r="AU2477" s="171" t="s">
        <v>79</v>
      </c>
      <c r="AV2477" s="14" t="s">
        <v>77</v>
      </c>
      <c r="AW2477" s="14" t="s">
        <v>31</v>
      </c>
      <c r="AX2477" s="14" t="s">
        <v>69</v>
      </c>
      <c r="AY2477" s="171" t="s">
        <v>212</v>
      </c>
    </row>
    <row r="2478" spans="2:65" s="12" customFormat="1">
      <c r="B2478" s="152"/>
      <c r="D2478" s="150" t="s">
        <v>226</v>
      </c>
      <c r="E2478" s="153" t="s">
        <v>19</v>
      </c>
      <c r="F2478" s="154" t="s">
        <v>4711</v>
      </c>
      <c r="H2478" s="155">
        <v>0.36899999999999999</v>
      </c>
      <c r="I2478" s="156"/>
      <c r="L2478" s="152"/>
      <c r="M2478" s="157"/>
      <c r="T2478" s="158"/>
      <c r="AT2478" s="153" t="s">
        <v>226</v>
      </c>
      <c r="AU2478" s="153" t="s">
        <v>79</v>
      </c>
      <c r="AV2478" s="12" t="s">
        <v>79</v>
      </c>
      <c r="AW2478" s="12" t="s">
        <v>31</v>
      </c>
      <c r="AX2478" s="12" t="s">
        <v>69</v>
      </c>
      <c r="AY2478" s="153" t="s">
        <v>212</v>
      </c>
    </row>
    <row r="2479" spans="2:65" s="12" customFormat="1">
      <c r="B2479" s="152"/>
      <c r="D2479" s="150" t="s">
        <v>226</v>
      </c>
      <c r="E2479" s="153" t="s">
        <v>19</v>
      </c>
      <c r="F2479" s="154" t="s">
        <v>4712</v>
      </c>
      <c r="H2479" s="155">
        <v>1.6579999999999999</v>
      </c>
      <c r="I2479" s="156"/>
      <c r="L2479" s="152"/>
      <c r="M2479" s="157"/>
      <c r="T2479" s="158"/>
      <c r="AT2479" s="153" t="s">
        <v>226</v>
      </c>
      <c r="AU2479" s="153" t="s">
        <v>79</v>
      </c>
      <c r="AV2479" s="12" t="s">
        <v>79</v>
      </c>
      <c r="AW2479" s="12" t="s">
        <v>31</v>
      </c>
      <c r="AX2479" s="12" t="s">
        <v>69</v>
      </c>
      <c r="AY2479" s="153" t="s">
        <v>212</v>
      </c>
    </row>
    <row r="2480" spans="2:65" s="12" customFormat="1">
      <c r="B2480" s="152"/>
      <c r="D2480" s="150" t="s">
        <v>226</v>
      </c>
      <c r="E2480" s="153" t="s">
        <v>19</v>
      </c>
      <c r="F2480" s="154" t="s">
        <v>4713</v>
      </c>
      <c r="H2480" s="155">
        <v>1.6579999999999999</v>
      </c>
      <c r="I2480" s="156"/>
      <c r="L2480" s="152"/>
      <c r="M2480" s="157"/>
      <c r="T2480" s="158"/>
      <c r="AT2480" s="153" t="s">
        <v>226</v>
      </c>
      <c r="AU2480" s="153" t="s">
        <v>79</v>
      </c>
      <c r="AV2480" s="12" t="s">
        <v>79</v>
      </c>
      <c r="AW2480" s="12" t="s">
        <v>31</v>
      </c>
      <c r="AX2480" s="12" t="s">
        <v>69</v>
      </c>
      <c r="AY2480" s="153" t="s">
        <v>212</v>
      </c>
    </row>
    <row r="2481" spans="2:65" s="12" customFormat="1">
      <c r="B2481" s="152"/>
      <c r="D2481" s="150" t="s">
        <v>226</v>
      </c>
      <c r="E2481" s="153" t="s">
        <v>19</v>
      </c>
      <c r="F2481" s="154" t="s">
        <v>4714</v>
      </c>
      <c r="H2481" s="155">
        <v>3.6850000000000001</v>
      </c>
      <c r="I2481" s="156"/>
      <c r="L2481" s="152"/>
      <c r="M2481" s="157"/>
      <c r="T2481" s="158"/>
      <c r="AT2481" s="153" t="s">
        <v>226</v>
      </c>
      <c r="AU2481" s="153" t="s">
        <v>79</v>
      </c>
      <c r="AV2481" s="12" t="s">
        <v>79</v>
      </c>
      <c r="AW2481" s="12" t="s">
        <v>31</v>
      </c>
      <c r="AX2481" s="12" t="s">
        <v>69</v>
      </c>
      <c r="AY2481" s="153" t="s">
        <v>212</v>
      </c>
    </row>
    <row r="2482" spans="2:65" s="12" customFormat="1">
      <c r="B2482" s="152"/>
      <c r="D2482" s="150" t="s">
        <v>226</v>
      </c>
      <c r="E2482" s="153" t="s">
        <v>19</v>
      </c>
      <c r="F2482" s="154" t="s">
        <v>4715</v>
      </c>
      <c r="H2482" s="155">
        <v>1.474</v>
      </c>
      <c r="I2482" s="156"/>
      <c r="L2482" s="152"/>
      <c r="M2482" s="157"/>
      <c r="T2482" s="158"/>
      <c r="AT2482" s="153" t="s">
        <v>226</v>
      </c>
      <c r="AU2482" s="153" t="s">
        <v>79</v>
      </c>
      <c r="AV2482" s="12" t="s">
        <v>79</v>
      </c>
      <c r="AW2482" s="12" t="s">
        <v>31</v>
      </c>
      <c r="AX2482" s="12" t="s">
        <v>69</v>
      </c>
      <c r="AY2482" s="153" t="s">
        <v>212</v>
      </c>
    </row>
    <row r="2483" spans="2:65" s="12" customFormat="1">
      <c r="B2483" s="152"/>
      <c r="D2483" s="150" t="s">
        <v>226</v>
      </c>
      <c r="E2483" s="153" t="s">
        <v>19</v>
      </c>
      <c r="F2483" s="154" t="s">
        <v>4716</v>
      </c>
      <c r="H2483" s="155">
        <v>0.36899999999999999</v>
      </c>
      <c r="I2483" s="156"/>
      <c r="L2483" s="152"/>
      <c r="M2483" s="157"/>
      <c r="T2483" s="158"/>
      <c r="AT2483" s="153" t="s">
        <v>226</v>
      </c>
      <c r="AU2483" s="153" t="s">
        <v>79</v>
      </c>
      <c r="AV2483" s="12" t="s">
        <v>79</v>
      </c>
      <c r="AW2483" s="12" t="s">
        <v>31</v>
      </c>
      <c r="AX2483" s="12" t="s">
        <v>69</v>
      </c>
      <c r="AY2483" s="153" t="s">
        <v>212</v>
      </c>
    </row>
    <row r="2484" spans="2:65" s="12" customFormat="1">
      <c r="B2484" s="152"/>
      <c r="D2484" s="150" t="s">
        <v>226</v>
      </c>
      <c r="E2484" s="153" t="s">
        <v>19</v>
      </c>
      <c r="F2484" s="154" t="s">
        <v>4717</v>
      </c>
      <c r="H2484" s="155">
        <v>1.843</v>
      </c>
      <c r="I2484" s="156"/>
      <c r="L2484" s="152"/>
      <c r="M2484" s="157"/>
      <c r="T2484" s="158"/>
      <c r="AT2484" s="153" t="s">
        <v>226</v>
      </c>
      <c r="AU2484" s="153" t="s">
        <v>79</v>
      </c>
      <c r="AV2484" s="12" t="s">
        <v>79</v>
      </c>
      <c r="AW2484" s="12" t="s">
        <v>31</v>
      </c>
      <c r="AX2484" s="12" t="s">
        <v>69</v>
      </c>
      <c r="AY2484" s="153" t="s">
        <v>212</v>
      </c>
    </row>
    <row r="2485" spans="2:65" s="12" customFormat="1">
      <c r="B2485" s="152"/>
      <c r="D2485" s="150" t="s">
        <v>226</v>
      </c>
      <c r="E2485" s="153" t="s">
        <v>19</v>
      </c>
      <c r="F2485" s="154" t="s">
        <v>4718</v>
      </c>
      <c r="H2485" s="155">
        <v>2.2109999999999999</v>
      </c>
      <c r="I2485" s="156"/>
      <c r="L2485" s="152"/>
      <c r="M2485" s="157"/>
      <c r="T2485" s="158"/>
      <c r="AT2485" s="153" t="s">
        <v>226</v>
      </c>
      <c r="AU2485" s="153" t="s">
        <v>79</v>
      </c>
      <c r="AV2485" s="12" t="s">
        <v>79</v>
      </c>
      <c r="AW2485" s="12" t="s">
        <v>31</v>
      </c>
      <c r="AX2485" s="12" t="s">
        <v>69</v>
      </c>
      <c r="AY2485" s="153" t="s">
        <v>212</v>
      </c>
    </row>
    <row r="2486" spans="2:65" s="15" customFormat="1">
      <c r="B2486" s="176"/>
      <c r="D2486" s="150" t="s">
        <v>226</v>
      </c>
      <c r="E2486" s="177" t="s">
        <v>19</v>
      </c>
      <c r="F2486" s="178" t="s">
        <v>455</v>
      </c>
      <c r="H2486" s="179">
        <v>13.266999999999999</v>
      </c>
      <c r="I2486" s="180"/>
      <c r="L2486" s="176"/>
      <c r="M2486" s="181"/>
      <c r="T2486" s="182"/>
      <c r="AT2486" s="177" t="s">
        <v>226</v>
      </c>
      <c r="AU2486" s="177" t="s">
        <v>79</v>
      </c>
      <c r="AV2486" s="15" t="s">
        <v>236</v>
      </c>
      <c r="AW2486" s="15" t="s">
        <v>31</v>
      </c>
      <c r="AX2486" s="15" t="s">
        <v>69</v>
      </c>
      <c r="AY2486" s="177" t="s">
        <v>212</v>
      </c>
    </row>
    <row r="2487" spans="2:65" s="14" customFormat="1" ht="22.5">
      <c r="B2487" s="170"/>
      <c r="D2487" s="150" t="s">
        <v>226</v>
      </c>
      <c r="E2487" s="171" t="s">
        <v>19</v>
      </c>
      <c r="F2487" s="172" t="s">
        <v>4719</v>
      </c>
      <c r="H2487" s="171" t="s">
        <v>19</v>
      </c>
      <c r="I2487" s="173"/>
      <c r="L2487" s="170"/>
      <c r="M2487" s="174"/>
      <c r="T2487" s="175"/>
      <c r="AT2487" s="171" t="s">
        <v>226</v>
      </c>
      <c r="AU2487" s="171" t="s">
        <v>79</v>
      </c>
      <c r="AV2487" s="14" t="s">
        <v>77</v>
      </c>
      <c r="AW2487" s="14" t="s">
        <v>31</v>
      </c>
      <c r="AX2487" s="14" t="s">
        <v>69</v>
      </c>
      <c r="AY2487" s="171" t="s">
        <v>212</v>
      </c>
    </row>
    <row r="2488" spans="2:65" s="12" customFormat="1" ht="22.5">
      <c r="B2488" s="152"/>
      <c r="D2488" s="150" t="s">
        <v>226</v>
      </c>
      <c r="E2488" s="153" t="s">
        <v>19</v>
      </c>
      <c r="F2488" s="154" t="s">
        <v>4720</v>
      </c>
      <c r="H2488" s="155">
        <v>19.25</v>
      </c>
      <c r="I2488" s="156"/>
      <c r="L2488" s="152"/>
      <c r="M2488" s="157"/>
      <c r="T2488" s="158"/>
      <c r="AT2488" s="153" t="s">
        <v>226</v>
      </c>
      <c r="AU2488" s="153" t="s">
        <v>79</v>
      </c>
      <c r="AV2488" s="12" t="s">
        <v>79</v>
      </c>
      <c r="AW2488" s="12" t="s">
        <v>31</v>
      </c>
      <c r="AX2488" s="12" t="s">
        <v>69</v>
      </c>
      <c r="AY2488" s="153" t="s">
        <v>212</v>
      </c>
    </row>
    <row r="2489" spans="2:65" s="12" customFormat="1">
      <c r="B2489" s="152"/>
      <c r="D2489" s="150" t="s">
        <v>226</v>
      </c>
      <c r="E2489" s="153" t="s">
        <v>19</v>
      </c>
      <c r="F2489" s="154" t="s">
        <v>4721</v>
      </c>
      <c r="H2489" s="155">
        <v>19.338999999999999</v>
      </c>
      <c r="I2489" s="156"/>
      <c r="L2489" s="152"/>
      <c r="M2489" s="157"/>
      <c r="T2489" s="158"/>
      <c r="AT2489" s="153" t="s">
        <v>226</v>
      </c>
      <c r="AU2489" s="153" t="s">
        <v>79</v>
      </c>
      <c r="AV2489" s="12" t="s">
        <v>79</v>
      </c>
      <c r="AW2489" s="12" t="s">
        <v>31</v>
      </c>
      <c r="AX2489" s="12" t="s">
        <v>69</v>
      </c>
      <c r="AY2489" s="153" t="s">
        <v>212</v>
      </c>
    </row>
    <row r="2490" spans="2:65" s="12" customFormat="1">
      <c r="B2490" s="152"/>
      <c r="D2490" s="150" t="s">
        <v>226</v>
      </c>
      <c r="E2490" s="153" t="s">
        <v>19</v>
      </c>
      <c r="F2490" s="154" t="s">
        <v>4722</v>
      </c>
      <c r="H2490" s="155">
        <v>22.978999999999999</v>
      </c>
      <c r="I2490" s="156"/>
      <c r="L2490" s="152"/>
      <c r="M2490" s="157"/>
      <c r="T2490" s="158"/>
      <c r="AT2490" s="153" t="s">
        <v>226</v>
      </c>
      <c r="AU2490" s="153" t="s">
        <v>79</v>
      </c>
      <c r="AV2490" s="12" t="s">
        <v>79</v>
      </c>
      <c r="AW2490" s="12" t="s">
        <v>31</v>
      </c>
      <c r="AX2490" s="12" t="s">
        <v>69</v>
      </c>
      <c r="AY2490" s="153" t="s">
        <v>212</v>
      </c>
    </row>
    <row r="2491" spans="2:65" s="12" customFormat="1">
      <c r="B2491" s="152"/>
      <c r="D2491" s="150" t="s">
        <v>226</v>
      </c>
      <c r="E2491" s="153" t="s">
        <v>19</v>
      </c>
      <c r="F2491" s="154" t="s">
        <v>4723</v>
      </c>
      <c r="H2491" s="155">
        <v>22.896999999999998</v>
      </c>
      <c r="I2491" s="156"/>
      <c r="L2491" s="152"/>
      <c r="M2491" s="157"/>
      <c r="T2491" s="158"/>
      <c r="AT2491" s="153" t="s">
        <v>226</v>
      </c>
      <c r="AU2491" s="153" t="s">
        <v>79</v>
      </c>
      <c r="AV2491" s="12" t="s">
        <v>79</v>
      </c>
      <c r="AW2491" s="12" t="s">
        <v>31</v>
      </c>
      <c r="AX2491" s="12" t="s">
        <v>69</v>
      </c>
      <c r="AY2491" s="153" t="s">
        <v>212</v>
      </c>
    </row>
    <row r="2492" spans="2:65" s="12" customFormat="1">
      <c r="B2492" s="152"/>
      <c r="D2492" s="150" t="s">
        <v>226</v>
      </c>
      <c r="E2492" s="153" t="s">
        <v>19</v>
      </c>
      <c r="F2492" s="154" t="s">
        <v>4724</v>
      </c>
      <c r="H2492" s="155">
        <v>25.347000000000001</v>
      </c>
      <c r="I2492" s="156"/>
      <c r="L2492" s="152"/>
      <c r="M2492" s="157"/>
      <c r="T2492" s="158"/>
      <c r="AT2492" s="153" t="s">
        <v>226</v>
      </c>
      <c r="AU2492" s="153" t="s">
        <v>79</v>
      </c>
      <c r="AV2492" s="12" t="s">
        <v>79</v>
      </c>
      <c r="AW2492" s="12" t="s">
        <v>31</v>
      </c>
      <c r="AX2492" s="12" t="s">
        <v>69</v>
      </c>
      <c r="AY2492" s="153" t="s">
        <v>212</v>
      </c>
    </row>
    <row r="2493" spans="2:65" s="12" customFormat="1">
      <c r="B2493" s="152"/>
      <c r="D2493" s="150" t="s">
        <v>226</v>
      </c>
      <c r="E2493" s="153" t="s">
        <v>19</v>
      </c>
      <c r="F2493" s="154" t="s">
        <v>4725</v>
      </c>
      <c r="H2493" s="155">
        <v>25.280999999999999</v>
      </c>
      <c r="I2493" s="156"/>
      <c r="L2493" s="152"/>
      <c r="M2493" s="157"/>
      <c r="T2493" s="158"/>
      <c r="AT2493" s="153" t="s">
        <v>226</v>
      </c>
      <c r="AU2493" s="153" t="s">
        <v>79</v>
      </c>
      <c r="AV2493" s="12" t="s">
        <v>79</v>
      </c>
      <c r="AW2493" s="12" t="s">
        <v>31</v>
      </c>
      <c r="AX2493" s="12" t="s">
        <v>69</v>
      </c>
      <c r="AY2493" s="153" t="s">
        <v>212</v>
      </c>
    </row>
    <row r="2494" spans="2:65" s="15" customFormat="1">
      <c r="B2494" s="176"/>
      <c r="D2494" s="150" t="s">
        <v>226</v>
      </c>
      <c r="E2494" s="177" t="s">
        <v>19</v>
      </c>
      <c r="F2494" s="178" t="s">
        <v>455</v>
      </c>
      <c r="H2494" s="179">
        <v>135.09299999999999</v>
      </c>
      <c r="I2494" s="180"/>
      <c r="L2494" s="176"/>
      <c r="M2494" s="181"/>
      <c r="T2494" s="182"/>
      <c r="AT2494" s="177" t="s">
        <v>226</v>
      </c>
      <c r="AU2494" s="177" t="s">
        <v>79</v>
      </c>
      <c r="AV2494" s="15" t="s">
        <v>236</v>
      </c>
      <c r="AW2494" s="15" t="s">
        <v>31</v>
      </c>
      <c r="AX2494" s="15" t="s">
        <v>69</v>
      </c>
      <c r="AY2494" s="177" t="s">
        <v>212</v>
      </c>
    </row>
    <row r="2495" spans="2:65" s="13" customFormat="1">
      <c r="B2495" s="159"/>
      <c r="D2495" s="150" t="s">
        <v>226</v>
      </c>
      <c r="E2495" s="160" t="s">
        <v>19</v>
      </c>
      <c r="F2495" s="161" t="s">
        <v>228</v>
      </c>
      <c r="H2495" s="162">
        <v>148.36000000000001</v>
      </c>
      <c r="I2495" s="163"/>
      <c r="L2495" s="159"/>
      <c r="M2495" s="164"/>
      <c r="T2495" s="165"/>
      <c r="AT2495" s="160" t="s">
        <v>226</v>
      </c>
      <c r="AU2495" s="160" t="s">
        <v>79</v>
      </c>
      <c r="AV2495" s="13" t="s">
        <v>229</v>
      </c>
      <c r="AW2495" s="13" t="s">
        <v>31</v>
      </c>
      <c r="AX2495" s="13" t="s">
        <v>77</v>
      </c>
      <c r="AY2495" s="160" t="s">
        <v>212</v>
      </c>
    </row>
    <row r="2496" spans="2:65" s="1" customFormat="1" ht="16.5" customHeight="1">
      <c r="B2496" s="34"/>
      <c r="C2496" s="186" t="s">
        <v>4726</v>
      </c>
      <c r="D2496" s="186" t="s">
        <v>3107</v>
      </c>
      <c r="E2496" s="187" t="s">
        <v>4727</v>
      </c>
      <c r="F2496" s="188" t="s">
        <v>4728</v>
      </c>
      <c r="G2496" s="189" t="s">
        <v>495</v>
      </c>
      <c r="H2496" s="190">
        <v>24.69</v>
      </c>
      <c r="I2496" s="191"/>
      <c r="J2496" s="192">
        <f>ROUND(I2496*H2496,2)</f>
        <v>0</v>
      </c>
      <c r="K2496" s="188" t="s">
        <v>219</v>
      </c>
      <c r="L2496" s="193"/>
      <c r="M2496" s="194" t="s">
        <v>19</v>
      </c>
      <c r="N2496" s="195" t="s">
        <v>40</v>
      </c>
      <c r="P2496" s="142">
        <f>O2496*H2496</f>
        <v>0</v>
      </c>
      <c r="Q2496" s="142">
        <v>1.0500000000000001E-2</v>
      </c>
      <c r="R2496" s="142">
        <f>Q2496*H2496</f>
        <v>0.259245</v>
      </c>
      <c r="S2496" s="142">
        <v>0</v>
      </c>
      <c r="T2496" s="143">
        <f>S2496*H2496</f>
        <v>0</v>
      </c>
      <c r="AR2496" s="144" t="s">
        <v>631</v>
      </c>
      <c r="AT2496" s="144" t="s">
        <v>3107</v>
      </c>
      <c r="AU2496" s="144" t="s">
        <v>79</v>
      </c>
      <c r="AY2496" s="19" t="s">
        <v>212</v>
      </c>
      <c r="BE2496" s="145">
        <f>IF(N2496="základní",J2496,0)</f>
        <v>0</v>
      </c>
      <c r="BF2496" s="145">
        <f>IF(N2496="snížená",J2496,0)</f>
        <v>0</v>
      </c>
      <c r="BG2496" s="145">
        <f>IF(N2496="zákl. přenesená",J2496,0)</f>
        <v>0</v>
      </c>
      <c r="BH2496" s="145">
        <f>IF(N2496="sníž. přenesená",J2496,0)</f>
        <v>0</v>
      </c>
      <c r="BI2496" s="145">
        <f>IF(N2496="nulová",J2496,0)</f>
        <v>0</v>
      </c>
      <c r="BJ2496" s="19" t="s">
        <v>77</v>
      </c>
      <c r="BK2496" s="145">
        <f>ROUND(I2496*H2496,2)</f>
        <v>0</v>
      </c>
      <c r="BL2496" s="19" t="s">
        <v>316</v>
      </c>
      <c r="BM2496" s="144" t="s">
        <v>4729</v>
      </c>
    </row>
    <row r="2497" spans="2:65" s="14" customFormat="1">
      <c r="B2497" s="170"/>
      <c r="D2497" s="150" t="s">
        <v>226</v>
      </c>
      <c r="E2497" s="171" t="s">
        <v>19</v>
      </c>
      <c r="F2497" s="172" t="s">
        <v>4709</v>
      </c>
      <c r="H2497" s="171" t="s">
        <v>19</v>
      </c>
      <c r="I2497" s="173"/>
      <c r="L2497" s="170"/>
      <c r="M2497" s="174"/>
      <c r="T2497" s="175"/>
      <c r="AT2497" s="171" t="s">
        <v>226</v>
      </c>
      <c r="AU2497" s="171" t="s">
        <v>79</v>
      </c>
      <c r="AV2497" s="14" t="s">
        <v>77</v>
      </c>
      <c r="AW2497" s="14" t="s">
        <v>31</v>
      </c>
      <c r="AX2497" s="14" t="s">
        <v>69</v>
      </c>
      <c r="AY2497" s="171" t="s">
        <v>212</v>
      </c>
    </row>
    <row r="2498" spans="2:65" s="14" customFormat="1" ht="22.5">
      <c r="B2498" s="170"/>
      <c r="D2498" s="150" t="s">
        <v>226</v>
      </c>
      <c r="E2498" s="171" t="s">
        <v>19</v>
      </c>
      <c r="F2498" s="172" t="s">
        <v>4730</v>
      </c>
      <c r="H2498" s="171" t="s">
        <v>19</v>
      </c>
      <c r="I2498" s="173"/>
      <c r="L2498" s="170"/>
      <c r="M2498" s="174"/>
      <c r="T2498" s="175"/>
      <c r="AT2498" s="171" t="s">
        <v>226</v>
      </c>
      <c r="AU2498" s="171" t="s">
        <v>79</v>
      </c>
      <c r="AV2498" s="14" t="s">
        <v>77</v>
      </c>
      <c r="AW2498" s="14" t="s">
        <v>31</v>
      </c>
      <c r="AX2498" s="14" t="s">
        <v>69</v>
      </c>
      <c r="AY2498" s="171" t="s">
        <v>212</v>
      </c>
    </row>
    <row r="2499" spans="2:65" s="12" customFormat="1">
      <c r="B2499" s="152"/>
      <c r="D2499" s="150" t="s">
        <v>226</v>
      </c>
      <c r="E2499" s="153" t="s">
        <v>19</v>
      </c>
      <c r="F2499" s="154" t="s">
        <v>4731</v>
      </c>
      <c r="H2499" s="155">
        <v>4.4219999999999997</v>
      </c>
      <c r="I2499" s="156"/>
      <c r="L2499" s="152"/>
      <c r="M2499" s="157"/>
      <c r="T2499" s="158"/>
      <c r="AT2499" s="153" t="s">
        <v>226</v>
      </c>
      <c r="AU2499" s="153" t="s">
        <v>79</v>
      </c>
      <c r="AV2499" s="12" t="s">
        <v>79</v>
      </c>
      <c r="AW2499" s="12" t="s">
        <v>31</v>
      </c>
      <c r="AX2499" s="12" t="s">
        <v>69</v>
      </c>
      <c r="AY2499" s="153" t="s">
        <v>212</v>
      </c>
    </row>
    <row r="2500" spans="2:65" s="12" customFormat="1">
      <c r="B2500" s="152"/>
      <c r="D2500" s="150" t="s">
        <v>226</v>
      </c>
      <c r="E2500" s="153" t="s">
        <v>19</v>
      </c>
      <c r="F2500" s="154" t="s">
        <v>4732</v>
      </c>
      <c r="H2500" s="155">
        <v>6.2649999999999997</v>
      </c>
      <c r="I2500" s="156"/>
      <c r="L2500" s="152"/>
      <c r="M2500" s="157"/>
      <c r="T2500" s="158"/>
      <c r="AT2500" s="153" t="s">
        <v>226</v>
      </c>
      <c r="AU2500" s="153" t="s">
        <v>79</v>
      </c>
      <c r="AV2500" s="12" t="s">
        <v>79</v>
      </c>
      <c r="AW2500" s="12" t="s">
        <v>31</v>
      </c>
      <c r="AX2500" s="12" t="s">
        <v>69</v>
      </c>
      <c r="AY2500" s="153" t="s">
        <v>212</v>
      </c>
    </row>
    <row r="2501" spans="2:65" s="12" customFormat="1">
      <c r="B2501" s="152"/>
      <c r="D2501" s="150" t="s">
        <v>226</v>
      </c>
      <c r="E2501" s="153" t="s">
        <v>19</v>
      </c>
      <c r="F2501" s="154" t="s">
        <v>4733</v>
      </c>
      <c r="H2501" s="155">
        <v>2.948</v>
      </c>
      <c r="I2501" s="156"/>
      <c r="L2501" s="152"/>
      <c r="M2501" s="157"/>
      <c r="T2501" s="158"/>
      <c r="AT2501" s="153" t="s">
        <v>226</v>
      </c>
      <c r="AU2501" s="153" t="s">
        <v>79</v>
      </c>
      <c r="AV2501" s="12" t="s">
        <v>79</v>
      </c>
      <c r="AW2501" s="12" t="s">
        <v>31</v>
      </c>
      <c r="AX2501" s="12" t="s">
        <v>69</v>
      </c>
      <c r="AY2501" s="153" t="s">
        <v>212</v>
      </c>
    </row>
    <row r="2502" spans="2:65" s="12" customFormat="1">
      <c r="B2502" s="152"/>
      <c r="D2502" s="150" t="s">
        <v>226</v>
      </c>
      <c r="E2502" s="153" t="s">
        <v>19</v>
      </c>
      <c r="F2502" s="154" t="s">
        <v>4734</v>
      </c>
      <c r="H2502" s="155">
        <v>2.948</v>
      </c>
      <c r="I2502" s="156"/>
      <c r="L2502" s="152"/>
      <c r="M2502" s="157"/>
      <c r="T2502" s="158"/>
      <c r="AT2502" s="153" t="s">
        <v>226</v>
      </c>
      <c r="AU2502" s="153" t="s">
        <v>79</v>
      </c>
      <c r="AV2502" s="12" t="s">
        <v>79</v>
      </c>
      <c r="AW2502" s="12" t="s">
        <v>31</v>
      </c>
      <c r="AX2502" s="12" t="s">
        <v>69</v>
      </c>
      <c r="AY2502" s="153" t="s">
        <v>212</v>
      </c>
    </row>
    <row r="2503" spans="2:65" s="12" customFormat="1">
      <c r="B2503" s="152"/>
      <c r="D2503" s="150" t="s">
        <v>226</v>
      </c>
      <c r="E2503" s="153" t="s">
        <v>19</v>
      </c>
      <c r="F2503" s="154" t="s">
        <v>4735</v>
      </c>
      <c r="H2503" s="155">
        <v>5.1589999999999998</v>
      </c>
      <c r="I2503" s="156"/>
      <c r="L2503" s="152"/>
      <c r="M2503" s="157"/>
      <c r="T2503" s="158"/>
      <c r="AT2503" s="153" t="s">
        <v>226</v>
      </c>
      <c r="AU2503" s="153" t="s">
        <v>79</v>
      </c>
      <c r="AV2503" s="12" t="s">
        <v>79</v>
      </c>
      <c r="AW2503" s="12" t="s">
        <v>31</v>
      </c>
      <c r="AX2503" s="12" t="s">
        <v>69</v>
      </c>
      <c r="AY2503" s="153" t="s">
        <v>212</v>
      </c>
    </row>
    <row r="2504" spans="2:65" s="12" customFormat="1">
      <c r="B2504" s="152"/>
      <c r="D2504" s="150" t="s">
        <v>226</v>
      </c>
      <c r="E2504" s="153" t="s">
        <v>19</v>
      </c>
      <c r="F2504" s="154" t="s">
        <v>4736</v>
      </c>
      <c r="H2504" s="155">
        <v>2.948</v>
      </c>
      <c r="I2504" s="156"/>
      <c r="L2504" s="152"/>
      <c r="M2504" s="157"/>
      <c r="T2504" s="158"/>
      <c r="AT2504" s="153" t="s">
        <v>226</v>
      </c>
      <c r="AU2504" s="153" t="s">
        <v>79</v>
      </c>
      <c r="AV2504" s="12" t="s">
        <v>79</v>
      </c>
      <c r="AW2504" s="12" t="s">
        <v>31</v>
      </c>
      <c r="AX2504" s="12" t="s">
        <v>69</v>
      </c>
      <c r="AY2504" s="153" t="s">
        <v>212</v>
      </c>
    </row>
    <row r="2505" spans="2:65" s="13" customFormat="1">
      <c r="B2505" s="159"/>
      <c r="D2505" s="150" t="s">
        <v>226</v>
      </c>
      <c r="E2505" s="160" t="s">
        <v>19</v>
      </c>
      <c r="F2505" s="161" t="s">
        <v>228</v>
      </c>
      <c r="H2505" s="162">
        <v>24.69</v>
      </c>
      <c r="I2505" s="163"/>
      <c r="L2505" s="159"/>
      <c r="M2505" s="164"/>
      <c r="T2505" s="165"/>
      <c r="AT2505" s="160" t="s">
        <v>226</v>
      </c>
      <c r="AU2505" s="160" t="s">
        <v>79</v>
      </c>
      <c r="AV2505" s="13" t="s">
        <v>229</v>
      </c>
      <c r="AW2505" s="13" t="s">
        <v>31</v>
      </c>
      <c r="AX2505" s="13" t="s">
        <v>77</v>
      </c>
      <c r="AY2505" s="160" t="s">
        <v>212</v>
      </c>
    </row>
    <row r="2506" spans="2:65" s="1" customFormat="1" ht="16.5" customHeight="1">
      <c r="B2506" s="34"/>
      <c r="C2506" s="186" t="s">
        <v>4737</v>
      </c>
      <c r="D2506" s="186" t="s">
        <v>3107</v>
      </c>
      <c r="E2506" s="187" t="s">
        <v>4440</v>
      </c>
      <c r="F2506" s="188" t="s">
        <v>4441</v>
      </c>
      <c r="G2506" s="189" t="s">
        <v>495</v>
      </c>
      <c r="H2506" s="190">
        <v>148.36000000000001</v>
      </c>
      <c r="I2506" s="191"/>
      <c r="J2506" s="192">
        <f>ROUND(I2506*H2506,2)</f>
        <v>0</v>
      </c>
      <c r="K2506" s="188" t="s">
        <v>219</v>
      </c>
      <c r="L2506" s="193"/>
      <c r="M2506" s="194" t="s">
        <v>19</v>
      </c>
      <c r="N2506" s="195" t="s">
        <v>40</v>
      </c>
      <c r="P2506" s="142">
        <f>O2506*H2506</f>
        <v>0</v>
      </c>
      <c r="Q2506" s="142">
        <v>1.2800000000000001E-2</v>
      </c>
      <c r="R2506" s="142">
        <f>Q2506*H2506</f>
        <v>1.8990080000000003</v>
      </c>
      <c r="S2506" s="142">
        <v>0</v>
      </c>
      <c r="T2506" s="143">
        <f>S2506*H2506</f>
        <v>0</v>
      </c>
      <c r="AR2506" s="144" t="s">
        <v>631</v>
      </c>
      <c r="AT2506" s="144" t="s">
        <v>3107</v>
      </c>
      <c r="AU2506" s="144" t="s">
        <v>79</v>
      </c>
      <c r="AY2506" s="19" t="s">
        <v>212</v>
      </c>
      <c r="BE2506" s="145">
        <f>IF(N2506="základní",J2506,0)</f>
        <v>0</v>
      </c>
      <c r="BF2506" s="145">
        <f>IF(N2506="snížená",J2506,0)</f>
        <v>0</v>
      </c>
      <c r="BG2506" s="145">
        <f>IF(N2506="zákl. přenesená",J2506,0)</f>
        <v>0</v>
      </c>
      <c r="BH2506" s="145">
        <f>IF(N2506="sníž. přenesená",J2506,0)</f>
        <v>0</v>
      </c>
      <c r="BI2506" s="145">
        <f>IF(N2506="nulová",J2506,0)</f>
        <v>0</v>
      </c>
      <c r="BJ2506" s="19" t="s">
        <v>77</v>
      </c>
      <c r="BK2506" s="145">
        <f>ROUND(I2506*H2506,2)</f>
        <v>0</v>
      </c>
      <c r="BL2506" s="19" t="s">
        <v>316</v>
      </c>
      <c r="BM2506" s="144" t="s">
        <v>4738</v>
      </c>
    </row>
    <row r="2507" spans="2:65" s="14" customFormat="1">
      <c r="B2507" s="170"/>
      <c r="D2507" s="150" t="s">
        <v>226</v>
      </c>
      <c r="E2507" s="171" t="s">
        <v>19</v>
      </c>
      <c r="F2507" s="172" t="s">
        <v>4709</v>
      </c>
      <c r="H2507" s="171" t="s">
        <v>19</v>
      </c>
      <c r="I2507" s="173"/>
      <c r="L2507" s="170"/>
      <c r="M2507" s="174"/>
      <c r="T2507" s="175"/>
      <c r="AT2507" s="171" t="s">
        <v>226</v>
      </c>
      <c r="AU2507" s="171" t="s">
        <v>79</v>
      </c>
      <c r="AV2507" s="14" t="s">
        <v>77</v>
      </c>
      <c r="AW2507" s="14" t="s">
        <v>31</v>
      </c>
      <c r="AX2507" s="14" t="s">
        <v>69</v>
      </c>
      <c r="AY2507" s="171" t="s">
        <v>212</v>
      </c>
    </row>
    <row r="2508" spans="2:65" s="14" customFormat="1" ht="22.5">
      <c r="B2508" s="170"/>
      <c r="D2508" s="150" t="s">
        <v>226</v>
      </c>
      <c r="E2508" s="171" t="s">
        <v>19</v>
      </c>
      <c r="F2508" s="172" t="s">
        <v>4710</v>
      </c>
      <c r="H2508" s="171" t="s">
        <v>19</v>
      </c>
      <c r="I2508" s="173"/>
      <c r="L2508" s="170"/>
      <c r="M2508" s="174"/>
      <c r="T2508" s="175"/>
      <c r="AT2508" s="171" t="s">
        <v>226</v>
      </c>
      <c r="AU2508" s="171" t="s">
        <v>79</v>
      </c>
      <c r="AV2508" s="14" t="s">
        <v>77</v>
      </c>
      <c r="AW2508" s="14" t="s">
        <v>31</v>
      </c>
      <c r="AX2508" s="14" t="s">
        <v>69</v>
      </c>
      <c r="AY2508" s="171" t="s">
        <v>212</v>
      </c>
    </row>
    <row r="2509" spans="2:65" s="12" customFormat="1">
      <c r="B2509" s="152"/>
      <c r="D2509" s="150" t="s">
        <v>226</v>
      </c>
      <c r="E2509" s="153" t="s">
        <v>19</v>
      </c>
      <c r="F2509" s="154" t="s">
        <v>4711</v>
      </c>
      <c r="H2509" s="155">
        <v>0.36899999999999999</v>
      </c>
      <c r="I2509" s="156"/>
      <c r="L2509" s="152"/>
      <c r="M2509" s="157"/>
      <c r="T2509" s="158"/>
      <c r="AT2509" s="153" t="s">
        <v>226</v>
      </c>
      <c r="AU2509" s="153" t="s">
        <v>79</v>
      </c>
      <c r="AV2509" s="12" t="s">
        <v>79</v>
      </c>
      <c r="AW2509" s="12" t="s">
        <v>31</v>
      </c>
      <c r="AX2509" s="12" t="s">
        <v>69</v>
      </c>
      <c r="AY2509" s="153" t="s">
        <v>212</v>
      </c>
    </row>
    <row r="2510" spans="2:65" s="12" customFormat="1">
      <c r="B2510" s="152"/>
      <c r="D2510" s="150" t="s">
        <v>226</v>
      </c>
      <c r="E2510" s="153" t="s">
        <v>19</v>
      </c>
      <c r="F2510" s="154" t="s">
        <v>4712</v>
      </c>
      <c r="H2510" s="155">
        <v>1.6579999999999999</v>
      </c>
      <c r="I2510" s="156"/>
      <c r="L2510" s="152"/>
      <c r="M2510" s="157"/>
      <c r="T2510" s="158"/>
      <c r="AT2510" s="153" t="s">
        <v>226</v>
      </c>
      <c r="AU2510" s="153" t="s">
        <v>79</v>
      </c>
      <c r="AV2510" s="12" t="s">
        <v>79</v>
      </c>
      <c r="AW2510" s="12" t="s">
        <v>31</v>
      </c>
      <c r="AX2510" s="12" t="s">
        <v>69</v>
      </c>
      <c r="AY2510" s="153" t="s">
        <v>212</v>
      </c>
    </row>
    <row r="2511" spans="2:65" s="12" customFormat="1">
      <c r="B2511" s="152"/>
      <c r="D2511" s="150" t="s">
        <v>226</v>
      </c>
      <c r="E2511" s="153" t="s">
        <v>19</v>
      </c>
      <c r="F2511" s="154" t="s">
        <v>4713</v>
      </c>
      <c r="H2511" s="155">
        <v>1.6579999999999999</v>
      </c>
      <c r="I2511" s="156"/>
      <c r="L2511" s="152"/>
      <c r="M2511" s="157"/>
      <c r="T2511" s="158"/>
      <c r="AT2511" s="153" t="s">
        <v>226</v>
      </c>
      <c r="AU2511" s="153" t="s">
        <v>79</v>
      </c>
      <c r="AV2511" s="12" t="s">
        <v>79</v>
      </c>
      <c r="AW2511" s="12" t="s">
        <v>31</v>
      </c>
      <c r="AX2511" s="12" t="s">
        <v>69</v>
      </c>
      <c r="AY2511" s="153" t="s">
        <v>212</v>
      </c>
    </row>
    <row r="2512" spans="2:65" s="12" customFormat="1">
      <c r="B2512" s="152"/>
      <c r="D2512" s="150" t="s">
        <v>226</v>
      </c>
      <c r="E2512" s="153" t="s">
        <v>19</v>
      </c>
      <c r="F2512" s="154" t="s">
        <v>4714</v>
      </c>
      <c r="H2512" s="155">
        <v>3.6850000000000001</v>
      </c>
      <c r="I2512" s="156"/>
      <c r="L2512" s="152"/>
      <c r="M2512" s="157"/>
      <c r="T2512" s="158"/>
      <c r="AT2512" s="153" t="s">
        <v>226</v>
      </c>
      <c r="AU2512" s="153" t="s">
        <v>79</v>
      </c>
      <c r="AV2512" s="12" t="s">
        <v>79</v>
      </c>
      <c r="AW2512" s="12" t="s">
        <v>31</v>
      </c>
      <c r="AX2512" s="12" t="s">
        <v>69</v>
      </c>
      <c r="AY2512" s="153" t="s">
        <v>212</v>
      </c>
    </row>
    <row r="2513" spans="2:65" s="12" customFormat="1">
      <c r="B2513" s="152"/>
      <c r="D2513" s="150" t="s">
        <v>226</v>
      </c>
      <c r="E2513" s="153" t="s">
        <v>19</v>
      </c>
      <c r="F2513" s="154" t="s">
        <v>4715</v>
      </c>
      <c r="H2513" s="155">
        <v>1.474</v>
      </c>
      <c r="I2513" s="156"/>
      <c r="L2513" s="152"/>
      <c r="M2513" s="157"/>
      <c r="T2513" s="158"/>
      <c r="AT2513" s="153" t="s">
        <v>226</v>
      </c>
      <c r="AU2513" s="153" t="s">
        <v>79</v>
      </c>
      <c r="AV2513" s="12" t="s">
        <v>79</v>
      </c>
      <c r="AW2513" s="12" t="s">
        <v>31</v>
      </c>
      <c r="AX2513" s="12" t="s">
        <v>69</v>
      </c>
      <c r="AY2513" s="153" t="s">
        <v>212</v>
      </c>
    </row>
    <row r="2514" spans="2:65" s="12" customFormat="1">
      <c r="B2514" s="152"/>
      <c r="D2514" s="150" t="s">
        <v>226</v>
      </c>
      <c r="E2514" s="153" t="s">
        <v>19</v>
      </c>
      <c r="F2514" s="154" t="s">
        <v>4716</v>
      </c>
      <c r="H2514" s="155">
        <v>0.36899999999999999</v>
      </c>
      <c r="I2514" s="156"/>
      <c r="L2514" s="152"/>
      <c r="M2514" s="157"/>
      <c r="T2514" s="158"/>
      <c r="AT2514" s="153" t="s">
        <v>226</v>
      </c>
      <c r="AU2514" s="153" t="s">
        <v>79</v>
      </c>
      <c r="AV2514" s="12" t="s">
        <v>79</v>
      </c>
      <c r="AW2514" s="12" t="s">
        <v>31</v>
      </c>
      <c r="AX2514" s="12" t="s">
        <v>69</v>
      </c>
      <c r="AY2514" s="153" t="s">
        <v>212</v>
      </c>
    </row>
    <row r="2515" spans="2:65" s="12" customFormat="1">
      <c r="B2515" s="152"/>
      <c r="D2515" s="150" t="s">
        <v>226</v>
      </c>
      <c r="E2515" s="153" t="s">
        <v>19</v>
      </c>
      <c r="F2515" s="154" t="s">
        <v>4717</v>
      </c>
      <c r="H2515" s="155">
        <v>1.843</v>
      </c>
      <c r="I2515" s="156"/>
      <c r="L2515" s="152"/>
      <c r="M2515" s="157"/>
      <c r="T2515" s="158"/>
      <c r="AT2515" s="153" t="s">
        <v>226</v>
      </c>
      <c r="AU2515" s="153" t="s">
        <v>79</v>
      </c>
      <c r="AV2515" s="12" t="s">
        <v>79</v>
      </c>
      <c r="AW2515" s="12" t="s">
        <v>31</v>
      </c>
      <c r="AX2515" s="12" t="s">
        <v>69</v>
      </c>
      <c r="AY2515" s="153" t="s">
        <v>212</v>
      </c>
    </row>
    <row r="2516" spans="2:65" s="12" customFormat="1">
      <c r="B2516" s="152"/>
      <c r="D2516" s="150" t="s">
        <v>226</v>
      </c>
      <c r="E2516" s="153" t="s">
        <v>19</v>
      </c>
      <c r="F2516" s="154" t="s">
        <v>4718</v>
      </c>
      <c r="H2516" s="155">
        <v>2.2109999999999999</v>
      </c>
      <c r="I2516" s="156"/>
      <c r="L2516" s="152"/>
      <c r="M2516" s="157"/>
      <c r="T2516" s="158"/>
      <c r="AT2516" s="153" t="s">
        <v>226</v>
      </c>
      <c r="AU2516" s="153" t="s">
        <v>79</v>
      </c>
      <c r="AV2516" s="12" t="s">
        <v>79</v>
      </c>
      <c r="AW2516" s="12" t="s">
        <v>31</v>
      </c>
      <c r="AX2516" s="12" t="s">
        <v>69</v>
      </c>
      <c r="AY2516" s="153" t="s">
        <v>212</v>
      </c>
    </row>
    <row r="2517" spans="2:65" s="15" customFormat="1">
      <c r="B2517" s="176"/>
      <c r="D2517" s="150" t="s">
        <v>226</v>
      </c>
      <c r="E2517" s="177" t="s">
        <v>19</v>
      </c>
      <c r="F2517" s="178" t="s">
        <v>455</v>
      </c>
      <c r="H2517" s="179">
        <v>13.266999999999999</v>
      </c>
      <c r="I2517" s="180"/>
      <c r="L2517" s="176"/>
      <c r="M2517" s="181"/>
      <c r="T2517" s="182"/>
      <c r="AT2517" s="177" t="s">
        <v>226</v>
      </c>
      <c r="AU2517" s="177" t="s">
        <v>79</v>
      </c>
      <c r="AV2517" s="15" t="s">
        <v>236</v>
      </c>
      <c r="AW2517" s="15" t="s">
        <v>31</v>
      </c>
      <c r="AX2517" s="15" t="s">
        <v>69</v>
      </c>
      <c r="AY2517" s="177" t="s">
        <v>212</v>
      </c>
    </row>
    <row r="2518" spans="2:65" s="14" customFormat="1" ht="22.5">
      <c r="B2518" s="170"/>
      <c r="D2518" s="150" t="s">
        <v>226</v>
      </c>
      <c r="E2518" s="171" t="s">
        <v>19</v>
      </c>
      <c r="F2518" s="172" t="s">
        <v>4719</v>
      </c>
      <c r="H2518" s="171" t="s">
        <v>19</v>
      </c>
      <c r="I2518" s="173"/>
      <c r="L2518" s="170"/>
      <c r="M2518" s="174"/>
      <c r="T2518" s="175"/>
      <c r="AT2518" s="171" t="s">
        <v>226</v>
      </c>
      <c r="AU2518" s="171" t="s">
        <v>79</v>
      </c>
      <c r="AV2518" s="14" t="s">
        <v>77</v>
      </c>
      <c r="AW2518" s="14" t="s">
        <v>31</v>
      </c>
      <c r="AX2518" s="14" t="s">
        <v>69</v>
      </c>
      <c r="AY2518" s="171" t="s">
        <v>212</v>
      </c>
    </row>
    <row r="2519" spans="2:65" s="12" customFormat="1" ht="22.5">
      <c r="B2519" s="152"/>
      <c r="D2519" s="150" t="s">
        <v>226</v>
      </c>
      <c r="E2519" s="153" t="s">
        <v>19</v>
      </c>
      <c r="F2519" s="154" t="s">
        <v>4720</v>
      </c>
      <c r="H2519" s="155">
        <v>19.25</v>
      </c>
      <c r="I2519" s="156"/>
      <c r="L2519" s="152"/>
      <c r="M2519" s="157"/>
      <c r="T2519" s="158"/>
      <c r="AT2519" s="153" t="s">
        <v>226</v>
      </c>
      <c r="AU2519" s="153" t="s">
        <v>79</v>
      </c>
      <c r="AV2519" s="12" t="s">
        <v>79</v>
      </c>
      <c r="AW2519" s="12" t="s">
        <v>31</v>
      </c>
      <c r="AX2519" s="12" t="s">
        <v>69</v>
      </c>
      <c r="AY2519" s="153" t="s">
        <v>212</v>
      </c>
    </row>
    <row r="2520" spans="2:65" s="12" customFormat="1">
      <c r="B2520" s="152"/>
      <c r="D2520" s="150" t="s">
        <v>226</v>
      </c>
      <c r="E2520" s="153" t="s">
        <v>19</v>
      </c>
      <c r="F2520" s="154" t="s">
        <v>4721</v>
      </c>
      <c r="H2520" s="155">
        <v>19.338999999999999</v>
      </c>
      <c r="I2520" s="156"/>
      <c r="L2520" s="152"/>
      <c r="M2520" s="157"/>
      <c r="T2520" s="158"/>
      <c r="AT2520" s="153" t="s">
        <v>226</v>
      </c>
      <c r="AU2520" s="153" t="s">
        <v>79</v>
      </c>
      <c r="AV2520" s="12" t="s">
        <v>79</v>
      </c>
      <c r="AW2520" s="12" t="s">
        <v>31</v>
      </c>
      <c r="AX2520" s="12" t="s">
        <v>69</v>
      </c>
      <c r="AY2520" s="153" t="s">
        <v>212</v>
      </c>
    </row>
    <row r="2521" spans="2:65" s="12" customFormat="1">
      <c r="B2521" s="152"/>
      <c r="D2521" s="150" t="s">
        <v>226</v>
      </c>
      <c r="E2521" s="153" t="s">
        <v>19</v>
      </c>
      <c r="F2521" s="154" t="s">
        <v>4722</v>
      </c>
      <c r="H2521" s="155">
        <v>22.978999999999999</v>
      </c>
      <c r="I2521" s="156"/>
      <c r="L2521" s="152"/>
      <c r="M2521" s="157"/>
      <c r="T2521" s="158"/>
      <c r="AT2521" s="153" t="s">
        <v>226</v>
      </c>
      <c r="AU2521" s="153" t="s">
        <v>79</v>
      </c>
      <c r="AV2521" s="12" t="s">
        <v>79</v>
      </c>
      <c r="AW2521" s="12" t="s">
        <v>31</v>
      </c>
      <c r="AX2521" s="12" t="s">
        <v>69</v>
      </c>
      <c r="AY2521" s="153" t="s">
        <v>212</v>
      </c>
    </row>
    <row r="2522" spans="2:65" s="12" customFormat="1">
      <c r="B2522" s="152"/>
      <c r="D2522" s="150" t="s">
        <v>226</v>
      </c>
      <c r="E2522" s="153" t="s">
        <v>19</v>
      </c>
      <c r="F2522" s="154" t="s">
        <v>4723</v>
      </c>
      <c r="H2522" s="155">
        <v>22.896999999999998</v>
      </c>
      <c r="I2522" s="156"/>
      <c r="L2522" s="152"/>
      <c r="M2522" s="157"/>
      <c r="T2522" s="158"/>
      <c r="AT2522" s="153" t="s">
        <v>226</v>
      </c>
      <c r="AU2522" s="153" t="s">
        <v>79</v>
      </c>
      <c r="AV2522" s="12" t="s">
        <v>79</v>
      </c>
      <c r="AW2522" s="12" t="s">
        <v>31</v>
      </c>
      <c r="AX2522" s="12" t="s">
        <v>69</v>
      </c>
      <c r="AY2522" s="153" t="s">
        <v>212</v>
      </c>
    </row>
    <row r="2523" spans="2:65" s="12" customFormat="1">
      <c r="B2523" s="152"/>
      <c r="D2523" s="150" t="s">
        <v>226</v>
      </c>
      <c r="E2523" s="153" t="s">
        <v>19</v>
      </c>
      <c r="F2523" s="154" t="s">
        <v>4724</v>
      </c>
      <c r="H2523" s="155">
        <v>25.347000000000001</v>
      </c>
      <c r="I2523" s="156"/>
      <c r="L2523" s="152"/>
      <c r="M2523" s="157"/>
      <c r="T2523" s="158"/>
      <c r="AT2523" s="153" t="s">
        <v>226</v>
      </c>
      <c r="AU2523" s="153" t="s">
        <v>79</v>
      </c>
      <c r="AV2523" s="12" t="s">
        <v>79</v>
      </c>
      <c r="AW2523" s="12" t="s">
        <v>31</v>
      </c>
      <c r="AX2523" s="12" t="s">
        <v>69</v>
      </c>
      <c r="AY2523" s="153" t="s">
        <v>212</v>
      </c>
    </row>
    <row r="2524" spans="2:65" s="12" customFormat="1">
      <c r="B2524" s="152"/>
      <c r="D2524" s="150" t="s">
        <v>226</v>
      </c>
      <c r="E2524" s="153" t="s">
        <v>19</v>
      </c>
      <c r="F2524" s="154" t="s">
        <v>4725</v>
      </c>
      <c r="H2524" s="155">
        <v>25.280999999999999</v>
      </c>
      <c r="I2524" s="156"/>
      <c r="L2524" s="152"/>
      <c r="M2524" s="157"/>
      <c r="T2524" s="158"/>
      <c r="AT2524" s="153" t="s">
        <v>226</v>
      </c>
      <c r="AU2524" s="153" t="s">
        <v>79</v>
      </c>
      <c r="AV2524" s="12" t="s">
        <v>79</v>
      </c>
      <c r="AW2524" s="12" t="s">
        <v>31</v>
      </c>
      <c r="AX2524" s="12" t="s">
        <v>69</v>
      </c>
      <c r="AY2524" s="153" t="s">
        <v>212</v>
      </c>
    </row>
    <row r="2525" spans="2:65" s="15" customFormat="1">
      <c r="B2525" s="176"/>
      <c r="D2525" s="150" t="s">
        <v>226</v>
      </c>
      <c r="E2525" s="177" t="s">
        <v>19</v>
      </c>
      <c r="F2525" s="178" t="s">
        <v>455</v>
      </c>
      <c r="H2525" s="179">
        <v>135.09299999999999</v>
      </c>
      <c r="I2525" s="180"/>
      <c r="L2525" s="176"/>
      <c r="M2525" s="181"/>
      <c r="T2525" s="182"/>
      <c r="AT2525" s="177" t="s">
        <v>226</v>
      </c>
      <c r="AU2525" s="177" t="s">
        <v>79</v>
      </c>
      <c r="AV2525" s="15" t="s">
        <v>236</v>
      </c>
      <c r="AW2525" s="15" t="s">
        <v>31</v>
      </c>
      <c r="AX2525" s="15" t="s">
        <v>69</v>
      </c>
      <c r="AY2525" s="177" t="s">
        <v>212</v>
      </c>
    </row>
    <row r="2526" spans="2:65" s="13" customFormat="1">
      <c r="B2526" s="159"/>
      <c r="D2526" s="150" t="s">
        <v>226</v>
      </c>
      <c r="E2526" s="160" t="s">
        <v>19</v>
      </c>
      <c r="F2526" s="161" t="s">
        <v>228</v>
      </c>
      <c r="H2526" s="162">
        <v>148.36000000000001</v>
      </c>
      <c r="I2526" s="163"/>
      <c r="L2526" s="159"/>
      <c r="M2526" s="164"/>
      <c r="T2526" s="165"/>
      <c r="AT2526" s="160" t="s">
        <v>226</v>
      </c>
      <c r="AU2526" s="160" t="s">
        <v>79</v>
      </c>
      <c r="AV2526" s="13" t="s">
        <v>229</v>
      </c>
      <c r="AW2526" s="13" t="s">
        <v>31</v>
      </c>
      <c r="AX2526" s="13" t="s">
        <v>77</v>
      </c>
      <c r="AY2526" s="160" t="s">
        <v>212</v>
      </c>
    </row>
    <row r="2527" spans="2:65" s="1" customFormat="1" ht="24.2" customHeight="1">
      <c r="B2527" s="34"/>
      <c r="C2527" s="133" t="s">
        <v>4739</v>
      </c>
      <c r="D2527" s="133" t="s">
        <v>215</v>
      </c>
      <c r="E2527" s="134" t="s">
        <v>4740</v>
      </c>
      <c r="F2527" s="135" t="s">
        <v>4741</v>
      </c>
      <c r="G2527" s="136" t="s">
        <v>536</v>
      </c>
      <c r="H2527" s="137">
        <v>266.95</v>
      </c>
      <c r="I2527" s="138"/>
      <c r="J2527" s="139">
        <f>ROUND(I2527*H2527,2)</f>
        <v>0</v>
      </c>
      <c r="K2527" s="135" t="s">
        <v>245</v>
      </c>
      <c r="L2527" s="34"/>
      <c r="M2527" s="140" t="s">
        <v>19</v>
      </c>
      <c r="N2527" s="141" t="s">
        <v>40</v>
      </c>
      <c r="P2527" s="142">
        <f>O2527*H2527</f>
        <v>0</v>
      </c>
      <c r="Q2527" s="142">
        <v>9.1E-4</v>
      </c>
      <c r="R2527" s="142">
        <f>Q2527*H2527</f>
        <v>0.24292449999999999</v>
      </c>
      <c r="S2527" s="142">
        <v>0</v>
      </c>
      <c r="T2527" s="143">
        <f>S2527*H2527</f>
        <v>0</v>
      </c>
      <c r="AR2527" s="144" t="s">
        <v>316</v>
      </c>
      <c r="AT2527" s="144" t="s">
        <v>215</v>
      </c>
      <c r="AU2527" s="144" t="s">
        <v>79</v>
      </c>
      <c r="AY2527" s="19" t="s">
        <v>212</v>
      </c>
      <c r="BE2527" s="145">
        <f>IF(N2527="základní",J2527,0)</f>
        <v>0</v>
      </c>
      <c r="BF2527" s="145">
        <f>IF(N2527="snížená",J2527,0)</f>
        <v>0</v>
      </c>
      <c r="BG2527" s="145">
        <f>IF(N2527="zákl. přenesená",J2527,0)</f>
        <v>0</v>
      </c>
      <c r="BH2527" s="145">
        <f>IF(N2527="sníž. přenesená",J2527,0)</f>
        <v>0</v>
      </c>
      <c r="BI2527" s="145">
        <f>IF(N2527="nulová",J2527,0)</f>
        <v>0</v>
      </c>
      <c r="BJ2527" s="19" t="s">
        <v>77</v>
      </c>
      <c r="BK2527" s="145">
        <f>ROUND(I2527*H2527,2)</f>
        <v>0</v>
      </c>
      <c r="BL2527" s="19" t="s">
        <v>316</v>
      </c>
      <c r="BM2527" s="144" t="s">
        <v>4742</v>
      </c>
    </row>
    <row r="2528" spans="2:65" s="14" customFormat="1">
      <c r="B2528" s="170"/>
      <c r="D2528" s="150" t="s">
        <v>226</v>
      </c>
      <c r="E2528" s="171" t="s">
        <v>19</v>
      </c>
      <c r="F2528" s="172" t="s">
        <v>4743</v>
      </c>
      <c r="H2528" s="171" t="s">
        <v>19</v>
      </c>
      <c r="I2528" s="173"/>
      <c r="L2528" s="170"/>
      <c r="M2528" s="174"/>
      <c r="T2528" s="175"/>
      <c r="AT2528" s="171" t="s">
        <v>226</v>
      </c>
      <c r="AU2528" s="171" t="s">
        <v>79</v>
      </c>
      <c r="AV2528" s="14" t="s">
        <v>77</v>
      </c>
      <c r="AW2528" s="14" t="s">
        <v>31</v>
      </c>
      <c r="AX2528" s="14" t="s">
        <v>69</v>
      </c>
      <c r="AY2528" s="171" t="s">
        <v>212</v>
      </c>
    </row>
    <row r="2529" spans="2:65" s="12" customFormat="1">
      <c r="B2529" s="152"/>
      <c r="D2529" s="150" t="s">
        <v>226</v>
      </c>
      <c r="E2529" s="153" t="s">
        <v>19</v>
      </c>
      <c r="F2529" s="154" t="s">
        <v>4744</v>
      </c>
      <c r="H2529" s="155">
        <v>16.75</v>
      </c>
      <c r="I2529" s="156"/>
      <c r="L2529" s="152"/>
      <c r="M2529" s="157"/>
      <c r="T2529" s="158"/>
      <c r="AT2529" s="153" t="s">
        <v>226</v>
      </c>
      <c r="AU2529" s="153" t="s">
        <v>79</v>
      </c>
      <c r="AV2529" s="12" t="s">
        <v>79</v>
      </c>
      <c r="AW2529" s="12" t="s">
        <v>31</v>
      </c>
      <c r="AX2529" s="12" t="s">
        <v>69</v>
      </c>
      <c r="AY2529" s="153" t="s">
        <v>212</v>
      </c>
    </row>
    <row r="2530" spans="2:65" s="12" customFormat="1">
      <c r="B2530" s="152"/>
      <c r="D2530" s="150" t="s">
        <v>226</v>
      </c>
      <c r="E2530" s="153" t="s">
        <v>19</v>
      </c>
      <c r="F2530" s="154" t="s">
        <v>4745</v>
      </c>
      <c r="H2530" s="155">
        <v>20.100000000000001</v>
      </c>
      <c r="I2530" s="156"/>
      <c r="L2530" s="152"/>
      <c r="M2530" s="157"/>
      <c r="T2530" s="158"/>
      <c r="AT2530" s="153" t="s">
        <v>226</v>
      </c>
      <c r="AU2530" s="153" t="s">
        <v>79</v>
      </c>
      <c r="AV2530" s="12" t="s">
        <v>79</v>
      </c>
      <c r="AW2530" s="12" t="s">
        <v>31</v>
      </c>
      <c r="AX2530" s="12" t="s">
        <v>69</v>
      </c>
      <c r="AY2530" s="153" t="s">
        <v>212</v>
      </c>
    </row>
    <row r="2531" spans="2:65" s="12" customFormat="1">
      <c r="B2531" s="152"/>
      <c r="D2531" s="150" t="s">
        <v>226</v>
      </c>
      <c r="E2531" s="153" t="s">
        <v>19</v>
      </c>
      <c r="F2531" s="154" t="s">
        <v>4746</v>
      </c>
      <c r="H2531" s="155">
        <v>20.100000000000001</v>
      </c>
      <c r="I2531" s="156"/>
      <c r="L2531" s="152"/>
      <c r="M2531" s="157"/>
      <c r="T2531" s="158"/>
      <c r="AT2531" s="153" t="s">
        <v>226</v>
      </c>
      <c r="AU2531" s="153" t="s">
        <v>79</v>
      </c>
      <c r="AV2531" s="12" t="s">
        <v>79</v>
      </c>
      <c r="AW2531" s="12" t="s">
        <v>31</v>
      </c>
      <c r="AX2531" s="12" t="s">
        <v>69</v>
      </c>
      <c r="AY2531" s="153" t="s">
        <v>212</v>
      </c>
    </row>
    <row r="2532" spans="2:65" s="12" customFormat="1">
      <c r="B2532" s="152"/>
      <c r="D2532" s="150" t="s">
        <v>226</v>
      </c>
      <c r="E2532" s="153" t="s">
        <v>19</v>
      </c>
      <c r="F2532" s="154" t="s">
        <v>4747</v>
      </c>
      <c r="H2532" s="155">
        <v>23.45</v>
      </c>
      <c r="I2532" s="156"/>
      <c r="L2532" s="152"/>
      <c r="M2532" s="157"/>
      <c r="T2532" s="158"/>
      <c r="AT2532" s="153" t="s">
        <v>226</v>
      </c>
      <c r="AU2532" s="153" t="s">
        <v>79</v>
      </c>
      <c r="AV2532" s="12" t="s">
        <v>79</v>
      </c>
      <c r="AW2532" s="12" t="s">
        <v>31</v>
      </c>
      <c r="AX2532" s="12" t="s">
        <v>69</v>
      </c>
      <c r="AY2532" s="153" t="s">
        <v>212</v>
      </c>
    </row>
    <row r="2533" spans="2:65" s="12" customFormat="1">
      <c r="B2533" s="152"/>
      <c r="D2533" s="150" t="s">
        <v>226</v>
      </c>
      <c r="E2533" s="153" t="s">
        <v>19</v>
      </c>
      <c r="F2533" s="154" t="s">
        <v>4748</v>
      </c>
      <c r="H2533" s="155">
        <v>30.15</v>
      </c>
      <c r="I2533" s="156"/>
      <c r="L2533" s="152"/>
      <c r="M2533" s="157"/>
      <c r="T2533" s="158"/>
      <c r="AT2533" s="153" t="s">
        <v>226</v>
      </c>
      <c r="AU2533" s="153" t="s">
        <v>79</v>
      </c>
      <c r="AV2533" s="12" t="s">
        <v>79</v>
      </c>
      <c r="AW2533" s="12" t="s">
        <v>31</v>
      </c>
      <c r="AX2533" s="12" t="s">
        <v>69</v>
      </c>
      <c r="AY2533" s="153" t="s">
        <v>212</v>
      </c>
    </row>
    <row r="2534" spans="2:65" s="12" customFormat="1">
      <c r="B2534" s="152"/>
      <c r="D2534" s="150" t="s">
        <v>226</v>
      </c>
      <c r="E2534" s="153" t="s">
        <v>19</v>
      </c>
      <c r="F2534" s="154" t="s">
        <v>4749</v>
      </c>
      <c r="H2534" s="155">
        <v>43.55</v>
      </c>
      <c r="I2534" s="156"/>
      <c r="L2534" s="152"/>
      <c r="M2534" s="157"/>
      <c r="T2534" s="158"/>
      <c r="AT2534" s="153" t="s">
        <v>226</v>
      </c>
      <c r="AU2534" s="153" t="s">
        <v>79</v>
      </c>
      <c r="AV2534" s="12" t="s">
        <v>79</v>
      </c>
      <c r="AW2534" s="12" t="s">
        <v>31</v>
      </c>
      <c r="AX2534" s="12" t="s">
        <v>69</v>
      </c>
      <c r="AY2534" s="153" t="s">
        <v>212</v>
      </c>
    </row>
    <row r="2535" spans="2:65" s="12" customFormat="1">
      <c r="B2535" s="152"/>
      <c r="D2535" s="150" t="s">
        <v>226</v>
      </c>
      <c r="E2535" s="153" t="s">
        <v>19</v>
      </c>
      <c r="F2535" s="154" t="s">
        <v>4750</v>
      </c>
      <c r="H2535" s="155">
        <v>63.65</v>
      </c>
      <c r="I2535" s="156"/>
      <c r="L2535" s="152"/>
      <c r="M2535" s="157"/>
      <c r="T2535" s="158"/>
      <c r="AT2535" s="153" t="s">
        <v>226</v>
      </c>
      <c r="AU2535" s="153" t="s">
        <v>79</v>
      </c>
      <c r="AV2535" s="12" t="s">
        <v>79</v>
      </c>
      <c r="AW2535" s="12" t="s">
        <v>31</v>
      </c>
      <c r="AX2535" s="12" t="s">
        <v>69</v>
      </c>
      <c r="AY2535" s="153" t="s">
        <v>212</v>
      </c>
    </row>
    <row r="2536" spans="2:65" s="12" customFormat="1">
      <c r="B2536" s="152"/>
      <c r="D2536" s="150" t="s">
        <v>226</v>
      </c>
      <c r="E2536" s="153" t="s">
        <v>19</v>
      </c>
      <c r="F2536" s="154" t="s">
        <v>4751</v>
      </c>
      <c r="H2536" s="155">
        <v>49.2</v>
      </c>
      <c r="I2536" s="156"/>
      <c r="L2536" s="152"/>
      <c r="M2536" s="157"/>
      <c r="T2536" s="158"/>
      <c r="AT2536" s="153" t="s">
        <v>226</v>
      </c>
      <c r="AU2536" s="153" t="s">
        <v>79</v>
      </c>
      <c r="AV2536" s="12" t="s">
        <v>79</v>
      </c>
      <c r="AW2536" s="12" t="s">
        <v>31</v>
      </c>
      <c r="AX2536" s="12" t="s">
        <v>69</v>
      </c>
      <c r="AY2536" s="153" t="s">
        <v>212</v>
      </c>
    </row>
    <row r="2537" spans="2:65" s="13" customFormat="1">
      <c r="B2537" s="159"/>
      <c r="D2537" s="150" t="s">
        <v>226</v>
      </c>
      <c r="E2537" s="160" t="s">
        <v>19</v>
      </c>
      <c r="F2537" s="161" t="s">
        <v>228</v>
      </c>
      <c r="H2537" s="162">
        <v>266.95</v>
      </c>
      <c r="I2537" s="163"/>
      <c r="L2537" s="159"/>
      <c r="M2537" s="164"/>
      <c r="T2537" s="165"/>
      <c r="AT2537" s="160" t="s">
        <v>226</v>
      </c>
      <c r="AU2537" s="160" t="s">
        <v>79</v>
      </c>
      <c r="AV2537" s="13" t="s">
        <v>229</v>
      </c>
      <c r="AW2537" s="13" t="s">
        <v>31</v>
      </c>
      <c r="AX2537" s="13" t="s">
        <v>77</v>
      </c>
      <c r="AY2537" s="160" t="s">
        <v>212</v>
      </c>
    </row>
    <row r="2538" spans="2:65" s="1" customFormat="1" ht="24.2" customHeight="1">
      <c r="B2538" s="34"/>
      <c r="C2538" s="133" t="s">
        <v>4752</v>
      </c>
      <c r="D2538" s="133" t="s">
        <v>215</v>
      </c>
      <c r="E2538" s="134" t="s">
        <v>4753</v>
      </c>
      <c r="F2538" s="135" t="s">
        <v>4754</v>
      </c>
      <c r="G2538" s="136" t="s">
        <v>495</v>
      </c>
      <c r="H2538" s="137">
        <v>1660.171</v>
      </c>
      <c r="I2538" s="138"/>
      <c r="J2538" s="139">
        <f>ROUND(I2538*H2538,2)</f>
        <v>0</v>
      </c>
      <c r="K2538" s="135" t="s">
        <v>245</v>
      </c>
      <c r="L2538" s="34"/>
      <c r="M2538" s="140" t="s">
        <v>19</v>
      </c>
      <c r="N2538" s="141" t="s">
        <v>40</v>
      </c>
      <c r="P2538" s="142">
        <f>O2538*H2538</f>
        <v>0</v>
      </c>
      <c r="Q2538" s="142">
        <v>1E-4</v>
      </c>
      <c r="R2538" s="142">
        <f>Q2538*H2538</f>
        <v>0.1660171</v>
      </c>
      <c r="S2538" s="142">
        <v>0</v>
      </c>
      <c r="T2538" s="143">
        <f>S2538*H2538</f>
        <v>0</v>
      </c>
      <c r="AR2538" s="144" t="s">
        <v>316</v>
      </c>
      <c r="AT2538" s="144" t="s">
        <v>215</v>
      </c>
      <c r="AU2538" s="144" t="s">
        <v>79</v>
      </c>
      <c r="AY2538" s="19" t="s">
        <v>212</v>
      </c>
      <c r="BE2538" s="145">
        <f>IF(N2538="základní",J2538,0)</f>
        <v>0</v>
      </c>
      <c r="BF2538" s="145">
        <f>IF(N2538="snížená",J2538,0)</f>
        <v>0</v>
      </c>
      <c r="BG2538" s="145">
        <f>IF(N2538="zákl. přenesená",J2538,0)</f>
        <v>0</v>
      </c>
      <c r="BH2538" s="145">
        <f>IF(N2538="sníž. přenesená",J2538,0)</f>
        <v>0</v>
      </c>
      <c r="BI2538" s="145">
        <f>IF(N2538="nulová",J2538,0)</f>
        <v>0</v>
      </c>
      <c r="BJ2538" s="19" t="s">
        <v>77</v>
      </c>
      <c r="BK2538" s="145">
        <f>ROUND(I2538*H2538,2)</f>
        <v>0</v>
      </c>
      <c r="BL2538" s="19" t="s">
        <v>316</v>
      </c>
      <c r="BM2538" s="144" t="s">
        <v>4755</v>
      </c>
    </row>
    <row r="2539" spans="2:65" s="14" customFormat="1">
      <c r="B2539" s="170"/>
      <c r="D2539" s="150" t="s">
        <v>226</v>
      </c>
      <c r="E2539" s="171" t="s">
        <v>19</v>
      </c>
      <c r="F2539" s="172" t="s">
        <v>4756</v>
      </c>
      <c r="H2539" s="171" t="s">
        <v>19</v>
      </c>
      <c r="I2539" s="173"/>
      <c r="L2539" s="170"/>
      <c r="M2539" s="174"/>
      <c r="T2539" s="175"/>
      <c r="AT2539" s="171" t="s">
        <v>226</v>
      </c>
      <c r="AU2539" s="171" t="s">
        <v>79</v>
      </c>
      <c r="AV2539" s="14" t="s">
        <v>77</v>
      </c>
      <c r="AW2539" s="14" t="s">
        <v>31</v>
      </c>
      <c r="AX2539" s="14" t="s">
        <v>69</v>
      </c>
      <c r="AY2539" s="171" t="s">
        <v>212</v>
      </c>
    </row>
    <row r="2540" spans="2:65" s="12" customFormat="1">
      <c r="B2540" s="152"/>
      <c r="D2540" s="150" t="s">
        <v>226</v>
      </c>
      <c r="E2540" s="153" t="s">
        <v>19</v>
      </c>
      <c r="F2540" s="154" t="s">
        <v>4757</v>
      </c>
      <c r="H2540" s="155">
        <v>893.93100000000004</v>
      </c>
      <c r="I2540" s="156"/>
      <c r="L2540" s="152"/>
      <c r="M2540" s="157"/>
      <c r="T2540" s="158"/>
      <c r="AT2540" s="153" t="s">
        <v>226</v>
      </c>
      <c r="AU2540" s="153" t="s">
        <v>79</v>
      </c>
      <c r="AV2540" s="12" t="s">
        <v>79</v>
      </c>
      <c r="AW2540" s="12" t="s">
        <v>31</v>
      </c>
      <c r="AX2540" s="12" t="s">
        <v>69</v>
      </c>
      <c r="AY2540" s="153" t="s">
        <v>212</v>
      </c>
    </row>
    <row r="2541" spans="2:65" s="12" customFormat="1">
      <c r="B2541" s="152"/>
      <c r="D2541" s="150" t="s">
        <v>226</v>
      </c>
      <c r="E2541" s="153" t="s">
        <v>19</v>
      </c>
      <c r="F2541" s="154" t="s">
        <v>4758</v>
      </c>
      <c r="H2541" s="155">
        <v>620.14400000000001</v>
      </c>
      <c r="I2541" s="156"/>
      <c r="L2541" s="152"/>
      <c r="M2541" s="157"/>
      <c r="T2541" s="158"/>
      <c r="AT2541" s="153" t="s">
        <v>226</v>
      </c>
      <c r="AU2541" s="153" t="s">
        <v>79</v>
      </c>
      <c r="AV2541" s="12" t="s">
        <v>79</v>
      </c>
      <c r="AW2541" s="12" t="s">
        <v>31</v>
      </c>
      <c r="AX2541" s="12" t="s">
        <v>69</v>
      </c>
      <c r="AY2541" s="153" t="s">
        <v>212</v>
      </c>
    </row>
    <row r="2542" spans="2:65" s="12" customFormat="1">
      <c r="B2542" s="152"/>
      <c r="D2542" s="150" t="s">
        <v>226</v>
      </c>
      <c r="E2542" s="153" t="s">
        <v>19</v>
      </c>
      <c r="F2542" s="154" t="s">
        <v>4759</v>
      </c>
      <c r="H2542" s="155">
        <v>146.096</v>
      </c>
      <c r="I2542" s="156"/>
      <c r="L2542" s="152"/>
      <c r="M2542" s="157"/>
      <c r="T2542" s="158"/>
      <c r="AT2542" s="153" t="s">
        <v>226</v>
      </c>
      <c r="AU2542" s="153" t="s">
        <v>79</v>
      </c>
      <c r="AV2542" s="12" t="s">
        <v>79</v>
      </c>
      <c r="AW2542" s="12" t="s">
        <v>31</v>
      </c>
      <c r="AX2542" s="12" t="s">
        <v>69</v>
      </c>
      <c r="AY2542" s="153" t="s">
        <v>212</v>
      </c>
    </row>
    <row r="2543" spans="2:65" s="13" customFormat="1">
      <c r="B2543" s="159"/>
      <c r="D2543" s="150" t="s">
        <v>226</v>
      </c>
      <c r="E2543" s="160" t="s">
        <v>19</v>
      </c>
      <c r="F2543" s="161" t="s">
        <v>228</v>
      </c>
      <c r="H2543" s="162">
        <v>1660.171</v>
      </c>
      <c r="I2543" s="163"/>
      <c r="L2543" s="159"/>
      <c r="M2543" s="164"/>
      <c r="T2543" s="165"/>
      <c r="AT2543" s="160" t="s">
        <v>226</v>
      </c>
      <c r="AU2543" s="160" t="s">
        <v>79</v>
      </c>
      <c r="AV2543" s="13" t="s">
        <v>229</v>
      </c>
      <c r="AW2543" s="13" t="s">
        <v>31</v>
      </c>
      <c r="AX2543" s="13" t="s">
        <v>77</v>
      </c>
      <c r="AY2543" s="160" t="s">
        <v>212</v>
      </c>
    </row>
    <row r="2544" spans="2:65" s="1" customFormat="1" ht="37.9" customHeight="1">
      <c r="B2544" s="34"/>
      <c r="C2544" s="133" t="s">
        <v>4760</v>
      </c>
      <c r="D2544" s="133" t="s">
        <v>215</v>
      </c>
      <c r="E2544" s="134" t="s">
        <v>4761</v>
      </c>
      <c r="F2544" s="135" t="s">
        <v>4762</v>
      </c>
      <c r="G2544" s="136" t="s">
        <v>624</v>
      </c>
      <c r="H2544" s="137">
        <v>90</v>
      </c>
      <c r="I2544" s="138"/>
      <c r="J2544" s="139">
        <f>ROUND(I2544*H2544,2)</f>
        <v>0</v>
      </c>
      <c r="K2544" s="135" t="s">
        <v>219</v>
      </c>
      <c r="L2544" s="34"/>
      <c r="M2544" s="140" t="s">
        <v>19</v>
      </c>
      <c r="N2544" s="141" t="s">
        <v>40</v>
      </c>
      <c r="P2544" s="142">
        <f>O2544*H2544</f>
        <v>0</v>
      </c>
      <c r="Q2544" s="142">
        <v>1.01E-3</v>
      </c>
      <c r="R2544" s="142">
        <f>Q2544*H2544</f>
        <v>9.0900000000000009E-2</v>
      </c>
      <c r="S2544" s="142">
        <v>1.6999999999999999E-3</v>
      </c>
      <c r="T2544" s="143">
        <f>S2544*H2544</f>
        <v>0.153</v>
      </c>
      <c r="AR2544" s="144" t="s">
        <v>316</v>
      </c>
      <c r="AT2544" s="144" t="s">
        <v>215</v>
      </c>
      <c r="AU2544" s="144" t="s">
        <v>79</v>
      </c>
      <c r="AY2544" s="19" t="s">
        <v>212</v>
      </c>
      <c r="BE2544" s="145">
        <f>IF(N2544="základní",J2544,0)</f>
        <v>0</v>
      </c>
      <c r="BF2544" s="145">
        <f>IF(N2544="snížená",J2544,0)</f>
        <v>0</v>
      </c>
      <c r="BG2544" s="145">
        <f>IF(N2544="zákl. přenesená",J2544,0)</f>
        <v>0</v>
      </c>
      <c r="BH2544" s="145">
        <f>IF(N2544="sníž. přenesená",J2544,0)</f>
        <v>0</v>
      </c>
      <c r="BI2544" s="145">
        <f>IF(N2544="nulová",J2544,0)</f>
        <v>0</v>
      </c>
      <c r="BJ2544" s="19" t="s">
        <v>77</v>
      </c>
      <c r="BK2544" s="145">
        <f>ROUND(I2544*H2544,2)</f>
        <v>0</v>
      </c>
      <c r="BL2544" s="19" t="s">
        <v>316</v>
      </c>
      <c r="BM2544" s="144" t="s">
        <v>4763</v>
      </c>
    </row>
    <row r="2545" spans="2:65" s="1" customFormat="1">
      <c r="B2545" s="34"/>
      <c r="D2545" s="146" t="s">
        <v>222</v>
      </c>
      <c r="F2545" s="147" t="s">
        <v>4764</v>
      </c>
      <c r="I2545" s="148"/>
      <c r="L2545" s="34"/>
      <c r="M2545" s="149"/>
      <c r="T2545" s="55"/>
      <c r="AT2545" s="19" t="s">
        <v>222</v>
      </c>
      <c r="AU2545" s="19" t="s">
        <v>79</v>
      </c>
    </row>
    <row r="2546" spans="2:65" s="1" customFormat="1" ht="48.75">
      <c r="B2546" s="34"/>
      <c r="D2546" s="150" t="s">
        <v>224</v>
      </c>
      <c r="F2546" s="151" t="s">
        <v>4569</v>
      </c>
      <c r="I2546" s="148"/>
      <c r="L2546" s="34"/>
      <c r="M2546" s="149"/>
      <c r="T2546" s="55"/>
      <c r="AT2546" s="19" t="s">
        <v>224</v>
      </c>
      <c r="AU2546" s="19" t="s">
        <v>79</v>
      </c>
    </row>
    <row r="2547" spans="2:65" s="14" customFormat="1">
      <c r="B2547" s="170"/>
      <c r="D2547" s="150" t="s">
        <v>226</v>
      </c>
      <c r="E2547" s="171" t="s">
        <v>19</v>
      </c>
      <c r="F2547" s="172" t="s">
        <v>4570</v>
      </c>
      <c r="H2547" s="171" t="s">
        <v>19</v>
      </c>
      <c r="I2547" s="173"/>
      <c r="L2547" s="170"/>
      <c r="M2547" s="174"/>
      <c r="T2547" s="175"/>
      <c r="AT2547" s="171" t="s">
        <v>226</v>
      </c>
      <c r="AU2547" s="171" t="s">
        <v>79</v>
      </c>
      <c r="AV2547" s="14" t="s">
        <v>77</v>
      </c>
      <c r="AW2547" s="14" t="s">
        <v>31</v>
      </c>
      <c r="AX2547" s="14" t="s">
        <v>69</v>
      </c>
      <c r="AY2547" s="171" t="s">
        <v>212</v>
      </c>
    </row>
    <row r="2548" spans="2:65" s="12" customFormat="1">
      <c r="B2548" s="152"/>
      <c r="D2548" s="150" t="s">
        <v>226</v>
      </c>
      <c r="E2548" s="153" t="s">
        <v>19</v>
      </c>
      <c r="F2548" s="154" t="s">
        <v>4765</v>
      </c>
      <c r="H2548" s="155">
        <v>70</v>
      </c>
      <c r="I2548" s="156"/>
      <c r="L2548" s="152"/>
      <c r="M2548" s="157"/>
      <c r="T2548" s="158"/>
      <c r="AT2548" s="153" t="s">
        <v>226</v>
      </c>
      <c r="AU2548" s="153" t="s">
        <v>79</v>
      </c>
      <c r="AV2548" s="12" t="s">
        <v>79</v>
      </c>
      <c r="AW2548" s="12" t="s">
        <v>31</v>
      </c>
      <c r="AX2548" s="12" t="s">
        <v>69</v>
      </c>
      <c r="AY2548" s="153" t="s">
        <v>212</v>
      </c>
    </row>
    <row r="2549" spans="2:65" s="12" customFormat="1">
      <c r="B2549" s="152"/>
      <c r="D2549" s="150" t="s">
        <v>226</v>
      </c>
      <c r="E2549" s="153" t="s">
        <v>19</v>
      </c>
      <c r="F2549" s="154" t="s">
        <v>4322</v>
      </c>
      <c r="H2549" s="155">
        <v>20</v>
      </c>
      <c r="I2549" s="156"/>
      <c r="L2549" s="152"/>
      <c r="M2549" s="157"/>
      <c r="T2549" s="158"/>
      <c r="AT2549" s="153" t="s">
        <v>226</v>
      </c>
      <c r="AU2549" s="153" t="s">
        <v>79</v>
      </c>
      <c r="AV2549" s="12" t="s">
        <v>79</v>
      </c>
      <c r="AW2549" s="12" t="s">
        <v>31</v>
      </c>
      <c r="AX2549" s="12" t="s">
        <v>69</v>
      </c>
      <c r="AY2549" s="153" t="s">
        <v>212</v>
      </c>
    </row>
    <row r="2550" spans="2:65" s="13" customFormat="1">
      <c r="B2550" s="159"/>
      <c r="D2550" s="150" t="s">
        <v>226</v>
      </c>
      <c r="E2550" s="160" t="s">
        <v>19</v>
      </c>
      <c r="F2550" s="161" t="s">
        <v>228</v>
      </c>
      <c r="H2550" s="162">
        <v>90</v>
      </c>
      <c r="I2550" s="163"/>
      <c r="L2550" s="159"/>
      <c r="M2550" s="164"/>
      <c r="T2550" s="165"/>
      <c r="AT2550" s="160" t="s">
        <v>226</v>
      </c>
      <c r="AU2550" s="160" t="s">
        <v>79</v>
      </c>
      <c r="AV2550" s="13" t="s">
        <v>229</v>
      </c>
      <c r="AW2550" s="13" t="s">
        <v>31</v>
      </c>
      <c r="AX2550" s="13" t="s">
        <v>77</v>
      </c>
      <c r="AY2550" s="160" t="s">
        <v>212</v>
      </c>
    </row>
    <row r="2551" spans="2:65" s="1" customFormat="1" ht="37.9" customHeight="1">
      <c r="B2551" s="34"/>
      <c r="C2551" s="133" t="s">
        <v>4766</v>
      </c>
      <c r="D2551" s="133" t="s">
        <v>215</v>
      </c>
      <c r="E2551" s="134" t="s">
        <v>4767</v>
      </c>
      <c r="F2551" s="135" t="s">
        <v>4768</v>
      </c>
      <c r="G2551" s="136" t="s">
        <v>624</v>
      </c>
      <c r="H2551" s="137">
        <v>25</v>
      </c>
      <c r="I2551" s="138"/>
      <c r="J2551" s="139">
        <f>ROUND(I2551*H2551,2)</f>
        <v>0</v>
      </c>
      <c r="K2551" s="135" t="s">
        <v>219</v>
      </c>
      <c r="L2551" s="34"/>
      <c r="M2551" s="140" t="s">
        <v>19</v>
      </c>
      <c r="N2551" s="141" t="s">
        <v>40</v>
      </c>
      <c r="P2551" s="142">
        <f>O2551*H2551</f>
        <v>0</v>
      </c>
      <c r="Q2551" s="142">
        <v>1.6800000000000001E-3</v>
      </c>
      <c r="R2551" s="142">
        <f>Q2551*H2551</f>
        <v>4.2000000000000003E-2</v>
      </c>
      <c r="S2551" s="142">
        <v>4.2500000000000003E-3</v>
      </c>
      <c r="T2551" s="143">
        <f>S2551*H2551</f>
        <v>0.10625000000000001</v>
      </c>
      <c r="AR2551" s="144" t="s">
        <v>316</v>
      </c>
      <c r="AT2551" s="144" t="s">
        <v>215</v>
      </c>
      <c r="AU2551" s="144" t="s">
        <v>79</v>
      </c>
      <c r="AY2551" s="19" t="s">
        <v>212</v>
      </c>
      <c r="BE2551" s="145">
        <f>IF(N2551="základní",J2551,0)</f>
        <v>0</v>
      </c>
      <c r="BF2551" s="145">
        <f>IF(N2551="snížená",J2551,0)</f>
        <v>0</v>
      </c>
      <c r="BG2551" s="145">
        <f>IF(N2551="zákl. přenesená",J2551,0)</f>
        <v>0</v>
      </c>
      <c r="BH2551" s="145">
        <f>IF(N2551="sníž. přenesená",J2551,0)</f>
        <v>0</v>
      </c>
      <c r="BI2551" s="145">
        <f>IF(N2551="nulová",J2551,0)</f>
        <v>0</v>
      </c>
      <c r="BJ2551" s="19" t="s">
        <v>77</v>
      </c>
      <c r="BK2551" s="145">
        <f>ROUND(I2551*H2551,2)</f>
        <v>0</v>
      </c>
      <c r="BL2551" s="19" t="s">
        <v>316</v>
      </c>
      <c r="BM2551" s="144" t="s">
        <v>4769</v>
      </c>
    </row>
    <row r="2552" spans="2:65" s="1" customFormat="1">
      <c r="B2552" s="34"/>
      <c r="D2552" s="146" t="s">
        <v>222</v>
      </c>
      <c r="F2552" s="147" t="s">
        <v>4770</v>
      </c>
      <c r="I2552" s="148"/>
      <c r="L2552" s="34"/>
      <c r="M2552" s="149"/>
      <c r="T2552" s="55"/>
      <c r="AT2552" s="19" t="s">
        <v>222</v>
      </c>
      <c r="AU2552" s="19" t="s">
        <v>79</v>
      </c>
    </row>
    <row r="2553" spans="2:65" s="1" customFormat="1" ht="39">
      <c r="B2553" s="34"/>
      <c r="D2553" s="150" t="s">
        <v>224</v>
      </c>
      <c r="F2553" s="151" t="s">
        <v>4279</v>
      </c>
      <c r="I2553" s="148"/>
      <c r="L2553" s="34"/>
      <c r="M2553" s="149"/>
      <c r="T2553" s="55"/>
      <c r="AT2553" s="19" t="s">
        <v>224</v>
      </c>
      <c r="AU2553" s="19" t="s">
        <v>79</v>
      </c>
    </row>
    <row r="2554" spans="2:65" s="14" customFormat="1">
      <c r="B2554" s="170"/>
      <c r="D2554" s="150" t="s">
        <v>226</v>
      </c>
      <c r="E2554" s="171" t="s">
        <v>19</v>
      </c>
      <c r="F2554" s="172" t="s">
        <v>4570</v>
      </c>
      <c r="H2554" s="171" t="s">
        <v>19</v>
      </c>
      <c r="I2554" s="173"/>
      <c r="L2554" s="170"/>
      <c r="M2554" s="174"/>
      <c r="T2554" s="175"/>
      <c r="AT2554" s="171" t="s">
        <v>226</v>
      </c>
      <c r="AU2554" s="171" t="s">
        <v>79</v>
      </c>
      <c r="AV2554" s="14" t="s">
        <v>77</v>
      </c>
      <c r="AW2554" s="14" t="s">
        <v>31</v>
      </c>
      <c r="AX2554" s="14" t="s">
        <v>69</v>
      </c>
      <c r="AY2554" s="171" t="s">
        <v>212</v>
      </c>
    </row>
    <row r="2555" spans="2:65" s="12" customFormat="1">
      <c r="B2555" s="152"/>
      <c r="D2555" s="150" t="s">
        <v>226</v>
      </c>
      <c r="E2555" s="153" t="s">
        <v>19</v>
      </c>
      <c r="F2555" s="154" t="s">
        <v>4771</v>
      </c>
      <c r="H2555" s="155">
        <v>10</v>
      </c>
      <c r="I2555" s="156"/>
      <c r="L2555" s="152"/>
      <c r="M2555" s="157"/>
      <c r="T2555" s="158"/>
      <c r="AT2555" s="153" t="s">
        <v>226</v>
      </c>
      <c r="AU2555" s="153" t="s">
        <v>79</v>
      </c>
      <c r="AV2555" s="12" t="s">
        <v>79</v>
      </c>
      <c r="AW2555" s="12" t="s">
        <v>31</v>
      </c>
      <c r="AX2555" s="12" t="s">
        <v>69</v>
      </c>
      <c r="AY2555" s="153" t="s">
        <v>212</v>
      </c>
    </row>
    <row r="2556" spans="2:65" s="12" customFormat="1">
      <c r="B2556" s="152"/>
      <c r="D2556" s="150" t="s">
        <v>226</v>
      </c>
      <c r="E2556" s="153" t="s">
        <v>19</v>
      </c>
      <c r="F2556" s="154" t="s">
        <v>4772</v>
      </c>
      <c r="H2556" s="155">
        <v>15</v>
      </c>
      <c r="I2556" s="156"/>
      <c r="L2556" s="152"/>
      <c r="M2556" s="157"/>
      <c r="T2556" s="158"/>
      <c r="AT2556" s="153" t="s">
        <v>226</v>
      </c>
      <c r="AU2556" s="153" t="s">
        <v>79</v>
      </c>
      <c r="AV2556" s="12" t="s">
        <v>79</v>
      </c>
      <c r="AW2556" s="12" t="s">
        <v>31</v>
      </c>
      <c r="AX2556" s="12" t="s">
        <v>69</v>
      </c>
      <c r="AY2556" s="153" t="s">
        <v>212</v>
      </c>
    </row>
    <row r="2557" spans="2:65" s="13" customFormat="1">
      <c r="B2557" s="159"/>
      <c r="D2557" s="150" t="s">
        <v>226</v>
      </c>
      <c r="E2557" s="160" t="s">
        <v>19</v>
      </c>
      <c r="F2557" s="161" t="s">
        <v>228</v>
      </c>
      <c r="H2557" s="162">
        <v>25</v>
      </c>
      <c r="I2557" s="163"/>
      <c r="L2557" s="159"/>
      <c r="M2557" s="164"/>
      <c r="T2557" s="165"/>
      <c r="AT2557" s="160" t="s">
        <v>226</v>
      </c>
      <c r="AU2557" s="160" t="s">
        <v>79</v>
      </c>
      <c r="AV2557" s="13" t="s">
        <v>229</v>
      </c>
      <c r="AW2557" s="13" t="s">
        <v>31</v>
      </c>
      <c r="AX2557" s="13" t="s">
        <v>77</v>
      </c>
      <c r="AY2557" s="160" t="s">
        <v>212</v>
      </c>
    </row>
    <row r="2558" spans="2:65" s="1" customFormat="1" ht="37.9" customHeight="1">
      <c r="B2558" s="34"/>
      <c r="C2558" s="133" t="s">
        <v>4773</v>
      </c>
      <c r="D2558" s="133" t="s">
        <v>215</v>
      </c>
      <c r="E2558" s="134" t="s">
        <v>4774</v>
      </c>
      <c r="F2558" s="135" t="s">
        <v>4775</v>
      </c>
      <c r="G2558" s="136" t="s">
        <v>624</v>
      </c>
      <c r="H2558" s="137">
        <v>20</v>
      </c>
      <c r="I2558" s="138"/>
      <c r="J2558" s="139">
        <f>ROUND(I2558*H2558,2)</f>
        <v>0</v>
      </c>
      <c r="K2558" s="135" t="s">
        <v>219</v>
      </c>
      <c r="L2558" s="34"/>
      <c r="M2558" s="140" t="s">
        <v>19</v>
      </c>
      <c r="N2558" s="141" t="s">
        <v>40</v>
      </c>
      <c r="P2558" s="142">
        <f>O2558*H2558</f>
        <v>0</v>
      </c>
      <c r="Q2558" s="142">
        <v>2.2899999999999999E-3</v>
      </c>
      <c r="R2558" s="142">
        <f>Q2558*H2558</f>
        <v>4.58E-2</v>
      </c>
      <c r="S2558" s="142">
        <v>8.5000000000000006E-3</v>
      </c>
      <c r="T2558" s="143">
        <f>S2558*H2558</f>
        <v>0.17</v>
      </c>
      <c r="AR2558" s="144" t="s">
        <v>316</v>
      </c>
      <c r="AT2558" s="144" t="s">
        <v>215</v>
      </c>
      <c r="AU2558" s="144" t="s">
        <v>79</v>
      </c>
      <c r="AY2558" s="19" t="s">
        <v>212</v>
      </c>
      <c r="BE2558" s="145">
        <f>IF(N2558="základní",J2558,0)</f>
        <v>0</v>
      </c>
      <c r="BF2558" s="145">
        <f>IF(N2558="snížená",J2558,0)</f>
        <v>0</v>
      </c>
      <c r="BG2558" s="145">
        <f>IF(N2558="zákl. přenesená",J2558,0)</f>
        <v>0</v>
      </c>
      <c r="BH2558" s="145">
        <f>IF(N2558="sníž. přenesená",J2558,0)</f>
        <v>0</v>
      </c>
      <c r="BI2558" s="145">
        <f>IF(N2558="nulová",J2558,0)</f>
        <v>0</v>
      </c>
      <c r="BJ2558" s="19" t="s">
        <v>77</v>
      </c>
      <c r="BK2558" s="145">
        <f>ROUND(I2558*H2558,2)</f>
        <v>0</v>
      </c>
      <c r="BL2558" s="19" t="s">
        <v>316</v>
      </c>
      <c r="BM2558" s="144" t="s">
        <v>4776</v>
      </c>
    </row>
    <row r="2559" spans="2:65" s="1" customFormat="1">
      <c r="B2559" s="34"/>
      <c r="D2559" s="146" t="s">
        <v>222</v>
      </c>
      <c r="F2559" s="147" t="s">
        <v>4777</v>
      </c>
      <c r="I2559" s="148"/>
      <c r="L2559" s="34"/>
      <c r="M2559" s="149"/>
      <c r="T2559" s="55"/>
      <c r="AT2559" s="19" t="s">
        <v>222</v>
      </c>
      <c r="AU2559" s="19" t="s">
        <v>79</v>
      </c>
    </row>
    <row r="2560" spans="2:65" s="1" customFormat="1" ht="39">
      <c r="B2560" s="34"/>
      <c r="D2560" s="150" t="s">
        <v>224</v>
      </c>
      <c r="F2560" s="151" t="s">
        <v>4279</v>
      </c>
      <c r="I2560" s="148"/>
      <c r="L2560" s="34"/>
      <c r="M2560" s="149"/>
      <c r="T2560" s="55"/>
      <c r="AT2560" s="19" t="s">
        <v>224</v>
      </c>
      <c r="AU2560" s="19" t="s">
        <v>79</v>
      </c>
    </row>
    <row r="2561" spans="2:65" s="14" customFormat="1">
      <c r="B2561" s="170"/>
      <c r="D2561" s="150" t="s">
        <v>226</v>
      </c>
      <c r="E2561" s="171" t="s">
        <v>19</v>
      </c>
      <c r="F2561" s="172" t="s">
        <v>4570</v>
      </c>
      <c r="H2561" s="171" t="s">
        <v>19</v>
      </c>
      <c r="I2561" s="173"/>
      <c r="L2561" s="170"/>
      <c r="M2561" s="174"/>
      <c r="T2561" s="175"/>
      <c r="AT2561" s="171" t="s">
        <v>226</v>
      </c>
      <c r="AU2561" s="171" t="s">
        <v>79</v>
      </c>
      <c r="AV2561" s="14" t="s">
        <v>77</v>
      </c>
      <c r="AW2561" s="14" t="s">
        <v>31</v>
      </c>
      <c r="AX2561" s="14" t="s">
        <v>69</v>
      </c>
      <c r="AY2561" s="171" t="s">
        <v>212</v>
      </c>
    </row>
    <row r="2562" spans="2:65" s="12" customFormat="1">
      <c r="B2562" s="152"/>
      <c r="D2562" s="150" t="s">
        <v>226</v>
      </c>
      <c r="E2562" s="153" t="s">
        <v>19</v>
      </c>
      <c r="F2562" s="154" t="s">
        <v>4778</v>
      </c>
      <c r="H2562" s="155">
        <v>5</v>
      </c>
      <c r="I2562" s="156"/>
      <c r="L2562" s="152"/>
      <c r="M2562" s="157"/>
      <c r="T2562" s="158"/>
      <c r="AT2562" s="153" t="s">
        <v>226</v>
      </c>
      <c r="AU2562" s="153" t="s">
        <v>79</v>
      </c>
      <c r="AV2562" s="12" t="s">
        <v>79</v>
      </c>
      <c r="AW2562" s="12" t="s">
        <v>31</v>
      </c>
      <c r="AX2562" s="12" t="s">
        <v>69</v>
      </c>
      <c r="AY2562" s="153" t="s">
        <v>212</v>
      </c>
    </row>
    <row r="2563" spans="2:65" s="12" customFormat="1">
      <c r="B2563" s="152"/>
      <c r="D2563" s="150" t="s">
        <v>226</v>
      </c>
      <c r="E2563" s="153" t="s">
        <v>19</v>
      </c>
      <c r="F2563" s="154" t="s">
        <v>4772</v>
      </c>
      <c r="H2563" s="155">
        <v>15</v>
      </c>
      <c r="I2563" s="156"/>
      <c r="L2563" s="152"/>
      <c r="M2563" s="157"/>
      <c r="T2563" s="158"/>
      <c r="AT2563" s="153" t="s">
        <v>226</v>
      </c>
      <c r="AU2563" s="153" t="s">
        <v>79</v>
      </c>
      <c r="AV2563" s="12" t="s">
        <v>79</v>
      </c>
      <c r="AW2563" s="12" t="s">
        <v>31</v>
      </c>
      <c r="AX2563" s="12" t="s">
        <v>69</v>
      </c>
      <c r="AY2563" s="153" t="s">
        <v>212</v>
      </c>
    </row>
    <row r="2564" spans="2:65" s="13" customFormat="1">
      <c r="B2564" s="159"/>
      <c r="D2564" s="150" t="s">
        <v>226</v>
      </c>
      <c r="E2564" s="160" t="s">
        <v>19</v>
      </c>
      <c r="F2564" s="161" t="s">
        <v>228</v>
      </c>
      <c r="H2564" s="162">
        <v>20</v>
      </c>
      <c r="I2564" s="163"/>
      <c r="L2564" s="159"/>
      <c r="M2564" s="164"/>
      <c r="T2564" s="165"/>
      <c r="AT2564" s="160" t="s">
        <v>226</v>
      </c>
      <c r="AU2564" s="160" t="s">
        <v>79</v>
      </c>
      <c r="AV2564" s="13" t="s">
        <v>229</v>
      </c>
      <c r="AW2564" s="13" t="s">
        <v>31</v>
      </c>
      <c r="AX2564" s="13" t="s">
        <v>77</v>
      </c>
      <c r="AY2564" s="160" t="s">
        <v>212</v>
      </c>
    </row>
    <row r="2565" spans="2:65" s="1" customFormat="1" ht="37.9" customHeight="1">
      <c r="B2565" s="34"/>
      <c r="C2565" s="133" t="s">
        <v>4779</v>
      </c>
      <c r="D2565" s="133" t="s">
        <v>215</v>
      </c>
      <c r="E2565" s="134" t="s">
        <v>4780</v>
      </c>
      <c r="F2565" s="135" t="s">
        <v>4781</v>
      </c>
      <c r="G2565" s="136" t="s">
        <v>624</v>
      </c>
      <c r="H2565" s="137">
        <v>15</v>
      </c>
      <c r="I2565" s="138"/>
      <c r="J2565" s="139">
        <f>ROUND(I2565*H2565,2)</f>
        <v>0</v>
      </c>
      <c r="K2565" s="135" t="s">
        <v>219</v>
      </c>
      <c r="L2565" s="34"/>
      <c r="M2565" s="140" t="s">
        <v>19</v>
      </c>
      <c r="N2565" s="141" t="s">
        <v>40</v>
      </c>
      <c r="P2565" s="142">
        <f>O2565*H2565</f>
        <v>0</v>
      </c>
      <c r="Q2565" s="142">
        <v>1.15E-3</v>
      </c>
      <c r="R2565" s="142">
        <f>Q2565*H2565</f>
        <v>1.7250000000000001E-2</v>
      </c>
      <c r="S2565" s="142">
        <v>2.8E-3</v>
      </c>
      <c r="T2565" s="143">
        <f>S2565*H2565</f>
        <v>4.2000000000000003E-2</v>
      </c>
      <c r="AR2565" s="144" t="s">
        <v>316</v>
      </c>
      <c r="AT2565" s="144" t="s">
        <v>215</v>
      </c>
      <c r="AU2565" s="144" t="s">
        <v>79</v>
      </c>
      <c r="AY2565" s="19" t="s">
        <v>212</v>
      </c>
      <c r="BE2565" s="145">
        <f>IF(N2565="základní",J2565,0)</f>
        <v>0</v>
      </c>
      <c r="BF2565" s="145">
        <f>IF(N2565="snížená",J2565,0)</f>
        <v>0</v>
      </c>
      <c r="BG2565" s="145">
        <f>IF(N2565="zákl. přenesená",J2565,0)</f>
        <v>0</v>
      </c>
      <c r="BH2565" s="145">
        <f>IF(N2565="sníž. přenesená",J2565,0)</f>
        <v>0</v>
      </c>
      <c r="BI2565" s="145">
        <f>IF(N2565="nulová",J2565,0)</f>
        <v>0</v>
      </c>
      <c r="BJ2565" s="19" t="s">
        <v>77</v>
      </c>
      <c r="BK2565" s="145">
        <f>ROUND(I2565*H2565,2)</f>
        <v>0</v>
      </c>
      <c r="BL2565" s="19" t="s">
        <v>316</v>
      </c>
      <c r="BM2565" s="144" t="s">
        <v>4782</v>
      </c>
    </row>
    <row r="2566" spans="2:65" s="1" customFormat="1">
      <c r="B2566" s="34"/>
      <c r="D2566" s="146" t="s">
        <v>222</v>
      </c>
      <c r="F2566" s="147" t="s">
        <v>4783</v>
      </c>
      <c r="I2566" s="148"/>
      <c r="L2566" s="34"/>
      <c r="M2566" s="149"/>
      <c r="T2566" s="55"/>
      <c r="AT2566" s="19" t="s">
        <v>222</v>
      </c>
      <c r="AU2566" s="19" t="s">
        <v>79</v>
      </c>
    </row>
    <row r="2567" spans="2:65" s="1" customFormat="1" ht="48.75">
      <c r="B2567" s="34"/>
      <c r="D2567" s="150" t="s">
        <v>224</v>
      </c>
      <c r="F2567" s="151" t="s">
        <v>4569</v>
      </c>
      <c r="I2567" s="148"/>
      <c r="L2567" s="34"/>
      <c r="M2567" s="149"/>
      <c r="T2567" s="55"/>
      <c r="AT2567" s="19" t="s">
        <v>224</v>
      </c>
      <c r="AU2567" s="19" t="s">
        <v>79</v>
      </c>
    </row>
    <row r="2568" spans="2:65" s="14" customFormat="1">
      <c r="B2568" s="170"/>
      <c r="D2568" s="150" t="s">
        <v>226</v>
      </c>
      <c r="E2568" s="171" t="s">
        <v>19</v>
      </c>
      <c r="F2568" s="172" t="s">
        <v>4570</v>
      </c>
      <c r="H2568" s="171" t="s">
        <v>19</v>
      </c>
      <c r="I2568" s="173"/>
      <c r="L2568" s="170"/>
      <c r="M2568" s="174"/>
      <c r="T2568" s="175"/>
      <c r="AT2568" s="171" t="s">
        <v>226</v>
      </c>
      <c r="AU2568" s="171" t="s">
        <v>79</v>
      </c>
      <c r="AV2568" s="14" t="s">
        <v>77</v>
      </c>
      <c r="AW2568" s="14" t="s">
        <v>31</v>
      </c>
      <c r="AX2568" s="14" t="s">
        <v>69</v>
      </c>
      <c r="AY2568" s="171" t="s">
        <v>212</v>
      </c>
    </row>
    <row r="2569" spans="2:65" s="12" customFormat="1">
      <c r="B2569" s="152"/>
      <c r="D2569" s="150" t="s">
        <v>226</v>
      </c>
      <c r="E2569" s="153" t="s">
        <v>19</v>
      </c>
      <c r="F2569" s="154" t="s">
        <v>4771</v>
      </c>
      <c r="H2569" s="155">
        <v>10</v>
      </c>
      <c r="I2569" s="156"/>
      <c r="L2569" s="152"/>
      <c r="M2569" s="157"/>
      <c r="T2569" s="158"/>
      <c r="AT2569" s="153" t="s">
        <v>226</v>
      </c>
      <c r="AU2569" s="153" t="s">
        <v>79</v>
      </c>
      <c r="AV2569" s="12" t="s">
        <v>79</v>
      </c>
      <c r="AW2569" s="12" t="s">
        <v>31</v>
      </c>
      <c r="AX2569" s="12" t="s">
        <v>69</v>
      </c>
      <c r="AY2569" s="153" t="s">
        <v>212</v>
      </c>
    </row>
    <row r="2570" spans="2:65" s="12" customFormat="1">
      <c r="B2570" s="152"/>
      <c r="D2570" s="150" t="s">
        <v>226</v>
      </c>
      <c r="E2570" s="153" t="s">
        <v>19</v>
      </c>
      <c r="F2570" s="154" t="s">
        <v>4332</v>
      </c>
      <c r="H2570" s="155">
        <v>5</v>
      </c>
      <c r="I2570" s="156"/>
      <c r="L2570" s="152"/>
      <c r="M2570" s="157"/>
      <c r="T2570" s="158"/>
      <c r="AT2570" s="153" t="s">
        <v>226</v>
      </c>
      <c r="AU2570" s="153" t="s">
        <v>79</v>
      </c>
      <c r="AV2570" s="12" t="s">
        <v>79</v>
      </c>
      <c r="AW2570" s="12" t="s">
        <v>31</v>
      </c>
      <c r="AX2570" s="12" t="s">
        <v>69</v>
      </c>
      <c r="AY2570" s="153" t="s">
        <v>212</v>
      </c>
    </row>
    <row r="2571" spans="2:65" s="13" customFormat="1">
      <c r="B2571" s="159"/>
      <c r="D2571" s="150" t="s">
        <v>226</v>
      </c>
      <c r="E2571" s="160" t="s">
        <v>19</v>
      </c>
      <c r="F2571" s="161" t="s">
        <v>228</v>
      </c>
      <c r="H2571" s="162">
        <v>15</v>
      </c>
      <c r="I2571" s="163"/>
      <c r="L2571" s="159"/>
      <c r="M2571" s="164"/>
      <c r="T2571" s="165"/>
      <c r="AT2571" s="160" t="s">
        <v>226</v>
      </c>
      <c r="AU2571" s="160" t="s">
        <v>79</v>
      </c>
      <c r="AV2571" s="13" t="s">
        <v>229</v>
      </c>
      <c r="AW2571" s="13" t="s">
        <v>31</v>
      </c>
      <c r="AX2571" s="13" t="s">
        <v>77</v>
      </c>
      <c r="AY2571" s="160" t="s">
        <v>212</v>
      </c>
    </row>
    <row r="2572" spans="2:65" s="1" customFormat="1" ht="37.9" customHeight="1">
      <c r="B2572" s="34"/>
      <c r="C2572" s="133" t="s">
        <v>4784</v>
      </c>
      <c r="D2572" s="133" t="s">
        <v>215</v>
      </c>
      <c r="E2572" s="134" t="s">
        <v>4785</v>
      </c>
      <c r="F2572" s="135" t="s">
        <v>4786</v>
      </c>
      <c r="G2572" s="136" t="s">
        <v>624</v>
      </c>
      <c r="H2572" s="137">
        <v>8</v>
      </c>
      <c r="I2572" s="138"/>
      <c r="J2572" s="139">
        <f>ROUND(I2572*H2572,2)</f>
        <v>0</v>
      </c>
      <c r="K2572" s="135" t="s">
        <v>219</v>
      </c>
      <c r="L2572" s="34"/>
      <c r="M2572" s="140" t="s">
        <v>19</v>
      </c>
      <c r="N2572" s="141" t="s">
        <v>40</v>
      </c>
      <c r="P2572" s="142">
        <f>O2572*H2572</f>
        <v>0</v>
      </c>
      <c r="Q2572" s="142">
        <v>1.9E-3</v>
      </c>
      <c r="R2572" s="142">
        <f>Q2572*H2572</f>
        <v>1.52E-2</v>
      </c>
      <c r="S2572" s="142">
        <v>7.0000000000000001E-3</v>
      </c>
      <c r="T2572" s="143">
        <f>S2572*H2572</f>
        <v>5.6000000000000001E-2</v>
      </c>
      <c r="AR2572" s="144" t="s">
        <v>316</v>
      </c>
      <c r="AT2572" s="144" t="s">
        <v>215</v>
      </c>
      <c r="AU2572" s="144" t="s">
        <v>79</v>
      </c>
      <c r="AY2572" s="19" t="s">
        <v>212</v>
      </c>
      <c r="BE2572" s="145">
        <f>IF(N2572="základní",J2572,0)</f>
        <v>0</v>
      </c>
      <c r="BF2572" s="145">
        <f>IF(N2572="snížená",J2572,0)</f>
        <v>0</v>
      </c>
      <c r="BG2572" s="145">
        <f>IF(N2572="zákl. přenesená",J2572,0)</f>
        <v>0</v>
      </c>
      <c r="BH2572" s="145">
        <f>IF(N2572="sníž. přenesená",J2572,0)</f>
        <v>0</v>
      </c>
      <c r="BI2572" s="145">
        <f>IF(N2572="nulová",J2572,0)</f>
        <v>0</v>
      </c>
      <c r="BJ2572" s="19" t="s">
        <v>77</v>
      </c>
      <c r="BK2572" s="145">
        <f>ROUND(I2572*H2572,2)</f>
        <v>0</v>
      </c>
      <c r="BL2572" s="19" t="s">
        <v>316</v>
      </c>
      <c r="BM2572" s="144" t="s">
        <v>4787</v>
      </c>
    </row>
    <row r="2573" spans="2:65" s="1" customFormat="1">
      <c r="B2573" s="34"/>
      <c r="D2573" s="146" t="s">
        <v>222</v>
      </c>
      <c r="F2573" s="147" t="s">
        <v>4788</v>
      </c>
      <c r="I2573" s="148"/>
      <c r="L2573" s="34"/>
      <c r="M2573" s="149"/>
      <c r="T2573" s="55"/>
      <c r="AT2573" s="19" t="s">
        <v>222</v>
      </c>
      <c r="AU2573" s="19" t="s">
        <v>79</v>
      </c>
    </row>
    <row r="2574" spans="2:65" s="1" customFormat="1" ht="39">
      <c r="B2574" s="34"/>
      <c r="D2574" s="150" t="s">
        <v>224</v>
      </c>
      <c r="F2574" s="151" t="s">
        <v>4279</v>
      </c>
      <c r="I2574" s="148"/>
      <c r="L2574" s="34"/>
      <c r="M2574" s="149"/>
      <c r="T2574" s="55"/>
      <c r="AT2574" s="19" t="s">
        <v>224</v>
      </c>
      <c r="AU2574" s="19" t="s">
        <v>79</v>
      </c>
    </row>
    <row r="2575" spans="2:65" s="14" customFormat="1">
      <c r="B2575" s="170"/>
      <c r="D2575" s="150" t="s">
        <v>226</v>
      </c>
      <c r="E2575" s="171" t="s">
        <v>19</v>
      </c>
      <c r="F2575" s="172" t="s">
        <v>4570</v>
      </c>
      <c r="H2575" s="171" t="s">
        <v>19</v>
      </c>
      <c r="I2575" s="173"/>
      <c r="L2575" s="170"/>
      <c r="M2575" s="174"/>
      <c r="T2575" s="175"/>
      <c r="AT2575" s="171" t="s">
        <v>226</v>
      </c>
      <c r="AU2575" s="171" t="s">
        <v>79</v>
      </c>
      <c r="AV2575" s="14" t="s">
        <v>77</v>
      </c>
      <c r="AW2575" s="14" t="s">
        <v>31</v>
      </c>
      <c r="AX2575" s="14" t="s">
        <v>69</v>
      </c>
      <c r="AY2575" s="171" t="s">
        <v>212</v>
      </c>
    </row>
    <row r="2576" spans="2:65" s="12" customFormat="1">
      <c r="B2576" s="152"/>
      <c r="D2576" s="150" t="s">
        <v>226</v>
      </c>
      <c r="E2576" s="153" t="s">
        <v>19</v>
      </c>
      <c r="F2576" s="154" t="s">
        <v>4778</v>
      </c>
      <c r="H2576" s="155">
        <v>5</v>
      </c>
      <c r="I2576" s="156"/>
      <c r="L2576" s="152"/>
      <c r="M2576" s="157"/>
      <c r="T2576" s="158"/>
      <c r="AT2576" s="153" t="s">
        <v>226</v>
      </c>
      <c r="AU2576" s="153" t="s">
        <v>79</v>
      </c>
      <c r="AV2576" s="12" t="s">
        <v>79</v>
      </c>
      <c r="AW2576" s="12" t="s">
        <v>31</v>
      </c>
      <c r="AX2576" s="12" t="s">
        <v>69</v>
      </c>
      <c r="AY2576" s="153" t="s">
        <v>212</v>
      </c>
    </row>
    <row r="2577" spans="2:65" s="12" customFormat="1">
      <c r="B2577" s="152"/>
      <c r="D2577" s="150" t="s">
        <v>226</v>
      </c>
      <c r="E2577" s="153" t="s">
        <v>19</v>
      </c>
      <c r="F2577" s="154" t="s">
        <v>4789</v>
      </c>
      <c r="H2577" s="155">
        <v>3</v>
      </c>
      <c r="I2577" s="156"/>
      <c r="L2577" s="152"/>
      <c r="M2577" s="157"/>
      <c r="T2577" s="158"/>
      <c r="AT2577" s="153" t="s">
        <v>226</v>
      </c>
      <c r="AU2577" s="153" t="s">
        <v>79</v>
      </c>
      <c r="AV2577" s="12" t="s">
        <v>79</v>
      </c>
      <c r="AW2577" s="12" t="s">
        <v>31</v>
      </c>
      <c r="AX2577" s="12" t="s">
        <v>69</v>
      </c>
      <c r="AY2577" s="153" t="s">
        <v>212</v>
      </c>
    </row>
    <row r="2578" spans="2:65" s="13" customFormat="1">
      <c r="B2578" s="159"/>
      <c r="D2578" s="150" t="s">
        <v>226</v>
      </c>
      <c r="E2578" s="160" t="s">
        <v>19</v>
      </c>
      <c r="F2578" s="161" t="s">
        <v>228</v>
      </c>
      <c r="H2578" s="162">
        <v>8</v>
      </c>
      <c r="I2578" s="163"/>
      <c r="L2578" s="159"/>
      <c r="M2578" s="164"/>
      <c r="T2578" s="165"/>
      <c r="AT2578" s="160" t="s">
        <v>226</v>
      </c>
      <c r="AU2578" s="160" t="s">
        <v>79</v>
      </c>
      <c r="AV2578" s="13" t="s">
        <v>229</v>
      </c>
      <c r="AW2578" s="13" t="s">
        <v>31</v>
      </c>
      <c r="AX2578" s="13" t="s">
        <v>77</v>
      </c>
      <c r="AY2578" s="160" t="s">
        <v>212</v>
      </c>
    </row>
    <row r="2579" spans="2:65" s="1" customFormat="1" ht="37.9" customHeight="1">
      <c r="B2579" s="34"/>
      <c r="C2579" s="133" t="s">
        <v>4790</v>
      </c>
      <c r="D2579" s="133" t="s">
        <v>215</v>
      </c>
      <c r="E2579" s="134" t="s">
        <v>4791</v>
      </c>
      <c r="F2579" s="135" t="s">
        <v>4792</v>
      </c>
      <c r="G2579" s="136" t="s">
        <v>624</v>
      </c>
      <c r="H2579" s="137">
        <v>6</v>
      </c>
      <c r="I2579" s="138"/>
      <c r="J2579" s="139">
        <f>ROUND(I2579*H2579,2)</f>
        <v>0</v>
      </c>
      <c r="K2579" s="135" t="s">
        <v>219</v>
      </c>
      <c r="L2579" s="34"/>
      <c r="M2579" s="140" t="s">
        <v>19</v>
      </c>
      <c r="N2579" s="141" t="s">
        <v>40</v>
      </c>
      <c r="P2579" s="142">
        <f>O2579*H2579</f>
        <v>0</v>
      </c>
      <c r="Q2579" s="142">
        <v>2.5899999999999999E-3</v>
      </c>
      <c r="R2579" s="142">
        <f>Q2579*H2579</f>
        <v>1.5539999999999998E-2</v>
      </c>
      <c r="S2579" s="142">
        <v>1.4E-2</v>
      </c>
      <c r="T2579" s="143">
        <f>S2579*H2579</f>
        <v>8.4000000000000005E-2</v>
      </c>
      <c r="AR2579" s="144" t="s">
        <v>316</v>
      </c>
      <c r="AT2579" s="144" t="s">
        <v>215</v>
      </c>
      <c r="AU2579" s="144" t="s">
        <v>79</v>
      </c>
      <c r="AY2579" s="19" t="s">
        <v>212</v>
      </c>
      <c r="BE2579" s="145">
        <f>IF(N2579="základní",J2579,0)</f>
        <v>0</v>
      </c>
      <c r="BF2579" s="145">
        <f>IF(N2579="snížená",J2579,0)</f>
        <v>0</v>
      </c>
      <c r="BG2579" s="145">
        <f>IF(N2579="zákl. přenesená",J2579,0)</f>
        <v>0</v>
      </c>
      <c r="BH2579" s="145">
        <f>IF(N2579="sníž. přenesená",J2579,0)</f>
        <v>0</v>
      </c>
      <c r="BI2579" s="145">
        <f>IF(N2579="nulová",J2579,0)</f>
        <v>0</v>
      </c>
      <c r="BJ2579" s="19" t="s">
        <v>77</v>
      </c>
      <c r="BK2579" s="145">
        <f>ROUND(I2579*H2579,2)</f>
        <v>0</v>
      </c>
      <c r="BL2579" s="19" t="s">
        <v>316</v>
      </c>
      <c r="BM2579" s="144" t="s">
        <v>4793</v>
      </c>
    </row>
    <row r="2580" spans="2:65" s="1" customFormat="1">
      <c r="B2580" s="34"/>
      <c r="D2580" s="146" t="s">
        <v>222</v>
      </c>
      <c r="F2580" s="147" t="s">
        <v>4794</v>
      </c>
      <c r="I2580" s="148"/>
      <c r="L2580" s="34"/>
      <c r="M2580" s="149"/>
      <c r="T2580" s="55"/>
      <c r="AT2580" s="19" t="s">
        <v>222</v>
      </c>
      <c r="AU2580" s="19" t="s">
        <v>79</v>
      </c>
    </row>
    <row r="2581" spans="2:65" s="1" customFormat="1" ht="39">
      <c r="B2581" s="34"/>
      <c r="D2581" s="150" t="s">
        <v>224</v>
      </c>
      <c r="F2581" s="151" t="s">
        <v>4279</v>
      </c>
      <c r="I2581" s="148"/>
      <c r="L2581" s="34"/>
      <c r="M2581" s="149"/>
      <c r="T2581" s="55"/>
      <c r="AT2581" s="19" t="s">
        <v>224</v>
      </c>
      <c r="AU2581" s="19" t="s">
        <v>79</v>
      </c>
    </row>
    <row r="2582" spans="2:65" s="14" customFormat="1">
      <c r="B2582" s="170"/>
      <c r="D2582" s="150" t="s">
        <v>226</v>
      </c>
      <c r="E2582" s="171" t="s">
        <v>19</v>
      </c>
      <c r="F2582" s="172" t="s">
        <v>4570</v>
      </c>
      <c r="H2582" s="171" t="s">
        <v>19</v>
      </c>
      <c r="I2582" s="173"/>
      <c r="L2582" s="170"/>
      <c r="M2582" s="174"/>
      <c r="T2582" s="175"/>
      <c r="AT2582" s="171" t="s">
        <v>226</v>
      </c>
      <c r="AU2582" s="171" t="s">
        <v>79</v>
      </c>
      <c r="AV2582" s="14" t="s">
        <v>77</v>
      </c>
      <c r="AW2582" s="14" t="s">
        <v>31</v>
      </c>
      <c r="AX2582" s="14" t="s">
        <v>69</v>
      </c>
      <c r="AY2582" s="171" t="s">
        <v>212</v>
      </c>
    </row>
    <row r="2583" spans="2:65" s="12" customFormat="1">
      <c r="B2583" s="152"/>
      <c r="D2583" s="150" t="s">
        <v>226</v>
      </c>
      <c r="E2583" s="153" t="s">
        <v>19</v>
      </c>
      <c r="F2583" s="154" t="s">
        <v>4795</v>
      </c>
      <c r="H2583" s="155">
        <v>3</v>
      </c>
      <c r="I2583" s="156"/>
      <c r="L2583" s="152"/>
      <c r="M2583" s="157"/>
      <c r="T2583" s="158"/>
      <c r="AT2583" s="153" t="s">
        <v>226</v>
      </c>
      <c r="AU2583" s="153" t="s">
        <v>79</v>
      </c>
      <c r="AV2583" s="12" t="s">
        <v>79</v>
      </c>
      <c r="AW2583" s="12" t="s">
        <v>31</v>
      </c>
      <c r="AX2583" s="12" t="s">
        <v>69</v>
      </c>
      <c r="AY2583" s="153" t="s">
        <v>212</v>
      </c>
    </row>
    <row r="2584" spans="2:65" s="12" customFormat="1">
      <c r="B2584" s="152"/>
      <c r="D2584" s="150" t="s">
        <v>226</v>
      </c>
      <c r="E2584" s="153" t="s">
        <v>19</v>
      </c>
      <c r="F2584" s="154" t="s">
        <v>4789</v>
      </c>
      <c r="H2584" s="155">
        <v>3</v>
      </c>
      <c r="I2584" s="156"/>
      <c r="L2584" s="152"/>
      <c r="M2584" s="157"/>
      <c r="T2584" s="158"/>
      <c r="AT2584" s="153" t="s">
        <v>226</v>
      </c>
      <c r="AU2584" s="153" t="s">
        <v>79</v>
      </c>
      <c r="AV2584" s="12" t="s">
        <v>79</v>
      </c>
      <c r="AW2584" s="12" t="s">
        <v>31</v>
      </c>
      <c r="AX2584" s="12" t="s">
        <v>69</v>
      </c>
      <c r="AY2584" s="153" t="s">
        <v>212</v>
      </c>
    </row>
    <row r="2585" spans="2:65" s="13" customFormat="1">
      <c r="B2585" s="159"/>
      <c r="D2585" s="150" t="s">
        <v>226</v>
      </c>
      <c r="E2585" s="160" t="s">
        <v>19</v>
      </c>
      <c r="F2585" s="161" t="s">
        <v>228</v>
      </c>
      <c r="H2585" s="162">
        <v>6</v>
      </c>
      <c r="I2585" s="163"/>
      <c r="L2585" s="159"/>
      <c r="M2585" s="164"/>
      <c r="T2585" s="165"/>
      <c r="AT2585" s="160" t="s">
        <v>226</v>
      </c>
      <c r="AU2585" s="160" t="s">
        <v>79</v>
      </c>
      <c r="AV2585" s="13" t="s">
        <v>229</v>
      </c>
      <c r="AW2585" s="13" t="s">
        <v>31</v>
      </c>
      <c r="AX2585" s="13" t="s">
        <v>77</v>
      </c>
      <c r="AY2585" s="160" t="s">
        <v>212</v>
      </c>
    </row>
    <row r="2586" spans="2:65" s="1" customFormat="1" ht="33" customHeight="1">
      <c r="B2586" s="34"/>
      <c r="C2586" s="133" t="s">
        <v>4796</v>
      </c>
      <c r="D2586" s="133" t="s">
        <v>215</v>
      </c>
      <c r="E2586" s="134" t="s">
        <v>4797</v>
      </c>
      <c r="F2586" s="135" t="s">
        <v>4798</v>
      </c>
      <c r="G2586" s="136" t="s">
        <v>495</v>
      </c>
      <c r="H2586" s="137">
        <v>651.15099999999995</v>
      </c>
      <c r="I2586" s="138"/>
      <c r="J2586" s="139">
        <f>ROUND(I2586*H2586,2)</f>
        <v>0</v>
      </c>
      <c r="K2586" s="135" t="s">
        <v>219</v>
      </c>
      <c r="L2586" s="34"/>
      <c r="M2586" s="140" t="s">
        <v>19</v>
      </c>
      <c r="N2586" s="141" t="s">
        <v>40</v>
      </c>
      <c r="P2586" s="142">
        <f>O2586*H2586</f>
        <v>0</v>
      </c>
      <c r="Q2586" s="142">
        <v>2.4680000000000001E-2</v>
      </c>
      <c r="R2586" s="142">
        <f>Q2586*H2586</f>
        <v>16.070406679999998</v>
      </c>
      <c r="S2586" s="142">
        <v>0</v>
      </c>
      <c r="T2586" s="143">
        <f>S2586*H2586</f>
        <v>0</v>
      </c>
      <c r="AR2586" s="144" t="s">
        <v>316</v>
      </c>
      <c r="AT2586" s="144" t="s">
        <v>215</v>
      </c>
      <c r="AU2586" s="144" t="s">
        <v>79</v>
      </c>
      <c r="AY2586" s="19" t="s">
        <v>212</v>
      </c>
      <c r="BE2586" s="145">
        <f>IF(N2586="základní",J2586,0)</f>
        <v>0</v>
      </c>
      <c r="BF2586" s="145">
        <f>IF(N2586="snížená",J2586,0)</f>
        <v>0</v>
      </c>
      <c r="BG2586" s="145">
        <f>IF(N2586="zákl. přenesená",J2586,0)</f>
        <v>0</v>
      </c>
      <c r="BH2586" s="145">
        <f>IF(N2586="sníž. přenesená",J2586,0)</f>
        <v>0</v>
      </c>
      <c r="BI2586" s="145">
        <f>IF(N2586="nulová",J2586,0)</f>
        <v>0</v>
      </c>
      <c r="BJ2586" s="19" t="s">
        <v>77</v>
      </c>
      <c r="BK2586" s="145">
        <f>ROUND(I2586*H2586,2)</f>
        <v>0</v>
      </c>
      <c r="BL2586" s="19" t="s">
        <v>316</v>
      </c>
      <c r="BM2586" s="144" t="s">
        <v>4799</v>
      </c>
    </row>
    <row r="2587" spans="2:65" s="1" customFormat="1">
      <c r="B2587" s="34"/>
      <c r="D2587" s="146" t="s">
        <v>222</v>
      </c>
      <c r="F2587" s="147" t="s">
        <v>4800</v>
      </c>
      <c r="I2587" s="148"/>
      <c r="L2587" s="34"/>
      <c r="M2587" s="149"/>
      <c r="T2587" s="55"/>
      <c r="AT2587" s="19" t="s">
        <v>222</v>
      </c>
      <c r="AU2587" s="19" t="s">
        <v>79</v>
      </c>
    </row>
    <row r="2588" spans="2:65" s="14" customFormat="1">
      <c r="B2588" s="170"/>
      <c r="D2588" s="150" t="s">
        <v>226</v>
      </c>
      <c r="E2588" s="171" t="s">
        <v>19</v>
      </c>
      <c r="F2588" s="172" t="s">
        <v>4801</v>
      </c>
      <c r="H2588" s="171" t="s">
        <v>19</v>
      </c>
      <c r="I2588" s="173"/>
      <c r="L2588" s="170"/>
      <c r="M2588" s="174"/>
      <c r="T2588" s="175"/>
      <c r="AT2588" s="171" t="s">
        <v>226</v>
      </c>
      <c r="AU2588" s="171" t="s">
        <v>79</v>
      </c>
      <c r="AV2588" s="14" t="s">
        <v>77</v>
      </c>
      <c r="AW2588" s="14" t="s">
        <v>31</v>
      </c>
      <c r="AX2588" s="14" t="s">
        <v>69</v>
      </c>
      <c r="AY2588" s="171" t="s">
        <v>212</v>
      </c>
    </row>
    <row r="2589" spans="2:65" s="12" customFormat="1">
      <c r="B2589" s="152"/>
      <c r="D2589" s="150" t="s">
        <v>226</v>
      </c>
      <c r="E2589" s="153" t="s">
        <v>19</v>
      </c>
      <c r="F2589" s="154" t="s">
        <v>4802</v>
      </c>
      <c r="H2589" s="155">
        <v>24.614999999999998</v>
      </c>
      <c r="I2589" s="156"/>
      <c r="L2589" s="152"/>
      <c r="M2589" s="157"/>
      <c r="T2589" s="158"/>
      <c r="AT2589" s="153" t="s">
        <v>226</v>
      </c>
      <c r="AU2589" s="153" t="s">
        <v>79</v>
      </c>
      <c r="AV2589" s="12" t="s">
        <v>79</v>
      </c>
      <c r="AW2589" s="12" t="s">
        <v>31</v>
      </c>
      <c r="AX2589" s="12" t="s">
        <v>69</v>
      </c>
      <c r="AY2589" s="153" t="s">
        <v>212</v>
      </c>
    </row>
    <row r="2590" spans="2:65" s="12" customFormat="1">
      <c r="B2590" s="152"/>
      <c r="D2590" s="150" t="s">
        <v>226</v>
      </c>
      <c r="E2590" s="153" t="s">
        <v>19</v>
      </c>
      <c r="F2590" s="154" t="s">
        <v>4803</v>
      </c>
      <c r="H2590" s="155">
        <v>63.877000000000002</v>
      </c>
      <c r="I2590" s="156"/>
      <c r="L2590" s="152"/>
      <c r="M2590" s="157"/>
      <c r="T2590" s="158"/>
      <c r="AT2590" s="153" t="s">
        <v>226</v>
      </c>
      <c r="AU2590" s="153" t="s">
        <v>79</v>
      </c>
      <c r="AV2590" s="12" t="s">
        <v>79</v>
      </c>
      <c r="AW2590" s="12" t="s">
        <v>31</v>
      </c>
      <c r="AX2590" s="12" t="s">
        <v>69</v>
      </c>
      <c r="AY2590" s="153" t="s">
        <v>212</v>
      </c>
    </row>
    <row r="2591" spans="2:65" s="12" customFormat="1">
      <c r="B2591" s="152"/>
      <c r="D2591" s="150" t="s">
        <v>226</v>
      </c>
      <c r="E2591" s="153" t="s">
        <v>19</v>
      </c>
      <c r="F2591" s="154" t="s">
        <v>4804</v>
      </c>
      <c r="H2591" s="155">
        <v>58.664000000000001</v>
      </c>
      <c r="I2591" s="156"/>
      <c r="L2591" s="152"/>
      <c r="M2591" s="157"/>
      <c r="T2591" s="158"/>
      <c r="AT2591" s="153" t="s">
        <v>226</v>
      </c>
      <c r="AU2591" s="153" t="s">
        <v>79</v>
      </c>
      <c r="AV2591" s="12" t="s">
        <v>79</v>
      </c>
      <c r="AW2591" s="12" t="s">
        <v>31</v>
      </c>
      <c r="AX2591" s="12" t="s">
        <v>69</v>
      </c>
      <c r="AY2591" s="153" t="s">
        <v>212</v>
      </c>
    </row>
    <row r="2592" spans="2:65" s="12" customFormat="1">
      <c r="B2592" s="152"/>
      <c r="D2592" s="150" t="s">
        <v>226</v>
      </c>
      <c r="E2592" s="153" t="s">
        <v>19</v>
      </c>
      <c r="F2592" s="154" t="s">
        <v>4805</v>
      </c>
      <c r="H2592" s="155">
        <v>64.42</v>
      </c>
      <c r="I2592" s="156"/>
      <c r="L2592" s="152"/>
      <c r="M2592" s="157"/>
      <c r="T2592" s="158"/>
      <c r="AT2592" s="153" t="s">
        <v>226</v>
      </c>
      <c r="AU2592" s="153" t="s">
        <v>79</v>
      </c>
      <c r="AV2592" s="12" t="s">
        <v>79</v>
      </c>
      <c r="AW2592" s="12" t="s">
        <v>31</v>
      </c>
      <c r="AX2592" s="12" t="s">
        <v>69</v>
      </c>
      <c r="AY2592" s="153" t="s">
        <v>212</v>
      </c>
    </row>
    <row r="2593" spans="2:65" s="12" customFormat="1">
      <c r="B2593" s="152"/>
      <c r="D2593" s="150" t="s">
        <v>226</v>
      </c>
      <c r="E2593" s="153" t="s">
        <v>19</v>
      </c>
      <c r="F2593" s="154" t="s">
        <v>4806</v>
      </c>
      <c r="H2593" s="155">
        <v>75.055000000000007</v>
      </c>
      <c r="I2593" s="156"/>
      <c r="L2593" s="152"/>
      <c r="M2593" s="157"/>
      <c r="T2593" s="158"/>
      <c r="AT2593" s="153" t="s">
        <v>226</v>
      </c>
      <c r="AU2593" s="153" t="s">
        <v>79</v>
      </c>
      <c r="AV2593" s="12" t="s">
        <v>79</v>
      </c>
      <c r="AW2593" s="12" t="s">
        <v>31</v>
      </c>
      <c r="AX2593" s="12" t="s">
        <v>69</v>
      </c>
      <c r="AY2593" s="153" t="s">
        <v>212</v>
      </c>
    </row>
    <row r="2594" spans="2:65" s="12" customFormat="1">
      <c r="B2594" s="152"/>
      <c r="D2594" s="150" t="s">
        <v>226</v>
      </c>
      <c r="E2594" s="153" t="s">
        <v>19</v>
      </c>
      <c r="F2594" s="154" t="s">
        <v>4807</v>
      </c>
      <c r="H2594" s="155">
        <v>70.72</v>
      </c>
      <c r="I2594" s="156"/>
      <c r="L2594" s="152"/>
      <c r="M2594" s="157"/>
      <c r="T2594" s="158"/>
      <c r="AT2594" s="153" t="s">
        <v>226</v>
      </c>
      <c r="AU2594" s="153" t="s">
        <v>79</v>
      </c>
      <c r="AV2594" s="12" t="s">
        <v>79</v>
      </c>
      <c r="AW2594" s="12" t="s">
        <v>31</v>
      </c>
      <c r="AX2594" s="12" t="s">
        <v>69</v>
      </c>
      <c r="AY2594" s="153" t="s">
        <v>212</v>
      </c>
    </row>
    <row r="2595" spans="2:65" s="12" customFormat="1">
      <c r="B2595" s="152"/>
      <c r="D2595" s="150" t="s">
        <v>226</v>
      </c>
      <c r="E2595" s="153" t="s">
        <v>19</v>
      </c>
      <c r="F2595" s="154" t="s">
        <v>4808</v>
      </c>
      <c r="H2595" s="155">
        <v>78.299000000000007</v>
      </c>
      <c r="I2595" s="156"/>
      <c r="L2595" s="152"/>
      <c r="M2595" s="157"/>
      <c r="T2595" s="158"/>
      <c r="AT2595" s="153" t="s">
        <v>226</v>
      </c>
      <c r="AU2595" s="153" t="s">
        <v>79</v>
      </c>
      <c r="AV2595" s="12" t="s">
        <v>79</v>
      </c>
      <c r="AW2595" s="12" t="s">
        <v>31</v>
      </c>
      <c r="AX2595" s="12" t="s">
        <v>69</v>
      </c>
      <c r="AY2595" s="153" t="s">
        <v>212</v>
      </c>
    </row>
    <row r="2596" spans="2:65" s="12" customFormat="1">
      <c r="B2596" s="152"/>
      <c r="D2596" s="150" t="s">
        <v>226</v>
      </c>
      <c r="E2596" s="153" t="s">
        <v>19</v>
      </c>
      <c r="F2596" s="154" t="s">
        <v>4809</v>
      </c>
      <c r="H2596" s="155">
        <v>215.501</v>
      </c>
      <c r="I2596" s="156"/>
      <c r="L2596" s="152"/>
      <c r="M2596" s="157"/>
      <c r="T2596" s="158"/>
      <c r="AT2596" s="153" t="s">
        <v>226</v>
      </c>
      <c r="AU2596" s="153" t="s">
        <v>79</v>
      </c>
      <c r="AV2596" s="12" t="s">
        <v>79</v>
      </c>
      <c r="AW2596" s="12" t="s">
        <v>31</v>
      </c>
      <c r="AX2596" s="12" t="s">
        <v>69</v>
      </c>
      <c r="AY2596" s="153" t="s">
        <v>212</v>
      </c>
    </row>
    <row r="2597" spans="2:65" s="13" customFormat="1">
      <c r="B2597" s="159"/>
      <c r="D2597" s="150" t="s">
        <v>226</v>
      </c>
      <c r="E2597" s="160" t="s">
        <v>19</v>
      </c>
      <c r="F2597" s="161" t="s">
        <v>228</v>
      </c>
      <c r="H2597" s="162">
        <v>651.15099999999995</v>
      </c>
      <c r="I2597" s="163"/>
      <c r="L2597" s="159"/>
      <c r="M2597" s="164"/>
      <c r="T2597" s="165"/>
      <c r="AT2597" s="160" t="s">
        <v>226</v>
      </c>
      <c r="AU2597" s="160" t="s">
        <v>79</v>
      </c>
      <c r="AV2597" s="13" t="s">
        <v>229</v>
      </c>
      <c r="AW2597" s="13" t="s">
        <v>31</v>
      </c>
      <c r="AX2597" s="13" t="s">
        <v>77</v>
      </c>
      <c r="AY2597" s="160" t="s">
        <v>212</v>
      </c>
    </row>
    <row r="2598" spans="2:65" s="1" customFormat="1" ht="24.2" customHeight="1">
      <c r="B2598" s="34"/>
      <c r="C2598" s="133" t="s">
        <v>4810</v>
      </c>
      <c r="D2598" s="133" t="s">
        <v>215</v>
      </c>
      <c r="E2598" s="134" t="s">
        <v>4811</v>
      </c>
      <c r="F2598" s="135" t="s">
        <v>4812</v>
      </c>
      <c r="G2598" s="136" t="s">
        <v>495</v>
      </c>
      <c r="H2598" s="137">
        <v>16.768999999999998</v>
      </c>
      <c r="I2598" s="138"/>
      <c r="J2598" s="139">
        <f>ROUND(I2598*H2598,2)</f>
        <v>0</v>
      </c>
      <c r="K2598" s="135" t="s">
        <v>219</v>
      </c>
      <c r="L2598" s="34"/>
      <c r="M2598" s="140" t="s">
        <v>19</v>
      </c>
      <c r="N2598" s="141" t="s">
        <v>40</v>
      </c>
      <c r="P2598" s="142">
        <f>O2598*H2598</f>
        <v>0</v>
      </c>
      <c r="Q2598" s="142">
        <v>1.4500000000000001E-2</v>
      </c>
      <c r="R2598" s="142">
        <f>Q2598*H2598</f>
        <v>0.24315049999999999</v>
      </c>
      <c r="S2598" s="142">
        <v>0</v>
      </c>
      <c r="T2598" s="143">
        <f>S2598*H2598</f>
        <v>0</v>
      </c>
      <c r="AR2598" s="144" t="s">
        <v>316</v>
      </c>
      <c r="AT2598" s="144" t="s">
        <v>215</v>
      </c>
      <c r="AU2598" s="144" t="s">
        <v>79</v>
      </c>
      <c r="AY2598" s="19" t="s">
        <v>212</v>
      </c>
      <c r="BE2598" s="145">
        <f>IF(N2598="základní",J2598,0)</f>
        <v>0</v>
      </c>
      <c r="BF2598" s="145">
        <f>IF(N2598="snížená",J2598,0)</f>
        <v>0</v>
      </c>
      <c r="BG2598" s="145">
        <f>IF(N2598="zákl. přenesená",J2598,0)</f>
        <v>0</v>
      </c>
      <c r="BH2598" s="145">
        <f>IF(N2598="sníž. přenesená",J2598,0)</f>
        <v>0</v>
      </c>
      <c r="BI2598" s="145">
        <f>IF(N2598="nulová",J2598,0)</f>
        <v>0</v>
      </c>
      <c r="BJ2598" s="19" t="s">
        <v>77</v>
      </c>
      <c r="BK2598" s="145">
        <f>ROUND(I2598*H2598,2)</f>
        <v>0</v>
      </c>
      <c r="BL2598" s="19" t="s">
        <v>316</v>
      </c>
      <c r="BM2598" s="144" t="s">
        <v>4813</v>
      </c>
    </row>
    <row r="2599" spans="2:65" s="1" customFormat="1">
      <c r="B2599" s="34"/>
      <c r="D2599" s="146" t="s">
        <v>222</v>
      </c>
      <c r="F2599" s="147" t="s">
        <v>4814</v>
      </c>
      <c r="I2599" s="148"/>
      <c r="L2599" s="34"/>
      <c r="M2599" s="149"/>
      <c r="T2599" s="55"/>
      <c r="AT2599" s="19" t="s">
        <v>222</v>
      </c>
      <c r="AU2599" s="19" t="s">
        <v>79</v>
      </c>
    </row>
    <row r="2600" spans="2:65" s="12" customFormat="1">
      <c r="B2600" s="152"/>
      <c r="D2600" s="150" t="s">
        <v>226</v>
      </c>
      <c r="E2600" s="153" t="s">
        <v>19</v>
      </c>
      <c r="F2600" s="154" t="s">
        <v>4815</v>
      </c>
      <c r="H2600" s="155">
        <v>1.57</v>
      </c>
      <c r="I2600" s="156"/>
      <c r="L2600" s="152"/>
      <c r="M2600" s="157"/>
      <c r="T2600" s="158"/>
      <c r="AT2600" s="153" t="s">
        <v>226</v>
      </c>
      <c r="AU2600" s="153" t="s">
        <v>79</v>
      </c>
      <c r="AV2600" s="12" t="s">
        <v>79</v>
      </c>
      <c r="AW2600" s="12" t="s">
        <v>31</v>
      </c>
      <c r="AX2600" s="12" t="s">
        <v>69</v>
      </c>
      <c r="AY2600" s="153" t="s">
        <v>212</v>
      </c>
    </row>
    <row r="2601" spans="2:65" s="12" customFormat="1">
      <c r="B2601" s="152"/>
      <c r="D2601" s="150" t="s">
        <v>226</v>
      </c>
      <c r="E2601" s="153" t="s">
        <v>19</v>
      </c>
      <c r="F2601" s="154" t="s">
        <v>4816</v>
      </c>
      <c r="H2601" s="155">
        <v>15.199</v>
      </c>
      <c r="I2601" s="156"/>
      <c r="L2601" s="152"/>
      <c r="M2601" s="157"/>
      <c r="T2601" s="158"/>
      <c r="AT2601" s="153" t="s">
        <v>226</v>
      </c>
      <c r="AU2601" s="153" t="s">
        <v>79</v>
      </c>
      <c r="AV2601" s="12" t="s">
        <v>79</v>
      </c>
      <c r="AW2601" s="12" t="s">
        <v>31</v>
      </c>
      <c r="AX2601" s="12" t="s">
        <v>69</v>
      </c>
      <c r="AY2601" s="153" t="s">
        <v>212</v>
      </c>
    </row>
    <row r="2602" spans="2:65" s="13" customFormat="1">
      <c r="B2602" s="159"/>
      <c r="D2602" s="150" t="s">
        <v>226</v>
      </c>
      <c r="E2602" s="160" t="s">
        <v>19</v>
      </c>
      <c r="F2602" s="161" t="s">
        <v>228</v>
      </c>
      <c r="H2602" s="162">
        <v>16.768999999999998</v>
      </c>
      <c r="I2602" s="163"/>
      <c r="L2602" s="159"/>
      <c r="M2602" s="164"/>
      <c r="T2602" s="165"/>
      <c r="AT2602" s="160" t="s">
        <v>226</v>
      </c>
      <c r="AU2602" s="160" t="s">
        <v>79</v>
      </c>
      <c r="AV2602" s="13" t="s">
        <v>229</v>
      </c>
      <c r="AW2602" s="13" t="s">
        <v>31</v>
      </c>
      <c r="AX2602" s="13" t="s">
        <v>77</v>
      </c>
      <c r="AY2602" s="160" t="s">
        <v>212</v>
      </c>
    </row>
    <row r="2603" spans="2:65" s="1" customFormat="1" ht="24.2" customHeight="1">
      <c r="B2603" s="34"/>
      <c r="C2603" s="133" t="s">
        <v>4817</v>
      </c>
      <c r="D2603" s="133" t="s">
        <v>215</v>
      </c>
      <c r="E2603" s="134" t="s">
        <v>4818</v>
      </c>
      <c r="F2603" s="135" t="s">
        <v>4819</v>
      </c>
      <c r="G2603" s="136" t="s">
        <v>495</v>
      </c>
      <c r="H2603" s="137">
        <v>156.93899999999999</v>
      </c>
      <c r="I2603" s="138"/>
      <c r="J2603" s="139">
        <f>ROUND(I2603*H2603,2)</f>
        <v>0</v>
      </c>
      <c r="K2603" s="135" t="s">
        <v>219</v>
      </c>
      <c r="L2603" s="34"/>
      <c r="M2603" s="140" t="s">
        <v>19</v>
      </c>
      <c r="N2603" s="141" t="s">
        <v>40</v>
      </c>
      <c r="P2603" s="142">
        <f>O2603*H2603</f>
        <v>0</v>
      </c>
      <c r="Q2603" s="142">
        <v>2.5059999999999999E-2</v>
      </c>
      <c r="R2603" s="142">
        <f>Q2603*H2603</f>
        <v>3.9328913399999998</v>
      </c>
      <c r="S2603" s="142">
        <v>0</v>
      </c>
      <c r="T2603" s="143">
        <f>S2603*H2603</f>
        <v>0</v>
      </c>
      <c r="AR2603" s="144" t="s">
        <v>316</v>
      </c>
      <c r="AT2603" s="144" t="s">
        <v>215</v>
      </c>
      <c r="AU2603" s="144" t="s">
        <v>79</v>
      </c>
      <c r="AY2603" s="19" t="s">
        <v>212</v>
      </c>
      <c r="BE2603" s="145">
        <f>IF(N2603="základní",J2603,0)</f>
        <v>0</v>
      </c>
      <c r="BF2603" s="145">
        <f>IF(N2603="snížená",J2603,0)</f>
        <v>0</v>
      </c>
      <c r="BG2603" s="145">
        <f>IF(N2603="zákl. přenesená",J2603,0)</f>
        <v>0</v>
      </c>
      <c r="BH2603" s="145">
        <f>IF(N2603="sníž. přenesená",J2603,0)</f>
        <v>0</v>
      </c>
      <c r="BI2603" s="145">
        <f>IF(N2603="nulová",J2603,0)</f>
        <v>0</v>
      </c>
      <c r="BJ2603" s="19" t="s">
        <v>77</v>
      </c>
      <c r="BK2603" s="145">
        <f>ROUND(I2603*H2603,2)</f>
        <v>0</v>
      </c>
      <c r="BL2603" s="19" t="s">
        <v>316</v>
      </c>
      <c r="BM2603" s="144" t="s">
        <v>4820</v>
      </c>
    </row>
    <row r="2604" spans="2:65" s="1" customFormat="1">
      <c r="B2604" s="34"/>
      <c r="D2604" s="146" t="s">
        <v>222</v>
      </c>
      <c r="F2604" s="147" t="s">
        <v>4821</v>
      </c>
      <c r="I2604" s="148"/>
      <c r="L2604" s="34"/>
      <c r="M2604" s="149"/>
      <c r="T2604" s="55"/>
      <c r="AT2604" s="19" t="s">
        <v>222</v>
      </c>
      <c r="AU2604" s="19" t="s">
        <v>79</v>
      </c>
    </row>
    <row r="2605" spans="2:65" s="14" customFormat="1">
      <c r="B2605" s="170"/>
      <c r="D2605" s="150" t="s">
        <v>226</v>
      </c>
      <c r="E2605" s="171" t="s">
        <v>19</v>
      </c>
      <c r="F2605" s="172" t="s">
        <v>4822</v>
      </c>
      <c r="H2605" s="171" t="s">
        <v>19</v>
      </c>
      <c r="I2605" s="173"/>
      <c r="L2605" s="170"/>
      <c r="M2605" s="174"/>
      <c r="T2605" s="175"/>
      <c r="AT2605" s="171" t="s">
        <v>226</v>
      </c>
      <c r="AU2605" s="171" t="s">
        <v>79</v>
      </c>
      <c r="AV2605" s="14" t="s">
        <v>77</v>
      </c>
      <c r="AW2605" s="14" t="s">
        <v>31</v>
      </c>
      <c r="AX2605" s="14" t="s">
        <v>69</v>
      </c>
      <c r="AY2605" s="171" t="s">
        <v>212</v>
      </c>
    </row>
    <row r="2606" spans="2:65" s="14" customFormat="1">
      <c r="B2606" s="170"/>
      <c r="D2606" s="150" t="s">
        <v>226</v>
      </c>
      <c r="E2606" s="171" t="s">
        <v>19</v>
      </c>
      <c r="F2606" s="172" t="s">
        <v>4823</v>
      </c>
      <c r="H2606" s="171" t="s">
        <v>19</v>
      </c>
      <c r="I2606" s="173"/>
      <c r="L2606" s="170"/>
      <c r="M2606" s="174"/>
      <c r="T2606" s="175"/>
      <c r="AT2606" s="171" t="s">
        <v>226</v>
      </c>
      <c r="AU2606" s="171" t="s">
        <v>79</v>
      </c>
      <c r="AV2606" s="14" t="s">
        <v>77</v>
      </c>
      <c r="AW2606" s="14" t="s">
        <v>31</v>
      </c>
      <c r="AX2606" s="14" t="s">
        <v>69</v>
      </c>
      <c r="AY2606" s="171" t="s">
        <v>212</v>
      </c>
    </row>
    <row r="2607" spans="2:65" s="12" customFormat="1">
      <c r="B2607" s="152"/>
      <c r="D2607" s="150" t="s">
        <v>226</v>
      </c>
      <c r="E2607" s="153" t="s">
        <v>19</v>
      </c>
      <c r="F2607" s="154" t="s">
        <v>4824</v>
      </c>
      <c r="H2607" s="155">
        <v>17.736000000000001</v>
      </c>
      <c r="I2607" s="156"/>
      <c r="L2607" s="152"/>
      <c r="M2607" s="157"/>
      <c r="T2607" s="158"/>
      <c r="AT2607" s="153" t="s">
        <v>226</v>
      </c>
      <c r="AU2607" s="153" t="s">
        <v>79</v>
      </c>
      <c r="AV2607" s="12" t="s">
        <v>79</v>
      </c>
      <c r="AW2607" s="12" t="s">
        <v>31</v>
      </c>
      <c r="AX2607" s="12" t="s">
        <v>69</v>
      </c>
      <c r="AY2607" s="153" t="s">
        <v>212</v>
      </c>
    </row>
    <row r="2608" spans="2:65" s="12" customFormat="1">
      <c r="B2608" s="152"/>
      <c r="D2608" s="150" t="s">
        <v>226</v>
      </c>
      <c r="E2608" s="153" t="s">
        <v>19</v>
      </c>
      <c r="F2608" s="154" t="s">
        <v>4825</v>
      </c>
      <c r="H2608" s="155">
        <v>19.888000000000002</v>
      </c>
      <c r="I2608" s="156"/>
      <c r="L2608" s="152"/>
      <c r="M2608" s="157"/>
      <c r="T2608" s="158"/>
      <c r="AT2608" s="153" t="s">
        <v>226</v>
      </c>
      <c r="AU2608" s="153" t="s">
        <v>79</v>
      </c>
      <c r="AV2608" s="12" t="s">
        <v>79</v>
      </c>
      <c r="AW2608" s="12" t="s">
        <v>31</v>
      </c>
      <c r="AX2608" s="12" t="s">
        <v>69</v>
      </c>
      <c r="AY2608" s="153" t="s">
        <v>212</v>
      </c>
    </row>
    <row r="2609" spans="2:65" s="12" customFormat="1">
      <c r="B2609" s="152"/>
      <c r="D2609" s="150" t="s">
        <v>226</v>
      </c>
      <c r="E2609" s="153" t="s">
        <v>19</v>
      </c>
      <c r="F2609" s="154" t="s">
        <v>4826</v>
      </c>
      <c r="H2609" s="155">
        <v>19.542000000000002</v>
      </c>
      <c r="I2609" s="156"/>
      <c r="L2609" s="152"/>
      <c r="M2609" s="157"/>
      <c r="T2609" s="158"/>
      <c r="AT2609" s="153" t="s">
        <v>226</v>
      </c>
      <c r="AU2609" s="153" t="s">
        <v>79</v>
      </c>
      <c r="AV2609" s="12" t="s">
        <v>79</v>
      </c>
      <c r="AW2609" s="12" t="s">
        <v>31</v>
      </c>
      <c r="AX2609" s="12" t="s">
        <v>69</v>
      </c>
      <c r="AY2609" s="153" t="s">
        <v>212</v>
      </c>
    </row>
    <row r="2610" spans="2:65" s="12" customFormat="1">
      <c r="B2610" s="152"/>
      <c r="D2610" s="150" t="s">
        <v>226</v>
      </c>
      <c r="E2610" s="153" t="s">
        <v>19</v>
      </c>
      <c r="F2610" s="154" t="s">
        <v>4827</v>
      </c>
      <c r="H2610" s="155">
        <v>19.699000000000002</v>
      </c>
      <c r="I2610" s="156"/>
      <c r="L2610" s="152"/>
      <c r="M2610" s="157"/>
      <c r="T2610" s="158"/>
      <c r="AT2610" s="153" t="s">
        <v>226</v>
      </c>
      <c r="AU2610" s="153" t="s">
        <v>79</v>
      </c>
      <c r="AV2610" s="12" t="s">
        <v>79</v>
      </c>
      <c r="AW2610" s="12" t="s">
        <v>31</v>
      </c>
      <c r="AX2610" s="12" t="s">
        <v>69</v>
      </c>
      <c r="AY2610" s="153" t="s">
        <v>212</v>
      </c>
    </row>
    <row r="2611" spans="2:65" s="12" customFormat="1">
      <c r="B2611" s="152"/>
      <c r="D2611" s="150" t="s">
        <v>226</v>
      </c>
      <c r="E2611" s="153" t="s">
        <v>19</v>
      </c>
      <c r="F2611" s="154" t="s">
        <v>4828</v>
      </c>
      <c r="H2611" s="155">
        <v>19.699000000000002</v>
      </c>
      <c r="I2611" s="156"/>
      <c r="L2611" s="152"/>
      <c r="M2611" s="157"/>
      <c r="T2611" s="158"/>
      <c r="AT2611" s="153" t="s">
        <v>226</v>
      </c>
      <c r="AU2611" s="153" t="s">
        <v>79</v>
      </c>
      <c r="AV2611" s="12" t="s">
        <v>79</v>
      </c>
      <c r="AW2611" s="12" t="s">
        <v>31</v>
      </c>
      <c r="AX2611" s="12" t="s">
        <v>69</v>
      </c>
      <c r="AY2611" s="153" t="s">
        <v>212</v>
      </c>
    </row>
    <row r="2612" spans="2:65" s="12" customFormat="1">
      <c r="B2612" s="152"/>
      <c r="D2612" s="150" t="s">
        <v>226</v>
      </c>
      <c r="E2612" s="153" t="s">
        <v>19</v>
      </c>
      <c r="F2612" s="154" t="s">
        <v>4829</v>
      </c>
      <c r="H2612" s="155">
        <v>19.72</v>
      </c>
      <c r="I2612" s="156"/>
      <c r="L2612" s="152"/>
      <c r="M2612" s="157"/>
      <c r="T2612" s="158"/>
      <c r="AT2612" s="153" t="s">
        <v>226</v>
      </c>
      <c r="AU2612" s="153" t="s">
        <v>79</v>
      </c>
      <c r="AV2612" s="12" t="s">
        <v>79</v>
      </c>
      <c r="AW2612" s="12" t="s">
        <v>31</v>
      </c>
      <c r="AX2612" s="12" t="s">
        <v>69</v>
      </c>
      <c r="AY2612" s="153" t="s">
        <v>212</v>
      </c>
    </row>
    <row r="2613" spans="2:65" s="12" customFormat="1">
      <c r="B2613" s="152"/>
      <c r="D2613" s="150" t="s">
        <v>226</v>
      </c>
      <c r="E2613" s="153" t="s">
        <v>19</v>
      </c>
      <c r="F2613" s="154" t="s">
        <v>4830</v>
      </c>
      <c r="H2613" s="155">
        <v>40.655000000000001</v>
      </c>
      <c r="I2613" s="156"/>
      <c r="L2613" s="152"/>
      <c r="M2613" s="157"/>
      <c r="T2613" s="158"/>
      <c r="AT2613" s="153" t="s">
        <v>226</v>
      </c>
      <c r="AU2613" s="153" t="s">
        <v>79</v>
      </c>
      <c r="AV2613" s="12" t="s">
        <v>79</v>
      </c>
      <c r="AW2613" s="12" t="s">
        <v>31</v>
      </c>
      <c r="AX2613" s="12" t="s">
        <v>69</v>
      </c>
      <c r="AY2613" s="153" t="s">
        <v>212</v>
      </c>
    </row>
    <row r="2614" spans="2:65" s="13" customFormat="1">
      <c r="B2614" s="159"/>
      <c r="D2614" s="150" t="s">
        <v>226</v>
      </c>
      <c r="E2614" s="160" t="s">
        <v>19</v>
      </c>
      <c r="F2614" s="161" t="s">
        <v>228</v>
      </c>
      <c r="H2614" s="162">
        <v>156.93899999999999</v>
      </c>
      <c r="I2614" s="163"/>
      <c r="L2614" s="159"/>
      <c r="M2614" s="164"/>
      <c r="T2614" s="165"/>
      <c r="AT2614" s="160" t="s">
        <v>226</v>
      </c>
      <c r="AU2614" s="160" t="s">
        <v>79</v>
      </c>
      <c r="AV2614" s="13" t="s">
        <v>229</v>
      </c>
      <c r="AW2614" s="13" t="s">
        <v>31</v>
      </c>
      <c r="AX2614" s="13" t="s">
        <v>77</v>
      </c>
      <c r="AY2614" s="160" t="s">
        <v>212</v>
      </c>
    </row>
    <row r="2615" spans="2:65" s="1" customFormat="1" ht="24.2" customHeight="1">
      <c r="B2615" s="34"/>
      <c r="C2615" s="133" t="s">
        <v>4831</v>
      </c>
      <c r="D2615" s="133" t="s">
        <v>215</v>
      </c>
      <c r="E2615" s="134" t="s">
        <v>4832</v>
      </c>
      <c r="F2615" s="135" t="s">
        <v>4833</v>
      </c>
      <c r="G2615" s="136" t="s">
        <v>495</v>
      </c>
      <c r="H2615" s="137">
        <v>319.00299999999999</v>
      </c>
      <c r="I2615" s="138"/>
      <c r="J2615" s="139">
        <f>ROUND(I2615*H2615,2)</f>
        <v>0</v>
      </c>
      <c r="K2615" s="135" t="s">
        <v>219</v>
      </c>
      <c r="L2615" s="34"/>
      <c r="M2615" s="140" t="s">
        <v>19</v>
      </c>
      <c r="N2615" s="141" t="s">
        <v>40</v>
      </c>
      <c r="P2615" s="142">
        <f>O2615*H2615</f>
        <v>0</v>
      </c>
      <c r="Q2615" s="142">
        <v>1E-4</v>
      </c>
      <c r="R2615" s="142">
        <f>Q2615*H2615</f>
        <v>3.1900299999999999E-2</v>
      </c>
      <c r="S2615" s="142">
        <v>0</v>
      </c>
      <c r="T2615" s="143">
        <f>S2615*H2615</f>
        <v>0</v>
      </c>
      <c r="AR2615" s="144" t="s">
        <v>316</v>
      </c>
      <c r="AT2615" s="144" t="s">
        <v>215</v>
      </c>
      <c r="AU2615" s="144" t="s">
        <v>79</v>
      </c>
      <c r="AY2615" s="19" t="s">
        <v>212</v>
      </c>
      <c r="BE2615" s="145">
        <f>IF(N2615="základní",J2615,0)</f>
        <v>0</v>
      </c>
      <c r="BF2615" s="145">
        <f>IF(N2615="snížená",J2615,0)</f>
        <v>0</v>
      </c>
      <c r="BG2615" s="145">
        <f>IF(N2615="zákl. přenesená",J2615,0)</f>
        <v>0</v>
      </c>
      <c r="BH2615" s="145">
        <f>IF(N2615="sníž. přenesená",J2615,0)</f>
        <v>0</v>
      </c>
      <c r="BI2615" s="145">
        <f>IF(N2615="nulová",J2615,0)</f>
        <v>0</v>
      </c>
      <c r="BJ2615" s="19" t="s">
        <v>77</v>
      </c>
      <c r="BK2615" s="145">
        <f>ROUND(I2615*H2615,2)</f>
        <v>0</v>
      </c>
      <c r="BL2615" s="19" t="s">
        <v>316</v>
      </c>
      <c r="BM2615" s="144" t="s">
        <v>4834</v>
      </c>
    </row>
    <row r="2616" spans="2:65" s="1" customFormat="1">
      <c r="B2616" s="34"/>
      <c r="D2616" s="146" t="s">
        <v>222</v>
      </c>
      <c r="F2616" s="147" t="s">
        <v>4835</v>
      </c>
      <c r="I2616" s="148"/>
      <c r="L2616" s="34"/>
      <c r="M2616" s="149"/>
      <c r="T2616" s="55"/>
      <c r="AT2616" s="19" t="s">
        <v>222</v>
      </c>
      <c r="AU2616" s="19" t="s">
        <v>79</v>
      </c>
    </row>
    <row r="2617" spans="2:65" s="14" customFormat="1">
      <c r="B2617" s="170"/>
      <c r="D2617" s="150" t="s">
        <v>226</v>
      </c>
      <c r="E2617" s="171" t="s">
        <v>19</v>
      </c>
      <c r="F2617" s="172" t="s">
        <v>4836</v>
      </c>
      <c r="H2617" s="171" t="s">
        <v>19</v>
      </c>
      <c r="I2617" s="173"/>
      <c r="L2617" s="170"/>
      <c r="M2617" s="174"/>
      <c r="T2617" s="175"/>
      <c r="AT2617" s="171" t="s">
        <v>226</v>
      </c>
      <c r="AU2617" s="171" t="s">
        <v>79</v>
      </c>
      <c r="AV2617" s="14" t="s">
        <v>77</v>
      </c>
      <c r="AW2617" s="14" t="s">
        <v>31</v>
      </c>
      <c r="AX2617" s="14" t="s">
        <v>69</v>
      </c>
      <c r="AY2617" s="171" t="s">
        <v>212</v>
      </c>
    </row>
    <row r="2618" spans="2:65" s="12" customFormat="1">
      <c r="B2618" s="152"/>
      <c r="D2618" s="150" t="s">
        <v>226</v>
      </c>
      <c r="E2618" s="153" t="s">
        <v>19</v>
      </c>
      <c r="F2618" s="154" t="s">
        <v>4837</v>
      </c>
      <c r="H2618" s="155">
        <v>165.43600000000001</v>
      </c>
      <c r="I2618" s="156"/>
      <c r="L2618" s="152"/>
      <c r="M2618" s="157"/>
      <c r="T2618" s="158"/>
      <c r="AT2618" s="153" t="s">
        <v>226</v>
      </c>
      <c r="AU2618" s="153" t="s">
        <v>79</v>
      </c>
      <c r="AV2618" s="12" t="s">
        <v>79</v>
      </c>
      <c r="AW2618" s="12" t="s">
        <v>31</v>
      </c>
      <c r="AX2618" s="12" t="s">
        <v>69</v>
      </c>
      <c r="AY2618" s="153" t="s">
        <v>212</v>
      </c>
    </row>
    <row r="2619" spans="2:65" s="12" customFormat="1">
      <c r="B2619" s="152"/>
      <c r="D2619" s="150" t="s">
        <v>226</v>
      </c>
      <c r="E2619" s="153" t="s">
        <v>19</v>
      </c>
      <c r="F2619" s="154" t="s">
        <v>4838</v>
      </c>
      <c r="H2619" s="155">
        <v>153.56700000000001</v>
      </c>
      <c r="I2619" s="156"/>
      <c r="L2619" s="152"/>
      <c r="M2619" s="157"/>
      <c r="T2619" s="158"/>
      <c r="AT2619" s="153" t="s">
        <v>226</v>
      </c>
      <c r="AU2619" s="153" t="s">
        <v>79</v>
      </c>
      <c r="AV2619" s="12" t="s">
        <v>79</v>
      </c>
      <c r="AW2619" s="12" t="s">
        <v>31</v>
      </c>
      <c r="AX2619" s="12" t="s">
        <v>69</v>
      </c>
      <c r="AY2619" s="153" t="s">
        <v>212</v>
      </c>
    </row>
    <row r="2620" spans="2:65" s="13" customFormat="1">
      <c r="B2620" s="159"/>
      <c r="D2620" s="150" t="s">
        <v>226</v>
      </c>
      <c r="E2620" s="160" t="s">
        <v>19</v>
      </c>
      <c r="F2620" s="161" t="s">
        <v>228</v>
      </c>
      <c r="H2620" s="162">
        <v>319.00299999999999</v>
      </c>
      <c r="I2620" s="163"/>
      <c r="L2620" s="159"/>
      <c r="M2620" s="164"/>
      <c r="T2620" s="165"/>
      <c r="AT2620" s="160" t="s">
        <v>226</v>
      </c>
      <c r="AU2620" s="160" t="s">
        <v>79</v>
      </c>
      <c r="AV2620" s="13" t="s">
        <v>229</v>
      </c>
      <c r="AW2620" s="13" t="s">
        <v>31</v>
      </c>
      <c r="AX2620" s="13" t="s">
        <v>77</v>
      </c>
      <c r="AY2620" s="160" t="s">
        <v>212</v>
      </c>
    </row>
    <row r="2621" spans="2:65" s="1" customFormat="1" ht="16.5" customHeight="1">
      <c r="B2621" s="34"/>
      <c r="C2621" s="133" t="s">
        <v>4839</v>
      </c>
      <c r="D2621" s="133" t="s">
        <v>215</v>
      </c>
      <c r="E2621" s="134" t="s">
        <v>4840</v>
      </c>
      <c r="F2621" s="135" t="s">
        <v>4841</v>
      </c>
      <c r="G2621" s="136" t="s">
        <v>495</v>
      </c>
      <c r="H2621" s="137">
        <v>1.4950000000000001</v>
      </c>
      <c r="I2621" s="138"/>
      <c r="J2621" s="139">
        <f>ROUND(I2621*H2621,2)</f>
        <v>0</v>
      </c>
      <c r="K2621" s="135" t="s">
        <v>219</v>
      </c>
      <c r="L2621" s="34"/>
      <c r="M2621" s="140" t="s">
        <v>19</v>
      </c>
      <c r="N2621" s="141" t="s">
        <v>40</v>
      </c>
      <c r="P2621" s="142">
        <f>O2621*H2621</f>
        <v>0</v>
      </c>
      <c r="Q2621" s="142">
        <v>1.4999999999999999E-4</v>
      </c>
      <c r="R2621" s="142">
        <f>Q2621*H2621</f>
        <v>2.2425E-4</v>
      </c>
      <c r="S2621" s="142">
        <v>0</v>
      </c>
      <c r="T2621" s="143">
        <f>S2621*H2621</f>
        <v>0</v>
      </c>
      <c r="AR2621" s="144" t="s">
        <v>316</v>
      </c>
      <c r="AT2621" s="144" t="s">
        <v>215</v>
      </c>
      <c r="AU2621" s="144" t="s">
        <v>79</v>
      </c>
      <c r="AY2621" s="19" t="s">
        <v>212</v>
      </c>
      <c r="BE2621" s="145">
        <f>IF(N2621="základní",J2621,0)</f>
        <v>0</v>
      </c>
      <c r="BF2621" s="145">
        <f>IF(N2621="snížená",J2621,0)</f>
        <v>0</v>
      </c>
      <c r="BG2621" s="145">
        <f>IF(N2621="zákl. přenesená",J2621,0)</f>
        <v>0</v>
      </c>
      <c r="BH2621" s="145">
        <f>IF(N2621="sníž. přenesená",J2621,0)</f>
        <v>0</v>
      </c>
      <c r="BI2621" s="145">
        <f>IF(N2621="nulová",J2621,0)</f>
        <v>0</v>
      </c>
      <c r="BJ2621" s="19" t="s">
        <v>77</v>
      </c>
      <c r="BK2621" s="145">
        <f>ROUND(I2621*H2621,2)</f>
        <v>0</v>
      </c>
      <c r="BL2621" s="19" t="s">
        <v>316</v>
      </c>
      <c r="BM2621" s="144" t="s">
        <v>4842</v>
      </c>
    </row>
    <row r="2622" spans="2:65" s="1" customFormat="1">
      <c r="B2622" s="34"/>
      <c r="D2622" s="146" t="s">
        <v>222</v>
      </c>
      <c r="F2622" s="147" t="s">
        <v>4843</v>
      </c>
      <c r="I2622" s="148"/>
      <c r="L2622" s="34"/>
      <c r="M2622" s="149"/>
      <c r="T2622" s="55"/>
      <c r="AT2622" s="19" t="s">
        <v>222</v>
      </c>
      <c r="AU2622" s="19" t="s">
        <v>79</v>
      </c>
    </row>
    <row r="2623" spans="2:65" s="14" customFormat="1">
      <c r="B2623" s="170"/>
      <c r="D2623" s="150" t="s">
        <v>226</v>
      </c>
      <c r="E2623" s="171" t="s">
        <v>19</v>
      </c>
      <c r="F2623" s="172" t="s">
        <v>4844</v>
      </c>
      <c r="H2623" s="171" t="s">
        <v>19</v>
      </c>
      <c r="I2623" s="173"/>
      <c r="L2623" s="170"/>
      <c r="M2623" s="174"/>
      <c r="T2623" s="175"/>
      <c r="AT2623" s="171" t="s">
        <v>226</v>
      </c>
      <c r="AU2623" s="171" t="s">
        <v>79</v>
      </c>
      <c r="AV2623" s="14" t="s">
        <v>77</v>
      </c>
      <c r="AW2623" s="14" t="s">
        <v>31</v>
      </c>
      <c r="AX2623" s="14" t="s">
        <v>69</v>
      </c>
      <c r="AY2623" s="171" t="s">
        <v>212</v>
      </c>
    </row>
    <row r="2624" spans="2:65" s="14" customFormat="1">
      <c r="B2624" s="170"/>
      <c r="D2624" s="150" t="s">
        <v>226</v>
      </c>
      <c r="E2624" s="171" t="s">
        <v>19</v>
      </c>
      <c r="F2624" s="172" t="s">
        <v>4845</v>
      </c>
      <c r="H2624" s="171" t="s">
        <v>19</v>
      </c>
      <c r="I2624" s="173"/>
      <c r="L2624" s="170"/>
      <c r="M2624" s="174"/>
      <c r="T2624" s="175"/>
      <c r="AT2624" s="171" t="s">
        <v>226</v>
      </c>
      <c r="AU2624" s="171" t="s">
        <v>79</v>
      </c>
      <c r="AV2624" s="14" t="s">
        <v>77</v>
      </c>
      <c r="AW2624" s="14" t="s">
        <v>31</v>
      </c>
      <c r="AX2624" s="14" t="s">
        <v>69</v>
      </c>
      <c r="AY2624" s="171" t="s">
        <v>212</v>
      </c>
    </row>
    <row r="2625" spans="2:65" s="12" customFormat="1">
      <c r="B2625" s="152"/>
      <c r="D2625" s="150" t="s">
        <v>226</v>
      </c>
      <c r="E2625" s="153" t="s">
        <v>19</v>
      </c>
      <c r="F2625" s="154" t="s">
        <v>4846</v>
      </c>
      <c r="H2625" s="155">
        <v>1.4950000000000001</v>
      </c>
      <c r="I2625" s="156"/>
      <c r="L2625" s="152"/>
      <c r="M2625" s="157"/>
      <c r="T2625" s="158"/>
      <c r="AT2625" s="153" t="s">
        <v>226</v>
      </c>
      <c r="AU2625" s="153" t="s">
        <v>79</v>
      </c>
      <c r="AV2625" s="12" t="s">
        <v>79</v>
      </c>
      <c r="AW2625" s="12" t="s">
        <v>31</v>
      </c>
      <c r="AX2625" s="12" t="s">
        <v>69</v>
      </c>
      <c r="AY2625" s="153" t="s">
        <v>212</v>
      </c>
    </row>
    <row r="2626" spans="2:65" s="13" customFormat="1">
      <c r="B2626" s="159"/>
      <c r="D2626" s="150" t="s">
        <v>226</v>
      </c>
      <c r="E2626" s="160" t="s">
        <v>19</v>
      </c>
      <c r="F2626" s="161" t="s">
        <v>228</v>
      </c>
      <c r="H2626" s="162">
        <v>1.4950000000000001</v>
      </c>
      <c r="I2626" s="163"/>
      <c r="L2626" s="159"/>
      <c r="M2626" s="164"/>
      <c r="T2626" s="165"/>
      <c r="AT2626" s="160" t="s">
        <v>226</v>
      </c>
      <c r="AU2626" s="160" t="s">
        <v>79</v>
      </c>
      <c r="AV2626" s="13" t="s">
        <v>229</v>
      </c>
      <c r="AW2626" s="13" t="s">
        <v>31</v>
      </c>
      <c r="AX2626" s="13" t="s">
        <v>77</v>
      </c>
      <c r="AY2626" s="160" t="s">
        <v>212</v>
      </c>
    </row>
    <row r="2627" spans="2:65" s="1" customFormat="1" ht="33" customHeight="1">
      <c r="B2627" s="34"/>
      <c r="C2627" s="133" t="s">
        <v>4847</v>
      </c>
      <c r="D2627" s="133" t="s">
        <v>215</v>
      </c>
      <c r="E2627" s="134" t="s">
        <v>4848</v>
      </c>
      <c r="F2627" s="135" t="s">
        <v>4849</v>
      </c>
      <c r="G2627" s="136" t="s">
        <v>624</v>
      </c>
      <c r="H2627" s="137">
        <v>15</v>
      </c>
      <c r="I2627" s="138"/>
      <c r="J2627" s="139">
        <f>ROUND(I2627*H2627,2)</f>
        <v>0</v>
      </c>
      <c r="K2627" s="135" t="s">
        <v>219</v>
      </c>
      <c r="L2627" s="34"/>
      <c r="M2627" s="140" t="s">
        <v>19</v>
      </c>
      <c r="N2627" s="141" t="s">
        <v>40</v>
      </c>
      <c r="P2627" s="142">
        <f>O2627*H2627</f>
        <v>0</v>
      </c>
      <c r="Q2627" s="142">
        <v>6.4000000000000005E-4</v>
      </c>
      <c r="R2627" s="142">
        <f>Q2627*H2627</f>
        <v>9.6000000000000009E-3</v>
      </c>
      <c r="S2627" s="142">
        <v>2.2000000000000001E-3</v>
      </c>
      <c r="T2627" s="143">
        <f>S2627*H2627</f>
        <v>3.3000000000000002E-2</v>
      </c>
      <c r="AR2627" s="144" t="s">
        <v>316</v>
      </c>
      <c r="AT2627" s="144" t="s">
        <v>215</v>
      </c>
      <c r="AU2627" s="144" t="s">
        <v>79</v>
      </c>
      <c r="AY2627" s="19" t="s">
        <v>212</v>
      </c>
      <c r="BE2627" s="145">
        <f>IF(N2627="základní",J2627,0)</f>
        <v>0</v>
      </c>
      <c r="BF2627" s="145">
        <f>IF(N2627="snížená",J2627,0)</f>
        <v>0</v>
      </c>
      <c r="BG2627" s="145">
        <f>IF(N2627="zákl. přenesená",J2627,0)</f>
        <v>0</v>
      </c>
      <c r="BH2627" s="145">
        <f>IF(N2627="sníž. přenesená",J2627,0)</f>
        <v>0</v>
      </c>
      <c r="BI2627" s="145">
        <f>IF(N2627="nulová",J2627,0)</f>
        <v>0</v>
      </c>
      <c r="BJ2627" s="19" t="s">
        <v>77</v>
      </c>
      <c r="BK2627" s="145">
        <f>ROUND(I2627*H2627,2)</f>
        <v>0</v>
      </c>
      <c r="BL2627" s="19" t="s">
        <v>316</v>
      </c>
      <c r="BM2627" s="144" t="s">
        <v>4850</v>
      </c>
    </row>
    <row r="2628" spans="2:65" s="1" customFormat="1">
      <c r="B2628" s="34"/>
      <c r="D2628" s="146" t="s">
        <v>222</v>
      </c>
      <c r="F2628" s="147" t="s">
        <v>4851</v>
      </c>
      <c r="I2628" s="148"/>
      <c r="L2628" s="34"/>
      <c r="M2628" s="149"/>
      <c r="T2628" s="55"/>
      <c r="AT2628" s="19" t="s">
        <v>222</v>
      </c>
      <c r="AU2628" s="19" t="s">
        <v>79</v>
      </c>
    </row>
    <row r="2629" spans="2:65" s="1" customFormat="1" ht="48.75">
      <c r="B2629" s="34"/>
      <c r="D2629" s="150" t="s">
        <v>224</v>
      </c>
      <c r="F2629" s="151" t="s">
        <v>4569</v>
      </c>
      <c r="I2629" s="148"/>
      <c r="L2629" s="34"/>
      <c r="M2629" s="149"/>
      <c r="T2629" s="55"/>
      <c r="AT2629" s="19" t="s">
        <v>224</v>
      </c>
      <c r="AU2629" s="19" t="s">
        <v>79</v>
      </c>
    </row>
    <row r="2630" spans="2:65" s="14" customFormat="1">
      <c r="B2630" s="170"/>
      <c r="D2630" s="150" t="s">
        <v>226</v>
      </c>
      <c r="E2630" s="171" t="s">
        <v>19</v>
      </c>
      <c r="F2630" s="172" t="s">
        <v>4570</v>
      </c>
      <c r="H2630" s="171" t="s">
        <v>19</v>
      </c>
      <c r="I2630" s="173"/>
      <c r="L2630" s="170"/>
      <c r="M2630" s="174"/>
      <c r="T2630" s="175"/>
      <c r="AT2630" s="171" t="s">
        <v>226</v>
      </c>
      <c r="AU2630" s="171" t="s">
        <v>79</v>
      </c>
      <c r="AV2630" s="14" t="s">
        <v>77</v>
      </c>
      <c r="AW2630" s="14" t="s">
        <v>31</v>
      </c>
      <c r="AX2630" s="14" t="s">
        <v>69</v>
      </c>
      <c r="AY2630" s="171" t="s">
        <v>212</v>
      </c>
    </row>
    <row r="2631" spans="2:65" s="12" customFormat="1">
      <c r="B2631" s="152"/>
      <c r="D2631" s="150" t="s">
        <v>226</v>
      </c>
      <c r="E2631" s="153" t="s">
        <v>19</v>
      </c>
      <c r="F2631" s="154" t="s">
        <v>4331</v>
      </c>
      <c r="H2631" s="155">
        <v>15</v>
      </c>
      <c r="I2631" s="156"/>
      <c r="L2631" s="152"/>
      <c r="M2631" s="157"/>
      <c r="T2631" s="158"/>
      <c r="AT2631" s="153" t="s">
        <v>226</v>
      </c>
      <c r="AU2631" s="153" t="s">
        <v>79</v>
      </c>
      <c r="AV2631" s="12" t="s">
        <v>79</v>
      </c>
      <c r="AW2631" s="12" t="s">
        <v>31</v>
      </c>
      <c r="AX2631" s="12" t="s">
        <v>69</v>
      </c>
      <c r="AY2631" s="153" t="s">
        <v>212</v>
      </c>
    </row>
    <row r="2632" spans="2:65" s="13" customFormat="1">
      <c r="B2632" s="159"/>
      <c r="D2632" s="150" t="s">
        <v>226</v>
      </c>
      <c r="E2632" s="160" t="s">
        <v>19</v>
      </c>
      <c r="F2632" s="161" t="s">
        <v>228</v>
      </c>
      <c r="H2632" s="162">
        <v>15</v>
      </c>
      <c r="I2632" s="163"/>
      <c r="L2632" s="159"/>
      <c r="M2632" s="164"/>
      <c r="T2632" s="165"/>
      <c r="AT2632" s="160" t="s">
        <v>226</v>
      </c>
      <c r="AU2632" s="160" t="s">
        <v>79</v>
      </c>
      <c r="AV2632" s="13" t="s">
        <v>229</v>
      </c>
      <c r="AW2632" s="13" t="s">
        <v>31</v>
      </c>
      <c r="AX2632" s="13" t="s">
        <v>77</v>
      </c>
      <c r="AY2632" s="160" t="s">
        <v>212</v>
      </c>
    </row>
    <row r="2633" spans="2:65" s="1" customFormat="1" ht="33" customHeight="1">
      <c r="B2633" s="34"/>
      <c r="C2633" s="133" t="s">
        <v>4852</v>
      </c>
      <c r="D2633" s="133" t="s">
        <v>215</v>
      </c>
      <c r="E2633" s="134" t="s">
        <v>4853</v>
      </c>
      <c r="F2633" s="135" t="s">
        <v>4854</v>
      </c>
      <c r="G2633" s="136" t="s">
        <v>624</v>
      </c>
      <c r="H2633" s="137">
        <v>8</v>
      </c>
      <c r="I2633" s="138"/>
      <c r="J2633" s="139">
        <f>ROUND(I2633*H2633,2)</f>
        <v>0</v>
      </c>
      <c r="K2633" s="135" t="s">
        <v>219</v>
      </c>
      <c r="L2633" s="34"/>
      <c r="M2633" s="140" t="s">
        <v>19</v>
      </c>
      <c r="N2633" s="141" t="s">
        <v>40</v>
      </c>
      <c r="P2633" s="142">
        <f>O2633*H2633</f>
        <v>0</v>
      </c>
      <c r="Q2633" s="142">
        <v>1.4400000000000001E-3</v>
      </c>
      <c r="R2633" s="142">
        <f>Q2633*H2633</f>
        <v>1.1520000000000001E-2</v>
      </c>
      <c r="S2633" s="142">
        <v>1.0999999999999999E-2</v>
      </c>
      <c r="T2633" s="143">
        <f>S2633*H2633</f>
        <v>8.7999999999999995E-2</v>
      </c>
      <c r="AR2633" s="144" t="s">
        <v>316</v>
      </c>
      <c r="AT2633" s="144" t="s">
        <v>215</v>
      </c>
      <c r="AU2633" s="144" t="s">
        <v>79</v>
      </c>
      <c r="AY2633" s="19" t="s">
        <v>212</v>
      </c>
      <c r="BE2633" s="145">
        <f>IF(N2633="základní",J2633,0)</f>
        <v>0</v>
      </c>
      <c r="BF2633" s="145">
        <f>IF(N2633="snížená",J2633,0)</f>
        <v>0</v>
      </c>
      <c r="BG2633" s="145">
        <f>IF(N2633="zákl. přenesená",J2633,0)</f>
        <v>0</v>
      </c>
      <c r="BH2633" s="145">
        <f>IF(N2633="sníž. přenesená",J2633,0)</f>
        <v>0</v>
      </c>
      <c r="BI2633" s="145">
        <f>IF(N2633="nulová",J2633,0)</f>
        <v>0</v>
      </c>
      <c r="BJ2633" s="19" t="s">
        <v>77</v>
      </c>
      <c r="BK2633" s="145">
        <f>ROUND(I2633*H2633,2)</f>
        <v>0</v>
      </c>
      <c r="BL2633" s="19" t="s">
        <v>316</v>
      </c>
      <c r="BM2633" s="144" t="s">
        <v>4855</v>
      </c>
    </row>
    <row r="2634" spans="2:65" s="1" customFormat="1">
      <c r="B2634" s="34"/>
      <c r="D2634" s="146" t="s">
        <v>222</v>
      </c>
      <c r="F2634" s="147" t="s">
        <v>4856</v>
      </c>
      <c r="I2634" s="148"/>
      <c r="L2634" s="34"/>
      <c r="M2634" s="149"/>
      <c r="T2634" s="55"/>
      <c r="AT2634" s="19" t="s">
        <v>222</v>
      </c>
      <c r="AU2634" s="19" t="s">
        <v>79</v>
      </c>
    </row>
    <row r="2635" spans="2:65" s="1" customFormat="1" ht="48.75">
      <c r="B2635" s="34"/>
      <c r="D2635" s="150" t="s">
        <v>224</v>
      </c>
      <c r="F2635" s="151" t="s">
        <v>4569</v>
      </c>
      <c r="I2635" s="148"/>
      <c r="L2635" s="34"/>
      <c r="M2635" s="149"/>
      <c r="T2635" s="55"/>
      <c r="AT2635" s="19" t="s">
        <v>224</v>
      </c>
      <c r="AU2635" s="19" t="s">
        <v>79</v>
      </c>
    </row>
    <row r="2636" spans="2:65" s="14" customFormat="1">
      <c r="B2636" s="170"/>
      <c r="D2636" s="150" t="s">
        <v>226</v>
      </c>
      <c r="E2636" s="171" t="s">
        <v>19</v>
      </c>
      <c r="F2636" s="172" t="s">
        <v>4570</v>
      </c>
      <c r="H2636" s="171" t="s">
        <v>19</v>
      </c>
      <c r="I2636" s="173"/>
      <c r="L2636" s="170"/>
      <c r="M2636" s="174"/>
      <c r="T2636" s="175"/>
      <c r="AT2636" s="171" t="s">
        <v>226</v>
      </c>
      <c r="AU2636" s="171" t="s">
        <v>79</v>
      </c>
      <c r="AV2636" s="14" t="s">
        <v>77</v>
      </c>
      <c r="AW2636" s="14" t="s">
        <v>31</v>
      </c>
      <c r="AX2636" s="14" t="s">
        <v>69</v>
      </c>
      <c r="AY2636" s="171" t="s">
        <v>212</v>
      </c>
    </row>
    <row r="2637" spans="2:65" s="12" customFormat="1">
      <c r="B2637" s="152"/>
      <c r="D2637" s="150" t="s">
        <v>226</v>
      </c>
      <c r="E2637" s="153" t="s">
        <v>19</v>
      </c>
      <c r="F2637" s="154" t="s">
        <v>4857</v>
      </c>
      <c r="H2637" s="155">
        <v>5</v>
      </c>
      <c r="I2637" s="156"/>
      <c r="L2637" s="152"/>
      <c r="M2637" s="157"/>
      <c r="T2637" s="158"/>
      <c r="AT2637" s="153" t="s">
        <v>226</v>
      </c>
      <c r="AU2637" s="153" t="s">
        <v>79</v>
      </c>
      <c r="AV2637" s="12" t="s">
        <v>79</v>
      </c>
      <c r="AW2637" s="12" t="s">
        <v>31</v>
      </c>
      <c r="AX2637" s="12" t="s">
        <v>69</v>
      </c>
      <c r="AY2637" s="153" t="s">
        <v>212</v>
      </c>
    </row>
    <row r="2638" spans="2:65" s="12" customFormat="1">
      <c r="B2638" s="152"/>
      <c r="D2638" s="150" t="s">
        <v>226</v>
      </c>
      <c r="E2638" s="153" t="s">
        <v>19</v>
      </c>
      <c r="F2638" s="154" t="s">
        <v>4789</v>
      </c>
      <c r="H2638" s="155">
        <v>3</v>
      </c>
      <c r="I2638" s="156"/>
      <c r="L2638" s="152"/>
      <c r="M2638" s="157"/>
      <c r="T2638" s="158"/>
      <c r="AT2638" s="153" t="s">
        <v>226</v>
      </c>
      <c r="AU2638" s="153" t="s">
        <v>79</v>
      </c>
      <c r="AV2638" s="12" t="s">
        <v>79</v>
      </c>
      <c r="AW2638" s="12" t="s">
        <v>31</v>
      </c>
      <c r="AX2638" s="12" t="s">
        <v>69</v>
      </c>
      <c r="AY2638" s="153" t="s">
        <v>212</v>
      </c>
    </row>
    <row r="2639" spans="2:65" s="13" customFormat="1">
      <c r="B2639" s="159"/>
      <c r="D2639" s="150" t="s">
        <v>226</v>
      </c>
      <c r="E2639" s="160" t="s">
        <v>19</v>
      </c>
      <c r="F2639" s="161" t="s">
        <v>228</v>
      </c>
      <c r="H2639" s="162">
        <v>8</v>
      </c>
      <c r="I2639" s="163"/>
      <c r="L2639" s="159"/>
      <c r="M2639" s="164"/>
      <c r="T2639" s="165"/>
      <c r="AT2639" s="160" t="s">
        <v>226</v>
      </c>
      <c r="AU2639" s="160" t="s">
        <v>79</v>
      </c>
      <c r="AV2639" s="13" t="s">
        <v>229</v>
      </c>
      <c r="AW2639" s="13" t="s">
        <v>31</v>
      </c>
      <c r="AX2639" s="13" t="s">
        <v>77</v>
      </c>
      <c r="AY2639" s="160" t="s">
        <v>212</v>
      </c>
    </row>
    <row r="2640" spans="2:65" s="1" customFormat="1" ht="49.15" customHeight="1">
      <c r="B2640" s="34"/>
      <c r="C2640" s="133" t="s">
        <v>4858</v>
      </c>
      <c r="D2640" s="133" t="s">
        <v>215</v>
      </c>
      <c r="E2640" s="134" t="s">
        <v>4859</v>
      </c>
      <c r="F2640" s="135" t="s">
        <v>4860</v>
      </c>
      <c r="G2640" s="136" t="s">
        <v>495</v>
      </c>
      <c r="H2640" s="137">
        <v>161.245</v>
      </c>
      <c r="I2640" s="138"/>
      <c r="J2640" s="139">
        <f>ROUND(I2640*H2640,2)</f>
        <v>0</v>
      </c>
      <c r="K2640" s="135" t="s">
        <v>219</v>
      </c>
      <c r="L2640" s="34"/>
      <c r="M2640" s="140" t="s">
        <v>19</v>
      </c>
      <c r="N2640" s="141" t="s">
        <v>40</v>
      </c>
      <c r="P2640" s="142">
        <f>O2640*H2640</f>
        <v>0</v>
      </c>
      <c r="Q2640" s="142">
        <v>2.0449999999999999E-2</v>
      </c>
      <c r="R2640" s="142">
        <f>Q2640*H2640</f>
        <v>3.2974602499999999</v>
      </c>
      <c r="S2640" s="142">
        <v>0</v>
      </c>
      <c r="T2640" s="143">
        <f>S2640*H2640</f>
        <v>0</v>
      </c>
      <c r="AR2640" s="144" t="s">
        <v>316</v>
      </c>
      <c r="AT2640" s="144" t="s">
        <v>215</v>
      </c>
      <c r="AU2640" s="144" t="s">
        <v>79</v>
      </c>
      <c r="AY2640" s="19" t="s">
        <v>212</v>
      </c>
      <c r="BE2640" s="145">
        <f>IF(N2640="základní",J2640,0)</f>
        <v>0</v>
      </c>
      <c r="BF2640" s="145">
        <f>IF(N2640="snížená",J2640,0)</f>
        <v>0</v>
      </c>
      <c r="BG2640" s="145">
        <f>IF(N2640="zákl. přenesená",J2640,0)</f>
        <v>0</v>
      </c>
      <c r="BH2640" s="145">
        <f>IF(N2640="sníž. přenesená",J2640,0)</f>
        <v>0</v>
      </c>
      <c r="BI2640" s="145">
        <f>IF(N2640="nulová",J2640,0)</f>
        <v>0</v>
      </c>
      <c r="BJ2640" s="19" t="s">
        <v>77</v>
      </c>
      <c r="BK2640" s="145">
        <f>ROUND(I2640*H2640,2)</f>
        <v>0</v>
      </c>
      <c r="BL2640" s="19" t="s">
        <v>316</v>
      </c>
      <c r="BM2640" s="144" t="s">
        <v>4861</v>
      </c>
    </row>
    <row r="2641" spans="2:65" s="1" customFormat="1">
      <c r="B2641" s="34"/>
      <c r="D2641" s="146" t="s">
        <v>222</v>
      </c>
      <c r="F2641" s="147" t="s">
        <v>4862</v>
      </c>
      <c r="I2641" s="148"/>
      <c r="L2641" s="34"/>
      <c r="M2641" s="149"/>
      <c r="T2641" s="55"/>
      <c r="AT2641" s="19" t="s">
        <v>222</v>
      </c>
      <c r="AU2641" s="19" t="s">
        <v>79</v>
      </c>
    </row>
    <row r="2642" spans="2:65" s="14" customFormat="1">
      <c r="B2642" s="170"/>
      <c r="D2642" s="150" t="s">
        <v>226</v>
      </c>
      <c r="E2642" s="171" t="s">
        <v>19</v>
      </c>
      <c r="F2642" s="172" t="s">
        <v>4863</v>
      </c>
      <c r="H2642" s="171" t="s">
        <v>19</v>
      </c>
      <c r="I2642" s="173"/>
      <c r="L2642" s="170"/>
      <c r="M2642" s="174"/>
      <c r="T2642" s="175"/>
      <c r="AT2642" s="171" t="s">
        <v>226</v>
      </c>
      <c r="AU2642" s="171" t="s">
        <v>79</v>
      </c>
      <c r="AV2642" s="14" t="s">
        <v>77</v>
      </c>
      <c r="AW2642" s="14" t="s">
        <v>31</v>
      </c>
      <c r="AX2642" s="14" t="s">
        <v>69</v>
      </c>
      <c r="AY2642" s="171" t="s">
        <v>212</v>
      </c>
    </row>
    <row r="2643" spans="2:65" s="12" customFormat="1">
      <c r="B2643" s="152"/>
      <c r="D2643" s="150" t="s">
        <v>226</v>
      </c>
      <c r="E2643" s="153" t="s">
        <v>19</v>
      </c>
      <c r="F2643" s="154" t="s">
        <v>4864</v>
      </c>
      <c r="H2643" s="155">
        <v>161.245</v>
      </c>
      <c r="I2643" s="156"/>
      <c r="L2643" s="152"/>
      <c r="M2643" s="157"/>
      <c r="T2643" s="158"/>
      <c r="AT2643" s="153" t="s">
        <v>226</v>
      </c>
      <c r="AU2643" s="153" t="s">
        <v>79</v>
      </c>
      <c r="AV2643" s="12" t="s">
        <v>79</v>
      </c>
      <c r="AW2643" s="12" t="s">
        <v>31</v>
      </c>
      <c r="AX2643" s="12" t="s">
        <v>69</v>
      </c>
      <c r="AY2643" s="153" t="s">
        <v>212</v>
      </c>
    </row>
    <row r="2644" spans="2:65" s="13" customFormat="1">
      <c r="B2644" s="159"/>
      <c r="D2644" s="150" t="s">
        <v>226</v>
      </c>
      <c r="E2644" s="160" t="s">
        <v>19</v>
      </c>
      <c r="F2644" s="161" t="s">
        <v>4865</v>
      </c>
      <c r="H2644" s="162">
        <v>161.245</v>
      </c>
      <c r="I2644" s="163"/>
      <c r="L2644" s="159"/>
      <c r="M2644" s="164"/>
      <c r="T2644" s="165"/>
      <c r="AT2644" s="160" t="s">
        <v>226</v>
      </c>
      <c r="AU2644" s="160" t="s">
        <v>79</v>
      </c>
      <c r="AV2644" s="13" t="s">
        <v>229</v>
      </c>
      <c r="AW2644" s="13" t="s">
        <v>31</v>
      </c>
      <c r="AX2644" s="13" t="s">
        <v>77</v>
      </c>
      <c r="AY2644" s="160" t="s">
        <v>212</v>
      </c>
    </row>
    <row r="2645" spans="2:65" s="1" customFormat="1" ht="24.2" customHeight="1">
      <c r="B2645" s="34"/>
      <c r="C2645" s="133" t="s">
        <v>4866</v>
      </c>
      <c r="D2645" s="133" t="s">
        <v>215</v>
      </c>
      <c r="E2645" s="134" t="s">
        <v>4867</v>
      </c>
      <c r="F2645" s="135" t="s">
        <v>4868</v>
      </c>
      <c r="G2645" s="136" t="s">
        <v>624</v>
      </c>
      <c r="H2645" s="137">
        <v>204</v>
      </c>
      <c r="I2645" s="138"/>
      <c r="J2645" s="139">
        <f>ROUND(I2645*H2645,2)</f>
        <v>0</v>
      </c>
      <c r="K2645" s="135" t="s">
        <v>219</v>
      </c>
      <c r="L2645" s="34"/>
      <c r="M2645" s="140" t="s">
        <v>19</v>
      </c>
      <c r="N2645" s="141" t="s">
        <v>40</v>
      </c>
      <c r="P2645" s="142">
        <f>O2645*H2645</f>
        <v>0</v>
      </c>
      <c r="Q2645" s="142">
        <v>1.8339999999999999E-2</v>
      </c>
      <c r="R2645" s="142">
        <f>Q2645*H2645</f>
        <v>3.7413599999999998</v>
      </c>
      <c r="S2645" s="142">
        <v>0</v>
      </c>
      <c r="T2645" s="143">
        <f>S2645*H2645</f>
        <v>0</v>
      </c>
      <c r="AR2645" s="144" t="s">
        <v>316</v>
      </c>
      <c r="AT2645" s="144" t="s">
        <v>215</v>
      </c>
      <c r="AU2645" s="144" t="s">
        <v>79</v>
      </c>
      <c r="AY2645" s="19" t="s">
        <v>212</v>
      </c>
      <c r="BE2645" s="145">
        <f>IF(N2645="základní",J2645,0)</f>
        <v>0</v>
      </c>
      <c r="BF2645" s="145">
        <f>IF(N2645="snížená",J2645,0)</f>
        <v>0</v>
      </c>
      <c r="BG2645" s="145">
        <f>IF(N2645="zákl. přenesená",J2645,0)</f>
        <v>0</v>
      </c>
      <c r="BH2645" s="145">
        <f>IF(N2645="sníž. přenesená",J2645,0)</f>
        <v>0</v>
      </c>
      <c r="BI2645" s="145">
        <f>IF(N2645="nulová",J2645,0)</f>
        <v>0</v>
      </c>
      <c r="BJ2645" s="19" t="s">
        <v>77</v>
      </c>
      <c r="BK2645" s="145">
        <f>ROUND(I2645*H2645,2)</f>
        <v>0</v>
      </c>
      <c r="BL2645" s="19" t="s">
        <v>316</v>
      </c>
      <c r="BM2645" s="144" t="s">
        <v>4869</v>
      </c>
    </row>
    <row r="2646" spans="2:65" s="1" customFormat="1">
      <c r="B2646" s="34"/>
      <c r="D2646" s="146" t="s">
        <v>222</v>
      </c>
      <c r="F2646" s="147" t="s">
        <v>4870</v>
      </c>
      <c r="I2646" s="148"/>
      <c r="L2646" s="34"/>
      <c r="M2646" s="149"/>
      <c r="T2646" s="55"/>
      <c r="AT2646" s="19" t="s">
        <v>222</v>
      </c>
      <c r="AU2646" s="19" t="s">
        <v>79</v>
      </c>
    </row>
    <row r="2647" spans="2:65" s="14" customFormat="1">
      <c r="B2647" s="170"/>
      <c r="D2647" s="150" t="s">
        <v>226</v>
      </c>
      <c r="E2647" s="171" t="s">
        <v>19</v>
      </c>
      <c r="F2647" s="172" t="s">
        <v>4871</v>
      </c>
      <c r="H2647" s="171" t="s">
        <v>19</v>
      </c>
      <c r="I2647" s="173"/>
      <c r="L2647" s="170"/>
      <c r="M2647" s="174"/>
      <c r="T2647" s="175"/>
      <c r="AT2647" s="171" t="s">
        <v>226</v>
      </c>
      <c r="AU2647" s="171" t="s">
        <v>79</v>
      </c>
      <c r="AV2647" s="14" t="s">
        <v>77</v>
      </c>
      <c r="AW2647" s="14" t="s">
        <v>31</v>
      </c>
      <c r="AX2647" s="14" t="s">
        <v>69</v>
      </c>
      <c r="AY2647" s="171" t="s">
        <v>212</v>
      </c>
    </row>
    <row r="2648" spans="2:65" s="12" customFormat="1">
      <c r="B2648" s="152"/>
      <c r="D2648" s="150" t="s">
        <v>226</v>
      </c>
      <c r="E2648" s="153" t="s">
        <v>19</v>
      </c>
      <c r="F2648" s="154" t="s">
        <v>4872</v>
      </c>
      <c r="H2648" s="155">
        <v>33</v>
      </c>
      <c r="I2648" s="156"/>
      <c r="L2648" s="152"/>
      <c r="M2648" s="157"/>
      <c r="T2648" s="158"/>
      <c r="AT2648" s="153" t="s">
        <v>226</v>
      </c>
      <c r="AU2648" s="153" t="s">
        <v>79</v>
      </c>
      <c r="AV2648" s="12" t="s">
        <v>79</v>
      </c>
      <c r="AW2648" s="12" t="s">
        <v>31</v>
      </c>
      <c r="AX2648" s="12" t="s">
        <v>69</v>
      </c>
      <c r="AY2648" s="153" t="s">
        <v>212</v>
      </c>
    </row>
    <row r="2649" spans="2:65" s="12" customFormat="1">
      <c r="B2649" s="152"/>
      <c r="D2649" s="150" t="s">
        <v>226</v>
      </c>
      <c r="E2649" s="153" t="s">
        <v>19</v>
      </c>
      <c r="F2649" s="154" t="s">
        <v>4873</v>
      </c>
      <c r="H2649" s="155">
        <v>29</v>
      </c>
      <c r="I2649" s="156"/>
      <c r="L2649" s="152"/>
      <c r="M2649" s="157"/>
      <c r="T2649" s="158"/>
      <c r="AT2649" s="153" t="s">
        <v>226</v>
      </c>
      <c r="AU2649" s="153" t="s">
        <v>79</v>
      </c>
      <c r="AV2649" s="12" t="s">
        <v>79</v>
      </c>
      <c r="AW2649" s="12" t="s">
        <v>31</v>
      </c>
      <c r="AX2649" s="12" t="s">
        <v>69</v>
      </c>
      <c r="AY2649" s="153" t="s">
        <v>212</v>
      </c>
    </row>
    <row r="2650" spans="2:65" s="12" customFormat="1">
      <c r="B2650" s="152"/>
      <c r="D2650" s="150" t="s">
        <v>226</v>
      </c>
      <c r="E2650" s="153" t="s">
        <v>19</v>
      </c>
      <c r="F2650" s="154" t="s">
        <v>4874</v>
      </c>
      <c r="H2650" s="155">
        <v>28</v>
      </c>
      <c r="I2650" s="156"/>
      <c r="L2650" s="152"/>
      <c r="M2650" s="157"/>
      <c r="T2650" s="158"/>
      <c r="AT2650" s="153" t="s">
        <v>226</v>
      </c>
      <c r="AU2650" s="153" t="s">
        <v>79</v>
      </c>
      <c r="AV2650" s="12" t="s">
        <v>79</v>
      </c>
      <c r="AW2650" s="12" t="s">
        <v>31</v>
      </c>
      <c r="AX2650" s="12" t="s">
        <v>69</v>
      </c>
      <c r="AY2650" s="153" t="s">
        <v>212</v>
      </c>
    </row>
    <row r="2651" spans="2:65" s="12" customFormat="1">
      <c r="B2651" s="152"/>
      <c r="D2651" s="150" t="s">
        <v>226</v>
      </c>
      <c r="E2651" s="153" t="s">
        <v>19</v>
      </c>
      <c r="F2651" s="154" t="s">
        <v>4875</v>
      </c>
      <c r="H2651" s="155">
        <v>26</v>
      </c>
      <c r="I2651" s="156"/>
      <c r="L2651" s="152"/>
      <c r="M2651" s="157"/>
      <c r="T2651" s="158"/>
      <c r="AT2651" s="153" t="s">
        <v>226</v>
      </c>
      <c r="AU2651" s="153" t="s">
        <v>79</v>
      </c>
      <c r="AV2651" s="12" t="s">
        <v>79</v>
      </c>
      <c r="AW2651" s="12" t="s">
        <v>31</v>
      </c>
      <c r="AX2651" s="12" t="s">
        <v>69</v>
      </c>
      <c r="AY2651" s="153" t="s">
        <v>212</v>
      </c>
    </row>
    <row r="2652" spans="2:65" s="12" customFormat="1">
      <c r="B2652" s="152"/>
      <c r="D2652" s="150" t="s">
        <v>226</v>
      </c>
      <c r="E2652" s="153" t="s">
        <v>19</v>
      </c>
      <c r="F2652" s="154" t="s">
        <v>4876</v>
      </c>
      <c r="H2652" s="155">
        <v>27</v>
      </c>
      <c r="I2652" s="156"/>
      <c r="L2652" s="152"/>
      <c r="M2652" s="157"/>
      <c r="T2652" s="158"/>
      <c r="AT2652" s="153" t="s">
        <v>226</v>
      </c>
      <c r="AU2652" s="153" t="s">
        <v>79</v>
      </c>
      <c r="AV2652" s="12" t="s">
        <v>79</v>
      </c>
      <c r="AW2652" s="12" t="s">
        <v>31</v>
      </c>
      <c r="AX2652" s="12" t="s">
        <v>69</v>
      </c>
      <c r="AY2652" s="153" t="s">
        <v>212</v>
      </c>
    </row>
    <row r="2653" spans="2:65" s="12" customFormat="1">
      <c r="B2653" s="152"/>
      <c r="D2653" s="150" t="s">
        <v>226</v>
      </c>
      <c r="E2653" s="153" t="s">
        <v>19</v>
      </c>
      <c r="F2653" s="154" t="s">
        <v>4877</v>
      </c>
      <c r="H2653" s="155">
        <v>27</v>
      </c>
      <c r="I2653" s="156"/>
      <c r="L2653" s="152"/>
      <c r="M2653" s="157"/>
      <c r="T2653" s="158"/>
      <c r="AT2653" s="153" t="s">
        <v>226</v>
      </c>
      <c r="AU2653" s="153" t="s">
        <v>79</v>
      </c>
      <c r="AV2653" s="12" t="s">
        <v>79</v>
      </c>
      <c r="AW2653" s="12" t="s">
        <v>31</v>
      </c>
      <c r="AX2653" s="12" t="s">
        <v>69</v>
      </c>
      <c r="AY2653" s="153" t="s">
        <v>212</v>
      </c>
    </row>
    <row r="2654" spans="2:65" s="12" customFormat="1">
      <c r="B2654" s="152"/>
      <c r="D2654" s="150" t="s">
        <v>226</v>
      </c>
      <c r="E2654" s="153" t="s">
        <v>19</v>
      </c>
      <c r="F2654" s="154" t="s">
        <v>4878</v>
      </c>
      <c r="H2654" s="155">
        <v>30</v>
      </c>
      <c r="I2654" s="156"/>
      <c r="L2654" s="152"/>
      <c r="M2654" s="157"/>
      <c r="T2654" s="158"/>
      <c r="AT2654" s="153" t="s">
        <v>226</v>
      </c>
      <c r="AU2654" s="153" t="s">
        <v>79</v>
      </c>
      <c r="AV2654" s="12" t="s">
        <v>79</v>
      </c>
      <c r="AW2654" s="12" t="s">
        <v>31</v>
      </c>
      <c r="AX2654" s="12" t="s">
        <v>69</v>
      </c>
      <c r="AY2654" s="153" t="s">
        <v>212</v>
      </c>
    </row>
    <row r="2655" spans="2:65" s="12" customFormat="1">
      <c r="B2655" s="152"/>
      <c r="D2655" s="150" t="s">
        <v>226</v>
      </c>
      <c r="E2655" s="153" t="s">
        <v>19</v>
      </c>
      <c r="F2655" s="154" t="s">
        <v>4879</v>
      </c>
      <c r="H2655" s="155">
        <v>4</v>
      </c>
      <c r="I2655" s="156"/>
      <c r="L2655" s="152"/>
      <c r="M2655" s="157"/>
      <c r="T2655" s="158"/>
      <c r="AT2655" s="153" t="s">
        <v>226</v>
      </c>
      <c r="AU2655" s="153" t="s">
        <v>79</v>
      </c>
      <c r="AV2655" s="12" t="s">
        <v>79</v>
      </c>
      <c r="AW2655" s="12" t="s">
        <v>31</v>
      </c>
      <c r="AX2655" s="12" t="s">
        <v>69</v>
      </c>
      <c r="AY2655" s="153" t="s">
        <v>212</v>
      </c>
    </row>
    <row r="2656" spans="2:65" s="13" customFormat="1">
      <c r="B2656" s="159"/>
      <c r="D2656" s="150" t="s">
        <v>226</v>
      </c>
      <c r="E2656" s="160" t="s">
        <v>19</v>
      </c>
      <c r="F2656" s="161" t="s">
        <v>228</v>
      </c>
      <c r="H2656" s="162">
        <v>204</v>
      </c>
      <c r="I2656" s="163"/>
      <c r="L2656" s="159"/>
      <c r="M2656" s="164"/>
      <c r="T2656" s="165"/>
      <c r="AT2656" s="160" t="s">
        <v>226</v>
      </c>
      <c r="AU2656" s="160" t="s">
        <v>79</v>
      </c>
      <c r="AV2656" s="13" t="s">
        <v>229</v>
      </c>
      <c r="AW2656" s="13" t="s">
        <v>31</v>
      </c>
      <c r="AX2656" s="13" t="s">
        <v>77</v>
      </c>
      <c r="AY2656" s="160" t="s">
        <v>212</v>
      </c>
    </row>
    <row r="2657" spans="2:65" s="1" customFormat="1" ht="24.2" customHeight="1">
      <c r="B2657" s="34"/>
      <c r="C2657" s="133" t="s">
        <v>4880</v>
      </c>
      <c r="D2657" s="133" t="s">
        <v>215</v>
      </c>
      <c r="E2657" s="134" t="s">
        <v>4881</v>
      </c>
      <c r="F2657" s="135" t="s">
        <v>4882</v>
      </c>
      <c r="G2657" s="136" t="s">
        <v>495</v>
      </c>
      <c r="H2657" s="137">
        <v>26.88</v>
      </c>
      <c r="I2657" s="138"/>
      <c r="J2657" s="139">
        <f>ROUND(I2657*H2657,2)</f>
        <v>0</v>
      </c>
      <c r="K2657" s="135" t="s">
        <v>219</v>
      </c>
      <c r="L2657" s="34"/>
      <c r="M2657" s="140" t="s">
        <v>19</v>
      </c>
      <c r="N2657" s="141" t="s">
        <v>40</v>
      </c>
      <c r="P2657" s="142">
        <f>O2657*H2657</f>
        <v>0</v>
      </c>
      <c r="Q2657" s="142">
        <v>5.2500000000000003E-3</v>
      </c>
      <c r="R2657" s="142">
        <f>Q2657*H2657</f>
        <v>0.14112</v>
      </c>
      <c r="S2657" s="142">
        <v>0</v>
      </c>
      <c r="T2657" s="143">
        <f>S2657*H2657</f>
        <v>0</v>
      </c>
      <c r="AR2657" s="144" t="s">
        <v>316</v>
      </c>
      <c r="AT2657" s="144" t="s">
        <v>215</v>
      </c>
      <c r="AU2657" s="144" t="s">
        <v>79</v>
      </c>
      <c r="AY2657" s="19" t="s">
        <v>212</v>
      </c>
      <c r="BE2657" s="145">
        <f>IF(N2657="základní",J2657,0)</f>
        <v>0</v>
      </c>
      <c r="BF2657" s="145">
        <f>IF(N2657="snížená",J2657,0)</f>
        <v>0</v>
      </c>
      <c r="BG2657" s="145">
        <f>IF(N2657="zákl. přenesená",J2657,0)</f>
        <v>0</v>
      </c>
      <c r="BH2657" s="145">
        <f>IF(N2657="sníž. přenesená",J2657,0)</f>
        <v>0</v>
      </c>
      <c r="BI2657" s="145">
        <f>IF(N2657="nulová",J2657,0)</f>
        <v>0</v>
      </c>
      <c r="BJ2657" s="19" t="s">
        <v>77</v>
      </c>
      <c r="BK2657" s="145">
        <f>ROUND(I2657*H2657,2)</f>
        <v>0</v>
      </c>
      <c r="BL2657" s="19" t="s">
        <v>316</v>
      </c>
      <c r="BM2657" s="144" t="s">
        <v>4883</v>
      </c>
    </row>
    <row r="2658" spans="2:65" s="1" customFormat="1">
      <c r="B2658" s="34"/>
      <c r="D2658" s="146" t="s">
        <v>222</v>
      </c>
      <c r="F2658" s="147" t="s">
        <v>4884</v>
      </c>
      <c r="I2658" s="148"/>
      <c r="L2658" s="34"/>
      <c r="M2658" s="149"/>
      <c r="T2658" s="55"/>
      <c r="AT2658" s="19" t="s">
        <v>222</v>
      </c>
      <c r="AU2658" s="19" t="s">
        <v>79</v>
      </c>
    </row>
    <row r="2659" spans="2:65" s="14" customFormat="1">
      <c r="B2659" s="170"/>
      <c r="D2659" s="150" t="s">
        <v>226</v>
      </c>
      <c r="E2659" s="171" t="s">
        <v>19</v>
      </c>
      <c r="F2659" s="172" t="s">
        <v>4885</v>
      </c>
      <c r="H2659" s="171" t="s">
        <v>19</v>
      </c>
      <c r="I2659" s="173"/>
      <c r="L2659" s="170"/>
      <c r="M2659" s="174"/>
      <c r="T2659" s="175"/>
      <c r="AT2659" s="171" t="s">
        <v>226</v>
      </c>
      <c r="AU2659" s="171" t="s">
        <v>79</v>
      </c>
      <c r="AV2659" s="14" t="s">
        <v>77</v>
      </c>
      <c r="AW2659" s="14" t="s">
        <v>31</v>
      </c>
      <c r="AX2659" s="14" t="s">
        <v>69</v>
      </c>
      <c r="AY2659" s="171" t="s">
        <v>212</v>
      </c>
    </row>
    <row r="2660" spans="2:65" s="12" customFormat="1">
      <c r="B2660" s="152"/>
      <c r="D2660" s="150" t="s">
        <v>226</v>
      </c>
      <c r="E2660" s="153" t="s">
        <v>19</v>
      </c>
      <c r="F2660" s="154" t="s">
        <v>4886</v>
      </c>
      <c r="H2660" s="155">
        <v>3.84</v>
      </c>
      <c r="I2660" s="156"/>
      <c r="L2660" s="152"/>
      <c r="M2660" s="157"/>
      <c r="T2660" s="158"/>
      <c r="AT2660" s="153" t="s">
        <v>226</v>
      </c>
      <c r="AU2660" s="153" t="s">
        <v>79</v>
      </c>
      <c r="AV2660" s="12" t="s">
        <v>79</v>
      </c>
      <c r="AW2660" s="12" t="s">
        <v>31</v>
      </c>
      <c r="AX2660" s="12" t="s">
        <v>69</v>
      </c>
      <c r="AY2660" s="153" t="s">
        <v>212</v>
      </c>
    </row>
    <row r="2661" spans="2:65" s="12" customFormat="1">
      <c r="B2661" s="152"/>
      <c r="D2661" s="150" t="s">
        <v>226</v>
      </c>
      <c r="E2661" s="153" t="s">
        <v>19</v>
      </c>
      <c r="F2661" s="154" t="s">
        <v>4887</v>
      </c>
      <c r="H2661" s="155">
        <v>3.84</v>
      </c>
      <c r="I2661" s="156"/>
      <c r="L2661" s="152"/>
      <c r="M2661" s="157"/>
      <c r="T2661" s="158"/>
      <c r="AT2661" s="153" t="s">
        <v>226</v>
      </c>
      <c r="AU2661" s="153" t="s">
        <v>79</v>
      </c>
      <c r="AV2661" s="12" t="s">
        <v>79</v>
      </c>
      <c r="AW2661" s="12" t="s">
        <v>31</v>
      </c>
      <c r="AX2661" s="12" t="s">
        <v>69</v>
      </c>
      <c r="AY2661" s="153" t="s">
        <v>212</v>
      </c>
    </row>
    <row r="2662" spans="2:65" s="12" customFormat="1">
      <c r="B2662" s="152"/>
      <c r="D2662" s="150" t="s">
        <v>226</v>
      </c>
      <c r="E2662" s="153" t="s">
        <v>19</v>
      </c>
      <c r="F2662" s="154" t="s">
        <v>4888</v>
      </c>
      <c r="H2662" s="155">
        <v>3.84</v>
      </c>
      <c r="I2662" s="156"/>
      <c r="L2662" s="152"/>
      <c r="M2662" s="157"/>
      <c r="T2662" s="158"/>
      <c r="AT2662" s="153" t="s">
        <v>226</v>
      </c>
      <c r="AU2662" s="153" t="s">
        <v>79</v>
      </c>
      <c r="AV2662" s="12" t="s">
        <v>79</v>
      </c>
      <c r="AW2662" s="12" t="s">
        <v>31</v>
      </c>
      <c r="AX2662" s="12" t="s">
        <v>69</v>
      </c>
      <c r="AY2662" s="153" t="s">
        <v>212</v>
      </c>
    </row>
    <row r="2663" spans="2:65" s="12" customFormat="1">
      <c r="B2663" s="152"/>
      <c r="D2663" s="150" t="s">
        <v>226</v>
      </c>
      <c r="E2663" s="153" t="s">
        <v>19</v>
      </c>
      <c r="F2663" s="154" t="s">
        <v>4889</v>
      </c>
      <c r="H2663" s="155">
        <v>3.84</v>
      </c>
      <c r="I2663" s="156"/>
      <c r="L2663" s="152"/>
      <c r="M2663" s="157"/>
      <c r="T2663" s="158"/>
      <c r="AT2663" s="153" t="s">
        <v>226</v>
      </c>
      <c r="AU2663" s="153" t="s">
        <v>79</v>
      </c>
      <c r="AV2663" s="12" t="s">
        <v>79</v>
      </c>
      <c r="AW2663" s="12" t="s">
        <v>31</v>
      </c>
      <c r="AX2663" s="12" t="s">
        <v>69</v>
      </c>
      <c r="AY2663" s="153" t="s">
        <v>212</v>
      </c>
    </row>
    <row r="2664" spans="2:65" s="12" customFormat="1">
      <c r="B2664" s="152"/>
      <c r="D2664" s="150" t="s">
        <v>226</v>
      </c>
      <c r="E2664" s="153" t="s">
        <v>19</v>
      </c>
      <c r="F2664" s="154" t="s">
        <v>4890</v>
      </c>
      <c r="H2664" s="155">
        <v>3.84</v>
      </c>
      <c r="I2664" s="156"/>
      <c r="L2664" s="152"/>
      <c r="M2664" s="157"/>
      <c r="T2664" s="158"/>
      <c r="AT2664" s="153" t="s">
        <v>226</v>
      </c>
      <c r="AU2664" s="153" t="s">
        <v>79</v>
      </c>
      <c r="AV2664" s="12" t="s">
        <v>79</v>
      </c>
      <c r="AW2664" s="12" t="s">
        <v>31</v>
      </c>
      <c r="AX2664" s="12" t="s">
        <v>69</v>
      </c>
      <c r="AY2664" s="153" t="s">
        <v>212</v>
      </c>
    </row>
    <row r="2665" spans="2:65" s="12" customFormat="1">
      <c r="B2665" s="152"/>
      <c r="D2665" s="150" t="s">
        <v>226</v>
      </c>
      <c r="E2665" s="153" t="s">
        <v>19</v>
      </c>
      <c r="F2665" s="154" t="s">
        <v>4891</v>
      </c>
      <c r="H2665" s="155">
        <v>3.84</v>
      </c>
      <c r="I2665" s="156"/>
      <c r="L2665" s="152"/>
      <c r="M2665" s="157"/>
      <c r="T2665" s="158"/>
      <c r="AT2665" s="153" t="s">
        <v>226</v>
      </c>
      <c r="AU2665" s="153" t="s">
        <v>79</v>
      </c>
      <c r="AV2665" s="12" t="s">
        <v>79</v>
      </c>
      <c r="AW2665" s="12" t="s">
        <v>31</v>
      </c>
      <c r="AX2665" s="12" t="s">
        <v>69</v>
      </c>
      <c r="AY2665" s="153" t="s">
        <v>212</v>
      </c>
    </row>
    <row r="2666" spans="2:65" s="12" customFormat="1">
      <c r="B2666" s="152"/>
      <c r="D2666" s="150" t="s">
        <v>226</v>
      </c>
      <c r="E2666" s="153" t="s">
        <v>19</v>
      </c>
      <c r="F2666" s="154" t="s">
        <v>4892</v>
      </c>
      <c r="H2666" s="155">
        <v>3.84</v>
      </c>
      <c r="I2666" s="156"/>
      <c r="L2666" s="152"/>
      <c r="M2666" s="157"/>
      <c r="T2666" s="158"/>
      <c r="AT2666" s="153" t="s">
        <v>226</v>
      </c>
      <c r="AU2666" s="153" t="s">
        <v>79</v>
      </c>
      <c r="AV2666" s="12" t="s">
        <v>79</v>
      </c>
      <c r="AW2666" s="12" t="s">
        <v>31</v>
      </c>
      <c r="AX2666" s="12" t="s">
        <v>69</v>
      </c>
      <c r="AY2666" s="153" t="s">
        <v>212</v>
      </c>
    </row>
    <row r="2667" spans="2:65" s="13" customFormat="1">
      <c r="B2667" s="159"/>
      <c r="D2667" s="150" t="s">
        <v>226</v>
      </c>
      <c r="E2667" s="160" t="s">
        <v>19</v>
      </c>
      <c r="F2667" s="161" t="s">
        <v>228</v>
      </c>
      <c r="H2667" s="162">
        <v>26.88</v>
      </c>
      <c r="I2667" s="163"/>
      <c r="L2667" s="159"/>
      <c r="M2667" s="164"/>
      <c r="T2667" s="165"/>
      <c r="AT2667" s="160" t="s">
        <v>226</v>
      </c>
      <c r="AU2667" s="160" t="s">
        <v>79</v>
      </c>
      <c r="AV2667" s="13" t="s">
        <v>229</v>
      </c>
      <c r="AW2667" s="13" t="s">
        <v>31</v>
      </c>
      <c r="AX2667" s="13" t="s">
        <v>77</v>
      </c>
      <c r="AY2667" s="160" t="s">
        <v>212</v>
      </c>
    </row>
    <row r="2668" spans="2:65" s="1" customFormat="1" ht="24.2" customHeight="1">
      <c r="B2668" s="34"/>
      <c r="C2668" s="133" t="s">
        <v>4893</v>
      </c>
      <c r="D2668" s="133" t="s">
        <v>215</v>
      </c>
      <c r="E2668" s="134" t="s">
        <v>4894</v>
      </c>
      <c r="F2668" s="135" t="s">
        <v>4895</v>
      </c>
      <c r="G2668" s="136" t="s">
        <v>495</v>
      </c>
      <c r="H2668" s="137">
        <v>875.69</v>
      </c>
      <c r="I2668" s="138"/>
      <c r="J2668" s="139">
        <f>ROUND(I2668*H2668,2)</f>
        <v>0</v>
      </c>
      <c r="K2668" s="135" t="s">
        <v>219</v>
      </c>
      <c r="L2668" s="34"/>
      <c r="M2668" s="140" t="s">
        <v>19</v>
      </c>
      <c r="N2668" s="141" t="s">
        <v>40</v>
      </c>
      <c r="P2668" s="142">
        <f>O2668*H2668</f>
        <v>0</v>
      </c>
      <c r="Q2668" s="142">
        <v>5.2500000000000003E-3</v>
      </c>
      <c r="R2668" s="142">
        <f>Q2668*H2668</f>
        <v>4.5973725000000005</v>
      </c>
      <c r="S2668" s="142">
        <v>0</v>
      </c>
      <c r="T2668" s="143">
        <f>S2668*H2668</f>
        <v>0</v>
      </c>
      <c r="AR2668" s="144" t="s">
        <v>316</v>
      </c>
      <c r="AT2668" s="144" t="s">
        <v>215</v>
      </c>
      <c r="AU2668" s="144" t="s">
        <v>79</v>
      </c>
      <c r="AY2668" s="19" t="s">
        <v>212</v>
      </c>
      <c r="BE2668" s="145">
        <f>IF(N2668="základní",J2668,0)</f>
        <v>0</v>
      </c>
      <c r="BF2668" s="145">
        <f>IF(N2668="snížená",J2668,0)</f>
        <v>0</v>
      </c>
      <c r="BG2668" s="145">
        <f>IF(N2668="zákl. přenesená",J2668,0)</f>
        <v>0</v>
      </c>
      <c r="BH2668" s="145">
        <f>IF(N2668="sníž. přenesená",J2668,0)</f>
        <v>0</v>
      </c>
      <c r="BI2668" s="145">
        <f>IF(N2668="nulová",J2668,0)</f>
        <v>0</v>
      </c>
      <c r="BJ2668" s="19" t="s">
        <v>77</v>
      </c>
      <c r="BK2668" s="145">
        <f>ROUND(I2668*H2668,2)</f>
        <v>0</v>
      </c>
      <c r="BL2668" s="19" t="s">
        <v>316</v>
      </c>
      <c r="BM2668" s="144" t="s">
        <v>4896</v>
      </c>
    </row>
    <row r="2669" spans="2:65" s="1" customFormat="1">
      <c r="B2669" s="34"/>
      <c r="D2669" s="146" t="s">
        <v>222</v>
      </c>
      <c r="F2669" s="147" t="s">
        <v>4897</v>
      </c>
      <c r="I2669" s="148"/>
      <c r="L2669" s="34"/>
      <c r="M2669" s="149"/>
      <c r="T2669" s="55"/>
      <c r="AT2669" s="19" t="s">
        <v>222</v>
      </c>
      <c r="AU2669" s="19" t="s">
        <v>79</v>
      </c>
    </row>
    <row r="2670" spans="2:65" s="14" customFormat="1">
      <c r="B2670" s="170"/>
      <c r="D2670" s="150" t="s">
        <v>226</v>
      </c>
      <c r="E2670" s="171" t="s">
        <v>19</v>
      </c>
      <c r="F2670" s="172" t="s">
        <v>4898</v>
      </c>
      <c r="H2670" s="171" t="s">
        <v>19</v>
      </c>
      <c r="I2670" s="173"/>
      <c r="L2670" s="170"/>
      <c r="M2670" s="174"/>
      <c r="T2670" s="175"/>
      <c r="AT2670" s="171" t="s">
        <v>226</v>
      </c>
      <c r="AU2670" s="171" t="s">
        <v>79</v>
      </c>
      <c r="AV2670" s="14" t="s">
        <v>77</v>
      </c>
      <c r="AW2670" s="14" t="s">
        <v>31</v>
      </c>
      <c r="AX2670" s="14" t="s">
        <v>69</v>
      </c>
      <c r="AY2670" s="171" t="s">
        <v>212</v>
      </c>
    </row>
    <row r="2671" spans="2:65" s="12" customFormat="1">
      <c r="B2671" s="152"/>
      <c r="D2671" s="150" t="s">
        <v>226</v>
      </c>
      <c r="E2671" s="153" t="s">
        <v>19</v>
      </c>
      <c r="F2671" s="154" t="s">
        <v>4899</v>
      </c>
      <c r="H2671" s="155">
        <v>27.271999999999998</v>
      </c>
      <c r="I2671" s="156"/>
      <c r="L2671" s="152"/>
      <c r="M2671" s="157"/>
      <c r="T2671" s="158"/>
      <c r="AT2671" s="153" t="s">
        <v>226</v>
      </c>
      <c r="AU2671" s="153" t="s">
        <v>79</v>
      </c>
      <c r="AV2671" s="12" t="s">
        <v>79</v>
      </c>
      <c r="AW2671" s="12" t="s">
        <v>31</v>
      </c>
      <c r="AX2671" s="12" t="s">
        <v>69</v>
      </c>
      <c r="AY2671" s="153" t="s">
        <v>212</v>
      </c>
    </row>
    <row r="2672" spans="2:65" s="12" customFormat="1">
      <c r="B2672" s="152"/>
      <c r="D2672" s="150" t="s">
        <v>226</v>
      </c>
      <c r="E2672" s="153" t="s">
        <v>19</v>
      </c>
      <c r="F2672" s="154" t="s">
        <v>4900</v>
      </c>
      <c r="H2672" s="155">
        <v>20.577000000000002</v>
      </c>
      <c r="I2672" s="156"/>
      <c r="L2672" s="152"/>
      <c r="M2672" s="157"/>
      <c r="T2672" s="158"/>
      <c r="AT2672" s="153" t="s">
        <v>226</v>
      </c>
      <c r="AU2672" s="153" t="s">
        <v>79</v>
      </c>
      <c r="AV2672" s="12" t="s">
        <v>79</v>
      </c>
      <c r="AW2672" s="12" t="s">
        <v>31</v>
      </c>
      <c r="AX2672" s="12" t="s">
        <v>69</v>
      </c>
      <c r="AY2672" s="153" t="s">
        <v>212</v>
      </c>
    </row>
    <row r="2673" spans="2:65" s="12" customFormat="1">
      <c r="B2673" s="152"/>
      <c r="D2673" s="150" t="s">
        <v>226</v>
      </c>
      <c r="E2673" s="153" t="s">
        <v>19</v>
      </c>
      <c r="F2673" s="154" t="s">
        <v>4901</v>
      </c>
      <c r="H2673" s="155">
        <v>27.271999999999998</v>
      </c>
      <c r="I2673" s="156"/>
      <c r="L2673" s="152"/>
      <c r="M2673" s="157"/>
      <c r="T2673" s="158"/>
      <c r="AT2673" s="153" t="s">
        <v>226</v>
      </c>
      <c r="AU2673" s="153" t="s">
        <v>79</v>
      </c>
      <c r="AV2673" s="12" t="s">
        <v>79</v>
      </c>
      <c r="AW2673" s="12" t="s">
        <v>31</v>
      </c>
      <c r="AX2673" s="12" t="s">
        <v>69</v>
      </c>
      <c r="AY2673" s="153" t="s">
        <v>212</v>
      </c>
    </row>
    <row r="2674" spans="2:65" s="12" customFormat="1">
      <c r="B2674" s="152"/>
      <c r="D2674" s="150" t="s">
        <v>226</v>
      </c>
      <c r="E2674" s="153" t="s">
        <v>19</v>
      </c>
      <c r="F2674" s="154" t="s">
        <v>4902</v>
      </c>
      <c r="H2674" s="155">
        <v>27.271999999999998</v>
      </c>
      <c r="I2674" s="156"/>
      <c r="L2674" s="152"/>
      <c r="M2674" s="157"/>
      <c r="T2674" s="158"/>
      <c r="AT2674" s="153" t="s">
        <v>226</v>
      </c>
      <c r="AU2674" s="153" t="s">
        <v>79</v>
      </c>
      <c r="AV2674" s="12" t="s">
        <v>79</v>
      </c>
      <c r="AW2674" s="12" t="s">
        <v>31</v>
      </c>
      <c r="AX2674" s="12" t="s">
        <v>69</v>
      </c>
      <c r="AY2674" s="153" t="s">
        <v>212</v>
      </c>
    </row>
    <row r="2675" spans="2:65" s="12" customFormat="1">
      <c r="B2675" s="152"/>
      <c r="D2675" s="150" t="s">
        <v>226</v>
      </c>
      <c r="E2675" s="153" t="s">
        <v>19</v>
      </c>
      <c r="F2675" s="154" t="s">
        <v>4903</v>
      </c>
      <c r="H2675" s="155">
        <v>27.271999999999998</v>
      </c>
      <c r="I2675" s="156"/>
      <c r="L2675" s="152"/>
      <c r="M2675" s="157"/>
      <c r="T2675" s="158"/>
      <c r="AT2675" s="153" t="s">
        <v>226</v>
      </c>
      <c r="AU2675" s="153" t="s">
        <v>79</v>
      </c>
      <c r="AV2675" s="12" t="s">
        <v>79</v>
      </c>
      <c r="AW2675" s="12" t="s">
        <v>31</v>
      </c>
      <c r="AX2675" s="12" t="s">
        <v>69</v>
      </c>
      <c r="AY2675" s="153" t="s">
        <v>212</v>
      </c>
    </row>
    <row r="2676" spans="2:65" s="12" customFormat="1">
      <c r="B2676" s="152"/>
      <c r="D2676" s="150" t="s">
        <v>226</v>
      </c>
      <c r="E2676" s="153" t="s">
        <v>19</v>
      </c>
      <c r="F2676" s="154" t="s">
        <v>4904</v>
      </c>
      <c r="H2676" s="155">
        <v>27.271999999999998</v>
      </c>
      <c r="I2676" s="156"/>
      <c r="L2676" s="152"/>
      <c r="M2676" s="157"/>
      <c r="T2676" s="158"/>
      <c r="AT2676" s="153" t="s">
        <v>226</v>
      </c>
      <c r="AU2676" s="153" t="s">
        <v>79</v>
      </c>
      <c r="AV2676" s="12" t="s">
        <v>79</v>
      </c>
      <c r="AW2676" s="12" t="s">
        <v>31</v>
      </c>
      <c r="AX2676" s="12" t="s">
        <v>69</v>
      </c>
      <c r="AY2676" s="153" t="s">
        <v>212</v>
      </c>
    </row>
    <row r="2677" spans="2:65" s="12" customFormat="1">
      <c r="B2677" s="152"/>
      <c r="D2677" s="150" t="s">
        <v>226</v>
      </c>
      <c r="E2677" s="153" t="s">
        <v>19</v>
      </c>
      <c r="F2677" s="154" t="s">
        <v>4905</v>
      </c>
      <c r="H2677" s="155">
        <v>27.271999999999998</v>
      </c>
      <c r="I2677" s="156"/>
      <c r="L2677" s="152"/>
      <c r="M2677" s="157"/>
      <c r="T2677" s="158"/>
      <c r="AT2677" s="153" t="s">
        <v>226</v>
      </c>
      <c r="AU2677" s="153" t="s">
        <v>79</v>
      </c>
      <c r="AV2677" s="12" t="s">
        <v>79</v>
      </c>
      <c r="AW2677" s="12" t="s">
        <v>31</v>
      </c>
      <c r="AX2677" s="12" t="s">
        <v>69</v>
      </c>
      <c r="AY2677" s="153" t="s">
        <v>212</v>
      </c>
    </row>
    <row r="2678" spans="2:65" s="15" customFormat="1">
      <c r="B2678" s="176"/>
      <c r="D2678" s="150" t="s">
        <v>226</v>
      </c>
      <c r="E2678" s="177" t="s">
        <v>19</v>
      </c>
      <c r="F2678" s="178" t="s">
        <v>455</v>
      </c>
      <c r="H2678" s="179">
        <v>184.209</v>
      </c>
      <c r="I2678" s="180"/>
      <c r="L2678" s="176"/>
      <c r="M2678" s="181"/>
      <c r="T2678" s="182"/>
      <c r="AT2678" s="177" t="s">
        <v>226</v>
      </c>
      <c r="AU2678" s="177" t="s">
        <v>79</v>
      </c>
      <c r="AV2678" s="15" t="s">
        <v>236</v>
      </c>
      <c r="AW2678" s="15" t="s">
        <v>31</v>
      </c>
      <c r="AX2678" s="15" t="s">
        <v>69</v>
      </c>
      <c r="AY2678" s="177" t="s">
        <v>212</v>
      </c>
    </row>
    <row r="2679" spans="2:65" s="14" customFormat="1">
      <c r="B2679" s="170"/>
      <c r="D2679" s="150" t="s">
        <v>226</v>
      </c>
      <c r="E2679" s="171" t="s">
        <v>19</v>
      </c>
      <c r="F2679" s="172" t="s">
        <v>4906</v>
      </c>
      <c r="H2679" s="171" t="s">
        <v>19</v>
      </c>
      <c r="I2679" s="173"/>
      <c r="L2679" s="170"/>
      <c r="M2679" s="174"/>
      <c r="T2679" s="175"/>
      <c r="AT2679" s="171" t="s">
        <v>226</v>
      </c>
      <c r="AU2679" s="171" t="s">
        <v>79</v>
      </c>
      <c r="AV2679" s="14" t="s">
        <v>77</v>
      </c>
      <c r="AW2679" s="14" t="s">
        <v>31</v>
      </c>
      <c r="AX2679" s="14" t="s">
        <v>69</v>
      </c>
      <c r="AY2679" s="171" t="s">
        <v>212</v>
      </c>
    </row>
    <row r="2680" spans="2:65" s="12" customFormat="1">
      <c r="B2680" s="152"/>
      <c r="D2680" s="150" t="s">
        <v>226</v>
      </c>
      <c r="E2680" s="153" t="s">
        <v>19</v>
      </c>
      <c r="F2680" s="154" t="s">
        <v>4907</v>
      </c>
      <c r="H2680" s="155">
        <v>187.65899999999999</v>
      </c>
      <c r="I2680" s="156"/>
      <c r="L2680" s="152"/>
      <c r="M2680" s="157"/>
      <c r="T2680" s="158"/>
      <c r="AT2680" s="153" t="s">
        <v>226</v>
      </c>
      <c r="AU2680" s="153" t="s">
        <v>79</v>
      </c>
      <c r="AV2680" s="12" t="s">
        <v>79</v>
      </c>
      <c r="AW2680" s="12" t="s">
        <v>31</v>
      </c>
      <c r="AX2680" s="12" t="s">
        <v>69</v>
      </c>
      <c r="AY2680" s="153" t="s">
        <v>212</v>
      </c>
    </row>
    <row r="2681" spans="2:65" s="12" customFormat="1">
      <c r="B2681" s="152"/>
      <c r="D2681" s="150" t="s">
        <v>226</v>
      </c>
      <c r="E2681" s="153" t="s">
        <v>19</v>
      </c>
      <c r="F2681" s="154" t="s">
        <v>4908</v>
      </c>
      <c r="H2681" s="155">
        <v>214.33199999999999</v>
      </c>
      <c r="I2681" s="156"/>
      <c r="L2681" s="152"/>
      <c r="M2681" s="157"/>
      <c r="T2681" s="158"/>
      <c r="AT2681" s="153" t="s">
        <v>226</v>
      </c>
      <c r="AU2681" s="153" t="s">
        <v>79</v>
      </c>
      <c r="AV2681" s="12" t="s">
        <v>79</v>
      </c>
      <c r="AW2681" s="12" t="s">
        <v>31</v>
      </c>
      <c r="AX2681" s="12" t="s">
        <v>69</v>
      </c>
      <c r="AY2681" s="153" t="s">
        <v>212</v>
      </c>
    </row>
    <row r="2682" spans="2:65" s="12" customFormat="1">
      <c r="B2682" s="152"/>
      <c r="D2682" s="150" t="s">
        <v>226</v>
      </c>
      <c r="E2682" s="153" t="s">
        <v>19</v>
      </c>
      <c r="F2682" s="154" t="s">
        <v>4909</v>
      </c>
      <c r="H2682" s="155">
        <v>179.86500000000001</v>
      </c>
      <c r="I2682" s="156"/>
      <c r="L2682" s="152"/>
      <c r="M2682" s="157"/>
      <c r="T2682" s="158"/>
      <c r="AT2682" s="153" t="s">
        <v>226</v>
      </c>
      <c r="AU2682" s="153" t="s">
        <v>79</v>
      </c>
      <c r="AV2682" s="12" t="s">
        <v>79</v>
      </c>
      <c r="AW2682" s="12" t="s">
        <v>31</v>
      </c>
      <c r="AX2682" s="12" t="s">
        <v>69</v>
      </c>
      <c r="AY2682" s="153" t="s">
        <v>212</v>
      </c>
    </row>
    <row r="2683" spans="2:65" s="12" customFormat="1">
      <c r="B2683" s="152"/>
      <c r="D2683" s="150" t="s">
        <v>226</v>
      </c>
      <c r="E2683" s="153" t="s">
        <v>19</v>
      </c>
      <c r="F2683" s="154" t="s">
        <v>4910</v>
      </c>
      <c r="H2683" s="155">
        <v>76.27</v>
      </c>
      <c r="I2683" s="156"/>
      <c r="L2683" s="152"/>
      <c r="M2683" s="157"/>
      <c r="T2683" s="158"/>
      <c r="AT2683" s="153" t="s">
        <v>226</v>
      </c>
      <c r="AU2683" s="153" t="s">
        <v>79</v>
      </c>
      <c r="AV2683" s="12" t="s">
        <v>79</v>
      </c>
      <c r="AW2683" s="12" t="s">
        <v>31</v>
      </c>
      <c r="AX2683" s="12" t="s">
        <v>69</v>
      </c>
      <c r="AY2683" s="153" t="s">
        <v>212</v>
      </c>
    </row>
    <row r="2684" spans="2:65" s="12" customFormat="1">
      <c r="B2684" s="152"/>
      <c r="D2684" s="150" t="s">
        <v>226</v>
      </c>
      <c r="E2684" s="153" t="s">
        <v>19</v>
      </c>
      <c r="F2684" s="154" t="s">
        <v>4911</v>
      </c>
      <c r="H2684" s="155">
        <v>33.354999999999997</v>
      </c>
      <c r="I2684" s="156"/>
      <c r="L2684" s="152"/>
      <c r="M2684" s="157"/>
      <c r="T2684" s="158"/>
      <c r="AT2684" s="153" t="s">
        <v>226</v>
      </c>
      <c r="AU2684" s="153" t="s">
        <v>79</v>
      </c>
      <c r="AV2684" s="12" t="s">
        <v>79</v>
      </c>
      <c r="AW2684" s="12" t="s">
        <v>31</v>
      </c>
      <c r="AX2684" s="12" t="s">
        <v>69</v>
      </c>
      <c r="AY2684" s="153" t="s">
        <v>212</v>
      </c>
    </row>
    <row r="2685" spans="2:65" s="15" customFormat="1">
      <c r="B2685" s="176"/>
      <c r="D2685" s="150" t="s">
        <v>226</v>
      </c>
      <c r="E2685" s="177" t="s">
        <v>19</v>
      </c>
      <c r="F2685" s="178" t="s">
        <v>455</v>
      </c>
      <c r="H2685" s="179">
        <v>691.48099999999999</v>
      </c>
      <c r="I2685" s="180"/>
      <c r="L2685" s="176"/>
      <c r="M2685" s="181"/>
      <c r="T2685" s="182"/>
      <c r="AT2685" s="177" t="s">
        <v>226</v>
      </c>
      <c r="AU2685" s="177" t="s">
        <v>79</v>
      </c>
      <c r="AV2685" s="15" t="s">
        <v>236</v>
      </c>
      <c r="AW2685" s="15" t="s">
        <v>31</v>
      </c>
      <c r="AX2685" s="15" t="s">
        <v>69</v>
      </c>
      <c r="AY2685" s="177" t="s">
        <v>212</v>
      </c>
    </row>
    <row r="2686" spans="2:65" s="13" customFormat="1">
      <c r="B2686" s="159"/>
      <c r="D2686" s="150" t="s">
        <v>226</v>
      </c>
      <c r="E2686" s="160" t="s">
        <v>19</v>
      </c>
      <c r="F2686" s="161" t="s">
        <v>228</v>
      </c>
      <c r="H2686" s="162">
        <v>875.69</v>
      </c>
      <c r="I2686" s="163"/>
      <c r="L2686" s="159"/>
      <c r="M2686" s="164"/>
      <c r="T2686" s="165"/>
      <c r="AT2686" s="160" t="s">
        <v>226</v>
      </c>
      <c r="AU2686" s="160" t="s">
        <v>79</v>
      </c>
      <c r="AV2686" s="13" t="s">
        <v>229</v>
      </c>
      <c r="AW2686" s="13" t="s">
        <v>31</v>
      </c>
      <c r="AX2686" s="13" t="s">
        <v>77</v>
      </c>
      <c r="AY2686" s="160" t="s">
        <v>212</v>
      </c>
    </row>
    <row r="2687" spans="2:65" s="1" customFormat="1" ht="24.2" customHeight="1">
      <c r="B2687" s="34"/>
      <c r="C2687" s="133" t="s">
        <v>4912</v>
      </c>
      <c r="D2687" s="133" t="s">
        <v>215</v>
      </c>
      <c r="E2687" s="134" t="s">
        <v>4913</v>
      </c>
      <c r="F2687" s="135" t="s">
        <v>4914</v>
      </c>
      <c r="G2687" s="136" t="s">
        <v>495</v>
      </c>
      <c r="H2687" s="137">
        <v>198.38499999999999</v>
      </c>
      <c r="I2687" s="138"/>
      <c r="J2687" s="139">
        <f>ROUND(I2687*H2687,2)</f>
        <v>0</v>
      </c>
      <c r="K2687" s="135" t="s">
        <v>219</v>
      </c>
      <c r="L2687" s="34"/>
      <c r="M2687" s="140" t="s">
        <v>19</v>
      </c>
      <c r="N2687" s="141" t="s">
        <v>40</v>
      </c>
      <c r="P2687" s="142">
        <f>O2687*H2687</f>
        <v>0</v>
      </c>
      <c r="Q2687" s="142">
        <v>4.0600000000000002E-3</v>
      </c>
      <c r="R2687" s="142">
        <f>Q2687*H2687</f>
        <v>0.80544309999999997</v>
      </c>
      <c r="S2687" s="142">
        <v>0</v>
      </c>
      <c r="T2687" s="143">
        <f>S2687*H2687</f>
        <v>0</v>
      </c>
      <c r="AR2687" s="144" t="s">
        <v>316</v>
      </c>
      <c r="AT2687" s="144" t="s">
        <v>215</v>
      </c>
      <c r="AU2687" s="144" t="s">
        <v>79</v>
      </c>
      <c r="AY2687" s="19" t="s">
        <v>212</v>
      </c>
      <c r="BE2687" s="145">
        <f>IF(N2687="základní",J2687,0)</f>
        <v>0</v>
      </c>
      <c r="BF2687" s="145">
        <f>IF(N2687="snížená",J2687,0)</f>
        <v>0</v>
      </c>
      <c r="BG2687" s="145">
        <f>IF(N2687="zákl. přenesená",J2687,0)</f>
        <v>0</v>
      </c>
      <c r="BH2687" s="145">
        <f>IF(N2687="sníž. přenesená",J2687,0)</f>
        <v>0</v>
      </c>
      <c r="BI2687" s="145">
        <f>IF(N2687="nulová",J2687,0)</f>
        <v>0</v>
      </c>
      <c r="BJ2687" s="19" t="s">
        <v>77</v>
      </c>
      <c r="BK2687" s="145">
        <f>ROUND(I2687*H2687,2)</f>
        <v>0</v>
      </c>
      <c r="BL2687" s="19" t="s">
        <v>316</v>
      </c>
      <c r="BM2687" s="144" t="s">
        <v>4915</v>
      </c>
    </row>
    <row r="2688" spans="2:65" s="1" customFormat="1">
      <c r="B2688" s="34"/>
      <c r="D2688" s="146" t="s">
        <v>222</v>
      </c>
      <c r="F2688" s="147" t="s">
        <v>4916</v>
      </c>
      <c r="I2688" s="148"/>
      <c r="L2688" s="34"/>
      <c r="M2688" s="149"/>
      <c r="T2688" s="55"/>
      <c r="AT2688" s="19" t="s">
        <v>222</v>
      </c>
      <c r="AU2688" s="19" t="s">
        <v>79</v>
      </c>
    </row>
    <row r="2689" spans="2:65" s="14" customFormat="1">
      <c r="B2689" s="170"/>
      <c r="D2689" s="150" t="s">
        <v>226</v>
      </c>
      <c r="E2689" s="171" t="s">
        <v>19</v>
      </c>
      <c r="F2689" s="172" t="s">
        <v>4917</v>
      </c>
      <c r="H2689" s="171" t="s">
        <v>19</v>
      </c>
      <c r="I2689" s="173"/>
      <c r="L2689" s="170"/>
      <c r="M2689" s="174"/>
      <c r="T2689" s="175"/>
      <c r="AT2689" s="171" t="s">
        <v>226</v>
      </c>
      <c r="AU2689" s="171" t="s">
        <v>79</v>
      </c>
      <c r="AV2689" s="14" t="s">
        <v>77</v>
      </c>
      <c r="AW2689" s="14" t="s">
        <v>31</v>
      </c>
      <c r="AX2689" s="14" t="s">
        <v>69</v>
      </c>
      <c r="AY2689" s="171" t="s">
        <v>212</v>
      </c>
    </row>
    <row r="2690" spans="2:65" s="12" customFormat="1">
      <c r="B2690" s="152"/>
      <c r="D2690" s="150" t="s">
        <v>226</v>
      </c>
      <c r="E2690" s="153" t="s">
        <v>19</v>
      </c>
      <c r="F2690" s="154" t="s">
        <v>4918</v>
      </c>
      <c r="H2690" s="155">
        <v>3.7050000000000001</v>
      </c>
      <c r="I2690" s="156"/>
      <c r="L2690" s="152"/>
      <c r="M2690" s="157"/>
      <c r="T2690" s="158"/>
      <c r="AT2690" s="153" t="s">
        <v>226</v>
      </c>
      <c r="AU2690" s="153" t="s">
        <v>79</v>
      </c>
      <c r="AV2690" s="12" t="s">
        <v>79</v>
      </c>
      <c r="AW2690" s="12" t="s">
        <v>31</v>
      </c>
      <c r="AX2690" s="12" t="s">
        <v>69</v>
      </c>
      <c r="AY2690" s="153" t="s">
        <v>212</v>
      </c>
    </row>
    <row r="2691" spans="2:65" s="12" customFormat="1">
      <c r="B2691" s="152"/>
      <c r="D2691" s="150" t="s">
        <v>226</v>
      </c>
      <c r="E2691" s="153" t="s">
        <v>19</v>
      </c>
      <c r="F2691" s="154" t="s">
        <v>4919</v>
      </c>
      <c r="H2691" s="155">
        <v>41.914000000000001</v>
      </c>
      <c r="I2691" s="156"/>
      <c r="L2691" s="152"/>
      <c r="M2691" s="157"/>
      <c r="T2691" s="158"/>
      <c r="AT2691" s="153" t="s">
        <v>226</v>
      </c>
      <c r="AU2691" s="153" t="s">
        <v>79</v>
      </c>
      <c r="AV2691" s="12" t="s">
        <v>79</v>
      </c>
      <c r="AW2691" s="12" t="s">
        <v>31</v>
      </c>
      <c r="AX2691" s="12" t="s">
        <v>69</v>
      </c>
      <c r="AY2691" s="153" t="s">
        <v>212</v>
      </c>
    </row>
    <row r="2692" spans="2:65" s="12" customFormat="1">
      <c r="B2692" s="152"/>
      <c r="D2692" s="150" t="s">
        <v>226</v>
      </c>
      <c r="E2692" s="153" t="s">
        <v>19</v>
      </c>
      <c r="F2692" s="154" t="s">
        <v>4920</v>
      </c>
      <c r="H2692" s="155">
        <v>137.946</v>
      </c>
      <c r="I2692" s="156"/>
      <c r="L2692" s="152"/>
      <c r="M2692" s="157"/>
      <c r="T2692" s="158"/>
      <c r="AT2692" s="153" t="s">
        <v>226</v>
      </c>
      <c r="AU2692" s="153" t="s">
        <v>79</v>
      </c>
      <c r="AV2692" s="12" t="s">
        <v>79</v>
      </c>
      <c r="AW2692" s="12" t="s">
        <v>31</v>
      </c>
      <c r="AX2692" s="12" t="s">
        <v>69</v>
      </c>
      <c r="AY2692" s="153" t="s">
        <v>212</v>
      </c>
    </row>
    <row r="2693" spans="2:65" s="12" customFormat="1">
      <c r="B2693" s="152"/>
      <c r="D2693" s="150" t="s">
        <v>226</v>
      </c>
      <c r="E2693" s="153" t="s">
        <v>19</v>
      </c>
      <c r="F2693" s="154" t="s">
        <v>4921</v>
      </c>
      <c r="H2693" s="155">
        <v>3.7050000000000001</v>
      </c>
      <c r="I2693" s="156"/>
      <c r="L2693" s="152"/>
      <c r="M2693" s="157"/>
      <c r="T2693" s="158"/>
      <c r="AT2693" s="153" t="s">
        <v>226</v>
      </c>
      <c r="AU2693" s="153" t="s">
        <v>79</v>
      </c>
      <c r="AV2693" s="12" t="s">
        <v>79</v>
      </c>
      <c r="AW2693" s="12" t="s">
        <v>31</v>
      </c>
      <c r="AX2693" s="12" t="s">
        <v>69</v>
      </c>
      <c r="AY2693" s="153" t="s">
        <v>212</v>
      </c>
    </row>
    <row r="2694" spans="2:65" s="12" customFormat="1">
      <c r="B2694" s="152"/>
      <c r="D2694" s="150" t="s">
        <v>226</v>
      </c>
      <c r="E2694" s="153" t="s">
        <v>19</v>
      </c>
      <c r="F2694" s="154" t="s">
        <v>4922</v>
      </c>
      <c r="H2694" s="155">
        <v>3.7050000000000001</v>
      </c>
      <c r="I2694" s="156"/>
      <c r="L2694" s="152"/>
      <c r="M2694" s="157"/>
      <c r="T2694" s="158"/>
      <c r="AT2694" s="153" t="s">
        <v>226</v>
      </c>
      <c r="AU2694" s="153" t="s">
        <v>79</v>
      </c>
      <c r="AV2694" s="12" t="s">
        <v>79</v>
      </c>
      <c r="AW2694" s="12" t="s">
        <v>31</v>
      </c>
      <c r="AX2694" s="12" t="s">
        <v>69</v>
      </c>
      <c r="AY2694" s="153" t="s">
        <v>212</v>
      </c>
    </row>
    <row r="2695" spans="2:65" s="12" customFormat="1">
      <c r="B2695" s="152"/>
      <c r="D2695" s="150" t="s">
        <v>226</v>
      </c>
      <c r="E2695" s="153" t="s">
        <v>19</v>
      </c>
      <c r="F2695" s="154" t="s">
        <v>4923</v>
      </c>
      <c r="H2695" s="155">
        <v>3.7050000000000001</v>
      </c>
      <c r="I2695" s="156"/>
      <c r="L2695" s="152"/>
      <c r="M2695" s="157"/>
      <c r="T2695" s="158"/>
      <c r="AT2695" s="153" t="s">
        <v>226</v>
      </c>
      <c r="AU2695" s="153" t="s">
        <v>79</v>
      </c>
      <c r="AV2695" s="12" t="s">
        <v>79</v>
      </c>
      <c r="AW2695" s="12" t="s">
        <v>31</v>
      </c>
      <c r="AX2695" s="12" t="s">
        <v>69</v>
      </c>
      <c r="AY2695" s="153" t="s">
        <v>212</v>
      </c>
    </row>
    <row r="2696" spans="2:65" s="12" customFormat="1">
      <c r="B2696" s="152"/>
      <c r="D2696" s="150" t="s">
        <v>226</v>
      </c>
      <c r="E2696" s="153" t="s">
        <v>19</v>
      </c>
      <c r="F2696" s="154" t="s">
        <v>4924</v>
      </c>
      <c r="H2696" s="155">
        <v>3.7050000000000001</v>
      </c>
      <c r="I2696" s="156"/>
      <c r="L2696" s="152"/>
      <c r="M2696" s="157"/>
      <c r="T2696" s="158"/>
      <c r="AT2696" s="153" t="s">
        <v>226</v>
      </c>
      <c r="AU2696" s="153" t="s">
        <v>79</v>
      </c>
      <c r="AV2696" s="12" t="s">
        <v>79</v>
      </c>
      <c r="AW2696" s="12" t="s">
        <v>31</v>
      </c>
      <c r="AX2696" s="12" t="s">
        <v>69</v>
      </c>
      <c r="AY2696" s="153" t="s">
        <v>212</v>
      </c>
    </row>
    <row r="2697" spans="2:65" s="13" customFormat="1">
      <c r="B2697" s="159"/>
      <c r="D2697" s="150" t="s">
        <v>226</v>
      </c>
      <c r="E2697" s="160" t="s">
        <v>19</v>
      </c>
      <c r="F2697" s="161" t="s">
        <v>228</v>
      </c>
      <c r="H2697" s="162">
        <v>198.38499999999999</v>
      </c>
      <c r="I2697" s="163"/>
      <c r="L2697" s="159"/>
      <c r="M2697" s="164"/>
      <c r="T2697" s="165"/>
      <c r="AT2697" s="160" t="s">
        <v>226</v>
      </c>
      <c r="AU2697" s="160" t="s">
        <v>79</v>
      </c>
      <c r="AV2697" s="13" t="s">
        <v>229</v>
      </c>
      <c r="AW2697" s="13" t="s">
        <v>31</v>
      </c>
      <c r="AX2697" s="13" t="s">
        <v>77</v>
      </c>
      <c r="AY2697" s="160" t="s">
        <v>212</v>
      </c>
    </row>
    <row r="2698" spans="2:65" s="1" customFormat="1" ht="24.2" customHeight="1">
      <c r="B2698" s="34"/>
      <c r="C2698" s="186" t="s">
        <v>4925</v>
      </c>
      <c r="D2698" s="186" t="s">
        <v>3107</v>
      </c>
      <c r="E2698" s="187" t="s">
        <v>4926</v>
      </c>
      <c r="F2698" s="188" t="s">
        <v>4927</v>
      </c>
      <c r="G2698" s="189" t="s">
        <v>495</v>
      </c>
      <c r="H2698" s="190">
        <v>202.62899999999999</v>
      </c>
      <c r="I2698" s="191"/>
      <c r="J2698" s="192">
        <f>ROUND(I2698*H2698,2)</f>
        <v>0</v>
      </c>
      <c r="K2698" s="188" t="s">
        <v>219</v>
      </c>
      <c r="L2698" s="193"/>
      <c r="M2698" s="194" t="s">
        <v>19</v>
      </c>
      <c r="N2698" s="195" t="s">
        <v>40</v>
      </c>
      <c r="P2698" s="142">
        <f>O2698*H2698</f>
        <v>0</v>
      </c>
      <c r="Q2698" s="142">
        <v>2.0999999999999999E-3</v>
      </c>
      <c r="R2698" s="142">
        <f>Q2698*H2698</f>
        <v>0.42552089999999998</v>
      </c>
      <c r="S2698" s="142">
        <v>0</v>
      </c>
      <c r="T2698" s="143">
        <f>S2698*H2698</f>
        <v>0</v>
      </c>
      <c r="AR2698" s="144" t="s">
        <v>631</v>
      </c>
      <c r="AT2698" s="144" t="s">
        <v>3107</v>
      </c>
      <c r="AU2698" s="144" t="s">
        <v>79</v>
      </c>
      <c r="AY2698" s="19" t="s">
        <v>212</v>
      </c>
      <c r="BE2698" s="145">
        <f>IF(N2698="základní",J2698,0)</f>
        <v>0</v>
      </c>
      <c r="BF2698" s="145">
        <f>IF(N2698="snížená",J2698,0)</f>
        <v>0</v>
      </c>
      <c r="BG2698" s="145">
        <f>IF(N2698="zákl. přenesená",J2698,0)</f>
        <v>0</v>
      </c>
      <c r="BH2698" s="145">
        <f>IF(N2698="sníž. přenesená",J2698,0)</f>
        <v>0</v>
      </c>
      <c r="BI2698" s="145">
        <f>IF(N2698="nulová",J2698,0)</f>
        <v>0</v>
      </c>
      <c r="BJ2698" s="19" t="s">
        <v>77</v>
      </c>
      <c r="BK2698" s="145">
        <f>ROUND(I2698*H2698,2)</f>
        <v>0</v>
      </c>
      <c r="BL2698" s="19" t="s">
        <v>316</v>
      </c>
      <c r="BM2698" s="144" t="s">
        <v>4928</v>
      </c>
    </row>
    <row r="2699" spans="2:65" s="14" customFormat="1">
      <c r="B2699" s="170"/>
      <c r="D2699" s="150" t="s">
        <v>226</v>
      </c>
      <c r="E2699" s="171" t="s">
        <v>19</v>
      </c>
      <c r="F2699" s="172" t="s">
        <v>4898</v>
      </c>
      <c r="H2699" s="171" t="s">
        <v>19</v>
      </c>
      <c r="I2699" s="173"/>
      <c r="L2699" s="170"/>
      <c r="M2699" s="174"/>
      <c r="T2699" s="175"/>
      <c r="AT2699" s="171" t="s">
        <v>226</v>
      </c>
      <c r="AU2699" s="171" t="s">
        <v>79</v>
      </c>
      <c r="AV2699" s="14" t="s">
        <v>77</v>
      </c>
      <c r="AW2699" s="14" t="s">
        <v>31</v>
      </c>
      <c r="AX2699" s="14" t="s">
        <v>69</v>
      </c>
      <c r="AY2699" s="171" t="s">
        <v>212</v>
      </c>
    </row>
    <row r="2700" spans="2:65" s="12" customFormat="1">
      <c r="B2700" s="152"/>
      <c r="D2700" s="150" t="s">
        <v>226</v>
      </c>
      <c r="E2700" s="153" t="s">
        <v>19</v>
      </c>
      <c r="F2700" s="154" t="s">
        <v>4929</v>
      </c>
      <c r="H2700" s="155">
        <v>29.998999999999999</v>
      </c>
      <c r="I2700" s="156"/>
      <c r="L2700" s="152"/>
      <c r="M2700" s="157"/>
      <c r="T2700" s="158"/>
      <c r="AT2700" s="153" t="s">
        <v>226</v>
      </c>
      <c r="AU2700" s="153" t="s">
        <v>79</v>
      </c>
      <c r="AV2700" s="12" t="s">
        <v>79</v>
      </c>
      <c r="AW2700" s="12" t="s">
        <v>31</v>
      </c>
      <c r="AX2700" s="12" t="s">
        <v>69</v>
      </c>
      <c r="AY2700" s="153" t="s">
        <v>212</v>
      </c>
    </row>
    <row r="2701" spans="2:65" s="12" customFormat="1">
      <c r="B2701" s="152"/>
      <c r="D2701" s="150" t="s">
        <v>226</v>
      </c>
      <c r="E2701" s="153" t="s">
        <v>19</v>
      </c>
      <c r="F2701" s="154" t="s">
        <v>4930</v>
      </c>
      <c r="H2701" s="155">
        <v>22.635000000000002</v>
      </c>
      <c r="I2701" s="156"/>
      <c r="L2701" s="152"/>
      <c r="M2701" s="157"/>
      <c r="T2701" s="158"/>
      <c r="AT2701" s="153" t="s">
        <v>226</v>
      </c>
      <c r="AU2701" s="153" t="s">
        <v>79</v>
      </c>
      <c r="AV2701" s="12" t="s">
        <v>79</v>
      </c>
      <c r="AW2701" s="12" t="s">
        <v>31</v>
      </c>
      <c r="AX2701" s="12" t="s">
        <v>69</v>
      </c>
      <c r="AY2701" s="153" t="s">
        <v>212</v>
      </c>
    </row>
    <row r="2702" spans="2:65" s="12" customFormat="1">
      <c r="B2702" s="152"/>
      <c r="D2702" s="150" t="s">
        <v>226</v>
      </c>
      <c r="E2702" s="153" t="s">
        <v>19</v>
      </c>
      <c r="F2702" s="154" t="s">
        <v>4931</v>
      </c>
      <c r="H2702" s="155">
        <v>29.998999999999999</v>
      </c>
      <c r="I2702" s="156"/>
      <c r="L2702" s="152"/>
      <c r="M2702" s="157"/>
      <c r="T2702" s="158"/>
      <c r="AT2702" s="153" t="s">
        <v>226</v>
      </c>
      <c r="AU2702" s="153" t="s">
        <v>79</v>
      </c>
      <c r="AV2702" s="12" t="s">
        <v>79</v>
      </c>
      <c r="AW2702" s="12" t="s">
        <v>31</v>
      </c>
      <c r="AX2702" s="12" t="s">
        <v>69</v>
      </c>
      <c r="AY2702" s="153" t="s">
        <v>212</v>
      </c>
    </row>
    <row r="2703" spans="2:65" s="12" customFormat="1">
      <c r="B2703" s="152"/>
      <c r="D2703" s="150" t="s">
        <v>226</v>
      </c>
      <c r="E2703" s="153" t="s">
        <v>19</v>
      </c>
      <c r="F2703" s="154" t="s">
        <v>4932</v>
      </c>
      <c r="H2703" s="155">
        <v>29.998999999999999</v>
      </c>
      <c r="I2703" s="156"/>
      <c r="L2703" s="152"/>
      <c r="M2703" s="157"/>
      <c r="T2703" s="158"/>
      <c r="AT2703" s="153" t="s">
        <v>226</v>
      </c>
      <c r="AU2703" s="153" t="s">
        <v>79</v>
      </c>
      <c r="AV2703" s="12" t="s">
        <v>79</v>
      </c>
      <c r="AW2703" s="12" t="s">
        <v>31</v>
      </c>
      <c r="AX2703" s="12" t="s">
        <v>69</v>
      </c>
      <c r="AY2703" s="153" t="s">
        <v>212</v>
      </c>
    </row>
    <row r="2704" spans="2:65" s="12" customFormat="1">
      <c r="B2704" s="152"/>
      <c r="D2704" s="150" t="s">
        <v>226</v>
      </c>
      <c r="E2704" s="153" t="s">
        <v>19</v>
      </c>
      <c r="F2704" s="154" t="s">
        <v>4933</v>
      </c>
      <c r="H2704" s="155">
        <v>29.998999999999999</v>
      </c>
      <c r="I2704" s="156"/>
      <c r="L2704" s="152"/>
      <c r="M2704" s="157"/>
      <c r="T2704" s="158"/>
      <c r="AT2704" s="153" t="s">
        <v>226</v>
      </c>
      <c r="AU2704" s="153" t="s">
        <v>79</v>
      </c>
      <c r="AV2704" s="12" t="s">
        <v>79</v>
      </c>
      <c r="AW2704" s="12" t="s">
        <v>31</v>
      </c>
      <c r="AX2704" s="12" t="s">
        <v>69</v>
      </c>
      <c r="AY2704" s="153" t="s">
        <v>212</v>
      </c>
    </row>
    <row r="2705" spans="2:65" s="12" customFormat="1">
      <c r="B2705" s="152"/>
      <c r="D2705" s="150" t="s">
        <v>226</v>
      </c>
      <c r="E2705" s="153" t="s">
        <v>19</v>
      </c>
      <c r="F2705" s="154" t="s">
        <v>4934</v>
      </c>
      <c r="H2705" s="155">
        <v>29.998999999999999</v>
      </c>
      <c r="I2705" s="156"/>
      <c r="L2705" s="152"/>
      <c r="M2705" s="157"/>
      <c r="T2705" s="158"/>
      <c r="AT2705" s="153" t="s">
        <v>226</v>
      </c>
      <c r="AU2705" s="153" t="s">
        <v>79</v>
      </c>
      <c r="AV2705" s="12" t="s">
        <v>79</v>
      </c>
      <c r="AW2705" s="12" t="s">
        <v>31</v>
      </c>
      <c r="AX2705" s="12" t="s">
        <v>69</v>
      </c>
      <c r="AY2705" s="153" t="s">
        <v>212</v>
      </c>
    </row>
    <row r="2706" spans="2:65" s="12" customFormat="1">
      <c r="B2706" s="152"/>
      <c r="D2706" s="150" t="s">
        <v>226</v>
      </c>
      <c r="E2706" s="153" t="s">
        <v>19</v>
      </c>
      <c r="F2706" s="154" t="s">
        <v>4935</v>
      </c>
      <c r="H2706" s="155">
        <v>29.998999999999999</v>
      </c>
      <c r="I2706" s="156"/>
      <c r="L2706" s="152"/>
      <c r="M2706" s="157"/>
      <c r="T2706" s="158"/>
      <c r="AT2706" s="153" t="s">
        <v>226</v>
      </c>
      <c r="AU2706" s="153" t="s">
        <v>79</v>
      </c>
      <c r="AV2706" s="12" t="s">
        <v>79</v>
      </c>
      <c r="AW2706" s="12" t="s">
        <v>31</v>
      </c>
      <c r="AX2706" s="12" t="s">
        <v>69</v>
      </c>
      <c r="AY2706" s="153" t="s">
        <v>212</v>
      </c>
    </row>
    <row r="2707" spans="2:65" s="13" customFormat="1">
      <c r="B2707" s="159"/>
      <c r="D2707" s="150" t="s">
        <v>226</v>
      </c>
      <c r="E2707" s="160" t="s">
        <v>19</v>
      </c>
      <c r="F2707" s="161" t="s">
        <v>228</v>
      </c>
      <c r="H2707" s="162">
        <v>202.62899999999999</v>
      </c>
      <c r="I2707" s="163"/>
      <c r="L2707" s="159"/>
      <c r="M2707" s="164"/>
      <c r="T2707" s="165"/>
      <c r="AT2707" s="160" t="s">
        <v>226</v>
      </c>
      <c r="AU2707" s="160" t="s">
        <v>79</v>
      </c>
      <c r="AV2707" s="13" t="s">
        <v>229</v>
      </c>
      <c r="AW2707" s="13" t="s">
        <v>31</v>
      </c>
      <c r="AX2707" s="13" t="s">
        <v>77</v>
      </c>
      <c r="AY2707" s="160" t="s">
        <v>212</v>
      </c>
    </row>
    <row r="2708" spans="2:65" s="1" customFormat="1" ht="24.2" customHeight="1">
      <c r="B2708" s="34"/>
      <c r="C2708" s="186" t="s">
        <v>4936</v>
      </c>
      <c r="D2708" s="186" t="s">
        <v>3107</v>
      </c>
      <c r="E2708" s="187" t="s">
        <v>4937</v>
      </c>
      <c r="F2708" s="188" t="s">
        <v>4938</v>
      </c>
      <c r="G2708" s="189" t="s">
        <v>495</v>
      </c>
      <c r="H2708" s="190">
        <v>29.568000000000001</v>
      </c>
      <c r="I2708" s="191"/>
      <c r="J2708" s="192">
        <f>ROUND(I2708*H2708,2)</f>
        <v>0</v>
      </c>
      <c r="K2708" s="188" t="s">
        <v>219</v>
      </c>
      <c r="L2708" s="193"/>
      <c r="M2708" s="194" t="s">
        <v>19</v>
      </c>
      <c r="N2708" s="195" t="s">
        <v>40</v>
      </c>
      <c r="P2708" s="142">
        <f>O2708*H2708</f>
        <v>0</v>
      </c>
      <c r="Q2708" s="142">
        <v>2.0999999999999999E-3</v>
      </c>
      <c r="R2708" s="142">
        <f>Q2708*H2708</f>
        <v>6.2092799999999997E-2</v>
      </c>
      <c r="S2708" s="142">
        <v>0</v>
      </c>
      <c r="T2708" s="143">
        <f>S2708*H2708</f>
        <v>0</v>
      </c>
      <c r="AR2708" s="144" t="s">
        <v>631</v>
      </c>
      <c r="AT2708" s="144" t="s">
        <v>3107</v>
      </c>
      <c r="AU2708" s="144" t="s">
        <v>79</v>
      </c>
      <c r="AY2708" s="19" t="s">
        <v>212</v>
      </c>
      <c r="BE2708" s="145">
        <f>IF(N2708="základní",J2708,0)</f>
        <v>0</v>
      </c>
      <c r="BF2708" s="145">
        <f>IF(N2708="snížená",J2708,0)</f>
        <v>0</v>
      </c>
      <c r="BG2708" s="145">
        <f>IF(N2708="zákl. přenesená",J2708,0)</f>
        <v>0</v>
      </c>
      <c r="BH2708" s="145">
        <f>IF(N2708="sníž. přenesená",J2708,0)</f>
        <v>0</v>
      </c>
      <c r="BI2708" s="145">
        <f>IF(N2708="nulová",J2708,0)</f>
        <v>0</v>
      </c>
      <c r="BJ2708" s="19" t="s">
        <v>77</v>
      </c>
      <c r="BK2708" s="145">
        <f>ROUND(I2708*H2708,2)</f>
        <v>0</v>
      </c>
      <c r="BL2708" s="19" t="s">
        <v>316</v>
      </c>
      <c r="BM2708" s="144" t="s">
        <v>4939</v>
      </c>
    </row>
    <row r="2709" spans="2:65" s="14" customFormat="1">
      <c r="B2709" s="170"/>
      <c r="D2709" s="150" t="s">
        <v>226</v>
      </c>
      <c r="E2709" s="171" t="s">
        <v>19</v>
      </c>
      <c r="F2709" s="172" t="s">
        <v>4885</v>
      </c>
      <c r="H2709" s="171" t="s">
        <v>19</v>
      </c>
      <c r="I2709" s="173"/>
      <c r="L2709" s="170"/>
      <c r="M2709" s="174"/>
      <c r="T2709" s="175"/>
      <c r="AT2709" s="171" t="s">
        <v>226</v>
      </c>
      <c r="AU2709" s="171" t="s">
        <v>79</v>
      </c>
      <c r="AV2709" s="14" t="s">
        <v>77</v>
      </c>
      <c r="AW2709" s="14" t="s">
        <v>31</v>
      </c>
      <c r="AX2709" s="14" t="s">
        <v>69</v>
      </c>
      <c r="AY2709" s="171" t="s">
        <v>212</v>
      </c>
    </row>
    <row r="2710" spans="2:65" s="12" customFormat="1">
      <c r="B2710" s="152"/>
      <c r="D2710" s="150" t="s">
        <v>226</v>
      </c>
      <c r="E2710" s="153" t="s">
        <v>19</v>
      </c>
      <c r="F2710" s="154" t="s">
        <v>4940</v>
      </c>
      <c r="H2710" s="155">
        <v>4.2240000000000002</v>
      </c>
      <c r="I2710" s="156"/>
      <c r="L2710" s="152"/>
      <c r="M2710" s="157"/>
      <c r="T2710" s="158"/>
      <c r="AT2710" s="153" t="s">
        <v>226</v>
      </c>
      <c r="AU2710" s="153" t="s">
        <v>79</v>
      </c>
      <c r="AV2710" s="12" t="s">
        <v>79</v>
      </c>
      <c r="AW2710" s="12" t="s">
        <v>31</v>
      </c>
      <c r="AX2710" s="12" t="s">
        <v>69</v>
      </c>
      <c r="AY2710" s="153" t="s">
        <v>212</v>
      </c>
    </row>
    <row r="2711" spans="2:65" s="12" customFormat="1">
      <c r="B2711" s="152"/>
      <c r="D2711" s="150" t="s">
        <v>226</v>
      </c>
      <c r="E2711" s="153" t="s">
        <v>19</v>
      </c>
      <c r="F2711" s="154" t="s">
        <v>4941</v>
      </c>
      <c r="H2711" s="155">
        <v>4.2240000000000002</v>
      </c>
      <c r="I2711" s="156"/>
      <c r="L2711" s="152"/>
      <c r="M2711" s="157"/>
      <c r="T2711" s="158"/>
      <c r="AT2711" s="153" t="s">
        <v>226</v>
      </c>
      <c r="AU2711" s="153" t="s">
        <v>79</v>
      </c>
      <c r="AV2711" s="12" t="s">
        <v>79</v>
      </c>
      <c r="AW2711" s="12" t="s">
        <v>31</v>
      </c>
      <c r="AX2711" s="12" t="s">
        <v>69</v>
      </c>
      <c r="AY2711" s="153" t="s">
        <v>212</v>
      </c>
    </row>
    <row r="2712" spans="2:65" s="12" customFormat="1">
      <c r="B2712" s="152"/>
      <c r="D2712" s="150" t="s">
        <v>226</v>
      </c>
      <c r="E2712" s="153" t="s">
        <v>19</v>
      </c>
      <c r="F2712" s="154" t="s">
        <v>4942</v>
      </c>
      <c r="H2712" s="155">
        <v>4.2240000000000002</v>
      </c>
      <c r="I2712" s="156"/>
      <c r="L2712" s="152"/>
      <c r="M2712" s="157"/>
      <c r="T2712" s="158"/>
      <c r="AT2712" s="153" t="s">
        <v>226</v>
      </c>
      <c r="AU2712" s="153" t="s">
        <v>79</v>
      </c>
      <c r="AV2712" s="12" t="s">
        <v>79</v>
      </c>
      <c r="AW2712" s="12" t="s">
        <v>31</v>
      </c>
      <c r="AX2712" s="12" t="s">
        <v>69</v>
      </c>
      <c r="AY2712" s="153" t="s">
        <v>212</v>
      </c>
    </row>
    <row r="2713" spans="2:65" s="12" customFormat="1">
      <c r="B2713" s="152"/>
      <c r="D2713" s="150" t="s">
        <v>226</v>
      </c>
      <c r="E2713" s="153" t="s">
        <v>19</v>
      </c>
      <c r="F2713" s="154" t="s">
        <v>4943</v>
      </c>
      <c r="H2713" s="155">
        <v>4.2240000000000002</v>
      </c>
      <c r="I2713" s="156"/>
      <c r="L2713" s="152"/>
      <c r="M2713" s="157"/>
      <c r="T2713" s="158"/>
      <c r="AT2713" s="153" t="s">
        <v>226</v>
      </c>
      <c r="AU2713" s="153" t="s">
        <v>79</v>
      </c>
      <c r="AV2713" s="12" t="s">
        <v>79</v>
      </c>
      <c r="AW2713" s="12" t="s">
        <v>31</v>
      </c>
      <c r="AX2713" s="12" t="s">
        <v>69</v>
      </c>
      <c r="AY2713" s="153" t="s">
        <v>212</v>
      </c>
    </row>
    <row r="2714" spans="2:65" s="12" customFormat="1">
      <c r="B2714" s="152"/>
      <c r="D2714" s="150" t="s">
        <v>226</v>
      </c>
      <c r="E2714" s="153" t="s">
        <v>19</v>
      </c>
      <c r="F2714" s="154" t="s">
        <v>4944</v>
      </c>
      <c r="H2714" s="155">
        <v>4.2240000000000002</v>
      </c>
      <c r="I2714" s="156"/>
      <c r="L2714" s="152"/>
      <c r="M2714" s="157"/>
      <c r="T2714" s="158"/>
      <c r="AT2714" s="153" t="s">
        <v>226</v>
      </c>
      <c r="AU2714" s="153" t="s">
        <v>79</v>
      </c>
      <c r="AV2714" s="12" t="s">
        <v>79</v>
      </c>
      <c r="AW2714" s="12" t="s">
        <v>31</v>
      </c>
      <c r="AX2714" s="12" t="s">
        <v>69</v>
      </c>
      <c r="AY2714" s="153" t="s">
        <v>212</v>
      </c>
    </row>
    <row r="2715" spans="2:65" s="12" customFormat="1">
      <c r="B2715" s="152"/>
      <c r="D2715" s="150" t="s">
        <v>226</v>
      </c>
      <c r="E2715" s="153" t="s">
        <v>19</v>
      </c>
      <c r="F2715" s="154" t="s">
        <v>4945</v>
      </c>
      <c r="H2715" s="155">
        <v>4.2240000000000002</v>
      </c>
      <c r="I2715" s="156"/>
      <c r="L2715" s="152"/>
      <c r="M2715" s="157"/>
      <c r="T2715" s="158"/>
      <c r="AT2715" s="153" t="s">
        <v>226</v>
      </c>
      <c r="AU2715" s="153" t="s">
        <v>79</v>
      </c>
      <c r="AV2715" s="12" t="s">
        <v>79</v>
      </c>
      <c r="AW2715" s="12" t="s">
        <v>31</v>
      </c>
      <c r="AX2715" s="12" t="s">
        <v>69</v>
      </c>
      <c r="AY2715" s="153" t="s">
        <v>212</v>
      </c>
    </row>
    <row r="2716" spans="2:65" s="12" customFormat="1">
      <c r="B2716" s="152"/>
      <c r="D2716" s="150" t="s">
        <v>226</v>
      </c>
      <c r="E2716" s="153" t="s">
        <v>19</v>
      </c>
      <c r="F2716" s="154" t="s">
        <v>4946</v>
      </c>
      <c r="H2716" s="155">
        <v>4.2240000000000002</v>
      </c>
      <c r="I2716" s="156"/>
      <c r="L2716" s="152"/>
      <c r="M2716" s="157"/>
      <c r="T2716" s="158"/>
      <c r="AT2716" s="153" t="s">
        <v>226</v>
      </c>
      <c r="AU2716" s="153" t="s">
        <v>79</v>
      </c>
      <c r="AV2716" s="12" t="s">
        <v>79</v>
      </c>
      <c r="AW2716" s="12" t="s">
        <v>31</v>
      </c>
      <c r="AX2716" s="12" t="s">
        <v>69</v>
      </c>
      <c r="AY2716" s="153" t="s">
        <v>212</v>
      </c>
    </row>
    <row r="2717" spans="2:65" s="13" customFormat="1">
      <c r="B2717" s="159"/>
      <c r="D2717" s="150" t="s">
        <v>226</v>
      </c>
      <c r="E2717" s="160" t="s">
        <v>19</v>
      </c>
      <c r="F2717" s="161" t="s">
        <v>228</v>
      </c>
      <c r="H2717" s="162">
        <v>29.568000000000001</v>
      </c>
      <c r="I2717" s="163"/>
      <c r="L2717" s="159"/>
      <c r="M2717" s="164"/>
      <c r="T2717" s="165"/>
      <c r="AT2717" s="160" t="s">
        <v>226</v>
      </c>
      <c r="AU2717" s="160" t="s">
        <v>79</v>
      </c>
      <c r="AV2717" s="13" t="s">
        <v>229</v>
      </c>
      <c r="AW2717" s="13" t="s">
        <v>31</v>
      </c>
      <c r="AX2717" s="13" t="s">
        <v>77</v>
      </c>
      <c r="AY2717" s="160" t="s">
        <v>212</v>
      </c>
    </row>
    <row r="2718" spans="2:65" s="1" customFormat="1" ht="24.2" customHeight="1">
      <c r="B2718" s="34"/>
      <c r="C2718" s="186" t="s">
        <v>4947</v>
      </c>
      <c r="D2718" s="186" t="s">
        <v>3107</v>
      </c>
      <c r="E2718" s="187" t="s">
        <v>4948</v>
      </c>
      <c r="F2718" s="188" t="s">
        <v>4949</v>
      </c>
      <c r="G2718" s="189" t="s">
        <v>495</v>
      </c>
      <c r="H2718" s="190">
        <v>760.63</v>
      </c>
      <c r="I2718" s="191"/>
      <c r="J2718" s="192">
        <f>ROUND(I2718*H2718,2)</f>
        <v>0</v>
      </c>
      <c r="K2718" s="188" t="s">
        <v>219</v>
      </c>
      <c r="L2718" s="193"/>
      <c r="M2718" s="194" t="s">
        <v>19</v>
      </c>
      <c r="N2718" s="195" t="s">
        <v>40</v>
      </c>
      <c r="P2718" s="142">
        <f>O2718*H2718</f>
        <v>0</v>
      </c>
      <c r="Q2718" s="142">
        <v>1.6000000000000001E-3</v>
      </c>
      <c r="R2718" s="142">
        <f>Q2718*H2718</f>
        <v>1.2170080000000001</v>
      </c>
      <c r="S2718" s="142">
        <v>0</v>
      </c>
      <c r="T2718" s="143">
        <f>S2718*H2718</f>
        <v>0</v>
      </c>
      <c r="AR2718" s="144" t="s">
        <v>631</v>
      </c>
      <c r="AT2718" s="144" t="s">
        <v>3107</v>
      </c>
      <c r="AU2718" s="144" t="s">
        <v>79</v>
      </c>
      <c r="AY2718" s="19" t="s">
        <v>212</v>
      </c>
      <c r="BE2718" s="145">
        <f>IF(N2718="základní",J2718,0)</f>
        <v>0</v>
      </c>
      <c r="BF2718" s="145">
        <f>IF(N2718="snížená",J2718,0)</f>
        <v>0</v>
      </c>
      <c r="BG2718" s="145">
        <f>IF(N2718="zákl. přenesená",J2718,0)</f>
        <v>0</v>
      </c>
      <c r="BH2718" s="145">
        <f>IF(N2718="sníž. přenesená",J2718,0)</f>
        <v>0</v>
      </c>
      <c r="BI2718" s="145">
        <f>IF(N2718="nulová",J2718,0)</f>
        <v>0</v>
      </c>
      <c r="BJ2718" s="19" t="s">
        <v>77</v>
      </c>
      <c r="BK2718" s="145">
        <f>ROUND(I2718*H2718,2)</f>
        <v>0</v>
      </c>
      <c r="BL2718" s="19" t="s">
        <v>316</v>
      </c>
      <c r="BM2718" s="144" t="s">
        <v>4950</v>
      </c>
    </row>
    <row r="2719" spans="2:65" s="14" customFormat="1">
      <c r="B2719" s="170"/>
      <c r="D2719" s="150" t="s">
        <v>226</v>
      </c>
      <c r="E2719" s="171" t="s">
        <v>19</v>
      </c>
      <c r="F2719" s="172" t="s">
        <v>4906</v>
      </c>
      <c r="H2719" s="171" t="s">
        <v>19</v>
      </c>
      <c r="I2719" s="173"/>
      <c r="L2719" s="170"/>
      <c r="M2719" s="174"/>
      <c r="T2719" s="175"/>
      <c r="AT2719" s="171" t="s">
        <v>226</v>
      </c>
      <c r="AU2719" s="171" t="s">
        <v>79</v>
      </c>
      <c r="AV2719" s="14" t="s">
        <v>77</v>
      </c>
      <c r="AW2719" s="14" t="s">
        <v>31</v>
      </c>
      <c r="AX2719" s="14" t="s">
        <v>69</v>
      </c>
      <c r="AY2719" s="171" t="s">
        <v>212</v>
      </c>
    </row>
    <row r="2720" spans="2:65" s="12" customFormat="1">
      <c r="B2720" s="152"/>
      <c r="D2720" s="150" t="s">
        <v>226</v>
      </c>
      <c r="E2720" s="153" t="s">
        <v>19</v>
      </c>
      <c r="F2720" s="154" t="s">
        <v>4951</v>
      </c>
      <c r="H2720" s="155">
        <v>206.42500000000001</v>
      </c>
      <c r="I2720" s="156"/>
      <c r="L2720" s="152"/>
      <c r="M2720" s="157"/>
      <c r="T2720" s="158"/>
      <c r="AT2720" s="153" t="s">
        <v>226</v>
      </c>
      <c r="AU2720" s="153" t="s">
        <v>79</v>
      </c>
      <c r="AV2720" s="12" t="s">
        <v>79</v>
      </c>
      <c r="AW2720" s="12" t="s">
        <v>31</v>
      </c>
      <c r="AX2720" s="12" t="s">
        <v>69</v>
      </c>
      <c r="AY2720" s="153" t="s">
        <v>212</v>
      </c>
    </row>
    <row r="2721" spans="2:65" s="12" customFormat="1">
      <c r="B2721" s="152"/>
      <c r="D2721" s="150" t="s">
        <v>226</v>
      </c>
      <c r="E2721" s="153" t="s">
        <v>19</v>
      </c>
      <c r="F2721" s="154" t="s">
        <v>4952</v>
      </c>
      <c r="H2721" s="155">
        <v>235.76499999999999</v>
      </c>
      <c r="I2721" s="156"/>
      <c r="L2721" s="152"/>
      <c r="M2721" s="157"/>
      <c r="T2721" s="158"/>
      <c r="AT2721" s="153" t="s">
        <v>226</v>
      </c>
      <c r="AU2721" s="153" t="s">
        <v>79</v>
      </c>
      <c r="AV2721" s="12" t="s">
        <v>79</v>
      </c>
      <c r="AW2721" s="12" t="s">
        <v>31</v>
      </c>
      <c r="AX2721" s="12" t="s">
        <v>69</v>
      </c>
      <c r="AY2721" s="153" t="s">
        <v>212</v>
      </c>
    </row>
    <row r="2722" spans="2:65" s="12" customFormat="1">
      <c r="B2722" s="152"/>
      <c r="D2722" s="150" t="s">
        <v>226</v>
      </c>
      <c r="E2722" s="153" t="s">
        <v>19</v>
      </c>
      <c r="F2722" s="154" t="s">
        <v>4953</v>
      </c>
      <c r="H2722" s="155">
        <v>197.852</v>
      </c>
      <c r="I2722" s="156"/>
      <c r="L2722" s="152"/>
      <c r="M2722" s="157"/>
      <c r="T2722" s="158"/>
      <c r="AT2722" s="153" t="s">
        <v>226</v>
      </c>
      <c r="AU2722" s="153" t="s">
        <v>79</v>
      </c>
      <c r="AV2722" s="12" t="s">
        <v>79</v>
      </c>
      <c r="AW2722" s="12" t="s">
        <v>31</v>
      </c>
      <c r="AX2722" s="12" t="s">
        <v>69</v>
      </c>
      <c r="AY2722" s="153" t="s">
        <v>212</v>
      </c>
    </row>
    <row r="2723" spans="2:65" s="12" customFormat="1">
      <c r="B2723" s="152"/>
      <c r="D2723" s="150" t="s">
        <v>226</v>
      </c>
      <c r="E2723" s="153" t="s">
        <v>19</v>
      </c>
      <c r="F2723" s="154" t="s">
        <v>4954</v>
      </c>
      <c r="H2723" s="155">
        <v>83.897000000000006</v>
      </c>
      <c r="I2723" s="156"/>
      <c r="L2723" s="152"/>
      <c r="M2723" s="157"/>
      <c r="T2723" s="158"/>
      <c r="AT2723" s="153" t="s">
        <v>226</v>
      </c>
      <c r="AU2723" s="153" t="s">
        <v>79</v>
      </c>
      <c r="AV2723" s="12" t="s">
        <v>79</v>
      </c>
      <c r="AW2723" s="12" t="s">
        <v>31</v>
      </c>
      <c r="AX2723" s="12" t="s">
        <v>69</v>
      </c>
      <c r="AY2723" s="153" t="s">
        <v>212</v>
      </c>
    </row>
    <row r="2724" spans="2:65" s="12" customFormat="1">
      <c r="B2724" s="152"/>
      <c r="D2724" s="150" t="s">
        <v>226</v>
      </c>
      <c r="E2724" s="153" t="s">
        <v>19</v>
      </c>
      <c r="F2724" s="154" t="s">
        <v>4955</v>
      </c>
      <c r="H2724" s="155">
        <v>36.691000000000003</v>
      </c>
      <c r="I2724" s="156"/>
      <c r="L2724" s="152"/>
      <c r="M2724" s="157"/>
      <c r="T2724" s="158"/>
      <c r="AT2724" s="153" t="s">
        <v>226</v>
      </c>
      <c r="AU2724" s="153" t="s">
        <v>79</v>
      </c>
      <c r="AV2724" s="12" t="s">
        <v>79</v>
      </c>
      <c r="AW2724" s="12" t="s">
        <v>31</v>
      </c>
      <c r="AX2724" s="12" t="s">
        <v>69</v>
      </c>
      <c r="AY2724" s="153" t="s">
        <v>212</v>
      </c>
    </row>
    <row r="2725" spans="2:65" s="13" customFormat="1">
      <c r="B2725" s="159"/>
      <c r="D2725" s="150" t="s">
        <v>226</v>
      </c>
      <c r="E2725" s="160" t="s">
        <v>19</v>
      </c>
      <c r="F2725" s="161" t="s">
        <v>228</v>
      </c>
      <c r="H2725" s="162">
        <v>760.63</v>
      </c>
      <c r="I2725" s="163"/>
      <c r="L2725" s="159"/>
      <c r="M2725" s="164"/>
      <c r="T2725" s="165"/>
      <c r="AT2725" s="160" t="s">
        <v>226</v>
      </c>
      <c r="AU2725" s="160" t="s">
        <v>79</v>
      </c>
      <c r="AV2725" s="13" t="s">
        <v>229</v>
      </c>
      <c r="AW2725" s="13" t="s">
        <v>31</v>
      </c>
      <c r="AX2725" s="13" t="s">
        <v>77</v>
      </c>
      <c r="AY2725" s="160" t="s">
        <v>212</v>
      </c>
    </row>
    <row r="2726" spans="2:65" s="1" customFormat="1" ht="21.75" customHeight="1">
      <c r="B2726" s="34"/>
      <c r="C2726" s="186" t="s">
        <v>4956</v>
      </c>
      <c r="D2726" s="186" t="s">
        <v>3107</v>
      </c>
      <c r="E2726" s="187" t="s">
        <v>4957</v>
      </c>
      <c r="F2726" s="188" t="s">
        <v>4958</v>
      </c>
      <c r="G2726" s="189" t="s">
        <v>495</v>
      </c>
      <c r="H2726" s="190">
        <v>218.226</v>
      </c>
      <c r="I2726" s="191"/>
      <c r="J2726" s="192">
        <f>ROUND(I2726*H2726,2)</f>
        <v>0</v>
      </c>
      <c r="K2726" s="188" t="s">
        <v>219</v>
      </c>
      <c r="L2726" s="193"/>
      <c r="M2726" s="194" t="s">
        <v>19</v>
      </c>
      <c r="N2726" s="195" t="s">
        <v>40</v>
      </c>
      <c r="P2726" s="142">
        <f>O2726*H2726</f>
        <v>0</v>
      </c>
      <c r="Q2726" s="142">
        <v>3.0000000000000001E-3</v>
      </c>
      <c r="R2726" s="142">
        <f>Q2726*H2726</f>
        <v>0.65467799999999998</v>
      </c>
      <c r="S2726" s="142">
        <v>0</v>
      </c>
      <c r="T2726" s="143">
        <f>S2726*H2726</f>
        <v>0</v>
      </c>
      <c r="AR2726" s="144" t="s">
        <v>631</v>
      </c>
      <c r="AT2726" s="144" t="s">
        <v>3107</v>
      </c>
      <c r="AU2726" s="144" t="s">
        <v>79</v>
      </c>
      <c r="AY2726" s="19" t="s">
        <v>212</v>
      </c>
      <c r="BE2726" s="145">
        <f>IF(N2726="základní",J2726,0)</f>
        <v>0</v>
      </c>
      <c r="BF2726" s="145">
        <f>IF(N2726="snížená",J2726,0)</f>
        <v>0</v>
      </c>
      <c r="BG2726" s="145">
        <f>IF(N2726="zákl. přenesená",J2726,0)</f>
        <v>0</v>
      </c>
      <c r="BH2726" s="145">
        <f>IF(N2726="sníž. přenesená",J2726,0)</f>
        <v>0</v>
      </c>
      <c r="BI2726" s="145">
        <f>IF(N2726="nulová",J2726,0)</f>
        <v>0</v>
      </c>
      <c r="BJ2726" s="19" t="s">
        <v>77</v>
      </c>
      <c r="BK2726" s="145">
        <f>ROUND(I2726*H2726,2)</f>
        <v>0</v>
      </c>
      <c r="BL2726" s="19" t="s">
        <v>316</v>
      </c>
      <c r="BM2726" s="144" t="s">
        <v>4959</v>
      </c>
    </row>
    <row r="2727" spans="2:65" s="14" customFormat="1">
      <c r="B2727" s="170"/>
      <c r="D2727" s="150" t="s">
        <v>226</v>
      </c>
      <c r="E2727" s="171" t="s">
        <v>19</v>
      </c>
      <c r="F2727" s="172" t="s">
        <v>4917</v>
      </c>
      <c r="H2727" s="171" t="s">
        <v>19</v>
      </c>
      <c r="I2727" s="173"/>
      <c r="L2727" s="170"/>
      <c r="M2727" s="174"/>
      <c r="T2727" s="175"/>
      <c r="AT2727" s="171" t="s">
        <v>226</v>
      </c>
      <c r="AU2727" s="171" t="s">
        <v>79</v>
      </c>
      <c r="AV2727" s="14" t="s">
        <v>77</v>
      </c>
      <c r="AW2727" s="14" t="s">
        <v>31</v>
      </c>
      <c r="AX2727" s="14" t="s">
        <v>69</v>
      </c>
      <c r="AY2727" s="171" t="s">
        <v>212</v>
      </c>
    </row>
    <row r="2728" spans="2:65" s="12" customFormat="1">
      <c r="B2728" s="152"/>
      <c r="D2728" s="150" t="s">
        <v>226</v>
      </c>
      <c r="E2728" s="153" t="s">
        <v>19</v>
      </c>
      <c r="F2728" s="154" t="s">
        <v>4960</v>
      </c>
      <c r="H2728" s="155">
        <v>4.0759999999999996</v>
      </c>
      <c r="I2728" s="156"/>
      <c r="L2728" s="152"/>
      <c r="M2728" s="157"/>
      <c r="T2728" s="158"/>
      <c r="AT2728" s="153" t="s">
        <v>226</v>
      </c>
      <c r="AU2728" s="153" t="s">
        <v>79</v>
      </c>
      <c r="AV2728" s="12" t="s">
        <v>79</v>
      </c>
      <c r="AW2728" s="12" t="s">
        <v>31</v>
      </c>
      <c r="AX2728" s="12" t="s">
        <v>69</v>
      </c>
      <c r="AY2728" s="153" t="s">
        <v>212</v>
      </c>
    </row>
    <row r="2729" spans="2:65" s="12" customFormat="1">
      <c r="B2729" s="152"/>
      <c r="D2729" s="150" t="s">
        <v>226</v>
      </c>
      <c r="E2729" s="153" t="s">
        <v>19</v>
      </c>
      <c r="F2729" s="154" t="s">
        <v>4961</v>
      </c>
      <c r="H2729" s="155">
        <v>46.104999999999997</v>
      </c>
      <c r="I2729" s="156"/>
      <c r="L2729" s="152"/>
      <c r="M2729" s="157"/>
      <c r="T2729" s="158"/>
      <c r="AT2729" s="153" t="s">
        <v>226</v>
      </c>
      <c r="AU2729" s="153" t="s">
        <v>79</v>
      </c>
      <c r="AV2729" s="12" t="s">
        <v>79</v>
      </c>
      <c r="AW2729" s="12" t="s">
        <v>31</v>
      </c>
      <c r="AX2729" s="12" t="s">
        <v>69</v>
      </c>
      <c r="AY2729" s="153" t="s">
        <v>212</v>
      </c>
    </row>
    <row r="2730" spans="2:65" s="12" customFormat="1">
      <c r="B2730" s="152"/>
      <c r="D2730" s="150" t="s">
        <v>226</v>
      </c>
      <c r="E2730" s="153" t="s">
        <v>19</v>
      </c>
      <c r="F2730" s="154" t="s">
        <v>4962</v>
      </c>
      <c r="H2730" s="155">
        <v>151.74100000000001</v>
      </c>
      <c r="I2730" s="156"/>
      <c r="L2730" s="152"/>
      <c r="M2730" s="157"/>
      <c r="T2730" s="158"/>
      <c r="AT2730" s="153" t="s">
        <v>226</v>
      </c>
      <c r="AU2730" s="153" t="s">
        <v>79</v>
      </c>
      <c r="AV2730" s="12" t="s">
        <v>79</v>
      </c>
      <c r="AW2730" s="12" t="s">
        <v>31</v>
      </c>
      <c r="AX2730" s="12" t="s">
        <v>69</v>
      </c>
      <c r="AY2730" s="153" t="s">
        <v>212</v>
      </c>
    </row>
    <row r="2731" spans="2:65" s="12" customFormat="1">
      <c r="B2731" s="152"/>
      <c r="D2731" s="150" t="s">
        <v>226</v>
      </c>
      <c r="E2731" s="153" t="s">
        <v>19</v>
      </c>
      <c r="F2731" s="154" t="s">
        <v>4963</v>
      </c>
      <c r="H2731" s="155">
        <v>4.0759999999999996</v>
      </c>
      <c r="I2731" s="156"/>
      <c r="L2731" s="152"/>
      <c r="M2731" s="157"/>
      <c r="T2731" s="158"/>
      <c r="AT2731" s="153" t="s">
        <v>226</v>
      </c>
      <c r="AU2731" s="153" t="s">
        <v>79</v>
      </c>
      <c r="AV2731" s="12" t="s">
        <v>79</v>
      </c>
      <c r="AW2731" s="12" t="s">
        <v>31</v>
      </c>
      <c r="AX2731" s="12" t="s">
        <v>69</v>
      </c>
      <c r="AY2731" s="153" t="s">
        <v>212</v>
      </c>
    </row>
    <row r="2732" spans="2:65" s="12" customFormat="1">
      <c r="B2732" s="152"/>
      <c r="D2732" s="150" t="s">
        <v>226</v>
      </c>
      <c r="E2732" s="153" t="s">
        <v>19</v>
      </c>
      <c r="F2732" s="154" t="s">
        <v>4964</v>
      </c>
      <c r="H2732" s="155">
        <v>4.0759999999999996</v>
      </c>
      <c r="I2732" s="156"/>
      <c r="L2732" s="152"/>
      <c r="M2732" s="157"/>
      <c r="T2732" s="158"/>
      <c r="AT2732" s="153" t="s">
        <v>226</v>
      </c>
      <c r="AU2732" s="153" t="s">
        <v>79</v>
      </c>
      <c r="AV2732" s="12" t="s">
        <v>79</v>
      </c>
      <c r="AW2732" s="12" t="s">
        <v>31</v>
      </c>
      <c r="AX2732" s="12" t="s">
        <v>69</v>
      </c>
      <c r="AY2732" s="153" t="s">
        <v>212</v>
      </c>
    </row>
    <row r="2733" spans="2:65" s="12" customFormat="1">
      <c r="B2733" s="152"/>
      <c r="D2733" s="150" t="s">
        <v>226</v>
      </c>
      <c r="E2733" s="153" t="s">
        <v>19</v>
      </c>
      <c r="F2733" s="154" t="s">
        <v>4965</v>
      </c>
      <c r="H2733" s="155">
        <v>4.0759999999999996</v>
      </c>
      <c r="I2733" s="156"/>
      <c r="L2733" s="152"/>
      <c r="M2733" s="157"/>
      <c r="T2733" s="158"/>
      <c r="AT2733" s="153" t="s">
        <v>226</v>
      </c>
      <c r="AU2733" s="153" t="s">
        <v>79</v>
      </c>
      <c r="AV2733" s="12" t="s">
        <v>79</v>
      </c>
      <c r="AW2733" s="12" t="s">
        <v>31</v>
      </c>
      <c r="AX2733" s="12" t="s">
        <v>69</v>
      </c>
      <c r="AY2733" s="153" t="s">
        <v>212</v>
      </c>
    </row>
    <row r="2734" spans="2:65" s="12" customFormat="1">
      <c r="B2734" s="152"/>
      <c r="D2734" s="150" t="s">
        <v>226</v>
      </c>
      <c r="E2734" s="153" t="s">
        <v>19</v>
      </c>
      <c r="F2734" s="154" t="s">
        <v>4966</v>
      </c>
      <c r="H2734" s="155">
        <v>4.0759999999999996</v>
      </c>
      <c r="I2734" s="156"/>
      <c r="L2734" s="152"/>
      <c r="M2734" s="157"/>
      <c r="T2734" s="158"/>
      <c r="AT2734" s="153" t="s">
        <v>226</v>
      </c>
      <c r="AU2734" s="153" t="s">
        <v>79</v>
      </c>
      <c r="AV2734" s="12" t="s">
        <v>79</v>
      </c>
      <c r="AW2734" s="12" t="s">
        <v>31</v>
      </c>
      <c r="AX2734" s="12" t="s">
        <v>69</v>
      </c>
      <c r="AY2734" s="153" t="s">
        <v>212</v>
      </c>
    </row>
    <row r="2735" spans="2:65" s="13" customFormat="1">
      <c r="B2735" s="159"/>
      <c r="D2735" s="150" t="s">
        <v>226</v>
      </c>
      <c r="E2735" s="160" t="s">
        <v>19</v>
      </c>
      <c r="F2735" s="161" t="s">
        <v>228</v>
      </c>
      <c r="H2735" s="162">
        <v>218.226</v>
      </c>
      <c r="I2735" s="163"/>
      <c r="L2735" s="159"/>
      <c r="M2735" s="164"/>
      <c r="T2735" s="165"/>
      <c r="AT2735" s="160" t="s">
        <v>226</v>
      </c>
      <c r="AU2735" s="160" t="s">
        <v>79</v>
      </c>
      <c r="AV2735" s="13" t="s">
        <v>229</v>
      </c>
      <c r="AW2735" s="13" t="s">
        <v>31</v>
      </c>
      <c r="AX2735" s="13" t="s">
        <v>77</v>
      </c>
      <c r="AY2735" s="160" t="s">
        <v>212</v>
      </c>
    </row>
    <row r="2736" spans="2:65" s="1" customFormat="1" ht="21.75" customHeight="1">
      <c r="B2736" s="34"/>
      <c r="C2736" s="133" t="s">
        <v>4967</v>
      </c>
      <c r="D2736" s="133" t="s">
        <v>215</v>
      </c>
      <c r="E2736" s="134" t="s">
        <v>4968</v>
      </c>
      <c r="F2736" s="135" t="s">
        <v>4969</v>
      </c>
      <c r="G2736" s="136" t="s">
        <v>495</v>
      </c>
      <c r="H2736" s="137">
        <v>1100.9549999999999</v>
      </c>
      <c r="I2736" s="138"/>
      <c r="J2736" s="139">
        <f>ROUND(I2736*H2736,2)</f>
        <v>0</v>
      </c>
      <c r="K2736" s="135" t="s">
        <v>219</v>
      </c>
      <c r="L2736" s="34"/>
      <c r="M2736" s="140" t="s">
        <v>19</v>
      </c>
      <c r="N2736" s="141" t="s">
        <v>40</v>
      </c>
      <c r="P2736" s="142">
        <f>O2736*H2736</f>
        <v>0</v>
      </c>
      <c r="Q2736" s="142">
        <v>4.0000000000000003E-5</v>
      </c>
      <c r="R2736" s="142">
        <f>Q2736*H2736</f>
        <v>4.40382E-2</v>
      </c>
      <c r="S2736" s="142">
        <v>0</v>
      </c>
      <c r="T2736" s="143">
        <f>S2736*H2736</f>
        <v>0</v>
      </c>
      <c r="AR2736" s="144" t="s">
        <v>316</v>
      </c>
      <c r="AT2736" s="144" t="s">
        <v>215</v>
      </c>
      <c r="AU2736" s="144" t="s">
        <v>79</v>
      </c>
      <c r="AY2736" s="19" t="s">
        <v>212</v>
      </c>
      <c r="BE2736" s="145">
        <f>IF(N2736="základní",J2736,0)</f>
        <v>0</v>
      </c>
      <c r="BF2736" s="145">
        <f>IF(N2736="snížená",J2736,0)</f>
        <v>0</v>
      </c>
      <c r="BG2736" s="145">
        <f>IF(N2736="zákl. přenesená",J2736,0)</f>
        <v>0</v>
      </c>
      <c r="BH2736" s="145">
        <f>IF(N2736="sníž. přenesená",J2736,0)</f>
        <v>0</v>
      </c>
      <c r="BI2736" s="145">
        <f>IF(N2736="nulová",J2736,0)</f>
        <v>0</v>
      </c>
      <c r="BJ2736" s="19" t="s">
        <v>77</v>
      </c>
      <c r="BK2736" s="145">
        <f>ROUND(I2736*H2736,2)</f>
        <v>0</v>
      </c>
      <c r="BL2736" s="19" t="s">
        <v>316</v>
      </c>
      <c r="BM2736" s="144" t="s">
        <v>4970</v>
      </c>
    </row>
    <row r="2737" spans="2:65" s="1" customFormat="1">
      <c r="B2737" s="34"/>
      <c r="D2737" s="146" t="s">
        <v>222</v>
      </c>
      <c r="F2737" s="147" t="s">
        <v>4971</v>
      </c>
      <c r="I2737" s="148"/>
      <c r="L2737" s="34"/>
      <c r="M2737" s="149"/>
      <c r="T2737" s="55"/>
      <c r="AT2737" s="19" t="s">
        <v>222</v>
      </c>
      <c r="AU2737" s="19" t="s">
        <v>79</v>
      </c>
    </row>
    <row r="2738" spans="2:65" s="14" customFormat="1">
      <c r="B2738" s="170"/>
      <c r="D2738" s="150" t="s">
        <v>226</v>
      </c>
      <c r="E2738" s="171" t="s">
        <v>19</v>
      </c>
      <c r="F2738" s="172" t="s">
        <v>4972</v>
      </c>
      <c r="H2738" s="171" t="s">
        <v>19</v>
      </c>
      <c r="I2738" s="173"/>
      <c r="L2738" s="170"/>
      <c r="M2738" s="174"/>
      <c r="T2738" s="175"/>
      <c r="AT2738" s="171" t="s">
        <v>226</v>
      </c>
      <c r="AU2738" s="171" t="s">
        <v>79</v>
      </c>
      <c r="AV2738" s="14" t="s">
        <v>77</v>
      </c>
      <c r="AW2738" s="14" t="s">
        <v>31</v>
      </c>
      <c r="AX2738" s="14" t="s">
        <v>69</v>
      </c>
      <c r="AY2738" s="171" t="s">
        <v>212</v>
      </c>
    </row>
    <row r="2739" spans="2:65" s="12" customFormat="1">
      <c r="B2739" s="152"/>
      <c r="D2739" s="150" t="s">
        <v>226</v>
      </c>
      <c r="E2739" s="153" t="s">
        <v>19</v>
      </c>
      <c r="F2739" s="154" t="s">
        <v>4973</v>
      </c>
      <c r="H2739" s="155">
        <v>198.38499999999999</v>
      </c>
      <c r="I2739" s="156"/>
      <c r="L2739" s="152"/>
      <c r="M2739" s="157"/>
      <c r="T2739" s="158"/>
      <c r="AT2739" s="153" t="s">
        <v>226</v>
      </c>
      <c r="AU2739" s="153" t="s">
        <v>79</v>
      </c>
      <c r="AV2739" s="12" t="s">
        <v>79</v>
      </c>
      <c r="AW2739" s="12" t="s">
        <v>31</v>
      </c>
      <c r="AX2739" s="12" t="s">
        <v>69</v>
      </c>
      <c r="AY2739" s="153" t="s">
        <v>212</v>
      </c>
    </row>
    <row r="2740" spans="2:65" s="12" customFormat="1">
      <c r="B2740" s="152"/>
      <c r="D2740" s="150" t="s">
        <v>226</v>
      </c>
      <c r="E2740" s="153" t="s">
        <v>19</v>
      </c>
      <c r="F2740" s="154" t="s">
        <v>4974</v>
      </c>
      <c r="H2740" s="155">
        <v>184.209</v>
      </c>
      <c r="I2740" s="156"/>
      <c r="L2740" s="152"/>
      <c r="M2740" s="157"/>
      <c r="T2740" s="158"/>
      <c r="AT2740" s="153" t="s">
        <v>226</v>
      </c>
      <c r="AU2740" s="153" t="s">
        <v>79</v>
      </c>
      <c r="AV2740" s="12" t="s">
        <v>79</v>
      </c>
      <c r="AW2740" s="12" t="s">
        <v>31</v>
      </c>
      <c r="AX2740" s="12" t="s">
        <v>69</v>
      </c>
      <c r="AY2740" s="153" t="s">
        <v>212</v>
      </c>
    </row>
    <row r="2741" spans="2:65" s="12" customFormat="1">
      <c r="B2741" s="152"/>
      <c r="D2741" s="150" t="s">
        <v>226</v>
      </c>
      <c r="E2741" s="153" t="s">
        <v>19</v>
      </c>
      <c r="F2741" s="154" t="s">
        <v>4975</v>
      </c>
      <c r="H2741" s="155">
        <v>26.88</v>
      </c>
      <c r="I2741" s="156"/>
      <c r="L2741" s="152"/>
      <c r="M2741" s="157"/>
      <c r="T2741" s="158"/>
      <c r="AT2741" s="153" t="s">
        <v>226</v>
      </c>
      <c r="AU2741" s="153" t="s">
        <v>79</v>
      </c>
      <c r="AV2741" s="12" t="s">
        <v>79</v>
      </c>
      <c r="AW2741" s="12" t="s">
        <v>31</v>
      </c>
      <c r="AX2741" s="12" t="s">
        <v>69</v>
      </c>
      <c r="AY2741" s="153" t="s">
        <v>212</v>
      </c>
    </row>
    <row r="2742" spans="2:65" s="12" customFormat="1">
      <c r="B2742" s="152"/>
      <c r="D2742" s="150" t="s">
        <v>226</v>
      </c>
      <c r="E2742" s="153" t="s">
        <v>19</v>
      </c>
      <c r="F2742" s="154" t="s">
        <v>4976</v>
      </c>
      <c r="H2742" s="155">
        <v>691.48099999999999</v>
      </c>
      <c r="I2742" s="156"/>
      <c r="L2742" s="152"/>
      <c r="M2742" s="157"/>
      <c r="T2742" s="158"/>
      <c r="AT2742" s="153" t="s">
        <v>226</v>
      </c>
      <c r="AU2742" s="153" t="s">
        <v>79</v>
      </c>
      <c r="AV2742" s="12" t="s">
        <v>79</v>
      </c>
      <c r="AW2742" s="12" t="s">
        <v>31</v>
      </c>
      <c r="AX2742" s="12" t="s">
        <v>69</v>
      </c>
      <c r="AY2742" s="153" t="s">
        <v>212</v>
      </c>
    </row>
    <row r="2743" spans="2:65" s="13" customFormat="1">
      <c r="B2743" s="159"/>
      <c r="D2743" s="150" t="s">
        <v>226</v>
      </c>
      <c r="E2743" s="160" t="s">
        <v>19</v>
      </c>
      <c r="F2743" s="161" t="s">
        <v>228</v>
      </c>
      <c r="H2743" s="162">
        <v>1100.9549999999999</v>
      </c>
      <c r="I2743" s="163"/>
      <c r="L2743" s="159"/>
      <c r="M2743" s="164"/>
      <c r="T2743" s="165"/>
      <c r="AT2743" s="160" t="s">
        <v>226</v>
      </c>
      <c r="AU2743" s="160" t="s">
        <v>79</v>
      </c>
      <c r="AV2743" s="13" t="s">
        <v>229</v>
      </c>
      <c r="AW2743" s="13" t="s">
        <v>31</v>
      </c>
      <c r="AX2743" s="13" t="s">
        <v>77</v>
      </c>
      <c r="AY2743" s="160" t="s">
        <v>212</v>
      </c>
    </row>
    <row r="2744" spans="2:65" s="1" customFormat="1" ht="16.5" customHeight="1">
      <c r="B2744" s="34"/>
      <c r="C2744" s="133" t="s">
        <v>4977</v>
      </c>
      <c r="D2744" s="133" t="s">
        <v>215</v>
      </c>
      <c r="E2744" s="134" t="s">
        <v>4978</v>
      </c>
      <c r="F2744" s="135" t="s">
        <v>4979</v>
      </c>
      <c r="G2744" s="136" t="s">
        <v>536</v>
      </c>
      <c r="H2744" s="137">
        <v>1026.6590000000001</v>
      </c>
      <c r="I2744" s="138"/>
      <c r="J2744" s="139">
        <f>ROUND(I2744*H2744,2)</f>
        <v>0</v>
      </c>
      <c r="K2744" s="135" t="s">
        <v>219</v>
      </c>
      <c r="L2744" s="34"/>
      <c r="M2744" s="140" t="s">
        <v>19</v>
      </c>
      <c r="N2744" s="141" t="s">
        <v>40</v>
      </c>
      <c r="P2744" s="142">
        <f>O2744*H2744</f>
        <v>0</v>
      </c>
      <c r="Q2744" s="142">
        <v>2.0000000000000001E-4</v>
      </c>
      <c r="R2744" s="142">
        <f>Q2744*H2744</f>
        <v>0.20533180000000004</v>
      </c>
      <c r="S2744" s="142">
        <v>0</v>
      </c>
      <c r="T2744" s="143">
        <f>S2744*H2744</f>
        <v>0</v>
      </c>
      <c r="AR2744" s="144" t="s">
        <v>316</v>
      </c>
      <c r="AT2744" s="144" t="s">
        <v>215</v>
      </c>
      <c r="AU2744" s="144" t="s">
        <v>79</v>
      </c>
      <c r="AY2744" s="19" t="s">
        <v>212</v>
      </c>
      <c r="BE2744" s="145">
        <f>IF(N2744="základní",J2744,0)</f>
        <v>0</v>
      </c>
      <c r="BF2744" s="145">
        <f>IF(N2744="snížená",J2744,0)</f>
        <v>0</v>
      </c>
      <c r="BG2744" s="145">
        <f>IF(N2744="zákl. přenesená",J2744,0)</f>
        <v>0</v>
      </c>
      <c r="BH2744" s="145">
        <f>IF(N2744="sníž. přenesená",J2744,0)</f>
        <v>0</v>
      </c>
      <c r="BI2744" s="145">
        <f>IF(N2744="nulová",J2744,0)</f>
        <v>0</v>
      </c>
      <c r="BJ2744" s="19" t="s">
        <v>77</v>
      </c>
      <c r="BK2744" s="145">
        <f>ROUND(I2744*H2744,2)</f>
        <v>0</v>
      </c>
      <c r="BL2744" s="19" t="s">
        <v>316</v>
      </c>
      <c r="BM2744" s="144" t="s">
        <v>4980</v>
      </c>
    </row>
    <row r="2745" spans="2:65" s="1" customFormat="1">
      <c r="B2745" s="34"/>
      <c r="D2745" s="146" t="s">
        <v>222</v>
      </c>
      <c r="F2745" s="147" t="s">
        <v>4981</v>
      </c>
      <c r="I2745" s="148"/>
      <c r="L2745" s="34"/>
      <c r="M2745" s="149"/>
      <c r="T2745" s="55"/>
      <c r="AT2745" s="19" t="s">
        <v>222</v>
      </c>
      <c r="AU2745" s="19" t="s">
        <v>79</v>
      </c>
    </row>
    <row r="2746" spans="2:65" s="14" customFormat="1">
      <c r="B2746" s="170"/>
      <c r="D2746" s="150" t="s">
        <v>226</v>
      </c>
      <c r="E2746" s="171" t="s">
        <v>19</v>
      </c>
      <c r="F2746" s="172" t="s">
        <v>4982</v>
      </c>
      <c r="H2746" s="171" t="s">
        <v>19</v>
      </c>
      <c r="I2746" s="173"/>
      <c r="L2746" s="170"/>
      <c r="M2746" s="174"/>
      <c r="T2746" s="175"/>
      <c r="AT2746" s="171" t="s">
        <v>226</v>
      </c>
      <c r="AU2746" s="171" t="s">
        <v>79</v>
      </c>
      <c r="AV2746" s="14" t="s">
        <v>77</v>
      </c>
      <c r="AW2746" s="14" t="s">
        <v>31</v>
      </c>
      <c r="AX2746" s="14" t="s">
        <v>69</v>
      </c>
      <c r="AY2746" s="171" t="s">
        <v>212</v>
      </c>
    </row>
    <row r="2747" spans="2:65" s="14" customFormat="1">
      <c r="B2747" s="170"/>
      <c r="D2747" s="150" t="s">
        <v>226</v>
      </c>
      <c r="E2747" s="171" t="s">
        <v>19</v>
      </c>
      <c r="F2747" s="172" t="s">
        <v>4983</v>
      </c>
      <c r="H2747" s="171" t="s">
        <v>19</v>
      </c>
      <c r="I2747" s="173"/>
      <c r="L2747" s="170"/>
      <c r="M2747" s="174"/>
      <c r="T2747" s="175"/>
      <c r="AT2747" s="171" t="s">
        <v>226</v>
      </c>
      <c r="AU2747" s="171" t="s">
        <v>79</v>
      </c>
      <c r="AV2747" s="14" t="s">
        <v>77</v>
      </c>
      <c r="AW2747" s="14" t="s">
        <v>31</v>
      </c>
      <c r="AX2747" s="14" t="s">
        <v>69</v>
      </c>
      <c r="AY2747" s="171" t="s">
        <v>212</v>
      </c>
    </row>
    <row r="2748" spans="2:65" s="12" customFormat="1">
      <c r="B2748" s="152"/>
      <c r="D2748" s="150" t="s">
        <v>226</v>
      </c>
      <c r="E2748" s="153" t="s">
        <v>19</v>
      </c>
      <c r="F2748" s="154" t="s">
        <v>4984</v>
      </c>
      <c r="H2748" s="155">
        <v>7.71</v>
      </c>
      <c r="I2748" s="156"/>
      <c r="L2748" s="152"/>
      <c r="M2748" s="157"/>
      <c r="T2748" s="158"/>
      <c r="AT2748" s="153" t="s">
        <v>226</v>
      </c>
      <c r="AU2748" s="153" t="s">
        <v>79</v>
      </c>
      <c r="AV2748" s="12" t="s">
        <v>79</v>
      </c>
      <c r="AW2748" s="12" t="s">
        <v>31</v>
      </c>
      <c r="AX2748" s="12" t="s">
        <v>69</v>
      </c>
      <c r="AY2748" s="153" t="s">
        <v>212</v>
      </c>
    </row>
    <row r="2749" spans="2:65" s="12" customFormat="1">
      <c r="B2749" s="152"/>
      <c r="D2749" s="150" t="s">
        <v>226</v>
      </c>
      <c r="E2749" s="153" t="s">
        <v>19</v>
      </c>
      <c r="F2749" s="154" t="s">
        <v>4985</v>
      </c>
      <c r="H2749" s="155">
        <v>40.25</v>
      </c>
      <c r="I2749" s="156"/>
      <c r="L2749" s="152"/>
      <c r="M2749" s="157"/>
      <c r="T2749" s="158"/>
      <c r="AT2749" s="153" t="s">
        <v>226</v>
      </c>
      <c r="AU2749" s="153" t="s">
        <v>79</v>
      </c>
      <c r="AV2749" s="12" t="s">
        <v>79</v>
      </c>
      <c r="AW2749" s="12" t="s">
        <v>31</v>
      </c>
      <c r="AX2749" s="12" t="s">
        <v>69</v>
      </c>
      <c r="AY2749" s="153" t="s">
        <v>212</v>
      </c>
    </row>
    <row r="2750" spans="2:65" s="12" customFormat="1">
      <c r="B2750" s="152"/>
      <c r="D2750" s="150" t="s">
        <v>226</v>
      </c>
      <c r="E2750" s="153" t="s">
        <v>19</v>
      </c>
      <c r="F2750" s="154" t="s">
        <v>4986</v>
      </c>
      <c r="H2750" s="155">
        <v>137.43799999999999</v>
      </c>
      <c r="I2750" s="156"/>
      <c r="L2750" s="152"/>
      <c r="M2750" s="157"/>
      <c r="T2750" s="158"/>
      <c r="AT2750" s="153" t="s">
        <v>226</v>
      </c>
      <c r="AU2750" s="153" t="s">
        <v>79</v>
      </c>
      <c r="AV2750" s="12" t="s">
        <v>79</v>
      </c>
      <c r="AW2750" s="12" t="s">
        <v>31</v>
      </c>
      <c r="AX2750" s="12" t="s">
        <v>69</v>
      </c>
      <c r="AY2750" s="153" t="s">
        <v>212</v>
      </c>
    </row>
    <row r="2751" spans="2:65" s="12" customFormat="1">
      <c r="B2751" s="152"/>
      <c r="D2751" s="150" t="s">
        <v>226</v>
      </c>
      <c r="E2751" s="153" t="s">
        <v>19</v>
      </c>
      <c r="F2751" s="154" t="s">
        <v>4987</v>
      </c>
      <c r="H2751" s="155">
        <v>7.71</v>
      </c>
      <c r="I2751" s="156"/>
      <c r="L2751" s="152"/>
      <c r="M2751" s="157"/>
      <c r="T2751" s="158"/>
      <c r="AT2751" s="153" t="s">
        <v>226</v>
      </c>
      <c r="AU2751" s="153" t="s">
        <v>79</v>
      </c>
      <c r="AV2751" s="12" t="s">
        <v>79</v>
      </c>
      <c r="AW2751" s="12" t="s">
        <v>31</v>
      </c>
      <c r="AX2751" s="12" t="s">
        <v>69</v>
      </c>
      <c r="AY2751" s="153" t="s">
        <v>212</v>
      </c>
    </row>
    <row r="2752" spans="2:65" s="12" customFormat="1">
      <c r="B2752" s="152"/>
      <c r="D2752" s="150" t="s">
        <v>226</v>
      </c>
      <c r="E2752" s="153" t="s">
        <v>19</v>
      </c>
      <c r="F2752" s="154" t="s">
        <v>4988</v>
      </c>
      <c r="H2752" s="155">
        <v>7.71</v>
      </c>
      <c r="I2752" s="156"/>
      <c r="L2752" s="152"/>
      <c r="M2752" s="157"/>
      <c r="T2752" s="158"/>
      <c r="AT2752" s="153" t="s">
        <v>226</v>
      </c>
      <c r="AU2752" s="153" t="s">
        <v>79</v>
      </c>
      <c r="AV2752" s="12" t="s">
        <v>79</v>
      </c>
      <c r="AW2752" s="12" t="s">
        <v>31</v>
      </c>
      <c r="AX2752" s="12" t="s">
        <v>69</v>
      </c>
      <c r="AY2752" s="153" t="s">
        <v>212</v>
      </c>
    </row>
    <row r="2753" spans="2:51" s="12" customFormat="1">
      <c r="B2753" s="152"/>
      <c r="D2753" s="150" t="s">
        <v>226</v>
      </c>
      <c r="E2753" s="153" t="s">
        <v>19</v>
      </c>
      <c r="F2753" s="154" t="s">
        <v>4989</v>
      </c>
      <c r="H2753" s="155">
        <v>7.71</v>
      </c>
      <c r="I2753" s="156"/>
      <c r="L2753" s="152"/>
      <c r="M2753" s="157"/>
      <c r="T2753" s="158"/>
      <c r="AT2753" s="153" t="s">
        <v>226</v>
      </c>
      <c r="AU2753" s="153" t="s">
        <v>79</v>
      </c>
      <c r="AV2753" s="12" t="s">
        <v>79</v>
      </c>
      <c r="AW2753" s="12" t="s">
        <v>31</v>
      </c>
      <c r="AX2753" s="12" t="s">
        <v>69</v>
      </c>
      <c r="AY2753" s="153" t="s">
        <v>212</v>
      </c>
    </row>
    <row r="2754" spans="2:51" s="12" customFormat="1">
      <c r="B2754" s="152"/>
      <c r="D2754" s="150" t="s">
        <v>226</v>
      </c>
      <c r="E2754" s="153" t="s">
        <v>19</v>
      </c>
      <c r="F2754" s="154" t="s">
        <v>4990</v>
      </c>
      <c r="H2754" s="155">
        <v>7.71</v>
      </c>
      <c r="I2754" s="156"/>
      <c r="L2754" s="152"/>
      <c r="M2754" s="157"/>
      <c r="T2754" s="158"/>
      <c r="AT2754" s="153" t="s">
        <v>226</v>
      </c>
      <c r="AU2754" s="153" t="s">
        <v>79</v>
      </c>
      <c r="AV2754" s="12" t="s">
        <v>79</v>
      </c>
      <c r="AW2754" s="12" t="s">
        <v>31</v>
      </c>
      <c r="AX2754" s="12" t="s">
        <v>69</v>
      </c>
      <c r="AY2754" s="153" t="s">
        <v>212</v>
      </c>
    </row>
    <row r="2755" spans="2:51" s="15" customFormat="1">
      <c r="B2755" s="176"/>
      <c r="D2755" s="150" t="s">
        <v>226</v>
      </c>
      <c r="E2755" s="177" t="s">
        <v>19</v>
      </c>
      <c r="F2755" s="178" t="s">
        <v>455</v>
      </c>
      <c r="H2755" s="179">
        <v>216.238</v>
      </c>
      <c r="I2755" s="180"/>
      <c r="L2755" s="176"/>
      <c r="M2755" s="181"/>
      <c r="T2755" s="182"/>
      <c r="AT2755" s="177" t="s">
        <v>226</v>
      </c>
      <c r="AU2755" s="177" t="s">
        <v>79</v>
      </c>
      <c r="AV2755" s="15" t="s">
        <v>236</v>
      </c>
      <c r="AW2755" s="15" t="s">
        <v>31</v>
      </c>
      <c r="AX2755" s="15" t="s">
        <v>69</v>
      </c>
      <c r="AY2755" s="177" t="s">
        <v>212</v>
      </c>
    </row>
    <row r="2756" spans="2:51" s="14" customFormat="1">
      <c r="B2756" s="170"/>
      <c r="D2756" s="150" t="s">
        <v>226</v>
      </c>
      <c r="E2756" s="171" t="s">
        <v>19</v>
      </c>
      <c r="F2756" s="172" t="s">
        <v>4991</v>
      </c>
      <c r="H2756" s="171" t="s">
        <v>19</v>
      </c>
      <c r="I2756" s="173"/>
      <c r="L2756" s="170"/>
      <c r="M2756" s="174"/>
      <c r="T2756" s="175"/>
      <c r="AT2756" s="171" t="s">
        <v>226</v>
      </c>
      <c r="AU2756" s="171" t="s">
        <v>79</v>
      </c>
      <c r="AV2756" s="14" t="s">
        <v>77</v>
      </c>
      <c r="AW2756" s="14" t="s">
        <v>31</v>
      </c>
      <c r="AX2756" s="14" t="s">
        <v>69</v>
      </c>
      <c r="AY2756" s="171" t="s">
        <v>212</v>
      </c>
    </row>
    <row r="2757" spans="2:51" s="12" customFormat="1">
      <c r="B2757" s="152"/>
      <c r="D2757" s="150" t="s">
        <v>226</v>
      </c>
      <c r="E2757" s="153" t="s">
        <v>19</v>
      </c>
      <c r="F2757" s="154" t="s">
        <v>4992</v>
      </c>
      <c r="H2757" s="155">
        <v>51.35</v>
      </c>
      <c r="I2757" s="156"/>
      <c r="L2757" s="152"/>
      <c r="M2757" s="157"/>
      <c r="T2757" s="158"/>
      <c r="AT2757" s="153" t="s">
        <v>226</v>
      </c>
      <c r="AU2757" s="153" t="s">
        <v>79</v>
      </c>
      <c r="AV2757" s="12" t="s">
        <v>79</v>
      </c>
      <c r="AW2757" s="12" t="s">
        <v>31</v>
      </c>
      <c r="AX2757" s="12" t="s">
        <v>69</v>
      </c>
      <c r="AY2757" s="153" t="s">
        <v>212</v>
      </c>
    </row>
    <row r="2758" spans="2:51" s="12" customFormat="1">
      <c r="B2758" s="152"/>
      <c r="D2758" s="150" t="s">
        <v>226</v>
      </c>
      <c r="E2758" s="153" t="s">
        <v>19</v>
      </c>
      <c r="F2758" s="154" t="s">
        <v>4993</v>
      </c>
      <c r="H2758" s="155">
        <v>36.28</v>
      </c>
      <c r="I2758" s="156"/>
      <c r="L2758" s="152"/>
      <c r="M2758" s="157"/>
      <c r="T2758" s="158"/>
      <c r="AT2758" s="153" t="s">
        <v>226</v>
      </c>
      <c r="AU2758" s="153" t="s">
        <v>79</v>
      </c>
      <c r="AV2758" s="12" t="s">
        <v>79</v>
      </c>
      <c r="AW2758" s="12" t="s">
        <v>31</v>
      </c>
      <c r="AX2758" s="12" t="s">
        <v>69</v>
      </c>
      <c r="AY2758" s="153" t="s">
        <v>212</v>
      </c>
    </row>
    <row r="2759" spans="2:51" s="12" customFormat="1">
      <c r="B2759" s="152"/>
      <c r="D2759" s="150" t="s">
        <v>226</v>
      </c>
      <c r="E2759" s="153" t="s">
        <v>19</v>
      </c>
      <c r="F2759" s="154" t="s">
        <v>4994</v>
      </c>
      <c r="H2759" s="155">
        <v>51.35</v>
      </c>
      <c r="I2759" s="156"/>
      <c r="L2759" s="152"/>
      <c r="M2759" s="157"/>
      <c r="T2759" s="158"/>
      <c r="AT2759" s="153" t="s">
        <v>226</v>
      </c>
      <c r="AU2759" s="153" t="s">
        <v>79</v>
      </c>
      <c r="AV2759" s="12" t="s">
        <v>79</v>
      </c>
      <c r="AW2759" s="12" t="s">
        <v>31</v>
      </c>
      <c r="AX2759" s="12" t="s">
        <v>69</v>
      </c>
      <c r="AY2759" s="153" t="s">
        <v>212</v>
      </c>
    </row>
    <row r="2760" spans="2:51" s="12" customFormat="1">
      <c r="B2760" s="152"/>
      <c r="D2760" s="150" t="s">
        <v>226</v>
      </c>
      <c r="E2760" s="153" t="s">
        <v>19</v>
      </c>
      <c r="F2760" s="154" t="s">
        <v>4995</v>
      </c>
      <c r="H2760" s="155">
        <v>51.35</v>
      </c>
      <c r="I2760" s="156"/>
      <c r="L2760" s="152"/>
      <c r="M2760" s="157"/>
      <c r="T2760" s="158"/>
      <c r="AT2760" s="153" t="s">
        <v>226</v>
      </c>
      <c r="AU2760" s="153" t="s">
        <v>79</v>
      </c>
      <c r="AV2760" s="12" t="s">
        <v>79</v>
      </c>
      <c r="AW2760" s="12" t="s">
        <v>31</v>
      </c>
      <c r="AX2760" s="12" t="s">
        <v>69</v>
      </c>
      <c r="AY2760" s="153" t="s">
        <v>212</v>
      </c>
    </row>
    <row r="2761" spans="2:51" s="12" customFormat="1">
      <c r="B2761" s="152"/>
      <c r="D2761" s="150" t="s">
        <v>226</v>
      </c>
      <c r="E2761" s="153" t="s">
        <v>19</v>
      </c>
      <c r="F2761" s="154" t="s">
        <v>4996</v>
      </c>
      <c r="H2761" s="155">
        <v>51.35</v>
      </c>
      <c r="I2761" s="156"/>
      <c r="L2761" s="152"/>
      <c r="M2761" s="157"/>
      <c r="T2761" s="158"/>
      <c r="AT2761" s="153" t="s">
        <v>226</v>
      </c>
      <c r="AU2761" s="153" t="s">
        <v>79</v>
      </c>
      <c r="AV2761" s="12" t="s">
        <v>79</v>
      </c>
      <c r="AW2761" s="12" t="s">
        <v>31</v>
      </c>
      <c r="AX2761" s="12" t="s">
        <v>69</v>
      </c>
      <c r="AY2761" s="153" t="s">
        <v>212</v>
      </c>
    </row>
    <row r="2762" spans="2:51" s="12" customFormat="1">
      <c r="B2762" s="152"/>
      <c r="D2762" s="150" t="s">
        <v>226</v>
      </c>
      <c r="E2762" s="153" t="s">
        <v>19</v>
      </c>
      <c r="F2762" s="154" t="s">
        <v>4997</v>
      </c>
      <c r="H2762" s="155">
        <v>51.35</v>
      </c>
      <c r="I2762" s="156"/>
      <c r="L2762" s="152"/>
      <c r="M2762" s="157"/>
      <c r="T2762" s="158"/>
      <c r="AT2762" s="153" t="s">
        <v>226</v>
      </c>
      <c r="AU2762" s="153" t="s">
        <v>79</v>
      </c>
      <c r="AV2762" s="12" t="s">
        <v>79</v>
      </c>
      <c r="AW2762" s="12" t="s">
        <v>31</v>
      </c>
      <c r="AX2762" s="12" t="s">
        <v>69</v>
      </c>
      <c r="AY2762" s="153" t="s">
        <v>212</v>
      </c>
    </row>
    <row r="2763" spans="2:51" s="12" customFormat="1">
      <c r="B2763" s="152"/>
      <c r="D2763" s="150" t="s">
        <v>226</v>
      </c>
      <c r="E2763" s="153" t="s">
        <v>19</v>
      </c>
      <c r="F2763" s="154" t="s">
        <v>4998</v>
      </c>
      <c r="H2763" s="155">
        <v>51.35</v>
      </c>
      <c r="I2763" s="156"/>
      <c r="L2763" s="152"/>
      <c r="M2763" s="157"/>
      <c r="T2763" s="158"/>
      <c r="AT2763" s="153" t="s">
        <v>226</v>
      </c>
      <c r="AU2763" s="153" t="s">
        <v>79</v>
      </c>
      <c r="AV2763" s="12" t="s">
        <v>79</v>
      </c>
      <c r="AW2763" s="12" t="s">
        <v>31</v>
      </c>
      <c r="AX2763" s="12" t="s">
        <v>69</v>
      </c>
      <c r="AY2763" s="153" t="s">
        <v>212</v>
      </c>
    </row>
    <row r="2764" spans="2:51" s="15" customFormat="1">
      <c r="B2764" s="176"/>
      <c r="D2764" s="150" t="s">
        <v>226</v>
      </c>
      <c r="E2764" s="177" t="s">
        <v>19</v>
      </c>
      <c r="F2764" s="178" t="s">
        <v>455</v>
      </c>
      <c r="H2764" s="179">
        <v>344.38</v>
      </c>
      <c r="I2764" s="180"/>
      <c r="L2764" s="176"/>
      <c r="M2764" s="181"/>
      <c r="T2764" s="182"/>
      <c r="AT2764" s="177" t="s">
        <v>226</v>
      </c>
      <c r="AU2764" s="177" t="s">
        <v>79</v>
      </c>
      <c r="AV2764" s="15" t="s">
        <v>236</v>
      </c>
      <c r="AW2764" s="15" t="s">
        <v>31</v>
      </c>
      <c r="AX2764" s="15" t="s">
        <v>69</v>
      </c>
      <c r="AY2764" s="177" t="s">
        <v>212</v>
      </c>
    </row>
    <row r="2765" spans="2:51" s="14" customFormat="1">
      <c r="B2765" s="170"/>
      <c r="D2765" s="150" t="s">
        <v>226</v>
      </c>
      <c r="E2765" s="171" t="s">
        <v>19</v>
      </c>
      <c r="F2765" s="172" t="s">
        <v>4999</v>
      </c>
      <c r="H2765" s="171" t="s">
        <v>19</v>
      </c>
      <c r="I2765" s="173"/>
      <c r="L2765" s="170"/>
      <c r="M2765" s="174"/>
      <c r="T2765" s="175"/>
      <c r="AT2765" s="171" t="s">
        <v>226</v>
      </c>
      <c r="AU2765" s="171" t="s">
        <v>79</v>
      </c>
      <c r="AV2765" s="14" t="s">
        <v>77</v>
      </c>
      <c r="AW2765" s="14" t="s">
        <v>31</v>
      </c>
      <c r="AX2765" s="14" t="s">
        <v>69</v>
      </c>
      <c r="AY2765" s="171" t="s">
        <v>212</v>
      </c>
    </row>
    <row r="2766" spans="2:51" s="12" customFormat="1">
      <c r="B2766" s="152"/>
      <c r="D2766" s="150" t="s">
        <v>226</v>
      </c>
      <c r="E2766" s="153" t="s">
        <v>19</v>
      </c>
      <c r="F2766" s="154" t="s">
        <v>5000</v>
      </c>
      <c r="H2766" s="155">
        <v>11.68</v>
      </c>
      <c r="I2766" s="156"/>
      <c r="L2766" s="152"/>
      <c r="M2766" s="157"/>
      <c r="T2766" s="158"/>
      <c r="AT2766" s="153" t="s">
        <v>226</v>
      </c>
      <c r="AU2766" s="153" t="s">
        <v>79</v>
      </c>
      <c r="AV2766" s="12" t="s">
        <v>79</v>
      </c>
      <c r="AW2766" s="12" t="s">
        <v>31</v>
      </c>
      <c r="AX2766" s="12" t="s">
        <v>69</v>
      </c>
      <c r="AY2766" s="153" t="s">
        <v>212</v>
      </c>
    </row>
    <row r="2767" spans="2:51" s="12" customFormat="1">
      <c r="B2767" s="152"/>
      <c r="D2767" s="150" t="s">
        <v>226</v>
      </c>
      <c r="E2767" s="153" t="s">
        <v>19</v>
      </c>
      <c r="F2767" s="154" t="s">
        <v>5001</v>
      </c>
      <c r="H2767" s="155">
        <v>11.68</v>
      </c>
      <c r="I2767" s="156"/>
      <c r="L2767" s="152"/>
      <c r="M2767" s="157"/>
      <c r="T2767" s="158"/>
      <c r="AT2767" s="153" t="s">
        <v>226</v>
      </c>
      <c r="AU2767" s="153" t="s">
        <v>79</v>
      </c>
      <c r="AV2767" s="12" t="s">
        <v>79</v>
      </c>
      <c r="AW2767" s="12" t="s">
        <v>31</v>
      </c>
      <c r="AX2767" s="12" t="s">
        <v>69</v>
      </c>
      <c r="AY2767" s="153" t="s">
        <v>212</v>
      </c>
    </row>
    <row r="2768" spans="2:51" s="12" customFormat="1">
      <c r="B2768" s="152"/>
      <c r="D2768" s="150" t="s">
        <v>226</v>
      </c>
      <c r="E2768" s="153" t="s">
        <v>19</v>
      </c>
      <c r="F2768" s="154" t="s">
        <v>5002</v>
      </c>
      <c r="H2768" s="155">
        <v>11.68</v>
      </c>
      <c r="I2768" s="156"/>
      <c r="L2768" s="152"/>
      <c r="M2768" s="157"/>
      <c r="T2768" s="158"/>
      <c r="AT2768" s="153" t="s">
        <v>226</v>
      </c>
      <c r="AU2768" s="153" t="s">
        <v>79</v>
      </c>
      <c r="AV2768" s="12" t="s">
        <v>79</v>
      </c>
      <c r="AW2768" s="12" t="s">
        <v>31</v>
      </c>
      <c r="AX2768" s="12" t="s">
        <v>69</v>
      </c>
      <c r="AY2768" s="153" t="s">
        <v>212</v>
      </c>
    </row>
    <row r="2769" spans="2:65" s="12" customFormat="1">
      <c r="B2769" s="152"/>
      <c r="D2769" s="150" t="s">
        <v>226</v>
      </c>
      <c r="E2769" s="153" t="s">
        <v>19</v>
      </c>
      <c r="F2769" s="154" t="s">
        <v>5003</v>
      </c>
      <c r="H2769" s="155">
        <v>11.68</v>
      </c>
      <c r="I2769" s="156"/>
      <c r="L2769" s="152"/>
      <c r="M2769" s="157"/>
      <c r="T2769" s="158"/>
      <c r="AT2769" s="153" t="s">
        <v>226</v>
      </c>
      <c r="AU2769" s="153" t="s">
        <v>79</v>
      </c>
      <c r="AV2769" s="12" t="s">
        <v>79</v>
      </c>
      <c r="AW2769" s="12" t="s">
        <v>31</v>
      </c>
      <c r="AX2769" s="12" t="s">
        <v>69</v>
      </c>
      <c r="AY2769" s="153" t="s">
        <v>212</v>
      </c>
    </row>
    <row r="2770" spans="2:65" s="12" customFormat="1">
      <c r="B2770" s="152"/>
      <c r="D2770" s="150" t="s">
        <v>226</v>
      </c>
      <c r="E2770" s="153" t="s">
        <v>19</v>
      </c>
      <c r="F2770" s="154" t="s">
        <v>5004</v>
      </c>
      <c r="H2770" s="155">
        <v>11.68</v>
      </c>
      <c r="I2770" s="156"/>
      <c r="L2770" s="152"/>
      <c r="M2770" s="157"/>
      <c r="T2770" s="158"/>
      <c r="AT2770" s="153" t="s">
        <v>226</v>
      </c>
      <c r="AU2770" s="153" t="s">
        <v>79</v>
      </c>
      <c r="AV2770" s="12" t="s">
        <v>79</v>
      </c>
      <c r="AW2770" s="12" t="s">
        <v>31</v>
      </c>
      <c r="AX2770" s="12" t="s">
        <v>69</v>
      </c>
      <c r="AY2770" s="153" t="s">
        <v>212</v>
      </c>
    </row>
    <row r="2771" spans="2:65" s="12" customFormat="1">
      <c r="B2771" s="152"/>
      <c r="D2771" s="150" t="s">
        <v>226</v>
      </c>
      <c r="E2771" s="153" t="s">
        <v>19</v>
      </c>
      <c r="F2771" s="154" t="s">
        <v>5005</v>
      </c>
      <c r="H2771" s="155">
        <v>11.68</v>
      </c>
      <c r="I2771" s="156"/>
      <c r="L2771" s="152"/>
      <c r="M2771" s="157"/>
      <c r="T2771" s="158"/>
      <c r="AT2771" s="153" t="s">
        <v>226</v>
      </c>
      <c r="AU2771" s="153" t="s">
        <v>79</v>
      </c>
      <c r="AV2771" s="12" t="s">
        <v>79</v>
      </c>
      <c r="AW2771" s="12" t="s">
        <v>31</v>
      </c>
      <c r="AX2771" s="12" t="s">
        <v>69</v>
      </c>
      <c r="AY2771" s="153" t="s">
        <v>212</v>
      </c>
    </row>
    <row r="2772" spans="2:65" s="12" customFormat="1">
      <c r="B2772" s="152"/>
      <c r="D2772" s="150" t="s">
        <v>226</v>
      </c>
      <c r="E2772" s="153" t="s">
        <v>19</v>
      </c>
      <c r="F2772" s="154" t="s">
        <v>5006</v>
      </c>
      <c r="H2772" s="155">
        <v>11.68</v>
      </c>
      <c r="I2772" s="156"/>
      <c r="L2772" s="152"/>
      <c r="M2772" s="157"/>
      <c r="T2772" s="158"/>
      <c r="AT2772" s="153" t="s">
        <v>226</v>
      </c>
      <c r="AU2772" s="153" t="s">
        <v>79</v>
      </c>
      <c r="AV2772" s="12" t="s">
        <v>79</v>
      </c>
      <c r="AW2772" s="12" t="s">
        <v>31</v>
      </c>
      <c r="AX2772" s="12" t="s">
        <v>69</v>
      </c>
      <c r="AY2772" s="153" t="s">
        <v>212</v>
      </c>
    </row>
    <row r="2773" spans="2:65" s="15" customFormat="1">
      <c r="B2773" s="176"/>
      <c r="D2773" s="150" t="s">
        <v>226</v>
      </c>
      <c r="E2773" s="177" t="s">
        <v>19</v>
      </c>
      <c r="F2773" s="178" t="s">
        <v>455</v>
      </c>
      <c r="H2773" s="179">
        <v>81.760000000000005</v>
      </c>
      <c r="I2773" s="180"/>
      <c r="L2773" s="176"/>
      <c r="M2773" s="181"/>
      <c r="T2773" s="182"/>
      <c r="AT2773" s="177" t="s">
        <v>226</v>
      </c>
      <c r="AU2773" s="177" t="s">
        <v>79</v>
      </c>
      <c r="AV2773" s="15" t="s">
        <v>236</v>
      </c>
      <c r="AW2773" s="15" t="s">
        <v>31</v>
      </c>
      <c r="AX2773" s="15" t="s">
        <v>69</v>
      </c>
      <c r="AY2773" s="177" t="s">
        <v>212</v>
      </c>
    </row>
    <row r="2774" spans="2:65" s="14" customFormat="1">
      <c r="B2774" s="170"/>
      <c r="D2774" s="150" t="s">
        <v>226</v>
      </c>
      <c r="E2774" s="171" t="s">
        <v>19</v>
      </c>
      <c r="F2774" s="172" t="s">
        <v>5007</v>
      </c>
      <c r="H2774" s="171" t="s">
        <v>19</v>
      </c>
      <c r="I2774" s="173"/>
      <c r="L2774" s="170"/>
      <c r="M2774" s="174"/>
      <c r="T2774" s="175"/>
      <c r="AT2774" s="171" t="s">
        <v>226</v>
      </c>
      <c r="AU2774" s="171" t="s">
        <v>79</v>
      </c>
      <c r="AV2774" s="14" t="s">
        <v>77</v>
      </c>
      <c r="AW2774" s="14" t="s">
        <v>31</v>
      </c>
      <c r="AX2774" s="14" t="s">
        <v>69</v>
      </c>
      <c r="AY2774" s="171" t="s">
        <v>212</v>
      </c>
    </row>
    <row r="2775" spans="2:65" s="12" customFormat="1">
      <c r="B2775" s="152"/>
      <c r="D2775" s="150" t="s">
        <v>226</v>
      </c>
      <c r="E2775" s="153" t="s">
        <v>19</v>
      </c>
      <c r="F2775" s="154" t="s">
        <v>5008</v>
      </c>
      <c r="H2775" s="155">
        <v>117.221</v>
      </c>
      <c r="I2775" s="156"/>
      <c r="L2775" s="152"/>
      <c r="M2775" s="157"/>
      <c r="T2775" s="158"/>
      <c r="AT2775" s="153" t="s">
        <v>226</v>
      </c>
      <c r="AU2775" s="153" t="s">
        <v>79</v>
      </c>
      <c r="AV2775" s="12" t="s">
        <v>79</v>
      </c>
      <c r="AW2775" s="12" t="s">
        <v>31</v>
      </c>
      <c r="AX2775" s="12" t="s">
        <v>69</v>
      </c>
      <c r="AY2775" s="153" t="s">
        <v>212</v>
      </c>
    </row>
    <row r="2776" spans="2:65" s="12" customFormat="1">
      <c r="B2776" s="152"/>
      <c r="D2776" s="150" t="s">
        <v>226</v>
      </c>
      <c r="E2776" s="153" t="s">
        <v>19</v>
      </c>
      <c r="F2776" s="154" t="s">
        <v>5009</v>
      </c>
      <c r="H2776" s="155">
        <v>107.099</v>
      </c>
      <c r="I2776" s="156"/>
      <c r="L2776" s="152"/>
      <c r="M2776" s="157"/>
      <c r="T2776" s="158"/>
      <c r="AT2776" s="153" t="s">
        <v>226</v>
      </c>
      <c r="AU2776" s="153" t="s">
        <v>79</v>
      </c>
      <c r="AV2776" s="12" t="s">
        <v>79</v>
      </c>
      <c r="AW2776" s="12" t="s">
        <v>31</v>
      </c>
      <c r="AX2776" s="12" t="s">
        <v>69</v>
      </c>
      <c r="AY2776" s="153" t="s">
        <v>212</v>
      </c>
    </row>
    <row r="2777" spans="2:65" s="12" customFormat="1">
      <c r="B2777" s="152"/>
      <c r="D2777" s="150" t="s">
        <v>226</v>
      </c>
      <c r="E2777" s="153" t="s">
        <v>19</v>
      </c>
      <c r="F2777" s="154" t="s">
        <v>5010</v>
      </c>
      <c r="H2777" s="155">
        <v>95.45</v>
      </c>
      <c r="I2777" s="156"/>
      <c r="L2777" s="152"/>
      <c r="M2777" s="157"/>
      <c r="T2777" s="158"/>
      <c r="AT2777" s="153" t="s">
        <v>226</v>
      </c>
      <c r="AU2777" s="153" t="s">
        <v>79</v>
      </c>
      <c r="AV2777" s="12" t="s">
        <v>79</v>
      </c>
      <c r="AW2777" s="12" t="s">
        <v>31</v>
      </c>
      <c r="AX2777" s="12" t="s">
        <v>69</v>
      </c>
      <c r="AY2777" s="153" t="s">
        <v>212</v>
      </c>
    </row>
    <row r="2778" spans="2:65" s="12" customFormat="1">
      <c r="B2778" s="152"/>
      <c r="D2778" s="150" t="s">
        <v>226</v>
      </c>
      <c r="E2778" s="153" t="s">
        <v>19</v>
      </c>
      <c r="F2778" s="154" t="s">
        <v>5011</v>
      </c>
      <c r="H2778" s="155">
        <v>41.301000000000002</v>
      </c>
      <c r="I2778" s="156"/>
      <c r="L2778" s="152"/>
      <c r="M2778" s="157"/>
      <c r="T2778" s="158"/>
      <c r="AT2778" s="153" t="s">
        <v>226</v>
      </c>
      <c r="AU2778" s="153" t="s">
        <v>79</v>
      </c>
      <c r="AV2778" s="12" t="s">
        <v>79</v>
      </c>
      <c r="AW2778" s="12" t="s">
        <v>31</v>
      </c>
      <c r="AX2778" s="12" t="s">
        <v>69</v>
      </c>
      <c r="AY2778" s="153" t="s">
        <v>212</v>
      </c>
    </row>
    <row r="2779" spans="2:65" s="12" customFormat="1">
      <c r="B2779" s="152"/>
      <c r="D2779" s="150" t="s">
        <v>226</v>
      </c>
      <c r="E2779" s="153" t="s">
        <v>19</v>
      </c>
      <c r="F2779" s="154" t="s">
        <v>5012</v>
      </c>
      <c r="H2779" s="155">
        <v>23.21</v>
      </c>
      <c r="I2779" s="156"/>
      <c r="L2779" s="152"/>
      <c r="M2779" s="157"/>
      <c r="T2779" s="158"/>
      <c r="AT2779" s="153" t="s">
        <v>226</v>
      </c>
      <c r="AU2779" s="153" t="s">
        <v>79</v>
      </c>
      <c r="AV2779" s="12" t="s">
        <v>79</v>
      </c>
      <c r="AW2779" s="12" t="s">
        <v>31</v>
      </c>
      <c r="AX2779" s="12" t="s">
        <v>69</v>
      </c>
      <c r="AY2779" s="153" t="s">
        <v>212</v>
      </c>
    </row>
    <row r="2780" spans="2:65" s="15" customFormat="1">
      <c r="B2780" s="176"/>
      <c r="D2780" s="150" t="s">
        <v>226</v>
      </c>
      <c r="E2780" s="177" t="s">
        <v>19</v>
      </c>
      <c r="F2780" s="178" t="s">
        <v>455</v>
      </c>
      <c r="H2780" s="179">
        <v>384.28100000000001</v>
      </c>
      <c r="I2780" s="180"/>
      <c r="L2780" s="176"/>
      <c r="M2780" s="181"/>
      <c r="T2780" s="182"/>
      <c r="AT2780" s="177" t="s">
        <v>226</v>
      </c>
      <c r="AU2780" s="177" t="s">
        <v>79</v>
      </c>
      <c r="AV2780" s="15" t="s">
        <v>236</v>
      </c>
      <c r="AW2780" s="15" t="s">
        <v>31</v>
      </c>
      <c r="AX2780" s="15" t="s">
        <v>69</v>
      </c>
      <c r="AY2780" s="177" t="s">
        <v>212</v>
      </c>
    </row>
    <row r="2781" spans="2:65" s="13" customFormat="1">
      <c r="B2781" s="159"/>
      <c r="D2781" s="150" t="s">
        <v>226</v>
      </c>
      <c r="E2781" s="160" t="s">
        <v>19</v>
      </c>
      <c r="F2781" s="161" t="s">
        <v>228</v>
      </c>
      <c r="H2781" s="162">
        <v>1026.6590000000001</v>
      </c>
      <c r="I2781" s="163"/>
      <c r="L2781" s="159"/>
      <c r="M2781" s="164"/>
      <c r="T2781" s="165"/>
      <c r="AT2781" s="160" t="s">
        <v>226</v>
      </c>
      <c r="AU2781" s="160" t="s">
        <v>79</v>
      </c>
      <c r="AV2781" s="13" t="s">
        <v>229</v>
      </c>
      <c r="AW2781" s="13" t="s">
        <v>31</v>
      </c>
      <c r="AX2781" s="13" t="s">
        <v>77</v>
      </c>
      <c r="AY2781" s="160" t="s">
        <v>212</v>
      </c>
    </row>
    <row r="2782" spans="2:65" s="1" customFormat="1" ht="37.9" customHeight="1">
      <c r="B2782" s="34"/>
      <c r="C2782" s="133" t="s">
        <v>5013</v>
      </c>
      <c r="D2782" s="133" t="s">
        <v>215</v>
      </c>
      <c r="E2782" s="134" t="s">
        <v>5014</v>
      </c>
      <c r="F2782" s="135" t="s">
        <v>5015</v>
      </c>
      <c r="G2782" s="136" t="s">
        <v>4232</v>
      </c>
      <c r="H2782" s="196"/>
      <c r="I2782" s="138"/>
      <c r="J2782" s="139">
        <f>ROUND(I2782*H2782,2)</f>
        <v>0</v>
      </c>
      <c r="K2782" s="135" t="s">
        <v>219</v>
      </c>
      <c r="L2782" s="34"/>
      <c r="M2782" s="140" t="s">
        <v>19</v>
      </c>
      <c r="N2782" s="141" t="s">
        <v>40</v>
      </c>
      <c r="P2782" s="142">
        <f>O2782*H2782</f>
        <v>0</v>
      </c>
      <c r="Q2782" s="142">
        <v>0</v>
      </c>
      <c r="R2782" s="142">
        <f>Q2782*H2782</f>
        <v>0</v>
      </c>
      <c r="S2782" s="142">
        <v>0</v>
      </c>
      <c r="T2782" s="143">
        <f>S2782*H2782</f>
        <v>0</v>
      </c>
      <c r="AR2782" s="144" t="s">
        <v>316</v>
      </c>
      <c r="AT2782" s="144" t="s">
        <v>215</v>
      </c>
      <c r="AU2782" s="144" t="s">
        <v>79</v>
      </c>
      <c r="AY2782" s="19" t="s">
        <v>212</v>
      </c>
      <c r="BE2782" s="145">
        <f>IF(N2782="základní",J2782,0)</f>
        <v>0</v>
      </c>
      <c r="BF2782" s="145">
        <f>IF(N2782="snížená",J2782,0)</f>
        <v>0</v>
      </c>
      <c r="BG2782" s="145">
        <f>IF(N2782="zákl. přenesená",J2782,0)</f>
        <v>0</v>
      </c>
      <c r="BH2782" s="145">
        <f>IF(N2782="sníž. přenesená",J2782,0)</f>
        <v>0</v>
      </c>
      <c r="BI2782" s="145">
        <f>IF(N2782="nulová",J2782,0)</f>
        <v>0</v>
      </c>
      <c r="BJ2782" s="19" t="s">
        <v>77</v>
      </c>
      <c r="BK2782" s="145">
        <f>ROUND(I2782*H2782,2)</f>
        <v>0</v>
      </c>
      <c r="BL2782" s="19" t="s">
        <v>316</v>
      </c>
      <c r="BM2782" s="144" t="s">
        <v>5016</v>
      </c>
    </row>
    <row r="2783" spans="2:65" s="1" customFormat="1">
      <c r="B2783" s="34"/>
      <c r="D2783" s="146" t="s">
        <v>222</v>
      </c>
      <c r="F2783" s="147" t="s">
        <v>5017</v>
      </c>
      <c r="I2783" s="148"/>
      <c r="L2783" s="34"/>
      <c r="M2783" s="149"/>
      <c r="T2783" s="55"/>
      <c r="AT2783" s="19" t="s">
        <v>222</v>
      </c>
      <c r="AU2783" s="19" t="s">
        <v>79</v>
      </c>
    </row>
    <row r="2784" spans="2:65" s="11" customFormat="1" ht="22.9" customHeight="1">
      <c r="B2784" s="121"/>
      <c r="D2784" s="122" t="s">
        <v>68</v>
      </c>
      <c r="E2784" s="131" t="s">
        <v>2168</v>
      </c>
      <c r="F2784" s="131" t="s">
        <v>2169</v>
      </c>
      <c r="I2784" s="124"/>
      <c r="J2784" s="132">
        <f>BK2784</f>
        <v>0</v>
      </c>
      <c r="L2784" s="121"/>
      <c r="M2784" s="126"/>
      <c r="P2784" s="127">
        <f>SUM(P2785:P2825)</f>
        <v>0</v>
      </c>
      <c r="R2784" s="127">
        <f>SUM(R2785:R2825)</f>
        <v>0.2</v>
      </c>
      <c r="T2784" s="128">
        <f>SUM(T2785:T2825)</f>
        <v>0</v>
      </c>
      <c r="AR2784" s="122" t="s">
        <v>79</v>
      </c>
      <c r="AT2784" s="129" t="s">
        <v>68</v>
      </c>
      <c r="AU2784" s="129" t="s">
        <v>77</v>
      </c>
      <c r="AY2784" s="122" t="s">
        <v>212</v>
      </c>
      <c r="BK2784" s="130">
        <f>SUM(BK2785:BK2825)</f>
        <v>0</v>
      </c>
    </row>
    <row r="2785" spans="2:65" s="1" customFormat="1" ht="16.5" customHeight="1">
      <c r="B2785" s="34"/>
      <c r="C2785" s="133" t="s">
        <v>5018</v>
      </c>
      <c r="D2785" s="133" t="s">
        <v>215</v>
      </c>
      <c r="E2785" s="134" t="s">
        <v>5019</v>
      </c>
      <c r="F2785" s="135" t="s">
        <v>5020</v>
      </c>
      <c r="G2785" s="136" t="s">
        <v>495</v>
      </c>
      <c r="H2785" s="137">
        <v>1975.232</v>
      </c>
      <c r="I2785" s="138"/>
      <c r="J2785" s="139">
        <f>ROUND(I2785*H2785,2)</f>
        <v>0</v>
      </c>
      <c r="K2785" s="135" t="s">
        <v>245</v>
      </c>
      <c r="L2785" s="34"/>
      <c r="M2785" s="140" t="s">
        <v>19</v>
      </c>
      <c r="N2785" s="141" t="s">
        <v>40</v>
      </c>
      <c r="P2785" s="142">
        <f>O2785*H2785</f>
        <v>0</v>
      </c>
      <c r="Q2785" s="142">
        <v>0</v>
      </c>
      <c r="R2785" s="142">
        <f>Q2785*H2785</f>
        <v>0</v>
      </c>
      <c r="S2785" s="142">
        <v>0</v>
      </c>
      <c r="T2785" s="143">
        <f>S2785*H2785</f>
        <v>0</v>
      </c>
      <c r="AR2785" s="144" t="s">
        <v>316</v>
      </c>
      <c r="AT2785" s="144" t="s">
        <v>215</v>
      </c>
      <c r="AU2785" s="144" t="s">
        <v>79</v>
      </c>
      <c r="AY2785" s="19" t="s">
        <v>212</v>
      </c>
      <c r="BE2785" s="145">
        <f>IF(N2785="základní",J2785,0)</f>
        <v>0</v>
      </c>
      <c r="BF2785" s="145">
        <f>IF(N2785="snížená",J2785,0)</f>
        <v>0</v>
      </c>
      <c r="BG2785" s="145">
        <f>IF(N2785="zákl. přenesená",J2785,0)</f>
        <v>0</v>
      </c>
      <c r="BH2785" s="145">
        <f>IF(N2785="sníž. přenesená",J2785,0)</f>
        <v>0</v>
      </c>
      <c r="BI2785" s="145">
        <f>IF(N2785="nulová",J2785,0)</f>
        <v>0</v>
      </c>
      <c r="BJ2785" s="19" t="s">
        <v>77</v>
      </c>
      <c r="BK2785" s="145">
        <f>ROUND(I2785*H2785,2)</f>
        <v>0</v>
      </c>
      <c r="BL2785" s="19" t="s">
        <v>316</v>
      </c>
      <c r="BM2785" s="144" t="s">
        <v>5021</v>
      </c>
    </row>
    <row r="2786" spans="2:65" s="1" customFormat="1" ht="58.5">
      <c r="B2786" s="34"/>
      <c r="D2786" s="150" t="s">
        <v>224</v>
      </c>
      <c r="F2786" s="151" t="s">
        <v>5022</v>
      </c>
      <c r="I2786" s="148"/>
      <c r="L2786" s="34"/>
      <c r="M2786" s="149"/>
      <c r="T2786" s="55"/>
      <c r="AT2786" s="19" t="s">
        <v>224</v>
      </c>
      <c r="AU2786" s="19" t="s">
        <v>79</v>
      </c>
    </row>
    <row r="2787" spans="2:65" s="14" customFormat="1">
      <c r="B2787" s="170"/>
      <c r="D2787" s="150" t="s">
        <v>226</v>
      </c>
      <c r="E2787" s="171" t="s">
        <v>19</v>
      </c>
      <c r="F2787" s="172" t="s">
        <v>5023</v>
      </c>
      <c r="H2787" s="171" t="s">
        <v>19</v>
      </c>
      <c r="I2787" s="173"/>
      <c r="L2787" s="170"/>
      <c r="M2787" s="174"/>
      <c r="T2787" s="175"/>
      <c r="AT2787" s="171" t="s">
        <v>226</v>
      </c>
      <c r="AU2787" s="171" t="s">
        <v>79</v>
      </c>
      <c r="AV2787" s="14" t="s">
        <v>77</v>
      </c>
      <c r="AW2787" s="14" t="s">
        <v>31</v>
      </c>
      <c r="AX2787" s="14" t="s">
        <v>69</v>
      </c>
      <c r="AY2787" s="171" t="s">
        <v>212</v>
      </c>
    </row>
    <row r="2788" spans="2:65" s="12" customFormat="1">
      <c r="B2788" s="152"/>
      <c r="D2788" s="150" t="s">
        <v>226</v>
      </c>
      <c r="E2788" s="153" t="s">
        <v>19</v>
      </c>
      <c r="F2788" s="154" t="s">
        <v>5024</v>
      </c>
      <c r="H2788" s="155">
        <v>860.7</v>
      </c>
      <c r="I2788" s="156"/>
      <c r="L2788" s="152"/>
      <c r="M2788" s="157"/>
      <c r="T2788" s="158"/>
      <c r="AT2788" s="153" t="s">
        <v>226</v>
      </c>
      <c r="AU2788" s="153" t="s">
        <v>79</v>
      </c>
      <c r="AV2788" s="12" t="s">
        <v>79</v>
      </c>
      <c r="AW2788" s="12" t="s">
        <v>31</v>
      </c>
      <c r="AX2788" s="12" t="s">
        <v>69</v>
      </c>
      <c r="AY2788" s="153" t="s">
        <v>212</v>
      </c>
    </row>
    <row r="2789" spans="2:65" s="12" customFormat="1">
      <c r="B2789" s="152"/>
      <c r="D2789" s="150" t="s">
        <v>226</v>
      </c>
      <c r="E2789" s="153" t="s">
        <v>19</v>
      </c>
      <c r="F2789" s="154" t="s">
        <v>5025</v>
      </c>
      <c r="H2789" s="155">
        <v>521.6</v>
      </c>
      <c r="I2789" s="156"/>
      <c r="L2789" s="152"/>
      <c r="M2789" s="157"/>
      <c r="T2789" s="158"/>
      <c r="AT2789" s="153" t="s">
        <v>226</v>
      </c>
      <c r="AU2789" s="153" t="s">
        <v>79</v>
      </c>
      <c r="AV2789" s="12" t="s">
        <v>79</v>
      </c>
      <c r="AW2789" s="12" t="s">
        <v>31</v>
      </c>
      <c r="AX2789" s="12" t="s">
        <v>69</v>
      </c>
      <c r="AY2789" s="153" t="s">
        <v>212</v>
      </c>
    </row>
    <row r="2790" spans="2:65" s="12" customFormat="1">
      <c r="B2790" s="152"/>
      <c r="D2790" s="150" t="s">
        <v>226</v>
      </c>
      <c r="E2790" s="153" t="s">
        <v>19</v>
      </c>
      <c r="F2790" s="154" t="s">
        <v>5026</v>
      </c>
      <c r="H2790" s="155">
        <v>764.1</v>
      </c>
      <c r="I2790" s="156"/>
      <c r="L2790" s="152"/>
      <c r="M2790" s="157"/>
      <c r="T2790" s="158"/>
      <c r="AT2790" s="153" t="s">
        <v>226</v>
      </c>
      <c r="AU2790" s="153" t="s">
        <v>79</v>
      </c>
      <c r="AV2790" s="12" t="s">
        <v>79</v>
      </c>
      <c r="AW2790" s="12" t="s">
        <v>31</v>
      </c>
      <c r="AX2790" s="12" t="s">
        <v>69</v>
      </c>
      <c r="AY2790" s="153" t="s">
        <v>212</v>
      </c>
    </row>
    <row r="2791" spans="2:65" s="12" customFormat="1">
      <c r="B2791" s="152"/>
      <c r="D2791" s="150" t="s">
        <v>226</v>
      </c>
      <c r="E2791" s="153" t="s">
        <v>19</v>
      </c>
      <c r="F2791" s="154" t="s">
        <v>5027</v>
      </c>
      <c r="H2791" s="155">
        <v>521.6</v>
      </c>
      <c r="I2791" s="156"/>
      <c r="L2791" s="152"/>
      <c r="M2791" s="157"/>
      <c r="T2791" s="158"/>
      <c r="AT2791" s="153" t="s">
        <v>226</v>
      </c>
      <c r="AU2791" s="153" t="s">
        <v>79</v>
      </c>
      <c r="AV2791" s="12" t="s">
        <v>79</v>
      </c>
      <c r="AW2791" s="12" t="s">
        <v>31</v>
      </c>
      <c r="AX2791" s="12" t="s">
        <v>69</v>
      </c>
      <c r="AY2791" s="153" t="s">
        <v>212</v>
      </c>
    </row>
    <row r="2792" spans="2:65" s="12" customFormat="1">
      <c r="B2792" s="152"/>
      <c r="D2792" s="150" t="s">
        <v>226</v>
      </c>
      <c r="E2792" s="153" t="s">
        <v>19</v>
      </c>
      <c r="F2792" s="154" t="s">
        <v>5028</v>
      </c>
      <c r="H2792" s="155">
        <v>56.688000000000002</v>
      </c>
      <c r="I2792" s="156"/>
      <c r="L2792" s="152"/>
      <c r="M2792" s="157"/>
      <c r="T2792" s="158"/>
      <c r="AT2792" s="153" t="s">
        <v>226</v>
      </c>
      <c r="AU2792" s="153" t="s">
        <v>79</v>
      </c>
      <c r="AV2792" s="12" t="s">
        <v>79</v>
      </c>
      <c r="AW2792" s="12" t="s">
        <v>31</v>
      </c>
      <c r="AX2792" s="12" t="s">
        <v>69</v>
      </c>
      <c r="AY2792" s="153" t="s">
        <v>212</v>
      </c>
    </row>
    <row r="2793" spans="2:65" s="15" customFormat="1">
      <c r="B2793" s="176"/>
      <c r="D2793" s="150" t="s">
        <v>226</v>
      </c>
      <c r="E2793" s="177" t="s">
        <v>19</v>
      </c>
      <c r="F2793" s="178" t="s">
        <v>455</v>
      </c>
      <c r="H2793" s="179">
        <v>2724.6880000000001</v>
      </c>
      <c r="I2793" s="180"/>
      <c r="L2793" s="176"/>
      <c r="M2793" s="181"/>
      <c r="T2793" s="182"/>
      <c r="AT2793" s="177" t="s">
        <v>226</v>
      </c>
      <c r="AU2793" s="177" t="s">
        <v>79</v>
      </c>
      <c r="AV2793" s="15" t="s">
        <v>236</v>
      </c>
      <c r="AW2793" s="15" t="s">
        <v>31</v>
      </c>
      <c r="AX2793" s="15" t="s">
        <v>69</v>
      </c>
      <c r="AY2793" s="177" t="s">
        <v>212</v>
      </c>
    </row>
    <row r="2794" spans="2:65" s="14" customFormat="1">
      <c r="B2794" s="170"/>
      <c r="D2794" s="150" t="s">
        <v>226</v>
      </c>
      <c r="E2794" s="171" t="s">
        <v>19</v>
      </c>
      <c r="F2794" s="172" t="s">
        <v>5029</v>
      </c>
      <c r="H2794" s="171" t="s">
        <v>19</v>
      </c>
      <c r="I2794" s="173"/>
      <c r="L2794" s="170"/>
      <c r="M2794" s="174"/>
      <c r="T2794" s="175"/>
      <c r="AT2794" s="171" t="s">
        <v>226</v>
      </c>
      <c r="AU2794" s="171" t="s">
        <v>79</v>
      </c>
      <c r="AV2794" s="14" t="s">
        <v>77</v>
      </c>
      <c r="AW2794" s="14" t="s">
        <v>31</v>
      </c>
      <c r="AX2794" s="14" t="s">
        <v>69</v>
      </c>
      <c r="AY2794" s="171" t="s">
        <v>212</v>
      </c>
    </row>
    <row r="2795" spans="2:65" s="12" customFormat="1">
      <c r="B2795" s="152"/>
      <c r="D2795" s="150" t="s">
        <v>226</v>
      </c>
      <c r="E2795" s="153" t="s">
        <v>19</v>
      </c>
      <c r="F2795" s="154" t="s">
        <v>5030</v>
      </c>
      <c r="H2795" s="155">
        <v>-112.7</v>
      </c>
      <c r="I2795" s="156"/>
      <c r="L2795" s="152"/>
      <c r="M2795" s="157"/>
      <c r="T2795" s="158"/>
      <c r="AT2795" s="153" t="s">
        <v>226</v>
      </c>
      <c r="AU2795" s="153" t="s">
        <v>79</v>
      </c>
      <c r="AV2795" s="12" t="s">
        <v>79</v>
      </c>
      <c r="AW2795" s="12" t="s">
        <v>31</v>
      </c>
      <c r="AX2795" s="12" t="s">
        <v>69</v>
      </c>
      <c r="AY2795" s="153" t="s">
        <v>212</v>
      </c>
    </row>
    <row r="2796" spans="2:65" s="12" customFormat="1">
      <c r="B2796" s="152"/>
      <c r="D2796" s="150" t="s">
        <v>226</v>
      </c>
      <c r="E2796" s="153" t="s">
        <v>19</v>
      </c>
      <c r="F2796" s="154" t="s">
        <v>5031</v>
      </c>
      <c r="H2796" s="155">
        <v>-118.738</v>
      </c>
      <c r="I2796" s="156"/>
      <c r="L2796" s="152"/>
      <c r="M2796" s="157"/>
      <c r="T2796" s="158"/>
      <c r="AT2796" s="153" t="s">
        <v>226</v>
      </c>
      <c r="AU2796" s="153" t="s">
        <v>79</v>
      </c>
      <c r="AV2796" s="12" t="s">
        <v>79</v>
      </c>
      <c r="AW2796" s="12" t="s">
        <v>31</v>
      </c>
      <c r="AX2796" s="12" t="s">
        <v>69</v>
      </c>
      <c r="AY2796" s="153" t="s">
        <v>212</v>
      </c>
    </row>
    <row r="2797" spans="2:65" s="12" customFormat="1">
      <c r="B2797" s="152"/>
      <c r="D2797" s="150" t="s">
        <v>226</v>
      </c>
      <c r="E2797" s="153" t="s">
        <v>19</v>
      </c>
      <c r="F2797" s="154" t="s">
        <v>5032</v>
      </c>
      <c r="H2797" s="155">
        <v>-129.94999999999999</v>
      </c>
      <c r="I2797" s="156"/>
      <c r="L2797" s="152"/>
      <c r="M2797" s="157"/>
      <c r="T2797" s="158"/>
      <c r="AT2797" s="153" t="s">
        <v>226</v>
      </c>
      <c r="AU2797" s="153" t="s">
        <v>79</v>
      </c>
      <c r="AV2797" s="12" t="s">
        <v>79</v>
      </c>
      <c r="AW2797" s="12" t="s">
        <v>31</v>
      </c>
      <c r="AX2797" s="12" t="s">
        <v>69</v>
      </c>
      <c r="AY2797" s="153" t="s">
        <v>212</v>
      </c>
    </row>
    <row r="2798" spans="2:65" s="12" customFormat="1">
      <c r="B2798" s="152"/>
      <c r="D2798" s="150" t="s">
        <v>226</v>
      </c>
      <c r="E2798" s="153" t="s">
        <v>19</v>
      </c>
      <c r="F2798" s="154" t="s">
        <v>5033</v>
      </c>
      <c r="H2798" s="155">
        <v>-130.583</v>
      </c>
      <c r="I2798" s="156"/>
      <c r="L2798" s="152"/>
      <c r="M2798" s="157"/>
      <c r="T2798" s="158"/>
      <c r="AT2798" s="153" t="s">
        <v>226</v>
      </c>
      <c r="AU2798" s="153" t="s">
        <v>79</v>
      </c>
      <c r="AV2798" s="12" t="s">
        <v>79</v>
      </c>
      <c r="AW2798" s="12" t="s">
        <v>31</v>
      </c>
      <c r="AX2798" s="12" t="s">
        <v>69</v>
      </c>
      <c r="AY2798" s="153" t="s">
        <v>212</v>
      </c>
    </row>
    <row r="2799" spans="2:65" s="12" customFormat="1">
      <c r="B2799" s="152"/>
      <c r="D2799" s="150" t="s">
        <v>226</v>
      </c>
      <c r="E2799" s="153" t="s">
        <v>19</v>
      </c>
      <c r="F2799" s="154" t="s">
        <v>5034</v>
      </c>
      <c r="H2799" s="155">
        <v>-127.075</v>
      </c>
      <c r="I2799" s="156"/>
      <c r="L2799" s="152"/>
      <c r="M2799" s="157"/>
      <c r="T2799" s="158"/>
      <c r="AT2799" s="153" t="s">
        <v>226</v>
      </c>
      <c r="AU2799" s="153" t="s">
        <v>79</v>
      </c>
      <c r="AV2799" s="12" t="s">
        <v>79</v>
      </c>
      <c r="AW2799" s="12" t="s">
        <v>31</v>
      </c>
      <c r="AX2799" s="12" t="s">
        <v>69</v>
      </c>
      <c r="AY2799" s="153" t="s">
        <v>212</v>
      </c>
    </row>
    <row r="2800" spans="2:65" s="12" customFormat="1">
      <c r="B2800" s="152"/>
      <c r="D2800" s="150" t="s">
        <v>226</v>
      </c>
      <c r="E2800" s="153" t="s">
        <v>19</v>
      </c>
      <c r="F2800" s="154" t="s">
        <v>5035</v>
      </c>
      <c r="H2800" s="155">
        <v>-130.41</v>
      </c>
      <c r="I2800" s="156"/>
      <c r="L2800" s="152"/>
      <c r="M2800" s="157"/>
      <c r="T2800" s="158"/>
      <c r="AT2800" s="153" t="s">
        <v>226</v>
      </c>
      <c r="AU2800" s="153" t="s">
        <v>79</v>
      </c>
      <c r="AV2800" s="12" t="s">
        <v>79</v>
      </c>
      <c r="AW2800" s="12" t="s">
        <v>31</v>
      </c>
      <c r="AX2800" s="12" t="s">
        <v>69</v>
      </c>
      <c r="AY2800" s="153" t="s">
        <v>212</v>
      </c>
    </row>
    <row r="2801" spans="2:65" s="15" customFormat="1">
      <c r="B2801" s="176"/>
      <c r="D2801" s="150" t="s">
        <v>226</v>
      </c>
      <c r="E2801" s="177" t="s">
        <v>19</v>
      </c>
      <c r="F2801" s="178" t="s">
        <v>455</v>
      </c>
      <c r="H2801" s="179">
        <v>-749.45600000000002</v>
      </c>
      <c r="I2801" s="180"/>
      <c r="L2801" s="176"/>
      <c r="M2801" s="181"/>
      <c r="T2801" s="182"/>
      <c r="AT2801" s="177" t="s">
        <v>226</v>
      </c>
      <c r="AU2801" s="177" t="s">
        <v>79</v>
      </c>
      <c r="AV2801" s="15" t="s">
        <v>236</v>
      </c>
      <c r="AW2801" s="15" t="s">
        <v>31</v>
      </c>
      <c r="AX2801" s="15" t="s">
        <v>69</v>
      </c>
      <c r="AY2801" s="177" t="s">
        <v>212</v>
      </c>
    </row>
    <row r="2802" spans="2:65" s="13" customFormat="1">
      <c r="B2802" s="159"/>
      <c r="D2802" s="150" t="s">
        <v>226</v>
      </c>
      <c r="E2802" s="160" t="s">
        <v>19</v>
      </c>
      <c r="F2802" s="161" t="s">
        <v>228</v>
      </c>
      <c r="H2802" s="162">
        <v>1975.232</v>
      </c>
      <c r="I2802" s="163"/>
      <c r="L2802" s="159"/>
      <c r="M2802" s="164"/>
      <c r="T2802" s="165"/>
      <c r="AT2802" s="160" t="s">
        <v>226</v>
      </c>
      <c r="AU2802" s="160" t="s">
        <v>79</v>
      </c>
      <c r="AV2802" s="13" t="s">
        <v>229</v>
      </c>
      <c r="AW2802" s="13" t="s">
        <v>31</v>
      </c>
      <c r="AX2802" s="13" t="s">
        <v>77</v>
      </c>
      <c r="AY2802" s="160" t="s">
        <v>212</v>
      </c>
    </row>
    <row r="2803" spans="2:65" s="14" customFormat="1" ht="22.5">
      <c r="B2803" s="170"/>
      <c r="D2803" s="150" t="s">
        <v>226</v>
      </c>
      <c r="E2803" s="171" t="s">
        <v>19</v>
      </c>
      <c r="F2803" s="172" t="s">
        <v>5036</v>
      </c>
      <c r="H2803" s="171" t="s">
        <v>19</v>
      </c>
      <c r="I2803" s="173"/>
      <c r="L2803" s="170"/>
      <c r="M2803" s="174"/>
      <c r="T2803" s="175"/>
      <c r="AT2803" s="171" t="s">
        <v>226</v>
      </c>
      <c r="AU2803" s="171" t="s">
        <v>79</v>
      </c>
      <c r="AV2803" s="14" t="s">
        <v>77</v>
      </c>
      <c r="AW2803" s="14" t="s">
        <v>31</v>
      </c>
      <c r="AX2803" s="14" t="s">
        <v>69</v>
      </c>
      <c r="AY2803" s="171" t="s">
        <v>212</v>
      </c>
    </row>
    <row r="2804" spans="2:65" s="1" customFormat="1" ht="16.5" customHeight="1">
      <c r="B2804" s="34"/>
      <c r="C2804" s="133" t="s">
        <v>5037</v>
      </c>
      <c r="D2804" s="133" t="s">
        <v>215</v>
      </c>
      <c r="E2804" s="134" t="s">
        <v>5038</v>
      </c>
      <c r="F2804" s="135" t="s">
        <v>5039</v>
      </c>
      <c r="G2804" s="136" t="s">
        <v>495</v>
      </c>
      <c r="H2804" s="137">
        <v>83.405000000000001</v>
      </c>
      <c r="I2804" s="138"/>
      <c r="J2804" s="139">
        <f>ROUND(I2804*H2804,2)</f>
        <v>0</v>
      </c>
      <c r="K2804" s="135" t="s">
        <v>245</v>
      </c>
      <c r="L2804" s="34"/>
      <c r="M2804" s="140" t="s">
        <v>19</v>
      </c>
      <c r="N2804" s="141" t="s">
        <v>40</v>
      </c>
      <c r="P2804" s="142">
        <f>O2804*H2804</f>
        <v>0</v>
      </c>
      <c r="Q2804" s="142">
        <v>0</v>
      </c>
      <c r="R2804" s="142">
        <f>Q2804*H2804</f>
        <v>0</v>
      </c>
      <c r="S2804" s="142">
        <v>0</v>
      </c>
      <c r="T2804" s="143">
        <f>S2804*H2804</f>
        <v>0</v>
      </c>
      <c r="AR2804" s="144" t="s">
        <v>316</v>
      </c>
      <c r="AT2804" s="144" t="s">
        <v>215</v>
      </c>
      <c r="AU2804" s="144" t="s">
        <v>79</v>
      </c>
      <c r="AY2804" s="19" t="s">
        <v>212</v>
      </c>
      <c r="BE2804" s="145">
        <f>IF(N2804="základní",J2804,0)</f>
        <v>0</v>
      </c>
      <c r="BF2804" s="145">
        <f>IF(N2804="snížená",J2804,0)</f>
        <v>0</v>
      </c>
      <c r="BG2804" s="145">
        <f>IF(N2804="zákl. přenesená",J2804,0)</f>
        <v>0</v>
      </c>
      <c r="BH2804" s="145">
        <f>IF(N2804="sníž. přenesená",J2804,0)</f>
        <v>0</v>
      </c>
      <c r="BI2804" s="145">
        <f>IF(N2804="nulová",J2804,0)</f>
        <v>0</v>
      </c>
      <c r="BJ2804" s="19" t="s">
        <v>77</v>
      </c>
      <c r="BK2804" s="145">
        <f>ROUND(I2804*H2804,2)</f>
        <v>0</v>
      </c>
      <c r="BL2804" s="19" t="s">
        <v>316</v>
      </c>
      <c r="BM2804" s="144" t="s">
        <v>5040</v>
      </c>
    </row>
    <row r="2805" spans="2:65" s="1" customFormat="1" ht="48.75">
      <c r="B2805" s="34"/>
      <c r="D2805" s="150" t="s">
        <v>224</v>
      </c>
      <c r="F2805" s="151" t="s">
        <v>5041</v>
      </c>
      <c r="I2805" s="148"/>
      <c r="L2805" s="34"/>
      <c r="M2805" s="149"/>
      <c r="T2805" s="55"/>
      <c r="AT2805" s="19" t="s">
        <v>224</v>
      </c>
      <c r="AU2805" s="19" t="s">
        <v>79</v>
      </c>
    </row>
    <row r="2806" spans="2:65" s="14" customFormat="1">
      <c r="B2806" s="170"/>
      <c r="D2806" s="150" t="s">
        <v>226</v>
      </c>
      <c r="E2806" s="171" t="s">
        <v>19</v>
      </c>
      <c r="F2806" s="172" t="s">
        <v>5042</v>
      </c>
      <c r="H2806" s="171" t="s">
        <v>19</v>
      </c>
      <c r="I2806" s="173"/>
      <c r="L2806" s="170"/>
      <c r="M2806" s="174"/>
      <c r="T2806" s="175"/>
      <c r="AT2806" s="171" t="s">
        <v>226</v>
      </c>
      <c r="AU2806" s="171" t="s">
        <v>79</v>
      </c>
      <c r="AV2806" s="14" t="s">
        <v>77</v>
      </c>
      <c r="AW2806" s="14" t="s">
        <v>31</v>
      </c>
      <c r="AX2806" s="14" t="s">
        <v>69</v>
      </c>
      <c r="AY2806" s="171" t="s">
        <v>212</v>
      </c>
    </row>
    <row r="2807" spans="2:65" s="12" customFormat="1">
      <c r="B2807" s="152"/>
      <c r="D2807" s="150" t="s">
        <v>226</v>
      </c>
      <c r="E2807" s="153" t="s">
        <v>19</v>
      </c>
      <c r="F2807" s="154" t="s">
        <v>5043</v>
      </c>
      <c r="H2807" s="155">
        <v>101</v>
      </c>
      <c r="I2807" s="156"/>
      <c r="L2807" s="152"/>
      <c r="M2807" s="157"/>
      <c r="T2807" s="158"/>
      <c r="AT2807" s="153" t="s">
        <v>226</v>
      </c>
      <c r="AU2807" s="153" t="s">
        <v>79</v>
      </c>
      <c r="AV2807" s="12" t="s">
        <v>79</v>
      </c>
      <c r="AW2807" s="12" t="s">
        <v>31</v>
      </c>
      <c r="AX2807" s="12" t="s">
        <v>69</v>
      </c>
      <c r="AY2807" s="153" t="s">
        <v>212</v>
      </c>
    </row>
    <row r="2808" spans="2:65" s="15" customFormat="1">
      <c r="B2808" s="176"/>
      <c r="D2808" s="150" t="s">
        <v>226</v>
      </c>
      <c r="E2808" s="177" t="s">
        <v>19</v>
      </c>
      <c r="F2808" s="178" t="s">
        <v>455</v>
      </c>
      <c r="H2808" s="179">
        <v>101</v>
      </c>
      <c r="I2808" s="180"/>
      <c r="L2808" s="176"/>
      <c r="M2808" s="181"/>
      <c r="T2808" s="182"/>
      <c r="AT2808" s="177" t="s">
        <v>226</v>
      </c>
      <c r="AU2808" s="177" t="s">
        <v>79</v>
      </c>
      <c r="AV2808" s="15" t="s">
        <v>236</v>
      </c>
      <c r="AW2808" s="15" t="s">
        <v>31</v>
      </c>
      <c r="AX2808" s="15" t="s">
        <v>69</v>
      </c>
      <c r="AY2808" s="177" t="s">
        <v>212</v>
      </c>
    </row>
    <row r="2809" spans="2:65" s="14" customFormat="1">
      <c r="B2809" s="170"/>
      <c r="D2809" s="150" t="s">
        <v>226</v>
      </c>
      <c r="E2809" s="171" t="s">
        <v>19</v>
      </c>
      <c r="F2809" s="172" t="s">
        <v>5044</v>
      </c>
      <c r="H2809" s="171" t="s">
        <v>19</v>
      </c>
      <c r="I2809" s="173"/>
      <c r="L2809" s="170"/>
      <c r="M2809" s="174"/>
      <c r="T2809" s="175"/>
      <c r="AT2809" s="171" t="s">
        <v>226</v>
      </c>
      <c r="AU2809" s="171" t="s">
        <v>79</v>
      </c>
      <c r="AV2809" s="14" t="s">
        <v>77</v>
      </c>
      <c r="AW2809" s="14" t="s">
        <v>31</v>
      </c>
      <c r="AX2809" s="14" t="s">
        <v>69</v>
      </c>
      <c r="AY2809" s="171" t="s">
        <v>212</v>
      </c>
    </row>
    <row r="2810" spans="2:65" s="12" customFormat="1">
      <c r="B2810" s="152"/>
      <c r="D2810" s="150" t="s">
        <v>226</v>
      </c>
      <c r="E2810" s="153" t="s">
        <v>19</v>
      </c>
      <c r="F2810" s="154" t="s">
        <v>5045</v>
      </c>
      <c r="H2810" s="155">
        <v>-5.4050000000000002</v>
      </c>
      <c r="I2810" s="156"/>
      <c r="L2810" s="152"/>
      <c r="M2810" s="157"/>
      <c r="T2810" s="158"/>
      <c r="AT2810" s="153" t="s">
        <v>226</v>
      </c>
      <c r="AU2810" s="153" t="s">
        <v>79</v>
      </c>
      <c r="AV2810" s="12" t="s">
        <v>79</v>
      </c>
      <c r="AW2810" s="12" t="s">
        <v>31</v>
      </c>
      <c r="AX2810" s="12" t="s">
        <v>69</v>
      </c>
      <c r="AY2810" s="153" t="s">
        <v>212</v>
      </c>
    </row>
    <row r="2811" spans="2:65" s="12" customFormat="1">
      <c r="B2811" s="152"/>
      <c r="D2811" s="150" t="s">
        <v>226</v>
      </c>
      <c r="E2811" s="153" t="s">
        <v>19</v>
      </c>
      <c r="F2811" s="154" t="s">
        <v>5046</v>
      </c>
      <c r="H2811" s="155">
        <v>-12.19</v>
      </c>
      <c r="I2811" s="156"/>
      <c r="L2811" s="152"/>
      <c r="M2811" s="157"/>
      <c r="T2811" s="158"/>
      <c r="AT2811" s="153" t="s">
        <v>226</v>
      </c>
      <c r="AU2811" s="153" t="s">
        <v>79</v>
      </c>
      <c r="AV2811" s="12" t="s">
        <v>79</v>
      </c>
      <c r="AW2811" s="12" t="s">
        <v>31</v>
      </c>
      <c r="AX2811" s="12" t="s">
        <v>69</v>
      </c>
      <c r="AY2811" s="153" t="s">
        <v>212</v>
      </c>
    </row>
    <row r="2812" spans="2:65" s="13" customFormat="1">
      <c r="B2812" s="159"/>
      <c r="D2812" s="150" t="s">
        <v>226</v>
      </c>
      <c r="E2812" s="160" t="s">
        <v>19</v>
      </c>
      <c r="F2812" s="161" t="s">
        <v>228</v>
      </c>
      <c r="H2812" s="162">
        <v>83.405000000000001</v>
      </c>
      <c r="I2812" s="163"/>
      <c r="L2812" s="159"/>
      <c r="M2812" s="164"/>
      <c r="T2812" s="165"/>
      <c r="AT2812" s="160" t="s">
        <v>226</v>
      </c>
      <c r="AU2812" s="160" t="s">
        <v>79</v>
      </c>
      <c r="AV2812" s="13" t="s">
        <v>229</v>
      </c>
      <c r="AW2812" s="13" t="s">
        <v>31</v>
      </c>
      <c r="AX2812" s="13" t="s">
        <v>77</v>
      </c>
      <c r="AY2812" s="160" t="s">
        <v>212</v>
      </c>
    </row>
    <row r="2813" spans="2:65" s="14" customFormat="1">
      <c r="B2813" s="170"/>
      <c r="D2813" s="150" t="s">
        <v>226</v>
      </c>
      <c r="E2813" s="171" t="s">
        <v>19</v>
      </c>
      <c r="F2813" s="172" t="s">
        <v>5047</v>
      </c>
      <c r="H2813" s="171" t="s">
        <v>19</v>
      </c>
      <c r="I2813" s="173"/>
      <c r="L2813" s="170"/>
      <c r="M2813" s="174"/>
      <c r="T2813" s="175"/>
      <c r="AT2813" s="171" t="s">
        <v>226</v>
      </c>
      <c r="AU2813" s="171" t="s">
        <v>79</v>
      </c>
      <c r="AV2813" s="14" t="s">
        <v>77</v>
      </c>
      <c r="AW2813" s="14" t="s">
        <v>31</v>
      </c>
      <c r="AX2813" s="14" t="s">
        <v>69</v>
      </c>
      <c r="AY2813" s="171" t="s">
        <v>212</v>
      </c>
    </row>
    <row r="2814" spans="2:65" s="14" customFormat="1" ht="22.5">
      <c r="B2814" s="170"/>
      <c r="D2814" s="150" t="s">
        <v>226</v>
      </c>
      <c r="E2814" s="171" t="s">
        <v>19</v>
      </c>
      <c r="F2814" s="172" t="s">
        <v>5048</v>
      </c>
      <c r="H2814" s="171" t="s">
        <v>19</v>
      </c>
      <c r="I2814" s="173"/>
      <c r="L2814" s="170"/>
      <c r="M2814" s="174"/>
      <c r="T2814" s="175"/>
      <c r="AT2814" s="171" t="s">
        <v>226</v>
      </c>
      <c r="AU2814" s="171" t="s">
        <v>79</v>
      </c>
      <c r="AV2814" s="14" t="s">
        <v>77</v>
      </c>
      <c r="AW2814" s="14" t="s">
        <v>31</v>
      </c>
      <c r="AX2814" s="14" t="s">
        <v>69</v>
      </c>
      <c r="AY2814" s="171" t="s">
        <v>212</v>
      </c>
    </row>
    <row r="2815" spans="2:65" s="1" customFormat="1" ht="16.5" customHeight="1">
      <c r="B2815" s="34"/>
      <c r="C2815" s="133" t="s">
        <v>5049</v>
      </c>
      <c r="D2815" s="133" t="s">
        <v>215</v>
      </c>
      <c r="E2815" s="134" t="s">
        <v>5050</v>
      </c>
      <c r="F2815" s="135" t="s">
        <v>5051</v>
      </c>
      <c r="G2815" s="136" t="s">
        <v>495</v>
      </c>
      <c r="H2815" s="137">
        <v>5.8</v>
      </c>
      <c r="I2815" s="138"/>
      <c r="J2815" s="139">
        <f>ROUND(I2815*H2815,2)</f>
        <v>0</v>
      </c>
      <c r="K2815" s="135" t="s">
        <v>245</v>
      </c>
      <c r="L2815" s="34"/>
      <c r="M2815" s="140" t="s">
        <v>19</v>
      </c>
      <c r="N2815" s="141" t="s">
        <v>40</v>
      </c>
      <c r="P2815" s="142">
        <f>O2815*H2815</f>
        <v>0</v>
      </c>
      <c r="Q2815" s="142">
        <v>0</v>
      </c>
      <c r="R2815" s="142">
        <f>Q2815*H2815</f>
        <v>0</v>
      </c>
      <c r="S2815" s="142">
        <v>0</v>
      </c>
      <c r="T2815" s="143">
        <f>S2815*H2815</f>
        <v>0</v>
      </c>
      <c r="AR2815" s="144" t="s">
        <v>316</v>
      </c>
      <c r="AT2815" s="144" t="s">
        <v>215</v>
      </c>
      <c r="AU2815" s="144" t="s">
        <v>79</v>
      </c>
      <c r="AY2815" s="19" t="s">
        <v>212</v>
      </c>
      <c r="BE2815" s="145">
        <f>IF(N2815="základní",J2815,0)</f>
        <v>0</v>
      </c>
      <c r="BF2815" s="145">
        <f>IF(N2815="snížená",J2815,0)</f>
        <v>0</v>
      </c>
      <c r="BG2815" s="145">
        <f>IF(N2815="zákl. přenesená",J2815,0)</f>
        <v>0</v>
      </c>
      <c r="BH2815" s="145">
        <f>IF(N2815="sníž. přenesená",J2815,0)</f>
        <v>0</v>
      </c>
      <c r="BI2815" s="145">
        <f>IF(N2815="nulová",J2815,0)</f>
        <v>0</v>
      </c>
      <c r="BJ2815" s="19" t="s">
        <v>77</v>
      </c>
      <c r="BK2815" s="145">
        <f>ROUND(I2815*H2815,2)</f>
        <v>0</v>
      </c>
      <c r="BL2815" s="19" t="s">
        <v>316</v>
      </c>
      <c r="BM2815" s="144" t="s">
        <v>5052</v>
      </c>
    </row>
    <row r="2816" spans="2:65" s="1" customFormat="1" ht="19.5">
      <c r="B2816" s="34"/>
      <c r="D2816" s="150" t="s">
        <v>224</v>
      </c>
      <c r="F2816" s="151" t="s">
        <v>5053</v>
      </c>
      <c r="I2816" s="148"/>
      <c r="L2816" s="34"/>
      <c r="M2816" s="149"/>
      <c r="T2816" s="55"/>
      <c r="AT2816" s="19" t="s">
        <v>224</v>
      </c>
      <c r="AU2816" s="19" t="s">
        <v>79</v>
      </c>
    </row>
    <row r="2817" spans="2:65" s="14" customFormat="1">
      <c r="B2817" s="170"/>
      <c r="D2817" s="150" t="s">
        <v>226</v>
      </c>
      <c r="E2817" s="171" t="s">
        <v>19</v>
      </c>
      <c r="F2817" s="172" t="s">
        <v>5054</v>
      </c>
      <c r="H2817" s="171" t="s">
        <v>19</v>
      </c>
      <c r="I2817" s="173"/>
      <c r="L2817" s="170"/>
      <c r="M2817" s="174"/>
      <c r="T2817" s="175"/>
      <c r="AT2817" s="171" t="s">
        <v>226</v>
      </c>
      <c r="AU2817" s="171" t="s">
        <v>79</v>
      </c>
      <c r="AV2817" s="14" t="s">
        <v>77</v>
      </c>
      <c r="AW2817" s="14" t="s">
        <v>31</v>
      </c>
      <c r="AX2817" s="14" t="s">
        <v>69</v>
      </c>
      <c r="AY2817" s="171" t="s">
        <v>212</v>
      </c>
    </row>
    <row r="2818" spans="2:65" s="12" customFormat="1">
      <c r="B2818" s="152"/>
      <c r="D2818" s="150" t="s">
        <v>226</v>
      </c>
      <c r="E2818" s="153" t="s">
        <v>19</v>
      </c>
      <c r="F2818" s="154" t="s">
        <v>5055</v>
      </c>
      <c r="H2818" s="155">
        <v>5.8</v>
      </c>
      <c r="I2818" s="156"/>
      <c r="L2818" s="152"/>
      <c r="M2818" s="157"/>
      <c r="T2818" s="158"/>
      <c r="AT2818" s="153" t="s">
        <v>226</v>
      </c>
      <c r="AU2818" s="153" t="s">
        <v>79</v>
      </c>
      <c r="AV2818" s="12" t="s">
        <v>79</v>
      </c>
      <c r="AW2818" s="12" t="s">
        <v>31</v>
      </c>
      <c r="AX2818" s="12" t="s">
        <v>69</v>
      </c>
      <c r="AY2818" s="153" t="s">
        <v>212</v>
      </c>
    </row>
    <row r="2819" spans="2:65" s="13" customFormat="1">
      <c r="B2819" s="159"/>
      <c r="D2819" s="150" t="s">
        <v>226</v>
      </c>
      <c r="E2819" s="160" t="s">
        <v>19</v>
      </c>
      <c r="F2819" s="161" t="s">
        <v>228</v>
      </c>
      <c r="H2819" s="162">
        <v>5.8</v>
      </c>
      <c r="I2819" s="163"/>
      <c r="L2819" s="159"/>
      <c r="M2819" s="164"/>
      <c r="T2819" s="165"/>
      <c r="AT2819" s="160" t="s">
        <v>226</v>
      </c>
      <c r="AU2819" s="160" t="s">
        <v>79</v>
      </c>
      <c r="AV2819" s="13" t="s">
        <v>229</v>
      </c>
      <c r="AW2819" s="13" t="s">
        <v>31</v>
      </c>
      <c r="AX2819" s="13" t="s">
        <v>77</v>
      </c>
      <c r="AY2819" s="160" t="s">
        <v>212</v>
      </c>
    </row>
    <row r="2820" spans="2:65" s="1" customFormat="1" ht="16.5" customHeight="1">
      <c r="B2820" s="34"/>
      <c r="C2820" s="186" t="s">
        <v>5056</v>
      </c>
      <c r="D2820" s="186" t="s">
        <v>3107</v>
      </c>
      <c r="E2820" s="187" t="s">
        <v>5057</v>
      </c>
      <c r="F2820" s="188" t="s">
        <v>5058</v>
      </c>
      <c r="G2820" s="189" t="s">
        <v>486</v>
      </c>
      <c r="H2820" s="190">
        <v>0.2</v>
      </c>
      <c r="I2820" s="191"/>
      <c r="J2820" s="192">
        <f>ROUND(I2820*H2820,2)</f>
        <v>0</v>
      </c>
      <c r="K2820" s="188" t="s">
        <v>245</v>
      </c>
      <c r="L2820" s="193"/>
      <c r="M2820" s="194" t="s">
        <v>19</v>
      </c>
      <c r="N2820" s="195" t="s">
        <v>40</v>
      </c>
      <c r="P2820" s="142">
        <f>O2820*H2820</f>
        <v>0</v>
      </c>
      <c r="Q2820" s="142">
        <v>1</v>
      </c>
      <c r="R2820" s="142">
        <f>Q2820*H2820</f>
        <v>0.2</v>
      </c>
      <c r="S2820" s="142">
        <v>0</v>
      </c>
      <c r="T2820" s="143">
        <f>S2820*H2820</f>
        <v>0</v>
      </c>
      <c r="AR2820" s="144" t="s">
        <v>631</v>
      </c>
      <c r="AT2820" s="144" t="s">
        <v>3107</v>
      </c>
      <c r="AU2820" s="144" t="s">
        <v>79</v>
      </c>
      <c r="AY2820" s="19" t="s">
        <v>212</v>
      </c>
      <c r="BE2820" s="145">
        <f>IF(N2820="základní",J2820,0)</f>
        <v>0</v>
      </c>
      <c r="BF2820" s="145">
        <f>IF(N2820="snížená",J2820,0)</f>
        <v>0</v>
      </c>
      <c r="BG2820" s="145">
        <f>IF(N2820="zákl. přenesená",J2820,0)</f>
        <v>0</v>
      </c>
      <c r="BH2820" s="145">
        <f>IF(N2820="sníž. přenesená",J2820,0)</f>
        <v>0</v>
      </c>
      <c r="BI2820" s="145">
        <f>IF(N2820="nulová",J2820,0)</f>
        <v>0</v>
      </c>
      <c r="BJ2820" s="19" t="s">
        <v>77</v>
      </c>
      <c r="BK2820" s="145">
        <f>ROUND(I2820*H2820,2)</f>
        <v>0</v>
      </c>
      <c r="BL2820" s="19" t="s">
        <v>316</v>
      </c>
      <c r="BM2820" s="144" t="s">
        <v>5059</v>
      </c>
    </row>
    <row r="2821" spans="2:65" s="14" customFormat="1" ht="22.5">
      <c r="B2821" s="170"/>
      <c r="D2821" s="150" t="s">
        <v>226</v>
      </c>
      <c r="E2821" s="171" t="s">
        <v>19</v>
      </c>
      <c r="F2821" s="172" t="s">
        <v>5060</v>
      </c>
      <c r="H2821" s="171" t="s">
        <v>19</v>
      </c>
      <c r="I2821" s="173"/>
      <c r="L2821" s="170"/>
      <c r="M2821" s="174"/>
      <c r="T2821" s="175"/>
      <c r="AT2821" s="171" t="s">
        <v>226</v>
      </c>
      <c r="AU2821" s="171" t="s">
        <v>79</v>
      </c>
      <c r="AV2821" s="14" t="s">
        <v>77</v>
      </c>
      <c r="AW2821" s="14" t="s">
        <v>31</v>
      </c>
      <c r="AX2821" s="14" t="s">
        <v>69</v>
      </c>
      <c r="AY2821" s="171" t="s">
        <v>212</v>
      </c>
    </row>
    <row r="2822" spans="2:65" s="12" customFormat="1">
      <c r="B2822" s="152"/>
      <c r="D2822" s="150" t="s">
        <v>226</v>
      </c>
      <c r="E2822" s="153" t="s">
        <v>19</v>
      </c>
      <c r="F2822" s="154" t="s">
        <v>5061</v>
      </c>
      <c r="H2822" s="155">
        <v>0.2</v>
      </c>
      <c r="I2822" s="156"/>
      <c r="L2822" s="152"/>
      <c r="M2822" s="157"/>
      <c r="T2822" s="158"/>
      <c r="AT2822" s="153" t="s">
        <v>226</v>
      </c>
      <c r="AU2822" s="153" t="s">
        <v>79</v>
      </c>
      <c r="AV2822" s="12" t="s">
        <v>79</v>
      </c>
      <c r="AW2822" s="12" t="s">
        <v>31</v>
      </c>
      <c r="AX2822" s="12" t="s">
        <v>69</v>
      </c>
      <c r="AY2822" s="153" t="s">
        <v>212</v>
      </c>
    </row>
    <row r="2823" spans="2:65" s="13" customFormat="1">
      <c r="B2823" s="159"/>
      <c r="D2823" s="150" t="s">
        <v>226</v>
      </c>
      <c r="E2823" s="160" t="s">
        <v>19</v>
      </c>
      <c r="F2823" s="161" t="s">
        <v>228</v>
      </c>
      <c r="H2823" s="162">
        <v>0.2</v>
      </c>
      <c r="I2823" s="163"/>
      <c r="L2823" s="159"/>
      <c r="M2823" s="164"/>
      <c r="T2823" s="165"/>
      <c r="AT2823" s="160" t="s">
        <v>226</v>
      </c>
      <c r="AU2823" s="160" t="s">
        <v>79</v>
      </c>
      <c r="AV2823" s="13" t="s">
        <v>229</v>
      </c>
      <c r="AW2823" s="13" t="s">
        <v>31</v>
      </c>
      <c r="AX2823" s="13" t="s">
        <v>77</v>
      </c>
      <c r="AY2823" s="160" t="s">
        <v>212</v>
      </c>
    </row>
    <row r="2824" spans="2:65" s="1" customFormat="1" ht="24.2" customHeight="1">
      <c r="B2824" s="34"/>
      <c r="C2824" s="133" t="s">
        <v>5062</v>
      </c>
      <c r="D2824" s="133" t="s">
        <v>215</v>
      </c>
      <c r="E2824" s="134" t="s">
        <v>5063</v>
      </c>
      <c r="F2824" s="135" t="s">
        <v>5064</v>
      </c>
      <c r="G2824" s="136" t="s">
        <v>4232</v>
      </c>
      <c r="H2824" s="196"/>
      <c r="I2824" s="138"/>
      <c r="J2824" s="139">
        <f>ROUND(I2824*H2824,2)</f>
        <v>0</v>
      </c>
      <c r="K2824" s="135" t="s">
        <v>219</v>
      </c>
      <c r="L2824" s="34"/>
      <c r="M2824" s="140" t="s">
        <v>19</v>
      </c>
      <c r="N2824" s="141" t="s">
        <v>40</v>
      </c>
      <c r="P2824" s="142">
        <f>O2824*H2824</f>
        <v>0</v>
      </c>
      <c r="Q2824" s="142">
        <v>0</v>
      </c>
      <c r="R2824" s="142">
        <f>Q2824*H2824</f>
        <v>0</v>
      </c>
      <c r="S2824" s="142">
        <v>0</v>
      </c>
      <c r="T2824" s="143">
        <f>S2824*H2824</f>
        <v>0</v>
      </c>
      <c r="AR2824" s="144" t="s">
        <v>316</v>
      </c>
      <c r="AT2824" s="144" t="s">
        <v>215</v>
      </c>
      <c r="AU2824" s="144" t="s">
        <v>79</v>
      </c>
      <c r="AY2824" s="19" t="s">
        <v>212</v>
      </c>
      <c r="BE2824" s="145">
        <f>IF(N2824="základní",J2824,0)</f>
        <v>0</v>
      </c>
      <c r="BF2824" s="145">
        <f>IF(N2824="snížená",J2824,0)</f>
        <v>0</v>
      </c>
      <c r="BG2824" s="145">
        <f>IF(N2824="zákl. přenesená",J2824,0)</f>
        <v>0</v>
      </c>
      <c r="BH2824" s="145">
        <f>IF(N2824="sníž. přenesená",J2824,0)</f>
        <v>0</v>
      </c>
      <c r="BI2824" s="145">
        <f>IF(N2824="nulová",J2824,0)</f>
        <v>0</v>
      </c>
      <c r="BJ2824" s="19" t="s">
        <v>77</v>
      </c>
      <c r="BK2824" s="145">
        <f>ROUND(I2824*H2824,2)</f>
        <v>0</v>
      </c>
      <c r="BL2824" s="19" t="s">
        <v>316</v>
      </c>
      <c r="BM2824" s="144" t="s">
        <v>5065</v>
      </c>
    </row>
    <row r="2825" spans="2:65" s="1" customFormat="1">
      <c r="B2825" s="34"/>
      <c r="D2825" s="146" t="s">
        <v>222</v>
      </c>
      <c r="F2825" s="147" t="s">
        <v>5066</v>
      </c>
      <c r="I2825" s="148"/>
      <c r="L2825" s="34"/>
      <c r="M2825" s="149"/>
      <c r="T2825" s="55"/>
      <c r="AT2825" s="19" t="s">
        <v>222</v>
      </c>
      <c r="AU2825" s="19" t="s">
        <v>79</v>
      </c>
    </row>
    <row r="2826" spans="2:65" s="11" customFormat="1" ht="22.9" customHeight="1">
      <c r="B2826" s="121"/>
      <c r="D2826" s="122" t="s">
        <v>68</v>
      </c>
      <c r="E2826" s="131" t="s">
        <v>2552</v>
      </c>
      <c r="F2826" s="131" t="s">
        <v>2553</v>
      </c>
      <c r="I2826" s="124"/>
      <c r="J2826" s="132">
        <f>BK2826</f>
        <v>0</v>
      </c>
      <c r="L2826" s="121"/>
      <c r="M2826" s="126"/>
      <c r="P2826" s="127">
        <f>SUM(P2827:P2900)</f>
        <v>0</v>
      </c>
      <c r="R2826" s="127">
        <f>SUM(R2827:R2900)</f>
        <v>35.515488489999996</v>
      </c>
      <c r="T2826" s="128">
        <f>SUM(T2827:T2900)</f>
        <v>0</v>
      </c>
      <c r="AR2826" s="122" t="s">
        <v>79</v>
      </c>
      <c r="AT2826" s="129" t="s">
        <v>68</v>
      </c>
      <c r="AU2826" s="129" t="s">
        <v>77</v>
      </c>
      <c r="AY2826" s="122" t="s">
        <v>212</v>
      </c>
      <c r="BK2826" s="130">
        <f>SUM(BK2827:BK2900)</f>
        <v>0</v>
      </c>
    </row>
    <row r="2827" spans="2:65" s="1" customFormat="1" ht="16.5" customHeight="1">
      <c r="B2827" s="34"/>
      <c r="C2827" s="133" t="s">
        <v>5067</v>
      </c>
      <c r="D2827" s="133" t="s">
        <v>215</v>
      </c>
      <c r="E2827" s="134" t="s">
        <v>5068</v>
      </c>
      <c r="F2827" s="135" t="s">
        <v>5069</v>
      </c>
      <c r="G2827" s="136" t="s">
        <v>495</v>
      </c>
      <c r="H2827" s="137">
        <v>958.84100000000001</v>
      </c>
      <c r="I2827" s="138"/>
      <c r="J2827" s="139">
        <f>ROUND(I2827*H2827,2)</f>
        <v>0</v>
      </c>
      <c r="K2827" s="135" t="s">
        <v>219</v>
      </c>
      <c r="L2827" s="34"/>
      <c r="M2827" s="140" t="s">
        <v>19</v>
      </c>
      <c r="N2827" s="141" t="s">
        <v>40</v>
      </c>
      <c r="P2827" s="142">
        <f>O2827*H2827</f>
        <v>0</v>
      </c>
      <c r="Q2827" s="142">
        <v>0</v>
      </c>
      <c r="R2827" s="142">
        <f>Q2827*H2827</f>
        <v>0</v>
      </c>
      <c r="S2827" s="142">
        <v>0</v>
      </c>
      <c r="T2827" s="143">
        <f>S2827*H2827</f>
        <v>0</v>
      </c>
      <c r="AR2827" s="144" t="s">
        <v>316</v>
      </c>
      <c r="AT2827" s="144" t="s">
        <v>215</v>
      </c>
      <c r="AU2827" s="144" t="s">
        <v>79</v>
      </c>
      <c r="AY2827" s="19" t="s">
        <v>212</v>
      </c>
      <c r="BE2827" s="145">
        <f>IF(N2827="základní",J2827,0)</f>
        <v>0</v>
      </c>
      <c r="BF2827" s="145">
        <f>IF(N2827="snížená",J2827,0)</f>
        <v>0</v>
      </c>
      <c r="BG2827" s="145">
        <f>IF(N2827="zákl. přenesená",J2827,0)</f>
        <v>0</v>
      </c>
      <c r="BH2827" s="145">
        <f>IF(N2827="sníž. přenesená",J2827,0)</f>
        <v>0</v>
      </c>
      <c r="BI2827" s="145">
        <f>IF(N2827="nulová",J2827,0)</f>
        <v>0</v>
      </c>
      <c r="BJ2827" s="19" t="s">
        <v>77</v>
      </c>
      <c r="BK2827" s="145">
        <f>ROUND(I2827*H2827,2)</f>
        <v>0</v>
      </c>
      <c r="BL2827" s="19" t="s">
        <v>316</v>
      </c>
      <c r="BM2827" s="144" t="s">
        <v>5070</v>
      </c>
    </row>
    <row r="2828" spans="2:65" s="1" customFormat="1">
      <c r="B2828" s="34"/>
      <c r="D2828" s="146" t="s">
        <v>222</v>
      </c>
      <c r="F2828" s="147" t="s">
        <v>5071</v>
      </c>
      <c r="I2828" s="148"/>
      <c r="L2828" s="34"/>
      <c r="M2828" s="149"/>
      <c r="T2828" s="55"/>
      <c r="AT2828" s="19" t="s">
        <v>222</v>
      </c>
      <c r="AU2828" s="19" t="s">
        <v>79</v>
      </c>
    </row>
    <row r="2829" spans="2:65" s="14" customFormat="1">
      <c r="B2829" s="170"/>
      <c r="D2829" s="150" t="s">
        <v>226</v>
      </c>
      <c r="E2829" s="171" t="s">
        <v>19</v>
      </c>
      <c r="F2829" s="172" t="s">
        <v>5072</v>
      </c>
      <c r="H2829" s="171" t="s">
        <v>19</v>
      </c>
      <c r="I2829" s="173"/>
      <c r="L2829" s="170"/>
      <c r="M2829" s="174"/>
      <c r="T2829" s="175"/>
      <c r="AT2829" s="171" t="s">
        <v>226</v>
      </c>
      <c r="AU2829" s="171" t="s">
        <v>79</v>
      </c>
      <c r="AV2829" s="14" t="s">
        <v>77</v>
      </c>
      <c r="AW2829" s="14" t="s">
        <v>31</v>
      </c>
      <c r="AX2829" s="14" t="s">
        <v>69</v>
      </c>
      <c r="AY2829" s="171" t="s">
        <v>212</v>
      </c>
    </row>
    <row r="2830" spans="2:65" s="12" customFormat="1">
      <c r="B2830" s="152"/>
      <c r="D2830" s="150" t="s">
        <v>226</v>
      </c>
      <c r="E2830" s="153" t="s">
        <v>19</v>
      </c>
      <c r="F2830" s="154" t="s">
        <v>5073</v>
      </c>
      <c r="H2830" s="155">
        <v>157.91200000000001</v>
      </c>
      <c r="I2830" s="156"/>
      <c r="L2830" s="152"/>
      <c r="M2830" s="157"/>
      <c r="T2830" s="158"/>
      <c r="AT2830" s="153" t="s">
        <v>226</v>
      </c>
      <c r="AU2830" s="153" t="s">
        <v>79</v>
      </c>
      <c r="AV2830" s="12" t="s">
        <v>79</v>
      </c>
      <c r="AW2830" s="12" t="s">
        <v>31</v>
      </c>
      <c r="AX2830" s="12" t="s">
        <v>69</v>
      </c>
      <c r="AY2830" s="153" t="s">
        <v>212</v>
      </c>
    </row>
    <row r="2831" spans="2:65" s="12" customFormat="1">
      <c r="B2831" s="152"/>
      <c r="D2831" s="150" t="s">
        <v>226</v>
      </c>
      <c r="E2831" s="153" t="s">
        <v>19</v>
      </c>
      <c r="F2831" s="154" t="s">
        <v>5074</v>
      </c>
      <c r="H2831" s="155">
        <v>83.787999999999997</v>
      </c>
      <c r="I2831" s="156"/>
      <c r="L2831" s="152"/>
      <c r="M2831" s="157"/>
      <c r="T2831" s="158"/>
      <c r="AT2831" s="153" t="s">
        <v>226</v>
      </c>
      <c r="AU2831" s="153" t="s">
        <v>79</v>
      </c>
      <c r="AV2831" s="12" t="s">
        <v>79</v>
      </c>
      <c r="AW2831" s="12" t="s">
        <v>31</v>
      </c>
      <c r="AX2831" s="12" t="s">
        <v>69</v>
      </c>
      <c r="AY2831" s="153" t="s">
        <v>212</v>
      </c>
    </row>
    <row r="2832" spans="2:65" s="12" customFormat="1">
      <c r="B2832" s="152"/>
      <c r="D2832" s="150" t="s">
        <v>226</v>
      </c>
      <c r="E2832" s="153" t="s">
        <v>19</v>
      </c>
      <c r="F2832" s="154" t="s">
        <v>5075</v>
      </c>
      <c r="H2832" s="155">
        <v>116.88800000000001</v>
      </c>
      <c r="I2832" s="156"/>
      <c r="L2832" s="152"/>
      <c r="M2832" s="157"/>
      <c r="T2832" s="158"/>
      <c r="AT2832" s="153" t="s">
        <v>226</v>
      </c>
      <c r="AU2832" s="153" t="s">
        <v>79</v>
      </c>
      <c r="AV2832" s="12" t="s">
        <v>79</v>
      </c>
      <c r="AW2832" s="12" t="s">
        <v>31</v>
      </c>
      <c r="AX2832" s="12" t="s">
        <v>69</v>
      </c>
      <c r="AY2832" s="153" t="s">
        <v>212</v>
      </c>
    </row>
    <row r="2833" spans="2:65" s="12" customFormat="1">
      <c r="B2833" s="152"/>
      <c r="D2833" s="150" t="s">
        <v>226</v>
      </c>
      <c r="E2833" s="153" t="s">
        <v>19</v>
      </c>
      <c r="F2833" s="154" t="s">
        <v>5076</v>
      </c>
      <c r="H2833" s="155">
        <v>188.495</v>
      </c>
      <c r="I2833" s="156"/>
      <c r="L2833" s="152"/>
      <c r="M2833" s="157"/>
      <c r="T2833" s="158"/>
      <c r="AT2833" s="153" t="s">
        <v>226</v>
      </c>
      <c r="AU2833" s="153" t="s">
        <v>79</v>
      </c>
      <c r="AV2833" s="12" t="s">
        <v>79</v>
      </c>
      <c r="AW2833" s="12" t="s">
        <v>31</v>
      </c>
      <c r="AX2833" s="12" t="s">
        <v>69</v>
      </c>
      <c r="AY2833" s="153" t="s">
        <v>212</v>
      </c>
    </row>
    <row r="2834" spans="2:65" s="12" customFormat="1">
      <c r="B2834" s="152"/>
      <c r="D2834" s="150" t="s">
        <v>226</v>
      </c>
      <c r="E2834" s="153" t="s">
        <v>19</v>
      </c>
      <c r="F2834" s="154" t="s">
        <v>5077</v>
      </c>
      <c r="H2834" s="155">
        <v>120.45</v>
      </c>
      <c r="I2834" s="156"/>
      <c r="L2834" s="152"/>
      <c r="M2834" s="157"/>
      <c r="T2834" s="158"/>
      <c r="AT2834" s="153" t="s">
        <v>226</v>
      </c>
      <c r="AU2834" s="153" t="s">
        <v>79</v>
      </c>
      <c r="AV2834" s="12" t="s">
        <v>79</v>
      </c>
      <c r="AW2834" s="12" t="s">
        <v>31</v>
      </c>
      <c r="AX2834" s="12" t="s">
        <v>69</v>
      </c>
      <c r="AY2834" s="153" t="s">
        <v>212</v>
      </c>
    </row>
    <row r="2835" spans="2:65" s="12" customFormat="1">
      <c r="B2835" s="152"/>
      <c r="D2835" s="150" t="s">
        <v>226</v>
      </c>
      <c r="E2835" s="153" t="s">
        <v>19</v>
      </c>
      <c r="F2835" s="154" t="s">
        <v>5078</v>
      </c>
      <c r="H2835" s="155">
        <v>126</v>
      </c>
      <c r="I2835" s="156"/>
      <c r="L2835" s="152"/>
      <c r="M2835" s="157"/>
      <c r="T2835" s="158"/>
      <c r="AT2835" s="153" t="s">
        <v>226</v>
      </c>
      <c r="AU2835" s="153" t="s">
        <v>79</v>
      </c>
      <c r="AV2835" s="12" t="s">
        <v>79</v>
      </c>
      <c r="AW2835" s="12" t="s">
        <v>31</v>
      </c>
      <c r="AX2835" s="12" t="s">
        <v>69</v>
      </c>
      <c r="AY2835" s="153" t="s">
        <v>212</v>
      </c>
    </row>
    <row r="2836" spans="2:65" s="12" customFormat="1">
      <c r="B2836" s="152"/>
      <c r="D2836" s="150" t="s">
        <v>226</v>
      </c>
      <c r="E2836" s="153" t="s">
        <v>19</v>
      </c>
      <c r="F2836" s="154" t="s">
        <v>5079</v>
      </c>
      <c r="H2836" s="155">
        <v>165.30799999999999</v>
      </c>
      <c r="I2836" s="156"/>
      <c r="L2836" s="152"/>
      <c r="M2836" s="157"/>
      <c r="T2836" s="158"/>
      <c r="AT2836" s="153" t="s">
        <v>226</v>
      </c>
      <c r="AU2836" s="153" t="s">
        <v>79</v>
      </c>
      <c r="AV2836" s="12" t="s">
        <v>79</v>
      </c>
      <c r="AW2836" s="12" t="s">
        <v>31</v>
      </c>
      <c r="AX2836" s="12" t="s">
        <v>69</v>
      </c>
      <c r="AY2836" s="153" t="s">
        <v>212</v>
      </c>
    </row>
    <row r="2837" spans="2:65" s="13" customFormat="1">
      <c r="B2837" s="159"/>
      <c r="D2837" s="150" t="s">
        <v>226</v>
      </c>
      <c r="E2837" s="160" t="s">
        <v>19</v>
      </c>
      <c r="F2837" s="161" t="s">
        <v>228</v>
      </c>
      <c r="H2837" s="162">
        <v>958.84100000000001</v>
      </c>
      <c r="I2837" s="163"/>
      <c r="L2837" s="159"/>
      <c r="M2837" s="164"/>
      <c r="T2837" s="165"/>
      <c r="AT2837" s="160" t="s">
        <v>226</v>
      </c>
      <c r="AU2837" s="160" t="s">
        <v>79</v>
      </c>
      <c r="AV2837" s="13" t="s">
        <v>229</v>
      </c>
      <c r="AW2837" s="13" t="s">
        <v>31</v>
      </c>
      <c r="AX2837" s="13" t="s">
        <v>77</v>
      </c>
      <c r="AY2837" s="160" t="s">
        <v>212</v>
      </c>
    </row>
    <row r="2838" spans="2:65" s="1" customFormat="1" ht="16.5" customHeight="1">
      <c r="B2838" s="34"/>
      <c r="C2838" s="133" t="s">
        <v>5080</v>
      </c>
      <c r="D2838" s="133" t="s">
        <v>215</v>
      </c>
      <c r="E2838" s="134" t="s">
        <v>5081</v>
      </c>
      <c r="F2838" s="135" t="s">
        <v>5082</v>
      </c>
      <c r="G2838" s="136" t="s">
        <v>495</v>
      </c>
      <c r="H2838" s="137">
        <v>958.84100000000001</v>
      </c>
      <c r="I2838" s="138"/>
      <c r="J2838" s="139">
        <f>ROUND(I2838*H2838,2)</f>
        <v>0</v>
      </c>
      <c r="K2838" s="135" t="s">
        <v>219</v>
      </c>
      <c r="L2838" s="34"/>
      <c r="M2838" s="140" t="s">
        <v>19</v>
      </c>
      <c r="N2838" s="141" t="s">
        <v>40</v>
      </c>
      <c r="P2838" s="142">
        <f>O2838*H2838</f>
        <v>0</v>
      </c>
      <c r="Q2838" s="142">
        <v>2.9999999999999997E-4</v>
      </c>
      <c r="R2838" s="142">
        <f>Q2838*H2838</f>
        <v>0.28765229999999997</v>
      </c>
      <c r="S2838" s="142">
        <v>0</v>
      </c>
      <c r="T2838" s="143">
        <f>S2838*H2838</f>
        <v>0</v>
      </c>
      <c r="AR2838" s="144" t="s">
        <v>316</v>
      </c>
      <c r="AT2838" s="144" t="s">
        <v>215</v>
      </c>
      <c r="AU2838" s="144" t="s">
        <v>79</v>
      </c>
      <c r="AY2838" s="19" t="s">
        <v>212</v>
      </c>
      <c r="BE2838" s="145">
        <f>IF(N2838="základní",J2838,0)</f>
        <v>0</v>
      </c>
      <c r="BF2838" s="145">
        <f>IF(N2838="snížená",J2838,0)</f>
        <v>0</v>
      </c>
      <c r="BG2838" s="145">
        <f>IF(N2838="zákl. přenesená",J2838,0)</f>
        <v>0</v>
      </c>
      <c r="BH2838" s="145">
        <f>IF(N2838="sníž. přenesená",J2838,0)</f>
        <v>0</v>
      </c>
      <c r="BI2838" s="145">
        <f>IF(N2838="nulová",J2838,0)</f>
        <v>0</v>
      </c>
      <c r="BJ2838" s="19" t="s">
        <v>77</v>
      </c>
      <c r="BK2838" s="145">
        <f>ROUND(I2838*H2838,2)</f>
        <v>0</v>
      </c>
      <c r="BL2838" s="19" t="s">
        <v>316</v>
      </c>
      <c r="BM2838" s="144" t="s">
        <v>5083</v>
      </c>
    </row>
    <row r="2839" spans="2:65" s="1" customFormat="1">
      <c r="B2839" s="34"/>
      <c r="D2839" s="146" t="s">
        <v>222</v>
      </c>
      <c r="F2839" s="147" t="s">
        <v>5084</v>
      </c>
      <c r="I2839" s="148"/>
      <c r="L2839" s="34"/>
      <c r="M2839" s="149"/>
      <c r="T2839" s="55"/>
      <c r="AT2839" s="19" t="s">
        <v>222</v>
      </c>
      <c r="AU2839" s="19" t="s">
        <v>79</v>
      </c>
    </row>
    <row r="2840" spans="2:65" s="14" customFormat="1">
      <c r="B2840" s="170"/>
      <c r="D2840" s="150" t="s">
        <v>226</v>
      </c>
      <c r="E2840" s="171" t="s">
        <v>19</v>
      </c>
      <c r="F2840" s="172" t="s">
        <v>5085</v>
      </c>
      <c r="H2840" s="171" t="s">
        <v>19</v>
      </c>
      <c r="I2840" s="173"/>
      <c r="L2840" s="170"/>
      <c r="M2840" s="174"/>
      <c r="T2840" s="175"/>
      <c r="AT2840" s="171" t="s">
        <v>226</v>
      </c>
      <c r="AU2840" s="171" t="s">
        <v>79</v>
      </c>
      <c r="AV2840" s="14" t="s">
        <v>77</v>
      </c>
      <c r="AW2840" s="14" t="s">
        <v>31</v>
      </c>
      <c r="AX2840" s="14" t="s">
        <v>69</v>
      </c>
      <c r="AY2840" s="171" t="s">
        <v>212</v>
      </c>
    </row>
    <row r="2841" spans="2:65" s="12" customFormat="1">
      <c r="B2841" s="152"/>
      <c r="D2841" s="150" t="s">
        <v>226</v>
      </c>
      <c r="E2841" s="153" t="s">
        <v>19</v>
      </c>
      <c r="F2841" s="154" t="s">
        <v>5073</v>
      </c>
      <c r="H2841" s="155">
        <v>157.91200000000001</v>
      </c>
      <c r="I2841" s="156"/>
      <c r="L2841" s="152"/>
      <c r="M2841" s="157"/>
      <c r="T2841" s="158"/>
      <c r="AT2841" s="153" t="s">
        <v>226</v>
      </c>
      <c r="AU2841" s="153" t="s">
        <v>79</v>
      </c>
      <c r="AV2841" s="12" t="s">
        <v>79</v>
      </c>
      <c r="AW2841" s="12" t="s">
        <v>31</v>
      </c>
      <c r="AX2841" s="12" t="s">
        <v>69</v>
      </c>
      <c r="AY2841" s="153" t="s">
        <v>212</v>
      </c>
    </row>
    <row r="2842" spans="2:65" s="12" customFormat="1">
      <c r="B2842" s="152"/>
      <c r="D2842" s="150" t="s">
        <v>226</v>
      </c>
      <c r="E2842" s="153" t="s">
        <v>19</v>
      </c>
      <c r="F2842" s="154" t="s">
        <v>5086</v>
      </c>
      <c r="H2842" s="155">
        <v>83.787999999999997</v>
      </c>
      <c r="I2842" s="156"/>
      <c r="L2842" s="152"/>
      <c r="M2842" s="157"/>
      <c r="T2842" s="158"/>
      <c r="AT2842" s="153" t="s">
        <v>226</v>
      </c>
      <c r="AU2842" s="153" t="s">
        <v>79</v>
      </c>
      <c r="AV2842" s="12" t="s">
        <v>79</v>
      </c>
      <c r="AW2842" s="12" t="s">
        <v>31</v>
      </c>
      <c r="AX2842" s="12" t="s">
        <v>69</v>
      </c>
      <c r="AY2842" s="153" t="s">
        <v>212</v>
      </c>
    </row>
    <row r="2843" spans="2:65" s="12" customFormat="1">
      <c r="B2843" s="152"/>
      <c r="D2843" s="150" t="s">
        <v>226</v>
      </c>
      <c r="E2843" s="153" t="s">
        <v>19</v>
      </c>
      <c r="F2843" s="154" t="s">
        <v>5075</v>
      </c>
      <c r="H2843" s="155">
        <v>116.88800000000001</v>
      </c>
      <c r="I2843" s="156"/>
      <c r="L2843" s="152"/>
      <c r="M2843" s="157"/>
      <c r="T2843" s="158"/>
      <c r="AT2843" s="153" t="s">
        <v>226</v>
      </c>
      <c r="AU2843" s="153" t="s">
        <v>79</v>
      </c>
      <c r="AV2843" s="12" t="s">
        <v>79</v>
      </c>
      <c r="AW2843" s="12" t="s">
        <v>31</v>
      </c>
      <c r="AX2843" s="12" t="s">
        <v>69</v>
      </c>
      <c r="AY2843" s="153" t="s">
        <v>212</v>
      </c>
    </row>
    <row r="2844" spans="2:65" s="12" customFormat="1">
      <c r="B2844" s="152"/>
      <c r="D2844" s="150" t="s">
        <v>226</v>
      </c>
      <c r="E2844" s="153" t="s">
        <v>19</v>
      </c>
      <c r="F2844" s="154" t="s">
        <v>5076</v>
      </c>
      <c r="H2844" s="155">
        <v>188.495</v>
      </c>
      <c r="I2844" s="156"/>
      <c r="L2844" s="152"/>
      <c r="M2844" s="157"/>
      <c r="T2844" s="158"/>
      <c r="AT2844" s="153" t="s">
        <v>226</v>
      </c>
      <c r="AU2844" s="153" t="s">
        <v>79</v>
      </c>
      <c r="AV2844" s="12" t="s">
        <v>79</v>
      </c>
      <c r="AW2844" s="12" t="s">
        <v>31</v>
      </c>
      <c r="AX2844" s="12" t="s">
        <v>69</v>
      </c>
      <c r="AY2844" s="153" t="s">
        <v>212</v>
      </c>
    </row>
    <row r="2845" spans="2:65" s="12" customFormat="1">
      <c r="B2845" s="152"/>
      <c r="D2845" s="150" t="s">
        <v>226</v>
      </c>
      <c r="E2845" s="153" t="s">
        <v>19</v>
      </c>
      <c r="F2845" s="154" t="s">
        <v>5077</v>
      </c>
      <c r="H2845" s="155">
        <v>120.45</v>
      </c>
      <c r="I2845" s="156"/>
      <c r="L2845" s="152"/>
      <c r="M2845" s="157"/>
      <c r="T2845" s="158"/>
      <c r="AT2845" s="153" t="s">
        <v>226</v>
      </c>
      <c r="AU2845" s="153" t="s">
        <v>79</v>
      </c>
      <c r="AV2845" s="12" t="s">
        <v>79</v>
      </c>
      <c r="AW2845" s="12" t="s">
        <v>31</v>
      </c>
      <c r="AX2845" s="12" t="s">
        <v>69</v>
      </c>
      <c r="AY2845" s="153" t="s">
        <v>212</v>
      </c>
    </row>
    <row r="2846" spans="2:65" s="12" customFormat="1">
      <c r="B2846" s="152"/>
      <c r="D2846" s="150" t="s">
        <v>226</v>
      </c>
      <c r="E2846" s="153" t="s">
        <v>19</v>
      </c>
      <c r="F2846" s="154" t="s">
        <v>5078</v>
      </c>
      <c r="H2846" s="155">
        <v>126</v>
      </c>
      <c r="I2846" s="156"/>
      <c r="L2846" s="152"/>
      <c r="M2846" s="157"/>
      <c r="T2846" s="158"/>
      <c r="AT2846" s="153" t="s">
        <v>226</v>
      </c>
      <c r="AU2846" s="153" t="s">
        <v>79</v>
      </c>
      <c r="AV2846" s="12" t="s">
        <v>79</v>
      </c>
      <c r="AW2846" s="12" t="s">
        <v>31</v>
      </c>
      <c r="AX2846" s="12" t="s">
        <v>69</v>
      </c>
      <c r="AY2846" s="153" t="s">
        <v>212</v>
      </c>
    </row>
    <row r="2847" spans="2:65" s="12" customFormat="1">
      <c r="B2847" s="152"/>
      <c r="D2847" s="150" t="s">
        <v>226</v>
      </c>
      <c r="E2847" s="153" t="s">
        <v>19</v>
      </c>
      <c r="F2847" s="154" t="s">
        <v>5079</v>
      </c>
      <c r="H2847" s="155">
        <v>165.30799999999999</v>
      </c>
      <c r="I2847" s="156"/>
      <c r="L2847" s="152"/>
      <c r="M2847" s="157"/>
      <c r="T2847" s="158"/>
      <c r="AT2847" s="153" t="s">
        <v>226</v>
      </c>
      <c r="AU2847" s="153" t="s">
        <v>79</v>
      </c>
      <c r="AV2847" s="12" t="s">
        <v>79</v>
      </c>
      <c r="AW2847" s="12" t="s">
        <v>31</v>
      </c>
      <c r="AX2847" s="12" t="s">
        <v>69</v>
      </c>
      <c r="AY2847" s="153" t="s">
        <v>212</v>
      </c>
    </row>
    <row r="2848" spans="2:65" s="13" customFormat="1">
      <c r="B2848" s="159"/>
      <c r="D2848" s="150" t="s">
        <v>226</v>
      </c>
      <c r="E2848" s="160" t="s">
        <v>19</v>
      </c>
      <c r="F2848" s="161" t="s">
        <v>228</v>
      </c>
      <c r="H2848" s="162">
        <v>958.84100000000001</v>
      </c>
      <c r="I2848" s="163"/>
      <c r="L2848" s="159"/>
      <c r="M2848" s="164"/>
      <c r="T2848" s="165"/>
      <c r="AT2848" s="160" t="s">
        <v>226</v>
      </c>
      <c r="AU2848" s="160" t="s">
        <v>79</v>
      </c>
      <c r="AV2848" s="13" t="s">
        <v>229</v>
      </c>
      <c r="AW2848" s="13" t="s">
        <v>31</v>
      </c>
      <c r="AX2848" s="13" t="s">
        <v>77</v>
      </c>
      <c r="AY2848" s="160" t="s">
        <v>212</v>
      </c>
    </row>
    <row r="2849" spans="2:65" s="1" customFormat="1" ht="16.5" customHeight="1">
      <c r="B2849" s="34"/>
      <c r="C2849" s="133" t="s">
        <v>5087</v>
      </c>
      <c r="D2849" s="133" t="s">
        <v>215</v>
      </c>
      <c r="E2849" s="134" t="s">
        <v>5088</v>
      </c>
      <c r="F2849" s="135" t="s">
        <v>5089</v>
      </c>
      <c r="G2849" s="136" t="s">
        <v>495</v>
      </c>
      <c r="H2849" s="137">
        <v>1054.7260000000001</v>
      </c>
      <c r="I2849" s="138"/>
      <c r="J2849" s="139">
        <f>ROUND(I2849*H2849,2)</f>
        <v>0</v>
      </c>
      <c r="K2849" s="135" t="s">
        <v>219</v>
      </c>
      <c r="L2849" s="34"/>
      <c r="M2849" s="140" t="s">
        <v>19</v>
      </c>
      <c r="N2849" s="141" t="s">
        <v>40</v>
      </c>
      <c r="P2849" s="142">
        <f>O2849*H2849</f>
        <v>0</v>
      </c>
      <c r="Q2849" s="142">
        <v>1.5E-3</v>
      </c>
      <c r="R2849" s="142">
        <f>Q2849*H2849</f>
        <v>1.5820890000000003</v>
      </c>
      <c r="S2849" s="142">
        <v>0</v>
      </c>
      <c r="T2849" s="143">
        <f>S2849*H2849</f>
        <v>0</v>
      </c>
      <c r="AR2849" s="144" t="s">
        <v>316</v>
      </c>
      <c r="AT2849" s="144" t="s">
        <v>215</v>
      </c>
      <c r="AU2849" s="144" t="s">
        <v>79</v>
      </c>
      <c r="AY2849" s="19" t="s">
        <v>212</v>
      </c>
      <c r="BE2849" s="145">
        <f>IF(N2849="základní",J2849,0)</f>
        <v>0</v>
      </c>
      <c r="BF2849" s="145">
        <f>IF(N2849="snížená",J2849,0)</f>
        <v>0</v>
      </c>
      <c r="BG2849" s="145">
        <f>IF(N2849="zákl. přenesená",J2849,0)</f>
        <v>0</v>
      </c>
      <c r="BH2849" s="145">
        <f>IF(N2849="sníž. přenesená",J2849,0)</f>
        <v>0</v>
      </c>
      <c r="BI2849" s="145">
        <f>IF(N2849="nulová",J2849,0)</f>
        <v>0</v>
      </c>
      <c r="BJ2849" s="19" t="s">
        <v>77</v>
      </c>
      <c r="BK2849" s="145">
        <f>ROUND(I2849*H2849,2)</f>
        <v>0</v>
      </c>
      <c r="BL2849" s="19" t="s">
        <v>316</v>
      </c>
      <c r="BM2849" s="144" t="s">
        <v>5090</v>
      </c>
    </row>
    <row r="2850" spans="2:65" s="1" customFormat="1">
      <c r="B2850" s="34"/>
      <c r="D2850" s="146" t="s">
        <v>222</v>
      </c>
      <c r="F2850" s="147" t="s">
        <v>5091</v>
      </c>
      <c r="I2850" s="148"/>
      <c r="L2850" s="34"/>
      <c r="M2850" s="149"/>
      <c r="T2850" s="55"/>
      <c r="AT2850" s="19" t="s">
        <v>222</v>
      </c>
      <c r="AU2850" s="19" t="s">
        <v>79</v>
      </c>
    </row>
    <row r="2851" spans="2:65" s="14" customFormat="1">
      <c r="B2851" s="170"/>
      <c r="D2851" s="150" t="s">
        <v>226</v>
      </c>
      <c r="E2851" s="171" t="s">
        <v>19</v>
      </c>
      <c r="F2851" s="172" t="s">
        <v>5092</v>
      </c>
      <c r="H2851" s="171" t="s">
        <v>19</v>
      </c>
      <c r="I2851" s="173"/>
      <c r="L2851" s="170"/>
      <c r="M2851" s="174"/>
      <c r="T2851" s="175"/>
      <c r="AT2851" s="171" t="s">
        <v>226</v>
      </c>
      <c r="AU2851" s="171" t="s">
        <v>79</v>
      </c>
      <c r="AV2851" s="14" t="s">
        <v>77</v>
      </c>
      <c r="AW2851" s="14" t="s">
        <v>31</v>
      </c>
      <c r="AX2851" s="14" t="s">
        <v>69</v>
      </c>
      <c r="AY2851" s="171" t="s">
        <v>212</v>
      </c>
    </row>
    <row r="2852" spans="2:65" s="12" customFormat="1">
      <c r="B2852" s="152"/>
      <c r="D2852" s="150" t="s">
        <v>226</v>
      </c>
      <c r="E2852" s="153" t="s">
        <v>19</v>
      </c>
      <c r="F2852" s="154" t="s">
        <v>5093</v>
      </c>
      <c r="H2852" s="155">
        <v>173.703</v>
      </c>
      <c r="I2852" s="156"/>
      <c r="L2852" s="152"/>
      <c r="M2852" s="157"/>
      <c r="T2852" s="158"/>
      <c r="AT2852" s="153" t="s">
        <v>226</v>
      </c>
      <c r="AU2852" s="153" t="s">
        <v>79</v>
      </c>
      <c r="AV2852" s="12" t="s">
        <v>79</v>
      </c>
      <c r="AW2852" s="12" t="s">
        <v>31</v>
      </c>
      <c r="AX2852" s="12" t="s">
        <v>69</v>
      </c>
      <c r="AY2852" s="153" t="s">
        <v>212</v>
      </c>
    </row>
    <row r="2853" spans="2:65" s="12" customFormat="1">
      <c r="B2853" s="152"/>
      <c r="D2853" s="150" t="s">
        <v>226</v>
      </c>
      <c r="E2853" s="153" t="s">
        <v>19</v>
      </c>
      <c r="F2853" s="154" t="s">
        <v>5094</v>
      </c>
      <c r="H2853" s="155">
        <v>92.167000000000002</v>
      </c>
      <c r="I2853" s="156"/>
      <c r="L2853" s="152"/>
      <c r="M2853" s="157"/>
      <c r="T2853" s="158"/>
      <c r="AT2853" s="153" t="s">
        <v>226</v>
      </c>
      <c r="AU2853" s="153" t="s">
        <v>79</v>
      </c>
      <c r="AV2853" s="12" t="s">
        <v>79</v>
      </c>
      <c r="AW2853" s="12" t="s">
        <v>31</v>
      </c>
      <c r="AX2853" s="12" t="s">
        <v>69</v>
      </c>
      <c r="AY2853" s="153" t="s">
        <v>212</v>
      </c>
    </row>
    <row r="2854" spans="2:65" s="12" customFormat="1">
      <c r="B2854" s="152"/>
      <c r="D2854" s="150" t="s">
        <v>226</v>
      </c>
      <c r="E2854" s="153" t="s">
        <v>19</v>
      </c>
      <c r="F2854" s="154" t="s">
        <v>5095</v>
      </c>
      <c r="H2854" s="155">
        <v>128.577</v>
      </c>
      <c r="I2854" s="156"/>
      <c r="L2854" s="152"/>
      <c r="M2854" s="157"/>
      <c r="T2854" s="158"/>
      <c r="AT2854" s="153" t="s">
        <v>226</v>
      </c>
      <c r="AU2854" s="153" t="s">
        <v>79</v>
      </c>
      <c r="AV2854" s="12" t="s">
        <v>79</v>
      </c>
      <c r="AW2854" s="12" t="s">
        <v>31</v>
      </c>
      <c r="AX2854" s="12" t="s">
        <v>69</v>
      </c>
      <c r="AY2854" s="153" t="s">
        <v>212</v>
      </c>
    </row>
    <row r="2855" spans="2:65" s="12" customFormat="1">
      <c r="B2855" s="152"/>
      <c r="D2855" s="150" t="s">
        <v>226</v>
      </c>
      <c r="E2855" s="153" t="s">
        <v>19</v>
      </c>
      <c r="F2855" s="154" t="s">
        <v>5096</v>
      </c>
      <c r="H2855" s="155">
        <v>207.345</v>
      </c>
      <c r="I2855" s="156"/>
      <c r="L2855" s="152"/>
      <c r="M2855" s="157"/>
      <c r="T2855" s="158"/>
      <c r="AT2855" s="153" t="s">
        <v>226</v>
      </c>
      <c r="AU2855" s="153" t="s">
        <v>79</v>
      </c>
      <c r="AV2855" s="12" t="s">
        <v>79</v>
      </c>
      <c r="AW2855" s="12" t="s">
        <v>31</v>
      </c>
      <c r="AX2855" s="12" t="s">
        <v>69</v>
      </c>
      <c r="AY2855" s="153" t="s">
        <v>212</v>
      </c>
    </row>
    <row r="2856" spans="2:65" s="12" customFormat="1">
      <c r="B2856" s="152"/>
      <c r="D2856" s="150" t="s">
        <v>226</v>
      </c>
      <c r="E2856" s="153" t="s">
        <v>19</v>
      </c>
      <c r="F2856" s="154" t="s">
        <v>5097</v>
      </c>
      <c r="H2856" s="155">
        <v>132.495</v>
      </c>
      <c r="I2856" s="156"/>
      <c r="L2856" s="152"/>
      <c r="M2856" s="157"/>
      <c r="T2856" s="158"/>
      <c r="AT2856" s="153" t="s">
        <v>226</v>
      </c>
      <c r="AU2856" s="153" t="s">
        <v>79</v>
      </c>
      <c r="AV2856" s="12" t="s">
        <v>79</v>
      </c>
      <c r="AW2856" s="12" t="s">
        <v>31</v>
      </c>
      <c r="AX2856" s="12" t="s">
        <v>69</v>
      </c>
      <c r="AY2856" s="153" t="s">
        <v>212</v>
      </c>
    </row>
    <row r="2857" spans="2:65" s="12" customFormat="1">
      <c r="B2857" s="152"/>
      <c r="D2857" s="150" t="s">
        <v>226</v>
      </c>
      <c r="E2857" s="153" t="s">
        <v>19</v>
      </c>
      <c r="F2857" s="154" t="s">
        <v>5098</v>
      </c>
      <c r="H2857" s="155">
        <v>138.6</v>
      </c>
      <c r="I2857" s="156"/>
      <c r="L2857" s="152"/>
      <c r="M2857" s="157"/>
      <c r="T2857" s="158"/>
      <c r="AT2857" s="153" t="s">
        <v>226</v>
      </c>
      <c r="AU2857" s="153" t="s">
        <v>79</v>
      </c>
      <c r="AV2857" s="12" t="s">
        <v>79</v>
      </c>
      <c r="AW2857" s="12" t="s">
        <v>31</v>
      </c>
      <c r="AX2857" s="12" t="s">
        <v>69</v>
      </c>
      <c r="AY2857" s="153" t="s">
        <v>212</v>
      </c>
    </row>
    <row r="2858" spans="2:65" s="12" customFormat="1">
      <c r="B2858" s="152"/>
      <c r="D2858" s="150" t="s">
        <v>226</v>
      </c>
      <c r="E2858" s="153" t="s">
        <v>19</v>
      </c>
      <c r="F2858" s="154" t="s">
        <v>5099</v>
      </c>
      <c r="H2858" s="155">
        <v>181.839</v>
      </c>
      <c r="I2858" s="156"/>
      <c r="L2858" s="152"/>
      <c r="M2858" s="157"/>
      <c r="T2858" s="158"/>
      <c r="AT2858" s="153" t="s">
        <v>226</v>
      </c>
      <c r="AU2858" s="153" t="s">
        <v>79</v>
      </c>
      <c r="AV2858" s="12" t="s">
        <v>79</v>
      </c>
      <c r="AW2858" s="12" t="s">
        <v>31</v>
      </c>
      <c r="AX2858" s="12" t="s">
        <v>69</v>
      </c>
      <c r="AY2858" s="153" t="s">
        <v>212</v>
      </c>
    </row>
    <row r="2859" spans="2:65" s="13" customFormat="1">
      <c r="B2859" s="159"/>
      <c r="D2859" s="150" t="s">
        <v>226</v>
      </c>
      <c r="E2859" s="160" t="s">
        <v>19</v>
      </c>
      <c r="F2859" s="161" t="s">
        <v>228</v>
      </c>
      <c r="H2859" s="162">
        <v>1054.7260000000001</v>
      </c>
      <c r="I2859" s="163"/>
      <c r="L2859" s="159"/>
      <c r="M2859" s="164"/>
      <c r="T2859" s="165"/>
      <c r="AT2859" s="160" t="s">
        <v>226</v>
      </c>
      <c r="AU2859" s="160" t="s">
        <v>79</v>
      </c>
      <c r="AV2859" s="13" t="s">
        <v>229</v>
      </c>
      <c r="AW2859" s="13" t="s">
        <v>31</v>
      </c>
      <c r="AX2859" s="13" t="s">
        <v>77</v>
      </c>
      <c r="AY2859" s="160" t="s">
        <v>212</v>
      </c>
    </row>
    <row r="2860" spans="2:65" s="1" customFormat="1" ht="21.75" customHeight="1">
      <c r="B2860" s="34"/>
      <c r="C2860" s="133" t="s">
        <v>5100</v>
      </c>
      <c r="D2860" s="133" t="s">
        <v>215</v>
      </c>
      <c r="E2860" s="134" t="s">
        <v>5101</v>
      </c>
      <c r="F2860" s="135" t="s">
        <v>5102</v>
      </c>
      <c r="G2860" s="136" t="s">
        <v>495</v>
      </c>
      <c r="H2860" s="137">
        <v>479.42099999999999</v>
      </c>
      <c r="I2860" s="138"/>
      <c r="J2860" s="139">
        <f>ROUND(I2860*H2860,2)</f>
        <v>0</v>
      </c>
      <c r="K2860" s="135" t="s">
        <v>219</v>
      </c>
      <c r="L2860" s="34"/>
      <c r="M2860" s="140" t="s">
        <v>19</v>
      </c>
      <c r="N2860" s="141" t="s">
        <v>40</v>
      </c>
      <c r="P2860" s="142">
        <f>O2860*H2860</f>
        <v>0</v>
      </c>
      <c r="Q2860" s="142">
        <v>4.4999999999999997E-3</v>
      </c>
      <c r="R2860" s="142">
        <f>Q2860*H2860</f>
        <v>2.1573944999999997</v>
      </c>
      <c r="S2860" s="142">
        <v>0</v>
      </c>
      <c r="T2860" s="143">
        <f>S2860*H2860</f>
        <v>0</v>
      </c>
      <c r="AR2860" s="144" t="s">
        <v>316</v>
      </c>
      <c r="AT2860" s="144" t="s">
        <v>215</v>
      </c>
      <c r="AU2860" s="144" t="s">
        <v>79</v>
      </c>
      <c r="AY2860" s="19" t="s">
        <v>212</v>
      </c>
      <c r="BE2860" s="145">
        <f>IF(N2860="základní",J2860,0)</f>
        <v>0</v>
      </c>
      <c r="BF2860" s="145">
        <f>IF(N2860="snížená",J2860,0)</f>
        <v>0</v>
      </c>
      <c r="BG2860" s="145">
        <f>IF(N2860="zákl. přenesená",J2860,0)</f>
        <v>0</v>
      </c>
      <c r="BH2860" s="145">
        <f>IF(N2860="sníž. přenesená",J2860,0)</f>
        <v>0</v>
      </c>
      <c r="BI2860" s="145">
        <f>IF(N2860="nulová",J2860,0)</f>
        <v>0</v>
      </c>
      <c r="BJ2860" s="19" t="s">
        <v>77</v>
      </c>
      <c r="BK2860" s="145">
        <f>ROUND(I2860*H2860,2)</f>
        <v>0</v>
      </c>
      <c r="BL2860" s="19" t="s">
        <v>316</v>
      </c>
      <c r="BM2860" s="144" t="s">
        <v>5103</v>
      </c>
    </row>
    <row r="2861" spans="2:65" s="1" customFormat="1">
      <c r="B2861" s="34"/>
      <c r="D2861" s="146" t="s">
        <v>222</v>
      </c>
      <c r="F2861" s="147" t="s">
        <v>5104</v>
      </c>
      <c r="I2861" s="148"/>
      <c r="L2861" s="34"/>
      <c r="M2861" s="149"/>
      <c r="T2861" s="55"/>
      <c r="AT2861" s="19" t="s">
        <v>222</v>
      </c>
      <c r="AU2861" s="19" t="s">
        <v>79</v>
      </c>
    </row>
    <row r="2862" spans="2:65" s="14" customFormat="1">
      <c r="B2862" s="170"/>
      <c r="D2862" s="150" t="s">
        <v>226</v>
      </c>
      <c r="E2862" s="171" t="s">
        <v>19</v>
      </c>
      <c r="F2862" s="172" t="s">
        <v>5105</v>
      </c>
      <c r="H2862" s="171" t="s">
        <v>19</v>
      </c>
      <c r="I2862" s="173"/>
      <c r="L2862" s="170"/>
      <c r="M2862" s="174"/>
      <c r="T2862" s="175"/>
      <c r="AT2862" s="171" t="s">
        <v>226</v>
      </c>
      <c r="AU2862" s="171" t="s">
        <v>79</v>
      </c>
      <c r="AV2862" s="14" t="s">
        <v>77</v>
      </c>
      <c r="AW2862" s="14" t="s">
        <v>31</v>
      </c>
      <c r="AX2862" s="14" t="s">
        <v>69</v>
      </c>
      <c r="AY2862" s="171" t="s">
        <v>212</v>
      </c>
    </row>
    <row r="2863" spans="2:65" s="12" customFormat="1">
      <c r="B2863" s="152"/>
      <c r="D2863" s="150" t="s">
        <v>226</v>
      </c>
      <c r="E2863" s="153" t="s">
        <v>19</v>
      </c>
      <c r="F2863" s="154" t="s">
        <v>5106</v>
      </c>
      <c r="H2863" s="155">
        <v>78.956000000000003</v>
      </c>
      <c r="I2863" s="156"/>
      <c r="L2863" s="152"/>
      <c r="M2863" s="157"/>
      <c r="T2863" s="158"/>
      <c r="AT2863" s="153" t="s">
        <v>226</v>
      </c>
      <c r="AU2863" s="153" t="s">
        <v>79</v>
      </c>
      <c r="AV2863" s="12" t="s">
        <v>79</v>
      </c>
      <c r="AW2863" s="12" t="s">
        <v>31</v>
      </c>
      <c r="AX2863" s="12" t="s">
        <v>69</v>
      </c>
      <c r="AY2863" s="153" t="s">
        <v>212</v>
      </c>
    </row>
    <row r="2864" spans="2:65" s="12" customFormat="1">
      <c r="B2864" s="152"/>
      <c r="D2864" s="150" t="s">
        <v>226</v>
      </c>
      <c r="E2864" s="153" t="s">
        <v>19</v>
      </c>
      <c r="F2864" s="154" t="s">
        <v>5107</v>
      </c>
      <c r="H2864" s="155">
        <v>41.893999999999998</v>
      </c>
      <c r="I2864" s="156"/>
      <c r="L2864" s="152"/>
      <c r="M2864" s="157"/>
      <c r="T2864" s="158"/>
      <c r="AT2864" s="153" t="s">
        <v>226</v>
      </c>
      <c r="AU2864" s="153" t="s">
        <v>79</v>
      </c>
      <c r="AV2864" s="12" t="s">
        <v>79</v>
      </c>
      <c r="AW2864" s="12" t="s">
        <v>31</v>
      </c>
      <c r="AX2864" s="12" t="s">
        <v>69</v>
      </c>
      <c r="AY2864" s="153" t="s">
        <v>212</v>
      </c>
    </row>
    <row r="2865" spans="2:65" s="12" customFormat="1">
      <c r="B2865" s="152"/>
      <c r="D2865" s="150" t="s">
        <v>226</v>
      </c>
      <c r="E2865" s="153" t="s">
        <v>19</v>
      </c>
      <c r="F2865" s="154" t="s">
        <v>5108</v>
      </c>
      <c r="H2865" s="155">
        <v>58.444000000000003</v>
      </c>
      <c r="I2865" s="156"/>
      <c r="L2865" s="152"/>
      <c r="M2865" s="157"/>
      <c r="T2865" s="158"/>
      <c r="AT2865" s="153" t="s">
        <v>226</v>
      </c>
      <c r="AU2865" s="153" t="s">
        <v>79</v>
      </c>
      <c r="AV2865" s="12" t="s">
        <v>79</v>
      </c>
      <c r="AW2865" s="12" t="s">
        <v>31</v>
      </c>
      <c r="AX2865" s="12" t="s">
        <v>69</v>
      </c>
      <c r="AY2865" s="153" t="s">
        <v>212</v>
      </c>
    </row>
    <row r="2866" spans="2:65" s="12" customFormat="1">
      <c r="B2866" s="152"/>
      <c r="D2866" s="150" t="s">
        <v>226</v>
      </c>
      <c r="E2866" s="153" t="s">
        <v>19</v>
      </c>
      <c r="F2866" s="154" t="s">
        <v>5109</v>
      </c>
      <c r="H2866" s="155">
        <v>94.248000000000005</v>
      </c>
      <c r="I2866" s="156"/>
      <c r="L2866" s="152"/>
      <c r="M2866" s="157"/>
      <c r="T2866" s="158"/>
      <c r="AT2866" s="153" t="s">
        <v>226</v>
      </c>
      <c r="AU2866" s="153" t="s">
        <v>79</v>
      </c>
      <c r="AV2866" s="12" t="s">
        <v>79</v>
      </c>
      <c r="AW2866" s="12" t="s">
        <v>31</v>
      </c>
      <c r="AX2866" s="12" t="s">
        <v>69</v>
      </c>
      <c r="AY2866" s="153" t="s">
        <v>212</v>
      </c>
    </row>
    <row r="2867" spans="2:65" s="12" customFormat="1">
      <c r="B2867" s="152"/>
      <c r="D2867" s="150" t="s">
        <v>226</v>
      </c>
      <c r="E2867" s="153" t="s">
        <v>19</v>
      </c>
      <c r="F2867" s="154" t="s">
        <v>5110</v>
      </c>
      <c r="H2867" s="155">
        <v>60.225000000000001</v>
      </c>
      <c r="I2867" s="156"/>
      <c r="L2867" s="152"/>
      <c r="M2867" s="157"/>
      <c r="T2867" s="158"/>
      <c r="AT2867" s="153" t="s">
        <v>226</v>
      </c>
      <c r="AU2867" s="153" t="s">
        <v>79</v>
      </c>
      <c r="AV2867" s="12" t="s">
        <v>79</v>
      </c>
      <c r="AW2867" s="12" t="s">
        <v>31</v>
      </c>
      <c r="AX2867" s="12" t="s">
        <v>69</v>
      </c>
      <c r="AY2867" s="153" t="s">
        <v>212</v>
      </c>
    </row>
    <row r="2868" spans="2:65" s="12" customFormat="1">
      <c r="B2868" s="152"/>
      <c r="D2868" s="150" t="s">
        <v>226</v>
      </c>
      <c r="E2868" s="153" t="s">
        <v>19</v>
      </c>
      <c r="F2868" s="154" t="s">
        <v>5111</v>
      </c>
      <c r="H2868" s="155">
        <v>63</v>
      </c>
      <c r="I2868" s="156"/>
      <c r="L2868" s="152"/>
      <c r="M2868" s="157"/>
      <c r="T2868" s="158"/>
      <c r="AT2868" s="153" t="s">
        <v>226</v>
      </c>
      <c r="AU2868" s="153" t="s">
        <v>79</v>
      </c>
      <c r="AV2868" s="12" t="s">
        <v>79</v>
      </c>
      <c r="AW2868" s="12" t="s">
        <v>31</v>
      </c>
      <c r="AX2868" s="12" t="s">
        <v>69</v>
      </c>
      <c r="AY2868" s="153" t="s">
        <v>212</v>
      </c>
    </row>
    <row r="2869" spans="2:65" s="12" customFormat="1">
      <c r="B2869" s="152"/>
      <c r="D2869" s="150" t="s">
        <v>226</v>
      </c>
      <c r="E2869" s="153" t="s">
        <v>19</v>
      </c>
      <c r="F2869" s="154" t="s">
        <v>5112</v>
      </c>
      <c r="H2869" s="155">
        <v>82.653999999999996</v>
      </c>
      <c r="I2869" s="156"/>
      <c r="L2869" s="152"/>
      <c r="M2869" s="157"/>
      <c r="T2869" s="158"/>
      <c r="AT2869" s="153" t="s">
        <v>226</v>
      </c>
      <c r="AU2869" s="153" t="s">
        <v>79</v>
      </c>
      <c r="AV2869" s="12" t="s">
        <v>79</v>
      </c>
      <c r="AW2869" s="12" t="s">
        <v>31</v>
      </c>
      <c r="AX2869" s="12" t="s">
        <v>69</v>
      </c>
      <c r="AY2869" s="153" t="s">
        <v>212</v>
      </c>
    </row>
    <row r="2870" spans="2:65" s="13" customFormat="1">
      <c r="B2870" s="159"/>
      <c r="D2870" s="150" t="s">
        <v>226</v>
      </c>
      <c r="E2870" s="160" t="s">
        <v>19</v>
      </c>
      <c r="F2870" s="161" t="s">
        <v>228</v>
      </c>
      <c r="H2870" s="162">
        <v>479.42099999999999</v>
      </c>
      <c r="I2870" s="163"/>
      <c r="L2870" s="159"/>
      <c r="M2870" s="164"/>
      <c r="T2870" s="165"/>
      <c r="AT2870" s="160" t="s">
        <v>226</v>
      </c>
      <c r="AU2870" s="160" t="s">
        <v>79</v>
      </c>
      <c r="AV2870" s="13" t="s">
        <v>229</v>
      </c>
      <c r="AW2870" s="13" t="s">
        <v>31</v>
      </c>
      <c r="AX2870" s="13" t="s">
        <v>77</v>
      </c>
      <c r="AY2870" s="160" t="s">
        <v>212</v>
      </c>
    </row>
    <row r="2871" spans="2:65" s="1" customFormat="1" ht="21.75" customHeight="1">
      <c r="B2871" s="34"/>
      <c r="C2871" s="133" t="s">
        <v>5113</v>
      </c>
      <c r="D2871" s="133" t="s">
        <v>215</v>
      </c>
      <c r="E2871" s="134" t="s">
        <v>5114</v>
      </c>
      <c r="F2871" s="135" t="s">
        <v>5115</v>
      </c>
      <c r="G2871" s="136" t="s">
        <v>495</v>
      </c>
      <c r="H2871" s="137">
        <v>958.84100000000001</v>
      </c>
      <c r="I2871" s="138"/>
      <c r="J2871" s="139">
        <f>ROUND(I2871*H2871,2)</f>
        <v>0</v>
      </c>
      <c r="K2871" s="135" t="s">
        <v>219</v>
      </c>
      <c r="L2871" s="34"/>
      <c r="M2871" s="140" t="s">
        <v>19</v>
      </c>
      <c r="N2871" s="141" t="s">
        <v>40</v>
      </c>
      <c r="P2871" s="142">
        <f>O2871*H2871</f>
        <v>0</v>
      </c>
      <c r="Q2871" s="142">
        <v>9.0900000000000009E-3</v>
      </c>
      <c r="R2871" s="142">
        <f>Q2871*H2871</f>
        <v>8.7158646900000001</v>
      </c>
      <c r="S2871" s="142">
        <v>0</v>
      </c>
      <c r="T2871" s="143">
        <f>S2871*H2871</f>
        <v>0</v>
      </c>
      <c r="AR2871" s="144" t="s">
        <v>316</v>
      </c>
      <c r="AT2871" s="144" t="s">
        <v>215</v>
      </c>
      <c r="AU2871" s="144" t="s">
        <v>79</v>
      </c>
      <c r="AY2871" s="19" t="s">
        <v>212</v>
      </c>
      <c r="BE2871" s="145">
        <f>IF(N2871="základní",J2871,0)</f>
        <v>0</v>
      </c>
      <c r="BF2871" s="145">
        <f>IF(N2871="snížená",J2871,0)</f>
        <v>0</v>
      </c>
      <c r="BG2871" s="145">
        <f>IF(N2871="zákl. přenesená",J2871,0)</f>
        <v>0</v>
      </c>
      <c r="BH2871" s="145">
        <f>IF(N2871="sníž. přenesená",J2871,0)</f>
        <v>0</v>
      </c>
      <c r="BI2871" s="145">
        <f>IF(N2871="nulová",J2871,0)</f>
        <v>0</v>
      </c>
      <c r="BJ2871" s="19" t="s">
        <v>77</v>
      </c>
      <c r="BK2871" s="145">
        <f>ROUND(I2871*H2871,2)</f>
        <v>0</v>
      </c>
      <c r="BL2871" s="19" t="s">
        <v>316</v>
      </c>
      <c r="BM2871" s="144" t="s">
        <v>5116</v>
      </c>
    </row>
    <row r="2872" spans="2:65" s="1" customFormat="1">
      <c r="B2872" s="34"/>
      <c r="D2872" s="146" t="s">
        <v>222</v>
      </c>
      <c r="F2872" s="147" t="s">
        <v>5117</v>
      </c>
      <c r="I2872" s="148"/>
      <c r="L2872" s="34"/>
      <c r="M2872" s="149"/>
      <c r="T2872" s="55"/>
      <c r="AT2872" s="19" t="s">
        <v>222</v>
      </c>
      <c r="AU2872" s="19" t="s">
        <v>79</v>
      </c>
    </row>
    <row r="2873" spans="2:65" s="14" customFormat="1">
      <c r="B2873" s="170"/>
      <c r="D2873" s="150" t="s">
        <v>226</v>
      </c>
      <c r="E2873" s="171" t="s">
        <v>19</v>
      </c>
      <c r="F2873" s="172" t="s">
        <v>5118</v>
      </c>
      <c r="H2873" s="171" t="s">
        <v>19</v>
      </c>
      <c r="I2873" s="173"/>
      <c r="L2873" s="170"/>
      <c r="M2873" s="174"/>
      <c r="T2873" s="175"/>
      <c r="AT2873" s="171" t="s">
        <v>226</v>
      </c>
      <c r="AU2873" s="171" t="s">
        <v>79</v>
      </c>
      <c r="AV2873" s="14" t="s">
        <v>77</v>
      </c>
      <c r="AW2873" s="14" t="s">
        <v>31</v>
      </c>
      <c r="AX2873" s="14" t="s">
        <v>69</v>
      </c>
      <c r="AY2873" s="171" t="s">
        <v>212</v>
      </c>
    </row>
    <row r="2874" spans="2:65" s="12" customFormat="1">
      <c r="B2874" s="152"/>
      <c r="D2874" s="150" t="s">
        <v>226</v>
      </c>
      <c r="E2874" s="153" t="s">
        <v>19</v>
      </c>
      <c r="F2874" s="154" t="s">
        <v>5073</v>
      </c>
      <c r="H2874" s="155">
        <v>157.91200000000001</v>
      </c>
      <c r="I2874" s="156"/>
      <c r="L2874" s="152"/>
      <c r="M2874" s="157"/>
      <c r="T2874" s="158"/>
      <c r="AT2874" s="153" t="s">
        <v>226</v>
      </c>
      <c r="AU2874" s="153" t="s">
        <v>79</v>
      </c>
      <c r="AV2874" s="12" t="s">
        <v>79</v>
      </c>
      <c r="AW2874" s="12" t="s">
        <v>31</v>
      </c>
      <c r="AX2874" s="12" t="s">
        <v>69</v>
      </c>
      <c r="AY2874" s="153" t="s">
        <v>212</v>
      </c>
    </row>
    <row r="2875" spans="2:65" s="12" customFormat="1">
      <c r="B2875" s="152"/>
      <c r="D2875" s="150" t="s">
        <v>226</v>
      </c>
      <c r="E2875" s="153" t="s">
        <v>19</v>
      </c>
      <c r="F2875" s="154" t="s">
        <v>5074</v>
      </c>
      <c r="H2875" s="155">
        <v>83.787999999999997</v>
      </c>
      <c r="I2875" s="156"/>
      <c r="L2875" s="152"/>
      <c r="M2875" s="157"/>
      <c r="T2875" s="158"/>
      <c r="AT2875" s="153" t="s">
        <v>226</v>
      </c>
      <c r="AU2875" s="153" t="s">
        <v>79</v>
      </c>
      <c r="AV2875" s="12" t="s">
        <v>79</v>
      </c>
      <c r="AW2875" s="12" t="s">
        <v>31</v>
      </c>
      <c r="AX2875" s="12" t="s">
        <v>69</v>
      </c>
      <c r="AY2875" s="153" t="s">
        <v>212</v>
      </c>
    </row>
    <row r="2876" spans="2:65" s="12" customFormat="1">
      <c r="B2876" s="152"/>
      <c r="D2876" s="150" t="s">
        <v>226</v>
      </c>
      <c r="E2876" s="153" t="s">
        <v>19</v>
      </c>
      <c r="F2876" s="154" t="s">
        <v>5075</v>
      </c>
      <c r="H2876" s="155">
        <v>116.88800000000001</v>
      </c>
      <c r="I2876" s="156"/>
      <c r="L2876" s="152"/>
      <c r="M2876" s="157"/>
      <c r="T2876" s="158"/>
      <c r="AT2876" s="153" t="s">
        <v>226</v>
      </c>
      <c r="AU2876" s="153" t="s">
        <v>79</v>
      </c>
      <c r="AV2876" s="12" t="s">
        <v>79</v>
      </c>
      <c r="AW2876" s="12" t="s">
        <v>31</v>
      </c>
      <c r="AX2876" s="12" t="s">
        <v>69</v>
      </c>
      <c r="AY2876" s="153" t="s">
        <v>212</v>
      </c>
    </row>
    <row r="2877" spans="2:65" s="12" customFormat="1">
      <c r="B2877" s="152"/>
      <c r="D2877" s="150" t="s">
        <v>226</v>
      </c>
      <c r="E2877" s="153" t="s">
        <v>19</v>
      </c>
      <c r="F2877" s="154" t="s">
        <v>5076</v>
      </c>
      <c r="H2877" s="155">
        <v>188.495</v>
      </c>
      <c r="I2877" s="156"/>
      <c r="L2877" s="152"/>
      <c r="M2877" s="157"/>
      <c r="T2877" s="158"/>
      <c r="AT2877" s="153" t="s">
        <v>226</v>
      </c>
      <c r="AU2877" s="153" t="s">
        <v>79</v>
      </c>
      <c r="AV2877" s="12" t="s">
        <v>79</v>
      </c>
      <c r="AW2877" s="12" t="s">
        <v>31</v>
      </c>
      <c r="AX2877" s="12" t="s">
        <v>69</v>
      </c>
      <c r="AY2877" s="153" t="s">
        <v>212</v>
      </c>
    </row>
    <row r="2878" spans="2:65" s="12" customFormat="1">
      <c r="B2878" s="152"/>
      <c r="D2878" s="150" t="s">
        <v>226</v>
      </c>
      <c r="E2878" s="153" t="s">
        <v>19</v>
      </c>
      <c r="F2878" s="154" t="s">
        <v>5077</v>
      </c>
      <c r="H2878" s="155">
        <v>120.45</v>
      </c>
      <c r="I2878" s="156"/>
      <c r="L2878" s="152"/>
      <c r="M2878" s="157"/>
      <c r="T2878" s="158"/>
      <c r="AT2878" s="153" t="s">
        <v>226</v>
      </c>
      <c r="AU2878" s="153" t="s">
        <v>79</v>
      </c>
      <c r="AV2878" s="12" t="s">
        <v>79</v>
      </c>
      <c r="AW2878" s="12" t="s">
        <v>31</v>
      </c>
      <c r="AX2878" s="12" t="s">
        <v>69</v>
      </c>
      <c r="AY2878" s="153" t="s">
        <v>212</v>
      </c>
    </row>
    <row r="2879" spans="2:65" s="12" customFormat="1">
      <c r="B2879" s="152"/>
      <c r="D2879" s="150" t="s">
        <v>226</v>
      </c>
      <c r="E2879" s="153" t="s">
        <v>19</v>
      </c>
      <c r="F2879" s="154" t="s">
        <v>5078</v>
      </c>
      <c r="H2879" s="155">
        <v>126</v>
      </c>
      <c r="I2879" s="156"/>
      <c r="L2879" s="152"/>
      <c r="M2879" s="157"/>
      <c r="T2879" s="158"/>
      <c r="AT2879" s="153" t="s">
        <v>226</v>
      </c>
      <c r="AU2879" s="153" t="s">
        <v>79</v>
      </c>
      <c r="AV2879" s="12" t="s">
        <v>79</v>
      </c>
      <c r="AW2879" s="12" t="s">
        <v>31</v>
      </c>
      <c r="AX2879" s="12" t="s">
        <v>69</v>
      </c>
      <c r="AY2879" s="153" t="s">
        <v>212</v>
      </c>
    </row>
    <row r="2880" spans="2:65" s="12" customFormat="1">
      <c r="B2880" s="152"/>
      <c r="D2880" s="150" t="s">
        <v>226</v>
      </c>
      <c r="E2880" s="153" t="s">
        <v>19</v>
      </c>
      <c r="F2880" s="154" t="s">
        <v>5079</v>
      </c>
      <c r="H2880" s="155">
        <v>165.30799999999999</v>
      </c>
      <c r="I2880" s="156"/>
      <c r="L2880" s="152"/>
      <c r="M2880" s="157"/>
      <c r="T2880" s="158"/>
      <c r="AT2880" s="153" t="s">
        <v>226</v>
      </c>
      <c r="AU2880" s="153" t="s">
        <v>79</v>
      </c>
      <c r="AV2880" s="12" t="s">
        <v>79</v>
      </c>
      <c r="AW2880" s="12" t="s">
        <v>31</v>
      </c>
      <c r="AX2880" s="12" t="s">
        <v>69</v>
      </c>
      <c r="AY2880" s="153" t="s">
        <v>212</v>
      </c>
    </row>
    <row r="2881" spans="2:65" s="13" customFormat="1">
      <c r="B2881" s="159"/>
      <c r="D2881" s="150" t="s">
        <v>226</v>
      </c>
      <c r="E2881" s="160" t="s">
        <v>19</v>
      </c>
      <c r="F2881" s="161" t="s">
        <v>228</v>
      </c>
      <c r="H2881" s="162">
        <v>958.84100000000001</v>
      </c>
      <c r="I2881" s="163"/>
      <c r="L2881" s="159"/>
      <c r="M2881" s="164"/>
      <c r="T2881" s="165"/>
      <c r="AT2881" s="160" t="s">
        <v>226</v>
      </c>
      <c r="AU2881" s="160" t="s">
        <v>79</v>
      </c>
      <c r="AV2881" s="13" t="s">
        <v>229</v>
      </c>
      <c r="AW2881" s="13" t="s">
        <v>31</v>
      </c>
      <c r="AX2881" s="13" t="s">
        <v>77</v>
      </c>
      <c r="AY2881" s="160" t="s">
        <v>212</v>
      </c>
    </row>
    <row r="2882" spans="2:65" s="1" customFormat="1" ht="16.5" customHeight="1">
      <c r="B2882" s="34"/>
      <c r="C2882" s="186" t="s">
        <v>5119</v>
      </c>
      <c r="D2882" s="186" t="s">
        <v>3107</v>
      </c>
      <c r="E2882" s="187" t="s">
        <v>5120</v>
      </c>
      <c r="F2882" s="188" t="s">
        <v>5121</v>
      </c>
      <c r="G2882" s="189" t="s">
        <v>495</v>
      </c>
      <c r="H2882" s="190">
        <v>1198.5519999999999</v>
      </c>
      <c r="I2882" s="191"/>
      <c r="J2882" s="192">
        <f>ROUND(I2882*H2882,2)</f>
        <v>0</v>
      </c>
      <c r="K2882" s="188" t="s">
        <v>219</v>
      </c>
      <c r="L2882" s="193"/>
      <c r="M2882" s="194" t="s">
        <v>19</v>
      </c>
      <c r="N2882" s="195" t="s">
        <v>40</v>
      </c>
      <c r="P2882" s="142">
        <f>O2882*H2882</f>
        <v>0</v>
      </c>
      <c r="Q2882" s="142">
        <v>1.9E-2</v>
      </c>
      <c r="R2882" s="142">
        <f>Q2882*H2882</f>
        <v>22.772487999999999</v>
      </c>
      <c r="S2882" s="142">
        <v>0</v>
      </c>
      <c r="T2882" s="143">
        <f>S2882*H2882</f>
        <v>0</v>
      </c>
      <c r="AR2882" s="144" t="s">
        <v>631</v>
      </c>
      <c r="AT2882" s="144" t="s">
        <v>3107</v>
      </c>
      <c r="AU2882" s="144" t="s">
        <v>79</v>
      </c>
      <c r="AY2882" s="19" t="s">
        <v>212</v>
      </c>
      <c r="BE2882" s="145">
        <f>IF(N2882="základní",J2882,0)</f>
        <v>0</v>
      </c>
      <c r="BF2882" s="145">
        <f>IF(N2882="snížená",J2882,0)</f>
        <v>0</v>
      </c>
      <c r="BG2882" s="145">
        <f>IF(N2882="zákl. přenesená",J2882,0)</f>
        <v>0</v>
      </c>
      <c r="BH2882" s="145">
        <f>IF(N2882="sníž. přenesená",J2882,0)</f>
        <v>0</v>
      </c>
      <c r="BI2882" s="145">
        <f>IF(N2882="nulová",J2882,0)</f>
        <v>0</v>
      </c>
      <c r="BJ2882" s="19" t="s">
        <v>77</v>
      </c>
      <c r="BK2882" s="145">
        <f>ROUND(I2882*H2882,2)</f>
        <v>0</v>
      </c>
      <c r="BL2882" s="19" t="s">
        <v>316</v>
      </c>
      <c r="BM2882" s="144" t="s">
        <v>5122</v>
      </c>
    </row>
    <row r="2883" spans="2:65" s="14" customFormat="1">
      <c r="B2883" s="170"/>
      <c r="D2883" s="150" t="s">
        <v>226</v>
      </c>
      <c r="E2883" s="171" t="s">
        <v>19</v>
      </c>
      <c r="F2883" s="172" t="s">
        <v>5123</v>
      </c>
      <c r="H2883" s="171" t="s">
        <v>19</v>
      </c>
      <c r="I2883" s="173"/>
      <c r="L2883" s="170"/>
      <c r="M2883" s="174"/>
      <c r="T2883" s="175"/>
      <c r="AT2883" s="171" t="s">
        <v>226</v>
      </c>
      <c r="AU2883" s="171" t="s">
        <v>79</v>
      </c>
      <c r="AV2883" s="14" t="s">
        <v>77</v>
      </c>
      <c r="AW2883" s="14" t="s">
        <v>31</v>
      </c>
      <c r="AX2883" s="14" t="s">
        <v>69</v>
      </c>
      <c r="AY2883" s="171" t="s">
        <v>212</v>
      </c>
    </row>
    <row r="2884" spans="2:65" s="12" customFormat="1">
      <c r="B2884" s="152"/>
      <c r="D2884" s="150" t="s">
        <v>226</v>
      </c>
      <c r="E2884" s="153" t="s">
        <v>19</v>
      </c>
      <c r="F2884" s="154" t="s">
        <v>5124</v>
      </c>
      <c r="H2884" s="155">
        <v>197.39</v>
      </c>
      <c r="I2884" s="156"/>
      <c r="L2884" s="152"/>
      <c r="M2884" s="157"/>
      <c r="T2884" s="158"/>
      <c r="AT2884" s="153" t="s">
        <v>226</v>
      </c>
      <c r="AU2884" s="153" t="s">
        <v>79</v>
      </c>
      <c r="AV2884" s="12" t="s">
        <v>79</v>
      </c>
      <c r="AW2884" s="12" t="s">
        <v>31</v>
      </c>
      <c r="AX2884" s="12" t="s">
        <v>69</v>
      </c>
      <c r="AY2884" s="153" t="s">
        <v>212</v>
      </c>
    </row>
    <row r="2885" spans="2:65" s="12" customFormat="1">
      <c r="B2885" s="152"/>
      <c r="D2885" s="150" t="s">
        <v>226</v>
      </c>
      <c r="E2885" s="153" t="s">
        <v>19</v>
      </c>
      <c r="F2885" s="154" t="s">
        <v>5125</v>
      </c>
      <c r="H2885" s="155">
        <v>104.735</v>
      </c>
      <c r="I2885" s="156"/>
      <c r="L2885" s="152"/>
      <c r="M2885" s="157"/>
      <c r="T2885" s="158"/>
      <c r="AT2885" s="153" t="s">
        <v>226</v>
      </c>
      <c r="AU2885" s="153" t="s">
        <v>79</v>
      </c>
      <c r="AV2885" s="12" t="s">
        <v>79</v>
      </c>
      <c r="AW2885" s="12" t="s">
        <v>31</v>
      </c>
      <c r="AX2885" s="12" t="s">
        <v>69</v>
      </c>
      <c r="AY2885" s="153" t="s">
        <v>212</v>
      </c>
    </row>
    <row r="2886" spans="2:65" s="12" customFormat="1">
      <c r="B2886" s="152"/>
      <c r="D2886" s="150" t="s">
        <v>226</v>
      </c>
      <c r="E2886" s="153" t="s">
        <v>19</v>
      </c>
      <c r="F2886" s="154" t="s">
        <v>5126</v>
      </c>
      <c r="H2886" s="155">
        <v>146.11000000000001</v>
      </c>
      <c r="I2886" s="156"/>
      <c r="L2886" s="152"/>
      <c r="M2886" s="157"/>
      <c r="T2886" s="158"/>
      <c r="AT2886" s="153" t="s">
        <v>226</v>
      </c>
      <c r="AU2886" s="153" t="s">
        <v>79</v>
      </c>
      <c r="AV2886" s="12" t="s">
        <v>79</v>
      </c>
      <c r="AW2886" s="12" t="s">
        <v>31</v>
      </c>
      <c r="AX2886" s="12" t="s">
        <v>69</v>
      </c>
      <c r="AY2886" s="153" t="s">
        <v>212</v>
      </c>
    </row>
    <row r="2887" spans="2:65" s="12" customFormat="1">
      <c r="B2887" s="152"/>
      <c r="D2887" s="150" t="s">
        <v>226</v>
      </c>
      <c r="E2887" s="153" t="s">
        <v>19</v>
      </c>
      <c r="F2887" s="154" t="s">
        <v>5127</v>
      </c>
      <c r="H2887" s="155">
        <v>235.619</v>
      </c>
      <c r="I2887" s="156"/>
      <c r="L2887" s="152"/>
      <c r="M2887" s="157"/>
      <c r="T2887" s="158"/>
      <c r="AT2887" s="153" t="s">
        <v>226</v>
      </c>
      <c r="AU2887" s="153" t="s">
        <v>79</v>
      </c>
      <c r="AV2887" s="12" t="s">
        <v>79</v>
      </c>
      <c r="AW2887" s="12" t="s">
        <v>31</v>
      </c>
      <c r="AX2887" s="12" t="s">
        <v>69</v>
      </c>
      <c r="AY2887" s="153" t="s">
        <v>212</v>
      </c>
    </row>
    <row r="2888" spans="2:65" s="12" customFormat="1">
      <c r="B2888" s="152"/>
      <c r="D2888" s="150" t="s">
        <v>226</v>
      </c>
      <c r="E2888" s="153" t="s">
        <v>19</v>
      </c>
      <c r="F2888" s="154" t="s">
        <v>5128</v>
      </c>
      <c r="H2888" s="155">
        <v>150.56299999999999</v>
      </c>
      <c r="I2888" s="156"/>
      <c r="L2888" s="152"/>
      <c r="M2888" s="157"/>
      <c r="T2888" s="158"/>
      <c r="AT2888" s="153" t="s">
        <v>226</v>
      </c>
      <c r="AU2888" s="153" t="s">
        <v>79</v>
      </c>
      <c r="AV2888" s="12" t="s">
        <v>79</v>
      </c>
      <c r="AW2888" s="12" t="s">
        <v>31</v>
      </c>
      <c r="AX2888" s="12" t="s">
        <v>69</v>
      </c>
      <c r="AY2888" s="153" t="s">
        <v>212</v>
      </c>
    </row>
    <row r="2889" spans="2:65" s="12" customFormat="1">
      <c r="B2889" s="152"/>
      <c r="D2889" s="150" t="s">
        <v>226</v>
      </c>
      <c r="E2889" s="153" t="s">
        <v>19</v>
      </c>
      <c r="F2889" s="154" t="s">
        <v>5129</v>
      </c>
      <c r="H2889" s="155">
        <v>157.5</v>
      </c>
      <c r="I2889" s="156"/>
      <c r="L2889" s="152"/>
      <c r="M2889" s="157"/>
      <c r="T2889" s="158"/>
      <c r="AT2889" s="153" t="s">
        <v>226</v>
      </c>
      <c r="AU2889" s="153" t="s">
        <v>79</v>
      </c>
      <c r="AV2889" s="12" t="s">
        <v>79</v>
      </c>
      <c r="AW2889" s="12" t="s">
        <v>31</v>
      </c>
      <c r="AX2889" s="12" t="s">
        <v>69</v>
      </c>
      <c r="AY2889" s="153" t="s">
        <v>212</v>
      </c>
    </row>
    <row r="2890" spans="2:65" s="12" customFormat="1">
      <c r="B2890" s="152"/>
      <c r="D2890" s="150" t="s">
        <v>226</v>
      </c>
      <c r="E2890" s="153" t="s">
        <v>19</v>
      </c>
      <c r="F2890" s="154" t="s">
        <v>5130</v>
      </c>
      <c r="H2890" s="155">
        <v>206.63499999999999</v>
      </c>
      <c r="I2890" s="156"/>
      <c r="L2890" s="152"/>
      <c r="M2890" s="157"/>
      <c r="T2890" s="158"/>
      <c r="AT2890" s="153" t="s">
        <v>226</v>
      </c>
      <c r="AU2890" s="153" t="s">
        <v>79</v>
      </c>
      <c r="AV2890" s="12" t="s">
        <v>79</v>
      </c>
      <c r="AW2890" s="12" t="s">
        <v>31</v>
      </c>
      <c r="AX2890" s="12" t="s">
        <v>69</v>
      </c>
      <c r="AY2890" s="153" t="s">
        <v>212</v>
      </c>
    </row>
    <row r="2891" spans="2:65" s="13" customFormat="1">
      <c r="B2891" s="159"/>
      <c r="D2891" s="150" t="s">
        <v>226</v>
      </c>
      <c r="E2891" s="160" t="s">
        <v>19</v>
      </c>
      <c r="F2891" s="161" t="s">
        <v>228</v>
      </c>
      <c r="H2891" s="162">
        <v>1198.5519999999999</v>
      </c>
      <c r="I2891" s="163"/>
      <c r="L2891" s="159"/>
      <c r="M2891" s="164"/>
      <c r="T2891" s="165"/>
      <c r="AT2891" s="160" t="s">
        <v>226</v>
      </c>
      <c r="AU2891" s="160" t="s">
        <v>79</v>
      </c>
      <c r="AV2891" s="13" t="s">
        <v>229</v>
      </c>
      <c r="AW2891" s="13" t="s">
        <v>31</v>
      </c>
      <c r="AX2891" s="13" t="s">
        <v>77</v>
      </c>
      <c r="AY2891" s="160" t="s">
        <v>212</v>
      </c>
    </row>
    <row r="2892" spans="2:65" s="14" customFormat="1">
      <c r="B2892" s="170"/>
      <c r="D2892" s="150" t="s">
        <v>226</v>
      </c>
      <c r="E2892" s="171" t="s">
        <v>19</v>
      </c>
      <c r="F2892" s="172" t="s">
        <v>5131</v>
      </c>
      <c r="H2892" s="171" t="s">
        <v>19</v>
      </c>
      <c r="I2892" s="173"/>
      <c r="L2892" s="170"/>
      <c r="M2892" s="174"/>
      <c r="T2892" s="175"/>
      <c r="AT2892" s="171" t="s">
        <v>226</v>
      </c>
      <c r="AU2892" s="171" t="s">
        <v>79</v>
      </c>
      <c r="AV2892" s="14" t="s">
        <v>77</v>
      </c>
      <c r="AW2892" s="14" t="s">
        <v>31</v>
      </c>
      <c r="AX2892" s="14" t="s">
        <v>69</v>
      </c>
      <c r="AY2892" s="171" t="s">
        <v>212</v>
      </c>
    </row>
    <row r="2893" spans="2:65" s="1" customFormat="1" ht="24.2" customHeight="1">
      <c r="B2893" s="34"/>
      <c r="C2893" s="133" t="s">
        <v>5132</v>
      </c>
      <c r="D2893" s="133" t="s">
        <v>215</v>
      </c>
      <c r="E2893" s="134" t="s">
        <v>5133</v>
      </c>
      <c r="F2893" s="135" t="s">
        <v>5134</v>
      </c>
      <c r="G2893" s="136" t="s">
        <v>495</v>
      </c>
      <c r="H2893" s="137">
        <v>958.84100000000001</v>
      </c>
      <c r="I2893" s="138"/>
      <c r="J2893" s="139">
        <f>ROUND(I2893*H2893,2)</f>
        <v>0</v>
      </c>
      <c r="K2893" s="135" t="s">
        <v>245</v>
      </c>
      <c r="L2893" s="34"/>
      <c r="M2893" s="140" t="s">
        <v>19</v>
      </c>
      <c r="N2893" s="141" t="s">
        <v>40</v>
      </c>
      <c r="P2893" s="142">
        <f>O2893*H2893</f>
        <v>0</v>
      </c>
      <c r="Q2893" s="142">
        <v>0</v>
      </c>
      <c r="R2893" s="142">
        <f>Q2893*H2893</f>
        <v>0</v>
      </c>
      <c r="S2893" s="142">
        <v>0</v>
      </c>
      <c r="T2893" s="143">
        <f>S2893*H2893</f>
        <v>0</v>
      </c>
      <c r="AR2893" s="144" t="s">
        <v>316</v>
      </c>
      <c r="AT2893" s="144" t="s">
        <v>215</v>
      </c>
      <c r="AU2893" s="144" t="s">
        <v>79</v>
      </c>
      <c r="AY2893" s="19" t="s">
        <v>212</v>
      </c>
      <c r="BE2893" s="145">
        <f>IF(N2893="základní",J2893,0)</f>
        <v>0</v>
      </c>
      <c r="BF2893" s="145">
        <f>IF(N2893="snížená",J2893,0)</f>
        <v>0</v>
      </c>
      <c r="BG2893" s="145">
        <f>IF(N2893="zákl. přenesená",J2893,0)</f>
        <v>0</v>
      </c>
      <c r="BH2893" s="145">
        <f>IF(N2893="sníž. přenesená",J2893,0)</f>
        <v>0</v>
      </c>
      <c r="BI2893" s="145">
        <f>IF(N2893="nulová",J2893,0)</f>
        <v>0</v>
      </c>
      <c r="BJ2893" s="19" t="s">
        <v>77</v>
      </c>
      <c r="BK2893" s="145">
        <f>ROUND(I2893*H2893,2)</f>
        <v>0</v>
      </c>
      <c r="BL2893" s="19" t="s">
        <v>316</v>
      </c>
      <c r="BM2893" s="144" t="s">
        <v>5135</v>
      </c>
    </row>
    <row r="2894" spans="2:65" s="1" customFormat="1" ht="175.5">
      <c r="B2894" s="34"/>
      <c r="D2894" s="150" t="s">
        <v>224</v>
      </c>
      <c r="F2894" s="151" t="s">
        <v>5136</v>
      </c>
      <c r="I2894" s="148"/>
      <c r="L2894" s="34"/>
      <c r="M2894" s="149"/>
      <c r="T2894" s="55"/>
      <c r="AT2894" s="19" t="s">
        <v>224</v>
      </c>
      <c r="AU2894" s="19" t="s">
        <v>79</v>
      </c>
    </row>
    <row r="2895" spans="2:65" s="12" customFormat="1">
      <c r="B2895" s="152"/>
      <c r="D2895" s="150" t="s">
        <v>226</v>
      </c>
      <c r="E2895" s="153" t="s">
        <v>19</v>
      </c>
      <c r="F2895" s="154" t="s">
        <v>5137</v>
      </c>
      <c r="H2895" s="155">
        <v>958.84100000000001</v>
      </c>
      <c r="I2895" s="156"/>
      <c r="L2895" s="152"/>
      <c r="M2895" s="157"/>
      <c r="T2895" s="158"/>
      <c r="AT2895" s="153" t="s">
        <v>226</v>
      </c>
      <c r="AU2895" s="153" t="s">
        <v>79</v>
      </c>
      <c r="AV2895" s="12" t="s">
        <v>79</v>
      </c>
      <c r="AW2895" s="12" t="s">
        <v>31</v>
      </c>
      <c r="AX2895" s="12" t="s">
        <v>69</v>
      </c>
      <c r="AY2895" s="153" t="s">
        <v>212</v>
      </c>
    </row>
    <row r="2896" spans="2:65" s="13" customFormat="1">
      <c r="B2896" s="159"/>
      <c r="D2896" s="150" t="s">
        <v>226</v>
      </c>
      <c r="E2896" s="160" t="s">
        <v>19</v>
      </c>
      <c r="F2896" s="161" t="s">
        <v>228</v>
      </c>
      <c r="H2896" s="162">
        <v>958.84100000000001</v>
      </c>
      <c r="I2896" s="163"/>
      <c r="L2896" s="159"/>
      <c r="M2896" s="164"/>
      <c r="T2896" s="165"/>
      <c r="AT2896" s="160" t="s">
        <v>226</v>
      </c>
      <c r="AU2896" s="160" t="s">
        <v>79</v>
      </c>
      <c r="AV2896" s="13" t="s">
        <v>229</v>
      </c>
      <c r="AW2896" s="13" t="s">
        <v>31</v>
      </c>
      <c r="AX2896" s="13" t="s">
        <v>77</v>
      </c>
      <c r="AY2896" s="160" t="s">
        <v>212</v>
      </c>
    </row>
    <row r="2897" spans="2:65" s="14" customFormat="1">
      <c r="B2897" s="170"/>
      <c r="D2897" s="150" t="s">
        <v>226</v>
      </c>
      <c r="E2897" s="171" t="s">
        <v>19</v>
      </c>
      <c r="F2897" s="172" t="s">
        <v>5138</v>
      </c>
      <c r="H2897" s="171" t="s">
        <v>19</v>
      </c>
      <c r="I2897" s="173"/>
      <c r="L2897" s="170"/>
      <c r="M2897" s="174"/>
      <c r="T2897" s="175"/>
      <c r="AT2897" s="171" t="s">
        <v>226</v>
      </c>
      <c r="AU2897" s="171" t="s">
        <v>79</v>
      </c>
      <c r="AV2897" s="14" t="s">
        <v>77</v>
      </c>
      <c r="AW2897" s="14" t="s">
        <v>31</v>
      </c>
      <c r="AX2897" s="14" t="s">
        <v>69</v>
      </c>
      <c r="AY2897" s="171" t="s">
        <v>212</v>
      </c>
    </row>
    <row r="2898" spans="2:65" s="1" customFormat="1" ht="24.2" customHeight="1">
      <c r="B2898" s="34"/>
      <c r="C2898" s="133" t="s">
        <v>5139</v>
      </c>
      <c r="D2898" s="133" t="s">
        <v>215</v>
      </c>
      <c r="E2898" s="134" t="s">
        <v>5140</v>
      </c>
      <c r="F2898" s="135" t="s">
        <v>5141</v>
      </c>
      <c r="G2898" s="136" t="s">
        <v>4232</v>
      </c>
      <c r="H2898" s="196"/>
      <c r="I2898" s="138"/>
      <c r="J2898" s="139">
        <f>ROUND(I2898*H2898,2)</f>
        <v>0</v>
      </c>
      <c r="K2898" s="135" t="s">
        <v>219</v>
      </c>
      <c r="L2898" s="34"/>
      <c r="M2898" s="140" t="s">
        <v>19</v>
      </c>
      <c r="N2898" s="141" t="s">
        <v>40</v>
      </c>
      <c r="P2898" s="142">
        <f>O2898*H2898</f>
        <v>0</v>
      </c>
      <c r="Q2898" s="142">
        <v>0</v>
      </c>
      <c r="R2898" s="142">
        <f>Q2898*H2898</f>
        <v>0</v>
      </c>
      <c r="S2898" s="142">
        <v>0</v>
      </c>
      <c r="T2898" s="143">
        <f>S2898*H2898</f>
        <v>0</v>
      </c>
      <c r="AR2898" s="144" t="s">
        <v>316</v>
      </c>
      <c r="AT2898" s="144" t="s">
        <v>215</v>
      </c>
      <c r="AU2898" s="144" t="s">
        <v>79</v>
      </c>
      <c r="AY2898" s="19" t="s">
        <v>212</v>
      </c>
      <c r="BE2898" s="145">
        <f>IF(N2898="základní",J2898,0)</f>
        <v>0</v>
      </c>
      <c r="BF2898" s="145">
        <f>IF(N2898="snížená",J2898,0)</f>
        <v>0</v>
      </c>
      <c r="BG2898" s="145">
        <f>IF(N2898="zákl. přenesená",J2898,0)</f>
        <v>0</v>
      </c>
      <c r="BH2898" s="145">
        <f>IF(N2898="sníž. přenesená",J2898,0)</f>
        <v>0</v>
      </c>
      <c r="BI2898" s="145">
        <f>IF(N2898="nulová",J2898,0)</f>
        <v>0</v>
      </c>
      <c r="BJ2898" s="19" t="s">
        <v>77</v>
      </c>
      <c r="BK2898" s="145">
        <f>ROUND(I2898*H2898,2)</f>
        <v>0</v>
      </c>
      <c r="BL2898" s="19" t="s">
        <v>316</v>
      </c>
      <c r="BM2898" s="144" t="s">
        <v>5142</v>
      </c>
    </row>
    <row r="2899" spans="2:65" s="1" customFormat="1">
      <c r="B2899" s="34"/>
      <c r="D2899" s="146" t="s">
        <v>222</v>
      </c>
      <c r="F2899" s="147" t="s">
        <v>5143</v>
      </c>
      <c r="I2899" s="148"/>
      <c r="L2899" s="34"/>
      <c r="M2899" s="149"/>
      <c r="T2899" s="55"/>
      <c r="AT2899" s="19" t="s">
        <v>222</v>
      </c>
      <c r="AU2899" s="19" t="s">
        <v>79</v>
      </c>
    </row>
    <row r="2900" spans="2:65" s="1" customFormat="1" ht="29.25">
      <c r="B2900" s="34"/>
      <c r="D2900" s="150" t="s">
        <v>224</v>
      </c>
      <c r="F2900" s="151" t="s">
        <v>5144</v>
      </c>
      <c r="I2900" s="148"/>
      <c r="L2900" s="34"/>
      <c r="M2900" s="149"/>
      <c r="T2900" s="55"/>
      <c r="AT2900" s="19" t="s">
        <v>224</v>
      </c>
      <c r="AU2900" s="19" t="s">
        <v>79</v>
      </c>
    </row>
    <row r="2901" spans="2:65" s="11" customFormat="1" ht="22.9" customHeight="1">
      <c r="B2901" s="121"/>
      <c r="D2901" s="122" t="s">
        <v>68</v>
      </c>
      <c r="E2901" s="131" t="s">
        <v>5145</v>
      </c>
      <c r="F2901" s="131" t="s">
        <v>5146</v>
      </c>
      <c r="I2901" s="124"/>
      <c r="J2901" s="132">
        <f>BK2901</f>
        <v>0</v>
      </c>
      <c r="L2901" s="121"/>
      <c r="M2901" s="126"/>
      <c r="P2901" s="127">
        <f>SUM(P2902:P2929)</f>
        <v>0</v>
      </c>
      <c r="R2901" s="127">
        <f>SUM(R2902:R2929)</f>
        <v>0</v>
      </c>
      <c r="T2901" s="128">
        <f>SUM(T2902:T2929)</f>
        <v>0</v>
      </c>
      <c r="AR2901" s="122" t="s">
        <v>79</v>
      </c>
      <c r="AT2901" s="129" t="s">
        <v>68</v>
      </c>
      <c r="AU2901" s="129" t="s">
        <v>77</v>
      </c>
      <c r="AY2901" s="122" t="s">
        <v>212</v>
      </c>
      <c r="BK2901" s="130">
        <f>SUM(BK2902:BK2929)</f>
        <v>0</v>
      </c>
    </row>
    <row r="2902" spans="2:65" s="1" customFormat="1" ht="24.2" customHeight="1">
      <c r="B2902" s="34"/>
      <c r="C2902" s="133" t="s">
        <v>5147</v>
      </c>
      <c r="D2902" s="133" t="s">
        <v>215</v>
      </c>
      <c r="E2902" s="134" t="s">
        <v>5148</v>
      </c>
      <c r="F2902" s="135" t="s">
        <v>5149</v>
      </c>
      <c r="G2902" s="136" t="s">
        <v>495</v>
      </c>
      <c r="H2902" s="137">
        <v>125</v>
      </c>
      <c r="I2902" s="138"/>
      <c r="J2902" s="139">
        <f>ROUND(I2902*H2902,2)</f>
        <v>0</v>
      </c>
      <c r="K2902" s="135" t="s">
        <v>245</v>
      </c>
      <c r="L2902" s="34"/>
      <c r="M2902" s="140" t="s">
        <v>19</v>
      </c>
      <c r="N2902" s="141" t="s">
        <v>40</v>
      </c>
      <c r="P2902" s="142">
        <f>O2902*H2902</f>
        <v>0</v>
      </c>
      <c r="Q2902" s="142">
        <v>0</v>
      </c>
      <c r="R2902" s="142">
        <f>Q2902*H2902</f>
        <v>0</v>
      </c>
      <c r="S2902" s="142">
        <v>0</v>
      </c>
      <c r="T2902" s="143">
        <f>S2902*H2902</f>
        <v>0</v>
      </c>
      <c r="AR2902" s="144" t="s">
        <v>316</v>
      </c>
      <c r="AT2902" s="144" t="s">
        <v>215</v>
      </c>
      <c r="AU2902" s="144" t="s">
        <v>79</v>
      </c>
      <c r="AY2902" s="19" t="s">
        <v>212</v>
      </c>
      <c r="BE2902" s="145">
        <f>IF(N2902="základní",J2902,0)</f>
        <v>0</v>
      </c>
      <c r="BF2902" s="145">
        <f>IF(N2902="snížená",J2902,0)</f>
        <v>0</v>
      </c>
      <c r="BG2902" s="145">
        <f>IF(N2902="zákl. přenesená",J2902,0)</f>
        <v>0</v>
      </c>
      <c r="BH2902" s="145">
        <f>IF(N2902="sníž. přenesená",J2902,0)</f>
        <v>0</v>
      </c>
      <c r="BI2902" s="145">
        <f>IF(N2902="nulová",J2902,0)</f>
        <v>0</v>
      </c>
      <c r="BJ2902" s="19" t="s">
        <v>77</v>
      </c>
      <c r="BK2902" s="145">
        <f>ROUND(I2902*H2902,2)</f>
        <v>0</v>
      </c>
      <c r="BL2902" s="19" t="s">
        <v>316</v>
      </c>
      <c r="BM2902" s="144" t="s">
        <v>5150</v>
      </c>
    </row>
    <row r="2903" spans="2:65" s="1" customFormat="1" ht="126.75">
      <c r="B2903" s="34"/>
      <c r="D2903" s="150" t="s">
        <v>224</v>
      </c>
      <c r="F2903" s="151" t="s">
        <v>5151</v>
      </c>
      <c r="I2903" s="148"/>
      <c r="L2903" s="34"/>
      <c r="M2903" s="149"/>
      <c r="T2903" s="55"/>
      <c r="AT2903" s="19" t="s">
        <v>224</v>
      </c>
      <c r="AU2903" s="19" t="s">
        <v>79</v>
      </c>
    </row>
    <row r="2904" spans="2:65" s="14" customFormat="1">
      <c r="B2904" s="170"/>
      <c r="D2904" s="150" t="s">
        <v>226</v>
      </c>
      <c r="E2904" s="171" t="s">
        <v>19</v>
      </c>
      <c r="F2904" s="172" t="s">
        <v>5152</v>
      </c>
      <c r="H2904" s="171" t="s">
        <v>19</v>
      </c>
      <c r="I2904" s="173"/>
      <c r="L2904" s="170"/>
      <c r="M2904" s="174"/>
      <c r="T2904" s="175"/>
      <c r="AT2904" s="171" t="s">
        <v>226</v>
      </c>
      <c r="AU2904" s="171" t="s">
        <v>79</v>
      </c>
      <c r="AV2904" s="14" t="s">
        <v>77</v>
      </c>
      <c r="AW2904" s="14" t="s">
        <v>31</v>
      </c>
      <c r="AX2904" s="14" t="s">
        <v>69</v>
      </c>
      <c r="AY2904" s="171" t="s">
        <v>212</v>
      </c>
    </row>
    <row r="2905" spans="2:65" s="14" customFormat="1" ht="22.5">
      <c r="B2905" s="170"/>
      <c r="D2905" s="150" t="s">
        <v>226</v>
      </c>
      <c r="E2905" s="171" t="s">
        <v>19</v>
      </c>
      <c r="F2905" s="172" t="s">
        <v>5153</v>
      </c>
      <c r="H2905" s="171" t="s">
        <v>19</v>
      </c>
      <c r="I2905" s="173"/>
      <c r="L2905" s="170"/>
      <c r="M2905" s="174"/>
      <c r="T2905" s="175"/>
      <c r="AT2905" s="171" t="s">
        <v>226</v>
      </c>
      <c r="AU2905" s="171" t="s">
        <v>79</v>
      </c>
      <c r="AV2905" s="14" t="s">
        <v>77</v>
      </c>
      <c r="AW2905" s="14" t="s">
        <v>31</v>
      </c>
      <c r="AX2905" s="14" t="s">
        <v>69</v>
      </c>
      <c r="AY2905" s="171" t="s">
        <v>212</v>
      </c>
    </row>
    <row r="2906" spans="2:65" s="12" customFormat="1">
      <c r="B2906" s="152"/>
      <c r="D2906" s="150" t="s">
        <v>226</v>
      </c>
      <c r="E2906" s="153" t="s">
        <v>19</v>
      </c>
      <c r="F2906" s="154" t="s">
        <v>5154</v>
      </c>
      <c r="H2906" s="155">
        <v>115</v>
      </c>
      <c r="I2906" s="156"/>
      <c r="L2906" s="152"/>
      <c r="M2906" s="157"/>
      <c r="T2906" s="158"/>
      <c r="AT2906" s="153" t="s">
        <v>226</v>
      </c>
      <c r="AU2906" s="153" t="s">
        <v>79</v>
      </c>
      <c r="AV2906" s="12" t="s">
        <v>79</v>
      </c>
      <c r="AW2906" s="12" t="s">
        <v>31</v>
      </c>
      <c r="AX2906" s="12" t="s">
        <v>69</v>
      </c>
      <c r="AY2906" s="153" t="s">
        <v>212</v>
      </c>
    </row>
    <row r="2907" spans="2:65" s="12" customFormat="1">
      <c r="B2907" s="152"/>
      <c r="D2907" s="150" t="s">
        <v>226</v>
      </c>
      <c r="E2907" s="153" t="s">
        <v>19</v>
      </c>
      <c r="F2907" s="154" t="s">
        <v>5155</v>
      </c>
      <c r="H2907" s="155">
        <v>10</v>
      </c>
      <c r="I2907" s="156"/>
      <c r="L2907" s="152"/>
      <c r="M2907" s="157"/>
      <c r="T2907" s="158"/>
      <c r="AT2907" s="153" t="s">
        <v>226</v>
      </c>
      <c r="AU2907" s="153" t="s">
        <v>79</v>
      </c>
      <c r="AV2907" s="12" t="s">
        <v>79</v>
      </c>
      <c r="AW2907" s="12" t="s">
        <v>31</v>
      </c>
      <c r="AX2907" s="12" t="s">
        <v>69</v>
      </c>
      <c r="AY2907" s="153" t="s">
        <v>212</v>
      </c>
    </row>
    <row r="2908" spans="2:65" s="13" customFormat="1">
      <c r="B2908" s="159"/>
      <c r="D2908" s="150" t="s">
        <v>226</v>
      </c>
      <c r="E2908" s="160" t="s">
        <v>19</v>
      </c>
      <c r="F2908" s="161" t="s">
        <v>228</v>
      </c>
      <c r="H2908" s="162">
        <v>125</v>
      </c>
      <c r="I2908" s="163"/>
      <c r="L2908" s="159"/>
      <c r="M2908" s="164"/>
      <c r="T2908" s="165"/>
      <c r="AT2908" s="160" t="s">
        <v>226</v>
      </c>
      <c r="AU2908" s="160" t="s">
        <v>79</v>
      </c>
      <c r="AV2908" s="13" t="s">
        <v>229</v>
      </c>
      <c r="AW2908" s="13" t="s">
        <v>31</v>
      </c>
      <c r="AX2908" s="13" t="s">
        <v>77</v>
      </c>
      <c r="AY2908" s="160" t="s">
        <v>212</v>
      </c>
    </row>
    <row r="2909" spans="2:65" s="1" customFormat="1" ht="24.2" customHeight="1">
      <c r="B2909" s="34"/>
      <c r="C2909" s="133" t="s">
        <v>5156</v>
      </c>
      <c r="D2909" s="133" t="s">
        <v>215</v>
      </c>
      <c r="E2909" s="134" t="s">
        <v>5157</v>
      </c>
      <c r="F2909" s="135" t="s">
        <v>5158</v>
      </c>
      <c r="G2909" s="136" t="s">
        <v>495</v>
      </c>
      <c r="H2909" s="137">
        <v>105</v>
      </c>
      <c r="I2909" s="138"/>
      <c r="J2909" s="139">
        <f>ROUND(I2909*H2909,2)</f>
        <v>0</v>
      </c>
      <c r="K2909" s="135" t="s">
        <v>245</v>
      </c>
      <c r="L2909" s="34"/>
      <c r="M2909" s="140" t="s">
        <v>19</v>
      </c>
      <c r="N2909" s="141" t="s">
        <v>40</v>
      </c>
      <c r="P2909" s="142">
        <f>O2909*H2909</f>
        <v>0</v>
      </c>
      <c r="Q2909" s="142">
        <v>0</v>
      </c>
      <c r="R2909" s="142">
        <f>Q2909*H2909</f>
        <v>0</v>
      </c>
      <c r="S2909" s="142">
        <v>0</v>
      </c>
      <c r="T2909" s="143">
        <f>S2909*H2909</f>
        <v>0</v>
      </c>
      <c r="AR2909" s="144" t="s">
        <v>316</v>
      </c>
      <c r="AT2909" s="144" t="s">
        <v>215</v>
      </c>
      <c r="AU2909" s="144" t="s">
        <v>79</v>
      </c>
      <c r="AY2909" s="19" t="s">
        <v>212</v>
      </c>
      <c r="BE2909" s="145">
        <f>IF(N2909="základní",J2909,0)</f>
        <v>0</v>
      </c>
      <c r="BF2909" s="145">
        <f>IF(N2909="snížená",J2909,0)</f>
        <v>0</v>
      </c>
      <c r="BG2909" s="145">
        <f>IF(N2909="zákl. přenesená",J2909,0)</f>
        <v>0</v>
      </c>
      <c r="BH2909" s="145">
        <f>IF(N2909="sníž. přenesená",J2909,0)</f>
        <v>0</v>
      </c>
      <c r="BI2909" s="145">
        <f>IF(N2909="nulová",J2909,0)</f>
        <v>0</v>
      </c>
      <c r="BJ2909" s="19" t="s">
        <v>77</v>
      </c>
      <c r="BK2909" s="145">
        <f>ROUND(I2909*H2909,2)</f>
        <v>0</v>
      </c>
      <c r="BL2909" s="19" t="s">
        <v>316</v>
      </c>
      <c r="BM2909" s="144" t="s">
        <v>5159</v>
      </c>
    </row>
    <row r="2910" spans="2:65" s="1" customFormat="1" ht="78">
      <c r="B2910" s="34"/>
      <c r="D2910" s="150" t="s">
        <v>224</v>
      </c>
      <c r="F2910" s="151" t="s">
        <v>5160</v>
      </c>
      <c r="I2910" s="148"/>
      <c r="L2910" s="34"/>
      <c r="M2910" s="149"/>
      <c r="T2910" s="55"/>
      <c r="AT2910" s="19" t="s">
        <v>224</v>
      </c>
      <c r="AU2910" s="19" t="s">
        <v>79</v>
      </c>
    </row>
    <row r="2911" spans="2:65" s="14" customFormat="1">
      <c r="B2911" s="170"/>
      <c r="D2911" s="150" t="s">
        <v>226</v>
      </c>
      <c r="E2911" s="171" t="s">
        <v>19</v>
      </c>
      <c r="F2911" s="172" t="s">
        <v>5161</v>
      </c>
      <c r="H2911" s="171" t="s">
        <v>19</v>
      </c>
      <c r="I2911" s="173"/>
      <c r="L2911" s="170"/>
      <c r="M2911" s="174"/>
      <c r="T2911" s="175"/>
      <c r="AT2911" s="171" t="s">
        <v>226</v>
      </c>
      <c r="AU2911" s="171" t="s">
        <v>79</v>
      </c>
      <c r="AV2911" s="14" t="s">
        <v>77</v>
      </c>
      <c r="AW2911" s="14" t="s">
        <v>31</v>
      </c>
      <c r="AX2911" s="14" t="s">
        <v>69</v>
      </c>
      <c r="AY2911" s="171" t="s">
        <v>212</v>
      </c>
    </row>
    <row r="2912" spans="2:65" s="14" customFormat="1" ht="22.5">
      <c r="B2912" s="170"/>
      <c r="D2912" s="150" t="s">
        <v>226</v>
      </c>
      <c r="E2912" s="171" t="s">
        <v>19</v>
      </c>
      <c r="F2912" s="172" t="s">
        <v>5162</v>
      </c>
      <c r="H2912" s="171" t="s">
        <v>19</v>
      </c>
      <c r="I2912" s="173"/>
      <c r="L2912" s="170"/>
      <c r="M2912" s="174"/>
      <c r="T2912" s="175"/>
      <c r="AT2912" s="171" t="s">
        <v>226</v>
      </c>
      <c r="AU2912" s="171" t="s">
        <v>79</v>
      </c>
      <c r="AV2912" s="14" t="s">
        <v>77</v>
      </c>
      <c r="AW2912" s="14" t="s">
        <v>31</v>
      </c>
      <c r="AX2912" s="14" t="s">
        <v>69</v>
      </c>
      <c r="AY2912" s="171" t="s">
        <v>212</v>
      </c>
    </row>
    <row r="2913" spans="2:65" s="12" customFormat="1">
      <c r="B2913" s="152"/>
      <c r="D2913" s="150" t="s">
        <v>226</v>
      </c>
      <c r="E2913" s="153" t="s">
        <v>19</v>
      </c>
      <c r="F2913" s="154" t="s">
        <v>5163</v>
      </c>
      <c r="H2913" s="155">
        <v>95</v>
      </c>
      <c r="I2913" s="156"/>
      <c r="L2913" s="152"/>
      <c r="M2913" s="157"/>
      <c r="T2913" s="158"/>
      <c r="AT2913" s="153" t="s">
        <v>226</v>
      </c>
      <c r="AU2913" s="153" t="s">
        <v>79</v>
      </c>
      <c r="AV2913" s="12" t="s">
        <v>79</v>
      </c>
      <c r="AW2913" s="12" t="s">
        <v>31</v>
      </c>
      <c r="AX2913" s="12" t="s">
        <v>69</v>
      </c>
      <c r="AY2913" s="153" t="s">
        <v>212</v>
      </c>
    </row>
    <row r="2914" spans="2:65" s="12" customFormat="1">
      <c r="B2914" s="152"/>
      <c r="D2914" s="150" t="s">
        <v>226</v>
      </c>
      <c r="E2914" s="153" t="s">
        <v>19</v>
      </c>
      <c r="F2914" s="154" t="s">
        <v>5164</v>
      </c>
      <c r="H2914" s="155">
        <v>10</v>
      </c>
      <c r="I2914" s="156"/>
      <c r="L2914" s="152"/>
      <c r="M2914" s="157"/>
      <c r="T2914" s="158"/>
      <c r="AT2914" s="153" t="s">
        <v>226</v>
      </c>
      <c r="AU2914" s="153" t="s">
        <v>79</v>
      </c>
      <c r="AV2914" s="12" t="s">
        <v>79</v>
      </c>
      <c r="AW2914" s="12" t="s">
        <v>31</v>
      </c>
      <c r="AX2914" s="12" t="s">
        <v>69</v>
      </c>
      <c r="AY2914" s="153" t="s">
        <v>212</v>
      </c>
    </row>
    <row r="2915" spans="2:65" s="13" customFormat="1">
      <c r="B2915" s="159"/>
      <c r="D2915" s="150" t="s">
        <v>226</v>
      </c>
      <c r="E2915" s="160" t="s">
        <v>19</v>
      </c>
      <c r="F2915" s="161" t="s">
        <v>228</v>
      </c>
      <c r="H2915" s="162">
        <v>105</v>
      </c>
      <c r="I2915" s="163"/>
      <c r="L2915" s="159"/>
      <c r="M2915" s="164"/>
      <c r="T2915" s="165"/>
      <c r="AT2915" s="160" t="s">
        <v>226</v>
      </c>
      <c r="AU2915" s="160" t="s">
        <v>79</v>
      </c>
      <c r="AV2915" s="13" t="s">
        <v>229</v>
      </c>
      <c r="AW2915" s="13" t="s">
        <v>31</v>
      </c>
      <c r="AX2915" s="13" t="s">
        <v>77</v>
      </c>
      <c r="AY2915" s="160" t="s">
        <v>212</v>
      </c>
    </row>
    <row r="2916" spans="2:65" s="1" customFormat="1" ht="16.5" customHeight="1">
      <c r="B2916" s="34"/>
      <c r="C2916" s="133" t="s">
        <v>5165</v>
      </c>
      <c r="D2916" s="133" t="s">
        <v>215</v>
      </c>
      <c r="E2916" s="134" t="s">
        <v>5166</v>
      </c>
      <c r="F2916" s="135" t="s">
        <v>5167</v>
      </c>
      <c r="G2916" s="136" t="s">
        <v>495</v>
      </c>
      <c r="H2916" s="137">
        <v>421.18700000000001</v>
      </c>
      <c r="I2916" s="138"/>
      <c r="J2916" s="139">
        <f>ROUND(I2916*H2916,2)</f>
        <v>0</v>
      </c>
      <c r="K2916" s="135" t="s">
        <v>245</v>
      </c>
      <c r="L2916" s="34"/>
      <c r="M2916" s="140" t="s">
        <v>19</v>
      </c>
      <c r="N2916" s="141" t="s">
        <v>40</v>
      </c>
      <c r="P2916" s="142">
        <f>O2916*H2916</f>
        <v>0</v>
      </c>
      <c r="Q2916" s="142">
        <v>0</v>
      </c>
      <c r="R2916" s="142">
        <f>Q2916*H2916</f>
        <v>0</v>
      </c>
      <c r="S2916" s="142">
        <v>0</v>
      </c>
      <c r="T2916" s="143">
        <f>S2916*H2916</f>
        <v>0</v>
      </c>
      <c r="AR2916" s="144" t="s">
        <v>316</v>
      </c>
      <c r="AT2916" s="144" t="s">
        <v>215</v>
      </c>
      <c r="AU2916" s="144" t="s">
        <v>79</v>
      </c>
      <c r="AY2916" s="19" t="s">
        <v>212</v>
      </c>
      <c r="BE2916" s="145">
        <f>IF(N2916="základní",J2916,0)</f>
        <v>0</v>
      </c>
      <c r="BF2916" s="145">
        <f>IF(N2916="snížená",J2916,0)</f>
        <v>0</v>
      </c>
      <c r="BG2916" s="145">
        <f>IF(N2916="zákl. přenesená",J2916,0)</f>
        <v>0</v>
      </c>
      <c r="BH2916" s="145">
        <f>IF(N2916="sníž. přenesená",J2916,0)</f>
        <v>0</v>
      </c>
      <c r="BI2916" s="145">
        <f>IF(N2916="nulová",J2916,0)</f>
        <v>0</v>
      </c>
      <c r="BJ2916" s="19" t="s">
        <v>77</v>
      </c>
      <c r="BK2916" s="145">
        <f>ROUND(I2916*H2916,2)</f>
        <v>0</v>
      </c>
      <c r="BL2916" s="19" t="s">
        <v>316</v>
      </c>
      <c r="BM2916" s="144" t="s">
        <v>5168</v>
      </c>
    </row>
    <row r="2917" spans="2:65" s="1" customFormat="1" ht="29.25">
      <c r="B2917" s="34"/>
      <c r="D2917" s="150" t="s">
        <v>224</v>
      </c>
      <c r="F2917" s="151" t="s">
        <v>5169</v>
      </c>
      <c r="I2917" s="148"/>
      <c r="L2917" s="34"/>
      <c r="M2917" s="149"/>
      <c r="T2917" s="55"/>
      <c r="AT2917" s="19" t="s">
        <v>224</v>
      </c>
      <c r="AU2917" s="19" t="s">
        <v>79</v>
      </c>
    </row>
    <row r="2918" spans="2:65" s="14" customFormat="1">
      <c r="B2918" s="170"/>
      <c r="D2918" s="150" t="s">
        <v>226</v>
      </c>
      <c r="E2918" s="171" t="s">
        <v>19</v>
      </c>
      <c r="F2918" s="172" t="s">
        <v>5170</v>
      </c>
      <c r="H2918" s="171" t="s">
        <v>19</v>
      </c>
      <c r="I2918" s="173"/>
      <c r="L2918" s="170"/>
      <c r="M2918" s="174"/>
      <c r="T2918" s="175"/>
      <c r="AT2918" s="171" t="s">
        <v>226</v>
      </c>
      <c r="AU2918" s="171" t="s">
        <v>79</v>
      </c>
      <c r="AV2918" s="14" t="s">
        <v>77</v>
      </c>
      <c r="AW2918" s="14" t="s">
        <v>31</v>
      </c>
      <c r="AX2918" s="14" t="s">
        <v>69</v>
      </c>
      <c r="AY2918" s="171" t="s">
        <v>212</v>
      </c>
    </row>
    <row r="2919" spans="2:65" s="14" customFormat="1">
      <c r="B2919" s="170"/>
      <c r="D2919" s="150" t="s">
        <v>226</v>
      </c>
      <c r="E2919" s="171" t="s">
        <v>19</v>
      </c>
      <c r="F2919" s="172" t="s">
        <v>5171</v>
      </c>
      <c r="H2919" s="171" t="s">
        <v>19</v>
      </c>
      <c r="I2919" s="173"/>
      <c r="L2919" s="170"/>
      <c r="M2919" s="174"/>
      <c r="T2919" s="175"/>
      <c r="AT2919" s="171" t="s">
        <v>226</v>
      </c>
      <c r="AU2919" s="171" t="s">
        <v>79</v>
      </c>
      <c r="AV2919" s="14" t="s">
        <v>77</v>
      </c>
      <c r="AW2919" s="14" t="s">
        <v>31</v>
      </c>
      <c r="AX2919" s="14" t="s">
        <v>69</v>
      </c>
      <c r="AY2919" s="171" t="s">
        <v>212</v>
      </c>
    </row>
    <row r="2920" spans="2:65" s="12" customFormat="1">
      <c r="B2920" s="152"/>
      <c r="D2920" s="150" t="s">
        <v>226</v>
      </c>
      <c r="E2920" s="153" t="s">
        <v>19</v>
      </c>
      <c r="F2920" s="154" t="s">
        <v>5172</v>
      </c>
      <c r="H2920" s="155">
        <v>197.495</v>
      </c>
      <c r="I2920" s="156"/>
      <c r="L2920" s="152"/>
      <c r="M2920" s="157"/>
      <c r="T2920" s="158"/>
      <c r="AT2920" s="153" t="s">
        <v>226</v>
      </c>
      <c r="AU2920" s="153" t="s">
        <v>79</v>
      </c>
      <c r="AV2920" s="12" t="s">
        <v>79</v>
      </c>
      <c r="AW2920" s="12" t="s">
        <v>31</v>
      </c>
      <c r="AX2920" s="12" t="s">
        <v>69</v>
      </c>
      <c r="AY2920" s="153" t="s">
        <v>212</v>
      </c>
    </row>
    <row r="2921" spans="2:65" s="12" customFormat="1">
      <c r="B2921" s="152"/>
      <c r="D2921" s="150" t="s">
        <v>226</v>
      </c>
      <c r="E2921" s="153" t="s">
        <v>19</v>
      </c>
      <c r="F2921" s="154" t="s">
        <v>5173</v>
      </c>
      <c r="H2921" s="155">
        <v>8.5500000000000007</v>
      </c>
      <c r="I2921" s="156"/>
      <c r="L2921" s="152"/>
      <c r="M2921" s="157"/>
      <c r="T2921" s="158"/>
      <c r="AT2921" s="153" t="s">
        <v>226</v>
      </c>
      <c r="AU2921" s="153" t="s">
        <v>79</v>
      </c>
      <c r="AV2921" s="12" t="s">
        <v>79</v>
      </c>
      <c r="AW2921" s="12" t="s">
        <v>31</v>
      </c>
      <c r="AX2921" s="12" t="s">
        <v>69</v>
      </c>
      <c r="AY2921" s="153" t="s">
        <v>212</v>
      </c>
    </row>
    <row r="2922" spans="2:65" s="12" customFormat="1">
      <c r="B2922" s="152"/>
      <c r="D2922" s="150" t="s">
        <v>226</v>
      </c>
      <c r="E2922" s="153" t="s">
        <v>19</v>
      </c>
      <c r="F2922" s="154" t="s">
        <v>5174</v>
      </c>
      <c r="H2922" s="155">
        <v>4.3680000000000003</v>
      </c>
      <c r="I2922" s="156"/>
      <c r="L2922" s="152"/>
      <c r="M2922" s="157"/>
      <c r="T2922" s="158"/>
      <c r="AT2922" s="153" t="s">
        <v>226</v>
      </c>
      <c r="AU2922" s="153" t="s">
        <v>79</v>
      </c>
      <c r="AV2922" s="12" t="s">
        <v>79</v>
      </c>
      <c r="AW2922" s="12" t="s">
        <v>31</v>
      </c>
      <c r="AX2922" s="12" t="s">
        <v>69</v>
      </c>
      <c r="AY2922" s="153" t="s">
        <v>212</v>
      </c>
    </row>
    <row r="2923" spans="2:65" s="15" customFormat="1">
      <c r="B2923" s="176"/>
      <c r="D2923" s="150" t="s">
        <v>226</v>
      </c>
      <c r="E2923" s="177" t="s">
        <v>19</v>
      </c>
      <c r="F2923" s="178" t="s">
        <v>455</v>
      </c>
      <c r="H2923" s="179">
        <v>210.41300000000001</v>
      </c>
      <c r="I2923" s="180"/>
      <c r="L2923" s="176"/>
      <c r="M2923" s="181"/>
      <c r="T2923" s="182"/>
      <c r="AT2923" s="177" t="s">
        <v>226</v>
      </c>
      <c r="AU2923" s="177" t="s">
        <v>79</v>
      </c>
      <c r="AV2923" s="15" t="s">
        <v>236</v>
      </c>
      <c r="AW2923" s="15" t="s">
        <v>31</v>
      </c>
      <c r="AX2923" s="15" t="s">
        <v>69</v>
      </c>
      <c r="AY2923" s="177" t="s">
        <v>212</v>
      </c>
    </row>
    <row r="2924" spans="2:65" s="14" customFormat="1">
      <c r="B2924" s="170"/>
      <c r="D2924" s="150" t="s">
        <v>226</v>
      </c>
      <c r="E2924" s="171" t="s">
        <v>19</v>
      </c>
      <c r="F2924" s="172" t="s">
        <v>5175</v>
      </c>
      <c r="H2924" s="171" t="s">
        <v>19</v>
      </c>
      <c r="I2924" s="173"/>
      <c r="L2924" s="170"/>
      <c r="M2924" s="174"/>
      <c r="T2924" s="175"/>
      <c r="AT2924" s="171" t="s">
        <v>226</v>
      </c>
      <c r="AU2924" s="171" t="s">
        <v>79</v>
      </c>
      <c r="AV2924" s="14" t="s">
        <v>77</v>
      </c>
      <c r="AW2924" s="14" t="s">
        <v>31</v>
      </c>
      <c r="AX2924" s="14" t="s">
        <v>69</v>
      </c>
      <c r="AY2924" s="171" t="s">
        <v>212</v>
      </c>
    </row>
    <row r="2925" spans="2:65" s="12" customFormat="1">
      <c r="B2925" s="152"/>
      <c r="D2925" s="150" t="s">
        <v>226</v>
      </c>
      <c r="E2925" s="153" t="s">
        <v>19</v>
      </c>
      <c r="F2925" s="154" t="s">
        <v>5176</v>
      </c>
      <c r="H2925" s="155">
        <v>202.518</v>
      </c>
      <c r="I2925" s="156"/>
      <c r="L2925" s="152"/>
      <c r="M2925" s="157"/>
      <c r="T2925" s="158"/>
      <c r="AT2925" s="153" t="s">
        <v>226</v>
      </c>
      <c r="AU2925" s="153" t="s">
        <v>79</v>
      </c>
      <c r="AV2925" s="12" t="s">
        <v>79</v>
      </c>
      <c r="AW2925" s="12" t="s">
        <v>31</v>
      </c>
      <c r="AX2925" s="12" t="s">
        <v>69</v>
      </c>
      <c r="AY2925" s="153" t="s">
        <v>212</v>
      </c>
    </row>
    <row r="2926" spans="2:65" s="12" customFormat="1">
      <c r="B2926" s="152"/>
      <c r="D2926" s="150" t="s">
        <v>226</v>
      </c>
      <c r="E2926" s="153" t="s">
        <v>19</v>
      </c>
      <c r="F2926" s="154" t="s">
        <v>5177</v>
      </c>
      <c r="H2926" s="155">
        <v>3.8879999999999999</v>
      </c>
      <c r="I2926" s="156"/>
      <c r="L2926" s="152"/>
      <c r="M2926" s="157"/>
      <c r="T2926" s="158"/>
      <c r="AT2926" s="153" t="s">
        <v>226</v>
      </c>
      <c r="AU2926" s="153" t="s">
        <v>79</v>
      </c>
      <c r="AV2926" s="12" t="s">
        <v>79</v>
      </c>
      <c r="AW2926" s="12" t="s">
        <v>31</v>
      </c>
      <c r="AX2926" s="12" t="s">
        <v>69</v>
      </c>
      <c r="AY2926" s="153" t="s">
        <v>212</v>
      </c>
    </row>
    <row r="2927" spans="2:65" s="12" customFormat="1">
      <c r="B2927" s="152"/>
      <c r="D2927" s="150" t="s">
        <v>226</v>
      </c>
      <c r="E2927" s="153" t="s">
        <v>19</v>
      </c>
      <c r="F2927" s="154" t="s">
        <v>5174</v>
      </c>
      <c r="H2927" s="155">
        <v>4.3680000000000003</v>
      </c>
      <c r="I2927" s="156"/>
      <c r="L2927" s="152"/>
      <c r="M2927" s="157"/>
      <c r="T2927" s="158"/>
      <c r="AT2927" s="153" t="s">
        <v>226</v>
      </c>
      <c r="AU2927" s="153" t="s">
        <v>79</v>
      </c>
      <c r="AV2927" s="12" t="s">
        <v>79</v>
      </c>
      <c r="AW2927" s="12" t="s">
        <v>31</v>
      </c>
      <c r="AX2927" s="12" t="s">
        <v>69</v>
      </c>
      <c r="AY2927" s="153" t="s">
        <v>212</v>
      </c>
    </row>
    <row r="2928" spans="2:65" s="15" customFormat="1">
      <c r="B2928" s="176"/>
      <c r="D2928" s="150" t="s">
        <v>226</v>
      </c>
      <c r="E2928" s="177" t="s">
        <v>19</v>
      </c>
      <c r="F2928" s="178" t="s">
        <v>455</v>
      </c>
      <c r="H2928" s="179">
        <v>210.774</v>
      </c>
      <c r="I2928" s="180"/>
      <c r="L2928" s="176"/>
      <c r="M2928" s="181"/>
      <c r="T2928" s="182"/>
      <c r="AT2928" s="177" t="s">
        <v>226</v>
      </c>
      <c r="AU2928" s="177" t="s">
        <v>79</v>
      </c>
      <c r="AV2928" s="15" t="s">
        <v>236</v>
      </c>
      <c r="AW2928" s="15" t="s">
        <v>31</v>
      </c>
      <c r="AX2928" s="15" t="s">
        <v>69</v>
      </c>
      <c r="AY2928" s="177" t="s">
        <v>212</v>
      </c>
    </row>
    <row r="2929" spans="2:65" s="13" customFormat="1">
      <c r="B2929" s="159"/>
      <c r="D2929" s="150" t="s">
        <v>226</v>
      </c>
      <c r="E2929" s="160" t="s">
        <v>19</v>
      </c>
      <c r="F2929" s="161" t="s">
        <v>228</v>
      </c>
      <c r="H2929" s="162">
        <v>421.18700000000001</v>
      </c>
      <c r="I2929" s="163"/>
      <c r="L2929" s="159"/>
      <c r="M2929" s="164"/>
      <c r="T2929" s="165"/>
      <c r="AT2929" s="160" t="s">
        <v>226</v>
      </c>
      <c r="AU2929" s="160" t="s">
        <v>79</v>
      </c>
      <c r="AV2929" s="13" t="s">
        <v>229</v>
      </c>
      <c r="AW2929" s="13" t="s">
        <v>31</v>
      </c>
      <c r="AX2929" s="13" t="s">
        <v>77</v>
      </c>
      <c r="AY2929" s="160" t="s">
        <v>212</v>
      </c>
    </row>
    <row r="2930" spans="2:65" s="11" customFormat="1" ht="22.9" customHeight="1">
      <c r="B2930" s="121"/>
      <c r="D2930" s="122" t="s">
        <v>68</v>
      </c>
      <c r="E2930" s="131" t="s">
        <v>5178</v>
      </c>
      <c r="F2930" s="131" t="s">
        <v>5179</v>
      </c>
      <c r="I2930" s="124"/>
      <c r="J2930" s="132">
        <f>BK2930</f>
        <v>0</v>
      </c>
      <c r="L2930" s="121"/>
      <c r="M2930" s="126"/>
      <c r="P2930" s="127">
        <f>SUM(P2931:P3101)</f>
        <v>0</v>
      </c>
      <c r="R2930" s="127">
        <f>SUM(R2931:R3101)</f>
        <v>8.6053399099999996</v>
      </c>
      <c r="T2930" s="128">
        <f>SUM(T2931:T3101)</f>
        <v>0.255</v>
      </c>
      <c r="AR2930" s="122" t="s">
        <v>79</v>
      </c>
      <c r="AT2930" s="129" t="s">
        <v>68</v>
      </c>
      <c r="AU2930" s="129" t="s">
        <v>77</v>
      </c>
      <c r="AY2930" s="122" t="s">
        <v>212</v>
      </c>
      <c r="BK2930" s="130">
        <f>SUM(BK2931:BK3101)</f>
        <v>0</v>
      </c>
    </row>
    <row r="2931" spans="2:65" s="1" customFormat="1" ht="16.5" customHeight="1">
      <c r="B2931" s="34"/>
      <c r="C2931" s="133" t="s">
        <v>5180</v>
      </c>
      <c r="D2931" s="133" t="s">
        <v>215</v>
      </c>
      <c r="E2931" s="134" t="s">
        <v>5181</v>
      </c>
      <c r="F2931" s="135" t="s">
        <v>5182</v>
      </c>
      <c r="G2931" s="136" t="s">
        <v>495</v>
      </c>
      <c r="H2931" s="137">
        <v>19547.45</v>
      </c>
      <c r="I2931" s="138"/>
      <c r="J2931" s="139">
        <f>ROUND(I2931*H2931,2)</f>
        <v>0</v>
      </c>
      <c r="K2931" s="135" t="s">
        <v>219</v>
      </c>
      <c r="L2931" s="34"/>
      <c r="M2931" s="140" t="s">
        <v>19</v>
      </c>
      <c r="N2931" s="141" t="s">
        <v>40</v>
      </c>
      <c r="P2931" s="142">
        <f>O2931*H2931</f>
        <v>0</v>
      </c>
      <c r="Q2931" s="142">
        <v>0</v>
      </c>
      <c r="R2931" s="142">
        <f>Q2931*H2931</f>
        <v>0</v>
      </c>
      <c r="S2931" s="142">
        <v>0</v>
      </c>
      <c r="T2931" s="143">
        <f>S2931*H2931</f>
        <v>0</v>
      </c>
      <c r="AR2931" s="144" t="s">
        <v>316</v>
      </c>
      <c r="AT2931" s="144" t="s">
        <v>215</v>
      </c>
      <c r="AU2931" s="144" t="s">
        <v>79</v>
      </c>
      <c r="AY2931" s="19" t="s">
        <v>212</v>
      </c>
      <c r="BE2931" s="145">
        <f>IF(N2931="základní",J2931,0)</f>
        <v>0</v>
      </c>
      <c r="BF2931" s="145">
        <f>IF(N2931="snížená",J2931,0)</f>
        <v>0</v>
      </c>
      <c r="BG2931" s="145">
        <f>IF(N2931="zákl. přenesená",J2931,0)</f>
        <v>0</v>
      </c>
      <c r="BH2931" s="145">
        <f>IF(N2931="sníž. přenesená",J2931,0)</f>
        <v>0</v>
      </c>
      <c r="BI2931" s="145">
        <f>IF(N2931="nulová",J2931,0)</f>
        <v>0</v>
      </c>
      <c r="BJ2931" s="19" t="s">
        <v>77</v>
      </c>
      <c r="BK2931" s="145">
        <f>ROUND(I2931*H2931,2)</f>
        <v>0</v>
      </c>
      <c r="BL2931" s="19" t="s">
        <v>316</v>
      </c>
      <c r="BM2931" s="144" t="s">
        <v>5183</v>
      </c>
    </row>
    <row r="2932" spans="2:65" s="1" customFormat="1">
      <c r="B2932" s="34"/>
      <c r="D2932" s="146" t="s">
        <v>222</v>
      </c>
      <c r="F2932" s="147" t="s">
        <v>5184</v>
      </c>
      <c r="I2932" s="148"/>
      <c r="L2932" s="34"/>
      <c r="M2932" s="149"/>
      <c r="T2932" s="55"/>
      <c r="AT2932" s="19" t="s">
        <v>222</v>
      </c>
      <c r="AU2932" s="19" t="s">
        <v>79</v>
      </c>
    </row>
    <row r="2933" spans="2:65" s="14" customFormat="1">
      <c r="B2933" s="170"/>
      <c r="D2933" s="150" t="s">
        <v>226</v>
      </c>
      <c r="E2933" s="171" t="s">
        <v>19</v>
      </c>
      <c r="F2933" s="172" t="s">
        <v>5185</v>
      </c>
      <c r="H2933" s="171" t="s">
        <v>19</v>
      </c>
      <c r="I2933" s="173"/>
      <c r="L2933" s="170"/>
      <c r="M2933" s="174"/>
      <c r="T2933" s="175"/>
      <c r="AT2933" s="171" t="s">
        <v>226</v>
      </c>
      <c r="AU2933" s="171" t="s">
        <v>79</v>
      </c>
      <c r="AV2933" s="14" t="s">
        <v>77</v>
      </c>
      <c r="AW2933" s="14" t="s">
        <v>31</v>
      </c>
      <c r="AX2933" s="14" t="s">
        <v>69</v>
      </c>
      <c r="AY2933" s="171" t="s">
        <v>212</v>
      </c>
    </row>
    <row r="2934" spans="2:65" s="14" customFormat="1">
      <c r="B2934" s="170"/>
      <c r="D2934" s="150" t="s">
        <v>226</v>
      </c>
      <c r="E2934" s="171" t="s">
        <v>19</v>
      </c>
      <c r="F2934" s="172" t="s">
        <v>5186</v>
      </c>
      <c r="H2934" s="171" t="s">
        <v>19</v>
      </c>
      <c r="I2934" s="173"/>
      <c r="L2934" s="170"/>
      <c r="M2934" s="174"/>
      <c r="T2934" s="175"/>
      <c r="AT2934" s="171" t="s">
        <v>226</v>
      </c>
      <c r="AU2934" s="171" t="s">
        <v>79</v>
      </c>
      <c r="AV2934" s="14" t="s">
        <v>77</v>
      </c>
      <c r="AW2934" s="14" t="s">
        <v>31</v>
      </c>
      <c r="AX2934" s="14" t="s">
        <v>69</v>
      </c>
      <c r="AY2934" s="171" t="s">
        <v>212</v>
      </c>
    </row>
    <row r="2935" spans="2:65" s="12" customFormat="1">
      <c r="B2935" s="152"/>
      <c r="D2935" s="150" t="s">
        <v>226</v>
      </c>
      <c r="E2935" s="153" t="s">
        <v>19</v>
      </c>
      <c r="F2935" s="154" t="s">
        <v>5187</v>
      </c>
      <c r="H2935" s="155">
        <v>5221.04</v>
      </c>
      <c r="I2935" s="156"/>
      <c r="L2935" s="152"/>
      <c r="M2935" s="157"/>
      <c r="T2935" s="158"/>
      <c r="AT2935" s="153" t="s">
        <v>226</v>
      </c>
      <c r="AU2935" s="153" t="s">
        <v>79</v>
      </c>
      <c r="AV2935" s="12" t="s">
        <v>79</v>
      </c>
      <c r="AW2935" s="12" t="s">
        <v>31</v>
      </c>
      <c r="AX2935" s="12" t="s">
        <v>69</v>
      </c>
      <c r="AY2935" s="153" t="s">
        <v>212</v>
      </c>
    </row>
    <row r="2936" spans="2:65" s="12" customFormat="1">
      <c r="B2936" s="152"/>
      <c r="D2936" s="150" t="s">
        <v>226</v>
      </c>
      <c r="E2936" s="153" t="s">
        <v>19</v>
      </c>
      <c r="F2936" s="154" t="s">
        <v>5188</v>
      </c>
      <c r="H2936" s="155">
        <v>1899.45</v>
      </c>
      <c r="I2936" s="156"/>
      <c r="L2936" s="152"/>
      <c r="M2936" s="157"/>
      <c r="T2936" s="158"/>
      <c r="AT2936" s="153" t="s">
        <v>226</v>
      </c>
      <c r="AU2936" s="153" t="s">
        <v>79</v>
      </c>
      <c r="AV2936" s="12" t="s">
        <v>79</v>
      </c>
      <c r="AW2936" s="12" t="s">
        <v>31</v>
      </c>
      <c r="AX2936" s="12" t="s">
        <v>69</v>
      </c>
      <c r="AY2936" s="153" t="s">
        <v>212</v>
      </c>
    </row>
    <row r="2937" spans="2:65" s="12" customFormat="1">
      <c r="B2937" s="152"/>
      <c r="D2937" s="150" t="s">
        <v>226</v>
      </c>
      <c r="E2937" s="153" t="s">
        <v>19</v>
      </c>
      <c r="F2937" s="154" t="s">
        <v>5189</v>
      </c>
      <c r="H2937" s="155">
        <v>1168.48</v>
      </c>
      <c r="I2937" s="156"/>
      <c r="L2937" s="152"/>
      <c r="M2937" s="157"/>
      <c r="T2937" s="158"/>
      <c r="AT2937" s="153" t="s">
        <v>226</v>
      </c>
      <c r="AU2937" s="153" t="s">
        <v>79</v>
      </c>
      <c r="AV2937" s="12" t="s">
        <v>79</v>
      </c>
      <c r="AW2937" s="12" t="s">
        <v>31</v>
      </c>
      <c r="AX2937" s="12" t="s">
        <v>69</v>
      </c>
      <c r="AY2937" s="153" t="s">
        <v>212</v>
      </c>
    </row>
    <row r="2938" spans="2:65" s="15" customFormat="1">
      <c r="B2938" s="176"/>
      <c r="D2938" s="150" t="s">
        <v>226</v>
      </c>
      <c r="E2938" s="177" t="s">
        <v>19</v>
      </c>
      <c r="F2938" s="178" t="s">
        <v>455</v>
      </c>
      <c r="H2938" s="179">
        <v>8288.9699999999993</v>
      </c>
      <c r="I2938" s="180"/>
      <c r="L2938" s="176"/>
      <c r="M2938" s="181"/>
      <c r="T2938" s="182"/>
      <c r="AT2938" s="177" t="s">
        <v>226</v>
      </c>
      <c r="AU2938" s="177" t="s">
        <v>79</v>
      </c>
      <c r="AV2938" s="15" t="s">
        <v>236</v>
      </c>
      <c r="AW2938" s="15" t="s">
        <v>31</v>
      </c>
      <c r="AX2938" s="15" t="s">
        <v>69</v>
      </c>
      <c r="AY2938" s="177" t="s">
        <v>212</v>
      </c>
    </row>
    <row r="2939" spans="2:65" s="14" customFormat="1">
      <c r="B2939" s="170"/>
      <c r="D2939" s="150" t="s">
        <v>226</v>
      </c>
      <c r="E2939" s="171" t="s">
        <v>19</v>
      </c>
      <c r="F2939" s="172" t="s">
        <v>5190</v>
      </c>
      <c r="H2939" s="171" t="s">
        <v>19</v>
      </c>
      <c r="I2939" s="173"/>
      <c r="L2939" s="170"/>
      <c r="M2939" s="174"/>
      <c r="T2939" s="175"/>
      <c r="AT2939" s="171" t="s">
        <v>226</v>
      </c>
      <c r="AU2939" s="171" t="s">
        <v>79</v>
      </c>
      <c r="AV2939" s="14" t="s">
        <v>77</v>
      </c>
      <c r="AW2939" s="14" t="s">
        <v>31</v>
      </c>
      <c r="AX2939" s="14" t="s">
        <v>69</v>
      </c>
      <c r="AY2939" s="171" t="s">
        <v>212</v>
      </c>
    </row>
    <row r="2940" spans="2:65" s="12" customFormat="1">
      <c r="B2940" s="152"/>
      <c r="D2940" s="150" t="s">
        <v>226</v>
      </c>
      <c r="E2940" s="153" t="s">
        <v>19</v>
      </c>
      <c r="F2940" s="154" t="s">
        <v>5191</v>
      </c>
      <c r="H2940" s="155">
        <v>240.316</v>
      </c>
      <c r="I2940" s="156"/>
      <c r="L2940" s="152"/>
      <c r="M2940" s="157"/>
      <c r="T2940" s="158"/>
      <c r="AT2940" s="153" t="s">
        <v>226</v>
      </c>
      <c r="AU2940" s="153" t="s">
        <v>79</v>
      </c>
      <c r="AV2940" s="12" t="s">
        <v>79</v>
      </c>
      <c r="AW2940" s="12" t="s">
        <v>31</v>
      </c>
      <c r="AX2940" s="12" t="s">
        <v>69</v>
      </c>
      <c r="AY2940" s="153" t="s">
        <v>212</v>
      </c>
    </row>
    <row r="2941" spans="2:65" s="12" customFormat="1">
      <c r="B2941" s="152"/>
      <c r="D2941" s="150" t="s">
        <v>226</v>
      </c>
      <c r="E2941" s="153" t="s">
        <v>19</v>
      </c>
      <c r="F2941" s="154" t="s">
        <v>5192</v>
      </c>
      <c r="H2941" s="155">
        <v>57.776000000000003</v>
      </c>
      <c r="I2941" s="156"/>
      <c r="L2941" s="152"/>
      <c r="M2941" s="157"/>
      <c r="T2941" s="158"/>
      <c r="AT2941" s="153" t="s">
        <v>226</v>
      </c>
      <c r="AU2941" s="153" t="s">
        <v>79</v>
      </c>
      <c r="AV2941" s="12" t="s">
        <v>79</v>
      </c>
      <c r="AW2941" s="12" t="s">
        <v>31</v>
      </c>
      <c r="AX2941" s="12" t="s">
        <v>69</v>
      </c>
      <c r="AY2941" s="153" t="s">
        <v>212</v>
      </c>
    </row>
    <row r="2942" spans="2:65" s="12" customFormat="1">
      <c r="B2942" s="152"/>
      <c r="D2942" s="150" t="s">
        <v>226</v>
      </c>
      <c r="E2942" s="153" t="s">
        <v>19</v>
      </c>
      <c r="F2942" s="154" t="s">
        <v>5193</v>
      </c>
      <c r="H2942" s="155">
        <v>27</v>
      </c>
      <c r="I2942" s="156"/>
      <c r="L2942" s="152"/>
      <c r="M2942" s="157"/>
      <c r="T2942" s="158"/>
      <c r="AT2942" s="153" t="s">
        <v>226</v>
      </c>
      <c r="AU2942" s="153" t="s">
        <v>79</v>
      </c>
      <c r="AV2942" s="12" t="s">
        <v>79</v>
      </c>
      <c r="AW2942" s="12" t="s">
        <v>31</v>
      </c>
      <c r="AX2942" s="12" t="s">
        <v>69</v>
      </c>
      <c r="AY2942" s="153" t="s">
        <v>212</v>
      </c>
    </row>
    <row r="2943" spans="2:65" s="12" customFormat="1">
      <c r="B2943" s="152"/>
      <c r="D2943" s="150" t="s">
        <v>226</v>
      </c>
      <c r="E2943" s="153" t="s">
        <v>19</v>
      </c>
      <c r="F2943" s="154" t="s">
        <v>5194</v>
      </c>
      <c r="H2943" s="155">
        <v>19.600000000000001</v>
      </c>
      <c r="I2943" s="156"/>
      <c r="L2943" s="152"/>
      <c r="M2943" s="157"/>
      <c r="T2943" s="158"/>
      <c r="AT2943" s="153" t="s">
        <v>226</v>
      </c>
      <c r="AU2943" s="153" t="s">
        <v>79</v>
      </c>
      <c r="AV2943" s="12" t="s">
        <v>79</v>
      </c>
      <c r="AW2943" s="12" t="s">
        <v>31</v>
      </c>
      <c r="AX2943" s="12" t="s">
        <v>69</v>
      </c>
      <c r="AY2943" s="153" t="s">
        <v>212</v>
      </c>
    </row>
    <row r="2944" spans="2:65" s="12" customFormat="1">
      <c r="B2944" s="152"/>
      <c r="D2944" s="150" t="s">
        <v>226</v>
      </c>
      <c r="E2944" s="153" t="s">
        <v>19</v>
      </c>
      <c r="F2944" s="154" t="s">
        <v>5195</v>
      </c>
      <c r="H2944" s="155">
        <v>799.44799999999998</v>
      </c>
      <c r="I2944" s="156"/>
      <c r="L2944" s="152"/>
      <c r="M2944" s="157"/>
      <c r="T2944" s="158"/>
      <c r="AT2944" s="153" t="s">
        <v>226</v>
      </c>
      <c r="AU2944" s="153" t="s">
        <v>79</v>
      </c>
      <c r="AV2944" s="12" t="s">
        <v>79</v>
      </c>
      <c r="AW2944" s="12" t="s">
        <v>31</v>
      </c>
      <c r="AX2944" s="12" t="s">
        <v>69</v>
      </c>
      <c r="AY2944" s="153" t="s">
        <v>212</v>
      </c>
    </row>
    <row r="2945" spans="2:51" s="12" customFormat="1">
      <c r="B2945" s="152"/>
      <c r="D2945" s="150" t="s">
        <v>226</v>
      </c>
      <c r="E2945" s="153" t="s">
        <v>19</v>
      </c>
      <c r="F2945" s="154" t="s">
        <v>5196</v>
      </c>
      <c r="H2945" s="155">
        <v>14.36</v>
      </c>
      <c r="I2945" s="156"/>
      <c r="L2945" s="152"/>
      <c r="M2945" s="157"/>
      <c r="T2945" s="158"/>
      <c r="AT2945" s="153" t="s">
        <v>226</v>
      </c>
      <c r="AU2945" s="153" t="s">
        <v>79</v>
      </c>
      <c r="AV2945" s="12" t="s">
        <v>79</v>
      </c>
      <c r="AW2945" s="12" t="s">
        <v>31</v>
      </c>
      <c r="AX2945" s="12" t="s">
        <v>69</v>
      </c>
      <c r="AY2945" s="153" t="s">
        <v>212</v>
      </c>
    </row>
    <row r="2946" spans="2:51" s="12" customFormat="1">
      <c r="B2946" s="152"/>
      <c r="D2946" s="150" t="s">
        <v>226</v>
      </c>
      <c r="E2946" s="153" t="s">
        <v>19</v>
      </c>
      <c r="F2946" s="154" t="s">
        <v>5197</v>
      </c>
      <c r="H2946" s="155">
        <v>91.123000000000005</v>
      </c>
      <c r="I2946" s="156"/>
      <c r="L2946" s="152"/>
      <c r="M2946" s="157"/>
      <c r="T2946" s="158"/>
      <c r="AT2946" s="153" t="s">
        <v>226</v>
      </c>
      <c r="AU2946" s="153" t="s">
        <v>79</v>
      </c>
      <c r="AV2946" s="12" t="s">
        <v>79</v>
      </c>
      <c r="AW2946" s="12" t="s">
        <v>31</v>
      </c>
      <c r="AX2946" s="12" t="s">
        <v>69</v>
      </c>
      <c r="AY2946" s="153" t="s">
        <v>212</v>
      </c>
    </row>
    <row r="2947" spans="2:51" s="15" customFormat="1">
      <c r="B2947" s="176"/>
      <c r="D2947" s="150" t="s">
        <v>226</v>
      </c>
      <c r="E2947" s="177" t="s">
        <v>19</v>
      </c>
      <c r="F2947" s="178" t="s">
        <v>455</v>
      </c>
      <c r="H2947" s="179">
        <v>1249.623</v>
      </c>
      <c r="I2947" s="180"/>
      <c r="L2947" s="176"/>
      <c r="M2947" s="181"/>
      <c r="T2947" s="182"/>
      <c r="AT2947" s="177" t="s">
        <v>226</v>
      </c>
      <c r="AU2947" s="177" t="s">
        <v>79</v>
      </c>
      <c r="AV2947" s="15" t="s">
        <v>236</v>
      </c>
      <c r="AW2947" s="15" t="s">
        <v>31</v>
      </c>
      <c r="AX2947" s="15" t="s">
        <v>69</v>
      </c>
      <c r="AY2947" s="177" t="s">
        <v>212</v>
      </c>
    </row>
    <row r="2948" spans="2:51" s="14" customFormat="1">
      <c r="B2948" s="170"/>
      <c r="D2948" s="150" t="s">
        <v>226</v>
      </c>
      <c r="E2948" s="171" t="s">
        <v>19</v>
      </c>
      <c r="F2948" s="172" t="s">
        <v>5198</v>
      </c>
      <c r="H2948" s="171" t="s">
        <v>19</v>
      </c>
      <c r="I2948" s="173"/>
      <c r="L2948" s="170"/>
      <c r="M2948" s="174"/>
      <c r="T2948" s="175"/>
      <c r="AT2948" s="171" t="s">
        <v>226</v>
      </c>
      <c r="AU2948" s="171" t="s">
        <v>79</v>
      </c>
      <c r="AV2948" s="14" t="s">
        <v>77</v>
      </c>
      <c r="AW2948" s="14" t="s">
        <v>31</v>
      </c>
      <c r="AX2948" s="14" t="s">
        <v>69</v>
      </c>
      <c r="AY2948" s="171" t="s">
        <v>212</v>
      </c>
    </row>
    <row r="2949" spans="2:51" s="12" customFormat="1">
      <c r="B2949" s="152"/>
      <c r="D2949" s="150" t="s">
        <v>226</v>
      </c>
      <c r="E2949" s="153" t="s">
        <v>19</v>
      </c>
      <c r="F2949" s="154" t="s">
        <v>5199</v>
      </c>
      <c r="H2949" s="155">
        <v>8779.6080000000002</v>
      </c>
      <c r="I2949" s="156"/>
      <c r="L2949" s="152"/>
      <c r="M2949" s="157"/>
      <c r="T2949" s="158"/>
      <c r="AT2949" s="153" t="s">
        <v>226</v>
      </c>
      <c r="AU2949" s="153" t="s">
        <v>79</v>
      </c>
      <c r="AV2949" s="12" t="s">
        <v>79</v>
      </c>
      <c r="AW2949" s="12" t="s">
        <v>31</v>
      </c>
      <c r="AX2949" s="12" t="s">
        <v>69</v>
      </c>
      <c r="AY2949" s="153" t="s">
        <v>212</v>
      </c>
    </row>
    <row r="2950" spans="2:51" s="12" customFormat="1">
      <c r="B2950" s="152"/>
      <c r="D2950" s="150" t="s">
        <v>226</v>
      </c>
      <c r="E2950" s="153" t="s">
        <v>19</v>
      </c>
      <c r="F2950" s="154" t="s">
        <v>5200</v>
      </c>
      <c r="H2950" s="155">
        <v>8.0399999999999991</v>
      </c>
      <c r="I2950" s="156"/>
      <c r="L2950" s="152"/>
      <c r="M2950" s="157"/>
      <c r="T2950" s="158"/>
      <c r="AT2950" s="153" t="s">
        <v>226</v>
      </c>
      <c r="AU2950" s="153" t="s">
        <v>79</v>
      </c>
      <c r="AV2950" s="12" t="s">
        <v>79</v>
      </c>
      <c r="AW2950" s="12" t="s">
        <v>31</v>
      </c>
      <c r="AX2950" s="12" t="s">
        <v>69</v>
      </c>
      <c r="AY2950" s="153" t="s">
        <v>212</v>
      </c>
    </row>
    <row r="2951" spans="2:51" s="12" customFormat="1">
      <c r="B2951" s="152"/>
      <c r="D2951" s="150" t="s">
        <v>226</v>
      </c>
      <c r="E2951" s="153" t="s">
        <v>19</v>
      </c>
      <c r="F2951" s="154" t="s">
        <v>5201</v>
      </c>
      <c r="H2951" s="155">
        <v>200.876</v>
      </c>
      <c r="I2951" s="156"/>
      <c r="L2951" s="152"/>
      <c r="M2951" s="157"/>
      <c r="T2951" s="158"/>
      <c r="AT2951" s="153" t="s">
        <v>226</v>
      </c>
      <c r="AU2951" s="153" t="s">
        <v>79</v>
      </c>
      <c r="AV2951" s="12" t="s">
        <v>79</v>
      </c>
      <c r="AW2951" s="12" t="s">
        <v>31</v>
      </c>
      <c r="AX2951" s="12" t="s">
        <v>69</v>
      </c>
      <c r="AY2951" s="153" t="s">
        <v>212</v>
      </c>
    </row>
    <row r="2952" spans="2:51" s="12" customFormat="1">
      <c r="B2952" s="152"/>
      <c r="D2952" s="150" t="s">
        <v>226</v>
      </c>
      <c r="E2952" s="153" t="s">
        <v>19</v>
      </c>
      <c r="F2952" s="154" t="s">
        <v>5202</v>
      </c>
      <c r="H2952" s="155">
        <v>893.93100000000004</v>
      </c>
      <c r="I2952" s="156"/>
      <c r="L2952" s="152"/>
      <c r="M2952" s="157"/>
      <c r="T2952" s="158"/>
      <c r="AT2952" s="153" t="s">
        <v>226</v>
      </c>
      <c r="AU2952" s="153" t="s">
        <v>79</v>
      </c>
      <c r="AV2952" s="12" t="s">
        <v>79</v>
      </c>
      <c r="AW2952" s="12" t="s">
        <v>31</v>
      </c>
      <c r="AX2952" s="12" t="s">
        <v>69</v>
      </c>
      <c r="AY2952" s="153" t="s">
        <v>212</v>
      </c>
    </row>
    <row r="2953" spans="2:51" s="12" customFormat="1">
      <c r="B2953" s="152"/>
      <c r="D2953" s="150" t="s">
        <v>226</v>
      </c>
      <c r="E2953" s="153" t="s">
        <v>19</v>
      </c>
      <c r="F2953" s="154" t="s">
        <v>5203</v>
      </c>
      <c r="H2953" s="155">
        <v>620.14400000000001</v>
      </c>
      <c r="I2953" s="156"/>
      <c r="L2953" s="152"/>
      <c r="M2953" s="157"/>
      <c r="T2953" s="158"/>
      <c r="AT2953" s="153" t="s">
        <v>226</v>
      </c>
      <c r="AU2953" s="153" t="s">
        <v>79</v>
      </c>
      <c r="AV2953" s="12" t="s">
        <v>79</v>
      </c>
      <c r="AW2953" s="12" t="s">
        <v>31</v>
      </c>
      <c r="AX2953" s="12" t="s">
        <v>69</v>
      </c>
      <c r="AY2953" s="153" t="s">
        <v>212</v>
      </c>
    </row>
    <row r="2954" spans="2:51" s="12" customFormat="1">
      <c r="B2954" s="152"/>
      <c r="D2954" s="150" t="s">
        <v>226</v>
      </c>
      <c r="E2954" s="153" t="s">
        <v>19</v>
      </c>
      <c r="F2954" s="154" t="s">
        <v>5204</v>
      </c>
      <c r="H2954" s="155">
        <v>146.096</v>
      </c>
      <c r="I2954" s="156"/>
      <c r="L2954" s="152"/>
      <c r="M2954" s="157"/>
      <c r="T2954" s="158"/>
      <c r="AT2954" s="153" t="s">
        <v>226</v>
      </c>
      <c r="AU2954" s="153" t="s">
        <v>79</v>
      </c>
      <c r="AV2954" s="12" t="s">
        <v>79</v>
      </c>
      <c r="AW2954" s="12" t="s">
        <v>31</v>
      </c>
      <c r="AX2954" s="12" t="s">
        <v>69</v>
      </c>
      <c r="AY2954" s="153" t="s">
        <v>212</v>
      </c>
    </row>
    <row r="2955" spans="2:51" s="12" customFormat="1">
      <c r="B2955" s="152"/>
      <c r="D2955" s="150" t="s">
        <v>226</v>
      </c>
      <c r="E2955" s="153" t="s">
        <v>19</v>
      </c>
      <c r="F2955" s="154" t="s">
        <v>5205</v>
      </c>
      <c r="H2955" s="155">
        <v>319.00299999999999</v>
      </c>
      <c r="I2955" s="156"/>
      <c r="L2955" s="152"/>
      <c r="M2955" s="157"/>
      <c r="T2955" s="158"/>
      <c r="AT2955" s="153" t="s">
        <v>226</v>
      </c>
      <c r="AU2955" s="153" t="s">
        <v>79</v>
      </c>
      <c r="AV2955" s="12" t="s">
        <v>79</v>
      </c>
      <c r="AW2955" s="12" t="s">
        <v>31</v>
      </c>
      <c r="AX2955" s="12" t="s">
        <v>69</v>
      </c>
      <c r="AY2955" s="153" t="s">
        <v>212</v>
      </c>
    </row>
    <row r="2956" spans="2:51" s="15" customFormat="1">
      <c r="B2956" s="176"/>
      <c r="D2956" s="150" t="s">
        <v>226</v>
      </c>
      <c r="E2956" s="177" t="s">
        <v>19</v>
      </c>
      <c r="F2956" s="178" t="s">
        <v>455</v>
      </c>
      <c r="H2956" s="179">
        <v>10967.698</v>
      </c>
      <c r="I2956" s="180"/>
      <c r="L2956" s="176"/>
      <c r="M2956" s="181"/>
      <c r="T2956" s="182"/>
      <c r="AT2956" s="177" t="s">
        <v>226</v>
      </c>
      <c r="AU2956" s="177" t="s">
        <v>79</v>
      </c>
      <c r="AV2956" s="15" t="s">
        <v>236</v>
      </c>
      <c r="AW2956" s="15" t="s">
        <v>31</v>
      </c>
      <c r="AX2956" s="15" t="s">
        <v>69</v>
      </c>
      <c r="AY2956" s="177" t="s">
        <v>212</v>
      </c>
    </row>
    <row r="2957" spans="2:51" s="14" customFormat="1">
      <c r="B2957" s="170"/>
      <c r="D2957" s="150" t="s">
        <v>226</v>
      </c>
      <c r="E2957" s="171" t="s">
        <v>19</v>
      </c>
      <c r="F2957" s="172" t="s">
        <v>5206</v>
      </c>
      <c r="H2957" s="171" t="s">
        <v>19</v>
      </c>
      <c r="I2957" s="173"/>
      <c r="L2957" s="170"/>
      <c r="M2957" s="174"/>
      <c r="T2957" s="175"/>
      <c r="AT2957" s="171" t="s">
        <v>226</v>
      </c>
      <c r="AU2957" s="171" t="s">
        <v>79</v>
      </c>
      <c r="AV2957" s="14" t="s">
        <v>77</v>
      </c>
      <c r="AW2957" s="14" t="s">
        <v>31</v>
      </c>
      <c r="AX2957" s="14" t="s">
        <v>69</v>
      </c>
      <c r="AY2957" s="171" t="s">
        <v>212</v>
      </c>
    </row>
    <row r="2958" spans="2:51" s="12" customFormat="1">
      <c r="B2958" s="152"/>
      <c r="D2958" s="150" t="s">
        <v>226</v>
      </c>
      <c r="E2958" s="153" t="s">
        <v>19</v>
      </c>
      <c r="F2958" s="154" t="s">
        <v>5207</v>
      </c>
      <c r="H2958" s="155">
        <v>-958.84100000000001</v>
      </c>
      <c r="I2958" s="156"/>
      <c r="L2958" s="152"/>
      <c r="M2958" s="157"/>
      <c r="T2958" s="158"/>
      <c r="AT2958" s="153" t="s">
        <v>226</v>
      </c>
      <c r="AU2958" s="153" t="s">
        <v>79</v>
      </c>
      <c r="AV2958" s="12" t="s">
        <v>79</v>
      </c>
      <c r="AW2958" s="12" t="s">
        <v>31</v>
      </c>
      <c r="AX2958" s="12" t="s">
        <v>69</v>
      </c>
      <c r="AY2958" s="153" t="s">
        <v>212</v>
      </c>
    </row>
    <row r="2959" spans="2:51" s="15" customFormat="1">
      <c r="B2959" s="176"/>
      <c r="D2959" s="150" t="s">
        <v>226</v>
      </c>
      <c r="E2959" s="177" t="s">
        <v>19</v>
      </c>
      <c r="F2959" s="178" t="s">
        <v>455</v>
      </c>
      <c r="H2959" s="179">
        <v>-958.84100000000001</v>
      </c>
      <c r="I2959" s="180"/>
      <c r="L2959" s="176"/>
      <c r="M2959" s="181"/>
      <c r="T2959" s="182"/>
      <c r="AT2959" s="177" t="s">
        <v>226</v>
      </c>
      <c r="AU2959" s="177" t="s">
        <v>79</v>
      </c>
      <c r="AV2959" s="15" t="s">
        <v>236</v>
      </c>
      <c r="AW2959" s="15" t="s">
        <v>31</v>
      </c>
      <c r="AX2959" s="15" t="s">
        <v>69</v>
      </c>
      <c r="AY2959" s="177" t="s">
        <v>212</v>
      </c>
    </row>
    <row r="2960" spans="2:51" s="13" customFormat="1">
      <c r="B2960" s="159"/>
      <c r="D2960" s="150" t="s">
        <v>226</v>
      </c>
      <c r="E2960" s="160" t="s">
        <v>19</v>
      </c>
      <c r="F2960" s="161" t="s">
        <v>228</v>
      </c>
      <c r="H2960" s="162">
        <v>19547.45</v>
      </c>
      <c r="I2960" s="163"/>
      <c r="L2960" s="159"/>
      <c r="M2960" s="164"/>
      <c r="T2960" s="165"/>
      <c r="AT2960" s="160" t="s">
        <v>226</v>
      </c>
      <c r="AU2960" s="160" t="s">
        <v>79</v>
      </c>
      <c r="AV2960" s="13" t="s">
        <v>229</v>
      </c>
      <c r="AW2960" s="13" t="s">
        <v>31</v>
      </c>
      <c r="AX2960" s="13" t="s">
        <v>77</v>
      </c>
      <c r="AY2960" s="160" t="s">
        <v>212</v>
      </c>
    </row>
    <row r="2961" spans="2:65" s="1" customFormat="1" ht="16.5" customHeight="1">
      <c r="B2961" s="34"/>
      <c r="C2961" s="133" t="s">
        <v>5208</v>
      </c>
      <c r="D2961" s="133" t="s">
        <v>215</v>
      </c>
      <c r="E2961" s="134" t="s">
        <v>5209</v>
      </c>
      <c r="F2961" s="135" t="s">
        <v>5210</v>
      </c>
      <c r="G2961" s="136" t="s">
        <v>495</v>
      </c>
      <c r="H2961" s="137">
        <v>1223.501</v>
      </c>
      <c r="I2961" s="138"/>
      <c r="J2961" s="139">
        <f>ROUND(I2961*H2961,2)</f>
        <v>0</v>
      </c>
      <c r="K2961" s="135" t="s">
        <v>219</v>
      </c>
      <c r="L2961" s="34"/>
      <c r="M2961" s="140" t="s">
        <v>19</v>
      </c>
      <c r="N2961" s="141" t="s">
        <v>40</v>
      </c>
      <c r="P2961" s="142">
        <f>O2961*H2961</f>
        <v>0</v>
      </c>
      <c r="Q2961" s="142">
        <v>0</v>
      </c>
      <c r="R2961" s="142">
        <f>Q2961*H2961</f>
        <v>0</v>
      </c>
      <c r="S2961" s="142">
        <v>0</v>
      </c>
      <c r="T2961" s="143">
        <f>S2961*H2961</f>
        <v>0</v>
      </c>
      <c r="AR2961" s="144" t="s">
        <v>316</v>
      </c>
      <c r="AT2961" s="144" t="s">
        <v>215</v>
      </c>
      <c r="AU2961" s="144" t="s">
        <v>79</v>
      </c>
      <c r="AY2961" s="19" t="s">
        <v>212</v>
      </c>
      <c r="BE2961" s="145">
        <f>IF(N2961="základní",J2961,0)</f>
        <v>0</v>
      </c>
      <c r="BF2961" s="145">
        <f>IF(N2961="snížená",J2961,0)</f>
        <v>0</v>
      </c>
      <c r="BG2961" s="145">
        <f>IF(N2961="zákl. přenesená",J2961,0)</f>
        <v>0</v>
      </c>
      <c r="BH2961" s="145">
        <f>IF(N2961="sníž. přenesená",J2961,0)</f>
        <v>0</v>
      </c>
      <c r="BI2961" s="145">
        <f>IF(N2961="nulová",J2961,0)</f>
        <v>0</v>
      </c>
      <c r="BJ2961" s="19" t="s">
        <v>77</v>
      </c>
      <c r="BK2961" s="145">
        <f>ROUND(I2961*H2961,2)</f>
        <v>0</v>
      </c>
      <c r="BL2961" s="19" t="s">
        <v>316</v>
      </c>
      <c r="BM2961" s="144" t="s">
        <v>5211</v>
      </c>
    </row>
    <row r="2962" spans="2:65" s="1" customFormat="1">
      <c r="B2962" s="34"/>
      <c r="D2962" s="146" t="s">
        <v>222</v>
      </c>
      <c r="F2962" s="147" t="s">
        <v>5212</v>
      </c>
      <c r="I2962" s="148"/>
      <c r="L2962" s="34"/>
      <c r="M2962" s="149"/>
      <c r="T2962" s="55"/>
      <c r="AT2962" s="19" t="s">
        <v>222</v>
      </c>
      <c r="AU2962" s="19" t="s">
        <v>79</v>
      </c>
    </row>
    <row r="2963" spans="2:65" s="14" customFormat="1">
      <c r="B2963" s="170"/>
      <c r="D2963" s="150" t="s">
        <v>226</v>
      </c>
      <c r="E2963" s="171" t="s">
        <v>19</v>
      </c>
      <c r="F2963" s="172" t="s">
        <v>5185</v>
      </c>
      <c r="H2963" s="171" t="s">
        <v>19</v>
      </c>
      <c r="I2963" s="173"/>
      <c r="L2963" s="170"/>
      <c r="M2963" s="174"/>
      <c r="T2963" s="175"/>
      <c r="AT2963" s="171" t="s">
        <v>226</v>
      </c>
      <c r="AU2963" s="171" t="s">
        <v>79</v>
      </c>
      <c r="AV2963" s="14" t="s">
        <v>77</v>
      </c>
      <c r="AW2963" s="14" t="s">
        <v>31</v>
      </c>
      <c r="AX2963" s="14" t="s">
        <v>69</v>
      </c>
      <c r="AY2963" s="171" t="s">
        <v>212</v>
      </c>
    </row>
    <row r="2964" spans="2:65" s="14" customFormat="1">
      <c r="B2964" s="170"/>
      <c r="D2964" s="150" t="s">
        <v>226</v>
      </c>
      <c r="E2964" s="171" t="s">
        <v>19</v>
      </c>
      <c r="F2964" s="172" t="s">
        <v>5213</v>
      </c>
      <c r="H2964" s="171" t="s">
        <v>19</v>
      </c>
      <c r="I2964" s="173"/>
      <c r="L2964" s="170"/>
      <c r="M2964" s="174"/>
      <c r="T2964" s="175"/>
      <c r="AT2964" s="171" t="s">
        <v>226</v>
      </c>
      <c r="AU2964" s="171" t="s">
        <v>79</v>
      </c>
      <c r="AV2964" s="14" t="s">
        <v>77</v>
      </c>
      <c r="AW2964" s="14" t="s">
        <v>31</v>
      </c>
      <c r="AX2964" s="14" t="s">
        <v>69</v>
      </c>
      <c r="AY2964" s="171" t="s">
        <v>212</v>
      </c>
    </row>
    <row r="2965" spans="2:65" s="12" customFormat="1">
      <c r="B2965" s="152"/>
      <c r="D2965" s="150" t="s">
        <v>226</v>
      </c>
      <c r="E2965" s="153" t="s">
        <v>19</v>
      </c>
      <c r="F2965" s="154" t="s">
        <v>3396</v>
      </c>
      <c r="H2965" s="155">
        <v>25.097999999999999</v>
      </c>
      <c r="I2965" s="156"/>
      <c r="L2965" s="152"/>
      <c r="M2965" s="157"/>
      <c r="T2965" s="158"/>
      <c r="AT2965" s="153" t="s">
        <v>226</v>
      </c>
      <c r="AU2965" s="153" t="s">
        <v>79</v>
      </c>
      <c r="AV2965" s="12" t="s">
        <v>79</v>
      </c>
      <c r="AW2965" s="12" t="s">
        <v>31</v>
      </c>
      <c r="AX2965" s="12" t="s">
        <v>69</v>
      </c>
      <c r="AY2965" s="153" t="s">
        <v>212</v>
      </c>
    </row>
    <row r="2966" spans="2:65" s="12" customFormat="1">
      <c r="B2966" s="152"/>
      <c r="D2966" s="150" t="s">
        <v>226</v>
      </c>
      <c r="E2966" s="153" t="s">
        <v>19</v>
      </c>
      <c r="F2966" s="154" t="s">
        <v>3397</v>
      </c>
      <c r="H2966" s="155">
        <v>25.097999999999999</v>
      </c>
      <c r="I2966" s="156"/>
      <c r="L2966" s="152"/>
      <c r="M2966" s="157"/>
      <c r="T2966" s="158"/>
      <c r="AT2966" s="153" t="s">
        <v>226</v>
      </c>
      <c r="AU2966" s="153" t="s">
        <v>79</v>
      </c>
      <c r="AV2966" s="12" t="s">
        <v>79</v>
      </c>
      <c r="AW2966" s="12" t="s">
        <v>31</v>
      </c>
      <c r="AX2966" s="12" t="s">
        <v>69</v>
      </c>
      <c r="AY2966" s="153" t="s">
        <v>212</v>
      </c>
    </row>
    <row r="2967" spans="2:65" s="12" customFormat="1">
      <c r="B2967" s="152"/>
      <c r="D2967" s="150" t="s">
        <v>226</v>
      </c>
      <c r="E2967" s="153" t="s">
        <v>19</v>
      </c>
      <c r="F2967" s="154" t="s">
        <v>3398</v>
      </c>
      <c r="H2967" s="155">
        <v>25.097999999999999</v>
      </c>
      <c r="I2967" s="156"/>
      <c r="L2967" s="152"/>
      <c r="M2967" s="157"/>
      <c r="T2967" s="158"/>
      <c r="AT2967" s="153" t="s">
        <v>226</v>
      </c>
      <c r="AU2967" s="153" t="s">
        <v>79</v>
      </c>
      <c r="AV2967" s="12" t="s">
        <v>79</v>
      </c>
      <c r="AW2967" s="12" t="s">
        <v>31</v>
      </c>
      <c r="AX2967" s="12" t="s">
        <v>69</v>
      </c>
      <c r="AY2967" s="153" t="s">
        <v>212</v>
      </c>
    </row>
    <row r="2968" spans="2:65" s="12" customFormat="1">
      <c r="B2968" s="152"/>
      <c r="D2968" s="150" t="s">
        <v>226</v>
      </c>
      <c r="E2968" s="153" t="s">
        <v>19</v>
      </c>
      <c r="F2968" s="154" t="s">
        <v>3399</v>
      </c>
      <c r="H2968" s="155">
        <v>25.097999999999999</v>
      </c>
      <c r="I2968" s="156"/>
      <c r="L2968" s="152"/>
      <c r="M2968" s="157"/>
      <c r="T2968" s="158"/>
      <c r="AT2968" s="153" t="s">
        <v>226</v>
      </c>
      <c r="AU2968" s="153" t="s">
        <v>79</v>
      </c>
      <c r="AV2968" s="12" t="s">
        <v>79</v>
      </c>
      <c r="AW2968" s="12" t="s">
        <v>31</v>
      </c>
      <c r="AX2968" s="12" t="s">
        <v>69</v>
      </c>
      <c r="AY2968" s="153" t="s">
        <v>212</v>
      </c>
    </row>
    <row r="2969" spans="2:65" s="12" customFormat="1">
      <c r="B2969" s="152"/>
      <c r="D2969" s="150" t="s">
        <v>226</v>
      </c>
      <c r="E2969" s="153" t="s">
        <v>19</v>
      </c>
      <c r="F2969" s="154" t="s">
        <v>3400</v>
      </c>
      <c r="H2969" s="155">
        <v>25.097999999999999</v>
      </c>
      <c r="I2969" s="156"/>
      <c r="L2969" s="152"/>
      <c r="M2969" s="157"/>
      <c r="T2969" s="158"/>
      <c r="AT2969" s="153" t="s">
        <v>226</v>
      </c>
      <c r="AU2969" s="153" t="s">
        <v>79</v>
      </c>
      <c r="AV2969" s="12" t="s">
        <v>79</v>
      </c>
      <c r="AW2969" s="12" t="s">
        <v>31</v>
      </c>
      <c r="AX2969" s="12" t="s">
        <v>69</v>
      </c>
      <c r="AY2969" s="153" t="s">
        <v>212</v>
      </c>
    </row>
    <row r="2970" spans="2:65" s="12" customFormat="1">
      <c r="B2970" s="152"/>
      <c r="D2970" s="150" t="s">
        <v>226</v>
      </c>
      <c r="E2970" s="153" t="s">
        <v>19</v>
      </c>
      <c r="F2970" s="154" t="s">
        <v>3401</v>
      </c>
      <c r="H2970" s="155">
        <v>25.097999999999999</v>
      </c>
      <c r="I2970" s="156"/>
      <c r="L2970" s="152"/>
      <c r="M2970" s="157"/>
      <c r="T2970" s="158"/>
      <c r="AT2970" s="153" t="s">
        <v>226</v>
      </c>
      <c r="AU2970" s="153" t="s">
        <v>79</v>
      </c>
      <c r="AV2970" s="12" t="s">
        <v>79</v>
      </c>
      <c r="AW2970" s="12" t="s">
        <v>31</v>
      </c>
      <c r="AX2970" s="12" t="s">
        <v>69</v>
      </c>
      <c r="AY2970" s="153" t="s">
        <v>212</v>
      </c>
    </row>
    <row r="2971" spans="2:65" s="12" customFormat="1">
      <c r="B2971" s="152"/>
      <c r="D2971" s="150" t="s">
        <v>226</v>
      </c>
      <c r="E2971" s="153" t="s">
        <v>19</v>
      </c>
      <c r="F2971" s="154" t="s">
        <v>3402</v>
      </c>
      <c r="H2971" s="155">
        <v>12.548999999999999</v>
      </c>
      <c r="I2971" s="156"/>
      <c r="L2971" s="152"/>
      <c r="M2971" s="157"/>
      <c r="T2971" s="158"/>
      <c r="AT2971" s="153" t="s">
        <v>226</v>
      </c>
      <c r="AU2971" s="153" t="s">
        <v>79</v>
      </c>
      <c r="AV2971" s="12" t="s">
        <v>79</v>
      </c>
      <c r="AW2971" s="12" t="s">
        <v>31</v>
      </c>
      <c r="AX2971" s="12" t="s">
        <v>69</v>
      </c>
      <c r="AY2971" s="153" t="s">
        <v>212</v>
      </c>
    </row>
    <row r="2972" spans="2:65" s="15" customFormat="1">
      <c r="B2972" s="176"/>
      <c r="D2972" s="150" t="s">
        <v>226</v>
      </c>
      <c r="E2972" s="177" t="s">
        <v>19</v>
      </c>
      <c r="F2972" s="178" t="s">
        <v>455</v>
      </c>
      <c r="H2972" s="179">
        <v>163.137</v>
      </c>
      <c r="I2972" s="180"/>
      <c r="L2972" s="176"/>
      <c r="M2972" s="181"/>
      <c r="T2972" s="182"/>
      <c r="AT2972" s="177" t="s">
        <v>226</v>
      </c>
      <c r="AU2972" s="177" t="s">
        <v>79</v>
      </c>
      <c r="AV2972" s="15" t="s">
        <v>236</v>
      </c>
      <c r="AW2972" s="15" t="s">
        <v>31</v>
      </c>
      <c r="AX2972" s="15" t="s">
        <v>69</v>
      </c>
      <c r="AY2972" s="177" t="s">
        <v>212</v>
      </c>
    </row>
    <row r="2973" spans="2:65" s="14" customFormat="1">
      <c r="B2973" s="170"/>
      <c r="D2973" s="150" t="s">
        <v>226</v>
      </c>
      <c r="E2973" s="171" t="s">
        <v>19</v>
      </c>
      <c r="F2973" s="172" t="s">
        <v>5214</v>
      </c>
      <c r="H2973" s="171" t="s">
        <v>19</v>
      </c>
      <c r="I2973" s="173"/>
      <c r="L2973" s="170"/>
      <c r="M2973" s="174"/>
      <c r="T2973" s="175"/>
      <c r="AT2973" s="171" t="s">
        <v>226</v>
      </c>
      <c r="AU2973" s="171" t="s">
        <v>79</v>
      </c>
      <c r="AV2973" s="14" t="s">
        <v>77</v>
      </c>
      <c r="AW2973" s="14" t="s">
        <v>31</v>
      </c>
      <c r="AX2973" s="14" t="s">
        <v>69</v>
      </c>
      <c r="AY2973" s="171" t="s">
        <v>212</v>
      </c>
    </row>
    <row r="2974" spans="2:65" s="12" customFormat="1">
      <c r="B2974" s="152"/>
      <c r="D2974" s="150" t="s">
        <v>226</v>
      </c>
      <c r="E2974" s="153" t="s">
        <v>19</v>
      </c>
      <c r="F2974" s="154" t="s">
        <v>3404</v>
      </c>
      <c r="H2974" s="155">
        <v>526.82000000000005</v>
      </c>
      <c r="I2974" s="156"/>
      <c r="L2974" s="152"/>
      <c r="M2974" s="157"/>
      <c r="T2974" s="158"/>
      <c r="AT2974" s="153" t="s">
        <v>226</v>
      </c>
      <c r="AU2974" s="153" t="s">
        <v>79</v>
      </c>
      <c r="AV2974" s="12" t="s">
        <v>79</v>
      </c>
      <c r="AW2974" s="12" t="s">
        <v>31</v>
      </c>
      <c r="AX2974" s="12" t="s">
        <v>69</v>
      </c>
      <c r="AY2974" s="153" t="s">
        <v>212</v>
      </c>
    </row>
    <row r="2975" spans="2:65" s="12" customFormat="1">
      <c r="B2975" s="152"/>
      <c r="D2975" s="150" t="s">
        <v>226</v>
      </c>
      <c r="E2975" s="153" t="s">
        <v>19</v>
      </c>
      <c r="F2975" s="154" t="s">
        <v>3405</v>
      </c>
      <c r="H2975" s="155">
        <v>533.54399999999998</v>
      </c>
      <c r="I2975" s="156"/>
      <c r="L2975" s="152"/>
      <c r="M2975" s="157"/>
      <c r="T2975" s="158"/>
      <c r="AT2975" s="153" t="s">
        <v>226</v>
      </c>
      <c r="AU2975" s="153" t="s">
        <v>79</v>
      </c>
      <c r="AV2975" s="12" t="s">
        <v>79</v>
      </c>
      <c r="AW2975" s="12" t="s">
        <v>31</v>
      </c>
      <c r="AX2975" s="12" t="s">
        <v>69</v>
      </c>
      <c r="AY2975" s="153" t="s">
        <v>212</v>
      </c>
    </row>
    <row r="2976" spans="2:65" s="15" customFormat="1">
      <c r="B2976" s="176"/>
      <c r="D2976" s="150" t="s">
        <v>226</v>
      </c>
      <c r="E2976" s="177" t="s">
        <v>19</v>
      </c>
      <c r="F2976" s="178" t="s">
        <v>455</v>
      </c>
      <c r="H2976" s="179">
        <v>1060.364</v>
      </c>
      <c r="I2976" s="180"/>
      <c r="L2976" s="176"/>
      <c r="M2976" s="181"/>
      <c r="T2976" s="182"/>
      <c r="AT2976" s="177" t="s">
        <v>226</v>
      </c>
      <c r="AU2976" s="177" t="s">
        <v>79</v>
      </c>
      <c r="AV2976" s="15" t="s">
        <v>236</v>
      </c>
      <c r="AW2976" s="15" t="s">
        <v>31</v>
      </c>
      <c r="AX2976" s="15" t="s">
        <v>69</v>
      </c>
      <c r="AY2976" s="177" t="s">
        <v>212</v>
      </c>
    </row>
    <row r="2977" spans="2:65" s="13" customFormat="1">
      <c r="B2977" s="159"/>
      <c r="D2977" s="150" t="s">
        <v>226</v>
      </c>
      <c r="E2977" s="160" t="s">
        <v>19</v>
      </c>
      <c r="F2977" s="161" t="s">
        <v>228</v>
      </c>
      <c r="H2977" s="162">
        <v>1223.501</v>
      </c>
      <c r="I2977" s="163"/>
      <c r="L2977" s="159"/>
      <c r="M2977" s="164"/>
      <c r="T2977" s="165"/>
      <c r="AT2977" s="160" t="s">
        <v>226</v>
      </c>
      <c r="AU2977" s="160" t="s">
        <v>79</v>
      </c>
      <c r="AV2977" s="13" t="s">
        <v>229</v>
      </c>
      <c r="AW2977" s="13" t="s">
        <v>31</v>
      </c>
      <c r="AX2977" s="13" t="s">
        <v>77</v>
      </c>
      <c r="AY2977" s="160" t="s">
        <v>212</v>
      </c>
    </row>
    <row r="2978" spans="2:65" s="1" customFormat="1" ht="24.2" customHeight="1">
      <c r="B2978" s="34"/>
      <c r="C2978" s="133" t="s">
        <v>5215</v>
      </c>
      <c r="D2978" s="133" t="s">
        <v>215</v>
      </c>
      <c r="E2978" s="134" t="s">
        <v>5216</v>
      </c>
      <c r="F2978" s="135" t="s">
        <v>5217</v>
      </c>
      <c r="G2978" s="136" t="s">
        <v>536</v>
      </c>
      <c r="H2978" s="137">
        <v>12000</v>
      </c>
      <c r="I2978" s="138"/>
      <c r="J2978" s="139">
        <f>ROUND(I2978*H2978,2)</f>
        <v>0</v>
      </c>
      <c r="K2978" s="135" t="s">
        <v>219</v>
      </c>
      <c r="L2978" s="34"/>
      <c r="M2978" s="140" t="s">
        <v>19</v>
      </c>
      <c r="N2978" s="141" t="s">
        <v>40</v>
      </c>
      <c r="P2978" s="142">
        <f>O2978*H2978</f>
        <v>0</v>
      </c>
      <c r="Q2978" s="142">
        <v>0</v>
      </c>
      <c r="R2978" s="142">
        <f>Q2978*H2978</f>
        <v>0</v>
      </c>
      <c r="S2978" s="142">
        <v>0</v>
      </c>
      <c r="T2978" s="143">
        <f>S2978*H2978</f>
        <v>0</v>
      </c>
      <c r="AR2978" s="144" t="s">
        <v>316</v>
      </c>
      <c r="AT2978" s="144" t="s">
        <v>215</v>
      </c>
      <c r="AU2978" s="144" t="s">
        <v>79</v>
      </c>
      <c r="AY2978" s="19" t="s">
        <v>212</v>
      </c>
      <c r="BE2978" s="145">
        <f>IF(N2978="základní",J2978,0)</f>
        <v>0</v>
      </c>
      <c r="BF2978" s="145">
        <f>IF(N2978="snížená",J2978,0)</f>
        <v>0</v>
      </c>
      <c r="BG2978" s="145">
        <f>IF(N2978="zákl. přenesená",J2978,0)</f>
        <v>0</v>
      </c>
      <c r="BH2978" s="145">
        <f>IF(N2978="sníž. přenesená",J2978,0)</f>
        <v>0</v>
      </c>
      <c r="BI2978" s="145">
        <f>IF(N2978="nulová",J2978,0)</f>
        <v>0</v>
      </c>
      <c r="BJ2978" s="19" t="s">
        <v>77</v>
      </c>
      <c r="BK2978" s="145">
        <f>ROUND(I2978*H2978,2)</f>
        <v>0</v>
      </c>
      <c r="BL2978" s="19" t="s">
        <v>316</v>
      </c>
      <c r="BM2978" s="144" t="s">
        <v>5218</v>
      </c>
    </row>
    <row r="2979" spans="2:65" s="1" customFormat="1">
      <c r="B2979" s="34"/>
      <c r="D2979" s="146" t="s">
        <v>222</v>
      </c>
      <c r="F2979" s="147" t="s">
        <v>5219</v>
      </c>
      <c r="I2979" s="148"/>
      <c r="L2979" s="34"/>
      <c r="M2979" s="149"/>
      <c r="T2979" s="55"/>
      <c r="AT2979" s="19" t="s">
        <v>222</v>
      </c>
      <c r="AU2979" s="19" t="s">
        <v>79</v>
      </c>
    </row>
    <row r="2980" spans="2:65" s="1" customFormat="1" ht="19.5">
      <c r="B2980" s="34"/>
      <c r="D2980" s="150" t="s">
        <v>224</v>
      </c>
      <c r="F2980" s="151" t="s">
        <v>5220</v>
      </c>
      <c r="I2980" s="148"/>
      <c r="L2980" s="34"/>
      <c r="M2980" s="149"/>
      <c r="T2980" s="55"/>
      <c r="AT2980" s="19" t="s">
        <v>224</v>
      </c>
      <c r="AU2980" s="19" t="s">
        <v>79</v>
      </c>
    </row>
    <row r="2981" spans="2:65" s="14" customFormat="1">
      <c r="B2981" s="170"/>
      <c r="D2981" s="150" t="s">
        <v>226</v>
      </c>
      <c r="E2981" s="171" t="s">
        <v>19</v>
      </c>
      <c r="F2981" s="172" t="s">
        <v>5221</v>
      </c>
      <c r="H2981" s="171" t="s">
        <v>19</v>
      </c>
      <c r="I2981" s="173"/>
      <c r="L2981" s="170"/>
      <c r="M2981" s="174"/>
      <c r="T2981" s="175"/>
      <c r="AT2981" s="171" t="s">
        <v>226</v>
      </c>
      <c r="AU2981" s="171" t="s">
        <v>79</v>
      </c>
      <c r="AV2981" s="14" t="s">
        <v>77</v>
      </c>
      <c r="AW2981" s="14" t="s">
        <v>31</v>
      </c>
      <c r="AX2981" s="14" t="s">
        <v>69</v>
      </c>
      <c r="AY2981" s="171" t="s">
        <v>212</v>
      </c>
    </row>
    <row r="2982" spans="2:65" s="12" customFormat="1">
      <c r="B2982" s="152"/>
      <c r="D2982" s="150" t="s">
        <v>226</v>
      </c>
      <c r="E2982" s="153" t="s">
        <v>19</v>
      </c>
      <c r="F2982" s="154" t="s">
        <v>5222</v>
      </c>
      <c r="H2982" s="155">
        <v>6500</v>
      </c>
      <c r="I2982" s="156"/>
      <c r="L2982" s="152"/>
      <c r="M2982" s="157"/>
      <c r="T2982" s="158"/>
      <c r="AT2982" s="153" t="s">
        <v>226</v>
      </c>
      <c r="AU2982" s="153" t="s">
        <v>79</v>
      </c>
      <c r="AV2982" s="12" t="s">
        <v>79</v>
      </c>
      <c r="AW2982" s="12" t="s">
        <v>31</v>
      </c>
      <c r="AX2982" s="12" t="s">
        <v>69</v>
      </c>
      <c r="AY2982" s="153" t="s">
        <v>212</v>
      </c>
    </row>
    <row r="2983" spans="2:65" s="12" customFormat="1">
      <c r="B2983" s="152"/>
      <c r="D2983" s="150" t="s">
        <v>226</v>
      </c>
      <c r="E2983" s="153" t="s">
        <v>19</v>
      </c>
      <c r="F2983" s="154" t="s">
        <v>5223</v>
      </c>
      <c r="H2983" s="155">
        <v>5500</v>
      </c>
      <c r="I2983" s="156"/>
      <c r="L2983" s="152"/>
      <c r="M2983" s="157"/>
      <c r="T2983" s="158"/>
      <c r="AT2983" s="153" t="s">
        <v>226</v>
      </c>
      <c r="AU2983" s="153" t="s">
        <v>79</v>
      </c>
      <c r="AV2983" s="12" t="s">
        <v>79</v>
      </c>
      <c r="AW2983" s="12" t="s">
        <v>31</v>
      </c>
      <c r="AX2983" s="12" t="s">
        <v>69</v>
      </c>
      <c r="AY2983" s="153" t="s">
        <v>212</v>
      </c>
    </row>
    <row r="2984" spans="2:65" s="13" customFormat="1">
      <c r="B2984" s="159"/>
      <c r="D2984" s="150" t="s">
        <v>226</v>
      </c>
      <c r="E2984" s="160" t="s">
        <v>19</v>
      </c>
      <c r="F2984" s="161" t="s">
        <v>228</v>
      </c>
      <c r="H2984" s="162">
        <v>12000</v>
      </c>
      <c r="I2984" s="163"/>
      <c r="L2984" s="159"/>
      <c r="M2984" s="164"/>
      <c r="T2984" s="165"/>
      <c r="AT2984" s="160" t="s">
        <v>226</v>
      </c>
      <c r="AU2984" s="160" t="s">
        <v>79</v>
      </c>
      <c r="AV2984" s="13" t="s">
        <v>229</v>
      </c>
      <c r="AW2984" s="13" t="s">
        <v>31</v>
      </c>
      <c r="AX2984" s="13" t="s">
        <v>77</v>
      </c>
      <c r="AY2984" s="160" t="s">
        <v>212</v>
      </c>
    </row>
    <row r="2985" spans="2:65" s="1" customFormat="1" ht="16.5" customHeight="1">
      <c r="B2985" s="34"/>
      <c r="C2985" s="186" t="s">
        <v>5224</v>
      </c>
      <c r="D2985" s="186" t="s">
        <v>3107</v>
      </c>
      <c r="E2985" s="187" t="s">
        <v>5225</v>
      </c>
      <c r="F2985" s="188" t="s">
        <v>5226</v>
      </c>
      <c r="G2985" s="189" t="s">
        <v>536</v>
      </c>
      <c r="H2985" s="190">
        <v>12600</v>
      </c>
      <c r="I2985" s="191"/>
      <c r="J2985" s="192">
        <f>ROUND(I2985*H2985,2)</f>
        <v>0</v>
      </c>
      <c r="K2985" s="188" t="s">
        <v>219</v>
      </c>
      <c r="L2985" s="193"/>
      <c r="M2985" s="194" t="s">
        <v>19</v>
      </c>
      <c r="N2985" s="195" t="s">
        <v>40</v>
      </c>
      <c r="P2985" s="142">
        <f>O2985*H2985</f>
        <v>0</v>
      </c>
      <c r="Q2985" s="142">
        <v>0</v>
      </c>
      <c r="R2985" s="142">
        <f>Q2985*H2985</f>
        <v>0</v>
      </c>
      <c r="S2985" s="142">
        <v>0</v>
      </c>
      <c r="T2985" s="143">
        <f>S2985*H2985</f>
        <v>0</v>
      </c>
      <c r="AR2985" s="144" t="s">
        <v>631</v>
      </c>
      <c r="AT2985" s="144" t="s">
        <v>3107</v>
      </c>
      <c r="AU2985" s="144" t="s">
        <v>79</v>
      </c>
      <c r="AY2985" s="19" t="s">
        <v>212</v>
      </c>
      <c r="BE2985" s="145">
        <f>IF(N2985="základní",J2985,0)</f>
        <v>0</v>
      </c>
      <c r="BF2985" s="145">
        <f>IF(N2985="snížená",J2985,0)</f>
        <v>0</v>
      </c>
      <c r="BG2985" s="145">
        <f>IF(N2985="zákl. přenesená",J2985,0)</f>
        <v>0</v>
      </c>
      <c r="BH2985" s="145">
        <f>IF(N2985="sníž. přenesená",J2985,0)</f>
        <v>0</v>
      </c>
      <c r="BI2985" s="145">
        <f>IF(N2985="nulová",J2985,0)</f>
        <v>0</v>
      </c>
      <c r="BJ2985" s="19" t="s">
        <v>77</v>
      </c>
      <c r="BK2985" s="145">
        <f>ROUND(I2985*H2985,2)</f>
        <v>0</v>
      </c>
      <c r="BL2985" s="19" t="s">
        <v>316</v>
      </c>
      <c r="BM2985" s="144" t="s">
        <v>5227</v>
      </c>
    </row>
    <row r="2986" spans="2:65" s="14" customFormat="1">
      <c r="B2986" s="170"/>
      <c r="D2986" s="150" t="s">
        <v>226</v>
      </c>
      <c r="E2986" s="171" t="s">
        <v>19</v>
      </c>
      <c r="F2986" s="172" t="s">
        <v>5228</v>
      </c>
      <c r="H2986" s="171" t="s">
        <v>19</v>
      </c>
      <c r="I2986" s="173"/>
      <c r="L2986" s="170"/>
      <c r="M2986" s="174"/>
      <c r="T2986" s="175"/>
      <c r="AT2986" s="171" t="s">
        <v>226</v>
      </c>
      <c r="AU2986" s="171" t="s">
        <v>79</v>
      </c>
      <c r="AV2986" s="14" t="s">
        <v>77</v>
      </c>
      <c r="AW2986" s="14" t="s">
        <v>31</v>
      </c>
      <c r="AX2986" s="14" t="s">
        <v>69</v>
      </c>
      <c r="AY2986" s="171" t="s">
        <v>212</v>
      </c>
    </row>
    <row r="2987" spans="2:65" s="12" customFormat="1">
      <c r="B2987" s="152"/>
      <c r="D2987" s="150" t="s">
        <v>226</v>
      </c>
      <c r="E2987" s="153" t="s">
        <v>19</v>
      </c>
      <c r="F2987" s="154" t="s">
        <v>5229</v>
      </c>
      <c r="H2987" s="155">
        <v>6825</v>
      </c>
      <c r="I2987" s="156"/>
      <c r="L2987" s="152"/>
      <c r="M2987" s="157"/>
      <c r="T2987" s="158"/>
      <c r="AT2987" s="153" t="s">
        <v>226</v>
      </c>
      <c r="AU2987" s="153" t="s">
        <v>79</v>
      </c>
      <c r="AV2987" s="12" t="s">
        <v>79</v>
      </c>
      <c r="AW2987" s="12" t="s">
        <v>31</v>
      </c>
      <c r="AX2987" s="12" t="s">
        <v>69</v>
      </c>
      <c r="AY2987" s="153" t="s">
        <v>212</v>
      </c>
    </row>
    <row r="2988" spans="2:65" s="12" customFormat="1">
      <c r="B2988" s="152"/>
      <c r="D2988" s="150" t="s">
        <v>226</v>
      </c>
      <c r="E2988" s="153" t="s">
        <v>19</v>
      </c>
      <c r="F2988" s="154" t="s">
        <v>5230</v>
      </c>
      <c r="H2988" s="155">
        <v>5775</v>
      </c>
      <c r="I2988" s="156"/>
      <c r="L2988" s="152"/>
      <c r="M2988" s="157"/>
      <c r="T2988" s="158"/>
      <c r="AT2988" s="153" t="s">
        <v>226</v>
      </c>
      <c r="AU2988" s="153" t="s">
        <v>79</v>
      </c>
      <c r="AV2988" s="12" t="s">
        <v>79</v>
      </c>
      <c r="AW2988" s="12" t="s">
        <v>31</v>
      </c>
      <c r="AX2988" s="12" t="s">
        <v>69</v>
      </c>
      <c r="AY2988" s="153" t="s">
        <v>212</v>
      </c>
    </row>
    <row r="2989" spans="2:65" s="13" customFormat="1">
      <c r="B2989" s="159"/>
      <c r="D2989" s="150" t="s">
        <v>226</v>
      </c>
      <c r="E2989" s="160" t="s">
        <v>19</v>
      </c>
      <c r="F2989" s="161" t="s">
        <v>228</v>
      </c>
      <c r="H2989" s="162">
        <v>12600</v>
      </c>
      <c r="I2989" s="163"/>
      <c r="L2989" s="159"/>
      <c r="M2989" s="164"/>
      <c r="T2989" s="165"/>
      <c r="AT2989" s="160" t="s">
        <v>226</v>
      </c>
      <c r="AU2989" s="160" t="s">
        <v>79</v>
      </c>
      <c r="AV2989" s="13" t="s">
        <v>229</v>
      </c>
      <c r="AW2989" s="13" t="s">
        <v>31</v>
      </c>
      <c r="AX2989" s="13" t="s">
        <v>77</v>
      </c>
      <c r="AY2989" s="160" t="s">
        <v>212</v>
      </c>
    </row>
    <row r="2990" spans="2:65" s="1" customFormat="1" ht="24.2" customHeight="1">
      <c r="B2990" s="34"/>
      <c r="C2990" s="133" t="s">
        <v>5231</v>
      </c>
      <c r="D2990" s="133" t="s">
        <v>215</v>
      </c>
      <c r="E2990" s="134" t="s">
        <v>5232</v>
      </c>
      <c r="F2990" s="135" t="s">
        <v>5233</v>
      </c>
      <c r="G2990" s="136" t="s">
        <v>495</v>
      </c>
      <c r="H2990" s="137">
        <v>3500</v>
      </c>
      <c r="I2990" s="138"/>
      <c r="J2990" s="139">
        <f>ROUND(I2990*H2990,2)</f>
        <v>0</v>
      </c>
      <c r="K2990" s="135" t="s">
        <v>219</v>
      </c>
      <c r="L2990" s="34"/>
      <c r="M2990" s="140" t="s">
        <v>19</v>
      </c>
      <c r="N2990" s="141" t="s">
        <v>40</v>
      </c>
      <c r="P2990" s="142">
        <f>O2990*H2990</f>
        <v>0</v>
      </c>
      <c r="Q2990" s="142">
        <v>0</v>
      </c>
      <c r="R2990" s="142">
        <f>Q2990*H2990</f>
        <v>0</v>
      </c>
      <c r="S2990" s="142">
        <v>3.0000000000000001E-5</v>
      </c>
      <c r="T2990" s="143">
        <f>S2990*H2990</f>
        <v>0.105</v>
      </c>
      <c r="AR2990" s="144" t="s">
        <v>316</v>
      </c>
      <c r="AT2990" s="144" t="s">
        <v>215</v>
      </c>
      <c r="AU2990" s="144" t="s">
        <v>79</v>
      </c>
      <c r="AY2990" s="19" t="s">
        <v>212</v>
      </c>
      <c r="BE2990" s="145">
        <f>IF(N2990="základní",J2990,0)</f>
        <v>0</v>
      </c>
      <c r="BF2990" s="145">
        <f>IF(N2990="snížená",J2990,0)</f>
        <v>0</v>
      </c>
      <c r="BG2990" s="145">
        <f>IF(N2990="zákl. přenesená",J2990,0)</f>
        <v>0</v>
      </c>
      <c r="BH2990" s="145">
        <f>IF(N2990="sníž. přenesená",J2990,0)</f>
        <v>0</v>
      </c>
      <c r="BI2990" s="145">
        <f>IF(N2990="nulová",J2990,0)</f>
        <v>0</v>
      </c>
      <c r="BJ2990" s="19" t="s">
        <v>77</v>
      </c>
      <c r="BK2990" s="145">
        <f>ROUND(I2990*H2990,2)</f>
        <v>0</v>
      </c>
      <c r="BL2990" s="19" t="s">
        <v>316</v>
      </c>
      <c r="BM2990" s="144" t="s">
        <v>5234</v>
      </c>
    </row>
    <row r="2991" spans="2:65" s="1" customFormat="1">
      <c r="B2991" s="34"/>
      <c r="D2991" s="146" t="s">
        <v>222</v>
      </c>
      <c r="F2991" s="147" t="s">
        <v>5235</v>
      </c>
      <c r="I2991" s="148"/>
      <c r="L2991" s="34"/>
      <c r="M2991" s="149"/>
      <c r="T2991" s="55"/>
      <c r="AT2991" s="19" t="s">
        <v>222</v>
      </c>
      <c r="AU2991" s="19" t="s">
        <v>79</v>
      </c>
    </row>
    <row r="2992" spans="2:65" s="1" customFormat="1" ht="19.5">
      <c r="B2992" s="34"/>
      <c r="D2992" s="150" t="s">
        <v>224</v>
      </c>
      <c r="F2992" s="151" t="s">
        <v>5220</v>
      </c>
      <c r="I2992" s="148"/>
      <c r="L2992" s="34"/>
      <c r="M2992" s="149"/>
      <c r="T2992" s="55"/>
      <c r="AT2992" s="19" t="s">
        <v>224</v>
      </c>
      <c r="AU2992" s="19" t="s">
        <v>79</v>
      </c>
    </row>
    <row r="2993" spans="2:65" s="14" customFormat="1">
      <c r="B2993" s="170"/>
      <c r="D2993" s="150" t="s">
        <v>226</v>
      </c>
      <c r="E2993" s="171" t="s">
        <v>19</v>
      </c>
      <c r="F2993" s="172" t="s">
        <v>5236</v>
      </c>
      <c r="H2993" s="171" t="s">
        <v>19</v>
      </c>
      <c r="I2993" s="173"/>
      <c r="L2993" s="170"/>
      <c r="M2993" s="174"/>
      <c r="T2993" s="175"/>
      <c r="AT2993" s="171" t="s">
        <v>226</v>
      </c>
      <c r="AU2993" s="171" t="s">
        <v>79</v>
      </c>
      <c r="AV2993" s="14" t="s">
        <v>77</v>
      </c>
      <c r="AW2993" s="14" t="s">
        <v>31</v>
      </c>
      <c r="AX2993" s="14" t="s">
        <v>69</v>
      </c>
      <c r="AY2993" s="171" t="s">
        <v>212</v>
      </c>
    </row>
    <row r="2994" spans="2:65" s="12" customFormat="1">
      <c r="B2994" s="152"/>
      <c r="D2994" s="150" t="s">
        <v>226</v>
      </c>
      <c r="E2994" s="153" t="s">
        <v>19</v>
      </c>
      <c r="F2994" s="154" t="s">
        <v>5237</v>
      </c>
      <c r="H2994" s="155">
        <v>3500</v>
      </c>
      <c r="I2994" s="156"/>
      <c r="L2994" s="152"/>
      <c r="M2994" s="157"/>
      <c r="T2994" s="158"/>
      <c r="AT2994" s="153" t="s">
        <v>226</v>
      </c>
      <c r="AU2994" s="153" t="s">
        <v>79</v>
      </c>
      <c r="AV2994" s="12" t="s">
        <v>79</v>
      </c>
      <c r="AW2994" s="12" t="s">
        <v>31</v>
      </c>
      <c r="AX2994" s="12" t="s">
        <v>69</v>
      </c>
      <c r="AY2994" s="153" t="s">
        <v>212</v>
      </c>
    </row>
    <row r="2995" spans="2:65" s="13" customFormat="1">
      <c r="B2995" s="159"/>
      <c r="D2995" s="150" t="s">
        <v>226</v>
      </c>
      <c r="E2995" s="160" t="s">
        <v>19</v>
      </c>
      <c r="F2995" s="161" t="s">
        <v>228</v>
      </c>
      <c r="H2995" s="162">
        <v>3500</v>
      </c>
      <c r="I2995" s="163"/>
      <c r="L2995" s="159"/>
      <c r="M2995" s="164"/>
      <c r="T2995" s="165"/>
      <c r="AT2995" s="160" t="s">
        <v>226</v>
      </c>
      <c r="AU2995" s="160" t="s">
        <v>79</v>
      </c>
      <c r="AV2995" s="13" t="s">
        <v>229</v>
      </c>
      <c r="AW2995" s="13" t="s">
        <v>31</v>
      </c>
      <c r="AX2995" s="13" t="s">
        <v>77</v>
      </c>
      <c r="AY2995" s="160" t="s">
        <v>212</v>
      </c>
    </row>
    <row r="2996" spans="2:65" s="1" customFormat="1" ht="24.2" customHeight="1">
      <c r="B2996" s="34"/>
      <c r="C2996" s="133" t="s">
        <v>5238</v>
      </c>
      <c r="D2996" s="133" t="s">
        <v>215</v>
      </c>
      <c r="E2996" s="134" t="s">
        <v>5239</v>
      </c>
      <c r="F2996" s="135" t="s">
        <v>5240</v>
      </c>
      <c r="G2996" s="136" t="s">
        <v>495</v>
      </c>
      <c r="H2996" s="137">
        <v>5000</v>
      </c>
      <c r="I2996" s="138"/>
      <c r="J2996" s="139">
        <f>ROUND(I2996*H2996,2)</f>
        <v>0</v>
      </c>
      <c r="K2996" s="135" t="s">
        <v>219</v>
      </c>
      <c r="L2996" s="34"/>
      <c r="M2996" s="140" t="s">
        <v>19</v>
      </c>
      <c r="N2996" s="141" t="s">
        <v>40</v>
      </c>
      <c r="P2996" s="142">
        <f>O2996*H2996</f>
        <v>0</v>
      </c>
      <c r="Q2996" s="142">
        <v>0</v>
      </c>
      <c r="R2996" s="142">
        <f>Q2996*H2996</f>
        <v>0</v>
      </c>
      <c r="S2996" s="142">
        <v>3.0000000000000001E-5</v>
      </c>
      <c r="T2996" s="143">
        <f>S2996*H2996</f>
        <v>0.15</v>
      </c>
      <c r="AR2996" s="144" t="s">
        <v>316</v>
      </c>
      <c r="AT2996" s="144" t="s">
        <v>215</v>
      </c>
      <c r="AU2996" s="144" t="s">
        <v>79</v>
      </c>
      <c r="AY2996" s="19" t="s">
        <v>212</v>
      </c>
      <c r="BE2996" s="145">
        <f>IF(N2996="základní",J2996,0)</f>
        <v>0</v>
      </c>
      <c r="BF2996" s="145">
        <f>IF(N2996="snížená",J2996,0)</f>
        <v>0</v>
      </c>
      <c r="BG2996" s="145">
        <f>IF(N2996="zákl. přenesená",J2996,0)</f>
        <v>0</v>
      </c>
      <c r="BH2996" s="145">
        <f>IF(N2996="sníž. přenesená",J2996,0)</f>
        <v>0</v>
      </c>
      <c r="BI2996" s="145">
        <f>IF(N2996="nulová",J2996,0)</f>
        <v>0</v>
      </c>
      <c r="BJ2996" s="19" t="s">
        <v>77</v>
      </c>
      <c r="BK2996" s="145">
        <f>ROUND(I2996*H2996,2)</f>
        <v>0</v>
      </c>
      <c r="BL2996" s="19" t="s">
        <v>316</v>
      </c>
      <c r="BM2996" s="144" t="s">
        <v>5241</v>
      </c>
    </row>
    <row r="2997" spans="2:65" s="1" customFormat="1">
      <c r="B2997" s="34"/>
      <c r="D2997" s="146" t="s">
        <v>222</v>
      </c>
      <c r="F2997" s="147" t="s">
        <v>5242</v>
      </c>
      <c r="I2997" s="148"/>
      <c r="L2997" s="34"/>
      <c r="M2997" s="149"/>
      <c r="T2997" s="55"/>
      <c r="AT2997" s="19" t="s">
        <v>222</v>
      </c>
      <c r="AU2997" s="19" t="s">
        <v>79</v>
      </c>
    </row>
    <row r="2998" spans="2:65" s="1" customFormat="1" ht="19.5">
      <c r="B2998" s="34"/>
      <c r="D2998" s="150" t="s">
        <v>224</v>
      </c>
      <c r="F2998" s="151" t="s">
        <v>5220</v>
      </c>
      <c r="I2998" s="148"/>
      <c r="L2998" s="34"/>
      <c r="M2998" s="149"/>
      <c r="T2998" s="55"/>
      <c r="AT2998" s="19" t="s">
        <v>224</v>
      </c>
      <c r="AU2998" s="19" t="s">
        <v>79</v>
      </c>
    </row>
    <row r="2999" spans="2:65" s="14" customFormat="1">
      <c r="B2999" s="170"/>
      <c r="D2999" s="150" t="s">
        <v>226</v>
      </c>
      <c r="E2999" s="171" t="s">
        <v>19</v>
      </c>
      <c r="F2999" s="172" t="s">
        <v>5243</v>
      </c>
      <c r="H2999" s="171" t="s">
        <v>19</v>
      </c>
      <c r="I2999" s="173"/>
      <c r="L2999" s="170"/>
      <c r="M2999" s="174"/>
      <c r="T2999" s="175"/>
      <c r="AT2999" s="171" t="s">
        <v>226</v>
      </c>
      <c r="AU2999" s="171" t="s">
        <v>79</v>
      </c>
      <c r="AV2999" s="14" t="s">
        <v>77</v>
      </c>
      <c r="AW2999" s="14" t="s">
        <v>31</v>
      </c>
      <c r="AX2999" s="14" t="s">
        <v>69</v>
      </c>
      <c r="AY2999" s="171" t="s">
        <v>212</v>
      </c>
    </row>
    <row r="3000" spans="2:65" s="12" customFormat="1">
      <c r="B3000" s="152"/>
      <c r="D3000" s="150" t="s">
        <v>226</v>
      </c>
      <c r="E3000" s="153" t="s">
        <v>19</v>
      </c>
      <c r="F3000" s="154" t="s">
        <v>5244</v>
      </c>
      <c r="H3000" s="155">
        <v>5000</v>
      </c>
      <c r="I3000" s="156"/>
      <c r="L3000" s="152"/>
      <c r="M3000" s="157"/>
      <c r="T3000" s="158"/>
      <c r="AT3000" s="153" t="s">
        <v>226</v>
      </c>
      <c r="AU3000" s="153" t="s">
        <v>79</v>
      </c>
      <c r="AV3000" s="12" t="s">
        <v>79</v>
      </c>
      <c r="AW3000" s="12" t="s">
        <v>31</v>
      </c>
      <c r="AX3000" s="12" t="s">
        <v>69</v>
      </c>
      <c r="AY3000" s="153" t="s">
        <v>212</v>
      </c>
    </row>
    <row r="3001" spans="2:65" s="13" customFormat="1">
      <c r="B3001" s="159"/>
      <c r="D3001" s="150" t="s">
        <v>226</v>
      </c>
      <c r="E3001" s="160" t="s">
        <v>19</v>
      </c>
      <c r="F3001" s="161" t="s">
        <v>228</v>
      </c>
      <c r="H3001" s="162">
        <v>5000</v>
      </c>
      <c r="I3001" s="163"/>
      <c r="L3001" s="159"/>
      <c r="M3001" s="164"/>
      <c r="T3001" s="165"/>
      <c r="AT3001" s="160" t="s">
        <v>226</v>
      </c>
      <c r="AU3001" s="160" t="s">
        <v>79</v>
      </c>
      <c r="AV3001" s="13" t="s">
        <v>229</v>
      </c>
      <c r="AW3001" s="13" t="s">
        <v>31</v>
      </c>
      <c r="AX3001" s="13" t="s">
        <v>77</v>
      </c>
      <c r="AY3001" s="160" t="s">
        <v>212</v>
      </c>
    </row>
    <row r="3002" spans="2:65" s="1" customFormat="1" ht="16.5" customHeight="1">
      <c r="B3002" s="34"/>
      <c r="C3002" s="186" t="s">
        <v>5245</v>
      </c>
      <c r="D3002" s="186" t="s">
        <v>3107</v>
      </c>
      <c r="E3002" s="187" t="s">
        <v>5246</v>
      </c>
      <c r="F3002" s="188" t="s">
        <v>5247</v>
      </c>
      <c r="G3002" s="189" t="s">
        <v>495</v>
      </c>
      <c r="H3002" s="190">
        <v>8925</v>
      </c>
      <c r="I3002" s="191"/>
      <c r="J3002" s="192">
        <f>ROUND(I3002*H3002,2)</f>
        <v>0</v>
      </c>
      <c r="K3002" s="188" t="s">
        <v>219</v>
      </c>
      <c r="L3002" s="193"/>
      <c r="M3002" s="194" t="s">
        <v>19</v>
      </c>
      <c r="N3002" s="195" t="s">
        <v>40</v>
      </c>
      <c r="P3002" s="142">
        <f>O3002*H3002</f>
        <v>0</v>
      </c>
      <c r="Q3002" s="142">
        <v>1.0000000000000001E-5</v>
      </c>
      <c r="R3002" s="142">
        <f>Q3002*H3002</f>
        <v>8.925000000000001E-2</v>
      </c>
      <c r="S3002" s="142">
        <v>0</v>
      </c>
      <c r="T3002" s="143">
        <f>S3002*H3002</f>
        <v>0</v>
      </c>
      <c r="AR3002" s="144" t="s">
        <v>631</v>
      </c>
      <c r="AT3002" s="144" t="s">
        <v>3107</v>
      </c>
      <c r="AU3002" s="144" t="s">
        <v>79</v>
      </c>
      <c r="AY3002" s="19" t="s">
        <v>212</v>
      </c>
      <c r="BE3002" s="145">
        <f>IF(N3002="základní",J3002,0)</f>
        <v>0</v>
      </c>
      <c r="BF3002" s="145">
        <f>IF(N3002="snížená",J3002,0)</f>
        <v>0</v>
      </c>
      <c r="BG3002" s="145">
        <f>IF(N3002="zákl. přenesená",J3002,0)</f>
        <v>0</v>
      </c>
      <c r="BH3002" s="145">
        <f>IF(N3002="sníž. přenesená",J3002,0)</f>
        <v>0</v>
      </c>
      <c r="BI3002" s="145">
        <f>IF(N3002="nulová",J3002,0)</f>
        <v>0</v>
      </c>
      <c r="BJ3002" s="19" t="s">
        <v>77</v>
      </c>
      <c r="BK3002" s="145">
        <f>ROUND(I3002*H3002,2)</f>
        <v>0</v>
      </c>
      <c r="BL3002" s="19" t="s">
        <v>316</v>
      </c>
      <c r="BM3002" s="144" t="s">
        <v>5248</v>
      </c>
    </row>
    <row r="3003" spans="2:65" s="14" customFormat="1">
      <c r="B3003" s="170"/>
      <c r="D3003" s="150" t="s">
        <v>226</v>
      </c>
      <c r="E3003" s="171" t="s">
        <v>19</v>
      </c>
      <c r="F3003" s="172" t="s">
        <v>5249</v>
      </c>
      <c r="H3003" s="171" t="s">
        <v>19</v>
      </c>
      <c r="I3003" s="173"/>
      <c r="L3003" s="170"/>
      <c r="M3003" s="174"/>
      <c r="T3003" s="175"/>
      <c r="AT3003" s="171" t="s">
        <v>226</v>
      </c>
      <c r="AU3003" s="171" t="s">
        <v>79</v>
      </c>
      <c r="AV3003" s="14" t="s">
        <v>77</v>
      </c>
      <c r="AW3003" s="14" t="s">
        <v>31</v>
      </c>
      <c r="AX3003" s="14" t="s">
        <v>69</v>
      </c>
      <c r="AY3003" s="171" t="s">
        <v>212</v>
      </c>
    </row>
    <row r="3004" spans="2:65" s="12" customFormat="1">
      <c r="B3004" s="152"/>
      <c r="D3004" s="150" t="s">
        <v>226</v>
      </c>
      <c r="E3004" s="153" t="s">
        <v>19</v>
      </c>
      <c r="F3004" s="154" t="s">
        <v>5250</v>
      </c>
      <c r="H3004" s="155">
        <v>3675</v>
      </c>
      <c r="I3004" s="156"/>
      <c r="L3004" s="152"/>
      <c r="M3004" s="157"/>
      <c r="T3004" s="158"/>
      <c r="AT3004" s="153" t="s">
        <v>226</v>
      </c>
      <c r="AU3004" s="153" t="s">
        <v>79</v>
      </c>
      <c r="AV3004" s="12" t="s">
        <v>79</v>
      </c>
      <c r="AW3004" s="12" t="s">
        <v>31</v>
      </c>
      <c r="AX3004" s="12" t="s">
        <v>69</v>
      </c>
      <c r="AY3004" s="153" t="s">
        <v>212</v>
      </c>
    </row>
    <row r="3005" spans="2:65" s="14" customFormat="1">
      <c r="B3005" s="170"/>
      <c r="D3005" s="150" t="s">
        <v>226</v>
      </c>
      <c r="E3005" s="171" t="s">
        <v>19</v>
      </c>
      <c r="F3005" s="172" t="s">
        <v>5251</v>
      </c>
      <c r="H3005" s="171" t="s">
        <v>19</v>
      </c>
      <c r="I3005" s="173"/>
      <c r="L3005" s="170"/>
      <c r="M3005" s="174"/>
      <c r="T3005" s="175"/>
      <c r="AT3005" s="171" t="s">
        <v>226</v>
      </c>
      <c r="AU3005" s="171" t="s">
        <v>79</v>
      </c>
      <c r="AV3005" s="14" t="s">
        <v>77</v>
      </c>
      <c r="AW3005" s="14" t="s">
        <v>31</v>
      </c>
      <c r="AX3005" s="14" t="s">
        <v>69</v>
      </c>
      <c r="AY3005" s="171" t="s">
        <v>212</v>
      </c>
    </row>
    <row r="3006" spans="2:65" s="12" customFormat="1">
      <c r="B3006" s="152"/>
      <c r="D3006" s="150" t="s">
        <v>226</v>
      </c>
      <c r="E3006" s="153" t="s">
        <v>19</v>
      </c>
      <c r="F3006" s="154" t="s">
        <v>5252</v>
      </c>
      <c r="H3006" s="155">
        <v>5250</v>
      </c>
      <c r="I3006" s="156"/>
      <c r="L3006" s="152"/>
      <c r="M3006" s="157"/>
      <c r="T3006" s="158"/>
      <c r="AT3006" s="153" t="s">
        <v>226</v>
      </c>
      <c r="AU3006" s="153" t="s">
        <v>79</v>
      </c>
      <c r="AV3006" s="12" t="s">
        <v>79</v>
      </c>
      <c r="AW3006" s="12" t="s">
        <v>31</v>
      </c>
      <c r="AX3006" s="12" t="s">
        <v>69</v>
      </c>
      <c r="AY3006" s="153" t="s">
        <v>212</v>
      </c>
    </row>
    <row r="3007" spans="2:65" s="13" customFormat="1">
      <c r="B3007" s="159"/>
      <c r="D3007" s="150" t="s">
        <v>226</v>
      </c>
      <c r="E3007" s="160" t="s">
        <v>19</v>
      </c>
      <c r="F3007" s="161" t="s">
        <v>228</v>
      </c>
      <c r="H3007" s="162">
        <v>8925</v>
      </c>
      <c r="I3007" s="163"/>
      <c r="L3007" s="159"/>
      <c r="M3007" s="164"/>
      <c r="T3007" s="165"/>
      <c r="AT3007" s="160" t="s">
        <v>226</v>
      </c>
      <c r="AU3007" s="160" t="s">
        <v>79</v>
      </c>
      <c r="AV3007" s="13" t="s">
        <v>229</v>
      </c>
      <c r="AW3007" s="13" t="s">
        <v>31</v>
      </c>
      <c r="AX3007" s="13" t="s">
        <v>77</v>
      </c>
      <c r="AY3007" s="160" t="s">
        <v>212</v>
      </c>
    </row>
    <row r="3008" spans="2:65" s="1" customFormat="1" ht="16.5" customHeight="1">
      <c r="B3008" s="34"/>
      <c r="C3008" s="133" t="s">
        <v>5253</v>
      </c>
      <c r="D3008" s="133" t="s">
        <v>215</v>
      </c>
      <c r="E3008" s="134" t="s">
        <v>5254</v>
      </c>
      <c r="F3008" s="135" t="s">
        <v>5255</v>
      </c>
      <c r="G3008" s="136" t="s">
        <v>495</v>
      </c>
      <c r="H3008" s="137">
        <v>19547.45</v>
      </c>
      <c r="I3008" s="138"/>
      <c r="J3008" s="139">
        <f>ROUND(I3008*H3008,2)</f>
        <v>0</v>
      </c>
      <c r="K3008" s="135" t="s">
        <v>219</v>
      </c>
      <c r="L3008" s="34"/>
      <c r="M3008" s="140" t="s">
        <v>19</v>
      </c>
      <c r="N3008" s="141" t="s">
        <v>40</v>
      </c>
      <c r="P3008" s="142">
        <f>O3008*H3008</f>
        <v>0</v>
      </c>
      <c r="Q3008" s="142">
        <v>1.2E-4</v>
      </c>
      <c r="R3008" s="142">
        <f>Q3008*H3008</f>
        <v>2.3456939999999999</v>
      </c>
      <c r="S3008" s="142">
        <v>0</v>
      </c>
      <c r="T3008" s="143">
        <f>S3008*H3008</f>
        <v>0</v>
      </c>
      <c r="AR3008" s="144" t="s">
        <v>316</v>
      </c>
      <c r="AT3008" s="144" t="s">
        <v>215</v>
      </c>
      <c r="AU3008" s="144" t="s">
        <v>79</v>
      </c>
      <c r="AY3008" s="19" t="s">
        <v>212</v>
      </c>
      <c r="BE3008" s="145">
        <f>IF(N3008="základní",J3008,0)</f>
        <v>0</v>
      </c>
      <c r="BF3008" s="145">
        <f>IF(N3008="snížená",J3008,0)</f>
        <v>0</v>
      </c>
      <c r="BG3008" s="145">
        <f>IF(N3008="zákl. přenesená",J3008,0)</f>
        <v>0</v>
      </c>
      <c r="BH3008" s="145">
        <f>IF(N3008="sníž. přenesená",J3008,0)</f>
        <v>0</v>
      </c>
      <c r="BI3008" s="145">
        <f>IF(N3008="nulová",J3008,0)</f>
        <v>0</v>
      </c>
      <c r="BJ3008" s="19" t="s">
        <v>77</v>
      </c>
      <c r="BK3008" s="145">
        <f>ROUND(I3008*H3008,2)</f>
        <v>0</v>
      </c>
      <c r="BL3008" s="19" t="s">
        <v>316</v>
      </c>
      <c r="BM3008" s="144" t="s">
        <v>5256</v>
      </c>
    </row>
    <row r="3009" spans="2:51" s="1" customFormat="1">
      <c r="B3009" s="34"/>
      <c r="D3009" s="146" t="s">
        <v>222</v>
      </c>
      <c r="F3009" s="147" t="s">
        <v>5257</v>
      </c>
      <c r="I3009" s="148"/>
      <c r="L3009" s="34"/>
      <c r="M3009" s="149"/>
      <c r="T3009" s="55"/>
      <c r="AT3009" s="19" t="s">
        <v>222</v>
      </c>
      <c r="AU3009" s="19" t="s">
        <v>79</v>
      </c>
    </row>
    <row r="3010" spans="2:51" s="14" customFormat="1">
      <c r="B3010" s="170"/>
      <c r="D3010" s="150" t="s">
        <v>226</v>
      </c>
      <c r="E3010" s="171" t="s">
        <v>19</v>
      </c>
      <c r="F3010" s="172" t="s">
        <v>5258</v>
      </c>
      <c r="H3010" s="171" t="s">
        <v>19</v>
      </c>
      <c r="I3010" s="173"/>
      <c r="L3010" s="170"/>
      <c r="M3010" s="174"/>
      <c r="T3010" s="175"/>
      <c r="AT3010" s="171" t="s">
        <v>226</v>
      </c>
      <c r="AU3010" s="171" t="s">
        <v>79</v>
      </c>
      <c r="AV3010" s="14" t="s">
        <v>77</v>
      </c>
      <c r="AW3010" s="14" t="s">
        <v>31</v>
      </c>
      <c r="AX3010" s="14" t="s">
        <v>69</v>
      </c>
      <c r="AY3010" s="171" t="s">
        <v>212</v>
      </c>
    </row>
    <row r="3011" spans="2:51" s="14" customFormat="1">
      <c r="B3011" s="170"/>
      <c r="D3011" s="150" t="s">
        <v>226</v>
      </c>
      <c r="E3011" s="171" t="s">
        <v>19</v>
      </c>
      <c r="F3011" s="172" t="s">
        <v>5186</v>
      </c>
      <c r="H3011" s="171" t="s">
        <v>19</v>
      </c>
      <c r="I3011" s="173"/>
      <c r="L3011" s="170"/>
      <c r="M3011" s="174"/>
      <c r="T3011" s="175"/>
      <c r="AT3011" s="171" t="s">
        <v>226</v>
      </c>
      <c r="AU3011" s="171" t="s">
        <v>79</v>
      </c>
      <c r="AV3011" s="14" t="s">
        <v>77</v>
      </c>
      <c r="AW3011" s="14" t="s">
        <v>31</v>
      </c>
      <c r="AX3011" s="14" t="s">
        <v>69</v>
      </c>
      <c r="AY3011" s="171" t="s">
        <v>212</v>
      </c>
    </row>
    <row r="3012" spans="2:51" s="12" customFormat="1">
      <c r="B3012" s="152"/>
      <c r="D3012" s="150" t="s">
        <v>226</v>
      </c>
      <c r="E3012" s="153" t="s">
        <v>19</v>
      </c>
      <c r="F3012" s="154" t="s">
        <v>5259</v>
      </c>
      <c r="H3012" s="155">
        <v>5221.04</v>
      </c>
      <c r="I3012" s="156"/>
      <c r="L3012" s="152"/>
      <c r="M3012" s="157"/>
      <c r="T3012" s="158"/>
      <c r="AT3012" s="153" t="s">
        <v>226</v>
      </c>
      <c r="AU3012" s="153" t="s">
        <v>79</v>
      </c>
      <c r="AV3012" s="12" t="s">
        <v>79</v>
      </c>
      <c r="AW3012" s="12" t="s">
        <v>31</v>
      </c>
      <c r="AX3012" s="12" t="s">
        <v>69</v>
      </c>
      <c r="AY3012" s="153" t="s">
        <v>212</v>
      </c>
    </row>
    <row r="3013" spans="2:51" s="12" customFormat="1">
      <c r="B3013" s="152"/>
      <c r="D3013" s="150" t="s">
        <v>226</v>
      </c>
      <c r="E3013" s="153" t="s">
        <v>19</v>
      </c>
      <c r="F3013" s="154" t="s">
        <v>5260</v>
      </c>
      <c r="H3013" s="155">
        <v>1899.45</v>
      </c>
      <c r="I3013" s="156"/>
      <c r="L3013" s="152"/>
      <c r="M3013" s="157"/>
      <c r="T3013" s="158"/>
      <c r="AT3013" s="153" t="s">
        <v>226</v>
      </c>
      <c r="AU3013" s="153" t="s">
        <v>79</v>
      </c>
      <c r="AV3013" s="12" t="s">
        <v>79</v>
      </c>
      <c r="AW3013" s="12" t="s">
        <v>31</v>
      </c>
      <c r="AX3013" s="12" t="s">
        <v>69</v>
      </c>
      <c r="AY3013" s="153" t="s">
        <v>212</v>
      </c>
    </row>
    <row r="3014" spans="2:51" s="12" customFormat="1">
      <c r="B3014" s="152"/>
      <c r="D3014" s="150" t="s">
        <v>226</v>
      </c>
      <c r="E3014" s="153" t="s">
        <v>19</v>
      </c>
      <c r="F3014" s="154" t="s">
        <v>5261</v>
      </c>
      <c r="H3014" s="155">
        <v>1168.48</v>
      </c>
      <c r="I3014" s="156"/>
      <c r="L3014" s="152"/>
      <c r="M3014" s="157"/>
      <c r="T3014" s="158"/>
      <c r="AT3014" s="153" t="s">
        <v>226</v>
      </c>
      <c r="AU3014" s="153" t="s">
        <v>79</v>
      </c>
      <c r="AV3014" s="12" t="s">
        <v>79</v>
      </c>
      <c r="AW3014" s="12" t="s">
        <v>31</v>
      </c>
      <c r="AX3014" s="12" t="s">
        <v>69</v>
      </c>
      <c r="AY3014" s="153" t="s">
        <v>212</v>
      </c>
    </row>
    <row r="3015" spans="2:51" s="15" customFormat="1">
      <c r="B3015" s="176"/>
      <c r="D3015" s="150" t="s">
        <v>226</v>
      </c>
      <c r="E3015" s="177" t="s">
        <v>19</v>
      </c>
      <c r="F3015" s="178" t="s">
        <v>455</v>
      </c>
      <c r="H3015" s="179">
        <v>8288.9699999999993</v>
      </c>
      <c r="I3015" s="180"/>
      <c r="L3015" s="176"/>
      <c r="M3015" s="181"/>
      <c r="T3015" s="182"/>
      <c r="AT3015" s="177" t="s">
        <v>226</v>
      </c>
      <c r="AU3015" s="177" t="s">
        <v>79</v>
      </c>
      <c r="AV3015" s="15" t="s">
        <v>236</v>
      </c>
      <c r="AW3015" s="15" t="s">
        <v>31</v>
      </c>
      <c r="AX3015" s="15" t="s">
        <v>69</v>
      </c>
      <c r="AY3015" s="177" t="s">
        <v>212</v>
      </c>
    </row>
    <row r="3016" spans="2:51" s="14" customFormat="1">
      <c r="B3016" s="170"/>
      <c r="D3016" s="150" t="s">
        <v>226</v>
      </c>
      <c r="E3016" s="171" t="s">
        <v>19</v>
      </c>
      <c r="F3016" s="172" t="s">
        <v>5190</v>
      </c>
      <c r="H3016" s="171" t="s">
        <v>19</v>
      </c>
      <c r="I3016" s="173"/>
      <c r="L3016" s="170"/>
      <c r="M3016" s="174"/>
      <c r="T3016" s="175"/>
      <c r="AT3016" s="171" t="s">
        <v>226</v>
      </c>
      <c r="AU3016" s="171" t="s">
        <v>79</v>
      </c>
      <c r="AV3016" s="14" t="s">
        <v>77</v>
      </c>
      <c r="AW3016" s="14" t="s">
        <v>31</v>
      </c>
      <c r="AX3016" s="14" t="s">
        <v>69</v>
      </c>
      <c r="AY3016" s="171" t="s">
        <v>212</v>
      </c>
    </row>
    <row r="3017" spans="2:51" s="12" customFormat="1">
      <c r="B3017" s="152"/>
      <c r="D3017" s="150" t="s">
        <v>226</v>
      </c>
      <c r="E3017" s="153" t="s">
        <v>19</v>
      </c>
      <c r="F3017" s="154" t="s">
        <v>5262</v>
      </c>
      <c r="H3017" s="155">
        <v>240.316</v>
      </c>
      <c r="I3017" s="156"/>
      <c r="L3017" s="152"/>
      <c r="M3017" s="157"/>
      <c r="T3017" s="158"/>
      <c r="AT3017" s="153" t="s">
        <v>226</v>
      </c>
      <c r="AU3017" s="153" t="s">
        <v>79</v>
      </c>
      <c r="AV3017" s="12" t="s">
        <v>79</v>
      </c>
      <c r="AW3017" s="12" t="s">
        <v>31</v>
      </c>
      <c r="AX3017" s="12" t="s">
        <v>69</v>
      </c>
      <c r="AY3017" s="153" t="s">
        <v>212</v>
      </c>
    </row>
    <row r="3018" spans="2:51" s="12" customFormat="1">
      <c r="B3018" s="152"/>
      <c r="D3018" s="150" t="s">
        <v>226</v>
      </c>
      <c r="E3018" s="153" t="s">
        <v>19</v>
      </c>
      <c r="F3018" s="154" t="s">
        <v>5263</v>
      </c>
      <c r="H3018" s="155">
        <v>57.776000000000003</v>
      </c>
      <c r="I3018" s="156"/>
      <c r="L3018" s="152"/>
      <c r="M3018" s="157"/>
      <c r="T3018" s="158"/>
      <c r="AT3018" s="153" t="s">
        <v>226</v>
      </c>
      <c r="AU3018" s="153" t="s">
        <v>79</v>
      </c>
      <c r="AV3018" s="12" t="s">
        <v>79</v>
      </c>
      <c r="AW3018" s="12" t="s">
        <v>31</v>
      </c>
      <c r="AX3018" s="12" t="s">
        <v>69</v>
      </c>
      <c r="AY3018" s="153" t="s">
        <v>212</v>
      </c>
    </row>
    <row r="3019" spans="2:51" s="12" customFormat="1">
      <c r="B3019" s="152"/>
      <c r="D3019" s="150" t="s">
        <v>226</v>
      </c>
      <c r="E3019" s="153" t="s">
        <v>19</v>
      </c>
      <c r="F3019" s="154" t="s">
        <v>5264</v>
      </c>
      <c r="H3019" s="155">
        <v>27</v>
      </c>
      <c r="I3019" s="156"/>
      <c r="L3019" s="152"/>
      <c r="M3019" s="157"/>
      <c r="T3019" s="158"/>
      <c r="AT3019" s="153" t="s">
        <v>226</v>
      </c>
      <c r="AU3019" s="153" t="s">
        <v>79</v>
      </c>
      <c r="AV3019" s="12" t="s">
        <v>79</v>
      </c>
      <c r="AW3019" s="12" t="s">
        <v>31</v>
      </c>
      <c r="AX3019" s="12" t="s">
        <v>69</v>
      </c>
      <c r="AY3019" s="153" t="s">
        <v>212</v>
      </c>
    </row>
    <row r="3020" spans="2:51" s="12" customFormat="1">
      <c r="B3020" s="152"/>
      <c r="D3020" s="150" t="s">
        <v>226</v>
      </c>
      <c r="E3020" s="153" t="s">
        <v>19</v>
      </c>
      <c r="F3020" s="154" t="s">
        <v>5265</v>
      </c>
      <c r="H3020" s="155">
        <v>19.600000000000001</v>
      </c>
      <c r="I3020" s="156"/>
      <c r="L3020" s="152"/>
      <c r="M3020" s="157"/>
      <c r="T3020" s="158"/>
      <c r="AT3020" s="153" t="s">
        <v>226</v>
      </c>
      <c r="AU3020" s="153" t="s">
        <v>79</v>
      </c>
      <c r="AV3020" s="12" t="s">
        <v>79</v>
      </c>
      <c r="AW3020" s="12" t="s">
        <v>31</v>
      </c>
      <c r="AX3020" s="12" t="s">
        <v>69</v>
      </c>
      <c r="AY3020" s="153" t="s">
        <v>212</v>
      </c>
    </row>
    <row r="3021" spans="2:51" s="12" customFormat="1">
      <c r="B3021" s="152"/>
      <c r="D3021" s="150" t="s">
        <v>226</v>
      </c>
      <c r="E3021" s="153" t="s">
        <v>19</v>
      </c>
      <c r="F3021" s="154" t="s">
        <v>5266</v>
      </c>
      <c r="H3021" s="155">
        <v>799.44799999999998</v>
      </c>
      <c r="I3021" s="156"/>
      <c r="L3021" s="152"/>
      <c r="M3021" s="157"/>
      <c r="T3021" s="158"/>
      <c r="AT3021" s="153" t="s">
        <v>226</v>
      </c>
      <c r="AU3021" s="153" t="s">
        <v>79</v>
      </c>
      <c r="AV3021" s="12" t="s">
        <v>79</v>
      </c>
      <c r="AW3021" s="12" t="s">
        <v>31</v>
      </c>
      <c r="AX3021" s="12" t="s">
        <v>69</v>
      </c>
      <c r="AY3021" s="153" t="s">
        <v>212</v>
      </c>
    </row>
    <row r="3022" spans="2:51" s="12" customFormat="1">
      <c r="B3022" s="152"/>
      <c r="D3022" s="150" t="s">
        <v>226</v>
      </c>
      <c r="E3022" s="153" t="s">
        <v>19</v>
      </c>
      <c r="F3022" s="154" t="s">
        <v>5267</v>
      </c>
      <c r="H3022" s="155">
        <v>14.36</v>
      </c>
      <c r="I3022" s="156"/>
      <c r="L3022" s="152"/>
      <c r="M3022" s="157"/>
      <c r="T3022" s="158"/>
      <c r="AT3022" s="153" t="s">
        <v>226</v>
      </c>
      <c r="AU3022" s="153" t="s">
        <v>79</v>
      </c>
      <c r="AV3022" s="12" t="s">
        <v>79</v>
      </c>
      <c r="AW3022" s="12" t="s">
        <v>31</v>
      </c>
      <c r="AX3022" s="12" t="s">
        <v>69</v>
      </c>
      <c r="AY3022" s="153" t="s">
        <v>212</v>
      </c>
    </row>
    <row r="3023" spans="2:51" s="12" customFormat="1">
      <c r="B3023" s="152"/>
      <c r="D3023" s="150" t="s">
        <v>226</v>
      </c>
      <c r="E3023" s="153" t="s">
        <v>19</v>
      </c>
      <c r="F3023" s="154" t="s">
        <v>5268</v>
      </c>
      <c r="H3023" s="155">
        <v>91.123000000000005</v>
      </c>
      <c r="I3023" s="156"/>
      <c r="L3023" s="152"/>
      <c r="M3023" s="157"/>
      <c r="T3023" s="158"/>
      <c r="AT3023" s="153" t="s">
        <v>226</v>
      </c>
      <c r="AU3023" s="153" t="s">
        <v>79</v>
      </c>
      <c r="AV3023" s="12" t="s">
        <v>79</v>
      </c>
      <c r="AW3023" s="12" t="s">
        <v>31</v>
      </c>
      <c r="AX3023" s="12" t="s">
        <v>69</v>
      </c>
      <c r="AY3023" s="153" t="s">
        <v>212</v>
      </c>
    </row>
    <row r="3024" spans="2:51" s="15" customFormat="1">
      <c r="B3024" s="176"/>
      <c r="D3024" s="150" t="s">
        <v>226</v>
      </c>
      <c r="E3024" s="177" t="s">
        <v>19</v>
      </c>
      <c r="F3024" s="178" t="s">
        <v>455</v>
      </c>
      <c r="H3024" s="179">
        <v>1249.623</v>
      </c>
      <c r="I3024" s="180"/>
      <c r="L3024" s="176"/>
      <c r="M3024" s="181"/>
      <c r="T3024" s="182"/>
      <c r="AT3024" s="177" t="s">
        <v>226</v>
      </c>
      <c r="AU3024" s="177" t="s">
        <v>79</v>
      </c>
      <c r="AV3024" s="15" t="s">
        <v>236</v>
      </c>
      <c r="AW3024" s="15" t="s">
        <v>31</v>
      </c>
      <c r="AX3024" s="15" t="s">
        <v>69</v>
      </c>
      <c r="AY3024" s="177" t="s">
        <v>212</v>
      </c>
    </row>
    <row r="3025" spans="2:65" s="14" customFormat="1">
      <c r="B3025" s="170"/>
      <c r="D3025" s="150" t="s">
        <v>226</v>
      </c>
      <c r="E3025" s="171" t="s">
        <v>19</v>
      </c>
      <c r="F3025" s="172" t="s">
        <v>5198</v>
      </c>
      <c r="H3025" s="171" t="s">
        <v>19</v>
      </c>
      <c r="I3025" s="173"/>
      <c r="L3025" s="170"/>
      <c r="M3025" s="174"/>
      <c r="T3025" s="175"/>
      <c r="AT3025" s="171" t="s">
        <v>226</v>
      </c>
      <c r="AU3025" s="171" t="s">
        <v>79</v>
      </c>
      <c r="AV3025" s="14" t="s">
        <v>77</v>
      </c>
      <c r="AW3025" s="14" t="s">
        <v>31</v>
      </c>
      <c r="AX3025" s="14" t="s">
        <v>69</v>
      </c>
      <c r="AY3025" s="171" t="s">
        <v>212</v>
      </c>
    </row>
    <row r="3026" spans="2:65" s="12" customFormat="1">
      <c r="B3026" s="152"/>
      <c r="D3026" s="150" t="s">
        <v>226</v>
      </c>
      <c r="E3026" s="153" t="s">
        <v>19</v>
      </c>
      <c r="F3026" s="154" t="s">
        <v>5269</v>
      </c>
      <c r="H3026" s="155">
        <v>8779.6080000000002</v>
      </c>
      <c r="I3026" s="156"/>
      <c r="L3026" s="152"/>
      <c r="M3026" s="157"/>
      <c r="T3026" s="158"/>
      <c r="AT3026" s="153" t="s">
        <v>226</v>
      </c>
      <c r="AU3026" s="153" t="s">
        <v>79</v>
      </c>
      <c r="AV3026" s="12" t="s">
        <v>79</v>
      </c>
      <c r="AW3026" s="12" t="s">
        <v>31</v>
      </c>
      <c r="AX3026" s="12" t="s">
        <v>69</v>
      </c>
      <c r="AY3026" s="153" t="s">
        <v>212</v>
      </c>
    </row>
    <row r="3027" spans="2:65" s="12" customFormat="1">
      <c r="B3027" s="152"/>
      <c r="D3027" s="150" t="s">
        <v>226</v>
      </c>
      <c r="E3027" s="153" t="s">
        <v>19</v>
      </c>
      <c r="F3027" s="154" t="s">
        <v>5270</v>
      </c>
      <c r="H3027" s="155">
        <v>8.0399999999999991</v>
      </c>
      <c r="I3027" s="156"/>
      <c r="L3027" s="152"/>
      <c r="M3027" s="157"/>
      <c r="T3027" s="158"/>
      <c r="AT3027" s="153" t="s">
        <v>226</v>
      </c>
      <c r="AU3027" s="153" t="s">
        <v>79</v>
      </c>
      <c r="AV3027" s="12" t="s">
        <v>79</v>
      </c>
      <c r="AW3027" s="12" t="s">
        <v>31</v>
      </c>
      <c r="AX3027" s="12" t="s">
        <v>69</v>
      </c>
      <c r="AY3027" s="153" t="s">
        <v>212</v>
      </c>
    </row>
    <row r="3028" spans="2:65" s="12" customFormat="1">
      <c r="B3028" s="152"/>
      <c r="D3028" s="150" t="s">
        <v>226</v>
      </c>
      <c r="E3028" s="153" t="s">
        <v>19</v>
      </c>
      <c r="F3028" s="154" t="s">
        <v>5271</v>
      </c>
      <c r="H3028" s="155">
        <v>200.876</v>
      </c>
      <c r="I3028" s="156"/>
      <c r="L3028" s="152"/>
      <c r="M3028" s="157"/>
      <c r="T3028" s="158"/>
      <c r="AT3028" s="153" t="s">
        <v>226</v>
      </c>
      <c r="AU3028" s="153" t="s">
        <v>79</v>
      </c>
      <c r="AV3028" s="12" t="s">
        <v>79</v>
      </c>
      <c r="AW3028" s="12" t="s">
        <v>31</v>
      </c>
      <c r="AX3028" s="12" t="s">
        <v>69</v>
      </c>
      <c r="AY3028" s="153" t="s">
        <v>212</v>
      </c>
    </row>
    <row r="3029" spans="2:65" s="12" customFormat="1">
      <c r="B3029" s="152"/>
      <c r="D3029" s="150" t="s">
        <v>226</v>
      </c>
      <c r="E3029" s="153" t="s">
        <v>19</v>
      </c>
      <c r="F3029" s="154" t="s">
        <v>5272</v>
      </c>
      <c r="H3029" s="155">
        <v>893.93100000000004</v>
      </c>
      <c r="I3029" s="156"/>
      <c r="L3029" s="152"/>
      <c r="M3029" s="157"/>
      <c r="T3029" s="158"/>
      <c r="AT3029" s="153" t="s">
        <v>226</v>
      </c>
      <c r="AU3029" s="153" t="s">
        <v>79</v>
      </c>
      <c r="AV3029" s="12" t="s">
        <v>79</v>
      </c>
      <c r="AW3029" s="12" t="s">
        <v>31</v>
      </c>
      <c r="AX3029" s="12" t="s">
        <v>69</v>
      </c>
      <c r="AY3029" s="153" t="s">
        <v>212</v>
      </c>
    </row>
    <row r="3030" spans="2:65" s="12" customFormat="1">
      <c r="B3030" s="152"/>
      <c r="D3030" s="150" t="s">
        <v>226</v>
      </c>
      <c r="E3030" s="153" t="s">
        <v>19</v>
      </c>
      <c r="F3030" s="154" t="s">
        <v>5273</v>
      </c>
      <c r="H3030" s="155">
        <v>620.14400000000001</v>
      </c>
      <c r="I3030" s="156"/>
      <c r="L3030" s="152"/>
      <c r="M3030" s="157"/>
      <c r="T3030" s="158"/>
      <c r="AT3030" s="153" t="s">
        <v>226</v>
      </c>
      <c r="AU3030" s="153" t="s">
        <v>79</v>
      </c>
      <c r="AV3030" s="12" t="s">
        <v>79</v>
      </c>
      <c r="AW3030" s="12" t="s">
        <v>31</v>
      </c>
      <c r="AX3030" s="12" t="s">
        <v>69</v>
      </c>
      <c r="AY3030" s="153" t="s">
        <v>212</v>
      </c>
    </row>
    <row r="3031" spans="2:65" s="12" customFormat="1">
      <c r="B3031" s="152"/>
      <c r="D3031" s="150" t="s">
        <v>226</v>
      </c>
      <c r="E3031" s="153" t="s">
        <v>19</v>
      </c>
      <c r="F3031" s="154" t="s">
        <v>5274</v>
      </c>
      <c r="H3031" s="155">
        <v>146.096</v>
      </c>
      <c r="I3031" s="156"/>
      <c r="L3031" s="152"/>
      <c r="M3031" s="157"/>
      <c r="T3031" s="158"/>
      <c r="AT3031" s="153" t="s">
        <v>226</v>
      </c>
      <c r="AU3031" s="153" t="s">
        <v>79</v>
      </c>
      <c r="AV3031" s="12" t="s">
        <v>79</v>
      </c>
      <c r="AW3031" s="12" t="s">
        <v>31</v>
      </c>
      <c r="AX3031" s="12" t="s">
        <v>69</v>
      </c>
      <c r="AY3031" s="153" t="s">
        <v>212</v>
      </c>
    </row>
    <row r="3032" spans="2:65" s="12" customFormat="1">
      <c r="B3032" s="152"/>
      <c r="D3032" s="150" t="s">
        <v>226</v>
      </c>
      <c r="E3032" s="153" t="s">
        <v>19</v>
      </c>
      <c r="F3032" s="154" t="s">
        <v>5275</v>
      </c>
      <c r="H3032" s="155">
        <v>319.00299999999999</v>
      </c>
      <c r="I3032" s="156"/>
      <c r="L3032" s="152"/>
      <c r="M3032" s="157"/>
      <c r="T3032" s="158"/>
      <c r="AT3032" s="153" t="s">
        <v>226</v>
      </c>
      <c r="AU3032" s="153" t="s">
        <v>79</v>
      </c>
      <c r="AV3032" s="12" t="s">
        <v>79</v>
      </c>
      <c r="AW3032" s="12" t="s">
        <v>31</v>
      </c>
      <c r="AX3032" s="12" t="s">
        <v>69</v>
      </c>
      <c r="AY3032" s="153" t="s">
        <v>212</v>
      </c>
    </row>
    <row r="3033" spans="2:65" s="15" customFormat="1">
      <c r="B3033" s="176"/>
      <c r="D3033" s="150" t="s">
        <v>226</v>
      </c>
      <c r="E3033" s="177" t="s">
        <v>19</v>
      </c>
      <c r="F3033" s="178" t="s">
        <v>455</v>
      </c>
      <c r="H3033" s="179">
        <v>10967.698</v>
      </c>
      <c r="I3033" s="180"/>
      <c r="L3033" s="176"/>
      <c r="M3033" s="181"/>
      <c r="T3033" s="182"/>
      <c r="AT3033" s="177" t="s">
        <v>226</v>
      </c>
      <c r="AU3033" s="177" t="s">
        <v>79</v>
      </c>
      <c r="AV3033" s="15" t="s">
        <v>236</v>
      </c>
      <c r="AW3033" s="15" t="s">
        <v>31</v>
      </c>
      <c r="AX3033" s="15" t="s">
        <v>69</v>
      </c>
      <c r="AY3033" s="177" t="s">
        <v>212</v>
      </c>
    </row>
    <row r="3034" spans="2:65" s="14" customFormat="1">
      <c r="B3034" s="170"/>
      <c r="D3034" s="150" t="s">
        <v>226</v>
      </c>
      <c r="E3034" s="171" t="s">
        <v>19</v>
      </c>
      <c r="F3034" s="172" t="s">
        <v>5206</v>
      </c>
      <c r="H3034" s="171" t="s">
        <v>19</v>
      </c>
      <c r="I3034" s="173"/>
      <c r="L3034" s="170"/>
      <c r="M3034" s="174"/>
      <c r="T3034" s="175"/>
      <c r="AT3034" s="171" t="s">
        <v>226</v>
      </c>
      <c r="AU3034" s="171" t="s">
        <v>79</v>
      </c>
      <c r="AV3034" s="14" t="s">
        <v>77</v>
      </c>
      <c r="AW3034" s="14" t="s">
        <v>31</v>
      </c>
      <c r="AX3034" s="14" t="s">
        <v>69</v>
      </c>
      <c r="AY3034" s="171" t="s">
        <v>212</v>
      </c>
    </row>
    <row r="3035" spans="2:65" s="12" customFormat="1">
      <c r="B3035" s="152"/>
      <c r="D3035" s="150" t="s">
        <v>226</v>
      </c>
      <c r="E3035" s="153" t="s">
        <v>19</v>
      </c>
      <c r="F3035" s="154" t="s">
        <v>5207</v>
      </c>
      <c r="H3035" s="155">
        <v>-958.84100000000001</v>
      </c>
      <c r="I3035" s="156"/>
      <c r="L3035" s="152"/>
      <c r="M3035" s="157"/>
      <c r="T3035" s="158"/>
      <c r="AT3035" s="153" t="s">
        <v>226</v>
      </c>
      <c r="AU3035" s="153" t="s">
        <v>79</v>
      </c>
      <c r="AV3035" s="12" t="s">
        <v>79</v>
      </c>
      <c r="AW3035" s="12" t="s">
        <v>31</v>
      </c>
      <c r="AX3035" s="12" t="s">
        <v>69</v>
      </c>
      <c r="AY3035" s="153" t="s">
        <v>212</v>
      </c>
    </row>
    <row r="3036" spans="2:65" s="15" customFormat="1">
      <c r="B3036" s="176"/>
      <c r="D3036" s="150" t="s">
        <v>226</v>
      </c>
      <c r="E3036" s="177" t="s">
        <v>19</v>
      </c>
      <c r="F3036" s="178" t="s">
        <v>455</v>
      </c>
      <c r="H3036" s="179">
        <v>-958.84100000000001</v>
      </c>
      <c r="I3036" s="180"/>
      <c r="L3036" s="176"/>
      <c r="M3036" s="181"/>
      <c r="T3036" s="182"/>
      <c r="AT3036" s="177" t="s">
        <v>226</v>
      </c>
      <c r="AU3036" s="177" t="s">
        <v>79</v>
      </c>
      <c r="AV3036" s="15" t="s">
        <v>236</v>
      </c>
      <c r="AW3036" s="15" t="s">
        <v>31</v>
      </c>
      <c r="AX3036" s="15" t="s">
        <v>69</v>
      </c>
      <c r="AY3036" s="177" t="s">
        <v>212</v>
      </c>
    </row>
    <row r="3037" spans="2:65" s="13" customFormat="1">
      <c r="B3037" s="159"/>
      <c r="D3037" s="150" t="s">
        <v>226</v>
      </c>
      <c r="E3037" s="160" t="s">
        <v>19</v>
      </c>
      <c r="F3037" s="161" t="s">
        <v>228</v>
      </c>
      <c r="H3037" s="162">
        <v>19547.45</v>
      </c>
      <c r="I3037" s="163"/>
      <c r="L3037" s="159"/>
      <c r="M3037" s="164"/>
      <c r="T3037" s="165"/>
      <c r="AT3037" s="160" t="s">
        <v>226</v>
      </c>
      <c r="AU3037" s="160" t="s">
        <v>79</v>
      </c>
      <c r="AV3037" s="13" t="s">
        <v>229</v>
      </c>
      <c r="AW3037" s="13" t="s">
        <v>31</v>
      </c>
      <c r="AX3037" s="13" t="s">
        <v>77</v>
      </c>
      <c r="AY3037" s="160" t="s">
        <v>212</v>
      </c>
    </row>
    <row r="3038" spans="2:65" s="1" customFormat="1" ht="21.75" customHeight="1">
      <c r="B3038" s="34"/>
      <c r="C3038" s="133" t="s">
        <v>5276</v>
      </c>
      <c r="D3038" s="133" t="s">
        <v>215</v>
      </c>
      <c r="E3038" s="134" t="s">
        <v>5277</v>
      </c>
      <c r="F3038" s="135" t="s">
        <v>5278</v>
      </c>
      <c r="G3038" s="136" t="s">
        <v>495</v>
      </c>
      <c r="H3038" s="137">
        <v>1223.501</v>
      </c>
      <c r="I3038" s="138"/>
      <c r="J3038" s="139">
        <f>ROUND(I3038*H3038,2)</f>
        <v>0</v>
      </c>
      <c r="K3038" s="135" t="s">
        <v>219</v>
      </c>
      <c r="L3038" s="34"/>
      <c r="M3038" s="140" t="s">
        <v>19</v>
      </c>
      <c r="N3038" s="141" t="s">
        <v>40</v>
      </c>
      <c r="P3038" s="142">
        <f>O3038*H3038</f>
        <v>0</v>
      </c>
      <c r="Q3038" s="142">
        <v>1.2E-4</v>
      </c>
      <c r="R3038" s="142">
        <f>Q3038*H3038</f>
        <v>0.14682012</v>
      </c>
      <c r="S3038" s="142">
        <v>0</v>
      </c>
      <c r="T3038" s="143">
        <f>S3038*H3038</f>
        <v>0</v>
      </c>
      <c r="AR3038" s="144" t="s">
        <v>316</v>
      </c>
      <c r="AT3038" s="144" t="s">
        <v>215</v>
      </c>
      <c r="AU3038" s="144" t="s">
        <v>79</v>
      </c>
      <c r="AY3038" s="19" t="s">
        <v>212</v>
      </c>
      <c r="BE3038" s="145">
        <f>IF(N3038="základní",J3038,0)</f>
        <v>0</v>
      </c>
      <c r="BF3038" s="145">
        <f>IF(N3038="snížená",J3038,0)</f>
        <v>0</v>
      </c>
      <c r="BG3038" s="145">
        <f>IF(N3038="zákl. přenesená",J3038,0)</f>
        <v>0</v>
      </c>
      <c r="BH3038" s="145">
        <f>IF(N3038="sníž. přenesená",J3038,0)</f>
        <v>0</v>
      </c>
      <c r="BI3038" s="145">
        <f>IF(N3038="nulová",J3038,0)</f>
        <v>0</v>
      </c>
      <c r="BJ3038" s="19" t="s">
        <v>77</v>
      </c>
      <c r="BK3038" s="145">
        <f>ROUND(I3038*H3038,2)</f>
        <v>0</v>
      </c>
      <c r="BL3038" s="19" t="s">
        <v>316</v>
      </c>
      <c r="BM3038" s="144" t="s">
        <v>5279</v>
      </c>
    </row>
    <row r="3039" spans="2:65" s="1" customFormat="1">
      <c r="B3039" s="34"/>
      <c r="D3039" s="146" t="s">
        <v>222</v>
      </c>
      <c r="F3039" s="147" t="s">
        <v>5280</v>
      </c>
      <c r="I3039" s="148"/>
      <c r="L3039" s="34"/>
      <c r="M3039" s="149"/>
      <c r="T3039" s="55"/>
      <c r="AT3039" s="19" t="s">
        <v>222</v>
      </c>
      <c r="AU3039" s="19" t="s">
        <v>79</v>
      </c>
    </row>
    <row r="3040" spans="2:65" s="14" customFormat="1">
      <c r="B3040" s="170"/>
      <c r="D3040" s="150" t="s">
        <v>226</v>
      </c>
      <c r="E3040" s="171" t="s">
        <v>19</v>
      </c>
      <c r="F3040" s="172" t="s">
        <v>5258</v>
      </c>
      <c r="H3040" s="171" t="s">
        <v>19</v>
      </c>
      <c r="I3040" s="173"/>
      <c r="L3040" s="170"/>
      <c r="M3040" s="174"/>
      <c r="T3040" s="175"/>
      <c r="AT3040" s="171" t="s">
        <v>226</v>
      </c>
      <c r="AU3040" s="171" t="s">
        <v>79</v>
      </c>
      <c r="AV3040" s="14" t="s">
        <v>77</v>
      </c>
      <c r="AW3040" s="14" t="s">
        <v>31</v>
      </c>
      <c r="AX3040" s="14" t="s">
        <v>69</v>
      </c>
      <c r="AY3040" s="171" t="s">
        <v>212</v>
      </c>
    </row>
    <row r="3041" spans="2:65" s="14" customFormat="1">
      <c r="B3041" s="170"/>
      <c r="D3041" s="150" t="s">
        <v>226</v>
      </c>
      <c r="E3041" s="171" t="s">
        <v>19</v>
      </c>
      <c r="F3041" s="172" t="s">
        <v>5281</v>
      </c>
      <c r="H3041" s="171" t="s">
        <v>19</v>
      </c>
      <c r="I3041" s="173"/>
      <c r="L3041" s="170"/>
      <c r="M3041" s="174"/>
      <c r="T3041" s="175"/>
      <c r="AT3041" s="171" t="s">
        <v>226</v>
      </c>
      <c r="AU3041" s="171" t="s">
        <v>79</v>
      </c>
      <c r="AV3041" s="14" t="s">
        <v>77</v>
      </c>
      <c r="AW3041" s="14" t="s">
        <v>31</v>
      </c>
      <c r="AX3041" s="14" t="s">
        <v>69</v>
      </c>
      <c r="AY3041" s="171" t="s">
        <v>212</v>
      </c>
    </row>
    <row r="3042" spans="2:65" s="12" customFormat="1">
      <c r="B3042" s="152"/>
      <c r="D3042" s="150" t="s">
        <v>226</v>
      </c>
      <c r="E3042" s="153" t="s">
        <v>19</v>
      </c>
      <c r="F3042" s="154" t="s">
        <v>3396</v>
      </c>
      <c r="H3042" s="155">
        <v>25.097999999999999</v>
      </c>
      <c r="I3042" s="156"/>
      <c r="L3042" s="152"/>
      <c r="M3042" s="157"/>
      <c r="T3042" s="158"/>
      <c r="AT3042" s="153" t="s">
        <v>226</v>
      </c>
      <c r="AU3042" s="153" t="s">
        <v>79</v>
      </c>
      <c r="AV3042" s="12" t="s">
        <v>79</v>
      </c>
      <c r="AW3042" s="12" t="s">
        <v>31</v>
      </c>
      <c r="AX3042" s="12" t="s">
        <v>69</v>
      </c>
      <c r="AY3042" s="153" t="s">
        <v>212</v>
      </c>
    </row>
    <row r="3043" spans="2:65" s="12" customFormat="1">
      <c r="B3043" s="152"/>
      <c r="D3043" s="150" t="s">
        <v>226</v>
      </c>
      <c r="E3043" s="153" t="s">
        <v>19</v>
      </c>
      <c r="F3043" s="154" t="s">
        <v>3397</v>
      </c>
      <c r="H3043" s="155">
        <v>25.097999999999999</v>
      </c>
      <c r="I3043" s="156"/>
      <c r="L3043" s="152"/>
      <c r="M3043" s="157"/>
      <c r="T3043" s="158"/>
      <c r="AT3043" s="153" t="s">
        <v>226</v>
      </c>
      <c r="AU3043" s="153" t="s">
        <v>79</v>
      </c>
      <c r="AV3043" s="12" t="s">
        <v>79</v>
      </c>
      <c r="AW3043" s="12" t="s">
        <v>31</v>
      </c>
      <c r="AX3043" s="12" t="s">
        <v>69</v>
      </c>
      <c r="AY3043" s="153" t="s">
        <v>212</v>
      </c>
    </row>
    <row r="3044" spans="2:65" s="12" customFormat="1">
      <c r="B3044" s="152"/>
      <c r="D3044" s="150" t="s">
        <v>226</v>
      </c>
      <c r="E3044" s="153" t="s">
        <v>19</v>
      </c>
      <c r="F3044" s="154" t="s">
        <v>3398</v>
      </c>
      <c r="H3044" s="155">
        <v>25.097999999999999</v>
      </c>
      <c r="I3044" s="156"/>
      <c r="L3044" s="152"/>
      <c r="M3044" s="157"/>
      <c r="T3044" s="158"/>
      <c r="AT3044" s="153" t="s">
        <v>226</v>
      </c>
      <c r="AU3044" s="153" t="s">
        <v>79</v>
      </c>
      <c r="AV3044" s="12" t="s">
        <v>79</v>
      </c>
      <c r="AW3044" s="12" t="s">
        <v>31</v>
      </c>
      <c r="AX3044" s="12" t="s">
        <v>69</v>
      </c>
      <c r="AY3044" s="153" t="s">
        <v>212</v>
      </c>
    </row>
    <row r="3045" spans="2:65" s="12" customFormat="1">
      <c r="B3045" s="152"/>
      <c r="D3045" s="150" t="s">
        <v>226</v>
      </c>
      <c r="E3045" s="153" t="s">
        <v>19</v>
      </c>
      <c r="F3045" s="154" t="s">
        <v>3399</v>
      </c>
      <c r="H3045" s="155">
        <v>25.097999999999999</v>
      </c>
      <c r="I3045" s="156"/>
      <c r="L3045" s="152"/>
      <c r="M3045" s="157"/>
      <c r="T3045" s="158"/>
      <c r="AT3045" s="153" t="s">
        <v>226</v>
      </c>
      <c r="AU3045" s="153" t="s">
        <v>79</v>
      </c>
      <c r="AV3045" s="12" t="s">
        <v>79</v>
      </c>
      <c r="AW3045" s="12" t="s">
        <v>31</v>
      </c>
      <c r="AX3045" s="12" t="s">
        <v>69</v>
      </c>
      <c r="AY3045" s="153" t="s">
        <v>212</v>
      </c>
    </row>
    <row r="3046" spans="2:65" s="12" customFormat="1">
      <c r="B3046" s="152"/>
      <c r="D3046" s="150" t="s">
        <v>226</v>
      </c>
      <c r="E3046" s="153" t="s">
        <v>19</v>
      </c>
      <c r="F3046" s="154" t="s">
        <v>3400</v>
      </c>
      <c r="H3046" s="155">
        <v>25.097999999999999</v>
      </c>
      <c r="I3046" s="156"/>
      <c r="L3046" s="152"/>
      <c r="M3046" s="157"/>
      <c r="T3046" s="158"/>
      <c r="AT3046" s="153" t="s">
        <v>226</v>
      </c>
      <c r="AU3046" s="153" t="s">
        <v>79</v>
      </c>
      <c r="AV3046" s="12" t="s">
        <v>79</v>
      </c>
      <c r="AW3046" s="12" t="s">
        <v>31</v>
      </c>
      <c r="AX3046" s="12" t="s">
        <v>69</v>
      </c>
      <c r="AY3046" s="153" t="s">
        <v>212</v>
      </c>
    </row>
    <row r="3047" spans="2:65" s="12" customFormat="1">
      <c r="B3047" s="152"/>
      <c r="D3047" s="150" t="s">
        <v>226</v>
      </c>
      <c r="E3047" s="153" t="s">
        <v>19</v>
      </c>
      <c r="F3047" s="154" t="s">
        <v>3401</v>
      </c>
      <c r="H3047" s="155">
        <v>25.097999999999999</v>
      </c>
      <c r="I3047" s="156"/>
      <c r="L3047" s="152"/>
      <c r="M3047" s="157"/>
      <c r="T3047" s="158"/>
      <c r="AT3047" s="153" t="s">
        <v>226</v>
      </c>
      <c r="AU3047" s="153" t="s">
        <v>79</v>
      </c>
      <c r="AV3047" s="12" t="s">
        <v>79</v>
      </c>
      <c r="AW3047" s="12" t="s">
        <v>31</v>
      </c>
      <c r="AX3047" s="12" t="s">
        <v>69</v>
      </c>
      <c r="AY3047" s="153" t="s">
        <v>212</v>
      </c>
    </row>
    <row r="3048" spans="2:65" s="12" customFormat="1">
      <c r="B3048" s="152"/>
      <c r="D3048" s="150" t="s">
        <v>226</v>
      </c>
      <c r="E3048" s="153" t="s">
        <v>19</v>
      </c>
      <c r="F3048" s="154" t="s">
        <v>3402</v>
      </c>
      <c r="H3048" s="155">
        <v>12.548999999999999</v>
      </c>
      <c r="I3048" s="156"/>
      <c r="L3048" s="152"/>
      <c r="M3048" s="157"/>
      <c r="T3048" s="158"/>
      <c r="AT3048" s="153" t="s">
        <v>226</v>
      </c>
      <c r="AU3048" s="153" t="s">
        <v>79</v>
      </c>
      <c r="AV3048" s="12" t="s">
        <v>79</v>
      </c>
      <c r="AW3048" s="12" t="s">
        <v>31</v>
      </c>
      <c r="AX3048" s="12" t="s">
        <v>69</v>
      </c>
      <c r="AY3048" s="153" t="s">
        <v>212</v>
      </c>
    </row>
    <row r="3049" spans="2:65" s="15" customFormat="1">
      <c r="B3049" s="176"/>
      <c r="D3049" s="150" t="s">
        <v>226</v>
      </c>
      <c r="E3049" s="177" t="s">
        <v>19</v>
      </c>
      <c r="F3049" s="178" t="s">
        <v>455</v>
      </c>
      <c r="H3049" s="179">
        <v>163.137</v>
      </c>
      <c r="I3049" s="180"/>
      <c r="L3049" s="176"/>
      <c r="M3049" s="181"/>
      <c r="T3049" s="182"/>
      <c r="AT3049" s="177" t="s">
        <v>226</v>
      </c>
      <c r="AU3049" s="177" t="s">
        <v>79</v>
      </c>
      <c r="AV3049" s="15" t="s">
        <v>236</v>
      </c>
      <c r="AW3049" s="15" t="s">
        <v>31</v>
      </c>
      <c r="AX3049" s="15" t="s">
        <v>69</v>
      </c>
      <c r="AY3049" s="177" t="s">
        <v>212</v>
      </c>
    </row>
    <row r="3050" spans="2:65" s="14" customFormat="1">
      <c r="B3050" s="170"/>
      <c r="D3050" s="150" t="s">
        <v>226</v>
      </c>
      <c r="E3050" s="171" t="s">
        <v>19</v>
      </c>
      <c r="F3050" s="172" t="s">
        <v>5282</v>
      </c>
      <c r="H3050" s="171" t="s">
        <v>19</v>
      </c>
      <c r="I3050" s="173"/>
      <c r="L3050" s="170"/>
      <c r="M3050" s="174"/>
      <c r="T3050" s="175"/>
      <c r="AT3050" s="171" t="s">
        <v>226</v>
      </c>
      <c r="AU3050" s="171" t="s">
        <v>79</v>
      </c>
      <c r="AV3050" s="14" t="s">
        <v>77</v>
      </c>
      <c r="AW3050" s="14" t="s">
        <v>31</v>
      </c>
      <c r="AX3050" s="14" t="s">
        <v>69</v>
      </c>
      <c r="AY3050" s="171" t="s">
        <v>212</v>
      </c>
    </row>
    <row r="3051" spans="2:65" s="12" customFormat="1">
      <c r="B3051" s="152"/>
      <c r="D3051" s="150" t="s">
        <v>226</v>
      </c>
      <c r="E3051" s="153" t="s">
        <v>19</v>
      </c>
      <c r="F3051" s="154" t="s">
        <v>3404</v>
      </c>
      <c r="H3051" s="155">
        <v>526.82000000000005</v>
      </c>
      <c r="I3051" s="156"/>
      <c r="L3051" s="152"/>
      <c r="M3051" s="157"/>
      <c r="T3051" s="158"/>
      <c r="AT3051" s="153" t="s">
        <v>226</v>
      </c>
      <c r="AU3051" s="153" t="s">
        <v>79</v>
      </c>
      <c r="AV3051" s="12" t="s">
        <v>79</v>
      </c>
      <c r="AW3051" s="12" t="s">
        <v>31</v>
      </c>
      <c r="AX3051" s="12" t="s">
        <v>69</v>
      </c>
      <c r="AY3051" s="153" t="s">
        <v>212</v>
      </c>
    </row>
    <row r="3052" spans="2:65" s="12" customFormat="1">
      <c r="B3052" s="152"/>
      <c r="D3052" s="150" t="s">
        <v>226</v>
      </c>
      <c r="E3052" s="153" t="s">
        <v>19</v>
      </c>
      <c r="F3052" s="154" t="s">
        <v>3405</v>
      </c>
      <c r="H3052" s="155">
        <v>533.54399999999998</v>
      </c>
      <c r="I3052" s="156"/>
      <c r="L3052" s="152"/>
      <c r="M3052" s="157"/>
      <c r="T3052" s="158"/>
      <c r="AT3052" s="153" t="s">
        <v>226</v>
      </c>
      <c r="AU3052" s="153" t="s">
        <v>79</v>
      </c>
      <c r="AV3052" s="12" t="s">
        <v>79</v>
      </c>
      <c r="AW3052" s="12" t="s">
        <v>31</v>
      </c>
      <c r="AX3052" s="12" t="s">
        <v>69</v>
      </c>
      <c r="AY3052" s="153" t="s">
        <v>212</v>
      </c>
    </row>
    <row r="3053" spans="2:65" s="15" customFormat="1">
      <c r="B3053" s="176"/>
      <c r="D3053" s="150" t="s">
        <v>226</v>
      </c>
      <c r="E3053" s="177" t="s">
        <v>19</v>
      </c>
      <c r="F3053" s="178" t="s">
        <v>455</v>
      </c>
      <c r="H3053" s="179">
        <v>1060.364</v>
      </c>
      <c r="I3053" s="180"/>
      <c r="L3053" s="176"/>
      <c r="M3053" s="181"/>
      <c r="T3053" s="182"/>
      <c r="AT3053" s="177" t="s">
        <v>226</v>
      </c>
      <c r="AU3053" s="177" t="s">
        <v>79</v>
      </c>
      <c r="AV3053" s="15" t="s">
        <v>236</v>
      </c>
      <c r="AW3053" s="15" t="s">
        <v>31</v>
      </c>
      <c r="AX3053" s="15" t="s">
        <v>69</v>
      </c>
      <c r="AY3053" s="177" t="s">
        <v>212</v>
      </c>
    </row>
    <row r="3054" spans="2:65" s="13" customFormat="1">
      <c r="B3054" s="159"/>
      <c r="D3054" s="150" t="s">
        <v>226</v>
      </c>
      <c r="E3054" s="160" t="s">
        <v>19</v>
      </c>
      <c r="F3054" s="161" t="s">
        <v>228</v>
      </c>
      <c r="H3054" s="162">
        <v>1223.501</v>
      </c>
      <c r="I3054" s="163"/>
      <c r="L3054" s="159"/>
      <c r="M3054" s="164"/>
      <c r="T3054" s="165"/>
      <c r="AT3054" s="160" t="s">
        <v>226</v>
      </c>
      <c r="AU3054" s="160" t="s">
        <v>79</v>
      </c>
      <c r="AV3054" s="13" t="s">
        <v>229</v>
      </c>
      <c r="AW3054" s="13" t="s">
        <v>31</v>
      </c>
      <c r="AX3054" s="13" t="s">
        <v>77</v>
      </c>
      <c r="AY3054" s="160" t="s">
        <v>212</v>
      </c>
    </row>
    <row r="3055" spans="2:65" s="1" customFormat="1" ht="24.2" customHeight="1">
      <c r="B3055" s="34"/>
      <c r="C3055" s="133" t="s">
        <v>5283</v>
      </c>
      <c r="D3055" s="133" t="s">
        <v>215</v>
      </c>
      <c r="E3055" s="134" t="s">
        <v>5284</v>
      </c>
      <c r="F3055" s="135" t="s">
        <v>5285</v>
      </c>
      <c r="G3055" s="136" t="s">
        <v>495</v>
      </c>
      <c r="H3055" s="137">
        <v>19547.45</v>
      </c>
      <c r="I3055" s="138"/>
      <c r="J3055" s="139">
        <f>ROUND(I3055*H3055,2)</f>
        <v>0</v>
      </c>
      <c r="K3055" s="135" t="s">
        <v>219</v>
      </c>
      <c r="L3055" s="34"/>
      <c r="M3055" s="140" t="s">
        <v>19</v>
      </c>
      <c r="N3055" s="141" t="s">
        <v>40</v>
      </c>
      <c r="P3055" s="142">
        <f>O3055*H3055</f>
        <v>0</v>
      </c>
      <c r="Q3055" s="142">
        <v>2.9E-4</v>
      </c>
      <c r="R3055" s="142">
        <f>Q3055*H3055</f>
        <v>5.6687605000000003</v>
      </c>
      <c r="S3055" s="142">
        <v>0</v>
      </c>
      <c r="T3055" s="143">
        <f>S3055*H3055</f>
        <v>0</v>
      </c>
      <c r="AR3055" s="144" t="s">
        <v>316</v>
      </c>
      <c r="AT3055" s="144" t="s">
        <v>215</v>
      </c>
      <c r="AU3055" s="144" t="s">
        <v>79</v>
      </c>
      <c r="AY3055" s="19" t="s">
        <v>212</v>
      </c>
      <c r="BE3055" s="145">
        <f>IF(N3055="základní",J3055,0)</f>
        <v>0</v>
      </c>
      <c r="BF3055" s="145">
        <f>IF(N3055="snížená",J3055,0)</f>
        <v>0</v>
      </c>
      <c r="BG3055" s="145">
        <f>IF(N3055="zákl. přenesená",J3055,0)</f>
        <v>0</v>
      </c>
      <c r="BH3055" s="145">
        <f>IF(N3055="sníž. přenesená",J3055,0)</f>
        <v>0</v>
      </c>
      <c r="BI3055" s="145">
        <f>IF(N3055="nulová",J3055,0)</f>
        <v>0</v>
      </c>
      <c r="BJ3055" s="19" t="s">
        <v>77</v>
      </c>
      <c r="BK3055" s="145">
        <f>ROUND(I3055*H3055,2)</f>
        <v>0</v>
      </c>
      <c r="BL3055" s="19" t="s">
        <v>316</v>
      </c>
      <c r="BM3055" s="144" t="s">
        <v>5286</v>
      </c>
    </row>
    <row r="3056" spans="2:65" s="1" customFormat="1">
      <c r="B3056" s="34"/>
      <c r="D3056" s="146" t="s">
        <v>222</v>
      </c>
      <c r="F3056" s="147" t="s">
        <v>5287</v>
      </c>
      <c r="I3056" s="148"/>
      <c r="L3056" s="34"/>
      <c r="M3056" s="149"/>
      <c r="T3056" s="55"/>
      <c r="AT3056" s="19" t="s">
        <v>222</v>
      </c>
      <c r="AU3056" s="19" t="s">
        <v>79</v>
      </c>
    </row>
    <row r="3057" spans="2:51" s="14" customFormat="1">
      <c r="B3057" s="170"/>
      <c r="D3057" s="150" t="s">
        <v>226</v>
      </c>
      <c r="E3057" s="171" t="s">
        <v>19</v>
      </c>
      <c r="F3057" s="172" t="s">
        <v>5288</v>
      </c>
      <c r="H3057" s="171" t="s">
        <v>19</v>
      </c>
      <c r="I3057" s="173"/>
      <c r="L3057" s="170"/>
      <c r="M3057" s="174"/>
      <c r="T3057" s="175"/>
      <c r="AT3057" s="171" t="s">
        <v>226</v>
      </c>
      <c r="AU3057" s="171" t="s">
        <v>79</v>
      </c>
      <c r="AV3057" s="14" t="s">
        <v>77</v>
      </c>
      <c r="AW3057" s="14" t="s">
        <v>31</v>
      </c>
      <c r="AX3057" s="14" t="s">
        <v>69</v>
      </c>
      <c r="AY3057" s="171" t="s">
        <v>212</v>
      </c>
    </row>
    <row r="3058" spans="2:51" s="14" customFormat="1">
      <c r="B3058" s="170"/>
      <c r="D3058" s="150" t="s">
        <v>226</v>
      </c>
      <c r="E3058" s="171" t="s">
        <v>19</v>
      </c>
      <c r="F3058" s="172" t="s">
        <v>5186</v>
      </c>
      <c r="H3058" s="171" t="s">
        <v>19</v>
      </c>
      <c r="I3058" s="173"/>
      <c r="L3058" s="170"/>
      <c r="M3058" s="174"/>
      <c r="T3058" s="175"/>
      <c r="AT3058" s="171" t="s">
        <v>226</v>
      </c>
      <c r="AU3058" s="171" t="s">
        <v>79</v>
      </c>
      <c r="AV3058" s="14" t="s">
        <v>77</v>
      </c>
      <c r="AW3058" s="14" t="s">
        <v>31</v>
      </c>
      <c r="AX3058" s="14" t="s">
        <v>69</v>
      </c>
      <c r="AY3058" s="171" t="s">
        <v>212</v>
      </c>
    </row>
    <row r="3059" spans="2:51" s="12" customFormat="1">
      <c r="B3059" s="152"/>
      <c r="D3059" s="150" t="s">
        <v>226</v>
      </c>
      <c r="E3059" s="153" t="s">
        <v>19</v>
      </c>
      <c r="F3059" s="154" t="s">
        <v>5289</v>
      </c>
      <c r="H3059" s="155">
        <v>5221.04</v>
      </c>
      <c r="I3059" s="156"/>
      <c r="L3059" s="152"/>
      <c r="M3059" s="157"/>
      <c r="T3059" s="158"/>
      <c r="AT3059" s="153" t="s">
        <v>226</v>
      </c>
      <c r="AU3059" s="153" t="s">
        <v>79</v>
      </c>
      <c r="AV3059" s="12" t="s">
        <v>79</v>
      </c>
      <c r="AW3059" s="12" t="s">
        <v>31</v>
      </c>
      <c r="AX3059" s="12" t="s">
        <v>69</v>
      </c>
      <c r="AY3059" s="153" t="s">
        <v>212</v>
      </c>
    </row>
    <row r="3060" spans="2:51" s="12" customFormat="1">
      <c r="B3060" s="152"/>
      <c r="D3060" s="150" t="s">
        <v>226</v>
      </c>
      <c r="E3060" s="153" t="s">
        <v>19</v>
      </c>
      <c r="F3060" s="154" t="s">
        <v>5290</v>
      </c>
      <c r="H3060" s="155">
        <v>1899.45</v>
      </c>
      <c r="I3060" s="156"/>
      <c r="L3060" s="152"/>
      <c r="M3060" s="157"/>
      <c r="T3060" s="158"/>
      <c r="AT3060" s="153" t="s">
        <v>226</v>
      </c>
      <c r="AU3060" s="153" t="s">
        <v>79</v>
      </c>
      <c r="AV3060" s="12" t="s">
        <v>79</v>
      </c>
      <c r="AW3060" s="12" t="s">
        <v>31</v>
      </c>
      <c r="AX3060" s="12" t="s">
        <v>69</v>
      </c>
      <c r="AY3060" s="153" t="s">
        <v>212</v>
      </c>
    </row>
    <row r="3061" spans="2:51" s="12" customFormat="1">
      <c r="B3061" s="152"/>
      <c r="D3061" s="150" t="s">
        <v>226</v>
      </c>
      <c r="E3061" s="153" t="s">
        <v>19</v>
      </c>
      <c r="F3061" s="154" t="s">
        <v>5291</v>
      </c>
      <c r="H3061" s="155">
        <v>1168.48</v>
      </c>
      <c r="I3061" s="156"/>
      <c r="L3061" s="152"/>
      <c r="M3061" s="157"/>
      <c r="T3061" s="158"/>
      <c r="AT3061" s="153" t="s">
        <v>226</v>
      </c>
      <c r="AU3061" s="153" t="s">
        <v>79</v>
      </c>
      <c r="AV3061" s="12" t="s">
        <v>79</v>
      </c>
      <c r="AW3061" s="12" t="s">
        <v>31</v>
      </c>
      <c r="AX3061" s="12" t="s">
        <v>69</v>
      </c>
      <c r="AY3061" s="153" t="s">
        <v>212</v>
      </c>
    </row>
    <row r="3062" spans="2:51" s="15" customFormat="1">
      <c r="B3062" s="176"/>
      <c r="D3062" s="150" t="s">
        <v>226</v>
      </c>
      <c r="E3062" s="177" t="s">
        <v>19</v>
      </c>
      <c r="F3062" s="178" t="s">
        <v>455</v>
      </c>
      <c r="H3062" s="179">
        <v>8288.9699999999993</v>
      </c>
      <c r="I3062" s="180"/>
      <c r="L3062" s="176"/>
      <c r="M3062" s="181"/>
      <c r="T3062" s="182"/>
      <c r="AT3062" s="177" t="s">
        <v>226</v>
      </c>
      <c r="AU3062" s="177" t="s">
        <v>79</v>
      </c>
      <c r="AV3062" s="15" t="s">
        <v>236</v>
      </c>
      <c r="AW3062" s="15" t="s">
        <v>31</v>
      </c>
      <c r="AX3062" s="15" t="s">
        <v>69</v>
      </c>
      <c r="AY3062" s="177" t="s">
        <v>212</v>
      </c>
    </row>
    <row r="3063" spans="2:51" s="14" customFormat="1">
      <c r="B3063" s="170"/>
      <c r="D3063" s="150" t="s">
        <v>226</v>
      </c>
      <c r="E3063" s="171" t="s">
        <v>19</v>
      </c>
      <c r="F3063" s="172" t="s">
        <v>5190</v>
      </c>
      <c r="H3063" s="171" t="s">
        <v>19</v>
      </c>
      <c r="I3063" s="173"/>
      <c r="L3063" s="170"/>
      <c r="M3063" s="174"/>
      <c r="T3063" s="175"/>
      <c r="AT3063" s="171" t="s">
        <v>226</v>
      </c>
      <c r="AU3063" s="171" t="s">
        <v>79</v>
      </c>
      <c r="AV3063" s="14" t="s">
        <v>77</v>
      </c>
      <c r="AW3063" s="14" t="s">
        <v>31</v>
      </c>
      <c r="AX3063" s="14" t="s">
        <v>69</v>
      </c>
      <c r="AY3063" s="171" t="s">
        <v>212</v>
      </c>
    </row>
    <row r="3064" spans="2:51" s="12" customFormat="1">
      <c r="B3064" s="152"/>
      <c r="D3064" s="150" t="s">
        <v>226</v>
      </c>
      <c r="E3064" s="153" t="s">
        <v>19</v>
      </c>
      <c r="F3064" s="154" t="s">
        <v>5292</v>
      </c>
      <c r="H3064" s="155">
        <v>240.316</v>
      </c>
      <c r="I3064" s="156"/>
      <c r="L3064" s="152"/>
      <c r="M3064" s="157"/>
      <c r="T3064" s="158"/>
      <c r="AT3064" s="153" t="s">
        <v>226</v>
      </c>
      <c r="AU3064" s="153" t="s">
        <v>79</v>
      </c>
      <c r="AV3064" s="12" t="s">
        <v>79</v>
      </c>
      <c r="AW3064" s="12" t="s">
        <v>31</v>
      </c>
      <c r="AX3064" s="12" t="s">
        <v>69</v>
      </c>
      <c r="AY3064" s="153" t="s">
        <v>212</v>
      </c>
    </row>
    <row r="3065" spans="2:51" s="12" customFormat="1">
      <c r="B3065" s="152"/>
      <c r="D3065" s="150" t="s">
        <v>226</v>
      </c>
      <c r="E3065" s="153" t="s">
        <v>19</v>
      </c>
      <c r="F3065" s="154" t="s">
        <v>5293</v>
      </c>
      <c r="H3065" s="155">
        <v>57.776000000000003</v>
      </c>
      <c r="I3065" s="156"/>
      <c r="L3065" s="152"/>
      <c r="M3065" s="157"/>
      <c r="T3065" s="158"/>
      <c r="AT3065" s="153" t="s">
        <v>226</v>
      </c>
      <c r="AU3065" s="153" t="s">
        <v>79</v>
      </c>
      <c r="AV3065" s="12" t="s">
        <v>79</v>
      </c>
      <c r="AW3065" s="12" t="s">
        <v>31</v>
      </c>
      <c r="AX3065" s="12" t="s">
        <v>69</v>
      </c>
      <c r="AY3065" s="153" t="s">
        <v>212</v>
      </c>
    </row>
    <row r="3066" spans="2:51" s="12" customFormat="1">
      <c r="B3066" s="152"/>
      <c r="D3066" s="150" t="s">
        <v>226</v>
      </c>
      <c r="E3066" s="153" t="s">
        <v>19</v>
      </c>
      <c r="F3066" s="154" t="s">
        <v>5294</v>
      </c>
      <c r="H3066" s="155">
        <v>27</v>
      </c>
      <c r="I3066" s="156"/>
      <c r="L3066" s="152"/>
      <c r="M3066" s="157"/>
      <c r="T3066" s="158"/>
      <c r="AT3066" s="153" t="s">
        <v>226</v>
      </c>
      <c r="AU3066" s="153" t="s">
        <v>79</v>
      </c>
      <c r="AV3066" s="12" t="s">
        <v>79</v>
      </c>
      <c r="AW3066" s="12" t="s">
        <v>31</v>
      </c>
      <c r="AX3066" s="12" t="s">
        <v>69</v>
      </c>
      <c r="AY3066" s="153" t="s">
        <v>212</v>
      </c>
    </row>
    <row r="3067" spans="2:51" s="12" customFormat="1">
      <c r="B3067" s="152"/>
      <c r="D3067" s="150" t="s">
        <v>226</v>
      </c>
      <c r="E3067" s="153" t="s">
        <v>19</v>
      </c>
      <c r="F3067" s="154" t="s">
        <v>5295</v>
      </c>
      <c r="H3067" s="155">
        <v>19.600000000000001</v>
      </c>
      <c r="I3067" s="156"/>
      <c r="L3067" s="152"/>
      <c r="M3067" s="157"/>
      <c r="T3067" s="158"/>
      <c r="AT3067" s="153" t="s">
        <v>226</v>
      </c>
      <c r="AU3067" s="153" t="s">
        <v>79</v>
      </c>
      <c r="AV3067" s="12" t="s">
        <v>79</v>
      </c>
      <c r="AW3067" s="12" t="s">
        <v>31</v>
      </c>
      <c r="AX3067" s="12" t="s">
        <v>69</v>
      </c>
      <c r="AY3067" s="153" t="s">
        <v>212</v>
      </c>
    </row>
    <row r="3068" spans="2:51" s="12" customFormat="1">
      <c r="B3068" s="152"/>
      <c r="D3068" s="150" t="s">
        <v>226</v>
      </c>
      <c r="E3068" s="153" t="s">
        <v>19</v>
      </c>
      <c r="F3068" s="154" t="s">
        <v>5296</v>
      </c>
      <c r="H3068" s="155">
        <v>799.44799999999998</v>
      </c>
      <c r="I3068" s="156"/>
      <c r="L3068" s="152"/>
      <c r="M3068" s="157"/>
      <c r="T3068" s="158"/>
      <c r="AT3068" s="153" t="s">
        <v>226</v>
      </c>
      <c r="AU3068" s="153" t="s">
        <v>79</v>
      </c>
      <c r="AV3068" s="12" t="s">
        <v>79</v>
      </c>
      <c r="AW3068" s="12" t="s">
        <v>31</v>
      </c>
      <c r="AX3068" s="12" t="s">
        <v>69</v>
      </c>
      <c r="AY3068" s="153" t="s">
        <v>212</v>
      </c>
    </row>
    <row r="3069" spans="2:51" s="12" customFormat="1">
      <c r="B3069" s="152"/>
      <c r="D3069" s="150" t="s">
        <v>226</v>
      </c>
      <c r="E3069" s="153" t="s">
        <v>19</v>
      </c>
      <c r="F3069" s="154" t="s">
        <v>5297</v>
      </c>
      <c r="H3069" s="155">
        <v>14.36</v>
      </c>
      <c r="I3069" s="156"/>
      <c r="L3069" s="152"/>
      <c r="M3069" s="157"/>
      <c r="T3069" s="158"/>
      <c r="AT3069" s="153" t="s">
        <v>226</v>
      </c>
      <c r="AU3069" s="153" t="s">
        <v>79</v>
      </c>
      <c r="AV3069" s="12" t="s">
        <v>79</v>
      </c>
      <c r="AW3069" s="12" t="s">
        <v>31</v>
      </c>
      <c r="AX3069" s="12" t="s">
        <v>69</v>
      </c>
      <c r="AY3069" s="153" t="s">
        <v>212</v>
      </c>
    </row>
    <row r="3070" spans="2:51" s="12" customFormat="1">
      <c r="B3070" s="152"/>
      <c r="D3070" s="150" t="s">
        <v>226</v>
      </c>
      <c r="E3070" s="153" t="s">
        <v>19</v>
      </c>
      <c r="F3070" s="154" t="s">
        <v>5298</v>
      </c>
      <c r="H3070" s="155">
        <v>91.123000000000005</v>
      </c>
      <c r="I3070" s="156"/>
      <c r="L3070" s="152"/>
      <c r="M3070" s="157"/>
      <c r="T3070" s="158"/>
      <c r="AT3070" s="153" t="s">
        <v>226</v>
      </c>
      <c r="AU3070" s="153" t="s">
        <v>79</v>
      </c>
      <c r="AV3070" s="12" t="s">
        <v>79</v>
      </c>
      <c r="AW3070" s="12" t="s">
        <v>31</v>
      </c>
      <c r="AX3070" s="12" t="s">
        <v>69</v>
      </c>
      <c r="AY3070" s="153" t="s">
        <v>212</v>
      </c>
    </row>
    <row r="3071" spans="2:51" s="15" customFormat="1">
      <c r="B3071" s="176"/>
      <c r="D3071" s="150" t="s">
        <v>226</v>
      </c>
      <c r="E3071" s="177" t="s">
        <v>19</v>
      </c>
      <c r="F3071" s="178" t="s">
        <v>455</v>
      </c>
      <c r="H3071" s="179">
        <v>1249.623</v>
      </c>
      <c r="I3071" s="180"/>
      <c r="L3071" s="176"/>
      <c r="M3071" s="181"/>
      <c r="T3071" s="182"/>
      <c r="AT3071" s="177" t="s">
        <v>226</v>
      </c>
      <c r="AU3071" s="177" t="s">
        <v>79</v>
      </c>
      <c r="AV3071" s="15" t="s">
        <v>236</v>
      </c>
      <c r="AW3071" s="15" t="s">
        <v>31</v>
      </c>
      <c r="AX3071" s="15" t="s">
        <v>69</v>
      </c>
      <c r="AY3071" s="177" t="s">
        <v>212</v>
      </c>
    </row>
    <row r="3072" spans="2:51" s="14" customFormat="1">
      <c r="B3072" s="170"/>
      <c r="D3072" s="150" t="s">
        <v>226</v>
      </c>
      <c r="E3072" s="171" t="s">
        <v>19</v>
      </c>
      <c r="F3072" s="172" t="s">
        <v>5198</v>
      </c>
      <c r="H3072" s="171" t="s">
        <v>19</v>
      </c>
      <c r="I3072" s="173"/>
      <c r="L3072" s="170"/>
      <c r="M3072" s="174"/>
      <c r="T3072" s="175"/>
      <c r="AT3072" s="171" t="s">
        <v>226</v>
      </c>
      <c r="AU3072" s="171" t="s">
        <v>79</v>
      </c>
      <c r="AV3072" s="14" t="s">
        <v>77</v>
      </c>
      <c r="AW3072" s="14" t="s">
        <v>31</v>
      </c>
      <c r="AX3072" s="14" t="s">
        <v>69</v>
      </c>
      <c r="AY3072" s="171" t="s">
        <v>212</v>
      </c>
    </row>
    <row r="3073" spans="2:65" s="12" customFormat="1">
      <c r="B3073" s="152"/>
      <c r="D3073" s="150" t="s">
        <v>226</v>
      </c>
      <c r="E3073" s="153" t="s">
        <v>19</v>
      </c>
      <c r="F3073" s="154" t="s">
        <v>5299</v>
      </c>
      <c r="H3073" s="155">
        <v>8779.6080000000002</v>
      </c>
      <c r="I3073" s="156"/>
      <c r="L3073" s="152"/>
      <c r="M3073" s="157"/>
      <c r="T3073" s="158"/>
      <c r="AT3073" s="153" t="s">
        <v>226</v>
      </c>
      <c r="AU3073" s="153" t="s">
        <v>79</v>
      </c>
      <c r="AV3073" s="12" t="s">
        <v>79</v>
      </c>
      <c r="AW3073" s="12" t="s">
        <v>31</v>
      </c>
      <c r="AX3073" s="12" t="s">
        <v>69</v>
      </c>
      <c r="AY3073" s="153" t="s">
        <v>212</v>
      </c>
    </row>
    <row r="3074" spans="2:65" s="12" customFormat="1">
      <c r="B3074" s="152"/>
      <c r="D3074" s="150" t="s">
        <v>226</v>
      </c>
      <c r="E3074" s="153" t="s">
        <v>19</v>
      </c>
      <c r="F3074" s="154" t="s">
        <v>5300</v>
      </c>
      <c r="H3074" s="155">
        <v>8.0399999999999991</v>
      </c>
      <c r="I3074" s="156"/>
      <c r="L3074" s="152"/>
      <c r="M3074" s="157"/>
      <c r="T3074" s="158"/>
      <c r="AT3074" s="153" t="s">
        <v>226</v>
      </c>
      <c r="AU3074" s="153" t="s">
        <v>79</v>
      </c>
      <c r="AV3074" s="12" t="s">
        <v>79</v>
      </c>
      <c r="AW3074" s="12" t="s">
        <v>31</v>
      </c>
      <c r="AX3074" s="12" t="s">
        <v>69</v>
      </c>
      <c r="AY3074" s="153" t="s">
        <v>212</v>
      </c>
    </row>
    <row r="3075" spans="2:65" s="12" customFormat="1">
      <c r="B3075" s="152"/>
      <c r="D3075" s="150" t="s">
        <v>226</v>
      </c>
      <c r="E3075" s="153" t="s">
        <v>19</v>
      </c>
      <c r="F3075" s="154" t="s">
        <v>5301</v>
      </c>
      <c r="H3075" s="155">
        <v>200.876</v>
      </c>
      <c r="I3075" s="156"/>
      <c r="L3075" s="152"/>
      <c r="M3075" s="157"/>
      <c r="T3075" s="158"/>
      <c r="AT3075" s="153" t="s">
        <v>226</v>
      </c>
      <c r="AU3075" s="153" t="s">
        <v>79</v>
      </c>
      <c r="AV3075" s="12" t="s">
        <v>79</v>
      </c>
      <c r="AW3075" s="12" t="s">
        <v>31</v>
      </c>
      <c r="AX3075" s="12" t="s">
        <v>69</v>
      </c>
      <c r="AY3075" s="153" t="s">
        <v>212</v>
      </c>
    </row>
    <row r="3076" spans="2:65" s="12" customFormat="1">
      <c r="B3076" s="152"/>
      <c r="D3076" s="150" t="s">
        <v>226</v>
      </c>
      <c r="E3076" s="153" t="s">
        <v>19</v>
      </c>
      <c r="F3076" s="154" t="s">
        <v>5302</v>
      </c>
      <c r="H3076" s="155">
        <v>893.93100000000004</v>
      </c>
      <c r="I3076" s="156"/>
      <c r="L3076" s="152"/>
      <c r="M3076" s="157"/>
      <c r="T3076" s="158"/>
      <c r="AT3076" s="153" t="s">
        <v>226</v>
      </c>
      <c r="AU3076" s="153" t="s">
        <v>79</v>
      </c>
      <c r="AV3076" s="12" t="s">
        <v>79</v>
      </c>
      <c r="AW3076" s="12" t="s">
        <v>31</v>
      </c>
      <c r="AX3076" s="12" t="s">
        <v>69</v>
      </c>
      <c r="AY3076" s="153" t="s">
        <v>212</v>
      </c>
    </row>
    <row r="3077" spans="2:65" s="12" customFormat="1">
      <c r="B3077" s="152"/>
      <c r="D3077" s="150" t="s">
        <v>226</v>
      </c>
      <c r="E3077" s="153" t="s">
        <v>19</v>
      </c>
      <c r="F3077" s="154" t="s">
        <v>5303</v>
      </c>
      <c r="H3077" s="155">
        <v>620.14400000000001</v>
      </c>
      <c r="I3077" s="156"/>
      <c r="L3077" s="152"/>
      <c r="M3077" s="157"/>
      <c r="T3077" s="158"/>
      <c r="AT3077" s="153" t="s">
        <v>226</v>
      </c>
      <c r="AU3077" s="153" t="s">
        <v>79</v>
      </c>
      <c r="AV3077" s="12" t="s">
        <v>79</v>
      </c>
      <c r="AW3077" s="12" t="s">
        <v>31</v>
      </c>
      <c r="AX3077" s="12" t="s">
        <v>69</v>
      </c>
      <c r="AY3077" s="153" t="s">
        <v>212</v>
      </c>
    </row>
    <row r="3078" spans="2:65" s="12" customFormat="1">
      <c r="B3078" s="152"/>
      <c r="D3078" s="150" t="s">
        <v>226</v>
      </c>
      <c r="E3078" s="153" t="s">
        <v>19</v>
      </c>
      <c r="F3078" s="154" t="s">
        <v>5304</v>
      </c>
      <c r="H3078" s="155">
        <v>146.096</v>
      </c>
      <c r="I3078" s="156"/>
      <c r="L3078" s="152"/>
      <c r="M3078" s="157"/>
      <c r="T3078" s="158"/>
      <c r="AT3078" s="153" t="s">
        <v>226</v>
      </c>
      <c r="AU3078" s="153" t="s">
        <v>79</v>
      </c>
      <c r="AV3078" s="12" t="s">
        <v>79</v>
      </c>
      <c r="AW3078" s="12" t="s">
        <v>31</v>
      </c>
      <c r="AX3078" s="12" t="s">
        <v>69</v>
      </c>
      <c r="AY3078" s="153" t="s">
        <v>212</v>
      </c>
    </row>
    <row r="3079" spans="2:65" s="12" customFormat="1">
      <c r="B3079" s="152"/>
      <c r="D3079" s="150" t="s">
        <v>226</v>
      </c>
      <c r="E3079" s="153" t="s">
        <v>19</v>
      </c>
      <c r="F3079" s="154" t="s">
        <v>5305</v>
      </c>
      <c r="H3079" s="155">
        <v>319.00299999999999</v>
      </c>
      <c r="I3079" s="156"/>
      <c r="L3079" s="152"/>
      <c r="M3079" s="157"/>
      <c r="T3079" s="158"/>
      <c r="AT3079" s="153" t="s">
        <v>226</v>
      </c>
      <c r="AU3079" s="153" t="s">
        <v>79</v>
      </c>
      <c r="AV3079" s="12" t="s">
        <v>79</v>
      </c>
      <c r="AW3079" s="12" t="s">
        <v>31</v>
      </c>
      <c r="AX3079" s="12" t="s">
        <v>69</v>
      </c>
      <c r="AY3079" s="153" t="s">
        <v>212</v>
      </c>
    </row>
    <row r="3080" spans="2:65" s="15" customFormat="1">
      <c r="B3080" s="176"/>
      <c r="D3080" s="150" t="s">
        <v>226</v>
      </c>
      <c r="E3080" s="177" t="s">
        <v>19</v>
      </c>
      <c r="F3080" s="178" t="s">
        <v>455</v>
      </c>
      <c r="H3080" s="179">
        <v>10967.698</v>
      </c>
      <c r="I3080" s="180"/>
      <c r="L3080" s="176"/>
      <c r="M3080" s="181"/>
      <c r="T3080" s="182"/>
      <c r="AT3080" s="177" t="s">
        <v>226</v>
      </c>
      <c r="AU3080" s="177" t="s">
        <v>79</v>
      </c>
      <c r="AV3080" s="15" t="s">
        <v>236</v>
      </c>
      <c r="AW3080" s="15" t="s">
        <v>31</v>
      </c>
      <c r="AX3080" s="15" t="s">
        <v>69</v>
      </c>
      <c r="AY3080" s="177" t="s">
        <v>212</v>
      </c>
    </row>
    <row r="3081" spans="2:65" s="14" customFormat="1">
      <c r="B3081" s="170"/>
      <c r="D3081" s="150" t="s">
        <v>226</v>
      </c>
      <c r="E3081" s="171" t="s">
        <v>19</v>
      </c>
      <c r="F3081" s="172" t="s">
        <v>5206</v>
      </c>
      <c r="H3081" s="171" t="s">
        <v>19</v>
      </c>
      <c r="I3081" s="173"/>
      <c r="L3081" s="170"/>
      <c r="M3081" s="174"/>
      <c r="T3081" s="175"/>
      <c r="AT3081" s="171" t="s">
        <v>226</v>
      </c>
      <c r="AU3081" s="171" t="s">
        <v>79</v>
      </c>
      <c r="AV3081" s="14" t="s">
        <v>77</v>
      </c>
      <c r="AW3081" s="14" t="s">
        <v>31</v>
      </c>
      <c r="AX3081" s="14" t="s">
        <v>69</v>
      </c>
      <c r="AY3081" s="171" t="s">
        <v>212</v>
      </c>
    </row>
    <row r="3082" spans="2:65" s="12" customFormat="1">
      <c r="B3082" s="152"/>
      <c r="D3082" s="150" t="s">
        <v>226</v>
      </c>
      <c r="E3082" s="153" t="s">
        <v>19</v>
      </c>
      <c r="F3082" s="154" t="s">
        <v>5207</v>
      </c>
      <c r="H3082" s="155">
        <v>-958.84100000000001</v>
      </c>
      <c r="I3082" s="156"/>
      <c r="L3082" s="152"/>
      <c r="M3082" s="157"/>
      <c r="T3082" s="158"/>
      <c r="AT3082" s="153" t="s">
        <v>226</v>
      </c>
      <c r="AU3082" s="153" t="s">
        <v>79</v>
      </c>
      <c r="AV3082" s="12" t="s">
        <v>79</v>
      </c>
      <c r="AW3082" s="12" t="s">
        <v>31</v>
      </c>
      <c r="AX3082" s="12" t="s">
        <v>69</v>
      </c>
      <c r="AY3082" s="153" t="s">
        <v>212</v>
      </c>
    </row>
    <row r="3083" spans="2:65" s="15" customFormat="1">
      <c r="B3083" s="176"/>
      <c r="D3083" s="150" t="s">
        <v>226</v>
      </c>
      <c r="E3083" s="177" t="s">
        <v>19</v>
      </c>
      <c r="F3083" s="178" t="s">
        <v>455</v>
      </c>
      <c r="H3083" s="179">
        <v>-958.84100000000001</v>
      </c>
      <c r="I3083" s="180"/>
      <c r="L3083" s="176"/>
      <c r="M3083" s="181"/>
      <c r="T3083" s="182"/>
      <c r="AT3083" s="177" t="s">
        <v>226</v>
      </c>
      <c r="AU3083" s="177" t="s">
        <v>79</v>
      </c>
      <c r="AV3083" s="15" t="s">
        <v>236</v>
      </c>
      <c r="AW3083" s="15" t="s">
        <v>31</v>
      </c>
      <c r="AX3083" s="15" t="s">
        <v>69</v>
      </c>
      <c r="AY3083" s="177" t="s">
        <v>212</v>
      </c>
    </row>
    <row r="3084" spans="2:65" s="13" customFormat="1">
      <c r="B3084" s="159"/>
      <c r="D3084" s="150" t="s">
        <v>226</v>
      </c>
      <c r="E3084" s="160" t="s">
        <v>19</v>
      </c>
      <c r="F3084" s="161" t="s">
        <v>228</v>
      </c>
      <c r="H3084" s="162">
        <v>19547.45</v>
      </c>
      <c r="I3084" s="163"/>
      <c r="L3084" s="159"/>
      <c r="M3084" s="164"/>
      <c r="T3084" s="165"/>
      <c r="AT3084" s="160" t="s">
        <v>226</v>
      </c>
      <c r="AU3084" s="160" t="s">
        <v>79</v>
      </c>
      <c r="AV3084" s="13" t="s">
        <v>229</v>
      </c>
      <c r="AW3084" s="13" t="s">
        <v>31</v>
      </c>
      <c r="AX3084" s="13" t="s">
        <v>77</v>
      </c>
      <c r="AY3084" s="160" t="s">
        <v>212</v>
      </c>
    </row>
    <row r="3085" spans="2:65" s="1" customFormat="1" ht="24.2" customHeight="1">
      <c r="B3085" s="34"/>
      <c r="C3085" s="133" t="s">
        <v>5306</v>
      </c>
      <c r="D3085" s="133" t="s">
        <v>215</v>
      </c>
      <c r="E3085" s="134" t="s">
        <v>5307</v>
      </c>
      <c r="F3085" s="135" t="s">
        <v>5308</v>
      </c>
      <c r="G3085" s="136" t="s">
        <v>495</v>
      </c>
      <c r="H3085" s="137">
        <v>1223.501</v>
      </c>
      <c r="I3085" s="138"/>
      <c r="J3085" s="139">
        <f>ROUND(I3085*H3085,2)</f>
        <v>0</v>
      </c>
      <c r="K3085" s="135" t="s">
        <v>219</v>
      </c>
      <c r="L3085" s="34"/>
      <c r="M3085" s="140" t="s">
        <v>19</v>
      </c>
      <c r="N3085" s="141" t="s">
        <v>40</v>
      </c>
      <c r="P3085" s="142">
        <f>O3085*H3085</f>
        <v>0</v>
      </c>
      <c r="Q3085" s="142">
        <v>2.9E-4</v>
      </c>
      <c r="R3085" s="142">
        <f>Q3085*H3085</f>
        <v>0.35481529000000001</v>
      </c>
      <c r="S3085" s="142">
        <v>0</v>
      </c>
      <c r="T3085" s="143">
        <f>S3085*H3085</f>
        <v>0</v>
      </c>
      <c r="AR3085" s="144" t="s">
        <v>316</v>
      </c>
      <c r="AT3085" s="144" t="s">
        <v>215</v>
      </c>
      <c r="AU3085" s="144" t="s">
        <v>79</v>
      </c>
      <c r="AY3085" s="19" t="s">
        <v>212</v>
      </c>
      <c r="BE3085" s="145">
        <f>IF(N3085="základní",J3085,0)</f>
        <v>0</v>
      </c>
      <c r="BF3085" s="145">
        <f>IF(N3085="snížená",J3085,0)</f>
        <v>0</v>
      </c>
      <c r="BG3085" s="145">
        <f>IF(N3085="zákl. přenesená",J3085,0)</f>
        <v>0</v>
      </c>
      <c r="BH3085" s="145">
        <f>IF(N3085="sníž. přenesená",J3085,0)</f>
        <v>0</v>
      </c>
      <c r="BI3085" s="145">
        <f>IF(N3085="nulová",J3085,0)</f>
        <v>0</v>
      </c>
      <c r="BJ3085" s="19" t="s">
        <v>77</v>
      </c>
      <c r="BK3085" s="145">
        <f>ROUND(I3085*H3085,2)</f>
        <v>0</v>
      </c>
      <c r="BL3085" s="19" t="s">
        <v>316</v>
      </c>
      <c r="BM3085" s="144" t="s">
        <v>5309</v>
      </c>
    </row>
    <row r="3086" spans="2:65" s="1" customFormat="1">
      <c r="B3086" s="34"/>
      <c r="D3086" s="146" t="s">
        <v>222</v>
      </c>
      <c r="F3086" s="147" t="s">
        <v>5310</v>
      </c>
      <c r="I3086" s="148"/>
      <c r="L3086" s="34"/>
      <c r="M3086" s="149"/>
      <c r="T3086" s="55"/>
      <c r="AT3086" s="19" t="s">
        <v>222</v>
      </c>
      <c r="AU3086" s="19" t="s">
        <v>79</v>
      </c>
    </row>
    <row r="3087" spans="2:65" s="14" customFormat="1">
      <c r="B3087" s="170"/>
      <c r="D3087" s="150" t="s">
        <v>226</v>
      </c>
      <c r="E3087" s="171" t="s">
        <v>19</v>
      </c>
      <c r="F3087" s="172" t="s">
        <v>5288</v>
      </c>
      <c r="H3087" s="171" t="s">
        <v>19</v>
      </c>
      <c r="I3087" s="173"/>
      <c r="L3087" s="170"/>
      <c r="M3087" s="174"/>
      <c r="T3087" s="175"/>
      <c r="AT3087" s="171" t="s">
        <v>226</v>
      </c>
      <c r="AU3087" s="171" t="s">
        <v>79</v>
      </c>
      <c r="AV3087" s="14" t="s">
        <v>77</v>
      </c>
      <c r="AW3087" s="14" t="s">
        <v>31</v>
      </c>
      <c r="AX3087" s="14" t="s">
        <v>69</v>
      </c>
      <c r="AY3087" s="171" t="s">
        <v>212</v>
      </c>
    </row>
    <row r="3088" spans="2:65" s="14" customFormat="1">
      <c r="B3088" s="170"/>
      <c r="D3088" s="150" t="s">
        <v>226</v>
      </c>
      <c r="E3088" s="171" t="s">
        <v>19</v>
      </c>
      <c r="F3088" s="172" t="s">
        <v>5311</v>
      </c>
      <c r="H3088" s="171" t="s">
        <v>19</v>
      </c>
      <c r="I3088" s="173"/>
      <c r="L3088" s="170"/>
      <c r="M3088" s="174"/>
      <c r="T3088" s="175"/>
      <c r="AT3088" s="171" t="s">
        <v>226</v>
      </c>
      <c r="AU3088" s="171" t="s">
        <v>79</v>
      </c>
      <c r="AV3088" s="14" t="s">
        <v>77</v>
      </c>
      <c r="AW3088" s="14" t="s">
        <v>31</v>
      </c>
      <c r="AX3088" s="14" t="s">
        <v>69</v>
      </c>
      <c r="AY3088" s="171" t="s">
        <v>212</v>
      </c>
    </row>
    <row r="3089" spans="2:65" s="12" customFormat="1">
      <c r="B3089" s="152"/>
      <c r="D3089" s="150" t="s">
        <v>226</v>
      </c>
      <c r="E3089" s="153" t="s">
        <v>19</v>
      </c>
      <c r="F3089" s="154" t="s">
        <v>3396</v>
      </c>
      <c r="H3089" s="155">
        <v>25.097999999999999</v>
      </c>
      <c r="I3089" s="156"/>
      <c r="L3089" s="152"/>
      <c r="M3089" s="157"/>
      <c r="T3089" s="158"/>
      <c r="AT3089" s="153" t="s">
        <v>226</v>
      </c>
      <c r="AU3089" s="153" t="s">
        <v>79</v>
      </c>
      <c r="AV3089" s="12" t="s">
        <v>79</v>
      </c>
      <c r="AW3089" s="12" t="s">
        <v>31</v>
      </c>
      <c r="AX3089" s="12" t="s">
        <v>69</v>
      </c>
      <c r="AY3089" s="153" t="s">
        <v>212</v>
      </c>
    </row>
    <row r="3090" spans="2:65" s="12" customFormat="1">
      <c r="B3090" s="152"/>
      <c r="D3090" s="150" t="s">
        <v>226</v>
      </c>
      <c r="E3090" s="153" t="s">
        <v>19</v>
      </c>
      <c r="F3090" s="154" t="s">
        <v>3397</v>
      </c>
      <c r="H3090" s="155">
        <v>25.097999999999999</v>
      </c>
      <c r="I3090" s="156"/>
      <c r="L3090" s="152"/>
      <c r="M3090" s="157"/>
      <c r="T3090" s="158"/>
      <c r="AT3090" s="153" t="s">
        <v>226</v>
      </c>
      <c r="AU3090" s="153" t="s">
        <v>79</v>
      </c>
      <c r="AV3090" s="12" t="s">
        <v>79</v>
      </c>
      <c r="AW3090" s="12" t="s">
        <v>31</v>
      </c>
      <c r="AX3090" s="12" t="s">
        <v>69</v>
      </c>
      <c r="AY3090" s="153" t="s">
        <v>212</v>
      </c>
    </row>
    <row r="3091" spans="2:65" s="12" customFormat="1">
      <c r="B3091" s="152"/>
      <c r="D3091" s="150" t="s">
        <v>226</v>
      </c>
      <c r="E3091" s="153" t="s">
        <v>19</v>
      </c>
      <c r="F3091" s="154" t="s">
        <v>3398</v>
      </c>
      <c r="H3091" s="155">
        <v>25.097999999999999</v>
      </c>
      <c r="I3091" s="156"/>
      <c r="L3091" s="152"/>
      <c r="M3091" s="157"/>
      <c r="T3091" s="158"/>
      <c r="AT3091" s="153" t="s">
        <v>226</v>
      </c>
      <c r="AU3091" s="153" t="s">
        <v>79</v>
      </c>
      <c r="AV3091" s="12" t="s">
        <v>79</v>
      </c>
      <c r="AW3091" s="12" t="s">
        <v>31</v>
      </c>
      <c r="AX3091" s="12" t="s">
        <v>69</v>
      </c>
      <c r="AY3091" s="153" t="s">
        <v>212</v>
      </c>
    </row>
    <row r="3092" spans="2:65" s="12" customFormat="1">
      <c r="B3092" s="152"/>
      <c r="D3092" s="150" t="s">
        <v>226</v>
      </c>
      <c r="E3092" s="153" t="s">
        <v>19</v>
      </c>
      <c r="F3092" s="154" t="s">
        <v>3399</v>
      </c>
      <c r="H3092" s="155">
        <v>25.097999999999999</v>
      </c>
      <c r="I3092" s="156"/>
      <c r="L3092" s="152"/>
      <c r="M3092" s="157"/>
      <c r="T3092" s="158"/>
      <c r="AT3092" s="153" t="s">
        <v>226</v>
      </c>
      <c r="AU3092" s="153" t="s">
        <v>79</v>
      </c>
      <c r="AV3092" s="12" t="s">
        <v>79</v>
      </c>
      <c r="AW3092" s="12" t="s">
        <v>31</v>
      </c>
      <c r="AX3092" s="12" t="s">
        <v>69</v>
      </c>
      <c r="AY3092" s="153" t="s">
        <v>212</v>
      </c>
    </row>
    <row r="3093" spans="2:65" s="12" customFormat="1">
      <c r="B3093" s="152"/>
      <c r="D3093" s="150" t="s">
        <v>226</v>
      </c>
      <c r="E3093" s="153" t="s">
        <v>19</v>
      </c>
      <c r="F3093" s="154" t="s">
        <v>3400</v>
      </c>
      <c r="H3093" s="155">
        <v>25.097999999999999</v>
      </c>
      <c r="I3093" s="156"/>
      <c r="L3093" s="152"/>
      <c r="M3093" s="157"/>
      <c r="T3093" s="158"/>
      <c r="AT3093" s="153" t="s">
        <v>226</v>
      </c>
      <c r="AU3093" s="153" t="s">
        <v>79</v>
      </c>
      <c r="AV3093" s="12" t="s">
        <v>79</v>
      </c>
      <c r="AW3093" s="12" t="s">
        <v>31</v>
      </c>
      <c r="AX3093" s="12" t="s">
        <v>69</v>
      </c>
      <c r="AY3093" s="153" t="s">
        <v>212</v>
      </c>
    </row>
    <row r="3094" spans="2:65" s="12" customFormat="1">
      <c r="B3094" s="152"/>
      <c r="D3094" s="150" t="s">
        <v>226</v>
      </c>
      <c r="E3094" s="153" t="s">
        <v>19</v>
      </c>
      <c r="F3094" s="154" t="s">
        <v>3401</v>
      </c>
      <c r="H3094" s="155">
        <v>25.097999999999999</v>
      </c>
      <c r="I3094" s="156"/>
      <c r="L3094" s="152"/>
      <c r="M3094" s="157"/>
      <c r="T3094" s="158"/>
      <c r="AT3094" s="153" t="s">
        <v>226</v>
      </c>
      <c r="AU3094" s="153" t="s">
        <v>79</v>
      </c>
      <c r="AV3094" s="12" t="s">
        <v>79</v>
      </c>
      <c r="AW3094" s="12" t="s">
        <v>31</v>
      </c>
      <c r="AX3094" s="12" t="s">
        <v>69</v>
      </c>
      <c r="AY3094" s="153" t="s">
        <v>212</v>
      </c>
    </row>
    <row r="3095" spans="2:65" s="12" customFormat="1">
      <c r="B3095" s="152"/>
      <c r="D3095" s="150" t="s">
        <v>226</v>
      </c>
      <c r="E3095" s="153" t="s">
        <v>19</v>
      </c>
      <c r="F3095" s="154" t="s">
        <v>3402</v>
      </c>
      <c r="H3095" s="155">
        <v>12.548999999999999</v>
      </c>
      <c r="I3095" s="156"/>
      <c r="L3095" s="152"/>
      <c r="M3095" s="157"/>
      <c r="T3095" s="158"/>
      <c r="AT3095" s="153" t="s">
        <v>226</v>
      </c>
      <c r="AU3095" s="153" t="s">
        <v>79</v>
      </c>
      <c r="AV3095" s="12" t="s">
        <v>79</v>
      </c>
      <c r="AW3095" s="12" t="s">
        <v>31</v>
      </c>
      <c r="AX3095" s="12" t="s">
        <v>69</v>
      </c>
      <c r="AY3095" s="153" t="s">
        <v>212</v>
      </c>
    </row>
    <row r="3096" spans="2:65" s="15" customFormat="1">
      <c r="B3096" s="176"/>
      <c r="D3096" s="150" t="s">
        <v>226</v>
      </c>
      <c r="E3096" s="177" t="s">
        <v>19</v>
      </c>
      <c r="F3096" s="178" t="s">
        <v>455</v>
      </c>
      <c r="H3096" s="179">
        <v>163.137</v>
      </c>
      <c r="I3096" s="180"/>
      <c r="L3096" s="176"/>
      <c r="M3096" s="181"/>
      <c r="T3096" s="182"/>
      <c r="AT3096" s="177" t="s">
        <v>226</v>
      </c>
      <c r="AU3096" s="177" t="s">
        <v>79</v>
      </c>
      <c r="AV3096" s="15" t="s">
        <v>236</v>
      </c>
      <c r="AW3096" s="15" t="s">
        <v>31</v>
      </c>
      <c r="AX3096" s="15" t="s">
        <v>69</v>
      </c>
      <c r="AY3096" s="177" t="s">
        <v>212</v>
      </c>
    </row>
    <row r="3097" spans="2:65" s="14" customFormat="1">
      <c r="B3097" s="170"/>
      <c r="D3097" s="150" t="s">
        <v>226</v>
      </c>
      <c r="E3097" s="171" t="s">
        <v>19</v>
      </c>
      <c r="F3097" s="172" t="s">
        <v>5312</v>
      </c>
      <c r="H3097" s="171" t="s">
        <v>19</v>
      </c>
      <c r="I3097" s="173"/>
      <c r="L3097" s="170"/>
      <c r="M3097" s="174"/>
      <c r="T3097" s="175"/>
      <c r="AT3097" s="171" t="s">
        <v>226</v>
      </c>
      <c r="AU3097" s="171" t="s">
        <v>79</v>
      </c>
      <c r="AV3097" s="14" t="s">
        <v>77</v>
      </c>
      <c r="AW3097" s="14" t="s">
        <v>31</v>
      </c>
      <c r="AX3097" s="14" t="s">
        <v>69</v>
      </c>
      <c r="AY3097" s="171" t="s">
        <v>212</v>
      </c>
    </row>
    <row r="3098" spans="2:65" s="12" customFormat="1">
      <c r="B3098" s="152"/>
      <c r="D3098" s="150" t="s">
        <v>226</v>
      </c>
      <c r="E3098" s="153" t="s">
        <v>19</v>
      </c>
      <c r="F3098" s="154" t="s">
        <v>3404</v>
      </c>
      <c r="H3098" s="155">
        <v>526.82000000000005</v>
      </c>
      <c r="I3098" s="156"/>
      <c r="L3098" s="152"/>
      <c r="M3098" s="157"/>
      <c r="T3098" s="158"/>
      <c r="AT3098" s="153" t="s">
        <v>226</v>
      </c>
      <c r="AU3098" s="153" t="s">
        <v>79</v>
      </c>
      <c r="AV3098" s="12" t="s">
        <v>79</v>
      </c>
      <c r="AW3098" s="12" t="s">
        <v>31</v>
      </c>
      <c r="AX3098" s="12" t="s">
        <v>69</v>
      </c>
      <c r="AY3098" s="153" t="s">
        <v>212</v>
      </c>
    </row>
    <row r="3099" spans="2:65" s="12" customFormat="1">
      <c r="B3099" s="152"/>
      <c r="D3099" s="150" t="s">
        <v>226</v>
      </c>
      <c r="E3099" s="153" t="s">
        <v>19</v>
      </c>
      <c r="F3099" s="154" t="s">
        <v>3405</v>
      </c>
      <c r="H3099" s="155">
        <v>533.54399999999998</v>
      </c>
      <c r="I3099" s="156"/>
      <c r="L3099" s="152"/>
      <c r="M3099" s="157"/>
      <c r="T3099" s="158"/>
      <c r="AT3099" s="153" t="s">
        <v>226</v>
      </c>
      <c r="AU3099" s="153" t="s">
        <v>79</v>
      </c>
      <c r="AV3099" s="12" t="s">
        <v>79</v>
      </c>
      <c r="AW3099" s="12" t="s">
        <v>31</v>
      </c>
      <c r="AX3099" s="12" t="s">
        <v>69</v>
      </c>
      <c r="AY3099" s="153" t="s">
        <v>212</v>
      </c>
    </row>
    <row r="3100" spans="2:65" s="15" customFormat="1">
      <c r="B3100" s="176"/>
      <c r="D3100" s="150" t="s">
        <v>226</v>
      </c>
      <c r="E3100" s="177" t="s">
        <v>19</v>
      </c>
      <c r="F3100" s="178" t="s">
        <v>455</v>
      </c>
      <c r="H3100" s="179">
        <v>1060.364</v>
      </c>
      <c r="I3100" s="180"/>
      <c r="L3100" s="176"/>
      <c r="M3100" s="181"/>
      <c r="T3100" s="182"/>
      <c r="AT3100" s="177" t="s">
        <v>226</v>
      </c>
      <c r="AU3100" s="177" t="s">
        <v>79</v>
      </c>
      <c r="AV3100" s="15" t="s">
        <v>236</v>
      </c>
      <c r="AW3100" s="15" t="s">
        <v>31</v>
      </c>
      <c r="AX3100" s="15" t="s">
        <v>69</v>
      </c>
      <c r="AY3100" s="177" t="s">
        <v>212</v>
      </c>
    </row>
    <row r="3101" spans="2:65" s="13" customFormat="1">
      <c r="B3101" s="159"/>
      <c r="D3101" s="150" t="s">
        <v>226</v>
      </c>
      <c r="E3101" s="160" t="s">
        <v>19</v>
      </c>
      <c r="F3101" s="161" t="s">
        <v>228</v>
      </c>
      <c r="H3101" s="162">
        <v>1223.501</v>
      </c>
      <c r="I3101" s="163"/>
      <c r="L3101" s="159"/>
      <c r="M3101" s="164"/>
      <c r="T3101" s="165"/>
      <c r="AT3101" s="160" t="s">
        <v>226</v>
      </c>
      <c r="AU3101" s="160" t="s">
        <v>79</v>
      </c>
      <c r="AV3101" s="13" t="s">
        <v>229</v>
      </c>
      <c r="AW3101" s="13" t="s">
        <v>31</v>
      </c>
      <c r="AX3101" s="13" t="s">
        <v>77</v>
      </c>
      <c r="AY3101" s="160" t="s">
        <v>212</v>
      </c>
    </row>
    <row r="3102" spans="2:65" s="11" customFormat="1" ht="22.9" customHeight="1">
      <c r="B3102" s="121"/>
      <c r="D3102" s="122" t="s">
        <v>68</v>
      </c>
      <c r="E3102" s="131" t="s">
        <v>2566</v>
      </c>
      <c r="F3102" s="131" t="s">
        <v>2567</v>
      </c>
      <c r="I3102" s="124"/>
      <c r="J3102" s="132">
        <f>BK3102</f>
        <v>0</v>
      </c>
      <c r="L3102" s="121"/>
      <c r="M3102" s="126"/>
      <c r="P3102" s="127">
        <f>SUM(P3103:P3110)</f>
        <v>0</v>
      </c>
      <c r="R3102" s="127">
        <f>SUM(R3103:R3110)</f>
        <v>0</v>
      </c>
      <c r="T3102" s="128">
        <f>SUM(T3103:T3110)</f>
        <v>0</v>
      </c>
      <c r="AR3102" s="122" t="s">
        <v>79</v>
      </c>
      <c r="AT3102" s="129" t="s">
        <v>68</v>
      </c>
      <c r="AU3102" s="129" t="s">
        <v>77</v>
      </c>
      <c r="AY3102" s="122" t="s">
        <v>212</v>
      </c>
      <c r="BK3102" s="130">
        <f>SUM(BK3103:BK3110)</f>
        <v>0</v>
      </c>
    </row>
    <row r="3103" spans="2:65" s="1" customFormat="1" ht="16.5" customHeight="1">
      <c r="B3103" s="34"/>
      <c r="C3103" s="133" t="s">
        <v>5313</v>
      </c>
      <c r="D3103" s="133" t="s">
        <v>215</v>
      </c>
      <c r="E3103" s="134" t="s">
        <v>5314</v>
      </c>
      <c r="F3103" s="135" t="s">
        <v>5315</v>
      </c>
      <c r="G3103" s="136" t="s">
        <v>495</v>
      </c>
      <c r="H3103" s="137">
        <v>12.348000000000001</v>
      </c>
      <c r="I3103" s="138"/>
      <c r="J3103" s="139">
        <f>ROUND(I3103*H3103,2)</f>
        <v>0</v>
      </c>
      <c r="K3103" s="135" t="s">
        <v>245</v>
      </c>
      <c r="L3103" s="34"/>
      <c r="M3103" s="140" t="s">
        <v>19</v>
      </c>
      <c r="N3103" s="141" t="s">
        <v>40</v>
      </c>
      <c r="P3103" s="142">
        <f>O3103*H3103</f>
        <v>0</v>
      </c>
      <c r="Q3103" s="142">
        <v>0</v>
      </c>
      <c r="R3103" s="142">
        <f>Q3103*H3103</f>
        <v>0</v>
      </c>
      <c r="S3103" s="142">
        <v>0</v>
      </c>
      <c r="T3103" s="143">
        <f>S3103*H3103</f>
        <v>0</v>
      </c>
      <c r="AR3103" s="144" t="s">
        <v>316</v>
      </c>
      <c r="AT3103" s="144" t="s">
        <v>215</v>
      </c>
      <c r="AU3103" s="144" t="s">
        <v>79</v>
      </c>
      <c r="AY3103" s="19" t="s">
        <v>212</v>
      </c>
      <c r="BE3103" s="145">
        <f>IF(N3103="základní",J3103,0)</f>
        <v>0</v>
      </c>
      <c r="BF3103" s="145">
        <f>IF(N3103="snížená",J3103,0)</f>
        <v>0</v>
      </c>
      <c r="BG3103" s="145">
        <f>IF(N3103="zákl. přenesená",J3103,0)</f>
        <v>0</v>
      </c>
      <c r="BH3103" s="145">
        <f>IF(N3103="sníž. přenesená",J3103,0)</f>
        <v>0</v>
      </c>
      <c r="BI3103" s="145">
        <f>IF(N3103="nulová",J3103,0)</f>
        <v>0</v>
      </c>
      <c r="BJ3103" s="19" t="s">
        <v>77</v>
      </c>
      <c r="BK3103" s="145">
        <f>ROUND(I3103*H3103,2)</f>
        <v>0</v>
      </c>
      <c r="BL3103" s="19" t="s">
        <v>316</v>
      </c>
      <c r="BM3103" s="144" t="s">
        <v>5316</v>
      </c>
    </row>
    <row r="3104" spans="2:65" s="1" customFormat="1" ht="29.25">
      <c r="B3104" s="34"/>
      <c r="D3104" s="150" t="s">
        <v>224</v>
      </c>
      <c r="F3104" s="151" t="s">
        <v>5317</v>
      </c>
      <c r="I3104" s="148"/>
      <c r="L3104" s="34"/>
      <c r="M3104" s="149"/>
      <c r="T3104" s="55"/>
      <c r="AT3104" s="19" t="s">
        <v>224</v>
      </c>
      <c r="AU3104" s="19" t="s">
        <v>79</v>
      </c>
    </row>
    <row r="3105" spans="2:65" s="14" customFormat="1">
      <c r="B3105" s="170"/>
      <c r="D3105" s="150" t="s">
        <v>226</v>
      </c>
      <c r="E3105" s="171" t="s">
        <v>19</v>
      </c>
      <c r="F3105" s="172" t="s">
        <v>5318</v>
      </c>
      <c r="H3105" s="171" t="s">
        <v>19</v>
      </c>
      <c r="I3105" s="173"/>
      <c r="L3105" s="170"/>
      <c r="M3105" s="174"/>
      <c r="T3105" s="175"/>
      <c r="AT3105" s="171" t="s">
        <v>226</v>
      </c>
      <c r="AU3105" s="171" t="s">
        <v>79</v>
      </c>
      <c r="AV3105" s="14" t="s">
        <v>77</v>
      </c>
      <c r="AW3105" s="14" t="s">
        <v>31</v>
      </c>
      <c r="AX3105" s="14" t="s">
        <v>69</v>
      </c>
      <c r="AY3105" s="171" t="s">
        <v>212</v>
      </c>
    </row>
    <row r="3106" spans="2:65" s="12" customFormat="1">
      <c r="B3106" s="152"/>
      <c r="D3106" s="150" t="s">
        <v>226</v>
      </c>
      <c r="E3106" s="153" t="s">
        <v>19</v>
      </c>
      <c r="F3106" s="154" t="s">
        <v>5319</v>
      </c>
      <c r="H3106" s="155">
        <v>12.348000000000001</v>
      </c>
      <c r="I3106" s="156"/>
      <c r="L3106" s="152"/>
      <c r="M3106" s="157"/>
      <c r="T3106" s="158"/>
      <c r="AT3106" s="153" t="s">
        <v>226</v>
      </c>
      <c r="AU3106" s="153" t="s">
        <v>79</v>
      </c>
      <c r="AV3106" s="12" t="s">
        <v>79</v>
      </c>
      <c r="AW3106" s="12" t="s">
        <v>31</v>
      </c>
      <c r="AX3106" s="12" t="s">
        <v>69</v>
      </c>
      <c r="AY3106" s="153" t="s">
        <v>212</v>
      </c>
    </row>
    <row r="3107" spans="2:65" s="13" customFormat="1">
      <c r="B3107" s="159"/>
      <c r="D3107" s="150" t="s">
        <v>226</v>
      </c>
      <c r="E3107" s="160" t="s">
        <v>19</v>
      </c>
      <c r="F3107" s="161" t="s">
        <v>228</v>
      </c>
      <c r="H3107" s="162">
        <v>12.348000000000001</v>
      </c>
      <c r="I3107" s="163"/>
      <c r="L3107" s="159"/>
      <c r="M3107" s="164"/>
      <c r="T3107" s="165"/>
      <c r="AT3107" s="160" t="s">
        <v>226</v>
      </c>
      <c r="AU3107" s="160" t="s">
        <v>79</v>
      </c>
      <c r="AV3107" s="13" t="s">
        <v>229</v>
      </c>
      <c r="AW3107" s="13" t="s">
        <v>31</v>
      </c>
      <c r="AX3107" s="13" t="s">
        <v>77</v>
      </c>
      <c r="AY3107" s="160" t="s">
        <v>212</v>
      </c>
    </row>
    <row r="3108" spans="2:65" s="14" customFormat="1">
      <c r="B3108" s="170"/>
      <c r="D3108" s="150" t="s">
        <v>226</v>
      </c>
      <c r="E3108" s="171" t="s">
        <v>19</v>
      </c>
      <c r="F3108" s="172" t="s">
        <v>5320</v>
      </c>
      <c r="H3108" s="171" t="s">
        <v>19</v>
      </c>
      <c r="I3108" s="173"/>
      <c r="L3108" s="170"/>
      <c r="M3108" s="174"/>
      <c r="T3108" s="175"/>
      <c r="AT3108" s="171" t="s">
        <v>226</v>
      </c>
      <c r="AU3108" s="171" t="s">
        <v>79</v>
      </c>
      <c r="AV3108" s="14" t="s">
        <v>77</v>
      </c>
      <c r="AW3108" s="14" t="s">
        <v>31</v>
      </c>
      <c r="AX3108" s="14" t="s">
        <v>69</v>
      </c>
      <c r="AY3108" s="171" t="s">
        <v>212</v>
      </c>
    </row>
    <row r="3109" spans="2:65" s="1" customFormat="1" ht="24.2" customHeight="1">
      <c r="B3109" s="34"/>
      <c r="C3109" s="133" t="s">
        <v>5321</v>
      </c>
      <c r="D3109" s="133" t="s">
        <v>215</v>
      </c>
      <c r="E3109" s="134" t="s">
        <v>5322</v>
      </c>
      <c r="F3109" s="135" t="s">
        <v>5323</v>
      </c>
      <c r="G3109" s="136" t="s">
        <v>4232</v>
      </c>
      <c r="H3109" s="196"/>
      <c r="I3109" s="138"/>
      <c r="J3109" s="139">
        <f>ROUND(I3109*H3109,2)</f>
        <v>0</v>
      </c>
      <c r="K3109" s="135" t="s">
        <v>219</v>
      </c>
      <c r="L3109" s="34"/>
      <c r="M3109" s="140" t="s">
        <v>19</v>
      </c>
      <c r="N3109" s="141" t="s">
        <v>40</v>
      </c>
      <c r="P3109" s="142">
        <f>O3109*H3109</f>
        <v>0</v>
      </c>
      <c r="Q3109" s="142">
        <v>0</v>
      </c>
      <c r="R3109" s="142">
        <f>Q3109*H3109</f>
        <v>0</v>
      </c>
      <c r="S3109" s="142">
        <v>0</v>
      </c>
      <c r="T3109" s="143">
        <f>S3109*H3109</f>
        <v>0</v>
      </c>
      <c r="AR3109" s="144" t="s">
        <v>316</v>
      </c>
      <c r="AT3109" s="144" t="s">
        <v>215</v>
      </c>
      <c r="AU3109" s="144" t="s">
        <v>79</v>
      </c>
      <c r="AY3109" s="19" t="s">
        <v>212</v>
      </c>
      <c r="BE3109" s="145">
        <f>IF(N3109="základní",J3109,0)</f>
        <v>0</v>
      </c>
      <c r="BF3109" s="145">
        <f>IF(N3109="snížená",J3109,0)</f>
        <v>0</v>
      </c>
      <c r="BG3109" s="145">
        <f>IF(N3109="zákl. přenesená",J3109,0)</f>
        <v>0</v>
      </c>
      <c r="BH3109" s="145">
        <f>IF(N3109="sníž. přenesená",J3109,0)</f>
        <v>0</v>
      </c>
      <c r="BI3109" s="145">
        <f>IF(N3109="nulová",J3109,0)</f>
        <v>0</v>
      </c>
      <c r="BJ3109" s="19" t="s">
        <v>77</v>
      </c>
      <c r="BK3109" s="145">
        <f>ROUND(I3109*H3109,2)</f>
        <v>0</v>
      </c>
      <c r="BL3109" s="19" t="s">
        <v>316</v>
      </c>
      <c r="BM3109" s="144" t="s">
        <v>5324</v>
      </c>
    </row>
    <row r="3110" spans="2:65" s="1" customFormat="1">
      <c r="B3110" s="34"/>
      <c r="D3110" s="146" t="s">
        <v>222</v>
      </c>
      <c r="F3110" s="147" t="s">
        <v>5325</v>
      </c>
      <c r="I3110" s="148"/>
      <c r="L3110" s="34"/>
      <c r="M3110" s="149"/>
      <c r="T3110" s="55"/>
      <c r="AT3110" s="19" t="s">
        <v>222</v>
      </c>
      <c r="AU3110" s="19" t="s">
        <v>79</v>
      </c>
    </row>
    <row r="3111" spans="2:65" s="11" customFormat="1" ht="22.9" customHeight="1">
      <c r="B3111" s="121"/>
      <c r="D3111" s="122" t="s">
        <v>68</v>
      </c>
      <c r="E3111" s="131" t="s">
        <v>5326</v>
      </c>
      <c r="F3111" s="131" t="s">
        <v>5327</v>
      </c>
      <c r="I3111" s="124"/>
      <c r="J3111" s="132">
        <f>BK3111</f>
        <v>0</v>
      </c>
      <c r="L3111" s="121"/>
      <c r="M3111" s="126"/>
      <c r="P3111" s="127">
        <f>SUM(P3112:P3135)</f>
        <v>0</v>
      </c>
      <c r="R3111" s="127">
        <f>SUM(R3112:R3135)</f>
        <v>0</v>
      </c>
      <c r="T3111" s="128">
        <f>SUM(T3112:T3135)</f>
        <v>0</v>
      </c>
      <c r="AR3111" s="122" t="s">
        <v>79</v>
      </c>
      <c r="AT3111" s="129" t="s">
        <v>68</v>
      </c>
      <c r="AU3111" s="129" t="s">
        <v>77</v>
      </c>
      <c r="AY3111" s="122" t="s">
        <v>212</v>
      </c>
      <c r="BK3111" s="130">
        <f>SUM(BK3112:BK3135)</f>
        <v>0</v>
      </c>
    </row>
    <row r="3112" spans="2:65" s="1" customFormat="1" ht="16.5" customHeight="1">
      <c r="B3112" s="34"/>
      <c r="C3112" s="133" t="s">
        <v>5328</v>
      </c>
      <c r="D3112" s="133" t="s">
        <v>215</v>
      </c>
      <c r="E3112" s="134" t="s">
        <v>5329</v>
      </c>
      <c r="F3112" s="135" t="s">
        <v>5330</v>
      </c>
      <c r="G3112" s="136" t="s">
        <v>536</v>
      </c>
      <c r="H3112" s="137">
        <v>20.8</v>
      </c>
      <c r="I3112" s="138"/>
      <c r="J3112" s="139">
        <f>ROUND(I3112*H3112,2)</f>
        <v>0</v>
      </c>
      <c r="K3112" s="135" t="s">
        <v>245</v>
      </c>
      <c r="L3112" s="34"/>
      <c r="M3112" s="140" t="s">
        <v>19</v>
      </c>
      <c r="N3112" s="141" t="s">
        <v>40</v>
      </c>
      <c r="P3112" s="142">
        <f>O3112*H3112</f>
        <v>0</v>
      </c>
      <c r="Q3112" s="142">
        <v>0</v>
      </c>
      <c r="R3112" s="142">
        <f>Q3112*H3112</f>
        <v>0</v>
      </c>
      <c r="S3112" s="142">
        <v>0</v>
      </c>
      <c r="T3112" s="143">
        <f>S3112*H3112</f>
        <v>0</v>
      </c>
      <c r="AR3112" s="144" t="s">
        <v>316</v>
      </c>
      <c r="AT3112" s="144" t="s">
        <v>215</v>
      </c>
      <c r="AU3112" s="144" t="s">
        <v>79</v>
      </c>
      <c r="AY3112" s="19" t="s">
        <v>212</v>
      </c>
      <c r="BE3112" s="145">
        <f>IF(N3112="základní",J3112,0)</f>
        <v>0</v>
      </c>
      <c r="BF3112" s="145">
        <f>IF(N3112="snížená",J3112,0)</f>
        <v>0</v>
      </c>
      <c r="BG3112" s="145">
        <f>IF(N3112="zákl. přenesená",J3112,0)</f>
        <v>0</v>
      </c>
      <c r="BH3112" s="145">
        <f>IF(N3112="sníž. přenesená",J3112,0)</f>
        <v>0</v>
      </c>
      <c r="BI3112" s="145">
        <f>IF(N3112="nulová",J3112,0)</f>
        <v>0</v>
      </c>
      <c r="BJ3112" s="19" t="s">
        <v>77</v>
      </c>
      <c r="BK3112" s="145">
        <f>ROUND(I3112*H3112,2)</f>
        <v>0</v>
      </c>
      <c r="BL3112" s="19" t="s">
        <v>316</v>
      </c>
      <c r="BM3112" s="144" t="s">
        <v>5331</v>
      </c>
    </row>
    <row r="3113" spans="2:65" s="1" customFormat="1" ht="19.5">
      <c r="B3113" s="34"/>
      <c r="D3113" s="150" t="s">
        <v>224</v>
      </c>
      <c r="F3113" s="151" t="s">
        <v>5332</v>
      </c>
      <c r="I3113" s="148"/>
      <c r="L3113" s="34"/>
      <c r="M3113" s="149"/>
      <c r="T3113" s="55"/>
      <c r="AT3113" s="19" t="s">
        <v>224</v>
      </c>
      <c r="AU3113" s="19" t="s">
        <v>79</v>
      </c>
    </row>
    <row r="3114" spans="2:65" s="14" customFormat="1" ht="22.5">
      <c r="B3114" s="170"/>
      <c r="D3114" s="150" t="s">
        <v>226</v>
      </c>
      <c r="E3114" s="171" t="s">
        <v>19</v>
      </c>
      <c r="F3114" s="172" t="s">
        <v>5333</v>
      </c>
      <c r="H3114" s="171" t="s">
        <v>19</v>
      </c>
      <c r="I3114" s="173"/>
      <c r="L3114" s="170"/>
      <c r="M3114" s="174"/>
      <c r="T3114" s="175"/>
      <c r="AT3114" s="171" t="s">
        <v>226</v>
      </c>
      <c r="AU3114" s="171" t="s">
        <v>79</v>
      </c>
      <c r="AV3114" s="14" t="s">
        <v>77</v>
      </c>
      <c r="AW3114" s="14" t="s">
        <v>31</v>
      </c>
      <c r="AX3114" s="14" t="s">
        <v>69</v>
      </c>
      <c r="AY3114" s="171" t="s">
        <v>212</v>
      </c>
    </row>
    <row r="3115" spans="2:65" s="14" customFormat="1">
      <c r="B3115" s="170"/>
      <c r="D3115" s="150" t="s">
        <v>226</v>
      </c>
      <c r="E3115" s="171" t="s">
        <v>19</v>
      </c>
      <c r="F3115" s="172" t="s">
        <v>5334</v>
      </c>
      <c r="H3115" s="171" t="s">
        <v>19</v>
      </c>
      <c r="I3115" s="173"/>
      <c r="L3115" s="170"/>
      <c r="M3115" s="174"/>
      <c r="T3115" s="175"/>
      <c r="AT3115" s="171" t="s">
        <v>226</v>
      </c>
      <c r="AU3115" s="171" t="s">
        <v>79</v>
      </c>
      <c r="AV3115" s="14" t="s">
        <v>77</v>
      </c>
      <c r="AW3115" s="14" t="s">
        <v>31</v>
      </c>
      <c r="AX3115" s="14" t="s">
        <v>69</v>
      </c>
      <c r="AY3115" s="171" t="s">
        <v>212</v>
      </c>
    </row>
    <row r="3116" spans="2:65" s="12" customFormat="1">
      <c r="B3116" s="152"/>
      <c r="D3116" s="150" t="s">
        <v>226</v>
      </c>
      <c r="E3116" s="153" t="s">
        <v>19</v>
      </c>
      <c r="F3116" s="154" t="s">
        <v>5335</v>
      </c>
      <c r="H3116" s="155">
        <v>3.2</v>
      </c>
      <c r="I3116" s="156"/>
      <c r="L3116" s="152"/>
      <c r="M3116" s="157"/>
      <c r="T3116" s="158"/>
      <c r="AT3116" s="153" t="s">
        <v>226</v>
      </c>
      <c r="AU3116" s="153" t="s">
        <v>79</v>
      </c>
      <c r="AV3116" s="12" t="s">
        <v>79</v>
      </c>
      <c r="AW3116" s="12" t="s">
        <v>31</v>
      </c>
      <c r="AX3116" s="12" t="s">
        <v>69</v>
      </c>
      <c r="AY3116" s="153" t="s">
        <v>212</v>
      </c>
    </row>
    <row r="3117" spans="2:65" s="12" customFormat="1">
      <c r="B3117" s="152"/>
      <c r="D3117" s="150" t="s">
        <v>226</v>
      </c>
      <c r="E3117" s="153" t="s">
        <v>19</v>
      </c>
      <c r="F3117" s="154" t="s">
        <v>5336</v>
      </c>
      <c r="H3117" s="155">
        <v>3.2</v>
      </c>
      <c r="I3117" s="156"/>
      <c r="L3117" s="152"/>
      <c r="M3117" s="157"/>
      <c r="T3117" s="158"/>
      <c r="AT3117" s="153" t="s">
        <v>226</v>
      </c>
      <c r="AU3117" s="153" t="s">
        <v>79</v>
      </c>
      <c r="AV3117" s="12" t="s">
        <v>79</v>
      </c>
      <c r="AW3117" s="12" t="s">
        <v>31</v>
      </c>
      <c r="AX3117" s="12" t="s">
        <v>69</v>
      </c>
      <c r="AY3117" s="153" t="s">
        <v>212</v>
      </c>
    </row>
    <row r="3118" spans="2:65" s="12" customFormat="1">
      <c r="B3118" s="152"/>
      <c r="D3118" s="150" t="s">
        <v>226</v>
      </c>
      <c r="E3118" s="153" t="s">
        <v>19</v>
      </c>
      <c r="F3118" s="154" t="s">
        <v>5337</v>
      </c>
      <c r="H3118" s="155">
        <v>3.2</v>
      </c>
      <c r="I3118" s="156"/>
      <c r="L3118" s="152"/>
      <c r="M3118" s="157"/>
      <c r="T3118" s="158"/>
      <c r="AT3118" s="153" t="s">
        <v>226</v>
      </c>
      <c r="AU3118" s="153" t="s">
        <v>79</v>
      </c>
      <c r="AV3118" s="12" t="s">
        <v>79</v>
      </c>
      <c r="AW3118" s="12" t="s">
        <v>31</v>
      </c>
      <c r="AX3118" s="12" t="s">
        <v>69</v>
      </c>
      <c r="AY3118" s="153" t="s">
        <v>212</v>
      </c>
    </row>
    <row r="3119" spans="2:65" s="12" customFormat="1">
      <c r="B3119" s="152"/>
      <c r="D3119" s="150" t="s">
        <v>226</v>
      </c>
      <c r="E3119" s="153" t="s">
        <v>19</v>
      </c>
      <c r="F3119" s="154" t="s">
        <v>5338</v>
      </c>
      <c r="H3119" s="155">
        <v>3.2</v>
      </c>
      <c r="I3119" s="156"/>
      <c r="L3119" s="152"/>
      <c r="M3119" s="157"/>
      <c r="T3119" s="158"/>
      <c r="AT3119" s="153" t="s">
        <v>226</v>
      </c>
      <c r="AU3119" s="153" t="s">
        <v>79</v>
      </c>
      <c r="AV3119" s="12" t="s">
        <v>79</v>
      </c>
      <c r="AW3119" s="12" t="s">
        <v>31</v>
      </c>
      <c r="AX3119" s="12" t="s">
        <v>69</v>
      </c>
      <c r="AY3119" s="153" t="s">
        <v>212</v>
      </c>
    </row>
    <row r="3120" spans="2:65" s="12" customFormat="1">
      <c r="B3120" s="152"/>
      <c r="D3120" s="150" t="s">
        <v>226</v>
      </c>
      <c r="E3120" s="153" t="s">
        <v>19</v>
      </c>
      <c r="F3120" s="154" t="s">
        <v>5339</v>
      </c>
      <c r="H3120" s="155">
        <v>3.2</v>
      </c>
      <c r="I3120" s="156"/>
      <c r="L3120" s="152"/>
      <c r="M3120" s="157"/>
      <c r="T3120" s="158"/>
      <c r="AT3120" s="153" t="s">
        <v>226</v>
      </c>
      <c r="AU3120" s="153" t="s">
        <v>79</v>
      </c>
      <c r="AV3120" s="12" t="s">
        <v>79</v>
      </c>
      <c r="AW3120" s="12" t="s">
        <v>31</v>
      </c>
      <c r="AX3120" s="12" t="s">
        <v>69</v>
      </c>
      <c r="AY3120" s="153" t="s">
        <v>212</v>
      </c>
    </row>
    <row r="3121" spans="2:65" s="12" customFormat="1">
      <c r="B3121" s="152"/>
      <c r="D3121" s="150" t="s">
        <v>226</v>
      </c>
      <c r="E3121" s="153" t="s">
        <v>19</v>
      </c>
      <c r="F3121" s="154" t="s">
        <v>5340</v>
      </c>
      <c r="H3121" s="155">
        <v>3.2</v>
      </c>
      <c r="I3121" s="156"/>
      <c r="L3121" s="152"/>
      <c r="M3121" s="157"/>
      <c r="T3121" s="158"/>
      <c r="AT3121" s="153" t="s">
        <v>226</v>
      </c>
      <c r="AU3121" s="153" t="s">
        <v>79</v>
      </c>
      <c r="AV3121" s="12" t="s">
        <v>79</v>
      </c>
      <c r="AW3121" s="12" t="s">
        <v>31</v>
      </c>
      <c r="AX3121" s="12" t="s">
        <v>69</v>
      </c>
      <c r="AY3121" s="153" t="s">
        <v>212</v>
      </c>
    </row>
    <row r="3122" spans="2:65" s="12" customFormat="1">
      <c r="B3122" s="152"/>
      <c r="D3122" s="150" t="s">
        <v>226</v>
      </c>
      <c r="E3122" s="153" t="s">
        <v>19</v>
      </c>
      <c r="F3122" s="154" t="s">
        <v>5341</v>
      </c>
      <c r="H3122" s="155">
        <v>1.6</v>
      </c>
      <c r="I3122" s="156"/>
      <c r="L3122" s="152"/>
      <c r="M3122" s="157"/>
      <c r="T3122" s="158"/>
      <c r="AT3122" s="153" t="s">
        <v>226</v>
      </c>
      <c r="AU3122" s="153" t="s">
        <v>79</v>
      </c>
      <c r="AV3122" s="12" t="s">
        <v>79</v>
      </c>
      <c r="AW3122" s="12" t="s">
        <v>31</v>
      </c>
      <c r="AX3122" s="12" t="s">
        <v>69</v>
      </c>
      <c r="AY3122" s="153" t="s">
        <v>212</v>
      </c>
    </row>
    <row r="3123" spans="2:65" s="13" customFormat="1">
      <c r="B3123" s="159"/>
      <c r="D3123" s="150" t="s">
        <v>226</v>
      </c>
      <c r="E3123" s="160" t="s">
        <v>19</v>
      </c>
      <c r="F3123" s="161" t="s">
        <v>228</v>
      </c>
      <c r="H3123" s="162">
        <v>20.8</v>
      </c>
      <c r="I3123" s="163"/>
      <c r="L3123" s="159"/>
      <c r="M3123" s="164"/>
      <c r="T3123" s="165"/>
      <c r="AT3123" s="160" t="s">
        <v>226</v>
      </c>
      <c r="AU3123" s="160" t="s">
        <v>79</v>
      </c>
      <c r="AV3123" s="13" t="s">
        <v>229</v>
      </c>
      <c r="AW3123" s="13" t="s">
        <v>31</v>
      </c>
      <c r="AX3123" s="13" t="s">
        <v>77</v>
      </c>
      <c r="AY3123" s="160" t="s">
        <v>212</v>
      </c>
    </row>
    <row r="3124" spans="2:65" s="1" customFormat="1" ht="16.5" customHeight="1">
      <c r="B3124" s="34"/>
      <c r="C3124" s="133" t="s">
        <v>5342</v>
      </c>
      <c r="D3124" s="133" t="s">
        <v>215</v>
      </c>
      <c r="E3124" s="134" t="s">
        <v>5343</v>
      </c>
      <c r="F3124" s="135" t="s">
        <v>5344</v>
      </c>
      <c r="G3124" s="136" t="s">
        <v>624</v>
      </c>
      <c r="H3124" s="137">
        <v>264</v>
      </c>
      <c r="I3124" s="138"/>
      <c r="J3124" s="139">
        <f>ROUND(I3124*H3124,2)</f>
        <v>0</v>
      </c>
      <c r="K3124" s="135" t="s">
        <v>245</v>
      </c>
      <c r="L3124" s="34"/>
      <c r="M3124" s="140" t="s">
        <v>19</v>
      </c>
      <c r="N3124" s="141" t="s">
        <v>40</v>
      </c>
      <c r="P3124" s="142">
        <f>O3124*H3124</f>
        <v>0</v>
      </c>
      <c r="Q3124" s="142">
        <v>0</v>
      </c>
      <c r="R3124" s="142">
        <f>Q3124*H3124</f>
        <v>0</v>
      </c>
      <c r="S3124" s="142">
        <v>0</v>
      </c>
      <c r="T3124" s="143">
        <f>S3124*H3124</f>
        <v>0</v>
      </c>
      <c r="AR3124" s="144" t="s">
        <v>316</v>
      </c>
      <c r="AT3124" s="144" t="s">
        <v>215</v>
      </c>
      <c r="AU3124" s="144" t="s">
        <v>79</v>
      </c>
      <c r="AY3124" s="19" t="s">
        <v>212</v>
      </c>
      <c r="BE3124" s="145">
        <f>IF(N3124="základní",J3124,0)</f>
        <v>0</v>
      </c>
      <c r="BF3124" s="145">
        <f>IF(N3124="snížená",J3124,0)</f>
        <v>0</v>
      </c>
      <c r="BG3124" s="145">
        <f>IF(N3124="zákl. přenesená",J3124,0)</f>
        <v>0</v>
      </c>
      <c r="BH3124" s="145">
        <f>IF(N3124="sníž. přenesená",J3124,0)</f>
        <v>0</v>
      </c>
      <c r="BI3124" s="145">
        <f>IF(N3124="nulová",J3124,0)</f>
        <v>0</v>
      </c>
      <c r="BJ3124" s="19" t="s">
        <v>77</v>
      </c>
      <c r="BK3124" s="145">
        <f>ROUND(I3124*H3124,2)</f>
        <v>0</v>
      </c>
      <c r="BL3124" s="19" t="s">
        <v>316</v>
      </c>
      <c r="BM3124" s="144" t="s">
        <v>5345</v>
      </c>
    </row>
    <row r="3125" spans="2:65" s="1" customFormat="1" ht="68.25">
      <c r="B3125" s="34"/>
      <c r="D3125" s="150" t="s">
        <v>224</v>
      </c>
      <c r="F3125" s="151" t="s">
        <v>5346</v>
      </c>
      <c r="I3125" s="148"/>
      <c r="L3125" s="34"/>
      <c r="M3125" s="149"/>
      <c r="T3125" s="55"/>
      <c r="AT3125" s="19" t="s">
        <v>224</v>
      </c>
      <c r="AU3125" s="19" t="s">
        <v>79</v>
      </c>
    </row>
    <row r="3126" spans="2:65" s="14" customFormat="1">
      <c r="B3126" s="170"/>
      <c r="D3126" s="150" t="s">
        <v>226</v>
      </c>
      <c r="E3126" s="171" t="s">
        <v>19</v>
      </c>
      <c r="F3126" s="172" t="s">
        <v>5347</v>
      </c>
      <c r="H3126" s="171" t="s">
        <v>19</v>
      </c>
      <c r="I3126" s="173"/>
      <c r="L3126" s="170"/>
      <c r="M3126" s="174"/>
      <c r="T3126" s="175"/>
      <c r="AT3126" s="171" t="s">
        <v>226</v>
      </c>
      <c r="AU3126" s="171" t="s">
        <v>79</v>
      </c>
      <c r="AV3126" s="14" t="s">
        <v>77</v>
      </c>
      <c r="AW3126" s="14" t="s">
        <v>31</v>
      </c>
      <c r="AX3126" s="14" t="s">
        <v>69</v>
      </c>
      <c r="AY3126" s="171" t="s">
        <v>212</v>
      </c>
    </row>
    <row r="3127" spans="2:65" s="12" customFormat="1">
      <c r="B3127" s="152"/>
      <c r="D3127" s="150" t="s">
        <v>226</v>
      </c>
      <c r="E3127" s="153" t="s">
        <v>19</v>
      </c>
      <c r="F3127" s="154" t="s">
        <v>5348</v>
      </c>
      <c r="H3127" s="155">
        <v>50</v>
      </c>
      <c r="I3127" s="156"/>
      <c r="L3127" s="152"/>
      <c r="M3127" s="157"/>
      <c r="T3127" s="158"/>
      <c r="AT3127" s="153" t="s">
        <v>226</v>
      </c>
      <c r="AU3127" s="153" t="s">
        <v>79</v>
      </c>
      <c r="AV3127" s="12" t="s">
        <v>79</v>
      </c>
      <c r="AW3127" s="12" t="s">
        <v>31</v>
      </c>
      <c r="AX3127" s="12" t="s">
        <v>69</v>
      </c>
      <c r="AY3127" s="153" t="s">
        <v>212</v>
      </c>
    </row>
    <row r="3128" spans="2:65" s="12" customFormat="1">
      <c r="B3128" s="152"/>
      <c r="D3128" s="150" t="s">
        <v>226</v>
      </c>
      <c r="E3128" s="153" t="s">
        <v>19</v>
      </c>
      <c r="F3128" s="154" t="s">
        <v>5349</v>
      </c>
      <c r="H3128" s="155">
        <v>14</v>
      </c>
      <c r="I3128" s="156"/>
      <c r="L3128" s="152"/>
      <c r="M3128" s="157"/>
      <c r="T3128" s="158"/>
      <c r="AT3128" s="153" t="s">
        <v>226</v>
      </c>
      <c r="AU3128" s="153" t="s">
        <v>79</v>
      </c>
      <c r="AV3128" s="12" t="s">
        <v>79</v>
      </c>
      <c r="AW3128" s="12" t="s">
        <v>31</v>
      </c>
      <c r="AX3128" s="12" t="s">
        <v>69</v>
      </c>
      <c r="AY3128" s="153" t="s">
        <v>212</v>
      </c>
    </row>
    <row r="3129" spans="2:65" s="12" customFormat="1">
      <c r="B3129" s="152"/>
      <c r="D3129" s="150" t="s">
        <v>226</v>
      </c>
      <c r="E3129" s="153" t="s">
        <v>19</v>
      </c>
      <c r="F3129" s="154" t="s">
        <v>5350</v>
      </c>
      <c r="H3129" s="155">
        <v>2</v>
      </c>
      <c r="I3129" s="156"/>
      <c r="L3129" s="152"/>
      <c r="M3129" s="157"/>
      <c r="T3129" s="158"/>
      <c r="AT3129" s="153" t="s">
        <v>226</v>
      </c>
      <c r="AU3129" s="153" t="s">
        <v>79</v>
      </c>
      <c r="AV3129" s="12" t="s">
        <v>79</v>
      </c>
      <c r="AW3129" s="12" t="s">
        <v>31</v>
      </c>
      <c r="AX3129" s="12" t="s">
        <v>69</v>
      </c>
      <c r="AY3129" s="153" t="s">
        <v>212</v>
      </c>
    </row>
    <row r="3130" spans="2:65" s="14" customFormat="1" ht="22.5">
      <c r="B3130" s="170"/>
      <c r="D3130" s="150" t="s">
        <v>226</v>
      </c>
      <c r="E3130" s="171" t="s">
        <v>19</v>
      </c>
      <c r="F3130" s="172" t="s">
        <v>5351</v>
      </c>
      <c r="H3130" s="171" t="s">
        <v>19</v>
      </c>
      <c r="I3130" s="173"/>
      <c r="L3130" s="170"/>
      <c r="M3130" s="174"/>
      <c r="T3130" s="175"/>
      <c r="AT3130" s="171" t="s">
        <v>226</v>
      </c>
      <c r="AU3130" s="171" t="s">
        <v>79</v>
      </c>
      <c r="AV3130" s="14" t="s">
        <v>77</v>
      </c>
      <c r="AW3130" s="14" t="s">
        <v>31</v>
      </c>
      <c r="AX3130" s="14" t="s">
        <v>69</v>
      </c>
      <c r="AY3130" s="171" t="s">
        <v>212</v>
      </c>
    </row>
    <row r="3131" spans="2:65" s="12" customFormat="1" ht="22.5">
      <c r="B3131" s="152"/>
      <c r="D3131" s="150" t="s">
        <v>226</v>
      </c>
      <c r="E3131" s="153" t="s">
        <v>19</v>
      </c>
      <c r="F3131" s="154" t="s">
        <v>5352</v>
      </c>
      <c r="H3131" s="155">
        <v>10</v>
      </c>
      <c r="I3131" s="156"/>
      <c r="L3131" s="152"/>
      <c r="M3131" s="157"/>
      <c r="T3131" s="158"/>
      <c r="AT3131" s="153" t="s">
        <v>226</v>
      </c>
      <c r="AU3131" s="153" t="s">
        <v>79</v>
      </c>
      <c r="AV3131" s="12" t="s">
        <v>79</v>
      </c>
      <c r="AW3131" s="12" t="s">
        <v>31</v>
      </c>
      <c r="AX3131" s="12" t="s">
        <v>69</v>
      </c>
      <c r="AY3131" s="153" t="s">
        <v>212</v>
      </c>
    </row>
    <row r="3132" spans="2:65" s="12" customFormat="1">
      <c r="B3132" s="152"/>
      <c r="D3132" s="150" t="s">
        <v>226</v>
      </c>
      <c r="E3132" s="153" t="s">
        <v>19</v>
      </c>
      <c r="F3132" s="154" t="s">
        <v>5353</v>
      </c>
      <c r="H3132" s="155">
        <v>40</v>
      </c>
      <c r="I3132" s="156"/>
      <c r="L3132" s="152"/>
      <c r="M3132" s="157"/>
      <c r="T3132" s="158"/>
      <c r="AT3132" s="153" t="s">
        <v>226</v>
      </c>
      <c r="AU3132" s="153" t="s">
        <v>79</v>
      </c>
      <c r="AV3132" s="12" t="s">
        <v>79</v>
      </c>
      <c r="AW3132" s="12" t="s">
        <v>31</v>
      </c>
      <c r="AX3132" s="12" t="s">
        <v>69</v>
      </c>
      <c r="AY3132" s="153" t="s">
        <v>212</v>
      </c>
    </row>
    <row r="3133" spans="2:65" s="12" customFormat="1">
      <c r="B3133" s="152"/>
      <c r="D3133" s="150" t="s">
        <v>226</v>
      </c>
      <c r="E3133" s="153" t="s">
        <v>19</v>
      </c>
      <c r="F3133" s="154" t="s">
        <v>5354</v>
      </c>
      <c r="H3133" s="155">
        <v>68</v>
      </c>
      <c r="I3133" s="156"/>
      <c r="L3133" s="152"/>
      <c r="M3133" s="157"/>
      <c r="T3133" s="158"/>
      <c r="AT3133" s="153" t="s">
        <v>226</v>
      </c>
      <c r="AU3133" s="153" t="s">
        <v>79</v>
      </c>
      <c r="AV3133" s="12" t="s">
        <v>79</v>
      </c>
      <c r="AW3133" s="12" t="s">
        <v>31</v>
      </c>
      <c r="AX3133" s="12" t="s">
        <v>69</v>
      </c>
      <c r="AY3133" s="153" t="s">
        <v>212</v>
      </c>
    </row>
    <row r="3134" spans="2:65" s="12" customFormat="1" ht="22.5">
      <c r="B3134" s="152"/>
      <c r="D3134" s="150" t="s">
        <v>226</v>
      </c>
      <c r="E3134" s="153" t="s">
        <v>19</v>
      </c>
      <c r="F3134" s="154" t="s">
        <v>5355</v>
      </c>
      <c r="H3134" s="155">
        <v>80</v>
      </c>
      <c r="I3134" s="156"/>
      <c r="L3134" s="152"/>
      <c r="M3134" s="157"/>
      <c r="T3134" s="158"/>
      <c r="AT3134" s="153" t="s">
        <v>226</v>
      </c>
      <c r="AU3134" s="153" t="s">
        <v>79</v>
      </c>
      <c r="AV3134" s="12" t="s">
        <v>79</v>
      </c>
      <c r="AW3134" s="12" t="s">
        <v>31</v>
      </c>
      <c r="AX3134" s="12" t="s">
        <v>69</v>
      </c>
      <c r="AY3134" s="153" t="s">
        <v>212</v>
      </c>
    </row>
    <row r="3135" spans="2:65" s="13" customFormat="1">
      <c r="B3135" s="159"/>
      <c r="D3135" s="150" t="s">
        <v>226</v>
      </c>
      <c r="E3135" s="160" t="s">
        <v>19</v>
      </c>
      <c r="F3135" s="161" t="s">
        <v>228</v>
      </c>
      <c r="H3135" s="162">
        <v>264</v>
      </c>
      <c r="I3135" s="163"/>
      <c r="L3135" s="159"/>
      <c r="M3135" s="164"/>
      <c r="T3135" s="165"/>
      <c r="AT3135" s="160" t="s">
        <v>226</v>
      </c>
      <c r="AU3135" s="160" t="s">
        <v>79</v>
      </c>
      <c r="AV3135" s="13" t="s">
        <v>229</v>
      </c>
      <c r="AW3135" s="13" t="s">
        <v>31</v>
      </c>
      <c r="AX3135" s="13" t="s">
        <v>77</v>
      </c>
      <c r="AY3135" s="160" t="s">
        <v>212</v>
      </c>
    </row>
    <row r="3136" spans="2:65" s="11" customFormat="1" ht="25.9" customHeight="1">
      <c r="B3136" s="121"/>
      <c r="D3136" s="122" t="s">
        <v>68</v>
      </c>
      <c r="E3136" s="123" t="s">
        <v>3107</v>
      </c>
      <c r="F3136" s="123" t="s">
        <v>5356</v>
      </c>
      <c r="I3136" s="124"/>
      <c r="J3136" s="125">
        <f>BK3136</f>
        <v>0</v>
      </c>
      <c r="L3136" s="121"/>
      <c r="M3136" s="126"/>
      <c r="P3136" s="127">
        <f>P3137</f>
        <v>0</v>
      </c>
      <c r="R3136" s="127">
        <f>R3137</f>
        <v>0</v>
      </c>
      <c r="T3136" s="128">
        <f>T3137</f>
        <v>0</v>
      </c>
      <c r="AR3136" s="122" t="s">
        <v>236</v>
      </c>
      <c r="AT3136" s="129" t="s">
        <v>68</v>
      </c>
      <c r="AU3136" s="129" t="s">
        <v>69</v>
      </c>
      <c r="AY3136" s="122" t="s">
        <v>212</v>
      </c>
      <c r="BK3136" s="130">
        <f>BK3137</f>
        <v>0</v>
      </c>
    </row>
    <row r="3137" spans="2:65" s="11" customFormat="1" ht="22.9" customHeight="1">
      <c r="B3137" s="121"/>
      <c r="D3137" s="122" t="s">
        <v>68</v>
      </c>
      <c r="E3137" s="131" t="s">
        <v>5357</v>
      </c>
      <c r="F3137" s="131" t="s">
        <v>5358</v>
      </c>
      <c r="I3137" s="124"/>
      <c r="J3137" s="132">
        <f>BK3137</f>
        <v>0</v>
      </c>
      <c r="L3137" s="121"/>
      <c r="M3137" s="126"/>
      <c r="P3137" s="127">
        <f>SUM(P3138:P3208)</f>
        <v>0</v>
      </c>
      <c r="R3137" s="127">
        <f>SUM(R3138:R3208)</f>
        <v>0</v>
      </c>
      <c r="T3137" s="128">
        <f>SUM(T3138:T3208)</f>
        <v>0</v>
      </c>
      <c r="AR3137" s="122" t="s">
        <v>236</v>
      </c>
      <c r="AT3137" s="129" t="s">
        <v>68</v>
      </c>
      <c r="AU3137" s="129" t="s">
        <v>77</v>
      </c>
      <c r="AY3137" s="122" t="s">
        <v>212</v>
      </c>
      <c r="BK3137" s="130">
        <f>SUM(BK3138:BK3208)</f>
        <v>0</v>
      </c>
    </row>
    <row r="3138" spans="2:65" s="1" customFormat="1" ht="16.5" customHeight="1">
      <c r="B3138" s="34"/>
      <c r="C3138" s="133" t="s">
        <v>5359</v>
      </c>
      <c r="D3138" s="133" t="s">
        <v>215</v>
      </c>
      <c r="E3138" s="134" t="s">
        <v>5360</v>
      </c>
      <c r="F3138" s="135" t="s">
        <v>5361</v>
      </c>
      <c r="G3138" s="136" t="s">
        <v>2353</v>
      </c>
      <c r="H3138" s="137">
        <v>80600</v>
      </c>
      <c r="I3138" s="138"/>
      <c r="J3138" s="139">
        <f>ROUND(I3138*H3138,2)</f>
        <v>0</v>
      </c>
      <c r="K3138" s="135" t="s">
        <v>245</v>
      </c>
      <c r="L3138" s="34"/>
      <c r="M3138" s="140" t="s">
        <v>19</v>
      </c>
      <c r="N3138" s="141" t="s">
        <v>40</v>
      </c>
      <c r="P3138" s="142">
        <f>O3138*H3138</f>
        <v>0</v>
      </c>
      <c r="Q3138" s="142">
        <v>0</v>
      </c>
      <c r="R3138" s="142">
        <f>Q3138*H3138</f>
        <v>0</v>
      </c>
      <c r="S3138" s="142">
        <v>0</v>
      </c>
      <c r="T3138" s="143">
        <f>S3138*H3138</f>
        <v>0</v>
      </c>
      <c r="AR3138" s="144" t="s">
        <v>938</v>
      </c>
      <c r="AT3138" s="144" t="s">
        <v>215</v>
      </c>
      <c r="AU3138" s="144" t="s">
        <v>79</v>
      </c>
      <c r="AY3138" s="19" t="s">
        <v>212</v>
      </c>
      <c r="BE3138" s="145">
        <f>IF(N3138="základní",J3138,0)</f>
        <v>0</v>
      </c>
      <c r="BF3138" s="145">
        <f>IF(N3138="snížená",J3138,0)</f>
        <v>0</v>
      </c>
      <c r="BG3138" s="145">
        <f>IF(N3138="zákl. přenesená",J3138,0)</f>
        <v>0</v>
      </c>
      <c r="BH3138" s="145">
        <f>IF(N3138="sníž. přenesená",J3138,0)</f>
        <v>0</v>
      </c>
      <c r="BI3138" s="145">
        <f>IF(N3138="nulová",J3138,0)</f>
        <v>0</v>
      </c>
      <c r="BJ3138" s="19" t="s">
        <v>77</v>
      </c>
      <c r="BK3138" s="145">
        <f>ROUND(I3138*H3138,2)</f>
        <v>0</v>
      </c>
      <c r="BL3138" s="19" t="s">
        <v>938</v>
      </c>
      <c r="BM3138" s="144" t="s">
        <v>5362</v>
      </c>
    </row>
    <row r="3139" spans="2:65" s="1" customFormat="1" ht="126.75">
      <c r="B3139" s="34"/>
      <c r="D3139" s="150" t="s">
        <v>224</v>
      </c>
      <c r="F3139" s="151" t="s">
        <v>5363</v>
      </c>
      <c r="I3139" s="148"/>
      <c r="L3139" s="34"/>
      <c r="M3139" s="149"/>
      <c r="T3139" s="55"/>
      <c r="AT3139" s="19" t="s">
        <v>224</v>
      </c>
      <c r="AU3139" s="19" t="s">
        <v>79</v>
      </c>
    </row>
    <row r="3140" spans="2:65" s="14" customFormat="1">
      <c r="B3140" s="170"/>
      <c r="D3140" s="150" t="s">
        <v>226</v>
      </c>
      <c r="E3140" s="171" t="s">
        <v>19</v>
      </c>
      <c r="F3140" s="172" t="s">
        <v>5364</v>
      </c>
      <c r="H3140" s="171" t="s">
        <v>19</v>
      </c>
      <c r="I3140" s="173"/>
      <c r="L3140" s="170"/>
      <c r="M3140" s="174"/>
      <c r="T3140" s="175"/>
      <c r="AT3140" s="171" t="s">
        <v>226</v>
      </c>
      <c r="AU3140" s="171" t="s">
        <v>79</v>
      </c>
      <c r="AV3140" s="14" t="s">
        <v>77</v>
      </c>
      <c r="AW3140" s="14" t="s">
        <v>31</v>
      </c>
      <c r="AX3140" s="14" t="s">
        <v>69</v>
      </c>
      <c r="AY3140" s="171" t="s">
        <v>212</v>
      </c>
    </row>
    <row r="3141" spans="2:65" s="14" customFormat="1">
      <c r="B3141" s="170"/>
      <c r="D3141" s="150" t="s">
        <v>226</v>
      </c>
      <c r="E3141" s="171" t="s">
        <v>19</v>
      </c>
      <c r="F3141" s="172" t="s">
        <v>5365</v>
      </c>
      <c r="H3141" s="171" t="s">
        <v>19</v>
      </c>
      <c r="I3141" s="173"/>
      <c r="L3141" s="170"/>
      <c r="M3141" s="174"/>
      <c r="T3141" s="175"/>
      <c r="AT3141" s="171" t="s">
        <v>226</v>
      </c>
      <c r="AU3141" s="171" t="s">
        <v>79</v>
      </c>
      <c r="AV3141" s="14" t="s">
        <v>77</v>
      </c>
      <c r="AW3141" s="14" t="s">
        <v>31</v>
      </c>
      <c r="AX3141" s="14" t="s">
        <v>69</v>
      </c>
      <c r="AY3141" s="171" t="s">
        <v>212</v>
      </c>
    </row>
    <row r="3142" spans="2:65" s="12" customFormat="1">
      <c r="B3142" s="152"/>
      <c r="D3142" s="150" t="s">
        <v>226</v>
      </c>
      <c r="E3142" s="153" t="s">
        <v>19</v>
      </c>
      <c r="F3142" s="154" t="s">
        <v>5366</v>
      </c>
      <c r="H3142" s="155">
        <v>42600</v>
      </c>
      <c r="I3142" s="156"/>
      <c r="L3142" s="152"/>
      <c r="M3142" s="157"/>
      <c r="T3142" s="158"/>
      <c r="AT3142" s="153" t="s">
        <v>226</v>
      </c>
      <c r="AU3142" s="153" t="s">
        <v>79</v>
      </c>
      <c r="AV3142" s="12" t="s">
        <v>79</v>
      </c>
      <c r="AW3142" s="12" t="s">
        <v>31</v>
      </c>
      <c r="AX3142" s="12" t="s">
        <v>69</v>
      </c>
      <c r="AY3142" s="153" t="s">
        <v>212</v>
      </c>
    </row>
    <row r="3143" spans="2:65" s="12" customFormat="1">
      <c r="B3143" s="152"/>
      <c r="D3143" s="150" t="s">
        <v>226</v>
      </c>
      <c r="E3143" s="153" t="s">
        <v>19</v>
      </c>
      <c r="F3143" s="154" t="s">
        <v>5367</v>
      </c>
      <c r="H3143" s="155">
        <v>13850</v>
      </c>
      <c r="I3143" s="156"/>
      <c r="L3143" s="152"/>
      <c r="M3143" s="157"/>
      <c r="T3143" s="158"/>
      <c r="AT3143" s="153" t="s">
        <v>226</v>
      </c>
      <c r="AU3143" s="153" t="s">
        <v>79</v>
      </c>
      <c r="AV3143" s="12" t="s">
        <v>79</v>
      </c>
      <c r="AW3143" s="12" t="s">
        <v>31</v>
      </c>
      <c r="AX3143" s="12" t="s">
        <v>69</v>
      </c>
      <c r="AY3143" s="153" t="s">
        <v>212</v>
      </c>
    </row>
    <row r="3144" spans="2:65" s="12" customFormat="1">
      <c r="B3144" s="152"/>
      <c r="D3144" s="150" t="s">
        <v>226</v>
      </c>
      <c r="E3144" s="153" t="s">
        <v>19</v>
      </c>
      <c r="F3144" s="154" t="s">
        <v>5368</v>
      </c>
      <c r="H3144" s="155">
        <v>11900</v>
      </c>
      <c r="I3144" s="156"/>
      <c r="L3144" s="152"/>
      <c r="M3144" s="157"/>
      <c r="T3144" s="158"/>
      <c r="AT3144" s="153" t="s">
        <v>226</v>
      </c>
      <c r="AU3144" s="153" t="s">
        <v>79</v>
      </c>
      <c r="AV3144" s="12" t="s">
        <v>79</v>
      </c>
      <c r="AW3144" s="12" t="s">
        <v>31</v>
      </c>
      <c r="AX3144" s="12" t="s">
        <v>69</v>
      </c>
      <c r="AY3144" s="153" t="s">
        <v>212</v>
      </c>
    </row>
    <row r="3145" spans="2:65" s="12" customFormat="1">
      <c r="B3145" s="152"/>
      <c r="D3145" s="150" t="s">
        <v>226</v>
      </c>
      <c r="E3145" s="153" t="s">
        <v>19</v>
      </c>
      <c r="F3145" s="154" t="s">
        <v>5369</v>
      </c>
      <c r="H3145" s="155">
        <v>12250</v>
      </c>
      <c r="I3145" s="156"/>
      <c r="L3145" s="152"/>
      <c r="M3145" s="157"/>
      <c r="T3145" s="158"/>
      <c r="AT3145" s="153" t="s">
        <v>226</v>
      </c>
      <c r="AU3145" s="153" t="s">
        <v>79</v>
      </c>
      <c r="AV3145" s="12" t="s">
        <v>79</v>
      </c>
      <c r="AW3145" s="12" t="s">
        <v>31</v>
      </c>
      <c r="AX3145" s="12" t="s">
        <v>69</v>
      </c>
      <c r="AY3145" s="153" t="s">
        <v>212</v>
      </c>
    </row>
    <row r="3146" spans="2:65" s="15" customFormat="1">
      <c r="B3146" s="176"/>
      <c r="D3146" s="150" t="s">
        <v>226</v>
      </c>
      <c r="E3146" s="177" t="s">
        <v>19</v>
      </c>
      <c r="F3146" s="178" t="s">
        <v>455</v>
      </c>
      <c r="H3146" s="179">
        <v>80600</v>
      </c>
      <c r="I3146" s="180"/>
      <c r="L3146" s="176"/>
      <c r="M3146" s="181"/>
      <c r="T3146" s="182"/>
      <c r="AT3146" s="177" t="s">
        <v>226</v>
      </c>
      <c r="AU3146" s="177" t="s">
        <v>79</v>
      </c>
      <c r="AV3146" s="15" t="s">
        <v>236</v>
      </c>
      <c r="AW3146" s="15" t="s">
        <v>31</v>
      </c>
      <c r="AX3146" s="15" t="s">
        <v>69</v>
      </c>
      <c r="AY3146" s="177" t="s">
        <v>212</v>
      </c>
    </row>
    <row r="3147" spans="2:65" s="13" customFormat="1">
      <c r="B3147" s="159"/>
      <c r="D3147" s="150" t="s">
        <v>226</v>
      </c>
      <c r="E3147" s="160" t="s">
        <v>19</v>
      </c>
      <c r="F3147" s="161" t="s">
        <v>228</v>
      </c>
      <c r="H3147" s="162">
        <v>80600</v>
      </c>
      <c r="I3147" s="163"/>
      <c r="L3147" s="159"/>
      <c r="M3147" s="164"/>
      <c r="T3147" s="165"/>
      <c r="AT3147" s="160" t="s">
        <v>226</v>
      </c>
      <c r="AU3147" s="160" t="s">
        <v>79</v>
      </c>
      <c r="AV3147" s="13" t="s">
        <v>229</v>
      </c>
      <c r="AW3147" s="13" t="s">
        <v>31</v>
      </c>
      <c r="AX3147" s="13" t="s">
        <v>77</v>
      </c>
      <c r="AY3147" s="160" t="s">
        <v>212</v>
      </c>
    </row>
    <row r="3148" spans="2:65" s="14" customFormat="1" ht="22.5">
      <c r="B3148" s="170"/>
      <c r="D3148" s="150" t="s">
        <v>226</v>
      </c>
      <c r="E3148" s="171" t="s">
        <v>19</v>
      </c>
      <c r="F3148" s="172" t="s">
        <v>5370</v>
      </c>
      <c r="H3148" s="171" t="s">
        <v>19</v>
      </c>
      <c r="I3148" s="173"/>
      <c r="L3148" s="170"/>
      <c r="M3148" s="174"/>
      <c r="T3148" s="175"/>
      <c r="AT3148" s="171" t="s">
        <v>226</v>
      </c>
      <c r="AU3148" s="171" t="s">
        <v>79</v>
      </c>
      <c r="AV3148" s="14" t="s">
        <v>77</v>
      </c>
      <c r="AW3148" s="14" t="s">
        <v>31</v>
      </c>
      <c r="AX3148" s="14" t="s">
        <v>69</v>
      </c>
      <c r="AY3148" s="171" t="s">
        <v>212</v>
      </c>
    </row>
    <row r="3149" spans="2:65" s="1" customFormat="1" ht="16.5" customHeight="1">
      <c r="B3149" s="34"/>
      <c r="C3149" s="133" t="s">
        <v>5371</v>
      </c>
      <c r="D3149" s="133" t="s">
        <v>215</v>
      </c>
      <c r="E3149" s="134" t="s">
        <v>5372</v>
      </c>
      <c r="F3149" s="135" t="s">
        <v>5373</v>
      </c>
      <c r="G3149" s="136" t="s">
        <v>2353</v>
      </c>
      <c r="H3149" s="137">
        <v>114250</v>
      </c>
      <c r="I3149" s="138"/>
      <c r="J3149" s="139">
        <f>ROUND(I3149*H3149,2)</f>
        <v>0</v>
      </c>
      <c r="K3149" s="135" t="s">
        <v>245</v>
      </c>
      <c r="L3149" s="34"/>
      <c r="M3149" s="140" t="s">
        <v>19</v>
      </c>
      <c r="N3149" s="141" t="s">
        <v>40</v>
      </c>
      <c r="P3149" s="142">
        <f>O3149*H3149</f>
        <v>0</v>
      </c>
      <c r="Q3149" s="142">
        <v>0</v>
      </c>
      <c r="R3149" s="142">
        <f>Q3149*H3149</f>
        <v>0</v>
      </c>
      <c r="S3149" s="142">
        <v>0</v>
      </c>
      <c r="T3149" s="143">
        <f>S3149*H3149</f>
        <v>0</v>
      </c>
      <c r="AR3149" s="144" t="s">
        <v>938</v>
      </c>
      <c r="AT3149" s="144" t="s">
        <v>215</v>
      </c>
      <c r="AU3149" s="144" t="s">
        <v>79</v>
      </c>
      <c r="AY3149" s="19" t="s">
        <v>212</v>
      </c>
      <c r="BE3149" s="145">
        <f>IF(N3149="základní",J3149,0)</f>
        <v>0</v>
      </c>
      <c r="BF3149" s="145">
        <f>IF(N3149="snížená",J3149,0)</f>
        <v>0</v>
      </c>
      <c r="BG3149" s="145">
        <f>IF(N3149="zákl. přenesená",J3149,0)</f>
        <v>0</v>
      </c>
      <c r="BH3149" s="145">
        <f>IF(N3149="sníž. přenesená",J3149,0)</f>
        <v>0</v>
      </c>
      <c r="BI3149" s="145">
        <f>IF(N3149="nulová",J3149,0)</f>
        <v>0</v>
      </c>
      <c r="BJ3149" s="19" t="s">
        <v>77</v>
      </c>
      <c r="BK3149" s="145">
        <f>ROUND(I3149*H3149,2)</f>
        <v>0</v>
      </c>
      <c r="BL3149" s="19" t="s">
        <v>938</v>
      </c>
      <c r="BM3149" s="144" t="s">
        <v>5374</v>
      </c>
    </row>
    <row r="3150" spans="2:65" s="1" customFormat="1" ht="146.25">
      <c r="B3150" s="34"/>
      <c r="D3150" s="150" t="s">
        <v>224</v>
      </c>
      <c r="F3150" s="151" t="s">
        <v>5375</v>
      </c>
      <c r="I3150" s="148"/>
      <c r="L3150" s="34"/>
      <c r="M3150" s="149"/>
      <c r="T3150" s="55"/>
      <c r="AT3150" s="19" t="s">
        <v>224</v>
      </c>
      <c r="AU3150" s="19" t="s">
        <v>79</v>
      </c>
    </row>
    <row r="3151" spans="2:65" s="14" customFormat="1">
      <c r="B3151" s="170"/>
      <c r="D3151" s="150" t="s">
        <v>226</v>
      </c>
      <c r="E3151" s="171" t="s">
        <v>19</v>
      </c>
      <c r="F3151" s="172" t="s">
        <v>5364</v>
      </c>
      <c r="H3151" s="171" t="s">
        <v>19</v>
      </c>
      <c r="I3151" s="173"/>
      <c r="L3151" s="170"/>
      <c r="M3151" s="174"/>
      <c r="T3151" s="175"/>
      <c r="AT3151" s="171" t="s">
        <v>226</v>
      </c>
      <c r="AU3151" s="171" t="s">
        <v>79</v>
      </c>
      <c r="AV3151" s="14" t="s">
        <v>77</v>
      </c>
      <c r="AW3151" s="14" t="s">
        <v>31</v>
      </c>
      <c r="AX3151" s="14" t="s">
        <v>69</v>
      </c>
      <c r="AY3151" s="171" t="s">
        <v>212</v>
      </c>
    </row>
    <row r="3152" spans="2:65" s="14" customFormat="1">
      <c r="B3152" s="170"/>
      <c r="D3152" s="150" t="s">
        <v>226</v>
      </c>
      <c r="E3152" s="171" t="s">
        <v>19</v>
      </c>
      <c r="F3152" s="172" t="s">
        <v>5376</v>
      </c>
      <c r="H3152" s="171" t="s">
        <v>19</v>
      </c>
      <c r="I3152" s="173"/>
      <c r="L3152" s="170"/>
      <c r="M3152" s="174"/>
      <c r="T3152" s="175"/>
      <c r="AT3152" s="171" t="s">
        <v>226</v>
      </c>
      <c r="AU3152" s="171" t="s">
        <v>79</v>
      </c>
      <c r="AV3152" s="14" t="s">
        <v>77</v>
      </c>
      <c r="AW3152" s="14" t="s">
        <v>31</v>
      </c>
      <c r="AX3152" s="14" t="s">
        <v>69</v>
      </c>
      <c r="AY3152" s="171" t="s">
        <v>212</v>
      </c>
    </row>
    <row r="3153" spans="2:65" s="12" customFormat="1">
      <c r="B3153" s="152"/>
      <c r="D3153" s="150" t="s">
        <v>226</v>
      </c>
      <c r="E3153" s="153" t="s">
        <v>19</v>
      </c>
      <c r="F3153" s="154" t="s">
        <v>5377</v>
      </c>
      <c r="H3153" s="155">
        <v>51300</v>
      </c>
      <c r="I3153" s="156"/>
      <c r="L3153" s="152"/>
      <c r="M3153" s="157"/>
      <c r="T3153" s="158"/>
      <c r="AT3153" s="153" t="s">
        <v>226</v>
      </c>
      <c r="AU3153" s="153" t="s">
        <v>79</v>
      </c>
      <c r="AV3153" s="12" t="s">
        <v>79</v>
      </c>
      <c r="AW3153" s="12" t="s">
        <v>31</v>
      </c>
      <c r="AX3153" s="12" t="s">
        <v>69</v>
      </c>
      <c r="AY3153" s="153" t="s">
        <v>212</v>
      </c>
    </row>
    <row r="3154" spans="2:65" s="12" customFormat="1">
      <c r="B3154" s="152"/>
      <c r="D3154" s="150" t="s">
        <v>226</v>
      </c>
      <c r="E3154" s="153" t="s">
        <v>19</v>
      </c>
      <c r="F3154" s="154" t="s">
        <v>5378</v>
      </c>
      <c r="H3154" s="155">
        <v>61500</v>
      </c>
      <c r="I3154" s="156"/>
      <c r="L3154" s="152"/>
      <c r="M3154" s="157"/>
      <c r="T3154" s="158"/>
      <c r="AT3154" s="153" t="s">
        <v>226</v>
      </c>
      <c r="AU3154" s="153" t="s">
        <v>79</v>
      </c>
      <c r="AV3154" s="12" t="s">
        <v>79</v>
      </c>
      <c r="AW3154" s="12" t="s">
        <v>31</v>
      </c>
      <c r="AX3154" s="12" t="s">
        <v>69</v>
      </c>
      <c r="AY3154" s="153" t="s">
        <v>212</v>
      </c>
    </row>
    <row r="3155" spans="2:65" s="15" customFormat="1">
      <c r="B3155" s="176"/>
      <c r="D3155" s="150" t="s">
        <v>226</v>
      </c>
      <c r="E3155" s="177" t="s">
        <v>19</v>
      </c>
      <c r="F3155" s="178" t="s">
        <v>455</v>
      </c>
      <c r="H3155" s="179">
        <v>112800</v>
      </c>
      <c r="I3155" s="180"/>
      <c r="L3155" s="176"/>
      <c r="M3155" s="181"/>
      <c r="T3155" s="182"/>
      <c r="AT3155" s="177" t="s">
        <v>226</v>
      </c>
      <c r="AU3155" s="177" t="s">
        <v>79</v>
      </c>
      <c r="AV3155" s="15" t="s">
        <v>236</v>
      </c>
      <c r="AW3155" s="15" t="s">
        <v>31</v>
      </c>
      <c r="AX3155" s="15" t="s">
        <v>69</v>
      </c>
      <c r="AY3155" s="177" t="s">
        <v>212</v>
      </c>
    </row>
    <row r="3156" spans="2:65" s="14" customFormat="1">
      <c r="B3156" s="170"/>
      <c r="D3156" s="150" t="s">
        <v>226</v>
      </c>
      <c r="E3156" s="171" t="s">
        <v>19</v>
      </c>
      <c r="F3156" s="172" t="s">
        <v>5379</v>
      </c>
      <c r="H3156" s="171" t="s">
        <v>19</v>
      </c>
      <c r="I3156" s="173"/>
      <c r="L3156" s="170"/>
      <c r="M3156" s="174"/>
      <c r="T3156" s="175"/>
      <c r="AT3156" s="171" t="s">
        <v>226</v>
      </c>
      <c r="AU3156" s="171" t="s">
        <v>79</v>
      </c>
      <c r="AV3156" s="14" t="s">
        <v>77</v>
      </c>
      <c r="AW3156" s="14" t="s">
        <v>31</v>
      </c>
      <c r="AX3156" s="14" t="s">
        <v>69</v>
      </c>
      <c r="AY3156" s="171" t="s">
        <v>212</v>
      </c>
    </row>
    <row r="3157" spans="2:65" s="12" customFormat="1">
      <c r="B3157" s="152"/>
      <c r="D3157" s="150" t="s">
        <v>226</v>
      </c>
      <c r="E3157" s="153" t="s">
        <v>19</v>
      </c>
      <c r="F3157" s="154" t="s">
        <v>5380</v>
      </c>
      <c r="H3157" s="155">
        <v>1450</v>
      </c>
      <c r="I3157" s="156"/>
      <c r="L3157" s="152"/>
      <c r="M3157" s="157"/>
      <c r="T3157" s="158"/>
      <c r="AT3157" s="153" t="s">
        <v>226</v>
      </c>
      <c r="AU3157" s="153" t="s">
        <v>79</v>
      </c>
      <c r="AV3157" s="12" t="s">
        <v>79</v>
      </c>
      <c r="AW3157" s="12" t="s">
        <v>31</v>
      </c>
      <c r="AX3157" s="12" t="s">
        <v>69</v>
      </c>
      <c r="AY3157" s="153" t="s">
        <v>212</v>
      </c>
    </row>
    <row r="3158" spans="2:65" s="15" customFormat="1">
      <c r="B3158" s="176"/>
      <c r="D3158" s="150" t="s">
        <v>226</v>
      </c>
      <c r="E3158" s="177" t="s">
        <v>19</v>
      </c>
      <c r="F3158" s="178" t="s">
        <v>455</v>
      </c>
      <c r="H3158" s="179">
        <v>1450</v>
      </c>
      <c r="I3158" s="180"/>
      <c r="L3158" s="176"/>
      <c r="M3158" s="181"/>
      <c r="T3158" s="182"/>
      <c r="AT3158" s="177" t="s">
        <v>226</v>
      </c>
      <c r="AU3158" s="177" t="s">
        <v>79</v>
      </c>
      <c r="AV3158" s="15" t="s">
        <v>236</v>
      </c>
      <c r="AW3158" s="15" t="s">
        <v>31</v>
      </c>
      <c r="AX3158" s="15" t="s">
        <v>69</v>
      </c>
      <c r="AY3158" s="177" t="s">
        <v>212</v>
      </c>
    </row>
    <row r="3159" spans="2:65" s="13" customFormat="1">
      <c r="B3159" s="159"/>
      <c r="D3159" s="150" t="s">
        <v>226</v>
      </c>
      <c r="E3159" s="160" t="s">
        <v>19</v>
      </c>
      <c r="F3159" s="161" t="s">
        <v>228</v>
      </c>
      <c r="H3159" s="162">
        <v>114250</v>
      </c>
      <c r="I3159" s="163"/>
      <c r="L3159" s="159"/>
      <c r="M3159" s="164"/>
      <c r="T3159" s="165"/>
      <c r="AT3159" s="160" t="s">
        <v>226</v>
      </c>
      <c r="AU3159" s="160" t="s">
        <v>79</v>
      </c>
      <c r="AV3159" s="13" t="s">
        <v>229</v>
      </c>
      <c r="AW3159" s="13" t="s">
        <v>31</v>
      </c>
      <c r="AX3159" s="13" t="s">
        <v>77</v>
      </c>
      <c r="AY3159" s="160" t="s">
        <v>212</v>
      </c>
    </row>
    <row r="3160" spans="2:65" s="14" customFormat="1" ht="22.5">
      <c r="B3160" s="170"/>
      <c r="D3160" s="150" t="s">
        <v>226</v>
      </c>
      <c r="E3160" s="171" t="s">
        <v>19</v>
      </c>
      <c r="F3160" s="172" t="s">
        <v>5370</v>
      </c>
      <c r="H3160" s="171" t="s">
        <v>19</v>
      </c>
      <c r="I3160" s="173"/>
      <c r="L3160" s="170"/>
      <c r="M3160" s="174"/>
      <c r="T3160" s="175"/>
      <c r="AT3160" s="171" t="s">
        <v>226</v>
      </c>
      <c r="AU3160" s="171" t="s">
        <v>79</v>
      </c>
      <c r="AV3160" s="14" t="s">
        <v>77</v>
      </c>
      <c r="AW3160" s="14" t="s">
        <v>31</v>
      </c>
      <c r="AX3160" s="14" t="s">
        <v>69</v>
      </c>
      <c r="AY3160" s="171" t="s">
        <v>212</v>
      </c>
    </row>
    <row r="3161" spans="2:65" s="1" customFormat="1" ht="16.5" customHeight="1">
      <c r="B3161" s="34"/>
      <c r="C3161" s="133" t="s">
        <v>5381</v>
      </c>
      <c r="D3161" s="133" t="s">
        <v>215</v>
      </c>
      <c r="E3161" s="134" t="s">
        <v>5382</v>
      </c>
      <c r="F3161" s="135" t="s">
        <v>5383</v>
      </c>
      <c r="G3161" s="136" t="s">
        <v>495</v>
      </c>
      <c r="H3161" s="137">
        <v>629.04999999999995</v>
      </c>
      <c r="I3161" s="138"/>
      <c r="J3161" s="139">
        <f>ROUND(I3161*H3161,2)</f>
        <v>0</v>
      </c>
      <c r="K3161" s="135" t="s">
        <v>245</v>
      </c>
      <c r="L3161" s="34"/>
      <c r="M3161" s="140" t="s">
        <v>19</v>
      </c>
      <c r="N3161" s="141" t="s">
        <v>40</v>
      </c>
      <c r="P3161" s="142">
        <f>O3161*H3161</f>
        <v>0</v>
      </c>
      <c r="Q3161" s="142">
        <v>0</v>
      </c>
      <c r="R3161" s="142">
        <f>Q3161*H3161</f>
        <v>0</v>
      </c>
      <c r="S3161" s="142">
        <v>0</v>
      </c>
      <c r="T3161" s="143">
        <f>S3161*H3161</f>
        <v>0</v>
      </c>
      <c r="AR3161" s="144" t="s">
        <v>938</v>
      </c>
      <c r="AT3161" s="144" t="s">
        <v>215</v>
      </c>
      <c r="AU3161" s="144" t="s">
        <v>79</v>
      </c>
      <c r="AY3161" s="19" t="s">
        <v>212</v>
      </c>
      <c r="BE3161" s="145">
        <f>IF(N3161="základní",J3161,0)</f>
        <v>0</v>
      </c>
      <c r="BF3161" s="145">
        <f>IF(N3161="snížená",J3161,0)</f>
        <v>0</v>
      </c>
      <c r="BG3161" s="145">
        <f>IF(N3161="zákl. přenesená",J3161,0)</f>
        <v>0</v>
      </c>
      <c r="BH3161" s="145">
        <f>IF(N3161="sníž. přenesená",J3161,0)</f>
        <v>0</v>
      </c>
      <c r="BI3161" s="145">
        <f>IF(N3161="nulová",J3161,0)</f>
        <v>0</v>
      </c>
      <c r="BJ3161" s="19" t="s">
        <v>77</v>
      </c>
      <c r="BK3161" s="145">
        <f>ROUND(I3161*H3161,2)</f>
        <v>0</v>
      </c>
      <c r="BL3161" s="19" t="s">
        <v>938</v>
      </c>
      <c r="BM3161" s="144" t="s">
        <v>5384</v>
      </c>
    </row>
    <row r="3162" spans="2:65" s="1" customFormat="1" ht="29.25">
      <c r="B3162" s="34"/>
      <c r="D3162" s="150" t="s">
        <v>224</v>
      </c>
      <c r="F3162" s="151" t="s">
        <v>5385</v>
      </c>
      <c r="I3162" s="148"/>
      <c r="L3162" s="34"/>
      <c r="M3162" s="149"/>
      <c r="T3162" s="55"/>
      <c r="AT3162" s="19" t="s">
        <v>224</v>
      </c>
      <c r="AU3162" s="19" t="s">
        <v>79</v>
      </c>
    </row>
    <row r="3163" spans="2:65" s="14" customFormat="1">
      <c r="B3163" s="170"/>
      <c r="D3163" s="150" t="s">
        <v>226</v>
      </c>
      <c r="E3163" s="171" t="s">
        <v>19</v>
      </c>
      <c r="F3163" s="172" t="s">
        <v>5386</v>
      </c>
      <c r="H3163" s="171" t="s">
        <v>19</v>
      </c>
      <c r="I3163" s="173"/>
      <c r="L3163" s="170"/>
      <c r="M3163" s="174"/>
      <c r="T3163" s="175"/>
      <c r="AT3163" s="171" t="s">
        <v>226</v>
      </c>
      <c r="AU3163" s="171" t="s">
        <v>79</v>
      </c>
      <c r="AV3163" s="14" t="s">
        <v>77</v>
      </c>
      <c r="AW3163" s="14" t="s">
        <v>31</v>
      </c>
      <c r="AX3163" s="14" t="s">
        <v>69</v>
      </c>
      <c r="AY3163" s="171" t="s">
        <v>212</v>
      </c>
    </row>
    <row r="3164" spans="2:65" s="12" customFormat="1">
      <c r="B3164" s="152"/>
      <c r="D3164" s="150" t="s">
        <v>226</v>
      </c>
      <c r="E3164" s="153" t="s">
        <v>19</v>
      </c>
      <c r="F3164" s="154" t="s">
        <v>5387</v>
      </c>
      <c r="H3164" s="155">
        <v>18.399999999999999</v>
      </c>
      <c r="I3164" s="156"/>
      <c r="L3164" s="152"/>
      <c r="M3164" s="157"/>
      <c r="T3164" s="158"/>
      <c r="AT3164" s="153" t="s">
        <v>226</v>
      </c>
      <c r="AU3164" s="153" t="s">
        <v>79</v>
      </c>
      <c r="AV3164" s="12" t="s">
        <v>79</v>
      </c>
      <c r="AW3164" s="12" t="s">
        <v>31</v>
      </c>
      <c r="AX3164" s="12" t="s">
        <v>69</v>
      </c>
      <c r="AY3164" s="153" t="s">
        <v>212</v>
      </c>
    </row>
    <row r="3165" spans="2:65" s="12" customFormat="1">
      <c r="B3165" s="152"/>
      <c r="D3165" s="150" t="s">
        <v>226</v>
      </c>
      <c r="E3165" s="153" t="s">
        <v>19</v>
      </c>
      <c r="F3165" s="154" t="s">
        <v>5388</v>
      </c>
      <c r="H3165" s="155">
        <v>18.399999999999999</v>
      </c>
      <c r="I3165" s="156"/>
      <c r="L3165" s="152"/>
      <c r="M3165" s="157"/>
      <c r="T3165" s="158"/>
      <c r="AT3165" s="153" t="s">
        <v>226</v>
      </c>
      <c r="AU3165" s="153" t="s">
        <v>79</v>
      </c>
      <c r="AV3165" s="12" t="s">
        <v>79</v>
      </c>
      <c r="AW3165" s="12" t="s">
        <v>31</v>
      </c>
      <c r="AX3165" s="12" t="s">
        <v>69</v>
      </c>
      <c r="AY3165" s="153" t="s">
        <v>212</v>
      </c>
    </row>
    <row r="3166" spans="2:65" s="12" customFormat="1">
      <c r="B3166" s="152"/>
      <c r="D3166" s="150" t="s">
        <v>226</v>
      </c>
      <c r="E3166" s="153" t="s">
        <v>19</v>
      </c>
      <c r="F3166" s="154" t="s">
        <v>5389</v>
      </c>
      <c r="H3166" s="155">
        <v>18.399999999999999</v>
      </c>
      <c r="I3166" s="156"/>
      <c r="L3166" s="152"/>
      <c r="M3166" s="157"/>
      <c r="T3166" s="158"/>
      <c r="AT3166" s="153" t="s">
        <v>226</v>
      </c>
      <c r="AU3166" s="153" t="s">
        <v>79</v>
      </c>
      <c r="AV3166" s="12" t="s">
        <v>79</v>
      </c>
      <c r="AW3166" s="12" t="s">
        <v>31</v>
      </c>
      <c r="AX3166" s="12" t="s">
        <v>69</v>
      </c>
      <c r="AY3166" s="153" t="s">
        <v>212</v>
      </c>
    </row>
    <row r="3167" spans="2:65" s="12" customFormat="1">
      <c r="B3167" s="152"/>
      <c r="D3167" s="150" t="s">
        <v>226</v>
      </c>
      <c r="E3167" s="153" t="s">
        <v>19</v>
      </c>
      <c r="F3167" s="154" t="s">
        <v>5390</v>
      </c>
      <c r="H3167" s="155">
        <v>18.399999999999999</v>
      </c>
      <c r="I3167" s="156"/>
      <c r="L3167" s="152"/>
      <c r="M3167" s="157"/>
      <c r="T3167" s="158"/>
      <c r="AT3167" s="153" t="s">
        <v>226</v>
      </c>
      <c r="AU3167" s="153" t="s">
        <v>79</v>
      </c>
      <c r="AV3167" s="12" t="s">
        <v>79</v>
      </c>
      <c r="AW3167" s="12" t="s">
        <v>31</v>
      </c>
      <c r="AX3167" s="12" t="s">
        <v>69</v>
      </c>
      <c r="AY3167" s="153" t="s">
        <v>212</v>
      </c>
    </row>
    <row r="3168" spans="2:65" s="12" customFormat="1">
      <c r="B3168" s="152"/>
      <c r="D3168" s="150" t="s">
        <v>226</v>
      </c>
      <c r="E3168" s="153" t="s">
        <v>19</v>
      </c>
      <c r="F3168" s="154" t="s">
        <v>5391</v>
      </c>
      <c r="H3168" s="155">
        <v>18.399999999999999</v>
      </c>
      <c r="I3168" s="156"/>
      <c r="L3168" s="152"/>
      <c r="M3168" s="157"/>
      <c r="T3168" s="158"/>
      <c r="AT3168" s="153" t="s">
        <v>226</v>
      </c>
      <c r="AU3168" s="153" t="s">
        <v>79</v>
      </c>
      <c r="AV3168" s="12" t="s">
        <v>79</v>
      </c>
      <c r="AW3168" s="12" t="s">
        <v>31</v>
      </c>
      <c r="AX3168" s="12" t="s">
        <v>69</v>
      </c>
      <c r="AY3168" s="153" t="s">
        <v>212</v>
      </c>
    </row>
    <row r="3169" spans="2:65" s="12" customFormat="1">
      <c r="B3169" s="152"/>
      <c r="D3169" s="150" t="s">
        <v>226</v>
      </c>
      <c r="E3169" s="153" t="s">
        <v>19</v>
      </c>
      <c r="F3169" s="154" t="s">
        <v>5392</v>
      </c>
      <c r="H3169" s="155">
        <v>18.399999999999999</v>
      </c>
      <c r="I3169" s="156"/>
      <c r="L3169" s="152"/>
      <c r="M3169" s="157"/>
      <c r="T3169" s="158"/>
      <c r="AT3169" s="153" t="s">
        <v>226</v>
      </c>
      <c r="AU3169" s="153" t="s">
        <v>79</v>
      </c>
      <c r="AV3169" s="12" t="s">
        <v>79</v>
      </c>
      <c r="AW3169" s="12" t="s">
        <v>31</v>
      </c>
      <c r="AX3169" s="12" t="s">
        <v>69</v>
      </c>
      <c r="AY3169" s="153" t="s">
        <v>212</v>
      </c>
    </row>
    <row r="3170" spans="2:65" s="12" customFormat="1">
      <c r="B3170" s="152"/>
      <c r="D3170" s="150" t="s">
        <v>226</v>
      </c>
      <c r="E3170" s="153" t="s">
        <v>19</v>
      </c>
      <c r="F3170" s="154" t="s">
        <v>5393</v>
      </c>
      <c r="H3170" s="155">
        <v>51.75</v>
      </c>
      <c r="I3170" s="156"/>
      <c r="L3170" s="152"/>
      <c r="M3170" s="157"/>
      <c r="T3170" s="158"/>
      <c r="AT3170" s="153" t="s">
        <v>226</v>
      </c>
      <c r="AU3170" s="153" t="s">
        <v>79</v>
      </c>
      <c r="AV3170" s="12" t="s">
        <v>79</v>
      </c>
      <c r="AW3170" s="12" t="s">
        <v>31</v>
      </c>
      <c r="AX3170" s="12" t="s">
        <v>69</v>
      </c>
      <c r="AY3170" s="153" t="s">
        <v>212</v>
      </c>
    </row>
    <row r="3171" spans="2:65" s="15" customFormat="1">
      <c r="B3171" s="176"/>
      <c r="D3171" s="150" t="s">
        <v>226</v>
      </c>
      <c r="E3171" s="177" t="s">
        <v>19</v>
      </c>
      <c r="F3171" s="178" t="s">
        <v>455</v>
      </c>
      <c r="H3171" s="179">
        <v>162.15</v>
      </c>
      <c r="I3171" s="180"/>
      <c r="L3171" s="176"/>
      <c r="M3171" s="181"/>
      <c r="T3171" s="182"/>
      <c r="AT3171" s="177" t="s">
        <v>226</v>
      </c>
      <c r="AU3171" s="177" t="s">
        <v>79</v>
      </c>
      <c r="AV3171" s="15" t="s">
        <v>236</v>
      </c>
      <c r="AW3171" s="15" t="s">
        <v>31</v>
      </c>
      <c r="AX3171" s="15" t="s">
        <v>69</v>
      </c>
      <c r="AY3171" s="177" t="s">
        <v>212</v>
      </c>
    </row>
    <row r="3172" spans="2:65" s="12" customFormat="1">
      <c r="B3172" s="152"/>
      <c r="D3172" s="150" t="s">
        <v>226</v>
      </c>
      <c r="E3172" s="153" t="s">
        <v>19</v>
      </c>
      <c r="F3172" s="154" t="s">
        <v>5394</v>
      </c>
      <c r="H3172" s="155">
        <v>460</v>
      </c>
      <c r="I3172" s="156"/>
      <c r="L3172" s="152"/>
      <c r="M3172" s="157"/>
      <c r="T3172" s="158"/>
      <c r="AT3172" s="153" t="s">
        <v>226</v>
      </c>
      <c r="AU3172" s="153" t="s">
        <v>79</v>
      </c>
      <c r="AV3172" s="12" t="s">
        <v>79</v>
      </c>
      <c r="AW3172" s="12" t="s">
        <v>31</v>
      </c>
      <c r="AX3172" s="12" t="s">
        <v>69</v>
      </c>
      <c r="AY3172" s="153" t="s">
        <v>212</v>
      </c>
    </row>
    <row r="3173" spans="2:65" s="15" customFormat="1">
      <c r="B3173" s="176"/>
      <c r="D3173" s="150" t="s">
        <v>226</v>
      </c>
      <c r="E3173" s="177" t="s">
        <v>19</v>
      </c>
      <c r="F3173" s="178" t="s">
        <v>455</v>
      </c>
      <c r="H3173" s="179">
        <v>460</v>
      </c>
      <c r="I3173" s="180"/>
      <c r="L3173" s="176"/>
      <c r="M3173" s="181"/>
      <c r="T3173" s="182"/>
      <c r="AT3173" s="177" t="s">
        <v>226</v>
      </c>
      <c r="AU3173" s="177" t="s">
        <v>79</v>
      </c>
      <c r="AV3173" s="15" t="s">
        <v>236</v>
      </c>
      <c r="AW3173" s="15" t="s">
        <v>31</v>
      </c>
      <c r="AX3173" s="15" t="s">
        <v>69</v>
      </c>
      <c r="AY3173" s="177" t="s">
        <v>212</v>
      </c>
    </row>
    <row r="3174" spans="2:65" s="12" customFormat="1">
      <c r="B3174" s="152"/>
      <c r="D3174" s="150" t="s">
        <v>226</v>
      </c>
      <c r="E3174" s="153" t="s">
        <v>19</v>
      </c>
      <c r="F3174" s="154" t="s">
        <v>5395</v>
      </c>
      <c r="H3174" s="155">
        <v>6.9</v>
      </c>
      <c r="I3174" s="156"/>
      <c r="L3174" s="152"/>
      <c r="M3174" s="157"/>
      <c r="T3174" s="158"/>
      <c r="AT3174" s="153" t="s">
        <v>226</v>
      </c>
      <c r="AU3174" s="153" t="s">
        <v>79</v>
      </c>
      <c r="AV3174" s="12" t="s">
        <v>79</v>
      </c>
      <c r="AW3174" s="12" t="s">
        <v>31</v>
      </c>
      <c r="AX3174" s="12" t="s">
        <v>69</v>
      </c>
      <c r="AY3174" s="153" t="s">
        <v>212</v>
      </c>
    </row>
    <row r="3175" spans="2:65" s="15" customFormat="1">
      <c r="B3175" s="176"/>
      <c r="D3175" s="150" t="s">
        <v>226</v>
      </c>
      <c r="E3175" s="177" t="s">
        <v>19</v>
      </c>
      <c r="F3175" s="178" t="s">
        <v>455</v>
      </c>
      <c r="H3175" s="179">
        <v>6.9</v>
      </c>
      <c r="I3175" s="180"/>
      <c r="L3175" s="176"/>
      <c r="M3175" s="181"/>
      <c r="T3175" s="182"/>
      <c r="AT3175" s="177" t="s">
        <v>226</v>
      </c>
      <c r="AU3175" s="177" t="s">
        <v>79</v>
      </c>
      <c r="AV3175" s="15" t="s">
        <v>236</v>
      </c>
      <c r="AW3175" s="15" t="s">
        <v>31</v>
      </c>
      <c r="AX3175" s="15" t="s">
        <v>69</v>
      </c>
      <c r="AY3175" s="177" t="s">
        <v>212</v>
      </c>
    </row>
    <row r="3176" spans="2:65" s="13" customFormat="1">
      <c r="B3176" s="159"/>
      <c r="D3176" s="150" t="s">
        <v>226</v>
      </c>
      <c r="E3176" s="160" t="s">
        <v>19</v>
      </c>
      <c r="F3176" s="161" t="s">
        <v>228</v>
      </c>
      <c r="H3176" s="162">
        <v>629.04999999999995</v>
      </c>
      <c r="I3176" s="163"/>
      <c r="L3176" s="159"/>
      <c r="M3176" s="164"/>
      <c r="T3176" s="165"/>
      <c r="AT3176" s="160" t="s">
        <v>226</v>
      </c>
      <c r="AU3176" s="160" t="s">
        <v>79</v>
      </c>
      <c r="AV3176" s="13" t="s">
        <v>229</v>
      </c>
      <c r="AW3176" s="13" t="s">
        <v>31</v>
      </c>
      <c r="AX3176" s="13" t="s">
        <v>77</v>
      </c>
      <c r="AY3176" s="160" t="s">
        <v>212</v>
      </c>
    </row>
    <row r="3177" spans="2:65" s="1" customFormat="1" ht="16.5" customHeight="1">
      <c r="B3177" s="34"/>
      <c r="C3177" s="133" t="s">
        <v>5396</v>
      </c>
      <c r="D3177" s="133" t="s">
        <v>215</v>
      </c>
      <c r="E3177" s="134" t="s">
        <v>5397</v>
      </c>
      <c r="F3177" s="135" t="s">
        <v>5398</v>
      </c>
      <c r="G3177" s="136" t="s">
        <v>495</v>
      </c>
      <c r="H3177" s="137">
        <v>518.1</v>
      </c>
      <c r="I3177" s="138"/>
      <c r="J3177" s="139">
        <f>ROUND(I3177*H3177,2)</f>
        <v>0</v>
      </c>
      <c r="K3177" s="135" t="s">
        <v>245</v>
      </c>
      <c r="L3177" s="34"/>
      <c r="M3177" s="140" t="s">
        <v>19</v>
      </c>
      <c r="N3177" s="141" t="s">
        <v>40</v>
      </c>
      <c r="P3177" s="142">
        <f>O3177*H3177</f>
        <v>0</v>
      </c>
      <c r="Q3177" s="142">
        <v>0</v>
      </c>
      <c r="R3177" s="142">
        <f>Q3177*H3177</f>
        <v>0</v>
      </c>
      <c r="S3177" s="142">
        <v>0</v>
      </c>
      <c r="T3177" s="143">
        <f>S3177*H3177</f>
        <v>0</v>
      </c>
      <c r="AR3177" s="144" t="s">
        <v>938</v>
      </c>
      <c r="AT3177" s="144" t="s">
        <v>215</v>
      </c>
      <c r="AU3177" s="144" t="s">
        <v>79</v>
      </c>
      <c r="AY3177" s="19" t="s">
        <v>212</v>
      </c>
      <c r="BE3177" s="145">
        <f>IF(N3177="základní",J3177,0)</f>
        <v>0</v>
      </c>
      <c r="BF3177" s="145">
        <f>IF(N3177="snížená",J3177,0)</f>
        <v>0</v>
      </c>
      <c r="BG3177" s="145">
        <f>IF(N3177="zákl. přenesená",J3177,0)</f>
        <v>0</v>
      </c>
      <c r="BH3177" s="145">
        <f>IF(N3177="sníž. přenesená",J3177,0)</f>
        <v>0</v>
      </c>
      <c r="BI3177" s="145">
        <f>IF(N3177="nulová",J3177,0)</f>
        <v>0</v>
      </c>
      <c r="BJ3177" s="19" t="s">
        <v>77</v>
      </c>
      <c r="BK3177" s="145">
        <f>ROUND(I3177*H3177,2)</f>
        <v>0</v>
      </c>
      <c r="BL3177" s="19" t="s">
        <v>938</v>
      </c>
      <c r="BM3177" s="144" t="s">
        <v>5399</v>
      </c>
    </row>
    <row r="3178" spans="2:65" s="1" customFormat="1" ht="39">
      <c r="B3178" s="34"/>
      <c r="D3178" s="150" t="s">
        <v>224</v>
      </c>
      <c r="F3178" s="151" t="s">
        <v>5400</v>
      </c>
      <c r="I3178" s="148"/>
      <c r="L3178" s="34"/>
      <c r="M3178" s="149"/>
      <c r="T3178" s="55"/>
      <c r="AT3178" s="19" t="s">
        <v>224</v>
      </c>
      <c r="AU3178" s="19" t="s">
        <v>79</v>
      </c>
    </row>
    <row r="3179" spans="2:65" s="14" customFormat="1">
      <c r="B3179" s="170"/>
      <c r="D3179" s="150" t="s">
        <v>226</v>
      </c>
      <c r="E3179" s="171" t="s">
        <v>19</v>
      </c>
      <c r="F3179" s="172" t="s">
        <v>5401</v>
      </c>
      <c r="H3179" s="171" t="s">
        <v>19</v>
      </c>
      <c r="I3179" s="173"/>
      <c r="L3179" s="170"/>
      <c r="M3179" s="174"/>
      <c r="T3179" s="175"/>
      <c r="AT3179" s="171" t="s">
        <v>226</v>
      </c>
      <c r="AU3179" s="171" t="s">
        <v>79</v>
      </c>
      <c r="AV3179" s="14" t="s">
        <v>77</v>
      </c>
      <c r="AW3179" s="14" t="s">
        <v>31</v>
      </c>
      <c r="AX3179" s="14" t="s">
        <v>69</v>
      </c>
      <c r="AY3179" s="171" t="s">
        <v>212</v>
      </c>
    </row>
    <row r="3180" spans="2:65" s="14" customFormat="1">
      <c r="B3180" s="170"/>
      <c r="D3180" s="150" t="s">
        <v>226</v>
      </c>
      <c r="E3180" s="171" t="s">
        <v>19</v>
      </c>
      <c r="F3180" s="172" t="s">
        <v>5402</v>
      </c>
      <c r="H3180" s="171" t="s">
        <v>19</v>
      </c>
      <c r="I3180" s="173"/>
      <c r="L3180" s="170"/>
      <c r="M3180" s="174"/>
      <c r="T3180" s="175"/>
      <c r="AT3180" s="171" t="s">
        <v>226</v>
      </c>
      <c r="AU3180" s="171" t="s">
        <v>79</v>
      </c>
      <c r="AV3180" s="14" t="s">
        <v>77</v>
      </c>
      <c r="AW3180" s="14" t="s">
        <v>31</v>
      </c>
      <c r="AX3180" s="14" t="s">
        <v>69</v>
      </c>
      <c r="AY3180" s="171" t="s">
        <v>212</v>
      </c>
    </row>
    <row r="3181" spans="2:65" s="12" customFormat="1">
      <c r="B3181" s="152"/>
      <c r="D3181" s="150" t="s">
        <v>226</v>
      </c>
      <c r="E3181" s="153" t="s">
        <v>19</v>
      </c>
      <c r="F3181" s="154" t="s">
        <v>5403</v>
      </c>
      <c r="H3181" s="155">
        <v>2.2000000000000002</v>
      </c>
      <c r="I3181" s="156"/>
      <c r="L3181" s="152"/>
      <c r="M3181" s="157"/>
      <c r="T3181" s="158"/>
      <c r="AT3181" s="153" t="s">
        <v>226</v>
      </c>
      <c r="AU3181" s="153" t="s">
        <v>79</v>
      </c>
      <c r="AV3181" s="12" t="s">
        <v>79</v>
      </c>
      <c r="AW3181" s="12" t="s">
        <v>31</v>
      </c>
      <c r="AX3181" s="12" t="s">
        <v>69</v>
      </c>
      <c r="AY3181" s="153" t="s">
        <v>212</v>
      </c>
    </row>
    <row r="3182" spans="2:65" s="12" customFormat="1">
      <c r="B3182" s="152"/>
      <c r="D3182" s="150" t="s">
        <v>226</v>
      </c>
      <c r="E3182" s="153" t="s">
        <v>19</v>
      </c>
      <c r="F3182" s="154" t="s">
        <v>5404</v>
      </c>
      <c r="H3182" s="155">
        <v>2.2000000000000002</v>
      </c>
      <c r="I3182" s="156"/>
      <c r="L3182" s="152"/>
      <c r="M3182" s="157"/>
      <c r="T3182" s="158"/>
      <c r="AT3182" s="153" t="s">
        <v>226</v>
      </c>
      <c r="AU3182" s="153" t="s">
        <v>79</v>
      </c>
      <c r="AV3182" s="12" t="s">
        <v>79</v>
      </c>
      <c r="AW3182" s="12" t="s">
        <v>31</v>
      </c>
      <c r="AX3182" s="12" t="s">
        <v>69</v>
      </c>
      <c r="AY3182" s="153" t="s">
        <v>212</v>
      </c>
    </row>
    <row r="3183" spans="2:65" s="12" customFormat="1">
      <c r="B3183" s="152"/>
      <c r="D3183" s="150" t="s">
        <v>226</v>
      </c>
      <c r="E3183" s="153" t="s">
        <v>19</v>
      </c>
      <c r="F3183" s="154" t="s">
        <v>5405</v>
      </c>
      <c r="H3183" s="155">
        <v>2.2000000000000002</v>
      </c>
      <c r="I3183" s="156"/>
      <c r="L3183" s="152"/>
      <c r="M3183" s="157"/>
      <c r="T3183" s="158"/>
      <c r="AT3183" s="153" t="s">
        <v>226</v>
      </c>
      <c r="AU3183" s="153" t="s">
        <v>79</v>
      </c>
      <c r="AV3183" s="12" t="s">
        <v>79</v>
      </c>
      <c r="AW3183" s="12" t="s">
        <v>31</v>
      </c>
      <c r="AX3183" s="12" t="s">
        <v>69</v>
      </c>
      <c r="AY3183" s="153" t="s">
        <v>212</v>
      </c>
    </row>
    <row r="3184" spans="2:65" s="12" customFormat="1">
      <c r="B3184" s="152"/>
      <c r="D3184" s="150" t="s">
        <v>226</v>
      </c>
      <c r="E3184" s="153" t="s">
        <v>19</v>
      </c>
      <c r="F3184" s="154" t="s">
        <v>5406</v>
      </c>
      <c r="H3184" s="155">
        <v>2.2000000000000002</v>
      </c>
      <c r="I3184" s="156"/>
      <c r="L3184" s="152"/>
      <c r="M3184" s="157"/>
      <c r="T3184" s="158"/>
      <c r="AT3184" s="153" t="s">
        <v>226</v>
      </c>
      <c r="AU3184" s="153" t="s">
        <v>79</v>
      </c>
      <c r="AV3184" s="12" t="s">
        <v>79</v>
      </c>
      <c r="AW3184" s="12" t="s">
        <v>31</v>
      </c>
      <c r="AX3184" s="12" t="s">
        <v>69</v>
      </c>
      <c r="AY3184" s="153" t="s">
        <v>212</v>
      </c>
    </row>
    <row r="3185" spans="2:65" s="12" customFormat="1">
      <c r="B3185" s="152"/>
      <c r="D3185" s="150" t="s">
        <v>226</v>
      </c>
      <c r="E3185" s="153" t="s">
        <v>19</v>
      </c>
      <c r="F3185" s="154" t="s">
        <v>5407</v>
      </c>
      <c r="H3185" s="155">
        <v>2.2000000000000002</v>
      </c>
      <c r="I3185" s="156"/>
      <c r="L3185" s="152"/>
      <c r="M3185" s="157"/>
      <c r="T3185" s="158"/>
      <c r="AT3185" s="153" t="s">
        <v>226</v>
      </c>
      <c r="AU3185" s="153" t="s">
        <v>79</v>
      </c>
      <c r="AV3185" s="12" t="s">
        <v>79</v>
      </c>
      <c r="AW3185" s="12" t="s">
        <v>31</v>
      </c>
      <c r="AX3185" s="12" t="s">
        <v>69</v>
      </c>
      <c r="AY3185" s="153" t="s">
        <v>212</v>
      </c>
    </row>
    <row r="3186" spans="2:65" s="12" customFormat="1">
      <c r="B3186" s="152"/>
      <c r="D3186" s="150" t="s">
        <v>226</v>
      </c>
      <c r="E3186" s="153" t="s">
        <v>19</v>
      </c>
      <c r="F3186" s="154" t="s">
        <v>5408</v>
      </c>
      <c r="H3186" s="155">
        <v>2.2000000000000002</v>
      </c>
      <c r="I3186" s="156"/>
      <c r="L3186" s="152"/>
      <c r="M3186" s="157"/>
      <c r="T3186" s="158"/>
      <c r="AT3186" s="153" t="s">
        <v>226</v>
      </c>
      <c r="AU3186" s="153" t="s">
        <v>79</v>
      </c>
      <c r="AV3186" s="12" t="s">
        <v>79</v>
      </c>
      <c r="AW3186" s="12" t="s">
        <v>31</v>
      </c>
      <c r="AX3186" s="12" t="s">
        <v>69</v>
      </c>
      <c r="AY3186" s="153" t="s">
        <v>212</v>
      </c>
    </row>
    <row r="3187" spans="2:65" s="12" customFormat="1">
      <c r="B3187" s="152"/>
      <c r="D3187" s="150" t="s">
        <v>226</v>
      </c>
      <c r="E3187" s="153" t="s">
        <v>19</v>
      </c>
      <c r="F3187" s="154" t="s">
        <v>5409</v>
      </c>
      <c r="H3187" s="155">
        <v>2.2000000000000002</v>
      </c>
      <c r="I3187" s="156"/>
      <c r="L3187" s="152"/>
      <c r="M3187" s="157"/>
      <c r="T3187" s="158"/>
      <c r="AT3187" s="153" t="s">
        <v>226</v>
      </c>
      <c r="AU3187" s="153" t="s">
        <v>79</v>
      </c>
      <c r="AV3187" s="12" t="s">
        <v>79</v>
      </c>
      <c r="AW3187" s="12" t="s">
        <v>31</v>
      </c>
      <c r="AX3187" s="12" t="s">
        <v>69</v>
      </c>
      <c r="AY3187" s="153" t="s">
        <v>212</v>
      </c>
    </row>
    <row r="3188" spans="2:65" s="12" customFormat="1">
      <c r="B3188" s="152"/>
      <c r="D3188" s="150" t="s">
        <v>226</v>
      </c>
      <c r="E3188" s="153" t="s">
        <v>19</v>
      </c>
      <c r="F3188" s="154" t="s">
        <v>5410</v>
      </c>
      <c r="H3188" s="155">
        <v>2.2000000000000002</v>
      </c>
      <c r="I3188" s="156"/>
      <c r="L3188" s="152"/>
      <c r="M3188" s="157"/>
      <c r="T3188" s="158"/>
      <c r="AT3188" s="153" t="s">
        <v>226</v>
      </c>
      <c r="AU3188" s="153" t="s">
        <v>79</v>
      </c>
      <c r="AV3188" s="12" t="s">
        <v>79</v>
      </c>
      <c r="AW3188" s="12" t="s">
        <v>31</v>
      </c>
      <c r="AX3188" s="12" t="s">
        <v>69</v>
      </c>
      <c r="AY3188" s="153" t="s">
        <v>212</v>
      </c>
    </row>
    <row r="3189" spans="2:65" s="15" customFormat="1">
      <c r="B3189" s="176"/>
      <c r="D3189" s="150" t="s">
        <v>226</v>
      </c>
      <c r="E3189" s="177" t="s">
        <v>19</v>
      </c>
      <c r="F3189" s="178" t="s">
        <v>455</v>
      </c>
      <c r="H3189" s="179">
        <v>17.600000000000001</v>
      </c>
      <c r="I3189" s="180"/>
      <c r="L3189" s="176"/>
      <c r="M3189" s="181"/>
      <c r="T3189" s="182"/>
      <c r="AT3189" s="177" t="s">
        <v>226</v>
      </c>
      <c r="AU3189" s="177" t="s">
        <v>79</v>
      </c>
      <c r="AV3189" s="15" t="s">
        <v>236</v>
      </c>
      <c r="AW3189" s="15" t="s">
        <v>31</v>
      </c>
      <c r="AX3189" s="15" t="s">
        <v>69</v>
      </c>
      <c r="AY3189" s="177" t="s">
        <v>212</v>
      </c>
    </row>
    <row r="3190" spans="2:65" s="14" customFormat="1">
      <c r="B3190" s="170"/>
      <c r="D3190" s="150" t="s">
        <v>226</v>
      </c>
      <c r="E3190" s="171" t="s">
        <v>19</v>
      </c>
      <c r="F3190" s="172" t="s">
        <v>5411</v>
      </c>
      <c r="H3190" s="171" t="s">
        <v>19</v>
      </c>
      <c r="I3190" s="173"/>
      <c r="L3190" s="170"/>
      <c r="M3190" s="174"/>
      <c r="T3190" s="175"/>
      <c r="AT3190" s="171" t="s">
        <v>226</v>
      </c>
      <c r="AU3190" s="171" t="s">
        <v>79</v>
      </c>
      <c r="AV3190" s="14" t="s">
        <v>77</v>
      </c>
      <c r="AW3190" s="14" t="s">
        <v>31</v>
      </c>
      <c r="AX3190" s="14" t="s">
        <v>69</v>
      </c>
      <c r="AY3190" s="171" t="s">
        <v>212</v>
      </c>
    </row>
    <row r="3191" spans="2:65" s="12" customFormat="1">
      <c r="B3191" s="152"/>
      <c r="D3191" s="150" t="s">
        <v>226</v>
      </c>
      <c r="E3191" s="153" t="s">
        <v>19</v>
      </c>
      <c r="F3191" s="154" t="s">
        <v>5412</v>
      </c>
      <c r="H3191" s="155">
        <v>500.5</v>
      </c>
      <c r="I3191" s="156"/>
      <c r="L3191" s="152"/>
      <c r="M3191" s="157"/>
      <c r="T3191" s="158"/>
      <c r="AT3191" s="153" t="s">
        <v>226</v>
      </c>
      <c r="AU3191" s="153" t="s">
        <v>79</v>
      </c>
      <c r="AV3191" s="12" t="s">
        <v>79</v>
      </c>
      <c r="AW3191" s="12" t="s">
        <v>31</v>
      </c>
      <c r="AX3191" s="12" t="s">
        <v>69</v>
      </c>
      <c r="AY3191" s="153" t="s">
        <v>212</v>
      </c>
    </row>
    <row r="3192" spans="2:65" s="15" customFormat="1">
      <c r="B3192" s="176"/>
      <c r="D3192" s="150" t="s">
        <v>226</v>
      </c>
      <c r="E3192" s="177" t="s">
        <v>19</v>
      </c>
      <c r="F3192" s="178" t="s">
        <v>455</v>
      </c>
      <c r="H3192" s="179">
        <v>500.5</v>
      </c>
      <c r="I3192" s="180"/>
      <c r="L3192" s="176"/>
      <c r="M3192" s="181"/>
      <c r="T3192" s="182"/>
      <c r="AT3192" s="177" t="s">
        <v>226</v>
      </c>
      <c r="AU3192" s="177" t="s">
        <v>79</v>
      </c>
      <c r="AV3192" s="15" t="s">
        <v>236</v>
      </c>
      <c r="AW3192" s="15" t="s">
        <v>31</v>
      </c>
      <c r="AX3192" s="15" t="s">
        <v>69</v>
      </c>
      <c r="AY3192" s="177" t="s">
        <v>212</v>
      </c>
    </row>
    <row r="3193" spans="2:65" s="13" customFormat="1">
      <c r="B3193" s="159"/>
      <c r="D3193" s="150" t="s">
        <v>226</v>
      </c>
      <c r="E3193" s="160" t="s">
        <v>19</v>
      </c>
      <c r="F3193" s="161" t="s">
        <v>228</v>
      </c>
      <c r="H3193" s="162">
        <v>518.1</v>
      </c>
      <c r="I3193" s="163"/>
      <c r="L3193" s="159"/>
      <c r="M3193" s="164"/>
      <c r="T3193" s="165"/>
      <c r="AT3193" s="160" t="s">
        <v>226</v>
      </c>
      <c r="AU3193" s="160" t="s">
        <v>79</v>
      </c>
      <c r="AV3193" s="13" t="s">
        <v>229</v>
      </c>
      <c r="AW3193" s="13" t="s">
        <v>31</v>
      </c>
      <c r="AX3193" s="13" t="s">
        <v>77</v>
      </c>
      <c r="AY3193" s="160" t="s">
        <v>212</v>
      </c>
    </row>
    <row r="3194" spans="2:65" s="1" customFormat="1" ht="21.75" customHeight="1">
      <c r="B3194" s="34"/>
      <c r="C3194" s="133" t="s">
        <v>5413</v>
      </c>
      <c r="D3194" s="133" t="s">
        <v>215</v>
      </c>
      <c r="E3194" s="134" t="s">
        <v>5414</v>
      </c>
      <c r="F3194" s="135" t="s">
        <v>5415</v>
      </c>
      <c r="G3194" s="136" t="s">
        <v>624</v>
      </c>
      <c r="H3194" s="137">
        <v>6</v>
      </c>
      <c r="I3194" s="138"/>
      <c r="J3194" s="139">
        <f>ROUND(I3194*H3194,2)</f>
        <v>0</v>
      </c>
      <c r="K3194" s="135" t="s">
        <v>245</v>
      </c>
      <c r="L3194" s="34"/>
      <c r="M3194" s="140" t="s">
        <v>19</v>
      </c>
      <c r="N3194" s="141" t="s">
        <v>40</v>
      </c>
      <c r="P3194" s="142">
        <f>O3194*H3194</f>
        <v>0</v>
      </c>
      <c r="Q3194" s="142">
        <v>0</v>
      </c>
      <c r="R3194" s="142">
        <f>Q3194*H3194</f>
        <v>0</v>
      </c>
      <c r="S3194" s="142">
        <v>0</v>
      </c>
      <c r="T3194" s="143">
        <f>S3194*H3194</f>
        <v>0</v>
      </c>
      <c r="AR3194" s="144" t="s">
        <v>938</v>
      </c>
      <c r="AT3194" s="144" t="s">
        <v>215</v>
      </c>
      <c r="AU3194" s="144" t="s">
        <v>79</v>
      </c>
      <c r="AY3194" s="19" t="s">
        <v>212</v>
      </c>
      <c r="BE3194" s="145">
        <f>IF(N3194="základní",J3194,0)</f>
        <v>0</v>
      </c>
      <c r="BF3194" s="145">
        <f>IF(N3194="snížená",J3194,0)</f>
        <v>0</v>
      </c>
      <c r="BG3194" s="145">
        <f>IF(N3194="zákl. přenesená",J3194,0)</f>
        <v>0</v>
      </c>
      <c r="BH3194" s="145">
        <f>IF(N3194="sníž. přenesená",J3194,0)</f>
        <v>0</v>
      </c>
      <c r="BI3194" s="145">
        <f>IF(N3194="nulová",J3194,0)</f>
        <v>0</v>
      </c>
      <c r="BJ3194" s="19" t="s">
        <v>77</v>
      </c>
      <c r="BK3194" s="145">
        <f>ROUND(I3194*H3194,2)</f>
        <v>0</v>
      </c>
      <c r="BL3194" s="19" t="s">
        <v>938</v>
      </c>
      <c r="BM3194" s="144" t="s">
        <v>5416</v>
      </c>
    </row>
    <row r="3195" spans="2:65" s="1" customFormat="1" ht="39">
      <c r="B3195" s="34"/>
      <c r="D3195" s="150" t="s">
        <v>224</v>
      </c>
      <c r="F3195" s="151" t="s">
        <v>5400</v>
      </c>
      <c r="I3195" s="148"/>
      <c r="L3195" s="34"/>
      <c r="M3195" s="149"/>
      <c r="T3195" s="55"/>
      <c r="AT3195" s="19" t="s">
        <v>224</v>
      </c>
      <c r="AU3195" s="19" t="s">
        <v>79</v>
      </c>
    </row>
    <row r="3196" spans="2:65" s="14" customFormat="1">
      <c r="B3196" s="170"/>
      <c r="D3196" s="150" t="s">
        <v>226</v>
      </c>
      <c r="E3196" s="171" t="s">
        <v>19</v>
      </c>
      <c r="F3196" s="172" t="s">
        <v>5417</v>
      </c>
      <c r="H3196" s="171" t="s">
        <v>19</v>
      </c>
      <c r="I3196" s="173"/>
      <c r="L3196" s="170"/>
      <c r="M3196" s="174"/>
      <c r="T3196" s="175"/>
      <c r="AT3196" s="171" t="s">
        <v>226</v>
      </c>
      <c r="AU3196" s="171" t="s">
        <v>79</v>
      </c>
      <c r="AV3196" s="14" t="s">
        <v>77</v>
      </c>
      <c r="AW3196" s="14" t="s">
        <v>31</v>
      </c>
      <c r="AX3196" s="14" t="s">
        <v>69</v>
      </c>
      <c r="AY3196" s="171" t="s">
        <v>212</v>
      </c>
    </row>
    <row r="3197" spans="2:65" s="12" customFormat="1">
      <c r="B3197" s="152"/>
      <c r="D3197" s="150" t="s">
        <v>226</v>
      </c>
      <c r="E3197" s="153" t="s">
        <v>19</v>
      </c>
      <c r="F3197" s="154" t="s">
        <v>5418</v>
      </c>
      <c r="H3197" s="155">
        <v>6</v>
      </c>
      <c r="I3197" s="156"/>
      <c r="L3197" s="152"/>
      <c r="M3197" s="157"/>
      <c r="T3197" s="158"/>
      <c r="AT3197" s="153" t="s">
        <v>226</v>
      </c>
      <c r="AU3197" s="153" t="s">
        <v>79</v>
      </c>
      <c r="AV3197" s="12" t="s">
        <v>79</v>
      </c>
      <c r="AW3197" s="12" t="s">
        <v>31</v>
      </c>
      <c r="AX3197" s="12" t="s">
        <v>69</v>
      </c>
      <c r="AY3197" s="153" t="s">
        <v>212</v>
      </c>
    </row>
    <row r="3198" spans="2:65" s="13" customFormat="1">
      <c r="B3198" s="159"/>
      <c r="D3198" s="150" t="s">
        <v>226</v>
      </c>
      <c r="E3198" s="160" t="s">
        <v>19</v>
      </c>
      <c r="F3198" s="161" t="s">
        <v>228</v>
      </c>
      <c r="H3198" s="162">
        <v>6</v>
      </c>
      <c r="I3198" s="163"/>
      <c r="L3198" s="159"/>
      <c r="M3198" s="164"/>
      <c r="T3198" s="165"/>
      <c r="AT3198" s="160" t="s">
        <v>226</v>
      </c>
      <c r="AU3198" s="160" t="s">
        <v>79</v>
      </c>
      <c r="AV3198" s="13" t="s">
        <v>229</v>
      </c>
      <c r="AW3198" s="13" t="s">
        <v>31</v>
      </c>
      <c r="AX3198" s="13" t="s">
        <v>77</v>
      </c>
      <c r="AY3198" s="160" t="s">
        <v>212</v>
      </c>
    </row>
    <row r="3199" spans="2:65" s="1" customFormat="1" ht="21.75" customHeight="1">
      <c r="B3199" s="34"/>
      <c r="C3199" s="133" t="s">
        <v>5419</v>
      </c>
      <c r="D3199" s="133" t="s">
        <v>215</v>
      </c>
      <c r="E3199" s="134" t="s">
        <v>5420</v>
      </c>
      <c r="F3199" s="135" t="s">
        <v>5421</v>
      </c>
      <c r="G3199" s="136" t="s">
        <v>624</v>
      </c>
      <c r="H3199" s="137">
        <v>5</v>
      </c>
      <c r="I3199" s="138"/>
      <c r="J3199" s="139">
        <f>ROUND(I3199*H3199,2)</f>
        <v>0</v>
      </c>
      <c r="K3199" s="135" t="s">
        <v>245</v>
      </c>
      <c r="L3199" s="34"/>
      <c r="M3199" s="140" t="s">
        <v>19</v>
      </c>
      <c r="N3199" s="141" t="s">
        <v>40</v>
      </c>
      <c r="P3199" s="142">
        <f>O3199*H3199</f>
        <v>0</v>
      </c>
      <c r="Q3199" s="142">
        <v>0</v>
      </c>
      <c r="R3199" s="142">
        <f>Q3199*H3199</f>
        <v>0</v>
      </c>
      <c r="S3199" s="142">
        <v>0</v>
      </c>
      <c r="T3199" s="143">
        <f>S3199*H3199</f>
        <v>0</v>
      </c>
      <c r="AR3199" s="144" t="s">
        <v>938</v>
      </c>
      <c r="AT3199" s="144" t="s">
        <v>215</v>
      </c>
      <c r="AU3199" s="144" t="s">
        <v>79</v>
      </c>
      <c r="AY3199" s="19" t="s">
        <v>212</v>
      </c>
      <c r="BE3199" s="145">
        <f>IF(N3199="základní",J3199,0)</f>
        <v>0</v>
      </c>
      <c r="BF3199" s="145">
        <f>IF(N3199="snížená",J3199,0)</f>
        <v>0</v>
      </c>
      <c r="BG3199" s="145">
        <f>IF(N3199="zákl. přenesená",J3199,0)</f>
        <v>0</v>
      </c>
      <c r="BH3199" s="145">
        <f>IF(N3199="sníž. přenesená",J3199,0)</f>
        <v>0</v>
      </c>
      <c r="BI3199" s="145">
        <f>IF(N3199="nulová",J3199,0)</f>
        <v>0</v>
      </c>
      <c r="BJ3199" s="19" t="s">
        <v>77</v>
      </c>
      <c r="BK3199" s="145">
        <f>ROUND(I3199*H3199,2)</f>
        <v>0</v>
      </c>
      <c r="BL3199" s="19" t="s">
        <v>938</v>
      </c>
      <c r="BM3199" s="144" t="s">
        <v>5422</v>
      </c>
    </row>
    <row r="3200" spans="2:65" s="1" customFormat="1" ht="39">
      <c r="B3200" s="34"/>
      <c r="D3200" s="150" t="s">
        <v>224</v>
      </c>
      <c r="F3200" s="151" t="s">
        <v>5400</v>
      </c>
      <c r="I3200" s="148"/>
      <c r="L3200" s="34"/>
      <c r="M3200" s="149"/>
      <c r="T3200" s="55"/>
      <c r="AT3200" s="19" t="s">
        <v>224</v>
      </c>
      <c r="AU3200" s="19" t="s">
        <v>79</v>
      </c>
    </row>
    <row r="3201" spans="2:65" s="14" customFormat="1">
      <c r="B3201" s="170"/>
      <c r="D3201" s="150" t="s">
        <v>226</v>
      </c>
      <c r="E3201" s="171" t="s">
        <v>19</v>
      </c>
      <c r="F3201" s="172" t="s">
        <v>5423</v>
      </c>
      <c r="H3201" s="171" t="s">
        <v>19</v>
      </c>
      <c r="I3201" s="173"/>
      <c r="L3201" s="170"/>
      <c r="M3201" s="174"/>
      <c r="T3201" s="175"/>
      <c r="AT3201" s="171" t="s">
        <v>226</v>
      </c>
      <c r="AU3201" s="171" t="s">
        <v>79</v>
      </c>
      <c r="AV3201" s="14" t="s">
        <v>77</v>
      </c>
      <c r="AW3201" s="14" t="s">
        <v>31</v>
      </c>
      <c r="AX3201" s="14" t="s">
        <v>69</v>
      </c>
      <c r="AY3201" s="171" t="s">
        <v>212</v>
      </c>
    </row>
    <row r="3202" spans="2:65" s="12" customFormat="1">
      <c r="B3202" s="152"/>
      <c r="D3202" s="150" t="s">
        <v>226</v>
      </c>
      <c r="E3202" s="153" t="s">
        <v>19</v>
      </c>
      <c r="F3202" s="154" t="s">
        <v>5424</v>
      </c>
      <c r="H3202" s="155">
        <v>5</v>
      </c>
      <c r="I3202" s="156"/>
      <c r="L3202" s="152"/>
      <c r="M3202" s="157"/>
      <c r="T3202" s="158"/>
      <c r="AT3202" s="153" t="s">
        <v>226</v>
      </c>
      <c r="AU3202" s="153" t="s">
        <v>79</v>
      </c>
      <c r="AV3202" s="12" t="s">
        <v>79</v>
      </c>
      <c r="AW3202" s="12" t="s">
        <v>31</v>
      </c>
      <c r="AX3202" s="12" t="s">
        <v>69</v>
      </c>
      <c r="AY3202" s="153" t="s">
        <v>212</v>
      </c>
    </row>
    <row r="3203" spans="2:65" s="13" customFormat="1">
      <c r="B3203" s="159"/>
      <c r="D3203" s="150" t="s">
        <v>226</v>
      </c>
      <c r="E3203" s="160" t="s">
        <v>19</v>
      </c>
      <c r="F3203" s="161" t="s">
        <v>228</v>
      </c>
      <c r="H3203" s="162">
        <v>5</v>
      </c>
      <c r="I3203" s="163"/>
      <c r="L3203" s="159"/>
      <c r="M3203" s="164"/>
      <c r="T3203" s="165"/>
      <c r="AT3203" s="160" t="s">
        <v>226</v>
      </c>
      <c r="AU3203" s="160" t="s">
        <v>79</v>
      </c>
      <c r="AV3203" s="13" t="s">
        <v>229</v>
      </c>
      <c r="AW3203" s="13" t="s">
        <v>31</v>
      </c>
      <c r="AX3203" s="13" t="s">
        <v>77</v>
      </c>
      <c r="AY3203" s="160" t="s">
        <v>212</v>
      </c>
    </row>
    <row r="3204" spans="2:65" s="1" customFormat="1" ht="21.75" customHeight="1">
      <c r="B3204" s="34"/>
      <c r="C3204" s="133" t="s">
        <v>5425</v>
      </c>
      <c r="D3204" s="133" t="s">
        <v>215</v>
      </c>
      <c r="E3204" s="134" t="s">
        <v>5426</v>
      </c>
      <c r="F3204" s="135" t="s">
        <v>5427</v>
      </c>
      <c r="G3204" s="136" t="s">
        <v>624</v>
      </c>
      <c r="H3204" s="137">
        <v>5</v>
      </c>
      <c r="I3204" s="138"/>
      <c r="J3204" s="139">
        <f>ROUND(I3204*H3204,2)</f>
        <v>0</v>
      </c>
      <c r="K3204" s="135" t="s">
        <v>245</v>
      </c>
      <c r="L3204" s="34"/>
      <c r="M3204" s="140" t="s">
        <v>19</v>
      </c>
      <c r="N3204" s="141" t="s">
        <v>40</v>
      </c>
      <c r="P3204" s="142">
        <f>O3204*H3204</f>
        <v>0</v>
      </c>
      <c r="Q3204" s="142">
        <v>0</v>
      </c>
      <c r="R3204" s="142">
        <f>Q3204*H3204</f>
        <v>0</v>
      </c>
      <c r="S3204" s="142">
        <v>0</v>
      </c>
      <c r="T3204" s="143">
        <f>S3204*H3204</f>
        <v>0</v>
      </c>
      <c r="AR3204" s="144" t="s">
        <v>938</v>
      </c>
      <c r="AT3204" s="144" t="s">
        <v>215</v>
      </c>
      <c r="AU3204" s="144" t="s">
        <v>79</v>
      </c>
      <c r="AY3204" s="19" t="s">
        <v>212</v>
      </c>
      <c r="BE3204" s="145">
        <f>IF(N3204="základní",J3204,0)</f>
        <v>0</v>
      </c>
      <c r="BF3204" s="145">
        <f>IF(N3204="snížená",J3204,0)</f>
        <v>0</v>
      </c>
      <c r="BG3204" s="145">
        <f>IF(N3204="zákl. přenesená",J3204,0)</f>
        <v>0</v>
      </c>
      <c r="BH3204" s="145">
        <f>IF(N3204="sníž. přenesená",J3204,0)</f>
        <v>0</v>
      </c>
      <c r="BI3204" s="145">
        <f>IF(N3204="nulová",J3204,0)</f>
        <v>0</v>
      </c>
      <c r="BJ3204" s="19" t="s">
        <v>77</v>
      </c>
      <c r="BK3204" s="145">
        <f>ROUND(I3204*H3204,2)</f>
        <v>0</v>
      </c>
      <c r="BL3204" s="19" t="s">
        <v>938</v>
      </c>
      <c r="BM3204" s="144" t="s">
        <v>5428</v>
      </c>
    </row>
    <row r="3205" spans="2:65" s="1" customFormat="1" ht="39">
      <c r="B3205" s="34"/>
      <c r="D3205" s="150" t="s">
        <v>224</v>
      </c>
      <c r="F3205" s="151" t="s">
        <v>5400</v>
      </c>
      <c r="I3205" s="148"/>
      <c r="L3205" s="34"/>
      <c r="M3205" s="149"/>
      <c r="T3205" s="55"/>
      <c r="AT3205" s="19" t="s">
        <v>224</v>
      </c>
      <c r="AU3205" s="19" t="s">
        <v>79</v>
      </c>
    </row>
    <row r="3206" spans="2:65" s="14" customFormat="1">
      <c r="B3206" s="170"/>
      <c r="D3206" s="150" t="s">
        <v>226</v>
      </c>
      <c r="E3206" s="171" t="s">
        <v>19</v>
      </c>
      <c r="F3206" s="172" t="s">
        <v>5429</v>
      </c>
      <c r="H3206" s="171" t="s">
        <v>19</v>
      </c>
      <c r="I3206" s="173"/>
      <c r="L3206" s="170"/>
      <c r="M3206" s="174"/>
      <c r="T3206" s="175"/>
      <c r="AT3206" s="171" t="s">
        <v>226</v>
      </c>
      <c r="AU3206" s="171" t="s">
        <v>79</v>
      </c>
      <c r="AV3206" s="14" t="s">
        <v>77</v>
      </c>
      <c r="AW3206" s="14" t="s">
        <v>31</v>
      </c>
      <c r="AX3206" s="14" t="s">
        <v>69</v>
      </c>
      <c r="AY3206" s="171" t="s">
        <v>212</v>
      </c>
    </row>
    <row r="3207" spans="2:65" s="12" customFormat="1">
      <c r="B3207" s="152"/>
      <c r="D3207" s="150" t="s">
        <v>226</v>
      </c>
      <c r="E3207" s="153" t="s">
        <v>19</v>
      </c>
      <c r="F3207" s="154" t="s">
        <v>5424</v>
      </c>
      <c r="H3207" s="155">
        <v>5</v>
      </c>
      <c r="I3207" s="156"/>
      <c r="L3207" s="152"/>
      <c r="M3207" s="157"/>
      <c r="T3207" s="158"/>
      <c r="AT3207" s="153" t="s">
        <v>226</v>
      </c>
      <c r="AU3207" s="153" t="s">
        <v>79</v>
      </c>
      <c r="AV3207" s="12" t="s">
        <v>79</v>
      </c>
      <c r="AW3207" s="12" t="s">
        <v>31</v>
      </c>
      <c r="AX3207" s="12" t="s">
        <v>69</v>
      </c>
      <c r="AY3207" s="153" t="s">
        <v>212</v>
      </c>
    </row>
    <row r="3208" spans="2:65" s="13" customFormat="1">
      <c r="B3208" s="159"/>
      <c r="D3208" s="150" t="s">
        <v>226</v>
      </c>
      <c r="E3208" s="160" t="s">
        <v>19</v>
      </c>
      <c r="F3208" s="161" t="s">
        <v>228</v>
      </c>
      <c r="H3208" s="162">
        <v>5</v>
      </c>
      <c r="I3208" s="163"/>
      <c r="L3208" s="159"/>
      <c r="M3208" s="164"/>
      <c r="T3208" s="165"/>
      <c r="AT3208" s="160" t="s">
        <v>226</v>
      </c>
      <c r="AU3208" s="160" t="s">
        <v>79</v>
      </c>
      <c r="AV3208" s="13" t="s">
        <v>229</v>
      </c>
      <c r="AW3208" s="13" t="s">
        <v>31</v>
      </c>
      <c r="AX3208" s="13" t="s">
        <v>77</v>
      </c>
      <c r="AY3208" s="160" t="s">
        <v>212</v>
      </c>
    </row>
    <row r="3209" spans="2:65" s="11" customFormat="1" ht="25.9" customHeight="1">
      <c r="B3209" s="121"/>
      <c r="D3209" s="122" t="s">
        <v>68</v>
      </c>
      <c r="E3209" s="123" t="s">
        <v>2630</v>
      </c>
      <c r="F3209" s="123" t="s">
        <v>2631</v>
      </c>
      <c r="I3209" s="124"/>
      <c r="J3209" s="125">
        <f>BK3209</f>
        <v>0</v>
      </c>
      <c r="L3209" s="121"/>
      <c r="M3209" s="126"/>
      <c r="P3209" s="127">
        <f>SUM(P3210:P3267)</f>
        <v>0</v>
      </c>
      <c r="R3209" s="127">
        <f>SUM(R3210:R3267)</f>
        <v>0</v>
      </c>
      <c r="T3209" s="128">
        <f>SUM(T3210:T3267)</f>
        <v>0</v>
      </c>
      <c r="AR3209" s="122" t="s">
        <v>229</v>
      </c>
      <c r="AT3209" s="129" t="s">
        <v>68</v>
      </c>
      <c r="AU3209" s="129" t="s">
        <v>69</v>
      </c>
      <c r="AY3209" s="122" t="s">
        <v>212</v>
      </c>
      <c r="BK3209" s="130">
        <f>SUM(BK3210:BK3267)</f>
        <v>0</v>
      </c>
    </row>
    <row r="3210" spans="2:65" s="1" customFormat="1" ht="16.5" customHeight="1">
      <c r="B3210" s="34"/>
      <c r="C3210" s="133" t="s">
        <v>5430</v>
      </c>
      <c r="D3210" s="133" t="s">
        <v>215</v>
      </c>
      <c r="E3210" s="134" t="s">
        <v>2633</v>
      </c>
      <c r="F3210" s="135" t="s">
        <v>2634</v>
      </c>
      <c r="G3210" s="136" t="s">
        <v>408</v>
      </c>
      <c r="H3210" s="137">
        <v>30</v>
      </c>
      <c r="I3210" s="138"/>
      <c r="J3210" s="139">
        <f>ROUND(I3210*H3210,2)</f>
        <v>0</v>
      </c>
      <c r="K3210" s="135" t="s">
        <v>219</v>
      </c>
      <c r="L3210" s="34"/>
      <c r="M3210" s="140" t="s">
        <v>19</v>
      </c>
      <c r="N3210" s="141" t="s">
        <v>40</v>
      </c>
      <c r="P3210" s="142">
        <f>O3210*H3210</f>
        <v>0</v>
      </c>
      <c r="Q3210" s="142">
        <v>0</v>
      </c>
      <c r="R3210" s="142">
        <f>Q3210*H3210</f>
        <v>0</v>
      </c>
      <c r="S3210" s="142">
        <v>0</v>
      </c>
      <c r="T3210" s="143">
        <f>S3210*H3210</f>
        <v>0</v>
      </c>
      <c r="AR3210" s="144" t="s">
        <v>2635</v>
      </c>
      <c r="AT3210" s="144" t="s">
        <v>215</v>
      </c>
      <c r="AU3210" s="144" t="s">
        <v>77</v>
      </c>
      <c r="AY3210" s="19" t="s">
        <v>212</v>
      </c>
      <c r="BE3210" s="145">
        <f>IF(N3210="základní",J3210,0)</f>
        <v>0</v>
      </c>
      <c r="BF3210" s="145">
        <f>IF(N3210="snížená",J3210,0)</f>
        <v>0</v>
      </c>
      <c r="BG3210" s="145">
        <f>IF(N3210="zákl. přenesená",J3210,0)</f>
        <v>0</v>
      </c>
      <c r="BH3210" s="145">
        <f>IF(N3210="sníž. přenesená",J3210,0)</f>
        <v>0</v>
      </c>
      <c r="BI3210" s="145">
        <f>IF(N3210="nulová",J3210,0)</f>
        <v>0</v>
      </c>
      <c r="BJ3210" s="19" t="s">
        <v>77</v>
      </c>
      <c r="BK3210" s="145">
        <f>ROUND(I3210*H3210,2)</f>
        <v>0</v>
      </c>
      <c r="BL3210" s="19" t="s">
        <v>2635</v>
      </c>
      <c r="BM3210" s="144" t="s">
        <v>5431</v>
      </c>
    </row>
    <row r="3211" spans="2:65" s="1" customFormat="1">
      <c r="B3211" s="34"/>
      <c r="D3211" s="146" t="s">
        <v>222</v>
      </c>
      <c r="F3211" s="147" t="s">
        <v>2637</v>
      </c>
      <c r="I3211" s="148"/>
      <c r="L3211" s="34"/>
      <c r="M3211" s="149"/>
      <c r="T3211" s="55"/>
      <c r="AT3211" s="19" t="s">
        <v>222</v>
      </c>
      <c r="AU3211" s="19" t="s">
        <v>77</v>
      </c>
    </row>
    <row r="3212" spans="2:65" s="12" customFormat="1" ht="22.5">
      <c r="B3212" s="152"/>
      <c r="D3212" s="150" t="s">
        <v>226</v>
      </c>
      <c r="E3212" s="153" t="s">
        <v>19</v>
      </c>
      <c r="F3212" s="154" t="s">
        <v>2638</v>
      </c>
      <c r="H3212" s="155">
        <v>30</v>
      </c>
      <c r="I3212" s="156"/>
      <c r="L3212" s="152"/>
      <c r="M3212" s="157"/>
      <c r="T3212" s="158"/>
      <c r="AT3212" s="153" t="s">
        <v>226</v>
      </c>
      <c r="AU3212" s="153" t="s">
        <v>77</v>
      </c>
      <c r="AV3212" s="12" t="s">
        <v>79</v>
      </c>
      <c r="AW3212" s="12" t="s">
        <v>31</v>
      </c>
      <c r="AX3212" s="12" t="s">
        <v>69</v>
      </c>
      <c r="AY3212" s="153" t="s">
        <v>212</v>
      </c>
    </row>
    <row r="3213" spans="2:65" s="13" customFormat="1">
      <c r="B3213" s="159"/>
      <c r="D3213" s="150" t="s">
        <v>226</v>
      </c>
      <c r="E3213" s="160" t="s">
        <v>19</v>
      </c>
      <c r="F3213" s="161" t="s">
        <v>228</v>
      </c>
      <c r="H3213" s="162">
        <v>30</v>
      </c>
      <c r="I3213" s="163"/>
      <c r="L3213" s="159"/>
      <c r="M3213" s="164"/>
      <c r="T3213" s="165"/>
      <c r="AT3213" s="160" t="s">
        <v>226</v>
      </c>
      <c r="AU3213" s="160" t="s">
        <v>77</v>
      </c>
      <c r="AV3213" s="13" t="s">
        <v>229</v>
      </c>
      <c r="AW3213" s="13" t="s">
        <v>31</v>
      </c>
      <c r="AX3213" s="13" t="s">
        <v>77</v>
      </c>
      <c r="AY3213" s="160" t="s">
        <v>212</v>
      </c>
    </row>
    <row r="3214" spans="2:65" s="14" customFormat="1">
      <c r="B3214" s="170"/>
      <c r="D3214" s="150" t="s">
        <v>226</v>
      </c>
      <c r="E3214" s="171" t="s">
        <v>19</v>
      </c>
      <c r="F3214" s="172" t="s">
        <v>2639</v>
      </c>
      <c r="H3214" s="171" t="s">
        <v>19</v>
      </c>
      <c r="I3214" s="173"/>
      <c r="L3214" s="170"/>
      <c r="M3214" s="174"/>
      <c r="T3214" s="175"/>
      <c r="AT3214" s="171" t="s">
        <v>226</v>
      </c>
      <c r="AU3214" s="171" t="s">
        <v>77</v>
      </c>
      <c r="AV3214" s="14" t="s">
        <v>77</v>
      </c>
      <c r="AW3214" s="14" t="s">
        <v>31</v>
      </c>
      <c r="AX3214" s="14" t="s">
        <v>69</v>
      </c>
      <c r="AY3214" s="171" t="s">
        <v>212</v>
      </c>
    </row>
    <row r="3215" spans="2:65" s="1" customFormat="1" ht="16.5" customHeight="1">
      <c r="B3215" s="34"/>
      <c r="C3215" s="133" t="s">
        <v>5432</v>
      </c>
      <c r="D3215" s="133" t="s">
        <v>215</v>
      </c>
      <c r="E3215" s="134" t="s">
        <v>5433</v>
      </c>
      <c r="F3215" s="135" t="s">
        <v>5434</v>
      </c>
      <c r="G3215" s="136" t="s">
        <v>408</v>
      </c>
      <c r="H3215" s="137">
        <v>20</v>
      </c>
      <c r="I3215" s="138"/>
      <c r="J3215" s="139">
        <f>ROUND(I3215*H3215,2)</f>
        <v>0</v>
      </c>
      <c r="K3215" s="135" t="s">
        <v>219</v>
      </c>
      <c r="L3215" s="34"/>
      <c r="M3215" s="140" t="s">
        <v>19</v>
      </c>
      <c r="N3215" s="141" t="s">
        <v>40</v>
      </c>
      <c r="P3215" s="142">
        <f>O3215*H3215</f>
        <v>0</v>
      </c>
      <c r="Q3215" s="142">
        <v>0</v>
      </c>
      <c r="R3215" s="142">
        <f>Q3215*H3215</f>
        <v>0</v>
      </c>
      <c r="S3215" s="142">
        <v>0</v>
      </c>
      <c r="T3215" s="143">
        <f>S3215*H3215</f>
        <v>0</v>
      </c>
      <c r="AR3215" s="144" t="s">
        <v>2635</v>
      </c>
      <c r="AT3215" s="144" t="s">
        <v>215</v>
      </c>
      <c r="AU3215" s="144" t="s">
        <v>77</v>
      </c>
      <c r="AY3215" s="19" t="s">
        <v>212</v>
      </c>
      <c r="BE3215" s="145">
        <f>IF(N3215="základní",J3215,0)</f>
        <v>0</v>
      </c>
      <c r="BF3215" s="145">
        <f>IF(N3215="snížená",J3215,0)</f>
        <v>0</v>
      </c>
      <c r="BG3215" s="145">
        <f>IF(N3215="zákl. přenesená",J3215,0)</f>
        <v>0</v>
      </c>
      <c r="BH3215" s="145">
        <f>IF(N3215="sníž. přenesená",J3215,0)</f>
        <v>0</v>
      </c>
      <c r="BI3215" s="145">
        <f>IF(N3215="nulová",J3215,0)</f>
        <v>0</v>
      </c>
      <c r="BJ3215" s="19" t="s">
        <v>77</v>
      </c>
      <c r="BK3215" s="145">
        <f>ROUND(I3215*H3215,2)</f>
        <v>0</v>
      </c>
      <c r="BL3215" s="19" t="s">
        <v>2635</v>
      </c>
      <c r="BM3215" s="144" t="s">
        <v>5435</v>
      </c>
    </row>
    <row r="3216" spans="2:65" s="1" customFormat="1">
      <c r="B3216" s="34"/>
      <c r="D3216" s="146" t="s">
        <v>222</v>
      </c>
      <c r="F3216" s="147" t="s">
        <v>5436</v>
      </c>
      <c r="I3216" s="148"/>
      <c r="L3216" s="34"/>
      <c r="M3216" s="149"/>
      <c r="T3216" s="55"/>
      <c r="AT3216" s="19" t="s">
        <v>222</v>
      </c>
      <c r="AU3216" s="19" t="s">
        <v>77</v>
      </c>
    </row>
    <row r="3217" spans="2:65" s="14" customFormat="1" ht="22.5">
      <c r="B3217" s="170"/>
      <c r="D3217" s="150" t="s">
        <v>226</v>
      </c>
      <c r="E3217" s="171" t="s">
        <v>19</v>
      </c>
      <c r="F3217" s="172" t="s">
        <v>5437</v>
      </c>
      <c r="H3217" s="171" t="s">
        <v>19</v>
      </c>
      <c r="I3217" s="173"/>
      <c r="L3217" s="170"/>
      <c r="M3217" s="174"/>
      <c r="T3217" s="175"/>
      <c r="AT3217" s="171" t="s">
        <v>226</v>
      </c>
      <c r="AU3217" s="171" t="s">
        <v>77</v>
      </c>
      <c r="AV3217" s="14" t="s">
        <v>77</v>
      </c>
      <c r="AW3217" s="14" t="s">
        <v>31</v>
      </c>
      <c r="AX3217" s="14" t="s">
        <v>69</v>
      </c>
      <c r="AY3217" s="171" t="s">
        <v>212</v>
      </c>
    </row>
    <row r="3218" spans="2:65" s="12" customFormat="1">
      <c r="B3218" s="152"/>
      <c r="D3218" s="150" t="s">
        <v>226</v>
      </c>
      <c r="E3218" s="153" t="s">
        <v>19</v>
      </c>
      <c r="F3218" s="154" t="s">
        <v>5438</v>
      </c>
      <c r="H3218" s="155">
        <v>20</v>
      </c>
      <c r="I3218" s="156"/>
      <c r="L3218" s="152"/>
      <c r="M3218" s="157"/>
      <c r="T3218" s="158"/>
      <c r="AT3218" s="153" t="s">
        <v>226</v>
      </c>
      <c r="AU3218" s="153" t="s">
        <v>77</v>
      </c>
      <c r="AV3218" s="12" t="s">
        <v>79</v>
      </c>
      <c r="AW3218" s="12" t="s">
        <v>31</v>
      </c>
      <c r="AX3218" s="12" t="s">
        <v>69</v>
      </c>
      <c r="AY3218" s="153" t="s">
        <v>212</v>
      </c>
    </row>
    <row r="3219" spans="2:65" s="13" customFormat="1">
      <c r="B3219" s="159"/>
      <c r="D3219" s="150" t="s">
        <v>226</v>
      </c>
      <c r="E3219" s="160" t="s">
        <v>19</v>
      </c>
      <c r="F3219" s="161" t="s">
        <v>228</v>
      </c>
      <c r="H3219" s="162">
        <v>20</v>
      </c>
      <c r="I3219" s="163"/>
      <c r="L3219" s="159"/>
      <c r="M3219" s="164"/>
      <c r="T3219" s="165"/>
      <c r="AT3219" s="160" t="s">
        <v>226</v>
      </c>
      <c r="AU3219" s="160" t="s">
        <v>77</v>
      </c>
      <c r="AV3219" s="13" t="s">
        <v>229</v>
      </c>
      <c r="AW3219" s="13" t="s">
        <v>31</v>
      </c>
      <c r="AX3219" s="13" t="s">
        <v>77</v>
      </c>
      <c r="AY3219" s="160" t="s">
        <v>212</v>
      </c>
    </row>
    <row r="3220" spans="2:65" s="14" customFormat="1">
      <c r="B3220" s="170"/>
      <c r="D3220" s="150" t="s">
        <v>226</v>
      </c>
      <c r="E3220" s="171" t="s">
        <v>19</v>
      </c>
      <c r="F3220" s="172" t="s">
        <v>2639</v>
      </c>
      <c r="H3220" s="171" t="s">
        <v>19</v>
      </c>
      <c r="I3220" s="173"/>
      <c r="L3220" s="170"/>
      <c r="M3220" s="174"/>
      <c r="T3220" s="175"/>
      <c r="AT3220" s="171" t="s">
        <v>226</v>
      </c>
      <c r="AU3220" s="171" t="s">
        <v>77</v>
      </c>
      <c r="AV3220" s="14" t="s">
        <v>77</v>
      </c>
      <c r="AW3220" s="14" t="s">
        <v>31</v>
      </c>
      <c r="AX3220" s="14" t="s">
        <v>69</v>
      </c>
      <c r="AY3220" s="171" t="s">
        <v>212</v>
      </c>
    </row>
    <row r="3221" spans="2:65" s="1" customFormat="1" ht="16.5" customHeight="1">
      <c r="B3221" s="34"/>
      <c r="C3221" s="133" t="s">
        <v>5439</v>
      </c>
      <c r="D3221" s="133" t="s">
        <v>215</v>
      </c>
      <c r="E3221" s="134" t="s">
        <v>5440</v>
      </c>
      <c r="F3221" s="135" t="s">
        <v>5441</v>
      </c>
      <c r="G3221" s="136" t="s">
        <v>408</v>
      </c>
      <c r="H3221" s="137">
        <v>10</v>
      </c>
      <c r="I3221" s="138"/>
      <c r="J3221" s="139">
        <f>ROUND(I3221*H3221,2)</f>
        <v>0</v>
      </c>
      <c r="K3221" s="135" t="s">
        <v>219</v>
      </c>
      <c r="L3221" s="34"/>
      <c r="M3221" s="140" t="s">
        <v>19</v>
      </c>
      <c r="N3221" s="141" t="s">
        <v>40</v>
      </c>
      <c r="P3221" s="142">
        <f>O3221*H3221</f>
        <v>0</v>
      </c>
      <c r="Q3221" s="142">
        <v>0</v>
      </c>
      <c r="R3221" s="142">
        <f>Q3221*H3221</f>
        <v>0</v>
      </c>
      <c r="S3221" s="142">
        <v>0</v>
      </c>
      <c r="T3221" s="143">
        <f>S3221*H3221</f>
        <v>0</v>
      </c>
      <c r="AR3221" s="144" t="s">
        <v>2635</v>
      </c>
      <c r="AT3221" s="144" t="s">
        <v>215</v>
      </c>
      <c r="AU3221" s="144" t="s">
        <v>77</v>
      </c>
      <c r="AY3221" s="19" t="s">
        <v>212</v>
      </c>
      <c r="BE3221" s="145">
        <f>IF(N3221="základní",J3221,0)</f>
        <v>0</v>
      </c>
      <c r="BF3221" s="145">
        <f>IF(N3221="snížená",J3221,0)</f>
        <v>0</v>
      </c>
      <c r="BG3221" s="145">
        <f>IF(N3221="zákl. přenesená",J3221,0)</f>
        <v>0</v>
      </c>
      <c r="BH3221" s="145">
        <f>IF(N3221="sníž. přenesená",J3221,0)</f>
        <v>0</v>
      </c>
      <c r="BI3221" s="145">
        <f>IF(N3221="nulová",J3221,0)</f>
        <v>0</v>
      </c>
      <c r="BJ3221" s="19" t="s">
        <v>77</v>
      </c>
      <c r="BK3221" s="145">
        <f>ROUND(I3221*H3221,2)</f>
        <v>0</v>
      </c>
      <c r="BL3221" s="19" t="s">
        <v>2635</v>
      </c>
      <c r="BM3221" s="144" t="s">
        <v>5442</v>
      </c>
    </row>
    <row r="3222" spans="2:65" s="1" customFormat="1">
      <c r="B3222" s="34"/>
      <c r="D3222" s="146" t="s">
        <v>222</v>
      </c>
      <c r="F3222" s="147" t="s">
        <v>5443</v>
      </c>
      <c r="I3222" s="148"/>
      <c r="L3222" s="34"/>
      <c r="M3222" s="149"/>
      <c r="T3222" s="55"/>
      <c r="AT3222" s="19" t="s">
        <v>222</v>
      </c>
      <c r="AU3222" s="19" t="s">
        <v>77</v>
      </c>
    </row>
    <row r="3223" spans="2:65" s="14" customFormat="1" ht="22.5">
      <c r="B3223" s="170"/>
      <c r="D3223" s="150" t="s">
        <v>226</v>
      </c>
      <c r="E3223" s="171" t="s">
        <v>19</v>
      </c>
      <c r="F3223" s="172" t="s">
        <v>5444</v>
      </c>
      <c r="H3223" s="171" t="s">
        <v>19</v>
      </c>
      <c r="I3223" s="173"/>
      <c r="L3223" s="170"/>
      <c r="M3223" s="174"/>
      <c r="T3223" s="175"/>
      <c r="AT3223" s="171" t="s">
        <v>226</v>
      </c>
      <c r="AU3223" s="171" t="s">
        <v>77</v>
      </c>
      <c r="AV3223" s="14" t="s">
        <v>77</v>
      </c>
      <c r="AW3223" s="14" t="s">
        <v>31</v>
      </c>
      <c r="AX3223" s="14" t="s">
        <v>69</v>
      </c>
      <c r="AY3223" s="171" t="s">
        <v>212</v>
      </c>
    </row>
    <row r="3224" spans="2:65" s="12" customFormat="1">
      <c r="B3224" s="152"/>
      <c r="D3224" s="150" t="s">
        <v>226</v>
      </c>
      <c r="E3224" s="153" t="s">
        <v>19</v>
      </c>
      <c r="F3224" s="154" t="s">
        <v>5445</v>
      </c>
      <c r="H3224" s="155">
        <v>10</v>
      </c>
      <c r="I3224" s="156"/>
      <c r="L3224" s="152"/>
      <c r="M3224" s="157"/>
      <c r="T3224" s="158"/>
      <c r="AT3224" s="153" t="s">
        <v>226</v>
      </c>
      <c r="AU3224" s="153" t="s">
        <v>77</v>
      </c>
      <c r="AV3224" s="12" t="s">
        <v>79</v>
      </c>
      <c r="AW3224" s="12" t="s">
        <v>31</v>
      </c>
      <c r="AX3224" s="12" t="s">
        <v>69</v>
      </c>
      <c r="AY3224" s="153" t="s">
        <v>212</v>
      </c>
    </row>
    <row r="3225" spans="2:65" s="13" customFormat="1">
      <c r="B3225" s="159"/>
      <c r="D3225" s="150" t="s">
        <v>226</v>
      </c>
      <c r="E3225" s="160" t="s">
        <v>19</v>
      </c>
      <c r="F3225" s="161" t="s">
        <v>228</v>
      </c>
      <c r="H3225" s="162">
        <v>10</v>
      </c>
      <c r="I3225" s="163"/>
      <c r="L3225" s="159"/>
      <c r="M3225" s="164"/>
      <c r="T3225" s="165"/>
      <c r="AT3225" s="160" t="s">
        <v>226</v>
      </c>
      <c r="AU3225" s="160" t="s">
        <v>77</v>
      </c>
      <c r="AV3225" s="13" t="s">
        <v>229</v>
      </c>
      <c r="AW3225" s="13" t="s">
        <v>31</v>
      </c>
      <c r="AX3225" s="13" t="s">
        <v>77</v>
      </c>
      <c r="AY3225" s="160" t="s">
        <v>212</v>
      </c>
    </row>
    <row r="3226" spans="2:65" s="14" customFormat="1">
      <c r="B3226" s="170"/>
      <c r="D3226" s="150" t="s">
        <v>226</v>
      </c>
      <c r="E3226" s="171" t="s">
        <v>19</v>
      </c>
      <c r="F3226" s="172" t="s">
        <v>2639</v>
      </c>
      <c r="H3226" s="171" t="s">
        <v>19</v>
      </c>
      <c r="I3226" s="173"/>
      <c r="L3226" s="170"/>
      <c r="M3226" s="174"/>
      <c r="T3226" s="175"/>
      <c r="AT3226" s="171" t="s">
        <v>226</v>
      </c>
      <c r="AU3226" s="171" t="s">
        <v>77</v>
      </c>
      <c r="AV3226" s="14" t="s">
        <v>77</v>
      </c>
      <c r="AW3226" s="14" t="s">
        <v>31</v>
      </c>
      <c r="AX3226" s="14" t="s">
        <v>69</v>
      </c>
      <c r="AY3226" s="171" t="s">
        <v>212</v>
      </c>
    </row>
    <row r="3227" spans="2:65" s="1" customFormat="1" ht="16.5" customHeight="1">
      <c r="B3227" s="34"/>
      <c r="C3227" s="133" t="s">
        <v>5446</v>
      </c>
      <c r="D3227" s="133" t="s">
        <v>215</v>
      </c>
      <c r="E3227" s="134" t="s">
        <v>5447</v>
      </c>
      <c r="F3227" s="135" t="s">
        <v>5448</v>
      </c>
      <c r="G3227" s="136" t="s">
        <v>408</v>
      </c>
      <c r="H3227" s="137">
        <v>30</v>
      </c>
      <c r="I3227" s="138"/>
      <c r="J3227" s="139">
        <f>ROUND(I3227*H3227,2)</f>
        <v>0</v>
      </c>
      <c r="K3227" s="135" t="s">
        <v>219</v>
      </c>
      <c r="L3227" s="34"/>
      <c r="M3227" s="140" t="s">
        <v>19</v>
      </c>
      <c r="N3227" s="141" t="s">
        <v>40</v>
      </c>
      <c r="P3227" s="142">
        <f>O3227*H3227</f>
        <v>0</v>
      </c>
      <c r="Q3227" s="142">
        <v>0</v>
      </c>
      <c r="R3227" s="142">
        <f>Q3227*H3227</f>
        <v>0</v>
      </c>
      <c r="S3227" s="142">
        <v>0</v>
      </c>
      <c r="T3227" s="143">
        <f>S3227*H3227</f>
        <v>0</v>
      </c>
      <c r="AR3227" s="144" t="s">
        <v>2635</v>
      </c>
      <c r="AT3227" s="144" t="s">
        <v>215</v>
      </c>
      <c r="AU3227" s="144" t="s">
        <v>77</v>
      </c>
      <c r="AY3227" s="19" t="s">
        <v>212</v>
      </c>
      <c r="BE3227" s="145">
        <f>IF(N3227="základní",J3227,0)</f>
        <v>0</v>
      </c>
      <c r="BF3227" s="145">
        <f>IF(N3227="snížená",J3227,0)</f>
        <v>0</v>
      </c>
      <c r="BG3227" s="145">
        <f>IF(N3227="zákl. přenesená",J3227,0)</f>
        <v>0</v>
      </c>
      <c r="BH3227" s="145">
        <f>IF(N3227="sníž. přenesená",J3227,0)</f>
        <v>0</v>
      </c>
      <c r="BI3227" s="145">
        <f>IF(N3227="nulová",J3227,0)</f>
        <v>0</v>
      </c>
      <c r="BJ3227" s="19" t="s">
        <v>77</v>
      </c>
      <c r="BK3227" s="145">
        <f>ROUND(I3227*H3227,2)</f>
        <v>0</v>
      </c>
      <c r="BL3227" s="19" t="s">
        <v>2635</v>
      </c>
      <c r="BM3227" s="144" t="s">
        <v>5449</v>
      </c>
    </row>
    <row r="3228" spans="2:65" s="1" customFormat="1">
      <c r="B3228" s="34"/>
      <c r="D3228" s="146" t="s">
        <v>222</v>
      </c>
      <c r="F3228" s="147" t="s">
        <v>5450</v>
      </c>
      <c r="I3228" s="148"/>
      <c r="L3228" s="34"/>
      <c r="M3228" s="149"/>
      <c r="T3228" s="55"/>
      <c r="AT3228" s="19" t="s">
        <v>222</v>
      </c>
      <c r="AU3228" s="19" t="s">
        <v>77</v>
      </c>
    </row>
    <row r="3229" spans="2:65" s="14" customFormat="1" ht="22.5">
      <c r="B3229" s="170"/>
      <c r="D3229" s="150" t="s">
        <v>226</v>
      </c>
      <c r="E3229" s="171" t="s">
        <v>19</v>
      </c>
      <c r="F3229" s="172" t="s">
        <v>5437</v>
      </c>
      <c r="H3229" s="171" t="s">
        <v>19</v>
      </c>
      <c r="I3229" s="173"/>
      <c r="L3229" s="170"/>
      <c r="M3229" s="174"/>
      <c r="T3229" s="175"/>
      <c r="AT3229" s="171" t="s">
        <v>226</v>
      </c>
      <c r="AU3229" s="171" t="s">
        <v>77</v>
      </c>
      <c r="AV3229" s="14" t="s">
        <v>77</v>
      </c>
      <c r="AW3229" s="14" t="s">
        <v>31</v>
      </c>
      <c r="AX3229" s="14" t="s">
        <v>69</v>
      </c>
      <c r="AY3229" s="171" t="s">
        <v>212</v>
      </c>
    </row>
    <row r="3230" spans="2:65" s="12" customFormat="1">
      <c r="B3230" s="152"/>
      <c r="D3230" s="150" t="s">
        <v>226</v>
      </c>
      <c r="E3230" s="153" t="s">
        <v>19</v>
      </c>
      <c r="F3230" s="154" t="s">
        <v>5451</v>
      </c>
      <c r="H3230" s="155">
        <v>30</v>
      </c>
      <c r="I3230" s="156"/>
      <c r="L3230" s="152"/>
      <c r="M3230" s="157"/>
      <c r="T3230" s="158"/>
      <c r="AT3230" s="153" t="s">
        <v>226</v>
      </c>
      <c r="AU3230" s="153" t="s">
        <v>77</v>
      </c>
      <c r="AV3230" s="12" t="s">
        <v>79</v>
      </c>
      <c r="AW3230" s="12" t="s">
        <v>31</v>
      </c>
      <c r="AX3230" s="12" t="s">
        <v>69</v>
      </c>
      <c r="AY3230" s="153" t="s">
        <v>212</v>
      </c>
    </row>
    <row r="3231" spans="2:65" s="13" customFormat="1">
      <c r="B3231" s="159"/>
      <c r="D3231" s="150" t="s">
        <v>226</v>
      </c>
      <c r="E3231" s="160" t="s">
        <v>19</v>
      </c>
      <c r="F3231" s="161" t="s">
        <v>228</v>
      </c>
      <c r="H3231" s="162">
        <v>30</v>
      </c>
      <c r="I3231" s="163"/>
      <c r="L3231" s="159"/>
      <c r="M3231" s="164"/>
      <c r="T3231" s="165"/>
      <c r="AT3231" s="160" t="s">
        <v>226</v>
      </c>
      <c r="AU3231" s="160" t="s">
        <v>77</v>
      </c>
      <c r="AV3231" s="13" t="s">
        <v>229</v>
      </c>
      <c r="AW3231" s="13" t="s">
        <v>31</v>
      </c>
      <c r="AX3231" s="13" t="s">
        <v>77</v>
      </c>
      <c r="AY3231" s="160" t="s">
        <v>212</v>
      </c>
    </row>
    <row r="3232" spans="2:65" s="14" customFormat="1">
      <c r="B3232" s="170"/>
      <c r="D3232" s="150" t="s">
        <v>226</v>
      </c>
      <c r="E3232" s="171" t="s">
        <v>19</v>
      </c>
      <c r="F3232" s="172" t="s">
        <v>2639</v>
      </c>
      <c r="H3232" s="171" t="s">
        <v>19</v>
      </c>
      <c r="I3232" s="173"/>
      <c r="L3232" s="170"/>
      <c r="M3232" s="174"/>
      <c r="T3232" s="175"/>
      <c r="AT3232" s="171" t="s">
        <v>226</v>
      </c>
      <c r="AU3232" s="171" t="s">
        <v>77</v>
      </c>
      <c r="AV3232" s="14" t="s">
        <v>77</v>
      </c>
      <c r="AW3232" s="14" t="s">
        <v>31</v>
      </c>
      <c r="AX3232" s="14" t="s">
        <v>69</v>
      </c>
      <c r="AY3232" s="171" t="s">
        <v>212</v>
      </c>
    </row>
    <row r="3233" spans="2:65" s="1" customFormat="1" ht="16.5" customHeight="1">
      <c r="B3233" s="34"/>
      <c r="C3233" s="133" t="s">
        <v>5452</v>
      </c>
      <c r="D3233" s="133" t="s">
        <v>215</v>
      </c>
      <c r="E3233" s="134" t="s">
        <v>5453</v>
      </c>
      <c r="F3233" s="135" t="s">
        <v>5454</v>
      </c>
      <c r="G3233" s="136" t="s">
        <v>408</v>
      </c>
      <c r="H3233" s="137">
        <v>5</v>
      </c>
      <c r="I3233" s="138"/>
      <c r="J3233" s="139">
        <f>ROUND(I3233*H3233,2)</f>
        <v>0</v>
      </c>
      <c r="K3233" s="135" t="s">
        <v>219</v>
      </c>
      <c r="L3233" s="34"/>
      <c r="M3233" s="140" t="s">
        <v>19</v>
      </c>
      <c r="N3233" s="141" t="s">
        <v>40</v>
      </c>
      <c r="P3233" s="142">
        <f>O3233*H3233</f>
        <v>0</v>
      </c>
      <c r="Q3233" s="142">
        <v>0</v>
      </c>
      <c r="R3233" s="142">
        <f>Q3233*H3233</f>
        <v>0</v>
      </c>
      <c r="S3233" s="142">
        <v>0</v>
      </c>
      <c r="T3233" s="143">
        <f>S3233*H3233</f>
        <v>0</v>
      </c>
      <c r="AR3233" s="144" t="s">
        <v>2635</v>
      </c>
      <c r="AT3233" s="144" t="s">
        <v>215</v>
      </c>
      <c r="AU3233" s="144" t="s">
        <v>77</v>
      </c>
      <c r="AY3233" s="19" t="s">
        <v>212</v>
      </c>
      <c r="BE3233" s="145">
        <f>IF(N3233="základní",J3233,0)</f>
        <v>0</v>
      </c>
      <c r="BF3233" s="145">
        <f>IF(N3233="snížená",J3233,0)</f>
        <v>0</v>
      </c>
      <c r="BG3233" s="145">
        <f>IF(N3233="zákl. přenesená",J3233,0)</f>
        <v>0</v>
      </c>
      <c r="BH3233" s="145">
        <f>IF(N3233="sníž. přenesená",J3233,0)</f>
        <v>0</v>
      </c>
      <c r="BI3233" s="145">
        <f>IF(N3233="nulová",J3233,0)</f>
        <v>0</v>
      </c>
      <c r="BJ3233" s="19" t="s">
        <v>77</v>
      </c>
      <c r="BK3233" s="145">
        <f>ROUND(I3233*H3233,2)</f>
        <v>0</v>
      </c>
      <c r="BL3233" s="19" t="s">
        <v>2635</v>
      </c>
      <c r="BM3233" s="144" t="s">
        <v>5455</v>
      </c>
    </row>
    <row r="3234" spans="2:65" s="1" customFormat="1">
      <c r="B3234" s="34"/>
      <c r="D3234" s="146" t="s">
        <v>222</v>
      </c>
      <c r="F3234" s="147" t="s">
        <v>5456</v>
      </c>
      <c r="I3234" s="148"/>
      <c r="L3234" s="34"/>
      <c r="M3234" s="149"/>
      <c r="T3234" s="55"/>
      <c r="AT3234" s="19" t="s">
        <v>222</v>
      </c>
      <c r="AU3234" s="19" t="s">
        <v>77</v>
      </c>
    </row>
    <row r="3235" spans="2:65" s="14" customFormat="1" ht="22.5">
      <c r="B3235" s="170"/>
      <c r="D3235" s="150" t="s">
        <v>226</v>
      </c>
      <c r="E3235" s="171" t="s">
        <v>19</v>
      </c>
      <c r="F3235" s="172" t="s">
        <v>5437</v>
      </c>
      <c r="H3235" s="171" t="s">
        <v>19</v>
      </c>
      <c r="I3235" s="173"/>
      <c r="L3235" s="170"/>
      <c r="M3235" s="174"/>
      <c r="T3235" s="175"/>
      <c r="AT3235" s="171" t="s">
        <v>226</v>
      </c>
      <c r="AU3235" s="171" t="s">
        <v>77</v>
      </c>
      <c r="AV3235" s="14" t="s">
        <v>77</v>
      </c>
      <c r="AW3235" s="14" t="s">
        <v>31</v>
      </c>
      <c r="AX3235" s="14" t="s">
        <v>69</v>
      </c>
      <c r="AY3235" s="171" t="s">
        <v>212</v>
      </c>
    </row>
    <row r="3236" spans="2:65" s="12" customFormat="1">
      <c r="B3236" s="152"/>
      <c r="D3236" s="150" t="s">
        <v>226</v>
      </c>
      <c r="E3236" s="153" t="s">
        <v>19</v>
      </c>
      <c r="F3236" s="154" t="s">
        <v>5457</v>
      </c>
      <c r="H3236" s="155">
        <v>5</v>
      </c>
      <c r="I3236" s="156"/>
      <c r="L3236" s="152"/>
      <c r="M3236" s="157"/>
      <c r="T3236" s="158"/>
      <c r="AT3236" s="153" t="s">
        <v>226</v>
      </c>
      <c r="AU3236" s="153" t="s">
        <v>77</v>
      </c>
      <c r="AV3236" s="12" t="s">
        <v>79</v>
      </c>
      <c r="AW3236" s="12" t="s">
        <v>31</v>
      </c>
      <c r="AX3236" s="12" t="s">
        <v>69</v>
      </c>
      <c r="AY3236" s="153" t="s">
        <v>212</v>
      </c>
    </row>
    <row r="3237" spans="2:65" s="13" customFormat="1">
      <c r="B3237" s="159"/>
      <c r="D3237" s="150" t="s">
        <v>226</v>
      </c>
      <c r="E3237" s="160" t="s">
        <v>19</v>
      </c>
      <c r="F3237" s="161" t="s">
        <v>228</v>
      </c>
      <c r="H3237" s="162">
        <v>5</v>
      </c>
      <c r="I3237" s="163"/>
      <c r="L3237" s="159"/>
      <c r="M3237" s="164"/>
      <c r="T3237" s="165"/>
      <c r="AT3237" s="160" t="s">
        <v>226</v>
      </c>
      <c r="AU3237" s="160" t="s">
        <v>77</v>
      </c>
      <c r="AV3237" s="13" t="s">
        <v>229</v>
      </c>
      <c r="AW3237" s="13" t="s">
        <v>31</v>
      </c>
      <c r="AX3237" s="13" t="s">
        <v>77</v>
      </c>
      <c r="AY3237" s="160" t="s">
        <v>212</v>
      </c>
    </row>
    <row r="3238" spans="2:65" s="14" customFormat="1">
      <c r="B3238" s="170"/>
      <c r="D3238" s="150" t="s">
        <v>226</v>
      </c>
      <c r="E3238" s="171" t="s">
        <v>19</v>
      </c>
      <c r="F3238" s="172" t="s">
        <v>2639</v>
      </c>
      <c r="H3238" s="171" t="s">
        <v>19</v>
      </c>
      <c r="I3238" s="173"/>
      <c r="L3238" s="170"/>
      <c r="M3238" s="174"/>
      <c r="T3238" s="175"/>
      <c r="AT3238" s="171" t="s">
        <v>226</v>
      </c>
      <c r="AU3238" s="171" t="s">
        <v>77</v>
      </c>
      <c r="AV3238" s="14" t="s">
        <v>77</v>
      </c>
      <c r="AW3238" s="14" t="s">
        <v>31</v>
      </c>
      <c r="AX3238" s="14" t="s">
        <v>69</v>
      </c>
      <c r="AY3238" s="171" t="s">
        <v>212</v>
      </c>
    </row>
    <row r="3239" spans="2:65" s="1" customFormat="1" ht="16.5" customHeight="1">
      <c r="B3239" s="34"/>
      <c r="C3239" s="133" t="s">
        <v>5458</v>
      </c>
      <c r="D3239" s="133" t="s">
        <v>215</v>
      </c>
      <c r="E3239" s="134" t="s">
        <v>5459</v>
      </c>
      <c r="F3239" s="135" t="s">
        <v>5460</v>
      </c>
      <c r="G3239" s="136" t="s">
        <v>408</v>
      </c>
      <c r="H3239" s="137">
        <v>25</v>
      </c>
      <c r="I3239" s="138"/>
      <c r="J3239" s="139">
        <f>ROUND(I3239*H3239,2)</f>
        <v>0</v>
      </c>
      <c r="K3239" s="135" t="s">
        <v>219</v>
      </c>
      <c r="L3239" s="34"/>
      <c r="M3239" s="140" t="s">
        <v>19</v>
      </c>
      <c r="N3239" s="141" t="s">
        <v>40</v>
      </c>
      <c r="P3239" s="142">
        <f>O3239*H3239</f>
        <v>0</v>
      </c>
      <c r="Q3239" s="142">
        <v>0</v>
      </c>
      <c r="R3239" s="142">
        <f>Q3239*H3239</f>
        <v>0</v>
      </c>
      <c r="S3239" s="142">
        <v>0</v>
      </c>
      <c r="T3239" s="143">
        <f>S3239*H3239</f>
        <v>0</v>
      </c>
      <c r="AR3239" s="144" t="s">
        <v>2635</v>
      </c>
      <c r="AT3239" s="144" t="s">
        <v>215</v>
      </c>
      <c r="AU3239" s="144" t="s">
        <v>77</v>
      </c>
      <c r="AY3239" s="19" t="s">
        <v>212</v>
      </c>
      <c r="BE3239" s="145">
        <f>IF(N3239="základní",J3239,0)</f>
        <v>0</v>
      </c>
      <c r="BF3239" s="145">
        <f>IF(N3239="snížená",J3239,0)</f>
        <v>0</v>
      </c>
      <c r="BG3239" s="145">
        <f>IF(N3239="zákl. přenesená",J3239,0)</f>
        <v>0</v>
      </c>
      <c r="BH3239" s="145">
        <f>IF(N3239="sníž. přenesená",J3239,0)</f>
        <v>0</v>
      </c>
      <c r="BI3239" s="145">
        <f>IF(N3239="nulová",J3239,0)</f>
        <v>0</v>
      </c>
      <c r="BJ3239" s="19" t="s">
        <v>77</v>
      </c>
      <c r="BK3239" s="145">
        <f>ROUND(I3239*H3239,2)</f>
        <v>0</v>
      </c>
      <c r="BL3239" s="19" t="s">
        <v>2635</v>
      </c>
      <c r="BM3239" s="144" t="s">
        <v>5461</v>
      </c>
    </row>
    <row r="3240" spans="2:65" s="1" customFormat="1">
      <c r="B3240" s="34"/>
      <c r="D3240" s="146" t="s">
        <v>222</v>
      </c>
      <c r="F3240" s="147" t="s">
        <v>5462</v>
      </c>
      <c r="I3240" s="148"/>
      <c r="L3240" s="34"/>
      <c r="M3240" s="149"/>
      <c r="T3240" s="55"/>
      <c r="AT3240" s="19" t="s">
        <v>222</v>
      </c>
      <c r="AU3240" s="19" t="s">
        <v>77</v>
      </c>
    </row>
    <row r="3241" spans="2:65" s="14" customFormat="1" ht="22.5">
      <c r="B3241" s="170"/>
      <c r="D3241" s="150" t="s">
        <v>226</v>
      </c>
      <c r="E3241" s="171" t="s">
        <v>19</v>
      </c>
      <c r="F3241" s="172" t="s">
        <v>5437</v>
      </c>
      <c r="H3241" s="171" t="s">
        <v>19</v>
      </c>
      <c r="I3241" s="173"/>
      <c r="L3241" s="170"/>
      <c r="M3241" s="174"/>
      <c r="T3241" s="175"/>
      <c r="AT3241" s="171" t="s">
        <v>226</v>
      </c>
      <c r="AU3241" s="171" t="s">
        <v>77</v>
      </c>
      <c r="AV3241" s="14" t="s">
        <v>77</v>
      </c>
      <c r="AW3241" s="14" t="s">
        <v>31</v>
      </c>
      <c r="AX3241" s="14" t="s">
        <v>69</v>
      </c>
      <c r="AY3241" s="171" t="s">
        <v>212</v>
      </c>
    </row>
    <row r="3242" spans="2:65" s="12" customFormat="1">
      <c r="B3242" s="152"/>
      <c r="D3242" s="150" t="s">
        <v>226</v>
      </c>
      <c r="E3242" s="153" t="s">
        <v>19</v>
      </c>
      <c r="F3242" s="154" t="s">
        <v>5463</v>
      </c>
      <c r="H3242" s="155">
        <v>25</v>
      </c>
      <c r="I3242" s="156"/>
      <c r="L3242" s="152"/>
      <c r="M3242" s="157"/>
      <c r="T3242" s="158"/>
      <c r="AT3242" s="153" t="s">
        <v>226</v>
      </c>
      <c r="AU3242" s="153" t="s">
        <v>77</v>
      </c>
      <c r="AV3242" s="12" t="s">
        <v>79</v>
      </c>
      <c r="AW3242" s="12" t="s">
        <v>31</v>
      </c>
      <c r="AX3242" s="12" t="s">
        <v>69</v>
      </c>
      <c r="AY3242" s="153" t="s">
        <v>212</v>
      </c>
    </row>
    <row r="3243" spans="2:65" s="13" customFormat="1">
      <c r="B3243" s="159"/>
      <c r="D3243" s="150" t="s">
        <v>226</v>
      </c>
      <c r="E3243" s="160" t="s">
        <v>19</v>
      </c>
      <c r="F3243" s="161" t="s">
        <v>228</v>
      </c>
      <c r="H3243" s="162">
        <v>25</v>
      </c>
      <c r="I3243" s="163"/>
      <c r="L3243" s="159"/>
      <c r="M3243" s="164"/>
      <c r="T3243" s="165"/>
      <c r="AT3243" s="160" t="s">
        <v>226</v>
      </c>
      <c r="AU3243" s="160" t="s">
        <v>77</v>
      </c>
      <c r="AV3243" s="13" t="s">
        <v>229</v>
      </c>
      <c r="AW3243" s="13" t="s">
        <v>31</v>
      </c>
      <c r="AX3243" s="13" t="s">
        <v>77</v>
      </c>
      <c r="AY3243" s="160" t="s">
        <v>212</v>
      </c>
    </row>
    <row r="3244" spans="2:65" s="14" customFormat="1">
      <c r="B3244" s="170"/>
      <c r="D3244" s="150" t="s">
        <v>226</v>
      </c>
      <c r="E3244" s="171" t="s">
        <v>19</v>
      </c>
      <c r="F3244" s="172" t="s">
        <v>2639</v>
      </c>
      <c r="H3244" s="171" t="s">
        <v>19</v>
      </c>
      <c r="I3244" s="173"/>
      <c r="L3244" s="170"/>
      <c r="M3244" s="174"/>
      <c r="T3244" s="175"/>
      <c r="AT3244" s="171" t="s">
        <v>226</v>
      </c>
      <c r="AU3244" s="171" t="s">
        <v>77</v>
      </c>
      <c r="AV3244" s="14" t="s">
        <v>77</v>
      </c>
      <c r="AW3244" s="14" t="s">
        <v>31</v>
      </c>
      <c r="AX3244" s="14" t="s">
        <v>69</v>
      </c>
      <c r="AY3244" s="171" t="s">
        <v>212</v>
      </c>
    </row>
    <row r="3245" spans="2:65" s="1" customFormat="1" ht="16.5" customHeight="1">
      <c r="B3245" s="34"/>
      <c r="C3245" s="133" t="s">
        <v>5464</v>
      </c>
      <c r="D3245" s="133" t="s">
        <v>215</v>
      </c>
      <c r="E3245" s="134" t="s">
        <v>5465</v>
      </c>
      <c r="F3245" s="135" t="s">
        <v>5466</v>
      </c>
      <c r="G3245" s="136" t="s">
        <v>408</v>
      </c>
      <c r="H3245" s="137">
        <v>10</v>
      </c>
      <c r="I3245" s="138"/>
      <c r="J3245" s="139">
        <f>ROUND(I3245*H3245,2)</f>
        <v>0</v>
      </c>
      <c r="K3245" s="135" t="s">
        <v>219</v>
      </c>
      <c r="L3245" s="34"/>
      <c r="M3245" s="140" t="s">
        <v>19</v>
      </c>
      <c r="N3245" s="141" t="s">
        <v>40</v>
      </c>
      <c r="P3245" s="142">
        <f>O3245*H3245</f>
        <v>0</v>
      </c>
      <c r="Q3245" s="142">
        <v>0</v>
      </c>
      <c r="R3245" s="142">
        <f>Q3245*H3245</f>
        <v>0</v>
      </c>
      <c r="S3245" s="142">
        <v>0</v>
      </c>
      <c r="T3245" s="143">
        <f>S3245*H3245</f>
        <v>0</v>
      </c>
      <c r="AR3245" s="144" t="s">
        <v>2635</v>
      </c>
      <c r="AT3245" s="144" t="s">
        <v>215</v>
      </c>
      <c r="AU3245" s="144" t="s">
        <v>77</v>
      </c>
      <c r="AY3245" s="19" t="s">
        <v>212</v>
      </c>
      <c r="BE3245" s="145">
        <f>IF(N3245="základní",J3245,0)</f>
        <v>0</v>
      </c>
      <c r="BF3245" s="145">
        <f>IF(N3245="snížená",J3245,0)</f>
        <v>0</v>
      </c>
      <c r="BG3245" s="145">
        <f>IF(N3245="zákl. přenesená",J3245,0)</f>
        <v>0</v>
      </c>
      <c r="BH3245" s="145">
        <f>IF(N3245="sníž. přenesená",J3245,0)</f>
        <v>0</v>
      </c>
      <c r="BI3245" s="145">
        <f>IF(N3245="nulová",J3245,0)</f>
        <v>0</v>
      </c>
      <c r="BJ3245" s="19" t="s">
        <v>77</v>
      </c>
      <c r="BK3245" s="145">
        <f>ROUND(I3245*H3245,2)</f>
        <v>0</v>
      </c>
      <c r="BL3245" s="19" t="s">
        <v>2635</v>
      </c>
      <c r="BM3245" s="144" t="s">
        <v>5467</v>
      </c>
    </row>
    <row r="3246" spans="2:65" s="1" customFormat="1">
      <c r="B3246" s="34"/>
      <c r="D3246" s="146" t="s">
        <v>222</v>
      </c>
      <c r="F3246" s="147" t="s">
        <v>5468</v>
      </c>
      <c r="I3246" s="148"/>
      <c r="L3246" s="34"/>
      <c r="M3246" s="149"/>
      <c r="T3246" s="55"/>
      <c r="AT3246" s="19" t="s">
        <v>222</v>
      </c>
      <c r="AU3246" s="19" t="s">
        <v>77</v>
      </c>
    </row>
    <row r="3247" spans="2:65" s="14" customFormat="1" ht="22.5">
      <c r="B3247" s="170"/>
      <c r="D3247" s="150" t="s">
        <v>226</v>
      </c>
      <c r="E3247" s="171" t="s">
        <v>19</v>
      </c>
      <c r="F3247" s="172" t="s">
        <v>5437</v>
      </c>
      <c r="H3247" s="171" t="s">
        <v>19</v>
      </c>
      <c r="I3247" s="173"/>
      <c r="L3247" s="170"/>
      <c r="M3247" s="174"/>
      <c r="T3247" s="175"/>
      <c r="AT3247" s="171" t="s">
        <v>226</v>
      </c>
      <c r="AU3247" s="171" t="s">
        <v>77</v>
      </c>
      <c r="AV3247" s="14" t="s">
        <v>77</v>
      </c>
      <c r="AW3247" s="14" t="s">
        <v>31</v>
      </c>
      <c r="AX3247" s="14" t="s">
        <v>69</v>
      </c>
      <c r="AY3247" s="171" t="s">
        <v>212</v>
      </c>
    </row>
    <row r="3248" spans="2:65" s="12" customFormat="1">
      <c r="B3248" s="152"/>
      <c r="D3248" s="150" t="s">
        <v>226</v>
      </c>
      <c r="E3248" s="153" t="s">
        <v>19</v>
      </c>
      <c r="F3248" s="154" t="s">
        <v>5469</v>
      </c>
      <c r="H3248" s="155">
        <v>10</v>
      </c>
      <c r="I3248" s="156"/>
      <c r="L3248" s="152"/>
      <c r="M3248" s="157"/>
      <c r="T3248" s="158"/>
      <c r="AT3248" s="153" t="s">
        <v>226</v>
      </c>
      <c r="AU3248" s="153" t="s">
        <v>77</v>
      </c>
      <c r="AV3248" s="12" t="s">
        <v>79</v>
      </c>
      <c r="AW3248" s="12" t="s">
        <v>31</v>
      </c>
      <c r="AX3248" s="12" t="s">
        <v>69</v>
      </c>
      <c r="AY3248" s="153" t="s">
        <v>212</v>
      </c>
    </row>
    <row r="3249" spans="2:65" s="13" customFormat="1">
      <c r="B3249" s="159"/>
      <c r="D3249" s="150" t="s">
        <v>226</v>
      </c>
      <c r="E3249" s="160" t="s">
        <v>19</v>
      </c>
      <c r="F3249" s="161" t="s">
        <v>228</v>
      </c>
      <c r="H3249" s="162">
        <v>10</v>
      </c>
      <c r="I3249" s="163"/>
      <c r="L3249" s="159"/>
      <c r="M3249" s="164"/>
      <c r="T3249" s="165"/>
      <c r="AT3249" s="160" t="s">
        <v>226</v>
      </c>
      <c r="AU3249" s="160" t="s">
        <v>77</v>
      </c>
      <c r="AV3249" s="13" t="s">
        <v>229</v>
      </c>
      <c r="AW3249" s="13" t="s">
        <v>31</v>
      </c>
      <c r="AX3249" s="13" t="s">
        <v>77</v>
      </c>
      <c r="AY3249" s="160" t="s">
        <v>212</v>
      </c>
    </row>
    <row r="3250" spans="2:65" s="14" customFormat="1">
      <c r="B3250" s="170"/>
      <c r="D3250" s="150" t="s">
        <v>226</v>
      </c>
      <c r="E3250" s="171" t="s">
        <v>19</v>
      </c>
      <c r="F3250" s="172" t="s">
        <v>2639</v>
      </c>
      <c r="H3250" s="171" t="s">
        <v>19</v>
      </c>
      <c r="I3250" s="173"/>
      <c r="L3250" s="170"/>
      <c r="M3250" s="174"/>
      <c r="T3250" s="175"/>
      <c r="AT3250" s="171" t="s">
        <v>226</v>
      </c>
      <c r="AU3250" s="171" t="s">
        <v>77</v>
      </c>
      <c r="AV3250" s="14" t="s">
        <v>77</v>
      </c>
      <c r="AW3250" s="14" t="s">
        <v>31</v>
      </c>
      <c r="AX3250" s="14" t="s">
        <v>69</v>
      </c>
      <c r="AY3250" s="171" t="s">
        <v>212</v>
      </c>
    </row>
    <row r="3251" spans="2:65" s="1" customFormat="1" ht="21.75" customHeight="1">
      <c r="B3251" s="34"/>
      <c r="C3251" s="133" t="s">
        <v>5470</v>
      </c>
      <c r="D3251" s="133" t="s">
        <v>215</v>
      </c>
      <c r="E3251" s="134" t="s">
        <v>2641</v>
      </c>
      <c r="F3251" s="135" t="s">
        <v>2642</v>
      </c>
      <c r="G3251" s="136" t="s">
        <v>408</v>
      </c>
      <c r="H3251" s="137">
        <v>20</v>
      </c>
      <c r="I3251" s="138"/>
      <c r="J3251" s="139">
        <f>ROUND(I3251*H3251,2)</f>
        <v>0</v>
      </c>
      <c r="K3251" s="135" t="s">
        <v>219</v>
      </c>
      <c r="L3251" s="34"/>
      <c r="M3251" s="140" t="s">
        <v>19</v>
      </c>
      <c r="N3251" s="141" t="s">
        <v>40</v>
      </c>
      <c r="P3251" s="142">
        <f>O3251*H3251</f>
        <v>0</v>
      </c>
      <c r="Q3251" s="142">
        <v>0</v>
      </c>
      <c r="R3251" s="142">
        <f>Q3251*H3251</f>
        <v>0</v>
      </c>
      <c r="S3251" s="142">
        <v>0</v>
      </c>
      <c r="T3251" s="143">
        <f>S3251*H3251</f>
        <v>0</v>
      </c>
      <c r="AR3251" s="144" t="s">
        <v>2635</v>
      </c>
      <c r="AT3251" s="144" t="s">
        <v>215</v>
      </c>
      <c r="AU3251" s="144" t="s">
        <v>77</v>
      </c>
      <c r="AY3251" s="19" t="s">
        <v>212</v>
      </c>
      <c r="BE3251" s="145">
        <f>IF(N3251="základní",J3251,0)</f>
        <v>0</v>
      </c>
      <c r="BF3251" s="145">
        <f>IF(N3251="snížená",J3251,0)</f>
        <v>0</v>
      </c>
      <c r="BG3251" s="145">
        <f>IF(N3251="zákl. přenesená",J3251,0)</f>
        <v>0</v>
      </c>
      <c r="BH3251" s="145">
        <f>IF(N3251="sníž. přenesená",J3251,0)</f>
        <v>0</v>
      </c>
      <c r="BI3251" s="145">
        <f>IF(N3251="nulová",J3251,0)</f>
        <v>0</v>
      </c>
      <c r="BJ3251" s="19" t="s">
        <v>77</v>
      </c>
      <c r="BK3251" s="145">
        <f>ROUND(I3251*H3251,2)</f>
        <v>0</v>
      </c>
      <c r="BL3251" s="19" t="s">
        <v>2635</v>
      </c>
      <c r="BM3251" s="144" t="s">
        <v>5471</v>
      </c>
    </row>
    <row r="3252" spans="2:65" s="1" customFormat="1">
      <c r="B3252" s="34"/>
      <c r="D3252" s="146" t="s">
        <v>222</v>
      </c>
      <c r="F3252" s="147" t="s">
        <v>2644</v>
      </c>
      <c r="I3252" s="148"/>
      <c r="L3252" s="34"/>
      <c r="M3252" s="149"/>
      <c r="T3252" s="55"/>
      <c r="AT3252" s="19" t="s">
        <v>222</v>
      </c>
      <c r="AU3252" s="19" t="s">
        <v>77</v>
      </c>
    </row>
    <row r="3253" spans="2:65" s="12" customFormat="1" ht="22.5">
      <c r="B3253" s="152"/>
      <c r="D3253" s="150" t="s">
        <v>226</v>
      </c>
      <c r="E3253" s="153" t="s">
        <v>19</v>
      </c>
      <c r="F3253" s="154" t="s">
        <v>5472</v>
      </c>
      <c r="H3253" s="155">
        <v>20</v>
      </c>
      <c r="I3253" s="156"/>
      <c r="L3253" s="152"/>
      <c r="M3253" s="157"/>
      <c r="T3253" s="158"/>
      <c r="AT3253" s="153" t="s">
        <v>226</v>
      </c>
      <c r="AU3253" s="153" t="s">
        <v>77</v>
      </c>
      <c r="AV3253" s="12" t="s">
        <v>79</v>
      </c>
      <c r="AW3253" s="12" t="s">
        <v>31</v>
      </c>
      <c r="AX3253" s="12" t="s">
        <v>69</v>
      </c>
      <c r="AY3253" s="153" t="s">
        <v>212</v>
      </c>
    </row>
    <row r="3254" spans="2:65" s="13" customFormat="1">
      <c r="B3254" s="159"/>
      <c r="D3254" s="150" t="s">
        <v>226</v>
      </c>
      <c r="E3254" s="160" t="s">
        <v>19</v>
      </c>
      <c r="F3254" s="161" t="s">
        <v>228</v>
      </c>
      <c r="H3254" s="162">
        <v>20</v>
      </c>
      <c r="I3254" s="163"/>
      <c r="L3254" s="159"/>
      <c r="M3254" s="164"/>
      <c r="T3254" s="165"/>
      <c r="AT3254" s="160" t="s">
        <v>226</v>
      </c>
      <c r="AU3254" s="160" t="s">
        <v>77</v>
      </c>
      <c r="AV3254" s="13" t="s">
        <v>229</v>
      </c>
      <c r="AW3254" s="13" t="s">
        <v>31</v>
      </c>
      <c r="AX3254" s="13" t="s">
        <v>77</v>
      </c>
      <c r="AY3254" s="160" t="s">
        <v>212</v>
      </c>
    </row>
    <row r="3255" spans="2:65" s="14" customFormat="1">
      <c r="B3255" s="170"/>
      <c r="D3255" s="150" t="s">
        <v>226</v>
      </c>
      <c r="E3255" s="171" t="s">
        <v>19</v>
      </c>
      <c r="F3255" s="172" t="s">
        <v>2639</v>
      </c>
      <c r="H3255" s="171" t="s">
        <v>19</v>
      </c>
      <c r="I3255" s="173"/>
      <c r="L3255" s="170"/>
      <c r="M3255" s="174"/>
      <c r="T3255" s="175"/>
      <c r="AT3255" s="171" t="s">
        <v>226</v>
      </c>
      <c r="AU3255" s="171" t="s">
        <v>77</v>
      </c>
      <c r="AV3255" s="14" t="s">
        <v>77</v>
      </c>
      <c r="AW3255" s="14" t="s">
        <v>31</v>
      </c>
      <c r="AX3255" s="14" t="s">
        <v>69</v>
      </c>
      <c r="AY3255" s="171" t="s">
        <v>212</v>
      </c>
    </row>
    <row r="3256" spans="2:65" s="1" customFormat="1" ht="24.2" customHeight="1">
      <c r="B3256" s="34"/>
      <c r="C3256" s="133" t="s">
        <v>5473</v>
      </c>
      <c r="D3256" s="133" t="s">
        <v>215</v>
      </c>
      <c r="E3256" s="134" t="s">
        <v>5474</v>
      </c>
      <c r="F3256" s="135" t="s">
        <v>5475</v>
      </c>
      <c r="G3256" s="136" t="s">
        <v>408</v>
      </c>
      <c r="H3256" s="137">
        <v>30</v>
      </c>
      <c r="I3256" s="138"/>
      <c r="J3256" s="139">
        <f>ROUND(I3256*H3256,2)</f>
        <v>0</v>
      </c>
      <c r="K3256" s="135" t="s">
        <v>219</v>
      </c>
      <c r="L3256" s="34"/>
      <c r="M3256" s="140" t="s">
        <v>19</v>
      </c>
      <c r="N3256" s="141" t="s">
        <v>40</v>
      </c>
      <c r="P3256" s="142">
        <f>O3256*H3256</f>
        <v>0</v>
      </c>
      <c r="Q3256" s="142">
        <v>0</v>
      </c>
      <c r="R3256" s="142">
        <f>Q3256*H3256</f>
        <v>0</v>
      </c>
      <c r="S3256" s="142">
        <v>0</v>
      </c>
      <c r="T3256" s="143">
        <f>S3256*H3256</f>
        <v>0</v>
      </c>
      <c r="AR3256" s="144" t="s">
        <v>2635</v>
      </c>
      <c r="AT3256" s="144" t="s">
        <v>215</v>
      </c>
      <c r="AU3256" s="144" t="s">
        <v>77</v>
      </c>
      <c r="AY3256" s="19" t="s">
        <v>212</v>
      </c>
      <c r="BE3256" s="145">
        <f>IF(N3256="základní",J3256,0)</f>
        <v>0</v>
      </c>
      <c r="BF3256" s="145">
        <f>IF(N3256="snížená",J3256,0)</f>
        <v>0</v>
      </c>
      <c r="BG3256" s="145">
        <f>IF(N3256="zákl. přenesená",J3256,0)</f>
        <v>0</v>
      </c>
      <c r="BH3256" s="145">
        <f>IF(N3256="sníž. přenesená",J3256,0)</f>
        <v>0</v>
      </c>
      <c r="BI3256" s="145">
        <f>IF(N3256="nulová",J3256,0)</f>
        <v>0</v>
      </c>
      <c r="BJ3256" s="19" t="s">
        <v>77</v>
      </c>
      <c r="BK3256" s="145">
        <f>ROUND(I3256*H3256,2)</f>
        <v>0</v>
      </c>
      <c r="BL3256" s="19" t="s">
        <v>2635</v>
      </c>
      <c r="BM3256" s="144" t="s">
        <v>5476</v>
      </c>
    </row>
    <row r="3257" spans="2:65" s="1" customFormat="1">
      <c r="B3257" s="34"/>
      <c r="D3257" s="146" t="s">
        <v>222</v>
      </c>
      <c r="F3257" s="147" t="s">
        <v>5477</v>
      </c>
      <c r="I3257" s="148"/>
      <c r="L3257" s="34"/>
      <c r="M3257" s="149"/>
      <c r="T3257" s="55"/>
      <c r="AT3257" s="19" t="s">
        <v>222</v>
      </c>
      <c r="AU3257" s="19" t="s">
        <v>77</v>
      </c>
    </row>
    <row r="3258" spans="2:65" s="14" customFormat="1" ht="22.5">
      <c r="B3258" s="170"/>
      <c r="D3258" s="150" t="s">
        <v>226</v>
      </c>
      <c r="E3258" s="171" t="s">
        <v>19</v>
      </c>
      <c r="F3258" s="172" t="s">
        <v>5437</v>
      </c>
      <c r="H3258" s="171" t="s">
        <v>19</v>
      </c>
      <c r="I3258" s="173"/>
      <c r="L3258" s="170"/>
      <c r="M3258" s="174"/>
      <c r="T3258" s="175"/>
      <c r="AT3258" s="171" t="s">
        <v>226</v>
      </c>
      <c r="AU3258" s="171" t="s">
        <v>77</v>
      </c>
      <c r="AV3258" s="14" t="s">
        <v>77</v>
      </c>
      <c r="AW3258" s="14" t="s">
        <v>31</v>
      </c>
      <c r="AX3258" s="14" t="s">
        <v>69</v>
      </c>
      <c r="AY3258" s="171" t="s">
        <v>212</v>
      </c>
    </row>
    <row r="3259" spans="2:65" s="12" customFormat="1">
      <c r="B3259" s="152"/>
      <c r="D3259" s="150" t="s">
        <v>226</v>
      </c>
      <c r="E3259" s="153" t="s">
        <v>19</v>
      </c>
      <c r="F3259" s="154" t="s">
        <v>5478</v>
      </c>
      <c r="H3259" s="155">
        <v>30</v>
      </c>
      <c r="I3259" s="156"/>
      <c r="L3259" s="152"/>
      <c r="M3259" s="157"/>
      <c r="T3259" s="158"/>
      <c r="AT3259" s="153" t="s">
        <v>226</v>
      </c>
      <c r="AU3259" s="153" t="s">
        <v>77</v>
      </c>
      <c r="AV3259" s="12" t="s">
        <v>79</v>
      </c>
      <c r="AW3259" s="12" t="s">
        <v>31</v>
      </c>
      <c r="AX3259" s="12" t="s">
        <v>69</v>
      </c>
      <c r="AY3259" s="153" t="s">
        <v>212</v>
      </c>
    </row>
    <row r="3260" spans="2:65" s="13" customFormat="1">
      <c r="B3260" s="159"/>
      <c r="D3260" s="150" t="s">
        <v>226</v>
      </c>
      <c r="E3260" s="160" t="s">
        <v>19</v>
      </c>
      <c r="F3260" s="161" t="s">
        <v>228</v>
      </c>
      <c r="H3260" s="162">
        <v>30</v>
      </c>
      <c r="I3260" s="163"/>
      <c r="L3260" s="159"/>
      <c r="M3260" s="164"/>
      <c r="T3260" s="165"/>
      <c r="AT3260" s="160" t="s">
        <v>226</v>
      </c>
      <c r="AU3260" s="160" t="s">
        <v>77</v>
      </c>
      <c r="AV3260" s="13" t="s">
        <v>229</v>
      </c>
      <c r="AW3260" s="13" t="s">
        <v>31</v>
      </c>
      <c r="AX3260" s="13" t="s">
        <v>77</v>
      </c>
      <c r="AY3260" s="160" t="s">
        <v>212</v>
      </c>
    </row>
    <row r="3261" spans="2:65" s="14" customFormat="1">
      <c r="B3261" s="170"/>
      <c r="D3261" s="150" t="s">
        <v>226</v>
      </c>
      <c r="E3261" s="171" t="s">
        <v>19</v>
      </c>
      <c r="F3261" s="172" t="s">
        <v>2639</v>
      </c>
      <c r="H3261" s="171" t="s">
        <v>19</v>
      </c>
      <c r="I3261" s="173"/>
      <c r="L3261" s="170"/>
      <c r="M3261" s="174"/>
      <c r="T3261" s="175"/>
      <c r="AT3261" s="171" t="s">
        <v>226</v>
      </c>
      <c r="AU3261" s="171" t="s">
        <v>77</v>
      </c>
      <c r="AV3261" s="14" t="s">
        <v>77</v>
      </c>
      <c r="AW3261" s="14" t="s">
        <v>31</v>
      </c>
      <c r="AX3261" s="14" t="s">
        <v>69</v>
      </c>
      <c r="AY3261" s="171" t="s">
        <v>212</v>
      </c>
    </row>
    <row r="3262" spans="2:65" s="1" customFormat="1" ht="16.5" customHeight="1">
      <c r="B3262" s="34"/>
      <c r="C3262" s="133" t="s">
        <v>5479</v>
      </c>
      <c r="D3262" s="133" t="s">
        <v>215</v>
      </c>
      <c r="E3262" s="134" t="s">
        <v>5480</v>
      </c>
      <c r="F3262" s="135" t="s">
        <v>5481</v>
      </c>
      <c r="G3262" s="136" t="s">
        <v>408</v>
      </c>
      <c r="H3262" s="137">
        <v>5</v>
      </c>
      <c r="I3262" s="138"/>
      <c r="J3262" s="139">
        <f>ROUND(I3262*H3262,2)</f>
        <v>0</v>
      </c>
      <c r="K3262" s="135" t="s">
        <v>219</v>
      </c>
      <c r="L3262" s="34"/>
      <c r="M3262" s="140" t="s">
        <v>19</v>
      </c>
      <c r="N3262" s="141" t="s">
        <v>40</v>
      </c>
      <c r="P3262" s="142">
        <f>O3262*H3262</f>
        <v>0</v>
      </c>
      <c r="Q3262" s="142">
        <v>0</v>
      </c>
      <c r="R3262" s="142">
        <f>Q3262*H3262</f>
        <v>0</v>
      </c>
      <c r="S3262" s="142">
        <v>0</v>
      </c>
      <c r="T3262" s="143">
        <f>S3262*H3262</f>
        <v>0</v>
      </c>
      <c r="AR3262" s="144" t="s">
        <v>2635</v>
      </c>
      <c r="AT3262" s="144" t="s">
        <v>215</v>
      </c>
      <c r="AU3262" s="144" t="s">
        <v>77</v>
      </c>
      <c r="AY3262" s="19" t="s">
        <v>212</v>
      </c>
      <c r="BE3262" s="145">
        <f>IF(N3262="základní",J3262,0)</f>
        <v>0</v>
      </c>
      <c r="BF3262" s="145">
        <f>IF(N3262="snížená",J3262,0)</f>
        <v>0</v>
      </c>
      <c r="BG3262" s="145">
        <f>IF(N3262="zákl. přenesená",J3262,0)</f>
        <v>0</v>
      </c>
      <c r="BH3262" s="145">
        <f>IF(N3262="sníž. přenesená",J3262,0)</f>
        <v>0</v>
      </c>
      <c r="BI3262" s="145">
        <f>IF(N3262="nulová",J3262,0)</f>
        <v>0</v>
      </c>
      <c r="BJ3262" s="19" t="s">
        <v>77</v>
      </c>
      <c r="BK3262" s="145">
        <f>ROUND(I3262*H3262,2)</f>
        <v>0</v>
      </c>
      <c r="BL3262" s="19" t="s">
        <v>2635</v>
      </c>
      <c r="BM3262" s="144" t="s">
        <v>5482</v>
      </c>
    </row>
    <row r="3263" spans="2:65" s="1" customFormat="1">
      <c r="B3263" s="34"/>
      <c r="D3263" s="146" t="s">
        <v>222</v>
      </c>
      <c r="F3263" s="147" t="s">
        <v>5483</v>
      </c>
      <c r="I3263" s="148"/>
      <c r="L3263" s="34"/>
      <c r="M3263" s="149"/>
      <c r="T3263" s="55"/>
      <c r="AT3263" s="19" t="s">
        <v>222</v>
      </c>
      <c r="AU3263" s="19" t="s">
        <v>77</v>
      </c>
    </row>
    <row r="3264" spans="2:65" s="14" customFormat="1" ht="22.5">
      <c r="B3264" s="170"/>
      <c r="D3264" s="150" t="s">
        <v>226</v>
      </c>
      <c r="E3264" s="171" t="s">
        <v>19</v>
      </c>
      <c r="F3264" s="172" t="s">
        <v>5437</v>
      </c>
      <c r="H3264" s="171" t="s">
        <v>19</v>
      </c>
      <c r="I3264" s="173"/>
      <c r="L3264" s="170"/>
      <c r="M3264" s="174"/>
      <c r="T3264" s="175"/>
      <c r="AT3264" s="171" t="s">
        <v>226</v>
      </c>
      <c r="AU3264" s="171" t="s">
        <v>77</v>
      </c>
      <c r="AV3264" s="14" t="s">
        <v>77</v>
      </c>
      <c r="AW3264" s="14" t="s">
        <v>31</v>
      </c>
      <c r="AX3264" s="14" t="s">
        <v>69</v>
      </c>
      <c r="AY3264" s="171" t="s">
        <v>212</v>
      </c>
    </row>
    <row r="3265" spans="2:51" s="12" customFormat="1">
      <c r="B3265" s="152"/>
      <c r="D3265" s="150" t="s">
        <v>226</v>
      </c>
      <c r="E3265" s="153" t="s">
        <v>19</v>
      </c>
      <c r="F3265" s="154" t="s">
        <v>5484</v>
      </c>
      <c r="H3265" s="155">
        <v>5</v>
      </c>
      <c r="I3265" s="156"/>
      <c r="L3265" s="152"/>
      <c r="M3265" s="157"/>
      <c r="T3265" s="158"/>
      <c r="AT3265" s="153" t="s">
        <v>226</v>
      </c>
      <c r="AU3265" s="153" t="s">
        <v>77</v>
      </c>
      <c r="AV3265" s="12" t="s">
        <v>79</v>
      </c>
      <c r="AW3265" s="12" t="s">
        <v>31</v>
      </c>
      <c r="AX3265" s="12" t="s">
        <v>69</v>
      </c>
      <c r="AY3265" s="153" t="s">
        <v>212</v>
      </c>
    </row>
    <row r="3266" spans="2:51" s="13" customFormat="1">
      <c r="B3266" s="159"/>
      <c r="D3266" s="150" t="s">
        <v>226</v>
      </c>
      <c r="E3266" s="160" t="s">
        <v>19</v>
      </c>
      <c r="F3266" s="161" t="s">
        <v>228</v>
      </c>
      <c r="H3266" s="162">
        <v>5</v>
      </c>
      <c r="I3266" s="163"/>
      <c r="L3266" s="159"/>
      <c r="M3266" s="164"/>
      <c r="T3266" s="165"/>
      <c r="AT3266" s="160" t="s">
        <v>226</v>
      </c>
      <c r="AU3266" s="160" t="s">
        <v>77</v>
      </c>
      <c r="AV3266" s="13" t="s">
        <v>229</v>
      </c>
      <c r="AW3266" s="13" t="s">
        <v>31</v>
      </c>
      <c r="AX3266" s="13" t="s">
        <v>77</v>
      </c>
      <c r="AY3266" s="160" t="s">
        <v>212</v>
      </c>
    </row>
    <row r="3267" spans="2:51" s="14" customFormat="1">
      <c r="B3267" s="170"/>
      <c r="D3267" s="150" t="s">
        <v>226</v>
      </c>
      <c r="E3267" s="171" t="s">
        <v>19</v>
      </c>
      <c r="F3267" s="172" t="s">
        <v>2639</v>
      </c>
      <c r="H3267" s="171" t="s">
        <v>19</v>
      </c>
      <c r="I3267" s="173"/>
      <c r="L3267" s="170"/>
      <c r="M3267" s="183"/>
      <c r="N3267" s="184"/>
      <c r="O3267" s="184"/>
      <c r="P3267" s="184"/>
      <c r="Q3267" s="184"/>
      <c r="R3267" s="184"/>
      <c r="S3267" s="184"/>
      <c r="T3267" s="185"/>
      <c r="AT3267" s="171" t="s">
        <v>226</v>
      </c>
      <c r="AU3267" s="171" t="s">
        <v>77</v>
      </c>
      <c r="AV3267" s="14" t="s">
        <v>77</v>
      </c>
      <c r="AW3267" s="14" t="s">
        <v>31</v>
      </c>
      <c r="AX3267" s="14" t="s">
        <v>69</v>
      </c>
      <c r="AY3267" s="171" t="s">
        <v>212</v>
      </c>
    </row>
    <row r="3268" spans="2:51" s="1" customFormat="1" ht="6.95" customHeight="1">
      <c r="B3268" s="43"/>
      <c r="C3268" s="44"/>
      <c r="D3268" s="44"/>
      <c r="E3268" s="44"/>
      <c r="F3268" s="44"/>
      <c r="G3268" s="44"/>
      <c r="H3268" s="44"/>
      <c r="I3268" s="44"/>
      <c r="J3268" s="44"/>
      <c r="K3268" s="44"/>
      <c r="L3268" s="34"/>
    </row>
  </sheetData>
  <sheetProtection algorithmName="SHA-512" hashValue="/nY79quNBlizq3deHfJFsl3k6yyzWQSx2+ZaVrTLIu+89yDBGMEpBE4eVqeivXAr0HXsyqysvjDtGOKiXjhm8A==" saltValue="bDSDVKV0psPFqpn0/xXkhgi0wkvl43MDK8kJErIXRpNMMcDhhIX6bAw7PdkkLya1hirv7E9x5UlQRS9j4NJbpw==" spinCount="100000" sheet="1" objects="1" scenarios="1" formatColumns="0" formatRows="0" autoFilter="0"/>
  <autoFilter ref="C106:K3267" xr:uid="{00000000-0009-0000-0000-000003000000}"/>
  <mergeCells count="9">
    <mergeCell ref="E50:H50"/>
    <mergeCell ref="E97:H97"/>
    <mergeCell ref="E99:H99"/>
    <mergeCell ref="L2:V2"/>
    <mergeCell ref="E7:H7"/>
    <mergeCell ref="E9:H9"/>
    <mergeCell ref="E18:H18"/>
    <mergeCell ref="E27:H27"/>
    <mergeCell ref="E48:H48"/>
  </mergeCells>
  <hyperlinks>
    <hyperlink ref="F111" r:id="rId1" xr:uid="{00000000-0004-0000-0300-000000000000}"/>
    <hyperlink ref="F115" r:id="rId2" xr:uid="{00000000-0004-0000-0300-000001000000}"/>
    <hyperlink ref="F119" r:id="rId3" xr:uid="{00000000-0004-0000-0300-000002000000}"/>
    <hyperlink ref="F136" r:id="rId4" xr:uid="{00000000-0004-0000-0300-000003000000}"/>
    <hyperlink ref="F153" r:id="rId5" xr:uid="{00000000-0004-0000-0300-000004000000}"/>
    <hyperlink ref="F157" r:id="rId6" xr:uid="{00000000-0004-0000-0300-000005000000}"/>
    <hyperlink ref="F164" r:id="rId7" xr:uid="{00000000-0004-0000-0300-000006000000}"/>
    <hyperlink ref="F180" r:id="rId8" xr:uid="{00000000-0004-0000-0300-000007000000}"/>
    <hyperlink ref="F193" r:id="rId9" xr:uid="{00000000-0004-0000-0300-000008000000}"/>
    <hyperlink ref="F201" r:id="rId10" xr:uid="{00000000-0004-0000-0300-000009000000}"/>
    <hyperlink ref="F206" r:id="rId11" xr:uid="{00000000-0004-0000-0300-00000A000000}"/>
    <hyperlink ref="F211" r:id="rId12" xr:uid="{00000000-0004-0000-0300-00000B000000}"/>
    <hyperlink ref="F216" r:id="rId13" xr:uid="{00000000-0004-0000-0300-00000C000000}"/>
    <hyperlink ref="F223" r:id="rId14" xr:uid="{00000000-0004-0000-0300-00000D000000}"/>
    <hyperlink ref="F228" r:id="rId15" xr:uid="{00000000-0004-0000-0300-00000E000000}"/>
    <hyperlink ref="F242" r:id="rId16" xr:uid="{00000000-0004-0000-0300-00000F000000}"/>
    <hyperlink ref="F247" r:id="rId17" xr:uid="{00000000-0004-0000-0300-000010000000}"/>
    <hyperlink ref="F252" r:id="rId18" xr:uid="{00000000-0004-0000-0300-000011000000}"/>
    <hyperlink ref="F256" r:id="rId19" xr:uid="{00000000-0004-0000-0300-000012000000}"/>
    <hyperlink ref="F267" r:id="rId20" xr:uid="{00000000-0004-0000-0300-000013000000}"/>
    <hyperlink ref="F274" r:id="rId21" xr:uid="{00000000-0004-0000-0300-000014000000}"/>
    <hyperlink ref="F278" r:id="rId22" xr:uid="{00000000-0004-0000-0300-000015000000}"/>
    <hyperlink ref="F284" r:id="rId23" xr:uid="{00000000-0004-0000-0300-000016000000}"/>
    <hyperlink ref="F289" r:id="rId24" xr:uid="{00000000-0004-0000-0300-000017000000}"/>
    <hyperlink ref="F294" r:id="rId25" xr:uid="{00000000-0004-0000-0300-000018000000}"/>
    <hyperlink ref="F303" r:id="rId26" xr:uid="{00000000-0004-0000-0300-000019000000}"/>
    <hyperlink ref="F308" r:id="rId27" xr:uid="{00000000-0004-0000-0300-00001A000000}"/>
    <hyperlink ref="F313" r:id="rId28" xr:uid="{00000000-0004-0000-0300-00001B000000}"/>
    <hyperlink ref="F318" r:id="rId29" xr:uid="{00000000-0004-0000-0300-00001C000000}"/>
    <hyperlink ref="F323" r:id="rId30" xr:uid="{00000000-0004-0000-0300-00001D000000}"/>
    <hyperlink ref="F345" r:id="rId31" xr:uid="{00000000-0004-0000-0300-00001E000000}"/>
    <hyperlink ref="F374" r:id="rId32" xr:uid="{00000000-0004-0000-0300-00001F000000}"/>
    <hyperlink ref="F378" r:id="rId33" xr:uid="{00000000-0004-0000-0300-000020000000}"/>
    <hyperlink ref="F385" r:id="rId34" xr:uid="{00000000-0004-0000-0300-000021000000}"/>
    <hyperlink ref="F413" r:id="rId35" xr:uid="{00000000-0004-0000-0300-000022000000}"/>
    <hyperlink ref="F438" r:id="rId36" xr:uid="{00000000-0004-0000-0300-000023000000}"/>
    <hyperlink ref="F443" r:id="rId37" xr:uid="{00000000-0004-0000-0300-000024000000}"/>
    <hyperlink ref="F454" r:id="rId38" xr:uid="{00000000-0004-0000-0300-000025000000}"/>
    <hyperlink ref="F501" r:id="rId39" xr:uid="{00000000-0004-0000-0300-000026000000}"/>
    <hyperlink ref="F566" r:id="rId40" xr:uid="{00000000-0004-0000-0300-000027000000}"/>
    <hyperlink ref="F573" r:id="rId41" xr:uid="{00000000-0004-0000-0300-000028000000}"/>
    <hyperlink ref="F604" r:id="rId42" xr:uid="{00000000-0004-0000-0300-000029000000}"/>
    <hyperlink ref="F624" r:id="rId43" xr:uid="{00000000-0004-0000-0300-00002A000000}"/>
    <hyperlink ref="F641" r:id="rId44" xr:uid="{00000000-0004-0000-0300-00002B000000}"/>
    <hyperlink ref="F658" r:id="rId45" xr:uid="{00000000-0004-0000-0300-00002C000000}"/>
    <hyperlink ref="F662" r:id="rId46" xr:uid="{00000000-0004-0000-0300-00002D000000}"/>
    <hyperlink ref="F676" r:id="rId47" xr:uid="{00000000-0004-0000-0300-00002E000000}"/>
    <hyperlink ref="F680" r:id="rId48" xr:uid="{00000000-0004-0000-0300-00002F000000}"/>
    <hyperlink ref="F688" r:id="rId49" xr:uid="{00000000-0004-0000-0300-000030000000}"/>
    <hyperlink ref="F696" r:id="rId50" xr:uid="{00000000-0004-0000-0300-000031000000}"/>
    <hyperlink ref="F704" r:id="rId51" xr:uid="{00000000-0004-0000-0300-000032000000}"/>
    <hyperlink ref="F721" r:id="rId52" xr:uid="{00000000-0004-0000-0300-000033000000}"/>
    <hyperlink ref="F725" r:id="rId53" xr:uid="{00000000-0004-0000-0300-000034000000}"/>
    <hyperlink ref="F743" r:id="rId54" xr:uid="{00000000-0004-0000-0300-000035000000}"/>
    <hyperlink ref="F747" r:id="rId55" xr:uid="{00000000-0004-0000-0300-000036000000}"/>
    <hyperlink ref="F756" r:id="rId56" xr:uid="{00000000-0004-0000-0300-000037000000}"/>
    <hyperlink ref="F761" r:id="rId57" xr:uid="{00000000-0004-0000-0300-000038000000}"/>
    <hyperlink ref="F767" r:id="rId58" xr:uid="{00000000-0004-0000-0300-000039000000}"/>
    <hyperlink ref="F771" r:id="rId59" xr:uid="{00000000-0004-0000-0300-00003A000000}"/>
    <hyperlink ref="F784" r:id="rId60" xr:uid="{00000000-0004-0000-0300-00003B000000}"/>
    <hyperlink ref="F804" r:id="rId61" xr:uid="{00000000-0004-0000-0300-00003C000000}"/>
    <hyperlink ref="F835" r:id="rId62" xr:uid="{00000000-0004-0000-0300-00003D000000}"/>
    <hyperlink ref="F842" r:id="rId63" xr:uid="{00000000-0004-0000-0300-00003E000000}"/>
    <hyperlink ref="F848" r:id="rId64" xr:uid="{00000000-0004-0000-0300-00003F000000}"/>
    <hyperlink ref="F855" r:id="rId65" xr:uid="{00000000-0004-0000-0300-000040000000}"/>
    <hyperlink ref="F861" r:id="rId66" xr:uid="{00000000-0004-0000-0300-000041000000}"/>
    <hyperlink ref="F868" r:id="rId67" xr:uid="{00000000-0004-0000-0300-000042000000}"/>
    <hyperlink ref="F879" r:id="rId68" xr:uid="{00000000-0004-0000-0300-000043000000}"/>
    <hyperlink ref="F890" r:id="rId69" xr:uid="{00000000-0004-0000-0300-000044000000}"/>
    <hyperlink ref="F901" r:id="rId70" xr:uid="{00000000-0004-0000-0300-000045000000}"/>
    <hyperlink ref="F918" r:id="rId71" xr:uid="{00000000-0004-0000-0300-000046000000}"/>
    <hyperlink ref="F935" r:id="rId72" xr:uid="{00000000-0004-0000-0300-000047000000}"/>
    <hyperlink ref="F952" r:id="rId73" xr:uid="{00000000-0004-0000-0300-000048000000}"/>
    <hyperlink ref="F968" r:id="rId74" xr:uid="{00000000-0004-0000-0300-000049000000}"/>
    <hyperlink ref="F975" r:id="rId75" xr:uid="{00000000-0004-0000-0300-00004A000000}"/>
    <hyperlink ref="F980" r:id="rId76" xr:uid="{00000000-0004-0000-0300-00004B000000}"/>
    <hyperlink ref="F996" r:id="rId77" xr:uid="{00000000-0004-0000-0300-00004C000000}"/>
    <hyperlink ref="F1012" r:id="rId78" xr:uid="{00000000-0004-0000-0300-00004D000000}"/>
    <hyperlink ref="F1023" r:id="rId79" xr:uid="{00000000-0004-0000-0300-00004E000000}"/>
    <hyperlink ref="F1034" r:id="rId80" xr:uid="{00000000-0004-0000-0300-00004F000000}"/>
    <hyperlink ref="F1065" r:id="rId81" xr:uid="{00000000-0004-0000-0300-000050000000}"/>
    <hyperlink ref="F1091" r:id="rId82" xr:uid="{00000000-0004-0000-0300-000051000000}"/>
    <hyperlink ref="F1100" r:id="rId83" xr:uid="{00000000-0004-0000-0300-000052000000}"/>
    <hyperlink ref="F1104" r:id="rId84" xr:uid="{00000000-0004-0000-0300-000053000000}"/>
    <hyperlink ref="F1109" r:id="rId85" xr:uid="{00000000-0004-0000-0300-000054000000}"/>
    <hyperlink ref="F1117" r:id="rId86" xr:uid="{00000000-0004-0000-0300-000055000000}"/>
    <hyperlink ref="F1121" r:id="rId87" xr:uid="{00000000-0004-0000-0300-000056000000}"/>
    <hyperlink ref="F1125" r:id="rId88" xr:uid="{00000000-0004-0000-0300-000057000000}"/>
    <hyperlink ref="F1129" r:id="rId89" xr:uid="{00000000-0004-0000-0300-000058000000}"/>
    <hyperlink ref="F1133" r:id="rId90" xr:uid="{00000000-0004-0000-0300-000059000000}"/>
    <hyperlink ref="F1137" r:id="rId91" xr:uid="{00000000-0004-0000-0300-00005A000000}"/>
    <hyperlink ref="F1142" r:id="rId92" xr:uid="{00000000-0004-0000-0300-00005B000000}"/>
    <hyperlink ref="F1156" r:id="rId93" xr:uid="{00000000-0004-0000-0300-00005C000000}"/>
    <hyperlink ref="F1161" r:id="rId94" xr:uid="{00000000-0004-0000-0300-00005D000000}"/>
    <hyperlink ref="F1176" r:id="rId95" xr:uid="{00000000-0004-0000-0300-00005E000000}"/>
    <hyperlink ref="F1181" r:id="rId96" xr:uid="{00000000-0004-0000-0300-00005F000000}"/>
    <hyperlink ref="F1186" r:id="rId97" xr:uid="{00000000-0004-0000-0300-000060000000}"/>
    <hyperlink ref="F1193" r:id="rId98" xr:uid="{00000000-0004-0000-0300-000061000000}"/>
    <hyperlink ref="F1222" r:id="rId99" xr:uid="{00000000-0004-0000-0300-000062000000}"/>
    <hyperlink ref="F1229" r:id="rId100" xr:uid="{00000000-0004-0000-0300-000063000000}"/>
    <hyperlink ref="F1239" r:id="rId101" xr:uid="{00000000-0004-0000-0300-000064000000}"/>
    <hyperlink ref="F1246" r:id="rId102" xr:uid="{00000000-0004-0000-0300-000065000000}"/>
    <hyperlink ref="F1252" r:id="rId103" xr:uid="{00000000-0004-0000-0300-000066000000}"/>
    <hyperlink ref="F1258" r:id="rId104" xr:uid="{00000000-0004-0000-0300-000067000000}"/>
    <hyperlink ref="F1264" r:id="rId105" xr:uid="{00000000-0004-0000-0300-000068000000}"/>
    <hyperlink ref="F1270" r:id="rId106" xr:uid="{00000000-0004-0000-0300-000069000000}"/>
    <hyperlink ref="F1276" r:id="rId107" xr:uid="{00000000-0004-0000-0300-00006A000000}"/>
    <hyperlink ref="F1282" r:id="rId108" xr:uid="{00000000-0004-0000-0300-00006B000000}"/>
    <hyperlink ref="F1288" r:id="rId109" xr:uid="{00000000-0004-0000-0300-00006C000000}"/>
    <hyperlink ref="F1299" r:id="rId110" xr:uid="{00000000-0004-0000-0300-00006D000000}"/>
    <hyperlink ref="F1312" r:id="rId111" xr:uid="{00000000-0004-0000-0300-00006E000000}"/>
    <hyperlink ref="F1322" r:id="rId112" xr:uid="{00000000-0004-0000-0300-00006F000000}"/>
    <hyperlink ref="F1331" r:id="rId113" xr:uid="{00000000-0004-0000-0300-000070000000}"/>
    <hyperlink ref="F1337" r:id="rId114" xr:uid="{00000000-0004-0000-0300-000071000000}"/>
    <hyperlink ref="F1349" r:id="rId115" xr:uid="{00000000-0004-0000-0300-000072000000}"/>
    <hyperlink ref="F1358" r:id="rId116" xr:uid="{00000000-0004-0000-0300-000073000000}"/>
    <hyperlink ref="F1366" r:id="rId117" xr:uid="{00000000-0004-0000-0300-000074000000}"/>
    <hyperlink ref="F1374" r:id="rId118" xr:uid="{00000000-0004-0000-0300-000075000000}"/>
    <hyperlink ref="F1384" r:id="rId119" xr:uid="{00000000-0004-0000-0300-000076000000}"/>
    <hyperlink ref="F1403" r:id="rId120" xr:uid="{00000000-0004-0000-0300-000077000000}"/>
    <hyperlink ref="F1414" r:id="rId121" xr:uid="{00000000-0004-0000-0300-000078000000}"/>
    <hyperlink ref="F1420" r:id="rId122" xr:uid="{00000000-0004-0000-0300-000079000000}"/>
    <hyperlink ref="F1426" r:id="rId123" xr:uid="{00000000-0004-0000-0300-00007A000000}"/>
    <hyperlink ref="F1432" r:id="rId124" xr:uid="{00000000-0004-0000-0300-00007B000000}"/>
    <hyperlink ref="F1445" r:id="rId125" xr:uid="{00000000-0004-0000-0300-00007C000000}"/>
    <hyperlink ref="F1456" r:id="rId126" xr:uid="{00000000-0004-0000-0300-00007D000000}"/>
    <hyperlink ref="F1463" r:id="rId127" xr:uid="{00000000-0004-0000-0300-00007E000000}"/>
    <hyperlink ref="F1476" r:id="rId128" xr:uid="{00000000-0004-0000-0300-00007F000000}"/>
    <hyperlink ref="F1488" r:id="rId129" xr:uid="{00000000-0004-0000-0300-000080000000}"/>
    <hyperlink ref="F1500" r:id="rId130" xr:uid="{00000000-0004-0000-0300-000081000000}"/>
    <hyperlink ref="F1508" r:id="rId131" xr:uid="{00000000-0004-0000-0300-000082000000}"/>
    <hyperlink ref="F1516" r:id="rId132" xr:uid="{00000000-0004-0000-0300-000083000000}"/>
    <hyperlink ref="F1532" r:id="rId133" xr:uid="{00000000-0004-0000-0300-000084000000}"/>
    <hyperlink ref="F1539" r:id="rId134" xr:uid="{00000000-0004-0000-0300-000085000000}"/>
    <hyperlink ref="F1546" r:id="rId135" xr:uid="{00000000-0004-0000-0300-000086000000}"/>
    <hyperlink ref="F1553" r:id="rId136" xr:uid="{00000000-0004-0000-0300-000087000000}"/>
    <hyperlink ref="F1560" r:id="rId137" xr:uid="{00000000-0004-0000-0300-000088000000}"/>
    <hyperlink ref="F1567" r:id="rId138" xr:uid="{00000000-0004-0000-0300-000089000000}"/>
    <hyperlink ref="F1574" r:id="rId139" xr:uid="{00000000-0004-0000-0300-00008A000000}"/>
    <hyperlink ref="F1581" r:id="rId140" xr:uid="{00000000-0004-0000-0300-00008B000000}"/>
    <hyperlink ref="F1588" r:id="rId141" xr:uid="{00000000-0004-0000-0300-00008C000000}"/>
    <hyperlink ref="F1595" r:id="rId142" xr:uid="{00000000-0004-0000-0300-00008D000000}"/>
    <hyperlink ref="F1602" r:id="rId143" xr:uid="{00000000-0004-0000-0300-00008E000000}"/>
    <hyperlink ref="F1612" r:id="rId144" xr:uid="{00000000-0004-0000-0300-00008F000000}"/>
    <hyperlink ref="F1617" r:id="rId145" xr:uid="{00000000-0004-0000-0300-000090000000}"/>
    <hyperlink ref="F1631" r:id="rId146" xr:uid="{00000000-0004-0000-0300-000091000000}"/>
    <hyperlink ref="F1636" r:id="rId147" xr:uid="{00000000-0004-0000-0300-000092000000}"/>
    <hyperlink ref="F1641" r:id="rId148" xr:uid="{00000000-0004-0000-0300-000093000000}"/>
    <hyperlink ref="F1646" r:id="rId149" xr:uid="{00000000-0004-0000-0300-000094000000}"/>
    <hyperlink ref="F1651" r:id="rId150" xr:uid="{00000000-0004-0000-0300-000095000000}"/>
    <hyperlink ref="F1660" r:id="rId151" xr:uid="{00000000-0004-0000-0300-000096000000}"/>
    <hyperlink ref="F1665" r:id="rId152" xr:uid="{00000000-0004-0000-0300-000097000000}"/>
    <hyperlink ref="F1675" r:id="rId153" xr:uid="{00000000-0004-0000-0300-000098000000}"/>
    <hyperlink ref="F1683" r:id="rId154" xr:uid="{00000000-0004-0000-0300-000099000000}"/>
    <hyperlink ref="F1704" r:id="rId155" xr:uid="{00000000-0004-0000-0300-00009A000000}"/>
    <hyperlink ref="F1712" r:id="rId156" xr:uid="{00000000-0004-0000-0300-00009B000000}"/>
    <hyperlink ref="F1741" r:id="rId157" xr:uid="{00000000-0004-0000-0300-00009C000000}"/>
    <hyperlink ref="F1798" r:id="rId158" xr:uid="{00000000-0004-0000-0300-00009D000000}"/>
    <hyperlink ref="F1826" r:id="rId159" xr:uid="{00000000-0004-0000-0300-00009E000000}"/>
    <hyperlink ref="F1855" r:id="rId160" xr:uid="{00000000-0004-0000-0300-00009F000000}"/>
    <hyperlink ref="F1860" r:id="rId161" xr:uid="{00000000-0004-0000-0300-0000A0000000}"/>
    <hyperlink ref="F1870" r:id="rId162" xr:uid="{00000000-0004-0000-0300-0000A1000000}"/>
    <hyperlink ref="F1875" r:id="rId163" xr:uid="{00000000-0004-0000-0300-0000A2000000}"/>
    <hyperlink ref="F1880" r:id="rId164" xr:uid="{00000000-0004-0000-0300-0000A3000000}"/>
    <hyperlink ref="F1885" r:id="rId165" xr:uid="{00000000-0004-0000-0300-0000A4000000}"/>
    <hyperlink ref="F1891" r:id="rId166" xr:uid="{00000000-0004-0000-0300-0000A5000000}"/>
    <hyperlink ref="F1896" r:id="rId167" xr:uid="{00000000-0004-0000-0300-0000A6000000}"/>
    <hyperlink ref="F1902" r:id="rId168" xr:uid="{00000000-0004-0000-0300-0000A7000000}"/>
    <hyperlink ref="F1907" r:id="rId169" xr:uid="{00000000-0004-0000-0300-0000A8000000}"/>
    <hyperlink ref="F1912" r:id="rId170" xr:uid="{00000000-0004-0000-0300-0000A9000000}"/>
    <hyperlink ref="F1917" r:id="rId171" xr:uid="{00000000-0004-0000-0300-0000AA000000}"/>
    <hyperlink ref="F1922" r:id="rId172" xr:uid="{00000000-0004-0000-0300-0000AB000000}"/>
    <hyperlink ref="F1929" r:id="rId173" xr:uid="{00000000-0004-0000-0300-0000AC000000}"/>
    <hyperlink ref="F1933" r:id="rId174" xr:uid="{00000000-0004-0000-0300-0000AD000000}"/>
    <hyperlink ref="F1939" r:id="rId175" xr:uid="{00000000-0004-0000-0300-0000AE000000}"/>
    <hyperlink ref="F1944" r:id="rId176" xr:uid="{00000000-0004-0000-0300-0000AF000000}"/>
    <hyperlink ref="F1966" r:id="rId177" xr:uid="{00000000-0004-0000-0300-0000B0000000}"/>
    <hyperlink ref="F1972" r:id="rId178" xr:uid="{00000000-0004-0000-0300-0000B1000000}"/>
    <hyperlink ref="F2000" r:id="rId179" xr:uid="{00000000-0004-0000-0300-0000B2000000}"/>
    <hyperlink ref="F2012" r:id="rId180" xr:uid="{00000000-0004-0000-0300-0000B3000000}"/>
    <hyperlink ref="F2021" r:id="rId181" xr:uid="{00000000-0004-0000-0300-0000B4000000}"/>
    <hyperlink ref="F2032" r:id="rId182" xr:uid="{00000000-0004-0000-0300-0000B5000000}"/>
    <hyperlink ref="F2035" r:id="rId183" xr:uid="{00000000-0004-0000-0300-0000B6000000}"/>
    <hyperlink ref="F2042" r:id="rId184" xr:uid="{00000000-0004-0000-0300-0000B7000000}"/>
    <hyperlink ref="F2049" r:id="rId185" xr:uid="{00000000-0004-0000-0300-0000B8000000}"/>
    <hyperlink ref="F2056" r:id="rId186" xr:uid="{00000000-0004-0000-0300-0000B9000000}"/>
    <hyperlink ref="F2063" r:id="rId187" xr:uid="{00000000-0004-0000-0300-0000BA000000}"/>
    <hyperlink ref="F2070" r:id="rId188" xr:uid="{00000000-0004-0000-0300-0000BB000000}"/>
    <hyperlink ref="F2077" r:id="rId189" xr:uid="{00000000-0004-0000-0300-0000BC000000}"/>
    <hyperlink ref="F2084" r:id="rId190" xr:uid="{00000000-0004-0000-0300-0000BD000000}"/>
    <hyperlink ref="F2091" r:id="rId191" xr:uid="{00000000-0004-0000-0300-0000BE000000}"/>
    <hyperlink ref="F2098" r:id="rId192" xr:uid="{00000000-0004-0000-0300-0000BF000000}"/>
    <hyperlink ref="F2105" r:id="rId193" xr:uid="{00000000-0004-0000-0300-0000C0000000}"/>
    <hyperlink ref="F2110" r:id="rId194" xr:uid="{00000000-0004-0000-0300-0000C1000000}"/>
    <hyperlink ref="F2122" r:id="rId195" xr:uid="{00000000-0004-0000-0300-0000C2000000}"/>
    <hyperlink ref="F2133" r:id="rId196" xr:uid="{00000000-0004-0000-0300-0000C3000000}"/>
    <hyperlink ref="F2155" r:id="rId197" xr:uid="{00000000-0004-0000-0300-0000C4000000}"/>
    <hyperlink ref="F2176" r:id="rId198" xr:uid="{00000000-0004-0000-0300-0000C5000000}"/>
    <hyperlink ref="F2226" r:id="rId199" xr:uid="{00000000-0004-0000-0300-0000C6000000}"/>
    <hyperlink ref="F2247" r:id="rId200" xr:uid="{00000000-0004-0000-0300-0000C7000000}"/>
    <hyperlink ref="F2259" r:id="rId201" xr:uid="{00000000-0004-0000-0300-0000C8000000}"/>
    <hyperlink ref="F2266" r:id="rId202" xr:uid="{00000000-0004-0000-0300-0000C9000000}"/>
    <hyperlink ref="F2279" r:id="rId203" xr:uid="{00000000-0004-0000-0300-0000CA000000}"/>
    <hyperlink ref="F2341" r:id="rId204" xr:uid="{00000000-0004-0000-0300-0000CB000000}"/>
    <hyperlink ref="F2348" r:id="rId205" xr:uid="{00000000-0004-0000-0300-0000CC000000}"/>
    <hyperlink ref="F2355" r:id="rId206" xr:uid="{00000000-0004-0000-0300-0000CD000000}"/>
    <hyperlink ref="F2362" r:id="rId207" xr:uid="{00000000-0004-0000-0300-0000CE000000}"/>
    <hyperlink ref="F2369" r:id="rId208" xr:uid="{00000000-0004-0000-0300-0000CF000000}"/>
    <hyperlink ref="F2374" r:id="rId209" xr:uid="{00000000-0004-0000-0300-0000D0000000}"/>
    <hyperlink ref="F2379" r:id="rId210" xr:uid="{00000000-0004-0000-0300-0000D1000000}"/>
    <hyperlink ref="F2385" r:id="rId211" xr:uid="{00000000-0004-0000-0300-0000D2000000}"/>
    <hyperlink ref="F2394" r:id="rId212" xr:uid="{00000000-0004-0000-0300-0000D3000000}"/>
    <hyperlink ref="F2412" r:id="rId213" xr:uid="{00000000-0004-0000-0300-0000D4000000}"/>
    <hyperlink ref="F2446" r:id="rId214" xr:uid="{00000000-0004-0000-0300-0000D5000000}"/>
    <hyperlink ref="F2545" r:id="rId215" xr:uid="{00000000-0004-0000-0300-0000D6000000}"/>
    <hyperlink ref="F2552" r:id="rId216" xr:uid="{00000000-0004-0000-0300-0000D7000000}"/>
    <hyperlink ref="F2559" r:id="rId217" xr:uid="{00000000-0004-0000-0300-0000D8000000}"/>
    <hyperlink ref="F2566" r:id="rId218" xr:uid="{00000000-0004-0000-0300-0000D9000000}"/>
    <hyperlink ref="F2573" r:id="rId219" xr:uid="{00000000-0004-0000-0300-0000DA000000}"/>
    <hyperlink ref="F2580" r:id="rId220" xr:uid="{00000000-0004-0000-0300-0000DB000000}"/>
    <hyperlink ref="F2587" r:id="rId221" xr:uid="{00000000-0004-0000-0300-0000DC000000}"/>
    <hyperlink ref="F2599" r:id="rId222" xr:uid="{00000000-0004-0000-0300-0000DD000000}"/>
    <hyperlink ref="F2604" r:id="rId223" xr:uid="{00000000-0004-0000-0300-0000DE000000}"/>
    <hyperlink ref="F2616" r:id="rId224" xr:uid="{00000000-0004-0000-0300-0000DF000000}"/>
    <hyperlink ref="F2622" r:id="rId225" xr:uid="{00000000-0004-0000-0300-0000E0000000}"/>
    <hyperlink ref="F2628" r:id="rId226" xr:uid="{00000000-0004-0000-0300-0000E1000000}"/>
    <hyperlink ref="F2634" r:id="rId227" xr:uid="{00000000-0004-0000-0300-0000E2000000}"/>
    <hyperlink ref="F2641" r:id="rId228" xr:uid="{00000000-0004-0000-0300-0000E3000000}"/>
    <hyperlink ref="F2646" r:id="rId229" xr:uid="{00000000-0004-0000-0300-0000E4000000}"/>
    <hyperlink ref="F2658" r:id="rId230" xr:uid="{00000000-0004-0000-0300-0000E5000000}"/>
    <hyperlink ref="F2669" r:id="rId231" xr:uid="{00000000-0004-0000-0300-0000E6000000}"/>
    <hyperlink ref="F2688" r:id="rId232" xr:uid="{00000000-0004-0000-0300-0000E7000000}"/>
    <hyperlink ref="F2737" r:id="rId233" xr:uid="{00000000-0004-0000-0300-0000E8000000}"/>
    <hyperlink ref="F2745" r:id="rId234" xr:uid="{00000000-0004-0000-0300-0000E9000000}"/>
    <hyperlink ref="F2783" r:id="rId235" xr:uid="{00000000-0004-0000-0300-0000EA000000}"/>
    <hyperlink ref="F2825" r:id="rId236" xr:uid="{00000000-0004-0000-0300-0000EB000000}"/>
    <hyperlink ref="F2828" r:id="rId237" xr:uid="{00000000-0004-0000-0300-0000EC000000}"/>
    <hyperlink ref="F2839" r:id="rId238" xr:uid="{00000000-0004-0000-0300-0000ED000000}"/>
    <hyperlink ref="F2850" r:id="rId239" xr:uid="{00000000-0004-0000-0300-0000EE000000}"/>
    <hyperlink ref="F2861" r:id="rId240" xr:uid="{00000000-0004-0000-0300-0000EF000000}"/>
    <hyperlink ref="F2872" r:id="rId241" xr:uid="{00000000-0004-0000-0300-0000F0000000}"/>
    <hyperlink ref="F2899" r:id="rId242" xr:uid="{00000000-0004-0000-0300-0000F1000000}"/>
    <hyperlink ref="F2932" r:id="rId243" xr:uid="{00000000-0004-0000-0300-0000F2000000}"/>
    <hyperlink ref="F2962" r:id="rId244" xr:uid="{00000000-0004-0000-0300-0000F3000000}"/>
    <hyperlink ref="F2979" r:id="rId245" xr:uid="{00000000-0004-0000-0300-0000F4000000}"/>
    <hyperlink ref="F2991" r:id="rId246" xr:uid="{00000000-0004-0000-0300-0000F5000000}"/>
    <hyperlink ref="F2997" r:id="rId247" xr:uid="{00000000-0004-0000-0300-0000F6000000}"/>
    <hyperlink ref="F3009" r:id="rId248" xr:uid="{00000000-0004-0000-0300-0000F7000000}"/>
    <hyperlink ref="F3039" r:id="rId249" xr:uid="{00000000-0004-0000-0300-0000F8000000}"/>
    <hyperlink ref="F3056" r:id="rId250" xr:uid="{00000000-0004-0000-0300-0000F9000000}"/>
    <hyperlink ref="F3086" r:id="rId251" xr:uid="{00000000-0004-0000-0300-0000FA000000}"/>
    <hyperlink ref="F3110" r:id="rId252" xr:uid="{00000000-0004-0000-0300-0000FB000000}"/>
    <hyperlink ref="F3211" r:id="rId253" xr:uid="{00000000-0004-0000-0300-0000FC000000}"/>
    <hyperlink ref="F3216" r:id="rId254" xr:uid="{00000000-0004-0000-0300-0000FD000000}"/>
    <hyperlink ref="F3222" r:id="rId255" xr:uid="{00000000-0004-0000-0300-0000FE000000}"/>
    <hyperlink ref="F3228" r:id="rId256" xr:uid="{00000000-0004-0000-0300-0000FF000000}"/>
    <hyperlink ref="F3234" r:id="rId257" xr:uid="{00000000-0004-0000-0300-000000010000}"/>
    <hyperlink ref="F3240" r:id="rId258" xr:uid="{00000000-0004-0000-0300-000001010000}"/>
    <hyperlink ref="F3246" r:id="rId259" xr:uid="{00000000-0004-0000-0300-000002010000}"/>
    <hyperlink ref="F3252" r:id="rId260" xr:uid="{00000000-0004-0000-0300-000003010000}"/>
    <hyperlink ref="F3257" r:id="rId261" xr:uid="{00000000-0004-0000-0300-000004010000}"/>
    <hyperlink ref="F3263" r:id="rId262" xr:uid="{00000000-0004-0000-0300-000005010000}"/>
  </hyperlinks>
  <pageMargins left="0.39374999999999999" right="0.39374999999999999" top="0.39374999999999999" bottom="0.39374999999999999" header="0" footer="0"/>
  <pageSetup paperSize="9" scale="84" fitToHeight="100" orientation="landscape" blackAndWhite="1" r:id="rId263"/>
  <headerFooter>
    <oddFooter>&amp;CStrana &amp;P z &amp;N</oddFooter>
  </headerFooter>
  <drawing r:id="rId26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63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88</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5485</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ROUND((SUM(BE82:BE630)),  2)</f>
        <v>0</v>
      </c>
      <c r="I33" s="95">
        <v>0.21</v>
      </c>
      <c r="J33" s="85">
        <f>ROUND(((SUM(BE82:BE630))*I33),  2)</f>
        <v>0</v>
      </c>
      <c r="L33" s="34"/>
    </row>
    <row r="34" spans="2:12" s="1" customFormat="1" ht="14.45" customHeight="1">
      <c r="B34" s="34"/>
      <c r="E34" s="29" t="s">
        <v>41</v>
      </c>
      <c r="F34" s="85">
        <f>ROUND((SUM(BF82:BF630)),  2)</f>
        <v>0</v>
      </c>
      <c r="I34" s="95">
        <v>0.12</v>
      </c>
      <c r="J34" s="85">
        <f>ROUND(((SUM(BF82:BF630))*I34),  2)</f>
        <v>0</v>
      </c>
      <c r="L34" s="34"/>
    </row>
    <row r="35" spans="2:12" s="1" customFormat="1" ht="14.45" hidden="1" customHeight="1">
      <c r="B35" s="34"/>
      <c r="E35" s="29" t="s">
        <v>42</v>
      </c>
      <c r="F35" s="85">
        <f>ROUND((SUM(BG82:BG630)),  2)</f>
        <v>0</v>
      </c>
      <c r="I35" s="95">
        <v>0.21</v>
      </c>
      <c r="J35" s="85">
        <f>0</f>
        <v>0</v>
      </c>
      <c r="L35" s="34"/>
    </row>
    <row r="36" spans="2:12" s="1" customFormat="1" ht="14.45" hidden="1" customHeight="1">
      <c r="B36" s="34"/>
      <c r="E36" s="29" t="s">
        <v>43</v>
      </c>
      <c r="F36" s="85">
        <f>ROUND((SUM(BH82:BH630)),  2)</f>
        <v>0</v>
      </c>
      <c r="I36" s="95">
        <v>0.12</v>
      </c>
      <c r="J36" s="85">
        <f>0</f>
        <v>0</v>
      </c>
      <c r="L36" s="34"/>
    </row>
    <row r="37" spans="2:12" s="1" customFormat="1" ht="14.45" hidden="1" customHeight="1">
      <c r="B37" s="34"/>
      <c r="E37" s="29" t="s">
        <v>44</v>
      </c>
      <c r="F37" s="85">
        <f>ROUND((SUM(BI82:BI630)),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D.1.1.3.2.01. - VÝPIS DVEŘÍ</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J82</f>
        <v>0</v>
      </c>
      <c r="L59" s="34"/>
      <c r="AU59" s="19" t="s">
        <v>189</v>
      </c>
    </row>
    <row r="60" spans="2:47" s="8" customFormat="1" ht="24.95" customHeight="1">
      <c r="B60" s="105"/>
      <c r="D60" s="106" t="s">
        <v>377</v>
      </c>
      <c r="E60" s="107"/>
      <c r="F60" s="107"/>
      <c r="G60" s="107"/>
      <c r="H60" s="107"/>
      <c r="I60" s="107"/>
      <c r="J60" s="108">
        <f>J83</f>
        <v>0</v>
      </c>
      <c r="L60" s="105"/>
    </row>
    <row r="61" spans="2:47" s="9" customFormat="1" ht="19.899999999999999" customHeight="1">
      <c r="B61" s="109"/>
      <c r="D61" s="110" t="s">
        <v>394</v>
      </c>
      <c r="E61" s="111"/>
      <c r="F61" s="111"/>
      <c r="G61" s="111"/>
      <c r="H61" s="111"/>
      <c r="I61" s="111"/>
      <c r="J61" s="112">
        <f>J84</f>
        <v>0</v>
      </c>
      <c r="L61" s="109"/>
    </row>
    <row r="62" spans="2:47" s="9" customFormat="1" ht="19.899999999999999" customHeight="1">
      <c r="B62" s="109"/>
      <c r="D62" s="110" t="s">
        <v>395</v>
      </c>
      <c r="E62" s="111"/>
      <c r="F62" s="111"/>
      <c r="G62" s="111"/>
      <c r="H62" s="111"/>
      <c r="I62" s="111"/>
      <c r="J62" s="112">
        <f>J510</f>
        <v>0</v>
      </c>
      <c r="L62" s="109"/>
    </row>
    <row r="63" spans="2:47" s="1" customFormat="1" ht="21.75" customHeight="1">
      <c r="B63" s="34"/>
      <c r="L63" s="34"/>
    </row>
    <row r="64" spans="2:47" s="1" customFormat="1" ht="6.95" customHeight="1">
      <c r="B64" s="43"/>
      <c r="C64" s="44"/>
      <c r="D64" s="44"/>
      <c r="E64" s="44"/>
      <c r="F64" s="44"/>
      <c r="G64" s="44"/>
      <c r="H64" s="44"/>
      <c r="I64" s="44"/>
      <c r="J64" s="44"/>
      <c r="K64" s="44"/>
      <c r="L64" s="34"/>
    </row>
    <row r="68" spans="2:12" s="1" customFormat="1" ht="6.95" customHeight="1">
      <c r="B68" s="45"/>
      <c r="C68" s="46"/>
      <c r="D68" s="46"/>
      <c r="E68" s="46"/>
      <c r="F68" s="46"/>
      <c r="G68" s="46"/>
      <c r="H68" s="46"/>
      <c r="I68" s="46"/>
      <c r="J68" s="46"/>
      <c r="K68" s="46"/>
      <c r="L68" s="34"/>
    </row>
    <row r="69" spans="2:12" s="1" customFormat="1" ht="24.95" customHeight="1">
      <c r="B69" s="34"/>
      <c r="C69" s="23" t="s">
        <v>197</v>
      </c>
      <c r="L69" s="34"/>
    </row>
    <row r="70" spans="2:12" s="1" customFormat="1" ht="6.95" customHeight="1">
      <c r="B70" s="34"/>
      <c r="L70" s="34"/>
    </row>
    <row r="71" spans="2:12" s="1" customFormat="1" ht="12" customHeight="1">
      <c r="B71" s="34"/>
      <c r="C71" s="29" t="s">
        <v>16</v>
      </c>
      <c r="L71" s="34"/>
    </row>
    <row r="72" spans="2:12" s="1" customFormat="1" ht="16.5" customHeight="1">
      <c r="B72" s="34"/>
      <c r="E72" s="365" t="str">
        <f>E7</f>
        <v>Stavební úpravy budovy N (CEETe II) v areálu VŠB-TUO - Úpravy po DI - rev_a</v>
      </c>
      <c r="F72" s="366"/>
      <c r="G72" s="366"/>
      <c r="H72" s="366"/>
      <c r="L72" s="34"/>
    </row>
    <row r="73" spans="2:12" s="1" customFormat="1" ht="12" customHeight="1">
      <c r="B73" s="34"/>
      <c r="C73" s="29" t="s">
        <v>181</v>
      </c>
      <c r="L73" s="34"/>
    </row>
    <row r="74" spans="2:12" s="1" customFormat="1" ht="16.5" customHeight="1">
      <c r="B74" s="34"/>
      <c r="E74" s="356" t="str">
        <f>E9</f>
        <v>D.1.1.3.2.01. - VÝPIS DVEŘÍ</v>
      </c>
      <c r="F74" s="364"/>
      <c r="G74" s="364"/>
      <c r="H74" s="364"/>
      <c r="L74" s="34"/>
    </row>
    <row r="75" spans="2:12" s="1" customFormat="1" ht="6.95" customHeight="1">
      <c r="B75" s="34"/>
      <c r="L75" s="34"/>
    </row>
    <row r="76" spans="2:12" s="1" customFormat="1" ht="12" customHeight="1">
      <c r="B76" s="34"/>
      <c r="C76" s="29" t="s">
        <v>21</v>
      </c>
      <c r="F76" s="27" t="str">
        <f>F12</f>
        <v xml:space="preserve"> </v>
      </c>
      <c r="I76" s="29" t="s">
        <v>23</v>
      </c>
      <c r="J76" s="51" t="str">
        <f>IF(J12="","",J12)</f>
        <v>1. 10. 2025</v>
      </c>
      <c r="L76" s="34"/>
    </row>
    <row r="77" spans="2:12" s="1" customFormat="1" ht="6.95" customHeight="1">
      <c r="B77" s="34"/>
      <c r="L77" s="34"/>
    </row>
    <row r="78" spans="2:12" s="1" customFormat="1" ht="15.2" customHeight="1">
      <c r="B78" s="34"/>
      <c r="C78" s="29" t="s">
        <v>25</v>
      </c>
      <c r="F78" s="27" t="str">
        <f>E15</f>
        <v xml:space="preserve"> </v>
      </c>
      <c r="I78" s="29" t="s">
        <v>30</v>
      </c>
      <c r="J78" s="32" t="str">
        <f>E21</f>
        <v xml:space="preserve"> </v>
      </c>
      <c r="L78" s="34"/>
    </row>
    <row r="79" spans="2:12" s="1" customFormat="1" ht="15.2" customHeight="1">
      <c r="B79" s="34"/>
      <c r="C79" s="29" t="s">
        <v>28</v>
      </c>
      <c r="F79" s="27" t="str">
        <f>IF(E18="","",E18)</f>
        <v>Vyplň údaj</v>
      </c>
      <c r="I79" s="29" t="s">
        <v>32</v>
      </c>
      <c r="J79" s="32" t="str">
        <f>E24</f>
        <v xml:space="preserve"> </v>
      </c>
      <c r="L79" s="34"/>
    </row>
    <row r="80" spans="2:12" s="1" customFormat="1" ht="10.35" customHeight="1">
      <c r="B80" s="34"/>
      <c r="L80" s="34"/>
    </row>
    <row r="81" spans="2:65" s="10" customFormat="1" ht="29.25" customHeight="1">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c r="B82" s="34"/>
      <c r="C82" s="63" t="s">
        <v>209</v>
      </c>
      <c r="J82" s="117">
        <f>BK82</f>
        <v>0</v>
      </c>
      <c r="L82" s="34"/>
      <c r="M82" s="61"/>
      <c r="N82" s="52"/>
      <c r="O82" s="52"/>
      <c r="P82" s="118">
        <f>P83</f>
        <v>0</v>
      </c>
      <c r="Q82" s="52"/>
      <c r="R82" s="118">
        <f>R83</f>
        <v>0</v>
      </c>
      <c r="S82" s="52"/>
      <c r="T82" s="119">
        <f>T83</f>
        <v>0</v>
      </c>
      <c r="AT82" s="19" t="s">
        <v>68</v>
      </c>
      <c r="AU82" s="19" t="s">
        <v>189</v>
      </c>
      <c r="BK82" s="120">
        <f>BK83</f>
        <v>0</v>
      </c>
    </row>
    <row r="83" spans="2:65" s="11" customFormat="1" ht="25.9" customHeight="1">
      <c r="B83" s="121"/>
      <c r="D83" s="122" t="s">
        <v>68</v>
      </c>
      <c r="E83" s="123" t="s">
        <v>1379</v>
      </c>
      <c r="F83" s="123" t="s">
        <v>1380</v>
      </c>
      <c r="I83" s="124"/>
      <c r="J83" s="125">
        <f>BK83</f>
        <v>0</v>
      </c>
      <c r="L83" s="121"/>
      <c r="M83" s="126"/>
      <c r="P83" s="127">
        <f>P84+P510</f>
        <v>0</v>
      </c>
      <c r="R83" s="127">
        <f>R84+R510</f>
        <v>0</v>
      </c>
      <c r="T83" s="128">
        <f>T84+T510</f>
        <v>0</v>
      </c>
      <c r="AR83" s="122" t="s">
        <v>79</v>
      </c>
      <c r="AT83" s="129" t="s">
        <v>68</v>
      </c>
      <c r="AU83" s="129" t="s">
        <v>69</v>
      </c>
      <c r="AY83" s="122" t="s">
        <v>212</v>
      </c>
      <c r="BK83" s="130">
        <f>BK84+BK510</f>
        <v>0</v>
      </c>
    </row>
    <row r="84" spans="2:65" s="11" customFormat="1" ht="22.9" customHeight="1">
      <c r="B84" s="121"/>
      <c r="D84" s="122" t="s">
        <v>68</v>
      </c>
      <c r="E84" s="131" t="s">
        <v>2127</v>
      </c>
      <c r="F84" s="131" t="s">
        <v>2128</v>
      </c>
      <c r="I84" s="124"/>
      <c r="J84" s="132">
        <f>BK84</f>
        <v>0</v>
      </c>
      <c r="L84" s="121"/>
      <c r="M84" s="126"/>
      <c r="P84" s="127">
        <f>SUM(P85:P509)</f>
        <v>0</v>
      </c>
      <c r="R84" s="127">
        <f>SUM(R85:R509)</f>
        <v>0</v>
      </c>
      <c r="T84" s="128">
        <f>SUM(T85:T509)</f>
        <v>0</v>
      </c>
      <c r="AR84" s="122" t="s">
        <v>79</v>
      </c>
      <c r="AT84" s="129" t="s">
        <v>68</v>
      </c>
      <c r="AU84" s="129" t="s">
        <v>77</v>
      </c>
      <c r="AY84" s="122" t="s">
        <v>212</v>
      </c>
      <c r="BK84" s="130">
        <f>SUM(BK85:BK509)</f>
        <v>0</v>
      </c>
    </row>
    <row r="85" spans="2:65" s="1" customFormat="1" ht="16.5" customHeight="1">
      <c r="B85" s="34"/>
      <c r="C85" s="133" t="s">
        <v>77</v>
      </c>
      <c r="D85" s="133" t="s">
        <v>215</v>
      </c>
      <c r="E85" s="134" t="s">
        <v>5486</v>
      </c>
      <c r="F85" s="135" t="s">
        <v>5487</v>
      </c>
      <c r="G85" s="136" t="s">
        <v>624</v>
      </c>
      <c r="H85" s="137">
        <v>1</v>
      </c>
      <c r="I85" s="138"/>
      <c r="J85" s="139">
        <f>ROUND(I85*H85,2)</f>
        <v>0</v>
      </c>
      <c r="K85" s="135" t="s">
        <v>5488</v>
      </c>
      <c r="L85" s="34"/>
      <c r="M85" s="140" t="s">
        <v>19</v>
      </c>
      <c r="N85" s="141" t="s">
        <v>40</v>
      </c>
      <c r="P85" s="142">
        <f>O85*H85</f>
        <v>0</v>
      </c>
      <c r="Q85" s="142">
        <v>0</v>
      </c>
      <c r="R85" s="142">
        <f>Q85*H85</f>
        <v>0</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5489</v>
      </c>
    </row>
    <row r="86" spans="2:65" s="12" customFormat="1">
      <c r="B86" s="152"/>
      <c r="D86" s="150" t="s">
        <v>226</v>
      </c>
      <c r="E86" s="153" t="s">
        <v>19</v>
      </c>
      <c r="F86" s="154" t="s">
        <v>5490</v>
      </c>
      <c r="H86" s="155">
        <v>1</v>
      </c>
      <c r="I86" s="156"/>
      <c r="L86" s="152"/>
      <c r="M86" s="157"/>
      <c r="T86" s="158"/>
      <c r="AT86" s="153" t="s">
        <v>226</v>
      </c>
      <c r="AU86" s="153" t="s">
        <v>79</v>
      </c>
      <c r="AV86" s="12" t="s">
        <v>79</v>
      </c>
      <c r="AW86" s="12" t="s">
        <v>31</v>
      </c>
      <c r="AX86" s="12" t="s">
        <v>77</v>
      </c>
      <c r="AY86" s="153" t="s">
        <v>212</v>
      </c>
    </row>
    <row r="87" spans="2:65" s="1" customFormat="1" ht="16.5" customHeight="1">
      <c r="B87" s="34"/>
      <c r="C87" s="133" t="s">
        <v>79</v>
      </c>
      <c r="D87" s="133" t="s">
        <v>215</v>
      </c>
      <c r="E87" s="134" t="s">
        <v>5491</v>
      </c>
      <c r="F87" s="135" t="s">
        <v>5492</v>
      </c>
      <c r="G87" s="136" t="s">
        <v>624</v>
      </c>
      <c r="H87" s="137">
        <v>1</v>
      </c>
      <c r="I87" s="138"/>
      <c r="J87" s="139">
        <f>ROUND(I87*H87,2)</f>
        <v>0</v>
      </c>
      <c r="K87" s="135" t="s">
        <v>5488</v>
      </c>
      <c r="L87" s="34"/>
      <c r="M87" s="140" t="s">
        <v>19</v>
      </c>
      <c r="N87" s="141" t="s">
        <v>40</v>
      </c>
      <c r="P87" s="142">
        <f>O87*H87</f>
        <v>0</v>
      </c>
      <c r="Q87" s="142">
        <v>0</v>
      </c>
      <c r="R87" s="142">
        <f>Q87*H87</f>
        <v>0</v>
      </c>
      <c r="S87" s="142">
        <v>0</v>
      </c>
      <c r="T87" s="143">
        <f>S87*H87</f>
        <v>0</v>
      </c>
      <c r="AR87" s="144" t="s">
        <v>316</v>
      </c>
      <c r="AT87" s="144" t="s">
        <v>215</v>
      </c>
      <c r="AU87" s="144" t="s">
        <v>79</v>
      </c>
      <c r="AY87" s="19" t="s">
        <v>212</v>
      </c>
      <c r="BE87" s="145">
        <f>IF(N87="základní",J87,0)</f>
        <v>0</v>
      </c>
      <c r="BF87" s="145">
        <f>IF(N87="snížená",J87,0)</f>
        <v>0</v>
      </c>
      <c r="BG87" s="145">
        <f>IF(N87="zákl. přenesená",J87,0)</f>
        <v>0</v>
      </c>
      <c r="BH87" s="145">
        <f>IF(N87="sníž. přenesená",J87,0)</f>
        <v>0</v>
      </c>
      <c r="BI87" s="145">
        <f>IF(N87="nulová",J87,0)</f>
        <v>0</v>
      </c>
      <c r="BJ87" s="19" t="s">
        <v>77</v>
      </c>
      <c r="BK87" s="145">
        <f>ROUND(I87*H87,2)</f>
        <v>0</v>
      </c>
      <c r="BL87" s="19" t="s">
        <v>316</v>
      </c>
      <c r="BM87" s="144" t="s">
        <v>5493</v>
      </c>
    </row>
    <row r="88" spans="2:65" s="12" customFormat="1">
      <c r="B88" s="152"/>
      <c r="D88" s="150" t="s">
        <v>226</v>
      </c>
      <c r="E88" s="153" t="s">
        <v>19</v>
      </c>
      <c r="F88" s="154" t="s">
        <v>5490</v>
      </c>
      <c r="H88" s="155">
        <v>1</v>
      </c>
      <c r="I88" s="156"/>
      <c r="L88" s="152"/>
      <c r="M88" s="157"/>
      <c r="T88" s="158"/>
      <c r="AT88" s="153" t="s">
        <v>226</v>
      </c>
      <c r="AU88" s="153" t="s">
        <v>79</v>
      </c>
      <c r="AV88" s="12" t="s">
        <v>79</v>
      </c>
      <c r="AW88" s="12" t="s">
        <v>31</v>
      </c>
      <c r="AX88" s="12" t="s">
        <v>77</v>
      </c>
      <c r="AY88" s="153" t="s">
        <v>212</v>
      </c>
    </row>
    <row r="89" spans="2:65" s="1" customFormat="1" ht="21.75" customHeight="1">
      <c r="B89" s="34"/>
      <c r="C89" s="133" t="s">
        <v>236</v>
      </c>
      <c r="D89" s="133" t="s">
        <v>215</v>
      </c>
      <c r="E89" s="134" t="s">
        <v>5494</v>
      </c>
      <c r="F89" s="135" t="s">
        <v>5495</v>
      </c>
      <c r="G89" s="136" t="s">
        <v>624</v>
      </c>
      <c r="H89" s="137">
        <v>1</v>
      </c>
      <c r="I89" s="138"/>
      <c r="J89" s="139">
        <f>ROUND(I89*H89,2)</f>
        <v>0</v>
      </c>
      <c r="K89" s="135" t="s">
        <v>5488</v>
      </c>
      <c r="L89" s="34"/>
      <c r="M89" s="140" t="s">
        <v>19</v>
      </c>
      <c r="N89" s="141" t="s">
        <v>40</v>
      </c>
      <c r="P89" s="142">
        <f>O89*H89</f>
        <v>0</v>
      </c>
      <c r="Q89" s="142">
        <v>0</v>
      </c>
      <c r="R89" s="142">
        <f>Q89*H89</f>
        <v>0</v>
      </c>
      <c r="S89" s="142">
        <v>0</v>
      </c>
      <c r="T89" s="143">
        <f>S89*H89</f>
        <v>0</v>
      </c>
      <c r="AR89" s="144" t="s">
        <v>316</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316</v>
      </c>
      <c r="BM89" s="144" t="s">
        <v>5496</v>
      </c>
    </row>
    <row r="90" spans="2:65" s="12" customFormat="1">
      <c r="B90" s="152"/>
      <c r="D90" s="150" t="s">
        <v>226</v>
      </c>
      <c r="E90" s="153" t="s">
        <v>19</v>
      </c>
      <c r="F90" s="154" t="s">
        <v>5490</v>
      </c>
      <c r="H90" s="155">
        <v>1</v>
      </c>
      <c r="I90" s="156"/>
      <c r="L90" s="152"/>
      <c r="M90" s="157"/>
      <c r="T90" s="158"/>
      <c r="AT90" s="153" t="s">
        <v>226</v>
      </c>
      <c r="AU90" s="153" t="s">
        <v>79</v>
      </c>
      <c r="AV90" s="12" t="s">
        <v>79</v>
      </c>
      <c r="AW90" s="12" t="s">
        <v>31</v>
      </c>
      <c r="AX90" s="12" t="s">
        <v>77</v>
      </c>
      <c r="AY90" s="153" t="s">
        <v>212</v>
      </c>
    </row>
    <row r="91" spans="2:65" s="1" customFormat="1" ht="21.75" customHeight="1">
      <c r="B91" s="34"/>
      <c r="C91" s="133" t="s">
        <v>229</v>
      </c>
      <c r="D91" s="133" t="s">
        <v>215</v>
      </c>
      <c r="E91" s="134" t="s">
        <v>5497</v>
      </c>
      <c r="F91" s="135" t="s">
        <v>5498</v>
      </c>
      <c r="G91" s="136" t="s">
        <v>624</v>
      </c>
      <c r="H91" s="137">
        <v>1</v>
      </c>
      <c r="I91" s="138"/>
      <c r="J91" s="139">
        <f>ROUND(I91*H91,2)</f>
        <v>0</v>
      </c>
      <c r="K91" s="135" t="s">
        <v>5488</v>
      </c>
      <c r="L91" s="34"/>
      <c r="M91" s="140" t="s">
        <v>19</v>
      </c>
      <c r="N91" s="141" t="s">
        <v>40</v>
      </c>
      <c r="P91" s="142">
        <f>O91*H91</f>
        <v>0</v>
      </c>
      <c r="Q91" s="142">
        <v>0</v>
      </c>
      <c r="R91" s="142">
        <f>Q91*H91</f>
        <v>0</v>
      </c>
      <c r="S91" s="142">
        <v>0</v>
      </c>
      <c r="T91" s="143">
        <f>S91*H91</f>
        <v>0</v>
      </c>
      <c r="AR91" s="144" t="s">
        <v>316</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316</v>
      </c>
      <c r="BM91" s="144" t="s">
        <v>5499</v>
      </c>
    </row>
    <row r="92" spans="2:65" s="12" customFormat="1">
      <c r="B92" s="152"/>
      <c r="D92" s="150" t="s">
        <v>226</v>
      </c>
      <c r="E92" s="153" t="s">
        <v>19</v>
      </c>
      <c r="F92" s="154" t="s">
        <v>5490</v>
      </c>
      <c r="H92" s="155">
        <v>1</v>
      </c>
      <c r="I92" s="156"/>
      <c r="L92" s="152"/>
      <c r="M92" s="157"/>
      <c r="T92" s="158"/>
      <c r="AT92" s="153" t="s">
        <v>226</v>
      </c>
      <c r="AU92" s="153" t="s">
        <v>79</v>
      </c>
      <c r="AV92" s="12" t="s">
        <v>79</v>
      </c>
      <c r="AW92" s="12" t="s">
        <v>31</v>
      </c>
      <c r="AX92" s="12" t="s">
        <v>77</v>
      </c>
      <c r="AY92" s="153" t="s">
        <v>212</v>
      </c>
    </row>
    <row r="93" spans="2:65" s="1" customFormat="1" ht="16.5" customHeight="1">
      <c r="B93" s="34"/>
      <c r="C93" s="133" t="s">
        <v>211</v>
      </c>
      <c r="D93" s="133" t="s">
        <v>215</v>
      </c>
      <c r="E93" s="134" t="s">
        <v>5500</v>
      </c>
      <c r="F93" s="135" t="s">
        <v>5501</v>
      </c>
      <c r="G93" s="136" t="s">
        <v>624</v>
      </c>
      <c r="H93" s="137">
        <v>1</v>
      </c>
      <c r="I93" s="138"/>
      <c r="J93" s="139">
        <f>ROUND(I93*H93,2)</f>
        <v>0</v>
      </c>
      <c r="K93" s="135" t="s">
        <v>5488</v>
      </c>
      <c r="L93" s="34"/>
      <c r="M93" s="140" t="s">
        <v>19</v>
      </c>
      <c r="N93" s="141" t="s">
        <v>40</v>
      </c>
      <c r="P93" s="142">
        <f>O93*H93</f>
        <v>0</v>
      </c>
      <c r="Q93" s="142">
        <v>0</v>
      </c>
      <c r="R93" s="142">
        <f>Q93*H93</f>
        <v>0</v>
      </c>
      <c r="S93" s="142">
        <v>0</v>
      </c>
      <c r="T93" s="143">
        <f>S93*H93</f>
        <v>0</v>
      </c>
      <c r="AR93" s="144" t="s">
        <v>316</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5502</v>
      </c>
    </row>
    <row r="94" spans="2:65" s="12" customFormat="1">
      <c r="B94" s="152"/>
      <c r="D94" s="150" t="s">
        <v>226</v>
      </c>
      <c r="E94" s="153" t="s">
        <v>19</v>
      </c>
      <c r="F94" s="154" t="s">
        <v>5490</v>
      </c>
      <c r="H94" s="155">
        <v>1</v>
      </c>
      <c r="I94" s="156"/>
      <c r="L94" s="152"/>
      <c r="M94" s="157"/>
      <c r="T94" s="158"/>
      <c r="AT94" s="153" t="s">
        <v>226</v>
      </c>
      <c r="AU94" s="153" t="s">
        <v>79</v>
      </c>
      <c r="AV94" s="12" t="s">
        <v>79</v>
      </c>
      <c r="AW94" s="12" t="s">
        <v>31</v>
      </c>
      <c r="AX94" s="12" t="s">
        <v>77</v>
      </c>
      <c r="AY94" s="153" t="s">
        <v>212</v>
      </c>
    </row>
    <row r="95" spans="2:65" s="1" customFormat="1" ht="16.5" customHeight="1">
      <c r="B95" s="34"/>
      <c r="C95" s="133" t="s">
        <v>253</v>
      </c>
      <c r="D95" s="133" t="s">
        <v>215</v>
      </c>
      <c r="E95" s="134" t="s">
        <v>5503</v>
      </c>
      <c r="F95" s="135" t="s">
        <v>5504</v>
      </c>
      <c r="G95" s="136" t="s">
        <v>624</v>
      </c>
      <c r="H95" s="137">
        <v>1</v>
      </c>
      <c r="I95" s="138"/>
      <c r="J95" s="139">
        <f>ROUND(I95*H95,2)</f>
        <v>0</v>
      </c>
      <c r="K95" s="135" t="s">
        <v>5488</v>
      </c>
      <c r="L95" s="34"/>
      <c r="M95" s="140" t="s">
        <v>19</v>
      </c>
      <c r="N95" s="141" t="s">
        <v>40</v>
      </c>
      <c r="P95" s="142">
        <f>O95*H95</f>
        <v>0</v>
      </c>
      <c r="Q95" s="142">
        <v>0</v>
      </c>
      <c r="R95" s="142">
        <f>Q95*H95</f>
        <v>0</v>
      </c>
      <c r="S95" s="142">
        <v>0</v>
      </c>
      <c r="T95" s="143">
        <f>S95*H95</f>
        <v>0</v>
      </c>
      <c r="AR95" s="144" t="s">
        <v>316</v>
      </c>
      <c r="AT95" s="144" t="s">
        <v>215</v>
      </c>
      <c r="AU95" s="144" t="s">
        <v>79</v>
      </c>
      <c r="AY95" s="19" t="s">
        <v>212</v>
      </c>
      <c r="BE95" s="145">
        <f>IF(N95="základní",J95,0)</f>
        <v>0</v>
      </c>
      <c r="BF95" s="145">
        <f>IF(N95="snížená",J95,0)</f>
        <v>0</v>
      </c>
      <c r="BG95" s="145">
        <f>IF(N95="zákl. přenesená",J95,0)</f>
        <v>0</v>
      </c>
      <c r="BH95" s="145">
        <f>IF(N95="sníž. přenesená",J95,0)</f>
        <v>0</v>
      </c>
      <c r="BI95" s="145">
        <f>IF(N95="nulová",J95,0)</f>
        <v>0</v>
      </c>
      <c r="BJ95" s="19" t="s">
        <v>77</v>
      </c>
      <c r="BK95" s="145">
        <f>ROUND(I95*H95,2)</f>
        <v>0</v>
      </c>
      <c r="BL95" s="19" t="s">
        <v>316</v>
      </c>
      <c r="BM95" s="144" t="s">
        <v>5505</v>
      </c>
    </row>
    <row r="96" spans="2:65" s="12" customFormat="1">
      <c r="B96" s="152"/>
      <c r="D96" s="150" t="s">
        <v>226</v>
      </c>
      <c r="E96" s="153" t="s">
        <v>19</v>
      </c>
      <c r="F96" s="154" t="s">
        <v>5490</v>
      </c>
      <c r="H96" s="155">
        <v>1</v>
      </c>
      <c r="I96" s="156"/>
      <c r="L96" s="152"/>
      <c r="M96" s="157"/>
      <c r="T96" s="158"/>
      <c r="AT96" s="153" t="s">
        <v>226</v>
      </c>
      <c r="AU96" s="153" t="s">
        <v>79</v>
      </c>
      <c r="AV96" s="12" t="s">
        <v>79</v>
      </c>
      <c r="AW96" s="12" t="s">
        <v>31</v>
      </c>
      <c r="AX96" s="12" t="s">
        <v>77</v>
      </c>
      <c r="AY96" s="153" t="s">
        <v>212</v>
      </c>
    </row>
    <row r="97" spans="2:65" s="1" customFormat="1" ht="16.5" customHeight="1">
      <c r="B97" s="34"/>
      <c r="C97" s="133" t="s">
        <v>259</v>
      </c>
      <c r="D97" s="133" t="s">
        <v>215</v>
      </c>
      <c r="E97" s="134" t="s">
        <v>5506</v>
      </c>
      <c r="F97" s="135" t="s">
        <v>5507</v>
      </c>
      <c r="G97" s="136" t="s">
        <v>624</v>
      </c>
      <c r="H97" s="137">
        <v>1</v>
      </c>
      <c r="I97" s="138"/>
      <c r="J97" s="139">
        <f>ROUND(I97*H97,2)</f>
        <v>0</v>
      </c>
      <c r="K97" s="135" t="s">
        <v>5488</v>
      </c>
      <c r="L97" s="34"/>
      <c r="M97" s="140" t="s">
        <v>19</v>
      </c>
      <c r="N97" s="141" t="s">
        <v>40</v>
      </c>
      <c r="P97" s="142">
        <f>O97*H97</f>
        <v>0</v>
      </c>
      <c r="Q97" s="142">
        <v>0</v>
      </c>
      <c r="R97" s="142">
        <f>Q97*H97</f>
        <v>0</v>
      </c>
      <c r="S97" s="142">
        <v>0</v>
      </c>
      <c r="T97" s="143">
        <f>S97*H97</f>
        <v>0</v>
      </c>
      <c r="AR97" s="144" t="s">
        <v>316</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316</v>
      </c>
      <c r="BM97" s="144" t="s">
        <v>5508</v>
      </c>
    </row>
    <row r="98" spans="2:65" s="12" customFormat="1">
      <c r="B98" s="152"/>
      <c r="D98" s="150" t="s">
        <v>226</v>
      </c>
      <c r="E98" s="153" t="s">
        <v>19</v>
      </c>
      <c r="F98" s="154" t="s">
        <v>5490</v>
      </c>
      <c r="H98" s="155">
        <v>1</v>
      </c>
      <c r="I98" s="156"/>
      <c r="L98" s="152"/>
      <c r="M98" s="157"/>
      <c r="T98" s="158"/>
      <c r="AT98" s="153" t="s">
        <v>226</v>
      </c>
      <c r="AU98" s="153" t="s">
        <v>79</v>
      </c>
      <c r="AV98" s="12" t="s">
        <v>79</v>
      </c>
      <c r="AW98" s="12" t="s">
        <v>31</v>
      </c>
      <c r="AX98" s="12" t="s">
        <v>77</v>
      </c>
      <c r="AY98" s="153" t="s">
        <v>212</v>
      </c>
    </row>
    <row r="99" spans="2:65" s="1" customFormat="1" ht="16.5" customHeight="1">
      <c r="B99" s="34"/>
      <c r="C99" s="133" t="s">
        <v>267</v>
      </c>
      <c r="D99" s="133" t="s">
        <v>215</v>
      </c>
      <c r="E99" s="134" t="s">
        <v>5509</v>
      </c>
      <c r="F99" s="135" t="s">
        <v>5510</v>
      </c>
      <c r="G99" s="136" t="s">
        <v>624</v>
      </c>
      <c r="H99" s="137">
        <v>1</v>
      </c>
      <c r="I99" s="138"/>
      <c r="J99" s="139">
        <f>ROUND(I99*H99,2)</f>
        <v>0</v>
      </c>
      <c r="K99" s="135" t="s">
        <v>5488</v>
      </c>
      <c r="L99" s="34"/>
      <c r="M99" s="140" t="s">
        <v>19</v>
      </c>
      <c r="N99" s="141" t="s">
        <v>40</v>
      </c>
      <c r="P99" s="142">
        <f>O99*H99</f>
        <v>0</v>
      </c>
      <c r="Q99" s="142">
        <v>0</v>
      </c>
      <c r="R99" s="142">
        <f>Q99*H99</f>
        <v>0</v>
      </c>
      <c r="S99" s="142">
        <v>0</v>
      </c>
      <c r="T99" s="143">
        <f>S99*H99</f>
        <v>0</v>
      </c>
      <c r="AR99" s="144" t="s">
        <v>316</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316</v>
      </c>
      <c r="BM99" s="144" t="s">
        <v>5511</v>
      </c>
    </row>
    <row r="100" spans="2:65" s="12" customFormat="1">
      <c r="B100" s="152"/>
      <c r="D100" s="150" t="s">
        <v>226</v>
      </c>
      <c r="E100" s="153" t="s">
        <v>19</v>
      </c>
      <c r="F100" s="154" t="s">
        <v>5490</v>
      </c>
      <c r="H100" s="155">
        <v>1</v>
      </c>
      <c r="I100" s="156"/>
      <c r="L100" s="152"/>
      <c r="M100" s="157"/>
      <c r="T100" s="158"/>
      <c r="AT100" s="153" t="s">
        <v>226</v>
      </c>
      <c r="AU100" s="153" t="s">
        <v>79</v>
      </c>
      <c r="AV100" s="12" t="s">
        <v>79</v>
      </c>
      <c r="AW100" s="12" t="s">
        <v>31</v>
      </c>
      <c r="AX100" s="12" t="s">
        <v>77</v>
      </c>
      <c r="AY100" s="153" t="s">
        <v>212</v>
      </c>
    </row>
    <row r="101" spans="2:65" s="1" customFormat="1" ht="16.5" customHeight="1">
      <c r="B101" s="34"/>
      <c r="C101" s="133" t="s">
        <v>275</v>
      </c>
      <c r="D101" s="133" t="s">
        <v>215</v>
      </c>
      <c r="E101" s="134" t="s">
        <v>5512</v>
      </c>
      <c r="F101" s="135" t="s">
        <v>5513</v>
      </c>
      <c r="G101" s="136" t="s">
        <v>624</v>
      </c>
      <c r="H101" s="137">
        <v>1</v>
      </c>
      <c r="I101" s="138"/>
      <c r="J101" s="139">
        <f>ROUND(I101*H101,2)</f>
        <v>0</v>
      </c>
      <c r="K101" s="135" t="s">
        <v>5488</v>
      </c>
      <c r="L101" s="34"/>
      <c r="M101" s="140" t="s">
        <v>19</v>
      </c>
      <c r="N101" s="141" t="s">
        <v>40</v>
      </c>
      <c r="P101" s="142">
        <f>O101*H101</f>
        <v>0</v>
      </c>
      <c r="Q101" s="142">
        <v>0</v>
      </c>
      <c r="R101" s="142">
        <f>Q101*H101</f>
        <v>0</v>
      </c>
      <c r="S101" s="142">
        <v>0</v>
      </c>
      <c r="T101" s="143">
        <f>S101*H101</f>
        <v>0</v>
      </c>
      <c r="AR101" s="144" t="s">
        <v>316</v>
      </c>
      <c r="AT101" s="144" t="s">
        <v>215</v>
      </c>
      <c r="AU101" s="144" t="s">
        <v>79</v>
      </c>
      <c r="AY101" s="19" t="s">
        <v>212</v>
      </c>
      <c r="BE101" s="145">
        <f>IF(N101="základní",J101,0)</f>
        <v>0</v>
      </c>
      <c r="BF101" s="145">
        <f>IF(N101="snížená",J101,0)</f>
        <v>0</v>
      </c>
      <c r="BG101" s="145">
        <f>IF(N101="zákl. přenesená",J101,0)</f>
        <v>0</v>
      </c>
      <c r="BH101" s="145">
        <f>IF(N101="sníž. přenesená",J101,0)</f>
        <v>0</v>
      </c>
      <c r="BI101" s="145">
        <f>IF(N101="nulová",J101,0)</f>
        <v>0</v>
      </c>
      <c r="BJ101" s="19" t="s">
        <v>77</v>
      </c>
      <c r="BK101" s="145">
        <f>ROUND(I101*H101,2)</f>
        <v>0</v>
      </c>
      <c r="BL101" s="19" t="s">
        <v>316</v>
      </c>
      <c r="BM101" s="144" t="s">
        <v>5514</v>
      </c>
    </row>
    <row r="102" spans="2:65" s="12" customFormat="1">
      <c r="B102" s="152"/>
      <c r="D102" s="150" t="s">
        <v>226</v>
      </c>
      <c r="E102" s="153" t="s">
        <v>19</v>
      </c>
      <c r="F102" s="154" t="s">
        <v>5490</v>
      </c>
      <c r="H102" s="155">
        <v>1</v>
      </c>
      <c r="I102" s="156"/>
      <c r="L102" s="152"/>
      <c r="M102" s="157"/>
      <c r="T102" s="158"/>
      <c r="AT102" s="153" t="s">
        <v>226</v>
      </c>
      <c r="AU102" s="153" t="s">
        <v>79</v>
      </c>
      <c r="AV102" s="12" t="s">
        <v>79</v>
      </c>
      <c r="AW102" s="12" t="s">
        <v>31</v>
      </c>
      <c r="AX102" s="12" t="s">
        <v>77</v>
      </c>
      <c r="AY102" s="153" t="s">
        <v>212</v>
      </c>
    </row>
    <row r="103" spans="2:65" s="1" customFormat="1" ht="16.5" customHeight="1">
      <c r="B103" s="34"/>
      <c r="C103" s="133" t="s">
        <v>281</v>
      </c>
      <c r="D103" s="133" t="s">
        <v>215</v>
      </c>
      <c r="E103" s="134" t="s">
        <v>5515</v>
      </c>
      <c r="F103" s="135" t="s">
        <v>5516</v>
      </c>
      <c r="G103" s="136" t="s">
        <v>624</v>
      </c>
      <c r="H103" s="137">
        <v>1</v>
      </c>
      <c r="I103" s="138"/>
      <c r="J103" s="139">
        <f>ROUND(I103*H103,2)</f>
        <v>0</v>
      </c>
      <c r="K103" s="135" t="s">
        <v>5488</v>
      </c>
      <c r="L103" s="34"/>
      <c r="M103" s="140" t="s">
        <v>19</v>
      </c>
      <c r="N103" s="141" t="s">
        <v>40</v>
      </c>
      <c r="P103" s="142">
        <f>O103*H103</f>
        <v>0</v>
      </c>
      <c r="Q103" s="142">
        <v>0</v>
      </c>
      <c r="R103" s="142">
        <f>Q103*H103</f>
        <v>0</v>
      </c>
      <c r="S103" s="142">
        <v>0</v>
      </c>
      <c r="T103" s="143">
        <f>S103*H103</f>
        <v>0</v>
      </c>
      <c r="AR103" s="144" t="s">
        <v>316</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5517</v>
      </c>
    </row>
    <row r="104" spans="2:65" s="12" customFormat="1">
      <c r="B104" s="152"/>
      <c r="D104" s="150" t="s">
        <v>226</v>
      </c>
      <c r="E104" s="153" t="s">
        <v>19</v>
      </c>
      <c r="F104" s="154" t="s">
        <v>5490</v>
      </c>
      <c r="H104" s="155">
        <v>1</v>
      </c>
      <c r="I104" s="156"/>
      <c r="L104" s="152"/>
      <c r="M104" s="157"/>
      <c r="T104" s="158"/>
      <c r="AT104" s="153" t="s">
        <v>226</v>
      </c>
      <c r="AU104" s="153" t="s">
        <v>79</v>
      </c>
      <c r="AV104" s="12" t="s">
        <v>79</v>
      </c>
      <c r="AW104" s="12" t="s">
        <v>31</v>
      </c>
      <c r="AX104" s="12" t="s">
        <v>77</v>
      </c>
      <c r="AY104" s="153" t="s">
        <v>212</v>
      </c>
    </row>
    <row r="105" spans="2:65" s="1" customFormat="1" ht="16.5" customHeight="1">
      <c r="B105" s="34"/>
      <c r="C105" s="133" t="s">
        <v>287</v>
      </c>
      <c r="D105" s="133" t="s">
        <v>215</v>
      </c>
      <c r="E105" s="134" t="s">
        <v>5518</v>
      </c>
      <c r="F105" s="135" t="s">
        <v>5519</v>
      </c>
      <c r="G105" s="136" t="s">
        <v>624</v>
      </c>
      <c r="H105" s="137">
        <v>1</v>
      </c>
      <c r="I105" s="138"/>
      <c r="J105" s="139">
        <f>ROUND(I105*H105,2)</f>
        <v>0</v>
      </c>
      <c r="K105" s="135" t="s">
        <v>5488</v>
      </c>
      <c r="L105" s="34"/>
      <c r="M105" s="140" t="s">
        <v>19</v>
      </c>
      <c r="N105" s="141" t="s">
        <v>40</v>
      </c>
      <c r="P105" s="142">
        <f>O105*H105</f>
        <v>0</v>
      </c>
      <c r="Q105" s="142">
        <v>0</v>
      </c>
      <c r="R105" s="142">
        <f>Q105*H105</f>
        <v>0</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5520</v>
      </c>
    </row>
    <row r="106" spans="2:65" s="12" customFormat="1">
      <c r="B106" s="152"/>
      <c r="D106" s="150" t="s">
        <v>226</v>
      </c>
      <c r="E106" s="153" t="s">
        <v>19</v>
      </c>
      <c r="F106" s="154" t="s">
        <v>5490</v>
      </c>
      <c r="H106" s="155">
        <v>1</v>
      </c>
      <c r="I106" s="156"/>
      <c r="L106" s="152"/>
      <c r="M106" s="157"/>
      <c r="T106" s="158"/>
      <c r="AT106" s="153" t="s">
        <v>226</v>
      </c>
      <c r="AU106" s="153" t="s">
        <v>79</v>
      </c>
      <c r="AV106" s="12" t="s">
        <v>79</v>
      </c>
      <c r="AW106" s="12" t="s">
        <v>31</v>
      </c>
      <c r="AX106" s="12" t="s">
        <v>77</v>
      </c>
      <c r="AY106" s="153" t="s">
        <v>212</v>
      </c>
    </row>
    <row r="107" spans="2:65" s="1" customFormat="1" ht="16.5" customHeight="1">
      <c r="B107" s="34"/>
      <c r="C107" s="133" t="s">
        <v>8</v>
      </c>
      <c r="D107" s="133" t="s">
        <v>215</v>
      </c>
      <c r="E107" s="134" t="s">
        <v>5521</v>
      </c>
      <c r="F107" s="135" t="s">
        <v>5522</v>
      </c>
      <c r="G107" s="136" t="s">
        <v>624</v>
      </c>
      <c r="H107" s="137">
        <v>1</v>
      </c>
      <c r="I107" s="138"/>
      <c r="J107" s="139">
        <f>ROUND(I107*H107,2)</f>
        <v>0</v>
      </c>
      <c r="K107" s="135" t="s">
        <v>5488</v>
      </c>
      <c r="L107" s="34"/>
      <c r="M107" s="140" t="s">
        <v>19</v>
      </c>
      <c r="N107" s="141" t="s">
        <v>40</v>
      </c>
      <c r="P107" s="142">
        <f>O107*H107</f>
        <v>0</v>
      </c>
      <c r="Q107" s="142">
        <v>0</v>
      </c>
      <c r="R107" s="142">
        <f>Q107*H107</f>
        <v>0</v>
      </c>
      <c r="S107" s="142">
        <v>0</v>
      </c>
      <c r="T107" s="143">
        <f>S107*H107</f>
        <v>0</v>
      </c>
      <c r="AR107" s="144" t="s">
        <v>316</v>
      </c>
      <c r="AT107" s="144" t="s">
        <v>215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316</v>
      </c>
      <c r="BM107" s="144" t="s">
        <v>5523</v>
      </c>
    </row>
    <row r="108" spans="2:65" s="12" customFormat="1">
      <c r="B108" s="152"/>
      <c r="D108" s="150" t="s">
        <v>226</v>
      </c>
      <c r="E108" s="153" t="s">
        <v>19</v>
      </c>
      <c r="F108" s="154" t="s">
        <v>5490</v>
      </c>
      <c r="H108" s="155">
        <v>1</v>
      </c>
      <c r="I108" s="156"/>
      <c r="L108" s="152"/>
      <c r="M108" s="157"/>
      <c r="T108" s="158"/>
      <c r="AT108" s="153" t="s">
        <v>226</v>
      </c>
      <c r="AU108" s="153" t="s">
        <v>79</v>
      </c>
      <c r="AV108" s="12" t="s">
        <v>79</v>
      </c>
      <c r="AW108" s="12" t="s">
        <v>31</v>
      </c>
      <c r="AX108" s="12" t="s">
        <v>77</v>
      </c>
      <c r="AY108" s="153" t="s">
        <v>212</v>
      </c>
    </row>
    <row r="109" spans="2:65" s="1" customFormat="1" ht="16.5" customHeight="1">
      <c r="B109" s="34"/>
      <c r="C109" s="133" t="s">
        <v>301</v>
      </c>
      <c r="D109" s="133" t="s">
        <v>215</v>
      </c>
      <c r="E109" s="134" t="s">
        <v>5524</v>
      </c>
      <c r="F109" s="135" t="s">
        <v>5525</v>
      </c>
      <c r="G109" s="136" t="s">
        <v>624</v>
      </c>
      <c r="H109" s="137">
        <v>1</v>
      </c>
      <c r="I109" s="138"/>
      <c r="J109" s="139">
        <f>ROUND(I109*H109,2)</f>
        <v>0</v>
      </c>
      <c r="K109" s="135" t="s">
        <v>5488</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5526</v>
      </c>
    </row>
    <row r="110" spans="2:65" s="12" customFormat="1">
      <c r="B110" s="152"/>
      <c r="D110" s="150" t="s">
        <v>226</v>
      </c>
      <c r="E110" s="153" t="s">
        <v>19</v>
      </c>
      <c r="F110" s="154" t="s">
        <v>5490</v>
      </c>
      <c r="H110" s="155">
        <v>1</v>
      </c>
      <c r="I110" s="156"/>
      <c r="L110" s="152"/>
      <c r="M110" s="157"/>
      <c r="T110" s="158"/>
      <c r="AT110" s="153" t="s">
        <v>226</v>
      </c>
      <c r="AU110" s="153" t="s">
        <v>79</v>
      </c>
      <c r="AV110" s="12" t="s">
        <v>79</v>
      </c>
      <c r="AW110" s="12" t="s">
        <v>31</v>
      </c>
      <c r="AX110" s="12" t="s">
        <v>77</v>
      </c>
      <c r="AY110" s="153" t="s">
        <v>212</v>
      </c>
    </row>
    <row r="111" spans="2:65" s="1" customFormat="1" ht="16.5" customHeight="1">
      <c r="B111" s="34"/>
      <c r="C111" s="133" t="s">
        <v>306</v>
      </c>
      <c r="D111" s="133" t="s">
        <v>215</v>
      </c>
      <c r="E111" s="134" t="s">
        <v>5527</v>
      </c>
      <c r="F111" s="135" t="s">
        <v>5528</v>
      </c>
      <c r="G111" s="136" t="s">
        <v>624</v>
      </c>
      <c r="H111" s="137">
        <v>1</v>
      </c>
      <c r="I111" s="138"/>
      <c r="J111" s="139">
        <f>ROUND(I111*H111,2)</f>
        <v>0</v>
      </c>
      <c r="K111" s="135" t="s">
        <v>5488</v>
      </c>
      <c r="L111" s="34"/>
      <c r="M111" s="140" t="s">
        <v>19</v>
      </c>
      <c r="N111" s="141" t="s">
        <v>40</v>
      </c>
      <c r="P111" s="142">
        <f>O111*H111</f>
        <v>0</v>
      </c>
      <c r="Q111" s="142">
        <v>0</v>
      </c>
      <c r="R111" s="142">
        <f>Q111*H111</f>
        <v>0</v>
      </c>
      <c r="S111" s="142">
        <v>0</v>
      </c>
      <c r="T111" s="143">
        <f>S111*H111</f>
        <v>0</v>
      </c>
      <c r="AR111" s="144" t="s">
        <v>316</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5529</v>
      </c>
    </row>
    <row r="112" spans="2:65" s="12" customFormat="1">
      <c r="B112" s="152"/>
      <c r="D112" s="150" t="s">
        <v>226</v>
      </c>
      <c r="E112" s="153" t="s">
        <v>19</v>
      </c>
      <c r="F112" s="154" t="s">
        <v>5490</v>
      </c>
      <c r="H112" s="155">
        <v>1</v>
      </c>
      <c r="I112" s="156"/>
      <c r="L112" s="152"/>
      <c r="M112" s="157"/>
      <c r="T112" s="158"/>
      <c r="AT112" s="153" t="s">
        <v>226</v>
      </c>
      <c r="AU112" s="153" t="s">
        <v>79</v>
      </c>
      <c r="AV112" s="12" t="s">
        <v>79</v>
      </c>
      <c r="AW112" s="12" t="s">
        <v>31</v>
      </c>
      <c r="AX112" s="12" t="s">
        <v>77</v>
      </c>
      <c r="AY112" s="153" t="s">
        <v>212</v>
      </c>
    </row>
    <row r="113" spans="2:65" s="1" customFormat="1" ht="16.5" customHeight="1">
      <c r="B113" s="34"/>
      <c r="C113" s="133" t="s">
        <v>311</v>
      </c>
      <c r="D113" s="133" t="s">
        <v>215</v>
      </c>
      <c r="E113" s="134" t="s">
        <v>5530</v>
      </c>
      <c r="F113" s="135" t="s">
        <v>5531</v>
      </c>
      <c r="G113" s="136" t="s">
        <v>624</v>
      </c>
      <c r="H113" s="137">
        <v>1</v>
      </c>
      <c r="I113" s="138"/>
      <c r="J113" s="139">
        <f>ROUND(I113*H113,2)</f>
        <v>0</v>
      </c>
      <c r="K113" s="135" t="s">
        <v>5488</v>
      </c>
      <c r="L113" s="34"/>
      <c r="M113" s="140" t="s">
        <v>19</v>
      </c>
      <c r="N113" s="141" t="s">
        <v>40</v>
      </c>
      <c r="P113" s="142">
        <f>O113*H113</f>
        <v>0</v>
      </c>
      <c r="Q113" s="142">
        <v>0</v>
      </c>
      <c r="R113" s="142">
        <f>Q113*H113</f>
        <v>0</v>
      </c>
      <c r="S113" s="142">
        <v>0</v>
      </c>
      <c r="T113" s="143">
        <f>S113*H113</f>
        <v>0</v>
      </c>
      <c r="AR113" s="144" t="s">
        <v>316</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316</v>
      </c>
      <c r="BM113" s="144" t="s">
        <v>5532</v>
      </c>
    </row>
    <row r="114" spans="2:65" s="12" customFormat="1">
      <c r="B114" s="152"/>
      <c r="D114" s="150" t="s">
        <v>226</v>
      </c>
      <c r="E114" s="153" t="s">
        <v>19</v>
      </c>
      <c r="F114" s="154" t="s">
        <v>5490</v>
      </c>
      <c r="H114" s="155">
        <v>1</v>
      </c>
      <c r="I114" s="156"/>
      <c r="L114" s="152"/>
      <c r="M114" s="157"/>
      <c r="T114" s="158"/>
      <c r="AT114" s="153" t="s">
        <v>226</v>
      </c>
      <c r="AU114" s="153" t="s">
        <v>79</v>
      </c>
      <c r="AV114" s="12" t="s">
        <v>79</v>
      </c>
      <c r="AW114" s="12" t="s">
        <v>31</v>
      </c>
      <c r="AX114" s="12" t="s">
        <v>77</v>
      </c>
      <c r="AY114" s="153" t="s">
        <v>212</v>
      </c>
    </row>
    <row r="115" spans="2:65" s="1" customFormat="1" ht="16.5" customHeight="1">
      <c r="B115" s="34"/>
      <c r="C115" s="133" t="s">
        <v>316</v>
      </c>
      <c r="D115" s="133" t="s">
        <v>215</v>
      </c>
      <c r="E115" s="134" t="s">
        <v>5533</v>
      </c>
      <c r="F115" s="135" t="s">
        <v>5534</v>
      </c>
      <c r="G115" s="136" t="s">
        <v>624</v>
      </c>
      <c r="H115" s="137">
        <v>1</v>
      </c>
      <c r="I115" s="138"/>
      <c r="J115" s="139">
        <f>ROUND(I115*H115,2)</f>
        <v>0</v>
      </c>
      <c r="K115" s="135" t="s">
        <v>5488</v>
      </c>
      <c r="L115" s="34"/>
      <c r="M115" s="140" t="s">
        <v>19</v>
      </c>
      <c r="N115" s="141" t="s">
        <v>40</v>
      </c>
      <c r="P115" s="142">
        <f>O115*H115</f>
        <v>0</v>
      </c>
      <c r="Q115" s="142">
        <v>0</v>
      </c>
      <c r="R115" s="142">
        <f>Q115*H115</f>
        <v>0</v>
      </c>
      <c r="S115" s="142">
        <v>0</v>
      </c>
      <c r="T115" s="143">
        <f>S115*H115</f>
        <v>0</v>
      </c>
      <c r="AR115" s="144" t="s">
        <v>316</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316</v>
      </c>
      <c r="BM115" s="144" t="s">
        <v>5535</v>
      </c>
    </row>
    <row r="116" spans="2:65" s="12" customFormat="1">
      <c r="B116" s="152"/>
      <c r="D116" s="150" t="s">
        <v>226</v>
      </c>
      <c r="E116" s="153" t="s">
        <v>19</v>
      </c>
      <c r="F116" s="154" t="s">
        <v>5490</v>
      </c>
      <c r="H116" s="155">
        <v>1</v>
      </c>
      <c r="I116" s="156"/>
      <c r="L116" s="152"/>
      <c r="M116" s="157"/>
      <c r="T116" s="158"/>
      <c r="AT116" s="153" t="s">
        <v>226</v>
      </c>
      <c r="AU116" s="153" t="s">
        <v>79</v>
      </c>
      <c r="AV116" s="12" t="s">
        <v>79</v>
      </c>
      <c r="AW116" s="12" t="s">
        <v>31</v>
      </c>
      <c r="AX116" s="12" t="s">
        <v>77</v>
      </c>
      <c r="AY116" s="153" t="s">
        <v>212</v>
      </c>
    </row>
    <row r="117" spans="2:65" s="1" customFormat="1" ht="16.5" customHeight="1">
      <c r="B117" s="34"/>
      <c r="C117" s="133" t="s">
        <v>323</v>
      </c>
      <c r="D117" s="133" t="s">
        <v>215</v>
      </c>
      <c r="E117" s="134" t="s">
        <v>5536</v>
      </c>
      <c r="F117" s="135" t="s">
        <v>5537</v>
      </c>
      <c r="G117" s="136" t="s">
        <v>624</v>
      </c>
      <c r="H117" s="137">
        <v>1</v>
      </c>
      <c r="I117" s="138"/>
      <c r="J117" s="139">
        <f>ROUND(I117*H117,2)</f>
        <v>0</v>
      </c>
      <c r="K117" s="135" t="s">
        <v>5488</v>
      </c>
      <c r="L117" s="34"/>
      <c r="M117" s="140" t="s">
        <v>19</v>
      </c>
      <c r="N117" s="141" t="s">
        <v>40</v>
      </c>
      <c r="P117" s="142">
        <f>O117*H117</f>
        <v>0</v>
      </c>
      <c r="Q117" s="142">
        <v>0</v>
      </c>
      <c r="R117" s="142">
        <f>Q117*H117</f>
        <v>0</v>
      </c>
      <c r="S117" s="142">
        <v>0</v>
      </c>
      <c r="T117" s="143">
        <f>S117*H117</f>
        <v>0</v>
      </c>
      <c r="AR117" s="144" t="s">
        <v>316</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5538</v>
      </c>
    </row>
    <row r="118" spans="2:65" s="12" customFormat="1">
      <c r="B118" s="152"/>
      <c r="D118" s="150" t="s">
        <v>226</v>
      </c>
      <c r="E118" s="153" t="s">
        <v>19</v>
      </c>
      <c r="F118" s="154" t="s">
        <v>5490</v>
      </c>
      <c r="H118" s="155">
        <v>1</v>
      </c>
      <c r="I118" s="156"/>
      <c r="L118" s="152"/>
      <c r="M118" s="157"/>
      <c r="T118" s="158"/>
      <c r="AT118" s="153" t="s">
        <v>226</v>
      </c>
      <c r="AU118" s="153" t="s">
        <v>79</v>
      </c>
      <c r="AV118" s="12" t="s">
        <v>79</v>
      </c>
      <c r="AW118" s="12" t="s">
        <v>31</v>
      </c>
      <c r="AX118" s="12" t="s">
        <v>77</v>
      </c>
      <c r="AY118" s="153" t="s">
        <v>212</v>
      </c>
    </row>
    <row r="119" spans="2:65" s="1" customFormat="1" ht="16.5" customHeight="1">
      <c r="B119" s="34"/>
      <c r="C119" s="133" t="s">
        <v>330</v>
      </c>
      <c r="D119" s="133" t="s">
        <v>215</v>
      </c>
      <c r="E119" s="134" t="s">
        <v>5539</v>
      </c>
      <c r="F119" s="135" t="s">
        <v>5540</v>
      </c>
      <c r="G119" s="136" t="s">
        <v>624</v>
      </c>
      <c r="H119" s="137">
        <v>1</v>
      </c>
      <c r="I119" s="138"/>
      <c r="J119" s="139">
        <f>ROUND(I119*H119,2)</f>
        <v>0</v>
      </c>
      <c r="K119" s="135" t="s">
        <v>5488</v>
      </c>
      <c r="L119" s="34"/>
      <c r="M119" s="140" t="s">
        <v>19</v>
      </c>
      <c r="N119" s="141" t="s">
        <v>40</v>
      </c>
      <c r="P119" s="142">
        <f>O119*H119</f>
        <v>0</v>
      </c>
      <c r="Q119" s="142">
        <v>0</v>
      </c>
      <c r="R119" s="142">
        <f>Q119*H119</f>
        <v>0</v>
      </c>
      <c r="S119" s="142">
        <v>0</v>
      </c>
      <c r="T119" s="143">
        <f>S119*H119</f>
        <v>0</v>
      </c>
      <c r="AR119" s="144" t="s">
        <v>316</v>
      </c>
      <c r="AT119" s="144" t="s">
        <v>215</v>
      </c>
      <c r="AU119" s="144" t="s">
        <v>79</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5541</v>
      </c>
    </row>
    <row r="120" spans="2:65" s="12" customFormat="1">
      <c r="B120" s="152"/>
      <c r="D120" s="150" t="s">
        <v>226</v>
      </c>
      <c r="E120" s="153" t="s">
        <v>19</v>
      </c>
      <c r="F120" s="154" t="s">
        <v>5490</v>
      </c>
      <c r="H120" s="155">
        <v>1</v>
      </c>
      <c r="I120" s="156"/>
      <c r="L120" s="152"/>
      <c r="M120" s="157"/>
      <c r="T120" s="158"/>
      <c r="AT120" s="153" t="s">
        <v>226</v>
      </c>
      <c r="AU120" s="153" t="s">
        <v>79</v>
      </c>
      <c r="AV120" s="12" t="s">
        <v>79</v>
      </c>
      <c r="AW120" s="12" t="s">
        <v>31</v>
      </c>
      <c r="AX120" s="12" t="s">
        <v>77</v>
      </c>
      <c r="AY120" s="153" t="s">
        <v>212</v>
      </c>
    </row>
    <row r="121" spans="2:65" s="1" customFormat="1" ht="16.5" customHeight="1">
      <c r="B121" s="34"/>
      <c r="C121" s="133" t="s">
        <v>338</v>
      </c>
      <c r="D121" s="133" t="s">
        <v>215</v>
      </c>
      <c r="E121" s="134" t="s">
        <v>5542</v>
      </c>
      <c r="F121" s="135" t="s">
        <v>5543</v>
      </c>
      <c r="G121" s="136" t="s">
        <v>624</v>
      </c>
      <c r="H121" s="137">
        <v>1</v>
      </c>
      <c r="I121" s="138"/>
      <c r="J121" s="139">
        <f>ROUND(I121*H121,2)</f>
        <v>0</v>
      </c>
      <c r="K121" s="135" t="s">
        <v>5488</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5544</v>
      </c>
    </row>
    <row r="122" spans="2:65" s="12" customFormat="1">
      <c r="B122" s="152"/>
      <c r="D122" s="150" t="s">
        <v>226</v>
      </c>
      <c r="E122" s="153" t="s">
        <v>19</v>
      </c>
      <c r="F122" s="154" t="s">
        <v>5490</v>
      </c>
      <c r="H122" s="155">
        <v>1</v>
      </c>
      <c r="I122" s="156"/>
      <c r="L122" s="152"/>
      <c r="M122" s="157"/>
      <c r="T122" s="158"/>
      <c r="AT122" s="153" t="s">
        <v>226</v>
      </c>
      <c r="AU122" s="153" t="s">
        <v>79</v>
      </c>
      <c r="AV122" s="12" t="s">
        <v>79</v>
      </c>
      <c r="AW122" s="12" t="s">
        <v>31</v>
      </c>
      <c r="AX122" s="12" t="s">
        <v>77</v>
      </c>
      <c r="AY122" s="153" t="s">
        <v>212</v>
      </c>
    </row>
    <row r="123" spans="2:65" s="1" customFormat="1" ht="16.5" customHeight="1">
      <c r="B123" s="34"/>
      <c r="C123" s="133" t="s">
        <v>343</v>
      </c>
      <c r="D123" s="133" t="s">
        <v>215</v>
      </c>
      <c r="E123" s="134" t="s">
        <v>5545</v>
      </c>
      <c r="F123" s="135" t="s">
        <v>5546</v>
      </c>
      <c r="G123" s="136" t="s">
        <v>624</v>
      </c>
      <c r="H123" s="137">
        <v>1</v>
      </c>
      <c r="I123" s="138"/>
      <c r="J123" s="139">
        <f>ROUND(I123*H123,2)</f>
        <v>0</v>
      </c>
      <c r="K123" s="135" t="s">
        <v>5488</v>
      </c>
      <c r="L123" s="34"/>
      <c r="M123" s="140" t="s">
        <v>19</v>
      </c>
      <c r="N123" s="141" t="s">
        <v>40</v>
      </c>
      <c r="P123" s="142">
        <f>O123*H123</f>
        <v>0</v>
      </c>
      <c r="Q123" s="142">
        <v>0</v>
      </c>
      <c r="R123" s="142">
        <f>Q123*H123</f>
        <v>0</v>
      </c>
      <c r="S123" s="142">
        <v>0</v>
      </c>
      <c r="T123" s="143">
        <f>S123*H123</f>
        <v>0</v>
      </c>
      <c r="AR123" s="144" t="s">
        <v>316</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5547</v>
      </c>
    </row>
    <row r="124" spans="2:65" s="12" customFormat="1">
      <c r="B124" s="152"/>
      <c r="D124" s="150" t="s">
        <v>226</v>
      </c>
      <c r="E124" s="153" t="s">
        <v>19</v>
      </c>
      <c r="F124" s="154" t="s">
        <v>5490</v>
      </c>
      <c r="H124" s="155">
        <v>1</v>
      </c>
      <c r="I124" s="156"/>
      <c r="L124" s="152"/>
      <c r="M124" s="157"/>
      <c r="T124" s="158"/>
      <c r="AT124" s="153" t="s">
        <v>226</v>
      </c>
      <c r="AU124" s="153" t="s">
        <v>79</v>
      </c>
      <c r="AV124" s="12" t="s">
        <v>79</v>
      </c>
      <c r="AW124" s="12" t="s">
        <v>31</v>
      </c>
      <c r="AX124" s="12" t="s">
        <v>77</v>
      </c>
      <c r="AY124" s="153" t="s">
        <v>212</v>
      </c>
    </row>
    <row r="125" spans="2:65" s="1" customFormat="1" ht="16.5" customHeight="1">
      <c r="B125" s="34"/>
      <c r="C125" s="133" t="s">
        <v>7</v>
      </c>
      <c r="D125" s="133" t="s">
        <v>215</v>
      </c>
      <c r="E125" s="134" t="s">
        <v>5548</v>
      </c>
      <c r="F125" s="135" t="s">
        <v>5549</v>
      </c>
      <c r="G125" s="136" t="s">
        <v>624</v>
      </c>
      <c r="H125" s="137">
        <v>1</v>
      </c>
      <c r="I125" s="138"/>
      <c r="J125" s="139">
        <f>ROUND(I125*H125,2)</f>
        <v>0</v>
      </c>
      <c r="K125" s="135" t="s">
        <v>5488</v>
      </c>
      <c r="L125" s="34"/>
      <c r="M125" s="140" t="s">
        <v>19</v>
      </c>
      <c r="N125" s="141" t="s">
        <v>40</v>
      </c>
      <c r="P125" s="142">
        <f>O125*H125</f>
        <v>0</v>
      </c>
      <c r="Q125" s="142">
        <v>0</v>
      </c>
      <c r="R125" s="142">
        <f>Q125*H125</f>
        <v>0</v>
      </c>
      <c r="S125" s="142">
        <v>0</v>
      </c>
      <c r="T125" s="143">
        <f>S125*H125</f>
        <v>0</v>
      </c>
      <c r="AR125" s="144" t="s">
        <v>316</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316</v>
      </c>
      <c r="BM125" s="144" t="s">
        <v>5550</v>
      </c>
    </row>
    <row r="126" spans="2:65" s="12" customFormat="1">
      <c r="B126" s="152"/>
      <c r="D126" s="150" t="s">
        <v>226</v>
      </c>
      <c r="E126" s="153" t="s">
        <v>19</v>
      </c>
      <c r="F126" s="154" t="s">
        <v>5490</v>
      </c>
      <c r="H126" s="155">
        <v>1</v>
      </c>
      <c r="I126" s="156"/>
      <c r="L126" s="152"/>
      <c r="M126" s="157"/>
      <c r="T126" s="158"/>
      <c r="AT126" s="153" t="s">
        <v>226</v>
      </c>
      <c r="AU126" s="153" t="s">
        <v>79</v>
      </c>
      <c r="AV126" s="12" t="s">
        <v>79</v>
      </c>
      <c r="AW126" s="12" t="s">
        <v>31</v>
      </c>
      <c r="AX126" s="12" t="s">
        <v>77</v>
      </c>
      <c r="AY126" s="153" t="s">
        <v>212</v>
      </c>
    </row>
    <row r="127" spans="2:65" s="1" customFormat="1" ht="21.75" customHeight="1">
      <c r="B127" s="34"/>
      <c r="C127" s="133" t="s">
        <v>354</v>
      </c>
      <c r="D127" s="133" t="s">
        <v>215</v>
      </c>
      <c r="E127" s="134" t="s">
        <v>5551</v>
      </c>
      <c r="F127" s="135" t="s">
        <v>5552</v>
      </c>
      <c r="G127" s="136" t="s">
        <v>624</v>
      </c>
      <c r="H127" s="137">
        <v>1</v>
      </c>
      <c r="I127" s="138"/>
      <c r="J127" s="139">
        <f>ROUND(I127*H127,2)</f>
        <v>0</v>
      </c>
      <c r="K127" s="135" t="s">
        <v>5488</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5553</v>
      </c>
    </row>
    <row r="128" spans="2:65" s="12" customFormat="1">
      <c r="B128" s="152"/>
      <c r="D128" s="150" t="s">
        <v>226</v>
      </c>
      <c r="E128" s="153" t="s">
        <v>19</v>
      </c>
      <c r="F128" s="154" t="s">
        <v>5490</v>
      </c>
      <c r="H128" s="155">
        <v>1</v>
      </c>
      <c r="I128" s="156"/>
      <c r="L128" s="152"/>
      <c r="M128" s="157"/>
      <c r="T128" s="158"/>
      <c r="AT128" s="153" t="s">
        <v>226</v>
      </c>
      <c r="AU128" s="153" t="s">
        <v>79</v>
      </c>
      <c r="AV128" s="12" t="s">
        <v>79</v>
      </c>
      <c r="AW128" s="12" t="s">
        <v>31</v>
      </c>
      <c r="AX128" s="12" t="s">
        <v>77</v>
      </c>
      <c r="AY128" s="153" t="s">
        <v>212</v>
      </c>
    </row>
    <row r="129" spans="2:65" s="1" customFormat="1" ht="16.5" customHeight="1">
      <c r="B129" s="34"/>
      <c r="C129" s="133" t="s">
        <v>359</v>
      </c>
      <c r="D129" s="133" t="s">
        <v>215</v>
      </c>
      <c r="E129" s="134" t="s">
        <v>5554</v>
      </c>
      <c r="F129" s="135" t="s">
        <v>5555</v>
      </c>
      <c r="G129" s="136" t="s">
        <v>624</v>
      </c>
      <c r="H129" s="137">
        <v>1</v>
      </c>
      <c r="I129" s="138"/>
      <c r="J129" s="139">
        <f>ROUND(I129*H129,2)</f>
        <v>0</v>
      </c>
      <c r="K129" s="135" t="s">
        <v>5488</v>
      </c>
      <c r="L129" s="34"/>
      <c r="M129" s="140" t="s">
        <v>19</v>
      </c>
      <c r="N129" s="141" t="s">
        <v>40</v>
      </c>
      <c r="P129" s="142">
        <f>O129*H129</f>
        <v>0</v>
      </c>
      <c r="Q129" s="142">
        <v>0</v>
      </c>
      <c r="R129" s="142">
        <f>Q129*H129</f>
        <v>0</v>
      </c>
      <c r="S129" s="142">
        <v>0</v>
      </c>
      <c r="T129" s="143">
        <f>S129*H129</f>
        <v>0</v>
      </c>
      <c r="AR129" s="144" t="s">
        <v>316</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5556</v>
      </c>
    </row>
    <row r="130" spans="2:65" s="12" customFormat="1">
      <c r="B130" s="152"/>
      <c r="D130" s="150" t="s">
        <v>226</v>
      </c>
      <c r="E130" s="153" t="s">
        <v>19</v>
      </c>
      <c r="F130" s="154" t="s">
        <v>5490</v>
      </c>
      <c r="H130" s="155">
        <v>1</v>
      </c>
      <c r="I130" s="156"/>
      <c r="L130" s="152"/>
      <c r="M130" s="157"/>
      <c r="T130" s="158"/>
      <c r="AT130" s="153" t="s">
        <v>226</v>
      </c>
      <c r="AU130" s="153" t="s">
        <v>79</v>
      </c>
      <c r="AV130" s="12" t="s">
        <v>79</v>
      </c>
      <c r="AW130" s="12" t="s">
        <v>31</v>
      </c>
      <c r="AX130" s="12" t="s">
        <v>77</v>
      </c>
      <c r="AY130" s="153" t="s">
        <v>212</v>
      </c>
    </row>
    <row r="131" spans="2:65" s="1" customFormat="1" ht="16.5" customHeight="1">
      <c r="B131" s="34"/>
      <c r="C131" s="133" t="s">
        <v>364</v>
      </c>
      <c r="D131" s="133" t="s">
        <v>215</v>
      </c>
      <c r="E131" s="134" t="s">
        <v>5557</v>
      </c>
      <c r="F131" s="135" t="s">
        <v>5558</v>
      </c>
      <c r="G131" s="136" t="s">
        <v>624</v>
      </c>
      <c r="H131" s="137">
        <v>1</v>
      </c>
      <c r="I131" s="138"/>
      <c r="J131" s="139">
        <f>ROUND(I131*H131,2)</f>
        <v>0</v>
      </c>
      <c r="K131" s="135" t="s">
        <v>5488</v>
      </c>
      <c r="L131" s="34"/>
      <c r="M131" s="140" t="s">
        <v>19</v>
      </c>
      <c r="N131" s="141" t="s">
        <v>40</v>
      </c>
      <c r="P131" s="142">
        <f>O131*H131</f>
        <v>0</v>
      </c>
      <c r="Q131" s="142">
        <v>0</v>
      </c>
      <c r="R131" s="142">
        <f>Q131*H131</f>
        <v>0</v>
      </c>
      <c r="S131" s="142">
        <v>0</v>
      </c>
      <c r="T131" s="143">
        <f>S131*H131</f>
        <v>0</v>
      </c>
      <c r="AR131" s="144" t="s">
        <v>316</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316</v>
      </c>
      <c r="BM131" s="144" t="s">
        <v>5559</v>
      </c>
    </row>
    <row r="132" spans="2:65" s="12" customFormat="1">
      <c r="B132" s="152"/>
      <c r="D132" s="150" t="s">
        <v>226</v>
      </c>
      <c r="E132" s="153" t="s">
        <v>19</v>
      </c>
      <c r="F132" s="154" t="s">
        <v>5490</v>
      </c>
      <c r="H132" s="155">
        <v>1</v>
      </c>
      <c r="I132" s="156"/>
      <c r="L132" s="152"/>
      <c r="M132" s="157"/>
      <c r="T132" s="158"/>
      <c r="AT132" s="153" t="s">
        <v>226</v>
      </c>
      <c r="AU132" s="153" t="s">
        <v>79</v>
      </c>
      <c r="AV132" s="12" t="s">
        <v>79</v>
      </c>
      <c r="AW132" s="12" t="s">
        <v>31</v>
      </c>
      <c r="AX132" s="12" t="s">
        <v>77</v>
      </c>
      <c r="AY132" s="153" t="s">
        <v>212</v>
      </c>
    </row>
    <row r="133" spans="2:65" s="1" customFormat="1" ht="16.5" customHeight="1">
      <c r="B133" s="34"/>
      <c r="C133" s="133" t="s">
        <v>586</v>
      </c>
      <c r="D133" s="133" t="s">
        <v>215</v>
      </c>
      <c r="E133" s="134" t="s">
        <v>5560</v>
      </c>
      <c r="F133" s="135" t="s">
        <v>5561</v>
      </c>
      <c r="G133" s="136" t="s">
        <v>624</v>
      </c>
      <c r="H133" s="137">
        <v>1</v>
      </c>
      <c r="I133" s="138"/>
      <c r="J133" s="139">
        <f>ROUND(I133*H133,2)</f>
        <v>0</v>
      </c>
      <c r="K133" s="135" t="s">
        <v>5488</v>
      </c>
      <c r="L133" s="34"/>
      <c r="M133" s="140" t="s">
        <v>19</v>
      </c>
      <c r="N133" s="141" t="s">
        <v>40</v>
      </c>
      <c r="P133" s="142">
        <f>O133*H133</f>
        <v>0</v>
      </c>
      <c r="Q133" s="142">
        <v>0</v>
      </c>
      <c r="R133" s="142">
        <f>Q133*H133</f>
        <v>0</v>
      </c>
      <c r="S133" s="142">
        <v>0</v>
      </c>
      <c r="T133" s="143">
        <f>S133*H133</f>
        <v>0</v>
      </c>
      <c r="AR133" s="144" t="s">
        <v>316</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5562</v>
      </c>
    </row>
    <row r="134" spans="2:65" s="12" customFormat="1">
      <c r="B134" s="152"/>
      <c r="D134" s="150" t="s">
        <v>226</v>
      </c>
      <c r="E134" s="153" t="s">
        <v>19</v>
      </c>
      <c r="F134" s="154" t="s">
        <v>5490</v>
      </c>
      <c r="H134" s="155">
        <v>1</v>
      </c>
      <c r="I134" s="156"/>
      <c r="L134" s="152"/>
      <c r="M134" s="157"/>
      <c r="T134" s="158"/>
      <c r="AT134" s="153" t="s">
        <v>226</v>
      </c>
      <c r="AU134" s="153" t="s">
        <v>79</v>
      </c>
      <c r="AV134" s="12" t="s">
        <v>79</v>
      </c>
      <c r="AW134" s="12" t="s">
        <v>31</v>
      </c>
      <c r="AX134" s="12" t="s">
        <v>77</v>
      </c>
      <c r="AY134" s="153" t="s">
        <v>212</v>
      </c>
    </row>
    <row r="135" spans="2:65" s="1" customFormat="1" ht="16.5" customHeight="1">
      <c r="B135" s="34"/>
      <c r="C135" s="133" t="s">
        <v>593</v>
      </c>
      <c r="D135" s="133" t="s">
        <v>215</v>
      </c>
      <c r="E135" s="134" t="s">
        <v>5563</v>
      </c>
      <c r="F135" s="135" t="s">
        <v>5564</v>
      </c>
      <c r="G135" s="136" t="s">
        <v>624</v>
      </c>
      <c r="H135" s="137">
        <v>1</v>
      </c>
      <c r="I135" s="138"/>
      <c r="J135" s="139">
        <f>ROUND(I135*H135,2)</f>
        <v>0</v>
      </c>
      <c r="K135" s="135" t="s">
        <v>5488</v>
      </c>
      <c r="L135" s="34"/>
      <c r="M135" s="140" t="s">
        <v>19</v>
      </c>
      <c r="N135" s="141" t="s">
        <v>40</v>
      </c>
      <c r="P135" s="142">
        <f>O135*H135</f>
        <v>0</v>
      </c>
      <c r="Q135" s="142">
        <v>0</v>
      </c>
      <c r="R135" s="142">
        <f>Q135*H135</f>
        <v>0</v>
      </c>
      <c r="S135" s="142">
        <v>0</v>
      </c>
      <c r="T135" s="143">
        <f>S135*H135</f>
        <v>0</v>
      </c>
      <c r="AR135" s="144" t="s">
        <v>316</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5565</v>
      </c>
    </row>
    <row r="136" spans="2:65" s="12" customFormat="1">
      <c r="B136" s="152"/>
      <c r="D136" s="150" t="s">
        <v>226</v>
      </c>
      <c r="E136" s="153" t="s">
        <v>19</v>
      </c>
      <c r="F136" s="154" t="s">
        <v>5490</v>
      </c>
      <c r="H136" s="155">
        <v>1</v>
      </c>
      <c r="I136" s="156"/>
      <c r="L136" s="152"/>
      <c r="M136" s="157"/>
      <c r="T136" s="158"/>
      <c r="AT136" s="153" t="s">
        <v>226</v>
      </c>
      <c r="AU136" s="153" t="s">
        <v>79</v>
      </c>
      <c r="AV136" s="12" t="s">
        <v>79</v>
      </c>
      <c r="AW136" s="12" t="s">
        <v>31</v>
      </c>
      <c r="AX136" s="12" t="s">
        <v>77</v>
      </c>
      <c r="AY136" s="153" t="s">
        <v>212</v>
      </c>
    </row>
    <row r="137" spans="2:65" s="1" customFormat="1" ht="16.5" customHeight="1">
      <c r="B137" s="34"/>
      <c r="C137" s="133" t="s">
        <v>598</v>
      </c>
      <c r="D137" s="133" t="s">
        <v>215</v>
      </c>
      <c r="E137" s="134" t="s">
        <v>5566</v>
      </c>
      <c r="F137" s="135" t="s">
        <v>5567</v>
      </c>
      <c r="G137" s="136" t="s">
        <v>624</v>
      </c>
      <c r="H137" s="137">
        <v>1</v>
      </c>
      <c r="I137" s="138"/>
      <c r="J137" s="139">
        <f>ROUND(I137*H137,2)</f>
        <v>0</v>
      </c>
      <c r="K137" s="135" t="s">
        <v>5488</v>
      </c>
      <c r="L137" s="34"/>
      <c r="M137" s="140" t="s">
        <v>19</v>
      </c>
      <c r="N137" s="141" t="s">
        <v>40</v>
      </c>
      <c r="P137" s="142">
        <f>O137*H137</f>
        <v>0</v>
      </c>
      <c r="Q137" s="142">
        <v>0</v>
      </c>
      <c r="R137" s="142">
        <f>Q137*H137</f>
        <v>0</v>
      </c>
      <c r="S137" s="142">
        <v>0</v>
      </c>
      <c r="T137" s="143">
        <f>S137*H137</f>
        <v>0</v>
      </c>
      <c r="AR137" s="144" t="s">
        <v>316</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316</v>
      </c>
      <c r="BM137" s="144" t="s">
        <v>5568</v>
      </c>
    </row>
    <row r="138" spans="2:65" s="12" customFormat="1">
      <c r="B138" s="152"/>
      <c r="D138" s="150" t="s">
        <v>226</v>
      </c>
      <c r="E138" s="153" t="s">
        <v>19</v>
      </c>
      <c r="F138" s="154" t="s">
        <v>5490</v>
      </c>
      <c r="H138" s="155">
        <v>1</v>
      </c>
      <c r="I138" s="156"/>
      <c r="L138" s="152"/>
      <c r="M138" s="157"/>
      <c r="T138" s="158"/>
      <c r="AT138" s="153" t="s">
        <v>226</v>
      </c>
      <c r="AU138" s="153" t="s">
        <v>79</v>
      </c>
      <c r="AV138" s="12" t="s">
        <v>79</v>
      </c>
      <c r="AW138" s="12" t="s">
        <v>31</v>
      </c>
      <c r="AX138" s="12" t="s">
        <v>77</v>
      </c>
      <c r="AY138" s="153" t="s">
        <v>212</v>
      </c>
    </row>
    <row r="139" spans="2:65" s="1" customFormat="1" ht="16.5" customHeight="1">
      <c r="B139" s="34"/>
      <c r="C139" s="133" t="s">
        <v>605</v>
      </c>
      <c r="D139" s="133" t="s">
        <v>215</v>
      </c>
      <c r="E139" s="134" t="s">
        <v>5569</v>
      </c>
      <c r="F139" s="135" t="s">
        <v>5570</v>
      </c>
      <c r="G139" s="136" t="s">
        <v>624</v>
      </c>
      <c r="H139" s="137">
        <v>1</v>
      </c>
      <c r="I139" s="138"/>
      <c r="J139" s="139">
        <f>ROUND(I139*H139,2)</f>
        <v>0</v>
      </c>
      <c r="K139" s="135" t="s">
        <v>5488</v>
      </c>
      <c r="L139" s="34"/>
      <c r="M139" s="140" t="s">
        <v>19</v>
      </c>
      <c r="N139" s="141" t="s">
        <v>40</v>
      </c>
      <c r="P139" s="142">
        <f>O139*H139</f>
        <v>0</v>
      </c>
      <c r="Q139" s="142">
        <v>0</v>
      </c>
      <c r="R139" s="142">
        <f>Q139*H139</f>
        <v>0</v>
      </c>
      <c r="S139" s="142">
        <v>0</v>
      </c>
      <c r="T139" s="143">
        <f>S139*H139</f>
        <v>0</v>
      </c>
      <c r="AR139" s="144" t="s">
        <v>316</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316</v>
      </c>
      <c r="BM139" s="144" t="s">
        <v>5571</v>
      </c>
    </row>
    <row r="140" spans="2:65" s="12" customFormat="1">
      <c r="B140" s="152"/>
      <c r="D140" s="150" t="s">
        <v>226</v>
      </c>
      <c r="E140" s="153" t="s">
        <v>19</v>
      </c>
      <c r="F140" s="154" t="s">
        <v>5490</v>
      </c>
      <c r="H140" s="155">
        <v>1</v>
      </c>
      <c r="I140" s="156"/>
      <c r="L140" s="152"/>
      <c r="M140" s="157"/>
      <c r="T140" s="158"/>
      <c r="AT140" s="153" t="s">
        <v>226</v>
      </c>
      <c r="AU140" s="153" t="s">
        <v>79</v>
      </c>
      <c r="AV140" s="12" t="s">
        <v>79</v>
      </c>
      <c r="AW140" s="12" t="s">
        <v>31</v>
      </c>
      <c r="AX140" s="12" t="s">
        <v>77</v>
      </c>
      <c r="AY140" s="153" t="s">
        <v>212</v>
      </c>
    </row>
    <row r="141" spans="2:65" s="1" customFormat="1" ht="16.5" customHeight="1">
      <c r="B141" s="34"/>
      <c r="C141" s="133" t="s">
        <v>610</v>
      </c>
      <c r="D141" s="133" t="s">
        <v>215</v>
      </c>
      <c r="E141" s="134" t="s">
        <v>5572</v>
      </c>
      <c r="F141" s="135" t="s">
        <v>5573</v>
      </c>
      <c r="G141" s="136" t="s">
        <v>624</v>
      </c>
      <c r="H141" s="137">
        <v>1</v>
      </c>
      <c r="I141" s="138"/>
      <c r="J141" s="139">
        <f>ROUND(I141*H141,2)</f>
        <v>0</v>
      </c>
      <c r="K141" s="135" t="s">
        <v>5488</v>
      </c>
      <c r="L141" s="34"/>
      <c r="M141" s="140" t="s">
        <v>19</v>
      </c>
      <c r="N141" s="141" t="s">
        <v>40</v>
      </c>
      <c r="P141" s="142">
        <f>O141*H141</f>
        <v>0</v>
      </c>
      <c r="Q141" s="142">
        <v>0</v>
      </c>
      <c r="R141" s="142">
        <f>Q141*H141</f>
        <v>0</v>
      </c>
      <c r="S141" s="142">
        <v>0</v>
      </c>
      <c r="T141" s="143">
        <f>S141*H141</f>
        <v>0</v>
      </c>
      <c r="AR141" s="144" t="s">
        <v>316</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5574</v>
      </c>
    </row>
    <row r="142" spans="2:65" s="12" customFormat="1">
      <c r="B142" s="152"/>
      <c r="D142" s="150" t="s">
        <v>226</v>
      </c>
      <c r="E142" s="153" t="s">
        <v>19</v>
      </c>
      <c r="F142" s="154" t="s">
        <v>5490</v>
      </c>
      <c r="H142" s="155">
        <v>1</v>
      </c>
      <c r="I142" s="156"/>
      <c r="L142" s="152"/>
      <c r="M142" s="157"/>
      <c r="T142" s="158"/>
      <c r="AT142" s="153" t="s">
        <v>226</v>
      </c>
      <c r="AU142" s="153" t="s">
        <v>79</v>
      </c>
      <c r="AV142" s="12" t="s">
        <v>79</v>
      </c>
      <c r="AW142" s="12" t="s">
        <v>31</v>
      </c>
      <c r="AX142" s="12" t="s">
        <v>77</v>
      </c>
      <c r="AY142" s="153" t="s">
        <v>212</v>
      </c>
    </row>
    <row r="143" spans="2:65" s="1" customFormat="1" ht="16.5" customHeight="1">
      <c r="B143" s="34"/>
      <c r="C143" s="133" t="s">
        <v>616</v>
      </c>
      <c r="D143" s="133" t="s">
        <v>215</v>
      </c>
      <c r="E143" s="134" t="s">
        <v>5575</v>
      </c>
      <c r="F143" s="135" t="s">
        <v>5576</v>
      </c>
      <c r="G143" s="136" t="s">
        <v>624</v>
      </c>
      <c r="H143" s="137">
        <v>1</v>
      </c>
      <c r="I143" s="138"/>
      <c r="J143" s="139">
        <f>ROUND(I143*H143,2)</f>
        <v>0</v>
      </c>
      <c r="K143" s="135" t="s">
        <v>5488</v>
      </c>
      <c r="L143" s="34"/>
      <c r="M143" s="140" t="s">
        <v>19</v>
      </c>
      <c r="N143" s="141" t="s">
        <v>40</v>
      </c>
      <c r="P143" s="142">
        <f>O143*H143</f>
        <v>0</v>
      </c>
      <c r="Q143" s="142">
        <v>0</v>
      </c>
      <c r="R143" s="142">
        <f>Q143*H143</f>
        <v>0</v>
      </c>
      <c r="S143" s="142">
        <v>0</v>
      </c>
      <c r="T143" s="143">
        <f>S143*H143</f>
        <v>0</v>
      </c>
      <c r="AR143" s="144" t="s">
        <v>316</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316</v>
      </c>
      <c r="BM143" s="144" t="s">
        <v>5577</v>
      </c>
    </row>
    <row r="144" spans="2:65" s="12" customFormat="1">
      <c r="B144" s="152"/>
      <c r="D144" s="150" t="s">
        <v>226</v>
      </c>
      <c r="E144" s="153" t="s">
        <v>19</v>
      </c>
      <c r="F144" s="154" t="s">
        <v>5490</v>
      </c>
      <c r="H144" s="155">
        <v>1</v>
      </c>
      <c r="I144" s="156"/>
      <c r="L144" s="152"/>
      <c r="M144" s="157"/>
      <c r="T144" s="158"/>
      <c r="AT144" s="153" t="s">
        <v>226</v>
      </c>
      <c r="AU144" s="153" t="s">
        <v>79</v>
      </c>
      <c r="AV144" s="12" t="s">
        <v>79</v>
      </c>
      <c r="AW144" s="12" t="s">
        <v>31</v>
      </c>
      <c r="AX144" s="12" t="s">
        <v>77</v>
      </c>
      <c r="AY144" s="153" t="s">
        <v>212</v>
      </c>
    </row>
    <row r="145" spans="2:65" s="1" customFormat="1" ht="16.5" customHeight="1">
      <c r="B145" s="34"/>
      <c r="C145" s="133" t="s">
        <v>621</v>
      </c>
      <c r="D145" s="133" t="s">
        <v>215</v>
      </c>
      <c r="E145" s="134" t="s">
        <v>5578</v>
      </c>
      <c r="F145" s="135" t="s">
        <v>5579</v>
      </c>
      <c r="G145" s="136" t="s">
        <v>624</v>
      </c>
      <c r="H145" s="137">
        <v>1</v>
      </c>
      <c r="I145" s="138"/>
      <c r="J145" s="139">
        <f>ROUND(I145*H145,2)</f>
        <v>0</v>
      </c>
      <c r="K145" s="135" t="s">
        <v>5488</v>
      </c>
      <c r="L145" s="34"/>
      <c r="M145" s="140" t="s">
        <v>19</v>
      </c>
      <c r="N145" s="141" t="s">
        <v>40</v>
      </c>
      <c r="P145" s="142">
        <f>O145*H145</f>
        <v>0</v>
      </c>
      <c r="Q145" s="142">
        <v>0</v>
      </c>
      <c r="R145" s="142">
        <f>Q145*H145</f>
        <v>0</v>
      </c>
      <c r="S145" s="142">
        <v>0</v>
      </c>
      <c r="T145" s="143">
        <f>S145*H145</f>
        <v>0</v>
      </c>
      <c r="AR145" s="144" t="s">
        <v>316</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316</v>
      </c>
      <c r="BM145" s="144" t="s">
        <v>5580</v>
      </c>
    </row>
    <row r="146" spans="2:65" s="12" customFormat="1">
      <c r="B146" s="152"/>
      <c r="D146" s="150" t="s">
        <v>226</v>
      </c>
      <c r="E146" s="153" t="s">
        <v>19</v>
      </c>
      <c r="F146" s="154" t="s">
        <v>5581</v>
      </c>
      <c r="H146" s="155">
        <v>1</v>
      </c>
      <c r="I146" s="156"/>
      <c r="L146" s="152"/>
      <c r="M146" s="157"/>
      <c r="T146" s="158"/>
      <c r="AT146" s="153" t="s">
        <v>226</v>
      </c>
      <c r="AU146" s="153" t="s">
        <v>79</v>
      </c>
      <c r="AV146" s="12" t="s">
        <v>79</v>
      </c>
      <c r="AW146" s="12" t="s">
        <v>31</v>
      </c>
      <c r="AX146" s="12" t="s">
        <v>77</v>
      </c>
      <c r="AY146" s="153" t="s">
        <v>212</v>
      </c>
    </row>
    <row r="147" spans="2:65" s="1" customFormat="1" ht="16.5" customHeight="1">
      <c r="B147" s="34"/>
      <c r="C147" s="133" t="s">
        <v>631</v>
      </c>
      <c r="D147" s="133" t="s">
        <v>215</v>
      </c>
      <c r="E147" s="134" t="s">
        <v>5582</v>
      </c>
      <c r="F147" s="135" t="s">
        <v>5583</v>
      </c>
      <c r="G147" s="136" t="s">
        <v>624</v>
      </c>
      <c r="H147" s="137">
        <v>1</v>
      </c>
      <c r="I147" s="138"/>
      <c r="J147" s="139">
        <f>ROUND(I147*H147,2)</f>
        <v>0</v>
      </c>
      <c r="K147" s="135" t="s">
        <v>5488</v>
      </c>
      <c r="L147" s="34"/>
      <c r="M147" s="140" t="s">
        <v>19</v>
      </c>
      <c r="N147" s="141" t="s">
        <v>40</v>
      </c>
      <c r="P147" s="142">
        <f>O147*H147</f>
        <v>0</v>
      </c>
      <c r="Q147" s="142">
        <v>0</v>
      </c>
      <c r="R147" s="142">
        <f>Q147*H147</f>
        <v>0</v>
      </c>
      <c r="S147" s="142">
        <v>0</v>
      </c>
      <c r="T147" s="143">
        <f>S147*H147</f>
        <v>0</v>
      </c>
      <c r="AR147" s="144" t="s">
        <v>316</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316</v>
      </c>
      <c r="BM147" s="144" t="s">
        <v>5584</v>
      </c>
    </row>
    <row r="148" spans="2:65" s="12" customFormat="1">
      <c r="B148" s="152"/>
      <c r="D148" s="150" t="s">
        <v>226</v>
      </c>
      <c r="E148" s="153" t="s">
        <v>19</v>
      </c>
      <c r="F148" s="154" t="s">
        <v>5581</v>
      </c>
      <c r="H148" s="155">
        <v>1</v>
      </c>
      <c r="I148" s="156"/>
      <c r="L148" s="152"/>
      <c r="M148" s="157"/>
      <c r="T148" s="158"/>
      <c r="AT148" s="153" t="s">
        <v>226</v>
      </c>
      <c r="AU148" s="153" t="s">
        <v>79</v>
      </c>
      <c r="AV148" s="12" t="s">
        <v>79</v>
      </c>
      <c r="AW148" s="12" t="s">
        <v>31</v>
      </c>
      <c r="AX148" s="12" t="s">
        <v>77</v>
      </c>
      <c r="AY148" s="153" t="s">
        <v>212</v>
      </c>
    </row>
    <row r="149" spans="2:65" s="1" customFormat="1" ht="16.5" customHeight="1">
      <c r="B149" s="34"/>
      <c r="C149" s="133" t="s">
        <v>643</v>
      </c>
      <c r="D149" s="133" t="s">
        <v>215</v>
      </c>
      <c r="E149" s="134" t="s">
        <v>5585</v>
      </c>
      <c r="F149" s="135" t="s">
        <v>5586</v>
      </c>
      <c r="G149" s="136" t="s">
        <v>624</v>
      </c>
      <c r="H149" s="137">
        <v>1</v>
      </c>
      <c r="I149" s="138"/>
      <c r="J149" s="139">
        <f>ROUND(I149*H149,2)</f>
        <v>0</v>
      </c>
      <c r="K149" s="135" t="s">
        <v>5488</v>
      </c>
      <c r="L149" s="34"/>
      <c r="M149" s="140" t="s">
        <v>19</v>
      </c>
      <c r="N149" s="141" t="s">
        <v>40</v>
      </c>
      <c r="P149" s="142">
        <f>O149*H149</f>
        <v>0</v>
      </c>
      <c r="Q149" s="142">
        <v>0</v>
      </c>
      <c r="R149" s="142">
        <f>Q149*H149</f>
        <v>0</v>
      </c>
      <c r="S149" s="142">
        <v>0</v>
      </c>
      <c r="T149" s="143">
        <f>S149*H149</f>
        <v>0</v>
      </c>
      <c r="AR149" s="144" t="s">
        <v>316</v>
      </c>
      <c r="AT149" s="144" t="s">
        <v>215</v>
      </c>
      <c r="AU149" s="144" t="s">
        <v>79</v>
      </c>
      <c r="AY149" s="19" t="s">
        <v>212</v>
      </c>
      <c r="BE149" s="145">
        <f>IF(N149="základní",J149,0)</f>
        <v>0</v>
      </c>
      <c r="BF149" s="145">
        <f>IF(N149="snížená",J149,0)</f>
        <v>0</v>
      </c>
      <c r="BG149" s="145">
        <f>IF(N149="zákl. přenesená",J149,0)</f>
        <v>0</v>
      </c>
      <c r="BH149" s="145">
        <f>IF(N149="sníž. přenesená",J149,0)</f>
        <v>0</v>
      </c>
      <c r="BI149" s="145">
        <f>IF(N149="nulová",J149,0)</f>
        <v>0</v>
      </c>
      <c r="BJ149" s="19" t="s">
        <v>77</v>
      </c>
      <c r="BK149" s="145">
        <f>ROUND(I149*H149,2)</f>
        <v>0</v>
      </c>
      <c r="BL149" s="19" t="s">
        <v>316</v>
      </c>
      <c r="BM149" s="144" t="s">
        <v>5587</v>
      </c>
    </row>
    <row r="150" spans="2:65" s="12" customFormat="1">
      <c r="B150" s="152"/>
      <c r="D150" s="150" t="s">
        <v>226</v>
      </c>
      <c r="E150" s="153" t="s">
        <v>19</v>
      </c>
      <c r="F150" s="154" t="s">
        <v>5581</v>
      </c>
      <c r="H150" s="155">
        <v>1</v>
      </c>
      <c r="I150" s="156"/>
      <c r="L150" s="152"/>
      <c r="M150" s="157"/>
      <c r="T150" s="158"/>
      <c r="AT150" s="153" t="s">
        <v>226</v>
      </c>
      <c r="AU150" s="153" t="s">
        <v>79</v>
      </c>
      <c r="AV150" s="12" t="s">
        <v>79</v>
      </c>
      <c r="AW150" s="12" t="s">
        <v>31</v>
      </c>
      <c r="AX150" s="12" t="s">
        <v>77</v>
      </c>
      <c r="AY150" s="153" t="s">
        <v>212</v>
      </c>
    </row>
    <row r="151" spans="2:65" s="1" customFormat="1" ht="16.5" customHeight="1">
      <c r="B151" s="34"/>
      <c r="C151" s="133" t="s">
        <v>651</v>
      </c>
      <c r="D151" s="133" t="s">
        <v>215</v>
      </c>
      <c r="E151" s="134" t="s">
        <v>5588</v>
      </c>
      <c r="F151" s="135" t="s">
        <v>5589</v>
      </c>
      <c r="G151" s="136" t="s">
        <v>624</v>
      </c>
      <c r="H151" s="137">
        <v>1</v>
      </c>
      <c r="I151" s="138"/>
      <c r="J151" s="139">
        <f>ROUND(I151*H151,2)</f>
        <v>0</v>
      </c>
      <c r="K151" s="135" t="s">
        <v>5488</v>
      </c>
      <c r="L151" s="34"/>
      <c r="M151" s="140" t="s">
        <v>19</v>
      </c>
      <c r="N151" s="141" t="s">
        <v>40</v>
      </c>
      <c r="P151" s="142">
        <f>O151*H151</f>
        <v>0</v>
      </c>
      <c r="Q151" s="142">
        <v>0</v>
      </c>
      <c r="R151" s="142">
        <f>Q151*H151</f>
        <v>0</v>
      </c>
      <c r="S151" s="142">
        <v>0</v>
      </c>
      <c r="T151" s="143">
        <f>S151*H151</f>
        <v>0</v>
      </c>
      <c r="AR151" s="144" t="s">
        <v>316</v>
      </c>
      <c r="AT151" s="144" t="s">
        <v>215</v>
      </c>
      <c r="AU151" s="144" t="s">
        <v>79</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316</v>
      </c>
      <c r="BM151" s="144" t="s">
        <v>5590</v>
      </c>
    </row>
    <row r="152" spans="2:65" s="12" customFormat="1">
      <c r="B152" s="152"/>
      <c r="D152" s="150" t="s">
        <v>226</v>
      </c>
      <c r="E152" s="153" t="s">
        <v>19</v>
      </c>
      <c r="F152" s="154" t="s">
        <v>5581</v>
      </c>
      <c r="H152" s="155">
        <v>1</v>
      </c>
      <c r="I152" s="156"/>
      <c r="L152" s="152"/>
      <c r="M152" s="157"/>
      <c r="T152" s="158"/>
      <c r="AT152" s="153" t="s">
        <v>226</v>
      </c>
      <c r="AU152" s="153" t="s">
        <v>79</v>
      </c>
      <c r="AV152" s="12" t="s">
        <v>79</v>
      </c>
      <c r="AW152" s="12" t="s">
        <v>31</v>
      </c>
      <c r="AX152" s="12" t="s">
        <v>77</v>
      </c>
      <c r="AY152" s="153" t="s">
        <v>212</v>
      </c>
    </row>
    <row r="153" spans="2:65" s="1" customFormat="1" ht="16.5" customHeight="1">
      <c r="B153" s="34"/>
      <c r="C153" s="133" t="s">
        <v>670</v>
      </c>
      <c r="D153" s="133" t="s">
        <v>215</v>
      </c>
      <c r="E153" s="134" t="s">
        <v>5591</v>
      </c>
      <c r="F153" s="135" t="s">
        <v>5592</v>
      </c>
      <c r="G153" s="136" t="s">
        <v>624</v>
      </c>
      <c r="H153" s="137">
        <v>1</v>
      </c>
      <c r="I153" s="138"/>
      <c r="J153" s="139">
        <f>ROUND(I153*H153,2)</f>
        <v>0</v>
      </c>
      <c r="K153" s="135" t="s">
        <v>5488</v>
      </c>
      <c r="L153" s="34"/>
      <c r="M153" s="140" t="s">
        <v>19</v>
      </c>
      <c r="N153" s="141" t="s">
        <v>40</v>
      </c>
      <c r="P153" s="142">
        <f>O153*H153</f>
        <v>0</v>
      </c>
      <c r="Q153" s="142">
        <v>0</v>
      </c>
      <c r="R153" s="142">
        <f>Q153*H153</f>
        <v>0</v>
      </c>
      <c r="S153" s="142">
        <v>0</v>
      </c>
      <c r="T153" s="143">
        <f>S153*H153</f>
        <v>0</v>
      </c>
      <c r="AR153" s="144" t="s">
        <v>316</v>
      </c>
      <c r="AT153" s="144" t="s">
        <v>215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316</v>
      </c>
      <c r="BM153" s="144" t="s">
        <v>5593</v>
      </c>
    </row>
    <row r="154" spans="2:65" s="12" customFormat="1">
      <c r="B154" s="152"/>
      <c r="D154" s="150" t="s">
        <v>226</v>
      </c>
      <c r="E154" s="153" t="s">
        <v>19</v>
      </c>
      <c r="F154" s="154" t="s">
        <v>5581</v>
      </c>
      <c r="H154" s="155">
        <v>1</v>
      </c>
      <c r="I154" s="156"/>
      <c r="L154" s="152"/>
      <c r="M154" s="157"/>
      <c r="T154" s="158"/>
      <c r="AT154" s="153" t="s">
        <v>226</v>
      </c>
      <c r="AU154" s="153" t="s">
        <v>79</v>
      </c>
      <c r="AV154" s="12" t="s">
        <v>79</v>
      </c>
      <c r="AW154" s="12" t="s">
        <v>31</v>
      </c>
      <c r="AX154" s="12" t="s">
        <v>77</v>
      </c>
      <c r="AY154" s="153" t="s">
        <v>212</v>
      </c>
    </row>
    <row r="155" spans="2:65" s="1" customFormat="1" ht="16.5" customHeight="1">
      <c r="B155" s="34"/>
      <c r="C155" s="133" t="s">
        <v>693</v>
      </c>
      <c r="D155" s="133" t="s">
        <v>215</v>
      </c>
      <c r="E155" s="134" t="s">
        <v>5594</v>
      </c>
      <c r="F155" s="135" t="s">
        <v>5595</v>
      </c>
      <c r="G155" s="136" t="s">
        <v>624</v>
      </c>
      <c r="H155" s="137">
        <v>1</v>
      </c>
      <c r="I155" s="138"/>
      <c r="J155" s="139">
        <f>ROUND(I155*H155,2)</f>
        <v>0</v>
      </c>
      <c r="K155" s="135" t="s">
        <v>5488</v>
      </c>
      <c r="L155" s="34"/>
      <c r="M155" s="140" t="s">
        <v>19</v>
      </c>
      <c r="N155" s="141" t="s">
        <v>40</v>
      </c>
      <c r="P155" s="142">
        <f>O155*H155</f>
        <v>0</v>
      </c>
      <c r="Q155" s="142">
        <v>0</v>
      </c>
      <c r="R155" s="142">
        <f>Q155*H155</f>
        <v>0</v>
      </c>
      <c r="S155" s="142">
        <v>0</v>
      </c>
      <c r="T155" s="143">
        <f>S155*H155</f>
        <v>0</v>
      </c>
      <c r="AR155" s="144" t="s">
        <v>316</v>
      </c>
      <c r="AT155" s="144" t="s">
        <v>215</v>
      </c>
      <c r="AU155" s="144" t="s">
        <v>79</v>
      </c>
      <c r="AY155" s="19" t="s">
        <v>212</v>
      </c>
      <c r="BE155" s="145">
        <f>IF(N155="základní",J155,0)</f>
        <v>0</v>
      </c>
      <c r="BF155" s="145">
        <f>IF(N155="snížená",J155,0)</f>
        <v>0</v>
      </c>
      <c r="BG155" s="145">
        <f>IF(N155="zákl. přenesená",J155,0)</f>
        <v>0</v>
      </c>
      <c r="BH155" s="145">
        <f>IF(N155="sníž. přenesená",J155,0)</f>
        <v>0</v>
      </c>
      <c r="BI155" s="145">
        <f>IF(N155="nulová",J155,0)</f>
        <v>0</v>
      </c>
      <c r="BJ155" s="19" t="s">
        <v>77</v>
      </c>
      <c r="BK155" s="145">
        <f>ROUND(I155*H155,2)</f>
        <v>0</v>
      </c>
      <c r="BL155" s="19" t="s">
        <v>316</v>
      </c>
      <c r="BM155" s="144" t="s">
        <v>5596</v>
      </c>
    </row>
    <row r="156" spans="2:65" s="12" customFormat="1">
      <c r="B156" s="152"/>
      <c r="D156" s="150" t="s">
        <v>226</v>
      </c>
      <c r="E156" s="153" t="s">
        <v>19</v>
      </c>
      <c r="F156" s="154" t="s">
        <v>5581</v>
      </c>
      <c r="H156" s="155">
        <v>1</v>
      </c>
      <c r="I156" s="156"/>
      <c r="L156" s="152"/>
      <c r="M156" s="157"/>
      <c r="T156" s="158"/>
      <c r="AT156" s="153" t="s">
        <v>226</v>
      </c>
      <c r="AU156" s="153" t="s">
        <v>79</v>
      </c>
      <c r="AV156" s="12" t="s">
        <v>79</v>
      </c>
      <c r="AW156" s="12" t="s">
        <v>31</v>
      </c>
      <c r="AX156" s="12" t="s">
        <v>77</v>
      </c>
      <c r="AY156" s="153" t="s">
        <v>212</v>
      </c>
    </row>
    <row r="157" spans="2:65" s="1" customFormat="1" ht="16.5" customHeight="1">
      <c r="B157" s="34"/>
      <c r="C157" s="133" t="s">
        <v>699</v>
      </c>
      <c r="D157" s="133" t="s">
        <v>215</v>
      </c>
      <c r="E157" s="134" t="s">
        <v>5597</v>
      </c>
      <c r="F157" s="135" t="s">
        <v>5598</v>
      </c>
      <c r="G157" s="136" t="s">
        <v>624</v>
      </c>
      <c r="H157" s="137">
        <v>1</v>
      </c>
      <c r="I157" s="138"/>
      <c r="J157" s="139">
        <f>ROUND(I157*H157,2)</f>
        <v>0</v>
      </c>
      <c r="K157" s="135" t="s">
        <v>5488</v>
      </c>
      <c r="L157" s="34"/>
      <c r="M157" s="140" t="s">
        <v>19</v>
      </c>
      <c r="N157" s="141" t="s">
        <v>40</v>
      </c>
      <c r="P157" s="142">
        <f>O157*H157</f>
        <v>0</v>
      </c>
      <c r="Q157" s="142">
        <v>0</v>
      </c>
      <c r="R157" s="142">
        <f>Q157*H157</f>
        <v>0</v>
      </c>
      <c r="S157" s="142">
        <v>0</v>
      </c>
      <c r="T157" s="143">
        <f>S157*H157</f>
        <v>0</v>
      </c>
      <c r="AR157" s="144" t="s">
        <v>316</v>
      </c>
      <c r="AT157" s="144" t="s">
        <v>215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316</v>
      </c>
      <c r="BM157" s="144" t="s">
        <v>5599</v>
      </c>
    </row>
    <row r="158" spans="2:65" s="12" customFormat="1">
      <c r="B158" s="152"/>
      <c r="D158" s="150" t="s">
        <v>226</v>
      </c>
      <c r="E158" s="153" t="s">
        <v>19</v>
      </c>
      <c r="F158" s="154" t="s">
        <v>5581</v>
      </c>
      <c r="H158" s="155">
        <v>1</v>
      </c>
      <c r="I158" s="156"/>
      <c r="L158" s="152"/>
      <c r="M158" s="157"/>
      <c r="T158" s="158"/>
      <c r="AT158" s="153" t="s">
        <v>226</v>
      </c>
      <c r="AU158" s="153" t="s">
        <v>79</v>
      </c>
      <c r="AV158" s="12" t="s">
        <v>79</v>
      </c>
      <c r="AW158" s="12" t="s">
        <v>31</v>
      </c>
      <c r="AX158" s="12" t="s">
        <v>77</v>
      </c>
      <c r="AY158" s="153" t="s">
        <v>212</v>
      </c>
    </row>
    <row r="159" spans="2:65" s="1" customFormat="1" ht="16.5" customHeight="1">
      <c r="B159" s="34"/>
      <c r="C159" s="133" t="s">
        <v>704</v>
      </c>
      <c r="D159" s="133" t="s">
        <v>215</v>
      </c>
      <c r="E159" s="134" t="s">
        <v>5600</v>
      </c>
      <c r="F159" s="135" t="s">
        <v>5601</v>
      </c>
      <c r="G159" s="136" t="s">
        <v>624</v>
      </c>
      <c r="H159" s="137">
        <v>1</v>
      </c>
      <c r="I159" s="138"/>
      <c r="J159" s="139">
        <f>ROUND(I159*H159,2)</f>
        <v>0</v>
      </c>
      <c r="K159" s="135" t="s">
        <v>5488</v>
      </c>
      <c r="L159" s="34"/>
      <c r="M159" s="140" t="s">
        <v>19</v>
      </c>
      <c r="N159" s="141" t="s">
        <v>40</v>
      </c>
      <c r="P159" s="142">
        <f>O159*H159</f>
        <v>0</v>
      </c>
      <c r="Q159" s="142">
        <v>0</v>
      </c>
      <c r="R159" s="142">
        <f>Q159*H159</f>
        <v>0</v>
      </c>
      <c r="S159" s="142">
        <v>0</v>
      </c>
      <c r="T159" s="143">
        <f>S159*H159</f>
        <v>0</v>
      </c>
      <c r="AR159" s="144" t="s">
        <v>316</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5602</v>
      </c>
    </row>
    <row r="160" spans="2:65" s="12" customFormat="1">
      <c r="B160" s="152"/>
      <c r="D160" s="150" t="s">
        <v>226</v>
      </c>
      <c r="E160" s="153" t="s">
        <v>19</v>
      </c>
      <c r="F160" s="154" t="s">
        <v>5581</v>
      </c>
      <c r="H160" s="155">
        <v>1</v>
      </c>
      <c r="I160" s="156"/>
      <c r="L160" s="152"/>
      <c r="M160" s="157"/>
      <c r="T160" s="158"/>
      <c r="AT160" s="153" t="s">
        <v>226</v>
      </c>
      <c r="AU160" s="153" t="s">
        <v>79</v>
      </c>
      <c r="AV160" s="12" t="s">
        <v>79</v>
      </c>
      <c r="AW160" s="12" t="s">
        <v>31</v>
      </c>
      <c r="AX160" s="12" t="s">
        <v>77</v>
      </c>
      <c r="AY160" s="153" t="s">
        <v>212</v>
      </c>
    </row>
    <row r="161" spans="2:65" s="1" customFormat="1" ht="16.5" customHeight="1">
      <c r="B161" s="34"/>
      <c r="C161" s="133" t="s">
        <v>725</v>
      </c>
      <c r="D161" s="133" t="s">
        <v>215</v>
      </c>
      <c r="E161" s="134" t="s">
        <v>5603</v>
      </c>
      <c r="F161" s="135" t="s">
        <v>5604</v>
      </c>
      <c r="G161" s="136" t="s">
        <v>624</v>
      </c>
      <c r="H161" s="137">
        <v>1</v>
      </c>
      <c r="I161" s="138"/>
      <c r="J161" s="139">
        <f>ROUND(I161*H161,2)</f>
        <v>0</v>
      </c>
      <c r="K161" s="135" t="s">
        <v>5488</v>
      </c>
      <c r="L161" s="34"/>
      <c r="M161" s="140" t="s">
        <v>19</v>
      </c>
      <c r="N161" s="141" t="s">
        <v>40</v>
      </c>
      <c r="P161" s="142">
        <f>O161*H161</f>
        <v>0</v>
      </c>
      <c r="Q161" s="142">
        <v>0</v>
      </c>
      <c r="R161" s="142">
        <f>Q161*H161</f>
        <v>0</v>
      </c>
      <c r="S161" s="142">
        <v>0</v>
      </c>
      <c r="T161" s="143">
        <f>S161*H161</f>
        <v>0</v>
      </c>
      <c r="AR161" s="144" t="s">
        <v>316</v>
      </c>
      <c r="AT161" s="144" t="s">
        <v>215</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5605</v>
      </c>
    </row>
    <row r="162" spans="2:65" s="12" customFormat="1">
      <c r="B162" s="152"/>
      <c r="D162" s="150" t="s">
        <v>226</v>
      </c>
      <c r="E162" s="153" t="s">
        <v>19</v>
      </c>
      <c r="F162" s="154" t="s">
        <v>5581</v>
      </c>
      <c r="H162" s="155">
        <v>1</v>
      </c>
      <c r="I162" s="156"/>
      <c r="L162" s="152"/>
      <c r="M162" s="157"/>
      <c r="T162" s="158"/>
      <c r="AT162" s="153" t="s">
        <v>226</v>
      </c>
      <c r="AU162" s="153" t="s">
        <v>79</v>
      </c>
      <c r="AV162" s="12" t="s">
        <v>79</v>
      </c>
      <c r="AW162" s="12" t="s">
        <v>31</v>
      </c>
      <c r="AX162" s="12" t="s">
        <v>77</v>
      </c>
      <c r="AY162" s="153" t="s">
        <v>212</v>
      </c>
    </row>
    <row r="163" spans="2:65" s="1" customFormat="1" ht="16.5" customHeight="1">
      <c r="B163" s="34"/>
      <c r="C163" s="133" t="s">
        <v>744</v>
      </c>
      <c r="D163" s="133" t="s">
        <v>215</v>
      </c>
      <c r="E163" s="134" t="s">
        <v>5606</v>
      </c>
      <c r="F163" s="135" t="s">
        <v>5607</v>
      </c>
      <c r="G163" s="136" t="s">
        <v>624</v>
      </c>
      <c r="H163" s="137">
        <v>1</v>
      </c>
      <c r="I163" s="138"/>
      <c r="J163" s="139">
        <f>ROUND(I163*H163,2)</f>
        <v>0</v>
      </c>
      <c r="K163" s="135" t="s">
        <v>5488</v>
      </c>
      <c r="L163" s="34"/>
      <c r="M163" s="140" t="s">
        <v>19</v>
      </c>
      <c r="N163" s="141" t="s">
        <v>40</v>
      </c>
      <c r="P163" s="142">
        <f>O163*H163</f>
        <v>0</v>
      </c>
      <c r="Q163" s="142">
        <v>0</v>
      </c>
      <c r="R163" s="142">
        <f>Q163*H163</f>
        <v>0</v>
      </c>
      <c r="S163" s="142">
        <v>0</v>
      </c>
      <c r="T163" s="143">
        <f>S163*H163</f>
        <v>0</v>
      </c>
      <c r="AR163" s="144" t="s">
        <v>316</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5608</v>
      </c>
    </row>
    <row r="164" spans="2:65" s="12" customFormat="1">
      <c r="B164" s="152"/>
      <c r="D164" s="150" t="s">
        <v>226</v>
      </c>
      <c r="E164" s="153" t="s">
        <v>19</v>
      </c>
      <c r="F164" s="154" t="s">
        <v>5581</v>
      </c>
      <c r="H164" s="155">
        <v>1</v>
      </c>
      <c r="I164" s="156"/>
      <c r="L164" s="152"/>
      <c r="M164" s="157"/>
      <c r="T164" s="158"/>
      <c r="AT164" s="153" t="s">
        <v>226</v>
      </c>
      <c r="AU164" s="153" t="s">
        <v>79</v>
      </c>
      <c r="AV164" s="12" t="s">
        <v>79</v>
      </c>
      <c r="AW164" s="12" t="s">
        <v>31</v>
      </c>
      <c r="AX164" s="12" t="s">
        <v>77</v>
      </c>
      <c r="AY164" s="153" t="s">
        <v>212</v>
      </c>
    </row>
    <row r="165" spans="2:65" s="1" customFormat="1" ht="16.5" customHeight="1">
      <c r="B165" s="34"/>
      <c r="C165" s="133" t="s">
        <v>750</v>
      </c>
      <c r="D165" s="133" t="s">
        <v>215</v>
      </c>
      <c r="E165" s="134" t="s">
        <v>5609</v>
      </c>
      <c r="F165" s="135" t="s">
        <v>5610</v>
      </c>
      <c r="G165" s="136" t="s">
        <v>624</v>
      </c>
      <c r="H165" s="137">
        <v>1</v>
      </c>
      <c r="I165" s="138"/>
      <c r="J165" s="139">
        <f>ROUND(I165*H165,2)</f>
        <v>0</v>
      </c>
      <c r="K165" s="135" t="s">
        <v>5488</v>
      </c>
      <c r="L165" s="34"/>
      <c r="M165" s="140" t="s">
        <v>19</v>
      </c>
      <c r="N165" s="141" t="s">
        <v>40</v>
      </c>
      <c r="P165" s="142">
        <f>O165*H165</f>
        <v>0</v>
      </c>
      <c r="Q165" s="142">
        <v>0</v>
      </c>
      <c r="R165" s="142">
        <f>Q165*H165</f>
        <v>0</v>
      </c>
      <c r="S165" s="142">
        <v>0</v>
      </c>
      <c r="T165" s="143">
        <f>S165*H165</f>
        <v>0</v>
      </c>
      <c r="AR165" s="144" t="s">
        <v>316</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5611</v>
      </c>
    </row>
    <row r="166" spans="2:65" s="12" customFormat="1">
      <c r="B166" s="152"/>
      <c r="D166" s="150" t="s">
        <v>226</v>
      </c>
      <c r="E166" s="153" t="s">
        <v>19</v>
      </c>
      <c r="F166" s="154" t="s">
        <v>5581</v>
      </c>
      <c r="H166" s="155">
        <v>1</v>
      </c>
      <c r="I166" s="156"/>
      <c r="L166" s="152"/>
      <c r="M166" s="157"/>
      <c r="T166" s="158"/>
      <c r="AT166" s="153" t="s">
        <v>226</v>
      </c>
      <c r="AU166" s="153" t="s">
        <v>79</v>
      </c>
      <c r="AV166" s="12" t="s">
        <v>79</v>
      </c>
      <c r="AW166" s="12" t="s">
        <v>31</v>
      </c>
      <c r="AX166" s="12" t="s">
        <v>77</v>
      </c>
      <c r="AY166" s="153" t="s">
        <v>212</v>
      </c>
    </row>
    <row r="167" spans="2:65" s="1" customFormat="1" ht="16.5" customHeight="1">
      <c r="B167" s="34"/>
      <c r="C167" s="133" t="s">
        <v>762</v>
      </c>
      <c r="D167" s="133" t="s">
        <v>215</v>
      </c>
      <c r="E167" s="134" t="s">
        <v>5612</v>
      </c>
      <c r="F167" s="135" t="s">
        <v>5613</v>
      </c>
      <c r="G167" s="136" t="s">
        <v>624</v>
      </c>
      <c r="H167" s="137">
        <v>1</v>
      </c>
      <c r="I167" s="138"/>
      <c r="J167" s="139">
        <f>ROUND(I167*H167,2)</f>
        <v>0</v>
      </c>
      <c r="K167" s="135" t="s">
        <v>5488</v>
      </c>
      <c r="L167" s="34"/>
      <c r="M167" s="140" t="s">
        <v>19</v>
      </c>
      <c r="N167" s="141" t="s">
        <v>40</v>
      </c>
      <c r="P167" s="142">
        <f>O167*H167</f>
        <v>0</v>
      </c>
      <c r="Q167" s="142">
        <v>0</v>
      </c>
      <c r="R167" s="142">
        <f>Q167*H167</f>
        <v>0</v>
      </c>
      <c r="S167" s="142">
        <v>0</v>
      </c>
      <c r="T167" s="143">
        <f>S167*H167</f>
        <v>0</v>
      </c>
      <c r="AR167" s="144" t="s">
        <v>316</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316</v>
      </c>
      <c r="BM167" s="144" t="s">
        <v>5614</v>
      </c>
    </row>
    <row r="168" spans="2:65" s="12" customFormat="1">
      <c r="B168" s="152"/>
      <c r="D168" s="150" t="s">
        <v>226</v>
      </c>
      <c r="E168" s="153" t="s">
        <v>19</v>
      </c>
      <c r="F168" s="154" t="s">
        <v>5581</v>
      </c>
      <c r="H168" s="155">
        <v>1</v>
      </c>
      <c r="I168" s="156"/>
      <c r="L168" s="152"/>
      <c r="M168" s="157"/>
      <c r="T168" s="158"/>
      <c r="AT168" s="153" t="s">
        <v>226</v>
      </c>
      <c r="AU168" s="153" t="s">
        <v>79</v>
      </c>
      <c r="AV168" s="12" t="s">
        <v>79</v>
      </c>
      <c r="AW168" s="12" t="s">
        <v>31</v>
      </c>
      <c r="AX168" s="12" t="s">
        <v>77</v>
      </c>
      <c r="AY168" s="153" t="s">
        <v>212</v>
      </c>
    </row>
    <row r="169" spans="2:65" s="1" customFormat="1" ht="16.5" customHeight="1">
      <c r="B169" s="34"/>
      <c r="C169" s="133" t="s">
        <v>769</v>
      </c>
      <c r="D169" s="133" t="s">
        <v>215</v>
      </c>
      <c r="E169" s="134" t="s">
        <v>5615</v>
      </c>
      <c r="F169" s="135" t="s">
        <v>5616</v>
      </c>
      <c r="G169" s="136" t="s">
        <v>624</v>
      </c>
      <c r="H169" s="137">
        <v>1</v>
      </c>
      <c r="I169" s="138"/>
      <c r="J169" s="139">
        <f>ROUND(I169*H169,2)</f>
        <v>0</v>
      </c>
      <c r="K169" s="135" t="s">
        <v>5488</v>
      </c>
      <c r="L169" s="34"/>
      <c r="M169" s="140" t="s">
        <v>19</v>
      </c>
      <c r="N169" s="141" t="s">
        <v>40</v>
      </c>
      <c r="P169" s="142">
        <f>O169*H169</f>
        <v>0</v>
      </c>
      <c r="Q169" s="142">
        <v>0</v>
      </c>
      <c r="R169" s="142">
        <f>Q169*H169</f>
        <v>0</v>
      </c>
      <c r="S169" s="142">
        <v>0</v>
      </c>
      <c r="T169" s="143">
        <f>S169*H169</f>
        <v>0</v>
      </c>
      <c r="AR169" s="144" t="s">
        <v>316</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316</v>
      </c>
      <c r="BM169" s="144" t="s">
        <v>5617</v>
      </c>
    </row>
    <row r="170" spans="2:65" s="12" customFormat="1">
      <c r="B170" s="152"/>
      <c r="D170" s="150" t="s">
        <v>226</v>
      </c>
      <c r="E170" s="153" t="s">
        <v>19</v>
      </c>
      <c r="F170" s="154" t="s">
        <v>5581</v>
      </c>
      <c r="H170" s="155">
        <v>1</v>
      </c>
      <c r="I170" s="156"/>
      <c r="L170" s="152"/>
      <c r="M170" s="157"/>
      <c r="T170" s="158"/>
      <c r="AT170" s="153" t="s">
        <v>226</v>
      </c>
      <c r="AU170" s="153" t="s">
        <v>79</v>
      </c>
      <c r="AV170" s="12" t="s">
        <v>79</v>
      </c>
      <c r="AW170" s="12" t="s">
        <v>31</v>
      </c>
      <c r="AX170" s="12" t="s">
        <v>77</v>
      </c>
      <c r="AY170" s="153" t="s">
        <v>212</v>
      </c>
    </row>
    <row r="171" spans="2:65" s="1" customFormat="1" ht="16.5" customHeight="1">
      <c r="B171" s="34"/>
      <c r="C171" s="133" t="s">
        <v>775</v>
      </c>
      <c r="D171" s="133" t="s">
        <v>215</v>
      </c>
      <c r="E171" s="134" t="s">
        <v>5618</v>
      </c>
      <c r="F171" s="135" t="s">
        <v>5619</v>
      </c>
      <c r="G171" s="136" t="s">
        <v>624</v>
      </c>
      <c r="H171" s="137">
        <v>1</v>
      </c>
      <c r="I171" s="138"/>
      <c r="J171" s="139">
        <f>ROUND(I171*H171,2)</f>
        <v>0</v>
      </c>
      <c r="K171" s="135" t="s">
        <v>5488</v>
      </c>
      <c r="L171" s="34"/>
      <c r="M171" s="140" t="s">
        <v>19</v>
      </c>
      <c r="N171" s="141" t="s">
        <v>40</v>
      </c>
      <c r="P171" s="142">
        <f>O171*H171</f>
        <v>0</v>
      </c>
      <c r="Q171" s="142">
        <v>0</v>
      </c>
      <c r="R171" s="142">
        <f>Q171*H171</f>
        <v>0</v>
      </c>
      <c r="S171" s="142">
        <v>0</v>
      </c>
      <c r="T171" s="143">
        <f>S171*H171</f>
        <v>0</v>
      </c>
      <c r="AR171" s="144" t="s">
        <v>316</v>
      </c>
      <c r="AT171" s="144" t="s">
        <v>215</v>
      </c>
      <c r="AU171" s="144" t="s">
        <v>79</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316</v>
      </c>
      <c r="BM171" s="144" t="s">
        <v>5620</v>
      </c>
    </row>
    <row r="172" spans="2:65" s="12" customFormat="1">
      <c r="B172" s="152"/>
      <c r="D172" s="150" t="s">
        <v>226</v>
      </c>
      <c r="E172" s="153" t="s">
        <v>19</v>
      </c>
      <c r="F172" s="154" t="s">
        <v>5581</v>
      </c>
      <c r="H172" s="155">
        <v>1</v>
      </c>
      <c r="I172" s="156"/>
      <c r="L172" s="152"/>
      <c r="M172" s="157"/>
      <c r="T172" s="158"/>
      <c r="AT172" s="153" t="s">
        <v>226</v>
      </c>
      <c r="AU172" s="153" t="s">
        <v>79</v>
      </c>
      <c r="AV172" s="12" t="s">
        <v>79</v>
      </c>
      <c r="AW172" s="12" t="s">
        <v>31</v>
      </c>
      <c r="AX172" s="12" t="s">
        <v>77</v>
      </c>
      <c r="AY172" s="153" t="s">
        <v>212</v>
      </c>
    </row>
    <row r="173" spans="2:65" s="1" customFormat="1" ht="16.5" customHeight="1">
      <c r="B173" s="34"/>
      <c r="C173" s="133" t="s">
        <v>782</v>
      </c>
      <c r="D173" s="133" t="s">
        <v>215</v>
      </c>
      <c r="E173" s="134" t="s">
        <v>5621</v>
      </c>
      <c r="F173" s="135" t="s">
        <v>5622</v>
      </c>
      <c r="G173" s="136" t="s">
        <v>624</v>
      </c>
      <c r="H173" s="137">
        <v>1</v>
      </c>
      <c r="I173" s="138"/>
      <c r="J173" s="139">
        <f>ROUND(I173*H173,2)</f>
        <v>0</v>
      </c>
      <c r="K173" s="135" t="s">
        <v>5488</v>
      </c>
      <c r="L173" s="34"/>
      <c r="M173" s="140" t="s">
        <v>19</v>
      </c>
      <c r="N173" s="141" t="s">
        <v>40</v>
      </c>
      <c r="P173" s="142">
        <f>O173*H173</f>
        <v>0</v>
      </c>
      <c r="Q173" s="142">
        <v>0</v>
      </c>
      <c r="R173" s="142">
        <f>Q173*H173</f>
        <v>0</v>
      </c>
      <c r="S173" s="142">
        <v>0</v>
      </c>
      <c r="T173" s="143">
        <f>S173*H173</f>
        <v>0</v>
      </c>
      <c r="AR173" s="144" t="s">
        <v>316</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316</v>
      </c>
      <c r="BM173" s="144" t="s">
        <v>5623</v>
      </c>
    </row>
    <row r="174" spans="2:65" s="12" customFormat="1">
      <c r="B174" s="152"/>
      <c r="D174" s="150" t="s">
        <v>226</v>
      </c>
      <c r="E174" s="153" t="s">
        <v>19</v>
      </c>
      <c r="F174" s="154" t="s">
        <v>5581</v>
      </c>
      <c r="H174" s="155">
        <v>1</v>
      </c>
      <c r="I174" s="156"/>
      <c r="L174" s="152"/>
      <c r="M174" s="157"/>
      <c r="T174" s="158"/>
      <c r="AT174" s="153" t="s">
        <v>226</v>
      </c>
      <c r="AU174" s="153" t="s">
        <v>79</v>
      </c>
      <c r="AV174" s="12" t="s">
        <v>79</v>
      </c>
      <c r="AW174" s="12" t="s">
        <v>31</v>
      </c>
      <c r="AX174" s="12" t="s">
        <v>77</v>
      </c>
      <c r="AY174" s="153" t="s">
        <v>212</v>
      </c>
    </row>
    <row r="175" spans="2:65" s="1" customFormat="1" ht="16.5" customHeight="1">
      <c r="B175" s="34"/>
      <c r="C175" s="133" t="s">
        <v>795</v>
      </c>
      <c r="D175" s="133" t="s">
        <v>215</v>
      </c>
      <c r="E175" s="134" t="s">
        <v>5624</v>
      </c>
      <c r="F175" s="135" t="s">
        <v>5625</v>
      </c>
      <c r="G175" s="136" t="s">
        <v>624</v>
      </c>
      <c r="H175" s="137">
        <v>1</v>
      </c>
      <c r="I175" s="138"/>
      <c r="J175" s="139">
        <f>ROUND(I175*H175,2)</f>
        <v>0</v>
      </c>
      <c r="K175" s="135" t="s">
        <v>5488</v>
      </c>
      <c r="L175" s="34"/>
      <c r="M175" s="140" t="s">
        <v>19</v>
      </c>
      <c r="N175" s="141" t="s">
        <v>40</v>
      </c>
      <c r="P175" s="142">
        <f>O175*H175</f>
        <v>0</v>
      </c>
      <c r="Q175" s="142">
        <v>0</v>
      </c>
      <c r="R175" s="142">
        <f>Q175*H175</f>
        <v>0</v>
      </c>
      <c r="S175" s="142">
        <v>0</v>
      </c>
      <c r="T175" s="143">
        <f>S175*H175</f>
        <v>0</v>
      </c>
      <c r="AR175" s="144" t="s">
        <v>316</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316</v>
      </c>
      <c r="BM175" s="144" t="s">
        <v>5626</v>
      </c>
    </row>
    <row r="176" spans="2:65" s="12" customFormat="1">
      <c r="B176" s="152"/>
      <c r="D176" s="150" t="s">
        <v>226</v>
      </c>
      <c r="E176" s="153" t="s">
        <v>19</v>
      </c>
      <c r="F176" s="154" t="s">
        <v>5581</v>
      </c>
      <c r="H176" s="155">
        <v>1</v>
      </c>
      <c r="I176" s="156"/>
      <c r="L176" s="152"/>
      <c r="M176" s="157"/>
      <c r="T176" s="158"/>
      <c r="AT176" s="153" t="s">
        <v>226</v>
      </c>
      <c r="AU176" s="153" t="s">
        <v>79</v>
      </c>
      <c r="AV176" s="12" t="s">
        <v>79</v>
      </c>
      <c r="AW176" s="12" t="s">
        <v>31</v>
      </c>
      <c r="AX176" s="12" t="s">
        <v>77</v>
      </c>
      <c r="AY176" s="153" t="s">
        <v>212</v>
      </c>
    </row>
    <row r="177" spans="2:65" s="1" customFormat="1" ht="16.5" customHeight="1">
      <c r="B177" s="34"/>
      <c r="C177" s="133" t="s">
        <v>804</v>
      </c>
      <c r="D177" s="133" t="s">
        <v>215</v>
      </c>
      <c r="E177" s="134" t="s">
        <v>5627</v>
      </c>
      <c r="F177" s="135" t="s">
        <v>5628</v>
      </c>
      <c r="G177" s="136" t="s">
        <v>624</v>
      </c>
      <c r="H177" s="137">
        <v>1</v>
      </c>
      <c r="I177" s="138"/>
      <c r="J177" s="139">
        <f>ROUND(I177*H177,2)</f>
        <v>0</v>
      </c>
      <c r="K177" s="135" t="s">
        <v>5488</v>
      </c>
      <c r="L177" s="34"/>
      <c r="M177" s="140" t="s">
        <v>19</v>
      </c>
      <c r="N177" s="141" t="s">
        <v>40</v>
      </c>
      <c r="P177" s="142">
        <f>O177*H177</f>
        <v>0</v>
      </c>
      <c r="Q177" s="142">
        <v>0</v>
      </c>
      <c r="R177" s="142">
        <f>Q177*H177</f>
        <v>0</v>
      </c>
      <c r="S177" s="142">
        <v>0</v>
      </c>
      <c r="T177" s="143">
        <f>S177*H177</f>
        <v>0</v>
      </c>
      <c r="AR177" s="144" t="s">
        <v>316</v>
      </c>
      <c r="AT177" s="144" t="s">
        <v>215</v>
      </c>
      <c r="AU177" s="144" t="s">
        <v>79</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316</v>
      </c>
      <c r="BM177" s="144" t="s">
        <v>5629</v>
      </c>
    </row>
    <row r="178" spans="2:65" s="12" customFormat="1">
      <c r="B178" s="152"/>
      <c r="D178" s="150" t="s">
        <v>226</v>
      </c>
      <c r="E178" s="153" t="s">
        <v>19</v>
      </c>
      <c r="F178" s="154" t="s">
        <v>5581</v>
      </c>
      <c r="H178" s="155">
        <v>1</v>
      </c>
      <c r="I178" s="156"/>
      <c r="L178" s="152"/>
      <c r="M178" s="157"/>
      <c r="T178" s="158"/>
      <c r="AT178" s="153" t="s">
        <v>226</v>
      </c>
      <c r="AU178" s="153" t="s">
        <v>79</v>
      </c>
      <c r="AV178" s="12" t="s">
        <v>79</v>
      </c>
      <c r="AW178" s="12" t="s">
        <v>31</v>
      </c>
      <c r="AX178" s="12" t="s">
        <v>77</v>
      </c>
      <c r="AY178" s="153" t="s">
        <v>212</v>
      </c>
    </row>
    <row r="179" spans="2:65" s="1" customFormat="1" ht="16.5" customHeight="1">
      <c r="B179" s="34"/>
      <c r="C179" s="133" t="s">
        <v>815</v>
      </c>
      <c r="D179" s="133" t="s">
        <v>215</v>
      </c>
      <c r="E179" s="134" t="s">
        <v>5630</v>
      </c>
      <c r="F179" s="135" t="s">
        <v>5631</v>
      </c>
      <c r="G179" s="136" t="s">
        <v>624</v>
      </c>
      <c r="H179" s="137">
        <v>1</v>
      </c>
      <c r="I179" s="138"/>
      <c r="J179" s="139">
        <f>ROUND(I179*H179,2)</f>
        <v>0</v>
      </c>
      <c r="K179" s="135" t="s">
        <v>5488</v>
      </c>
      <c r="L179" s="34"/>
      <c r="M179" s="140" t="s">
        <v>19</v>
      </c>
      <c r="N179" s="141" t="s">
        <v>40</v>
      </c>
      <c r="P179" s="142">
        <f>O179*H179</f>
        <v>0</v>
      </c>
      <c r="Q179" s="142">
        <v>0</v>
      </c>
      <c r="R179" s="142">
        <f>Q179*H179</f>
        <v>0</v>
      </c>
      <c r="S179" s="142">
        <v>0</v>
      </c>
      <c r="T179" s="143">
        <f>S179*H179</f>
        <v>0</v>
      </c>
      <c r="AR179" s="144" t="s">
        <v>316</v>
      </c>
      <c r="AT179" s="144" t="s">
        <v>215</v>
      </c>
      <c r="AU179" s="144" t="s">
        <v>79</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316</v>
      </c>
      <c r="BM179" s="144" t="s">
        <v>5632</v>
      </c>
    </row>
    <row r="180" spans="2:65" s="12" customFormat="1">
      <c r="B180" s="152"/>
      <c r="D180" s="150" t="s">
        <v>226</v>
      </c>
      <c r="E180" s="153" t="s">
        <v>19</v>
      </c>
      <c r="F180" s="154" t="s">
        <v>5581</v>
      </c>
      <c r="H180" s="155">
        <v>1</v>
      </c>
      <c r="I180" s="156"/>
      <c r="L180" s="152"/>
      <c r="M180" s="157"/>
      <c r="T180" s="158"/>
      <c r="AT180" s="153" t="s">
        <v>226</v>
      </c>
      <c r="AU180" s="153" t="s">
        <v>79</v>
      </c>
      <c r="AV180" s="12" t="s">
        <v>79</v>
      </c>
      <c r="AW180" s="12" t="s">
        <v>31</v>
      </c>
      <c r="AX180" s="12" t="s">
        <v>77</v>
      </c>
      <c r="AY180" s="153" t="s">
        <v>212</v>
      </c>
    </row>
    <row r="181" spans="2:65" s="1" customFormat="1" ht="16.5" customHeight="1">
      <c r="B181" s="34"/>
      <c r="C181" s="133" t="s">
        <v>824</v>
      </c>
      <c r="D181" s="133" t="s">
        <v>215</v>
      </c>
      <c r="E181" s="134" t="s">
        <v>5633</v>
      </c>
      <c r="F181" s="135" t="s">
        <v>5634</v>
      </c>
      <c r="G181" s="136" t="s">
        <v>624</v>
      </c>
      <c r="H181" s="137">
        <v>1</v>
      </c>
      <c r="I181" s="138"/>
      <c r="J181" s="139">
        <f>ROUND(I181*H181,2)</f>
        <v>0</v>
      </c>
      <c r="K181" s="135" t="s">
        <v>5488</v>
      </c>
      <c r="L181" s="34"/>
      <c r="M181" s="140" t="s">
        <v>19</v>
      </c>
      <c r="N181" s="141" t="s">
        <v>40</v>
      </c>
      <c r="P181" s="142">
        <f>O181*H181</f>
        <v>0</v>
      </c>
      <c r="Q181" s="142">
        <v>0</v>
      </c>
      <c r="R181" s="142">
        <f>Q181*H181</f>
        <v>0</v>
      </c>
      <c r="S181" s="142">
        <v>0</v>
      </c>
      <c r="T181" s="143">
        <f>S181*H181</f>
        <v>0</v>
      </c>
      <c r="AR181" s="144" t="s">
        <v>316</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5635</v>
      </c>
    </row>
    <row r="182" spans="2:65" s="12" customFormat="1">
      <c r="B182" s="152"/>
      <c r="D182" s="150" t="s">
        <v>226</v>
      </c>
      <c r="E182" s="153" t="s">
        <v>19</v>
      </c>
      <c r="F182" s="154" t="s">
        <v>5581</v>
      </c>
      <c r="H182" s="155">
        <v>1</v>
      </c>
      <c r="I182" s="156"/>
      <c r="L182" s="152"/>
      <c r="M182" s="157"/>
      <c r="T182" s="158"/>
      <c r="AT182" s="153" t="s">
        <v>226</v>
      </c>
      <c r="AU182" s="153" t="s">
        <v>79</v>
      </c>
      <c r="AV182" s="12" t="s">
        <v>79</v>
      </c>
      <c r="AW182" s="12" t="s">
        <v>31</v>
      </c>
      <c r="AX182" s="12" t="s">
        <v>77</v>
      </c>
      <c r="AY182" s="153" t="s">
        <v>212</v>
      </c>
    </row>
    <row r="183" spans="2:65" s="1" customFormat="1" ht="21.75" customHeight="1">
      <c r="B183" s="34"/>
      <c r="C183" s="133" t="s">
        <v>832</v>
      </c>
      <c r="D183" s="133" t="s">
        <v>215</v>
      </c>
      <c r="E183" s="134" t="s">
        <v>5636</v>
      </c>
      <c r="F183" s="135" t="s">
        <v>5637</v>
      </c>
      <c r="G183" s="136" t="s">
        <v>624</v>
      </c>
      <c r="H183" s="137">
        <v>1</v>
      </c>
      <c r="I183" s="138"/>
      <c r="J183" s="139">
        <f>ROUND(I183*H183,2)</f>
        <v>0</v>
      </c>
      <c r="K183" s="135" t="s">
        <v>5488</v>
      </c>
      <c r="L183" s="34"/>
      <c r="M183" s="140" t="s">
        <v>19</v>
      </c>
      <c r="N183" s="141" t="s">
        <v>40</v>
      </c>
      <c r="P183" s="142">
        <f>O183*H183</f>
        <v>0</v>
      </c>
      <c r="Q183" s="142">
        <v>0</v>
      </c>
      <c r="R183" s="142">
        <f>Q183*H183</f>
        <v>0</v>
      </c>
      <c r="S183" s="142">
        <v>0</v>
      </c>
      <c r="T183" s="143">
        <f>S183*H183</f>
        <v>0</v>
      </c>
      <c r="AR183" s="144" t="s">
        <v>316</v>
      </c>
      <c r="AT183" s="144" t="s">
        <v>215</v>
      </c>
      <c r="AU183" s="144" t="s">
        <v>79</v>
      </c>
      <c r="AY183" s="19" t="s">
        <v>212</v>
      </c>
      <c r="BE183" s="145">
        <f>IF(N183="základní",J183,0)</f>
        <v>0</v>
      </c>
      <c r="BF183" s="145">
        <f>IF(N183="snížená",J183,0)</f>
        <v>0</v>
      </c>
      <c r="BG183" s="145">
        <f>IF(N183="zákl. přenesená",J183,0)</f>
        <v>0</v>
      </c>
      <c r="BH183" s="145">
        <f>IF(N183="sníž. přenesená",J183,0)</f>
        <v>0</v>
      </c>
      <c r="BI183" s="145">
        <f>IF(N183="nulová",J183,0)</f>
        <v>0</v>
      </c>
      <c r="BJ183" s="19" t="s">
        <v>77</v>
      </c>
      <c r="BK183" s="145">
        <f>ROUND(I183*H183,2)</f>
        <v>0</v>
      </c>
      <c r="BL183" s="19" t="s">
        <v>316</v>
      </c>
      <c r="BM183" s="144" t="s">
        <v>5638</v>
      </c>
    </row>
    <row r="184" spans="2:65" s="12" customFormat="1">
      <c r="B184" s="152"/>
      <c r="D184" s="150" t="s">
        <v>226</v>
      </c>
      <c r="E184" s="153" t="s">
        <v>19</v>
      </c>
      <c r="F184" s="154" t="s">
        <v>5581</v>
      </c>
      <c r="H184" s="155">
        <v>1</v>
      </c>
      <c r="I184" s="156"/>
      <c r="L184" s="152"/>
      <c r="M184" s="157"/>
      <c r="T184" s="158"/>
      <c r="AT184" s="153" t="s">
        <v>226</v>
      </c>
      <c r="AU184" s="153" t="s">
        <v>79</v>
      </c>
      <c r="AV184" s="12" t="s">
        <v>79</v>
      </c>
      <c r="AW184" s="12" t="s">
        <v>31</v>
      </c>
      <c r="AX184" s="12" t="s">
        <v>77</v>
      </c>
      <c r="AY184" s="153" t="s">
        <v>212</v>
      </c>
    </row>
    <row r="185" spans="2:65" s="1" customFormat="1" ht="16.5" customHeight="1">
      <c r="B185" s="34"/>
      <c r="C185" s="133" t="s">
        <v>839</v>
      </c>
      <c r="D185" s="133" t="s">
        <v>215</v>
      </c>
      <c r="E185" s="134" t="s">
        <v>5639</v>
      </c>
      <c r="F185" s="135" t="s">
        <v>5640</v>
      </c>
      <c r="G185" s="136" t="s">
        <v>624</v>
      </c>
      <c r="H185" s="137">
        <v>1</v>
      </c>
      <c r="I185" s="138"/>
      <c r="J185" s="139">
        <f>ROUND(I185*H185,2)</f>
        <v>0</v>
      </c>
      <c r="K185" s="135" t="s">
        <v>5488</v>
      </c>
      <c r="L185" s="34"/>
      <c r="M185" s="140" t="s">
        <v>19</v>
      </c>
      <c r="N185" s="141" t="s">
        <v>40</v>
      </c>
      <c r="P185" s="142">
        <f>O185*H185</f>
        <v>0</v>
      </c>
      <c r="Q185" s="142">
        <v>0</v>
      </c>
      <c r="R185" s="142">
        <f>Q185*H185</f>
        <v>0</v>
      </c>
      <c r="S185" s="142">
        <v>0</v>
      </c>
      <c r="T185" s="143">
        <f>S185*H185</f>
        <v>0</v>
      </c>
      <c r="AR185" s="144" t="s">
        <v>316</v>
      </c>
      <c r="AT185" s="144" t="s">
        <v>215</v>
      </c>
      <c r="AU185" s="144" t="s">
        <v>79</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5641</v>
      </c>
    </row>
    <row r="186" spans="2:65" s="12" customFormat="1">
      <c r="B186" s="152"/>
      <c r="D186" s="150" t="s">
        <v>226</v>
      </c>
      <c r="E186" s="153" t="s">
        <v>19</v>
      </c>
      <c r="F186" s="154" t="s">
        <v>5581</v>
      </c>
      <c r="H186" s="155">
        <v>1</v>
      </c>
      <c r="I186" s="156"/>
      <c r="L186" s="152"/>
      <c r="M186" s="157"/>
      <c r="T186" s="158"/>
      <c r="AT186" s="153" t="s">
        <v>226</v>
      </c>
      <c r="AU186" s="153" t="s">
        <v>79</v>
      </c>
      <c r="AV186" s="12" t="s">
        <v>79</v>
      </c>
      <c r="AW186" s="12" t="s">
        <v>31</v>
      </c>
      <c r="AX186" s="12" t="s">
        <v>77</v>
      </c>
      <c r="AY186" s="153" t="s">
        <v>212</v>
      </c>
    </row>
    <row r="187" spans="2:65" s="1" customFormat="1" ht="16.5" customHeight="1">
      <c r="B187" s="34"/>
      <c r="C187" s="133" t="s">
        <v>847</v>
      </c>
      <c r="D187" s="133" t="s">
        <v>215</v>
      </c>
      <c r="E187" s="134" t="s">
        <v>5642</v>
      </c>
      <c r="F187" s="135" t="s">
        <v>5643</v>
      </c>
      <c r="G187" s="136" t="s">
        <v>624</v>
      </c>
      <c r="H187" s="137">
        <v>1</v>
      </c>
      <c r="I187" s="138"/>
      <c r="J187" s="139">
        <f>ROUND(I187*H187,2)</f>
        <v>0</v>
      </c>
      <c r="K187" s="135" t="s">
        <v>5488</v>
      </c>
      <c r="L187" s="34"/>
      <c r="M187" s="140" t="s">
        <v>19</v>
      </c>
      <c r="N187" s="141" t="s">
        <v>40</v>
      </c>
      <c r="P187" s="142">
        <f>O187*H187</f>
        <v>0</v>
      </c>
      <c r="Q187" s="142">
        <v>0</v>
      </c>
      <c r="R187" s="142">
        <f>Q187*H187</f>
        <v>0</v>
      </c>
      <c r="S187" s="142">
        <v>0</v>
      </c>
      <c r="T187" s="143">
        <f>S187*H187</f>
        <v>0</v>
      </c>
      <c r="AR187" s="144" t="s">
        <v>316</v>
      </c>
      <c r="AT187" s="144" t="s">
        <v>215</v>
      </c>
      <c r="AU187" s="144" t="s">
        <v>79</v>
      </c>
      <c r="AY187" s="19" t="s">
        <v>212</v>
      </c>
      <c r="BE187" s="145">
        <f>IF(N187="základní",J187,0)</f>
        <v>0</v>
      </c>
      <c r="BF187" s="145">
        <f>IF(N187="snížená",J187,0)</f>
        <v>0</v>
      </c>
      <c r="BG187" s="145">
        <f>IF(N187="zákl. přenesená",J187,0)</f>
        <v>0</v>
      </c>
      <c r="BH187" s="145">
        <f>IF(N187="sníž. přenesená",J187,0)</f>
        <v>0</v>
      </c>
      <c r="BI187" s="145">
        <f>IF(N187="nulová",J187,0)</f>
        <v>0</v>
      </c>
      <c r="BJ187" s="19" t="s">
        <v>77</v>
      </c>
      <c r="BK187" s="145">
        <f>ROUND(I187*H187,2)</f>
        <v>0</v>
      </c>
      <c r="BL187" s="19" t="s">
        <v>316</v>
      </c>
      <c r="BM187" s="144" t="s">
        <v>5644</v>
      </c>
    </row>
    <row r="188" spans="2:65" s="12" customFormat="1">
      <c r="B188" s="152"/>
      <c r="D188" s="150" t="s">
        <v>226</v>
      </c>
      <c r="E188" s="153" t="s">
        <v>19</v>
      </c>
      <c r="F188" s="154" t="s">
        <v>5581</v>
      </c>
      <c r="H188" s="155">
        <v>1</v>
      </c>
      <c r="I188" s="156"/>
      <c r="L188" s="152"/>
      <c r="M188" s="157"/>
      <c r="T188" s="158"/>
      <c r="AT188" s="153" t="s">
        <v>226</v>
      </c>
      <c r="AU188" s="153" t="s">
        <v>79</v>
      </c>
      <c r="AV188" s="12" t="s">
        <v>79</v>
      </c>
      <c r="AW188" s="12" t="s">
        <v>31</v>
      </c>
      <c r="AX188" s="12" t="s">
        <v>77</v>
      </c>
      <c r="AY188" s="153" t="s">
        <v>212</v>
      </c>
    </row>
    <row r="189" spans="2:65" s="1" customFormat="1" ht="16.5" customHeight="1">
      <c r="B189" s="34"/>
      <c r="C189" s="133" t="s">
        <v>853</v>
      </c>
      <c r="D189" s="133" t="s">
        <v>215</v>
      </c>
      <c r="E189" s="134" t="s">
        <v>5645</v>
      </c>
      <c r="F189" s="135" t="s">
        <v>5646</v>
      </c>
      <c r="G189" s="136" t="s">
        <v>624</v>
      </c>
      <c r="H189" s="137">
        <v>1</v>
      </c>
      <c r="I189" s="138"/>
      <c r="J189" s="139">
        <f>ROUND(I189*H189,2)</f>
        <v>0</v>
      </c>
      <c r="K189" s="135" t="s">
        <v>5488</v>
      </c>
      <c r="L189" s="34"/>
      <c r="M189" s="140" t="s">
        <v>19</v>
      </c>
      <c r="N189" s="141" t="s">
        <v>40</v>
      </c>
      <c r="P189" s="142">
        <f>O189*H189</f>
        <v>0</v>
      </c>
      <c r="Q189" s="142">
        <v>0</v>
      </c>
      <c r="R189" s="142">
        <f>Q189*H189</f>
        <v>0</v>
      </c>
      <c r="S189" s="142">
        <v>0</v>
      </c>
      <c r="T189" s="143">
        <f>S189*H189</f>
        <v>0</v>
      </c>
      <c r="AR189" s="144" t="s">
        <v>316</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5647</v>
      </c>
    </row>
    <row r="190" spans="2:65" s="12" customFormat="1">
      <c r="B190" s="152"/>
      <c r="D190" s="150" t="s">
        <v>226</v>
      </c>
      <c r="E190" s="153" t="s">
        <v>19</v>
      </c>
      <c r="F190" s="154" t="s">
        <v>5581</v>
      </c>
      <c r="H190" s="155">
        <v>1</v>
      </c>
      <c r="I190" s="156"/>
      <c r="L190" s="152"/>
      <c r="M190" s="157"/>
      <c r="T190" s="158"/>
      <c r="AT190" s="153" t="s">
        <v>226</v>
      </c>
      <c r="AU190" s="153" t="s">
        <v>79</v>
      </c>
      <c r="AV190" s="12" t="s">
        <v>79</v>
      </c>
      <c r="AW190" s="12" t="s">
        <v>31</v>
      </c>
      <c r="AX190" s="12" t="s">
        <v>77</v>
      </c>
      <c r="AY190" s="153" t="s">
        <v>212</v>
      </c>
    </row>
    <row r="191" spans="2:65" s="1" customFormat="1" ht="16.5" customHeight="1">
      <c r="B191" s="34"/>
      <c r="C191" s="133" t="s">
        <v>858</v>
      </c>
      <c r="D191" s="133" t="s">
        <v>215</v>
      </c>
      <c r="E191" s="134" t="s">
        <v>5648</v>
      </c>
      <c r="F191" s="135" t="s">
        <v>5649</v>
      </c>
      <c r="G191" s="136" t="s">
        <v>624</v>
      </c>
      <c r="H191" s="137">
        <v>1</v>
      </c>
      <c r="I191" s="138"/>
      <c r="J191" s="139">
        <f>ROUND(I191*H191,2)</f>
        <v>0</v>
      </c>
      <c r="K191" s="135" t="s">
        <v>5488</v>
      </c>
      <c r="L191" s="34"/>
      <c r="M191" s="140" t="s">
        <v>19</v>
      </c>
      <c r="N191" s="141" t="s">
        <v>40</v>
      </c>
      <c r="P191" s="142">
        <f>O191*H191</f>
        <v>0</v>
      </c>
      <c r="Q191" s="142">
        <v>0</v>
      </c>
      <c r="R191" s="142">
        <f>Q191*H191</f>
        <v>0</v>
      </c>
      <c r="S191" s="142">
        <v>0</v>
      </c>
      <c r="T191" s="143">
        <f>S191*H191</f>
        <v>0</v>
      </c>
      <c r="AR191" s="144" t="s">
        <v>316</v>
      </c>
      <c r="AT191" s="144" t="s">
        <v>215</v>
      </c>
      <c r="AU191" s="144" t="s">
        <v>79</v>
      </c>
      <c r="AY191" s="19" t="s">
        <v>212</v>
      </c>
      <c r="BE191" s="145">
        <f>IF(N191="základní",J191,0)</f>
        <v>0</v>
      </c>
      <c r="BF191" s="145">
        <f>IF(N191="snížená",J191,0)</f>
        <v>0</v>
      </c>
      <c r="BG191" s="145">
        <f>IF(N191="zákl. přenesená",J191,0)</f>
        <v>0</v>
      </c>
      <c r="BH191" s="145">
        <f>IF(N191="sníž. přenesená",J191,0)</f>
        <v>0</v>
      </c>
      <c r="BI191" s="145">
        <f>IF(N191="nulová",J191,0)</f>
        <v>0</v>
      </c>
      <c r="BJ191" s="19" t="s">
        <v>77</v>
      </c>
      <c r="BK191" s="145">
        <f>ROUND(I191*H191,2)</f>
        <v>0</v>
      </c>
      <c r="BL191" s="19" t="s">
        <v>316</v>
      </c>
      <c r="BM191" s="144" t="s">
        <v>5650</v>
      </c>
    </row>
    <row r="192" spans="2:65" s="12" customFormat="1">
      <c r="B192" s="152"/>
      <c r="D192" s="150" t="s">
        <v>226</v>
      </c>
      <c r="E192" s="153" t="s">
        <v>19</v>
      </c>
      <c r="F192" s="154" t="s">
        <v>5581</v>
      </c>
      <c r="H192" s="155">
        <v>1</v>
      </c>
      <c r="I192" s="156"/>
      <c r="L192" s="152"/>
      <c r="M192" s="157"/>
      <c r="T192" s="158"/>
      <c r="AT192" s="153" t="s">
        <v>226</v>
      </c>
      <c r="AU192" s="153" t="s">
        <v>79</v>
      </c>
      <c r="AV192" s="12" t="s">
        <v>79</v>
      </c>
      <c r="AW192" s="12" t="s">
        <v>31</v>
      </c>
      <c r="AX192" s="12" t="s">
        <v>77</v>
      </c>
      <c r="AY192" s="153" t="s">
        <v>212</v>
      </c>
    </row>
    <row r="193" spans="2:65" s="1" customFormat="1" ht="16.5" customHeight="1">
      <c r="B193" s="34"/>
      <c r="C193" s="133" t="s">
        <v>864</v>
      </c>
      <c r="D193" s="133" t="s">
        <v>215</v>
      </c>
      <c r="E193" s="134" t="s">
        <v>5651</v>
      </c>
      <c r="F193" s="135" t="s">
        <v>5652</v>
      </c>
      <c r="G193" s="136" t="s">
        <v>624</v>
      </c>
      <c r="H193" s="137">
        <v>1</v>
      </c>
      <c r="I193" s="138"/>
      <c r="J193" s="139">
        <f>ROUND(I193*H193,2)</f>
        <v>0</v>
      </c>
      <c r="K193" s="135" t="s">
        <v>5488</v>
      </c>
      <c r="L193" s="34"/>
      <c r="M193" s="140" t="s">
        <v>19</v>
      </c>
      <c r="N193" s="141" t="s">
        <v>40</v>
      </c>
      <c r="P193" s="142">
        <f>O193*H193</f>
        <v>0</v>
      </c>
      <c r="Q193" s="142">
        <v>0</v>
      </c>
      <c r="R193" s="142">
        <f>Q193*H193</f>
        <v>0</v>
      </c>
      <c r="S193" s="142">
        <v>0</v>
      </c>
      <c r="T193" s="143">
        <f>S193*H193</f>
        <v>0</v>
      </c>
      <c r="AR193" s="144" t="s">
        <v>316</v>
      </c>
      <c r="AT193" s="144" t="s">
        <v>215</v>
      </c>
      <c r="AU193" s="144" t="s">
        <v>79</v>
      </c>
      <c r="AY193" s="19" t="s">
        <v>212</v>
      </c>
      <c r="BE193" s="145">
        <f>IF(N193="základní",J193,0)</f>
        <v>0</v>
      </c>
      <c r="BF193" s="145">
        <f>IF(N193="snížená",J193,0)</f>
        <v>0</v>
      </c>
      <c r="BG193" s="145">
        <f>IF(N193="zákl. přenesená",J193,0)</f>
        <v>0</v>
      </c>
      <c r="BH193" s="145">
        <f>IF(N193="sníž. přenesená",J193,0)</f>
        <v>0</v>
      </c>
      <c r="BI193" s="145">
        <f>IF(N193="nulová",J193,0)</f>
        <v>0</v>
      </c>
      <c r="BJ193" s="19" t="s">
        <v>77</v>
      </c>
      <c r="BK193" s="145">
        <f>ROUND(I193*H193,2)</f>
        <v>0</v>
      </c>
      <c r="BL193" s="19" t="s">
        <v>316</v>
      </c>
      <c r="BM193" s="144" t="s">
        <v>5653</v>
      </c>
    </row>
    <row r="194" spans="2:65" s="12" customFormat="1">
      <c r="B194" s="152"/>
      <c r="D194" s="150" t="s">
        <v>226</v>
      </c>
      <c r="E194" s="153" t="s">
        <v>19</v>
      </c>
      <c r="F194" s="154" t="s">
        <v>5581</v>
      </c>
      <c r="H194" s="155">
        <v>1</v>
      </c>
      <c r="I194" s="156"/>
      <c r="L194" s="152"/>
      <c r="M194" s="157"/>
      <c r="T194" s="158"/>
      <c r="AT194" s="153" t="s">
        <v>226</v>
      </c>
      <c r="AU194" s="153" t="s">
        <v>79</v>
      </c>
      <c r="AV194" s="12" t="s">
        <v>79</v>
      </c>
      <c r="AW194" s="12" t="s">
        <v>31</v>
      </c>
      <c r="AX194" s="12" t="s">
        <v>77</v>
      </c>
      <c r="AY194" s="153" t="s">
        <v>212</v>
      </c>
    </row>
    <row r="195" spans="2:65" s="1" customFormat="1" ht="16.5" customHeight="1">
      <c r="B195" s="34"/>
      <c r="C195" s="133" t="s">
        <v>870</v>
      </c>
      <c r="D195" s="133" t="s">
        <v>215</v>
      </c>
      <c r="E195" s="134" t="s">
        <v>5654</v>
      </c>
      <c r="F195" s="135" t="s">
        <v>5655</v>
      </c>
      <c r="G195" s="136" t="s">
        <v>624</v>
      </c>
      <c r="H195" s="137">
        <v>1</v>
      </c>
      <c r="I195" s="138"/>
      <c r="J195" s="139">
        <f>ROUND(I195*H195,2)</f>
        <v>0</v>
      </c>
      <c r="K195" s="135" t="s">
        <v>5488</v>
      </c>
      <c r="L195" s="34"/>
      <c r="M195" s="140" t="s">
        <v>19</v>
      </c>
      <c r="N195" s="141" t="s">
        <v>40</v>
      </c>
      <c r="P195" s="142">
        <f>O195*H195</f>
        <v>0</v>
      </c>
      <c r="Q195" s="142">
        <v>0</v>
      </c>
      <c r="R195" s="142">
        <f>Q195*H195</f>
        <v>0</v>
      </c>
      <c r="S195" s="142">
        <v>0</v>
      </c>
      <c r="T195" s="143">
        <f>S195*H195</f>
        <v>0</v>
      </c>
      <c r="AR195" s="144" t="s">
        <v>316</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316</v>
      </c>
      <c r="BM195" s="144" t="s">
        <v>5656</v>
      </c>
    </row>
    <row r="196" spans="2:65" s="12" customFormat="1">
      <c r="B196" s="152"/>
      <c r="D196" s="150" t="s">
        <v>226</v>
      </c>
      <c r="E196" s="153" t="s">
        <v>19</v>
      </c>
      <c r="F196" s="154" t="s">
        <v>5581</v>
      </c>
      <c r="H196" s="155">
        <v>1</v>
      </c>
      <c r="I196" s="156"/>
      <c r="L196" s="152"/>
      <c r="M196" s="157"/>
      <c r="T196" s="158"/>
      <c r="AT196" s="153" t="s">
        <v>226</v>
      </c>
      <c r="AU196" s="153" t="s">
        <v>79</v>
      </c>
      <c r="AV196" s="12" t="s">
        <v>79</v>
      </c>
      <c r="AW196" s="12" t="s">
        <v>31</v>
      </c>
      <c r="AX196" s="12" t="s">
        <v>77</v>
      </c>
      <c r="AY196" s="153" t="s">
        <v>212</v>
      </c>
    </row>
    <row r="197" spans="2:65" s="1" customFormat="1" ht="16.5" customHeight="1">
      <c r="B197" s="34"/>
      <c r="C197" s="133" t="s">
        <v>876</v>
      </c>
      <c r="D197" s="133" t="s">
        <v>215</v>
      </c>
      <c r="E197" s="134" t="s">
        <v>5657</v>
      </c>
      <c r="F197" s="135" t="s">
        <v>5658</v>
      </c>
      <c r="G197" s="136" t="s">
        <v>624</v>
      </c>
      <c r="H197" s="137">
        <v>1</v>
      </c>
      <c r="I197" s="138"/>
      <c r="J197" s="139">
        <f>ROUND(I197*H197,2)</f>
        <v>0</v>
      </c>
      <c r="K197" s="135" t="s">
        <v>5488</v>
      </c>
      <c r="L197" s="34"/>
      <c r="M197" s="140" t="s">
        <v>19</v>
      </c>
      <c r="N197" s="141" t="s">
        <v>40</v>
      </c>
      <c r="P197" s="142">
        <f>O197*H197</f>
        <v>0</v>
      </c>
      <c r="Q197" s="142">
        <v>0</v>
      </c>
      <c r="R197" s="142">
        <f>Q197*H197</f>
        <v>0</v>
      </c>
      <c r="S197" s="142">
        <v>0</v>
      </c>
      <c r="T197" s="143">
        <f>S197*H197</f>
        <v>0</v>
      </c>
      <c r="AR197" s="144" t="s">
        <v>316</v>
      </c>
      <c r="AT197" s="144" t="s">
        <v>215</v>
      </c>
      <c r="AU197" s="144" t="s">
        <v>79</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5659</v>
      </c>
    </row>
    <row r="198" spans="2:65" s="12" customFormat="1">
      <c r="B198" s="152"/>
      <c r="D198" s="150" t="s">
        <v>226</v>
      </c>
      <c r="E198" s="153" t="s">
        <v>19</v>
      </c>
      <c r="F198" s="154" t="s">
        <v>5581</v>
      </c>
      <c r="H198" s="155">
        <v>1</v>
      </c>
      <c r="I198" s="156"/>
      <c r="L198" s="152"/>
      <c r="M198" s="157"/>
      <c r="T198" s="158"/>
      <c r="AT198" s="153" t="s">
        <v>226</v>
      </c>
      <c r="AU198" s="153" t="s">
        <v>79</v>
      </c>
      <c r="AV198" s="12" t="s">
        <v>79</v>
      </c>
      <c r="AW198" s="12" t="s">
        <v>31</v>
      </c>
      <c r="AX198" s="12" t="s">
        <v>77</v>
      </c>
      <c r="AY198" s="153" t="s">
        <v>212</v>
      </c>
    </row>
    <row r="199" spans="2:65" s="1" customFormat="1" ht="21.75" customHeight="1">
      <c r="B199" s="34"/>
      <c r="C199" s="133" t="s">
        <v>882</v>
      </c>
      <c r="D199" s="133" t="s">
        <v>215</v>
      </c>
      <c r="E199" s="134" t="s">
        <v>5660</v>
      </c>
      <c r="F199" s="135" t="s">
        <v>5661</v>
      </c>
      <c r="G199" s="136" t="s">
        <v>624</v>
      </c>
      <c r="H199" s="137">
        <v>1</v>
      </c>
      <c r="I199" s="138"/>
      <c r="J199" s="139">
        <f>ROUND(I199*H199,2)</f>
        <v>0</v>
      </c>
      <c r="K199" s="135" t="s">
        <v>5488</v>
      </c>
      <c r="L199" s="34"/>
      <c r="M199" s="140" t="s">
        <v>19</v>
      </c>
      <c r="N199" s="141" t="s">
        <v>40</v>
      </c>
      <c r="P199" s="142">
        <f>O199*H199</f>
        <v>0</v>
      </c>
      <c r="Q199" s="142">
        <v>0</v>
      </c>
      <c r="R199" s="142">
        <f>Q199*H199</f>
        <v>0</v>
      </c>
      <c r="S199" s="142">
        <v>0</v>
      </c>
      <c r="T199" s="143">
        <f>S199*H199</f>
        <v>0</v>
      </c>
      <c r="AR199" s="144" t="s">
        <v>316</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316</v>
      </c>
      <c r="BM199" s="144" t="s">
        <v>5662</v>
      </c>
    </row>
    <row r="200" spans="2:65" s="12" customFormat="1">
      <c r="B200" s="152"/>
      <c r="D200" s="150" t="s">
        <v>226</v>
      </c>
      <c r="E200" s="153" t="s">
        <v>19</v>
      </c>
      <c r="F200" s="154" t="s">
        <v>5581</v>
      </c>
      <c r="H200" s="155">
        <v>1</v>
      </c>
      <c r="I200" s="156"/>
      <c r="L200" s="152"/>
      <c r="M200" s="157"/>
      <c r="T200" s="158"/>
      <c r="AT200" s="153" t="s">
        <v>226</v>
      </c>
      <c r="AU200" s="153" t="s">
        <v>79</v>
      </c>
      <c r="AV200" s="12" t="s">
        <v>79</v>
      </c>
      <c r="AW200" s="12" t="s">
        <v>31</v>
      </c>
      <c r="AX200" s="12" t="s">
        <v>77</v>
      </c>
      <c r="AY200" s="153" t="s">
        <v>212</v>
      </c>
    </row>
    <row r="201" spans="2:65" s="1" customFormat="1" ht="16.5" customHeight="1">
      <c r="B201" s="34"/>
      <c r="C201" s="133" t="s">
        <v>888</v>
      </c>
      <c r="D201" s="133" t="s">
        <v>215</v>
      </c>
      <c r="E201" s="134" t="s">
        <v>5663</v>
      </c>
      <c r="F201" s="135" t="s">
        <v>5664</v>
      </c>
      <c r="G201" s="136" t="s">
        <v>624</v>
      </c>
      <c r="H201" s="137">
        <v>1</v>
      </c>
      <c r="I201" s="138"/>
      <c r="J201" s="139">
        <f>ROUND(I201*H201,2)</f>
        <v>0</v>
      </c>
      <c r="K201" s="135" t="s">
        <v>5488</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5665</v>
      </c>
    </row>
    <row r="202" spans="2:65" s="12" customFormat="1">
      <c r="B202" s="152"/>
      <c r="D202" s="150" t="s">
        <v>226</v>
      </c>
      <c r="E202" s="153" t="s">
        <v>19</v>
      </c>
      <c r="F202" s="154" t="s">
        <v>5581</v>
      </c>
      <c r="H202" s="155">
        <v>1</v>
      </c>
      <c r="I202" s="156"/>
      <c r="L202" s="152"/>
      <c r="M202" s="157"/>
      <c r="T202" s="158"/>
      <c r="AT202" s="153" t="s">
        <v>226</v>
      </c>
      <c r="AU202" s="153" t="s">
        <v>79</v>
      </c>
      <c r="AV202" s="12" t="s">
        <v>79</v>
      </c>
      <c r="AW202" s="12" t="s">
        <v>31</v>
      </c>
      <c r="AX202" s="12" t="s">
        <v>77</v>
      </c>
      <c r="AY202" s="153" t="s">
        <v>212</v>
      </c>
    </row>
    <row r="203" spans="2:65" s="1" customFormat="1" ht="16.5" customHeight="1">
      <c r="B203" s="34"/>
      <c r="C203" s="133" t="s">
        <v>893</v>
      </c>
      <c r="D203" s="133" t="s">
        <v>215</v>
      </c>
      <c r="E203" s="134" t="s">
        <v>5666</v>
      </c>
      <c r="F203" s="135" t="s">
        <v>5667</v>
      </c>
      <c r="G203" s="136" t="s">
        <v>624</v>
      </c>
      <c r="H203" s="137">
        <v>1</v>
      </c>
      <c r="I203" s="138"/>
      <c r="J203" s="139">
        <f>ROUND(I203*H203,2)</f>
        <v>0</v>
      </c>
      <c r="K203" s="135" t="s">
        <v>5488</v>
      </c>
      <c r="L203" s="34"/>
      <c r="M203" s="140" t="s">
        <v>19</v>
      </c>
      <c r="N203" s="141" t="s">
        <v>40</v>
      </c>
      <c r="P203" s="142">
        <f>O203*H203</f>
        <v>0</v>
      </c>
      <c r="Q203" s="142">
        <v>0</v>
      </c>
      <c r="R203" s="142">
        <f>Q203*H203</f>
        <v>0</v>
      </c>
      <c r="S203" s="142">
        <v>0</v>
      </c>
      <c r="T203" s="143">
        <f>S203*H203</f>
        <v>0</v>
      </c>
      <c r="AR203" s="144" t="s">
        <v>316</v>
      </c>
      <c r="AT203" s="144" t="s">
        <v>215</v>
      </c>
      <c r="AU203" s="144" t="s">
        <v>79</v>
      </c>
      <c r="AY203" s="19" t="s">
        <v>212</v>
      </c>
      <c r="BE203" s="145">
        <f>IF(N203="základní",J203,0)</f>
        <v>0</v>
      </c>
      <c r="BF203" s="145">
        <f>IF(N203="snížená",J203,0)</f>
        <v>0</v>
      </c>
      <c r="BG203" s="145">
        <f>IF(N203="zákl. přenesená",J203,0)</f>
        <v>0</v>
      </c>
      <c r="BH203" s="145">
        <f>IF(N203="sníž. přenesená",J203,0)</f>
        <v>0</v>
      </c>
      <c r="BI203" s="145">
        <f>IF(N203="nulová",J203,0)</f>
        <v>0</v>
      </c>
      <c r="BJ203" s="19" t="s">
        <v>77</v>
      </c>
      <c r="BK203" s="145">
        <f>ROUND(I203*H203,2)</f>
        <v>0</v>
      </c>
      <c r="BL203" s="19" t="s">
        <v>316</v>
      </c>
      <c r="BM203" s="144" t="s">
        <v>5668</v>
      </c>
    </row>
    <row r="204" spans="2:65" s="12" customFormat="1">
      <c r="B204" s="152"/>
      <c r="D204" s="150" t="s">
        <v>226</v>
      </c>
      <c r="E204" s="153" t="s">
        <v>19</v>
      </c>
      <c r="F204" s="154" t="s">
        <v>5669</v>
      </c>
      <c r="H204" s="155">
        <v>1</v>
      </c>
      <c r="I204" s="156"/>
      <c r="L204" s="152"/>
      <c r="M204" s="157"/>
      <c r="T204" s="158"/>
      <c r="AT204" s="153" t="s">
        <v>226</v>
      </c>
      <c r="AU204" s="153" t="s">
        <v>79</v>
      </c>
      <c r="AV204" s="12" t="s">
        <v>79</v>
      </c>
      <c r="AW204" s="12" t="s">
        <v>31</v>
      </c>
      <c r="AX204" s="12" t="s">
        <v>77</v>
      </c>
      <c r="AY204" s="153" t="s">
        <v>212</v>
      </c>
    </row>
    <row r="205" spans="2:65" s="1" customFormat="1" ht="16.5" customHeight="1">
      <c r="B205" s="34"/>
      <c r="C205" s="133" t="s">
        <v>898</v>
      </c>
      <c r="D205" s="133" t="s">
        <v>215</v>
      </c>
      <c r="E205" s="134" t="s">
        <v>5670</v>
      </c>
      <c r="F205" s="135" t="s">
        <v>5671</v>
      </c>
      <c r="G205" s="136" t="s">
        <v>624</v>
      </c>
      <c r="H205" s="137">
        <v>1</v>
      </c>
      <c r="I205" s="138"/>
      <c r="J205" s="139">
        <f>ROUND(I205*H205,2)</f>
        <v>0</v>
      </c>
      <c r="K205" s="135" t="s">
        <v>5488</v>
      </c>
      <c r="L205" s="34"/>
      <c r="M205" s="140" t="s">
        <v>19</v>
      </c>
      <c r="N205" s="141" t="s">
        <v>40</v>
      </c>
      <c r="P205" s="142">
        <f>O205*H205</f>
        <v>0</v>
      </c>
      <c r="Q205" s="142">
        <v>0</v>
      </c>
      <c r="R205" s="142">
        <f>Q205*H205</f>
        <v>0</v>
      </c>
      <c r="S205" s="142">
        <v>0</v>
      </c>
      <c r="T205" s="143">
        <f>S205*H205</f>
        <v>0</v>
      </c>
      <c r="AR205" s="144" t="s">
        <v>316</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316</v>
      </c>
      <c r="BM205" s="144" t="s">
        <v>5672</v>
      </c>
    </row>
    <row r="206" spans="2:65" s="12" customFormat="1">
      <c r="B206" s="152"/>
      <c r="D206" s="150" t="s">
        <v>226</v>
      </c>
      <c r="E206" s="153" t="s">
        <v>19</v>
      </c>
      <c r="F206" s="154" t="s">
        <v>5669</v>
      </c>
      <c r="H206" s="155">
        <v>1</v>
      </c>
      <c r="I206" s="156"/>
      <c r="L206" s="152"/>
      <c r="M206" s="157"/>
      <c r="T206" s="158"/>
      <c r="AT206" s="153" t="s">
        <v>226</v>
      </c>
      <c r="AU206" s="153" t="s">
        <v>79</v>
      </c>
      <c r="AV206" s="12" t="s">
        <v>79</v>
      </c>
      <c r="AW206" s="12" t="s">
        <v>31</v>
      </c>
      <c r="AX206" s="12" t="s">
        <v>77</v>
      </c>
      <c r="AY206" s="153" t="s">
        <v>212</v>
      </c>
    </row>
    <row r="207" spans="2:65" s="1" customFormat="1" ht="16.5" customHeight="1">
      <c r="B207" s="34"/>
      <c r="C207" s="133" t="s">
        <v>903</v>
      </c>
      <c r="D207" s="133" t="s">
        <v>215</v>
      </c>
      <c r="E207" s="134" t="s">
        <v>5673</v>
      </c>
      <c r="F207" s="135" t="s">
        <v>5674</v>
      </c>
      <c r="G207" s="136" t="s">
        <v>624</v>
      </c>
      <c r="H207" s="137">
        <v>1</v>
      </c>
      <c r="I207" s="138"/>
      <c r="J207" s="139">
        <f>ROUND(I207*H207,2)</f>
        <v>0</v>
      </c>
      <c r="K207" s="135" t="s">
        <v>5488</v>
      </c>
      <c r="L207" s="34"/>
      <c r="M207" s="140" t="s">
        <v>19</v>
      </c>
      <c r="N207" s="141" t="s">
        <v>40</v>
      </c>
      <c r="P207" s="142">
        <f>O207*H207</f>
        <v>0</v>
      </c>
      <c r="Q207" s="142">
        <v>0</v>
      </c>
      <c r="R207" s="142">
        <f>Q207*H207</f>
        <v>0</v>
      </c>
      <c r="S207" s="142">
        <v>0</v>
      </c>
      <c r="T207" s="143">
        <f>S207*H207</f>
        <v>0</v>
      </c>
      <c r="AR207" s="144" t="s">
        <v>316</v>
      </c>
      <c r="AT207" s="144" t="s">
        <v>215</v>
      </c>
      <c r="AU207" s="144" t="s">
        <v>79</v>
      </c>
      <c r="AY207" s="19" t="s">
        <v>212</v>
      </c>
      <c r="BE207" s="145">
        <f>IF(N207="základní",J207,0)</f>
        <v>0</v>
      </c>
      <c r="BF207" s="145">
        <f>IF(N207="snížená",J207,0)</f>
        <v>0</v>
      </c>
      <c r="BG207" s="145">
        <f>IF(N207="zákl. přenesená",J207,0)</f>
        <v>0</v>
      </c>
      <c r="BH207" s="145">
        <f>IF(N207="sníž. přenesená",J207,0)</f>
        <v>0</v>
      </c>
      <c r="BI207" s="145">
        <f>IF(N207="nulová",J207,0)</f>
        <v>0</v>
      </c>
      <c r="BJ207" s="19" t="s">
        <v>77</v>
      </c>
      <c r="BK207" s="145">
        <f>ROUND(I207*H207,2)</f>
        <v>0</v>
      </c>
      <c r="BL207" s="19" t="s">
        <v>316</v>
      </c>
      <c r="BM207" s="144" t="s">
        <v>5675</v>
      </c>
    </row>
    <row r="208" spans="2:65" s="12" customFormat="1">
      <c r="B208" s="152"/>
      <c r="D208" s="150" t="s">
        <v>226</v>
      </c>
      <c r="E208" s="153" t="s">
        <v>19</v>
      </c>
      <c r="F208" s="154" t="s">
        <v>5669</v>
      </c>
      <c r="H208" s="155">
        <v>1</v>
      </c>
      <c r="I208" s="156"/>
      <c r="L208" s="152"/>
      <c r="M208" s="157"/>
      <c r="T208" s="158"/>
      <c r="AT208" s="153" t="s">
        <v>226</v>
      </c>
      <c r="AU208" s="153" t="s">
        <v>79</v>
      </c>
      <c r="AV208" s="12" t="s">
        <v>79</v>
      </c>
      <c r="AW208" s="12" t="s">
        <v>31</v>
      </c>
      <c r="AX208" s="12" t="s">
        <v>77</v>
      </c>
      <c r="AY208" s="153" t="s">
        <v>212</v>
      </c>
    </row>
    <row r="209" spans="2:65" s="1" customFormat="1" ht="16.5" customHeight="1">
      <c r="B209" s="34"/>
      <c r="C209" s="133" t="s">
        <v>924</v>
      </c>
      <c r="D209" s="133" t="s">
        <v>215</v>
      </c>
      <c r="E209" s="134" t="s">
        <v>5676</v>
      </c>
      <c r="F209" s="135" t="s">
        <v>5677</v>
      </c>
      <c r="G209" s="136" t="s">
        <v>624</v>
      </c>
      <c r="H209" s="137">
        <v>1</v>
      </c>
      <c r="I209" s="138"/>
      <c r="J209" s="139">
        <f>ROUND(I209*H209,2)</f>
        <v>0</v>
      </c>
      <c r="K209" s="135" t="s">
        <v>5488</v>
      </c>
      <c r="L209" s="34"/>
      <c r="M209" s="140" t="s">
        <v>19</v>
      </c>
      <c r="N209" s="141" t="s">
        <v>40</v>
      </c>
      <c r="P209" s="142">
        <f>O209*H209</f>
        <v>0</v>
      </c>
      <c r="Q209" s="142">
        <v>0</v>
      </c>
      <c r="R209" s="142">
        <f>Q209*H209</f>
        <v>0</v>
      </c>
      <c r="S209" s="142">
        <v>0</v>
      </c>
      <c r="T209" s="143">
        <f>S209*H209</f>
        <v>0</v>
      </c>
      <c r="AR209" s="144" t="s">
        <v>316</v>
      </c>
      <c r="AT209" s="144" t="s">
        <v>215</v>
      </c>
      <c r="AU209" s="144" t="s">
        <v>79</v>
      </c>
      <c r="AY209" s="19" t="s">
        <v>212</v>
      </c>
      <c r="BE209" s="145">
        <f>IF(N209="základní",J209,0)</f>
        <v>0</v>
      </c>
      <c r="BF209" s="145">
        <f>IF(N209="snížená",J209,0)</f>
        <v>0</v>
      </c>
      <c r="BG209" s="145">
        <f>IF(N209="zákl. přenesená",J209,0)</f>
        <v>0</v>
      </c>
      <c r="BH209" s="145">
        <f>IF(N209="sníž. přenesená",J209,0)</f>
        <v>0</v>
      </c>
      <c r="BI209" s="145">
        <f>IF(N209="nulová",J209,0)</f>
        <v>0</v>
      </c>
      <c r="BJ209" s="19" t="s">
        <v>77</v>
      </c>
      <c r="BK209" s="145">
        <f>ROUND(I209*H209,2)</f>
        <v>0</v>
      </c>
      <c r="BL209" s="19" t="s">
        <v>316</v>
      </c>
      <c r="BM209" s="144" t="s">
        <v>5678</v>
      </c>
    </row>
    <row r="210" spans="2:65" s="12" customFormat="1">
      <c r="B210" s="152"/>
      <c r="D210" s="150" t="s">
        <v>226</v>
      </c>
      <c r="E210" s="153" t="s">
        <v>19</v>
      </c>
      <c r="F210" s="154" t="s">
        <v>5669</v>
      </c>
      <c r="H210" s="155">
        <v>1</v>
      </c>
      <c r="I210" s="156"/>
      <c r="L210" s="152"/>
      <c r="M210" s="157"/>
      <c r="T210" s="158"/>
      <c r="AT210" s="153" t="s">
        <v>226</v>
      </c>
      <c r="AU210" s="153" t="s">
        <v>79</v>
      </c>
      <c r="AV210" s="12" t="s">
        <v>79</v>
      </c>
      <c r="AW210" s="12" t="s">
        <v>31</v>
      </c>
      <c r="AX210" s="12" t="s">
        <v>77</v>
      </c>
      <c r="AY210" s="153" t="s">
        <v>212</v>
      </c>
    </row>
    <row r="211" spans="2:65" s="1" customFormat="1" ht="16.5" customHeight="1">
      <c r="B211" s="34"/>
      <c r="C211" s="133" t="s">
        <v>938</v>
      </c>
      <c r="D211" s="133" t="s">
        <v>215</v>
      </c>
      <c r="E211" s="134" t="s">
        <v>5679</v>
      </c>
      <c r="F211" s="135" t="s">
        <v>5680</v>
      </c>
      <c r="G211" s="136" t="s">
        <v>624</v>
      </c>
      <c r="H211" s="137">
        <v>1</v>
      </c>
      <c r="I211" s="138"/>
      <c r="J211" s="139">
        <f>ROUND(I211*H211,2)</f>
        <v>0</v>
      </c>
      <c r="K211" s="135" t="s">
        <v>5488</v>
      </c>
      <c r="L211" s="34"/>
      <c r="M211" s="140" t="s">
        <v>19</v>
      </c>
      <c r="N211" s="141" t="s">
        <v>40</v>
      </c>
      <c r="P211" s="142">
        <f>O211*H211</f>
        <v>0</v>
      </c>
      <c r="Q211" s="142">
        <v>0</v>
      </c>
      <c r="R211" s="142">
        <f>Q211*H211</f>
        <v>0</v>
      </c>
      <c r="S211" s="142">
        <v>0</v>
      </c>
      <c r="T211" s="143">
        <f>S211*H211</f>
        <v>0</v>
      </c>
      <c r="AR211" s="144" t="s">
        <v>316</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316</v>
      </c>
      <c r="BM211" s="144" t="s">
        <v>5681</v>
      </c>
    </row>
    <row r="212" spans="2:65" s="12" customFormat="1">
      <c r="B212" s="152"/>
      <c r="D212" s="150" t="s">
        <v>226</v>
      </c>
      <c r="E212" s="153" t="s">
        <v>19</v>
      </c>
      <c r="F212" s="154" t="s">
        <v>5669</v>
      </c>
      <c r="H212" s="155">
        <v>1</v>
      </c>
      <c r="I212" s="156"/>
      <c r="L212" s="152"/>
      <c r="M212" s="157"/>
      <c r="T212" s="158"/>
      <c r="AT212" s="153" t="s">
        <v>226</v>
      </c>
      <c r="AU212" s="153" t="s">
        <v>79</v>
      </c>
      <c r="AV212" s="12" t="s">
        <v>79</v>
      </c>
      <c r="AW212" s="12" t="s">
        <v>31</v>
      </c>
      <c r="AX212" s="12" t="s">
        <v>77</v>
      </c>
      <c r="AY212" s="153" t="s">
        <v>212</v>
      </c>
    </row>
    <row r="213" spans="2:65" s="1" customFormat="1" ht="16.5" customHeight="1">
      <c r="B213" s="34"/>
      <c r="C213" s="133" t="s">
        <v>947</v>
      </c>
      <c r="D213" s="133" t="s">
        <v>215</v>
      </c>
      <c r="E213" s="134" t="s">
        <v>5682</v>
      </c>
      <c r="F213" s="135" t="s">
        <v>5683</v>
      </c>
      <c r="G213" s="136" t="s">
        <v>624</v>
      </c>
      <c r="H213" s="137">
        <v>1</v>
      </c>
      <c r="I213" s="138"/>
      <c r="J213" s="139">
        <f>ROUND(I213*H213,2)</f>
        <v>0</v>
      </c>
      <c r="K213" s="135" t="s">
        <v>5488</v>
      </c>
      <c r="L213" s="34"/>
      <c r="M213" s="140" t="s">
        <v>19</v>
      </c>
      <c r="N213" s="141" t="s">
        <v>40</v>
      </c>
      <c r="P213" s="142">
        <f>O213*H213</f>
        <v>0</v>
      </c>
      <c r="Q213" s="142">
        <v>0</v>
      </c>
      <c r="R213" s="142">
        <f>Q213*H213</f>
        <v>0</v>
      </c>
      <c r="S213" s="142">
        <v>0</v>
      </c>
      <c r="T213" s="143">
        <f>S213*H213</f>
        <v>0</v>
      </c>
      <c r="AR213" s="144" t="s">
        <v>316</v>
      </c>
      <c r="AT213" s="144" t="s">
        <v>215</v>
      </c>
      <c r="AU213" s="144" t="s">
        <v>79</v>
      </c>
      <c r="AY213" s="19" t="s">
        <v>212</v>
      </c>
      <c r="BE213" s="145">
        <f>IF(N213="základní",J213,0)</f>
        <v>0</v>
      </c>
      <c r="BF213" s="145">
        <f>IF(N213="snížená",J213,0)</f>
        <v>0</v>
      </c>
      <c r="BG213" s="145">
        <f>IF(N213="zákl. přenesená",J213,0)</f>
        <v>0</v>
      </c>
      <c r="BH213" s="145">
        <f>IF(N213="sníž. přenesená",J213,0)</f>
        <v>0</v>
      </c>
      <c r="BI213" s="145">
        <f>IF(N213="nulová",J213,0)</f>
        <v>0</v>
      </c>
      <c r="BJ213" s="19" t="s">
        <v>77</v>
      </c>
      <c r="BK213" s="145">
        <f>ROUND(I213*H213,2)</f>
        <v>0</v>
      </c>
      <c r="BL213" s="19" t="s">
        <v>316</v>
      </c>
      <c r="BM213" s="144" t="s">
        <v>5684</v>
      </c>
    </row>
    <row r="214" spans="2:65" s="12" customFormat="1">
      <c r="B214" s="152"/>
      <c r="D214" s="150" t="s">
        <v>226</v>
      </c>
      <c r="E214" s="153" t="s">
        <v>19</v>
      </c>
      <c r="F214" s="154" t="s">
        <v>5669</v>
      </c>
      <c r="H214" s="155">
        <v>1</v>
      </c>
      <c r="I214" s="156"/>
      <c r="L214" s="152"/>
      <c r="M214" s="157"/>
      <c r="T214" s="158"/>
      <c r="AT214" s="153" t="s">
        <v>226</v>
      </c>
      <c r="AU214" s="153" t="s">
        <v>79</v>
      </c>
      <c r="AV214" s="12" t="s">
        <v>79</v>
      </c>
      <c r="AW214" s="12" t="s">
        <v>31</v>
      </c>
      <c r="AX214" s="12" t="s">
        <v>77</v>
      </c>
      <c r="AY214" s="153" t="s">
        <v>212</v>
      </c>
    </row>
    <row r="215" spans="2:65" s="1" customFormat="1" ht="16.5" customHeight="1">
      <c r="B215" s="34"/>
      <c r="C215" s="133" t="s">
        <v>956</v>
      </c>
      <c r="D215" s="133" t="s">
        <v>215</v>
      </c>
      <c r="E215" s="134" t="s">
        <v>5685</v>
      </c>
      <c r="F215" s="135" t="s">
        <v>5686</v>
      </c>
      <c r="G215" s="136" t="s">
        <v>624</v>
      </c>
      <c r="H215" s="137">
        <v>1</v>
      </c>
      <c r="I215" s="138"/>
      <c r="J215" s="139">
        <f>ROUND(I215*H215,2)</f>
        <v>0</v>
      </c>
      <c r="K215" s="135" t="s">
        <v>5488</v>
      </c>
      <c r="L215" s="34"/>
      <c r="M215" s="140" t="s">
        <v>19</v>
      </c>
      <c r="N215" s="141" t="s">
        <v>40</v>
      </c>
      <c r="P215" s="142">
        <f>O215*H215</f>
        <v>0</v>
      </c>
      <c r="Q215" s="142">
        <v>0</v>
      </c>
      <c r="R215" s="142">
        <f>Q215*H215</f>
        <v>0</v>
      </c>
      <c r="S215" s="142">
        <v>0</v>
      </c>
      <c r="T215" s="143">
        <f>S215*H215</f>
        <v>0</v>
      </c>
      <c r="AR215" s="144" t="s">
        <v>316</v>
      </c>
      <c r="AT215" s="144" t="s">
        <v>215</v>
      </c>
      <c r="AU215" s="144" t="s">
        <v>79</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316</v>
      </c>
      <c r="BM215" s="144" t="s">
        <v>5687</v>
      </c>
    </row>
    <row r="216" spans="2:65" s="12" customFormat="1">
      <c r="B216" s="152"/>
      <c r="D216" s="150" t="s">
        <v>226</v>
      </c>
      <c r="E216" s="153" t="s">
        <v>19</v>
      </c>
      <c r="F216" s="154" t="s">
        <v>5669</v>
      </c>
      <c r="H216" s="155">
        <v>1</v>
      </c>
      <c r="I216" s="156"/>
      <c r="L216" s="152"/>
      <c r="M216" s="157"/>
      <c r="T216" s="158"/>
      <c r="AT216" s="153" t="s">
        <v>226</v>
      </c>
      <c r="AU216" s="153" t="s">
        <v>79</v>
      </c>
      <c r="AV216" s="12" t="s">
        <v>79</v>
      </c>
      <c r="AW216" s="12" t="s">
        <v>31</v>
      </c>
      <c r="AX216" s="12" t="s">
        <v>77</v>
      </c>
      <c r="AY216" s="153" t="s">
        <v>212</v>
      </c>
    </row>
    <row r="217" spans="2:65" s="1" customFormat="1" ht="16.5" customHeight="1">
      <c r="B217" s="34"/>
      <c r="C217" s="133" t="s">
        <v>963</v>
      </c>
      <c r="D217" s="133" t="s">
        <v>215</v>
      </c>
      <c r="E217" s="134" t="s">
        <v>5688</v>
      </c>
      <c r="F217" s="135" t="s">
        <v>5689</v>
      </c>
      <c r="G217" s="136" t="s">
        <v>624</v>
      </c>
      <c r="H217" s="137">
        <v>1</v>
      </c>
      <c r="I217" s="138"/>
      <c r="J217" s="139">
        <f>ROUND(I217*H217,2)</f>
        <v>0</v>
      </c>
      <c r="K217" s="135" t="s">
        <v>5488</v>
      </c>
      <c r="L217" s="34"/>
      <c r="M217" s="140" t="s">
        <v>19</v>
      </c>
      <c r="N217" s="141" t="s">
        <v>40</v>
      </c>
      <c r="P217" s="142">
        <f>O217*H217</f>
        <v>0</v>
      </c>
      <c r="Q217" s="142">
        <v>0</v>
      </c>
      <c r="R217" s="142">
        <f>Q217*H217</f>
        <v>0</v>
      </c>
      <c r="S217" s="142">
        <v>0</v>
      </c>
      <c r="T217" s="143">
        <f>S217*H217</f>
        <v>0</v>
      </c>
      <c r="AR217" s="144" t="s">
        <v>316</v>
      </c>
      <c r="AT217" s="144" t="s">
        <v>215</v>
      </c>
      <c r="AU217" s="144" t="s">
        <v>79</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316</v>
      </c>
      <c r="BM217" s="144" t="s">
        <v>5690</v>
      </c>
    </row>
    <row r="218" spans="2:65" s="12" customFormat="1">
      <c r="B218" s="152"/>
      <c r="D218" s="150" t="s">
        <v>226</v>
      </c>
      <c r="E218" s="153" t="s">
        <v>19</v>
      </c>
      <c r="F218" s="154" t="s">
        <v>5669</v>
      </c>
      <c r="H218" s="155">
        <v>1</v>
      </c>
      <c r="I218" s="156"/>
      <c r="L218" s="152"/>
      <c r="M218" s="157"/>
      <c r="T218" s="158"/>
      <c r="AT218" s="153" t="s">
        <v>226</v>
      </c>
      <c r="AU218" s="153" t="s">
        <v>79</v>
      </c>
      <c r="AV218" s="12" t="s">
        <v>79</v>
      </c>
      <c r="AW218" s="12" t="s">
        <v>31</v>
      </c>
      <c r="AX218" s="12" t="s">
        <v>77</v>
      </c>
      <c r="AY218" s="153" t="s">
        <v>212</v>
      </c>
    </row>
    <row r="219" spans="2:65" s="1" customFormat="1" ht="16.5" customHeight="1">
      <c r="B219" s="34"/>
      <c r="C219" s="133" t="s">
        <v>970</v>
      </c>
      <c r="D219" s="133" t="s">
        <v>215</v>
      </c>
      <c r="E219" s="134" t="s">
        <v>5691</v>
      </c>
      <c r="F219" s="135" t="s">
        <v>5692</v>
      </c>
      <c r="G219" s="136" t="s">
        <v>624</v>
      </c>
      <c r="H219" s="137">
        <v>1</v>
      </c>
      <c r="I219" s="138"/>
      <c r="J219" s="139">
        <f>ROUND(I219*H219,2)</f>
        <v>0</v>
      </c>
      <c r="K219" s="135" t="s">
        <v>5488</v>
      </c>
      <c r="L219" s="34"/>
      <c r="M219" s="140" t="s">
        <v>19</v>
      </c>
      <c r="N219" s="141" t="s">
        <v>40</v>
      </c>
      <c r="P219" s="142">
        <f>O219*H219</f>
        <v>0</v>
      </c>
      <c r="Q219" s="142">
        <v>0</v>
      </c>
      <c r="R219" s="142">
        <f>Q219*H219</f>
        <v>0</v>
      </c>
      <c r="S219" s="142">
        <v>0</v>
      </c>
      <c r="T219" s="143">
        <f>S219*H219</f>
        <v>0</v>
      </c>
      <c r="AR219" s="144" t="s">
        <v>316</v>
      </c>
      <c r="AT219" s="144" t="s">
        <v>215</v>
      </c>
      <c r="AU219" s="144" t="s">
        <v>79</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316</v>
      </c>
      <c r="BM219" s="144" t="s">
        <v>5693</v>
      </c>
    </row>
    <row r="220" spans="2:65" s="12" customFormat="1">
      <c r="B220" s="152"/>
      <c r="D220" s="150" t="s">
        <v>226</v>
      </c>
      <c r="E220" s="153" t="s">
        <v>19</v>
      </c>
      <c r="F220" s="154" t="s">
        <v>5669</v>
      </c>
      <c r="H220" s="155">
        <v>1</v>
      </c>
      <c r="I220" s="156"/>
      <c r="L220" s="152"/>
      <c r="M220" s="157"/>
      <c r="T220" s="158"/>
      <c r="AT220" s="153" t="s">
        <v>226</v>
      </c>
      <c r="AU220" s="153" t="s">
        <v>79</v>
      </c>
      <c r="AV220" s="12" t="s">
        <v>79</v>
      </c>
      <c r="AW220" s="12" t="s">
        <v>31</v>
      </c>
      <c r="AX220" s="12" t="s">
        <v>77</v>
      </c>
      <c r="AY220" s="153" t="s">
        <v>212</v>
      </c>
    </row>
    <row r="221" spans="2:65" s="1" customFormat="1" ht="16.5" customHeight="1">
      <c r="B221" s="34"/>
      <c r="C221" s="133" t="s">
        <v>992</v>
      </c>
      <c r="D221" s="133" t="s">
        <v>215</v>
      </c>
      <c r="E221" s="134" t="s">
        <v>5694</v>
      </c>
      <c r="F221" s="135" t="s">
        <v>5695</v>
      </c>
      <c r="G221" s="136" t="s">
        <v>624</v>
      </c>
      <c r="H221" s="137">
        <v>1</v>
      </c>
      <c r="I221" s="138"/>
      <c r="J221" s="139">
        <f>ROUND(I221*H221,2)</f>
        <v>0</v>
      </c>
      <c r="K221" s="135" t="s">
        <v>5488</v>
      </c>
      <c r="L221" s="34"/>
      <c r="M221" s="140" t="s">
        <v>19</v>
      </c>
      <c r="N221" s="141" t="s">
        <v>40</v>
      </c>
      <c r="P221" s="142">
        <f>O221*H221</f>
        <v>0</v>
      </c>
      <c r="Q221" s="142">
        <v>0</v>
      </c>
      <c r="R221" s="142">
        <f>Q221*H221</f>
        <v>0</v>
      </c>
      <c r="S221" s="142">
        <v>0</v>
      </c>
      <c r="T221" s="143">
        <f>S221*H221</f>
        <v>0</v>
      </c>
      <c r="AR221" s="144" t="s">
        <v>316</v>
      </c>
      <c r="AT221" s="144" t="s">
        <v>215</v>
      </c>
      <c r="AU221" s="144" t="s">
        <v>79</v>
      </c>
      <c r="AY221" s="19" t="s">
        <v>212</v>
      </c>
      <c r="BE221" s="145">
        <f>IF(N221="základní",J221,0)</f>
        <v>0</v>
      </c>
      <c r="BF221" s="145">
        <f>IF(N221="snížená",J221,0)</f>
        <v>0</v>
      </c>
      <c r="BG221" s="145">
        <f>IF(N221="zákl. přenesená",J221,0)</f>
        <v>0</v>
      </c>
      <c r="BH221" s="145">
        <f>IF(N221="sníž. přenesená",J221,0)</f>
        <v>0</v>
      </c>
      <c r="BI221" s="145">
        <f>IF(N221="nulová",J221,0)</f>
        <v>0</v>
      </c>
      <c r="BJ221" s="19" t="s">
        <v>77</v>
      </c>
      <c r="BK221" s="145">
        <f>ROUND(I221*H221,2)</f>
        <v>0</v>
      </c>
      <c r="BL221" s="19" t="s">
        <v>316</v>
      </c>
      <c r="BM221" s="144" t="s">
        <v>5696</v>
      </c>
    </row>
    <row r="222" spans="2:65" s="12" customFormat="1">
      <c r="B222" s="152"/>
      <c r="D222" s="150" t="s">
        <v>226</v>
      </c>
      <c r="E222" s="153" t="s">
        <v>19</v>
      </c>
      <c r="F222" s="154" t="s">
        <v>5669</v>
      </c>
      <c r="H222" s="155">
        <v>1</v>
      </c>
      <c r="I222" s="156"/>
      <c r="L222" s="152"/>
      <c r="M222" s="157"/>
      <c r="T222" s="158"/>
      <c r="AT222" s="153" t="s">
        <v>226</v>
      </c>
      <c r="AU222" s="153" t="s">
        <v>79</v>
      </c>
      <c r="AV222" s="12" t="s">
        <v>79</v>
      </c>
      <c r="AW222" s="12" t="s">
        <v>31</v>
      </c>
      <c r="AX222" s="12" t="s">
        <v>77</v>
      </c>
      <c r="AY222" s="153" t="s">
        <v>212</v>
      </c>
    </row>
    <row r="223" spans="2:65" s="1" customFormat="1" ht="16.5" customHeight="1">
      <c r="B223" s="34"/>
      <c r="C223" s="133" t="s">
        <v>1023</v>
      </c>
      <c r="D223" s="133" t="s">
        <v>215</v>
      </c>
      <c r="E223" s="134" t="s">
        <v>5697</v>
      </c>
      <c r="F223" s="135" t="s">
        <v>5698</v>
      </c>
      <c r="G223" s="136" t="s">
        <v>624</v>
      </c>
      <c r="H223" s="137">
        <v>1</v>
      </c>
      <c r="I223" s="138"/>
      <c r="J223" s="139">
        <f>ROUND(I223*H223,2)</f>
        <v>0</v>
      </c>
      <c r="K223" s="135" t="s">
        <v>5488</v>
      </c>
      <c r="L223" s="34"/>
      <c r="M223" s="140" t="s">
        <v>19</v>
      </c>
      <c r="N223" s="141" t="s">
        <v>40</v>
      </c>
      <c r="P223" s="142">
        <f>O223*H223</f>
        <v>0</v>
      </c>
      <c r="Q223" s="142">
        <v>0</v>
      </c>
      <c r="R223" s="142">
        <f>Q223*H223</f>
        <v>0</v>
      </c>
      <c r="S223" s="142">
        <v>0</v>
      </c>
      <c r="T223" s="143">
        <f>S223*H223</f>
        <v>0</v>
      </c>
      <c r="AR223" s="144" t="s">
        <v>316</v>
      </c>
      <c r="AT223" s="144" t="s">
        <v>215</v>
      </c>
      <c r="AU223" s="144" t="s">
        <v>79</v>
      </c>
      <c r="AY223" s="19" t="s">
        <v>212</v>
      </c>
      <c r="BE223" s="145">
        <f>IF(N223="základní",J223,0)</f>
        <v>0</v>
      </c>
      <c r="BF223" s="145">
        <f>IF(N223="snížená",J223,0)</f>
        <v>0</v>
      </c>
      <c r="BG223" s="145">
        <f>IF(N223="zákl. přenesená",J223,0)</f>
        <v>0</v>
      </c>
      <c r="BH223" s="145">
        <f>IF(N223="sníž. přenesená",J223,0)</f>
        <v>0</v>
      </c>
      <c r="BI223" s="145">
        <f>IF(N223="nulová",J223,0)</f>
        <v>0</v>
      </c>
      <c r="BJ223" s="19" t="s">
        <v>77</v>
      </c>
      <c r="BK223" s="145">
        <f>ROUND(I223*H223,2)</f>
        <v>0</v>
      </c>
      <c r="BL223" s="19" t="s">
        <v>316</v>
      </c>
      <c r="BM223" s="144" t="s">
        <v>5699</v>
      </c>
    </row>
    <row r="224" spans="2:65" s="12" customFormat="1">
      <c r="B224" s="152"/>
      <c r="D224" s="150" t="s">
        <v>226</v>
      </c>
      <c r="E224" s="153" t="s">
        <v>19</v>
      </c>
      <c r="F224" s="154" t="s">
        <v>5669</v>
      </c>
      <c r="H224" s="155">
        <v>1</v>
      </c>
      <c r="I224" s="156"/>
      <c r="L224" s="152"/>
      <c r="M224" s="157"/>
      <c r="T224" s="158"/>
      <c r="AT224" s="153" t="s">
        <v>226</v>
      </c>
      <c r="AU224" s="153" t="s">
        <v>79</v>
      </c>
      <c r="AV224" s="12" t="s">
        <v>79</v>
      </c>
      <c r="AW224" s="12" t="s">
        <v>31</v>
      </c>
      <c r="AX224" s="12" t="s">
        <v>77</v>
      </c>
      <c r="AY224" s="153" t="s">
        <v>212</v>
      </c>
    </row>
    <row r="225" spans="2:65" s="1" customFormat="1" ht="16.5" customHeight="1">
      <c r="B225" s="34"/>
      <c r="C225" s="133" t="s">
        <v>1031</v>
      </c>
      <c r="D225" s="133" t="s">
        <v>215</v>
      </c>
      <c r="E225" s="134" t="s">
        <v>5700</v>
      </c>
      <c r="F225" s="135" t="s">
        <v>5701</v>
      </c>
      <c r="G225" s="136" t="s">
        <v>624</v>
      </c>
      <c r="H225" s="137">
        <v>1</v>
      </c>
      <c r="I225" s="138"/>
      <c r="J225" s="139">
        <f>ROUND(I225*H225,2)</f>
        <v>0</v>
      </c>
      <c r="K225" s="135" t="s">
        <v>5488</v>
      </c>
      <c r="L225" s="34"/>
      <c r="M225" s="140" t="s">
        <v>19</v>
      </c>
      <c r="N225" s="141" t="s">
        <v>40</v>
      </c>
      <c r="P225" s="142">
        <f>O225*H225</f>
        <v>0</v>
      </c>
      <c r="Q225" s="142">
        <v>0</v>
      </c>
      <c r="R225" s="142">
        <f>Q225*H225</f>
        <v>0</v>
      </c>
      <c r="S225" s="142">
        <v>0</v>
      </c>
      <c r="T225" s="143">
        <f>S225*H225</f>
        <v>0</v>
      </c>
      <c r="AR225" s="144" t="s">
        <v>316</v>
      </c>
      <c r="AT225" s="144" t="s">
        <v>215</v>
      </c>
      <c r="AU225" s="144" t="s">
        <v>79</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316</v>
      </c>
      <c r="BM225" s="144" t="s">
        <v>5702</v>
      </c>
    </row>
    <row r="226" spans="2:65" s="12" customFormat="1">
      <c r="B226" s="152"/>
      <c r="D226" s="150" t="s">
        <v>226</v>
      </c>
      <c r="E226" s="153" t="s">
        <v>19</v>
      </c>
      <c r="F226" s="154" t="s">
        <v>5669</v>
      </c>
      <c r="H226" s="155">
        <v>1</v>
      </c>
      <c r="I226" s="156"/>
      <c r="L226" s="152"/>
      <c r="M226" s="157"/>
      <c r="T226" s="158"/>
      <c r="AT226" s="153" t="s">
        <v>226</v>
      </c>
      <c r="AU226" s="153" t="s">
        <v>79</v>
      </c>
      <c r="AV226" s="12" t="s">
        <v>79</v>
      </c>
      <c r="AW226" s="12" t="s">
        <v>31</v>
      </c>
      <c r="AX226" s="12" t="s">
        <v>77</v>
      </c>
      <c r="AY226" s="153" t="s">
        <v>212</v>
      </c>
    </row>
    <row r="227" spans="2:65" s="1" customFormat="1" ht="16.5" customHeight="1">
      <c r="B227" s="34"/>
      <c r="C227" s="133" t="s">
        <v>1038</v>
      </c>
      <c r="D227" s="133" t="s">
        <v>215</v>
      </c>
      <c r="E227" s="134" t="s">
        <v>5703</v>
      </c>
      <c r="F227" s="135" t="s">
        <v>5704</v>
      </c>
      <c r="G227" s="136" t="s">
        <v>624</v>
      </c>
      <c r="H227" s="137">
        <v>1</v>
      </c>
      <c r="I227" s="138"/>
      <c r="J227" s="139">
        <f>ROUND(I227*H227,2)</f>
        <v>0</v>
      </c>
      <c r="K227" s="135" t="s">
        <v>5488</v>
      </c>
      <c r="L227" s="34"/>
      <c r="M227" s="140" t="s">
        <v>19</v>
      </c>
      <c r="N227" s="141" t="s">
        <v>40</v>
      </c>
      <c r="P227" s="142">
        <f>O227*H227</f>
        <v>0</v>
      </c>
      <c r="Q227" s="142">
        <v>0</v>
      </c>
      <c r="R227" s="142">
        <f>Q227*H227</f>
        <v>0</v>
      </c>
      <c r="S227" s="142">
        <v>0</v>
      </c>
      <c r="T227" s="143">
        <f>S227*H227</f>
        <v>0</v>
      </c>
      <c r="AR227" s="144" t="s">
        <v>316</v>
      </c>
      <c r="AT227" s="144" t="s">
        <v>215</v>
      </c>
      <c r="AU227" s="144" t="s">
        <v>79</v>
      </c>
      <c r="AY227" s="19" t="s">
        <v>212</v>
      </c>
      <c r="BE227" s="145">
        <f>IF(N227="základní",J227,0)</f>
        <v>0</v>
      </c>
      <c r="BF227" s="145">
        <f>IF(N227="snížená",J227,0)</f>
        <v>0</v>
      </c>
      <c r="BG227" s="145">
        <f>IF(N227="zákl. přenesená",J227,0)</f>
        <v>0</v>
      </c>
      <c r="BH227" s="145">
        <f>IF(N227="sníž. přenesená",J227,0)</f>
        <v>0</v>
      </c>
      <c r="BI227" s="145">
        <f>IF(N227="nulová",J227,0)</f>
        <v>0</v>
      </c>
      <c r="BJ227" s="19" t="s">
        <v>77</v>
      </c>
      <c r="BK227" s="145">
        <f>ROUND(I227*H227,2)</f>
        <v>0</v>
      </c>
      <c r="BL227" s="19" t="s">
        <v>316</v>
      </c>
      <c r="BM227" s="144" t="s">
        <v>5705</v>
      </c>
    </row>
    <row r="228" spans="2:65" s="12" customFormat="1">
      <c r="B228" s="152"/>
      <c r="D228" s="150" t="s">
        <v>226</v>
      </c>
      <c r="E228" s="153" t="s">
        <v>19</v>
      </c>
      <c r="F228" s="154" t="s">
        <v>5669</v>
      </c>
      <c r="H228" s="155">
        <v>1</v>
      </c>
      <c r="I228" s="156"/>
      <c r="L228" s="152"/>
      <c r="M228" s="157"/>
      <c r="T228" s="158"/>
      <c r="AT228" s="153" t="s">
        <v>226</v>
      </c>
      <c r="AU228" s="153" t="s">
        <v>79</v>
      </c>
      <c r="AV228" s="12" t="s">
        <v>79</v>
      </c>
      <c r="AW228" s="12" t="s">
        <v>31</v>
      </c>
      <c r="AX228" s="12" t="s">
        <v>77</v>
      </c>
      <c r="AY228" s="153" t="s">
        <v>212</v>
      </c>
    </row>
    <row r="229" spans="2:65" s="1" customFormat="1" ht="16.5" customHeight="1">
      <c r="B229" s="34"/>
      <c r="C229" s="133" t="s">
        <v>1045</v>
      </c>
      <c r="D229" s="133" t="s">
        <v>215</v>
      </c>
      <c r="E229" s="134" t="s">
        <v>5706</v>
      </c>
      <c r="F229" s="135" t="s">
        <v>5707</v>
      </c>
      <c r="G229" s="136" t="s">
        <v>624</v>
      </c>
      <c r="H229" s="137">
        <v>1</v>
      </c>
      <c r="I229" s="138"/>
      <c r="J229" s="139">
        <f>ROUND(I229*H229,2)</f>
        <v>0</v>
      </c>
      <c r="K229" s="135" t="s">
        <v>5488</v>
      </c>
      <c r="L229" s="34"/>
      <c r="M229" s="140" t="s">
        <v>19</v>
      </c>
      <c r="N229" s="141" t="s">
        <v>40</v>
      </c>
      <c r="P229" s="142">
        <f>O229*H229</f>
        <v>0</v>
      </c>
      <c r="Q229" s="142">
        <v>0</v>
      </c>
      <c r="R229" s="142">
        <f>Q229*H229</f>
        <v>0</v>
      </c>
      <c r="S229" s="142">
        <v>0</v>
      </c>
      <c r="T229" s="143">
        <f>S229*H229</f>
        <v>0</v>
      </c>
      <c r="AR229" s="144" t="s">
        <v>316</v>
      </c>
      <c r="AT229" s="144" t="s">
        <v>215</v>
      </c>
      <c r="AU229" s="144" t="s">
        <v>79</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316</v>
      </c>
      <c r="BM229" s="144" t="s">
        <v>5708</v>
      </c>
    </row>
    <row r="230" spans="2:65" s="12" customFormat="1">
      <c r="B230" s="152"/>
      <c r="D230" s="150" t="s">
        <v>226</v>
      </c>
      <c r="E230" s="153" t="s">
        <v>19</v>
      </c>
      <c r="F230" s="154" t="s">
        <v>5669</v>
      </c>
      <c r="H230" s="155">
        <v>1</v>
      </c>
      <c r="I230" s="156"/>
      <c r="L230" s="152"/>
      <c r="M230" s="157"/>
      <c r="T230" s="158"/>
      <c r="AT230" s="153" t="s">
        <v>226</v>
      </c>
      <c r="AU230" s="153" t="s">
        <v>79</v>
      </c>
      <c r="AV230" s="12" t="s">
        <v>79</v>
      </c>
      <c r="AW230" s="12" t="s">
        <v>31</v>
      </c>
      <c r="AX230" s="12" t="s">
        <v>77</v>
      </c>
      <c r="AY230" s="153" t="s">
        <v>212</v>
      </c>
    </row>
    <row r="231" spans="2:65" s="1" customFormat="1" ht="16.5" customHeight="1">
      <c r="B231" s="34"/>
      <c r="C231" s="133" t="s">
        <v>1052</v>
      </c>
      <c r="D231" s="133" t="s">
        <v>215</v>
      </c>
      <c r="E231" s="134" t="s">
        <v>5709</v>
      </c>
      <c r="F231" s="135" t="s">
        <v>5710</v>
      </c>
      <c r="G231" s="136" t="s">
        <v>624</v>
      </c>
      <c r="H231" s="137">
        <v>1</v>
      </c>
      <c r="I231" s="138"/>
      <c r="J231" s="139">
        <f>ROUND(I231*H231,2)</f>
        <v>0</v>
      </c>
      <c r="K231" s="135" t="s">
        <v>5488</v>
      </c>
      <c r="L231" s="34"/>
      <c r="M231" s="140" t="s">
        <v>19</v>
      </c>
      <c r="N231" s="141" t="s">
        <v>40</v>
      </c>
      <c r="P231" s="142">
        <f>O231*H231</f>
        <v>0</v>
      </c>
      <c r="Q231" s="142">
        <v>0</v>
      </c>
      <c r="R231" s="142">
        <f>Q231*H231</f>
        <v>0</v>
      </c>
      <c r="S231" s="142">
        <v>0</v>
      </c>
      <c r="T231" s="143">
        <f>S231*H231</f>
        <v>0</v>
      </c>
      <c r="AR231" s="144" t="s">
        <v>316</v>
      </c>
      <c r="AT231" s="144" t="s">
        <v>215</v>
      </c>
      <c r="AU231" s="144" t="s">
        <v>79</v>
      </c>
      <c r="AY231" s="19" t="s">
        <v>212</v>
      </c>
      <c r="BE231" s="145">
        <f>IF(N231="základní",J231,0)</f>
        <v>0</v>
      </c>
      <c r="BF231" s="145">
        <f>IF(N231="snížená",J231,0)</f>
        <v>0</v>
      </c>
      <c r="BG231" s="145">
        <f>IF(N231="zákl. přenesená",J231,0)</f>
        <v>0</v>
      </c>
      <c r="BH231" s="145">
        <f>IF(N231="sníž. přenesená",J231,0)</f>
        <v>0</v>
      </c>
      <c r="BI231" s="145">
        <f>IF(N231="nulová",J231,0)</f>
        <v>0</v>
      </c>
      <c r="BJ231" s="19" t="s">
        <v>77</v>
      </c>
      <c r="BK231" s="145">
        <f>ROUND(I231*H231,2)</f>
        <v>0</v>
      </c>
      <c r="BL231" s="19" t="s">
        <v>316</v>
      </c>
      <c r="BM231" s="144" t="s">
        <v>5711</v>
      </c>
    </row>
    <row r="232" spans="2:65" s="12" customFormat="1">
      <c r="B232" s="152"/>
      <c r="D232" s="150" t="s">
        <v>226</v>
      </c>
      <c r="E232" s="153" t="s">
        <v>19</v>
      </c>
      <c r="F232" s="154" t="s">
        <v>5669</v>
      </c>
      <c r="H232" s="155">
        <v>1</v>
      </c>
      <c r="I232" s="156"/>
      <c r="L232" s="152"/>
      <c r="M232" s="157"/>
      <c r="T232" s="158"/>
      <c r="AT232" s="153" t="s">
        <v>226</v>
      </c>
      <c r="AU232" s="153" t="s">
        <v>79</v>
      </c>
      <c r="AV232" s="12" t="s">
        <v>79</v>
      </c>
      <c r="AW232" s="12" t="s">
        <v>31</v>
      </c>
      <c r="AX232" s="12" t="s">
        <v>77</v>
      </c>
      <c r="AY232" s="153" t="s">
        <v>212</v>
      </c>
    </row>
    <row r="233" spans="2:65" s="1" customFormat="1" ht="16.5" customHeight="1">
      <c r="B233" s="34"/>
      <c r="C233" s="133" t="s">
        <v>1058</v>
      </c>
      <c r="D233" s="133" t="s">
        <v>215</v>
      </c>
      <c r="E233" s="134" t="s">
        <v>5712</v>
      </c>
      <c r="F233" s="135" t="s">
        <v>5713</v>
      </c>
      <c r="G233" s="136" t="s">
        <v>624</v>
      </c>
      <c r="H233" s="137">
        <v>1</v>
      </c>
      <c r="I233" s="138"/>
      <c r="J233" s="139">
        <f>ROUND(I233*H233,2)</f>
        <v>0</v>
      </c>
      <c r="K233" s="135" t="s">
        <v>5488</v>
      </c>
      <c r="L233" s="34"/>
      <c r="M233" s="140" t="s">
        <v>19</v>
      </c>
      <c r="N233" s="141" t="s">
        <v>40</v>
      </c>
      <c r="P233" s="142">
        <f>O233*H233</f>
        <v>0</v>
      </c>
      <c r="Q233" s="142">
        <v>0</v>
      </c>
      <c r="R233" s="142">
        <f>Q233*H233</f>
        <v>0</v>
      </c>
      <c r="S233" s="142">
        <v>0</v>
      </c>
      <c r="T233" s="143">
        <f>S233*H233</f>
        <v>0</v>
      </c>
      <c r="AR233" s="144" t="s">
        <v>316</v>
      </c>
      <c r="AT233" s="144" t="s">
        <v>215</v>
      </c>
      <c r="AU233" s="144" t="s">
        <v>79</v>
      </c>
      <c r="AY233" s="19" t="s">
        <v>212</v>
      </c>
      <c r="BE233" s="145">
        <f>IF(N233="základní",J233,0)</f>
        <v>0</v>
      </c>
      <c r="BF233" s="145">
        <f>IF(N233="snížená",J233,0)</f>
        <v>0</v>
      </c>
      <c r="BG233" s="145">
        <f>IF(N233="zákl. přenesená",J233,0)</f>
        <v>0</v>
      </c>
      <c r="BH233" s="145">
        <f>IF(N233="sníž. přenesená",J233,0)</f>
        <v>0</v>
      </c>
      <c r="BI233" s="145">
        <f>IF(N233="nulová",J233,0)</f>
        <v>0</v>
      </c>
      <c r="BJ233" s="19" t="s">
        <v>77</v>
      </c>
      <c r="BK233" s="145">
        <f>ROUND(I233*H233,2)</f>
        <v>0</v>
      </c>
      <c r="BL233" s="19" t="s">
        <v>316</v>
      </c>
      <c r="BM233" s="144" t="s">
        <v>5714</v>
      </c>
    </row>
    <row r="234" spans="2:65" s="12" customFormat="1">
      <c r="B234" s="152"/>
      <c r="D234" s="150" t="s">
        <v>226</v>
      </c>
      <c r="E234" s="153" t="s">
        <v>19</v>
      </c>
      <c r="F234" s="154" t="s">
        <v>5669</v>
      </c>
      <c r="H234" s="155">
        <v>1</v>
      </c>
      <c r="I234" s="156"/>
      <c r="L234" s="152"/>
      <c r="M234" s="157"/>
      <c r="T234" s="158"/>
      <c r="AT234" s="153" t="s">
        <v>226</v>
      </c>
      <c r="AU234" s="153" t="s">
        <v>79</v>
      </c>
      <c r="AV234" s="12" t="s">
        <v>79</v>
      </c>
      <c r="AW234" s="12" t="s">
        <v>31</v>
      </c>
      <c r="AX234" s="12" t="s">
        <v>77</v>
      </c>
      <c r="AY234" s="153" t="s">
        <v>212</v>
      </c>
    </row>
    <row r="235" spans="2:65" s="1" customFormat="1" ht="16.5" customHeight="1">
      <c r="B235" s="34"/>
      <c r="C235" s="133" t="s">
        <v>1065</v>
      </c>
      <c r="D235" s="133" t="s">
        <v>215</v>
      </c>
      <c r="E235" s="134" t="s">
        <v>5715</v>
      </c>
      <c r="F235" s="135" t="s">
        <v>5716</v>
      </c>
      <c r="G235" s="136" t="s">
        <v>624</v>
      </c>
      <c r="H235" s="137">
        <v>1</v>
      </c>
      <c r="I235" s="138"/>
      <c r="J235" s="139">
        <f>ROUND(I235*H235,2)</f>
        <v>0</v>
      </c>
      <c r="K235" s="135" t="s">
        <v>5488</v>
      </c>
      <c r="L235" s="34"/>
      <c r="M235" s="140" t="s">
        <v>19</v>
      </c>
      <c r="N235" s="141" t="s">
        <v>40</v>
      </c>
      <c r="P235" s="142">
        <f>O235*H235</f>
        <v>0</v>
      </c>
      <c r="Q235" s="142">
        <v>0</v>
      </c>
      <c r="R235" s="142">
        <f>Q235*H235</f>
        <v>0</v>
      </c>
      <c r="S235" s="142">
        <v>0</v>
      </c>
      <c r="T235" s="143">
        <f>S235*H235</f>
        <v>0</v>
      </c>
      <c r="AR235" s="144" t="s">
        <v>316</v>
      </c>
      <c r="AT235" s="144" t="s">
        <v>215</v>
      </c>
      <c r="AU235" s="144" t="s">
        <v>79</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316</v>
      </c>
      <c r="BM235" s="144" t="s">
        <v>5717</v>
      </c>
    </row>
    <row r="236" spans="2:65" s="12" customFormat="1">
      <c r="B236" s="152"/>
      <c r="D236" s="150" t="s">
        <v>226</v>
      </c>
      <c r="E236" s="153" t="s">
        <v>19</v>
      </c>
      <c r="F236" s="154" t="s">
        <v>5669</v>
      </c>
      <c r="H236" s="155">
        <v>1</v>
      </c>
      <c r="I236" s="156"/>
      <c r="L236" s="152"/>
      <c r="M236" s="157"/>
      <c r="T236" s="158"/>
      <c r="AT236" s="153" t="s">
        <v>226</v>
      </c>
      <c r="AU236" s="153" t="s">
        <v>79</v>
      </c>
      <c r="AV236" s="12" t="s">
        <v>79</v>
      </c>
      <c r="AW236" s="12" t="s">
        <v>31</v>
      </c>
      <c r="AX236" s="12" t="s">
        <v>77</v>
      </c>
      <c r="AY236" s="153" t="s">
        <v>212</v>
      </c>
    </row>
    <row r="237" spans="2:65" s="1" customFormat="1" ht="16.5" customHeight="1">
      <c r="B237" s="34"/>
      <c r="C237" s="133" t="s">
        <v>1072</v>
      </c>
      <c r="D237" s="133" t="s">
        <v>215</v>
      </c>
      <c r="E237" s="134" t="s">
        <v>5718</v>
      </c>
      <c r="F237" s="135" t="s">
        <v>5719</v>
      </c>
      <c r="G237" s="136" t="s">
        <v>624</v>
      </c>
      <c r="H237" s="137">
        <v>1</v>
      </c>
      <c r="I237" s="138"/>
      <c r="J237" s="139">
        <f>ROUND(I237*H237,2)</f>
        <v>0</v>
      </c>
      <c r="K237" s="135" t="s">
        <v>5488</v>
      </c>
      <c r="L237" s="34"/>
      <c r="M237" s="140" t="s">
        <v>19</v>
      </c>
      <c r="N237" s="141" t="s">
        <v>40</v>
      </c>
      <c r="P237" s="142">
        <f>O237*H237</f>
        <v>0</v>
      </c>
      <c r="Q237" s="142">
        <v>0</v>
      </c>
      <c r="R237" s="142">
        <f>Q237*H237</f>
        <v>0</v>
      </c>
      <c r="S237" s="142">
        <v>0</v>
      </c>
      <c r="T237" s="143">
        <f>S237*H237</f>
        <v>0</v>
      </c>
      <c r="AR237" s="144" t="s">
        <v>316</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5720</v>
      </c>
    </row>
    <row r="238" spans="2:65" s="12" customFormat="1">
      <c r="B238" s="152"/>
      <c r="D238" s="150" t="s">
        <v>226</v>
      </c>
      <c r="E238" s="153" t="s">
        <v>19</v>
      </c>
      <c r="F238" s="154" t="s">
        <v>5669</v>
      </c>
      <c r="H238" s="155">
        <v>1</v>
      </c>
      <c r="I238" s="156"/>
      <c r="L238" s="152"/>
      <c r="M238" s="157"/>
      <c r="T238" s="158"/>
      <c r="AT238" s="153" t="s">
        <v>226</v>
      </c>
      <c r="AU238" s="153" t="s">
        <v>79</v>
      </c>
      <c r="AV238" s="12" t="s">
        <v>79</v>
      </c>
      <c r="AW238" s="12" t="s">
        <v>31</v>
      </c>
      <c r="AX238" s="12" t="s">
        <v>77</v>
      </c>
      <c r="AY238" s="153" t="s">
        <v>212</v>
      </c>
    </row>
    <row r="239" spans="2:65" s="1" customFormat="1" ht="16.5" customHeight="1">
      <c r="B239" s="34"/>
      <c r="C239" s="133" t="s">
        <v>1079</v>
      </c>
      <c r="D239" s="133" t="s">
        <v>215</v>
      </c>
      <c r="E239" s="134" t="s">
        <v>5721</v>
      </c>
      <c r="F239" s="135" t="s">
        <v>5722</v>
      </c>
      <c r="G239" s="136" t="s">
        <v>624</v>
      </c>
      <c r="H239" s="137">
        <v>1</v>
      </c>
      <c r="I239" s="138"/>
      <c r="J239" s="139">
        <f>ROUND(I239*H239,2)</f>
        <v>0</v>
      </c>
      <c r="K239" s="135" t="s">
        <v>5488</v>
      </c>
      <c r="L239" s="34"/>
      <c r="M239" s="140" t="s">
        <v>19</v>
      </c>
      <c r="N239" s="141" t="s">
        <v>40</v>
      </c>
      <c r="P239" s="142">
        <f>O239*H239</f>
        <v>0</v>
      </c>
      <c r="Q239" s="142">
        <v>0</v>
      </c>
      <c r="R239" s="142">
        <f>Q239*H239</f>
        <v>0</v>
      </c>
      <c r="S239" s="142">
        <v>0</v>
      </c>
      <c r="T239" s="143">
        <f>S239*H239</f>
        <v>0</v>
      </c>
      <c r="AR239" s="144" t="s">
        <v>316</v>
      </c>
      <c r="AT239" s="144" t="s">
        <v>215</v>
      </c>
      <c r="AU239" s="144" t="s">
        <v>79</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5723</v>
      </c>
    </row>
    <row r="240" spans="2:65" s="12" customFormat="1">
      <c r="B240" s="152"/>
      <c r="D240" s="150" t="s">
        <v>226</v>
      </c>
      <c r="E240" s="153" t="s">
        <v>19</v>
      </c>
      <c r="F240" s="154" t="s">
        <v>5669</v>
      </c>
      <c r="H240" s="155">
        <v>1</v>
      </c>
      <c r="I240" s="156"/>
      <c r="L240" s="152"/>
      <c r="M240" s="157"/>
      <c r="T240" s="158"/>
      <c r="AT240" s="153" t="s">
        <v>226</v>
      </c>
      <c r="AU240" s="153" t="s">
        <v>79</v>
      </c>
      <c r="AV240" s="12" t="s">
        <v>79</v>
      </c>
      <c r="AW240" s="12" t="s">
        <v>31</v>
      </c>
      <c r="AX240" s="12" t="s">
        <v>77</v>
      </c>
      <c r="AY240" s="153" t="s">
        <v>212</v>
      </c>
    </row>
    <row r="241" spans="2:65" s="1" customFormat="1" ht="16.5" customHeight="1">
      <c r="B241" s="34"/>
      <c r="C241" s="133" t="s">
        <v>1086</v>
      </c>
      <c r="D241" s="133" t="s">
        <v>215</v>
      </c>
      <c r="E241" s="134" t="s">
        <v>5724</v>
      </c>
      <c r="F241" s="135" t="s">
        <v>5725</v>
      </c>
      <c r="G241" s="136" t="s">
        <v>624</v>
      </c>
      <c r="H241" s="137">
        <v>1</v>
      </c>
      <c r="I241" s="138"/>
      <c r="J241" s="139">
        <f>ROUND(I241*H241,2)</f>
        <v>0</v>
      </c>
      <c r="K241" s="135" t="s">
        <v>5488</v>
      </c>
      <c r="L241" s="34"/>
      <c r="M241" s="140" t="s">
        <v>19</v>
      </c>
      <c r="N241" s="141" t="s">
        <v>40</v>
      </c>
      <c r="P241" s="142">
        <f>O241*H241</f>
        <v>0</v>
      </c>
      <c r="Q241" s="142">
        <v>0</v>
      </c>
      <c r="R241" s="142">
        <f>Q241*H241</f>
        <v>0</v>
      </c>
      <c r="S241" s="142">
        <v>0</v>
      </c>
      <c r="T241" s="143">
        <f>S241*H241</f>
        <v>0</v>
      </c>
      <c r="AR241" s="144" t="s">
        <v>316</v>
      </c>
      <c r="AT241" s="144" t="s">
        <v>215</v>
      </c>
      <c r="AU241" s="144" t="s">
        <v>79</v>
      </c>
      <c r="AY241" s="19" t="s">
        <v>212</v>
      </c>
      <c r="BE241" s="145">
        <f>IF(N241="základní",J241,0)</f>
        <v>0</v>
      </c>
      <c r="BF241" s="145">
        <f>IF(N241="snížená",J241,0)</f>
        <v>0</v>
      </c>
      <c r="BG241" s="145">
        <f>IF(N241="zákl. přenesená",J241,0)</f>
        <v>0</v>
      </c>
      <c r="BH241" s="145">
        <f>IF(N241="sníž. přenesená",J241,0)</f>
        <v>0</v>
      </c>
      <c r="BI241" s="145">
        <f>IF(N241="nulová",J241,0)</f>
        <v>0</v>
      </c>
      <c r="BJ241" s="19" t="s">
        <v>77</v>
      </c>
      <c r="BK241" s="145">
        <f>ROUND(I241*H241,2)</f>
        <v>0</v>
      </c>
      <c r="BL241" s="19" t="s">
        <v>316</v>
      </c>
      <c r="BM241" s="144" t="s">
        <v>5726</v>
      </c>
    </row>
    <row r="242" spans="2:65" s="12" customFormat="1">
      <c r="B242" s="152"/>
      <c r="D242" s="150" t="s">
        <v>226</v>
      </c>
      <c r="E242" s="153" t="s">
        <v>19</v>
      </c>
      <c r="F242" s="154" t="s">
        <v>5669</v>
      </c>
      <c r="H242" s="155">
        <v>1</v>
      </c>
      <c r="I242" s="156"/>
      <c r="L242" s="152"/>
      <c r="M242" s="157"/>
      <c r="T242" s="158"/>
      <c r="AT242" s="153" t="s">
        <v>226</v>
      </c>
      <c r="AU242" s="153" t="s">
        <v>79</v>
      </c>
      <c r="AV242" s="12" t="s">
        <v>79</v>
      </c>
      <c r="AW242" s="12" t="s">
        <v>31</v>
      </c>
      <c r="AX242" s="12" t="s">
        <v>77</v>
      </c>
      <c r="AY242" s="153" t="s">
        <v>212</v>
      </c>
    </row>
    <row r="243" spans="2:65" s="1" customFormat="1" ht="16.5" customHeight="1">
      <c r="B243" s="34"/>
      <c r="C243" s="133" t="s">
        <v>1092</v>
      </c>
      <c r="D243" s="133" t="s">
        <v>215</v>
      </c>
      <c r="E243" s="134" t="s">
        <v>5727</v>
      </c>
      <c r="F243" s="135" t="s">
        <v>5728</v>
      </c>
      <c r="G243" s="136" t="s">
        <v>624</v>
      </c>
      <c r="H243" s="137">
        <v>1</v>
      </c>
      <c r="I243" s="138"/>
      <c r="J243" s="139">
        <f>ROUND(I243*H243,2)</f>
        <v>0</v>
      </c>
      <c r="K243" s="135" t="s">
        <v>5488</v>
      </c>
      <c r="L243" s="34"/>
      <c r="M243" s="140" t="s">
        <v>19</v>
      </c>
      <c r="N243" s="141" t="s">
        <v>40</v>
      </c>
      <c r="P243" s="142">
        <f>O243*H243</f>
        <v>0</v>
      </c>
      <c r="Q243" s="142">
        <v>0</v>
      </c>
      <c r="R243" s="142">
        <f>Q243*H243</f>
        <v>0</v>
      </c>
      <c r="S243" s="142">
        <v>0</v>
      </c>
      <c r="T243" s="143">
        <f>S243*H243</f>
        <v>0</v>
      </c>
      <c r="AR243" s="144" t="s">
        <v>316</v>
      </c>
      <c r="AT243" s="144" t="s">
        <v>215</v>
      </c>
      <c r="AU243" s="144" t="s">
        <v>79</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316</v>
      </c>
      <c r="BM243" s="144" t="s">
        <v>5729</v>
      </c>
    </row>
    <row r="244" spans="2:65" s="12" customFormat="1">
      <c r="B244" s="152"/>
      <c r="D244" s="150" t="s">
        <v>226</v>
      </c>
      <c r="E244" s="153" t="s">
        <v>19</v>
      </c>
      <c r="F244" s="154" t="s">
        <v>5669</v>
      </c>
      <c r="H244" s="155">
        <v>1</v>
      </c>
      <c r="I244" s="156"/>
      <c r="L244" s="152"/>
      <c r="M244" s="157"/>
      <c r="T244" s="158"/>
      <c r="AT244" s="153" t="s">
        <v>226</v>
      </c>
      <c r="AU244" s="153" t="s">
        <v>79</v>
      </c>
      <c r="AV244" s="12" t="s">
        <v>79</v>
      </c>
      <c r="AW244" s="12" t="s">
        <v>31</v>
      </c>
      <c r="AX244" s="12" t="s">
        <v>77</v>
      </c>
      <c r="AY244" s="153" t="s">
        <v>212</v>
      </c>
    </row>
    <row r="245" spans="2:65" s="1" customFormat="1" ht="16.5" customHeight="1">
      <c r="B245" s="34"/>
      <c r="C245" s="133" t="s">
        <v>1098</v>
      </c>
      <c r="D245" s="133" t="s">
        <v>215</v>
      </c>
      <c r="E245" s="134" t="s">
        <v>5730</v>
      </c>
      <c r="F245" s="135" t="s">
        <v>5731</v>
      </c>
      <c r="G245" s="136" t="s">
        <v>624</v>
      </c>
      <c r="H245" s="137">
        <v>1</v>
      </c>
      <c r="I245" s="138"/>
      <c r="J245" s="139">
        <f>ROUND(I245*H245,2)</f>
        <v>0</v>
      </c>
      <c r="K245" s="135" t="s">
        <v>5488</v>
      </c>
      <c r="L245" s="34"/>
      <c r="M245" s="140" t="s">
        <v>19</v>
      </c>
      <c r="N245" s="141" t="s">
        <v>40</v>
      </c>
      <c r="P245" s="142">
        <f>O245*H245</f>
        <v>0</v>
      </c>
      <c r="Q245" s="142">
        <v>0</v>
      </c>
      <c r="R245" s="142">
        <f>Q245*H245</f>
        <v>0</v>
      </c>
      <c r="S245" s="142">
        <v>0</v>
      </c>
      <c r="T245" s="143">
        <f>S245*H245</f>
        <v>0</v>
      </c>
      <c r="AR245" s="144" t="s">
        <v>316</v>
      </c>
      <c r="AT245" s="144" t="s">
        <v>215</v>
      </c>
      <c r="AU245" s="144" t="s">
        <v>79</v>
      </c>
      <c r="AY245" s="19" t="s">
        <v>212</v>
      </c>
      <c r="BE245" s="145">
        <f>IF(N245="základní",J245,0)</f>
        <v>0</v>
      </c>
      <c r="BF245" s="145">
        <f>IF(N245="snížená",J245,0)</f>
        <v>0</v>
      </c>
      <c r="BG245" s="145">
        <f>IF(N245="zákl. přenesená",J245,0)</f>
        <v>0</v>
      </c>
      <c r="BH245" s="145">
        <f>IF(N245="sníž. přenesená",J245,0)</f>
        <v>0</v>
      </c>
      <c r="BI245" s="145">
        <f>IF(N245="nulová",J245,0)</f>
        <v>0</v>
      </c>
      <c r="BJ245" s="19" t="s">
        <v>77</v>
      </c>
      <c r="BK245" s="145">
        <f>ROUND(I245*H245,2)</f>
        <v>0</v>
      </c>
      <c r="BL245" s="19" t="s">
        <v>316</v>
      </c>
      <c r="BM245" s="144" t="s">
        <v>5732</v>
      </c>
    </row>
    <row r="246" spans="2:65" s="12" customFormat="1">
      <c r="B246" s="152"/>
      <c r="D246" s="150" t="s">
        <v>226</v>
      </c>
      <c r="E246" s="153" t="s">
        <v>19</v>
      </c>
      <c r="F246" s="154" t="s">
        <v>5669</v>
      </c>
      <c r="H246" s="155">
        <v>1</v>
      </c>
      <c r="I246" s="156"/>
      <c r="L246" s="152"/>
      <c r="M246" s="157"/>
      <c r="T246" s="158"/>
      <c r="AT246" s="153" t="s">
        <v>226</v>
      </c>
      <c r="AU246" s="153" t="s">
        <v>79</v>
      </c>
      <c r="AV246" s="12" t="s">
        <v>79</v>
      </c>
      <c r="AW246" s="12" t="s">
        <v>31</v>
      </c>
      <c r="AX246" s="12" t="s">
        <v>77</v>
      </c>
      <c r="AY246" s="153" t="s">
        <v>212</v>
      </c>
    </row>
    <row r="247" spans="2:65" s="1" customFormat="1" ht="21.75" customHeight="1">
      <c r="B247" s="34"/>
      <c r="C247" s="133" t="s">
        <v>1104</v>
      </c>
      <c r="D247" s="133" t="s">
        <v>215</v>
      </c>
      <c r="E247" s="134" t="s">
        <v>5733</v>
      </c>
      <c r="F247" s="135" t="s">
        <v>5734</v>
      </c>
      <c r="G247" s="136" t="s">
        <v>624</v>
      </c>
      <c r="H247" s="137">
        <v>1</v>
      </c>
      <c r="I247" s="138"/>
      <c r="J247" s="139">
        <f>ROUND(I247*H247,2)</f>
        <v>0</v>
      </c>
      <c r="K247" s="135" t="s">
        <v>5488</v>
      </c>
      <c r="L247" s="34"/>
      <c r="M247" s="140" t="s">
        <v>19</v>
      </c>
      <c r="N247" s="141" t="s">
        <v>40</v>
      </c>
      <c r="P247" s="142">
        <f>O247*H247</f>
        <v>0</v>
      </c>
      <c r="Q247" s="142">
        <v>0</v>
      </c>
      <c r="R247" s="142">
        <f>Q247*H247</f>
        <v>0</v>
      </c>
      <c r="S247" s="142">
        <v>0</v>
      </c>
      <c r="T247" s="143">
        <f>S247*H247</f>
        <v>0</v>
      </c>
      <c r="AR247" s="144" t="s">
        <v>316</v>
      </c>
      <c r="AT247" s="144" t="s">
        <v>215</v>
      </c>
      <c r="AU247" s="144" t="s">
        <v>79</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316</v>
      </c>
      <c r="BM247" s="144" t="s">
        <v>5735</v>
      </c>
    </row>
    <row r="248" spans="2:65" s="12" customFormat="1">
      <c r="B248" s="152"/>
      <c r="D248" s="150" t="s">
        <v>226</v>
      </c>
      <c r="E248" s="153" t="s">
        <v>19</v>
      </c>
      <c r="F248" s="154" t="s">
        <v>5669</v>
      </c>
      <c r="H248" s="155">
        <v>1</v>
      </c>
      <c r="I248" s="156"/>
      <c r="L248" s="152"/>
      <c r="M248" s="157"/>
      <c r="T248" s="158"/>
      <c r="AT248" s="153" t="s">
        <v>226</v>
      </c>
      <c r="AU248" s="153" t="s">
        <v>79</v>
      </c>
      <c r="AV248" s="12" t="s">
        <v>79</v>
      </c>
      <c r="AW248" s="12" t="s">
        <v>31</v>
      </c>
      <c r="AX248" s="12" t="s">
        <v>77</v>
      </c>
      <c r="AY248" s="153" t="s">
        <v>212</v>
      </c>
    </row>
    <row r="249" spans="2:65" s="1" customFormat="1" ht="16.5" customHeight="1">
      <c r="B249" s="34"/>
      <c r="C249" s="133" t="s">
        <v>1111</v>
      </c>
      <c r="D249" s="133" t="s">
        <v>215</v>
      </c>
      <c r="E249" s="134" t="s">
        <v>5736</v>
      </c>
      <c r="F249" s="135" t="s">
        <v>5737</v>
      </c>
      <c r="G249" s="136" t="s">
        <v>624</v>
      </c>
      <c r="H249" s="137">
        <v>1</v>
      </c>
      <c r="I249" s="138"/>
      <c r="J249" s="139">
        <f>ROUND(I249*H249,2)</f>
        <v>0</v>
      </c>
      <c r="K249" s="135" t="s">
        <v>5488</v>
      </c>
      <c r="L249" s="34"/>
      <c r="M249" s="140" t="s">
        <v>19</v>
      </c>
      <c r="N249" s="141" t="s">
        <v>40</v>
      </c>
      <c r="P249" s="142">
        <f>O249*H249</f>
        <v>0</v>
      </c>
      <c r="Q249" s="142">
        <v>0</v>
      </c>
      <c r="R249" s="142">
        <f>Q249*H249</f>
        <v>0</v>
      </c>
      <c r="S249" s="142">
        <v>0</v>
      </c>
      <c r="T249" s="143">
        <f>S249*H249</f>
        <v>0</v>
      </c>
      <c r="AR249" s="144" t="s">
        <v>316</v>
      </c>
      <c r="AT249" s="144" t="s">
        <v>215</v>
      </c>
      <c r="AU249" s="144" t="s">
        <v>79</v>
      </c>
      <c r="AY249" s="19" t="s">
        <v>212</v>
      </c>
      <c r="BE249" s="145">
        <f>IF(N249="základní",J249,0)</f>
        <v>0</v>
      </c>
      <c r="BF249" s="145">
        <f>IF(N249="snížená",J249,0)</f>
        <v>0</v>
      </c>
      <c r="BG249" s="145">
        <f>IF(N249="zákl. přenesená",J249,0)</f>
        <v>0</v>
      </c>
      <c r="BH249" s="145">
        <f>IF(N249="sníž. přenesená",J249,0)</f>
        <v>0</v>
      </c>
      <c r="BI249" s="145">
        <f>IF(N249="nulová",J249,0)</f>
        <v>0</v>
      </c>
      <c r="BJ249" s="19" t="s">
        <v>77</v>
      </c>
      <c r="BK249" s="145">
        <f>ROUND(I249*H249,2)</f>
        <v>0</v>
      </c>
      <c r="BL249" s="19" t="s">
        <v>316</v>
      </c>
      <c r="BM249" s="144" t="s">
        <v>5738</v>
      </c>
    </row>
    <row r="250" spans="2:65" s="12" customFormat="1">
      <c r="B250" s="152"/>
      <c r="D250" s="150" t="s">
        <v>226</v>
      </c>
      <c r="E250" s="153" t="s">
        <v>19</v>
      </c>
      <c r="F250" s="154" t="s">
        <v>5669</v>
      </c>
      <c r="H250" s="155">
        <v>1</v>
      </c>
      <c r="I250" s="156"/>
      <c r="L250" s="152"/>
      <c r="M250" s="157"/>
      <c r="T250" s="158"/>
      <c r="AT250" s="153" t="s">
        <v>226</v>
      </c>
      <c r="AU250" s="153" t="s">
        <v>79</v>
      </c>
      <c r="AV250" s="12" t="s">
        <v>79</v>
      </c>
      <c r="AW250" s="12" t="s">
        <v>31</v>
      </c>
      <c r="AX250" s="12" t="s">
        <v>77</v>
      </c>
      <c r="AY250" s="153" t="s">
        <v>212</v>
      </c>
    </row>
    <row r="251" spans="2:65" s="1" customFormat="1" ht="21.75" customHeight="1">
      <c r="B251" s="34"/>
      <c r="C251" s="133" t="s">
        <v>1119</v>
      </c>
      <c r="D251" s="133" t="s">
        <v>215</v>
      </c>
      <c r="E251" s="134" t="s">
        <v>5739</v>
      </c>
      <c r="F251" s="135" t="s">
        <v>5740</v>
      </c>
      <c r="G251" s="136" t="s">
        <v>624</v>
      </c>
      <c r="H251" s="137">
        <v>1</v>
      </c>
      <c r="I251" s="138"/>
      <c r="J251" s="139">
        <f>ROUND(I251*H251,2)</f>
        <v>0</v>
      </c>
      <c r="K251" s="135" t="s">
        <v>5488</v>
      </c>
      <c r="L251" s="34"/>
      <c r="M251" s="140" t="s">
        <v>19</v>
      </c>
      <c r="N251" s="141" t="s">
        <v>40</v>
      </c>
      <c r="P251" s="142">
        <f>O251*H251</f>
        <v>0</v>
      </c>
      <c r="Q251" s="142">
        <v>0</v>
      </c>
      <c r="R251" s="142">
        <f>Q251*H251</f>
        <v>0</v>
      </c>
      <c r="S251" s="142">
        <v>0</v>
      </c>
      <c r="T251" s="143">
        <f>S251*H251</f>
        <v>0</v>
      </c>
      <c r="AR251" s="144" t="s">
        <v>316</v>
      </c>
      <c r="AT251" s="144" t="s">
        <v>215</v>
      </c>
      <c r="AU251" s="144" t="s">
        <v>79</v>
      </c>
      <c r="AY251" s="19" t="s">
        <v>212</v>
      </c>
      <c r="BE251" s="145">
        <f>IF(N251="základní",J251,0)</f>
        <v>0</v>
      </c>
      <c r="BF251" s="145">
        <f>IF(N251="snížená",J251,0)</f>
        <v>0</v>
      </c>
      <c r="BG251" s="145">
        <f>IF(N251="zákl. přenesená",J251,0)</f>
        <v>0</v>
      </c>
      <c r="BH251" s="145">
        <f>IF(N251="sníž. přenesená",J251,0)</f>
        <v>0</v>
      </c>
      <c r="BI251" s="145">
        <f>IF(N251="nulová",J251,0)</f>
        <v>0</v>
      </c>
      <c r="BJ251" s="19" t="s">
        <v>77</v>
      </c>
      <c r="BK251" s="145">
        <f>ROUND(I251*H251,2)</f>
        <v>0</v>
      </c>
      <c r="BL251" s="19" t="s">
        <v>316</v>
      </c>
      <c r="BM251" s="144" t="s">
        <v>5741</v>
      </c>
    </row>
    <row r="252" spans="2:65" s="12" customFormat="1">
      <c r="B252" s="152"/>
      <c r="D252" s="150" t="s">
        <v>226</v>
      </c>
      <c r="E252" s="153" t="s">
        <v>19</v>
      </c>
      <c r="F252" s="154" t="s">
        <v>5669</v>
      </c>
      <c r="H252" s="155">
        <v>1</v>
      </c>
      <c r="I252" s="156"/>
      <c r="L252" s="152"/>
      <c r="M252" s="157"/>
      <c r="T252" s="158"/>
      <c r="AT252" s="153" t="s">
        <v>226</v>
      </c>
      <c r="AU252" s="153" t="s">
        <v>79</v>
      </c>
      <c r="AV252" s="12" t="s">
        <v>79</v>
      </c>
      <c r="AW252" s="12" t="s">
        <v>31</v>
      </c>
      <c r="AX252" s="12" t="s">
        <v>77</v>
      </c>
      <c r="AY252" s="153" t="s">
        <v>212</v>
      </c>
    </row>
    <row r="253" spans="2:65" s="1" customFormat="1" ht="16.5" customHeight="1">
      <c r="B253" s="34"/>
      <c r="C253" s="133" t="s">
        <v>1133</v>
      </c>
      <c r="D253" s="133" t="s">
        <v>215</v>
      </c>
      <c r="E253" s="134" t="s">
        <v>5742</v>
      </c>
      <c r="F253" s="135" t="s">
        <v>5743</v>
      </c>
      <c r="G253" s="136" t="s">
        <v>624</v>
      </c>
      <c r="H253" s="137">
        <v>1</v>
      </c>
      <c r="I253" s="138"/>
      <c r="J253" s="139">
        <f>ROUND(I253*H253,2)</f>
        <v>0</v>
      </c>
      <c r="K253" s="135" t="s">
        <v>5488</v>
      </c>
      <c r="L253" s="34"/>
      <c r="M253" s="140" t="s">
        <v>19</v>
      </c>
      <c r="N253" s="141" t="s">
        <v>40</v>
      </c>
      <c r="P253" s="142">
        <f>O253*H253</f>
        <v>0</v>
      </c>
      <c r="Q253" s="142">
        <v>0</v>
      </c>
      <c r="R253" s="142">
        <f>Q253*H253</f>
        <v>0</v>
      </c>
      <c r="S253" s="142">
        <v>0</v>
      </c>
      <c r="T253" s="143">
        <f>S253*H253</f>
        <v>0</v>
      </c>
      <c r="AR253" s="144" t="s">
        <v>316</v>
      </c>
      <c r="AT253" s="144" t="s">
        <v>215</v>
      </c>
      <c r="AU253" s="144" t="s">
        <v>79</v>
      </c>
      <c r="AY253" s="19" t="s">
        <v>212</v>
      </c>
      <c r="BE253" s="145">
        <f>IF(N253="základní",J253,0)</f>
        <v>0</v>
      </c>
      <c r="BF253" s="145">
        <f>IF(N253="snížená",J253,0)</f>
        <v>0</v>
      </c>
      <c r="BG253" s="145">
        <f>IF(N253="zákl. přenesená",J253,0)</f>
        <v>0</v>
      </c>
      <c r="BH253" s="145">
        <f>IF(N253="sníž. přenesená",J253,0)</f>
        <v>0</v>
      </c>
      <c r="BI253" s="145">
        <f>IF(N253="nulová",J253,0)</f>
        <v>0</v>
      </c>
      <c r="BJ253" s="19" t="s">
        <v>77</v>
      </c>
      <c r="BK253" s="145">
        <f>ROUND(I253*H253,2)</f>
        <v>0</v>
      </c>
      <c r="BL253" s="19" t="s">
        <v>316</v>
      </c>
      <c r="BM253" s="144" t="s">
        <v>5744</v>
      </c>
    </row>
    <row r="254" spans="2:65" s="12" customFormat="1">
      <c r="B254" s="152"/>
      <c r="D254" s="150" t="s">
        <v>226</v>
      </c>
      <c r="E254" s="153" t="s">
        <v>19</v>
      </c>
      <c r="F254" s="154" t="s">
        <v>5669</v>
      </c>
      <c r="H254" s="155">
        <v>1</v>
      </c>
      <c r="I254" s="156"/>
      <c r="L254" s="152"/>
      <c r="M254" s="157"/>
      <c r="T254" s="158"/>
      <c r="AT254" s="153" t="s">
        <v>226</v>
      </c>
      <c r="AU254" s="153" t="s">
        <v>79</v>
      </c>
      <c r="AV254" s="12" t="s">
        <v>79</v>
      </c>
      <c r="AW254" s="12" t="s">
        <v>31</v>
      </c>
      <c r="AX254" s="12" t="s">
        <v>77</v>
      </c>
      <c r="AY254" s="153" t="s">
        <v>212</v>
      </c>
    </row>
    <row r="255" spans="2:65" s="1" customFormat="1" ht="16.5" customHeight="1">
      <c r="B255" s="34"/>
      <c r="C255" s="133" t="s">
        <v>1148</v>
      </c>
      <c r="D255" s="133" t="s">
        <v>215</v>
      </c>
      <c r="E255" s="134" t="s">
        <v>5745</v>
      </c>
      <c r="F255" s="135" t="s">
        <v>5746</v>
      </c>
      <c r="G255" s="136" t="s">
        <v>624</v>
      </c>
      <c r="H255" s="137">
        <v>1</v>
      </c>
      <c r="I255" s="138"/>
      <c r="J255" s="139">
        <f>ROUND(I255*H255,2)</f>
        <v>0</v>
      </c>
      <c r="K255" s="135" t="s">
        <v>5488</v>
      </c>
      <c r="L255" s="34"/>
      <c r="M255" s="140" t="s">
        <v>19</v>
      </c>
      <c r="N255" s="141" t="s">
        <v>40</v>
      </c>
      <c r="P255" s="142">
        <f>O255*H255</f>
        <v>0</v>
      </c>
      <c r="Q255" s="142">
        <v>0</v>
      </c>
      <c r="R255" s="142">
        <f>Q255*H255</f>
        <v>0</v>
      </c>
      <c r="S255" s="142">
        <v>0</v>
      </c>
      <c r="T255" s="143">
        <f>S255*H255</f>
        <v>0</v>
      </c>
      <c r="AR255" s="144" t="s">
        <v>316</v>
      </c>
      <c r="AT255" s="144" t="s">
        <v>215</v>
      </c>
      <c r="AU255" s="144" t="s">
        <v>79</v>
      </c>
      <c r="AY255" s="19" t="s">
        <v>212</v>
      </c>
      <c r="BE255" s="145">
        <f>IF(N255="základní",J255,0)</f>
        <v>0</v>
      </c>
      <c r="BF255" s="145">
        <f>IF(N255="snížená",J255,0)</f>
        <v>0</v>
      </c>
      <c r="BG255" s="145">
        <f>IF(N255="zákl. přenesená",J255,0)</f>
        <v>0</v>
      </c>
      <c r="BH255" s="145">
        <f>IF(N255="sníž. přenesená",J255,0)</f>
        <v>0</v>
      </c>
      <c r="BI255" s="145">
        <f>IF(N255="nulová",J255,0)</f>
        <v>0</v>
      </c>
      <c r="BJ255" s="19" t="s">
        <v>77</v>
      </c>
      <c r="BK255" s="145">
        <f>ROUND(I255*H255,2)</f>
        <v>0</v>
      </c>
      <c r="BL255" s="19" t="s">
        <v>316</v>
      </c>
      <c r="BM255" s="144" t="s">
        <v>5747</v>
      </c>
    </row>
    <row r="256" spans="2:65" s="12" customFormat="1">
      <c r="B256" s="152"/>
      <c r="D256" s="150" t="s">
        <v>226</v>
      </c>
      <c r="E256" s="153" t="s">
        <v>19</v>
      </c>
      <c r="F256" s="154" t="s">
        <v>5669</v>
      </c>
      <c r="H256" s="155">
        <v>1</v>
      </c>
      <c r="I256" s="156"/>
      <c r="L256" s="152"/>
      <c r="M256" s="157"/>
      <c r="T256" s="158"/>
      <c r="AT256" s="153" t="s">
        <v>226</v>
      </c>
      <c r="AU256" s="153" t="s">
        <v>79</v>
      </c>
      <c r="AV256" s="12" t="s">
        <v>79</v>
      </c>
      <c r="AW256" s="12" t="s">
        <v>31</v>
      </c>
      <c r="AX256" s="12" t="s">
        <v>77</v>
      </c>
      <c r="AY256" s="153" t="s">
        <v>212</v>
      </c>
    </row>
    <row r="257" spans="2:65" s="1" customFormat="1" ht="16.5" customHeight="1">
      <c r="B257" s="34"/>
      <c r="C257" s="133" t="s">
        <v>1162</v>
      </c>
      <c r="D257" s="133" t="s">
        <v>215</v>
      </c>
      <c r="E257" s="134" t="s">
        <v>5748</v>
      </c>
      <c r="F257" s="135" t="s">
        <v>5749</v>
      </c>
      <c r="G257" s="136" t="s">
        <v>624</v>
      </c>
      <c r="H257" s="137">
        <v>1</v>
      </c>
      <c r="I257" s="138"/>
      <c r="J257" s="139">
        <f>ROUND(I257*H257,2)</f>
        <v>0</v>
      </c>
      <c r="K257" s="135" t="s">
        <v>5488</v>
      </c>
      <c r="L257" s="34"/>
      <c r="M257" s="140" t="s">
        <v>19</v>
      </c>
      <c r="N257" s="141" t="s">
        <v>40</v>
      </c>
      <c r="P257" s="142">
        <f>O257*H257</f>
        <v>0</v>
      </c>
      <c r="Q257" s="142">
        <v>0</v>
      </c>
      <c r="R257" s="142">
        <f>Q257*H257</f>
        <v>0</v>
      </c>
      <c r="S257" s="142">
        <v>0</v>
      </c>
      <c r="T257" s="143">
        <f>S257*H257</f>
        <v>0</v>
      </c>
      <c r="AR257" s="144" t="s">
        <v>316</v>
      </c>
      <c r="AT257" s="144" t="s">
        <v>215</v>
      </c>
      <c r="AU257" s="144" t="s">
        <v>79</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316</v>
      </c>
      <c r="BM257" s="144" t="s">
        <v>5750</v>
      </c>
    </row>
    <row r="258" spans="2:65" s="12" customFormat="1">
      <c r="B258" s="152"/>
      <c r="D258" s="150" t="s">
        <v>226</v>
      </c>
      <c r="E258" s="153" t="s">
        <v>19</v>
      </c>
      <c r="F258" s="154" t="s">
        <v>5669</v>
      </c>
      <c r="H258" s="155">
        <v>1</v>
      </c>
      <c r="I258" s="156"/>
      <c r="L258" s="152"/>
      <c r="M258" s="157"/>
      <c r="T258" s="158"/>
      <c r="AT258" s="153" t="s">
        <v>226</v>
      </c>
      <c r="AU258" s="153" t="s">
        <v>79</v>
      </c>
      <c r="AV258" s="12" t="s">
        <v>79</v>
      </c>
      <c r="AW258" s="12" t="s">
        <v>31</v>
      </c>
      <c r="AX258" s="12" t="s">
        <v>77</v>
      </c>
      <c r="AY258" s="153" t="s">
        <v>212</v>
      </c>
    </row>
    <row r="259" spans="2:65" s="1" customFormat="1" ht="21.75" customHeight="1">
      <c r="B259" s="34"/>
      <c r="C259" s="133" t="s">
        <v>1172</v>
      </c>
      <c r="D259" s="133" t="s">
        <v>215</v>
      </c>
      <c r="E259" s="134" t="s">
        <v>5751</v>
      </c>
      <c r="F259" s="135" t="s">
        <v>5752</v>
      </c>
      <c r="G259" s="136" t="s">
        <v>624</v>
      </c>
      <c r="H259" s="137">
        <v>1</v>
      </c>
      <c r="I259" s="138"/>
      <c r="J259" s="139">
        <f>ROUND(I259*H259,2)</f>
        <v>0</v>
      </c>
      <c r="K259" s="135" t="s">
        <v>5488</v>
      </c>
      <c r="L259" s="34"/>
      <c r="M259" s="140" t="s">
        <v>19</v>
      </c>
      <c r="N259" s="141" t="s">
        <v>40</v>
      </c>
      <c r="P259" s="142">
        <f>O259*H259</f>
        <v>0</v>
      </c>
      <c r="Q259" s="142">
        <v>0</v>
      </c>
      <c r="R259" s="142">
        <f>Q259*H259</f>
        <v>0</v>
      </c>
      <c r="S259" s="142">
        <v>0</v>
      </c>
      <c r="T259" s="143">
        <f>S259*H259</f>
        <v>0</v>
      </c>
      <c r="AR259" s="144" t="s">
        <v>316</v>
      </c>
      <c r="AT259" s="144" t="s">
        <v>215</v>
      </c>
      <c r="AU259" s="144" t="s">
        <v>79</v>
      </c>
      <c r="AY259" s="19" t="s">
        <v>212</v>
      </c>
      <c r="BE259" s="145">
        <f>IF(N259="základní",J259,0)</f>
        <v>0</v>
      </c>
      <c r="BF259" s="145">
        <f>IF(N259="snížená",J259,0)</f>
        <v>0</v>
      </c>
      <c r="BG259" s="145">
        <f>IF(N259="zákl. přenesená",J259,0)</f>
        <v>0</v>
      </c>
      <c r="BH259" s="145">
        <f>IF(N259="sníž. přenesená",J259,0)</f>
        <v>0</v>
      </c>
      <c r="BI259" s="145">
        <f>IF(N259="nulová",J259,0)</f>
        <v>0</v>
      </c>
      <c r="BJ259" s="19" t="s">
        <v>77</v>
      </c>
      <c r="BK259" s="145">
        <f>ROUND(I259*H259,2)</f>
        <v>0</v>
      </c>
      <c r="BL259" s="19" t="s">
        <v>316</v>
      </c>
      <c r="BM259" s="144" t="s">
        <v>5753</v>
      </c>
    </row>
    <row r="260" spans="2:65" s="12" customFormat="1">
      <c r="B260" s="152"/>
      <c r="D260" s="150" t="s">
        <v>226</v>
      </c>
      <c r="E260" s="153" t="s">
        <v>19</v>
      </c>
      <c r="F260" s="154" t="s">
        <v>5754</v>
      </c>
      <c r="H260" s="155">
        <v>1</v>
      </c>
      <c r="I260" s="156"/>
      <c r="L260" s="152"/>
      <c r="M260" s="157"/>
      <c r="T260" s="158"/>
      <c r="AT260" s="153" t="s">
        <v>226</v>
      </c>
      <c r="AU260" s="153" t="s">
        <v>79</v>
      </c>
      <c r="AV260" s="12" t="s">
        <v>79</v>
      </c>
      <c r="AW260" s="12" t="s">
        <v>31</v>
      </c>
      <c r="AX260" s="12" t="s">
        <v>77</v>
      </c>
      <c r="AY260" s="153" t="s">
        <v>212</v>
      </c>
    </row>
    <row r="261" spans="2:65" s="1" customFormat="1" ht="16.5" customHeight="1">
      <c r="B261" s="34"/>
      <c r="C261" s="133" t="s">
        <v>1180</v>
      </c>
      <c r="D261" s="133" t="s">
        <v>215</v>
      </c>
      <c r="E261" s="134" t="s">
        <v>5755</v>
      </c>
      <c r="F261" s="135" t="s">
        <v>5756</v>
      </c>
      <c r="G261" s="136" t="s">
        <v>624</v>
      </c>
      <c r="H261" s="137">
        <v>1</v>
      </c>
      <c r="I261" s="138"/>
      <c r="J261" s="139">
        <f>ROUND(I261*H261,2)</f>
        <v>0</v>
      </c>
      <c r="K261" s="135" t="s">
        <v>5488</v>
      </c>
      <c r="L261" s="34"/>
      <c r="M261" s="140" t="s">
        <v>19</v>
      </c>
      <c r="N261" s="141" t="s">
        <v>40</v>
      </c>
      <c r="P261" s="142">
        <f>O261*H261</f>
        <v>0</v>
      </c>
      <c r="Q261" s="142">
        <v>0</v>
      </c>
      <c r="R261" s="142">
        <f>Q261*H261</f>
        <v>0</v>
      </c>
      <c r="S261" s="142">
        <v>0</v>
      </c>
      <c r="T261" s="143">
        <f>S261*H261</f>
        <v>0</v>
      </c>
      <c r="AR261" s="144" t="s">
        <v>316</v>
      </c>
      <c r="AT261" s="144" t="s">
        <v>215</v>
      </c>
      <c r="AU261" s="144" t="s">
        <v>79</v>
      </c>
      <c r="AY261" s="19" t="s">
        <v>212</v>
      </c>
      <c r="BE261" s="145">
        <f>IF(N261="základní",J261,0)</f>
        <v>0</v>
      </c>
      <c r="BF261" s="145">
        <f>IF(N261="snížená",J261,0)</f>
        <v>0</v>
      </c>
      <c r="BG261" s="145">
        <f>IF(N261="zákl. přenesená",J261,0)</f>
        <v>0</v>
      </c>
      <c r="BH261" s="145">
        <f>IF(N261="sníž. přenesená",J261,0)</f>
        <v>0</v>
      </c>
      <c r="BI261" s="145">
        <f>IF(N261="nulová",J261,0)</f>
        <v>0</v>
      </c>
      <c r="BJ261" s="19" t="s">
        <v>77</v>
      </c>
      <c r="BK261" s="145">
        <f>ROUND(I261*H261,2)</f>
        <v>0</v>
      </c>
      <c r="BL261" s="19" t="s">
        <v>316</v>
      </c>
      <c r="BM261" s="144" t="s">
        <v>5757</v>
      </c>
    </row>
    <row r="262" spans="2:65" s="12" customFormat="1">
      <c r="B262" s="152"/>
      <c r="D262" s="150" t="s">
        <v>226</v>
      </c>
      <c r="E262" s="153" t="s">
        <v>19</v>
      </c>
      <c r="F262" s="154" t="s">
        <v>5754</v>
      </c>
      <c r="H262" s="155">
        <v>1</v>
      </c>
      <c r="I262" s="156"/>
      <c r="L262" s="152"/>
      <c r="M262" s="157"/>
      <c r="T262" s="158"/>
      <c r="AT262" s="153" t="s">
        <v>226</v>
      </c>
      <c r="AU262" s="153" t="s">
        <v>79</v>
      </c>
      <c r="AV262" s="12" t="s">
        <v>79</v>
      </c>
      <c r="AW262" s="12" t="s">
        <v>31</v>
      </c>
      <c r="AX262" s="12" t="s">
        <v>77</v>
      </c>
      <c r="AY262" s="153" t="s">
        <v>212</v>
      </c>
    </row>
    <row r="263" spans="2:65" s="1" customFormat="1" ht="16.5" customHeight="1">
      <c r="B263" s="34"/>
      <c r="C263" s="133" t="s">
        <v>1188</v>
      </c>
      <c r="D263" s="133" t="s">
        <v>215</v>
      </c>
      <c r="E263" s="134" t="s">
        <v>5758</v>
      </c>
      <c r="F263" s="135" t="s">
        <v>5759</v>
      </c>
      <c r="G263" s="136" t="s">
        <v>624</v>
      </c>
      <c r="H263" s="137">
        <v>1</v>
      </c>
      <c r="I263" s="138"/>
      <c r="J263" s="139">
        <f>ROUND(I263*H263,2)</f>
        <v>0</v>
      </c>
      <c r="K263" s="135" t="s">
        <v>5488</v>
      </c>
      <c r="L263" s="34"/>
      <c r="M263" s="140" t="s">
        <v>19</v>
      </c>
      <c r="N263" s="141" t="s">
        <v>40</v>
      </c>
      <c r="P263" s="142">
        <f>O263*H263</f>
        <v>0</v>
      </c>
      <c r="Q263" s="142">
        <v>0</v>
      </c>
      <c r="R263" s="142">
        <f>Q263*H263</f>
        <v>0</v>
      </c>
      <c r="S263" s="142">
        <v>0</v>
      </c>
      <c r="T263" s="143">
        <f>S263*H263</f>
        <v>0</v>
      </c>
      <c r="AR263" s="144" t="s">
        <v>316</v>
      </c>
      <c r="AT263" s="144" t="s">
        <v>215</v>
      </c>
      <c r="AU263" s="144" t="s">
        <v>79</v>
      </c>
      <c r="AY263" s="19" t="s">
        <v>212</v>
      </c>
      <c r="BE263" s="145">
        <f>IF(N263="základní",J263,0)</f>
        <v>0</v>
      </c>
      <c r="BF263" s="145">
        <f>IF(N263="snížená",J263,0)</f>
        <v>0</v>
      </c>
      <c r="BG263" s="145">
        <f>IF(N263="zákl. přenesená",J263,0)</f>
        <v>0</v>
      </c>
      <c r="BH263" s="145">
        <f>IF(N263="sníž. přenesená",J263,0)</f>
        <v>0</v>
      </c>
      <c r="BI263" s="145">
        <f>IF(N263="nulová",J263,0)</f>
        <v>0</v>
      </c>
      <c r="BJ263" s="19" t="s">
        <v>77</v>
      </c>
      <c r="BK263" s="145">
        <f>ROUND(I263*H263,2)</f>
        <v>0</v>
      </c>
      <c r="BL263" s="19" t="s">
        <v>316</v>
      </c>
      <c r="BM263" s="144" t="s">
        <v>5760</v>
      </c>
    </row>
    <row r="264" spans="2:65" s="12" customFormat="1">
      <c r="B264" s="152"/>
      <c r="D264" s="150" t="s">
        <v>226</v>
      </c>
      <c r="E264" s="153" t="s">
        <v>19</v>
      </c>
      <c r="F264" s="154" t="s">
        <v>5754</v>
      </c>
      <c r="H264" s="155">
        <v>1</v>
      </c>
      <c r="I264" s="156"/>
      <c r="L264" s="152"/>
      <c r="M264" s="157"/>
      <c r="T264" s="158"/>
      <c r="AT264" s="153" t="s">
        <v>226</v>
      </c>
      <c r="AU264" s="153" t="s">
        <v>79</v>
      </c>
      <c r="AV264" s="12" t="s">
        <v>79</v>
      </c>
      <c r="AW264" s="12" t="s">
        <v>31</v>
      </c>
      <c r="AX264" s="12" t="s">
        <v>77</v>
      </c>
      <c r="AY264" s="153" t="s">
        <v>212</v>
      </c>
    </row>
    <row r="265" spans="2:65" s="1" customFormat="1" ht="16.5" customHeight="1">
      <c r="B265" s="34"/>
      <c r="C265" s="133" t="s">
        <v>1195</v>
      </c>
      <c r="D265" s="133" t="s">
        <v>215</v>
      </c>
      <c r="E265" s="134" t="s">
        <v>5761</v>
      </c>
      <c r="F265" s="135" t="s">
        <v>5762</v>
      </c>
      <c r="G265" s="136" t="s">
        <v>624</v>
      </c>
      <c r="H265" s="137">
        <v>1</v>
      </c>
      <c r="I265" s="138"/>
      <c r="J265" s="139">
        <f>ROUND(I265*H265,2)</f>
        <v>0</v>
      </c>
      <c r="K265" s="135" t="s">
        <v>5488</v>
      </c>
      <c r="L265" s="34"/>
      <c r="M265" s="140" t="s">
        <v>19</v>
      </c>
      <c r="N265" s="141" t="s">
        <v>40</v>
      </c>
      <c r="P265" s="142">
        <f>O265*H265</f>
        <v>0</v>
      </c>
      <c r="Q265" s="142">
        <v>0</v>
      </c>
      <c r="R265" s="142">
        <f>Q265*H265</f>
        <v>0</v>
      </c>
      <c r="S265" s="142">
        <v>0</v>
      </c>
      <c r="T265" s="143">
        <f>S265*H265</f>
        <v>0</v>
      </c>
      <c r="AR265" s="144" t="s">
        <v>316</v>
      </c>
      <c r="AT265" s="144" t="s">
        <v>215</v>
      </c>
      <c r="AU265" s="144" t="s">
        <v>79</v>
      </c>
      <c r="AY265" s="19" t="s">
        <v>212</v>
      </c>
      <c r="BE265" s="145">
        <f>IF(N265="základní",J265,0)</f>
        <v>0</v>
      </c>
      <c r="BF265" s="145">
        <f>IF(N265="snížená",J265,0)</f>
        <v>0</v>
      </c>
      <c r="BG265" s="145">
        <f>IF(N265="zákl. přenesená",J265,0)</f>
        <v>0</v>
      </c>
      <c r="BH265" s="145">
        <f>IF(N265="sníž. přenesená",J265,0)</f>
        <v>0</v>
      </c>
      <c r="BI265" s="145">
        <f>IF(N265="nulová",J265,0)</f>
        <v>0</v>
      </c>
      <c r="BJ265" s="19" t="s">
        <v>77</v>
      </c>
      <c r="BK265" s="145">
        <f>ROUND(I265*H265,2)</f>
        <v>0</v>
      </c>
      <c r="BL265" s="19" t="s">
        <v>316</v>
      </c>
      <c r="BM265" s="144" t="s">
        <v>5763</v>
      </c>
    </row>
    <row r="266" spans="2:65" s="12" customFormat="1">
      <c r="B266" s="152"/>
      <c r="D266" s="150" t="s">
        <v>226</v>
      </c>
      <c r="E266" s="153" t="s">
        <v>19</v>
      </c>
      <c r="F266" s="154" t="s">
        <v>5754</v>
      </c>
      <c r="H266" s="155">
        <v>1</v>
      </c>
      <c r="I266" s="156"/>
      <c r="L266" s="152"/>
      <c r="M266" s="157"/>
      <c r="T266" s="158"/>
      <c r="AT266" s="153" t="s">
        <v>226</v>
      </c>
      <c r="AU266" s="153" t="s">
        <v>79</v>
      </c>
      <c r="AV266" s="12" t="s">
        <v>79</v>
      </c>
      <c r="AW266" s="12" t="s">
        <v>31</v>
      </c>
      <c r="AX266" s="12" t="s">
        <v>77</v>
      </c>
      <c r="AY266" s="153" t="s">
        <v>212</v>
      </c>
    </row>
    <row r="267" spans="2:65" s="1" customFormat="1" ht="16.5" customHeight="1">
      <c r="B267" s="34"/>
      <c r="C267" s="133" t="s">
        <v>1209</v>
      </c>
      <c r="D267" s="133" t="s">
        <v>215</v>
      </c>
      <c r="E267" s="134" t="s">
        <v>5764</v>
      </c>
      <c r="F267" s="135" t="s">
        <v>5765</v>
      </c>
      <c r="G267" s="136" t="s">
        <v>624</v>
      </c>
      <c r="H267" s="137">
        <v>1</v>
      </c>
      <c r="I267" s="138"/>
      <c r="J267" s="139">
        <f>ROUND(I267*H267,2)</f>
        <v>0</v>
      </c>
      <c r="K267" s="135" t="s">
        <v>5488</v>
      </c>
      <c r="L267" s="34"/>
      <c r="M267" s="140" t="s">
        <v>19</v>
      </c>
      <c r="N267" s="141" t="s">
        <v>40</v>
      </c>
      <c r="P267" s="142">
        <f>O267*H267</f>
        <v>0</v>
      </c>
      <c r="Q267" s="142">
        <v>0</v>
      </c>
      <c r="R267" s="142">
        <f>Q267*H267</f>
        <v>0</v>
      </c>
      <c r="S267" s="142">
        <v>0</v>
      </c>
      <c r="T267" s="143">
        <f>S267*H267</f>
        <v>0</v>
      </c>
      <c r="AR267" s="144" t="s">
        <v>316</v>
      </c>
      <c r="AT267" s="144" t="s">
        <v>215</v>
      </c>
      <c r="AU267" s="144" t="s">
        <v>79</v>
      </c>
      <c r="AY267" s="19" t="s">
        <v>212</v>
      </c>
      <c r="BE267" s="145">
        <f>IF(N267="základní",J267,0)</f>
        <v>0</v>
      </c>
      <c r="BF267" s="145">
        <f>IF(N267="snížená",J267,0)</f>
        <v>0</v>
      </c>
      <c r="BG267" s="145">
        <f>IF(N267="zákl. přenesená",J267,0)</f>
        <v>0</v>
      </c>
      <c r="BH267" s="145">
        <f>IF(N267="sníž. přenesená",J267,0)</f>
        <v>0</v>
      </c>
      <c r="BI267" s="145">
        <f>IF(N267="nulová",J267,0)</f>
        <v>0</v>
      </c>
      <c r="BJ267" s="19" t="s">
        <v>77</v>
      </c>
      <c r="BK267" s="145">
        <f>ROUND(I267*H267,2)</f>
        <v>0</v>
      </c>
      <c r="BL267" s="19" t="s">
        <v>316</v>
      </c>
      <c r="BM267" s="144" t="s">
        <v>5766</v>
      </c>
    </row>
    <row r="268" spans="2:65" s="12" customFormat="1">
      <c r="B268" s="152"/>
      <c r="D268" s="150" t="s">
        <v>226</v>
      </c>
      <c r="E268" s="153" t="s">
        <v>19</v>
      </c>
      <c r="F268" s="154" t="s">
        <v>5754</v>
      </c>
      <c r="H268" s="155">
        <v>1</v>
      </c>
      <c r="I268" s="156"/>
      <c r="L268" s="152"/>
      <c r="M268" s="157"/>
      <c r="T268" s="158"/>
      <c r="AT268" s="153" t="s">
        <v>226</v>
      </c>
      <c r="AU268" s="153" t="s">
        <v>79</v>
      </c>
      <c r="AV268" s="12" t="s">
        <v>79</v>
      </c>
      <c r="AW268" s="12" t="s">
        <v>31</v>
      </c>
      <c r="AX268" s="12" t="s">
        <v>77</v>
      </c>
      <c r="AY268" s="153" t="s">
        <v>212</v>
      </c>
    </row>
    <row r="269" spans="2:65" s="1" customFormat="1" ht="16.5" customHeight="1">
      <c r="B269" s="34"/>
      <c r="C269" s="133" t="s">
        <v>1218</v>
      </c>
      <c r="D269" s="133" t="s">
        <v>215</v>
      </c>
      <c r="E269" s="134" t="s">
        <v>5767</v>
      </c>
      <c r="F269" s="135" t="s">
        <v>5768</v>
      </c>
      <c r="G269" s="136" t="s">
        <v>624</v>
      </c>
      <c r="H269" s="137">
        <v>1</v>
      </c>
      <c r="I269" s="138"/>
      <c r="J269" s="139">
        <f>ROUND(I269*H269,2)</f>
        <v>0</v>
      </c>
      <c r="K269" s="135" t="s">
        <v>5488</v>
      </c>
      <c r="L269" s="34"/>
      <c r="M269" s="140" t="s">
        <v>19</v>
      </c>
      <c r="N269" s="141" t="s">
        <v>40</v>
      </c>
      <c r="P269" s="142">
        <f>O269*H269</f>
        <v>0</v>
      </c>
      <c r="Q269" s="142">
        <v>0</v>
      </c>
      <c r="R269" s="142">
        <f>Q269*H269</f>
        <v>0</v>
      </c>
      <c r="S269" s="142">
        <v>0</v>
      </c>
      <c r="T269" s="143">
        <f>S269*H269</f>
        <v>0</v>
      </c>
      <c r="AR269" s="144" t="s">
        <v>316</v>
      </c>
      <c r="AT269" s="144" t="s">
        <v>215</v>
      </c>
      <c r="AU269" s="144" t="s">
        <v>79</v>
      </c>
      <c r="AY269" s="19" t="s">
        <v>212</v>
      </c>
      <c r="BE269" s="145">
        <f>IF(N269="základní",J269,0)</f>
        <v>0</v>
      </c>
      <c r="BF269" s="145">
        <f>IF(N269="snížená",J269,0)</f>
        <v>0</v>
      </c>
      <c r="BG269" s="145">
        <f>IF(N269="zákl. přenesená",J269,0)</f>
        <v>0</v>
      </c>
      <c r="BH269" s="145">
        <f>IF(N269="sníž. přenesená",J269,0)</f>
        <v>0</v>
      </c>
      <c r="BI269" s="145">
        <f>IF(N269="nulová",J269,0)</f>
        <v>0</v>
      </c>
      <c r="BJ269" s="19" t="s">
        <v>77</v>
      </c>
      <c r="BK269" s="145">
        <f>ROUND(I269*H269,2)</f>
        <v>0</v>
      </c>
      <c r="BL269" s="19" t="s">
        <v>316</v>
      </c>
      <c r="BM269" s="144" t="s">
        <v>5769</v>
      </c>
    </row>
    <row r="270" spans="2:65" s="12" customFormat="1">
      <c r="B270" s="152"/>
      <c r="D270" s="150" t="s">
        <v>226</v>
      </c>
      <c r="E270" s="153" t="s">
        <v>19</v>
      </c>
      <c r="F270" s="154" t="s">
        <v>5754</v>
      </c>
      <c r="H270" s="155">
        <v>1</v>
      </c>
      <c r="I270" s="156"/>
      <c r="L270" s="152"/>
      <c r="M270" s="157"/>
      <c r="T270" s="158"/>
      <c r="AT270" s="153" t="s">
        <v>226</v>
      </c>
      <c r="AU270" s="153" t="s">
        <v>79</v>
      </c>
      <c r="AV270" s="12" t="s">
        <v>79</v>
      </c>
      <c r="AW270" s="12" t="s">
        <v>31</v>
      </c>
      <c r="AX270" s="12" t="s">
        <v>77</v>
      </c>
      <c r="AY270" s="153" t="s">
        <v>212</v>
      </c>
    </row>
    <row r="271" spans="2:65" s="1" customFormat="1" ht="16.5" customHeight="1">
      <c r="B271" s="34"/>
      <c r="C271" s="133" t="s">
        <v>1226</v>
      </c>
      <c r="D271" s="133" t="s">
        <v>215</v>
      </c>
      <c r="E271" s="134" t="s">
        <v>5770</v>
      </c>
      <c r="F271" s="135" t="s">
        <v>5771</v>
      </c>
      <c r="G271" s="136" t="s">
        <v>624</v>
      </c>
      <c r="H271" s="137">
        <v>1</v>
      </c>
      <c r="I271" s="138"/>
      <c r="J271" s="139">
        <f>ROUND(I271*H271,2)</f>
        <v>0</v>
      </c>
      <c r="K271" s="135" t="s">
        <v>5488</v>
      </c>
      <c r="L271" s="34"/>
      <c r="M271" s="140" t="s">
        <v>19</v>
      </c>
      <c r="N271" s="141" t="s">
        <v>40</v>
      </c>
      <c r="P271" s="142">
        <f>O271*H271</f>
        <v>0</v>
      </c>
      <c r="Q271" s="142">
        <v>0</v>
      </c>
      <c r="R271" s="142">
        <f>Q271*H271</f>
        <v>0</v>
      </c>
      <c r="S271" s="142">
        <v>0</v>
      </c>
      <c r="T271" s="143">
        <f>S271*H271</f>
        <v>0</v>
      </c>
      <c r="AR271" s="144" t="s">
        <v>316</v>
      </c>
      <c r="AT271" s="144" t="s">
        <v>215</v>
      </c>
      <c r="AU271" s="144" t="s">
        <v>79</v>
      </c>
      <c r="AY271" s="19" t="s">
        <v>212</v>
      </c>
      <c r="BE271" s="145">
        <f>IF(N271="základní",J271,0)</f>
        <v>0</v>
      </c>
      <c r="BF271" s="145">
        <f>IF(N271="snížená",J271,0)</f>
        <v>0</v>
      </c>
      <c r="BG271" s="145">
        <f>IF(N271="zákl. přenesená",J271,0)</f>
        <v>0</v>
      </c>
      <c r="BH271" s="145">
        <f>IF(N271="sníž. přenesená",J271,0)</f>
        <v>0</v>
      </c>
      <c r="BI271" s="145">
        <f>IF(N271="nulová",J271,0)</f>
        <v>0</v>
      </c>
      <c r="BJ271" s="19" t="s">
        <v>77</v>
      </c>
      <c r="BK271" s="145">
        <f>ROUND(I271*H271,2)</f>
        <v>0</v>
      </c>
      <c r="BL271" s="19" t="s">
        <v>316</v>
      </c>
      <c r="BM271" s="144" t="s">
        <v>5772</v>
      </c>
    </row>
    <row r="272" spans="2:65" s="12" customFormat="1">
      <c r="B272" s="152"/>
      <c r="D272" s="150" t="s">
        <v>226</v>
      </c>
      <c r="E272" s="153" t="s">
        <v>19</v>
      </c>
      <c r="F272" s="154" t="s">
        <v>5754</v>
      </c>
      <c r="H272" s="155">
        <v>1</v>
      </c>
      <c r="I272" s="156"/>
      <c r="L272" s="152"/>
      <c r="M272" s="157"/>
      <c r="T272" s="158"/>
      <c r="AT272" s="153" t="s">
        <v>226</v>
      </c>
      <c r="AU272" s="153" t="s">
        <v>79</v>
      </c>
      <c r="AV272" s="12" t="s">
        <v>79</v>
      </c>
      <c r="AW272" s="12" t="s">
        <v>31</v>
      </c>
      <c r="AX272" s="12" t="s">
        <v>77</v>
      </c>
      <c r="AY272" s="153" t="s">
        <v>212</v>
      </c>
    </row>
    <row r="273" spans="2:65" s="1" customFormat="1" ht="16.5" customHeight="1">
      <c r="B273" s="34"/>
      <c r="C273" s="133" t="s">
        <v>1232</v>
      </c>
      <c r="D273" s="133" t="s">
        <v>215</v>
      </c>
      <c r="E273" s="134" t="s">
        <v>5773</v>
      </c>
      <c r="F273" s="135" t="s">
        <v>5774</v>
      </c>
      <c r="G273" s="136" t="s">
        <v>624</v>
      </c>
      <c r="H273" s="137">
        <v>1</v>
      </c>
      <c r="I273" s="138"/>
      <c r="J273" s="139">
        <f>ROUND(I273*H273,2)</f>
        <v>0</v>
      </c>
      <c r="K273" s="135" t="s">
        <v>5488</v>
      </c>
      <c r="L273" s="34"/>
      <c r="M273" s="140" t="s">
        <v>19</v>
      </c>
      <c r="N273" s="141" t="s">
        <v>40</v>
      </c>
      <c r="P273" s="142">
        <f>O273*H273</f>
        <v>0</v>
      </c>
      <c r="Q273" s="142">
        <v>0</v>
      </c>
      <c r="R273" s="142">
        <f>Q273*H273</f>
        <v>0</v>
      </c>
      <c r="S273" s="142">
        <v>0</v>
      </c>
      <c r="T273" s="143">
        <f>S273*H273</f>
        <v>0</v>
      </c>
      <c r="AR273" s="144" t="s">
        <v>316</v>
      </c>
      <c r="AT273" s="144" t="s">
        <v>215</v>
      </c>
      <c r="AU273" s="144" t="s">
        <v>79</v>
      </c>
      <c r="AY273" s="19" t="s">
        <v>212</v>
      </c>
      <c r="BE273" s="145">
        <f>IF(N273="základní",J273,0)</f>
        <v>0</v>
      </c>
      <c r="BF273" s="145">
        <f>IF(N273="snížená",J273,0)</f>
        <v>0</v>
      </c>
      <c r="BG273" s="145">
        <f>IF(N273="zákl. přenesená",J273,0)</f>
        <v>0</v>
      </c>
      <c r="BH273" s="145">
        <f>IF(N273="sníž. přenesená",J273,0)</f>
        <v>0</v>
      </c>
      <c r="BI273" s="145">
        <f>IF(N273="nulová",J273,0)</f>
        <v>0</v>
      </c>
      <c r="BJ273" s="19" t="s">
        <v>77</v>
      </c>
      <c r="BK273" s="145">
        <f>ROUND(I273*H273,2)</f>
        <v>0</v>
      </c>
      <c r="BL273" s="19" t="s">
        <v>316</v>
      </c>
      <c r="BM273" s="144" t="s">
        <v>5775</v>
      </c>
    </row>
    <row r="274" spans="2:65" s="12" customFormat="1">
      <c r="B274" s="152"/>
      <c r="D274" s="150" t="s">
        <v>226</v>
      </c>
      <c r="E274" s="153" t="s">
        <v>19</v>
      </c>
      <c r="F274" s="154" t="s">
        <v>5754</v>
      </c>
      <c r="H274" s="155">
        <v>1</v>
      </c>
      <c r="I274" s="156"/>
      <c r="L274" s="152"/>
      <c r="M274" s="157"/>
      <c r="T274" s="158"/>
      <c r="AT274" s="153" t="s">
        <v>226</v>
      </c>
      <c r="AU274" s="153" t="s">
        <v>79</v>
      </c>
      <c r="AV274" s="12" t="s">
        <v>79</v>
      </c>
      <c r="AW274" s="12" t="s">
        <v>31</v>
      </c>
      <c r="AX274" s="12" t="s">
        <v>77</v>
      </c>
      <c r="AY274" s="153" t="s">
        <v>212</v>
      </c>
    </row>
    <row r="275" spans="2:65" s="1" customFormat="1" ht="16.5" customHeight="1">
      <c r="B275" s="34"/>
      <c r="C275" s="133" t="s">
        <v>1240</v>
      </c>
      <c r="D275" s="133" t="s">
        <v>215</v>
      </c>
      <c r="E275" s="134" t="s">
        <v>5776</v>
      </c>
      <c r="F275" s="135" t="s">
        <v>5777</v>
      </c>
      <c r="G275" s="136" t="s">
        <v>624</v>
      </c>
      <c r="H275" s="137">
        <v>1</v>
      </c>
      <c r="I275" s="138"/>
      <c r="J275" s="139">
        <f>ROUND(I275*H275,2)</f>
        <v>0</v>
      </c>
      <c r="K275" s="135" t="s">
        <v>5488</v>
      </c>
      <c r="L275" s="34"/>
      <c r="M275" s="140" t="s">
        <v>19</v>
      </c>
      <c r="N275" s="141" t="s">
        <v>40</v>
      </c>
      <c r="P275" s="142">
        <f>O275*H275</f>
        <v>0</v>
      </c>
      <c r="Q275" s="142">
        <v>0</v>
      </c>
      <c r="R275" s="142">
        <f>Q275*H275</f>
        <v>0</v>
      </c>
      <c r="S275" s="142">
        <v>0</v>
      </c>
      <c r="T275" s="143">
        <f>S275*H275</f>
        <v>0</v>
      </c>
      <c r="AR275" s="144" t="s">
        <v>316</v>
      </c>
      <c r="AT275" s="144" t="s">
        <v>215</v>
      </c>
      <c r="AU275" s="144" t="s">
        <v>79</v>
      </c>
      <c r="AY275" s="19" t="s">
        <v>212</v>
      </c>
      <c r="BE275" s="145">
        <f>IF(N275="základní",J275,0)</f>
        <v>0</v>
      </c>
      <c r="BF275" s="145">
        <f>IF(N275="snížená",J275,0)</f>
        <v>0</v>
      </c>
      <c r="BG275" s="145">
        <f>IF(N275="zákl. přenesená",J275,0)</f>
        <v>0</v>
      </c>
      <c r="BH275" s="145">
        <f>IF(N275="sníž. přenesená",J275,0)</f>
        <v>0</v>
      </c>
      <c r="BI275" s="145">
        <f>IF(N275="nulová",J275,0)</f>
        <v>0</v>
      </c>
      <c r="BJ275" s="19" t="s">
        <v>77</v>
      </c>
      <c r="BK275" s="145">
        <f>ROUND(I275*H275,2)</f>
        <v>0</v>
      </c>
      <c r="BL275" s="19" t="s">
        <v>316</v>
      </c>
      <c r="BM275" s="144" t="s">
        <v>5778</v>
      </c>
    </row>
    <row r="276" spans="2:65" s="12" customFormat="1">
      <c r="B276" s="152"/>
      <c r="D276" s="150" t="s">
        <v>226</v>
      </c>
      <c r="E276" s="153" t="s">
        <v>19</v>
      </c>
      <c r="F276" s="154" t="s">
        <v>5754</v>
      </c>
      <c r="H276" s="155">
        <v>1</v>
      </c>
      <c r="I276" s="156"/>
      <c r="L276" s="152"/>
      <c r="M276" s="157"/>
      <c r="T276" s="158"/>
      <c r="AT276" s="153" t="s">
        <v>226</v>
      </c>
      <c r="AU276" s="153" t="s">
        <v>79</v>
      </c>
      <c r="AV276" s="12" t="s">
        <v>79</v>
      </c>
      <c r="AW276" s="12" t="s">
        <v>31</v>
      </c>
      <c r="AX276" s="12" t="s">
        <v>77</v>
      </c>
      <c r="AY276" s="153" t="s">
        <v>212</v>
      </c>
    </row>
    <row r="277" spans="2:65" s="1" customFormat="1" ht="16.5" customHeight="1">
      <c r="B277" s="34"/>
      <c r="C277" s="133" t="s">
        <v>1254</v>
      </c>
      <c r="D277" s="133" t="s">
        <v>215</v>
      </c>
      <c r="E277" s="134" t="s">
        <v>5779</v>
      </c>
      <c r="F277" s="135" t="s">
        <v>5780</v>
      </c>
      <c r="G277" s="136" t="s">
        <v>624</v>
      </c>
      <c r="H277" s="137">
        <v>1</v>
      </c>
      <c r="I277" s="138"/>
      <c r="J277" s="139">
        <f>ROUND(I277*H277,2)</f>
        <v>0</v>
      </c>
      <c r="K277" s="135" t="s">
        <v>5488</v>
      </c>
      <c r="L277" s="34"/>
      <c r="M277" s="140" t="s">
        <v>19</v>
      </c>
      <c r="N277" s="141" t="s">
        <v>40</v>
      </c>
      <c r="P277" s="142">
        <f>O277*H277</f>
        <v>0</v>
      </c>
      <c r="Q277" s="142">
        <v>0</v>
      </c>
      <c r="R277" s="142">
        <f>Q277*H277</f>
        <v>0</v>
      </c>
      <c r="S277" s="142">
        <v>0</v>
      </c>
      <c r="T277" s="143">
        <f>S277*H277</f>
        <v>0</v>
      </c>
      <c r="AR277" s="144" t="s">
        <v>316</v>
      </c>
      <c r="AT277" s="144" t="s">
        <v>215</v>
      </c>
      <c r="AU277" s="144" t="s">
        <v>79</v>
      </c>
      <c r="AY277" s="19" t="s">
        <v>212</v>
      </c>
      <c r="BE277" s="145">
        <f>IF(N277="základní",J277,0)</f>
        <v>0</v>
      </c>
      <c r="BF277" s="145">
        <f>IF(N277="snížená",J277,0)</f>
        <v>0</v>
      </c>
      <c r="BG277" s="145">
        <f>IF(N277="zákl. přenesená",J277,0)</f>
        <v>0</v>
      </c>
      <c r="BH277" s="145">
        <f>IF(N277="sníž. přenesená",J277,0)</f>
        <v>0</v>
      </c>
      <c r="BI277" s="145">
        <f>IF(N277="nulová",J277,0)</f>
        <v>0</v>
      </c>
      <c r="BJ277" s="19" t="s">
        <v>77</v>
      </c>
      <c r="BK277" s="145">
        <f>ROUND(I277*H277,2)</f>
        <v>0</v>
      </c>
      <c r="BL277" s="19" t="s">
        <v>316</v>
      </c>
      <c r="BM277" s="144" t="s">
        <v>5781</v>
      </c>
    </row>
    <row r="278" spans="2:65" s="12" customFormat="1">
      <c r="B278" s="152"/>
      <c r="D278" s="150" t="s">
        <v>226</v>
      </c>
      <c r="E278" s="153" t="s">
        <v>19</v>
      </c>
      <c r="F278" s="154" t="s">
        <v>5754</v>
      </c>
      <c r="H278" s="155">
        <v>1</v>
      </c>
      <c r="I278" s="156"/>
      <c r="L278" s="152"/>
      <c r="M278" s="157"/>
      <c r="T278" s="158"/>
      <c r="AT278" s="153" t="s">
        <v>226</v>
      </c>
      <c r="AU278" s="153" t="s">
        <v>79</v>
      </c>
      <c r="AV278" s="12" t="s">
        <v>79</v>
      </c>
      <c r="AW278" s="12" t="s">
        <v>31</v>
      </c>
      <c r="AX278" s="12" t="s">
        <v>77</v>
      </c>
      <c r="AY278" s="153" t="s">
        <v>212</v>
      </c>
    </row>
    <row r="279" spans="2:65" s="1" customFormat="1" ht="16.5" customHeight="1">
      <c r="B279" s="34"/>
      <c r="C279" s="133" t="s">
        <v>1268</v>
      </c>
      <c r="D279" s="133" t="s">
        <v>215</v>
      </c>
      <c r="E279" s="134" t="s">
        <v>5782</v>
      </c>
      <c r="F279" s="135" t="s">
        <v>5783</v>
      </c>
      <c r="G279" s="136" t="s">
        <v>624</v>
      </c>
      <c r="H279" s="137">
        <v>1</v>
      </c>
      <c r="I279" s="138"/>
      <c r="J279" s="139">
        <f>ROUND(I279*H279,2)</f>
        <v>0</v>
      </c>
      <c r="K279" s="135" t="s">
        <v>5488</v>
      </c>
      <c r="L279" s="34"/>
      <c r="M279" s="140" t="s">
        <v>19</v>
      </c>
      <c r="N279" s="141" t="s">
        <v>40</v>
      </c>
      <c r="P279" s="142">
        <f>O279*H279</f>
        <v>0</v>
      </c>
      <c r="Q279" s="142">
        <v>0</v>
      </c>
      <c r="R279" s="142">
        <f>Q279*H279</f>
        <v>0</v>
      </c>
      <c r="S279" s="142">
        <v>0</v>
      </c>
      <c r="T279" s="143">
        <f>S279*H279</f>
        <v>0</v>
      </c>
      <c r="AR279" s="144" t="s">
        <v>316</v>
      </c>
      <c r="AT279" s="144" t="s">
        <v>215</v>
      </c>
      <c r="AU279" s="144" t="s">
        <v>79</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316</v>
      </c>
      <c r="BM279" s="144" t="s">
        <v>5784</v>
      </c>
    </row>
    <row r="280" spans="2:65" s="12" customFormat="1">
      <c r="B280" s="152"/>
      <c r="D280" s="150" t="s">
        <v>226</v>
      </c>
      <c r="E280" s="153" t="s">
        <v>19</v>
      </c>
      <c r="F280" s="154" t="s">
        <v>5754</v>
      </c>
      <c r="H280" s="155">
        <v>1</v>
      </c>
      <c r="I280" s="156"/>
      <c r="L280" s="152"/>
      <c r="M280" s="157"/>
      <c r="T280" s="158"/>
      <c r="AT280" s="153" t="s">
        <v>226</v>
      </c>
      <c r="AU280" s="153" t="s">
        <v>79</v>
      </c>
      <c r="AV280" s="12" t="s">
        <v>79</v>
      </c>
      <c r="AW280" s="12" t="s">
        <v>31</v>
      </c>
      <c r="AX280" s="12" t="s">
        <v>77</v>
      </c>
      <c r="AY280" s="153" t="s">
        <v>212</v>
      </c>
    </row>
    <row r="281" spans="2:65" s="1" customFormat="1" ht="16.5" customHeight="1">
      <c r="B281" s="34"/>
      <c r="C281" s="133" t="s">
        <v>1281</v>
      </c>
      <c r="D281" s="133" t="s">
        <v>215</v>
      </c>
      <c r="E281" s="134" t="s">
        <v>5785</v>
      </c>
      <c r="F281" s="135" t="s">
        <v>5786</v>
      </c>
      <c r="G281" s="136" t="s">
        <v>624</v>
      </c>
      <c r="H281" s="137">
        <v>1</v>
      </c>
      <c r="I281" s="138"/>
      <c r="J281" s="139">
        <f>ROUND(I281*H281,2)</f>
        <v>0</v>
      </c>
      <c r="K281" s="135" t="s">
        <v>5488</v>
      </c>
      <c r="L281" s="34"/>
      <c r="M281" s="140" t="s">
        <v>19</v>
      </c>
      <c r="N281" s="141" t="s">
        <v>40</v>
      </c>
      <c r="P281" s="142">
        <f>O281*H281</f>
        <v>0</v>
      </c>
      <c r="Q281" s="142">
        <v>0</v>
      </c>
      <c r="R281" s="142">
        <f>Q281*H281</f>
        <v>0</v>
      </c>
      <c r="S281" s="142">
        <v>0</v>
      </c>
      <c r="T281" s="143">
        <f>S281*H281</f>
        <v>0</v>
      </c>
      <c r="AR281" s="144" t="s">
        <v>316</v>
      </c>
      <c r="AT281" s="144" t="s">
        <v>215</v>
      </c>
      <c r="AU281" s="144" t="s">
        <v>79</v>
      </c>
      <c r="AY281" s="19" t="s">
        <v>212</v>
      </c>
      <c r="BE281" s="145">
        <f>IF(N281="základní",J281,0)</f>
        <v>0</v>
      </c>
      <c r="BF281" s="145">
        <f>IF(N281="snížená",J281,0)</f>
        <v>0</v>
      </c>
      <c r="BG281" s="145">
        <f>IF(N281="zákl. přenesená",J281,0)</f>
        <v>0</v>
      </c>
      <c r="BH281" s="145">
        <f>IF(N281="sníž. přenesená",J281,0)</f>
        <v>0</v>
      </c>
      <c r="BI281" s="145">
        <f>IF(N281="nulová",J281,0)</f>
        <v>0</v>
      </c>
      <c r="BJ281" s="19" t="s">
        <v>77</v>
      </c>
      <c r="BK281" s="145">
        <f>ROUND(I281*H281,2)</f>
        <v>0</v>
      </c>
      <c r="BL281" s="19" t="s">
        <v>316</v>
      </c>
      <c r="BM281" s="144" t="s">
        <v>5787</v>
      </c>
    </row>
    <row r="282" spans="2:65" s="12" customFormat="1">
      <c r="B282" s="152"/>
      <c r="D282" s="150" t="s">
        <v>226</v>
      </c>
      <c r="E282" s="153" t="s">
        <v>19</v>
      </c>
      <c r="F282" s="154" t="s">
        <v>5754</v>
      </c>
      <c r="H282" s="155">
        <v>1</v>
      </c>
      <c r="I282" s="156"/>
      <c r="L282" s="152"/>
      <c r="M282" s="157"/>
      <c r="T282" s="158"/>
      <c r="AT282" s="153" t="s">
        <v>226</v>
      </c>
      <c r="AU282" s="153" t="s">
        <v>79</v>
      </c>
      <c r="AV282" s="12" t="s">
        <v>79</v>
      </c>
      <c r="AW282" s="12" t="s">
        <v>31</v>
      </c>
      <c r="AX282" s="12" t="s">
        <v>77</v>
      </c>
      <c r="AY282" s="153" t="s">
        <v>212</v>
      </c>
    </row>
    <row r="283" spans="2:65" s="1" customFormat="1" ht="16.5" customHeight="1">
      <c r="B283" s="34"/>
      <c r="C283" s="133" t="s">
        <v>1287</v>
      </c>
      <c r="D283" s="133" t="s">
        <v>215</v>
      </c>
      <c r="E283" s="134" t="s">
        <v>5788</v>
      </c>
      <c r="F283" s="135" t="s">
        <v>5789</v>
      </c>
      <c r="G283" s="136" t="s">
        <v>624</v>
      </c>
      <c r="H283" s="137">
        <v>1</v>
      </c>
      <c r="I283" s="138"/>
      <c r="J283" s="139">
        <f>ROUND(I283*H283,2)</f>
        <v>0</v>
      </c>
      <c r="K283" s="135" t="s">
        <v>5488</v>
      </c>
      <c r="L283" s="34"/>
      <c r="M283" s="140" t="s">
        <v>19</v>
      </c>
      <c r="N283" s="141" t="s">
        <v>40</v>
      </c>
      <c r="P283" s="142">
        <f>O283*H283</f>
        <v>0</v>
      </c>
      <c r="Q283" s="142">
        <v>0</v>
      </c>
      <c r="R283" s="142">
        <f>Q283*H283</f>
        <v>0</v>
      </c>
      <c r="S283" s="142">
        <v>0</v>
      </c>
      <c r="T283" s="143">
        <f>S283*H283</f>
        <v>0</v>
      </c>
      <c r="AR283" s="144" t="s">
        <v>316</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316</v>
      </c>
      <c r="BM283" s="144" t="s">
        <v>5790</v>
      </c>
    </row>
    <row r="284" spans="2:65" s="12" customFormat="1">
      <c r="B284" s="152"/>
      <c r="D284" s="150" t="s">
        <v>226</v>
      </c>
      <c r="E284" s="153" t="s">
        <v>19</v>
      </c>
      <c r="F284" s="154" t="s">
        <v>5754</v>
      </c>
      <c r="H284" s="155">
        <v>1</v>
      </c>
      <c r="I284" s="156"/>
      <c r="L284" s="152"/>
      <c r="M284" s="157"/>
      <c r="T284" s="158"/>
      <c r="AT284" s="153" t="s">
        <v>226</v>
      </c>
      <c r="AU284" s="153" t="s">
        <v>79</v>
      </c>
      <c r="AV284" s="12" t="s">
        <v>79</v>
      </c>
      <c r="AW284" s="12" t="s">
        <v>31</v>
      </c>
      <c r="AX284" s="12" t="s">
        <v>77</v>
      </c>
      <c r="AY284" s="153" t="s">
        <v>212</v>
      </c>
    </row>
    <row r="285" spans="2:65" s="1" customFormat="1" ht="16.5" customHeight="1">
      <c r="B285" s="34"/>
      <c r="C285" s="133" t="s">
        <v>1300</v>
      </c>
      <c r="D285" s="133" t="s">
        <v>215</v>
      </c>
      <c r="E285" s="134" t="s">
        <v>5791</v>
      </c>
      <c r="F285" s="135" t="s">
        <v>5792</v>
      </c>
      <c r="G285" s="136" t="s">
        <v>624</v>
      </c>
      <c r="H285" s="137">
        <v>1</v>
      </c>
      <c r="I285" s="138"/>
      <c r="J285" s="139">
        <f>ROUND(I285*H285,2)</f>
        <v>0</v>
      </c>
      <c r="K285" s="135" t="s">
        <v>5488</v>
      </c>
      <c r="L285" s="34"/>
      <c r="M285" s="140" t="s">
        <v>19</v>
      </c>
      <c r="N285" s="141" t="s">
        <v>40</v>
      </c>
      <c r="P285" s="142">
        <f>O285*H285</f>
        <v>0</v>
      </c>
      <c r="Q285" s="142">
        <v>0</v>
      </c>
      <c r="R285" s="142">
        <f>Q285*H285</f>
        <v>0</v>
      </c>
      <c r="S285" s="142">
        <v>0</v>
      </c>
      <c r="T285" s="143">
        <f>S285*H285</f>
        <v>0</v>
      </c>
      <c r="AR285" s="144" t="s">
        <v>316</v>
      </c>
      <c r="AT285" s="144" t="s">
        <v>215</v>
      </c>
      <c r="AU285" s="144" t="s">
        <v>79</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316</v>
      </c>
      <c r="BM285" s="144" t="s">
        <v>5793</v>
      </c>
    </row>
    <row r="286" spans="2:65" s="12" customFormat="1">
      <c r="B286" s="152"/>
      <c r="D286" s="150" t="s">
        <v>226</v>
      </c>
      <c r="E286" s="153" t="s">
        <v>19</v>
      </c>
      <c r="F286" s="154" t="s">
        <v>5754</v>
      </c>
      <c r="H286" s="155">
        <v>1</v>
      </c>
      <c r="I286" s="156"/>
      <c r="L286" s="152"/>
      <c r="M286" s="157"/>
      <c r="T286" s="158"/>
      <c r="AT286" s="153" t="s">
        <v>226</v>
      </c>
      <c r="AU286" s="153" t="s">
        <v>79</v>
      </c>
      <c r="AV286" s="12" t="s">
        <v>79</v>
      </c>
      <c r="AW286" s="12" t="s">
        <v>31</v>
      </c>
      <c r="AX286" s="12" t="s">
        <v>77</v>
      </c>
      <c r="AY286" s="153" t="s">
        <v>212</v>
      </c>
    </row>
    <row r="287" spans="2:65" s="1" customFormat="1" ht="16.5" customHeight="1">
      <c r="B287" s="34"/>
      <c r="C287" s="133" t="s">
        <v>1306</v>
      </c>
      <c r="D287" s="133" t="s">
        <v>215</v>
      </c>
      <c r="E287" s="134" t="s">
        <v>5794</v>
      </c>
      <c r="F287" s="135" t="s">
        <v>5795</v>
      </c>
      <c r="G287" s="136" t="s">
        <v>624</v>
      </c>
      <c r="H287" s="137">
        <v>1</v>
      </c>
      <c r="I287" s="138"/>
      <c r="J287" s="139">
        <f>ROUND(I287*H287,2)</f>
        <v>0</v>
      </c>
      <c r="K287" s="135" t="s">
        <v>5488</v>
      </c>
      <c r="L287" s="34"/>
      <c r="M287" s="140" t="s">
        <v>19</v>
      </c>
      <c r="N287" s="141" t="s">
        <v>40</v>
      </c>
      <c r="P287" s="142">
        <f>O287*H287</f>
        <v>0</v>
      </c>
      <c r="Q287" s="142">
        <v>0</v>
      </c>
      <c r="R287" s="142">
        <f>Q287*H287</f>
        <v>0</v>
      </c>
      <c r="S287" s="142">
        <v>0</v>
      </c>
      <c r="T287" s="143">
        <f>S287*H287</f>
        <v>0</v>
      </c>
      <c r="AR287" s="144" t="s">
        <v>316</v>
      </c>
      <c r="AT287" s="144" t="s">
        <v>215</v>
      </c>
      <c r="AU287" s="144" t="s">
        <v>79</v>
      </c>
      <c r="AY287" s="19" t="s">
        <v>212</v>
      </c>
      <c r="BE287" s="145">
        <f>IF(N287="základní",J287,0)</f>
        <v>0</v>
      </c>
      <c r="BF287" s="145">
        <f>IF(N287="snížená",J287,0)</f>
        <v>0</v>
      </c>
      <c r="BG287" s="145">
        <f>IF(N287="zákl. přenesená",J287,0)</f>
        <v>0</v>
      </c>
      <c r="BH287" s="145">
        <f>IF(N287="sníž. přenesená",J287,0)</f>
        <v>0</v>
      </c>
      <c r="BI287" s="145">
        <f>IF(N287="nulová",J287,0)</f>
        <v>0</v>
      </c>
      <c r="BJ287" s="19" t="s">
        <v>77</v>
      </c>
      <c r="BK287" s="145">
        <f>ROUND(I287*H287,2)</f>
        <v>0</v>
      </c>
      <c r="BL287" s="19" t="s">
        <v>316</v>
      </c>
      <c r="BM287" s="144" t="s">
        <v>5796</v>
      </c>
    </row>
    <row r="288" spans="2:65" s="12" customFormat="1">
      <c r="B288" s="152"/>
      <c r="D288" s="150" t="s">
        <v>226</v>
      </c>
      <c r="E288" s="153" t="s">
        <v>19</v>
      </c>
      <c r="F288" s="154" t="s">
        <v>5754</v>
      </c>
      <c r="H288" s="155">
        <v>1</v>
      </c>
      <c r="I288" s="156"/>
      <c r="L288" s="152"/>
      <c r="M288" s="157"/>
      <c r="T288" s="158"/>
      <c r="AT288" s="153" t="s">
        <v>226</v>
      </c>
      <c r="AU288" s="153" t="s">
        <v>79</v>
      </c>
      <c r="AV288" s="12" t="s">
        <v>79</v>
      </c>
      <c r="AW288" s="12" t="s">
        <v>31</v>
      </c>
      <c r="AX288" s="12" t="s">
        <v>77</v>
      </c>
      <c r="AY288" s="153" t="s">
        <v>212</v>
      </c>
    </row>
    <row r="289" spans="2:65" s="1" customFormat="1" ht="21.75" customHeight="1">
      <c r="B289" s="34"/>
      <c r="C289" s="133" t="s">
        <v>1314</v>
      </c>
      <c r="D289" s="133" t="s">
        <v>215</v>
      </c>
      <c r="E289" s="134" t="s">
        <v>5797</v>
      </c>
      <c r="F289" s="135" t="s">
        <v>5798</v>
      </c>
      <c r="G289" s="136" t="s">
        <v>624</v>
      </c>
      <c r="H289" s="137">
        <v>1</v>
      </c>
      <c r="I289" s="138"/>
      <c r="J289" s="139">
        <f>ROUND(I289*H289,2)</f>
        <v>0</v>
      </c>
      <c r="K289" s="135" t="s">
        <v>5488</v>
      </c>
      <c r="L289" s="34"/>
      <c r="M289" s="140" t="s">
        <v>19</v>
      </c>
      <c r="N289" s="141" t="s">
        <v>40</v>
      </c>
      <c r="P289" s="142">
        <f>O289*H289</f>
        <v>0</v>
      </c>
      <c r="Q289" s="142">
        <v>0</v>
      </c>
      <c r="R289" s="142">
        <f>Q289*H289</f>
        <v>0</v>
      </c>
      <c r="S289" s="142">
        <v>0</v>
      </c>
      <c r="T289" s="143">
        <f>S289*H289</f>
        <v>0</v>
      </c>
      <c r="AR289" s="144" t="s">
        <v>316</v>
      </c>
      <c r="AT289" s="144" t="s">
        <v>215</v>
      </c>
      <c r="AU289" s="144" t="s">
        <v>79</v>
      </c>
      <c r="AY289" s="19" t="s">
        <v>212</v>
      </c>
      <c r="BE289" s="145">
        <f>IF(N289="základní",J289,0)</f>
        <v>0</v>
      </c>
      <c r="BF289" s="145">
        <f>IF(N289="snížená",J289,0)</f>
        <v>0</v>
      </c>
      <c r="BG289" s="145">
        <f>IF(N289="zákl. přenesená",J289,0)</f>
        <v>0</v>
      </c>
      <c r="BH289" s="145">
        <f>IF(N289="sníž. přenesená",J289,0)</f>
        <v>0</v>
      </c>
      <c r="BI289" s="145">
        <f>IF(N289="nulová",J289,0)</f>
        <v>0</v>
      </c>
      <c r="BJ289" s="19" t="s">
        <v>77</v>
      </c>
      <c r="BK289" s="145">
        <f>ROUND(I289*H289,2)</f>
        <v>0</v>
      </c>
      <c r="BL289" s="19" t="s">
        <v>316</v>
      </c>
      <c r="BM289" s="144" t="s">
        <v>5799</v>
      </c>
    </row>
    <row r="290" spans="2:65" s="12" customFormat="1">
      <c r="B290" s="152"/>
      <c r="D290" s="150" t="s">
        <v>226</v>
      </c>
      <c r="E290" s="153" t="s">
        <v>19</v>
      </c>
      <c r="F290" s="154" t="s">
        <v>5754</v>
      </c>
      <c r="H290" s="155">
        <v>1</v>
      </c>
      <c r="I290" s="156"/>
      <c r="L290" s="152"/>
      <c r="M290" s="157"/>
      <c r="T290" s="158"/>
      <c r="AT290" s="153" t="s">
        <v>226</v>
      </c>
      <c r="AU290" s="153" t="s">
        <v>79</v>
      </c>
      <c r="AV290" s="12" t="s">
        <v>79</v>
      </c>
      <c r="AW290" s="12" t="s">
        <v>31</v>
      </c>
      <c r="AX290" s="12" t="s">
        <v>77</v>
      </c>
      <c r="AY290" s="153" t="s">
        <v>212</v>
      </c>
    </row>
    <row r="291" spans="2:65" s="1" customFormat="1" ht="16.5" customHeight="1">
      <c r="B291" s="34"/>
      <c r="C291" s="133" t="s">
        <v>1319</v>
      </c>
      <c r="D291" s="133" t="s">
        <v>215</v>
      </c>
      <c r="E291" s="134" t="s">
        <v>5800</v>
      </c>
      <c r="F291" s="135" t="s">
        <v>5801</v>
      </c>
      <c r="G291" s="136" t="s">
        <v>624</v>
      </c>
      <c r="H291" s="137">
        <v>1</v>
      </c>
      <c r="I291" s="138"/>
      <c r="J291" s="139">
        <f>ROUND(I291*H291,2)</f>
        <v>0</v>
      </c>
      <c r="K291" s="135" t="s">
        <v>5488</v>
      </c>
      <c r="L291" s="34"/>
      <c r="M291" s="140" t="s">
        <v>19</v>
      </c>
      <c r="N291" s="141" t="s">
        <v>40</v>
      </c>
      <c r="P291" s="142">
        <f>O291*H291</f>
        <v>0</v>
      </c>
      <c r="Q291" s="142">
        <v>0</v>
      </c>
      <c r="R291" s="142">
        <f>Q291*H291</f>
        <v>0</v>
      </c>
      <c r="S291" s="142">
        <v>0</v>
      </c>
      <c r="T291" s="143">
        <f>S291*H291</f>
        <v>0</v>
      </c>
      <c r="AR291" s="144" t="s">
        <v>316</v>
      </c>
      <c r="AT291" s="144" t="s">
        <v>215</v>
      </c>
      <c r="AU291" s="144" t="s">
        <v>79</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316</v>
      </c>
      <c r="BM291" s="144" t="s">
        <v>5802</v>
      </c>
    </row>
    <row r="292" spans="2:65" s="12" customFormat="1">
      <c r="B292" s="152"/>
      <c r="D292" s="150" t="s">
        <v>226</v>
      </c>
      <c r="E292" s="153" t="s">
        <v>19</v>
      </c>
      <c r="F292" s="154" t="s">
        <v>5754</v>
      </c>
      <c r="H292" s="155">
        <v>1</v>
      </c>
      <c r="I292" s="156"/>
      <c r="L292" s="152"/>
      <c r="M292" s="157"/>
      <c r="T292" s="158"/>
      <c r="AT292" s="153" t="s">
        <v>226</v>
      </c>
      <c r="AU292" s="153" t="s">
        <v>79</v>
      </c>
      <c r="AV292" s="12" t="s">
        <v>79</v>
      </c>
      <c r="AW292" s="12" t="s">
        <v>31</v>
      </c>
      <c r="AX292" s="12" t="s">
        <v>77</v>
      </c>
      <c r="AY292" s="153" t="s">
        <v>212</v>
      </c>
    </row>
    <row r="293" spans="2:65" s="1" customFormat="1" ht="16.5" customHeight="1">
      <c r="B293" s="34"/>
      <c r="C293" s="133" t="s">
        <v>1325</v>
      </c>
      <c r="D293" s="133" t="s">
        <v>215</v>
      </c>
      <c r="E293" s="134" t="s">
        <v>5803</v>
      </c>
      <c r="F293" s="135" t="s">
        <v>5804</v>
      </c>
      <c r="G293" s="136" t="s">
        <v>624</v>
      </c>
      <c r="H293" s="137">
        <v>1</v>
      </c>
      <c r="I293" s="138"/>
      <c r="J293" s="139">
        <f>ROUND(I293*H293,2)</f>
        <v>0</v>
      </c>
      <c r="K293" s="135" t="s">
        <v>5488</v>
      </c>
      <c r="L293" s="34"/>
      <c r="M293" s="140" t="s">
        <v>19</v>
      </c>
      <c r="N293" s="141" t="s">
        <v>40</v>
      </c>
      <c r="P293" s="142">
        <f>O293*H293</f>
        <v>0</v>
      </c>
      <c r="Q293" s="142">
        <v>0</v>
      </c>
      <c r="R293" s="142">
        <f>Q293*H293</f>
        <v>0</v>
      </c>
      <c r="S293" s="142">
        <v>0</v>
      </c>
      <c r="T293" s="143">
        <f>S293*H293</f>
        <v>0</v>
      </c>
      <c r="AR293" s="144" t="s">
        <v>316</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316</v>
      </c>
      <c r="BM293" s="144" t="s">
        <v>5805</v>
      </c>
    </row>
    <row r="294" spans="2:65" s="12" customFormat="1">
      <c r="B294" s="152"/>
      <c r="D294" s="150" t="s">
        <v>226</v>
      </c>
      <c r="E294" s="153" t="s">
        <v>19</v>
      </c>
      <c r="F294" s="154" t="s">
        <v>5754</v>
      </c>
      <c r="H294" s="155">
        <v>1</v>
      </c>
      <c r="I294" s="156"/>
      <c r="L294" s="152"/>
      <c r="M294" s="157"/>
      <c r="T294" s="158"/>
      <c r="AT294" s="153" t="s">
        <v>226</v>
      </c>
      <c r="AU294" s="153" t="s">
        <v>79</v>
      </c>
      <c r="AV294" s="12" t="s">
        <v>79</v>
      </c>
      <c r="AW294" s="12" t="s">
        <v>31</v>
      </c>
      <c r="AX294" s="12" t="s">
        <v>77</v>
      </c>
      <c r="AY294" s="153" t="s">
        <v>212</v>
      </c>
    </row>
    <row r="295" spans="2:65" s="1" customFormat="1" ht="16.5" customHeight="1">
      <c r="B295" s="34"/>
      <c r="C295" s="133" t="s">
        <v>1331</v>
      </c>
      <c r="D295" s="133" t="s">
        <v>215</v>
      </c>
      <c r="E295" s="134" t="s">
        <v>5806</v>
      </c>
      <c r="F295" s="135" t="s">
        <v>5807</v>
      </c>
      <c r="G295" s="136" t="s">
        <v>624</v>
      </c>
      <c r="H295" s="137">
        <v>1</v>
      </c>
      <c r="I295" s="138"/>
      <c r="J295" s="139">
        <f>ROUND(I295*H295,2)</f>
        <v>0</v>
      </c>
      <c r="K295" s="135" t="s">
        <v>5488</v>
      </c>
      <c r="L295" s="34"/>
      <c r="M295" s="140" t="s">
        <v>19</v>
      </c>
      <c r="N295" s="141" t="s">
        <v>40</v>
      </c>
      <c r="P295" s="142">
        <f>O295*H295</f>
        <v>0</v>
      </c>
      <c r="Q295" s="142">
        <v>0</v>
      </c>
      <c r="R295" s="142">
        <f>Q295*H295</f>
        <v>0</v>
      </c>
      <c r="S295" s="142">
        <v>0</v>
      </c>
      <c r="T295" s="143">
        <f>S295*H295</f>
        <v>0</v>
      </c>
      <c r="AR295" s="144" t="s">
        <v>316</v>
      </c>
      <c r="AT295" s="144" t="s">
        <v>215</v>
      </c>
      <c r="AU295" s="144" t="s">
        <v>79</v>
      </c>
      <c r="AY295" s="19" t="s">
        <v>212</v>
      </c>
      <c r="BE295" s="145">
        <f>IF(N295="základní",J295,0)</f>
        <v>0</v>
      </c>
      <c r="BF295" s="145">
        <f>IF(N295="snížená",J295,0)</f>
        <v>0</v>
      </c>
      <c r="BG295" s="145">
        <f>IF(N295="zákl. přenesená",J295,0)</f>
        <v>0</v>
      </c>
      <c r="BH295" s="145">
        <f>IF(N295="sníž. přenesená",J295,0)</f>
        <v>0</v>
      </c>
      <c r="BI295" s="145">
        <f>IF(N295="nulová",J295,0)</f>
        <v>0</v>
      </c>
      <c r="BJ295" s="19" t="s">
        <v>77</v>
      </c>
      <c r="BK295" s="145">
        <f>ROUND(I295*H295,2)</f>
        <v>0</v>
      </c>
      <c r="BL295" s="19" t="s">
        <v>316</v>
      </c>
      <c r="BM295" s="144" t="s">
        <v>5808</v>
      </c>
    </row>
    <row r="296" spans="2:65" s="12" customFormat="1">
      <c r="B296" s="152"/>
      <c r="D296" s="150" t="s">
        <v>226</v>
      </c>
      <c r="E296" s="153" t="s">
        <v>19</v>
      </c>
      <c r="F296" s="154" t="s">
        <v>5669</v>
      </c>
      <c r="H296" s="155">
        <v>1</v>
      </c>
      <c r="I296" s="156"/>
      <c r="L296" s="152"/>
      <c r="M296" s="157"/>
      <c r="T296" s="158"/>
      <c r="AT296" s="153" t="s">
        <v>226</v>
      </c>
      <c r="AU296" s="153" t="s">
        <v>79</v>
      </c>
      <c r="AV296" s="12" t="s">
        <v>79</v>
      </c>
      <c r="AW296" s="12" t="s">
        <v>31</v>
      </c>
      <c r="AX296" s="12" t="s">
        <v>77</v>
      </c>
      <c r="AY296" s="153" t="s">
        <v>212</v>
      </c>
    </row>
    <row r="297" spans="2:65" s="1" customFormat="1" ht="16.5" customHeight="1">
      <c r="B297" s="34"/>
      <c r="C297" s="133" t="s">
        <v>1339</v>
      </c>
      <c r="D297" s="133" t="s">
        <v>215</v>
      </c>
      <c r="E297" s="134" t="s">
        <v>5809</v>
      </c>
      <c r="F297" s="135" t="s">
        <v>5810</v>
      </c>
      <c r="G297" s="136" t="s">
        <v>624</v>
      </c>
      <c r="H297" s="137">
        <v>1</v>
      </c>
      <c r="I297" s="138"/>
      <c r="J297" s="139">
        <f>ROUND(I297*H297,2)</f>
        <v>0</v>
      </c>
      <c r="K297" s="135" t="s">
        <v>5488</v>
      </c>
      <c r="L297" s="34"/>
      <c r="M297" s="140" t="s">
        <v>19</v>
      </c>
      <c r="N297" s="141" t="s">
        <v>40</v>
      </c>
      <c r="P297" s="142">
        <f>O297*H297</f>
        <v>0</v>
      </c>
      <c r="Q297" s="142">
        <v>0</v>
      </c>
      <c r="R297" s="142">
        <f>Q297*H297</f>
        <v>0</v>
      </c>
      <c r="S297" s="142">
        <v>0</v>
      </c>
      <c r="T297" s="143">
        <f>S297*H297</f>
        <v>0</v>
      </c>
      <c r="AR297" s="144" t="s">
        <v>316</v>
      </c>
      <c r="AT297" s="144" t="s">
        <v>215</v>
      </c>
      <c r="AU297" s="144" t="s">
        <v>79</v>
      </c>
      <c r="AY297" s="19" t="s">
        <v>212</v>
      </c>
      <c r="BE297" s="145">
        <f>IF(N297="základní",J297,0)</f>
        <v>0</v>
      </c>
      <c r="BF297" s="145">
        <f>IF(N297="snížená",J297,0)</f>
        <v>0</v>
      </c>
      <c r="BG297" s="145">
        <f>IF(N297="zákl. přenesená",J297,0)</f>
        <v>0</v>
      </c>
      <c r="BH297" s="145">
        <f>IF(N297="sníž. přenesená",J297,0)</f>
        <v>0</v>
      </c>
      <c r="BI297" s="145">
        <f>IF(N297="nulová",J297,0)</f>
        <v>0</v>
      </c>
      <c r="BJ297" s="19" t="s">
        <v>77</v>
      </c>
      <c r="BK297" s="145">
        <f>ROUND(I297*H297,2)</f>
        <v>0</v>
      </c>
      <c r="BL297" s="19" t="s">
        <v>316</v>
      </c>
      <c r="BM297" s="144" t="s">
        <v>5811</v>
      </c>
    </row>
    <row r="298" spans="2:65" s="12" customFormat="1">
      <c r="B298" s="152"/>
      <c r="D298" s="150" t="s">
        <v>226</v>
      </c>
      <c r="E298" s="153" t="s">
        <v>19</v>
      </c>
      <c r="F298" s="154" t="s">
        <v>5754</v>
      </c>
      <c r="H298" s="155">
        <v>1</v>
      </c>
      <c r="I298" s="156"/>
      <c r="L298" s="152"/>
      <c r="M298" s="157"/>
      <c r="T298" s="158"/>
      <c r="AT298" s="153" t="s">
        <v>226</v>
      </c>
      <c r="AU298" s="153" t="s">
        <v>79</v>
      </c>
      <c r="AV298" s="12" t="s">
        <v>79</v>
      </c>
      <c r="AW298" s="12" t="s">
        <v>31</v>
      </c>
      <c r="AX298" s="12" t="s">
        <v>77</v>
      </c>
      <c r="AY298" s="153" t="s">
        <v>212</v>
      </c>
    </row>
    <row r="299" spans="2:65" s="1" customFormat="1" ht="16.5" customHeight="1">
      <c r="B299" s="34"/>
      <c r="C299" s="133" t="s">
        <v>1345</v>
      </c>
      <c r="D299" s="133" t="s">
        <v>215</v>
      </c>
      <c r="E299" s="134" t="s">
        <v>5812</v>
      </c>
      <c r="F299" s="135" t="s">
        <v>5813</v>
      </c>
      <c r="G299" s="136" t="s">
        <v>624</v>
      </c>
      <c r="H299" s="137">
        <v>1</v>
      </c>
      <c r="I299" s="138"/>
      <c r="J299" s="139">
        <f>ROUND(I299*H299,2)</f>
        <v>0</v>
      </c>
      <c r="K299" s="135" t="s">
        <v>5488</v>
      </c>
      <c r="L299" s="34"/>
      <c r="M299" s="140" t="s">
        <v>19</v>
      </c>
      <c r="N299" s="141" t="s">
        <v>40</v>
      </c>
      <c r="P299" s="142">
        <f>O299*H299</f>
        <v>0</v>
      </c>
      <c r="Q299" s="142">
        <v>0</v>
      </c>
      <c r="R299" s="142">
        <f>Q299*H299</f>
        <v>0</v>
      </c>
      <c r="S299" s="142">
        <v>0</v>
      </c>
      <c r="T299" s="143">
        <f>S299*H299</f>
        <v>0</v>
      </c>
      <c r="AR299" s="144" t="s">
        <v>316</v>
      </c>
      <c r="AT299" s="144" t="s">
        <v>215</v>
      </c>
      <c r="AU299" s="144" t="s">
        <v>79</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316</v>
      </c>
      <c r="BM299" s="144" t="s">
        <v>5814</v>
      </c>
    </row>
    <row r="300" spans="2:65" s="12" customFormat="1">
      <c r="B300" s="152"/>
      <c r="D300" s="150" t="s">
        <v>226</v>
      </c>
      <c r="E300" s="153" t="s">
        <v>19</v>
      </c>
      <c r="F300" s="154" t="s">
        <v>5754</v>
      </c>
      <c r="H300" s="155">
        <v>1</v>
      </c>
      <c r="I300" s="156"/>
      <c r="L300" s="152"/>
      <c r="M300" s="157"/>
      <c r="T300" s="158"/>
      <c r="AT300" s="153" t="s">
        <v>226</v>
      </c>
      <c r="AU300" s="153" t="s">
        <v>79</v>
      </c>
      <c r="AV300" s="12" t="s">
        <v>79</v>
      </c>
      <c r="AW300" s="12" t="s">
        <v>31</v>
      </c>
      <c r="AX300" s="12" t="s">
        <v>77</v>
      </c>
      <c r="AY300" s="153" t="s">
        <v>212</v>
      </c>
    </row>
    <row r="301" spans="2:65" s="1" customFormat="1" ht="16.5" customHeight="1">
      <c r="B301" s="34"/>
      <c r="C301" s="133" t="s">
        <v>1351</v>
      </c>
      <c r="D301" s="133" t="s">
        <v>215</v>
      </c>
      <c r="E301" s="134" t="s">
        <v>5815</v>
      </c>
      <c r="F301" s="135" t="s">
        <v>5816</v>
      </c>
      <c r="G301" s="136" t="s">
        <v>624</v>
      </c>
      <c r="H301" s="137">
        <v>1</v>
      </c>
      <c r="I301" s="138"/>
      <c r="J301" s="139">
        <f>ROUND(I301*H301,2)</f>
        <v>0</v>
      </c>
      <c r="K301" s="135" t="s">
        <v>5488</v>
      </c>
      <c r="L301" s="34"/>
      <c r="M301" s="140" t="s">
        <v>19</v>
      </c>
      <c r="N301" s="141" t="s">
        <v>40</v>
      </c>
      <c r="P301" s="142">
        <f>O301*H301</f>
        <v>0</v>
      </c>
      <c r="Q301" s="142">
        <v>0</v>
      </c>
      <c r="R301" s="142">
        <f>Q301*H301</f>
        <v>0</v>
      </c>
      <c r="S301" s="142">
        <v>0</v>
      </c>
      <c r="T301" s="143">
        <f>S301*H301</f>
        <v>0</v>
      </c>
      <c r="AR301" s="144" t="s">
        <v>316</v>
      </c>
      <c r="AT301" s="144" t="s">
        <v>215</v>
      </c>
      <c r="AU301" s="144" t="s">
        <v>79</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316</v>
      </c>
      <c r="BM301" s="144" t="s">
        <v>5817</v>
      </c>
    </row>
    <row r="302" spans="2:65" s="12" customFormat="1">
      <c r="B302" s="152"/>
      <c r="D302" s="150" t="s">
        <v>226</v>
      </c>
      <c r="E302" s="153" t="s">
        <v>19</v>
      </c>
      <c r="F302" s="154" t="s">
        <v>5754</v>
      </c>
      <c r="H302" s="155">
        <v>1</v>
      </c>
      <c r="I302" s="156"/>
      <c r="L302" s="152"/>
      <c r="M302" s="157"/>
      <c r="T302" s="158"/>
      <c r="AT302" s="153" t="s">
        <v>226</v>
      </c>
      <c r="AU302" s="153" t="s">
        <v>79</v>
      </c>
      <c r="AV302" s="12" t="s">
        <v>79</v>
      </c>
      <c r="AW302" s="12" t="s">
        <v>31</v>
      </c>
      <c r="AX302" s="12" t="s">
        <v>77</v>
      </c>
      <c r="AY302" s="153" t="s">
        <v>212</v>
      </c>
    </row>
    <row r="303" spans="2:65" s="1" customFormat="1" ht="16.5" customHeight="1">
      <c r="B303" s="34"/>
      <c r="C303" s="133" t="s">
        <v>1357</v>
      </c>
      <c r="D303" s="133" t="s">
        <v>215</v>
      </c>
      <c r="E303" s="134" t="s">
        <v>5818</v>
      </c>
      <c r="F303" s="135" t="s">
        <v>5819</v>
      </c>
      <c r="G303" s="136" t="s">
        <v>624</v>
      </c>
      <c r="H303" s="137">
        <v>1</v>
      </c>
      <c r="I303" s="138"/>
      <c r="J303" s="139">
        <f>ROUND(I303*H303,2)</f>
        <v>0</v>
      </c>
      <c r="K303" s="135" t="s">
        <v>5488</v>
      </c>
      <c r="L303" s="34"/>
      <c r="M303" s="140" t="s">
        <v>19</v>
      </c>
      <c r="N303" s="141" t="s">
        <v>40</v>
      </c>
      <c r="P303" s="142">
        <f>O303*H303</f>
        <v>0</v>
      </c>
      <c r="Q303" s="142">
        <v>0</v>
      </c>
      <c r="R303" s="142">
        <f>Q303*H303</f>
        <v>0</v>
      </c>
      <c r="S303" s="142">
        <v>0</v>
      </c>
      <c r="T303" s="143">
        <f>S303*H303</f>
        <v>0</v>
      </c>
      <c r="AR303" s="144" t="s">
        <v>316</v>
      </c>
      <c r="AT303" s="144" t="s">
        <v>215</v>
      </c>
      <c r="AU303" s="144" t="s">
        <v>79</v>
      </c>
      <c r="AY303" s="19" t="s">
        <v>212</v>
      </c>
      <c r="BE303" s="145">
        <f>IF(N303="základní",J303,0)</f>
        <v>0</v>
      </c>
      <c r="BF303" s="145">
        <f>IF(N303="snížená",J303,0)</f>
        <v>0</v>
      </c>
      <c r="BG303" s="145">
        <f>IF(N303="zákl. přenesená",J303,0)</f>
        <v>0</v>
      </c>
      <c r="BH303" s="145">
        <f>IF(N303="sníž. přenesená",J303,0)</f>
        <v>0</v>
      </c>
      <c r="BI303" s="145">
        <f>IF(N303="nulová",J303,0)</f>
        <v>0</v>
      </c>
      <c r="BJ303" s="19" t="s">
        <v>77</v>
      </c>
      <c r="BK303" s="145">
        <f>ROUND(I303*H303,2)</f>
        <v>0</v>
      </c>
      <c r="BL303" s="19" t="s">
        <v>316</v>
      </c>
      <c r="BM303" s="144" t="s">
        <v>5820</v>
      </c>
    </row>
    <row r="304" spans="2:65" s="12" customFormat="1">
      <c r="B304" s="152"/>
      <c r="D304" s="150" t="s">
        <v>226</v>
      </c>
      <c r="E304" s="153" t="s">
        <v>19</v>
      </c>
      <c r="F304" s="154" t="s">
        <v>5754</v>
      </c>
      <c r="H304" s="155">
        <v>1</v>
      </c>
      <c r="I304" s="156"/>
      <c r="L304" s="152"/>
      <c r="M304" s="157"/>
      <c r="T304" s="158"/>
      <c r="AT304" s="153" t="s">
        <v>226</v>
      </c>
      <c r="AU304" s="153" t="s">
        <v>79</v>
      </c>
      <c r="AV304" s="12" t="s">
        <v>79</v>
      </c>
      <c r="AW304" s="12" t="s">
        <v>31</v>
      </c>
      <c r="AX304" s="12" t="s">
        <v>77</v>
      </c>
      <c r="AY304" s="153" t="s">
        <v>212</v>
      </c>
    </row>
    <row r="305" spans="2:65" s="1" customFormat="1" ht="16.5" customHeight="1">
      <c r="B305" s="34"/>
      <c r="C305" s="133" t="s">
        <v>1363</v>
      </c>
      <c r="D305" s="133" t="s">
        <v>215</v>
      </c>
      <c r="E305" s="134" t="s">
        <v>5821</v>
      </c>
      <c r="F305" s="135" t="s">
        <v>5822</v>
      </c>
      <c r="G305" s="136" t="s">
        <v>624</v>
      </c>
      <c r="H305" s="137">
        <v>1</v>
      </c>
      <c r="I305" s="138"/>
      <c r="J305" s="139">
        <f>ROUND(I305*H305,2)</f>
        <v>0</v>
      </c>
      <c r="K305" s="135" t="s">
        <v>5488</v>
      </c>
      <c r="L305" s="34"/>
      <c r="M305" s="140" t="s">
        <v>19</v>
      </c>
      <c r="N305" s="141" t="s">
        <v>40</v>
      </c>
      <c r="P305" s="142">
        <f>O305*H305</f>
        <v>0</v>
      </c>
      <c r="Q305" s="142">
        <v>0</v>
      </c>
      <c r="R305" s="142">
        <f>Q305*H305</f>
        <v>0</v>
      </c>
      <c r="S305" s="142">
        <v>0</v>
      </c>
      <c r="T305" s="143">
        <f>S305*H305</f>
        <v>0</v>
      </c>
      <c r="AR305" s="144" t="s">
        <v>316</v>
      </c>
      <c r="AT305" s="144" t="s">
        <v>215</v>
      </c>
      <c r="AU305" s="144" t="s">
        <v>79</v>
      </c>
      <c r="AY305" s="19" t="s">
        <v>212</v>
      </c>
      <c r="BE305" s="145">
        <f>IF(N305="základní",J305,0)</f>
        <v>0</v>
      </c>
      <c r="BF305" s="145">
        <f>IF(N305="snížená",J305,0)</f>
        <v>0</v>
      </c>
      <c r="BG305" s="145">
        <f>IF(N305="zákl. přenesená",J305,0)</f>
        <v>0</v>
      </c>
      <c r="BH305" s="145">
        <f>IF(N305="sníž. přenesená",J305,0)</f>
        <v>0</v>
      </c>
      <c r="BI305" s="145">
        <f>IF(N305="nulová",J305,0)</f>
        <v>0</v>
      </c>
      <c r="BJ305" s="19" t="s">
        <v>77</v>
      </c>
      <c r="BK305" s="145">
        <f>ROUND(I305*H305,2)</f>
        <v>0</v>
      </c>
      <c r="BL305" s="19" t="s">
        <v>316</v>
      </c>
      <c r="BM305" s="144" t="s">
        <v>5823</v>
      </c>
    </row>
    <row r="306" spans="2:65" s="12" customFormat="1">
      <c r="B306" s="152"/>
      <c r="D306" s="150" t="s">
        <v>226</v>
      </c>
      <c r="E306" s="153" t="s">
        <v>19</v>
      </c>
      <c r="F306" s="154" t="s">
        <v>5754</v>
      </c>
      <c r="H306" s="155">
        <v>1</v>
      </c>
      <c r="I306" s="156"/>
      <c r="L306" s="152"/>
      <c r="M306" s="157"/>
      <c r="T306" s="158"/>
      <c r="AT306" s="153" t="s">
        <v>226</v>
      </c>
      <c r="AU306" s="153" t="s">
        <v>79</v>
      </c>
      <c r="AV306" s="12" t="s">
        <v>79</v>
      </c>
      <c r="AW306" s="12" t="s">
        <v>31</v>
      </c>
      <c r="AX306" s="12" t="s">
        <v>77</v>
      </c>
      <c r="AY306" s="153" t="s">
        <v>212</v>
      </c>
    </row>
    <row r="307" spans="2:65" s="1" customFormat="1" ht="16.5" customHeight="1">
      <c r="B307" s="34"/>
      <c r="C307" s="133" t="s">
        <v>1373</v>
      </c>
      <c r="D307" s="133" t="s">
        <v>215</v>
      </c>
      <c r="E307" s="134" t="s">
        <v>5824</v>
      </c>
      <c r="F307" s="135" t="s">
        <v>5825</v>
      </c>
      <c r="G307" s="136" t="s">
        <v>624</v>
      </c>
      <c r="H307" s="137">
        <v>1</v>
      </c>
      <c r="I307" s="138"/>
      <c r="J307" s="139">
        <f>ROUND(I307*H307,2)</f>
        <v>0</v>
      </c>
      <c r="K307" s="135" t="s">
        <v>5488</v>
      </c>
      <c r="L307" s="34"/>
      <c r="M307" s="140" t="s">
        <v>19</v>
      </c>
      <c r="N307" s="141" t="s">
        <v>40</v>
      </c>
      <c r="P307" s="142">
        <f>O307*H307</f>
        <v>0</v>
      </c>
      <c r="Q307" s="142">
        <v>0</v>
      </c>
      <c r="R307" s="142">
        <f>Q307*H307</f>
        <v>0</v>
      </c>
      <c r="S307" s="142">
        <v>0</v>
      </c>
      <c r="T307" s="143">
        <f>S307*H307</f>
        <v>0</v>
      </c>
      <c r="AR307" s="144" t="s">
        <v>316</v>
      </c>
      <c r="AT307" s="144" t="s">
        <v>215</v>
      </c>
      <c r="AU307" s="144" t="s">
        <v>79</v>
      </c>
      <c r="AY307" s="19" t="s">
        <v>212</v>
      </c>
      <c r="BE307" s="145">
        <f>IF(N307="základní",J307,0)</f>
        <v>0</v>
      </c>
      <c r="BF307" s="145">
        <f>IF(N307="snížená",J307,0)</f>
        <v>0</v>
      </c>
      <c r="BG307" s="145">
        <f>IF(N307="zákl. přenesená",J307,0)</f>
        <v>0</v>
      </c>
      <c r="BH307" s="145">
        <f>IF(N307="sníž. přenesená",J307,0)</f>
        <v>0</v>
      </c>
      <c r="BI307" s="145">
        <f>IF(N307="nulová",J307,0)</f>
        <v>0</v>
      </c>
      <c r="BJ307" s="19" t="s">
        <v>77</v>
      </c>
      <c r="BK307" s="145">
        <f>ROUND(I307*H307,2)</f>
        <v>0</v>
      </c>
      <c r="BL307" s="19" t="s">
        <v>316</v>
      </c>
      <c r="BM307" s="144" t="s">
        <v>5826</v>
      </c>
    </row>
    <row r="308" spans="2:65" s="12" customFormat="1">
      <c r="B308" s="152"/>
      <c r="D308" s="150" t="s">
        <v>226</v>
      </c>
      <c r="E308" s="153" t="s">
        <v>19</v>
      </c>
      <c r="F308" s="154" t="s">
        <v>5754</v>
      </c>
      <c r="H308" s="155">
        <v>1</v>
      </c>
      <c r="I308" s="156"/>
      <c r="L308" s="152"/>
      <c r="M308" s="157"/>
      <c r="T308" s="158"/>
      <c r="AT308" s="153" t="s">
        <v>226</v>
      </c>
      <c r="AU308" s="153" t="s">
        <v>79</v>
      </c>
      <c r="AV308" s="12" t="s">
        <v>79</v>
      </c>
      <c r="AW308" s="12" t="s">
        <v>31</v>
      </c>
      <c r="AX308" s="12" t="s">
        <v>77</v>
      </c>
      <c r="AY308" s="153" t="s">
        <v>212</v>
      </c>
    </row>
    <row r="309" spans="2:65" s="1" customFormat="1" ht="16.5" customHeight="1">
      <c r="B309" s="34"/>
      <c r="C309" s="133" t="s">
        <v>1383</v>
      </c>
      <c r="D309" s="133" t="s">
        <v>215</v>
      </c>
      <c r="E309" s="134" t="s">
        <v>5827</v>
      </c>
      <c r="F309" s="135" t="s">
        <v>5828</v>
      </c>
      <c r="G309" s="136" t="s">
        <v>624</v>
      </c>
      <c r="H309" s="137">
        <v>1</v>
      </c>
      <c r="I309" s="138"/>
      <c r="J309" s="139">
        <f>ROUND(I309*H309,2)</f>
        <v>0</v>
      </c>
      <c r="K309" s="135" t="s">
        <v>5488</v>
      </c>
      <c r="L309" s="34"/>
      <c r="M309" s="140" t="s">
        <v>19</v>
      </c>
      <c r="N309" s="141" t="s">
        <v>40</v>
      </c>
      <c r="P309" s="142">
        <f>O309*H309</f>
        <v>0</v>
      </c>
      <c r="Q309" s="142">
        <v>0</v>
      </c>
      <c r="R309" s="142">
        <f>Q309*H309</f>
        <v>0</v>
      </c>
      <c r="S309" s="142">
        <v>0</v>
      </c>
      <c r="T309" s="143">
        <f>S309*H309</f>
        <v>0</v>
      </c>
      <c r="AR309" s="144" t="s">
        <v>316</v>
      </c>
      <c r="AT309" s="144" t="s">
        <v>215</v>
      </c>
      <c r="AU309" s="144" t="s">
        <v>79</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5829</v>
      </c>
    </row>
    <row r="310" spans="2:65" s="12" customFormat="1">
      <c r="B310" s="152"/>
      <c r="D310" s="150" t="s">
        <v>226</v>
      </c>
      <c r="E310" s="153" t="s">
        <v>19</v>
      </c>
      <c r="F310" s="154" t="s">
        <v>5754</v>
      </c>
      <c r="H310" s="155">
        <v>1</v>
      </c>
      <c r="I310" s="156"/>
      <c r="L310" s="152"/>
      <c r="M310" s="157"/>
      <c r="T310" s="158"/>
      <c r="AT310" s="153" t="s">
        <v>226</v>
      </c>
      <c r="AU310" s="153" t="s">
        <v>79</v>
      </c>
      <c r="AV310" s="12" t="s">
        <v>79</v>
      </c>
      <c r="AW310" s="12" t="s">
        <v>31</v>
      </c>
      <c r="AX310" s="12" t="s">
        <v>77</v>
      </c>
      <c r="AY310" s="153" t="s">
        <v>212</v>
      </c>
    </row>
    <row r="311" spans="2:65" s="1" customFormat="1" ht="21.75" customHeight="1">
      <c r="B311" s="34"/>
      <c r="C311" s="133" t="s">
        <v>1391</v>
      </c>
      <c r="D311" s="133" t="s">
        <v>215</v>
      </c>
      <c r="E311" s="134" t="s">
        <v>5830</v>
      </c>
      <c r="F311" s="135" t="s">
        <v>5831</v>
      </c>
      <c r="G311" s="136" t="s">
        <v>624</v>
      </c>
      <c r="H311" s="137">
        <v>1</v>
      </c>
      <c r="I311" s="138"/>
      <c r="J311" s="139">
        <f>ROUND(I311*H311,2)</f>
        <v>0</v>
      </c>
      <c r="K311" s="135" t="s">
        <v>5488</v>
      </c>
      <c r="L311" s="34"/>
      <c r="M311" s="140" t="s">
        <v>19</v>
      </c>
      <c r="N311" s="141" t="s">
        <v>40</v>
      </c>
      <c r="P311" s="142">
        <f>O311*H311</f>
        <v>0</v>
      </c>
      <c r="Q311" s="142">
        <v>0</v>
      </c>
      <c r="R311" s="142">
        <f>Q311*H311</f>
        <v>0</v>
      </c>
      <c r="S311" s="142">
        <v>0</v>
      </c>
      <c r="T311" s="143">
        <f>S311*H311</f>
        <v>0</v>
      </c>
      <c r="AR311" s="144" t="s">
        <v>316</v>
      </c>
      <c r="AT311" s="144" t="s">
        <v>215</v>
      </c>
      <c r="AU311" s="144" t="s">
        <v>79</v>
      </c>
      <c r="AY311" s="19" t="s">
        <v>212</v>
      </c>
      <c r="BE311" s="145">
        <f>IF(N311="základní",J311,0)</f>
        <v>0</v>
      </c>
      <c r="BF311" s="145">
        <f>IF(N311="snížená",J311,0)</f>
        <v>0</v>
      </c>
      <c r="BG311" s="145">
        <f>IF(N311="zákl. přenesená",J311,0)</f>
        <v>0</v>
      </c>
      <c r="BH311" s="145">
        <f>IF(N311="sníž. přenesená",J311,0)</f>
        <v>0</v>
      </c>
      <c r="BI311" s="145">
        <f>IF(N311="nulová",J311,0)</f>
        <v>0</v>
      </c>
      <c r="BJ311" s="19" t="s">
        <v>77</v>
      </c>
      <c r="BK311" s="145">
        <f>ROUND(I311*H311,2)</f>
        <v>0</v>
      </c>
      <c r="BL311" s="19" t="s">
        <v>316</v>
      </c>
      <c r="BM311" s="144" t="s">
        <v>5832</v>
      </c>
    </row>
    <row r="312" spans="2:65" s="12" customFormat="1">
      <c r="B312" s="152"/>
      <c r="D312" s="150" t="s">
        <v>226</v>
      </c>
      <c r="E312" s="153" t="s">
        <v>19</v>
      </c>
      <c r="F312" s="154" t="s">
        <v>5754</v>
      </c>
      <c r="H312" s="155">
        <v>1</v>
      </c>
      <c r="I312" s="156"/>
      <c r="L312" s="152"/>
      <c r="M312" s="157"/>
      <c r="T312" s="158"/>
      <c r="AT312" s="153" t="s">
        <v>226</v>
      </c>
      <c r="AU312" s="153" t="s">
        <v>79</v>
      </c>
      <c r="AV312" s="12" t="s">
        <v>79</v>
      </c>
      <c r="AW312" s="12" t="s">
        <v>31</v>
      </c>
      <c r="AX312" s="12" t="s">
        <v>77</v>
      </c>
      <c r="AY312" s="153" t="s">
        <v>212</v>
      </c>
    </row>
    <row r="313" spans="2:65" s="1" customFormat="1" ht="16.5" customHeight="1">
      <c r="B313" s="34"/>
      <c r="C313" s="133" t="s">
        <v>1401</v>
      </c>
      <c r="D313" s="133" t="s">
        <v>215</v>
      </c>
      <c r="E313" s="134" t="s">
        <v>5833</v>
      </c>
      <c r="F313" s="135" t="s">
        <v>5834</v>
      </c>
      <c r="G313" s="136" t="s">
        <v>624</v>
      </c>
      <c r="H313" s="137">
        <v>1</v>
      </c>
      <c r="I313" s="138"/>
      <c r="J313" s="139">
        <f>ROUND(I313*H313,2)</f>
        <v>0</v>
      </c>
      <c r="K313" s="135" t="s">
        <v>5488</v>
      </c>
      <c r="L313" s="34"/>
      <c r="M313" s="140" t="s">
        <v>19</v>
      </c>
      <c r="N313" s="141" t="s">
        <v>40</v>
      </c>
      <c r="P313" s="142">
        <f>O313*H313</f>
        <v>0</v>
      </c>
      <c r="Q313" s="142">
        <v>0</v>
      </c>
      <c r="R313" s="142">
        <f>Q313*H313</f>
        <v>0</v>
      </c>
      <c r="S313" s="142">
        <v>0</v>
      </c>
      <c r="T313" s="143">
        <f>S313*H313</f>
        <v>0</v>
      </c>
      <c r="AR313" s="144" t="s">
        <v>316</v>
      </c>
      <c r="AT313" s="144" t="s">
        <v>215</v>
      </c>
      <c r="AU313" s="144" t="s">
        <v>79</v>
      </c>
      <c r="AY313" s="19" t="s">
        <v>212</v>
      </c>
      <c r="BE313" s="145">
        <f>IF(N313="základní",J313,0)</f>
        <v>0</v>
      </c>
      <c r="BF313" s="145">
        <f>IF(N313="snížená",J313,0)</f>
        <v>0</v>
      </c>
      <c r="BG313" s="145">
        <f>IF(N313="zákl. přenesená",J313,0)</f>
        <v>0</v>
      </c>
      <c r="BH313" s="145">
        <f>IF(N313="sníž. přenesená",J313,0)</f>
        <v>0</v>
      </c>
      <c r="BI313" s="145">
        <f>IF(N313="nulová",J313,0)</f>
        <v>0</v>
      </c>
      <c r="BJ313" s="19" t="s">
        <v>77</v>
      </c>
      <c r="BK313" s="145">
        <f>ROUND(I313*H313,2)</f>
        <v>0</v>
      </c>
      <c r="BL313" s="19" t="s">
        <v>316</v>
      </c>
      <c r="BM313" s="144" t="s">
        <v>5835</v>
      </c>
    </row>
    <row r="314" spans="2:65" s="12" customFormat="1">
      <c r="B314" s="152"/>
      <c r="D314" s="150" t="s">
        <v>226</v>
      </c>
      <c r="E314" s="153" t="s">
        <v>19</v>
      </c>
      <c r="F314" s="154" t="s">
        <v>5836</v>
      </c>
      <c r="H314" s="155">
        <v>1</v>
      </c>
      <c r="I314" s="156"/>
      <c r="L314" s="152"/>
      <c r="M314" s="157"/>
      <c r="T314" s="158"/>
      <c r="AT314" s="153" t="s">
        <v>226</v>
      </c>
      <c r="AU314" s="153" t="s">
        <v>79</v>
      </c>
      <c r="AV314" s="12" t="s">
        <v>79</v>
      </c>
      <c r="AW314" s="12" t="s">
        <v>31</v>
      </c>
      <c r="AX314" s="12" t="s">
        <v>77</v>
      </c>
      <c r="AY314" s="153" t="s">
        <v>212</v>
      </c>
    </row>
    <row r="315" spans="2:65" s="1" customFormat="1" ht="16.5" customHeight="1">
      <c r="B315" s="34"/>
      <c r="C315" s="133" t="s">
        <v>1410</v>
      </c>
      <c r="D315" s="133" t="s">
        <v>215</v>
      </c>
      <c r="E315" s="134" t="s">
        <v>5837</v>
      </c>
      <c r="F315" s="135" t="s">
        <v>5838</v>
      </c>
      <c r="G315" s="136" t="s">
        <v>624</v>
      </c>
      <c r="H315" s="137">
        <v>1</v>
      </c>
      <c r="I315" s="138"/>
      <c r="J315" s="139">
        <f>ROUND(I315*H315,2)</f>
        <v>0</v>
      </c>
      <c r="K315" s="135" t="s">
        <v>5488</v>
      </c>
      <c r="L315" s="34"/>
      <c r="M315" s="140" t="s">
        <v>19</v>
      </c>
      <c r="N315" s="141" t="s">
        <v>40</v>
      </c>
      <c r="P315" s="142">
        <f>O315*H315</f>
        <v>0</v>
      </c>
      <c r="Q315" s="142">
        <v>0</v>
      </c>
      <c r="R315" s="142">
        <f>Q315*H315</f>
        <v>0</v>
      </c>
      <c r="S315" s="142">
        <v>0</v>
      </c>
      <c r="T315" s="143">
        <f>S315*H315</f>
        <v>0</v>
      </c>
      <c r="AR315" s="144" t="s">
        <v>316</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316</v>
      </c>
      <c r="BM315" s="144" t="s">
        <v>5839</v>
      </c>
    </row>
    <row r="316" spans="2:65" s="12" customFormat="1">
      <c r="B316" s="152"/>
      <c r="D316" s="150" t="s">
        <v>226</v>
      </c>
      <c r="E316" s="153" t="s">
        <v>19</v>
      </c>
      <c r="F316" s="154" t="s">
        <v>5836</v>
      </c>
      <c r="H316" s="155">
        <v>1</v>
      </c>
      <c r="I316" s="156"/>
      <c r="L316" s="152"/>
      <c r="M316" s="157"/>
      <c r="T316" s="158"/>
      <c r="AT316" s="153" t="s">
        <v>226</v>
      </c>
      <c r="AU316" s="153" t="s">
        <v>79</v>
      </c>
      <c r="AV316" s="12" t="s">
        <v>79</v>
      </c>
      <c r="AW316" s="12" t="s">
        <v>31</v>
      </c>
      <c r="AX316" s="12" t="s">
        <v>77</v>
      </c>
      <c r="AY316" s="153" t="s">
        <v>212</v>
      </c>
    </row>
    <row r="317" spans="2:65" s="1" customFormat="1" ht="16.5" customHeight="1">
      <c r="B317" s="34"/>
      <c r="C317" s="133" t="s">
        <v>1418</v>
      </c>
      <c r="D317" s="133" t="s">
        <v>215</v>
      </c>
      <c r="E317" s="134" t="s">
        <v>5840</v>
      </c>
      <c r="F317" s="135" t="s">
        <v>5841</v>
      </c>
      <c r="G317" s="136" t="s">
        <v>624</v>
      </c>
      <c r="H317" s="137">
        <v>1</v>
      </c>
      <c r="I317" s="138"/>
      <c r="J317" s="139">
        <f>ROUND(I317*H317,2)</f>
        <v>0</v>
      </c>
      <c r="K317" s="135" t="s">
        <v>5488</v>
      </c>
      <c r="L317" s="34"/>
      <c r="M317" s="140" t="s">
        <v>19</v>
      </c>
      <c r="N317" s="141" t="s">
        <v>40</v>
      </c>
      <c r="P317" s="142">
        <f>O317*H317</f>
        <v>0</v>
      </c>
      <c r="Q317" s="142">
        <v>0</v>
      </c>
      <c r="R317" s="142">
        <f>Q317*H317</f>
        <v>0</v>
      </c>
      <c r="S317" s="142">
        <v>0</v>
      </c>
      <c r="T317" s="143">
        <f>S317*H317</f>
        <v>0</v>
      </c>
      <c r="AR317" s="144" t="s">
        <v>316</v>
      </c>
      <c r="AT317" s="144" t="s">
        <v>215</v>
      </c>
      <c r="AU317" s="144" t="s">
        <v>79</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316</v>
      </c>
      <c r="BM317" s="144" t="s">
        <v>5842</v>
      </c>
    </row>
    <row r="318" spans="2:65" s="12" customFormat="1">
      <c r="B318" s="152"/>
      <c r="D318" s="150" t="s">
        <v>226</v>
      </c>
      <c r="E318" s="153" t="s">
        <v>19</v>
      </c>
      <c r="F318" s="154" t="s">
        <v>5836</v>
      </c>
      <c r="H318" s="155">
        <v>1</v>
      </c>
      <c r="I318" s="156"/>
      <c r="L318" s="152"/>
      <c r="M318" s="157"/>
      <c r="T318" s="158"/>
      <c r="AT318" s="153" t="s">
        <v>226</v>
      </c>
      <c r="AU318" s="153" t="s">
        <v>79</v>
      </c>
      <c r="AV318" s="12" t="s">
        <v>79</v>
      </c>
      <c r="AW318" s="12" t="s">
        <v>31</v>
      </c>
      <c r="AX318" s="12" t="s">
        <v>77</v>
      </c>
      <c r="AY318" s="153" t="s">
        <v>212</v>
      </c>
    </row>
    <row r="319" spans="2:65" s="1" customFormat="1" ht="16.5" customHeight="1">
      <c r="B319" s="34"/>
      <c r="C319" s="133" t="s">
        <v>1424</v>
      </c>
      <c r="D319" s="133" t="s">
        <v>215</v>
      </c>
      <c r="E319" s="134" t="s">
        <v>5843</v>
      </c>
      <c r="F319" s="135" t="s">
        <v>5844</v>
      </c>
      <c r="G319" s="136" t="s">
        <v>624</v>
      </c>
      <c r="H319" s="137">
        <v>1</v>
      </c>
      <c r="I319" s="138"/>
      <c r="J319" s="139">
        <f>ROUND(I319*H319,2)</f>
        <v>0</v>
      </c>
      <c r="K319" s="135" t="s">
        <v>5488</v>
      </c>
      <c r="L319" s="34"/>
      <c r="M319" s="140" t="s">
        <v>19</v>
      </c>
      <c r="N319" s="141" t="s">
        <v>40</v>
      </c>
      <c r="P319" s="142">
        <f>O319*H319</f>
        <v>0</v>
      </c>
      <c r="Q319" s="142">
        <v>0</v>
      </c>
      <c r="R319" s="142">
        <f>Q319*H319</f>
        <v>0</v>
      </c>
      <c r="S319" s="142">
        <v>0</v>
      </c>
      <c r="T319" s="143">
        <f>S319*H319</f>
        <v>0</v>
      </c>
      <c r="AR319" s="144" t="s">
        <v>316</v>
      </c>
      <c r="AT319" s="144" t="s">
        <v>215</v>
      </c>
      <c r="AU319" s="144" t="s">
        <v>79</v>
      </c>
      <c r="AY319" s="19" t="s">
        <v>212</v>
      </c>
      <c r="BE319" s="145">
        <f>IF(N319="základní",J319,0)</f>
        <v>0</v>
      </c>
      <c r="BF319" s="145">
        <f>IF(N319="snížená",J319,0)</f>
        <v>0</v>
      </c>
      <c r="BG319" s="145">
        <f>IF(N319="zákl. přenesená",J319,0)</f>
        <v>0</v>
      </c>
      <c r="BH319" s="145">
        <f>IF(N319="sníž. přenesená",J319,0)</f>
        <v>0</v>
      </c>
      <c r="BI319" s="145">
        <f>IF(N319="nulová",J319,0)</f>
        <v>0</v>
      </c>
      <c r="BJ319" s="19" t="s">
        <v>77</v>
      </c>
      <c r="BK319" s="145">
        <f>ROUND(I319*H319,2)</f>
        <v>0</v>
      </c>
      <c r="BL319" s="19" t="s">
        <v>316</v>
      </c>
      <c r="BM319" s="144" t="s">
        <v>5845</v>
      </c>
    </row>
    <row r="320" spans="2:65" s="12" customFormat="1">
      <c r="B320" s="152"/>
      <c r="D320" s="150" t="s">
        <v>226</v>
      </c>
      <c r="E320" s="153" t="s">
        <v>19</v>
      </c>
      <c r="F320" s="154" t="s">
        <v>5836</v>
      </c>
      <c r="H320" s="155">
        <v>1</v>
      </c>
      <c r="I320" s="156"/>
      <c r="L320" s="152"/>
      <c r="M320" s="157"/>
      <c r="T320" s="158"/>
      <c r="AT320" s="153" t="s">
        <v>226</v>
      </c>
      <c r="AU320" s="153" t="s">
        <v>79</v>
      </c>
      <c r="AV320" s="12" t="s">
        <v>79</v>
      </c>
      <c r="AW320" s="12" t="s">
        <v>31</v>
      </c>
      <c r="AX320" s="12" t="s">
        <v>77</v>
      </c>
      <c r="AY320" s="153" t="s">
        <v>212</v>
      </c>
    </row>
    <row r="321" spans="2:65" s="1" customFormat="1" ht="16.5" customHeight="1">
      <c r="B321" s="34"/>
      <c r="C321" s="133" t="s">
        <v>1430</v>
      </c>
      <c r="D321" s="133" t="s">
        <v>215</v>
      </c>
      <c r="E321" s="134" t="s">
        <v>5846</v>
      </c>
      <c r="F321" s="135" t="s">
        <v>5847</v>
      </c>
      <c r="G321" s="136" t="s">
        <v>624</v>
      </c>
      <c r="H321" s="137">
        <v>1</v>
      </c>
      <c r="I321" s="138"/>
      <c r="J321" s="139">
        <f>ROUND(I321*H321,2)</f>
        <v>0</v>
      </c>
      <c r="K321" s="135" t="s">
        <v>5488</v>
      </c>
      <c r="L321" s="34"/>
      <c r="M321" s="140" t="s">
        <v>19</v>
      </c>
      <c r="N321" s="141" t="s">
        <v>40</v>
      </c>
      <c r="P321" s="142">
        <f>O321*H321</f>
        <v>0</v>
      </c>
      <c r="Q321" s="142">
        <v>0</v>
      </c>
      <c r="R321" s="142">
        <f>Q321*H321</f>
        <v>0</v>
      </c>
      <c r="S321" s="142">
        <v>0</v>
      </c>
      <c r="T321" s="143">
        <f>S321*H321</f>
        <v>0</v>
      </c>
      <c r="AR321" s="144" t="s">
        <v>316</v>
      </c>
      <c r="AT321" s="144" t="s">
        <v>215</v>
      </c>
      <c r="AU321" s="144" t="s">
        <v>79</v>
      </c>
      <c r="AY321" s="19" t="s">
        <v>212</v>
      </c>
      <c r="BE321" s="145">
        <f>IF(N321="základní",J321,0)</f>
        <v>0</v>
      </c>
      <c r="BF321" s="145">
        <f>IF(N321="snížená",J321,0)</f>
        <v>0</v>
      </c>
      <c r="BG321" s="145">
        <f>IF(N321="zákl. přenesená",J321,0)</f>
        <v>0</v>
      </c>
      <c r="BH321" s="145">
        <f>IF(N321="sníž. přenesená",J321,0)</f>
        <v>0</v>
      </c>
      <c r="BI321" s="145">
        <f>IF(N321="nulová",J321,0)</f>
        <v>0</v>
      </c>
      <c r="BJ321" s="19" t="s">
        <v>77</v>
      </c>
      <c r="BK321" s="145">
        <f>ROUND(I321*H321,2)</f>
        <v>0</v>
      </c>
      <c r="BL321" s="19" t="s">
        <v>316</v>
      </c>
      <c r="BM321" s="144" t="s">
        <v>5848</v>
      </c>
    </row>
    <row r="322" spans="2:65" s="12" customFormat="1">
      <c r="B322" s="152"/>
      <c r="D322" s="150" t="s">
        <v>226</v>
      </c>
      <c r="E322" s="153" t="s">
        <v>19</v>
      </c>
      <c r="F322" s="154" t="s">
        <v>5836</v>
      </c>
      <c r="H322" s="155">
        <v>1</v>
      </c>
      <c r="I322" s="156"/>
      <c r="L322" s="152"/>
      <c r="M322" s="157"/>
      <c r="T322" s="158"/>
      <c r="AT322" s="153" t="s">
        <v>226</v>
      </c>
      <c r="AU322" s="153" t="s">
        <v>79</v>
      </c>
      <c r="AV322" s="12" t="s">
        <v>79</v>
      </c>
      <c r="AW322" s="12" t="s">
        <v>31</v>
      </c>
      <c r="AX322" s="12" t="s">
        <v>77</v>
      </c>
      <c r="AY322" s="153" t="s">
        <v>212</v>
      </c>
    </row>
    <row r="323" spans="2:65" s="1" customFormat="1" ht="16.5" customHeight="1">
      <c r="B323" s="34"/>
      <c r="C323" s="133" t="s">
        <v>1440</v>
      </c>
      <c r="D323" s="133" t="s">
        <v>215</v>
      </c>
      <c r="E323" s="134" t="s">
        <v>5849</v>
      </c>
      <c r="F323" s="135" t="s">
        <v>5850</v>
      </c>
      <c r="G323" s="136" t="s">
        <v>624</v>
      </c>
      <c r="H323" s="137">
        <v>1</v>
      </c>
      <c r="I323" s="138"/>
      <c r="J323" s="139">
        <f>ROUND(I323*H323,2)</f>
        <v>0</v>
      </c>
      <c r="K323" s="135" t="s">
        <v>5488</v>
      </c>
      <c r="L323" s="34"/>
      <c r="M323" s="140" t="s">
        <v>19</v>
      </c>
      <c r="N323" s="141" t="s">
        <v>40</v>
      </c>
      <c r="P323" s="142">
        <f>O323*H323</f>
        <v>0</v>
      </c>
      <c r="Q323" s="142">
        <v>0</v>
      </c>
      <c r="R323" s="142">
        <f>Q323*H323</f>
        <v>0</v>
      </c>
      <c r="S323" s="142">
        <v>0</v>
      </c>
      <c r="T323" s="143">
        <f>S323*H323</f>
        <v>0</v>
      </c>
      <c r="AR323" s="144" t="s">
        <v>316</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316</v>
      </c>
      <c r="BM323" s="144" t="s">
        <v>5851</v>
      </c>
    </row>
    <row r="324" spans="2:65" s="12" customFormat="1">
      <c r="B324" s="152"/>
      <c r="D324" s="150" t="s">
        <v>226</v>
      </c>
      <c r="E324" s="153" t="s">
        <v>19</v>
      </c>
      <c r="F324" s="154" t="s">
        <v>5836</v>
      </c>
      <c r="H324" s="155">
        <v>1</v>
      </c>
      <c r="I324" s="156"/>
      <c r="L324" s="152"/>
      <c r="M324" s="157"/>
      <c r="T324" s="158"/>
      <c r="AT324" s="153" t="s">
        <v>226</v>
      </c>
      <c r="AU324" s="153" t="s">
        <v>79</v>
      </c>
      <c r="AV324" s="12" t="s">
        <v>79</v>
      </c>
      <c r="AW324" s="12" t="s">
        <v>31</v>
      </c>
      <c r="AX324" s="12" t="s">
        <v>77</v>
      </c>
      <c r="AY324" s="153" t="s">
        <v>212</v>
      </c>
    </row>
    <row r="325" spans="2:65" s="1" customFormat="1" ht="16.5" customHeight="1">
      <c r="B325" s="34"/>
      <c r="C325" s="133" t="s">
        <v>1447</v>
      </c>
      <c r="D325" s="133" t="s">
        <v>215</v>
      </c>
      <c r="E325" s="134" t="s">
        <v>5852</v>
      </c>
      <c r="F325" s="135" t="s">
        <v>5853</v>
      </c>
      <c r="G325" s="136" t="s">
        <v>624</v>
      </c>
      <c r="H325" s="137">
        <v>1</v>
      </c>
      <c r="I325" s="138"/>
      <c r="J325" s="139">
        <f>ROUND(I325*H325,2)</f>
        <v>0</v>
      </c>
      <c r="K325" s="135" t="s">
        <v>5488</v>
      </c>
      <c r="L325" s="34"/>
      <c r="M325" s="140" t="s">
        <v>19</v>
      </c>
      <c r="N325" s="141" t="s">
        <v>40</v>
      </c>
      <c r="P325" s="142">
        <f>O325*H325</f>
        <v>0</v>
      </c>
      <c r="Q325" s="142">
        <v>0</v>
      </c>
      <c r="R325" s="142">
        <f>Q325*H325</f>
        <v>0</v>
      </c>
      <c r="S325" s="142">
        <v>0</v>
      </c>
      <c r="T325" s="143">
        <f>S325*H325</f>
        <v>0</v>
      </c>
      <c r="AR325" s="144" t="s">
        <v>316</v>
      </c>
      <c r="AT325" s="144" t="s">
        <v>215</v>
      </c>
      <c r="AU325" s="144" t="s">
        <v>79</v>
      </c>
      <c r="AY325" s="19" t="s">
        <v>212</v>
      </c>
      <c r="BE325" s="145">
        <f>IF(N325="základní",J325,0)</f>
        <v>0</v>
      </c>
      <c r="BF325" s="145">
        <f>IF(N325="snížená",J325,0)</f>
        <v>0</v>
      </c>
      <c r="BG325" s="145">
        <f>IF(N325="zákl. přenesená",J325,0)</f>
        <v>0</v>
      </c>
      <c r="BH325" s="145">
        <f>IF(N325="sníž. přenesená",J325,0)</f>
        <v>0</v>
      </c>
      <c r="BI325" s="145">
        <f>IF(N325="nulová",J325,0)</f>
        <v>0</v>
      </c>
      <c r="BJ325" s="19" t="s">
        <v>77</v>
      </c>
      <c r="BK325" s="145">
        <f>ROUND(I325*H325,2)</f>
        <v>0</v>
      </c>
      <c r="BL325" s="19" t="s">
        <v>316</v>
      </c>
      <c r="BM325" s="144" t="s">
        <v>5854</v>
      </c>
    </row>
    <row r="326" spans="2:65" s="12" customFormat="1">
      <c r="B326" s="152"/>
      <c r="D326" s="150" t="s">
        <v>226</v>
      </c>
      <c r="E326" s="153" t="s">
        <v>19</v>
      </c>
      <c r="F326" s="154" t="s">
        <v>5836</v>
      </c>
      <c r="H326" s="155">
        <v>1</v>
      </c>
      <c r="I326" s="156"/>
      <c r="L326" s="152"/>
      <c r="M326" s="157"/>
      <c r="T326" s="158"/>
      <c r="AT326" s="153" t="s">
        <v>226</v>
      </c>
      <c r="AU326" s="153" t="s">
        <v>79</v>
      </c>
      <c r="AV326" s="12" t="s">
        <v>79</v>
      </c>
      <c r="AW326" s="12" t="s">
        <v>31</v>
      </c>
      <c r="AX326" s="12" t="s">
        <v>77</v>
      </c>
      <c r="AY326" s="153" t="s">
        <v>212</v>
      </c>
    </row>
    <row r="327" spans="2:65" s="1" customFormat="1" ht="16.5" customHeight="1">
      <c r="B327" s="34"/>
      <c r="C327" s="133" t="s">
        <v>1456</v>
      </c>
      <c r="D327" s="133" t="s">
        <v>215</v>
      </c>
      <c r="E327" s="134" t="s">
        <v>5855</v>
      </c>
      <c r="F327" s="135" t="s">
        <v>5856</v>
      </c>
      <c r="G327" s="136" t="s">
        <v>624</v>
      </c>
      <c r="H327" s="137">
        <v>1</v>
      </c>
      <c r="I327" s="138"/>
      <c r="J327" s="139">
        <f>ROUND(I327*H327,2)</f>
        <v>0</v>
      </c>
      <c r="K327" s="135" t="s">
        <v>5488</v>
      </c>
      <c r="L327" s="34"/>
      <c r="M327" s="140" t="s">
        <v>19</v>
      </c>
      <c r="N327" s="141" t="s">
        <v>40</v>
      </c>
      <c r="P327" s="142">
        <f>O327*H327</f>
        <v>0</v>
      </c>
      <c r="Q327" s="142">
        <v>0</v>
      </c>
      <c r="R327" s="142">
        <f>Q327*H327</f>
        <v>0</v>
      </c>
      <c r="S327" s="142">
        <v>0</v>
      </c>
      <c r="T327" s="143">
        <f>S327*H327</f>
        <v>0</v>
      </c>
      <c r="AR327" s="144" t="s">
        <v>316</v>
      </c>
      <c r="AT327" s="144" t="s">
        <v>215</v>
      </c>
      <c r="AU327" s="144" t="s">
        <v>79</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316</v>
      </c>
      <c r="BM327" s="144" t="s">
        <v>5857</v>
      </c>
    </row>
    <row r="328" spans="2:65" s="12" customFormat="1">
      <c r="B328" s="152"/>
      <c r="D328" s="150" t="s">
        <v>226</v>
      </c>
      <c r="E328" s="153" t="s">
        <v>19</v>
      </c>
      <c r="F328" s="154" t="s">
        <v>5836</v>
      </c>
      <c r="H328" s="155">
        <v>1</v>
      </c>
      <c r="I328" s="156"/>
      <c r="L328" s="152"/>
      <c r="M328" s="157"/>
      <c r="T328" s="158"/>
      <c r="AT328" s="153" t="s">
        <v>226</v>
      </c>
      <c r="AU328" s="153" t="s">
        <v>79</v>
      </c>
      <c r="AV328" s="12" t="s">
        <v>79</v>
      </c>
      <c r="AW328" s="12" t="s">
        <v>31</v>
      </c>
      <c r="AX328" s="12" t="s">
        <v>77</v>
      </c>
      <c r="AY328" s="153" t="s">
        <v>212</v>
      </c>
    </row>
    <row r="329" spans="2:65" s="1" customFormat="1" ht="16.5" customHeight="1">
      <c r="B329" s="34"/>
      <c r="C329" s="133" t="s">
        <v>1464</v>
      </c>
      <c r="D329" s="133" t="s">
        <v>215</v>
      </c>
      <c r="E329" s="134" t="s">
        <v>5858</v>
      </c>
      <c r="F329" s="135" t="s">
        <v>5859</v>
      </c>
      <c r="G329" s="136" t="s">
        <v>624</v>
      </c>
      <c r="H329" s="137">
        <v>1</v>
      </c>
      <c r="I329" s="138"/>
      <c r="J329" s="139">
        <f>ROUND(I329*H329,2)</f>
        <v>0</v>
      </c>
      <c r="K329" s="135" t="s">
        <v>5488</v>
      </c>
      <c r="L329" s="34"/>
      <c r="M329" s="140" t="s">
        <v>19</v>
      </c>
      <c r="N329" s="141" t="s">
        <v>40</v>
      </c>
      <c r="P329" s="142">
        <f>O329*H329</f>
        <v>0</v>
      </c>
      <c r="Q329" s="142">
        <v>0</v>
      </c>
      <c r="R329" s="142">
        <f>Q329*H329</f>
        <v>0</v>
      </c>
      <c r="S329" s="142">
        <v>0</v>
      </c>
      <c r="T329" s="143">
        <f>S329*H329</f>
        <v>0</v>
      </c>
      <c r="AR329" s="144" t="s">
        <v>316</v>
      </c>
      <c r="AT329" s="144" t="s">
        <v>215</v>
      </c>
      <c r="AU329" s="144" t="s">
        <v>79</v>
      </c>
      <c r="AY329" s="19" t="s">
        <v>212</v>
      </c>
      <c r="BE329" s="145">
        <f>IF(N329="základní",J329,0)</f>
        <v>0</v>
      </c>
      <c r="BF329" s="145">
        <f>IF(N329="snížená",J329,0)</f>
        <v>0</v>
      </c>
      <c r="BG329" s="145">
        <f>IF(N329="zákl. přenesená",J329,0)</f>
        <v>0</v>
      </c>
      <c r="BH329" s="145">
        <f>IF(N329="sníž. přenesená",J329,0)</f>
        <v>0</v>
      </c>
      <c r="BI329" s="145">
        <f>IF(N329="nulová",J329,0)</f>
        <v>0</v>
      </c>
      <c r="BJ329" s="19" t="s">
        <v>77</v>
      </c>
      <c r="BK329" s="145">
        <f>ROUND(I329*H329,2)</f>
        <v>0</v>
      </c>
      <c r="BL329" s="19" t="s">
        <v>316</v>
      </c>
      <c r="BM329" s="144" t="s">
        <v>5860</v>
      </c>
    </row>
    <row r="330" spans="2:65" s="12" customFormat="1">
      <c r="B330" s="152"/>
      <c r="D330" s="150" t="s">
        <v>226</v>
      </c>
      <c r="E330" s="153" t="s">
        <v>19</v>
      </c>
      <c r="F330" s="154" t="s">
        <v>5836</v>
      </c>
      <c r="H330" s="155">
        <v>1</v>
      </c>
      <c r="I330" s="156"/>
      <c r="L330" s="152"/>
      <c r="M330" s="157"/>
      <c r="T330" s="158"/>
      <c r="AT330" s="153" t="s">
        <v>226</v>
      </c>
      <c r="AU330" s="153" t="s">
        <v>79</v>
      </c>
      <c r="AV330" s="12" t="s">
        <v>79</v>
      </c>
      <c r="AW330" s="12" t="s">
        <v>31</v>
      </c>
      <c r="AX330" s="12" t="s">
        <v>77</v>
      </c>
      <c r="AY330" s="153" t="s">
        <v>212</v>
      </c>
    </row>
    <row r="331" spans="2:65" s="1" customFormat="1" ht="16.5" customHeight="1">
      <c r="B331" s="34"/>
      <c r="C331" s="133" t="s">
        <v>1470</v>
      </c>
      <c r="D331" s="133" t="s">
        <v>215</v>
      </c>
      <c r="E331" s="134" t="s">
        <v>5861</v>
      </c>
      <c r="F331" s="135" t="s">
        <v>5862</v>
      </c>
      <c r="G331" s="136" t="s">
        <v>624</v>
      </c>
      <c r="H331" s="137">
        <v>1</v>
      </c>
      <c r="I331" s="138"/>
      <c r="J331" s="139">
        <f>ROUND(I331*H331,2)</f>
        <v>0</v>
      </c>
      <c r="K331" s="135" t="s">
        <v>5488</v>
      </c>
      <c r="L331" s="34"/>
      <c r="M331" s="140" t="s">
        <v>19</v>
      </c>
      <c r="N331" s="141" t="s">
        <v>40</v>
      </c>
      <c r="P331" s="142">
        <f>O331*H331</f>
        <v>0</v>
      </c>
      <c r="Q331" s="142">
        <v>0</v>
      </c>
      <c r="R331" s="142">
        <f>Q331*H331</f>
        <v>0</v>
      </c>
      <c r="S331" s="142">
        <v>0</v>
      </c>
      <c r="T331" s="143">
        <f>S331*H331</f>
        <v>0</v>
      </c>
      <c r="AR331" s="144" t="s">
        <v>316</v>
      </c>
      <c r="AT331" s="144" t="s">
        <v>215</v>
      </c>
      <c r="AU331" s="144" t="s">
        <v>79</v>
      </c>
      <c r="AY331" s="19" t="s">
        <v>212</v>
      </c>
      <c r="BE331" s="145">
        <f>IF(N331="základní",J331,0)</f>
        <v>0</v>
      </c>
      <c r="BF331" s="145">
        <f>IF(N331="snížená",J331,0)</f>
        <v>0</v>
      </c>
      <c r="BG331" s="145">
        <f>IF(N331="zákl. přenesená",J331,0)</f>
        <v>0</v>
      </c>
      <c r="BH331" s="145">
        <f>IF(N331="sníž. přenesená",J331,0)</f>
        <v>0</v>
      </c>
      <c r="BI331" s="145">
        <f>IF(N331="nulová",J331,0)</f>
        <v>0</v>
      </c>
      <c r="BJ331" s="19" t="s">
        <v>77</v>
      </c>
      <c r="BK331" s="145">
        <f>ROUND(I331*H331,2)</f>
        <v>0</v>
      </c>
      <c r="BL331" s="19" t="s">
        <v>316</v>
      </c>
      <c r="BM331" s="144" t="s">
        <v>5863</v>
      </c>
    </row>
    <row r="332" spans="2:65" s="12" customFormat="1">
      <c r="B332" s="152"/>
      <c r="D332" s="150" t="s">
        <v>226</v>
      </c>
      <c r="E332" s="153" t="s">
        <v>19</v>
      </c>
      <c r="F332" s="154" t="s">
        <v>5836</v>
      </c>
      <c r="H332" s="155">
        <v>1</v>
      </c>
      <c r="I332" s="156"/>
      <c r="L332" s="152"/>
      <c r="M332" s="157"/>
      <c r="T332" s="158"/>
      <c r="AT332" s="153" t="s">
        <v>226</v>
      </c>
      <c r="AU332" s="153" t="s">
        <v>79</v>
      </c>
      <c r="AV332" s="12" t="s">
        <v>79</v>
      </c>
      <c r="AW332" s="12" t="s">
        <v>31</v>
      </c>
      <c r="AX332" s="12" t="s">
        <v>77</v>
      </c>
      <c r="AY332" s="153" t="s">
        <v>212</v>
      </c>
    </row>
    <row r="333" spans="2:65" s="1" customFormat="1" ht="16.5" customHeight="1">
      <c r="B333" s="34"/>
      <c r="C333" s="133" t="s">
        <v>1476</v>
      </c>
      <c r="D333" s="133" t="s">
        <v>215</v>
      </c>
      <c r="E333" s="134" t="s">
        <v>5864</v>
      </c>
      <c r="F333" s="135" t="s">
        <v>5865</v>
      </c>
      <c r="G333" s="136" t="s">
        <v>624</v>
      </c>
      <c r="H333" s="137">
        <v>1</v>
      </c>
      <c r="I333" s="138"/>
      <c r="J333" s="139">
        <f>ROUND(I333*H333,2)</f>
        <v>0</v>
      </c>
      <c r="K333" s="135" t="s">
        <v>5488</v>
      </c>
      <c r="L333" s="34"/>
      <c r="M333" s="140" t="s">
        <v>19</v>
      </c>
      <c r="N333" s="141" t="s">
        <v>40</v>
      </c>
      <c r="P333" s="142">
        <f>O333*H333</f>
        <v>0</v>
      </c>
      <c r="Q333" s="142">
        <v>0</v>
      </c>
      <c r="R333" s="142">
        <f>Q333*H333</f>
        <v>0</v>
      </c>
      <c r="S333" s="142">
        <v>0</v>
      </c>
      <c r="T333" s="143">
        <f>S333*H333</f>
        <v>0</v>
      </c>
      <c r="AR333" s="144" t="s">
        <v>316</v>
      </c>
      <c r="AT333" s="144" t="s">
        <v>215</v>
      </c>
      <c r="AU333" s="144" t="s">
        <v>79</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316</v>
      </c>
      <c r="BM333" s="144" t="s">
        <v>5866</v>
      </c>
    </row>
    <row r="334" spans="2:65" s="12" customFormat="1">
      <c r="B334" s="152"/>
      <c r="D334" s="150" t="s">
        <v>226</v>
      </c>
      <c r="E334" s="153" t="s">
        <v>19</v>
      </c>
      <c r="F334" s="154" t="s">
        <v>5836</v>
      </c>
      <c r="H334" s="155">
        <v>1</v>
      </c>
      <c r="I334" s="156"/>
      <c r="L334" s="152"/>
      <c r="M334" s="157"/>
      <c r="T334" s="158"/>
      <c r="AT334" s="153" t="s">
        <v>226</v>
      </c>
      <c r="AU334" s="153" t="s">
        <v>79</v>
      </c>
      <c r="AV334" s="12" t="s">
        <v>79</v>
      </c>
      <c r="AW334" s="12" t="s">
        <v>31</v>
      </c>
      <c r="AX334" s="12" t="s">
        <v>77</v>
      </c>
      <c r="AY334" s="153" t="s">
        <v>212</v>
      </c>
    </row>
    <row r="335" spans="2:65" s="1" customFormat="1" ht="16.5" customHeight="1">
      <c r="B335" s="34"/>
      <c r="C335" s="133" t="s">
        <v>1485</v>
      </c>
      <c r="D335" s="133" t="s">
        <v>215</v>
      </c>
      <c r="E335" s="134" t="s">
        <v>5867</v>
      </c>
      <c r="F335" s="135" t="s">
        <v>5868</v>
      </c>
      <c r="G335" s="136" t="s">
        <v>624</v>
      </c>
      <c r="H335" s="137">
        <v>1</v>
      </c>
      <c r="I335" s="138"/>
      <c r="J335" s="139">
        <f>ROUND(I335*H335,2)</f>
        <v>0</v>
      </c>
      <c r="K335" s="135" t="s">
        <v>5488</v>
      </c>
      <c r="L335" s="34"/>
      <c r="M335" s="140" t="s">
        <v>19</v>
      </c>
      <c r="N335" s="141" t="s">
        <v>40</v>
      </c>
      <c r="P335" s="142">
        <f>O335*H335</f>
        <v>0</v>
      </c>
      <c r="Q335" s="142">
        <v>0</v>
      </c>
      <c r="R335" s="142">
        <f>Q335*H335</f>
        <v>0</v>
      </c>
      <c r="S335" s="142">
        <v>0</v>
      </c>
      <c r="T335" s="143">
        <f>S335*H335</f>
        <v>0</v>
      </c>
      <c r="AR335" s="144" t="s">
        <v>316</v>
      </c>
      <c r="AT335" s="144" t="s">
        <v>215</v>
      </c>
      <c r="AU335" s="144" t="s">
        <v>79</v>
      </c>
      <c r="AY335" s="19" t="s">
        <v>212</v>
      </c>
      <c r="BE335" s="145">
        <f>IF(N335="základní",J335,0)</f>
        <v>0</v>
      </c>
      <c r="BF335" s="145">
        <f>IF(N335="snížená",J335,0)</f>
        <v>0</v>
      </c>
      <c r="BG335" s="145">
        <f>IF(N335="zákl. přenesená",J335,0)</f>
        <v>0</v>
      </c>
      <c r="BH335" s="145">
        <f>IF(N335="sníž. přenesená",J335,0)</f>
        <v>0</v>
      </c>
      <c r="BI335" s="145">
        <f>IF(N335="nulová",J335,0)</f>
        <v>0</v>
      </c>
      <c r="BJ335" s="19" t="s">
        <v>77</v>
      </c>
      <c r="BK335" s="145">
        <f>ROUND(I335*H335,2)</f>
        <v>0</v>
      </c>
      <c r="BL335" s="19" t="s">
        <v>316</v>
      </c>
      <c r="BM335" s="144" t="s">
        <v>5869</v>
      </c>
    </row>
    <row r="336" spans="2:65" s="12" customFormat="1">
      <c r="B336" s="152"/>
      <c r="D336" s="150" t="s">
        <v>226</v>
      </c>
      <c r="E336" s="153" t="s">
        <v>19</v>
      </c>
      <c r="F336" s="154" t="s">
        <v>5836</v>
      </c>
      <c r="H336" s="155">
        <v>1</v>
      </c>
      <c r="I336" s="156"/>
      <c r="L336" s="152"/>
      <c r="M336" s="157"/>
      <c r="T336" s="158"/>
      <c r="AT336" s="153" t="s">
        <v>226</v>
      </c>
      <c r="AU336" s="153" t="s">
        <v>79</v>
      </c>
      <c r="AV336" s="12" t="s">
        <v>79</v>
      </c>
      <c r="AW336" s="12" t="s">
        <v>31</v>
      </c>
      <c r="AX336" s="12" t="s">
        <v>77</v>
      </c>
      <c r="AY336" s="153" t="s">
        <v>212</v>
      </c>
    </row>
    <row r="337" spans="2:65" s="1" customFormat="1" ht="16.5" customHeight="1">
      <c r="B337" s="34"/>
      <c r="C337" s="133" t="s">
        <v>1492</v>
      </c>
      <c r="D337" s="133" t="s">
        <v>215</v>
      </c>
      <c r="E337" s="134" t="s">
        <v>5870</v>
      </c>
      <c r="F337" s="135" t="s">
        <v>5871</v>
      </c>
      <c r="G337" s="136" t="s">
        <v>624</v>
      </c>
      <c r="H337" s="137">
        <v>1</v>
      </c>
      <c r="I337" s="138"/>
      <c r="J337" s="139">
        <f>ROUND(I337*H337,2)</f>
        <v>0</v>
      </c>
      <c r="K337" s="135" t="s">
        <v>5488</v>
      </c>
      <c r="L337" s="34"/>
      <c r="M337" s="140" t="s">
        <v>19</v>
      </c>
      <c r="N337" s="141" t="s">
        <v>40</v>
      </c>
      <c r="P337" s="142">
        <f>O337*H337</f>
        <v>0</v>
      </c>
      <c r="Q337" s="142">
        <v>0</v>
      </c>
      <c r="R337" s="142">
        <f>Q337*H337</f>
        <v>0</v>
      </c>
      <c r="S337" s="142">
        <v>0</v>
      </c>
      <c r="T337" s="143">
        <f>S337*H337</f>
        <v>0</v>
      </c>
      <c r="AR337" s="144" t="s">
        <v>316</v>
      </c>
      <c r="AT337" s="144" t="s">
        <v>215</v>
      </c>
      <c r="AU337" s="144" t="s">
        <v>79</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5872</v>
      </c>
    </row>
    <row r="338" spans="2:65" s="12" customFormat="1">
      <c r="B338" s="152"/>
      <c r="D338" s="150" t="s">
        <v>226</v>
      </c>
      <c r="E338" s="153" t="s">
        <v>19</v>
      </c>
      <c r="F338" s="154" t="s">
        <v>5836</v>
      </c>
      <c r="H338" s="155">
        <v>1</v>
      </c>
      <c r="I338" s="156"/>
      <c r="L338" s="152"/>
      <c r="M338" s="157"/>
      <c r="T338" s="158"/>
      <c r="AT338" s="153" t="s">
        <v>226</v>
      </c>
      <c r="AU338" s="153" t="s">
        <v>79</v>
      </c>
      <c r="AV338" s="12" t="s">
        <v>79</v>
      </c>
      <c r="AW338" s="12" t="s">
        <v>31</v>
      </c>
      <c r="AX338" s="12" t="s">
        <v>77</v>
      </c>
      <c r="AY338" s="153" t="s">
        <v>212</v>
      </c>
    </row>
    <row r="339" spans="2:65" s="1" customFormat="1" ht="16.5" customHeight="1">
      <c r="B339" s="34"/>
      <c r="C339" s="133" t="s">
        <v>1505</v>
      </c>
      <c r="D339" s="133" t="s">
        <v>215</v>
      </c>
      <c r="E339" s="134" t="s">
        <v>5873</v>
      </c>
      <c r="F339" s="135" t="s">
        <v>5874</v>
      </c>
      <c r="G339" s="136" t="s">
        <v>624</v>
      </c>
      <c r="H339" s="137">
        <v>1</v>
      </c>
      <c r="I339" s="138"/>
      <c r="J339" s="139">
        <f>ROUND(I339*H339,2)</f>
        <v>0</v>
      </c>
      <c r="K339" s="135" t="s">
        <v>5488</v>
      </c>
      <c r="L339" s="34"/>
      <c r="M339" s="140" t="s">
        <v>19</v>
      </c>
      <c r="N339" s="141" t="s">
        <v>40</v>
      </c>
      <c r="P339" s="142">
        <f>O339*H339</f>
        <v>0</v>
      </c>
      <c r="Q339" s="142">
        <v>0</v>
      </c>
      <c r="R339" s="142">
        <f>Q339*H339</f>
        <v>0</v>
      </c>
      <c r="S339" s="142">
        <v>0</v>
      </c>
      <c r="T339" s="143">
        <f>S339*H339</f>
        <v>0</v>
      </c>
      <c r="AR339" s="144" t="s">
        <v>316</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316</v>
      </c>
      <c r="BM339" s="144" t="s">
        <v>5875</v>
      </c>
    </row>
    <row r="340" spans="2:65" s="12" customFormat="1">
      <c r="B340" s="152"/>
      <c r="D340" s="150" t="s">
        <v>226</v>
      </c>
      <c r="E340" s="153" t="s">
        <v>19</v>
      </c>
      <c r="F340" s="154" t="s">
        <v>5836</v>
      </c>
      <c r="H340" s="155">
        <v>1</v>
      </c>
      <c r="I340" s="156"/>
      <c r="L340" s="152"/>
      <c r="M340" s="157"/>
      <c r="T340" s="158"/>
      <c r="AT340" s="153" t="s">
        <v>226</v>
      </c>
      <c r="AU340" s="153" t="s">
        <v>79</v>
      </c>
      <c r="AV340" s="12" t="s">
        <v>79</v>
      </c>
      <c r="AW340" s="12" t="s">
        <v>31</v>
      </c>
      <c r="AX340" s="12" t="s">
        <v>77</v>
      </c>
      <c r="AY340" s="153" t="s">
        <v>212</v>
      </c>
    </row>
    <row r="341" spans="2:65" s="1" customFormat="1" ht="16.5" customHeight="1">
      <c r="B341" s="34"/>
      <c r="C341" s="133" t="s">
        <v>1524</v>
      </c>
      <c r="D341" s="133" t="s">
        <v>215</v>
      </c>
      <c r="E341" s="134" t="s">
        <v>5876</v>
      </c>
      <c r="F341" s="135" t="s">
        <v>5877</v>
      </c>
      <c r="G341" s="136" t="s">
        <v>624</v>
      </c>
      <c r="H341" s="137">
        <v>1</v>
      </c>
      <c r="I341" s="138"/>
      <c r="J341" s="139">
        <f>ROUND(I341*H341,2)</f>
        <v>0</v>
      </c>
      <c r="K341" s="135" t="s">
        <v>5488</v>
      </c>
      <c r="L341" s="34"/>
      <c r="M341" s="140" t="s">
        <v>19</v>
      </c>
      <c r="N341" s="141" t="s">
        <v>40</v>
      </c>
      <c r="P341" s="142">
        <f>O341*H341</f>
        <v>0</v>
      </c>
      <c r="Q341" s="142">
        <v>0</v>
      </c>
      <c r="R341" s="142">
        <f>Q341*H341</f>
        <v>0</v>
      </c>
      <c r="S341" s="142">
        <v>0</v>
      </c>
      <c r="T341" s="143">
        <f>S341*H341</f>
        <v>0</v>
      </c>
      <c r="AR341" s="144" t="s">
        <v>316</v>
      </c>
      <c r="AT341" s="144" t="s">
        <v>215</v>
      </c>
      <c r="AU341" s="144" t="s">
        <v>79</v>
      </c>
      <c r="AY341" s="19" t="s">
        <v>212</v>
      </c>
      <c r="BE341" s="145">
        <f>IF(N341="základní",J341,0)</f>
        <v>0</v>
      </c>
      <c r="BF341" s="145">
        <f>IF(N341="snížená",J341,0)</f>
        <v>0</v>
      </c>
      <c r="BG341" s="145">
        <f>IF(N341="zákl. přenesená",J341,0)</f>
        <v>0</v>
      </c>
      <c r="BH341" s="145">
        <f>IF(N341="sníž. přenesená",J341,0)</f>
        <v>0</v>
      </c>
      <c r="BI341" s="145">
        <f>IF(N341="nulová",J341,0)</f>
        <v>0</v>
      </c>
      <c r="BJ341" s="19" t="s">
        <v>77</v>
      </c>
      <c r="BK341" s="145">
        <f>ROUND(I341*H341,2)</f>
        <v>0</v>
      </c>
      <c r="BL341" s="19" t="s">
        <v>316</v>
      </c>
      <c r="BM341" s="144" t="s">
        <v>5878</v>
      </c>
    </row>
    <row r="342" spans="2:65" s="12" customFormat="1">
      <c r="B342" s="152"/>
      <c r="D342" s="150" t="s">
        <v>226</v>
      </c>
      <c r="E342" s="153" t="s">
        <v>19</v>
      </c>
      <c r="F342" s="154" t="s">
        <v>5836</v>
      </c>
      <c r="H342" s="155">
        <v>1</v>
      </c>
      <c r="I342" s="156"/>
      <c r="L342" s="152"/>
      <c r="M342" s="157"/>
      <c r="T342" s="158"/>
      <c r="AT342" s="153" t="s">
        <v>226</v>
      </c>
      <c r="AU342" s="153" t="s">
        <v>79</v>
      </c>
      <c r="AV342" s="12" t="s">
        <v>79</v>
      </c>
      <c r="AW342" s="12" t="s">
        <v>31</v>
      </c>
      <c r="AX342" s="12" t="s">
        <v>77</v>
      </c>
      <c r="AY342" s="153" t="s">
        <v>212</v>
      </c>
    </row>
    <row r="343" spans="2:65" s="1" customFormat="1" ht="16.5" customHeight="1">
      <c r="B343" s="34"/>
      <c r="C343" s="133" t="s">
        <v>1532</v>
      </c>
      <c r="D343" s="133" t="s">
        <v>215</v>
      </c>
      <c r="E343" s="134" t="s">
        <v>5879</v>
      </c>
      <c r="F343" s="135" t="s">
        <v>5880</v>
      </c>
      <c r="G343" s="136" t="s">
        <v>624</v>
      </c>
      <c r="H343" s="137">
        <v>1</v>
      </c>
      <c r="I343" s="138"/>
      <c r="J343" s="139">
        <f>ROUND(I343*H343,2)</f>
        <v>0</v>
      </c>
      <c r="K343" s="135" t="s">
        <v>5488</v>
      </c>
      <c r="L343" s="34"/>
      <c r="M343" s="140" t="s">
        <v>19</v>
      </c>
      <c r="N343" s="141" t="s">
        <v>40</v>
      </c>
      <c r="P343" s="142">
        <f>O343*H343</f>
        <v>0</v>
      </c>
      <c r="Q343" s="142">
        <v>0</v>
      </c>
      <c r="R343" s="142">
        <f>Q343*H343</f>
        <v>0</v>
      </c>
      <c r="S343" s="142">
        <v>0</v>
      </c>
      <c r="T343" s="143">
        <f>S343*H343</f>
        <v>0</v>
      </c>
      <c r="AR343" s="144" t="s">
        <v>316</v>
      </c>
      <c r="AT343" s="144" t="s">
        <v>215</v>
      </c>
      <c r="AU343" s="144" t="s">
        <v>79</v>
      </c>
      <c r="AY343" s="19" t="s">
        <v>212</v>
      </c>
      <c r="BE343" s="145">
        <f>IF(N343="základní",J343,0)</f>
        <v>0</v>
      </c>
      <c r="BF343" s="145">
        <f>IF(N343="snížená",J343,0)</f>
        <v>0</v>
      </c>
      <c r="BG343" s="145">
        <f>IF(N343="zákl. přenesená",J343,0)</f>
        <v>0</v>
      </c>
      <c r="BH343" s="145">
        <f>IF(N343="sníž. přenesená",J343,0)</f>
        <v>0</v>
      </c>
      <c r="BI343" s="145">
        <f>IF(N343="nulová",J343,0)</f>
        <v>0</v>
      </c>
      <c r="BJ343" s="19" t="s">
        <v>77</v>
      </c>
      <c r="BK343" s="145">
        <f>ROUND(I343*H343,2)</f>
        <v>0</v>
      </c>
      <c r="BL343" s="19" t="s">
        <v>316</v>
      </c>
      <c r="BM343" s="144" t="s">
        <v>5881</v>
      </c>
    </row>
    <row r="344" spans="2:65" s="12" customFormat="1">
      <c r="B344" s="152"/>
      <c r="D344" s="150" t="s">
        <v>226</v>
      </c>
      <c r="E344" s="153" t="s">
        <v>19</v>
      </c>
      <c r="F344" s="154" t="s">
        <v>5836</v>
      </c>
      <c r="H344" s="155">
        <v>1</v>
      </c>
      <c r="I344" s="156"/>
      <c r="L344" s="152"/>
      <c r="M344" s="157"/>
      <c r="T344" s="158"/>
      <c r="AT344" s="153" t="s">
        <v>226</v>
      </c>
      <c r="AU344" s="153" t="s">
        <v>79</v>
      </c>
      <c r="AV344" s="12" t="s">
        <v>79</v>
      </c>
      <c r="AW344" s="12" t="s">
        <v>31</v>
      </c>
      <c r="AX344" s="12" t="s">
        <v>77</v>
      </c>
      <c r="AY344" s="153" t="s">
        <v>212</v>
      </c>
    </row>
    <row r="345" spans="2:65" s="1" customFormat="1" ht="16.5" customHeight="1">
      <c r="B345" s="34"/>
      <c r="C345" s="133" t="s">
        <v>1541</v>
      </c>
      <c r="D345" s="133" t="s">
        <v>215</v>
      </c>
      <c r="E345" s="134" t="s">
        <v>5882</v>
      </c>
      <c r="F345" s="135" t="s">
        <v>5883</v>
      </c>
      <c r="G345" s="136" t="s">
        <v>624</v>
      </c>
      <c r="H345" s="137">
        <v>1</v>
      </c>
      <c r="I345" s="138"/>
      <c r="J345" s="139">
        <f>ROUND(I345*H345,2)</f>
        <v>0</v>
      </c>
      <c r="K345" s="135" t="s">
        <v>5488</v>
      </c>
      <c r="L345" s="34"/>
      <c r="M345" s="140" t="s">
        <v>19</v>
      </c>
      <c r="N345" s="141" t="s">
        <v>40</v>
      </c>
      <c r="P345" s="142">
        <f>O345*H345</f>
        <v>0</v>
      </c>
      <c r="Q345" s="142">
        <v>0</v>
      </c>
      <c r="R345" s="142">
        <f>Q345*H345</f>
        <v>0</v>
      </c>
      <c r="S345" s="142">
        <v>0</v>
      </c>
      <c r="T345" s="143">
        <f>S345*H345</f>
        <v>0</v>
      </c>
      <c r="AR345" s="144" t="s">
        <v>316</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5884</v>
      </c>
    </row>
    <row r="346" spans="2:65" s="12" customFormat="1">
      <c r="B346" s="152"/>
      <c r="D346" s="150" t="s">
        <v>226</v>
      </c>
      <c r="E346" s="153" t="s">
        <v>19</v>
      </c>
      <c r="F346" s="154" t="s">
        <v>5836</v>
      </c>
      <c r="H346" s="155">
        <v>1</v>
      </c>
      <c r="I346" s="156"/>
      <c r="L346" s="152"/>
      <c r="M346" s="157"/>
      <c r="T346" s="158"/>
      <c r="AT346" s="153" t="s">
        <v>226</v>
      </c>
      <c r="AU346" s="153" t="s">
        <v>79</v>
      </c>
      <c r="AV346" s="12" t="s">
        <v>79</v>
      </c>
      <c r="AW346" s="12" t="s">
        <v>31</v>
      </c>
      <c r="AX346" s="12" t="s">
        <v>77</v>
      </c>
      <c r="AY346" s="153" t="s">
        <v>212</v>
      </c>
    </row>
    <row r="347" spans="2:65" s="1" customFormat="1" ht="21.75" customHeight="1">
      <c r="B347" s="34"/>
      <c r="C347" s="133" t="s">
        <v>1545</v>
      </c>
      <c r="D347" s="133" t="s">
        <v>215</v>
      </c>
      <c r="E347" s="134" t="s">
        <v>5885</v>
      </c>
      <c r="F347" s="135" t="s">
        <v>5886</v>
      </c>
      <c r="G347" s="136" t="s">
        <v>624</v>
      </c>
      <c r="H347" s="137">
        <v>1</v>
      </c>
      <c r="I347" s="138"/>
      <c r="J347" s="139">
        <f>ROUND(I347*H347,2)</f>
        <v>0</v>
      </c>
      <c r="K347" s="135" t="s">
        <v>5488</v>
      </c>
      <c r="L347" s="34"/>
      <c r="M347" s="140" t="s">
        <v>19</v>
      </c>
      <c r="N347" s="141" t="s">
        <v>40</v>
      </c>
      <c r="P347" s="142">
        <f>O347*H347</f>
        <v>0</v>
      </c>
      <c r="Q347" s="142">
        <v>0</v>
      </c>
      <c r="R347" s="142">
        <f>Q347*H347</f>
        <v>0</v>
      </c>
      <c r="S347" s="142">
        <v>0</v>
      </c>
      <c r="T347" s="143">
        <f>S347*H347</f>
        <v>0</v>
      </c>
      <c r="AR347" s="144" t="s">
        <v>316</v>
      </c>
      <c r="AT347" s="144" t="s">
        <v>215</v>
      </c>
      <c r="AU347" s="144" t="s">
        <v>79</v>
      </c>
      <c r="AY347" s="19" t="s">
        <v>212</v>
      </c>
      <c r="BE347" s="145">
        <f>IF(N347="základní",J347,0)</f>
        <v>0</v>
      </c>
      <c r="BF347" s="145">
        <f>IF(N347="snížená",J347,0)</f>
        <v>0</v>
      </c>
      <c r="BG347" s="145">
        <f>IF(N347="zákl. přenesená",J347,0)</f>
        <v>0</v>
      </c>
      <c r="BH347" s="145">
        <f>IF(N347="sníž. přenesená",J347,0)</f>
        <v>0</v>
      </c>
      <c r="BI347" s="145">
        <f>IF(N347="nulová",J347,0)</f>
        <v>0</v>
      </c>
      <c r="BJ347" s="19" t="s">
        <v>77</v>
      </c>
      <c r="BK347" s="145">
        <f>ROUND(I347*H347,2)</f>
        <v>0</v>
      </c>
      <c r="BL347" s="19" t="s">
        <v>316</v>
      </c>
      <c r="BM347" s="144" t="s">
        <v>5887</v>
      </c>
    </row>
    <row r="348" spans="2:65" s="12" customFormat="1">
      <c r="B348" s="152"/>
      <c r="D348" s="150" t="s">
        <v>226</v>
      </c>
      <c r="E348" s="153" t="s">
        <v>19</v>
      </c>
      <c r="F348" s="154" t="s">
        <v>5836</v>
      </c>
      <c r="H348" s="155">
        <v>1</v>
      </c>
      <c r="I348" s="156"/>
      <c r="L348" s="152"/>
      <c r="M348" s="157"/>
      <c r="T348" s="158"/>
      <c r="AT348" s="153" t="s">
        <v>226</v>
      </c>
      <c r="AU348" s="153" t="s">
        <v>79</v>
      </c>
      <c r="AV348" s="12" t="s">
        <v>79</v>
      </c>
      <c r="AW348" s="12" t="s">
        <v>31</v>
      </c>
      <c r="AX348" s="12" t="s">
        <v>77</v>
      </c>
      <c r="AY348" s="153" t="s">
        <v>212</v>
      </c>
    </row>
    <row r="349" spans="2:65" s="1" customFormat="1" ht="16.5" customHeight="1">
      <c r="B349" s="34"/>
      <c r="C349" s="133" t="s">
        <v>1557</v>
      </c>
      <c r="D349" s="133" t="s">
        <v>215</v>
      </c>
      <c r="E349" s="134" t="s">
        <v>5888</v>
      </c>
      <c r="F349" s="135" t="s">
        <v>5889</v>
      </c>
      <c r="G349" s="136" t="s">
        <v>624</v>
      </c>
      <c r="H349" s="137">
        <v>1</v>
      </c>
      <c r="I349" s="138"/>
      <c r="J349" s="139">
        <f>ROUND(I349*H349,2)</f>
        <v>0</v>
      </c>
      <c r="K349" s="135" t="s">
        <v>5488</v>
      </c>
      <c r="L349" s="34"/>
      <c r="M349" s="140" t="s">
        <v>19</v>
      </c>
      <c r="N349" s="141" t="s">
        <v>40</v>
      </c>
      <c r="P349" s="142">
        <f>O349*H349</f>
        <v>0</v>
      </c>
      <c r="Q349" s="142">
        <v>0</v>
      </c>
      <c r="R349" s="142">
        <f>Q349*H349</f>
        <v>0</v>
      </c>
      <c r="S349" s="142">
        <v>0</v>
      </c>
      <c r="T349" s="143">
        <f>S349*H349</f>
        <v>0</v>
      </c>
      <c r="AR349" s="144" t="s">
        <v>316</v>
      </c>
      <c r="AT349" s="144" t="s">
        <v>215</v>
      </c>
      <c r="AU349" s="144" t="s">
        <v>79</v>
      </c>
      <c r="AY349" s="19" t="s">
        <v>212</v>
      </c>
      <c r="BE349" s="145">
        <f>IF(N349="základní",J349,0)</f>
        <v>0</v>
      </c>
      <c r="BF349" s="145">
        <f>IF(N349="snížená",J349,0)</f>
        <v>0</v>
      </c>
      <c r="BG349" s="145">
        <f>IF(N349="zákl. přenesená",J349,0)</f>
        <v>0</v>
      </c>
      <c r="BH349" s="145">
        <f>IF(N349="sníž. přenesená",J349,0)</f>
        <v>0</v>
      </c>
      <c r="BI349" s="145">
        <f>IF(N349="nulová",J349,0)</f>
        <v>0</v>
      </c>
      <c r="BJ349" s="19" t="s">
        <v>77</v>
      </c>
      <c r="BK349" s="145">
        <f>ROUND(I349*H349,2)</f>
        <v>0</v>
      </c>
      <c r="BL349" s="19" t="s">
        <v>316</v>
      </c>
      <c r="BM349" s="144" t="s">
        <v>5890</v>
      </c>
    </row>
    <row r="350" spans="2:65" s="12" customFormat="1">
      <c r="B350" s="152"/>
      <c r="D350" s="150" t="s">
        <v>226</v>
      </c>
      <c r="E350" s="153" t="s">
        <v>19</v>
      </c>
      <c r="F350" s="154" t="s">
        <v>5836</v>
      </c>
      <c r="H350" s="155">
        <v>1</v>
      </c>
      <c r="I350" s="156"/>
      <c r="L350" s="152"/>
      <c r="M350" s="157"/>
      <c r="T350" s="158"/>
      <c r="AT350" s="153" t="s">
        <v>226</v>
      </c>
      <c r="AU350" s="153" t="s">
        <v>79</v>
      </c>
      <c r="AV350" s="12" t="s">
        <v>79</v>
      </c>
      <c r="AW350" s="12" t="s">
        <v>31</v>
      </c>
      <c r="AX350" s="12" t="s">
        <v>77</v>
      </c>
      <c r="AY350" s="153" t="s">
        <v>212</v>
      </c>
    </row>
    <row r="351" spans="2:65" s="1" customFormat="1" ht="16.5" customHeight="1">
      <c r="B351" s="34"/>
      <c r="C351" s="133" t="s">
        <v>1563</v>
      </c>
      <c r="D351" s="133" t="s">
        <v>215</v>
      </c>
      <c r="E351" s="134" t="s">
        <v>5891</v>
      </c>
      <c r="F351" s="135" t="s">
        <v>5892</v>
      </c>
      <c r="G351" s="136" t="s">
        <v>624</v>
      </c>
      <c r="H351" s="137">
        <v>1</v>
      </c>
      <c r="I351" s="138"/>
      <c r="J351" s="139">
        <f>ROUND(I351*H351,2)</f>
        <v>0</v>
      </c>
      <c r="K351" s="135" t="s">
        <v>5488</v>
      </c>
      <c r="L351" s="34"/>
      <c r="M351" s="140" t="s">
        <v>19</v>
      </c>
      <c r="N351" s="141" t="s">
        <v>40</v>
      </c>
      <c r="P351" s="142">
        <f>O351*H351</f>
        <v>0</v>
      </c>
      <c r="Q351" s="142">
        <v>0</v>
      </c>
      <c r="R351" s="142">
        <f>Q351*H351</f>
        <v>0</v>
      </c>
      <c r="S351" s="142">
        <v>0</v>
      </c>
      <c r="T351" s="143">
        <f>S351*H351</f>
        <v>0</v>
      </c>
      <c r="AR351" s="144" t="s">
        <v>316</v>
      </c>
      <c r="AT351" s="144" t="s">
        <v>215</v>
      </c>
      <c r="AU351" s="144" t="s">
        <v>79</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5893</v>
      </c>
    </row>
    <row r="352" spans="2:65" s="12" customFormat="1">
      <c r="B352" s="152"/>
      <c r="D352" s="150" t="s">
        <v>226</v>
      </c>
      <c r="E352" s="153" t="s">
        <v>19</v>
      </c>
      <c r="F352" s="154" t="s">
        <v>5836</v>
      </c>
      <c r="H352" s="155">
        <v>1</v>
      </c>
      <c r="I352" s="156"/>
      <c r="L352" s="152"/>
      <c r="M352" s="157"/>
      <c r="T352" s="158"/>
      <c r="AT352" s="153" t="s">
        <v>226</v>
      </c>
      <c r="AU352" s="153" t="s">
        <v>79</v>
      </c>
      <c r="AV352" s="12" t="s">
        <v>79</v>
      </c>
      <c r="AW352" s="12" t="s">
        <v>31</v>
      </c>
      <c r="AX352" s="12" t="s">
        <v>77</v>
      </c>
      <c r="AY352" s="153" t="s">
        <v>212</v>
      </c>
    </row>
    <row r="353" spans="2:65" s="1" customFormat="1" ht="16.5" customHeight="1">
      <c r="B353" s="34"/>
      <c r="C353" s="133" t="s">
        <v>1570</v>
      </c>
      <c r="D353" s="133" t="s">
        <v>215</v>
      </c>
      <c r="E353" s="134" t="s">
        <v>5894</v>
      </c>
      <c r="F353" s="135" t="s">
        <v>5895</v>
      </c>
      <c r="G353" s="136" t="s">
        <v>624</v>
      </c>
      <c r="H353" s="137">
        <v>1</v>
      </c>
      <c r="I353" s="138"/>
      <c r="J353" s="139">
        <f>ROUND(I353*H353,2)</f>
        <v>0</v>
      </c>
      <c r="K353" s="135" t="s">
        <v>5488</v>
      </c>
      <c r="L353" s="34"/>
      <c r="M353" s="140" t="s">
        <v>19</v>
      </c>
      <c r="N353" s="141" t="s">
        <v>40</v>
      </c>
      <c r="P353" s="142">
        <f>O353*H353</f>
        <v>0</v>
      </c>
      <c r="Q353" s="142">
        <v>0</v>
      </c>
      <c r="R353" s="142">
        <f>Q353*H353</f>
        <v>0</v>
      </c>
      <c r="S353" s="142">
        <v>0</v>
      </c>
      <c r="T353" s="143">
        <f>S353*H353</f>
        <v>0</v>
      </c>
      <c r="AR353" s="144" t="s">
        <v>316</v>
      </c>
      <c r="AT353" s="144" t="s">
        <v>215</v>
      </c>
      <c r="AU353" s="144" t="s">
        <v>79</v>
      </c>
      <c r="AY353" s="19" t="s">
        <v>212</v>
      </c>
      <c r="BE353" s="145">
        <f>IF(N353="základní",J353,0)</f>
        <v>0</v>
      </c>
      <c r="BF353" s="145">
        <f>IF(N353="snížená",J353,0)</f>
        <v>0</v>
      </c>
      <c r="BG353" s="145">
        <f>IF(N353="zákl. přenesená",J353,0)</f>
        <v>0</v>
      </c>
      <c r="BH353" s="145">
        <f>IF(N353="sníž. přenesená",J353,0)</f>
        <v>0</v>
      </c>
      <c r="BI353" s="145">
        <f>IF(N353="nulová",J353,0)</f>
        <v>0</v>
      </c>
      <c r="BJ353" s="19" t="s">
        <v>77</v>
      </c>
      <c r="BK353" s="145">
        <f>ROUND(I353*H353,2)</f>
        <v>0</v>
      </c>
      <c r="BL353" s="19" t="s">
        <v>316</v>
      </c>
      <c r="BM353" s="144" t="s">
        <v>5896</v>
      </c>
    </row>
    <row r="354" spans="2:65" s="12" customFormat="1">
      <c r="B354" s="152"/>
      <c r="D354" s="150" t="s">
        <v>226</v>
      </c>
      <c r="E354" s="153" t="s">
        <v>19</v>
      </c>
      <c r="F354" s="154" t="s">
        <v>5836</v>
      </c>
      <c r="H354" s="155">
        <v>1</v>
      </c>
      <c r="I354" s="156"/>
      <c r="L354" s="152"/>
      <c r="M354" s="157"/>
      <c r="T354" s="158"/>
      <c r="AT354" s="153" t="s">
        <v>226</v>
      </c>
      <c r="AU354" s="153" t="s">
        <v>79</v>
      </c>
      <c r="AV354" s="12" t="s">
        <v>79</v>
      </c>
      <c r="AW354" s="12" t="s">
        <v>31</v>
      </c>
      <c r="AX354" s="12" t="s">
        <v>77</v>
      </c>
      <c r="AY354" s="153" t="s">
        <v>212</v>
      </c>
    </row>
    <row r="355" spans="2:65" s="1" customFormat="1" ht="16.5" customHeight="1">
      <c r="B355" s="34"/>
      <c r="C355" s="133" t="s">
        <v>1580</v>
      </c>
      <c r="D355" s="133" t="s">
        <v>215</v>
      </c>
      <c r="E355" s="134" t="s">
        <v>5897</v>
      </c>
      <c r="F355" s="135" t="s">
        <v>5898</v>
      </c>
      <c r="G355" s="136" t="s">
        <v>624</v>
      </c>
      <c r="H355" s="137">
        <v>1</v>
      </c>
      <c r="I355" s="138"/>
      <c r="J355" s="139">
        <f>ROUND(I355*H355,2)</f>
        <v>0</v>
      </c>
      <c r="K355" s="135" t="s">
        <v>5488</v>
      </c>
      <c r="L355" s="34"/>
      <c r="M355" s="140" t="s">
        <v>19</v>
      </c>
      <c r="N355" s="141" t="s">
        <v>40</v>
      </c>
      <c r="P355" s="142">
        <f>O355*H355</f>
        <v>0</v>
      </c>
      <c r="Q355" s="142">
        <v>0</v>
      </c>
      <c r="R355" s="142">
        <f>Q355*H355</f>
        <v>0</v>
      </c>
      <c r="S355" s="142">
        <v>0</v>
      </c>
      <c r="T355" s="143">
        <f>S355*H355</f>
        <v>0</v>
      </c>
      <c r="AR355" s="144" t="s">
        <v>316</v>
      </c>
      <c r="AT355" s="144" t="s">
        <v>215</v>
      </c>
      <c r="AU355" s="144" t="s">
        <v>79</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5899</v>
      </c>
    </row>
    <row r="356" spans="2:65" s="12" customFormat="1">
      <c r="B356" s="152"/>
      <c r="D356" s="150" t="s">
        <v>226</v>
      </c>
      <c r="E356" s="153" t="s">
        <v>19</v>
      </c>
      <c r="F356" s="154" t="s">
        <v>5836</v>
      </c>
      <c r="H356" s="155">
        <v>1</v>
      </c>
      <c r="I356" s="156"/>
      <c r="L356" s="152"/>
      <c r="M356" s="157"/>
      <c r="T356" s="158"/>
      <c r="AT356" s="153" t="s">
        <v>226</v>
      </c>
      <c r="AU356" s="153" t="s">
        <v>79</v>
      </c>
      <c r="AV356" s="12" t="s">
        <v>79</v>
      </c>
      <c r="AW356" s="12" t="s">
        <v>31</v>
      </c>
      <c r="AX356" s="12" t="s">
        <v>77</v>
      </c>
      <c r="AY356" s="153" t="s">
        <v>212</v>
      </c>
    </row>
    <row r="357" spans="2:65" s="1" customFormat="1" ht="16.5" customHeight="1">
      <c r="B357" s="34"/>
      <c r="C357" s="133" t="s">
        <v>1586</v>
      </c>
      <c r="D357" s="133" t="s">
        <v>215</v>
      </c>
      <c r="E357" s="134" t="s">
        <v>5900</v>
      </c>
      <c r="F357" s="135" t="s">
        <v>5901</v>
      </c>
      <c r="G357" s="136" t="s">
        <v>624</v>
      </c>
      <c r="H357" s="137">
        <v>1</v>
      </c>
      <c r="I357" s="138"/>
      <c r="J357" s="139">
        <f>ROUND(I357*H357,2)</f>
        <v>0</v>
      </c>
      <c r="K357" s="135" t="s">
        <v>5488</v>
      </c>
      <c r="L357" s="34"/>
      <c r="M357" s="140" t="s">
        <v>19</v>
      </c>
      <c r="N357" s="141" t="s">
        <v>40</v>
      </c>
      <c r="P357" s="142">
        <f>O357*H357</f>
        <v>0</v>
      </c>
      <c r="Q357" s="142">
        <v>0</v>
      </c>
      <c r="R357" s="142">
        <f>Q357*H357</f>
        <v>0</v>
      </c>
      <c r="S357" s="142">
        <v>0</v>
      </c>
      <c r="T357" s="143">
        <f>S357*H357</f>
        <v>0</v>
      </c>
      <c r="AR357" s="144" t="s">
        <v>316</v>
      </c>
      <c r="AT357" s="144" t="s">
        <v>215</v>
      </c>
      <c r="AU357" s="144" t="s">
        <v>79</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316</v>
      </c>
      <c r="BM357" s="144" t="s">
        <v>5902</v>
      </c>
    </row>
    <row r="358" spans="2:65" s="12" customFormat="1">
      <c r="B358" s="152"/>
      <c r="D358" s="150" t="s">
        <v>226</v>
      </c>
      <c r="E358" s="153" t="s">
        <v>19</v>
      </c>
      <c r="F358" s="154" t="s">
        <v>5836</v>
      </c>
      <c r="H358" s="155">
        <v>1</v>
      </c>
      <c r="I358" s="156"/>
      <c r="L358" s="152"/>
      <c r="M358" s="157"/>
      <c r="T358" s="158"/>
      <c r="AT358" s="153" t="s">
        <v>226</v>
      </c>
      <c r="AU358" s="153" t="s">
        <v>79</v>
      </c>
      <c r="AV358" s="12" t="s">
        <v>79</v>
      </c>
      <c r="AW358" s="12" t="s">
        <v>31</v>
      </c>
      <c r="AX358" s="12" t="s">
        <v>77</v>
      </c>
      <c r="AY358" s="153" t="s">
        <v>212</v>
      </c>
    </row>
    <row r="359" spans="2:65" s="1" customFormat="1" ht="16.5" customHeight="1">
      <c r="B359" s="34"/>
      <c r="C359" s="133" t="s">
        <v>1593</v>
      </c>
      <c r="D359" s="133" t="s">
        <v>215</v>
      </c>
      <c r="E359" s="134" t="s">
        <v>5903</v>
      </c>
      <c r="F359" s="135" t="s">
        <v>5904</v>
      </c>
      <c r="G359" s="136" t="s">
        <v>624</v>
      </c>
      <c r="H359" s="137">
        <v>1</v>
      </c>
      <c r="I359" s="138"/>
      <c r="J359" s="139">
        <f>ROUND(I359*H359,2)</f>
        <v>0</v>
      </c>
      <c r="K359" s="135" t="s">
        <v>5488</v>
      </c>
      <c r="L359" s="34"/>
      <c r="M359" s="140" t="s">
        <v>19</v>
      </c>
      <c r="N359" s="141" t="s">
        <v>40</v>
      </c>
      <c r="P359" s="142">
        <f>O359*H359</f>
        <v>0</v>
      </c>
      <c r="Q359" s="142">
        <v>0</v>
      </c>
      <c r="R359" s="142">
        <f>Q359*H359</f>
        <v>0</v>
      </c>
      <c r="S359" s="142">
        <v>0</v>
      </c>
      <c r="T359" s="143">
        <f>S359*H359</f>
        <v>0</v>
      </c>
      <c r="AR359" s="144" t="s">
        <v>316</v>
      </c>
      <c r="AT359" s="144" t="s">
        <v>215</v>
      </c>
      <c r="AU359" s="144" t="s">
        <v>79</v>
      </c>
      <c r="AY359" s="19" t="s">
        <v>212</v>
      </c>
      <c r="BE359" s="145">
        <f>IF(N359="základní",J359,0)</f>
        <v>0</v>
      </c>
      <c r="BF359" s="145">
        <f>IF(N359="snížená",J359,0)</f>
        <v>0</v>
      </c>
      <c r="BG359" s="145">
        <f>IF(N359="zákl. přenesená",J359,0)</f>
        <v>0</v>
      </c>
      <c r="BH359" s="145">
        <f>IF(N359="sníž. přenesená",J359,0)</f>
        <v>0</v>
      </c>
      <c r="BI359" s="145">
        <f>IF(N359="nulová",J359,0)</f>
        <v>0</v>
      </c>
      <c r="BJ359" s="19" t="s">
        <v>77</v>
      </c>
      <c r="BK359" s="145">
        <f>ROUND(I359*H359,2)</f>
        <v>0</v>
      </c>
      <c r="BL359" s="19" t="s">
        <v>316</v>
      </c>
      <c r="BM359" s="144" t="s">
        <v>5905</v>
      </c>
    </row>
    <row r="360" spans="2:65" s="12" customFormat="1">
      <c r="B360" s="152"/>
      <c r="D360" s="150" t="s">
        <v>226</v>
      </c>
      <c r="E360" s="153" t="s">
        <v>19</v>
      </c>
      <c r="F360" s="154" t="s">
        <v>5836</v>
      </c>
      <c r="H360" s="155">
        <v>1</v>
      </c>
      <c r="I360" s="156"/>
      <c r="L360" s="152"/>
      <c r="M360" s="157"/>
      <c r="T360" s="158"/>
      <c r="AT360" s="153" t="s">
        <v>226</v>
      </c>
      <c r="AU360" s="153" t="s">
        <v>79</v>
      </c>
      <c r="AV360" s="12" t="s">
        <v>79</v>
      </c>
      <c r="AW360" s="12" t="s">
        <v>31</v>
      </c>
      <c r="AX360" s="12" t="s">
        <v>77</v>
      </c>
      <c r="AY360" s="153" t="s">
        <v>212</v>
      </c>
    </row>
    <row r="361" spans="2:65" s="1" customFormat="1" ht="16.5" customHeight="1">
      <c r="B361" s="34"/>
      <c r="C361" s="133" t="s">
        <v>1602</v>
      </c>
      <c r="D361" s="133" t="s">
        <v>215</v>
      </c>
      <c r="E361" s="134" t="s">
        <v>5906</v>
      </c>
      <c r="F361" s="135" t="s">
        <v>5907</v>
      </c>
      <c r="G361" s="136" t="s">
        <v>624</v>
      </c>
      <c r="H361" s="137">
        <v>1</v>
      </c>
      <c r="I361" s="138"/>
      <c r="J361" s="139">
        <f>ROUND(I361*H361,2)</f>
        <v>0</v>
      </c>
      <c r="K361" s="135" t="s">
        <v>5488</v>
      </c>
      <c r="L361" s="34"/>
      <c r="M361" s="140" t="s">
        <v>19</v>
      </c>
      <c r="N361" s="141" t="s">
        <v>40</v>
      </c>
      <c r="P361" s="142">
        <f>O361*H361</f>
        <v>0</v>
      </c>
      <c r="Q361" s="142">
        <v>0</v>
      </c>
      <c r="R361" s="142">
        <f>Q361*H361</f>
        <v>0</v>
      </c>
      <c r="S361" s="142">
        <v>0</v>
      </c>
      <c r="T361" s="143">
        <f>S361*H361</f>
        <v>0</v>
      </c>
      <c r="AR361" s="144" t="s">
        <v>316</v>
      </c>
      <c r="AT361" s="144" t="s">
        <v>215</v>
      </c>
      <c r="AU361" s="144" t="s">
        <v>79</v>
      </c>
      <c r="AY361" s="19" t="s">
        <v>212</v>
      </c>
      <c r="BE361" s="145">
        <f>IF(N361="základní",J361,0)</f>
        <v>0</v>
      </c>
      <c r="BF361" s="145">
        <f>IF(N361="snížená",J361,0)</f>
        <v>0</v>
      </c>
      <c r="BG361" s="145">
        <f>IF(N361="zákl. přenesená",J361,0)</f>
        <v>0</v>
      </c>
      <c r="BH361" s="145">
        <f>IF(N361="sníž. přenesená",J361,0)</f>
        <v>0</v>
      </c>
      <c r="BI361" s="145">
        <f>IF(N361="nulová",J361,0)</f>
        <v>0</v>
      </c>
      <c r="BJ361" s="19" t="s">
        <v>77</v>
      </c>
      <c r="BK361" s="145">
        <f>ROUND(I361*H361,2)</f>
        <v>0</v>
      </c>
      <c r="BL361" s="19" t="s">
        <v>316</v>
      </c>
      <c r="BM361" s="144" t="s">
        <v>5908</v>
      </c>
    </row>
    <row r="362" spans="2:65" s="12" customFormat="1">
      <c r="B362" s="152"/>
      <c r="D362" s="150" t="s">
        <v>226</v>
      </c>
      <c r="E362" s="153" t="s">
        <v>19</v>
      </c>
      <c r="F362" s="154" t="s">
        <v>5836</v>
      </c>
      <c r="H362" s="155">
        <v>1</v>
      </c>
      <c r="I362" s="156"/>
      <c r="L362" s="152"/>
      <c r="M362" s="157"/>
      <c r="T362" s="158"/>
      <c r="AT362" s="153" t="s">
        <v>226</v>
      </c>
      <c r="AU362" s="153" t="s">
        <v>79</v>
      </c>
      <c r="AV362" s="12" t="s">
        <v>79</v>
      </c>
      <c r="AW362" s="12" t="s">
        <v>31</v>
      </c>
      <c r="AX362" s="12" t="s">
        <v>77</v>
      </c>
      <c r="AY362" s="153" t="s">
        <v>212</v>
      </c>
    </row>
    <row r="363" spans="2:65" s="1" customFormat="1" ht="16.5" customHeight="1">
      <c r="B363" s="34"/>
      <c r="C363" s="133" t="s">
        <v>1609</v>
      </c>
      <c r="D363" s="133" t="s">
        <v>215</v>
      </c>
      <c r="E363" s="134" t="s">
        <v>5909</v>
      </c>
      <c r="F363" s="135" t="s">
        <v>5910</v>
      </c>
      <c r="G363" s="136" t="s">
        <v>624</v>
      </c>
      <c r="H363" s="137">
        <v>1</v>
      </c>
      <c r="I363" s="138"/>
      <c r="J363" s="139">
        <f>ROUND(I363*H363,2)</f>
        <v>0</v>
      </c>
      <c r="K363" s="135" t="s">
        <v>5488</v>
      </c>
      <c r="L363" s="34"/>
      <c r="M363" s="140" t="s">
        <v>19</v>
      </c>
      <c r="N363" s="141" t="s">
        <v>40</v>
      </c>
      <c r="P363" s="142">
        <f>O363*H363</f>
        <v>0</v>
      </c>
      <c r="Q363" s="142">
        <v>0</v>
      </c>
      <c r="R363" s="142">
        <f>Q363*H363</f>
        <v>0</v>
      </c>
      <c r="S363" s="142">
        <v>0</v>
      </c>
      <c r="T363" s="143">
        <f>S363*H363</f>
        <v>0</v>
      </c>
      <c r="AR363" s="144" t="s">
        <v>316</v>
      </c>
      <c r="AT363" s="144" t="s">
        <v>215</v>
      </c>
      <c r="AU363" s="144" t="s">
        <v>79</v>
      </c>
      <c r="AY363" s="19" t="s">
        <v>212</v>
      </c>
      <c r="BE363" s="145">
        <f>IF(N363="základní",J363,0)</f>
        <v>0</v>
      </c>
      <c r="BF363" s="145">
        <f>IF(N363="snížená",J363,0)</f>
        <v>0</v>
      </c>
      <c r="BG363" s="145">
        <f>IF(N363="zákl. přenesená",J363,0)</f>
        <v>0</v>
      </c>
      <c r="BH363" s="145">
        <f>IF(N363="sníž. přenesená",J363,0)</f>
        <v>0</v>
      </c>
      <c r="BI363" s="145">
        <f>IF(N363="nulová",J363,0)</f>
        <v>0</v>
      </c>
      <c r="BJ363" s="19" t="s">
        <v>77</v>
      </c>
      <c r="BK363" s="145">
        <f>ROUND(I363*H363,2)</f>
        <v>0</v>
      </c>
      <c r="BL363" s="19" t="s">
        <v>316</v>
      </c>
      <c r="BM363" s="144" t="s">
        <v>5911</v>
      </c>
    </row>
    <row r="364" spans="2:65" s="12" customFormat="1">
      <c r="B364" s="152"/>
      <c r="D364" s="150" t="s">
        <v>226</v>
      </c>
      <c r="E364" s="153" t="s">
        <v>19</v>
      </c>
      <c r="F364" s="154" t="s">
        <v>5836</v>
      </c>
      <c r="H364" s="155">
        <v>1</v>
      </c>
      <c r="I364" s="156"/>
      <c r="L364" s="152"/>
      <c r="M364" s="157"/>
      <c r="T364" s="158"/>
      <c r="AT364" s="153" t="s">
        <v>226</v>
      </c>
      <c r="AU364" s="153" t="s">
        <v>79</v>
      </c>
      <c r="AV364" s="12" t="s">
        <v>79</v>
      </c>
      <c r="AW364" s="12" t="s">
        <v>31</v>
      </c>
      <c r="AX364" s="12" t="s">
        <v>77</v>
      </c>
      <c r="AY364" s="153" t="s">
        <v>212</v>
      </c>
    </row>
    <row r="365" spans="2:65" s="1" customFormat="1" ht="16.5" customHeight="1">
      <c r="B365" s="34"/>
      <c r="C365" s="133" t="s">
        <v>1616</v>
      </c>
      <c r="D365" s="133" t="s">
        <v>215</v>
      </c>
      <c r="E365" s="134" t="s">
        <v>5912</v>
      </c>
      <c r="F365" s="135" t="s">
        <v>5913</v>
      </c>
      <c r="G365" s="136" t="s">
        <v>624</v>
      </c>
      <c r="H365" s="137">
        <v>1</v>
      </c>
      <c r="I365" s="138"/>
      <c r="J365" s="139">
        <f>ROUND(I365*H365,2)</f>
        <v>0</v>
      </c>
      <c r="K365" s="135" t="s">
        <v>5488</v>
      </c>
      <c r="L365" s="34"/>
      <c r="M365" s="140" t="s">
        <v>19</v>
      </c>
      <c r="N365" s="141" t="s">
        <v>40</v>
      </c>
      <c r="P365" s="142">
        <f>O365*H365</f>
        <v>0</v>
      </c>
      <c r="Q365" s="142">
        <v>0</v>
      </c>
      <c r="R365" s="142">
        <f>Q365*H365</f>
        <v>0</v>
      </c>
      <c r="S365" s="142">
        <v>0</v>
      </c>
      <c r="T365" s="143">
        <f>S365*H365</f>
        <v>0</v>
      </c>
      <c r="AR365" s="144" t="s">
        <v>316</v>
      </c>
      <c r="AT365" s="144" t="s">
        <v>215</v>
      </c>
      <c r="AU365" s="144" t="s">
        <v>79</v>
      </c>
      <c r="AY365" s="19" t="s">
        <v>212</v>
      </c>
      <c r="BE365" s="145">
        <f>IF(N365="základní",J365,0)</f>
        <v>0</v>
      </c>
      <c r="BF365" s="145">
        <f>IF(N365="snížená",J365,0)</f>
        <v>0</v>
      </c>
      <c r="BG365" s="145">
        <f>IF(N365="zákl. přenesená",J365,0)</f>
        <v>0</v>
      </c>
      <c r="BH365" s="145">
        <f>IF(N365="sníž. přenesená",J365,0)</f>
        <v>0</v>
      </c>
      <c r="BI365" s="145">
        <f>IF(N365="nulová",J365,0)</f>
        <v>0</v>
      </c>
      <c r="BJ365" s="19" t="s">
        <v>77</v>
      </c>
      <c r="BK365" s="145">
        <f>ROUND(I365*H365,2)</f>
        <v>0</v>
      </c>
      <c r="BL365" s="19" t="s">
        <v>316</v>
      </c>
      <c r="BM365" s="144" t="s">
        <v>5914</v>
      </c>
    </row>
    <row r="366" spans="2:65" s="12" customFormat="1">
      <c r="B366" s="152"/>
      <c r="D366" s="150" t="s">
        <v>226</v>
      </c>
      <c r="E366" s="153" t="s">
        <v>19</v>
      </c>
      <c r="F366" s="154" t="s">
        <v>5836</v>
      </c>
      <c r="H366" s="155">
        <v>1</v>
      </c>
      <c r="I366" s="156"/>
      <c r="L366" s="152"/>
      <c r="M366" s="157"/>
      <c r="T366" s="158"/>
      <c r="AT366" s="153" t="s">
        <v>226</v>
      </c>
      <c r="AU366" s="153" t="s">
        <v>79</v>
      </c>
      <c r="AV366" s="12" t="s">
        <v>79</v>
      </c>
      <c r="AW366" s="12" t="s">
        <v>31</v>
      </c>
      <c r="AX366" s="12" t="s">
        <v>77</v>
      </c>
      <c r="AY366" s="153" t="s">
        <v>212</v>
      </c>
    </row>
    <row r="367" spans="2:65" s="1" customFormat="1" ht="16.5" customHeight="1">
      <c r="B367" s="34"/>
      <c r="C367" s="133" t="s">
        <v>1632</v>
      </c>
      <c r="D367" s="133" t="s">
        <v>215</v>
      </c>
      <c r="E367" s="134" t="s">
        <v>5915</v>
      </c>
      <c r="F367" s="135" t="s">
        <v>5916</v>
      </c>
      <c r="G367" s="136" t="s">
        <v>624</v>
      </c>
      <c r="H367" s="137">
        <v>1</v>
      </c>
      <c r="I367" s="138"/>
      <c r="J367" s="139">
        <f>ROUND(I367*H367,2)</f>
        <v>0</v>
      </c>
      <c r="K367" s="135" t="s">
        <v>5488</v>
      </c>
      <c r="L367" s="34"/>
      <c r="M367" s="140" t="s">
        <v>19</v>
      </c>
      <c r="N367" s="141" t="s">
        <v>40</v>
      </c>
      <c r="P367" s="142">
        <f>O367*H367</f>
        <v>0</v>
      </c>
      <c r="Q367" s="142">
        <v>0</v>
      </c>
      <c r="R367" s="142">
        <f>Q367*H367</f>
        <v>0</v>
      </c>
      <c r="S367" s="142">
        <v>0</v>
      </c>
      <c r="T367" s="143">
        <f>S367*H367</f>
        <v>0</v>
      </c>
      <c r="AR367" s="144" t="s">
        <v>316</v>
      </c>
      <c r="AT367" s="144" t="s">
        <v>215</v>
      </c>
      <c r="AU367" s="144" t="s">
        <v>79</v>
      </c>
      <c r="AY367" s="19" t="s">
        <v>212</v>
      </c>
      <c r="BE367" s="145">
        <f>IF(N367="základní",J367,0)</f>
        <v>0</v>
      </c>
      <c r="BF367" s="145">
        <f>IF(N367="snížená",J367,0)</f>
        <v>0</v>
      </c>
      <c r="BG367" s="145">
        <f>IF(N367="zákl. přenesená",J367,0)</f>
        <v>0</v>
      </c>
      <c r="BH367" s="145">
        <f>IF(N367="sníž. přenesená",J367,0)</f>
        <v>0</v>
      </c>
      <c r="BI367" s="145">
        <f>IF(N367="nulová",J367,0)</f>
        <v>0</v>
      </c>
      <c r="BJ367" s="19" t="s">
        <v>77</v>
      </c>
      <c r="BK367" s="145">
        <f>ROUND(I367*H367,2)</f>
        <v>0</v>
      </c>
      <c r="BL367" s="19" t="s">
        <v>316</v>
      </c>
      <c r="BM367" s="144" t="s">
        <v>5917</v>
      </c>
    </row>
    <row r="368" spans="2:65" s="12" customFormat="1">
      <c r="B368" s="152"/>
      <c r="D368" s="150" t="s">
        <v>226</v>
      </c>
      <c r="E368" s="153" t="s">
        <v>19</v>
      </c>
      <c r="F368" s="154" t="s">
        <v>5836</v>
      </c>
      <c r="H368" s="155">
        <v>1</v>
      </c>
      <c r="I368" s="156"/>
      <c r="L368" s="152"/>
      <c r="M368" s="157"/>
      <c r="T368" s="158"/>
      <c r="AT368" s="153" t="s">
        <v>226</v>
      </c>
      <c r="AU368" s="153" t="s">
        <v>79</v>
      </c>
      <c r="AV368" s="12" t="s">
        <v>79</v>
      </c>
      <c r="AW368" s="12" t="s">
        <v>31</v>
      </c>
      <c r="AX368" s="12" t="s">
        <v>77</v>
      </c>
      <c r="AY368" s="153" t="s">
        <v>212</v>
      </c>
    </row>
    <row r="369" spans="2:65" s="1" customFormat="1" ht="21.75" customHeight="1">
      <c r="B369" s="34"/>
      <c r="C369" s="133" t="s">
        <v>1639</v>
      </c>
      <c r="D369" s="133" t="s">
        <v>215</v>
      </c>
      <c r="E369" s="134" t="s">
        <v>5918</v>
      </c>
      <c r="F369" s="135" t="s">
        <v>5919</v>
      </c>
      <c r="G369" s="136" t="s">
        <v>624</v>
      </c>
      <c r="H369" s="137">
        <v>1</v>
      </c>
      <c r="I369" s="138"/>
      <c r="J369" s="139">
        <f>ROUND(I369*H369,2)</f>
        <v>0</v>
      </c>
      <c r="K369" s="135" t="s">
        <v>5488</v>
      </c>
      <c r="L369" s="34"/>
      <c r="M369" s="140" t="s">
        <v>19</v>
      </c>
      <c r="N369" s="141" t="s">
        <v>40</v>
      </c>
      <c r="P369" s="142">
        <f>O369*H369</f>
        <v>0</v>
      </c>
      <c r="Q369" s="142">
        <v>0</v>
      </c>
      <c r="R369" s="142">
        <f>Q369*H369</f>
        <v>0</v>
      </c>
      <c r="S369" s="142">
        <v>0</v>
      </c>
      <c r="T369" s="143">
        <f>S369*H369</f>
        <v>0</v>
      </c>
      <c r="AR369" s="144" t="s">
        <v>316</v>
      </c>
      <c r="AT369" s="144" t="s">
        <v>215</v>
      </c>
      <c r="AU369" s="144" t="s">
        <v>79</v>
      </c>
      <c r="AY369" s="19" t="s">
        <v>212</v>
      </c>
      <c r="BE369" s="145">
        <f>IF(N369="základní",J369,0)</f>
        <v>0</v>
      </c>
      <c r="BF369" s="145">
        <f>IF(N369="snížená",J369,0)</f>
        <v>0</v>
      </c>
      <c r="BG369" s="145">
        <f>IF(N369="zákl. přenesená",J369,0)</f>
        <v>0</v>
      </c>
      <c r="BH369" s="145">
        <f>IF(N369="sníž. přenesená",J369,0)</f>
        <v>0</v>
      </c>
      <c r="BI369" s="145">
        <f>IF(N369="nulová",J369,0)</f>
        <v>0</v>
      </c>
      <c r="BJ369" s="19" t="s">
        <v>77</v>
      </c>
      <c r="BK369" s="145">
        <f>ROUND(I369*H369,2)</f>
        <v>0</v>
      </c>
      <c r="BL369" s="19" t="s">
        <v>316</v>
      </c>
      <c r="BM369" s="144" t="s">
        <v>5920</v>
      </c>
    </row>
    <row r="370" spans="2:65" s="12" customFormat="1">
      <c r="B370" s="152"/>
      <c r="D370" s="150" t="s">
        <v>226</v>
      </c>
      <c r="E370" s="153" t="s">
        <v>19</v>
      </c>
      <c r="F370" s="154" t="s">
        <v>5921</v>
      </c>
      <c r="H370" s="155">
        <v>1</v>
      </c>
      <c r="I370" s="156"/>
      <c r="L370" s="152"/>
      <c r="M370" s="157"/>
      <c r="T370" s="158"/>
      <c r="AT370" s="153" t="s">
        <v>226</v>
      </c>
      <c r="AU370" s="153" t="s">
        <v>79</v>
      </c>
      <c r="AV370" s="12" t="s">
        <v>79</v>
      </c>
      <c r="AW370" s="12" t="s">
        <v>31</v>
      </c>
      <c r="AX370" s="12" t="s">
        <v>77</v>
      </c>
      <c r="AY370" s="153" t="s">
        <v>212</v>
      </c>
    </row>
    <row r="371" spans="2:65" s="1" customFormat="1" ht="16.5" customHeight="1">
      <c r="B371" s="34"/>
      <c r="C371" s="133" t="s">
        <v>1646</v>
      </c>
      <c r="D371" s="133" t="s">
        <v>215</v>
      </c>
      <c r="E371" s="134" t="s">
        <v>5922</v>
      </c>
      <c r="F371" s="135" t="s">
        <v>5923</v>
      </c>
      <c r="G371" s="136" t="s">
        <v>624</v>
      </c>
      <c r="H371" s="137">
        <v>1</v>
      </c>
      <c r="I371" s="138"/>
      <c r="J371" s="139">
        <f>ROUND(I371*H371,2)</f>
        <v>0</v>
      </c>
      <c r="K371" s="135" t="s">
        <v>5488</v>
      </c>
      <c r="L371" s="34"/>
      <c r="M371" s="140" t="s">
        <v>19</v>
      </c>
      <c r="N371" s="141" t="s">
        <v>40</v>
      </c>
      <c r="P371" s="142">
        <f>O371*H371</f>
        <v>0</v>
      </c>
      <c r="Q371" s="142">
        <v>0</v>
      </c>
      <c r="R371" s="142">
        <f>Q371*H371</f>
        <v>0</v>
      </c>
      <c r="S371" s="142">
        <v>0</v>
      </c>
      <c r="T371" s="143">
        <f>S371*H371</f>
        <v>0</v>
      </c>
      <c r="AR371" s="144" t="s">
        <v>316</v>
      </c>
      <c r="AT371" s="144" t="s">
        <v>215</v>
      </c>
      <c r="AU371" s="144" t="s">
        <v>79</v>
      </c>
      <c r="AY371" s="19" t="s">
        <v>212</v>
      </c>
      <c r="BE371" s="145">
        <f>IF(N371="základní",J371,0)</f>
        <v>0</v>
      </c>
      <c r="BF371" s="145">
        <f>IF(N371="snížená",J371,0)</f>
        <v>0</v>
      </c>
      <c r="BG371" s="145">
        <f>IF(N371="zákl. přenesená",J371,0)</f>
        <v>0</v>
      </c>
      <c r="BH371" s="145">
        <f>IF(N371="sníž. přenesená",J371,0)</f>
        <v>0</v>
      </c>
      <c r="BI371" s="145">
        <f>IF(N371="nulová",J371,0)</f>
        <v>0</v>
      </c>
      <c r="BJ371" s="19" t="s">
        <v>77</v>
      </c>
      <c r="BK371" s="145">
        <f>ROUND(I371*H371,2)</f>
        <v>0</v>
      </c>
      <c r="BL371" s="19" t="s">
        <v>316</v>
      </c>
      <c r="BM371" s="144" t="s">
        <v>5924</v>
      </c>
    </row>
    <row r="372" spans="2:65" s="12" customFormat="1">
      <c r="B372" s="152"/>
      <c r="D372" s="150" t="s">
        <v>226</v>
      </c>
      <c r="E372" s="153" t="s">
        <v>19</v>
      </c>
      <c r="F372" s="154" t="s">
        <v>5921</v>
      </c>
      <c r="H372" s="155">
        <v>1</v>
      </c>
      <c r="I372" s="156"/>
      <c r="L372" s="152"/>
      <c r="M372" s="157"/>
      <c r="T372" s="158"/>
      <c r="AT372" s="153" t="s">
        <v>226</v>
      </c>
      <c r="AU372" s="153" t="s">
        <v>79</v>
      </c>
      <c r="AV372" s="12" t="s">
        <v>79</v>
      </c>
      <c r="AW372" s="12" t="s">
        <v>31</v>
      </c>
      <c r="AX372" s="12" t="s">
        <v>77</v>
      </c>
      <c r="AY372" s="153" t="s">
        <v>212</v>
      </c>
    </row>
    <row r="373" spans="2:65" s="1" customFormat="1" ht="16.5" customHeight="1">
      <c r="B373" s="34"/>
      <c r="C373" s="133" t="s">
        <v>1653</v>
      </c>
      <c r="D373" s="133" t="s">
        <v>215</v>
      </c>
      <c r="E373" s="134" t="s">
        <v>5925</v>
      </c>
      <c r="F373" s="135" t="s">
        <v>5926</v>
      </c>
      <c r="G373" s="136" t="s">
        <v>624</v>
      </c>
      <c r="H373" s="137">
        <v>1</v>
      </c>
      <c r="I373" s="138"/>
      <c r="J373" s="139">
        <f>ROUND(I373*H373,2)</f>
        <v>0</v>
      </c>
      <c r="K373" s="135" t="s">
        <v>5488</v>
      </c>
      <c r="L373" s="34"/>
      <c r="M373" s="140" t="s">
        <v>19</v>
      </c>
      <c r="N373" s="141" t="s">
        <v>40</v>
      </c>
      <c r="P373" s="142">
        <f>O373*H373</f>
        <v>0</v>
      </c>
      <c r="Q373" s="142">
        <v>0</v>
      </c>
      <c r="R373" s="142">
        <f>Q373*H373</f>
        <v>0</v>
      </c>
      <c r="S373" s="142">
        <v>0</v>
      </c>
      <c r="T373" s="143">
        <f>S373*H373</f>
        <v>0</v>
      </c>
      <c r="AR373" s="144" t="s">
        <v>316</v>
      </c>
      <c r="AT373" s="144" t="s">
        <v>215</v>
      </c>
      <c r="AU373" s="144" t="s">
        <v>79</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316</v>
      </c>
      <c r="BM373" s="144" t="s">
        <v>5927</v>
      </c>
    </row>
    <row r="374" spans="2:65" s="12" customFormat="1">
      <c r="B374" s="152"/>
      <c r="D374" s="150" t="s">
        <v>226</v>
      </c>
      <c r="E374" s="153" t="s">
        <v>19</v>
      </c>
      <c r="F374" s="154" t="s">
        <v>5921</v>
      </c>
      <c r="H374" s="155">
        <v>1</v>
      </c>
      <c r="I374" s="156"/>
      <c r="L374" s="152"/>
      <c r="M374" s="157"/>
      <c r="T374" s="158"/>
      <c r="AT374" s="153" t="s">
        <v>226</v>
      </c>
      <c r="AU374" s="153" t="s">
        <v>79</v>
      </c>
      <c r="AV374" s="12" t="s">
        <v>79</v>
      </c>
      <c r="AW374" s="12" t="s">
        <v>31</v>
      </c>
      <c r="AX374" s="12" t="s">
        <v>77</v>
      </c>
      <c r="AY374" s="153" t="s">
        <v>212</v>
      </c>
    </row>
    <row r="375" spans="2:65" s="1" customFormat="1" ht="16.5" customHeight="1">
      <c r="B375" s="34"/>
      <c r="C375" s="133" t="s">
        <v>1662</v>
      </c>
      <c r="D375" s="133" t="s">
        <v>215</v>
      </c>
      <c r="E375" s="134" t="s">
        <v>5928</v>
      </c>
      <c r="F375" s="135" t="s">
        <v>5929</v>
      </c>
      <c r="G375" s="136" t="s">
        <v>624</v>
      </c>
      <c r="H375" s="137">
        <v>1</v>
      </c>
      <c r="I375" s="138"/>
      <c r="J375" s="139">
        <f>ROUND(I375*H375,2)</f>
        <v>0</v>
      </c>
      <c r="K375" s="135" t="s">
        <v>5488</v>
      </c>
      <c r="L375" s="34"/>
      <c r="M375" s="140" t="s">
        <v>19</v>
      </c>
      <c r="N375" s="141" t="s">
        <v>40</v>
      </c>
      <c r="P375" s="142">
        <f>O375*H375</f>
        <v>0</v>
      </c>
      <c r="Q375" s="142">
        <v>0</v>
      </c>
      <c r="R375" s="142">
        <f>Q375*H375</f>
        <v>0</v>
      </c>
      <c r="S375" s="142">
        <v>0</v>
      </c>
      <c r="T375" s="143">
        <f>S375*H375</f>
        <v>0</v>
      </c>
      <c r="AR375" s="144" t="s">
        <v>316</v>
      </c>
      <c r="AT375" s="144" t="s">
        <v>215</v>
      </c>
      <c r="AU375" s="144" t="s">
        <v>79</v>
      </c>
      <c r="AY375" s="19" t="s">
        <v>212</v>
      </c>
      <c r="BE375" s="145">
        <f>IF(N375="základní",J375,0)</f>
        <v>0</v>
      </c>
      <c r="BF375" s="145">
        <f>IF(N375="snížená",J375,0)</f>
        <v>0</v>
      </c>
      <c r="BG375" s="145">
        <f>IF(N375="zákl. přenesená",J375,0)</f>
        <v>0</v>
      </c>
      <c r="BH375" s="145">
        <f>IF(N375="sníž. přenesená",J375,0)</f>
        <v>0</v>
      </c>
      <c r="BI375" s="145">
        <f>IF(N375="nulová",J375,0)</f>
        <v>0</v>
      </c>
      <c r="BJ375" s="19" t="s">
        <v>77</v>
      </c>
      <c r="BK375" s="145">
        <f>ROUND(I375*H375,2)</f>
        <v>0</v>
      </c>
      <c r="BL375" s="19" t="s">
        <v>316</v>
      </c>
      <c r="BM375" s="144" t="s">
        <v>5930</v>
      </c>
    </row>
    <row r="376" spans="2:65" s="12" customFormat="1">
      <c r="B376" s="152"/>
      <c r="D376" s="150" t="s">
        <v>226</v>
      </c>
      <c r="E376" s="153" t="s">
        <v>19</v>
      </c>
      <c r="F376" s="154" t="s">
        <v>5921</v>
      </c>
      <c r="H376" s="155">
        <v>1</v>
      </c>
      <c r="I376" s="156"/>
      <c r="L376" s="152"/>
      <c r="M376" s="157"/>
      <c r="T376" s="158"/>
      <c r="AT376" s="153" t="s">
        <v>226</v>
      </c>
      <c r="AU376" s="153" t="s">
        <v>79</v>
      </c>
      <c r="AV376" s="12" t="s">
        <v>79</v>
      </c>
      <c r="AW376" s="12" t="s">
        <v>31</v>
      </c>
      <c r="AX376" s="12" t="s">
        <v>77</v>
      </c>
      <c r="AY376" s="153" t="s">
        <v>212</v>
      </c>
    </row>
    <row r="377" spans="2:65" s="1" customFormat="1" ht="16.5" customHeight="1">
      <c r="B377" s="34"/>
      <c r="C377" s="133" t="s">
        <v>1669</v>
      </c>
      <c r="D377" s="133" t="s">
        <v>215</v>
      </c>
      <c r="E377" s="134" t="s">
        <v>5931</v>
      </c>
      <c r="F377" s="135" t="s">
        <v>5932</v>
      </c>
      <c r="G377" s="136" t="s">
        <v>624</v>
      </c>
      <c r="H377" s="137">
        <v>1</v>
      </c>
      <c r="I377" s="138"/>
      <c r="J377" s="139">
        <f>ROUND(I377*H377,2)</f>
        <v>0</v>
      </c>
      <c r="K377" s="135" t="s">
        <v>5488</v>
      </c>
      <c r="L377" s="34"/>
      <c r="M377" s="140" t="s">
        <v>19</v>
      </c>
      <c r="N377" s="141" t="s">
        <v>40</v>
      </c>
      <c r="P377" s="142">
        <f>O377*H377</f>
        <v>0</v>
      </c>
      <c r="Q377" s="142">
        <v>0</v>
      </c>
      <c r="R377" s="142">
        <f>Q377*H377</f>
        <v>0</v>
      </c>
      <c r="S377" s="142">
        <v>0</v>
      </c>
      <c r="T377" s="143">
        <f>S377*H377</f>
        <v>0</v>
      </c>
      <c r="AR377" s="144" t="s">
        <v>316</v>
      </c>
      <c r="AT377" s="144" t="s">
        <v>215</v>
      </c>
      <c r="AU377" s="144" t="s">
        <v>79</v>
      </c>
      <c r="AY377" s="19" t="s">
        <v>212</v>
      </c>
      <c r="BE377" s="145">
        <f>IF(N377="základní",J377,0)</f>
        <v>0</v>
      </c>
      <c r="BF377" s="145">
        <f>IF(N377="snížená",J377,0)</f>
        <v>0</v>
      </c>
      <c r="BG377" s="145">
        <f>IF(N377="zákl. přenesená",J377,0)</f>
        <v>0</v>
      </c>
      <c r="BH377" s="145">
        <f>IF(N377="sníž. přenesená",J377,0)</f>
        <v>0</v>
      </c>
      <c r="BI377" s="145">
        <f>IF(N377="nulová",J377,0)</f>
        <v>0</v>
      </c>
      <c r="BJ377" s="19" t="s">
        <v>77</v>
      </c>
      <c r="BK377" s="145">
        <f>ROUND(I377*H377,2)</f>
        <v>0</v>
      </c>
      <c r="BL377" s="19" t="s">
        <v>316</v>
      </c>
      <c r="BM377" s="144" t="s">
        <v>5933</v>
      </c>
    </row>
    <row r="378" spans="2:65" s="12" customFormat="1">
      <c r="B378" s="152"/>
      <c r="D378" s="150" t="s">
        <v>226</v>
      </c>
      <c r="E378" s="153" t="s">
        <v>19</v>
      </c>
      <c r="F378" s="154" t="s">
        <v>5921</v>
      </c>
      <c r="H378" s="155">
        <v>1</v>
      </c>
      <c r="I378" s="156"/>
      <c r="L378" s="152"/>
      <c r="M378" s="157"/>
      <c r="T378" s="158"/>
      <c r="AT378" s="153" t="s">
        <v>226</v>
      </c>
      <c r="AU378" s="153" t="s">
        <v>79</v>
      </c>
      <c r="AV378" s="12" t="s">
        <v>79</v>
      </c>
      <c r="AW378" s="12" t="s">
        <v>31</v>
      </c>
      <c r="AX378" s="12" t="s">
        <v>77</v>
      </c>
      <c r="AY378" s="153" t="s">
        <v>212</v>
      </c>
    </row>
    <row r="379" spans="2:65" s="1" customFormat="1" ht="16.5" customHeight="1">
      <c r="B379" s="34"/>
      <c r="C379" s="133" t="s">
        <v>1676</v>
      </c>
      <c r="D379" s="133" t="s">
        <v>215</v>
      </c>
      <c r="E379" s="134" t="s">
        <v>5934</v>
      </c>
      <c r="F379" s="135" t="s">
        <v>5935</v>
      </c>
      <c r="G379" s="136" t="s">
        <v>624</v>
      </c>
      <c r="H379" s="137">
        <v>1</v>
      </c>
      <c r="I379" s="138"/>
      <c r="J379" s="139">
        <f>ROUND(I379*H379,2)</f>
        <v>0</v>
      </c>
      <c r="K379" s="135" t="s">
        <v>5488</v>
      </c>
      <c r="L379" s="34"/>
      <c r="M379" s="140" t="s">
        <v>19</v>
      </c>
      <c r="N379" s="141" t="s">
        <v>40</v>
      </c>
      <c r="P379" s="142">
        <f>O379*H379</f>
        <v>0</v>
      </c>
      <c r="Q379" s="142">
        <v>0</v>
      </c>
      <c r="R379" s="142">
        <f>Q379*H379</f>
        <v>0</v>
      </c>
      <c r="S379" s="142">
        <v>0</v>
      </c>
      <c r="T379" s="143">
        <f>S379*H379</f>
        <v>0</v>
      </c>
      <c r="AR379" s="144" t="s">
        <v>316</v>
      </c>
      <c r="AT379" s="144" t="s">
        <v>215</v>
      </c>
      <c r="AU379" s="144" t="s">
        <v>79</v>
      </c>
      <c r="AY379" s="19" t="s">
        <v>212</v>
      </c>
      <c r="BE379" s="145">
        <f>IF(N379="základní",J379,0)</f>
        <v>0</v>
      </c>
      <c r="BF379" s="145">
        <f>IF(N379="snížená",J379,0)</f>
        <v>0</v>
      </c>
      <c r="BG379" s="145">
        <f>IF(N379="zákl. přenesená",J379,0)</f>
        <v>0</v>
      </c>
      <c r="BH379" s="145">
        <f>IF(N379="sníž. přenesená",J379,0)</f>
        <v>0</v>
      </c>
      <c r="BI379" s="145">
        <f>IF(N379="nulová",J379,0)</f>
        <v>0</v>
      </c>
      <c r="BJ379" s="19" t="s">
        <v>77</v>
      </c>
      <c r="BK379" s="145">
        <f>ROUND(I379*H379,2)</f>
        <v>0</v>
      </c>
      <c r="BL379" s="19" t="s">
        <v>316</v>
      </c>
      <c r="BM379" s="144" t="s">
        <v>5936</v>
      </c>
    </row>
    <row r="380" spans="2:65" s="12" customFormat="1">
      <c r="B380" s="152"/>
      <c r="D380" s="150" t="s">
        <v>226</v>
      </c>
      <c r="E380" s="153" t="s">
        <v>19</v>
      </c>
      <c r="F380" s="154" t="s">
        <v>5921</v>
      </c>
      <c r="H380" s="155">
        <v>1</v>
      </c>
      <c r="I380" s="156"/>
      <c r="L380" s="152"/>
      <c r="M380" s="157"/>
      <c r="T380" s="158"/>
      <c r="AT380" s="153" t="s">
        <v>226</v>
      </c>
      <c r="AU380" s="153" t="s">
        <v>79</v>
      </c>
      <c r="AV380" s="12" t="s">
        <v>79</v>
      </c>
      <c r="AW380" s="12" t="s">
        <v>31</v>
      </c>
      <c r="AX380" s="12" t="s">
        <v>77</v>
      </c>
      <c r="AY380" s="153" t="s">
        <v>212</v>
      </c>
    </row>
    <row r="381" spans="2:65" s="1" customFormat="1" ht="16.5" customHeight="1">
      <c r="B381" s="34"/>
      <c r="C381" s="133" t="s">
        <v>1682</v>
      </c>
      <c r="D381" s="133" t="s">
        <v>215</v>
      </c>
      <c r="E381" s="134" t="s">
        <v>5937</v>
      </c>
      <c r="F381" s="135" t="s">
        <v>5938</v>
      </c>
      <c r="G381" s="136" t="s">
        <v>624</v>
      </c>
      <c r="H381" s="137">
        <v>1</v>
      </c>
      <c r="I381" s="138"/>
      <c r="J381" s="139">
        <f>ROUND(I381*H381,2)</f>
        <v>0</v>
      </c>
      <c r="K381" s="135" t="s">
        <v>5488</v>
      </c>
      <c r="L381" s="34"/>
      <c r="M381" s="140" t="s">
        <v>19</v>
      </c>
      <c r="N381" s="141" t="s">
        <v>40</v>
      </c>
      <c r="P381" s="142">
        <f>O381*H381</f>
        <v>0</v>
      </c>
      <c r="Q381" s="142">
        <v>0</v>
      </c>
      <c r="R381" s="142">
        <f>Q381*H381</f>
        <v>0</v>
      </c>
      <c r="S381" s="142">
        <v>0</v>
      </c>
      <c r="T381" s="143">
        <f>S381*H381</f>
        <v>0</v>
      </c>
      <c r="AR381" s="144" t="s">
        <v>316</v>
      </c>
      <c r="AT381" s="144" t="s">
        <v>215</v>
      </c>
      <c r="AU381" s="144" t="s">
        <v>79</v>
      </c>
      <c r="AY381" s="19" t="s">
        <v>212</v>
      </c>
      <c r="BE381" s="145">
        <f>IF(N381="základní",J381,0)</f>
        <v>0</v>
      </c>
      <c r="BF381" s="145">
        <f>IF(N381="snížená",J381,0)</f>
        <v>0</v>
      </c>
      <c r="BG381" s="145">
        <f>IF(N381="zákl. přenesená",J381,0)</f>
        <v>0</v>
      </c>
      <c r="BH381" s="145">
        <f>IF(N381="sníž. přenesená",J381,0)</f>
        <v>0</v>
      </c>
      <c r="BI381" s="145">
        <f>IF(N381="nulová",J381,0)</f>
        <v>0</v>
      </c>
      <c r="BJ381" s="19" t="s">
        <v>77</v>
      </c>
      <c r="BK381" s="145">
        <f>ROUND(I381*H381,2)</f>
        <v>0</v>
      </c>
      <c r="BL381" s="19" t="s">
        <v>316</v>
      </c>
      <c r="BM381" s="144" t="s">
        <v>5939</v>
      </c>
    </row>
    <row r="382" spans="2:65" s="12" customFormat="1">
      <c r="B382" s="152"/>
      <c r="D382" s="150" t="s">
        <v>226</v>
      </c>
      <c r="E382" s="153" t="s">
        <v>19</v>
      </c>
      <c r="F382" s="154" t="s">
        <v>5921</v>
      </c>
      <c r="H382" s="155">
        <v>1</v>
      </c>
      <c r="I382" s="156"/>
      <c r="L382" s="152"/>
      <c r="M382" s="157"/>
      <c r="T382" s="158"/>
      <c r="AT382" s="153" t="s">
        <v>226</v>
      </c>
      <c r="AU382" s="153" t="s">
        <v>79</v>
      </c>
      <c r="AV382" s="12" t="s">
        <v>79</v>
      </c>
      <c r="AW382" s="12" t="s">
        <v>31</v>
      </c>
      <c r="AX382" s="12" t="s">
        <v>77</v>
      </c>
      <c r="AY382" s="153" t="s">
        <v>212</v>
      </c>
    </row>
    <row r="383" spans="2:65" s="1" customFormat="1" ht="16.5" customHeight="1">
      <c r="B383" s="34"/>
      <c r="C383" s="133" t="s">
        <v>1691</v>
      </c>
      <c r="D383" s="133" t="s">
        <v>215</v>
      </c>
      <c r="E383" s="134" t="s">
        <v>5940</v>
      </c>
      <c r="F383" s="135" t="s">
        <v>5941</v>
      </c>
      <c r="G383" s="136" t="s">
        <v>624</v>
      </c>
      <c r="H383" s="137">
        <v>1</v>
      </c>
      <c r="I383" s="138"/>
      <c r="J383" s="139">
        <f>ROUND(I383*H383,2)</f>
        <v>0</v>
      </c>
      <c r="K383" s="135" t="s">
        <v>5488</v>
      </c>
      <c r="L383" s="34"/>
      <c r="M383" s="140" t="s">
        <v>19</v>
      </c>
      <c r="N383" s="141" t="s">
        <v>40</v>
      </c>
      <c r="P383" s="142">
        <f>O383*H383</f>
        <v>0</v>
      </c>
      <c r="Q383" s="142">
        <v>0</v>
      </c>
      <c r="R383" s="142">
        <f>Q383*H383</f>
        <v>0</v>
      </c>
      <c r="S383" s="142">
        <v>0</v>
      </c>
      <c r="T383" s="143">
        <f>S383*H383</f>
        <v>0</v>
      </c>
      <c r="AR383" s="144" t="s">
        <v>316</v>
      </c>
      <c r="AT383" s="144" t="s">
        <v>215</v>
      </c>
      <c r="AU383" s="144" t="s">
        <v>79</v>
      </c>
      <c r="AY383" s="19" t="s">
        <v>212</v>
      </c>
      <c r="BE383" s="145">
        <f>IF(N383="základní",J383,0)</f>
        <v>0</v>
      </c>
      <c r="BF383" s="145">
        <f>IF(N383="snížená",J383,0)</f>
        <v>0</v>
      </c>
      <c r="BG383" s="145">
        <f>IF(N383="zákl. přenesená",J383,0)</f>
        <v>0</v>
      </c>
      <c r="BH383" s="145">
        <f>IF(N383="sníž. přenesená",J383,0)</f>
        <v>0</v>
      </c>
      <c r="BI383" s="145">
        <f>IF(N383="nulová",J383,0)</f>
        <v>0</v>
      </c>
      <c r="BJ383" s="19" t="s">
        <v>77</v>
      </c>
      <c r="BK383" s="145">
        <f>ROUND(I383*H383,2)</f>
        <v>0</v>
      </c>
      <c r="BL383" s="19" t="s">
        <v>316</v>
      </c>
      <c r="BM383" s="144" t="s">
        <v>5942</v>
      </c>
    </row>
    <row r="384" spans="2:65" s="12" customFormat="1">
      <c r="B384" s="152"/>
      <c r="D384" s="150" t="s">
        <v>226</v>
      </c>
      <c r="E384" s="153" t="s">
        <v>19</v>
      </c>
      <c r="F384" s="154" t="s">
        <v>5921</v>
      </c>
      <c r="H384" s="155">
        <v>1</v>
      </c>
      <c r="I384" s="156"/>
      <c r="L384" s="152"/>
      <c r="M384" s="157"/>
      <c r="T384" s="158"/>
      <c r="AT384" s="153" t="s">
        <v>226</v>
      </c>
      <c r="AU384" s="153" t="s">
        <v>79</v>
      </c>
      <c r="AV384" s="12" t="s">
        <v>79</v>
      </c>
      <c r="AW384" s="12" t="s">
        <v>31</v>
      </c>
      <c r="AX384" s="12" t="s">
        <v>77</v>
      </c>
      <c r="AY384" s="153" t="s">
        <v>212</v>
      </c>
    </row>
    <row r="385" spans="2:65" s="1" customFormat="1" ht="16.5" customHeight="1">
      <c r="B385" s="34"/>
      <c r="C385" s="133" t="s">
        <v>1698</v>
      </c>
      <c r="D385" s="133" t="s">
        <v>215</v>
      </c>
      <c r="E385" s="134" t="s">
        <v>5943</v>
      </c>
      <c r="F385" s="135" t="s">
        <v>5944</v>
      </c>
      <c r="G385" s="136" t="s">
        <v>624</v>
      </c>
      <c r="H385" s="137">
        <v>1</v>
      </c>
      <c r="I385" s="138"/>
      <c r="J385" s="139">
        <f>ROUND(I385*H385,2)</f>
        <v>0</v>
      </c>
      <c r="K385" s="135" t="s">
        <v>5488</v>
      </c>
      <c r="L385" s="34"/>
      <c r="M385" s="140" t="s">
        <v>19</v>
      </c>
      <c r="N385" s="141" t="s">
        <v>40</v>
      </c>
      <c r="P385" s="142">
        <f>O385*H385</f>
        <v>0</v>
      </c>
      <c r="Q385" s="142">
        <v>0</v>
      </c>
      <c r="R385" s="142">
        <f>Q385*H385</f>
        <v>0</v>
      </c>
      <c r="S385" s="142">
        <v>0</v>
      </c>
      <c r="T385" s="143">
        <f>S385*H385</f>
        <v>0</v>
      </c>
      <c r="AR385" s="144" t="s">
        <v>316</v>
      </c>
      <c r="AT385" s="144" t="s">
        <v>215</v>
      </c>
      <c r="AU385" s="144" t="s">
        <v>79</v>
      </c>
      <c r="AY385" s="19" t="s">
        <v>212</v>
      </c>
      <c r="BE385" s="145">
        <f>IF(N385="základní",J385,0)</f>
        <v>0</v>
      </c>
      <c r="BF385" s="145">
        <f>IF(N385="snížená",J385,0)</f>
        <v>0</v>
      </c>
      <c r="BG385" s="145">
        <f>IF(N385="zákl. přenesená",J385,0)</f>
        <v>0</v>
      </c>
      <c r="BH385" s="145">
        <f>IF(N385="sníž. přenesená",J385,0)</f>
        <v>0</v>
      </c>
      <c r="BI385" s="145">
        <f>IF(N385="nulová",J385,0)</f>
        <v>0</v>
      </c>
      <c r="BJ385" s="19" t="s">
        <v>77</v>
      </c>
      <c r="BK385" s="145">
        <f>ROUND(I385*H385,2)</f>
        <v>0</v>
      </c>
      <c r="BL385" s="19" t="s">
        <v>316</v>
      </c>
      <c r="BM385" s="144" t="s">
        <v>5945</v>
      </c>
    </row>
    <row r="386" spans="2:65" s="12" customFormat="1">
      <c r="B386" s="152"/>
      <c r="D386" s="150" t="s">
        <v>226</v>
      </c>
      <c r="E386" s="153" t="s">
        <v>19</v>
      </c>
      <c r="F386" s="154" t="s">
        <v>5921</v>
      </c>
      <c r="H386" s="155">
        <v>1</v>
      </c>
      <c r="I386" s="156"/>
      <c r="L386" s="152"/>
      <c r="M386" s="157"/>
      <c r="T386" s="158"/>
      <c r="AT386" s="153" t="s">
        <v>226</v>
      </c>
      <c r="AU386" s="153" t="s">
        <v>79</v>
      </c>
      <c r="AV386" s="12" t="s">
        <v>79</v>
      </c>
      <c r="AW386" s="12" t="s">
        <v>31</v>
      </c>
      <c r="AX386" s="12" t="s">
        <v>77</v>
      </c>
      <c r="AY386" s="153" t="s">
        <v>212</v>
      </c>
    </row>
    <row r="387" spans="2:65" s="1" customFormat="1" ht="16.5" customHeight="1">
      <c r="B387" s="34"/>
      <c r="C387" s="133" t="s">
        <v>1707</v>
      </c>
      <c r="D387" s="133" t="s">
        <v>215</v>
      </c>
      <c r="E387" s="134" t="s">
        <v>5946</v>
      </c>
      <c r="F387" s="135" t="s">
        <v>5947</v>
      </c>
      <c r="G387" s="136" t="s">
        <v>624</v>
      </c>
      <c r="H387" s="137">
        <v>1</v>
      </c>
      <c r="I387" s="138"/>
      <c r="J387" s="139">
        <f>ROUND(I387*H387,2)</f>
        <v>0</v>
      </c>
      <c r="K387" s="135" t="s">
        <v>5488</v>
      </c>
      <c r="L387" s="34"/>
      <c r="M387" s="140" t="s">
        <v>19</v>
      </c>
      <c r="N387" s="141" t="s">
        <v>40</v>
      </c>
      <c r="P387" s="142">
        <f>O387*H387</f>
        <v>0</v>
      </c>
      <c r="Q387" s="142">
        <v>0</v>
      </c>
      <c r="R387" s="142">
        <f>Q387*H387</f>
        <v>0</v>
      </c>
      <c r="S387" s="142">
        <v>0</v>
      </c>
      <c r="T387" s="143">
        <f>S387*H387</f>
        <v>0</v>
      </c>
      <c r="AR387" s="144" t="s">
        <v>316</v>
      </c>
      <c r="AT387" s="144" t="s">
        <v>215</v>
      </c>
      <c r="AU387" s="144" t="s">
        <v>79</v>
      </c>
      <c r="AY387" s="19" t="s">
        <v>212</v>
      </c>
      <c r="BE387" s="145">
        <f>IF(N387="základní",J387,0)</f>
        <v>0</v>
      </c>
      <c r="BF387" s="145">
        <f>IF(N387="snížená",J387,0)</f>
        <v>0</v>
      </c>
      <c r="BG387" s="145">
        <f>IF(N387="zákl. přenesená",J387,0)</f>
        <v>0</v>
      </c>
      <c r="BH387" s="145">
        <f>IF(N387="sníž. přenesená",J387,0)</f>
        <v>0</v>
      </c>
      <c r="BI387" s="145">
        <f>IF(N387="nulová",J387,0)</f>
        <v>0</v>
      </c>
      <c r="BJ387" s="19" t="s">
        <v>77</v>
      </c>
      <c r="BK387" s="145">
        <f>ROUND(I387*H387,2)</f>
        <v>0</v>
      </c>
      <c r="BL387" s="19" t="s">
        <v>316</v>
      </c>
      <c r="BM387" s="144" t="s">
        <v>5948</v>
      </c>
    </row>
    <row r="388" spans="2:65" s="12" customFormat="1">
      <c r="B388" s="152"/>
      <c r="D388" s="150" t="s">
        <v>226</v>
      </c>
      <c r="E388" s="153" t="s">
        <v>19</v>
      </c>
      <c r="F388" s="154" t="s">
        <v>5921</v>
      </c>
      <c r="H388" s="155">
        <v>1</v>
      </c>
      <c r="I388" s="156"/>
      <c r="L388" s="152"/>
      <c r="M388" s="157"/>
      <c r="T388" s="158"/>
      <c r="AT388" s="153" t="s">
        <v>226</v>
      </c>
      <c r="AU388" s="153" t="s">
        <v>79</v>
      </c>
      <c r="AV388" s="12" t="s">
        <v>79</v>
      </c>
      <c r="AW388" s="12" t="s">
        <v>31</v>
      </c>
      <c r="AX388" s="12" t="s">
        <v>77</v>
      </c>
      <c r="AY388" s="153" t="s">
        <v>212</v>
      </c>
    </row>
    <row r="389" spans="2:65" s="1" customFormat="1" ht="16.5" customHeight="1">
      <c r="B389" s="34"/>
      <c r="C389" s="133" t="s">
        <v>1722</v>
      </c>
      <c r="D389" s="133" t="s">
        <v>215</v>
      </c>
      <c r="E389" s="134" t="s">
        <v>5949</v>
      </c>
      <c r="F389" s="135" t="s">
        <v>5950</v>
      </c>
      <c r="G389" s="136" t="s">
        <v>624</v>
      </c>
      <c r="H389" s="137">
        <v>1</v>
      </c>
      <c r="I389" s="138"/>
      <c r="J389" s="139">
        <f>ROUND(I389*H389,2)</f>
        <v>0</v>
      </c>
      <c r="K389" s="135" t="s">
        <v>5488</v>
      </c>
      <c r="L389" s="34"/>
      <c r="M389" s="140" t="s">
        <v>19</v>
      </c>
      <c r="N389" s="141" t="s">
        <v>40</v>
      </c>
      <c r="P389" s="142">
        <f>O389*H389</f>
        <v>0</v>
      </c>
      <c r="Q389" s="142">
        <v>0</v>
      </c>
      <c r="R389" s="142">
        <f>Q389*H389</f>
        <v>0</v>
      </c>
      <c r="S389" s="142">
        <v>0</v>
      </c>
      <c r="T389" s="143">
        <f>S389*H389</f>
        <v>0</v>
      </c>
      <c r="AR389" s="144" t="s">
        <v>316</v>
      </c>
      <c r="AT389" s="144" t="s">
        <v>215</v>
      </c>
      <c r="AU389" s="144" t="s">
        <v>79</v>
      </c>
      <c r="AY389" s="19" t="s">
        <v>212</v>
      </c>
      <c r="BE389" s="145">
        <f>IF(N389="základní",J389,0)</f>
        <v>0</v>
      </c>
      <c r="BF389" s="145">
        <f>IF(N389="snížená",J389,0)</f>
        <v>0</v>
      </c>
      <c r="BG389" s="145">
        <f>IF(N389="zákl. přenesená",J389,0)</f>
        <v>0</v>
      </c>
      <c r="BH389" s="145">
        <f>IF(N389="sníž. přenesená",J389,0)</f>
        <v>0</v>
      </c>
      <c r="BI389" s="145">
        <f>IF(N389="nulová",J389,0)</f>
        <v>0</v>
      </c>
      <c r="BJ389" s="19" t="s">
        <v>77</v>
      </c>
      <c r="BK389" s="145">
        <f>ROUND(I389*H389,2)</f>
        <v>0</v>
      </c>
      <c r="BL389" s="19" t="s">
        <v>316</v>
      </c>
      <c r="BM389" s="144" t="s">
        <v>5951</v>
      </c>
    </row>
    <row r="390" spans="2:65" s="12" customFormat="1">
      <c r="B390" s="152"/>
      <c r="D390" s="150" t="s">
        <v>226</v>
      </c>
      <c r="E390" s="153" t="s">
        <v>19</v>
      </c>
      <c r="F390" s="154" t="s">
        <v>5921</v>
      </c>
      <c r="H390" s="155">
        <v>1</v>
      </c>
      <c r="I390" s="156"/>
      <c r="L390" s="152"/>
      <c r="M390" s="157"/>
      <c r="T390" s="158"/>
      <c r="AT390" s="153" t="s">
        <v>226</v>
      </c>
      <c r="AU390" s="153" t="s">
        <v>79</v>
      </c>
      <c r="AV390" s="12" t="s">
        <v>79</v>
      </c>
      <c r="AW390" s="12" t="s">
        <v>31</v>
      </c>
      <c r="AX390" s="12" t="s">
        <v>77</v>
      </c>
      <c r="AY390" s="153" t="s">
        <v>212</v>
      </c>
    </row>
    <row r="391" spans="2:65" s="1" customFormat="1" ht="16.5" customHeight="1">
      <c r="B391" s="34"/>
      <c r="C391" s="133" t="s">
        <v>1735</v>
      </c>
      <c r="D391" s="133" t="s">
        <v>215</v>
      </c>
      <c r="E391" s="134" t="s">
        <v>5952</v>
      </c>
      <c r="F391" s="135" t="s">
        <v>5953</v>
      </c>
      <c r="G391" s="136" t="s">
        <v>624</v>
      </c>
      <c r="H391" s="137">
        <v>1</v>
      </c>
      <c r="I391" s="138"/>
      <c r="J391" s="139">
        <f>ROUND(I391*H391,2)</f>
        <v>0</v>
      </c>
      <c r="K391" s="135" t="s">
        <v>5488</v>
      </c>
      <c r="L391" s="34"/>
      <c r="M391" s="140" t="s">
        <v>19</v>
      </c>
      <c r="N391" s="141" t="s">
        <v>40</v>
      </c>
      <c r="P391" s="142">
        <f>O391*H391</f>
        <v>0</v>
      </c>
      <c r="Q391" s="142">
        <v>0</v>
      </c>
      <c r="R391" s="142">
        <f>Q391*H391</f>
        <v>0</v>
      </c>
      <c r="S391" s="142">
        <v>0</v>
      </c>
      <c r="T391" s="143">
        <f>S391*H391</f>
        <v>0</v>
      </c>
      <c r="AR391" s="144" t="s">
        <v>316</v>
      </c>
      <c r="AT391" s="144" t="s">
        <v>215</v>
      </c>
      <c r="AU391" s="144" t="s">
        <v>79</v>
      </c>
      <c r="AY391" s="19" t="s">
        <v>212</v>
      </c>
      <c r="BE391" s="145">
        <f>IF(N391="základní",J391,0)</f>
        <v>0</v>
      </c>
      <c r="BF391" s="145">
        <f>IF(N391="snížená",J391,0)</f>
        <v>0</v>
      </c>
      <c r="BG391" s="145">
        <f>IF(N391="zákl. přenesená",J391,0)</f>
        <v>0</v>
      </c>
      <c r="BH391" s="145">
        <f>IF(N391="sníž. přenesená",J391,0)</f>
        <v>0</v>
      </c>
      <c r="BI391" s="145">
        <f>IF(N391="nulová",J391,0)</f>
        <v>0</v>
      </c>
      <c r="BJ391" s="19" t="s">
        <v>77</v>
      </c>
      <c r="BK391" s="145">
        <f>ROUND(I391*H391,2)</f>
        <v>0</v>
      </c>
      <c r="BL391" s="19" t="s">
        <v>316</v>
      </c>
      <c r="BM391" s="144" t="s">
        <v>5954</v>
      </c>
    </row>
    <row r="392" spans="2:65" s="12" customFormat="1">
      <c r="B392" s="152"/>
      <c r="D392" s="150" t="s">
        <v>226</v>
      </c>
      <c r="E392" s="153" t="s">
        <v>19</v>
      </c>
      <c r="F392" s="154" t="s">
        <v>5921</v>
      </c>
      <c r="H392" s="155">
        <v>1</v>
      </c>
      <c r="I392" s="156"/>
      <c r="L392" s="152"/>
      <c r="M392" s="157"/>
      <c r="T392" s="158"/>
      <c r="AT392" s="153" t="s">
        <v>226</v>
      </c>
      <c r="AU392" s="153" t="s">
        <v>79</v>
      </c>
      <c r="AV392" s="12" t="s">
        <v>79</v>
      </c>
      <c r="AW392" s="12" t="s">
        <v>31</v>
      </c>
      <c r="AX392" s="12" t="s">
        <v>77</v>
      </c>
      <c r="AY392" s="153" t="s">
        <v>212</v>
      </c>
    </row>
    <row r="393" spans="2:65" s="1" customFormat="1" ht="16.5" customHeight="1">
      <c r="B393" s="34"/>
      <c r="C393" s="133" t="s">
        <v>1751</v>
      </c>
      <c r="D393" s="133" t="s">
        <v>215</v>
      </c>
      <c r="E393" s="134" t="s">
        <v>5955</v>
      </c>
      <c r="F393" s="135" t="s">
        <v>5956</v>
      </c>
      <c r="G393" s="136" t="s">
        <v>624</v>
      </c>
      <c r="H393" s="137">
        <v>1</v>
      </c>
      <c r="I393" s="138"/>
      <c r="J393" s="139">
        <f>ROUND(I393*H393,2)</f>
        <v>0</v>
      </c>
      <c r="K393" s="135" t="s">
        <v>5488</v>
      </c>
      <c r="L393" s="34"/>
      <c r="M393" s="140" t="s">
        <v>19</v>
      </c>
      <c r="N393" s="141" t="s">
        <v>40</v>
      </c>
      <c r="P393" s="142">
        <f>O393*H393</f>
        <v>0</v>
      </c>
      <c r="Q393" s="142">
        <v>0</v>
      </c>
      <c r="R393" s="142">
        <f>Q393*H393</f>
        <v>0</v>
      </c>
      <c r="S393" s="142">
        <v>0</v>
      </c>
      <c r="T393" s="143">
        <f>S393*H393</f>
        <v>0</v>
      </c>
      <c r="AR393" s="144" t="s">
        <v>316</v>
      </c>
      <c r="AT393" s="144" t="s">
        <v>215</v>
      </c>
      <c r="AU393" s="144" t="s">
        <v>79</v>
      </c>
      <c r="AY393" s="19" t="s">
        <v>212</v>
      </c>
      <c r="BE393" s="145">
        <f>IF(N393="základní",J393,0)</f>
        <v>0</v>
      </c>
      <c r="BF393" s="145">
        <f>IF(N393="snížená",J393,0)</f>
        <v>0</v>
      </c>
      <c r="BG393" s="145">
        <f>IF(N393="zákl. přenesená",J393,0)</f>
        <v>0</v>
      </c>
      <c r="BH393" s="145">
        <f>IF(N393="sníž. přenesená",J393,0)</f>
        <v>0</v>
      </c>
      <c r="BI393" s="145">
        <f>IF(N393="nulová",J393,0)</f>
        <v>0</v>
      </c>
      <c r="BJ393" s="19" t="s">
        <v>77</v>
      </c>
      <c r="BK393" s="145">
        <f>ROUND(I393*H393,2)</f>
        <v>0</v>
      </c>
      <c r="BL393" s="19" t="s">
        <v>316</v>
      </c>
      <c r="BM393" s="144" t="s">
        <v>5957</v>
      </c>
    </row>
    <row r="394" spans="2:65" s="12" customFormat="1">
      <c r="B394" s="152"/>
      <c r="D394" s="150" t="s">
        <v>226</v>
      </c>
      <c r="E394" s="153" t="s">
        <v>19</v>
      </c>
      <c r="F394" s="154" t="s">
        <v>5921</v>
      </c>
      <c r="H394" s="155">
        <v>1</v>
      </c>
      <c r="I394" s="156"/>
      <c r="L394" s="152"/>
      <c r="M394" s="157"/>
      <c r="T394" s="158"/>
      <c r="AT394" s="153" t="s">
        <v>226</v>
      </c>
      <c r="AU394" s="153" t="s">
        <v>79</v>
      </c>
      <c r="AV394" s="12" t="s">
        <v>79</v>
      </c>
      <c r="AW394" s="12" t="s">
        <v>31</v>
      </c>
      <c r="AX394" s="12" t="s">
        <v>77</v>
      </c>
      <c r="AY394" s="153" t="s">
        <v>212</v>
      </c>
    </row>
    <row r="395" spans="2:65" s="1" customFormat="1" ht="16.5" customHeight="1">
      <c r="B395" s="34"/>
      <c r="C395" s="133" t="s">
        <v>1757</v>
      </c>
      <c r="D395" s="133" t="s">
        <v>215</v>
      </c>
      <c r="E395" s="134" t="s">
        <v>5958</v>
      </c>
      <c r="F395" s="135" t="s">
        <v>5959</v>
      </c>
      <c r="G395" s="136" t="s">
        <v>624</v>
      </c>
      <c r="H395" s="137">
        <v>1</v>
      </c>
      <c r="I395" s="138"/>
      <c r="J395" s="139">
        <f>ROUND(I395*H395,2)</f>
        <v>0</v>
      </c>
      <c r="K395" s="135" t="s">
        <v>5488</v>
      </c>
      <c r="L395" s="34"/>
      <c r="M395" s="140" t="s">
        <v>19</v>
      </c>
      <c r="N395" s="141" t="s">
        <v>40</v>
      </c>
      <c r="P395" s="142">
        <f>O395*H395</f>
        <v>0</v>
      </c>
      <c r="Q395" s="142">
        <v>0</v>
      </c>
      <c r="R395" s="142">
        <f>Q395*H395</f>
        <v>0</v>
      </c>
      <c r="S395" s="142">
        <v>0</v>
      </c>
      <c r="T395" s="143">
        <f>S395*H395</f>
        <v>0</v>
      </c>
      <c r="AR395" s="144" t="s">
        <v>316</v>
      </c>
      <c r="AT395" s="144" t="s">
        <v>215</v>
      </c>
      <c r="AU395" s="144" t="s">
        <v>79</v>
      </c>
      <c r="AY395" s="19" t="s">
        <v>212</v>
      </c>
      <c r="BE395" s="145">
        <f>IF(N395="základní",J395,0)</f>
        <v>0</v>
      </c>
      <c r="BF395" s="145">
        <f>IF(N395="snížená",J395,0)</f>
        <v>0</v>
      </c>
      <c r="BG395" s="145">
        <f>IF(N395="zákl. přenesená",J395,0)</f>
        <v>0</v>
      </c>
      <c r="BH395" s="145">
        <f>IF(N395="sníž. přenesená",J395,0)</f>
        <v>0</v>
      </c>
      <c r="BI395" s="145">
        <f>IF(N395="nulová",J395,0)</f>
        <v>0</v>
      </c>
      <c r="BJ395" s="19" t="s">
        <v>77</v>
      </c>
      <c r="BK395" s="145">
        <f>ROUND(I395*H395,2)</f>
        <v>0</v>
      </c>
      <c r="BL395" s="19" t="s">
        <v>316</v>
      </c>
      <c r="BM395" s="144" t="s">
        <v>5960</v>
      </c>
    </row>
    <row r="396" spans="2:65" s="12" customFormat="1">
      <c r="B396" s="152"/>
      <c r="D396" s="150" t="s">
        <v>226</v>
      </c>
      <c r="E396" s="153" t="s">
        <v>19</v>
      </c>
      <c r="F396" s="154" t="s">
        <v>5921</v>
      </c>
      <c r="H396" s="155">
        <v>1</v>
      </c>
      <c r="I396" s="156"/>
      <c r="L396" s="152"/>
      <c r="M396" s="157"/>
      <c r="T396" s="158"/>
      <c r="AT396" s="153" t="s">
        <v>226</v>
      </c>
      <c r="AU396" s="153" t="s">
        <v>79</v>
      </c>
      <c r="AV396" s="12" t="s">
        <v>79</v>
      </c>
      <c r="AW396" s="12" t="s">
        <v>31</v>
      </c>
      <c r="AX396" s="12" t="s">
        <v>77</v>
      </c>
      <c r="AY396" s="153" t="s">
        <v>212</v>
      </c>
    </row>
    <row r="397" spans="2:65" s="1" customFormat="1" ht="16.5" customHeight="1">
      <c r="B397" s="34"/>
      <c r="C397" s="133" t="s">
        <v>1771</v>
      </c>
      <c r="D397" s="133" t="s">
        <v>215</v>
      </c>
      <c r="E397" s="134" t="s">
        <v>5961</v>
      </c>
      <c r="F397" s="135" t="s">
        <v>5962</v>
      </c>
      <c r="G397" s="136" t="s">
        <v>624</v>
      </c>
      <c r="H397" s="137">
        <v>1</v>
      </c>
      <c r="I397" s="138"/>
      <c r="J397" s="139">
        <f>ROUND(I397*H397,2)</f>
        <v>0</v>
      </c>
      <c r="K397" s="135" t="s">
        <v>5488</v>
      </c>
      <c r="L397" s="34"/>
      <c r="M397" s="140" t="s">
        <v>19</v>
      </c>
      <c r="N397" s="141" t="s">
        <v>40</v>
      </c>
      <c r="P397" s="142">
        <f>O397*H397</f>
        <v>0</v>
      </c>
      <c r="Q397" s="142">
        <v>0</v>
      </c>
      <c r="R397" s="142">
        <f>Q397*H397</f>
        <v>0</v>
      </c>
      <c r="S397" s="142">
        <v>0</v>
      </c>
      <c r="T397" s="143">
        <f>S397*H397</f>
        <v>0</v>
      </c>
      <c r="AR397" s="144" t="s">
        <v>316</v>
      </c>
      <c r="AT397" s="144" t="s">
        <v>215</v>
      </c>
      <c r="AU397" s="144" t="s">
        <v>79</v>
      </c>
      <c r="AY397" s="19" t="s">
        <v>212</v>
      </c>
      <c r="BE397" s="145">
        <f>IF(N397="základní",J397,0)</f>
        <v>0</v>
      </c>
      <c r="BF397" s="145">
        <f>IF(N397="snížená",J397,0)</f>
        <v>0</v>
      </c>
      <c r="BG397" s="145">
        <f>IF(N397="zákl. přenesená",J397,0)</f>
        <v>0</v>
      </c>
      <c r="BH397" s="145">
        <f>IF(N397="sníž. přenesená",J397,0)</f>
        <v>0</v>
      </c>
      <c r="BI397" s="145">
        <f>IF(N397="nulová",J397,0)</f>
        <v>0</v>
      </c>
      <c r="BJ397" s="19" t="s">
        <v>77</v>
      </c>
      <c r="BK397" s="145">
        <f>ROUND(I397*H397,2)</f>
        <v>0</v>
      </c>
      <c r="BL397" s="19" t="s">
        <v>316</v>
      </c>
      <c r="BM397" s="144" t="s">
        <v>5963</v>
      </c>
    </row>
    <row r="398" spans="2:65" s="12" customFormat="1">
      <c r="B398" s="152"/>
      <c r="D398" s="150" t="s">
        <v>226</v>
      </c>
      <c r="E398" s="153" t="s">
        <v>19</v>
      </c>
      <c r="F398" s="154" t="s">
        <v>5921</v>
      </c>
      <c r="H398" s="155">
        <v>1</v>
      </c>
      <c r="I398" s="156"/>
      <c r="L398" s="152"/>
      <c r="M398" s="157"/>
      <c r="T398" s="158"/>
      <c r="AT398" s="153" t="s">
        <v>226</v>
      </c>
      <c r="AU398" s="153" t="s">
        <v>79</v>
      </c>
      <c r="AV398" s="12" t="s">
        <v>79</v>
      </c>
      <c r="AW398" s="12" t="s">
        <v>31</v>
      </c>
      <c r="AX398" s="12" t="s">
        <v>77</v>
      </c>
      <c r="AY398" s="153" t="s">
        <v>212</v>
      </c>
    </row>
    <row r="399" spans="2:65" s="1" customFormat="1" ht="16.5" customHeight="1">
      <c r="B399" s="34"/>
      <c r="C399" s="133" t="s">
        <v>1784</v>
      </c>
      <c r="D399" s="133" t="s">
        <v>215</v>
      </c>
      <c r="E399" s="134" t="s">
        <v>5964</v>
      </c>
      <c r="F399" s="135" t="s">
        <v>5965</v>
      </c>
      <c r="G399" s="136" t="s">
        <v>624</v>
      </c>
      <c r="H399" s="137">
        <v>1</v>
      </c>
      <c r="I399" s="138"/>
      <c r="J399" s="139">
        <f>ROUND(I399*H399,2)</f>
        <v>0</v>
      </c>
      <c r="K399" s="135" t="s">
        <v>5488</v>
      </c>
      <c r="L399" s="34"/>
      <c r="M399" s="140" t="s">
        <v>19</v>
      </c>
      <c r="N399" s="141" t="s">
        <v>40</v>
      </c>
      <c r="P399" s="142">
        <f>O399*H399</f>
        <v>0</v>
      </c>
      <c r="Q399" s="142">
        <v>0</v>
      </c>
      <c r="R399" s="142">
        <f>Q399*H399</f>
        <v>0</v>
      </c>
      <c r="S399" s="142">
        <v>0</v>
      </c>
      <c r="T399" s="143">
        <f>S399*H399</f>
        <v>0</v>
      </c>
      <c r="AR399" s="144" t="s">
        <v>316</v>
      </c>
      <c r="AT399" s="144" t="s">
        <v>215</v>
      </c>
      <c r="AU399" s="144" t="s">
        <v>79</v>
      </c>
      <c r="AY399" s="19" t="s">
        <v>212</v>
      </c>
      <c r="BE399" s="145">
        <f>IF(N399="základní",J399,0)</f>
        <v>0</v>
      </c>
      <c r="BF399" s="145">
        <f>IF(N399="snížená",J399,0)</f>
        <v>0</v>
      </c>
      <c r="BG399" s="145">
        <f>IF(N399="zákl. přenesená",J399,0)</f>
        <v>0</v>
      </c>
      <c r="BH399" s="145">
        <f>IF(N399="sníž. přenesená",J399,0)</f>
        <v>0</v>
      </c>
      <c r="BI399" s="145">
        <f>IF(N399="nulová",J399,0)</f>
        <v>0</v>
      </c>
      <c r="BJ399" s="19" t="s">
        <v>77</v>
      </c>
      <c r="BK399" s="145">
        <f>ROUND(I399*H399,2)</f>
        <v>0</v>
      </c>
      <c r="BL399" s="19" t="s">
        <v>316</v>
      </c>
      <c r="BM399" s="144" t="s">
        <v>5966</v>
      </c>
    </row>
    <row r="400" spans="2:65" s="12" customFormat="1">
      <c r="B400" s="152"/>
      <c r="D400" s="150" t="s">
        <v>226</v>
      </c>
      <c r="E400" s="153" t="s">
        <v>19</v>
      </c>
      <c r="F400" s="154" t="s">
        <v>5921</v>
      </c>
      <c r="H400" s="155">
        <v>1</v>
      </c>
      <c r="I400" s="156"/>
      <c r="L400" s="152"/>
      <c r="M400" s="157"/>
      <c r="T400" s="158"/>
      <c r="AT400" s="153" t="s">
        <v>226</v>
      </c>
      <c r="AU400" s="153" t="s">
        <v>79</v>
      </c>
      <c r="AV400" s="12" t="s">
        <v>79</v>
      </c>
      <c r="AW400" s="12" t="s">
        <v>31</v>
      </c>
      <c r="AX400" s="12" t="s">
        <v>77</v>
      </c>
      <c r="AY400" s="153" t="s">
        <v>212</v>
      </c>
    </row>
    <row r="401" spans="2:65" s="1" customFormat="1" ht="21.75" customHeight="1">
      <c r="B401" s="34"/>
      <c r="C401" s="133" t="s">
        <v>1791</v>
      </c>
      <c r="D401" s="133" t="s">
        <v>215</v>
      </c>
      <c r="E401" s="134" t="s">
        <v>5967</v>
      </c>
      <c r="F401" s="135" t="s">
        <v>5968</v>
      </c>
      <c r="G401" s="136" t="s">
        <v>624</v>
      </c>
      <c r="H401" s="137">
        <v>1</v>
      </c>
      <c r="I401" s="138"/>
      <c r="J401" s="139">
        <f>ROUND(I401*H401,2)</f>
        <v>0</v>
      </c>
      <c r="K401" s="135" t="s">
        <v>5488</v>
      </c>
      <c r="L401" s="34"/>
      <c r="M401" s="140" t="s">
        <v>19</v>
      </c>
      <c r="N401" s="141" t="s">
        <v>40</v>
      </c>
      <c r="P401" s="142">
        <f>O401*H401</f>
        <v>0</v>
      </c>
      <c r="Q401" s="142">
        <v>0</v>
      </c>
      <c r="R401" s="142">
        <f>Q401*H401</f>
        <v>0</v>
      </c>
      <c r="S401" s="142">
        <v>0</v>
      </c>
      <c r="T401" s="143">
        <f>S401*H401</f>
        <v>0</v>
      </c>
      <c r="AR401" s="144" t="s">
        <v>316</v>
      </c>
      <c r="AT401" s="144" t="s">
        <v>215</v>
      </c>
      <c r="AU401" s="144" t="s">
        <v>79</v>
      </c>
      <c r="AY401" s="19" t="s">
        <v>212</v>
      </c>
      <c r="BE401" s="145">
        <f>IF(N401="základní",J401,0)</f>
        <v>0</v>
      </c>
      <c r="BF401" s="145">
        <f>IF(N401="snížená",J401,0)</f>
        <v>0</v>
      </c>
      <c r="BG401" s="145">
        <f>IF(N401="zákl. přenesená",J401,0)</f>
        <v>0</v>
      </c>
      <c r="BH401" s="145">
        <f>IF(N401="sníž. přenesená",J401,0)</f>
        <v>0</v>
      </c>
      <c r="BI401" s="145">
        <f>IF(N401="nulová",J401,0)</f>
        <v>0</v>
      </c>
      <c r="BJ401" s="19" t="s">
        <v>77</v>
      </c>
      <c r="BK401" s="145">
        <f>ROUND(I401*H401,2)</f>
        <v>0</v>
      </c>
      <c r="BL401" s="19" t="s">
        <v>316</v>
      </c>
      <c r="BM401" s="144" t="s">
        <v>5969</v>
      </c>
    </row>
    <row r="402" spans="2:65" s="12" customFormat="1">
      <c r="B402" s="152"/>
      <c r="D402" s="150" t="s">
        <v>226</v>
      </c>
      <c r="E402" s="153" t="s">
        <v>19</v>
      </c>
      <c r="F402" s="154" t="s">
        <v>5921</v>
      </c>
      <c r="H402" s="155">
        <v>1</v>
      </c>
      <c r="I402" s="156"/>
      <c r="L402" s="152"/>
      <c r="M402" s="157"/>
      <c r="T402" s="158"/>
      <c r="AT402" s="153" t="s">
        <v>226</v>
      </c>
      <c r="AU402" s="153" t="s">
        <v>79</v>
      </c>
      <c r="AV402" s="12" t="s">
        <v>79</v>
      </c>
      <c r="AW402" s="12" t="s">
        <v>31</v>
      </c>
      <c r="AX402" s="12" t="s">
        <v>77</v>
      </c>
      <c r="AY402" s="153" t="s">
        <v>212</v>
      </c>
    </row>
    <row r="403" spans="2:65" s="1" customFormat="1" ht="16.5" customHeight="1">
      <c r="B403" s="34"/>
      <c r="C403" s="133" t="s">
        <v>1805</v>
      </c>
      <c r="D403" s="133" t="s">
        <v>215</v>
      </c>
      <c r="E403" s="134" t="s">
        <v>5970</v>
      </c>
      <c r="F403" s="135" t="s">
        <v>5971</v>
      </c>
      <c r="G403" s="136" t="s">
        <v>624</v>
      </c>
      <c r="H403" s="137">
        <v>1</v>
      </c>
      <c r="I403" s="138"/>
      <c r="J403" s="139">
        <f>ROUND(I403*H403,2)</f>
        <v>0</v>
      </c>
      <c r="K403" s="135" t="s">
        <v>5488</v>
      </c>
      <c r="L403" s="34"/>
      <c r="M403" s="140" t="s">
        <v>19</v>
      </c>
      <c r="N403" s="141" t="s">
        <v>40</v>
      </c>
      <c r="P403" s="142">
        <f>O403*H403</f>
        <v>0</v>
      </c>
      <c r="Q403" s="142">
        <v>0</v>
      </c>
      <c r="R403" s="142">
        <f>Q403*H403</f>
        <v>0</v>
      </c>
      <c r="S403" s="142">
        <v>0</v>
      </c>
      <c r="T403" s="143">
        <f>S403*H403</f>
        <v>0</v>
      </c>
      <c r="AR403" s="144" t="s">
        <v>316</v>
      </c>
      <c r="AT403" s="144" t="s">
        <v>215</v>
      </c>
      <c r="AU403" s="144" t="s">
        <v>79</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316</v>
      </c>
      <c r="BM403" s="144" t="s">
        <v>5972</v>
      </c>
    </row>
    <row r="404" spans="2:65" s="12" customFormat="1">
      <c r="B404" s="152"/>
      <c r="D404" s="150" t="s">
        <v>226</v>
      </c>
      <c r="E404" s="153" t="s">
        <v>19</v>
      </c>
      <c r="F404" s="154" t="s">
        <v>5921</v>
      </c>
      <c r="H404" s="155">
        <v>1</v>
      </c>
      <c r="I404" s="156"/>
      <c r="L404" s="152"/>
      <c r="M404" s="157"/>
      <c r="T404" s="158"/>
      <c r="AT404" s="153" t="s">
        <v>226</v>
      </c>
      <c r="AU404" s="153" t="s">
        <v>79</v>
      </c>
      <c r="AV404" s="12" t="s">
        <v>79</v>
      </c>
      <c r="AW404" s="12" t="s">
        <v>31</v>
      </c>
      <c r="AX404" s="12" t="s">
        <v>77</v>
      </c>
      <c r="AY404" s="153" t="s">
        <v>212</v>
      </c>
    </row>
    <row r="405" spans="2:65" s="1" customFormat="1" ht="16.5" customHeight="1">
      <c r="B405" s="34"/>
      <c r="C405" s="133" t="s">
        <v>1812</v>
      </c>
      <c r="D405" s="133" t="s">
        <v>215</v>
      </c>
      <c r="E405" s="134" t="s">
        <v>5973</v>
      </c>
      <c r="F405" s="135" t="s">
        <v>5974</v>
      </c>
      <c r="G405" s="136" t="s">
        <v>624</v>
      </c>
      <c r="H405" s="137">
        <v>1</v>
      </c>
      <c r="I405" s="138"/>
      <c r="J405" s="139">
        <f>ROUND(I405*H405,2)</f>
        <v>0</v>
      </c>
      <c r="K405" s="135" t="s">
        <v>5488</v>
      </c>
      <c r="L405" s="34"/>
      <c r="M405" s="140" t="s">
        <v>19</v>
      </c>
      <c r="N405" s="141" t="s">
        <v>40</v>
      </c>
      <c r="P405" s="142">
        <f>O405*H405</f>
        <v>0</v>
      </c>
      <c r="Q405" s="142">
        <v>0</v>
      </c>
      <c r="R405" s="142">
        <f>Q405*H405</f>
        <v>0</v>
      </c>
      <c r="S405" s="142">
        <v>0</v>
      </c>
      <c r="T405" s="143">
        <f>S405*H405</f>
        <v>0</v>
      </c>
      <c r="AR405" s="144" t="s">
        <v>316</v>
      </c>
      <c r="AT405" s="144" t="s">
        <v>215</v>
      </c>
      <c r="AU405" s="144" t="s">
        <v>79</v>
      </c>
      <c r="AY405" s="19" t="s">
        <v>212</v>
      </c>
      <c r="BE405" s="145">
        <f>IF(N405="základní",J405,0)</f>
        <v>0</v>
      </c>
      <c r="BF405" s="145">
        <f>IF(N405="snížená",J405,0)</f>
        <v>0</v>
      </c>
      <c r="BG405" s="145">
        <f>IF(N405="zákl. přenesená",J405,0)</f>
        <v>0</v>
      </c>
      <c r="BH405" s="145">
        <f>IF(N405="sníž. přenesená",J405,0)</f>
        <v>0</v>
      </c>
      <c r="BI405" s="145">
        <f>IF(N405="nulová",J405,0)</f>
        <v>0</v>
      </c>
      <c r="BJ405" s="19" t="s">
        <v>77</v>
      </c>
      <c r="BK405" s="145">
        <f>ROUND(I405*H405,2)</f>
        <v>0</v>
      </c>
      <c r="BL405" s="19" t="s">
        <v>316</v>
      </c>
      <c r="BM405" s="144" t="s">
        <v>5975</v>
      </c>
    </row>
    <row r="406" spans="2:65" s="12" customFormat="1">
      <c r="B406" s="152"/>
      <c r="D406" s="150" t="s">
        <v>226</v>
      </c>
      <c r="E406" s="153" t="s">
        <v>19</v>
      </c>
      <c r="F406" s="154" t="s">
        <v>5921</v>
      </c>
      <c r="H406" s="155">
        <v>1</v>
      </c>
      <c r="I406" s="156"/>
      <c r="L406" s="152"/>
      <c r="M406" s="157"/>
      <c r="T406" s="158"/>
      <c r="AT406" s="153" t="s">
        <v>226</v>
      </c>
      <c r="AU406" s="153" t="s">
        <v>79</v>
      </c>
      <c r="AV406" s="12" t="s">
        <v>79</v>
      </c>
      <c r="AW406" s="12" t="s">
        <v>31</v>
      </c>
      <c r="AX406" s="12" t="s">
        <v>77</v>
      </c>
      <c r="AY406" s="153" t="s">
        <v>212</v>
      </c>
    </row>
    <row r="407" spans="2:65" s="1" customFormat="1" ht="16.5" customHeight="1">
      <c r="B407" s="34"/>
      <c r="C407" s="133" t="s">
        <v>1818</v>
      </c>
      <c r="D407" s="133" t="s">
        <v>215</v>
      </c>
      <c r="E407" s="134" t="s">
        <v>5976</v>
      </c>
      <c r="F407" s="135" t="s">
        <v>5977</v>
      </c>
      <c r="G407" s="136" t="s">
        <v>624</v>
      </c>
      <c r="H407" s="137">
        <v>1</v>
      </c>
      <c r="I407" s="138"/>
      <c r="J407" s="139">
        <f>ROUND(I407*H407,2)</f>
        <v>0</v>
      </c>
      <c r="K407" s="135" t="s">
        <v>5488</v>
      </c>
      <c r="L407" s="34"/>
      <c r="M407" s="140" t="s">
        <v>19</v>
      </c>
      <c r="N407" s="141" t="s">
        <v>40</v>
      </c>
      <c r="P407" s="142">
        <f>O407*H407</f>
        <v>0</v>
      </c>
      <c r="Q407" s="142">
        <v>0</v>
      </c>
      <c r="R407" s="142">
        <f>Q407*H407</f>
        <v>0</v>
      </c>
      <c r="S407" s="142">
        <v>0</v>
      </c>
      <c r="T407" s="143">
        <f>S407*H407</f>
        <v>0</v>
      </c>
      <c r="AR407" s="144" t="s">
        <v>316</v>
      </c>
      <c r="AT407" s="144" t="s">
        <v>215</v>
      </c>
      <c r="AU407" s="144" t="s">
        <v>79</v>
      </c>
      <c r="AY407" s="19" t="s">
        <v>212</v>
      </c>
      <c r="BE407" s="145">
        <f>IF(N407="základní",J407,0)</f>
        <v>0</v>
      </c>
      <c r="BF407" s="145">
        <f>IF(N407="snížená",J407,0)</f>
        <v>0</v>
      </c>
      <c r="BG407" s="145">
        <f>IF(N407="zákl. přenesená",J407,0)</f>
        <v>0</v>
      </c>
      <c r="BH407" s="145">
        <f>IF(N407="sníž. přenesená",J407,0)</f>
        <v>0</v>
      </c>
      <c r="BI407" s="145">
        <f>IF(N407="nulová",J407,0)</f>
        <v>0</v>
      </c>
      <c r="BJ407" s="19" t="s">
        <v>77</v>
      </c>
      <c r="BK407" s="145">
        <f>ROUND(I407*H407,2)</f>
        <v>0</v>
      </c>
      <c r="BL407" s="19" t="s">
        <v>316</v>
      </c>
      <c r="BM407" s="144" t="s">
        <v>5978</v>
      </c>
    </row>
    <row r="408" spans="2:65" s="12" customFormat="1">
      <c r="B408" s="152"/>
      <c r="D408" s="150" t="s">
        <v>226</v>
      </c>
      <c r="E408" s="153" t="s">
        <v>19</v>
      </c>
      <c r="F408" s="154" t="s">
        <v>5921</v>
      </c>
      <c r="H408" s="155">
        <v>1</v>
      </c>
      <c r="I408" s="156"/>
      <c r="L408" s="152"/>
      <c r="M408" s="157"/>
      <c r="T408" s="158"/>
      <c r="AT408" s="153" t="s">
        <v>226</v>
      </c>
      <c r="AU408" s="153" t="s">
        <v>79</v>
      </c>
      <c r="AV408" s="12" t="s">
        <v>79</v>
      </c>
      <c r="AW408" s="12" t="s">
        <v>31</v>
      </c>
      <c r="AX408" s="12" t="s">
        <v>77</v>
      </c>
      <c r="AY408" s="153" t="s">
        <v>212</v>
      </c>
    </row>
    <row r="409" spans="2:65" s="1" customFormat="1" ht="16.5" customHeight="1">
      <c r="B409" s="34"/>
      <c r="C409" s="133" t="s">
        <v>1824</v>
      </c>
      <c r="D409" s="133" t="s">
        <v>215</v>
      </c>
      <c r="E409" s="134" t="s">
        <v>5979</v>
      </c>
      <c r="F409" s="135" t="s">
        <v>5980</v>
      </c>
      <c r="G409" s="136" t="s">
        <v>624</v>
      </c>
      <c r="H409" s="137">
        <v>1</v>
      </c>
      <c r="I409" s="138"/>
      <c r="J409" s="139">
        <f>ROUND(I409*H409,2)</f>
        <v>0</v>
      </c>
      <c r="K409" s="135" t="s">
        <v>5488</v>
      </c>
      <c r="L409" s="34"/>
      <c r="M409" s="140" t="s">
        <v>19</v>
      </c>
      <c r="N409" s="141" t="s">
        <v>40</v>
      </c>
      <c r="P409" s="142">
        <f>O409*H409</f>
        <v>0</v>
      </c>
      <c r="Q409" s="142">
        <v>0</v>
      </c>
      <c r="R409" s="142">
        <f>Q409*H409</f>
        <v>0</v>
      </c>
      <c r="S409" s="142">
        <v>0</v>
      </c>
      <c r="T409" s="143">
        <f>S409*H409</f>
        <v>0</v>
      </c>
      <c r="AR409" s="144" t="s">
        <v>316</v>
      </c>
      <c r="AT409" s="144" t="s">
        <v>215</v>
      </c>
      <c r="AU409" s="144" t="s">
        <v>79</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316</v>
      </c>
      <c r="BM409" s="144" t="s">
        <v>5981</v>
      </c>
    </row>
    <row r="410" spans="2:65" s="12" customFormat="1">
      <c r="B410" s="152"/>
      <c r="D410" s="150" t="s">
        <v>226</v>
      </c>
      <c r="E410" s="153" t="s">
        <v>19</v>
      </c>
      <c r="F410" s="154" t="s">
        <v>5921</v>
      </c>
      <c r="H410" s="155">
        <v>1</v>
      </c>
      <c r="I410" s="156"/>
      <c r="L410" s="152"/>
      <c r="M410" s="157"/>
      <c r="T410" s="158"/>
      <c r="AT410" s="153" t="s">
        <v>226</v>
      </c>
      <c r="AU410" s="153" t="s">
        <v>79</v>
      </c>
      <c r="AV410" s="12" t="s">
        <v>79</v>
      </c>
      <c r="AW410" s="12" t="s">
        <v>31</v>
      </c>
      <c r="AX410" s="12" t="s">
        <v>77</v>
      </c>
      <c r="AY410" s="153" t="s">
        <v>212</v>
      </c>
    </row>
    <row r="411" spans="2:65" s="1" customFormat="1" ht="16.5" customHeight="1">
      <c r="B411" s="34"/>
      <c r="C411" s="133" t="s">
        <v>1833</v>
      </c>
      <c r="D411" s="133" t="s">
        <v>215</v>
      </c>
      <c r="E411" s="134" t="s">
        <v>5982</v>
      </c>
      <c r="F411" s="135" t="s">
        <v>5983</v>
      </c>
      <c r="G411" s="136" t="s">
        <v>624</v>
      </c>
      <c r="H411" s="137">
        <v>1</v>
      </c>
      <c r="I411" s="138"/>
      <c r="J411" s="139">
        <f>ROUND(I411*H411,2)</f>
        <v>0</v>
      </c>
      <c r="K411" s="135" t="s">
        <v>5488</v>
      </c>
      <c r="L411" s="34"/>
      <c r="M411" s="140" t="s">
        <v>19</v>
      </c>
      <c r="N411" s="141" t="s">
        <v>40</v>
      </c>
      <c r="P411" s="142">
        <f>O411*H411</f>
        <v>0</v>
      </c>
      <c r="Q411" s="142">
        <v>0</v>
      </c>
      <c r="R411" s="142">
        <f>Q411*H411</f>
        <v>0</v>
      </c>
      <c r="S411" s="142">
        <v>0</v>
      </c>
      <c r="T411" s="143">
        <f>S411*H411</f>
        <v>0</v>
      </c>
      <c r="AR411" s="144" t="s">
        <v>316</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316</v>
      </c>
      <c r="BM411" s="144" t="s">
        <v>5984</v>
      </c>
    </row>
    <row r="412" spans="2:65" s="12" customFormat="1">
      <c r="B412" s="152"/>
      <c r="D412" s="150" t="s">
        <v>226</v>
      </c>
      <c r="E412" s="153" t="s">
        <v>19</v>
      </c>
      <c r="F412" s="154" t="s">
        <v>5921</v>
      </c>
      <c r="H412" s="155">
        <v>1</v>
      </c>
      <c r="I412" s="156"/>
      <c r="L412" s="152"/>
      <c r="M412" s="157"/>
      <c r="T412" s="158"/>
      <c r="AT412" s="153" t="s">
        <v>226</v>
      </c>
      <c r="AU412" s="153" t="s">
        <v>79</v>
      </c>
      <c r="AV412" s="12" t="s">
        <v>79</v>
      </c>
      <c r="AW412" s="12" t="s">
        <v>31</v>
      </c>
      <c r="AX412" s="12" t="s">
        <v>77</v>
      </c>
      <c r="AY412" s="153" t="s">
        <v>212</v>
      </c>
    </row>
    <row r="413" spans="2:65" s="1" customFormat="1" ht="16.5" customHeight="1">
      <c r="B413" s="34"/>
      <c r="C413" s="133" t="s">
        <v>1844</v>
      </c>
      <c r="D413" s="133" t="s">
        <v>215</v>
      </c>
      <c r="E413" s="134" t="s">
        <v>5985</v>
      </c>
      <c r="F413" s="135" t="s">
        <v>5986</v>
      </c>
      <c r="G413" s="136" t="s">
        <v>624</v>
      </c>
      <c r="H413" s="137">
        <v>1</v>
      </c>
      <c r="I413" s="138"/>
      <c r="J413" s="139">
        <f>ROUND(I413*H413,2)</f>
        <v>0</v>
      </c>
      <c r="K413" s="135" t="s">
        <v>5488</v>
      </c>
      <c r="L413" s="34"/>
      <c r="M413" s="140" t="s">
        <v>19</v>
      </c>
      <c r="N413" s="141" t="s">
        <v>40</v>
      </c>
      <c r="P413" s="142">
        <f>O413*H413</f>
        <v>0</v>
      </c>
      <c r="Q413" s="142">
        <v>0</v>
      </c>
      <c r="R413" s="142">
        <f>Q413*H413</f>
        <v>0</v>
      </c>
      <c r="S413" s="142">
        <v>0</v>
      </c>
      <c r="T413" s="143">
        <f>S413*H413</f>
        <v>0</v>
      </c>
      <c r="AR413" s="144" t="s">
        <v>316</v>
      </c>
      <c r="AT413" s="144" t="s">
        <v>215</v>
      </c>
      <c r="AU413" s="144" t="s">
        <v>79</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5987</v>
      </c>
    </row>
    <row r="414" spans="2:65" s="12" customFormat="1">
      <c r="B414" s="152"/>
      <c r="D414" s="150" t="s">
        <v>226</v>
      </c>
      <c r="E414" s="153" t="s">
        <v>19</v>
      </c>
      <c r="F414" s="154" t="s">
        <v>5921</v>
      </c>
      <c r="H414" s="155">
        <v>1</v>
      </c>
      <c r="I414" s="156"/>
      <c r="L414" s="152"/>
      <c r="M414" s="157"/>
      <c r="T414" s="158"/>
      <c r="AT414" s="153" t="s">
        <v>226</v>
      </c>
      <c r="AU414" s="153" t="s">
        <v>79</v>
      </c>
      <c r="AV414" s="12" t="s">
        <v>79</v>
      </c>
      <c r="AW414" s="12" t="s">
        <v>31</v>
      </c>
      <c r="AX414" s="12" t="s">
        <v>77</v>
      </c>
      <c r="AY414" s="153" t="s">
        <v>212</v>
      </c>
    </row>
    <row r="415" spans="2:65" s="1" customFormat="1" ht="16.5" customHeight="1">
      <c r="B415" s="34"/>
      <c r="C415" s="133" t="s">
        <v>1851</v>
      </c>
      <c r="D415" s="133" t="s">
        <v>215</v>
      </c>
      <c r="E415" s="134" t="s">
        <v>5988</v>
      </c>
      <c r="F415" s="135" t="s">
        <v>5989</v>
      </c>
      <c r="G415" s="136" t="s">
        <v>624</v>
      </c>
      <c r="H415" s="137">
        <v>1</v>
      </c>
      <c r="I415" s="138"/>
      <c r="J415" s="139">
        <f>ROUND(I415*H415,2)</f>
        <v>0</v>
      </c>
      <c r="K415" s="135" t="s">
        <v>5488</v>
      </c>
      <c r="L415" s="34"/>
      <c r="M415" s="140" t="s">
        <v>19</v>
      </c>
      <c r="N415" s="141" t="s">
        <v>40</v>
      </c>
      <c r="P415" s="142">
        <f>O415*H415</f>
        <v>0</v>
      </c>
      <c r="Q415" s="142">
        <v>0</v>
      </c>
      <c r="R415" s="142">
        <f>Q415*H415</f>
        <v>0</v>
      </c>
      <c r="S415" s="142">
        <v>0</v>
      </c>
      <c r="T415" s="143">
        <f>S415*H415</f>
        <v>0</v>
      </c>
      <c r="AR415" s="144" t="s">
        <v>316</v>
      </c>
      <c r="AT415" s="144" t="s">
        <v>215</v>
      </c>
      <c r="AU415" s="144" t="s">
        <v>79</v>
      </c>
      <c r="AY415" s="19" t="s">
        <v>212</v>
      </c>
      <c r="BE415" s="145">
        <f>IF(N415="základní",J415,0)</f>
        <v>0</v>
      </c>
      <c r="BF415" s="145">
        <f>IF(N415="snížená",J415,0)</f>
        <v>0</v>
      </c>
      <c r="BG415" s="145">
        <f>IF(N415="zákl. přenesená",J415,0)</f>
        <v>0</v>
      </c>
      <c r="BH415" s="145">
        <f>IF(N415="sníž. přenesená",J415,0)</f>
        <v>0</v>
      </c>
      <c r="BI415" s="145">
        <f>IF(N415="nulová",J415,0)</f>
        <v>0</v>
      </c>
      <c r="BJ415" s="19" t="s">
        <v>77</v>
      </c>
      <c r="BK415" s="145">
        <f>ROUND(I415*H415,2)</f>
        <v>0</v>
      </c>
      <c r="BL415" s="19" t="s">
        <v>316</v>
      </c>
      <c r="BM415" s="144" t="s">
        <v>5990</v>
      </c>
    </row>
    <row r="416" spans="2:65" s="12" customFormat="1">
      <c r="B416" s="152"/>
      <c r="D416" s="150" t="s">
        <v>226</v>
      </c>
      <c r="E416" s="153" t="s">
        <v>19</v>
      </c>
      <c r="F416" s="154" t="s">
        <v>5921</v>
      </c>
      <c r="H416" s="155">
        <v>1</v>
      </c>
      <c r="I416" s="156"/>
      <c r="L416" s="152"/>
      <c r="M416" s="157"/>
      <c r="T416" s="158"/>
      <c r="AT416" s="153" t="s">
        <v>226</v>
      </c>
      <c r="AU416" s="153" t="s">
        <v>79</v>
      </c>
      <c r="AV416" s="12" t="s">
        <v>79</v>
      </c>
      <c r="AW416" s="12" t="s">
        <v>31</v>
      </c>
      <c r="AX416" s="12" t="s">
        <v>77</v>
      </c>
      <c r="AY416" s="153" t="s">
        <v>212</v>
      </c>
    </row>
    <row r="417" spans="2:65" s="1" customFormat="1" ht="16.5" customHeight="1">
      <c r="B417" s="34"/>
      <c r="C417" s="133" t="s">
        <v>1858</v>
      </c>
      <c r="D417" s="133" t="s">
        <v>215</v>
      </c>
      <c r="E417" s="134" t="s">
        <v>5991</v>
      </c>
      <c r="F417" s="135" t="s">
        <v>5992</v>
      </c>
      <c r="G417" s="136" t="s">
        <v>624</v>
      </c>
      <c r="H417" s="137">
        <v>1</v>
      </c>
      <c r="I417" s="138"/>
      <c r="J417" s="139">
        <f>ROUND(I417*H417,2)</f>
        <v>0</v>
      </c>
      <c r="K417" s="135" t="s">
        <v>5488</v>
      </c>
      <c r="L417" s="34"/>
      <c r="M417" s="140" t="s">
        <v>19</v>
      </c>
      <c r="N417" s="141" t="s">
        <v>40</v>
      </c>
      <c r="P417" s="142">
        <f>O417*H417</f>
        <v>0</v>
      </c>
      <c r="Q417" s="142">
        <v>0</v>
      </c>
      <c r="R417" s="142">
        <f>Q417*H417</f>
        <v>0</v>
      </c>
      <c r="S417" s="142">
        <v>0</v>
      </c>
      <c r="T417" s="143">
        <f>S417*H417</f>
        <v>0</v>
      </c>
      <c r="AR417" s="144" t="s">
        <v>316</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316</v>
      </c>
      <c r="BM417" s="144" t="s">
        <v>5993</v>
      </c>
    </row>
    <row r="418" spans="2:65" s="12" customFormat="1">
      <c r="B418" s="152"/>
      <c r="D418" s="150" t="s">
        <v>226</v>
      </c>
      <c r="E418" s="153" t="s">
        <v>19</v>
      </c>
      <c r="F418" s="154" t="s">
        <v>5921</v>
      </c>
      <c r="H418" s="155">
        <v>1</v>
      </c>
      <c r="I418" s="156"/>
      <c r="L418" s="152"/>
      <c r="M418" s="157"/>
      <c r="T418" s="158"/>
      <c r="AT418" s="153" t="s">
        <v>226</v>
      </c>
      <c r="AU418" s="153" t="s">
        <v>79</v>
      </c>
      <c r="AV418" s="12" t="s">
        <v>79</v>
      </c>
      <c r="AW418" s="12" t="s">
        <v>31</v>
      </c>
      <c r="AX418" s="12" t="s">
        <v>77</v>
      </c>
      <c r="AY418" s="153" t="s">
        <v>212</v>
      </c>
    </row>
    <row r="419" spans="2:65" s="1" customFormat="1" ht="16.5" customHeight="1">
      <c r="B419" s="34"/>
      <c r="C419" s="133" t="s">
        <v>1864</v>
      </c>
      <c r="D419" s="133" t="s">
        <v>215</v>
      </c>
      <c r="E419" s="134" t="s">
        <v>5994</v>
      </c>
      <c r="F419" s="135" t="s">
        <v>5995</v>
      </c>
      <c r="G419" s="136" t="s">
        <v>624</v>
      </c>
      <c r="H419" s="137">
        <v>1</v>
      </c>
      <c r="I419" s="138"/>
      <c r="J419" s="139">
        <f>ROUND(I419*H419,2)</f>
        <v>0</v>
      </c>
      <c r="K419" s="135" t="s">
        <v>5488</v>
      </c>
      <c r="L419" s="34"/>
      <c r="M419" s="140" t="s">
        <v>19</v>
      </c>
      <c r="N419" s="141" t="s">
        <v>40</v>
      </c>
      <c r="P419" s="142">
        <f>O419*H419</f>
        <v>0</v>
      </c>
      <c r="Q419" s="142">
        <v>0</v>
      </c>
      <c r="R419" s="142">
        <f>Q419*H419</f>
        <v>0</v>
      </c>
      <c r="S419" s="142">
        <v>0</v>
      </c>
      <c r="T419" s="143">
        <f>S419*H419</f>
        <v>0</v>
      </c>
      <c r="AR419" s="144" t="s">
        <v>316</v>
      </c>
      <c r="AT419" s="144" t="s">
        <v>215</v>
      </c>
      <c r="AU419" s="144" t="s">
        <v>79</v>
      </c>
      <c r="AY419" s="19" t="s">
        <v>212</v>
      </c>
      <c r="BE419" s="145">
        <f>IF(N419="základní",J419,0)</f>
        <v>0</v>
      </c>
      <c r="BF419" s="145">
        <f>IF(N419="snížená",J419,0)</f>
        <v>0</v>
      </c>
      <c r="BG419" s="145">
        <f>IF(N419="zákl. přenesená",J419,0)</f>
        <v>0</v>
      </c>
      <c r="BH419" s="145">
        <f>IF(N419="sníž. přenesená",J419,0)</f>
        <v>0</v>
      </c>
      <c r="BI419" s="145">
        <f>IF(N419="nulová",J419,0)</f>
        <v>0</v>
      </c>
      <c r="BJ419" s="19" t="s">
        <v>77</v>
      </c>
      <c r="BK419" s="145">
        <f>ROUND(I419*H419,2)</f>
        <v>0</v>
      </c>
      <c r="BL419" s="19" t="s">
        <v>316</v>
      </c>
      <c r="BM419" s="144" t="s">
        <v>5996</v>
      </c>
    </row>
    <row r="420" spans="2:65" s="12" customFormat="1">
      <c r="B420" s="152"/>
      <c r="D420" s="150" t="s">
        <v>226</v>
      </c>
      <c r="E420" s="153" t="s">
        <v>19</v>
      </c>
      <c r="F420" s="154" t="s">
        <v>5921</v>
      </c>
      <c r="H420" s="155">
        <v>1</v>
      </c>
      <c r="I420" s="156"/>
      <c r="L420" s="152"/>
      <c r="M420" s="157"/>
      <c r="T420" s="158"/>
      <c r="AT420" s="153" t="s">
        <v>226</v>
      </c>
      <c r="AU420" s="153" t="s">
        <v>79</v>
      </c>
      <c r="AV420" s="12" t="s">
        <v>79</v>
      </c>
      <c r="AW420" s="12" t="s">
        <v>31</v>
      </c>
      <c r="AX420" s="12" t="s">
        <v>77</v>
      </c>
      <c r="AY420" s="153" t="s">
        <v>212</v>
      </c>
    </row>
    <row r="421" spans="2:65" s="1" customFormat="1" ht="16.5" customHeight="1">
      <c r="B421" s="34"/>
      <c r="C421" s="133" t="s">
        <v>1873</v>
      </c>
      <c r="D421" s="133" t="s">
        <v>215</v>
      </c>
      <c r="E421" s="134" t="s">
        <v>5997</v>
      </c>
      <c r="F421" s="135" t="s">
        <v>5998</v>
      </c>
      <c r="G421" s="136" t="s">
        <v>624</v>
      </c>
      <c r="H421" s="137">
        <v>1</v>
      </c>
      <c r="I421" s="138"/>
      <c r="J421" s="139">
        <f>ROUND(I421*H421,2)</f>
        <v>0</v>
      </c>
      <c r="K421" s="135" t="s">
        <v>5488</v>
      </c>
      <c r="L421" s="34"/>
      <c r="M421" s="140" t="s">
        <v>19</v>
      </c>
      <c r="N421" s="141" t="s">
        <v>40</v>
      </c>
      <c r="P421" s="142">
        <f>O421*H421</f>
        <v>0</v>
      </c>
      <c r="Q421" s="142">
        <v>0</v>
      </c>
      <c r="R421" s="142">
        <f>Q421*H421</f>
        <v>0</v>
      </c>
      <c r="S421" s="142">
        <v>0</v>
      </c>
      <c r="T421" s="143">
        <f>S421*H421</f>
        <v>0</v>
      </c>
      <c r="AR421" s="144" t="s">
        <v>316</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316</v>
      </c>
      <c r="BM421" s="144" t="s">
        <v>5999</v>
      </c>
    </row>
    <row r="422" spans="2:65" s="12" customFormat="1">
      <c r="B422" s="152"/>
      <c r="D422" s="150" t="s">
        <v>226</v>
      </c>
      <c r="E422" s="153" t="s">
        <v>19</v>
      </c>
      <c r="F422" s="154" t="s">
        <v>5921</v>
      </c>
      <c r="H422" s="155">
        <v>1</v>
      </c>
      <c r="I422" s="156"/>
      <c r="L422" s="152"/>
      <c r="M422" s="157"/>
      <c r="T422" s="158"/>
      <c r="AT422" s="153" t="s">
        <v>226</v>
      </c>
      <c r="AU422" s="153" t="s">
        <v>79</v>
      </c>
      <c r="AV422" s="12" t="s">
        <v>79</v>
      </c>
      <c r="AW422" s="12" t="s">
        <v>31</v>
      </c>
      <c r="AX422" s="12" t="s">
        <v>77</v>
      </c>
      <c r="AY422" s="153" t="s">
        <v>212</v>
      </c>
    </row>
    <row r="423" spans="2:65" s="1" customFormat="1" ht="21.75" customHeight="1">
      <c r="B423" s="34"/>
      <c r="C423" s="133" t="s">
        <v>1880</v>
      </c>
      <c r="D423" s="133" t="s">
        <v>215</v>
      </c>
      <c r="E423" s="134" t="s">
        <v>6000</v>
      </c>
      <c r="F423" s="135" t="s">
        <v>6001</v>
      </c>
      <c r="G423" s="136" t="s">
        <v>624</v>
      </c>
      <c r="H423" s="137">
        <v>1</v>
      </c>
      <c r="I423" s="138"/>
      <c r="J423" s="139">
        <f>ROUND(I423*H423,2)</f>
        <v>0</v>
      </c>
      <c r="K423" s="135" t="s">
        <v>5488</v>
      </c>
      <c r="L423" s="34"/>
      <c r="M423" s="140" t="s">
        <v>19</v>
      </c>
      <c r="N423" s="141" t="s">
        <v>40</v>
      </c>
      <c r="P423" s="142">
        <f>O423*H423</f>
        <v>0</v>
      </c>
      <c r="Q423" s="142">
        <v>0</v>
      </c>
      <c r="R423" s="142">
        <f>Q423*H423</f>
        <v>0</v>
      </c>
      <c r="S423" s="142">
        <v>0</v>
      </c>
      <c r="T423" s="143">
        <f>S423*H423</f>
        <v>0</v>
      </c>
      <c r="AR423" s="144" t="s">
        <v>316</v>
      </c>
      <c r="AT423" s="144" t="s">
        <v>215</v>
      </c>
      <c r="AU423" s="144" t="s">
        <v>79</v>
      </c>
      <c r="AY423" s="19" t="s">
        <v>212</v>
      </c>
      <c r="BE423" s="145">
        <f>IF(N423="základní",J423,0)</f>
        <v>0</v>
      </c>
      <c r="BF423" s="145">
        <f>IF(N423="snížená",J423,0)</f>
        <v>0</v>
      </c>
      <c r="BG423" s="145">
        <f>IF(N423="zákl. přenesená",J423,0)</f>
        <v>0</v>
      </c>
      <c r="BH423" s="145">
        <f>IF(N423="sníž. přenesená",J423,0)</f>
        <v>0</v>
      </c>
      <c r="BI423" s="145">
        <f>IF(N423="nulová",J423,0)</f>
        <v>0</v>
      </c>
      <c r="BJ423" s="19" t="s">
        <v>77</v>
      </c>
      <c r="BK423" s="145">
        <f>ROUND(I423*H423,2)</f>
        <v>0</v>
      </c>
      <c r="BL423" s="19" t="s">
        <v>316</v>
      </c>
      <c r="BM423" s="144" t="s">
        <v>6002</v>
      </c>
    </row>
    <row r="424" spans="2:65" s="12" customFormat="1">
      <c r="B424" s="152"/>
      <c r="D424" s="150" t="s">
        <v>226</v>
      </c>
      <c r="E424" s="153" t="s">
        <v>19</v>
      </c>
      <c r="F424" s="154" t="s">
        <v>5921</v>
      </c>
      <c r="H424" s="155">
        <v>1</v>
      </c>
      <c r="I424" s="156"/>
      <c r="L424" s="152"/>
      <c r="M424" s="157"/>
      <c r="T424" s="158"/>
      <c r="AT424" s="153" t="s">
        <v>226</v>
      </c>
      <c r="AU424" s="153" t="s">
        <v>79</v>
      </c>
      <c r="AV424" s="12" t="s">
        <v>79</v>
      </c>
      <c r="AW424" s="12" t="s">
        <v>31</v>
      </c>
      <c r="AX424" s="12" t="s">
        <v>77</v>
      </c>
      <c r="AY424" s="153" t="s">
        <v>212</v>
      </c>
    </row>
    <row r="425" spans="2:65" s="1" customFormat="1" ht="21.75" customHeight="1">
      <c r="B425" s="34"/>
      <c r="C425" s="133" t="s">
        <v>1887</v>
      </c>
      <c r="D425" s="133" t="s">
        <v>215</v>
      </c>
      <c r="E425" s="134" t="s">
        <v>6003</v>
      </c>
      <c r="F425" s="135" t="s">
        <v>6004</v>
      </c>
      <c r="G425" s="136" t="s">
        <v>624</v>
      </c>
      <c r="H425" s="137">
        <v>1</v>
      </c>
      <c r="I425" s="138"/>
      <c r="J425" s="139">
        <f>ROUND(I425*H425,2)</f>
        <v>0</v>
      </c>
      <c r="K425" s="135" t="s">
        <v>5488</v>
      </c>
      <c r="L425" s="34"/>
      <c r="M425" s="140" t="s">
        <v>19</v>
      </c>
      <c r="N425" s="141" t="s">
        <v>40</v>
      </c>
      <c r="P425" s="142">
        <f>O425*H425</f>
        <v>0</v>
      </c>
      <c r="Q425" s="142">
        <v>0</v>
      </c>
      <c r="R425" s="142">
        <f>Q425*H425</f>
        <v>0</v>
      </c>
      <c r="S425" s="142">
        <v>0</v>
      </c>
      <c r="T425" s="143">
        <f>S425*H425</f>
        <v>0</v>
      </c>
      <c r="AR425" s="144" t="s">
        <v>316</v>
      </c>
      <c r="AT425" s="144" t="s">
        <v>215</v>
      </c>
      <c r="AU425" s="144" t="s">
        <v>79</v>
      </c>
      <c r="AY425" s="19" t="s">
        <v>212</v>
      </c>
      <c r="BE425" s="145">
        <f>IF(N425="základní",J425,0)</f>
        <v>0</v>
      </c>
      <c r="BF425" s="145">
        <f>IF(N425="snížená",J425,0)</f>
        <v>0</v>
      </c>
      <c r="BG425" s="145">
        <f>IF(N425="zákl. přenesená",J425,0)</f>
        <v>0</v>
      </c>
      <c r="BH425" s="145">
        <f>IF(N425="sníž. přenesená",J425,0)</f>
        <v>0</v>
      </c>
      <c r="BI425" s="145">
        <f>IF(N425="nulová",J425,0)</f>
        <v>0</v>
      </c>
      <c r="BJ425" s="19" t="s">
        <v>77</v>
      </c>
      <c r="BK425" s="145">
        <f>ROUND(I425*H425,2)</f>
        <v>0</v>
      </c>
      <c r="BL425" s="19" t="s">
        <v>316</v>
      </c>
      <c r="BM425" s="144" t="s">
        <v>6005</v>
      </c>
    </row>
    <row r="426" spans="2:65" s="12" customFormat="1">
      <c r="B426" s="152"/>
      <c r="D426" s="150" t="s">
        <v>226</v>
      </c>
      <c r="E426" s="153" t="s">
        <v>19</v>
      </c>
      <c r="F426" s="154" t="s">
        <v>6006</v>
      </c>
      <c r="H426" s="155">
        <v>1</v>
      </c>
      <c r="I426" s="156"/>
      <c r="L426" s="152"/>
      <c r="M426" s="157"/>
      <c r="T426" s="158"/>
      <c r="AT426" s="153" t="s">
        <v>226</v>
      </c>
      <c r="AU426" s="153" t="s">
        <v>79</v>
      </c>
      <c r="AV426" s="12" t="s">
        <v>79</v>
      </c>
      <c r="AW426" s="12" t="s">
        <v>31</v>
      </c>
      <c r="AX426" s="12" t="s">
        <v>77</v>
      </c>
      <c r="AY426" s="153" t="s">
        <v>212</v>
      </c>
    </row>
    <row r="427" spans="2:65" s="1" customFormat="1" ht="16.5" customHeight="1">
      <c r="B427" s="34"/>
      <c r="C427" s="133" t="s">
        <v>1894</v>
      </c>
      <c r="D427" s="133" t="s">
        <v>215</v>
      </c>
      <c r="E427" s="134" t="s">
        <v>6007</v>
      </c>
      <c r="F427" s="135" t="s">
        <v>6008</v>
      </c>
      <c r="G427" s="136" t="s">
        <v>624</v>
      </c>
      <c r="H427" s="137">
        <v>1</v>
      </c>
      <c r="I427" s="138"/>
      <c r="J427" s="139">
        <f>ROUND(I427*H427,2)</f>
        <v>0</v>
      </c>
      <c r="K427" s="135" t="s">
        <v>5488</v>
      </c>
      <c r="L427" s="34"/>
      <c r="M427" s="140" t="s">
        <v>19</v>
      </c>
      <c r="N427" s="141" t="s">
        <v>40</v>
      </c>
      <c r="P427" s="142">
        <f>O427*H427</f>
        <v>0</v>
      </c>
      <c r="Q427" s="142">
        <v>0</v>
      </c>
      <c r="R427" s="142">
        <f>Q427*H427</f>
        <v>0</v>
      </c>
      <c r="S427" s="142">
        <v>0</v>
      </c>
      <c r="T427" s="143">
        <f>S427*H427</f>
        <v>0</v>
      </c>
      <c r="AR427" s="144" t="s">
        <v>316</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316</v>
      </c>
      <c r="BM427" s="144" t="s">
        <v>6009</v>
      </c>
    </row>
    <row r="428" spans="2:65" s="12" customFormat="1">
      <c r="B428" s="152"/>
      <c r="D428" s="150" t="s">
        <v>226</v>
      </c>
      <c r="E428" s="153" t="s">
        <v>19</v>
      </c>
      <c r="F428" s="154" t="s">
        <v>6006</v>
      </c>
      <c r="H428" s="155">
        <v>1</v>
      </c>
      <c r="I428" s="156"/>
      <c r="L428" s="152"/>
      <c r="M428" s="157"/>
      <c r="T428" s="158"/>
      <c r="AT428" s="153" t="s">
        <v>226</v>
      </c>
      <c r="AU428" s="153" t="s">
        <v>79</v>
      </c>
      <c r="AV428" s="12" t="s">
        <v>79</v>
      </c>
      <c r="AW428" s="12" t="s">
        <v>31</v>
      </c>
      <c r="AX428" s="12" t="s">
        <v>77</v>
      </c>
      <c r="AY428" s="153" t="s">
        <v>212</v>
      </c>
    </row>
    <row r="429" spans="2:65" s="1" customFormat="1" ht="16.5" customHeight="1">
      <c r="B429" s="34"/>
      <c r="C429" s="133" t="s">
        <v>1903</v>
      </c>
      <c r="D429" s="133" t="s">
        <v>215</v>
      </c>
      <c r="E429" s="134" t="s">
        <v>6010</v>
      </c>
      <c r="F429" s="135" t="s">
        <v>6011</v>
      </c>
      <c r="G429" s="136" t="s">
        <v>624</v>
      </c>
      <c r="H429" s="137">
        <v>1</v>
      </c>
      <c r="I429" s="138"/>
      <c r="J429" s="139">
        <f>ROUND(I429*H429,2)</f>
        <v>0</v>
      </c>
      <c r="K429" s="135" t="s">
        <v>5488</v>
      </c>
      <c r="L429" s="34"/>
      <c r="M429" s="140" t="s">
        <v>19</v>
      </c>
      <c r="N429" s="141" t="s">
        <v>40</v>
      </c>
      <c r="P429" s="142">
        <f>O429*H429</f>
        <v>0</v>
      </c>
      <c r="Q429" s="142">
        <v>0</v>
      </c>
      <c r="R429" s="142">
        <f>Q429*H429</f>
        <v>0</v>
      </c>
      <c r="S429" s="142">
        <v>0</v>
      </c>
      <c r="T429" s="143">
        <f>S429*H429</f>
        <v>0</v>
      </c>
      <c r="AR429" s="144" t="s">
        <v>316</v>
      </c>
      <c r="AT429" s="144" t="s">
        <v>215</v>
      </c>
      <c r="AU429" s="144" t="s">
        <v>79</v>
      </c>
      <c r="AY429" s="19" t="s">
        <v>212</v>
      </c>
      <c r="BE429" s="145">
        <f>IF(N429="základní",J429,0)</f>
        <v>0</v>
      </c>
      <c r="BF429" s="145">
        <f>IF(N429="snížená",J429,0)</f>
        <v>0</v>
      </c>
      <c r="BG429" s="145">
        <f>IF(N429="zákl. přenesená",J429,0)</f>
        <v>0</v>
      </c>
      <c r="BH429" s="145">
        <f>IF(N429="sníž. přenesená",J429,0)</f>
        <v>0</v>
      </c>
      <c r="BI429" s="145">
        <f>IF(N429="nulová",J429,0)</f>
        <v>0</v>
      </c>
      <c r="BJ429" s="19" t="s">
        <v>77</v>
      </c>
      <c r="BK429" s="145">
        <f>ROUND(I429*H429,2)</f>
        <v>0</v>
      </c>
      <c r="BL429" s="19" t="s">
        <v>316</v>
      </c>
      <c r="BM429" s="144" t="s">
        <v>6012</v>
      </c>
    </row>
    <row r="430" spans="2:65" s="12" customFormat="1">
      <c r="B430" s="152"/>
      <c r="D430" s="150" t="s">
        <v>226</v>
      </c>
      <c r="E430" s="153" t="s">
        <v>19</v>
      </c>
      <c r="F430" s="154" t="s">
        <v>6006</v>
      </c>
      <c r="H430" s="155">
        <v>1</v>
      </c>
      <c r="I430" s="156"/>
      <c r="L430" s="152"/>
      <c r="M430" s="157"/>
      <c r="T430" s="158"/>
      <c r="AT430" s="153" t="s">
        <v>226</v>
      </c>
      <c r="AU430" s="153" t="s">
        <v>79</v>
      </c>
      <c r="AV430" s="12" t="s">
        <v>79</v>
      </c>
      <c r="AW430" s="12" t="s">
        <v>31</v>
      </c>
      <c r="AX430" s="12" t="s">
        <v>77</v>
      </c>
      <c r="AY430" s="153" t="s">
        <v>212</v>
      </c>
    </row>
    <row r="431" spans="2:65" s="1" customFormat="1" ht="16.5" customHeight="1">
      <c r="B431" s="34"/>
      <c r="C431" s="133" t="s">
        <v>1910</v>
      </c>
      <c r="D431" s="133" t="s">
        <v>215</v>
      </c>
      <c r="E431" s="134" t="s">
        <v>6013</v>
      </c>
      <c r="F431" s="135" t="s">
        <v>6014</v>
      </c>
      <c r="G431" s="136" t="s">
        <v>624</v>
      </c>
      <c r="H431" s="137">
        <v>1</v>
      </c>
      <c r="I431" s="138"/>
      <c r="J431" s="139">
        <f>ROUND(I431*H431,2)</f>
        <v>0</v>
      </c>
      <c r="K431" s="135" t="s">
        <v>5488</v>
      </c>
      <c r="L431" s="34"/>
      <c r="M431" s="140" t="s">
        <v>19</v>
      </c>
      <c r="N431" s="141" t="s">
        <v>40</v>
      </c>
      <c r="P431" s="142">
        <f>O431*H431</f>
        <v>0</v>
      </c>
      <c r="Q431" s="142">
        <v>0</v>
      </c>
      <c r="R431" s="142">
        <f>Q431*H431</f>
        <v>0</v>
      </c>
      <c r="S431" s="142">
        <v>0</v>
      </c>
      <c r="T431" s="143">
        <f>S431*H431</f>
        <v>0</v>
      </c>
      <c r="AR431" s="144" t="s">
        <v>316</v>
      </c>
      <c r="AT431" s="144" t="s">
        <v>215</v>
      </c>
      <c r="AU431" s="144" t="s">
        <v>79</v>
      </c>
      <c r="AY431" s="19" t="s">
        <v>212</v>
      </c>
      <c r="BE431" s="145">
        <f>IF(N431="základní",J431,0)</f>
        <v>0</v>
      </c>
      <c r="BF431" s="145">
        <f>IF(N431="snížená",J431,0)</f>
        <v>0</v>
      </c>
      <c r="BG431" s="145">
        <f>IF(N431="zákl. přenesená",J431,0)</f>
        <v>0</v>
      </c>
      <c r="BH431" s="145">
        <f>IF(N431="sníž. přenesená",J431,0)</f>
        <v>0</v>
      </c>
      <c r="BI431" s="145">
        <f>IF(N431="nulová",J431,0)</f>
        <v>0</v>
      </c>
      <c r="BJ431" s="19" t="s">
        <v>77</v>
      </c>
      <c r="BK431" s="145">
        <f>ROUND(I431*H431,2)</f>
        <v>0</v>
      </c>
      <c r="BL431" s="19" t="s">
        <v>316</v>
      </c>
      <c r="BM431" s="144" t="s">
        <v>6015</v>
      </c>
    </row>
    <row r="432" spans="2:65" s="12" customFormat="1">
      <c r="B432" s="152"/>
      <c r="D432" s="150" t="s">
        <v>226</v>
      </c>
      <c r="E432" s="153" t="s">
        <v>19</v>
      </c>
      <c r="F432" s="154" t="s">
        <v>6006</v>
      </c>
      <c r="H432" s="155">
        <v>1</v>
      </c>
      <c r="I432" s="156"/>
      <c r="L432" s="152"/>
      <c r="M432" s="157"/>
      <c r="T432" s="158"/>
      <c r="AT432" s="153" t="s">
        <v>226</v>
      </c>
      <c r="AU432" s="153" t="s">
        <v>79</v>
      </c>
      <c r="AV432" s="12" t="s">
        <v>79</v>
      </c>
      <c r="AW432" s="12" t="s">
        <v>31</v>
      </c>
      <c r="AX432" s="12" t="s">
        <v>77</v>
      </c>
      <c r="AY432" s="153" t="s">
        <v>212</v>
      </c>
    </row>
    <row r="433" spans="2:65" s="1" customFormat="1" ht="16.5" customHeight="1">
      <c r="B433" s="34"/>
      <c r="C433" s="133" t="s">
        <v>1919</v>
      </c>
      <c r="D433" s="133" t="s">
        <v>215</v>
      </c>
      <c r="E433" s="134" t="s">
        <v>6016</v>
      </c>
      <c r="F433" s="135" t="s">
        <v>6017</v>
      </c>
      <c r="G433" s="136" t="s">
        <v>624</v>
      </c>
      <c r="H433" s="137">
        <v>1</v>
      </c>
      <c r="I433" s="138"/>
      <c r="J433" s="139">
        <f>ROUND(I433*H433,2)</f>
        <v>0</v>
      </c>
      <c r="K433" s="135" t="s">
        <v>5488</v>
      </c>
      <c r="L433" s="34"/>
      <c r="M433" s="140" t="s">
        <v>19</v>
      </c>
      <c r="N433" s="141" t="s">
        <v>40</v>
      </c>
      <c r="P433" s="142">
        <f>O433*H433</f>
        <v>0</v>
      </c>
      <c r="Q433" s="142">
        <v>0</v>
      </c>
      <c r="R433" s="142">
        <f>Q433*H433</f>
        <v>0</v>
      </c>
      <c r="S433" s="142">
        <v>0</v>
      </c>
      <c r="T433" s="143">
        <f>S433*H433</f>
        <v>0</v>
      </c>
      <c r="AR433" s="144" t="s">
        <v>316</v>
      </c>
      <c r="AT433" s="144" t="s">
        <v>215</v>
      </c>
      <c r="AU433" s="144" t="s">
        <v>79</v>
      </c>
      <c r="AY433" s="19" t="s">
        <v>212</v>
      </c>
      <c r="BE433" s="145">
        <f>IF(N433="základní",J433,0)</f>
        <v>0</v>
      </c>
      <c r="BF433" s="145">
        <f>IF(N433="snížená",J433,0)</f>
        <v>0</v>
      </c>
      <c r="BG433" s="145">
        <f>IF(N433="zákl. přenesená",J433,0)</f>
        <v>0</v>
      </c>
      <c r="BH433" s="145">
        <f>IF(N433="sníž. přenesená",J433,0)</f>
        <v>0</v>
      </c>
      <c r="BI433" s="145">
        <f>IF(N433="nulová",J433,0)</f>
        <v>0</v>
      </c>
      <c r="BJ433" s="19" t="s">
        <v>77</v>
      </c>
      <c r="BK433" s="145">
        <f>ROUND(I433*H433,2)</f>
        <v>0</v>
      </c>
      <c r="BL433" s="19" t="s">
        <v>316</v>
      </c>
      <c r="BM433" s="144" t="s">
        <v>6018</v>
      </c>
    </row>
    <row r="434" spans="2:65" s="12" customFormat="1">
      <c r="B434" s="152"/>
      <c r="D434" s="150" t="s">
        <v>226</v>
      </c>
      <c r="E434" s="153" t="s">
        <v>19</v>
      </c>
      <c r="F434" s="154" t="s">
        <v>6006</v>
      </c>
      <c r="H434" s="155">
        <v>1</v>
      </c>
      <c r="I434" s="156"/>
      <c r="L434" s="152"/>
      <c r="M434" s="157"/>
      <c r="T434" s="158"/>
      <c r="AT434" s="153" t="s">
        <v>226</v>
      </c>
      <c r="AU434" s="153" t="s">
        <v>79</v>
      </c>
      <c r="AV434" s="12" t="s">
        <v>79</v>
      </c>
      <c r="AW434" s="12" t="s">
        <v>31</v>
      </c>
      <c r="AX434" s="12" t="s">
        <v>77</v>
      </c>
      <c r="AY434" s="153" t="s">
        <v>212</v>
      </c>
    </row>
    <row r="435" spans="2:65" s="1" customFormat="1" ht="16.5" customHeight="1">
      <c r="B435" s="34"/>
      <c r="C435" s="133" t="s">
        <v>1926</v>
      </c>
      <c r="D435" s="133" t="s">
        <v>215</v>
      </c>
      <c r="E435" s="134" t="s">
        <v>6019</v>
      </c>
      <c r="F435" s="135" t="s">
        <v>6020</v>
      </c>
      <c r="G435" s="136" t="s">
        <v>624</v>
      </c>
      <c r="H435" s="137">
        <v>1</v>
      </c>
      <c r="I435" s="138"/>
      <c r="J435" s="139">
        <f>ROUND(I435*H435,2)</f>
        <v>0</v>
      </c>
      <c r="K435" s="135" t="s">
        <v>5488</v>
      </c>
      <c r="L435" s="34"/>
      <c r="M435" s="140" t="s">
        <v>19</v>
      </c>
      <c r="N435" s="141" t="s">
        <v>40</v>
      </c>
      <c r="P435" s="142">
        <f>O435*H435</f>
        <v>0</v>
      </c>
      <c r="Q435" s="142">
        <v>0</v>
      </c>
      <c r="R435" s="142">
        <f>Q435*H435</f>
        <v>0</v>
      </c>
      <c r="S435" s="142">
        <v>0</v>
      </c>
      <c r="T435" s="143">
        <f>S435*H435</f>
        <v>0</v>
      </c>
      <c r="AR435" s="144" t="s">
        <v>316</v>
      </c>
      <c r="AT435" s="144" t="s">
        <v>215</v>
      </c>
      <c r="AU435" s="144" t="s">
        <v>79</v>
      </c>
      <c r="AY435" s="19" t="s">
        <v>212</v>
      </c>
      <c r="BE435" s="145">
        <f>IF(N435="základní",J435,0)</f>
        <v>0</v>
      </c>
      <c r="BF435" s="145">
        <f>IF(N435="snížená",J435,0)</f>
        <v>0</v>
      </c>
      <c r="BG435" s="145">
        <f>IF(N435="zákl. přenesená",J435,0)</f>
        <v>0</v>
      </c>
      <c r="BH435" s="145">
        <f>IF(N435="sníž. přenesená",J435,0)</f>
        <v>0</v>
      </c>
      <c r="BI435" s="145">
        <f>IF(N435="nulová",J435,0)</f>
        <v>0</v>
      </c>
      <c r="BJ435" s="19" t="s">
        <v>77</v>
      </c>
      <c r="BK435" s="145">
        <f>ROUND(I435*H435,2)</f>
        <v>0</v>
      </c>
      <c r="BL435" s="19" t="s">
        <v>316</v>
      </c>
      <c r="BM435" s="144" t="s">
        <v>6021</v>
      </c>
    </row>
    <row r="436" spans="2:65" s="12" customFormat="1">
      <c r="B436" s="152"/>
      <c r="D436" s="150" t="s">
        <v>226</v>
      </c>
      <c r="E436" s="153" t="s">
        <v>19</v>
      </c>
      <c r="F436" s="154" t="s">
        <v>6006</v>
      </c>
      <c r="H436" s="155">
        <v>1</v>
      </c>
      <c r="I436" s="156"/>
      <c r="L436" s="152"/>
      <c r="M436" s="157"/>
      <c r="T436" s="158"/>
      <c r="AT436" s="153" t="s">
        <v>226</v>
      </c>
      <c r="AU436" s="153" t="s">
        <v>79</v>
      </c>
      <c r="AV436" s="12" t="s">
        <v>79</v>
      </c>
      <c r="AW436" s="12" t="s">
        <v>31</v>
      </c>
      <c r="AX436" s="12" t="s">
        <v>77</v>
      </c>
      <c r="AY436" s="153" t="s">
        <v>212</v>
      </c>
    </row>
    <row r="437" spans="2:65" s="1" customFormat="1" ht="16.5" customHeight="1">
      <c r="B437" s="34"/>
      <c r="C437" s="133" t="s">
        <v>1932</v>
      </c>
      <c r="D437" s="133" t="s">
        <v>215</v>
      </c>
      <c r="E437" s="134" t="s">
        <v>6022</v>
      </c>
      <c r="F437" s="135" t="s">
        <v>6023</v>
      </c>
      <c r="G437" s="136" t="s">
        <v>624</v>
      </c>
      <c r="H437" s="137">
        <v>1</v>
      </c>
      <c r="I437" s="138"/>
      <c r="J437" s="139">
        <f>ROUND(I437*H437,2)</f>
        <v>0</v>
      </c>
      <c r="K437" s="135" t="s">
        <v>5488</v>
      </c>
      <c r="L437" s="34"/>
      <c r="M437" s="140" t="s">
        <v>19</v>
      </c>
      <c r="N437" s="141" t="s">
        <v>40</v>
      </c>
      <c r="P437" s="142">
        <f>O437*H437</f>
        <v>0</v>
      </c>
      <c r="Q437" s="142">
        <v>0</v>
      </c>
      <c r="R437" s="142">
        <f>Q437*H437</f>
        <v>0</v>
      </c>
      <c r="S437" s="142">
        <v>0</v>
      </c>
      <c r="T437" s="143">
        <f>S437*H437</f>
        <v>0</v>
      </c>
      <c r="AR437" s="144" t="s">
        <v>316</v>
      </c>
      <c r="AT437" s="144" t="s">
        <v>215</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316</v>
      </c>
      <c r="BM437" s="144" t="s">
        <v>6024</v>
      </c>
    </row>
    <row r="438" spans="2:65" s="12" customFormat="1">
      <c r="B438" s="152"/>
      <c r="D438" s="150" t="s">
        <v>226</v>
      </c>
      <c r="E438" s="153" t="s">
        <v>19</v>
      </c>
      <c r="F438" s="154" t="s">
        <v>6006</v>
      </c>
      <c r="H438" s="155">
        <v>1</v>
      </c>
      <c r="I438" s="156"/>
      <c r="L438" s="152"/>
      <c r="M438" s="157"/>
      <c r="T438" s="158"/>
      <c r="AT438" s="153" t="s">
        <v>226</v>
      </c>
      <c r="AU438" s="153" t="s">
        <v>79</v>
      </c>
      <c r="AV438" s="12" t="s">
        <v>79</v>
      </c>
      <c r="AW438" s="12" t="s">
        <v>31</v>
      </c>
      <c r="AX438" s="12" t="s">
        <v>77</v>
      </c>
      <c r="AY438" s="153" t="s">
        <v>212</v>
      </c>
    </row>
    <row r="439" spans="2:65" s="1" customFormat="1" ht="16.5" customHeight="1">
      <c r="B439" s="34"/>
      <c r="C439" s="133" t="s">
        <v>1939</v>
      </c>
      <c r="D439" s="133" t="s">
        <v>215</v>
      </c>
      <c r="E439" s="134" t="s">
        <v>6025</v>
      </c>
      <c r="F439" s="135" t="s">
        <v>6026</v>
      </c>
      <c r="G439" s="136" t="s">
        <v>624</v>
      </c>
      <c r="H439" s="137">
        <v>1</v>
      </c>
      <c r="I439" s="138"/>
      <c r="J439" s="139">
        <f>ROUND(I439*H439,2)</f>
        <v>0</v>
      </c>
      <c r="K439" s="135" t="s">
        <v>5488</v>
      </c>
      <c r="L439" s="34"/>
      <c r="M439" s="140" t="s">
        <v>19</v>
      </c>
      <c r="N439" s="141" t="s">
        <v>40</v>
      </c>
      <c r="P439" s="142">
        <f>O439*H439</f>
        <v>0</v>
      </c>
      <c r="Q439" s="142">
        <v>0</v>
      </c>
      <c r="R439" s="142">
        <f>Q439*H439</f>
        <v>0</v>
      </c>
      <c r="S439" s="142">
        <v>0</v>
      </c>
      <c r="T439" s="143">
        <f>S439*H439</f>
        <v>0</v>
      </c>
      <c r="AR439" s="144" t="s">
        <v>316</v>
      </c>
      <c r="AT439" s="144" t="s">
        <v>215</v>
      </c>
      <c r="AU439" s="144" t="s">
        <v>79</v>
      </c>
      <c r="AY439" s="19" t="s">
        <v>212</v>
      </c>
      <c r="BE439" s="145">
        <f>IF(N439="základní",J439,0)</f>
        <v>0</v>
      </c>
      <c r="BF439" s="145">
        <f>IF(N439="snížená",J439,0)</f>
        <v>0</v>
      </c>
      <c r="BG439" s="145">
        <f>IF(N439="zákl. přenesená",J439,0)</f>
        <v>0</v>
      </c>
      <c r="BH439" s="145">
        <f>IF(N439="sníž. přenesená",J439,0)</f>
        <v>0</v>
      </c>
      <c r="BI439" s="145">
        <f>IF(N439="nulová",J439,0)</f>
        <v>0</v>
      </c>
      <c r="BJ439" s="19" t="s">
        <v>77</v>
      </c>
      <c r="BK439" s="145">
        <f>ROUND(I439*H439,2)</f>
        <v>0</v>
      </c>
      <c r="BL439" s="19" t="s">
        <v>316</v>
      </c>
      <c r="BM439" s="144" t="s">
        <v>6027</v>
      </c>
    </row>
    <row r="440" spans="2:65" s="12" customFormat="1">
      <c r="B440" s="152"/>
      <c r="D440" s="150" t="s">
        <v>226</v>
      </c>
      <c r="E440" s="153" t="s">
        <v>19</v>
      </c>
      <c r="F440" s="154" t="s">
        <v>6006</v>
      </c>
      <c r="H440" s="155">
        <v>1</v>
      </c>
      <c r="I440" s="156"/>
      <c r="L440" s="152"/>
      <c r="M440" s="157"/>
      <c r="T440" s="158"/>
      <c r="AT440" s="153" t="s">
        <v>226</v>
      </c>
      <c r="AU440" s="153" t="s">
        <v>79</v>
      </c>
      <c r="AV440" s="12" t="s">
        <v>79</v>
      </c>
      <c r="AW440" s="12" t="s">
        <v>31</v>
      </c>
      <c r="AX440" s="12" t="s">
        <v>77</v>
      </c>
      <c r="AY440" s="153" t="s">
        <v>212</v>
      </c>
    </row>
    <row r="441" spans="2:65" s="1" customFormat="1" ht="16.5" customHeight="1">
      <c r="B441" s="34"/>
      <c r="C441" s="133" t="s">
        <v>1946</v>
      </c>
      <c r="D441" s="133" t="s">
        <v>215</v>
      </c>
      <c r="E441" s="134" t="s">
        <v>6028</v>
      </c>
      <c r="F441" s="135" t="s">
        <v>6029</v>
      </c>
      <c r="G441" s="136" t="s">
        <v>624</v>
      </c>
      <c r="H441" s="137">
        <v>1</v>
      </c>
      <c r="I441" s="138"/>
      <c r="J441" s="139">
        <f>ROUND(I441*H441,2)</f>
        <v>0</v>
      </c>
      <c r="K441" s="135" t="s">
        <v>5488</v>
      </c>
      <c r="L441" s="34"/>
      <c r="M441" s="140" t="s">
        <v>19</v>
      </c>
      <c r="N441" s="141" t="s">
        <v>40</v>
      </c>
      <c r="P441" s="142">
        <f>O441*H441</f>
        <v>0</v>
      </c>
      <c r="Q441" s="142">
        <v>0</v>
      </c>
      <c r="R441" s="142">
        <f>Q441*H441</f>
        <v>0</v>
      </c>
      <c r="S441" s="142">
        <v>0</v>
      </c>
      <c r="T441" s="143">
        <f>S441*H441</f>
        <v>0</v>
      </c>
      <c r="AR441" s="144" t="s">
        <v>316</v>
      </c>
      <c r="AT441" s="144" t="s">
        <v>215</v>
      </c>
      <c r="AU441" s="144" t="s">
        <v>79</v>
      </c>
      <c r="AY441" s="19" t="s">
        <v>212</v>
      </c>
      <c r="BE441" s="145">
        <f>IF(N441="základní",J441,0)</f>
        <v>0</v>
      </c>
      <c r="BF441" s="145">
        <f>IF(N441="snížená",J441,0)</f>
        <v>0</v>
      </c>
      <c r="BG441" s="145">
        <f>IF(N441="zákl. přenesená",J441,0)</f>
        <v>0</v>
      </c>
      <c r="BH441" s="145">
        <f>IF(N441="sníž. přenesená",J441,0)</f>
        <v>0</v>
      </c>
      <c r="BI441" s="145">
        <f>IF(N441="nulová",J441,0)</f>
        <v>0</v>
      </c>
      <c r="BJ441" s="19" t="s">
        <v>77</v>
      </c>
      <c r="BK441" s="145">
        <f>ROUND(I441*H441,2)</f>
        <v>0</v>
      </c>
      <c r="BL441" s="19" t="s">
        <v>316</v>
      </c>
      <c r="BM441" s="144" t="s">
        <v>6030</v>
      </c>
    </row>
    <row r="442" spans="2:65" s="12" customFormat="1">
      <c r="B442" s="152"/>
      <c r="D442" s="150" t="s">
        <v>226</v>
      </c>
      <c r="E442" s="153" t="s">
        <v>19</v>
      </c>
      <c r="F442" s="154" t="s">
        <v>6006</v>
      </c>
      <c r="H442" s="155">
        <v>1</v>
      </c>
      <c r="I442" s="156"/>
      <c r="L442" s="152"/>
      <c r="M442" s="157"/>
      <c r="T442" s="158"/>
      <c r="AT442" s="153" t="s">
        <v>226</v>
      </c>
      <c r="AU442" s="153" t="s">
        <v>79</v>
      </c>
      <c r="AV442" s="12" t="s">
        <v>79</v>
      </c>
      <c r="AW442" s="12" t="s">
        <v>31</v>
      </c>
      <c r="AX442" s="12" t="s">
        <v>77</v>
      </c>
      <c r="AY442" s="153" t="s">
        <v>212</v>
      </c>
    </row>
    <row r="443" spans="2:65" s="1" customFormat="1" ht="16.5" customHeight="1">
      <c r="B443" s="34"/>
      <c r="C443" s="133" t="s">
        <v>1953</v>
      </c>
      <c r="D443" s="133" t="s">
        <v>215</v>
      </c>
      <c r="E443" s="134" t="s">
        <v>6031</v>
      </c>
      <c r="F443" s="135" t="s">
        <v>6032</v>
      </c>
      <c r="G443" s="136" t="s">
        <v>624</v>
      </c>
      <c r="H443" s="137">
        <v>1</v>
      </c>
      <c r="I443" s="138"/>
      <c r="J443" s="139">
        <f>ROUND(I443*H443,2)</f>
        <v>0</v>
      </c>
      <c r="K443" s="135" t="s">
        <v>5488</v>
      </c>
      <c r="L443" s="34"/>
      <c r="M443" s="140" t="s">
        <v>19</v>
      </c>
      <c r="N443" s="141" t="s">
        <v>40</v>
      </c>
      <c r="P443" s="142">
        <f>O443*H443</f>
        <v>0</v>
      </c>
      <c r="Q443" s="142">
        <v>0</v>
      </c>
      <c r="R443" s="142">
        <f>Q443*H443</f>
        <v>0</v>
      </c>
      <c r="S443" s="142">
        <v>0</v>
      </c>
      <c r="T443" s="143">
        <f>S443*H443</f>
        <v>0</v>
      </c>
      <c r="AR443" s="144" t="s">
        <v>316</v>
      </c>
      <c r="AT443" s="144" t="s">
        <v>215</v>
      </c>
      <c r="AU443" s="144" t="s">
        <v>79</v>
      </c>
      <c r="AY443" s="19" t="s">
        <v>212</v>
      </c>
      <c r="BE443" s="145">
        <f>IF(N443="základní",J443,0)</f>
        <v>0</v>
      </c>
      <c r="BF443" s="145">
        <f>IF(N443="snížená",J443,0)</f>
        <v>0</v>
      </c>
      <c r="BG443" s="145">
        <f>IF(N443="zákl. přenesená",J443,0)</f>
        <v>0</v>
      </c>
      <c r="BH443" s="145">
        <f>IF(N443="sníž. přenesená",J443,0)</f>
        <v>0</v>
      </c>
      <c r="BI443" s="145">
        <f>IF(N443="nulová",J443,0)</f>
        <v>0</v>
      </c>
      <c r="BJ443" s="19" t="s">
        <v>77</v>
      </c>
      <c r="BK443" s="145">
        <f>ROUND(I443*H443,2)</f>
        <v>0</v>
      </c>
      <c r="BL443" s="19" t="s">
        <v>316</v>
      </c>
      <c r="BM443" s="144" t="s">
        <v>6033</v>
      </c>
    </row>
    <row r="444" spans="2:65" s="12" customFormat="1">
      <c r="B444" s="152"/>
      <c r="D444" s="150" t="s">
        <v>226</v>
      </c>
      <c r="E444" s="153" t="s">
        <v>19</v>
      </c>
      <c r="F444" s="154" t="s">
        <v>6006</v>
      </c>
      <c r="H444" s="155">
        <v>1</v>
      </c>
      <c r="I444" s="156"/>
      <c r="L444" s="152"/>
      <c r="M444" s="157"/>
      <c r="T444" s="158"/>
      <c r="AT444" s="153" t="s">
        <v>226</v>
      </c>
      <c r="AU444" s="153" t="s">
        <v>79</v>
      </c>
      <c r="AV444" s="12" t="s">
        <v>79</v>
      </c>
      <c r="AW444" s="12" t="s">
        <v>31</v>
      </c>
      <c r="AX444" s="12" t="s">
        <v>77</v>
      </c>
      <c r="AY444" s="153" t="s">
        <v>212</v>
      </c>
    </row>
    <row r="445" spans="2:65" s="1" customFormat="1" ht="16.5" customHeight="1">
      <c r="B445" s="34"/>
      <c r="C445" s="133" t="s">
        <v>1960</v>
      </c>
      <c r="D445" s="133" t="s">
        <v>215</v>
      </c>
      <c r="E445" s="134" t="s">
        <v>6034</v>
      </c>
      <c r="F445" s="135" t="s">
        <v>6035</v>
      </c>
      <c r="G445" s="136" t="s">
        <v>624</v>
      </c>
      <c r="H445" s="137">
        <v>1</v>
      </c>
      <c r="I445" s="138"/>
      <c r="J445" s="139">
        <f>ROUND(I445*H445,2)</f>
        <v>0</v>
      </c>
      <c r="K445" s="135" t="s">
        <v>5488</v>
      </c>
      <c r="L445" s="34"/>
      <c r="M445" s="140" t="s">
        <v>19</v>
      </c>
      <c r="N445" s="141" t="s">
        <v>40</v>
      </c>
      <c r="P445" s="142">
        <f>O445*H445</f>
        <v>0</v>
      </c>
      <c r="Q445" s="142">
        <v>0</v>
      </c>
      <c r="R445" s="142">
        <f>Q445*H445</f>
        <v>0</v>
      </c>
      <c r="S445" s="142">
        <v>0</v>
      </c>
      <c r="T445" s="143">
        <f>S445*H445</f>
        <v>0</v>
      </c>
      <c r="AR445" s="144" t="s">
        <v>316</v>
      </c>
      <c r="AT445" s="144" t="s">
        <v>215</v>
      </c>
      <c r="AU445" s="144" t="s">
        <v>79</v>
      </c>
      <c r="AY445" s="19" t="s">
        <v>212</v>
      </c>
      <c r="BE445" s="145">
        <f>IF(N445="základní",J445,0)</f>
        <v>0</v>
      </c>
      <c r="BF445" s="145">
        <f>IF(N445="snížená",J445,0)</f>
        <v>0</v>
      </c>
      <c r="BG445" s="145">
        <f>IF(N445="zákl. přenesená",J445,0)</f>
        <v>0</v>
      </c>
      <c r="BH445" s="145">
        <f>IF(N445="sníž. přenesená",J445,0)</f>
        <v>0</v>
      </c>
      <c r="BI445" s="145">
        <f>IF(N445="nulová",J445,0)</f>
        <v>0</v>
      </c>
      <c r="BJ445" s="19" t="s">
        <v>77</v>
      </c>
      <c r="BK445" s="145">
        <f>ROUND(I445*H445,2)</f>
        <v>0</v>
      </c>
      <c r="BL445" s="19" t="s">
        <v>316</v>
      </c>
      <c r="BM445" s="144" t="s">
        <v>6036</v>
      </c>
    </row>
    <row r="446" spans="2:65" s="12" customFormat="1">
      <c r="B446" s="152"/>
      <c r="D446" s="150" t="s">
        <v>226</v>
      </c>
      <c r="E446" s="153" t="s">
        <v>19</v>
      </c>
      <c r="F446" s="154" t="s">
        <v>6006</v>
      </c>
      <c r="H446" s="155">
        <v>1</v>
      </c>
      <c r="I446" s="156"/>
      <c r="L446" s="152"/>
      <c r="M446" s="157"/>
      <c r="T446" s="158"/>
      <c r="AT446" s="153" t="s">
        <v>226</v>
      </c>
      <c r="AU446" s="153" t="s">
        <v>79</v>
      </c>
      <c r="AV446" s="12" t="s">
        <v>79</v>
      </c>
      <c r="AW446" s="12" t="s">
        <v>31</v>
      </c>
      <c r="AX446" s="12" t="s">
        <v>77</v>
      </c>
      <c r="AY446" s="153" t="s">
        <v>212</v>
      </c>
    </row>
    <row r="447" spans="2:65" s="1" customFormat="1" ht="16.5" customHeight="1">
      <c r="B447" s="34"/>
      <c r="C447" s="133" t="s">
        <v>1966</v>
      </c>
      <c r="D447" s="133" t="s">
        <v>215</v>
      </c>
      <c r="E447" s="134" t="s">
        <v>6037</v>
      </c>
      <c r="F447" s="135" t="s">
        <v>6038</v>
      </c>
      <c r="G447" s="136" t="s">
        <v>624</v>
      </c>
      <c r="H447" s="137">
        <v>1</v>
      </c>
      <c r="I447" s="138"/>
      <c r="J447" s="139">
        <f>ROUND(I447*H447,2)</f>
        <v>0</v>
      </c>
      <c r="K447" s="135" t="s">
        <v>5488</v>
      </c>
      <c r="L447" s="34"/>
      <c r="M447" s="140" t="s">
        <v>19</v>
      </c>
      <c r="N447" s="141" t="s">
        <v>40</v>
      </c>
      <c r="P447" s="142">
        <f>O447*H447</f>
        <v>0</v>
      </c>
      <c r="Q447" s="142">
        <v>0</v>
      </c>
      <c r="R447" s="142">
        <f>Q447*H447</f>
        <v>0</v>
      </c>
      <c r="S447" s="142">
        <v>0</v>
      </c>
      <c r="T447" s="143">
        <f>S447*H447</f>
        <v>0</v>
      </c>
      <c r="AR447" s="144" t="s">
        <v>316</v>
      </c>
      <c r="AT447" s="144" t="s">
        <v>215</v>
      </c>
      <c r="AU447" s="144" t="s">
        <v>79</v>
      </c>
      <c r="AY447" s="19" t="s">
        <v>212</v>
      </c>
      <c r="BE447" s="145">
        <f>IF(N447="základní",J447,0)</f>
        <v>0</v>
      </c>
      <c r="BF447" s="145">
        <f>IF(N447="snížená",J447,0)</f>
        <v>0</v>
      </c>
      <c r="BG447" s="145">
        <f>IF(N447="zákl. přenesená",J447,0)</f>
        <v>0</v>
      </c>
      <c r="BH447" s="145">
        <f>IF(N447="sníž. přenesená",J447,0)</f>
        <v>0</v>
      </c>
      <c r="BI447" s="145">
        <f>IF(N447="nulová",J447,0)</f>
        <v>0</v>
      </c>
      <c r="BJ447" s="19" t="s">
        <v>77</v>
      </c>
      <c r="BK447" s="145">
        <f>ROUND(I447*H447,2)</f>
        <v>0</v>
      </c>
      <c r="BL447" s="19" t="s">
        <v>316</v>
      </c>
      <c r="BM447" s="144" t="s">
        <v>6039</v>
      </c>
    </row>
    <row r="448" spans="2:65" s="12" customFormat="1">
      <c r="B448" s="152"/>
      <c r="D448" s="150" t="s">
        <v>226</v>
      </c>
      <c r="E448" s="153" t="s">
        <v>19</v>
      </c>
      <c r="F448" s="154" t="s">
        <v>6006</v>
      </c>
      <c r="H448" s="155">
        <v>1</v>
      </c>
      <c r="I448" s="156"/>
      <c r="L448" s="152"/>
      <c r="M448" s="157"/>
      <c r="T448" s="158"/>
      <c r="AT448" s="153" t="s">
        <v>226</v>
      </c>
      <c r="AU448" s="153" t="s">
        <v>79</v>
      </c>
      <c r="AV448" s="12" t="s">
        <v>79</v>
      </c>
      <c r="AW448" s="12" t="s">
        <v>31</v>
      </c>
      <c r="AX448" s="12" t="s">
        <v>77</v>
      </c>
      <c r="AY448" s="153" t="s">
        <v>212</v>
      </c>
    </row>
    <row r="449" spans="2:65" s="1" customFormat="1" ht="16.5" customHeight="1">
      <c r="B449" s="34"/>
      <c r="C449" s="133" t="s">
        <v>1972</v>
      </c>
      <c r="D449" s="133" t="s">
        <v>215</v>
      </c>
      <c r="E449" s="134" t="s">
        <v>6040</v>
      </c>
      <c r="F449" s="135" t="s">
        <v>6041</v>
      </c>
      <c r="G449" s="136" t="s">
        <v>624</v>
      </c>
      <c r="H449" s="137">
        <v>1</v>
      </c>
      <c r="I449" s="138"/>
      <c r="J449" s="139">
        <f>ROUND(I449*H449,2)</f>
        <v>0</v>
      </c>
      <c r="K449" s="135" t="s">
        <v>5488</v>
      </c>
      <c r="L449" s="34"/>
      <c r="M449" s="140" t="s">
        <v>19</v>
      </c>
      <c r="N449" s="141" t="s">
        <v>40</v>
      </c>
      <c r="P449" s="142">
        <f>O449*H449</f>
        <v>0</v>
      </c>
      <c r="Q449" s="142">
        <v>0</v>
      </c>
      <c r="R449" s="142">
        <f>Q449*H449</f>
        <v>0</v>
      </c>
      <c r="S449" s="142">
        <v>0</v>
      </c>
      <c r="T449" s="143">
        <f>S449*H449</f>
        <v>0</v>
      </c>
      <c r="AR449" s="144" t="s">
        <v>316</v>
      </c>
      <c r="AT449" s="144" t="s">
        <v>215</v>
      </c>
      <c r="AU449" s="144" t="s">
        <v>79</v>
      </c>
      <c r="AY449" s="19" t="s">
        <v>212</v>
      </c>
      <c r="BE449" s="145">
        <f>IF(N449="základní",J449,0)</f>
        <v>0</v>
      </c>
      <c r="BF449" s="145">
        <f>IF(N449="snížená",J449,0)</f>
        <v>0</v>
      </c>
      <c r="BG449" s="145">
        <f>IF(N449="zákl. přenesená",J449,0)</f>
        <v>0</v>
      </c>
      <c r="BH449" s="145">
        <f>IF(N449="sníž. přenesená",J449,0)</f>
        <v>0</v>
      </c>
      <c r="BI449" s="145">
        <f>IF(N449="nulová",J449,0)</f>
        <v>0</v>
      </c>
      <c r="BJ449" s="19" t="s">
        <v>77</v>
      </c>
      <c r="BK449" s="145">
        <f>ROUND(I449*H449,2)</f>
        <v>0</v>
      </c>
      <c r="BL449" s="19" t="s">
        <v>316</v>
      </c>
      <c r="BM449" s="144" t="s">
        <v>6042</v>
      </c>
    </row>
    <row r="450" spans="2:65" s="12" customFormat="1">
      <c r="B450" s="152"/>
      <c r="D450" s="150" t="s">
        <v>226</v>
      </c>
      <c r="E450" s="153" t="s">
        <v>19</v>
      </c>
      <c r="F450" s="154" t="s">
        <v>6006</v>
      </c>
      <c r="H450" s="155">
        <v>1</v>
      </c>
      <c r="I450" s="156"/>
      <c r="L450" s="152"/>
      <c r="M450" s="157"/>
      <c r="T450" s="158"/>
      <c r="AT450" s="153" t="s">
        <v>226</v>
      </c>
      <c r="AU450" s="153" t="s">
        <v>79</v>
      </c>
      <c r="AV450" s="12" t="s">
        <v>79</v>
      </c>
      <c r="AW450" s="12" t="s">
        <v>31</v>
      </c>
      <c r="AX450" s="12" t="s">
        <v>77</v>
      </c>
      <c r="AY450" s="153" t="s">
        <v>212</v>
      </c>
    </row>
    <row r="451" spans="2:65" s="1" customFormat="1" ht="16.5" customHeight="1">
      <c r="B451" s="34"/>
      <c r="C451" s="133" t="s">
        <v>1980</v>
      </c>
      <c r="D451" s="133" t="s">
        <v>215</v>
      </c>
      <c r="E451" s="134" t="s">
        <v>6043</v>
      </c>
      <c r="F451" s="135" t="s">
        <v>6044</v>
      </c>
      <c r="G451" s="136" t="s">
        <v>624</v>
      </c>
      <c r="H451" s="137">
        <v>1</v>
      </c>
      <c r="I451" s="138"/>
      <c r="J451" s="139">
        <f>ROUND(I451*H451,2)</f>
        <v>0</v>
      </c>
      <c r="K451" s="135" t="s">
        <v>5488</v>
      </c>
      <c r="L451" s="34"/>
      <c r="M451" s="140" t="s">
        <v>19</v>
      </c>
      <c r="N451" s="141" t="s">
        <v>40</v>
      </c>
      <c r="P451" s="142">
        <f>O451*H451</f>
        <v>0</v>
      </c>
      <c r="Q451" s="142">
        <v>0</v>
      </c>
      <c r="R451" s="142">
        <f>Q451*H451</f>
        <v>0</v>
      </c>
      <c r="S451" s="142">
        <v>0</v>
      </c>
      <c r="T451" s="143">
        <f>S451*H451</f>
        <v>0</v>
      </c>
      <c r="AR451" s="144" t="s">
        <v>316</v>
      </c>
      <c r="AT451" s="144" t="s">
        <v>215</v>
      </c>
      <c r="AU451" s="144" t="s">
        <v>79</v>
      </c>
      <c r="AY451" s="19" t="s">
        <v>212</v>
      </c>
      <c r="BE451" s="145">
        <f>IF(N451="základní",J451,0)</f>
        <v>0</v>
      </c>
      <c r="BF451" s="145">
        <f>IF(N451="snížená",J451,0)</f>
        <v>0</v>
      </c>
      <c r="BG451" s="145">
        <f>IF(N451="zákl. přenesená",J451,0)</f>
        <v>0</v>
      </c>
      <c r="BH451" s="145">
        <f>IF(N451="sníž. přenesená",J451,0)</f>
        <v>0</v>
      </c>
      <c r="BI451" s="145">
        <f>IF(N451="nulová",J451,0)</f>
        <v>0</v>
      </c>
      <c r="BJ451" s="19" t="s">
        <v>77</v>
      </c>
      <c r="BK451" s="145">
        <f>ROUND(I451*H451,2)</f>
        <v>0</v>
      </c>
      <c r="BL451" s="19" t="s">
        <v>316</v>
      </c>
      <c r="BM451" s="144" t="s">
        <v>6045</v>
      </c>
    </row>
    <row r="452" spans="2:65" s="12" customFormat="1">
      <c r="B452" s="152"/>
      <c r="D452" s="150" t="s">
        <v>226</v>
      </c>
      <c r="E452" s="153" t="s">
        <v>19</v>
      </c>
      <c r="F452" s="154" t="s">
        <v>6006</v>
      </c>
      <c r="H452" s="155">
        <v>1</v>
      </c>
      <c r="I452" s="156"/>
      <c r="L452" s="152"/>
      <c r="M452" s="157"/>
      <c r="T452" s="158"/>
      <c r="AT452" s="153" t="s">
        <v>226</v>
      </c>
      <c r="AU452" s="153" t="s">
        <v>79</v>
      </c>
      <c r="AV452" s="12" t="s">
        <v>79</v>
      </c>
      <c r="AW452" s="12" t="s">
        <v>31</v>
      </c>
      <c r="AX452" s="12" t="s">
        <v>77</v>
      </c>
      <c r="AY452" s="153" t="s">
        <v>212</v>
      </c>
    </row>
    <row r="453" spans="2:65" s="1" customFormat="1" ht="16.5" customHeight="1">
      <c r="B453" s="34"/>
      <c r="C453" s="133" t="s">
        <v>1986</v>
      </c>
      <c r="D453" s="133" t="s">
        <v>215</v>
      </c>
      <c r="E453" s="134" t="s">
        <v>6046</v>
      </c>
      <c r="F453" s="135" t="s">
        <v>6047</v>
      </c>
      <c r="G453" s="136" t="s">
        <v>624</v>
      </c>
      <c r="H453" s="137">
        <v>1</v>
      </c>
      <c r="I453" s="138"/>
      <c r="J453" s="139">
        <f>ROUND(I453*H453,2)</f>
        <v>0</v>
      </c>
      <c r="K453" s="135" t="s">
        <v>5488</v>
      </c>
      <c r="L453" s="34"/>
      <c r="M453" s="140" t="s">
        <v>19</v>
      </c>
      <c r="N453" s="141" t="s">
        <v>40</v>
      </c>
      <c r="P453" s="142">
        <f>O453*H453</f>
        <v>0</v>
      </c>
      <c r="Q453" s="142">
        <v>0</v>
      </c>
      <c r="R453" s="142">
        <f>Q453*H453</f>
        <v>0</v>
      </c>
      <c r="S453" s="142">
        <v>0</v>
      </c>
      <c r="T453" s="143">
        <f>S453*H453</f>
        <v>0</v>
      </c>
      <c r="AR453" s="144" t="s">
        <v>316</v>
      </c>
      <c r="AT453" s="144" t="s">
        <v>215</v>
      </c>
      <c r="AU453" s="144" t="s">
        <v>79</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6048</v>
      </c>
    </row>
    <row r="454" spans="2:65" s="12" customFormat="1">
      <c r="B454" s="152"/>
      <c r="D454" s="150" t="s">
        <v>226</v>
      </c>
      <c r="E454" s="153" t="s">
        <v>19</v>
      </c>
      <c r="F454" s="154" t="s">
        <v>6006</v>
      </c>
      <c r="H454" s="155">
        <v>1</v>
      </c>
      <c r="I454" s="156"/>
      <c r="L454" s="152"/>
      <c r="M454" s="157"/>
      <c r="T454" s="158"/>
      <c r="AT454" s="153" t="s">
        <v>226</v>
      </c>
      <c r="AU454" s="153" t="s">
        <v>79</v>
      </c>
      <c r="AV454" s="12" t="s">
        <v>79</v>
      </c>
      <c r="AW454" s="12" t="s">
        <v>31</v>
      </c>
      <c r="AX454" s="12" t="s">
        <v>77</v>
      </c>
      <c r="AY454" s="153" t="s">
        <v>212</v>
      </c>
    </row>
    <row r="455" spans="2:65" s="1" customFormat="1" ht="16.5" customHeight="1">
      <c r="B455" s="34"/>
      <c r="C455" s="133" t="s">
        <v>1993</v>
      </c>
      <c r="D455" s="133" t="s">
        <v>215</v>
      </c>
      <c r="E455" s="134" t="s">
        <v>6049</v>
      </c>
      <c r="F455" s="135" t="s">
        <v>6050</v>
      </c>
      <c r="G455" s="136" t="s">
        <v>624</v>
      </c>
      <c r="H455" s="137">
        <v>1</v>
      </c>
      <c r="I455" s="138"/>
      <c r="J455" s="139">
        <f>ROUND(I455*H455,2)</f>
        <v>0</v>
      </c>
      <c r="K455" s="135" t="s">
        <v>5488</v>
      </c>
      <c r="L455" s="34"/>
      <c r="M455" s="140" t="s">
        <v>19</v>
      </c>
      <c r="N455" s="141" t="s">
        <v>40</v>
      </c>
      <c r="P455" s="142">
        <f>O455*H455</f>
        <v>0</v>
      </c>
      <c r="Q455" s="142">
        <v>0</v>
      </c>
      <c r="R455" s="142">
        <f>Q455*H455</f>
        <v>0</v>
      </c>
      <c r="S455" s="142">
        <v>0</v>
      </c>
      <c r="T455" s="143">
        <f>S455*H455</f>
        <v>0</v>
      </c>
      <c r="AR455" s="144" t="s">
        <v>316</v>
      </c>
      <c r="AT455" s="144" t="s">
        <v>215</v>
      </c>
      <c r="AU455" s="144" t="s">
        <v>79</v>
      </c>
      <c r="AY455" s="19" t="s">
        <v>212</v>
      </c>
      <c r="BE455" s="145">
        <f>IF(N455="základní",J455,0)</f>
        <v>0</v>
      </c>
      <c r="BF455" s="145">
        <f>IF(N455="snížená",J455,0)</f>
        <v>0</v>
      </c>
      <c r="BG455" s="145">
        <f>IF(N455="zákl. přenesená",J455,0)</f>
        <v>0</v>
      </c>
      <c r="BH455" s="145">
        <f>IF(N455="sníž. přenesená",J455,0)</f>
        <v>0</v>
      </c>
      <c r="BI455" s="145">
        <f>IF(N455="nulová",J455,0)</f>
        <v>0</v>
      </c>
      <c r="BJ455" s="19" t="s">
        <v>77</v>
      </c>
      <c r="BK455" s="145">
        <f>ROUND(I455*H455,2)</f>
        <v>0</v>
      </c>
      <c r="BL455" s="19" t="s">
        <v>316</v>
      </c>
      <c r="BM455" s="144" t="s">
        <v>6051</v>
      </c>
    </row>
    <row r="456" spans="2:65" s="12" customFormat="1">
      <c r="B456" s="152"/>
      <c r="D456" s="150" t="s">
        <v>226</v>
      </c>
      <c r="E456" s="153" t="s">
        <v>19</v>
      </c>
      <c r="F456" s="154" t="s">
        <v>6006</v>
      </c>
      <c r="H456" s="155">
        <v>1</v>
      </c>
      <c r="I456" s="156"/>
      <c r="L456" s="152"/>
      <c r="M456" s="157"/>
      <c r="T456" s="158"/>
      <c r="AT456" s="153" t="s">
        <v>226</v>
      </c>
      <c r="AU456" s="153" t="s">
        <v>79</v>
      </c>
      <c r="AV456" s="12" t="s">
        <v>79</v>
      </c>
      <c r="AW456" s="12" t="s">
        <v>31</v>
      </c>
      <c r="AX456" s="12" t="s">
        <v>77</v>
      </c>
      <c r="AY456" s="153" t="s">
        <v>212</v>
      </c>
    </row>
    <row r="457" spans="2:65" s="1" customFormat="1" ht="16.5" customHeight="1">
      <c r="B457" s="34"/>
      <c r="C457" s="133" t="s">
        <v>1998</v>
      </c>
      <c r="D457" s="133" t="s">
        <v>215</v>
      </c>
      <c r="E457" s="134" t="s">
        <v>6052</v>
      </c>
      <c r="F457" s="135" t="s">
        <v>6053</v>
      </c>
      <c r="G457" s="136" t="s">
        <v>624</v>
      </c>
      <c r="H457" s="137">
        <v>1</v>
      </c>
      <c r="I457" s="138"/>
      <c r="J457" s="139">
        <f>ROUND(I457*H457,2)</f>
        <v>0</v>
      </c>
      <c r="K457" s="135" t="s">
        <v>5488</v>
      </c>
      <c r="L457" s="34"/>
      <c r="M457" s="140" t="s">
        <v>19</v>
      </c>
      <c r="N457" s="141" t="s">
        <v>40</v>
      </c>
      <c r="P457" s="142">
        <f>O457*H457</f>
        <v>0</v>
      </c>
      <c r="Q457" s="142">
        <v>0</v>
      </c>
      <c r="R457" s="142">
        <f>Q457*H457</f>
        <v>0</v>
      </c>
      <c r="S457" s="142">
        <v>0</v>
      </c>
      <c r="T457" s="143">
        <f>S457*H457</f>
        <v>0</v>
      </c>
      <c r="AR457" s="144" t="s">
        <v>316</v>
      </c>
      <c r="AT457" s="144" t="s">
        <v>215</v>
      </c>
      <c r="AU457" s="144" t="s">
        <v>79</v>
      </c>
      <c r="AY457" s="19" t="s">
        <v>212</v>
      </c>
      <c r="BE457" s="145">
        <f>IF(N457="základní",J457,0)</f>
        <v>0</v>
      </c>
      <c r="BF457" s="145">
        <f>IF(N457="snížená",J457,0)</f>
        <v>0</v>
      </c>
      <c r="BG457" s="145">
        <f>IF(N457="zákl. přenesená",J457,0)</f>
        <v>0</v>
      </c>
      <c r="BH457" s="145">
        <f>IF(N457="sníž. přenesená",J457,0)</f>
        <v>0</v>
      </c>
      <c r="BI457" s="145">
        <f>IF(N457="nulová",J457,0)</f>
        <v>0</v>
      </c>
      <c r="BJ457" s="19" t="s">
        <v>77</v>
      </c>
      <c r="BK457" s="145">
        <f>ROUND(I457*H457,2)</f>
        <v>0</v>
      </c>
      <c r="BL457" s="19" t="s">
        <v>316</v>
      </c>
      <c r="BM457" s="144" t="s">
        <v>6054</v>
      </c>
    </row>
    <row r="458" spans="2:65" s="12" customFormat="1">
      <c r="B458" s="152"/>
      <c r="D458" s="150" t="s">
        <v>226</v>
      </c>
      <c r="E458" s="153" t="s">
        <v>19</v>
      </c>
      <c r="F458" s="154" t="s">
        <v>6006</v>
      </c>
      <c r="H458" s="155">
        <v>1</v>
      </c>
      <c r="I458" s="156"/>
      <c r="L458" s="152"/>
      <c r="M458" s="157"/>
      <c r="T458" s="158"/>
      <c r="AT458" s="153" t="s">
        <v>226</v>
      </c>
      <c r="AU458" s="153" t="s">
        <v>79</v>
      </c>
      <c r="AV458" s="12" t="s">
        <v>79</v>
      </c>
      <c r="AW458" s="12" t="s">
        <v>31</v>
      </c>
      <c r="AX458" s="12" t="s">
        <v>77</v>
      </c>
      <c r="AY458" s="153" t="s">
        <v>212</v>
      </c>
    </row>
    <row r="459" spans="2:65" s="1" customFormat="1" ht="16.5" customHeight="1">
      <c r="B459" s="34"/>
      <c r="C459" s="133" t="s">
        <v>2006</v>
      </c>
      <c r="D459" s="133" t="s">
        <v>215</v>
      </c>
      <c r="E459" s="134" t="s">
        <v>6055</v>
      </c>
      <c r="F459" s="135" t="s">
        <v>6056</v>
      </c>
      <c r="G459" s="136" t="s">
        <v>624</v>
      </c>
      <c r="H459" s="137">
        <v>1</v>
      </c>
      <c r="I459" s="138"/>
      <c r="J459" s="139">
        <f>ROUND(I459*H459,2)</f>
        <v>0</v>
      </c>
      <c r="K459" s="135" t="s">
        <v>5488</v>
      </c>
      <c r="L459" s="34"/>
      <c r="M459" s="140" t="s">
        <v>19</v>
      </c>
      <c r="N459" s="141" t="s">
        <v>40</v>
      </c>
      <c r="P459" s="142">
        <f>O459*H459</f>
        <v>0</v>
      </c>
      <c r="Q459" s="142">
        <v>0</v>
      </c>
      <c r="R459" s="142">
        <f>Q459*H459</f>
        <v>0</v>
      </c>
      <c r="S459" s="142">
        <v>0</v>
      </c>
      <c r="T459" s="143">
        <f>S459*H459</f>
        <v>0</v>
      </c>
      <c r="AR459" s="144" t="s">
        <v>316</v>
      </c>
      <c r="AT459" s="144" t="s">
        <v>215</v>
      </c>
      <c r="AU459" s="144" t="s">
        <v>79</v>
      </c>
      <c r="AY459" s="19" t="s">
        <v>212</v>
      </c>
      <c r="BE459" s="145">
        <f>IF(N459="základní",J459,0)</f>
        <v>0</v>
      </c>
      <c r="BF459" s="145">
        <f>IF(N459="snížená",J459,0)</f>
        <v>0</v>
      </c>
      <c r="BG459" s="145">
        <f>IF(N459="zákl. přenesená",J459,0)</f>
        <v>0</v>
      </c>
      <c r="BH459" s="145">
        <f>IF(N459="sníž. přenesená",J459,0)</f>
        <v>0</v>
      </c>
      <c r="BI459" s="145">
        <f>IF(N459="nulová",J459,0)</f>
        <v>0</v>
      </c>
      <c r="BJ459" s="19" t="s">
        <v>77</v>
      </c>
      <c r="BK459" s="145">
        <f>ROUND(I459*H459,2)</f>
        <v>0</v>
      </c>
      <c r="BL459" s="19" t="s">
        <v>316</v>
      </c>
      <c r="BM459" s="144" t="s">
        <v>6057</v>
      </c>
    </row>
    <row r="460" spans="2:65" s="12" customFormat="1">
      <c r="B460" s="152"/>
      <c r="D460" s="150" t="s">
        <v>226</v>
      </c>
      <c r="E460" s="153" t="s">
        <v>19</v>
      </c>
      <c r="F460" s="154" t="s">
        <v>6006</v>
      </c>
      <c r="H460" s="155">
        <v>1</v>
      </c>
      <c r="I460" s="156"/>
      <c r="L460" s="152"/>
      <c r="M460" s="157"/>
      <c r="T460" s="158"/>
      <c r="AT460" s="153" t="s">
        <v>226</v>
      </c>
      <c r="AU460" s="153" t="s">
        <v>79</v>
      </c>
      <c r="AV460" s="12" t="s">
        <v>79</v>
      </c>
      <c r="AW460" s="12" t="s">
        <v>31</v>
      </c>
      <c r="AX460" s="12" t="s">
        <v>77</v>
      </c>
      <c r="AY460" s="153" t="s">
        <v>212</v>
      </c>
    </row>
    <row r="461" spans="2:65" s="1" customFormat="1" ht="21.75" customHeight="1">
      <c r="B461" s="34"/>
      <c r="C461" s="133" t="s">
        <v>2015</v>
      </c>
      <c r="D461" s="133" t="s">
        <v>215</v>
      </c>
      <c r="E461" s="134" t="s">
        <v>6058</v>
      </c>
      <c r="F461" s="135" t="s">
        <v>6059</v>
      </c>
      <c r="G461" s="136" t="s">
        <v>624</v>
      </c>
      <c r="H461" s="137">
        <v>1</v>
      </c>
      <c r="I461" s="138"/>
      <c r="J461" s="139">
        <f>ROUND(I461*H461,2)</f>
        <v>0</v>
      </c>
      <c r="K461" s="135" t="s">
        <v>5488</v>
      </c>
      <c r="L461" s="34"/>
      <c r="M461" s="140" t="s">
        <v>19</v>
      </c>
      <c r="N461" s="141" t="s">
        <v>40</v>
      </c>
      <c r="P461" s="142">
        <f>O461*H461</f>
        <v>0</v>
      </c>
      <c r="Q461" s="142">
        <v>0</v>
      </c>
      <c r="R461" s="142">
        <f>Q461*H461</f>
        <v>0</v>
      </c>
      <c r="S461" s="142">
        <v>0</v>
      </c>
      <c r="T461" s="143">
        <f>S461*H461</f>
        <v>0</v>
      </c>
      <c r="AR461" s="144" t="s">
        <v>316</v>
      </c>
      <c r="AT461" s="144" t="s">
        <v>215</v>
      </c>
      <c r="AU461" s="144" t="s">
        <v>79</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316</v>
      </c>
      <c r="BM461" s="144" t="s">
        <v>6060</v>
      </c>
    </row>
    <row r="462" spans="2:65" s="12" customFormat="1">
      <c r="B462" s="152"/>
      <c r="D462" s="150" t="s">
        <v>226</v>
      </c>
      <c r="E462" s="153" t="s">
        <v>19</v>
      </c>
      <c r="F462" s="154" t="s">
        <v>6006</v>
      </c>
      <c r="H462" s="155">
        <v>1</v>
      </c>
      <c r="I462" s="156"/>
      <c r="L462" s="152"/>
      <c r="M462" s="157"/>
      <c r="T462" s="158"/>
      <c r="AT462" s="153" t="s">
        <v>226</v>
      </c>
      <c r="AU462" s="153" t="s">
        <v>79</v>
      </c>
      <c r="AV462" s="12" t="s">
        <v>79</v>
      </c>
      <c r="AW462" s="12" t="s">
        <v>31</v>
      </c>
      <c r="AX462" s="12" t="s">
        <v>77</v>
      </c>
      <c r="AY462" s="153" t="s">
        <v>212</v>
      </c>
    </row>
    <row r="463" spans="2:65" s="1" customFormat="1" ht="16.5" customHeight="1">
      <c r="B463" s="34"/>
      <c r="C463" s="133" t="s">
        <v>2025</v>
      </c>
      <c r="D463" s="133" t="s">
        <v>215</v>
      </c>
      <c r="E463" s="134" t="s">
        <v>6061</v>
      </c>
      <c r="F463" s="135" t="s">
        <v>6062</v>
      </c>
      <c r="G463" s="136" t="s">
        <v>624</v>
      </c>
      <c r="H463" s="137">
        <v>1</v>
      </c>
      <c r="I463" s="138"/>
      <c r="J463" s="139">
        <f>ROUND(I463*H463,2)</f>
        <v>0</v>
      </c>
      <c r="K463" s="135" t="s">
        <v>5488</v>
      </c>
      <c r="L463" s="34"/>
      <c r="M463" s="140" t="s">
        <v>19</v>
      </c>
      <c r="N463" s="141" t="s">
        <v>40</v>
      </c>
      <c r="P463" s="142">
        <f>O463*H463</f>
        <v>0</v>
      </c>
      <c r="Q463" s="142">
        <v>0</v>
      </c>
      <c r="R463" s="142">
        <f>Q463*H463</f>
        <v>0</v>
      </c>
      <c r="S463" s="142">
        <v>0</v>
      </c>
      <c r="T463" s="143">
        <f>S463*H463</f>
        <v>0</v>
      </c>
      <c r="AR463" s="144" t="s">
        <v>316</v>
      </c>
      <c r="AT463" s="144" t="s">
        <v>215</v>
      </c>
      <c r="AU463" s="144" t="s">
        <v>79</v>
      </c>
      <c r="AY463" s="19" t="s">
        <v>212</v>
      </c>
      <c r="BE463" s="145">
        <f>IF(N463="základní",J463,0)</f>
        <v>0</v>
      </c>
      <c r="BF463" s="145">
        <f>IF(N463="snížená",J463,0)</f>
        <v>0</v>
      </c>
      <c r="BG463" s="145">
        <f>IF(N463="zákl. přenesená",J463,0)</f>
        <v>0</v>
      </c>
      <c r="BH463" s="145">
        <f>IF(N463="sníž. přenesená",J463,0)</f>
        <v>0</v>
      </c>
      <c r="BI463" s="145">
        <f>IF(N463="nulová",J463,0)</f>
        <v>0</v>
      </c>
      <c r="BJ463" s="19" t="s">
        <v>77</v>
      </c>
      <c r="BK463" s="145">
        <f>ROUND(I463*H463,2)</f>
        <v>0</v>
      </c>
      <c r="BL463" s="19" t="s">
        <v>316</v>
      </c>
      <c r="BM463" s="144" t="s">
        <v>6063</v>
      </c>
    </row>
    <row r="464" spans="2:65" s="12" customFormat="1">
      <c r="B464" s="152"/>
      <c r="D464" s="150" t="s">
        <v>226</v>
      </c>
      <c r="E464" s="153" t="s">
        <v>19</v>
      </c>
      <c r="F464" s="154" t="s">
        <v>6006</v>
      </c>
      <c r="H464" s="155">
        <v>1</v>
      </c>
      <c r="I464" s="156"/>
      <c r="L464" s="152"/>
      <c r="M464" s="157"/>
      <c r="T464" s="158"/>
      <c r="AT464" s="153" t="s">
        <v>226</v>
      </c>
      <c r="AU464" s="153" t="s">
        <v>79</v>
      </c>
      <c r="AV464" s="12" t="s">
        <v>79</v>
      </c>
      <c r="AW464" s="12" t="s">
        <v>31</v>
      </c>
      <c r="AX464" s="12" t="s">
        <v>77</v>
      </c>
      <c r="AY464" s="153" t="s">
        <v>212</v>
      </c>
    </row>
    <row r="465" spans="2:65" s="1" customFormat="1" ht="16.5" customHeight="1">
      <c r="B465" s="34"/>
      <c r="C465" s="133" t="s">
        <v>2033</v>
      </c>
      <c r="D465" s="133" t="s">
        <v>215</v>
      </c>
      <c r="E465" s="134" t="s">
        <v>6064</v>
      </c>
      <c r="F465" s="135" t="s">
        <v>6065</v>
      </c>
      <c r="G465" s="136" t="s">
        <v>624</v>
      </c>
      <c r="H465" s="137">
        <v>1</v>
      </c>
      <c r="I465" s="138"/>
      <c r="J465" s="139">
        <f>ROUND(I465*H465,2)</f>
        <v>0</v>
      </c>
      <c r="K465" s="135" t="s">
        <v>5488</v>
      </c>
      <c r="L465" s="34"/>
      <c r="M465" s="140" t="s">
        <v>19</v>
      </c>
      <c r="N465" s="141" t="s">
        <v>40</v>
      </c>
      <c r="P465" s="142">
        <f>O465*H465</f>
        <v>0</v>
      </c>
      <c r="Q465" s="142">
        <v>0</v>
      </c>
      <c r="R465" s="142">
        <f>Q465*H465</f>
        <v>0</v>
      </c>
      <c r="S465" s="142">
        <v>0</v>
      </c>
      <c r="T465" s="143">
        <f>S465*H465</f>
        <v>0</v>
      </c>
      <c r="AR465" s="144" t="s">
        <v>316</v>
      </c>
      <c r="AT465" s="144" t="s">
        <v>215</v>
      </c>
      <c r="AU465" s="144" t="s">
        <v>79</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6066</v>
      </c>
    </row>
    <row r="466" spans="2:65" s="12" customFormat="1">
      <c r="B466" s="152"/>
      <c r="D466" s="150" t="s">
        <v>226</v>
      </c>
      <c r="E466" s="153" t="s">
        <v>19</v>
      </c>
      <c r="F466" s="154" t="s">
        <v>6006</v>
      </c>
      <c r="H466" s="155">
        <v>1</v>
      </c>
      <c r="I466" s="156"/>
      <c r="L466" s="152"/>
      <c r="M466" s="157"/>
      <c r="T466" s="158"/>
      <c r="AT466" s="153" t="s">
        <v>226</v>
      </c>
      <c r="AU466" s="153" t="s">
        <v>79</v>
      </c>
      <c r="AV466" s="12" t="s">
        <v>79</v>
      </c>
      <c r="AW466" s="12" t="s">
        <v>31</v>
      </c>
      <c r="AX466" s="12" t="s">
        <v>77</v>
      </c>
      <c r="AY466" s="153" t="s">
        <v>212</v>
      </c>
    </row>
    <row r="467" spans="2:65" s="1" customFormat="1" ht="16.5" customHeight="1">
      <c r="B467" s="34"/>
      <c r="C467" s="133" t="s">
        <v>2039</v>
      </c>
      <c r="D467" s="133" t="s">
        <v>215</v>
      </c>
      <c r="E467" s="134" t="s">
        <v>6067</v>
      </c>
      <c r="F467" s="135" t="s">
        <v>6068</v>
      </c>
      <c r="G467" s="136" t="s">
        <v>624</v>
      </c>
      <c r="H467" s="137">
        <v>1</v>
      </c>
      <c r="I467" s="138"/>
      <c r="J467" s="139">
        <f>ROUND(I467*H467,2)</f>
        <v>0</v>
      </c>
      <c r="K467" s="135" t="s">
        <v>5488</v>
      </c>
      <c r="L467" s="34"/>
      <c r="M467" s="140" t="s">
        <v>19</v>
      </c>
      <c r="N467" s="141" t="s">
        <v>40</v>
      </c>
      <c r="P467" s="142">
        <f>O467*H467</f>
        <v>0</v>
      </c>
      <c r="Q467" s="142">
        <v>0</v>
      </c>
      <c r="R467" s="142">
        <f>Q467*H467</f>
        <v>0</v>
      </c>
      <c r="S467" s="142">
        <v>0</v>
      </c>
      <c r="T467" s="143">
        <f>S467*H467</f>
        <v>0</v>
      </c>
      <c r="AR467" s="144" t="s">
        <v>316</v>
      </c>
      <c r="AT467" s="144" t="s">
        <v>215</v>
      </c>
      <c r="AU467" s="144" t="s">
        <v>79</v>
      </c>
      <c r="AY467" s="19" t="s">
        <v>212</v>
      </c>
      <c r="BE467" s="145">
        <f>IF(N467="základní",J467,0)</f>
        <v>0</v>
      </c>
      <c r="BF467" s="145">
        <f>IF(N467="snížená",J467,0)</f>
        <v>0</v>
      </c>
      <c r="BG467" s="145">
        <f>IF(N467="zákl. přenesená",J467,0)</f>
        <v>0</v>
      </c>
      <c r="BH467" s="145">
        <f>IF(N467="sníž. přenesená",J467,0)</f>
        <v>0</v>
      </c>
      <c r="BI467" s="145">
        <f>IF(N467="nulová",J467,0)</f>
        <v>0</v>
      </c>
      <c r="BJ467" s="19" t="s">
        <v>77</v>
      </c>
      <c r="BK467" s="145">
        <f>ROUND(I467*H467,2)</f>
        <v>0</v>
      </c>
      <c r="BL467" s="19" t="s">
        <v>316</v>
      </c>
      <c r="BM467" s="144" t="s">
        <v>6069</v>
      </c>
    </row>
    <row r="468" spans="2:65" s="12" customFormat="1">
      <c r="B468" s="152"/>
      <c r="D468" s="150" t="s">
        <v>226</v>
      </c>
      <c r="E468" s="153" t="s">
        <v>19</v>
      </c>
      <c r="F468" s="154" t="s">
        <v>6006</v>
      </c>
      <c r="H468" s="155">
        <v>1</v>
      </c>
      <c r="I468" s="156"/>
      <c r="L468" s="152"/>
      <c r="M468" s="157"/>
      <c r="T468" s="158"/>
      <c r="AT468" s="153" t="s">
        <v>226</v>
      </c>
      <c r="AU468" s="153" t="s">
        <v>79</v>
      </c>
      <c r="AV468" s="12" t="s">
        <v>79</v>
      </c>
      <c r="AW468" s="12" t="s">
        <v>31</v>
      </c>
      <c r="AX468" s="12" t="s">
        <v>77</v>
      </c>
      <c r="AY468" s="153" t="s">
        <v>212</v>
      </c>
    </row>
    <row r="469" spans="2:65" s="1" customFormat="1" ht="16.5" customHeight="1">
      <c r="B469" s="34"/>
      <c r="C469" s="133" t="s">
        <v>2046</v>
      </c>
      <c r="D469" s="133" t="s">
        <v>215</v>
      </c>
      <c r="E469" s="134" t="s">
        <v>6070</v>
      </c>
      <c r="F469" s="135" t="s">
        <v>6071</v>
      </c>
      <c r="G469" s="136" t="s">
        <v>624</v>
      </c>
      <c r="H469" s="137">
        <v>1</v>
      </c>
      <c r="I469" s="138"/>
      <c r="J469" s="139">
        <f>ROUND(I469*H469,2)</f>
        <v>0</v>
      </c>
      <c r="K469" s="135" t="s">
        <v>5488</v>
      </c>
      <c r="L469" s="34"/>
      <c r="M469" s="140" t="s">
        <v>19</v>
      </c>
      <c r="N469" s="141" t="s">
        <v>40</v>
      </c>
      <c r="P469" s="142">
        <f>O469*H469</f>
        <v>0</v>
      </c>
      <c r="Q469" s="142">
        <v>0</v>
      </c>
      <c r="R469" s="142">
        <f>Q469*H469</f>
        <v>0</v>
      </c>
      <c r="S469" s="142">
        <v>0</v>
      </c>
      <c r="T469" s="143">
        <f>S469*H469</f>
        <v>0</v>
      </c>
      <c r="AR469" s="144" t="s">
        <v>316</v>
      </c>
      <c r="AT469" s="144" t="s">
        <v>215</v>
      </c>
      <c r="AU469" s="144" t="s">
        <v>79</v>
      </c>
      <c r="AY469" s="19" t="s">
        <v>212</v>
      </c>
      <c r="BE469" s="145">
        <f>IF(N469="základní",J469,0)</f>
        <v>0</v>
      </c>
      <c r="BF469" s="145">
        <f>IF(N469="snížená",J469,0)</f>
        <v>0</v>
      </c>
      <c r="BG469" s="145">
        <f>IF(N469="zákl. přenesená",J469,0)</f>
        <v>0</v>
      </c>
      <c r="BH469" s="145">
        <f>IF(N469="sníž. přenesená",J469,0)</f>
        <v>0</v>
      </c>
      <c r="BI469" s="145">
        <f>IF(N469="nulová",J469,0)</f>
        <v>0</v>
      </c>
      <c r="BJ469" s="19" t="s">
        <v>77</v>
      </c>
      <c r="BK469" s="145">
        <f>ROUND(I469*H469,2)</f>
        <v>0</v>
      </c>
      <c r="BL469" s="19" t="s">
        <v>316</v>
      </c>
      <c r="BM469" s="144" t="s">
        <v>6072</v>
      </c>
    </row>
    <row r="470" spans="2:65" s="12" customFormat="1">
      <c r="B470" s="152"/>
      <c r="D470" s="150" t="s">
        <v>226</v>
      </c>
      <c r="E470" s="153" t="s">
        <v>19</v>
      </c>
      <c r="F470" s="154" t="s">
        <v>6006</v>
      </c>
      <c r="H470" s="155">
        <v>1</v>
      </c>
      <c r="I470" s="156"/>
      <c r="L470" s="152"/>
      <c r="M470" s="157"/>
      <c r="T470" s="158"/>
      <c r="AT470" s="153" t="s">
        <v>226</v>
      </c>
      <c r="AU470" s="153" t="s">
        <v>79</v>
      </c>
      <c r="AV470" s="12" t="s">
        <v>79</v>
      </c>
      <c r="AW470" s="12" t="s">
        <v>31</v>
      </c>
      <c r="AX470" s="12" t="s">
        <v>77</v>
      </c>
      <c r="AY470" s="153" t="s">
        <v>212</v>
      </c>
    </row>
    <row r="471" spans="2:65" s="1" customFormat="1" ht="16.5" customHeight="1">
      <c r="B471" s="34"/>
      <c r="C471" s="133" t="s">
        <v>2052</v>
      </c>
      <c r="D471" s="133" t="s">
        <v>215</v>
      </c>
      <c r="E471" s="134" t="s">
        <v>6073</v>
      </c>
      <c r="F471" s="135" t="s">
        <v>6074</v>
      </c>
      <c r="G471" s="136" t="s">
        <v>624</v>
      </c>
      <c r="H471" s="137">
        <v>1</v>
      </c>
      <c r="I471" s="138"/>
      <c r="J471" s="139">
        <f>ROUND(I471*H471,2)</f>
        <v>0</v>
      </c>
      <c r="K471" s="135" t="s">
        <v>5488</v>
      </c>
      <c r="L471" s="34"/>
      <c r="M471" s="140" t="s">
        <v>19</v>
      </c>
      <c r="N471" s="141" t="s">
        <v>40</v>
      </c>
      <c r="P471" s="142">
        <f>O471*H471</f>
        <v>0</v>
      </c>
      <c r="Q471" s="142">
        <v>0</v>
      </c>
      <c r="R471" s="142">
        <f>Q471*H471</f>
        <v>0</v>
      </c>
      <c r="S471" s="142">
        <v>0</v>
      </c>
      <c r="T471" s="143">
        <f>S471*H471</f>
        <v>0</v>
      </c>
      <c r="AR471" s="144" t="s">
        <v>316</v>
      </c>
      <c r="AT471" s="144" t="s">
        <v>215</v>
      </c>
      <c r="AU471" s="144" t="s">
        <v>79</v>
      </c>
      <c r="AY471" s="19" t="s">
        <v>212</v>
      </c>
      <c r="BE471" s="145">
        <f>IF(N471="základní",J471,0)</f>
        <v>0</v>
      </c>
      <c r="BF471" s="145">
        <f>IF(N471="snížená",J471,0)</f>
        <v>0</v>
      </c>
      <c r="BG471" s="145">
        <f>IF(N471="zákl. přenesená",J471,0)</f>
        <v>0</v>
      </c>
      <c r="BH471" s="145">
        <f>IF(N471="sníž. přenesená",J471,0)</f>
        <v>0</v>
      </c>
      <c r="BI471" s="145">
        <f>IF(N471="nulová",J471,0)</f>
        <v>0</v>
      </c>
      <c r="BJ471" s="19" t="s">
        <v>77</v>
      </c>
      <c r="BK471" s="145">
        <f>ROUND(I471*H471,2)</f>
        <v>0</v>
      </c>
      <c r="BL471" s="19" t="s">
        <v>316</v>
      </c>
      <c r="BM471" s="144" t="s">
        <v>6075</v>
      </c>
    </row>
    <row r="472" spans="2:65" s="12" customFormat="1">
      <c r="B472" s="152"/>
      <c r="D472" s="150" t="s">
        <v>226</v>
      </c>
      <c r="E472" s="153" t="s">
        <v>19</v>
      </c>
      <c r="F472" s="154" t="s">
        <v>6006</v>
      </c>
      <c r="H472" s="155">
        <v>1</v>
      </c>
      <c r="I472" s="156"/>
      <c r="L472" s="152"/>
      <c r="M472" s="157"/>
      <c r="T472" s="158"/>
      <c r="AT472" s="153" t="s">
        <v>226</v>
      </c>
      <c r="AU472" s="153" t="s">
        <v>79</v>
      </c>
      <c r="AV472" s="12" t="s">
        <v>79</v>
      </c>
      <c r="AW472" s="12" t="s">
        <v>31</v>
      </c>
      <c r="AX472" s="12" t="s">
        <v>77</v>
      </c>
      <c r="AY472" s="153" t="s">
        <v>212</v>
      </c>
    </row>
    <row r="473" spans="2:65" s="1" customFormat="1" ht="16.5" customHeight="1">
      <c r="B473" s="34"/>
      <c r="C473" s="133" t="s">
        <v>2059</v>
      </c>
      <c r="D473" s="133" t="s">
        <v>215</v>
      </c>
      <c r="E473" s="134" t="s">
        <v>6076</v>
      </c>
      <c r="F473" s="135" t="s">
        <v>6077</v>
      </c>
      <c r="G473" s="136" t="s">
        <v>624</v>
      </c>
      <c r="H473" s="137">
        <v>1</v>
      </c>
      <c r="I473" s="138"/>
      <c r="J473" s="139">
        <f>ROUND(I473*H473,2)</f>
        <v>0</v>
      </c>
      <c r="K473" s="135" t="s">
        <v>5488</v>
      </c>
      <c r="L473" s="34"/>
      <c r="M473" s="140" t="s">
        <v>19</v>
      </c>
      <c r="N473" s="141" t="s">
        <v>40</v>
      </c>
      <c r="P473" s="142">
        <f>O473*H473</f>
        <v>0</v>
      </c>
      <c r="Q473" s="142">
        <v>0</v>
      </c>
      <c r="R473" s="142">
        <f>Q473*H473</f>
        <v>0</v>
      </c>
      <c r="S473" s="142">
        <v>0</v>
      </c>
      <c r="T473" s="143">
        <f>S473*H473</f>
        <v>0</v>
      </c>
      <c r="AR473" s="144" t="s">
        <v>316</v>
      </c>
      <c r="AT473" s="144" t="s">
        <v>215</v>
      </c>
      <c r="AU473" s="144" t="s">
        <v>79</v>
      </c>
      <c r="AY473" s="19" t="s">
        <v>212</v>
      </c>
      <c r="BE473" s="145">
        <f>IF(N473="základní",J473,0)</f>
        <v>0</v>
      </c>
      <c r="BF473" s="145">
        <f>IF(N473="snížená",J473,0)</f>
        <v>0</v>
      </c>
      <c r="BG473" s="145">
        <f>IF(N473="zákl. přenesená",J473,0)</f>
        <v>0</v>
      </c>
      <c r="BH473" s="145">
        <f>IF(N473="sníž. přenesená",J473,0)</f>
        <v>0</v>
      </c>
      <c r="BI473" s="145">
        <f>IF(N473="nulová",J473,0)</f>
        <v>0</v>
      </c>
      <c r="BJ473" s="19" t="s">
        <v>77</v>
      </c>
      <c r="BK473" s="145">
        <f>ROUND(I473*H473,2)</f>
        <v>0</v>
      </c>
      <c r="BL473" s="19" t="s">
        <v>316</v>
      </c>
      <c r="BM473" s="144" t="s">
        <v>6078</v>
      </c>
    </row>
    <row r="474" spans="2:65" s="12" customFormat="1">
      <c r="B474" s="152"/>
      <c r="D474" s="150" t="s">
        <v>226</v>
      </c>
      <c r="E474" s="153" t="s">
        <v>19</v>
      </c>
      <c r="F474" s="154" t="s">
        <v>6006</v>
      </c>
      <c r="H474" s="155">
        <v>1</v>
      </c>
      <c r="I474" s="156"/>
      <c r="L474" s="152"/>
      <c r="M474" s="157"/>
      <c r="T474" s="158"/>
      <c r="AT474" s="153" t="s">
        <v>226</v>
      </c>
      <c r="AU474" s="153" t="s">
        <v>79</v>
      </c>
      <c r="AV474" s="12" t="s">
        <v>79</v>
      </c>
      <c r="AW474" s="12" t="s">
        <v>31</v>
      </c>
      <c r="AX474" s="12" t="s">
        <v>77</v>
      </c>
      <c r="AY474" s="153" t="s">
        <v>212</v>
      </c>
    </row>
    <row r="475" spans="2:65" s="1" customFormat="1" ht="16.5" customHeight="1">
      <c r="B475" s="34"/>
      <c r="C475" s="133" t="s">
        <v>2067</v>
      </c>
      <c r="D475" s="133" t="s">
        <v>215</v>
      </c>
      <c r="E475" s="134" t="s">
        <v>6079</v>
      </c>
      <c r="F475" s="135" t="s">
        <v>6080</v>
      </c>
      <c r="G475" s="136" t="s">
        <v>624</v>
      </c>
      <c r="H475" s="137">
        <v>1</v>
      </c>
      <c r="I475" s="138"/>
      <c r="J475" s="139">
        <f>ROUND(I475*H475,2)</f>
        <v>0</v>
      </c>
      <c r="K475" s="135" t="s">
        <v>5488</v>
      </c>
      <c r="L475" s="34"/>
      <c r="M475" s="140" t="s">
        <v>19</v>
      </c>
      <c r="N475" s="141" t="s">
        <v>40</v>
      </c>
      <c r="P475" s="142">
        <f>O475*H475</f>
        <v>0</v>
      </c>
      <c r="Q475" s="142">
        <v>0</v>
      </c>
      <c r="R475" s="142">
        <f>Q475*H475</f>
        <v>0</v>
      </c>
      <c r="S475" s="142">
        <v>0</v>
      </c>
      <c r="T475" s="143">
        <f>S475*H475</f>
        <v>0</v>
      </c>
      <c r="AR475" s="144" t="s">
        <v>316</v>
      </c>
      <c r="AT475" s="144" t="s">
        <v>215</v>
      </c>
      <c r="AU475" s="144" t="s">
        <v>79</v>
      </c>
      <c r="AY475" s="19" t="s">
        <v>212</v>
      </c>
      <c r="BE475" s="145">
        <f>IF(N475="základní",J475,0)</f>
        <v>0</v>
      </c>
      <c r="BF475" s="145">
        <f>IF(N475="snížená",J475,0)</f>
        <v>0</v>
      </c>
      <c r="BG475" s="145">
        <f>IF(N475="zákl. přenesená",J475,0)</f>
        <v>0</v>
      </c>
      <c r="BH475" s="145">
        <f>IF(N475="sníž. přenesená",J475,0)</f>
        <v>0</v>
      </c>
      <c r="BI475" s="145">
        <f>IF(N475="nulová",J475,0)</f>
        <v>0</v>
      </c>
      <c r="BJ475" s="19" t="s">
        <v>77</v>
      </c>
      <c r="BK475" s="145">
        <f>ROUND(I475*H475,2)</f>
        <v>0</v>
      </c>
      <c r="BL475" s="19" t="s">
        <v>316</v>
      </c>
      <c r="BM475" s="144" t="s">
        <v>6081</v>
      </c>
    </row>
    <row r="476" spans="2:65" s="12" customFormat="1">
      <c r="B476" s="152"/>
      <c r="D476" s="150" t="s">
        <v>226</v>
      </c>
      <c r="E476" s="153" t="s">
        <v>19</v>
      </c>
      <c r="F476" s="154" t="s">
        <v>6006</v>
      </c>
      <c r="H476" s="155">
        <v>1</v>
      </c>
      <c r="I476" s="156"/>
      <c r="L476" s="152"/>
      <c r="M476" s="157"/>
      <c r="T476" s="158"/>
      <c r="AT476" s="153" t="s">
        <v>226</v>
      </c>
      <c r="AU476" s="153" t="s">
        <v>79</v>
      </c>
      <c r="AV476" s="12" t="s">
        <v>79</v>
      </c>
      <c r="AW476" s="12" t="s">
        <v>31</v>
      </c>
      <c r="AX476" s="12" t="s">
        <v>77</v>
      </c>
      <c r="AY476" s="153" t="s">
        <v>212</v>
      </c>
    </row>
    <row r="477" spans="2:65" s="1" customFormat="1" ht="16.5" customHeight="1">
      <c r="B477" s="34"/>
      <c r="C477" s="133" t="s">
        <v>2074</v>
      </c>
      <c r="D477" s="133" t="s">
        <v>215</v>
      </c>
      <c r="E477" s="134" t="s">
        <v>6082</v>
      </c>
      <c r="F477" s="135" t="s">
        <v>6083</v>
      </c>
      <c r="G477" s="136" t="s">
        <v>624</v>
      </c>
      <c r="H477" s="137">
        <v>1</v>
      </c>
      <c r="I477" s="138"/>
      <c r="J477" s="139">
        <f>ROUND(I477*H477,2)</f>
        <v>0</v>
      </c>
      <c r="K477" s="135" t="s">
        <v>5488</v>
      </c>
      <c r="L477" s="34"/>
      <c r="M477" s="140" t="s">
        <v>19</v>
      </c>
      <c r="N477" s="141" t="s">
        <v>40</v>
      </c>
      <c r="P477" s="142">
        <f>O477*H477</f>
        <v>0</v>
      </c>
      <c r="Q477" s="142">
        <v>0</v>
      </c>
      <c r="R477" s="142">
        <f>Q477*H477</f>
        <v>0</v>
      </c>
      <c r="S477" s="142">
        <v>0</v>
      </c>
      <c r="T477" s="143">
        <f>S477*H477</f>
        <v>0</v>
      </c>
      <c r="AR477" s="144" t="s">
        <v>316</v>
      </c>
      <c r="AT477" s="144" t="s">
        <v>215</v>
      </c>
      <c r="AU477" s="144" t="s">
        <v>79</v>
      </c>
      <c r="AY477" s="19" t="s">
        <v>212</v>
      </c>
      <c r="BE477" s="145">
        <f>IF(N477="základní",J477,0)</f>
        <v>0</v>
      </c>
      <c r="BF477" s="145">
        <f>IF(N477="snížená",J477,0)</f>
        <v>0</v>
      </c>
      <c r="BG477" s="145">
        <f>IF(N477="zákl. přenesená",J477,0)</f>
        <v>0</v>
      </c>
      <c r="BH477" s="145">
        <f>IF(N477="sníž. přenesená",J477,0)</f>
        <v>0</v>
      </c>
      <c r="BI477" s="145">
        <f>IF(N477="nulová",J477,0)</f>
        <v>0</v>
      </c>
      <c r="BJ477" s="19" t="s">
        <v>77</v>
      </c>
      <c r="BK477" s="145">
        <f>ROUND(I477*H477,2)</f>
        <v>0</v>
      </c>
      <c r="BL477" s="19" t="s">
        <v>316</v>
      </c>
      <c r="BM477" s="144" t="s">
        <v>6084</v>
      </c>
    </row>
    <row r="478" spans="2:65" s="12" customFormat="1">
      <c r="B478" s="152"/>
      <c r="D478" s="150" t="s">
        <v>226</v>
      </c>
      <c r="E478" s="153" t="s">
        <v>19</v>
      </c>
      <c r="F478" s="154" t="s">
        <v>6006</v>
      </c>
      <c r="H478" s="155">
        <v>1</v>
      </c>
      <c r="I478" s="156"/>
      <c r="L478" s="152"/>
      <c r="M478" s="157"/>
      <c r="T478" s="158"/>
      <c r="AT478" s="153" t="s">
        <v>226</v>
      </c>
      <c r="AU478" s="153" t="s">
        <v>79</v>
      </c>
      <c r="AV478" s="12" t="s">
        <v>79</v>
      </c>
      <c r="AW478" s="12" t="s">
        <v>31</v>
      </c>
      <c r="AX478" s="12" t="s">
        <v>77</v>
      </c>
      <c r="AY478" s="153" t="s">
        <v>212</v>
      </c>
    </row>
    <row r="479" spans="2:65" s="1" customFormat="1" ht="16.5" customHeight="1">
      <c r="B479" s="34"/>
      <c r="C479" s="133" t="s">
        <v>2088</v>
      </c>
      <c r="D479" s="133" t="s">
        <v>215</v>
      </c>
      <c r="E479" s="134" t="s">
        <v>6085</v>
      </c>
      <c r="F479" s="135" t="s">
        <v>6086</v>
      </c>
      <c r="G479" s="136" t="s">
        <v>624</v>
      </c>
      <c r="H479" s="137">
        <v>1</v>
      </c>
      <c r="I479" s="138"/>
      <c r="J479" s="139">
        <f>ROUND(I479*H479,2)</f>
        <v>0</v>
      </c>
      <c r="K479" s="135" t="s">
        <v>5488</v>
      </c>
      <c r="L479" s="34"/>
      <c r="M479" s="140" t="s">
        <v>19</v>
      </c>
      <c r="N479" s="141" t="s">
        <v>40</v>
      </c>
      <c r="P479" s="142">
        <f>O479*H479</f>
        <v>0</v>
      </c>
      <c r="Q479" s="142">
        <v>0</v>
      </c>
      <c r="R479" s="142">
        <f>Q479*H479</f>
        <v>0</v>
      </c>
      <c r="S479" s="142">
        <v>0</v>
      </c>
      <c r="T479" s="143">
        <f>S479*H479</f>
        <v>0</v>
      </c>
      <c r="AR479" s="144" t="s">
        <v>316</v>
      </c>
      <c r="AT479" s="144" t="s">
        <v>215</v>
      </c>
      <c r="AU479" s="144" t="s">
        <v>79</v>
      </c>
      <c r="AY479" s="19" t="s">
        <v>212</v>
      </c>
      <c r="BE479" s="145">
        <f>IF(N479="základní",J479,0)</f>
        <v>0</v>
      </c>
      <c r="BF479" s="145">
        <f>IF(N479="snížená",J479,0)</f>
        <v>0</v>
      </c>
      <c r="BG479" s="145">
        <f>IF(N479="zákl. přenesená",J479,0)</f>
        <v>0</v>
      </c>
      <c r="BH479" s="145">
        <f>IF(N479="sníž. přenesená",J479,0)</f>
        <v>0</v>
      </c>
      <c r="BI479" s="145">
        <f>IF(N479="nulová",J479,0)</f>
        <v>0</v>
      </c>
      <c r="BJ479" s="19" t="s">
        <v>77</v>
      </c>
      <c r="BK479" s="145">
        <f>ROUND(I479*H479,2)</f>
        <v>0</v>
      </c>
      <c r="BL479" s="19" t="s">
        <v>316</v>
      </c>
      <c r="BM479" s="144" t="s">
        <v>6087</v>
      </c>
    </row>
    <row r="480" spans="2:65" s="12" customFormat="1">
      <c r="B480" s="152"/>
      <c r="D480" s="150" t="s">
        <v>226</v>
      </c>
      <c r="E480" s="153" t="s">
        <v>19</v>
      </c>
      <c r="F480" s="154" t="s">
        <v>6006</v>
      </c>
      <c r="H480" s="155">
        <v>1</v>
      </c>
      <c r="I480" s="156"/>
      <c r="L480" s="152"/>
      <c r="M480" s="157"/>
      <c r="T480" s="158"/>
      <c r="AT480" s="153" t="s">
        <v>226</v>
      </c>
      <c r="AU480" s="153" t="s">
        <v>79</v>
      </c>
      <c r="AV480" s="12" t="s">
        <v>79</v>
      </c>
      <c r="AW480" s="12" t="s">
        <v>31</v>
      </c>
      <c r="AX480" s="12" t="s">
        <v>77</v>
      </c>
      <c r="AY480" s="153" t="s">
        <v>212</v>
      </c>
    </row>
    <row r="481" spans="2:65" s="1" customFormat="1" ht="16.5" customHeight="1">
      <c r="B481" s="34"/>
      <c r="C481" s="133" t="s">
        <v>2094</v>
      </c>
      <c r="D481" s="133" t="s">
        <v>215</v>
      </c>
      <c r="E481" s="134" t="s">
        <v>6088</v>
      </c>
      <c r="F481" s="135" t="s">
        <v>6089</v>
      </c>
      <c r="G481" s="136" t="s">
        <v>624</v>
      </c>
      <c r="H481" s="137">
        <v>1</v>
      </c>
      <c r="I481" s="138"/>
      <c r="J481" s="139">
        <f>ROUND(I481*H481,2)</f>
        <v>0</v>
      </c>
      <c r="K481" s="135" t="s">
        <v>5488</v>
      </c>
      <c r="L481" s="34"/>
      <c r="M481" s="140" t="s">
        <v>19</v>
      </c>
      <c r="N481" s="141" t="s">
        <v>40</v>
      </c>
      <c r="P481" s="142">
        <f>O481*H481</f>
        <v>0</v>
      </c>
      <c r="Q481" s="142">
        <v>0</v>
      </c>
      <c r="R481" s="142">
        <f>Q481*H481</f>
        <v>0</v>
      </c>
      <c r="S481" s="142">
        <v>0</v>
      </c>
      <c r="T481" s="143">
        <f>S481*H481</f>
        <v>0</v>
      </c>
      <c r="AR481" s="144" t="s">
        <v>316</v>
      </c>
      <c r="AT481" s="144" t="s">
        <v>215</v>
      </c>
      <c r="AU481" s="144" t="s">
        <v>79</v>
      </c>
      <c r="AY481" s="19" t="s">
        <v>212</v>
      </c>
      <c r="BE481" s="145">
        <f>IF(N481="základní",J481,0)</f>
        <v>0</v>
      </c>
      <c r="BF481" s="145">
        <f>IF(N481="snížená",J481,0)</f>
        <v>0</v>
      </c>
      <c r="BG481" s="145">
        <f>IF(N481="zákl. přenesená",J481,0)</f>
        <v>0</v>
      </c>
      <c r="BH481" s="145">
        <f>IF(N481="sníž. přenesená",J481,0)</f>
        <v>0</v>
      </c>
      <c r="BI481" s="145">
        <f>IF(N481="nulová",J481,0)</f>
        <v>0</v>
      </c>
      <c r="BJ481" s="19" t="s">
        <v>77</v>
      </c>
      <c r="BK481" s="145">
        <f>ROUND(I481*H481,2)</f>
        <v>0</v>
      </c>
      <c r="BL481" s="19" t="s">
        <v>316</v>
      </c>
      <c r="BM481" s="144" t="s">
        <v>6090</v>
      </c>
    </row>
    <row r="482" spans="2:65" s="12" customFormat="1">
      <c r="B482" s="152"/>
      <c r="D482" s="150" t="s">
        <v>226</v>
      </c>
      <c r="E482" s="153" t="s">
        <v>19</v>
      </c>
      <c r="F482" s="154" t="s">
        <v>6006</v>
      </c>
      <c r="H482" s="155">
        <v>1</v>
      </c>
      <c r="I482" s="156"/>
      <c r="L482" s="152"/>
      <c r="M482" s="157"/>
      <c r="T482" s="158"/>
      <c r="AT482" s="153" t="s">
        <v>226</v>
      </c>
      <c r="AU482" s="153" t="s">
        <v>79</v>
      </c>
      <c r="AV482" s="12" t="s">
        <v>79</v>
      </c>
      <c r="AW482" s="12" t="s">
        <v>31</v>
      </c>
      <c r="AX482" s="12" t="s">
        <v>77</v>
      </c>
      <c r="AY482" s="153" t="s">
        <v>212</v>
      </c>
    </row>
    <row r="483" spans="2:65" s="1" customFormat="1" ht="16.5" customHeight="1">
      <c r="B483" s="34"/>
      <c r="C483" s="133" t="s">
        <v>2101</v>
      </c>
      <c r="D483" s="133" t="s">
        <v>215</v>
      </c>
      <c r="E483" s="134" t="s">
        <v>6091</v>
      </c>
      <c r="F483" s="135" t="s">
        <v>6092</v>
      </c>
      <c r="G483" s="136" t="s">
        <v>624</v>
      </c>
      <c r="H483" s="137">
        <v>1</v>
      </c>
      <c r="I483" s="138"/>
      <c r="J483" s="139">
        <f>ROUND(I483*H483,2)</f>
        <v>0</v>
      </c>
      <c r="K483" s="135" t="s">
        <v>5488</v>
      </c>
      <c r="L483" s="34"/>
      <c r="M483" s="140" t="s">
        <v>19</v>
      </c>
      <c r="N483" s="141" t="s">
        <v>40</v>
      </c>
      <c r="P483" s="142">
        <f>O483*H483</f>
        <v>0</v>
      </c>
      <c r="Q483" s="142">
        <v>0</v>
      </c>
      <c r="R483" s="142">
        <f>Q483*H483</f>
        <v>0</v>
      </c>
      <c r="S483" s="142">
        <v>0</v>
      </c>
      <c r="T483" s="143">
        <f>S483*H483</f>
        <v>0</v>
      </c>
      <c r="AR483" s="144" t="s">
        <v>316</v>
      </c>
      <c r="AT483" s="144" t="s">
        <v>215</v>
      </c>
      <c r="AU483" s="144" t="s">
        <v>79</v>
      </c>
      <c r="AY483" s="19" t="s">
        <v>212</v>
      </c>
      <c r="BE483" s="145">
        <f>IF(N483="základní",J483,0)</f>
        <v>0</v>
      </c>
      <c r="BF483" s="145">
        <f>IF(N483="snížená",J483,0)</f>
        <v>0</v>
      </c>
      <c r="BG483" s="145">
        <f>IF(N483="zákl. přenesená",J483,0)</f>
        <v>0</v>
      </c>
      <c r="BH483" s="145">
        <f>IF(N483="sníž. přenesená",J483,0)</f>
        <v>0</v>
      </c>
      <c r="BI483" s="145">
        <f>IF(N483="nulová",J483,0)</f>
        <v>0</v>
      </c>
      <c r="BJ483" s="19" t="s">
        <v>77</v>
      </c>
      <c r="BK483" s="145">
        <f>ROUND(I483*H483,2)</f>
        <v>0</v>
      </c>
      <c r="BL483" s="19" t="s">
        <v>316</v>
      </c>
      <c r="BM483" s="144" t="s">
        <v>6093</v>
      </c>
    </row>
    <row r="484" spans="2:65" s="12" customFormat="1">
      <c r="B484" s="152"/>
      <c r="D484" s="150" t="s">
        <v>226</v>
      </c>
      <c r="E484" s="153" t="s">
        <v>19</v>
      </c>
      <c r="F484" s="154" t="s">
        <v>6006</v>
      </c>
      <c r="H484" s="155">
        <v>1</v>
      </c>
      <c r="I484" s="156"/>
      <c r="L484" s="152"/>
      <c r="M484" s="157"/>
      <c r="T484" s="158"/>
      <c r="AT484" s="153" t="s">
        <v>226</v>
      </c>
      <c r="AU484" s="153" t="s">
        <v>79</v>
      </c>
      <c r="AV484" s="12" t="s">
        <v>79</v>
      </c>
      <c r="AW484" s="12" t="s">
        <v>31</v>
      </c>
      <c r="AX484" s="12" t="s">
        <v>77</v>
      </c>
      <c r="AY484" s="153" t="s">
        <v>212</v>
      </c>
    </row>
    <row r="485" spans="2:65" s="1" customFormat="1" ht="21.75" customHeight="1">
      <c r="B485" s="34"/>
      <c r="C485" s="133" t="s">
        <v>2108</v>
      </c>
      <c r="D485" s="133" t="s">
        <v>215</v>
      </c>
      <c r="E485" s="134" t="s">
        <v>6094</v>
      </c>
      <c r="F485" s="135" t="s">
        <v>6095</v>
      </c>
      <c r="G485" s="136" t="s">
        <v>624</v>
      </c>
      <c r="H485" s="137">
        <v>1</v>
      </c>
      <c r="I485" s="138"/>
      <c r="J485" s="139">
        <f>ROUND(I485*H485,2)</f>
        <v>0</v>
      </c>
      <c r="K485" s="135" t="s">
        <v>5488</v>
      </c>
      <c r="L485" s="34"/>
      <c r="M485" s="140" t="s">
        <v>19</v>
      </c>
      <c r="N485" s="141" t="s">
        <v>40</v>
      </c>
      <c r="P485" s="142">
        <f>O485*H485</f>
        <v>0</v>
      </c>
      <c r="Q485" s="142">
        <v>0</v>
      </c>
      <c r="R485" s="142">
        <f>Q485*H485</f>
        <v>0</v>
      </c>
      <c r="S485" s="142">
        <v>0</v>
      </c>
      <c r="T485" s="143">
        <f>S485*H485</f>
        <v>0</v>
      </c>
      <c r="AR485" s="144" t="s">
        <v>316</v>
      </c>
      <c r="AT485" s="144" t="s">
        <v>215</v>
      </c>
      <c r="AU485" s="144" t="s">
        <v>79</v>
      </c>
      <c r="AY485" s="19" t="s">
        <v>212</v>
      </c>
      <c r="BE485" s="145">
        <f>IF(N485="základní",J485,0)</f>
        <v>0</v>
      </c>
      <c r="BF485" s="145">
        <f>IF(N485="snížená",J485,0)</f>
        <v>0</v>
      </c>
      <c r="BG485" s="145">
        <f>IF(N485="zákl. přenesená",J485,0)</f>
        <v>0</v>
      </c>
      <c r="BH485" s="145">
        <f>IF(N485="sníž. přenesená",J485,0)</f>
        <v>0</v>
      </c>
      <c r="BI485" s="145">
        <f>IF(N485="nulová",J485,0)</f>
        <v>0</v>
      </c>
      <c r="BJ485" s="19" t="s">
        <v>77</v>
      </c>
      <c r="BK485" s="145">
        <f>ROUND(I485*H485,2)</f>
        <v>0</v>
      </c>
      <c r="BL485" s="19" t="s">
        <v>316</v>
      </c>
      <c r="BM485" s="144" t="s">
        <v>6096</v>
      </c>
    </row>
    <row r="486" spans="2:65" s="12" customFormat="1">
      <c r="B486" s="152"/>
      <c r="D486" s="150" t="s">
        <v>226</v>
      </c>
      <c r="E486" s="153" t="s">
        <v>19</v>
      </c>
      <c r="F486" s="154" t="s">
        <v>6006</v>
      </c>
      <c r="H486" s="155">
        <v>1</v>
      </c>
      <c r="I486" s="156"/>
      <c r="L486" s="152"/>
      <c r="M486" s="157"/>
      <c r="T486" s="158"/>
      <c r="AT486" s="153" t="s">
        <v>226</v>
      </c>
      <c r="AU486" s="153" t="s">
        <v>79</v>
      </c>
      <c r="AV486" s="12" t="s">
        <v>79</v>
      </c>
      <c r="AW486" s="12" t="s">
        <v>31</v>
      </c>
      <c r="AX486" s="12" t="s">
        <v>77</v>
      </c>
      <c r="AY486" s="153" t="s">
        <v>212</v>
      </c>
    </row>
    <row r="487" spans="2:65" s="1" customFormat="1" ht="21.75" customHeight="1">
      <c r="B487" s="34"/>
      <c r="C487" s="133" t="s">
        <v>2115</v>
      </c>
      <c r="D487" s="133" t="s">
        <v>215</v>
      </c>
      <c r="E487" s="134" t="s">
        <v>6097</v>
      </c>
      <c r="F487" s="135" t="s">
        <v>6098</v>
      </c>
      <c r="G487" s="136" t="s">
        <v>624</v>
      </c>
      <c r="H487" s="137">
        <v>1</v>
      </c>
      <c r="I487" s="138"/>
      <c r="J487" s="139">
        <f>ROUND(I487*H487,2)</f>
        <v>0</v>
      </c>
      <c r="K487" s="135" t="s">
        <v>5488</v>
      </c>
      <c r="L487" s="34"/>
      <c r="M487" s="140" t="s">
        <v>19</v>
      </c>
      <c r="N487" s="141" t="s">
        <v>40</v>
      </c>
      <c r="P487" s="142">
        <f>O487*H487</f>
        <v>0</v>
      </c>
      <c r="Q487" s="142">
        <v>0</v>
      </c>
      <c r="R487" s="142">
        <f>Q487*H487</f>
        <v>0</v>
      </c>
      <c r="S487" s="142">
        <v>0</v>
      </c>
      <c r="T487" s="143">
        <f>S487*H487</f>
        <v>0</v>
      </c>
      <c r="AR487" s="144" t="s">
        <v>316</v>
      </c>
      <c r="AT487" s="144" t="s">
        <v>215</v>
      </c>
      <c r="AU487" s="144" t="s">
        <v>79</v>
      </c>
      <c r="AY487" s="19" t="s">
        <v>212</v>
      </c>
      <c r="BE487" s="145">
        <f>IF(N487="základní",J487,0)</f>
        <v>0</v>
      </c>
      <c r="BF487" s="145">
        <f>IF(N487="snížená",J487,0)</f>
        <v>0</v>
      </c>
      <c r="BG487" s="145">
        <f>IF(N487="zákl. přenesená",J487,0)</f>
        <v>0</v>
      </c>
      <c r="BH487" s="145">
        <f>IF(N487="sníž. přenesená",J487,0)</f>
        <v>0</v>
      </c>
      <c r="BI487" s="145">
        <f>IF(N487="nulová",J487,0)</f>
        <v>0</v>
      </c>
      <c r="BJ487" s="19" t="s">
        <v>77</v>
      </c>
      <c r="BK487" s="145">
        <f>ROUND(I487*H487,2)</f>
        <v>0</v>
      </c>
      <c r="BL487" s="19" t="s">
        <v>316</v>
      </c>
      <c r="BM487" s="144" t="s">
        <v>6099</v>
      </c>
    </row>
    <row r="488" spans="2:65" s="12" customFormat="1">
      <c r="B488" s="152"/>
      <c r="D488" s="150" t="s">
        <v>226</v>
      </c>
      <c r="E488" s="153" t="s">
        <v>19</v>
      </c>
      <c r="F488" s="154" t="s">
        <v>6100</v>
      </c>
      <c r="H488" s="155">
        <v>1</v>
      </c>
      <c r="I488" s="156"/>
      <c r="L488" s="152"/>
      <c r="M488" s="157"/>
      <c r="T488" s="158"/>
      <c r="AT488" s="153" t="s">
        <v>226</v>
      </c>
      <c r="AU488" s="153" t="s">
        <v>79</v>
      </c>
      <c r="AV488" s="12" t="s">
        <v>79</v>
      </c>
      <c r="AW488" s="12" t="s">
        <v>31</v>
      </c>
      <c r="AX488" s="12" t="s">
        <v>77</v>
      </c>
      <c r="AY488" s="153" t="s">
        <v>212</v>
      </c>
    </row>
    <row r="489" spans="2:65" s="1" customFormat="1" ht="16.5" customHeight="1">
      <c r="B489" s="34"/>
      <c r="C489" s="133" t="s">
        <v>2121</v>
      </c>
      <c r="D489" s="133" t="s">
        <v>215</v>
      </c>
      <c r="E489" s="134" t="s">
        <v>6101</v>
      </c>
      <c r="F489" s="135" t="s">
        <v>6102</v>
      </c>
      <c r="G489" s="136" t="s">
        <v>624</v>
      </c>
      <c r="H489" s="137">
        <v>1</v>
      </c>
      <c r="I489" s="138"/>
      <c r="J489" s="139">
        <f>ROUND(I489*H489,2)</f>
        <v>0</v>
      </c>
      <c r="K489" s="135" t="s">
        <v>5488</v>
      </c>
      <c r="L489" s="34"/>
      <c r="M489" s="140" t="s">
        <v>19</v>
      </c>
      <c r="N489" s="141" t="s">
        <v>40</v>
      </c>
      <c r="P489" s="142">
        <f>O489*H489</f>
        <v>0</v>
      </c>
      <c r="Q489" s="142">
        <v>0</v>
      </c>
      <c r="R489" s="142">
        <f>Q489*H489</f>
        <v>0</v>
      </c>
      <c r="S489" s="142">
        <v>0</v>
      </c>
      <c r="T489" s="143">
        <f>S489*H489</f>
        <v>0</v>
      </c>
      <c r="AR489" s="144" t="s">
        <v>316</v>
      </c>
      <c r="AT489" s="144" t="s">
        <v>215</v>
      </c>
      <c r="AU489" s="144" t="s">
        <v>79</v>
      </c>
      <c r="AY489" s="19" t="s">
        <v>212</v>
      </c>
      <c r="BE489" s="145">
        <f>IF(N489="základní",J489,0)</f>
        <v>0</v>
      </c>
      <c r="BF489" s="145">
        <f>IF(N489="snížená",J489,0)</f>
        <v>0</v>
      </c>
      <c r="BG489" s="145">
        <f>IF(N489="zákl. přenesená",J489,0)</f>
        <v>0</v>
      </c>
      <c r="BH489" s="145">
        <f>IF(N489="sníž. přenesená",J489,0)</f>
        <v>0</v>
      </c>
      <c r="BI489" s="145">
        <f>IF(N489="nulová",J489,0)</f>
        <v>0</v>
      </c>
      <c r="BJ489" s="19" t="s">
        <v>77</v>
      </c>
      <c r="BK489" s="145">
        <f>ROUND(I489*H489,2)</f>
        <v>0</v>
      </c>
      <c r="BL489" s="19" t="s">
        <v>316</v>
      </c>
      <c r="BM489" s="144" t="s">
        <v>6103</v>
      </c>
    </row>
    <row r="490" spans="2:65" s="12" customFormat="1">
      <c r="B490" s="152"/>
      <c r="D490" s="150" t="s">
        <v>226</v>
      </c>
      <c r="E490" s="153" t="s">
        <v>19</v>
      </c>
      <c r="F490" s="154" t="s">
        <v>6100</v>
      </c>
      <c r="H490" s="155">
        <v>1</v>
      </c>
      <c r="I490" s="156"/>
      <c r="L490" s="152"/>
      <c r="M490" s="157"/>
      <c r="T490" s="158"/>
      <c r="AT490" s="153" t="s">
        <v>226</v>
      </c>
      <c r="AU490" s="153" t="s">
        <v>79</v>
      </c>
      <c r="AV490" s="12" t="s">
        <v>79</v>
      </c>
      <c r="AW490" s="12" t="s">
        <v>31</v>
      </c>
      <c r="AX490" s="12" t="s">
        <v>77</v>
      </c>
      <c r="AY490" s="153" t="s">
        <v>212</v>
      </c>
    </row>
    <row r="491" spans="2:65" s="1" customFormat="1" ht="21.75" customHeight="1">
      <c r="B491" s="34"/>
      <c r="C491" s="133" t="s">
        <v>2129</v>
      </c>
      <c r="D491" s="133" t="s">
        <v>215</v>
      </c>
      <c r="E491" s="134" t="s">
        <v>6104</v>
      </c>
      <c r="F491" s="135" t="s">
        <v>6105</v>
      </c>
      <c r="G491" s="136" t="s">
        <v>624</v>
      </c>
      <c r="H491" s="137">
        <v>1</v>
      </c>
      <c r="I491" s="138"/>
      <c r="J491" s="139">
        <f>ROUND(I491*H491,2)</f>
        <v>0</v>
      </c>
      <c r="K491" s="135" t="s">
        <v>5488</v>
      </c>
      <c r="L491" s="34"/>
      <c r="M491" s="140" t="s">
        <v>19</v>
      </c>
      <c r="N491" s="141" t="s">
        <v>40</v>
      </c>
      <c r="P491" s="142">
        <f>O491*H491</f>
        <v>0</v>
      </c>
      <c r="Q491" s="142">
        <v>0</v>
      </c>
      <c r="R491" s="142">
        <f>Q491*H491</f>
        <v>0</v>
      </c>
      <c r="S491" s="142">
        <v>0</v>
      </c>
      <c r="T491" s="143">
        <f>S491*H491</f>
        <v>0</v>
      </c>
      <c r="AR491" s="144" t="s">
        <v>316</v>
      </c>
      <c r="AT491" s="144" t="s">
        <v>215</v>
      </c>
      <c r="AU491" s="144" t="s">
        <v>79</v>
      </c>
      <c r="AY491" s="19" t="s">
        <v>212</v>
      </c>
      <c r="BE491" s="145">
        <f>IF(N491="základní",J491,0)</f>
        <v>0</v>
      </c>
      <c r="BF491" s="145">
        <f>IF(N491="snížená",J491,0)</f>
        <v>0</v>
      </c>
      <c r="BG491" s="145">
        <f>IF(N491="zákl. přenesená",J491,0)</f>
        <v>0</v>
      </c>
      <c r="BH491" s="145">
        <f>IF(N491="sníž. přenesená",J491,0)</f>
        <v>0</v>
      </c>
      <c r="BI491" s="145">
        <f>IF(N491="nulová",J491,0)</f>
        <v>0</v>
      </c>
      <c r="BJ491" s="19" t="s">
        <v>77</v>
      </c>
      <c r="BK491" s="145">
        <f>ROUND(I491*H491,2)</f>
        <v>0</v>
      </c>
      <c r="BL491" s="19" t="s">
        <v>316</v>
      </c>
      <c r="BM491" s="144" t="s">
        <v>6106</v>
      </c>
    </row>
    <row r="492" spans="2:65" s="12" customFormat="1">
      <c r="B492" s="152"/>
      <c r="D492" s="150" t="s">
        <v>226</v>
      </c>
      <c r="E492" s="153" t="s">
        <v>19</v>
      </c>
      <c r="F492" s="154" t="s">
        <v>6100</v>
      </c>
      <c r="H492" s="155">
        <v>1</v>
      </c>
      <c r="I492" s="156"/>
      <c r="L492" s="152"/>
      <c r="M492" s="157"/>
      <c r="T492" s="158"/>
      <c r="AT492" s="153" t="s">
        <v>226</v>
      </c>
      <c r="AU492" s="153" t="s">
        <v>79</v>
      </c>
      <c r="AV492" s="12" t="s">
        <v>79</v>
      </c>
      <c r="AW492" s="12" t="s">
        <v>31</v>
      </c>
      <c r="AX492" s="12" t="s">
        <v>77</v>
      </c>
      <c r="AY492" s="153" t="s">
        <v>212</v>
      </c>
    </row>
    <row r="493" spans="2:65" s="1" customFormat="1" ht="16.5" customHeight="1">
      <c r="B493" s="34"/>
      <c r="C493" s="133" t="s">
        <v>2135</v>
      </c>
      <c r="D493" s="133" t="s">
        <v>215</v>
      </c>
      <c r="E493" s="134" t="s">
        <v>6107</v>
      </c>
      <c r="F493" s="135" t="s">
        <v>6108</v>
      </c>
      <c r="G493" s="136" t="s">
        <v>624</v>
      </c>
      <c r="H493" s="137">
        <v>1</v>
      </c>
      <c r="I493" s="138"/>
      <c r="J493" s="139">
        <f>ROUND(I493*H493,2)</f>
        <v>0</v>
      </c>
      <c r="K493" s="135" t="s">
        <v>5488</v>
      </c>
      <c r="L493" s="34"/>
      <c r="M493" s="140" t="s">
        <v>19</v>
      </c>
      <c r="N493" s="141" t="s">
        <v>40</v>
      </c>
      <c r="P493" s="142">
        <f>O493*H493</f>
        <v>0</v>
      </c>
      <c r="Q493" s="142">
        <v>0</v>
      </c>
      <c r="R493" s="142">
        <f>Q493*H493</f>
        <v>0</v>
      </c>
      <c r="S493" s="142">
        <v>0</v>
      </c>
      <c r="T493" s="143">
        <f>S493*H493</f>
        <v>0</v>
      </c>
      <c r="AR493" s="144" t="s">
        <v>316</v>
      </c>
      <c r="AT493" s="144" t="s">
        <v>215</v>
      </c>
      <c r="AU493" s="144" t="s">
        <v>79</v>
      </c>
      <c r="AY493" s="19" t="s">
        <v>212</v>
      </c>
      <c r="BE493" s="145">
        <f>IF(N493="základní",J493,0)</f>
        <v>0</v>
      </c>
      <c r="BF493" s="145">
        <f>IF(N493="snížená",J493,0)</f>
        <v>0</v>
      </c>
      <c r="BG493" s="145">
        <f>IF(N493="zákl. přenesená",J493,0)</f>
        <v>0</v>
      </c>
      <c r="BH493" s="145">
        <f>IF(N493="sníž. přenesená",J493,0)</f>
        <v>0</v>
      </c>
      <c r="BI493" s="145">
        <f>IF(N493="nulová",J493,0)</f>
        <v>0</v>
      </c>
      <c r="BJ493" s="19" t="s">
        <v>77</v>
      </c>
      <c r="BK493" s="145">
        <f>ROUND(I493*H493,2)</f>
        <v>0</v>
      </c>
      <c r="BL493" s="19" t="s">
        <v>316</v>
      </c>
      <c r="BM493" s="144" t="s">
        <v>6109</v>
      </c>
    </row>
    <row r="494" spans="2:65" s="12" customFormat="1">
      <c r="B494" s="152"/>
      <c r="D494" s="150" t="s">
        <v>226</v>
      </c>
      <c r="E494" s="153" t="s">
        <v>19</v>
      </c>
      <c r="F494" s="154" t="s">
        <v>5490</v>
      </c>
      <c r="H494" s="155">
        <v>1</v>
      </c>
      <c r="I494" s="156"/>
      <c r="L494" s="152"/>
      <c r="M494" s="157"/>
      <c r="T494" s="158"/>
      <c r="AT494" s="153" t="s">
        <v>226</v>
      </c>
      <c r="AU494" s="153" t="s">
        <v>79</v>
      </c>
      <c r="AV494" s="12" t="s">
        <v>79</v>
      </c>
      <c r="AW494" s="12" t="s">
        <v>31</v>
      </c>
      <c r="AX494" s="12" t="s">
        <v>77</v>
      </c>
      <c r="AY494" s="153" t="s">
        <v>212</v>
      </c>
    </row>
    <row r="495" spans="2:65" s="1" customFormat="1" ht="16.5" customHeight="1">
      <c r="B495" s="34"/>
      <c r="C495" s="133" t="s">
        <v>2142</v>
      </c>
      <c r="D495" s="133" t="s">
        <v>215</v>
      </c>
      <c r="E495" s="134" t="s">
        <v>6110</v>
      </c>
      <c r="F495" s="135" t="s">
        <v>6111</v>
      </c>
      <c r="G495" s="136" t="s">
        <v>624</v>
      </c>
      <c r="H495" s="137">
        <v>1</v>
      </c>
      <c r="I495" s="138"/>
      <c r="J495" s="139">
        <f>ROUND(I495*H495,2)</f>
        <v>0</v>
      </c>
      <c r="K495" s="135" t="s">
        <v>5488</v>
      </c>
      <c r="L495" s="34"/>
      <c r="M495" s="140" t="s">
        <v>19</v>
      </c>
      <c r="N495" s="141" t="s">
        <v>40</v>
      </c>
      <c r="P495" s="142">
        <f>O495*H495</f>
        <v>0</v>
      </c>
      <c r="Q495" s="142">
        <v>0</v>
      </c>
      <c r="R495" s="142">
        <f>Q495*H495</f>
        <v>0</v>
      </c>
      <c r="S495" s="142">
        <v>0</v>
      </c>
      <c r="T495" s="143">
        <f>S495*H495</f>
        <v>0</v>
      </c>
      <c r="AR495" s="144" t="s">
        <v>316</v>
      </c>
      <c r="AT495" s="144" t="s">
        <v>215</v>
      </c>
      <c r="AU495" s="144" t="s">
        <v>79</v>
      </c>
      <c r="AY495" s="19" t="s">
        <v>212</v>
      </c>
      <c r="BE495" s="145">
        <f>IF(N495="základní",J495,0)</f>
        <v>0</v>
      </c>
      <c r="BF495" s="145">
        <f>IF(N495="snížená",J495,0)</f>
        <v>0</v>
      </c>
      <c r="BG495" s="145">
        <f>IF(N495="zákl. přenesená",J495,0)</f>
        <v>0</v>
      </c>
      <c r="BH495" s="145">
        <f>IF(N495="sníž. přenesená",J495,0)</f>
        <v>0</v>
      </c>
      <c r="BI495" s="145">
        <f>IF(N495="nulová",J495,0)</f>
        <v>0</v>
      </c>
      <c r="BJ495" s="19" t="s">
        <v>77</v>
      </c>
      <c r="BK495" s="145">
        <f>ROUND(I495*H495,2)</f>
        <v>0</v>
      </c>
      <c r="BL495" s="19" t="s">
        <v>316</v>
      </c>
      <c r="BM495" s="144" t="s">
        <v>6112</v>
      </c>
    </row>
    <row r="496" spans="2:65" s="12" customFormat="1">
      <c r="B496" s="152"/>
      <c r="D496" s="150" t="s">
        <v>226</v>
      </c>
      <c r="E496" s="153" t="s">
        <v>19</v>
      </c>
      <c r="F496" s="154" t="s">
        <v>5581</v>
      </c>
      <c r="H496" s="155">
        <v>1</v>
      </c>
      <c r="I496" s="156"/>
      <c r="L496" s="152"/>
      <c r="M496" s="157"/>
      <c r="T496" s="158"/>
      <c r="AT496" s="153" t="s">
        <v>226</v>
      </c>
      <c r="AU496" s="153" t="s">
        <v>79</v>
      </c>
      <c r="AV496" s="12" t="s">
        <v>79</v>
      </c>
      <c r="AW496" s="12" t="s">
        <v>31</v>
      </c>
      <c r="AX496" s="12" t="s">
        <v>77</v>
      </c>
      <c r="AY496" s="153" t="s">
        <v>212</v>
      </c>
    </row>
    <row r="497" spans="2:65" s="1" customFormat="1" ht="16.5" customHeight="1">
      <c r="B497" s="34"/>
      <c r="C497" s="133" t="s">
        <v>2148</v>
      </c>
      <c r="D497" s="133" t="s">
        <v>215</v>
      </c>
      <c r="E497" s="134" t="s">
        <v>6113</v>
      </c>
      <c r="F497" s="135" t="s">
        <v>6114</v>
      </c>
      <c r="G497" s="136" t="s">
        <v>624</v>
      </c>
      <c r="H497" s="137">
        <v>1</v>
      </c>
      <c r="I497" s="138"/>
      <c r="J497" s="139">
        <f>ROUND(I497*H497,2)</f>
        <v>0</v>
      </c>
      <c r="K497" s="135" t="s">
        <v>5488</v>
      </c>
      <c r="L497" s="34"/>
      <c r="M497" s="140" t="s">
        <v>19</v>
      </c>
      <c r="N497" s="141" t="s">
        <v>40</v>
      </c>
      <c r="P497" s="142">
        <f>O497*H497</f>
        <v>0</v>
      </c>
      <c r="Q497" s="142">
        <v>0</v>
      </c>
      <c r="R497" s="142">
        <f>Q497*H497</f>
        <v>0</v>
      </c>
      <c r="S497" s="142">
        <v>0</v>
      </c>
      <c r="T497" s="143">
        <f>S497*H497</f>
        <v>0</v>
      </c>
      <c r="AR497" s="144" t="s">
        <v>316</v>
      </c>
      <c r="AT497" s="144" t="s">
        <v>215</v>
      </c>
      <c r="AU497" s="144" t="s">
        <v>79</v>
      </c>
      <c r="AY497" s="19" t="s">
        <v>212</v>
      </c>
      <c r="BE497" s="145">
        <f>IF(N497="základní",J497,0)</f>
        <v>0</v>
      </c>
      <c r="BF497" s="145">
        <f>IF(N497="snížená",J497,0)</f>
        <v>0</v>
      </c>
      <c r="BG497" s="145">
        <f>IF(N497="zákl. přenesená",J497,0)</f>
        <v>0</v>
      </c>
      <c r="BH497" s="145">
        <f>IF(N497="sníž. přenesená",J497,0)</f>
        <v>0</v>
      </c>
      <c r="BI497" s="145">
        <f>IF(N497="nulová",J497,0)</f>
        <v>0</v>
      </c>
      <c r="BJ497" s="19" t="s">
        <v>77</v>
      </c>
      <c r="BK497" s="145">
        <f>ROUND(I497*H497,2)</f>
        <v>0</v>
      </c>
      <c r="BL497" s="19" t="s">
        <v>316</v>
      </c>
      <c r="BM497" s="144" t="s">
        <v>6115</v>
      </c>
    </row>
    <row r="498" spans="2:65" s="12" customFormat="1">
      <c r="B498" s="152"/>
      <c r="D498" s="150" t="s">
        <v>226</v>
      </c>
      <c r="E498" s="153" t="s">
        <v>19</v>
      </c>
      <c r="F498" s="154" t="s">
        <v>5754</v>
      </c>
      <c r="H498" s="155">
        <v>1</v>
      </c>
      <c r="I498" s="156"/>
      <c r="L498" s="152"/>
      <c r="M498" s="157"/>
      <c r="T498" s="158"/>
      <c r="AT498" s="153" t="s">
        <v>226</v>
      </c>
      <c r="AU498" s="153" t="s">
        <v>79</v>
      </c>
      <c r="AV498" s="12" t="s">
        <v>79</v>
      </c>
      <c r="AW498" s="12" t="s">
        <v>31</v>
      </c>
      <c r="AX498" s="12" t="s">
        <v>77</v>
      </c>
      <c r="AY498" s="153" t="s">
        <v>212</v>
      </c>
    </row>
    <row r="499" spans="2:65" s="1" customFormat="1" ht="16.5" customHeight="1">
      <c r="B499" s="34"/>
      <c r="C499" s="133" t="s">
        <v>2155</v>
      </c>
      <c r="D499" s="133" t="s">
        <v>215</v>
      </c>
      <c r="E499" s="134" t="s">
        <v>6116</v>
      </c>
      <c r="F499" s="135" t="s">
        <v>6117</v>
      </c>
      <c r="G499" s="136" t="s">
        <v>624</v>
      </c>
      <c r="H499" s="137">
        <v>1</v>
      </c>
      <c r="I499" s="138"/>
      <c r="J499" s="139">
        <f>ROUND(I499*H499,2)</f>
        <v>0</v>
      </c>
      <c r="K499" s="135" t="s">
        <v>5488</v>
      </c>
      <c r="L499" s="34"/>
      <c r="M499" s="140" t="s">
        <v>19</v>
      </c>
      <c r="N499" s="141" t="s">
        <v>40</v>
      </c>
      <c r="P499" s="142">
        <f>O499*H499</f>
        <v>0</v>
      </c>
      <c r="Q499" s="142">
        <v>0</v>
      </c>
      <c r="R499" s="142">
        <f>Q499*H499</f>
        <v>0</v>
      </c>
      <c r="S499" s="142">
        <v>0</v>
      </c>
      <c r="T499" s="143">
        <f>S499*H499</f>
        <v>0</v>
      </c>
      <c r="AR499" s="144" t="s">
        <v>316</v>
      </c>
      <c r="AT499" s="144" t="s">
        <v>215</v>
      </c>
      <c r="AU499" s="144" t="s">
        <v>79</v>
      </c>
      <c r="AY499" s="19" t="s">
        <v>212</v>
      </c>
      <c r="BE499" s="145">
        <f>IF(N499="základní",J499,0)</f>
        <v>0</v>
      </c>
      <c r="BF499" s="145">
        <f>IF(N499="snížená",J499,0)</f>
        <v>0</v>
      </c>
      <c r="BG499" s="145">
        <f>IF(N499="zákl. přenesená",J499,0)</f>
        <v>0</v>
      </c>
      <c r="BH499" s="145">
        <f>IF(N499="sníž. přenesená",J499,0)</f>
        <v>0</v>
      </c>
      <c r="BI499" s="145">
        <f>IF(N499="nulová",J499,0)</f>
        <v>0</v>
      </c>
      <c r="BJ499" s="19" t="s">
        <v>77</v>
      </c>
      <c r="BK499" s="145">
        <f>ROUND(I499*H499,2)</f>
        <v>0</v>
      </c>
      <c r="BL499" s="19" t="s">
        <v>316</v>
      </c>
      <c r="BM499" s="144" t="s">
        <v>6118</v>
      </c>
    </row>
    <row r="500" spans="2:65" s="12" customFormat="1">
      <c r="B500" s="152"/>
      <c r="D500" s="150" t="s">
        <v>226</v>
      </c>
      <c r="E500" s="153" t="s">
        <v>19</v>
      </c>
      <c r="F500" s="154" t="s">
        <v>5836</v>
      </c>
      <c r="H500" s="155">
        <v>1</v>
      </c>
      <c r="I500" s="156"/>
      <c r="L500" s="152"/>
      <c r="M500" s="157"/>
      <c r="T500" s="158"/>
      <c r="AT500" s="153" t="s">
        <v>226</v>
      </c>
      <c r="AU500" s="153" t="s">
        <v>79</v>
      </c>
      <c r="AV500" s="12" t="s">
        <v>79</v>
      </c>
      <c r="AW500" s="12" t="s">
        <v>31</v>
      </c>
      <c r="AX500" s="12" t="s">
        <v>77</v>
      </c>
      <c r="AY500" s="153" t="s">
        <v>212</v>
      </c>
    </row>
    <row r="501" spans="2:65" s="1" customFormat="1" ht="16.5" customHeight="1">
      <c r="B501" s="34"/>
      <c r="C501" s="133" t="s">
        <v>2162</v>
      </c>
      <c r="D501" s="133" t="s">
        <v>215</v>
      </c>
      <c r="E501" s="134" t="s">
        <v>6119</v>
      </c>
      <c r="F501" s="135" t="s">
        <v>6120</v>
      </c>
      <c r="G501" s="136" t="s">
        <v>624</v>
      </c>
      <c r="H501" s="137">
        <v>1</v>
      </c>
      <c r="I501" s="138"/>
      <c r="J501" s="139">
        <f>ROUND(I501*H501,2)</f>
        <v>0</v>
      </c>
      <c r="K501" s="135" t="s">
        <v>5488</v>
      </c>
      <c r="L501" s="34"/>
      <c r="M501" s="140" t="s">
        <v>19</v>
      </c>
      <c r="N501" s="141" t="s">
        <v>40</v>
      </c>
      <c r="P501" s="142">
        <f>O501*H501</f>
        <v>0</v>
      </c>
      <c r="Q501" s="142">
        <v>0</v>
      </c>
      <c r="R501" s="142">
        <f>Q501*H501</f>
        <v>0</v>
      </c>
      <c r="S501" s="142">
        <v>0</v>
      </c>
      <c r="T501" s="143">
        <f>S501*H501</f>
        <v>0</v>
      </c>
      <c r="AR501" s="144" t="s">
        <v>316</v>
      </c>
      <c r="AT501" s="144" t="s">
        <v>215</v>
      </c>
      <c r="AU501" s="144" t="s">
        <v>79</v>
      </c>
      <c r="AY501" s="19" t="s">
        <v>212</v>
      </c>
      <c r="BE501" s="145">
        <f>IF(N501="základní",J501,0)</f>
        <v>0</v>
      </c>
      <c r="BF501" s="145">
        <f>IF(N501="snížená",J501,0)</f>
        <v>0</v>
      </c>
      <c r="BG501" s="145">
        <f>IF(N501="zákl. přenesená",J501,0)</f>
        <v>0</v>
      </c>
      <c r="BH501" s="145">
        <f>IF(N501="sníž. přenesená",J501,0)</f>
        <v>0</v>
      </c>
      <c r="BI501" s="145">
        <f>IF(N501="nulová",J501,0)</f>
        <v>0</v>
      </c>
      <c r="BJ501" s="19" t="s">
        <v>77</v>
      </c>
      <c r="BK501" s="145">
        <f>ROUND(I501*H501,2)</f>
        <v>0</v>
      </c>
      <c r="BL501" s="19" t="s">
        <v>316</v>
      </c>
      <c r="BM501" s="144" t="s">
        <v>6121</v>
      </c>
    </row>
    <row r="502" spans="2:65" s="12" customFormat="1">
      <c r="B502" s="152"/>
      <c r="D502" s="150" t="s">
        <v>226</v>
      </c>
      <c r="E502" s="153" t="s">
        <v>19</v>
      </c>
      <c r="F502" s="154" t="s">
        <v>5836</v>
      </c>
      <c r="H502" s="155">
        <v>1</v>
      </c>
      <c r="I502" s="156"/>
      <c r="L502" s="152"/>
      <c r="M502" s="157"/>
      <c r="T502" s="158"/>
      <c r="AT502" s="153" t="s">
        <v>226</v>
      </c>
      <c r="AU502" s="153" t="s">
        <v>79</v>
      </c>
      <c r="AV502" s="12" t="s">
        <v>79</v>
      </c>
      <c r="AW502" s="12" t="s">
        <v>31</v>
      </c>
      <c r="AX502" s="12" t="s">
        <v>77</v>
      </c>
      <c r="AY502" s="153" t="s">
        <v>212</v>
      </c>
    </row>
    <row r="503" spans="2:65" s="1" customFormat="1" ht="16.5" customHeight="1">
      <c r="B503" s="34"/>
      <c r="C503" s="133" t="s">
        <v>2170</v>
      </c>
      <c r="D503" s="133" t="s">
        <v>215</v>
      </c>
      <c r="E503" s="134" t="s">
        <v>6122</v>
      </c>
      <c r="F503" s="135" t="s">
        <v>6123</v>
      </c>
      <c r="G503" s="136" t="s">
        <v>624</v>
      </c>
      <c r="H503" s="137">
        <v>1</v>
      </c>
      <c r="I503" s="138"/>
      <c r="J503" s="139">
        <f>ROUND(I503*H503,2)</f>
        <v>0</v>
      </c>
      <c r="K503" s="135" t="s">
        <v>5488</v>
      </c>
      <c r="L503" s="34"/>
      <c r="M503" s="140" t="s">
        <v>19</v>
      </c>
      <c r="N503" s="141" t="s">
        <v>40</v>
      </c>
      <c r="P503" s="142">
        <f>O503*H503</f>
        <v>0</v>
      </c>
      <c r="Q503" s="142">
        <v>0</v>
      </c>
      <c r="R503" s="142">
        <f>Q503*H503</f>
        <v>0</v>
      </c>
      <c r="S503" s="142">
        <v>0</v>
      </c>
      <c r="T503" s="143">
        <f>S503*H503</f>
        <v>0</v>
      </c>
      <c r="AR503" s="144" t="s">
        <v>316</v>
      </c>
      <c r="AT503" s="144" t="s">
        <v>215</v>
      </c>
      <c r="AU503" s="144" t="s">
        <v>79</v>
      </c>
      <c r="AY503" s="19" t="s">
        <v>212</v>
      </c>
      <c r="BE503" s="145">
        <f>IF(N503="základní",J503,0)</f>
        <v>0</v>
      </c>
      <c r="BF503" s="145">
        <f>IF(N503="snížená",J503,0)</f>
        <v>0</v>
      </c>
      <c r="BG503" s="145">
        <f>IF(N503="zákl. přenesená",J503,0)</f>
        <v>0</v>
      </c>
      <c r="BH503" s="145">
        <f>IF(N503="sníž. přenesená",J503,0)</f>
        <v>0</v>
      </c>
      <c r="BI503" s="145">
        <f>IF(N503="nulová",J503,0)</f>
        <v>0</v>
      </c>
      <c r="BJ503" s="19" t="s">
        <v>77</v>
      </c>
      <c r="BK503" s="145">
        <f>ROUND(I503*H503,2)</f>
        <v>0</v>
      </c>
      <c r="BL503" s="19" t="s">
        <v>316</v>
      </c>
      <c r="BM503" s="144" t="s">
        <v>6124</v>
      </c>
    </row>
    <row r="504" spans="2:65" s="12" customFormat="1">
      <c r="B504" s="152"/>
      <c r="D504" s="150" t="s">
        <v>226</v>
      </c>
      <c r="E504" s="153" t="s">
        <v>19</v>
      </c>
      <c r="F504" s="154" t="s">
        <v>5921</v>
      </c>
      <c r="H504" s="155">
        <v>1</v>
      </c>
      <c r="I504" s="156"/>
      <c r="L504" s="152"/>
      <c r="M504" s="157"/>
      <c r="T504" s="158"/>
      <c r="AT504" s="153" t="s">
        <v>226</v>
      </c>
      <c r="AU504" s="153" t="s">
        <v>79</v>
      </c>
      <c r="AV504" s="12" t="s">
        <v>79</v>
      </c>
      <c r="AW504" s="12" t="s">
        <v>31</v>
      </c>
      <c r="AX504" s="12" t="s">
        <v>77</v>
      </c>
      <c r="AY504" s="153" t="s">
        <v>212</v>
      </c>
    </row>
    <row r="505" spans="2:65" s="1" customFormat="1" ht="16.5" customHeight="1">
      <c r="B505" s="34"/>
      <c r="C505" s="133" t="s">
        <v>2183</v>
      </c>
      <c r="D505" s="133" t="s">
        <v>215</v>
      </c>
      <c r="E505" s="134" t="s">
        <v>6125</v>
      </c>
      <c r="F505" s="135" t="s">
        <v>6126</v>
      </c>
      <c r="G505" s="136" t="s">
        <v>624</v>
      </c>
      <c r="H505" s="137">
        <v>1</v>
      </c>
      <c r="I505" s="138"/>
      <c r="J505" s="139">
        <f>ROUND(I505*H505,2)</f>
        <v>0</v>
      </c>
      <c r="K505" s="135" t="s">
        <v>5488</v>
      </c>
      <c r="L505" s="34"/>
      <c r="M505" s="140" t="s">
        <v>19</v>
      </c>
      <c r="N505" s="141" t="s">
        <v>40</v>
      </c>
      <c r="P505" s="142">
        <f>O505*H505</f>
        <v>0</v>
      </c>
      <c r="Q505" s="142">
        <v>0</v>
      </c>
      <c r="R505" s="142">
        <f>Q505*H505</f>
        <v>0</v>
      </c>
      <c r="S505" s="142">
        <v>0</v>
      </c>
      <c r="T505" s="143">
        <f>S505*H505</f>
        <v>0</v>
      </c>
      <c r="AR505" s="144" t="s">
        <v>316</v>
      </c>
      <c r="AT505" s="144" t="s">
        <v>215</v>
      </c>
      <c r="AU505" s="144" t="s">
        <v>79</v>
      </c>
      <c r="AY505" s="19" t="s">
        <v>212</v>
      </c>
      <c r="BE505" s="145">
        <f>IF(N505="základní",J505,0)</f>
        <v>0</v>
      </c>
      <c r="BF505" s="145">
        <f>IF(N505="snížená",J505,0)</f>
        <v>0</v>
      </c>
      <c r="BG505" s="145">
        <f>IF(N505="zákl. přenesená",J505,0)</f>
        <v>0</v>
      </c>
      <c r="BH505" s="145">
        <f>IF(N505="sníž. přenesená",J505,0)</f>
        <v>0</v>
      </c>
      <c r="BI505" s="145">
        <f>IF(N505="nulová",J505,0)</f>
        <v>0</v>
      </c>
      <c r="BJ505" s="19" t="s">
        <v>77</v>
      </c>
      <c r="BK505" s="145">
        <f>ROUND(I505*H505,2)</f>
        <v>0</v>
      </c>
      <c r="BL505" s="19" t="s">
        <v>316</v>
      </c>
      <c r="BM505" s="144" t="s">
        <v>6127</v>
      </c>
    </row>
    <row r="506" spans="2:65" s="12" customFormat="1">
      <c r="B506" s="152"/>
      <c r="D506" s="150" t="s">
        <v>226</v>
      </c>
      <c r="E506" s="153" t="s">
        <v>19</v>
      </c>
      <c r="F506" s="154" t="s">
        <v>6006</v>
      </c>
      <c r="H506" s="155">
        <v>1</v>
      </c>
      <c r="I506" s="156"/>
      <c r="L506" s="152"/>
      <c r="M506" s="157"/>
      <c r="T506" s="158"/>
      <c r="AT506" s="153" t="s">
        <v>226</v>
      </c>
      <c r="AU506" s="153" t="s">
        <v>79</v>
      </c>
      <c r="AV506" s="12" t="s">
        <v>79</v>
      </c>
      <c r="AW506" s="12" t="s">
        <v>31</v>
      </c>
      <c r="AX506" s="12" t="s">
        <v>77</v>
      </c>
      <c r="AY506" s="153" t="s">
        <v>212</v>
      </c>
    </row>
    <row r="507" spans="2:65" s="1" customFormat="1" ht="16.5" customHeight="1">
      <c r="B507" s="34"/>
      <c r="C507" s="133" t="s">
        <v>2190</v>
      </c>
      <c r="D507" s="133" t="s">
        <v>215</v>
      </c>
      <c r="E507" s="134" t="s">
        <v>6128</v>
      </c>
      <c r="F507" s="135" t="s">
        <v>6129</v>
      </c>
      <c r="G507" s="136" t="s">
        <v>218</v>
      </c>
      <c r="H507" s="137">
        <v>1</v>
      </c>
      <c r="I507" s="138"/>
      <c r="J507" s="139">
        <f>ROUND(I507*H507,2)</f>
        <v>0</v>
      </c>
      <c r="K507" s="135" t="s">
        <v>5488</v>
      </c>
      <c r="L507" s="34"/>
      <c r="M507" s="140" t="s">
        <v>19</v>
      </c>
      <c r="N507" s="141" t="s">
        <v>40</v>
      </c>
      <c r="P507" s="142">
        <f>O507*H507</f>
        <v>0</v>
      </c>
      <c r="Q507" s="142">
        <v>0</v>
      </c>
      <c r="R507" s="142">
        <f>Q507*H507</f>
        <v>0</v>
      </c>
      <c r="S507" s="142">
        <v>0</v>
      </c>
      <c r="T507" s="143">
        <f>S507*H507</f>
        <v>0</v>
      </c>
      <c r="AR507" s="144" t="s">
        <v>316</v>
      </c>
      <c r="AT507" s="144" t="s">
        <v>215</v>
      </c>
      <c r="AU507" s="144" t="s">
        <v>79</v>
      </c>
      <c r="AY507" s="19" t="s">
        <v>212</v>
      </c>
      <c r="BE507" s="145">
        <f>IF(N507="základní",J507,0)</f>
        <v>0</v>
      </c>
      <c r="BF507" s="145">
        <f>IF(N507="snížená",J507,0)</f>
        <v>0</v>
      </c>
      <c r="BG507" s="145">
        <f>IF(N507="zákl. přenesená",J507,0)</f>
        <v>0</v>
      </c>
      <c r="BH507" s="145">
        <f>IF(N507="sníž. přenesená",J507,0)</f>
        <v>0</v>
      </c>
      <c r="BI507" s="145">
        <f>IF(N507="nulová",J507,0)</f>
        <v>0</v>
      </c>
      <c r="BJ507" s="19" t="s">
        <v>77</v>
      </c>
      <c r="BK507" s="145">
        <f>ROUND(I507*H507,2)</f>
        <v>0</v>
      </c>
      <c r="BL507" s="19" t="s">
        <v>316</v>
      </c>
      <c r="BM507" s="144" t="s">
        <v>6130</v>
      </c>
    </row>
    <row r="508" spans="2:65" s="1" customFormat="1" ht="24.2" customHeight="1">
      <c r="B508" s="34"/>
      <c r="C508" s="133" t="s">
        <v>2198</v>
      </c>
      <c r="D508" s="133" t="s">
        <v>215</v>
      </c>
      <c r="E508" s="134" t="s">
        <v>6131</v>
      </c>
      <c r="F508" s="135" t="s">
        <v>6132</v>
      </c>
      <c r="G508" s="136" t="s">
        <v>4232</v>
      </c>
      <c r="H508" s="196"/>
      <c r="I508" s="138"/>
      <c r="J508" s="139">
        <f>ROUND(I508*H508,2)</f>
        <v>0</v>
      </c>
      <c r="K508" s="135" t="s">
        <v>219</v>
      </c>
      <c r="L508" s="34"/>
      <c r="M508" s="140" t="s">
        <v>19</v>
      </c>
      <c r="N508" s="141" t="s">
        <v>40</v>
      </c>
      <c r="P508" s="142">
        <f>O508*H508</f>
        <v>0</v>
      </c>
      <c r="Q508" s="142">
        <v>0</v>
      </c>
      <c r="R508" s="142">
        <f>Q508*H508</f>
        <v>0</v>
      </c>
      <c r="S508" s="142">
        <v>0</v>
      </c>
      <c r="T508" s="143">
        <f>S508*H508</f>
        <v>0</v>
      </c>
      <c r="AR508" s="144" t="s">
        <v>316</v>
      </c>
      <c r="AT508" s="144" t="s">
        <v>215</v>
      </c>
      <c r="AU508" s="144" t="s">
        <v>79</v>
      </c>
      <c r="AY508" s="19" t="s">
        <v>212</v>
      </c>
      <c r="BE508" s="145">
        <f>IF(N508="základní",J508,0)</f>
        <v>0</v>
      </c>
      <c r="BF508" s="145">
        <f>IF(N508="snížená",J508,0)</f>
        <v>0</v>
      </c>
      <c r="BG508" s="145">
        <f>IF(N508="zákl. přenesená",J508,0)</f>
        <v>0</v>
      </c>
      <c r="BH508" s="145">
        <f>IF(N508="sníž. přenesená",J508,0)</f>
        <v>0</v>
      </c>
      <c r="BI508" s="145">
        <f>IF(N508="nulová",J508,0)</f>
        <v>0</v>
      </c>
      <c r="BJ508" s="19" t="s">
        <v>77</v>
      </c>
      <c r="BK508" s="145">
        <f>ROUND(I508*H508,2)</f>
        <v>0</v>
      </c>
      <c r="BL508" s="19" t="s">
        <v>316</v>
      </c>
      <c r="BM508" s="144" t="s">
        <v>6133</v>
      </c>
    </row>
    <row r="509" spans="2:65" s="1" customFormat="1">
      <c r="B509" s="34"/>
      <c r="D509" s="146" t="s">
        <v>222</v>
      </c>
      <c r="F509" s="147" t="s">
        <v>6134</v>
      </c>
      <c r="I509" s="148"/>
      <c r="L509" s="34"/>
      <c r="M509" s="149"/>
      <c r="T509" s="55"/>
      <c r="AT509" s="19" t="s">
        <v>222</v>
      </c>
      <c r="AU509" s="19" t="s">
        <v>79</v>
      </c>
    </row>
    <row r="510" spans="2:65" s="11" customFormat="1" ht="22.9" customHeight="1">
      <c r="B510" s="121"/>
      <c r="D510" s="122" t="s">
        <v>68</v>
      </c>
      <c r="E510" s="131" t="s">
        <v>2168</v>
      </c>
      <c r="F510" s="131" t="s">
        <v>2169</v>
      </c>
      <c r="I510" s="124"/>
      <c r="J510" s="132">
        <f>BK510</f>
        <v>0</v>
      </c>
      <c r="L510" s="121"/>
      <c r="M510" s="126"/>
      <c r="P510" s="127">
        <f>SUM(P511:P630)</f>
        <v>0</v>
      </c>
      <c r="R510" s="127">
        <f>SUM(R511:R630)</f>
        <v>0</v>
      </c>
      <c r="T510" s="128">
        <f>SUM(T511:T630)</f>
        <v>0</v>
      </c>
      <c r="AR510" s="122" t="s">
        <v>79</v>
      </c>
      <c r="AT510" s="129" t="s">
        <v>68</v>
      </c>
      <c r="AU510" s="129" t="s">
        <v>77</v>
      </c>
      <c r="AY510" s="122" t="s">
        <v>212</v>
      </c>
      <c r="BK510" s="130">
        <f>SUM(BK511:BK630)</f>
        <v>0</v>
      </c>
    </row>
    <row r="511" spans="2:65" s="1" customFormat="1" ht="24.2" customHeight="1">
      <c r="B511" s="34"/>
      <c r="C511" s="133" t="s">
        <v>2205</v>
      </c>
      <c r="D511" s="133" t="s">
        <v>215</v>
      </c>
      <c r="E511" s="134" t="s">
        <v>6135</v>
      </c>
      <c r="F511" s="135" t="s">
        <v>6136</v>
      </c>
      <c r="G511" s="136" t="s">
        <v>536</v>
      </c>
      <c r="H511" s="137">
        <v>30.9</v>
      </c>
      <c r="I511" s="138"/>
      <c r="J511" s="139">
        <f>ROUND(I511*H511,2)</f>
        <v>0</v>
      </c>
      <c r="K511" s="135" t="s">
        <v>5488</v>
      </c>
      <c r="L511" s="34"/>
      <c r="M511" s="140" t="s">
        <v>19</v>
      </c>
      <c r="N511" s="141" t="s">
        <v>40</v>
      </c>
      <c r="P511" s="142">
        <f>O511*H511</f>
        <v>0</v>
      </c>
      <c r="Q511" s="142">
        <v>0</v>
      </c>
      <c r="R511" s="142">
        <f>Q511*H511</f>
        <v>0</v>
      </c>
      <c r="S511" s="142">
        <v>0</v>
      </c>
      <c r="T511" s="143">
        <f>S511*H511</f>
        <v>0</v>
      </c>
      <c r="AR511" s="144" t="s">
        <v>316</v>
      </c>
      <c r="AT511" s="144" t="s">
        <v>215</v>
      </c>
      <c r="AU511" s="144" t="s">
        <v>79</v>
      </c>
      <c r="AY511" s="19" t="s">
        <v>212</v>
      </c>
      <c r="BE511" s="145">
        <f>IF(N511="základní",J511,0)</f>
        <v>0</v>
      </c>
      <c r="BF511" s="145">
        <f>IF(N511="snížená",J511,0)</f>
        <v>0</v>
      </c>
      <c r="BG511" s="145">
        <f>IF(N511="zákl. přenesená",J511,0)</f>
        <v>0</v>
      </c>
      <c r="BH511" s="145">
        <f>IF(N511="sníž. přenesená",J511,0)</f>
        <v>0</v>
      </c>
      <c r="BI511" s="145">
        <f>IF(N511="nulová",J511,0)</f>
        <v>0</v>
      </c>
      <c r="BJ511" s="19" t="s">
        <v>77</v>
      </c>
      <c r="BK511" s="145">
        <f>ROUND(I511*H511,2)</f>
        <v>0</v>
      </c>
      <c r="BL511" s="19" t="s">
        <v>316</v>
      </c>
      <c r="BM511" s="144" t="s">
        <v>6137</v>
      </c>
    </row>
    <row r="512" spans="2:65" s="12" customFormat="1">
      <c r="B512" s="152"/>
      <c r="D512" s="150" t="s">
        <v>226</v>
      </c>
      <c r="E512" s="153" t="s">
        <v>19</v>
      </c>
      <c r="F512" s="154" t="s">
        <v>6138</v>
      </c>
      <c r="H512" s="155">
        <v>7.5</v>
      </c>
      <c r="I512" s="156"/>
      <c r="L512" s="152"/>
      <c r="M512" s="157"/>
      <c r="T512" s="158"/>
      <c r="AT512" s="153" t="s">
        <v>226</v>
      </c>
      <c r="AU512" s="153" t="s">
        <v>79</v>
      </c>
      <c r="AV512" s="12" t="s">
        <v>79</v>
      </c>
      <c r="AW512" s="12" t="s">
        <v>31</v>
      </c>
      <c r="AX512" s="12" t="s">
        <v>69</v>
      </c>
      <c r="AY512" s="153" t="s">
        <v>212</v>
      </c>
    </row>
    <row r="513" spans="2:65" s="12" customFormat="1">
      <c r="B513" s="152"/>
      <c r="D513" s="150" t="s">
        <v>226</v>
      </c>
      <c r="E513" s="153" t="s">
        <v>19</v>
      </c>
      <c r="F513" s="154" t="s">
        <v>6139</v>
      </c>
      <c r="H513" s="155">
        <v>8.6</v>
      </c>
      <c r="I513" s="156"/>
      <c r="L513" s="152"/>
      <c r="M513" s="157"/>
      <c r="T513" s="158"/>
      <c r="AT513" s="153" t="s">
        <v>226</v>
      </c>
      <c r="AU513" s="153" t="s">
        <v>79</v>
      </c>
      <c r="AV513" s="12" t="s">
        <v>79</v>
      </c>
      <c r="AW513" s="12" t="s">
        <v>31</v>
      </c>
      <c r="AX513" s="12" t="s">
        <v>69</v>
      </c>
      <c r="AY513" s="153" t="s">
        <v>212</v>
      </c>
    </row>
    <row r="514" spans="2:65" s="12" customFormat="1">
      <c r="B514" s="152"/>
      <c r="D514" s="150" t="s">
        <v>226</v>
      </c>
      <c r="E514" s="153" t="s">
        <v>19</v>
      </c>
      <c r="F514" s="154" t="s">
        <v>6140</v>
      </c>
      <c r="H514" s="155">
        <v>8.6</v>
      </c>
      <c r="I514" s="156"/>
      <c r="L514" s="152"/>
      <c r="M514" s="157"/>
      <c r="T514" s="158"/>
      <c r="AT514" s="153" t="s">
        <v>226</v>
      </c>
      <c r="AU514" s="153" t="s">
        <v>79</v>
      </c>
      <c r="AV514" s="12" t="s">
        <v>79</v>
      </c>
      <c r="AW514" s="12" t="s">
        <v>31</v>
      </c>
      <c r="AX514" s="12" t="s">
        <v>69</v>
      </c>
      <c r="AY514" s="153" t="s">
        <v>212</v>
      </c>
    </row>
    <row r="515" spans="2:65" s="12" customFormat="1">
      <c r="B515" s="152"/>
      <c r="D515" s="150" t="s">
        <v>226</v>
      </c>
      <c r="E515" s="153" t="s">
        <v>19</v>
      </c>
      <c r="F515" s="154" t="s">
        <v>6141</v>
      </c>
      <c r="H515" s="155">
        <v>6.2</v>
      </c>
      <c r="I515" s="156"/>
      <c r="L515" s="152"/>
      <c r="M515" s="157"/>
      <c r="T515" s="158"/>
      <c r="AT515" s="153" t="s">
        <v>226</v>
      </c>
      <c r="AU515" s="153" t="s">
        <v>79</v>
      </c>
      <c r="AV515" s="12" t="s">
        <v>79</v>
      </c>
      <c r="AW515" s="12" t="s">
        <v>31</v>
      </c>
      <c r="AX515" s="12" t="s">
        <v>69</v>
      </c>
      <c r="AY515" s="153" t="s">
        <v>212</v>
      </c>
    </row>
    <row r="516" spans="2:65" s="13" customFormat="1">
      <c r="B516" s="159"/>
      <c r="D516" s="150" t="s">
        <v>226</v>
      </c>
      <c r="E516" s="160" t="s">
        <v>19</v>
      </c>
      <c r="F516" s="161" t="s">
        <v>228</v>
      </c>
      <c r="H516" s="162">
        <v>30.9</v>
      </c>
      <c r="I516" s="163"/>
      <c r="L516" s="159"/>
      <c r="M516" s="164"/>
      <c r="T516" s="165"/>
      <c r="AT516" s="160" t="s">
        <v>226</v>
      </c>
      <c r="AU516" s="160" t="s">
        <v>79</v>
      </c>
      <c r="AV516" s="13" t="s">
        <v>229</v>
      </c>
      <c r="AW516" s="13" t="s">
        <v>31</v>
      </c>
      <c r="AX516" s="13" t="s">
        <v>77</v>
      </c>
      <c r="AY516" s="160" t="s">
        <v>212</v>
      </c>
    </row>
    <row r="517" spans="2:65" s="1" customFormat="1" ht="24.2" customHeight="1">
      <c r="B517" s="34"/>
      <c r="C517" s="133" t="s">
        <v>2218</v>
      </c>
      <c r="D517" s="133" t="s">
        <v>215</v>
      </c>
      <c r="E517" s="134" t="s">
        <v>6142</v>
      </c>
      <c r="F517" s="135" t="s">
        <v>6143</v>
      </c>
      <c r="G517" s="136" t="s">
        <v>624</v>
      </c>
      <c r="H517" s="137">
        <v>1</v>
      </c>
      <c r="I517" s="138"/>
      <c r="J517" s="139">
        <f>ROUND(I517*H517,2)</f>
        <v>0</v>
      </c>
      <c r="K517" s="135" t="s">
        <v>5488</v>
      </c>
      <c r="L517" s="34"/>
      <c r="M517" s="140" t="s">
        <v>19</v>
      </c>
      <c r="N517" s="141" t="s">
        <v>40</v>
      </c>
      <c r="P517" s="142">
        <f>O517*H517</f>
        <v>0</v>
      </c>
      <c r="Q517" s="142">
        <v>0</v>
      </c>
      <c r="R517" s="142">
        <f>Q517*H517</f>
        <v>0</v>
      </c>
      <c r="S517" s="142">
        <v>0</v>
      </c>
      <c r="T517" s="143">
        <f>S517*H517</f>
        <v>0</v>
      </c>
      <c r="AR517" s="144" t="s">
        <v>316</v>
      </c>
      <c r="AT517" s="144" t="s">
        <v>215</v>
      </c>
      <c r="AU517" s="144" t="s">
        <v>79</v>
      </c>
      <c r="AY517" s="19" t="s">
        <v>212</v>
      </c>
      <c r="BE517" s="145">
        <f>IF(N517="základní",J517,0)</f>
        <v>0</v>
      </c>
      <c r="BF517" s="145">
        <f>IF(N517="snížená",J517,0)</f>
        <v>0</v>
      </c>
      <c r="BG517" s="145">
        <f>IF(N517="zákl. přenesená",J517,0)</f>
        <v>0</v>
      </c>
      <c r="BH517" s="145">
        <f>IF(N517="sníž. přenesená",J517,0)</f>
        <v>0</v>
      </c>
      <c r="BI517" s="145">
        <f>IF(N517="nulová",J517,0)</f>
        <v>0</v>
      </c>
      <c r="BJ517" s="19" t="s">
        <v>77</v>
      </c>
      <c r="BK517" s="145">
        <f>ROUND(I517*H517,2)</f>
        <v>0</v>
      </c>
      <c r="BL517" s="19" t="s">
        <v>316</v>
      </c>
      <c r="BM517" s="144" t="s">
        <v>6144</v>
      </c>
    </row>
    <row r="518" spans="2:65" s="12" customFormat="1">
      <c r="B518" s="152"/>
      <c r="D518" s="150" t="s">
        <v>226</v>
      </c>
      <c r="E518" s="153" t="s">
        <v>19</v>
      </c>
      <c r="F518" s="154" t="s">
        <v>5581</v>
      </c>
      <c r="H518" s="155">
        <v>1</v>
      </c>
      <c r="I518" s="156"/>
      <c r="L518" s="152"/>
      <c r="M518" s="157"/>
      <c r="T518" s="158"/>
      <c r="AT518" s="153" t="s">
        <v>226</v>
      </c>
      <c r="AU518" s="153" t="s">
        <v>79</v>
      </c>
      <c r="AV518" s="12" t="s">
        <v>79</v>
      </c>
      <c r="AW518" s="12" t="s">
        <v>31</v>
      </c>
      <c r="AX518" s="12" t="s">
        <v>77</v>
      </c>
      <c r="AY518" s="153" t="s">
        <v>212</v>
      </c>
    </row>
    <row r="519" spans="2:65" s="1" customFormat="1" ht="24.2" customHeight="1">
      <c r="B519" s="34"/>
      <c r="C519" s="133" t="s">
        <v>2225</v>
      </c>
      <c r="D519" s="133" t="s">
        <v>215</v>
      </c>
      <c r="E519" s="134" t="s">
        <v>6145</v>
      </c>
      <c r="F519" s="135" t="s">
        <v>6146</v>
      </c>
      <c r="G519" s="136" t="s">
        <v>624</v>
      </c>
      <c r="H519" s="137">
        <v>1</v>
      </c>
      <c r="I519" s="138"/>
      <c r="J519" s="139">
        <f>ROUND(I519*H519,2)</f>
        <v>0</v>
      </c>
      <c r="K519" s="135" t="s">
        <v>5488</v>
      </c>
      <c r="L519" s="34"/>
      <c r="M519" s="140" t="s">
        <v>19</v>
      </c>
      <c r="N519" s="141" t="s">
        <v>40</v>
      </c>
      <c r="P519" s="142">
        <f>O519*H519</f>
        <v>0</v>
      </c>
      <c r="Q519" s="142">
        <v>0</v>
      </c>
      <c r="R519" s="142">
        <f>Q519*H519</f>
        <v>0</v>
      </c>
      <c r="S519" s="142">
        <v>0</v>
      </c>
      <c r="T519" s="143">
        <f>S519*H519</f>
        <v>0</v>
      </c>
      <c r="AR519" s="144" t="s">
        <v>316</v>
      </c>
      <c r="AT519" s="144" t="s">
        <v>215</v>
      </c>
      <c r="AU519" s="144" t="s">
        <v>79</v>
      </c>
      <c r="AY519" s="19" t="s">
        <v>212</v>
      </c>
      <c r="BE519" s="145">
        <f>IF(N519="základní",J519,0)</f>
        <v>0</v>
      </c>
      <c r="BF519" s="145">
        <f>IF(N519="snížená",J519,0)</f>
        <v>0</v>
      </c>
      <c r="BG519" s="145">
        <f>IF(N519="zákl. přenesená",J519,0)</f>
        <v>0</v>
      </c>
      <c r="BH519" s="145">
        <f>IF(N519="sníž. přenesená",J519,0)</f>
        <v>0</v>
      </c>
      <c r="BI519" s="145">
        <f>IF(N519="nulová",J519,0)</f>
        <v>0</v>
      </c>
      <c r="BJ519" s="19" t="s">
        <v>77</v>
      </c>
      <c r="BK519" s="145">
        <f>ROUND(I519*H519,2)</f>
        <v>0</v>
      </c>
      <c r="BL519" s="19" t="s">
        <v>316</v>
      </c>
      <c r="BM519" s="144" t="s">
        <v>6147</v>
      </c>
    </row>
    <row r="520" spans="2:65" s="12" customFormat="1">
      <c r="B520" s="152"/>
      <c r="D520" s="150" t="s">
        <v>226</v>
      </c>
      <c r="E520" s="153" t="s">
        <v>19</v>
      </c>
      <c r="F520" s="154" t="s">
        <v>5490</v>
      </c>
      <c r="H520" s="155">
        <v>1</v>
      </c>
      <c r="I520" s="156"/>
      <c r="L520" s="152"/>
      <c r="M520" s="157"/>
      <c r="T520" s="158"/>
      <c r="AT520" s="153" t="s">
        <v>226</v>
      </c>
      <c r="AU520" s="153" t="s">
        <v>79</v>
      </c>
      <c r="AV520" s="12" t="s">
        <v>79</v>
      </c>
      <c r="AW520" s="12" t="s">
        <v>31</v>
      </c>
      <c r="AX520" s="12" t="s">
        <v>77</v>
      </c>
      <c r="AY520" s="153" t="s">
        <v>212</v>
      </c>
    </row>
    <row r="521" spans="2:65" s="1" customFormat="1" ht="24.2" customHeight="1">
      <c r="B521" s="34"/>
      <c r="C521" s="133" t="s">
        <v>2233</v>
      </c>
      <c r="D521" s="133" t="s">
        <v>215</v>
      </c>
      <c r="E521" s="134" t="s">
        <v>6148</v>
      </c>
      <c r="F521" s="135" t="s">
        <v>6149</v>
      </c>
      <c r="G521" s="136" t="s">
        <v>624</v>
      </c>
      <c r="H521" s="137">
        <v>1</v>
      </c>
      <c r="I521" s="138"/>
      <c r="J521" s="139">
        <f>ROUND(I521*H521,2)</f>
        <v>0</v>
      </c>
      <c r="K521" s="135" t="s">
        <v>5488</v>
      </c>
      <c r="L521" s="34"/>
      <c r="M521" s="140" t="s">
        <v>19</v>
      </c>
      <c r="N521" s="141" t="s">
        <v>40</v>
      </c>
      <c r="P521" s="142">
        <f>O521*H521</f>
        <v>0</v>
      </c>
      <c r="Q521" s="142">
        <v>0</v>
      </c>
      <c r="R521" s="142">
        <f>Q521*H521</f>
        <v>0</v>
      </c>
      <c r="S521" s="142">
        <v>0</v>
      </c>
      <c r="T521" s="143">
        <f>S521*H521</f>
        <v>0</v>
      </c>
      <c r="AR521" s="144" t="s">
        <v>316</v>
      </c>
      <c r="AT521" s="144" t="s">
        <v>215</v>
      </c>
      <c r="AU521" s="144" t="s">
        <v>79</v>
      </c>
      <c r="AY521" s="19" t="s">
        <v>212</v>
      </c>
      <c r="BE521" s="145">
        <f>IF(N521="základní",J521,0)</f>
        <v>0</v>
      </c>
      <c r="BF521" s="145">
        <f>IF(N521="snížená",J521,0)</f>
        <v>0</v>
      </c>
      <c r="BG521" s="145">
        <f>IF(N521="zákl. přenesená",J521,0)</f>
        <v>0</v>
      </c>
      <c r="BH521" s="145">
        <f>IF(N521="sníž. přenesená",J521,0)</f>
        <v>0</v>
      </c>
      <c r="BI521" s="145">
        <f>IF(N521="nulová",J521,0)</f>
        <v>0</v>
      </c>
      <c r="BJ521" s="19" t="s">
        <v>77</v>
      </c>
      <c r="BK521" s="145">
        <f>ROUND(I521*H521,2)</f>
        <v>0</v>
      </c>
      <c r="BL521" s="19" t="s">
        <v>316</v>
      </c>
      <c r="BM521" s="144" t="s">
        <v>6150</v>
      </c>
    </row>
    <row r="522" spans="2:65" s="12" customFormat="1">
      <c r="B522" s="152"/>
      <c r="D522" s="150" t="s">
        <v>226</v>
      </c>
      <c r="E522" s="153" t="s">
        <v>19</v>
      </c>
      <c r="F522" s="154" t="s">
        <v>5490</v>
      </c>
      <c r="H522" s="155">
        <v>1</v>
      </c>
      <c r="I522" s="156"/>
      <c r="L522" s="152"/>
      <c r="M522" s="157"/>
      <c r="T522" s="158"/>
      <c r="AT522" s="153" t="s">
        <v>226</v>
      </c>
      <c r="AU522" s="153" t="s">
        <v>79</v>
      </c>
      <c r="AV522" s="12" t="s">
        <v>79</v>
      </c>
      <c r="AW522" s="12" t="s">
        <v>31</v>
      </c>
      <c r="AX522" s="12" t="s">
        <v>77</v>
      </c>
      <c r="AY522" s="153" t="s">
        <v>212</v>
      </c>
    </row>
    <row r="523" spans="2:65" s="1" customFormat="1" ht="24.2" customHeight="1">
      <c r="B523" s="34"/>
      <c r="C523" s="133" t="s">
        <v>2239</v>
      </c>
      <c r="D523" s="133" t="s">
        <v>215</v>
      </c>
      <c r="E523" s="134" t="s">
        <v>6151</v>
      </c>
      <c r="F523" s="135" t="s">
        <v>6152</v>
      </c>
      <c r="G523" s="136" t="s">
        <v>624</v>
      </c>
      <c r="H523" s="137">
        <v>1</v>
      </c>
      <c r="I523" s="138"/>
      <c r="J523" s="139">
        <f>ROUND(I523*H523,2)</f>
        <v>0</v>
      </c>
      <c r="K523" s="135" t="s">
        <v>5488</v>
      </c>
      <c r="L523" s="34"/>
      <c r="M523" s="140" t="s">
        <v>19</v>
      </c>
      <c r="N523" s="141" t="s">
        <v>40</v>
      </c>
      <c r="P523" s="142">
        <f>O523*H523</f>
        <v>0</v>
      </c>
      <c r="Q523" s="142">
        <v>0</v>
      </c>
      <c r="R523" s="142">
        <f>Q523*H523</f>
        <v>0</v>
      </c>
      <c r="S523" s="142">
        <v>0</v>
      </c>
      <c r="T523" s="143">
        <f>S523*H523</f>
        <v>0</v>
      </c>
      <c r="AR523" s="144" t="s">
        <v>316</v>
      </c>
      <c r="AT523" s="144" t="s">
        <v>215</v>
      </c>
      <c r="AU523" s="144" t="s">
        <v>79</v>
      </c>
      <c r="AY523" s="19" t="s">
        <v>212</v>
      </c>
      <c r="BE523" s="145">
        <f>IF(N523="základní",J523,0)</f>
        <v>0</v>
      </c>
      <c r="BF523" s="145">
        <f>IF(N523="snížená",J523,0)</f>
        <v>0</v>
      </c>
      <c r="BG523" s="145">
        <f>IF(N523="zákl. přenesená",J523,0)</f>
        <v>0</v>
      </c>
      <c r="BH523" s="145">
        <f>IF(N523="sníž. přenesená",J523,0)</f>
        <v>0</v>
      </c>
      <c r="BI523" s="145">
        <f>IF(N523="nulová",J523,0)</f>
        <v>0</v>
      </c>
      <c r="BJ523" s="19" t="s">
        <v>77</v>
      </c>
      <c r="BK523" s="145">
        <f>ROUND(I523*H523,2)</f>
        <v>0</v>
      </c>
      <c r="BL523" s="19" t="s">
        <v>316</v>
      </c>
      <c r="BM523" s="144" t="s">
        <v>6153</v>
      </c>
    </row>
    <row r="524" spans="2:65" s="12" customFormat="1">
      <c r="B524" s="152"/>
      <c r="D524" s="150" t="s">
        <v>226</v>
      </c>
      <c r="E524" s="153" t="s">
        <v>19</v>
      </c>
      <c r="F524" s="154" t="s">
        <v>5490</v>
      </c>
      <c r="H524" s="155">
        <v>1</v>
      </c>
      <c r="I524" s="156"/>
      <c r="L524" s="152"/>
      <c r="M524" s="157"/>
      <c r="T524" s="158"/>
      <c r="AT524" s="153" t="s">
        <v>226</v>
      </c>
      <c r="AU524" s="153" t="s">
        <v>79</v>
      </c>
      <c r="AV524" s="12" t="s">
        <v>79</v>
      </c>
      <c r="AW524" s="12" t="s">
        <v>31</v>
      </c>
      <c r="AX524" s="12" t="s">
        <v>77</v>
      </c>
      <c r="AY524" s="153" t="s">
        <v>212</v>
      </c>
    </row>
    <row r="525" spans="2:65" s="1" customFormat="1" ht="24.2" customHeight="1">
      <c r="B525" s="34"/>
      <c r="C525" s="133" t="s">
        <v>2245</v>
      </c>
      <c r="D525" s="133" t="s">
        <v>215</v>
      </c>
      <c r="E525" s="134" t="s">
        <v>6154</v>
      </c>
      <c r="F525" s="135" t="s">
        <v>6155</v>
      </c>
      <c r="G525" s="136" t="s">
        <v>624</v>
      </c>
      <c r="H525" s="137">
        <v>1</v>
      </c>
      <c r="I525" s="138"/>
      <c r="J525" s="139">
        <f>ROUND(I525*H525,2)</f>
        <v>0</v>
      </c>
      <c r="K525" s="135" t="s">
        <v>5488</v>
      </c>
      <c r="L525" s="34"/>
      <c r="M525" s="140" t="s">
        <v>19</v>
      </c>
      <c r="N525" s="141" t="s">
        <v>40</v>
      </c>
      <c r="P525" s="142">
        <f>O525*H525</f>
        <v>0</v>
      </c>
      <c r="Q525" s="142">
        <v>0</v>
      </c>
      <c r="R525" s="142">
        <f>Q525*H525</f>
        <v>0</v>
      </c>
      <c r="S525" s="142">
        <v>0</v>
      </c>
      <c r="T525" s="143">
        <f>S525*H525</f>
        <v>0</v>
      </c>
      <c r="AR525" s="144" t="s">
        <v>316</v>
      </c>
      <c r="AT525" s="144" t="s">
        <v>215</v>
      </c>
      <c r="AU525" s="144" t="s">
        <v>79</v>
      </c>
      <c r="AY525" s="19" t="s">
        <v>212</v>
      </c>
      <c r="BE525" s="145">
        <f>IF(N525="základní",J525,0)</f>
        <v>0</v>
      </c>
      <c r="BF525" s="145">
        <f>IF(N525="snížená",J525,0)</f>
        <v>0</v>
      </c>
      <c r="BG525" s="145">
        <f>IF(N525="zákl. přenesená",J525,0)</f>
        <v>0</v>
      </c>
      <c r="BH525" s="145">
        <f>IF(N525="sníž. přenesená",J525,0)</f>
        <v>0</v>
      </c>
      <c r="BI525" s="145">
        <f>IF(N525="nulová",J525,0)</f>
        <v>0</v>
      </c>
      <c r="BJ525" s="19" t="s">
        <v>77</v>
      </c>
      <c r="BK525" s="145">
        <f>ROUND(I525*H525,2)</f>
        <v>0</v>
      </c>
      <c r="BL525" s="19" t="s">
        <v>316</v>
      </c>
      <c r="BM525" s="144" t="s">
        <v>6156</v>
      </c>
    </row>
    <row r="526" spans="2:65" s="12" customFormat="1">
      <c r="B526" s="152"/>
      <c r="D526" s="150" t="s">
        <v>226</v>
      </c>
      <c r="E526" s="153" t="s">
        <v>19</v>
      </c>
      <c r="F526" s="154" t="s">
        <v>5490</v>
      </c>
      <c r="H526" s="155">
        <v>1</v>
      </c>
      <c r="I526" s="156"/>
      <c r="L526" s="152"/>
      <c r="M526" s="157"/>
      <c r="T526" s="158"/>
      <c r="AT526" s="153" t="s">
        <v>226</v>
      </c>
      <c r="AU526" s="153" t="s">
        <v>79</v>
      </c>
      <c r="AV526" s="12" t="s">
        <v>79</v>
      </c>
      <c r="AW526" s="12" t="s">
        <v>31</v>
      </c>
      <c r="AX526" s="12" t="s">
        <v>77</v>
      </c>
      <c r="AY526" s="153" t="s">
        <v>212</v>
      </c>
    </row>
    <row r="527" spans="2:65" s="1" customFormat="1" ht="24.2" customHeight="1">
      <c r="B527" s="34"/>
      <c r="C527" s="133" t="s">
        <v>2254</v>
      </c>
      <c r="D527" s="133" t="s">
        <v>215</v>
      </c>
      <c r="E527" s="134" t="s">
        <v>6157</v>
      </c>
      <c r="F527" s="135" t="s">
        <v>6158</v>
      </c>
      <c r="G527" s="136" t="s">
        <v>624</v>
      </c>
      <c r="H527" s="137">
        <v>1</v>
      </c>
      <c r="I527" s="138"/>
      <c r="J527" s="139">
        <f>ROUND(I527*H527,2)</f>
        <v>0</v>
      </c>
      <c r="K527" s="135" t="s">
        <v>5488</v>
      </c>
      <c r="L527" s="34"/>
      <c r="M527" s="140" t="s">
        <v>19</v>
      </c>
      <c r="N527" s="141" t="s">
        <v>40</v>
      </c>
      <c r="P527" s="142">
        <f>O527*H527</f>
        <v>0</v>
      </c>
      <c r="Q527" s="142">
        <v>0</v>
      </c>
      <c r="R527" s="142">
        <f>Q527*H527</f>
        <v>0</v>
      </c>
      <c r="S527" s="142">
        <v>0</v>
      </c>
      <c r="T527" s="143">
        <f>S527*H527</f>
        <v>0</v>
      </c>
      <c r="AR527" s="144" t="s">
        <v>316</v>
      </c>
      <c r="AT527" s="144" t="s">
        <v>215</v>
      </c>
      <c r="AU527" s="144" t="s">
        <v>79</v>
      </c>
      <c r="AY527" s="19" t="s">
        <v>212</v>
      </c>
      <c r="BE527" s="145">
        <f>IF(N527="základní",J527,0)</f>
        <v>0</v>
      </c>
      <c r="BF527" s="145">
        <f>IF(N527="snížená",J527,0)</f>
        <v>0</v>
      </c>
      <c r="BG527" s="145">
        <f>IF(N527="zákl. přenesená",J527,0)</f>
        <v>0</v>
      </c>
      <c r="BH527" s="145">
        <f>IF(N527="sníž. přenesená",J527,0)</f>
        <v>0</v>
      </c>
      <c r="BI527" s="145">
        <f>IF(N527="nulová",J527,0)</f>
        <v>0</v>
      </c>
      <c r="BJ527" s="19" t="s">
        <v>77</v>
      </c>
      <c r="BK527" s="145">
        <f>ROUND(I527*H527,2)</f>
        <v>0</v>
      </c>
      <c r="BL527" s="19" t="s">
        <v>316</v>
      </c>
      <c r="BM527" s="144" t="s">
        <v>6159</v>
      </c>
    </row>
    <row r="528" spans="2:65" s="12" customFormat="1">
      <c r="B528" s="152"/>
      <c r="D528" s="150" t="s">
        <v>226</v>
      </c>
      <c r="E528" s="153" t="s">
        <v>19</v>
      </c>
      <c r="F528" s="154" t="s">
        <v>6100</v>
      </c>
      <c r="H528" s="155">
        <v>1</v>
      </c>
      <c r="I528" s="156"/>
      <c r="L528" s="152"/>
      <c r="M528" s="157"/>
      <c r="T528" s="158"/>
      <c r="AT528" s="153" t="s">
        <v>226</v>
      </c>
      <c r="AU528" s="153" t="s">
        <v>79</v>
      </c>
      <c r="AV528" s="12" t="s">
        <v>79</v>
      </c>
      <c r="AW528" s="12" t="s">
        <v>31</v>
      </c>
      <c r="AX528" s="12" t="s">
        <v>77</v>
      </c>
      <c r="AY528" s="153" t="s">
        <v>212</v>
      </c>
    </row>
    <row r="529" spans="2:65" s="1" customFormat="1" ht="24.2" customHeight="1">
      <c r="B529" s="34"/>
      <c r="C529" s="133" t="s">
        <v>2260</v>
      </c>
      <c r="D529" s="133" t="s">
        <v>215</v>
      </c>
      <c r="E529" s="134" t="s">
        <v>6160</v>
      </c>
      <c r="F529" s="135" t="s">
        <v>6161</v>
      </c>
      <c r="G529" s="136" t="s">
        <v>624</v>
      </c>
      <c r="H529" s="137">
        <v>1</v>
      </c>
      <c r="I529" s="138"/>
      <c r="J529" s="139">
        <f>ROUND(I529*H529,2)</f>
        <v>0</v>
      </c>
      <c r="K529" s="135" t="s">
        <v>5488</v>
      </c>
      <c r="L529" s="34"/>
      <c r="M529" s="140" t="s">
        <v>19</v>
      </c>
      <c r="N529" s="141" t="s">
        <v>40</v>
      </c>
      <c r="P529" s="142">
        <f>O529*H529</f>
        <v>0</v>
      </c>
      <c r="Q529" s="142">
        <v>0</v>
      </c>
      <c r="R529" s="142">
        <f>Q529*H529</f>
        <v>0</v>
      </c>
      <c r="S529" s="142">
        <v>0</v>
      </c>
      <c r="T529" s="143">
        <f>S529*H529</f>
        <v>0</v>
      </c>
      <c r="AR529" s="144" t="s">
        <v>316</v>
      </c>
      <c r="AT529" s="144" t="s">
        <v>215</v>
      </c>
      <c r="AU529" s="144" t="s">
        <v>79</v>
      </c>
      <c r="AY529" s="19" t="s">
        <v>212</v>
      </c>
      <c r="BE529" s="145">
        <f>IF(N529="základní",J529,0)</f>
        <v>0</v>
      </c>
      <c r="BF529" s="145">
        <f>IF(N529="snížená",J529,0)</f>
        <v>0</v>
      </c>
      <c r="BG529" s="145">
        <f>IF(N529="zákl. přenesená",J529,0)</f>
        <v>0</v>
      </c>
      <c r="BH529" s="145">
        <f>IF(N529="sníž. přenesená",J529,0)</f>
        <v>0</v>
      </c>
      <c r="BI529" s="145">
        <f>IF(N529="nulová",J529,0)</f>
        <v>0</v>
      </c>
      <c r="BJ529" s="19" t="s">
        <v>77</v>
      </c>
      <c r="BK529" s="145">
        <f>ROUND(I529*H529,2)</f>
        <v>0</v>
      </c>
      <c r="BL529" s="19" t="s">
        <v>316</v>
      </c>
      <c r="BM529" s="144" t="s">
        <v>6162</v>
      </c>
    </row>
    <row r="530" spans="2:65" s="12" customFormat="1">
      <c r="B530" s="152"/>
      <c r="D530" s="150" t="s">
        <v>226</v>
      </c>
      <c r="E530" s="153" t="s">
        <v>19</v>
      </c>
      <c r="F530" s="154" t="s">
        <v>6100</v>
      </c>
      <c r="H530" s="155">
        <v>1</v>
      </c>
      <c r="I530" s="156"/>
      <c r="L530" s="152"/>
      <c r="M530" s="157"/>
      <c r="T530" s="158"/>
      <c r="AT530" s="153" t="s">
        <v>226</v>
      </c>
      <c r="AU530" s="153" t="s">
        <v>79</v>
      </c>
      <c r="AV530" s="12" t="s">
        <v>79</v>
      </c>
      <c r="AW530" s="12" t="s">
        <v>31</v>
      </c>
      <c r="AX530" s="12" t="s">
        <v>77</v>
      </c>
      <c r="AY530" s="153" t="s">
        <v>212</v>
      </c>
    </row>
    <row r="531" spans="2:65" s="1" customFormat="1" ht="24.2" customHeight="1">
      <c r="B531" s="34"/>
      <c r="C531" s="133" t="s">
        <v>2267</v>
      </c>
      <c r="D531" s="133" t="s">
        <v>215</v>
      </c>
      <c r="E531" s="134" t="s">
        <v>6163</v>
      </c>
      <c r="F531" s="135" t="s">
        <v>6164</v>
      </c>
      <c r="G531" s="136" t="s">
        <v>624</v>
      </c>
      <c r="H531" s="137">
        <v>1</v>
      </c>
      <c r="I531" s="138"/>
      <c r="J531" s="139">
        <f>ROUND(I531*H531,2)</f>
        <v>0</v>
      </c>
      <c r="K531" s="135" t="s">
        <v>5488</v>
      </c>
      <c r="L531" s="34"/>
      <c r="M531" s="140" t="s">
        <v>19</v>
      </c>
      <c r="N531" s="141" t="s">
        <v>40</v>
      </c>
      <c r="P531" s="142">
        <f>O531*H531</f>
        <v>0</v>
      </c>
      <c r="Q531" s="142">
        <v>0</v>
      </c>
      <c r="R531" s="142">
        <f>Q531*H531</f>
        <v>0</v>
      </c>
      <c r="S531" s="142">
        <v>0</v>
      </c>
      <c r="T531" s="143">
        <f>S531*H531</f>
        <v>0</v>
      </c>
      <c r="AR531" s="144" t="s">
        <v>316</v>
      </c>
      <c r="AT531" s="144" t="s">
        <v>215</v>
      </c>
      <c r="AU531" s="144" t="s">
        <v>79</v>
      </c>
      <c r="AY531" s="19" t="s">
        <v>212</v>
      </c>
      <c r="BE531" s="145">
        <f>IF(N531="základní",J531,0)</f>
        <v>0</v>
      </c>
      <c r="BF531" s="145">
        <f>IF(N531="snížená",J531,0)</f>
        <v>0</v>
      </c>
      <c r="BG531" s="145">
        <f>IF(N531="zákl. přenesená",J531,0)</f>
        <v>0</v>
      </c>
      <c r="BH531" s="145">
        <f>IF(N531="sníž. přenesená",J531,0)</f>
        <v>0</v>
      </c>
      <c r="BI531" s="145">
        <f>IF(N531="nulová",J531,0)</f>
        <v>0</v>
      </c>
      <c r="BJ531" s="19" t="s">
        <v>77</v>
      </c>
      <c r="BK531" s="145">
        <f>ROUND(I531*H531,2)</f>
        <v>0</v>
      </c>
      <c r="BL531" s="19" t="s">
        <v>316</v>
      </c>
      <c r="BM531" s="144" t="s">
        <v>6165</v>
      </c>
    </row>
    <row r="532" spans="2:65" s="12" customFormat="1">
      <c r="B532" s="152"/>
      <c r="D532" s="150" t="s">
        <v>226</v>
      </c>
      <c r="E532" s="153" t="s">
        <v>19</v>
      </c>
      <c r="F532" s="154" t="s">
        <v>6100</v>
      </c>
      <c r="H532" s="155">
        <v>1</v>
      </c>
      <c r="I532" s="156"/>
      <c r="L532" s="152"/>
      <c r="M532" s="157"/>
      <c r="T532" s="158"/>
      <c r="AT532" s="153" t="s">
        <v>226</v>
      </c>
      <c r="AU532" s="153" t="s">
        <v>79</v>
      </c>
      <c r="AV532" s="12" t="s">
        <v>79</v>
      </c>
      <c r="AW532" s="12" t="s">
        <v>31</v>
      </c>
      <c r="AX532" s="12" t="s">
        <v>77</v>
      </c>
      <c r="AY532" s="153" t="s">
        <v>212</v>
      </c>
    </row>
    <row r="533" spans="2:65" s="1" customFormat="1" ht="24.2" customHeight="1">
      <c r="B533" s="34"/>
      <c r="C533" s="133" t="s">
        <v>2274</v>
      </c>
      <c r="D533" s="133" t="s">
        <v>215</v>
      </c>
      <c r="E533" s="134" t="s">
        <v>6166</v>
      </c>
      <c r="F533" s="135" t="s">
        <v>6167</v>
      </c>
      <c r="G533" s="136" t="s">
        <v>624</v>
      </c>
      <c r="H533" s="137">
        <v>1</v>
      </c>
      <c r="I533" s="138"/>
      <c r="J533" s="139">
        <f>ROUND(I533*H533,2)</f>
        <v>0</v>
      </c>
      <c r="K533" s="135" t="s">
        <v>5488</v>
      </c>
      <c r="L533" s="34"/>
      <c r="M533" s="140" t="s">
        <v>19</v>
      </c>
      <c r="N533" s="141" t="s">
        <v>40</v>
      </c>
      <c r="P533" s="142">
        <f>O533*H533</f>
        <v>0</v>
      </c>
      <c r="Q533" s="142">
        <v>0</v>
      </c>
      <c r="R533" s="142">
        <f>Q533*H533</f>
        <v>0</v>
      </c>
      <c r="S533" s="142">
        <v>0</v>
      </c>
      <c r="T533" s="143">
        <f>S533*H533</f>
        <v>0</v>
      </c>
      <c r="AR533" s="144" t="s">
        <v>316</v>
      </c>
      <c r="AT533" s="144" t="s">
        <v>215</v>
      </c>
      <c r="AU533" s="144" t="s">
        <v>79</v>
      </c>
      <c r="AY533" s="19" t="s">
        <v>212</v>
      </c>
      <c r="BE533" s="145">
        <f>IF(N533="základní",J533,0)</f>
        <v>0</v>
      </c>
      <c r="BF533" s="145">
        <f>IF(N533="snížená",J533,0)</f>
        <v>0</v>
      </c>
      <c r="BG533" s="145">
        <f>IF(N533="zákl. přenesená",J533,0)</f>
        <v>0</v>
      </c>
      <c r="BH533" s="145">
        <f>IF(N533="sníž. přenesená",J533,0)</f>
        <v>0</v>
      </c>
      <c r="BI533" s="145">
        <f>IF(N533="nulová",J533,0)</f>
        <v>0</v>
      </c>
      <c r="BJ533" s="19" t="s">
        <v>77</v>
      </c>
      <c r="BK533" s="145">
        <f>ROUND(I533*H533,2)</f>
        <v>0</v>
      </c>
      <c r="BL533" s="19" t="s">
        <v>316</v>
      </c>
      <c r="BM533" s="144" t="s">
        <v>6168</v>
      </c>
    </row>
    <row r="534" spans="2:65" s="12" customFormat="1">
      <c r="B534" s="152"/>
      <c r="D534" s="150" t="s">
        <v>226</v>
      </c>
      <c r="E534" s="153" t="s">
        <v>19</v>
      </c>
      <c r="F534" s="154" t="s">
        <v>5581</v>
      </c>
      <c r="H534" s="155">
        <v>1</v>
      </c>
      <c r="I534" s="156"/>
      <c r="L534" s="152"/>
      <c r="M534" s="157"/>
      <c r="T534" s="158"/>
      <c r="AT534" s="153" t="s">
        <v>226</v>
      </c>
      <c r="AU534" s="153" t="s">
        <v>79</v>
      </c>
      <c r="AV534" s="12" t="s">
        <v>79</v>
      </c>
      <c r="AW534" s="12" t="s">
        <v>31</v>
      </c>
      <c r="AX534" s="12" t="s">
        <v>77</v>
      </c>
      <c r="AY534" s="153" t="s">
        <v>212</v>
      </c>
    </row>
    <row r="535" spans="2:65" s="1" customFormat="1" ht="24.2" customHeight="1">
      <c r="B535" s="34"/>
      <c r="C535" s="133" t="s">
        <v>2288</v>
      </c>
      <c r="D535" s="133" t="s">
        <v>215</v>
      </c>
      <c r="E535" s="134" t="s">
        <v>6169</v>
      </c>
      <c r="F535" s="135" t="s">
        <v>6170</v>
      </c>
      <c r="G535" s="136" t="s">
        <v>624</v>
      </c>
      <c r="H535" s="137">
        <v>1</v>
      </c>
      <c r="I535" s="138"/>
      <c r="J535" s="139">
        <f>ROUND(I535*H535,2)</f>
        <v>0</v>
      </c>
      <c r="K535" s="135" t="s">
        <v>5488</v>
      </c>
      <c r="L535" s="34"/>
      <c r="M535" s="140" t="s">
        <v>19</v>
      </c>
      <c r="N535" s="141" t="s">
        <v>40</v>
      </c>
      <c r="P535" s="142">
        <f>O535*H535</f>
        <v>0</v>
      </c>
      <c r="Q535" s="142">
        <v>0</v>
      </c>
      <c r="R535" s="142">
        <f>Q535*H535</f>
        <v>0</v>
      </c>
      <c r="S535" s="142">
        <v>0</v>
      </c>
      <c r="T535" s="143">
        <f>S535*H535</f>
        <v>0</v>
      </c>
      <c r="AR535" s="144" t="s">
        <v>316</v>
      </c>
      <c r="AT535" s="144" t="s">
        <v>215</v>
      </c>
      <c r="AU535" s="144" t="s">
        <v>79</v>
      </c>
      <c r="AY535" s="19" t="s">
        <v>212</v>
      </c>
      <c r="BE535" s="145">
        <f>IF(N535="základní",J535,0)</f>
        <v>0</v>
      </c>
      <c r="BF535" s="145">
        <f>IF(N535="snížená",J535,0)</f>
        <v>0</v>
      </c>
      <c r="BG535" s="145">
        <f>IF(N535="zákl. přenesená",J535,0)</f>
        <v>0</v>
      </c>
      <c r="BH535" s="145">
        <f>IF(N535="sníž. přenesená",J535,0)</f>
        <v>0</v>
      </c>
      <c r="BI535" s="145">
        <f>IF(N535="nulová",J535,0)</f>
        <v>0</v>
      </c>
      <c r="BJ535" s="19" t="s">
        <v>77</v>
      </c>
      <c r="BK535" s="145">
        <f>ROUND(I535*H535,2)</f>
        <v>0</v>
      </c>
      <c r="BL535" s="19" t="s">
        <v>316</v>
      </c>
      <c r="BM535" s="144" t="s">
        <v>6171</v>
      </c>
    </row>
    <row r="536" spans="2:65" s="12" customFormat="1">
      <c r="B536" s="152"/>
      <c r="D536" s="150" t="s">
        <v>226</v>
      </c>
      <c r="E536" s="153" t="s">
        <v>19</v>
      </c>
      <c r="F536" s="154" t="s">
        <v>5581</v>
      </c>
      <c r="H536" s="155">
        <v>1</v>
      </c>
      <c r="I536" s="156"/>
      <c r="L536" s="152"/>
      <c r="M536" s="157"/>
      <c r="T536" s="158"/>
      <c r="AT536" s="153" t="s">
        <v>226</v>
      </c>
      <c r="AU536" s="153" t="s">
        <v>79</v>
      </c>
      <c r="AV536" s="12" t="s">
        <v>79</v>
      </c>
      <c r="AW536" s="12" t="s">
        <v>31</v>
      </c>
      <c r="AX536" s="12" t="s">
        <v>77</v>
      </c>
      <c r="AY536" s="153" t="s">
        <v>212</v>
      </c>
    </row>
    <row r="537" spans="2:65" s="1" customFormat="1" ht="21.75" customHeight="1">
      <c r="B537" s="34"/>
      <c r="C537" s="133" t="s">
        <v>2294</v>
      </c>
      <c r="D537" s="133" t="s">
        <v>215</v>
      </c>
      <c r="E537" s="134" t="s">
        <v>6172</v>
      </c>
      <c r="F537" s="135" t="s">
        <v>6173</v>
      </c>
      <c r="G537" s="136" t="s">
        <v>624</v>
      </c>
      <c r="H537" s="137">
        <v>1</v>
      </c>
      <c r="I537" s="138"/>
      <c r="J537" s="139">
        <f>ROUND(I537*H537,2)</f>
        <v>0</v>
      </c>
      <c r="K537" s="135" t="s">
        <v>5488</v>
      </c>
      <c r="L537" s="34"/>
      <c r="M537" s="140" t="s">
        <v>19</v>
      </c>
      <c r="N537" s="141" t="s">
        <v>40</v>
      </c>
      <c r="P537" s="142">
        <f>O537*H537</f>
        <v>0</v>
      </c>
      <c r="Q537" s="142">
        <v>0</v>
      </c>
      <c r="R537" s="142">
        <f>Q537*H537</f>
        <v>0</v>
      </c>
      <c r="S537" s="142">
        <v>0</v>
      </c>
      <c r="T537" s="143">
        <f>S537*H537</f>
        <v>0</v>
      </c>
      <c r="AR537" s="144" t="s">
        <v>316</v>
      </c>
      <c r="AT537" s="144" t="s">
        <v>215</v>
      </c>
      <c r="AU537" s="144" t="s">
        <v>79</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316</v>
      </c>
      <c r="BM537" s="144" t="s">
        <v>6174</v>
      </c>
    </row>
    <row r="538" spans="2:65" s="12" customFormat="1">
      <c r="B538" s="152"/>
      <c r="D538" s="150" t="s">
        <v>226</v>
      </c>
      <c r="E538" s="153" t="s">
        <v>19</v>
      </c>
      <c r="F538" s="154" t="s">
        <v>5581</v>
      </c>
      <c r="H538" s="155">
        <v>1</v>
      </c>
      <c r="I538" s="156"/>
      <c r="L538" s="152"/>
      <c r="M538" s="157"/>
      <c r="T538" s="158"/>
      <c r="AT538" s="153" t="s">
        <v>226</v>
      </c>
      <c r="AU538" s="153" t="s">
        <v>79</v>
      </c>
      <c r="AV538" s="12" t="s">
        <v>79</v>
      </c>
      <c r="AW538" s="12" t="s">
        <v>31</v>
      </c>
      <c r="AX538" s="12" t="s">
        <v>77</v>
      </c>
      <c r="AY538" s="153" t="s">
        <v>212</v>
      </c>
    </row>
    <row r="539" spans="2:65" s="1" customFormat="1" ht="24.2" customHeight="1">
      <c r="B539" s="34"/>
      <c r="C539" s="133" t="s">
        <v>2301</v>
      </c>
      <c r="D539" s="133" t="s">
        <v>215</v>
      </c>
      <c r="E539" s="134" t="s">
        <v>6175</v>
      </c>
      <c r="F539" s="135" t="s">
        <v>6176</v>
      </c>
      <c r="G539" s="136" t="s">
        <v>624</v>
      </c>
      <c r="H539" s="137">
        <v>1</v>
      </c>
      <c r="I539" s="138"/>
      <c r="J539" s="139">
        <f>ROUND(I539*H539,2)</f>
        <v>0</v>
      </c>
      <c r="K539" s="135" t="s">
        <v>5488</v>
      </c>
      <c r="L539" s="34"/>
      <c r="M539" s="140" t="s">
        <v>19</v>
      </c>
      <c r="N539" s="141" t="s">
        <v>40</v>
      </c>
      <c r="P539" s="142">
        <f>O539*H539</f>
        <v>0</v>
      </c>
      <c r="Q539" s="142">
        <v>0</v>
      </c>
      <c r="R539" s="142">
        <f>Q539*H539</f>
        <v>0</v>
      </c>
      <c r="S539" s="142">
        <v>0</v>
      </c>
      <c r="T539" s="143">
        <f>S539*H539</f>
        <v>0</v>
      </c>
      <c r="AR539" s="144" t="s">
        <v>316</v>
      </c>
      <c r="AT539" s="144" t="s">
        <v>215</v>
      </c>
      <c r="AU539" s="144" t="s">
        <v>79</v>
      </c>
      <c r="AY539" s="19" t="s">
        <v>212</v>
      </c>
      <c r="BE539" s="145">
        <f>IF(N539="základní",J539,0)</f>
        <v>0</v>
      </c>
      <c r="BF539" s="145">
        <f>IF(N539="snížená",J539,0)</f>
        <v>0</v>
      </c>
      <c r="BG539" s="145">
        <f>IF(N539="zákl. přenesená",J539,0)</f>
        <v>0</v>
      </c>
      <c r="BH539" s="145">
        <f>IF(N539="sníž. přenesená",J539,0)</f>
        <v>0</v>
      </c>
      <c r="BI539" s="145">
        <f>IF(N539="nulová",J539,0)</f>
        <v>0</v>
      </c>
      <c r="BJ539" s="19" t="s">
        <v>77</v>
      </c>
      <c r="BK539" s="145">
        <f>ROUND(I539*H539,2)</f>
        <v>0</v>
      </c>
      <c r="BL539" s="19" t="s">
        <v>316</v>
      </c>
      <c r="BM539" s="144" t="s">
        <v>6177</v>
      </c>
    </row>
    <row r="540" spans="2:65" s="12" customFormat="1">
      <c r="B540" s="152"/>
      <c r="D540" s="150" t="s">
        <v>226</v>
      </c>
      <c r="E540" s="153" t="s">
        <v>19</v>
      </c>
      <c r="F540" s="154" t="s">
        <v>5921</v>
      </c>
      <c r="H540" s="155">
        <v>1</v>
      </c>
      <c r="I540" s="156"/>
      <c r="L540" s="152"/>
      <c r="M540" s="157"/>
      <c r="T540" s="158"/>
      <c r="AT540" s="153" t="s">
        <v>226</v>
      </c>
      <c r="AU540" s="153" t="s">
        <v>79</v>
      </c>
      <c r="AV540" s="12" t="s">
        <v>79</v>
      </c>
      <c r="AW540" s="12" t="s">
        <v>31</v>
      </c>
      <c r="AX540" s="12" t="s">
        <v>77</v>
      </c>
      <c r="AY540" s="153" t="s">
        <v>212</v>
      </c>
    </row>
    <row r="541" spans="2:65" s="1" customFormat="1" ht="24.2" customHeight="1">
      <c r="B541" s="34"/>
      <c r="C541" s="133" t="s">
        <v>2308</v>
      </c>
      <c r="D541" s="133" t="s">
        <v>215</v>
      </c>
      <c r="E541" s="134" t="s">
        <v>6178</v>
      </c>
      <c r="F541" s="135" t="s">
        <v>6179</v>
      </c>
      <c r="G541" s="136" t="s">
        <v>624</v>
      </c>
      <c r="H541" s="137">
        <v>1</v>
      </c>
      <c r="I541" s="138"/>
      <c r="J541" s="139">
        <f>ROUND(I541*H541,2)</f>
        <v>0</v>
      </c>
      <c r="K541" s="135" t="s">
        <v>5488</v>
      </c>
      <c r="L541" s="34"/>
      <c r="M541" s="140" t="s">
        <v>19</v>
      </c>
      <c r="N541" s="141" t="s">
        <v>40</v>
      </c>
      <c r="P541" s="142">
        <f>O541*H541</f>
        <v>0</v>
      </c>
      <c r="Q541" s="142">
        <v>0</v>
      </c>
      <c r="R541" s="142">
        <f>Q541*H541</f>
        <v>0</v>
      </c>
      <c r="S541" s="142">
        <v>0</v>
      </c>
      <c r="T541" s="143">
        <f>S541*H541</f>
        <v>0</v>
      </c>
      <c r="AR541" s="144" t="s">
        <v>316</v>
      </c>
      <c r="AT541" s="144" t="s">
        <v>215</v>
      </c>
      <c r="AU541" s="144" t="s">
        <v>79</v>
      </c>
      <c r="AY541" s="19" t="s">
        <v>212</v>
      </c>
      <c r="BE541" s="145">
        <f>IF(N541="základní",J541,0)</f>
        <v>0</v>
      </c>
      <c r="BF541" s="145">
        <f>IF(N541="snížená",J541,0)</f>
        <v>0</v>
      </c>
      <c r="BG541" s="145">
        <f>IF(N541="zákl. přenesená",J541,0)</f>
        <v>0</v>
      </c>
      <c r="BH541" s="145">
        <f>IF(N541="sníž. přenesená",J541,0)</f>
        <v>0</v>
      </c>
      <c r="BI541" s="145">
        <f>IF(N541="nulová",J541,0)</f>
        <v>0</v>
      </c>
      <c r="BJ541" s="19" t="s">
        <v>77</v>
      </c>
      <c r="BK541" s="145">
        <f>ROUND(I541*H541,2)</f>
        <v>0</v>
      </c>
      <c r="BL541" s="19" t="s">
        <v>316</v>
      </c>
      <c r="BM541" s="144" t="s">
        <v>6180</v>
      </c>
    </row>
    <row r="542" spans="2:65" s="12" customFormat="1">
      <c r="B542" s="152"/>
      <c r="D542" s="150" t="s">
        <v>226</v>
      </c>
      <c r="E542" s="153" t="s">
        <v>19</v>
      </c>
      <c r="F542" s="154" t="s">
        <v>5921</v>
      </c>
      <c r="H542" s="155">
        <v>1</v>
      </c>
      <c r="I542" s="156"/>
      <c r="L542" s="152"/>
      <c r="M542" s="157"/>
      <c r="T542" s="158"/>
      <c r="AT542" s="153" t="s">
        <v>226</v>
      </c>
      <c r="AU542" s="153" t="s">
        <v>79</v>
      </c>
      <c r="AV542" s="12" t="s">
        <v>79</v>
      </c>
      <c r="AW542" s="12" t="s">
        <v>31</v>
      </c>
      <c r="AX542" s="12" t="s">
        <v>77</v>
      </c>
      <c r="AY542" s="153" t="s">
        <v>212</v>
      </c>
    </row>
    <row r="543" spans="2:65" s="1" customFormat="1" ht="21.75" customHeight="1">
      <c r="B543" s="34"/>
      <c r="C543" s="133" t="s">
        <v>2315</v>
      </c>
      <c r="D543" s="133" t="s">
        <v>215</v>
      </c>
      <c r="E543" s="134" t="s">
        <v>6181</v>
      </c>
      <c r="F543" s="135" t="s">
        <v>6182</v>
      </c>
      <c r="G543" s="136" t="s">
        <v>624</v>
      </c>
      <c r="H543" s="137">
        <v>1</v>
      </c>
      <c r="I543" s="138"/>
      <c r="J543" s="139">
        <f>ROUND(I543*H543,2)</f>
        <v>0</v>
      </c>
      <c r="K543" s="135" t="s">
        <v>5488</v>
      </c>
      <c r="L543" s="34"/>
      <c r="M543" s="140" t="s">
        <v>19</v>
      </c>
      <c r="N543" s="141" t="s">
        <v>40</v>
      </c>
      <c r="P543" s="142">
        <f>O543*H543</f>
        <v>0</v>
      </c>
      <c r="Q543" s="142">
        <v>0</v>
      </c>
      <c r="R543" s="142">
        <f>Q543*H543</f>
        <v>0</v>
      </c>
      <c r="S543" s="142">
        <v>0</v>
      </c>
      <c r="T543" s="143">
        <f>S543*H543</f>
        <v>0</v>
      </c>
      <c r="AR543" s="144" t="s">
        <v>316</v>
      </c>
      <c r="AT543" s="144" t="s">
        <v>215</v>
      </c>
      <c r="AU543" s="144" t="s">
        <v>79</v>
      </c>
      <c r="AY543" s="19" t="s">
        <v>212</v>
      </c>
      <c r="BE543" s="145">
        <f>IF(N543="základní",J543,0)</f>
        <v>0</v>
      </c>
      <c r="BF543" s="145">
        <f>IF(N543="snížená",J543,0)</f>
        <v>0</v>
      </c>
      <c r="BG543" s="145">
        <f>IF(N543="zákl. přenesená",J543,0)</f>
        <v>0</v>
      </c>
      <c r="BH543" s="145">
        <f>IF(N543="sníž. přenesená",J543,0)</f>
        <v>0</v>
      </c>
      <c r="BI543" s="145">
        <f>IF(N543="nulová",J543,0)</f>
        <v>0</v>
      </c>
      <c r="BJ543" s="19" t="s">
        <v>77</v>
      </c>
      <c r="BK543" s="145">
        <f>ROUND(I543*H543,2)</f>
        <v>0</v>
      </c>
      <c r="BL543" s="19" t="s">
        <v>316</v>
      </c>
      <c r="BM543" s="144" t="s">
        <v>6183</v>
      </c>
    </row>
    <row r="544" spans="2:65" s="12" customFormat="1">
      <c r="B544" s="152"/>
      <c r="D544" s="150" t="s">
        <v>226</v>
      </c>
      <c r="E544" s="153" t="s">
        <v>19</v>
      </c>
      <c r="F544" s="154" t="s">
        <v>5921</v>
      </c>
      <c r="H544" s="155">
        <v>1</v>
      </c>
      <c r="I544" s="156"/>
      <c r="L544" s="152"/>
      <c r="M544" s="157"/>
      <c r="T544" s="158"/>
      <c r="AT544" s="153" t="s">
        <v>226</v>
      </c>
      <c r="AU544" s="153" t="s">
        <v>79</v>
      </c>
      <c r="AV544" s="12" t="s">
        <v>79</v>
      </c>
      <c r="AW544" s="12" t="s">
        <v>31</v>
      </c>
      <c r="AX544" s="12" t="s">
        <v>77</v>
      </c>
      <c r="AY544" s="153" t="s">
        <v>212</v>
      </c>
    </row>
    <row r="545" spans="2:65" s="1" customFormat="1" ht="21.75" customHeight="1">
      <c r="B545" s="34"/>
      <c r="C545" s="133" t="s">
        <v>2321</v>
      </c>
      <c r="D545" s="133" t="s">
        <v>215</v>
      </c>
      <c r="E545" s="134" t="s">
        <v>6184</v>
      </c>
      <c r="F545" s="135" t="s">
        <v>6185</v>
      </c>
      <c r="G545" s="136" t="s">
        <v>624</v>
      </c>
      <c r="H545" s="137">
        <v>1</v>
      </c>
      <c r="I545" s="138"/>
      <c r="J545" s="139">
        <f>ROUND(I545*H545,2)</f>
        <v>0</v>
      </c>
      <c r="K545" s="135" t="s">
        <v>5488</v>
      </c>
      <c r="L545" s="34"/>
      <c r="M545" s="140" t="s">
        <v>19</v>
      </c>
      <c r="N545" s="141" t="s">
        <v>40</v>
      </c>
      <c r="P545" s="142">
        <f>O545*H545</f>
        <v>0</v>
      </c>
      <c r="Q545" s="142">
        <v>0</v>
      </c>
      <c r="R545" s="142">
        <f>Q545*H545</f>
        <v>0</v>
      </c>
      <c r="S545" s="142">
        <v>0</v>
      </c>
      <c r="T545" s="143">
        <f>S545*H545</f>
        <v>0</v>
      </c>
      <c r="AR545" s="144" t="s">
        <v>316</v>
      </c>
      <c r="AT545" s="144" t="s">
        <v>215</v>
      </c>
      <c r="AU545" s="144" t="s">
        <v>79</v>
      </c>
      <c r="AY545" s="19" t="s">
        <v>212</v>
      </c>
      <c r="BE545" s="145">
        <f>IF(N545="základní",J545,0)</f>
        <v>0</v>
      </c>
      <c r="BF545" s="145">
        <f>IF(N545="snížená",J545,0)</f>
        <v>0</v>
      </c>
      <c r="BG545" s="145">
        <f>IF(N545="zákl. přenesená",J545,0)</f>
        <v>0</v>
      </c>
      <c r="BH545" s="145">
        <f>IF(N545="sníž. přenesená",J545,0)</f>
        <v>0</v>
      </c>
      <c r="BI545" s="145">
        <f>IF(N545="nulová",J545,0)</f>
        <v>0</v>
      </c>
      <c r="BJ545" s="19" t="s">
        <v>77</v>
      </c>
      <c r="BK545" s="145">
        <f>ROUND(I545*H545,2)</f>
        <v>0</v>
      </c>
      <c r="BL545" s="19" t="s">
        <v>316</v>
      </c>
      <c r="BM545" s="144" t="s">
        <v>6186</v>
      </c>
    </row>
    <row r="546" spans="2:65" s="12" customFormat="1">
      <c r="B546" s="152"/>
      <c r="D546" s="150" t="s">
        <v>226</v>
      </c>
      <c r="E546" s="153" t="s">
        <v>19</v>
      </c>
      <c r="F546" s="154" t="s">
        <v>6006</v>
      </c>
      <c r="H546" s="155">
        <v>1</v>
      </c>
      <c r="I546" s="156"/>
      <c r="L546" s="152"/>
      <c r="M546" s="157"/>
      <c r="T546" s="158"/>
      <c r="AT546" s="153" t="s">
        <v>226</v>
      </c>
      <c r="AU546" s="153" t="s">
        <v>79</v>
      </c>
      <c r="AV546" s="12" t="s">
        <v>79</v>
      </c>
      <c r="AW546" s="12" t="s">
        <v>31</v>
      </c>
      <c r="AX546" s="12" t="s">
        <v>77</v>
      </c>
      <c r="AY546" s="153" t="s">
        <v>212</v>
      </c>
    </row>
    <row r="547" spans="2:65" s="1" customFormat="1" ht="16.5" customHeight="1">
      <c r="B547" s="34"/>
      <c r="C547" s="133" t="s">
        <v>2328</v>
      </c>
      <c r="D547" s="133" t="s">
        <v>215</v>
      </c>
      <c r="E547" s="134" t="s">
        <v>6187</v>
      </c>
      <c r="F547" s="135" t="s">
        <v>6188</v>
      </c>
      <c r="G547" s="136" t="s">
        <v>624</v>
      </c>
      <c r="H547" s="137">
        <v>1</v>
      </c>
      <c r="I547" s="138"/>
      <c r="J547" s="139">
        <f>ROUND(I547*H547,2)</f>
        <v>0</v>
      </c>
      <c r="K547" s="135" t="s">
        <v>5488</v>
      </c>
      <c r="L547" s="34"/>
      <c r="M547" s="140" t="s">
        <v>19</v>
      </c>
      <c r="N547" s="141" t="s">
        <v>40</v>
      </c>
      <c r="P547" s="142">
        <f>O547*H547</f>
        <v>0</v>
      </c>
      <c r="Q547" s="142">
        <v>0</v>
      </c>
      <c r="R547" s="142">
        <f>Q547*H547</f>
        <v>0</v>
      </c>
      <c r="S547" s="142">
        <v>0</v>
      </c>
      <c r="T547" s="143">
        <f>S547*H547</f>
        <v>0</v>
      </c>
      <c r="AR547" s="144" t="s">
        <v>316</v>
      </c>
      <c r="AT547" s="144" t="s">
        <v>215</v>
      </c>
      <c r="AU547" s="144" t="s">
        <v>79</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316</v>
      </c>
      <c r="BM547" s="144" t="s">
        <v>6189</v>
      </c>
    </row>
    <row r="548" spans="2:65" s="12" customFormat="1">
      <c r="B548" s="152"/>
      <c r="D548" s="150" t="s">
        <v>226</v>
      </c>
      <c r="E548" s="153" t="s">
        <v>19</v>
      </c>
      <c r="F548" s="154" t="s">
        <v>5490</v>
      </c>
      <c r="H548" s="155">
        <v>1</v>
      </c>
      <c r="I548" s="156"/>
      <c r="L548" s="152"/>
      <c r="M548" s="157"/>
      <c r="T548" s="158"/>
      <c r="AT548" s="153" t="s">
        <v>226</v>
      </c>
      <c r="AU548" s="153" t="s">
        <v>79</v>
      </c>
      <c r="AV548" s="12" t="s">
        <v>79</v>
      </c>
      <c r="AW548" s="12" t="s">
        <v>31</v>
      </c>
      <c r="AX548" s="12" t="s">
        <v>77</v>
      </c>
      <c r="AY548" s="153" t="s">
        <v>212</v>
      </c>
    </row>
    <row r="549" spans="2:65" s="1" customFormat="1" ht="16.5" customHeight="1">
      <c r="B549" s="34"/>
      <c r="C549" s="133" t="s">
        <v>2336</v>
      </c>
      <c r="D549" s="133" t="s">
        <v>215</v>
      </c>
      <c r="E549" s="134" t="s">
        <v>6190</v>
      </c>
      <c r="F549" s="135" t="s">
        <v>6191</v>
      </c>
      <c r="G549" s="136" t="s">
        <v>624</v>
      </c>
      <c r="H549" s="137">
        <v>1</v>
      </c>
      <c r="I549" s="138"/>
      <c r="J549" s="139">
        <f>ROUND(I549*H549,2)</f>
        <v>0</v>
      </c>
      <c r="K549" s="135" t="s">
        <v>5488</v>
      </c>
      <c r="L549" s="34"/>
      <c r="M549" s="140" t="s">
        <v>19</v>
      </c>
      <c r="N549" s="141" t="s">
        <v>40</v>
      </c>
      <c r="P549" s="142">
        <f>O549*H549</f>
        <v>0</v>
      </c>
      <c r="Q549" s="142">
        <v>0</v>
      </c>
      <c r="R549" s="142">
        <f>Q549*H549</f>
        <v>0</v>
      </c>
      <c r="S549" s="142">
        <v>0</v>
      </c>
      <c r="T549" s="143">
        <f>S549*H549</f>
        <v>0</v>
      </c>
      <c r="AR549" s="144" t="s">
        <v>316</v>
      </c>
      <c r="AT549" s="144" t="s">
        <v>215</v>
      </c>
      <c r="AU549" s="144" t="s">
        <v>79</v>
      </c>
      <c r="AY549" s="19" t="s">
        <v>212</v>
      </c>
      <c r="BE549" s="145">
        <f>IF(N549="základní",J549,0)</f>
        <v>0</v>
      </c>
      <c r="BF549" s="145">
        <f>IF(N549="snížená",J549,0)</f>
        <v>0</v>
      </c>
      <c r="BG549" s="145">
        <f>IF(N549="zákl. přenesená",J549,0)</f>
        <v>0</v>
      </c>
      <c r="BH549" s="145">
        <f>IF(N549="sníž. přenesená",J549,0)</f>
        <v>0</v>
      </c>
      <c r="BI549" s="145">
        <f>IF(N549="nulová",J549,0)</f>
        <v>0</v>
      </c>
      <c r="BJ549" s="19" t="s">
        <v>77</v>
      </c>
      <c r="BK549" s="145">
        <f>ROUND(I549*H549,2)</f>
        <v>0</v>
      </c>
      <c r="BL549" s="19" t="s">
        <v>316</v>
      </c>
      <c r="BM549" s="144" t="s">
        <v>6192</v>
      </c>
    </row>
    <row r="550" spans="2:65" s="12" customFormat="1">
      <c r="B550" s="152"/>
      <c r="D550" s="150" t="s">
        <v>226</v>
      </c>
      <c r="E550" s="153" t="s">
        <v>19</v>
      </c>
      <c r="F550" s="154" t="s">
        <v>5490</v>
      </c>
      <c r="H550" s="155">
        <v>1</v>
      </c>
      <c r="I550" s="156"/>
      <c r="L550" s="152"/>
      <c r="M550" s="157"/>
      <c r="T550" s="158"/>
      <c r="AT550" s="153" t="s">
        <v>226</v>
      </c>
      <c r="AU550" s="153" t="s">
        <v>79</v>
      </c>
      <c r="AV550" s="12" t="s">
        <v>79</v>
      </c>
      <c r="AW550" s="12" t="s">
        <v>31</v>
      </c>
      <c r="AX550" s="12" t="s">
        <v>77</v>
      </c>
      <c r="AY550" s="153" t="s">
        <v>212</v>
      </c>
    </row>
    <row r="551" spans="2:65" s="1" customFormat="1" ht="16.5" customHeight="1">
      <c r="B551" s="34"/>
      <c r="C551" s="133" t="s">
        <v>2343</v>
      </c>
      <c r="D551" s="133" t="s">
        <v>215</v>
      </c>
      <c r="E551" s="134" t="s">
        <v>6193</v>
      </c>
      <c r="F551" s="135" t="s">
        <v>6194</v>
      </c>
      <c r="G551" s="136" t="s">
        <v>624</v>
      </c>
      <c r="H551" s="137">
        <v>1</v>
      </c>
      <c r="I551" s="138"/>
      <c r="J551" s="139">
        <f>ROUND(I551*H551,2)</f>
        <v>0</v>
      </c>
      <c r="K551" s="135" t="s">
        <v>5488</v>
      </c>
      <c r="L551" s="34"/>
      <c r="M551" s="140" t="s">
        <v>19</v>
      </c>
      <c r="N551" s="141" t="s">
        <v>40</v>
      </c>
      <c r="P551" s="142">
        <f>O551*H551</f>
        <v>0</v>
      </c>
      <c r="Q551" s="142">
        <v>0</v>
      </c>
      <c r="R551" s="142">
        <f>Q551*H551</f>
        <v>0</v>
      </c>
      <c r="S551" s="142">
        <v>0</v>
      </c>
      <c r="T551" s="143">
        <f>S551*H551</f>
        <v>0</v>
      </c>
      <c r="AR551" s="144" t="s">
        <v>316</v>
      </c>
      <c r="AT551" s="144" t="s">
        <v>215</v>
      </c>
      <c r="AU551" s="144" t="s">
        <v>79</v>
      </c>
      <c r="AY551" s="19" t="s">
        <v>212</v>
      </c>
      <c r="BE551" s="145">
        <f>IF(N551="základní",J551,0)</f>
        <v>0</v>
      </c>
      <c r="BF551" s="145">
        <f>IF(N551="snížená",J551,0)</f>
        <v>0</v>
      </c>
      <c r="BG551" s="145">
        <f>IF(N551="zákl. přenesená",J551,0)</f>
        <v>0</v>
      </c>
      <c r="BH551" s="145">
        <f>IF(N551="sníž. přenesená",J551,0)</f>
        <v>0</v>
      </c>
      <c r="BI551" s="145">
        <f>IF(N551="nulová",J551,0)</f>
        <v>0</v>
      </c>
      <c r="BJ551" s="19" t="s">
        <v>77</v>
      </c>
      <c r="BK551" s="145">
        <f>ROUND(I551*H551,2)</f>
        <v>0</v>
      </c>
      <c r="BL551" s="19" t="s">
        <v>316</v>
      </c>
      <c r="BM551" s="144" t="s">
        <v>6195</v>
      </c>
    </row>
    <row r="552" spans="2:65" s="12" customFormat="1">
      <c r="B552" s="152"/>
      <c r="D552" s="150" t="s">
        <v>226</v>
      </c>
      <c r="E552" s="153" t="s">
        <v>19</v>
      </c>
      <c r="F552" s="154" t="s">
        <v>5490</v>
      </c>
      <c r="H552" s="155">
        <v>1</v>
      </c>
      <c r="I552" s="156"/>
      <c r="L552" s="152"/>
      <c r="M552" s="157"/>
      <c r="T552" s="158"/>
      <c r="AT552" s="153" t="s">
        <v>226</v>
      </c>
      <c r="AU552" s="153" t="s">
        <v>79</v>
      </c>
      <c r="AV552" s="12" t="s">
        <v>79</v>
      </c>
      <c r="AW552" s="12" t="s">
        <v>31</v>
      </c>
      <c r="AX552" s="12" t="s">
        <v>77</v>
      </c>
      <c r="AY552" s="153" t="s">
        <v>212</v>
      </c>
    </row>
    <row r="553" spans="2:65" s="1" customFormat="1" ht="16.5" customHeight="1">
      <c r="B553" s="34"/>
      <c r="C553" s="133" t="s">
        <v>2350</v>
      </c>
      <c r="D553" s="133" t="s">
        <v>215</v>
      </c>
      <c r="E553" s="134" t="s">
        <v>6196</v>
      </c>
      <c r="F553" s="135" t="s">
        <v>6197</v>
      </c>
      <c r="G553" s="136" t="s">
        <v>624</v>
      </c>
      <c r="H553" s="137">
        <v>1</v>
      </c>
      <c r="I553" s="138"/>
      <c r="J553" s="139">
        <f>ROUND(I553*H553,2)</f>
        <v>0</v>
      </c>
      <c r="K553" s="135" t="s">
        <v>5488</v>
      </c>
      <c r="L553" s="34"/>
      <c r="M553" s="140" t="s">
        <v>19</v>
      </c>
      <c r="N553" s="141" t="s">
        <v>40</v>
      </c>
      <c r="P553" s="142">
        <f>O553*H553</f>
        <v>0</v>
      </c>
      <c r="Q553" s="142">
        <v>0</v>
      </c>
      <c r="R553" s="142">
        <f>Q553*H553</f>
        <v>0</v>
      </c>
      <c r="S553" s="142">
        <v>0</v>
      </c>
      <c r="T553" s="143">
        <f>S553*H553</f>
        <v>0</v>
      </c>
      <c r="AR553" s="144" t="s">
        <v>316</v>
      </c>
      <c r="AT553" s="144" t="s">
        <v>215</v>
      </c>
      <c r="AU553" s="144" t="s">
        <v>79</v>
      </c>
      <c r="AY553" s="19" t="s">
        <v>212</v>
      </c>
      <c r="BE553" s="145">
        <f>IF(N553="základní",J553,0)</f>
        <v>0</v>
      </c>
      <c r="BF553" s="145">
        <f>IF(N553="snížená",J553,0)</f>
        <v>0</v>
      </c>
      <c r="BG553" s="145">
        <f>IF(N553="zákl. přenesená",J553,0)</f>
        <v>0</v>
      </c>
      <c r="BH553" s="145">
        <f>IF(N553="sníž. přenesená",J553,0)</f>
        <v>0</v>
      </c>
      <c r="BI553" s="145">
        <f>IF(N553="nulová",J553,0)</f>
        <v>0</v>
      </c>
      <c r="BJ553" s="19" t="s">
        <v>77</v>
      </c>
      <c r="BK553" s="145">
        <f>ROUND(I553*H553,2)</f>
        <v>0</v>
      </c>
      <c r="BL553" s="19" t="s">
        <v>316</v>
      </c>
      <c r="BM553" s="144" t="s">
        <v>6198</v>
      </c>
    </row>
    <row r="554" spans="2:65" s="12" customFormat="1">
      <c r="B554" s="152"/>
      <c r="D554" s="150" t="s">
        <v>226</v>
      </c>
      <c r="E554" s="153" t="s">
        <v>19</v>
      </c>
      <c r="F554" s="154" t="s">
        <v>5490</v>
      </c>
      <c r="H554" s="155">
        <v>1</v>
      </c>
      <c r="I554" s="156"/>
      <c r="L554" s="152"/>
      <c r="M554" s="157"/>
      <c r="T554" s="158"/>
      <c r="AT554" s="153" t="s">
        <v>226</v>
      </c>
      <c r="AU554" s="153" t="s">
        <v>79</v>
      </c>
      <c r="AV554" s="12" t="s">
        <v>79</v>
      </c>
      <c r="AW554" s="12" t="s">
        <v>31</v>
      </c>
      <c r="AX554" s="12" t="s">
        <v>77</v>
      </c>
      <c r="AY554" s="153" t="s">
        <v>212</v>
      </c>
    </row>
    <row r="555" spans="2:65" s="1" customFormat="1" ht="21.75" customHeight="1">
      <c r="B555" s="34"/>
      <c r="C555" s="133" t="s">
        <v>2358</v>
      </c>
      <c r="D555" s="133" t="s">
        <v>215</v>
      </c>
      <c r="E555" s="134" t="s">
        <v>6199</v>
      </c>
      <c r="F555" s="135" t="s">
        <v>6200</v>
      </c>
      <c r="G555" s="136" t="s">
        <v>624</v>
      </c>
      <c r="H555" s="137">
        <v>1</v>
      </c>
      <c r="I555" s="138"/>
      <c r="J555" s="139">
        <f>ROUND(I555*H555,2)</f>
        <v>0</v>
      </c>
      <c r="K555" s="135" t="s">
        <v>5488</v>
      </c>
      <c r="L555" s="34"/>
      <c r="M555" s="140" t="s">
        <v>19</v>
      </c>
      <c r="N555" s="141" t="s">
        <v>40</v>
      </c>
      <c r="P555" s="142">
        <f>O555*H555</f>
        <v>0</v>
      </c>
      <c r="Q555" s="142">
        <v>0</v>
      </c>
      <c r="R555" s="142">
        <f>Q555*H555</f>
        <v>0</v>
      </c>
      <c r="S555" s="142">
        <v>0</v>
      </c>
      <c r="T555" s="143">
        <f>S555*H555</f>
        <v>0</v>
      </c>
      <c r="AR555" s="144" t="s">
        <v>316</v>
      </c>
      <c r="AT555" s="144" t="s">
        <v>215</v>
      </c>
      <c r="AU555" s="144" t="s">
        <v>79</v>
      </c>
      <c r="AY555" s="19" t="s">
        <v>212</v>
      </c>
      <c r="BE555" s="145">
        <f>IF(N555="základní",J555,0)</f>
        <v>0</v>
      </c>
      <c r="BF555" s="145">
        <f>IF(N555="snížená",J555,0)</f>
        <v>0</v>
      </c>
      <c r="BG555" s="145">
        <f>IF(N555="zákl. přenesená",J555,0)</f>
        <v>0</v>
      </c>
      <c r="BH555" s="145">
        <f>IF(N555="sníž. přenesená",J555,0)</f>
        <v>0</v>
      </c>
      <c r="BI555" s="145">
        <f>IF(N555="nulová",J555,0)</f>
        <v>0</v>
      </c>
      <c r="BJ555" s="19" t="s">
        <v>77</v>
      </c>
      <c r="BK555" s="145">
        <f>ROUND(I555*H555,2)</f>
        <v>0</v>
      </c>
      <c r="BL555" s="19" t="s">
        <v>316</v>
      </c>
      <c r="BM555" s="144" t="s">
        <v>6201</v>
      </c>
    </row>
    <row r="556" spans="2:65" s="12" customFormat="1">
      <c r="B556" s="152"/>
      <c r="D556" s="150" t="s">
        <v>226</v>
      </c>
      <c r="E556" s="153" t="s">
        <v>19</v>
      </c>
      <c r="F556" s="154" t="s">
        <v>5490</v>
      </c>
      <c r="H556" s="155">
        <v>1</v>
      </c>
      <c r="I556" s="156"/>
      <c r="L556" s="152"/>
      <c r="M556" s="157"/>
      <c r="T556" s="158"/>
      <c r="AT556" s="153" t="s">
        <v>226</v>
      </c>
      <c r="AU556" s="153" t="s">
        <v>79</v>
      </c>
      <c r="AV556" s="12" t="s">
        <v>79</v>
      </c>
      <c r="AW556" s="12" t="s">
        <v>31</v>
      </c>
      <c r="AX556" s="12" t="s">
        <v>77</v>
      </c>
      <c r="AY556" s="153" t="s">
        <v>212</v>
      </c>
    </row>
    <row r="557" spans="2:65" s="1" customFormat="1" ht="21.75" customHeight="1">
      <c r="B557" s="34"/>
      <c r="C557" s="133" t="s">
        <v>2364</v>
      </c>
      <c r="D557" s="133" t="s">
        <v>215</v>
      </c>
      <c r="E557" s="134" t="s">
        <v>6202</v>
      </c>
      <c r="F557" s="135" t="s">
        <v>6203</v>
      </c>
      <c r="G557" s="136" t="s">
        <v>624</v>
      </c>
      <c r="H557" s="137">
        <v>1</v>
      </c>
      <c r="I557" s="138"/>
      <c r="J557" s="139">
        <f>ROUND(I557*H557,2)</f>
        <v>0</v>
      </c>
      <c r="K557" s="135" t="s">
        <v>5488</v>
      </c>
      <c r="L557" s="34"/>
      <c r="M557" s="140" t="s">
        <v>19</v>
      </c>
      <c r="N557" s="141" t="s">
        <v>40</v>
      </c>
      <c r="P557" s="142">
        <f>O557*H557</f>
        <v>0</v>
      </c>
      <c r="Q557" s="142">
        <v>0</v>
      </c>
      <c r="R557" s="142">
        <f>Q557*H557</f>
        <v>0</v>
      </c>
      <c r="S557" s="142">
        <v>0</v>
      </c>
      <c r="T557" s="143">
        <f>S557*H557</f>
        <v>0</v>
      </c>
      <c r="AR557" s="144" t="s">
        <v>316</v>
      </c>
      <c r="AT557" s="144" t="s">
        <v>215</v>
      </c>
      <c r="AU557" s="144" t="s">
        <v>79</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316</v>
      </c>
      <c r="BM557" s="144" t="s">
        <v>6204</v>
      </c>
    </row>
    <row r="558" spans="2:65" s="12" customFormat="1">
      <c r="B558" s="152"/>
      <c r="D558" s="150" t="s">
        <v>226</v>
      </c>
      <c r="E558" s="153" t="s">
        <v>19</v>
      </c>
      <c r="F558" s="154" t="s">
        <v>5490</v>
      </c>
      <c r="H558" s="155">
        <v>1</v>
      </c>
      <c r="I558" s="156"/>
      <c r="L558" s="152"/>
      <c r="M558" s="157"/>
      <c r="T558" s="158"/>
      <c r="AT558" s="153" t="s">
        <v>226</v>
      </c>
      <c r="AU558" s="153" t="s">
        <v>79</v>
      </c>
      <c r="AV558" s="12" t="s">
        <v>79</v>
      </c>
      <c r="AW558" s="12" t="s">
        <v>31</v>
      </c>
      <c r="AX558" s="12" t="s">
        <v>77</v>
      </c>
      <c r="AY558" s="153" t="s">
        <v>212</v>
      </c>
    </row>
    <row r="559" spans="2:65" s="1" customFormat="1" ht="16.5" customHeight="1">
      <c r="B559" s="34"/>
      <c r="C559" s="133" t="s">
        <v>2370</v>
      </c>
      <c r="D559" s="133" t="s">
        <v>215</v>
      </c>
      <c r="E559" s="134" t="s">
        <v>6205</v>
      </c>
      <c r="F559" s="135" t="s">
        <v>6206</v>
      </c>
      <c r="G559" s="136" t="s">
        <v>624</v>
      </c>
      <c r="H559" s="137">
        <v>1</v>
      </c>
      <c r="I559" s="138"/>
      <c r="J559" s="139">
        <f>ROUND(I559*H559,2)</f>
        <v>0</v>
      </c>
      <c r="K559" s="135" t="s">
        <v>5488</v>
      </c>
      <c r="L559" s="34"/>
      <c r="M559" s="140" t="s">
        <v>19</v>
      </c>
      <c r="N559" s="141" t="s">
        <v>40</v>
      </c>
      <c r="P559" s="142">
        <f>O559*H559</f>
        <v>0</v>
      </c>
      <c r="Q559" s="142">
        <v>0</v>
      </c>
      <c r="R559" s="142">
        <f>Q559*H559</f>
        <v>0</v>
      </c>
      <c r="S559" s="142">
        <v>0</v>
      </c>
      <c r="T559" s="143">
        <f>S559*H559</f>
        <v>0</v>
      </c>
      <c r="AR559" s="144" t="s">
        <v>316</v>
      </c>
      <c r="AT559" s="144" t="s">
        <v>215</v>
      </c>
      <c r="AU559" s="144" t="s">
        <v>79</v>
      </c>
      <c r="AY559" s="19" t="s">
        <v>212</v>
      </c>
      <c r="BE559" s="145">
        <f>IF(N559="základní",J559,0)</f>
        <v>0</v>
      </c>
      <c r="BF559" s="145">
        <f>IF(N559="snížená",J559,0)</f>
        <v>0</v>
      </c>
      <c r="BG559" s="145">
        <f>IF(N559="zákl. přenesená",J559,0)</f>
        <v>0</v>
      </c>
      <c r="BH559" s="145">
        <f>IF(N559="sníž. přenesená",J559,0)</f>
        <v>0</v>
      </c>
      <c r="BI559" s="145">
        <f>IF(N559="nulová",J559,0)</f>
        <v>0</v>
      </c>
      <c r="BJ559" s="19" t="s">
        <v>77</v>
      </c>
      <c r="BK559" s="145">
        <f>ROUND(I559*H559,2)</f>
        <v>0</v>
      </c>
      <c r="BL559" s="19" t="s">
        <v>316</v>
      </c>
      <c r="BM559" s="144" t="s">
        <v>6207</v>
      </c>
    </row>
    <row r="560" spans="2:65" s="12" customFormat="1">
      <c r="B560" s="152"/>
      <c r="D560" s="150" t="s">
        <v>226</v>
      </c>
      <c r="E560" s="153" t="s">
        <v>19</v>
      </c>
      <c r="F560" s="154" t="s">
        <v>5490</v>
      </c>
      <c r="H560" s="155">
        <v>1</v>
      </c>
      <c r="I560" s="156"/>
      <c r="L560" s="152"/>
      <c r="M560" s="157"/>
      <c r="T560" s="158"/>
      <c r="AT560" s="153" t="s">
        <v>226</v>
      </c>
      <c r="AU560" s="153" t="s">
        <v>79</v>
      </c>
      <c r="AV560" s="12" t="s">
        <v>79</v>
      </c>
      <c r="AW560" s="12" t="s">
        <v>31</v>
      </c>
      <c r="AX560" s="12" t="s">
        <v>77</v>
      </c>
      <c r="AY560" s="153" t="s">
        <v>212</v>
      </c>
    </row>
    <row r="561" spans="2:65" s="1" customFormat="1" ht="16.5" customHeight="1">
      <c r="B561" s="34"/>
      <c r="C561" s="133" t="s">
        <v>2378</v>
      </c>
      <c r="D561" s="133" t="s">
        <v>215</v>
      </c>
      <c r="E561" s="134" t="s">
        <v>6208</v>
      </c>
      <c r="F561" s="135" t="s">
        <v>6209</v>
      </c>
      <c r="G561" s="136" t="s">
        <v>624</v>
      </c>
      <c r="H561" s="137">
        <v>1</v>
      </c>
      <c r="I561" s="138"/>
      <c r="J561" s="139">
        <f>ROUND(I561*H561,2)</f>
        <v>0</v>
      </c>
      <c r="K561" s="135" t="s">
        <v>5488</v>
      </c>
      <c r="L561" s="34"/>
      <c r="M561" s="140" t="s">
        <v>19</v>
      </c>
      <c r="N561" s="141" t="s">
        <v>40</v>
      </c>
      <c r="P561" s="142">
        <f>O561*H561</f>
        <v>0</v>
      </c>
      <c r="Q561" s="142">
        <v>0</v>
      </c>
      <c r="R561" s="142">
        <f>Q561*H561</f>
        <v>0</v>
      </c>
      <c r="S561" s="142">
        <v>0</v>
      </c>
      <c r="T561" s="143">
        <f>S561*H561</f>
        <v>0</v>
      </c>
      <c r="AR561" s="144" t="s">
        <v>316</v>
      </c>
      <c r="AT561" s="144" t="s">
        <v>215</v>
      </c>
      <c r="AU561" s="144" t="s">
        <v>79</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316</v>
      </c>
      <c r="BM561" s="144" t="s">
        <v>6210</v>
      </c>
    </row>
    <row r="562" spans="2:65" s="12" customFormat="1">
      <c r="B562" s="152"/>
      <c r="D562" s="150" t="s">
        <v>226</v>
      </c>
      <c r="E562" s="153" t="s">
        <v>19</v>
      </c>
      <c r="F562" s="154" t="s">
        <v>5490</v>
      </c>
      <c r="H562" s="155">
        <v>1</v>
      </c>
      <c r="I562" s="156"/>
      <c r="L562" s="152"/>
      <c r="M562" s="157"/>
      <c r="T562" s="158"/>
      <c r="AT562" s="153" t="s">
        <v>226</v>
      </c>
      <c r="AU562" s="153" t="s">
        <v>79</v>
      </c>
      <c r="AV562" s="12" t="s">
        <v>79</v>
      </c>
      <c r="AW562" s="12" t="s">
        <v>31</v>
      </c>
      <c r="AX562" s="12" t="s">
        <v>77</v>
      </c>
      <c r="AY562" s="153" t="s">
        <v>212</v>
      </c>
    </row>
    <row r="563" spans="2:65" s="1" customFormat="1" ht="16.5" customHeight="1">
      <c r="B563" s="34"/>
      <c r="C563" s="133" t="s">
        <v>2400</v>
      </c>
      <c r="D563" s="133" t="s">
        <v>215</v>
      </c>
      <c r="E563" s="134" t="s">
        <v>6211</v>
      </c>
      <c r="F563" s="135" t="s">
        <v>6212</v>
      </c>
      <c r="G563" s="136" t="s">
        <v>624</v>
      </c>
      <c r="H563" s="137">
        <v>1</v>
      </c>
      <c r="I563" s="138"/>
      <c r="J563" s="139">
        <f>ROUND(I563*H563,2)</f>
        <v>0</v>
      </c>
      <c r="K563" s="135" t="s">
        <v>5488</v>
      </c>
      <c r="L563" s="34"/>
      <c r="M563" s="140" t="s">
        <v>19</v>
      </c>
      <c r="N563" s="141" t="s">
        <v>40</v>
      </c>
      <c r="P563" s="142">
        <f>O563*H563</f>
        <v>0</v>
      </c>
      <c r="Q563" s="142">
        <v>0</v>
      </c>
      <c r="R563" s="142">
        <f>Q563*H563</f>
        <v>0</v>
      </c>
      <c r="S563" s="142">
        <v>0</v>
      </c>
      <c r="T563" s="143">
        <f>S563*H563</f>
        <v>0</v>
      </c>
      <c r="AR563" s="144" t="s">
        <v>316</v>
      </c>
      <c r="AT563" s="144" t="s">
        <v>215</v>
      </c>
      <c r="AU563" s="144" t="s">
        <v>79</v>
      </c>
      <c r="AY563" s="19" t="s">
        <v>212</v>
      </c>
      <c r="BE563" s="145">
        <f>IF(N563="základní",J563,0)</f>
        <v>0</v>
      </c>
      <c r="BF563" s="145">
        <f>IF(N563="snížená",J563,0)</f>
        <v>0</v>
      </c>
      <c r="BG563" s="145">
        <f>IF(N563="zákl. přenesená",J563,0)</f>
        <v>0</v>
      </c>
      <c r="BH563" s="145">
        <f>IF(N563="sníž. přenesená",J563,0)</f>
        <v>0</v>
      </c>
      <c r="BI563" s="145">
        <f>IF(N563="nulová",J563,0)</f>
        <v>0</v>
      </c>
      <c r="BJ563" s="19" t="s">
        <v>77</v>
      </c>
      <c r="BK563" s="145">
        <f>ROUND(I563*H563,2)</f>
        <v>0</v>
      </c>
      <c r="BL563" s="19" t="s">
        <v>316</v>
      </c>
      <c r="BM563" s="144" t="s">
        <v>6213</v>
      </c>
    </row>
    <row r="564" spans="2:65" s="12" customFormat="1">
      <c r="B564" s="152"/>
      <c r="D564" s="150" t="s">
        <v>226</v>
      </c>
      <c r="E564" s="153" t="s">
        <v>19</v>
      </c>
      <c r="F564" s="154" t="s">
        <v>5490</v>
      </c>
      <c r="H564" s="155">
        <v>1</v>
      </c>
      <c r="I564" s="156"/>
      <c r="L564" s="152"/>
      <c r="M564" s="157"/>
      <c r="T564" s="158"/>
      <c r="AT564" s="153" t="s">
        <v>226</v>
      </c>
      <c r="AU564" s="153" t="s">
        <v>79</v>
      </c>
      <c r="AV564" s="12" t="s">
        <v>79</v>
      </c>
      <c r="AW564" s="12" t="s">
        <v>31</v>
      </c>
      <c r="AX564" s="12" t="s">
        <v>77</v>
      </c>
      <c r="AY564" s="153" t="s">
        <v>212</v>
      </c>
    </row>
    <row r="565" spans="2:65" s="1" customFormat="1" ht="16.5" customHeight="1">
      <c r="B565" s="34"/>
      <c r="C565" s="133" t="s">
        <v>2408</v>
      </c>
      <c r="D565" s="133" t="s">
        <v>215</v>
      </c>
      <c r="E565" s="134" t="s">
        <v>6214</v>
      </c>
      <c r="F565" s="135" t="s">
        <v>6215</v>
      </c>
      <c r="G565" s="136" t="s">
        <v>624</v>
      </c>
      <c r="H565" s="137">
        <v>1</v>
      </c>
      <c r="I565" s="138"/>
      <c r="J565" s="139">
        <f>ROUND(I565*H565,2)</f>
        <v>0</v>
      </c>
      <c r="K565" s="135" t="s">
        <v>5488</v>
      </c>
      <c r="L565" s="34"/>
      <c r="M565" s="140" t="s">
        <v>19</v>
      </c>
      <c r="N565" s="141" t="s">
        <v>40</v>
      </c>
      <c r="P565" s="142">
        <f>O565*H565</f>
        <v>0</v>
      </c>
      <c r="Q565" s="142">
        <v>0</v>
      </c>
      <c r="R565" s="142">
        <f>Q565*H565</f>
        <v>0</v>
      </c>
      <c r="S565" s="142">
        <v>0</v>
      </c>
      <c r="T565" s="143">
        <f>S565*H565</f>
        <v>0</v>
      </c>
      <c r="AR565" s="144" t="s">
        <v>316</v>
      </c>
      <c r="AT565" s="144" t="s">
        <v>215</v>
      </c>
      <c r="AU565" s="144" t="s">
        <v>79</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316</v>
      </c>
      <c r="BM565" s="144" t="s">
        <v>6216</v>
      </c>
    </row>
    <row r="566" spans="2:65" s="12" customFormat="1">
      <c r="B566" s="152"/>
      <c r="D566" s="150" t="s">
        <v>226</v>
      </c>
      <c r="E566" s="153" t="s">
        <v>19</v>
      </c>
      <c r="F566" s="154" t="s">
        <v>5490</v>
      </c>
      <c r="H566" s="155">
        <v>1</v>
      </c>
      <c r="I566" s="156"/>
      <c r="L566" s="152"/>
      <c r="M566" s="157"/>
      <c r="T566" s="158"/>
      <c r="AT566" s="153" t="s">
        <v>226</v>
      </c>
      <c r="AU566" s="153" t="s">
        <v>79</v>
      </c>
      <c r="AV566" s="12" t="s">
        <v>79</v>
      </c>
      <c r="AW566" s="12" t="s">
        <v>31</v>
      </c>
      <c r="AX566" s="12" t="s">
        <v>77</v>
      </c>
      <c r="AY566" s="153" t="s">
        <v>212</v>
      </c>
    </row>
    <row r="567" spans="2:65" s="1" customFormat="1" ht="21.75" customHeight="1">
      <c r="B567" s="34"/>
      <c r="C567" s="133" t="s">
        <v>2424</v>
      </c>
      <c r="D567" s="133" t="s">
        <v>215</v>
      </c>
      <c r="E567" s="134" t="s">
        <v>6217</v>
      </c>
      <c r="F567" s="135" t="s">
        <v>6218</v>
      </c>
      <c r="G567" s="136" t="s">
        <v>624</v>
      </c>
      <c r="H567" s="137">
        <v>1</v>
      </c>
      <c r="I567" s="138"/>
      <c r="J567" s="139">
        <f>ROUND(I567*H567,2)</f>
        <v>0</v>
      </c>
      <c r="K567" s="135" t="s">
        <v>5488</v>
      </c>
      <c r="L567" s="34"/>
      <c r="M567" s="140" t="s">
        <v>19</v>
      </c>
      <c r="N567" s="141" t="s">
        <v>40</v>
      </c>
      <c r="P567" s="142">
        <f>O567*H567</f>
        <v>0</v>
      </c>
      <c r="Q567" s="142">
        <v>0</v>
      </c>
      <c r="R567" s="142">
        <f>Q567*H567</f>
        <v>0</v>
      </c>
      <c r="S567" s="142">
        <v>0</v>
      </c>
      <c r="T567" s="143">
        <f>S567*H567</f>
        <v>0</v>
      </c>
      <c r="AR567" s="144" t="s">
        <v>316</v>
      </c>
      <c r="AT567" s="144" t="s">
        <v>215</v>
      </c>
      <c r="AU567" s="144" t="s">
        <v>79</v>
      </c>
      <c r="AY567" s="19" t="s">
        <v>212</v>
      </c>
      <c r="BE567" s="145">
        <f>IF(N567="základní",J567,0)</f>
        <v>0</v>
      </c>
      <c r="BF567" s="145">
        <f>IF(N567="snížená",J567,0)</f>
        <v>0</v>
      </c>
      <c r="BG567" s="145">
        <f>IF(N567="zákl. přenesená",J567,0)</f>
        <v>0</v>
      </c>
      <c r="BH567" s="145">
        <f>IF(N567="sníž. přenesená",J567,0)</f>
        <v>0</v>
      </c>
      <c r="BI567" s="145">
        <f>IF(N567="nulová",J567,0)</f>
        <v>0</v>
      </c>
      <c r="BJ567" s="19" t="s">
        <v>77</v>
      </c>
      <c r="BK567" s="145">
        <f>ROUND(I567*H567,2)</f>
        <v>0</v>
      </c>
      <c r="BL567" s="19" t="s">
        <v>316</v>
      </c>
      <c r="BM567" s="144" t="s">
        <v>6219</v>
      </c>
    </row>
    <row r="568" spans="2:65" s="12" customFormat="1">
      <c r="B568" s="152"/>
      <c r="D568" s="150" t="s">
        <v>226</v>
      </c>
      <c r="E568" s="153" t="s">
        <v>19</v>
      </c>
      <c r="F568" s="154" t="s">
        <v>5581</v>
      </c>
      <c r="H568" s="155">
        <v>1</v>
      </c>
      <c r="I568" s="156"/>
      <c r="L568" s="152"/>
      <c r="M568" s="157"/>
      <c r="T568" s="158"/>
      <c r="AT568" s="153" t="s">
        <v>226</v>
      </c>
      <c r="AU568" s="153" t="s">
        <v>79</v>
      </c>
      <c r="AV568" s="12" t="s">
        <v>79</v>
      </c>
      <c r="AW568" s="12" t="s">
        <v>31</v>
      </c>
      <c r="AX568" s="12" t="s">
        <v>77</v>
      </c>
      <c r="AY568" s="153" t="s">
        <v>212</v>
      </c>
    </row>
    <row r="569" spans="2:65" s="1" customFormat="1" ht="16.5" customHeight="1">
      <c r="B569" s="34"/>
      <c r="C569" s="133" t="s">
        <v>2431</v>
      </c>
      <c r="D569" s="133" t="s">
        <v>215</v>
      </c>
      <c r="E569" s="134" t="s">
        <v>6220</v>
      </c>
      <c r="F569" s="135" t="s">
        <v>6221</v>
      </c>
      <c r="G569" s="136" t="s">
        <v>624</v>
      </c>
      <c r="H569" s="137">
        <v>1</v>
      </c>
      <c r="I569" s="138"/>
      <c r="J569" s="139">
        <f>ROUND(I569*H569,2)</f>
        <v>0</v>
      </c>
      <c r="K569" s="135" t="s">
        <v>5488</v>
      </c>
      <c r="L569" s="34"/>
      <c r="M569" s="140" t="s">
        <v>19</v>
      </c>
      <c r="N569" s="141" t="s">
        <v>40</v>
      </c>
      <c r="P569" s="142">
        <f>O569*H569</f>
        <v>0</v>
      </c>
      <c r="Q569" s="142">
        <v>0</v>
      </c>
      <c r="R569" s="142">
        <f>Q569*H569</f>
        <v>0</v>
      </c>
      <c r="S569" s="142">
        <v>0</v>
      </c>
      <c r="T569" s="143">
        <f>S569*H569</f>
        <v>0</v>
      </c>
      <c r="AR569" s="144" t="s">
        <v>316</v>
      </c>
      <c r="AT569" s="144" t="s">
        <v>215</v>
      </c>
      <c r="AU569" s="144" t="s">
        <v>79</v>
      </c>
      <c r="AY569" s="19" t="s">
        <v>212</v>
      </c>
      <c r="BE569" s="145">
        <f>IF(N569="základní",J569,0)</f>
        <v>0</v>
      </c>
      <c r="BF569" s="145">
        <f>IF(N569="snížená",J569,0)</f>
        <v>0</v>
      </c>
      <c r="BG569" s="145">
        <f>IF(N569="zákl. přenesená",J569,0)</f>
        <v>0</v>
      </c>
      <c r="BH569" s="145">
        <f>IF(N569="sníž. přenesená",J569,0)</f>
        <v>0</v>
      </c>
      <c r="BI569" s="145">
        <f>IF(N569="nulová",J569,0)</f>
        <v>0</v>
      </c>
      <c r="BJ569" s="19" t="s">
        <v>77</v>
      </c>
      <c r="BK569" s="145">
        <f>ROUND(I569*H569,2)</f>
        <v>0</v>
      </c>
      <c r="BL569" s="19" t="s">
        <v>316</v>
      </c>
      <c r="BM569" s="144" t="s">
        <v>6222</v>
      </c>
    </row>
    <row r="570" spans="2:65" s="12" customFormat="1">
      <c r="B570" s="152"/>
      <c r="D570" s="150" t="s">
        <v>226</v>
      </c>
      <c r="E570" s="153" t="s">
        <v>19</v>
      </c>
      <c r="F570" s="154" t="s">
        <v>5581</v>
      </c>
      <c r="H570" s="155">
        <v>1</v>
      </c>
      <c r="I570" s="156"/>
      <c r="L570" s="152"/>
      <c r="M570" s="157"/>
      <c r="T570" s="158"/>
      <c r="AT570" s="153" t="s">
        <v>226</v>
      </c>
      <c r="AU570" s="153" t="s">
        <v>79</v>
      </c>
      <c r="AV570" s="12" t="s">
        <v>79</v>
      </c>
      <c r="AW570" s="12" t="s">
        <v>31</v>
      </c>
      <c r="AX570" s="12" t="s">
        <v>77</v>
      </c>
      <c r="AY570" s="153" t="s">
        <v>212</v>
      </c>
    </row>
    <row r="571" spans="2:65" s="1" customFormat="1" ht="16.5" customHeight="1">
      <c r="B571" s="34"/>
      <c r="C571" s="133" t="s">
        <v>2441</v>
      </c>
      <c r="D571" s="133" t="s">
        <v>215</v>
      </c>
      <c r="E571" s="134" t="s">
        <v>6223</v>
      </c>
      <c r="F571" s="135" t="s">
        <v>6224</v>
      </c>
      <c r="G571" s="136" t="s">
        <v>624</v>
      </c>
      <c r="H571" s="137">
        <v>1</v>
      </c>
      <c r="I571" s="138"/>
      <c r="J571" s="139">
        <f>ROUND(I571*H571,2)</f>
        <v>0</v>
      </c>
      <c r="K571" s="135" t="s">
        <v>5488</v>
      </c>
      <c r="L571" s="34"/>
      <c r="M571" s="140" t="s">
        <v>19</v>
      </c>
      <c r="N571" s="141" t="s">
        <v>40</v>
      </c>
      <c r="P571" s="142">
        <f>O571*H571</f>
        <v>0</v>
      </c>
      <c r="Q571" s="142">
        <v>0</v>
      </c>
      <c r="R571" s="142">
        <f>Q571*H571</f>
        <v>0</v>
      </c>
      <c r="S571" s="142">
        <v>0</v>
      </c>
      <c r="T571" s="143">
        <f>S571*H571</f>
        <v>0</v>
      </c>
      <c r="AR571" s="144" t="s">
        <v>316</v>
      </c>
      <c r="AT571" s="144" t="s">
        <v>215</v>
      </c>
      <c r="AU571" s="144" t="s">
        <v>79</v>
      </c>
      <c r="AY571" s="19" t="s">
        <v>212</v>
      </c>
      <c r="BE571" s="145">
        <f>IF(N571="základní",J571,0)</f>
        <v>0</v>
      </c>
      <c r="BF571" s="145">
        <f>IF(N571="snížená",J571,0)</f>
        <v>0</v>
      </c>
      <c r="BG571" s="145">
        <f>IF(N571="zákl. přenesená",J571,0)</f>
        <v>0</v>
      </c>
      <c r="BH571" s="145">
        <f>IF(N571="sníž. přenesená",J571,0)</f>
        <v>0</v>
      </c>
      <c r="BI571" s="145">
        <f>IF(N571="nulová",J571,0)</f>
        <v>0</v>
      </c>
      <c r="BJ571" s="19" t="s">
        <v>77</v>
      </c>
      <c r="BK571" s="145">
        <f>ROUND(I571*H571,2)</f>
        <v>0</v>
      </c>
      <c r="BL571" s="19" t="s">
        <v>316</v>
      </c>
      <c r="BM571" s="144" t="s">
        <v>6225</v>
      </c>
    </row>
    <row r="572" spans="2:65" s="12" customFormat="1">
      <c r="B572" s="152"/>
      <c r="D572" s="150" t="s">
        <v>226</v>
      </c>
      <c r="E572" s="153" t="s">
        <v>19</v>
      </c>
      <c r="F572" s="154" t="s">
        <v>5581</v>
      </c>
      <c r="H572" s="155">
        <v>1</v>
      </c>
      <c r="I572" s="156"/>
      <c r="L572" s="152"/>
      <c r="M572" s="157"/>
      <c r="T572" s="158"/>
      <c r="AT572" s="153" t="s">
        <v>226</v>
      </c>
      <c r="AU572" s="153" t="s">
        <v>79</v>
      </c>
      <c r="AV572" s="12" t="s">
        <v>79</v>
      </c>
      <c r="AW572" s="12" t="s">
        <v>31</v>
      </c>
      <c r="AX572" s="12" t="s">
        <v>77</v>
      </c>
      <c r="AY572" s="153" t="s">
        <v>212</v>
      </c>
    </row>
    <row r="573" spans="2:65" s="1" customFormat="1" ht="16.5" customHeight="1">
      <c r="B573" s="34"/>
      <c r="C573" s="133" t="s">
        <v>2450</v>
      </c>
      <c r="D573" s="133" t="s">
        <v>215</v>
      </c>
      <c r="E573" s="134" t="s">
        <v>6226</v>
      </c>
      <c r="F573" s="135" t="s">
        <v>6227</v>
      </c>
      <c r="G573" s="136" t="s">
        <v>624</v>
      </c>
      <c r="H573" s="137">
        <v>1</v>
      </c>
      <c r="I573" s="138"/>
      <c r="J573" s="139">
        <f>ROUND(I573*H573,2)</f>
        <v>0</v>
      </c>
      <c r="K573" s="135" t="s">
        <v>5488</v>
      </c>
      <c r="L573" s="34"/>
      <c r="M573" s="140" t="s">
        <v>19</v>
      </c>
      <c r="N573" s="141" t="s">
        <v>40</v>
      </c>
      <c r="P573" s="142">
        <f>O573*H573</f>
        <v>0</v>
      </c>
      <c r="Q573" s="142">
        <v>0</v>
      </c>
      <c r="R573" s="142">
        <f>Q573*H573</f>
        <v>0</v>
      </c>
      <c r="S573" s="142">
        <v>0</v>
      </c>
      <c r="T573" s="143">
        <f>S573*H573</f>
        <v>0</v>
      </c>
      <c r="AR573" s="144" t="s">
        <v>316</v>
      </c>
      <c r="AT573" s="144" t="s">
        <v>215</v>
      </c>
      <c r="AU573" s="144" t="s">
        <v>79</v>
      </c>
      <c r="AY573" s="19" t="s">
        <v>212</v>
      </c>
      <c r="BE573" s="145">
        <f>IF(N573="základní",J573,0)</f>
        <v>0</v>
      </c>
      <c r="BF573" s="145">
        <f>IF(N573="snížená",J573,0)</f>
        <v>0</v>
      </c>
      <c r="BG573" s="145">
        <f>IF(N573="zákl. přenesená",J573,0)</f>
        <v>0</v>
      </c>
      <c r="BH573" s="145">
        <f>IF(N573="sníž. přenesená",J573,0)</f>
        <v>0</v>
      </c>
      <c r="BI573" s="145">
        <f>IF(N573="nulová",J573,0)</f>
        <v>0</v>
      </c>
      <c r="BJ573" s="19" t="s">
        <v>77</v>
      </c>
      <c r="BK573" s="145">
        <f>ROUND(I573*H573,2)</f>
        <v>0</v>
      </c>
      <c r="BL573" s="19" t="s">
        <v>316</v>
      </c>
      <c r="BM573" s="144" t="s">
        <v>6228</v>
      </c>
    </row>
    <row r="574" spans="2:65" s="12" customFormat="1">
      <c r="B574" s="152"/>
      <c r="D574" s="150" t="s">
        <v>226</v>
      </c>
      <c r="E574" s="153" t="s">
        <v>19</v>
      </c>
      <c r="F574" s="154" t="s">
        <v>5669</v>
      </c>
      <c r="H574" s="155">
        <v>1</v>
      </c>
      <c r="I574" s="156"/>
      <c r="L574" s="152"/>
      <c r="M574" s="157"/>
      <c r="T574" s="158"/>
      <c r="AT574" s="153" t="s">
        <v>226</v>
      </c>
      <c r="AU574" s="153" t="s">
        <v>79</v>
      </c>
      <c r="AV574" s="12" t="s">
        <v>79</v>
      </c>
      <c r="AW574" s="12" t="s">
        <v>31</v>
      </c>
      <c r="AX574" s="12" t="s">
        <v>77</v>
      </c>
      <c r="AY574" s="153" t="s">
        <v>212</v>
      </c>
    </row>
    <row r="575" spans="2:65" s="1" customFormat="1" ht="16.5" customHeight="1">
      <c r="B575" s="34"/>
      <c r="C575" s="133" t="s">
        <v>2482</v>
      </c>
      <c r="D575" s="133" t="s">
        <v>215</v>
      </c>
      <c r="E575" s="134" t="s">
        <v>6229</v>
      </c>
      <c r="F575" s="135" t="s">
        <v>6230</v>
      </c>
      <c r="G575" s="136" t="s">
        <v>624</v>
      </c>
      <c r="H575" s="137">
        <v>1</v>
      </c>
      <c r="I575" s="138"/>
      <c r="J575" s="139">
        <f>ROUND(I575*H575,2)</f>
        <v>0</v>
      </c>
      <c r="K575" s="135" t="s">
        <v>5488</v>
      </c>
      <c r="L575" s="34"/>
      <c r="M575" s="140" t="s">
        <v>19</v>
      </c>
      <c r="N575" s="141" t="s">
        <v>40</v>
      </c>
      <c r="P575" s="142">
        <f>O575*H575</f>
        <v>0</v>
      </c>
      <c r="Q575" s="142">
        <v>0</v>
      </c>
      <c r="R575" s="142">
        <f>Q575*H575</f>
        <v>0</v>
      </c>
      <c r="S575" s="142">
        <v>0</v>
      </c>
      <c r="T575" s="143">
        <f>S575*H575</f>
        <v>0</v>
      </c>
      <c r="AR575" s="144" t="s">
        <v>316</v>
      </c>
      <c r="AT575" s="144" t="s">
        <v>215</v>
      </c>
      <c r="AU575" s="144" t="s">
        <v>79</v>
      </c>
      <c r="AY575" s="19" t="s">
        <v>212</v>
      </c>
      <c r="BE575" s="145">
        <f>IF(N575="základní",J575,0)</f>
        <v>0</v>
      </c>
      <c r="BF575" s="145">
        <f>IF(N575="snížená",J575,0)</f>
        <v>0</v>
      </c>
      <c r="BG575" s="145">
        <f>IF(N575="zákl. přenesená",J575,0)</f>
        <v>0</v>
      </c>
      <c r="BH575" s="145">
        <f>IF(N575="sníž. přenesená",J575,0)</f>
        <v>0</v>
      </c>
      <c r="BI575" s="145">
        <f>IF(N575="nulová",J575,0)</f>
        <v>0</v>
      </c>
      <c r="BJ575" s="19" t="s">
        <v>77</v>
      </c>
      <c r="BK575" s="145">
        <f>ROUND(I575*H575,2)</f>
        <v>0</v>
      </c>
      <c r="BL575" s="19" t="s">
        <v>316</v>
      </c>
      <c r="BM575" s="144" t="s">
        <v>6231</v>
      </c>
    </row>
    <row r="576" spans="2:65" s="12" customFormat="1">
      <c r="B576" s="152"/>
      <c r="D576" s="150" t="s">
        <v>226</v>
      </c>
      <c r="E576" s="153" t="s">
        <v>19</v>
      </c>
      <c r="F576" s="154" t="s">
        <v>5669</v>
      </c>
      <c r="H576" s="155">
        <v>1</v>
      </c>
      <c r="I576" s="156"/>
      <c r="L576" s="152"/>
      <c r="M576" s="157"/>
      <c r="T576" s="158"/>
      <c r="AT576" s="153" t="s">
        <v>226</v>
      </c>
      <c r="AU576" s="153" t="s">
        <v>79</v>
      </c>
      <c r="AV576" s="12" t="s">
        <v>79</v>
      </c>
      <c r="AW576" s="12" t="s">
        <v>31</v>
      </c>
      <c r="AX576" s="12" t="s">
        <v>77</v>
      </c>
      <c r="AY576" s="153" t="s">
        <v>212</v>
      </c>
    </row>
    <row r="577" spans="2:65" s="1" customFormat="1" ht="16.5" customHeight="1">
      <c r="B577" s="34"/>
      <c r="C577" s="133" t="s">
        <v>2489</v>
      </c>
      <c r="D577" s="133" t="s">
        <v>215</v>
      </c>
      <c r="E577" s="134" t="s">
        <v>6232</v>
      </c>
      <c r="F577" s="135" t="s">
        <v>6233</v>
      </c>
      <c r="G577" s="136" t="s">
        <v>624</v>
      </c>
      <c r="H577" s="137">
        <v>1</v>
      </c>
      <c r="I577" s="138"/>
      <c r="J577" s="139">
        <f>ROUND(I577*H577,2)</f>
        <v>0</v>
      </c>
      <c r="K577" s="135" t="s">
        <v>5488</v>
      </c>
      <c r="L577" s="34"/>
      <c r="M577" s="140" t="s">
        <v>19</v>
      </c>
      <c r="N577" s="141" t="s">
        <v>40</v>
      </c>
      <c r="P577" s="142">
        <f>O577*H577</f>
        <v>0</v>
      </c>
      <c r="Q577" s="142">
        <v>0</v>
      </c>
      <c r="R577" s="142">
        <f>Q577*H577</f>
        <v>0</v>
      </c>
      <c r="S577" s="142">
        <v>0</v>
      </c>
      <c r="T577" s="143">
        <f>S577*H577</f>
        <v>0</v>
      </c>
      <c r="AR577" s="144" t="s">
        <v>316</v>
      </c>
      <c r="AT577" s="144" t="s">
        <v>215</v>
      </c>
      <c r="AU577" s="144" t="s">
        <v>79</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6234</v>
      </c>
    </row>
    <row r="578" spans="2:65" s="12" customFormat="1">
      <c r="B578" s="152"/>
      <c r="D578" s="150" t="s">
        <v>226</v>
      </c>
      <c r="E578" s="153" t="s">
        <v>19</v>
      </c>
      <c r="F578" s="154" t="s">
        <v>5669</v>
      </c>
      <c r="H578" s="155">
        <v>1</v>
      </c>
      <c r="I578" s="156"/>
      <c r="L578" s="152"/>
      <c r="M578" s="157"/>
      <c r="T578" s="158"/>
      <c r="AT578" s="153" t="s">
        <v>226</v>
      </c>
      <c r="AU578" s="153" t="s">
        <v>79</v>
      </c>
      <c r="AV578" s="12" t="s">
        <v>79</v>
      </c>
      <c r="AW578" s="12" t="s">
        <v>31</v>
      </c>
      <c r="AX578" s="12" t="s">
        <v>77</v>
      </c>
      <c r="AY578" s="153" t="s">
        <v>212</v>
      </c>
    </row>
    <row r="579" spans="2:65" s="1" customFormat="1" ht="16.5" customHeight="1">
      <c r="B579" s="34"/>
      <c r="C579" s="133" t="s">
        <v>2505</v>
      </c>
      <c r="D579" s="133" t="s">
        <v>215</v>
      </c>
      <c r="E579" s="134" t="s">
        <v>6235</v>
      </c>
      <c r="F579" s="135" t="s">
        <v>6236</v>
      </c>
      <c r="G579" s="136" t="s">
        <v>624</v>
      </c>
      <c r="H579" s="137">
        <v>1</v>
      </c>
      <c r="I579" s="138"/>
      <c r="J579" s="139">
        <f>ROUND(I579*H579,2)</f>
        <v>0</v>
      </c>
      <c r="K579" s="135" t="s">
        <v>5488</v>
      </c>
      <c r="L579" s="34"/>
      <c r="M579" s="140" t="s">
        <v>19</v>
      </c>
      <c r="N579" s="141" t="s">
        <v>40</v>
      </c>
      <c r="P579" s="142">
        <f>O579*H579</f>
        <v>0</v>
      </c>
      <c r="Q579" s="142">
        <v>0</v>
      </c>
      <c r="R579" s="142">
        <f>Q579*H579</f>
        <v>0</v>
      </c>
      <c r="S579" s="142">
        <v>0</v>
      </c>
      <c r="T579" s="143">
        <f>S579*H579</f>
        <v>0</v>
      </c>
      <c r="AR579" s="144" t="s">
        <v>316</v>
      </c>
      <c r="AT579" s="144" t="s">
        <v>215</v>
      </c>
      <c r="AU579" s="144" t="s">
        <v>79</v>
      </c>
      <c r="AY579" s="19" t="s">
        <v>212</v>
      </c>
      <c r="BE579" s="145">
        <f>IF(N579="základní",J579,0)</f>
        <v>0</v>
      </c>
      <c r="BF579" s="145">
        <f>IF(N579="snížená",J579,0)</f>
        <v>0</v>
      </c>
      <c r="BG579" s="145">
        <f>IF(N579="zákl. přenesená",J579,0)</f>
        <v>0</v>
      </c>
      <c r="BH579" s="145">
        <f>IF(N579="sníž. přenesená",J579,0)</f>
        <v>0</v>
      </c>
      <c r="BI579" s="145">
        <f>IF(N579="nulová",J579,0)</f>
        <v>0</v>
      </c>
      <c r="BJ579" s="19" t="s">
        <v>77</v>
      </c>
      <c r="BK579" s="145">
        <f>ROUND(I579*H579,2)</f>
        <v>0</v>
      </c>
      <c r="BL579" s="19" t="s">
        <v>316</v>
      </c>
      <c r="BM579" s="144" t="s">
        <v>6237</v>
      </c>
    </row>
    <row r="580" spans="2:65" s="12" customFormat="1">
      <c r="B580" s="152"/>
      <c r="D580" s="150" t="s">
        <v>226</v>
      </c>
      <c r="E580" s="153" t="s">
        <v>19</v>
      </c>
      <c r="F580" s="154" t="s">
        <v>5669</v>
      </c>
      <c r="H580" s="155">
        <v>1</v>
      </c>
      <c r="I580" s="156"/>
      <c r="L580" s="152"/>
      <c r="M580" s="157"/>
      <c r="T580" s="158"/>
      <c r="AT580" s="153" t="s">
        <v>226</v>
      </c>
      <c r="AU580" s="153" t="s">
        <v>79</v>
      </c>
      <c r="AV580" s="12" t="s">
        <v>79</v>
      </c>
      <c r="AW580" s="12" t="s">
        <v>31</v>
      </c>
      <c r="AX580" s="12" t="s">
        <v>77</v>
      </c>
      <c r="AY580" s="153" t="s">
        <v>212</v>
      </c>
    </row>
    <row r="581" spans="2:65" s="1" customFormat="1" ht="16.5" customHeight="1">
      <c r="B581" s="34"/>
      <c r="C581" s="133" t="s">
        <v>2539</v>
      </c>
      <c r="D581" s="133" t="s">
        <v>215</v>
      </c>
      <c r="E581" s="134" t="s">
        <v>6238</v>
      </c>
      <c r="F581" s="135" t="s">
        <v>6239</v>
      </c>
      <c r="G581" s="136" t="s">
        <v>624</v>
      </c>
      <c r="H581" s="137">
        <v>1</v>
      </c>
      <c r="I581" s="138"/>
      <c r="J581" s="139">
        <f>ROUND(I581*H581,2)</f>
        <v>0</v>
      </c>
      <c r="K581" s="135" t="s">
        <v>5488</v>
      </c>
      <c r="L581" s="34"/>
      <c r="M581" s="140" t="s">
        <v>19</v>
      </c>
      <c r="N581" s="141" t="s">
        <v>40</v>
      </c>
      <c r="P581" s="142">
        <f>O581*H581</f>
        <v>0</v>
      </c>
      <c r="Q581" s="142">
        <v>0</v>
      </c>
      <c r="R581" s="142">
        <f>Q581*H581</f>
        <v>0</v>
      </c>
      <c r="S581" s="142">
        <v>0</v>
      </c>
      <c r="T581" s="143">
        <f>S581*H581</f>
        <v>0</v>
      </c>
      <c r="AR581" s="144" t="s">
        <v>316</v>
      </c>
      <c r="AT581" s="144" t="s">
        <v>215</v>
      </c>
      <c r="AU581" s="144" t="s">
        <v>79</v>
      </c>
      <c r="AY581" s="19" t="s">
        <v>212</v>
      </c>
      <c r="BE581" s="145">
        <f>IF(N581="základní",J581,0)</f>
        <v>0</v>
      </c>
      <c r="BF581" s="145">
        <f>IF(N581="snížená",J581,0)</f>
        <v>0</v>
      </c>
      <c r="BG581" s="145">
        <f>IF(N581="zákl. přenesená",J581,0)</f>
        <v>0</v>
      </c>
      <c r="BH581" s="145">
        <f>IF(N581="sníž. přenesená",J581,0)</f>
        <v>0</v>
      </c>
      <c r="BI581" s="145">
        <f>IF(N581="nulová",J581,0)</f>
        <v>0</v>
      </c>
      <c r="BJ581" s="19" t="s">
        <v>77</v>
      </c>
      <c r="BK581" s="145">
        <f>ROUND(I581*H581,2)</f>
        <v>0</v>
      </c>
      <c r="BL581" s="19" t="s">
        <v>316</v>
      </c>
      <c r="BM581" s="144" t="s">
        <v>6240</v>
      </c>
    </row>
    <row r="582" spans="2:65" s="12" customFormat="1">
      <c r="B582" s="152"/>
      <c r="D582" s="150" t="s">
        <v>226</v>
      </c>
      <c r="E582" s="153" t="s">
        <v>19</v>
      </c>
      <c r="F582" s="154" t="s">
        <v>5669</v>
      </c>
      <c r="H582" s="155">
        <v>1</v>
      </c>
      <c r="I582" s="156"/>
      <c r="L582" s="152"/>
      <c r="M582" s="157"/>
      <c r="T582" s="158"/>
      <c r="AT582" s="153" t="s">
        <v>226</v>
      </c>
      <c r="AU582" s="153" t="s">
        <v>79</v>
      </c>
      <c r="AV582" s="12" t="s">
        <v>79</v>
      </c>
      <c r="AW582" s="12" t="s">
        <v>31</v>
      </c>
      <c r="AX582" s="12" t="s">
        <v>77</v>
      </c>
      <c r="AY582" s="153" t="s">
        <v>212</v>
      </c>
    </row>
    <row r="583" spans="2:65" s="1" customFormat="1" ht="16.5" customHeight="1">
      <c r="B583" s="34"/>
      <c r="C583" s="133" t="s">
        <v>2554</v>
      </c>
      <c r="D583" s="133" t="s">
        <v>215</v>
      </c>
      <c r="E583" s="134" t="s">
        <v>6241</v>
      </c>
      <c r="F583" s="135" t="s">
        <v>6242</v>
      </c>
      <c r="G583" s="136" t="s">
        <v>624</v>
      </c>
      <c r="H583" s="137">
        <v>1</v>
      </c>
      <c r="I583" s="138"/>
      <c r="J583" s="139">
        <f>ROUND(I583*H583,2)</f>
        <v>0</v>
      </c>
      <c r="K583" s="135" t="s">
        <v>5488</v>
      </c>
      <c r="L583" s="34"/>
      <c r="M583" s="140" t="s">
        <v>19</v>
      </c>
      <c r="N583" s="141" t="s">
        <v>40</v>
      </c>
      <c r="P583" s="142">
        <f>O583*H583</f>
        <v>0</v>
      </c>
      <c r="Q583" s="142">
        <v>0</v>
      </c>
      <c r="R583" s="142">
        <f>Q583*H583</f>
        <v>0</v>
      </c>
      <c r="S583" s="142">
        <v>0</v>
      </c>
      <c r="T583" s="143">
        <f>S583*H583</f>
        <v>0</v>
      </c>
      <c r="AR583" s="144" t="s">
        <v>316</v>
      </c>
      <c r="AT583" s="144" t="s">
        <v>215</v>
      </c>
      <c r="AU583" s="144" t="s">
        <v>79</v>
      </c>
      <c r="AY583" s="19" t="s">
        <v>212</v>
      </c>
      <c r="BE583" s="145">
        <f>IF(N583="základní",J583,0)</f>
        <v>0</v>
      </c>
      <c r="BF583" s="145">
        <f>IF(N583="snížená",J583,0)</f>
        <v>0</v>
      </c>
      <c r="BG583" s="145">
        <f>IF(N583="zákl. přenesená",J583,0)</f>
        <v>0</v>
      </c>
      <c r="BH583" s="145">
        <f>IF(N583="sníž. přenesená",J583,0)</f>
        <v>0</v>
      </c>
      <c r="BI583" s="145">
        <f>IF(N583="nulová",J583,0)</f>
        <v>0</v>
      </c>
      <c r="BJ583" s="19" t="s">
        <v>77</v>
      </c>
      <c r="BK583" s="145">
        <f>ROUND(I583*H583,2)</f>
        <v>0</v>
      </c>
      <c r="BL583" s="19" t="s">
        <v>316</v>
      </c>
      <c r="BM583" s="144" t="s">
        <v>6243</v>
      </c>
    </row>
    <row r="584" spans="2:65" s="12" customFormat="1">
      <c r="B584" s="152"/>
      <c r="D584" s="150" t="s">
        <v>226</v>
      </c>
      <c r="E584" s="153" t="s">
        <v>19</v>
      </c>
      <c r="F584" s="154" t="s">
        <v>5754</v>
      </c>
      <c r="H584" s="155">
        <v>1</v>
      </c>
      <c r="I584" s="156"/>
      <c r="L584" s="152"/>
      <c r="M584" s="157"/>
      <c r="T584" s="158"/>
      <c r="AT584" s="153" t="s">
        <v>226</v>
      </c>
      <c r="AU584" s="153" t="s">
        <v>79</v>
      </c>
      <c r="AV584" s="12" t="s">
        <v>79</v>
      </c>
      <c r="AW584" s="12" t="s">
        <v>31</v>
      </c>
      <c r="AX584" s="12" t="s">
        <v>77</v>
      </c>
      <c r="AY584" s="153" t="s">
        <v>212</v>
      </c>
    </row>
    <row r="585" spans="2:65" s="1" customFormat="1" ht="21.75" customHeight="1">
      <c r="B585" s="34"/>
      <c r="C585" s="133" t="s">
        <v>2560</v>
      </c>
      <c r="D585" s="133" t="s">
        <v>215</v>
      </c>
      <c r="E585" s="134" t="s">
        <v>6244</v>
      </c>
      <c r="F585" s="135" t="s">
        <v>6245</v>
      </c>
      <c r="G585" s="136" t="s">
        <v>624</v>
      </c>
      <c r="H585" s="137">
        <v>1</v>
      </c>
      <c r="I585" s="138"/>
      <c r="J585" s="139">
        <f>ROUND(I585*H585,2)</f>
        <v>0</v>
      </c>
      <c r="K585" s="135" t="s">
        <v>5488</v>
      </c>
      <c r="L585" s="34"/>
      <c r="M585" s="140" t="s">
        <v>19</v>
      </c>
      <c r="N585" s="141" t="s">
        <v>40</v>
      </c>
      <c r="P585" s="142">
        <f>O585*H585</f>
        <v>0</v>
      </c>
      <c r="Q585" s="142">
        <v>0</v>
      </c>
      <c r="R585" s="142">
        <f>Q585*H585</f>
        <v>0</v>
      </c>
      <c r="S585" s="142">
        <v>0</v>
      </c>
      <c r="T585" s="143">
        <f>S585*H585</f>
        <v>0</v>
      </c>
      <c r="AR585" s="144" t="s">
        <v>316</v>
      </c>
      <c r="AT585" s="144" t="s">
        <v>215</v>
      </c>
      <c r="AU585" s="144" t="s">
        <v>79</v>
      </c>
      <c r="AY585" s="19" t="s">
        <v>212</v>
      </c>
      <c r="BE585" s="145">
        <f>IF(N585="základní",J585,0)</f>
        <v>0</v>
      </c>
      <c r="BF585" s="145">
        <f>IF(N585="snížená",J585,0)</f>
        <v>0</v>
      </c>
      <c r="BG585" s="145">
        <f>IF(N585="zákl. přenesená",J585,0)</f>
        <v>0</v>
      </c>
      <c r="BH585" s="145">
        <f>IF(N585="sníž. přenesená",J585,0)</f>
        <v>0</v>
      </c>
      <c r="BI585" s="145">
        <f>IF(N585="nulová",J585,0)</f>
        <v>0</v>
      </c>
      <c r="BJ585" s="19" t="s">
        <v>77</v>
      </c>
      <c r="BK585" s="145">
        <f>ROUND(I585*H585,2)</f>
        <v>0</v>
      </c>
      <c r="BL585" s="19" t="s">
        <v>316</v>
      </c>
      <c r="BM585" s="144" t="s">
        <v>6246</v>
      </c>
    </row>
    <row r="586" spans="2:65" s="12" customFormat="1">
      <c r="B586" s="152"/>
      <c r="D586" s="150" t="s">
        <v>226</v>
      </c>
      <c r="E586" s="153" t="s">
        <v>19</v>
      </c>
      <c r="F586" s="154" t="s">
        <v>5754</v>
      </c>
      <c r="H586" s="155">
        <v>1</v>
      </c>
      <c r="I586" s="156"/>
      <c r="L586" s="152"/>
      <c r="M586" s="157"/>
      <c r="T586" s="158"/>
      <c r="AT586" s="153" t="s">
        <v>226</v>
      </c>
      <c r="AU586" s="153" t="s">
        <v>79</v>
      </c>
      <c r="AV586" s="12" t="s">
        <v>79</v>
      </c>
      <c r="AW586" s="12" t="s">
        <v>31</v>
      </c>
      <c r="AX586" s="12" t="s">
        <v>77</v>
      </c>
      <c r="AY586" s="153" t="s">
        <v>212</v>
      </c>
    </row>
    <row r="587" spans="2:65" s="1" customFormat="1" ht="16.5" customHeight="1">
      <c r="B587" s="34"/>
      <c r="C587" s="133" t="s">
        <v>2568</v>
      </c>
      <c r="D587" s="133" t="s">
        <v>215</v>
      </c>
      <c r="E587" s="134" t="s">
        <v>6247</v>
      </c>
      <c r="F587" s="135" t="s">
        <v>6248</v>
      </c>
      <c r="G587" s="136" t="s">
        <v>624</v>
      </c>
      <c r="H587" s="137">
        <v>1</v>
      </c>
      <c r="I587" s="138"/>
      <c r="J587" s="139">
        <f>ROUND(I587*H587,2)</f>
        <v>0</v>
      </c>
      <c r="K587" s="135" t="s">
        <v>5488</v>
      </c>
      <c r="L587" s="34"/>
      <c r="M587" s="140" t="s">
        <v>19</v>
      </c>
      <c r="N587" s="141" t="s">
        <v>40</v>
      </c>
      <c r="P587" s="142">
        <f>O587*H587</f>
        <v>0</v>
      </c>
      <c r="Q587" s="142">
        <v>0</v>
      </c>
      <c r="R587" s="142">
        <f>Q587*H587</f>
        <v>0</v>
      </c>
      <c r="S587" s="142">
        <v>0</v>
      </c>
      <c r="T587" s="143">
        <f>S587*H587</f>
        <v>0</v>
      </c>
      <c r="AR587" s="144" t="s">
        <v>316</v>
      </c>
      <c r="AT587" s="144" t="s">
        <v>215</v>
      </c>
      <c r="AU587" s="144" t="s">
        <v>79</v>
      </c>
      <c r="AY587" s="19" t="s">
        <v>212</v>
      </c>
      <c r="BE587" s="145">
        <f>IF(N587="základní",J587,0)</f>
        <v>0</v>
      </c>
      <c r="BF587" s="145">
        <f>IF(N587="snížená",J587,0)</f>
        <v>0</v>
      </c>
      <c r="BG587" s="145">
        <f>IF(N587="zákl. přenesená",J587,0)</f>
        <v>0</v>
      </c>
      <c r="BH587" s="145">
        <f>IF(N587="sníž. přenesená",J587,0)</f>
        <v>0</v>
      </c>
      <c r="BI587" s="145">
        <f>IF(N587="nulová",J587,0)</f>
        <v>0</v>
      </c>
      <c r="BJ587" s="19" t="s">
        <v>77</v>
      </c>
      <c r="BK587" s="145">
        <f>ROUND(I587*H587,2)</f>
        <v>0</v>
      </c>
      <c r="BL587" s="19" t="s">
        <v>316</v>
      </c>
      <c r="BM587" s="144" t="s">
        <v>6249</v>
      </c>
    </row>
    <row r="588" spans="2:65" s="12" customFormat="1">
      <c r="B588" s="152"/>
      <c r="D588" s="150" t="s">
        <v>226</v>
      </c>
      <c r="E588" s="153" t="s">
        <v>19</v>
      </c>
      <c r="F588" s="154" t="s">
        <v>5754</v>
      </c>
      <c r="H588" s="155">
        <v>1</v>
      </c>
      <c r="I588" s="156"/>
      <c r="L588" s="152"/>
      <c r="M588" s="157"/>
      <c r="T588" s="158"/>
      <c r="AT588" s="153" t="s">
        <v>226</v>
      </c>
      <c r="AU588" s="153" t="s">
        <v>79</v>
      </c>
      <c r="AV588" s="12" t="s">
        <v>79</v>
      </c>
      <c r="AW588" s="12" t="s">
        <v>31</v>
      </c>
      <c r="AX588" s="12" t="s">
        <v>77</v>
      </c>
      <c r="AY588" s="153" t="s">
        <v>212</v>
      </c>
    </row>
    <row r="589" spans="2:65" s="1" customFormat="1" ht="16.5" customHeight="1">
      <c r="B589" s="34"/>
      <c r="C589" s="133" t="s">
        <v>2574</v>
      </c>
      <c r="D589" s="133" t="s">
        <v>215</v>
      </c>
      <c r="E589" s="134" t="s">
        <v>6250</v>
      </c>
      <c r="F589" s="135" t="s">
        <v>6251</v>
      </c>
      <c r="G589" s="136" t="s">
        <v>624</v>
      </c>
      <c r="H589" s="137">
        <v>1</v>
      </c>
      <c r="I589" s="138"/>
      <c r="J589" s="139">
        <f>ROUND(I589*H589,2)</f>
        <v>0</v>
      </c>
      <c r="K589" s="135" t="s">
        <v>5488</v>
      </c>
      <c r="L589" s="34"/>
      <c r="M589" s="140" t="s">
        <v>19</v>
      </c>
      <c r="N589" s="141" t="s">
        <v>40</v>
      </c>
      <c r="P589" s="142">
        <f>O589*H589</f>
        <v>0</v>
      </c>
      <c r="Q589" s="142">
        <v>0</v>
      </c>
      <c r="R589" s="142">
        <f>Q589*H589</f>
        <v>0</v>
      </c>
      <c r="S589" s="142">
        <v>0</v>
      </c>
      <c r="T589" s="143">
        <f>S589*H589</f>
        <v>0</v>
      </c>
      <c r="AR589" s="144" t="s">
        <v>316</v>
      </c>
      <c r="AT589" s="144" t="s">
        <v>215</v>
      </c>
      <c r="AU589" s="144" t="s">
        <v>79</v>
      </c>
      <c r="AY589" s="19" t="s">
        <v>212</v>
      </c>
      <c r="BE589" s="145">
        <f>IF(N589="základní",J589,0)</f>
        <v>0</v>
      </c>
      <c r="BF589" s="145">
        <f>IF(N589="snížená",J589,0)</f>
        <v>0</v>
      </c>
      <c r="BG589" s="145">
        <f>IF(N589="zákl. přenesená",J589,0)</f>
        <v>0</v>
      </c>
      <c r="BH589" s="145">
        <f>IF(N589="sníž. přenesená",J589,0)</f>
        <v>0</v>
      </c>
      <c r="BI589" s="145">
        <f>IF(N589="nulová",J589,0)</f>
        <v>0</v>
      </c>
      <c r="BJ589" s="19" t="s">
        <v>77</v>
      </c>
      <c r="BK589" s="145">
        <f>ROUND(I589*H589,2)</f>
        <v>0</v>
      </c>
      <c r="BL589" s="19" t="s">
        <v>316</v>
      </c>
      <c r="BM589" s="144" t="s">
        <v>6252</v>
      </c>
    </row>
    <row r="590" spans="2:65" s="12" customFormat="1">
      <c r="B590" s="152"/>
      <c r="D590" s="150" t="s">
        <v>226</v>
      </c>
      <c r="E590" s="153" t="s">
        <v>19</v>
      </c>
      <c r="F590" s="154" t="s">
        <v>5836</v>
      </c>
      <c r="H590" s="155">
        <v>1</v>
      </c>
      <c r="I590" s="156"/>
      <c r="L590" s="152"/>
      <c r="M590" s="157"/>
      <c r="T590" s="158"/>
      <c r="AT590" s="153" t="s">
        <v>226</v>
      </c>
      <c r="AU590" s="153" t="s">
        <v>79</v>
      </c>
      <c r="AV590" s="12" t="s">
        <v>79</v>
      </c>
      <c r="AW590" s="12" t="s">
        <v>31</v>
      </c>
      <c r="AX590" s="12" t="s">
        <v>77</v>
      </c>
      <c r="AY590" s="153" t="s">
        <v>212</v>
      </c>
    </row>
    <row r="591" spans="2:65" s="1" customFormat="1" ht="21.75" customHeight="1">
      <c r="B591" s="34"/>
      <c r="C591" s="133" t="s">
        <v>2581</v>
      </c>
      <c r="D591" s="133" t="s">
        <v>215</v>
      </c>
      <c r="E591" s="134" t="s">
        <v>6253</v>
      </c>
      <c r="F591" s="135" t="s">
        <v>6254</v>
      </c>
      <c r="G591" s="136" t="s">
        <v>624</v>
      </c>
      <c r="H591" s="137">
        <v>1</v>
      </c>
      <c r="I591" s="138"/>
      <c r="J591" s="139">
        <f>ROUND(I591*H591,2)</f>
        <v>0</v>
      </c>
      <c r="K591" s="135" t="s">
        <v>5488</v>
      </c>
      <c r="L591" s="34"/>
      <c r="M591" s="140" t="s">
        <v>19</v>
      </c>
      <c r="N591" s="141" t="s">
        <v>40</v>
      </c>
      <c r="P591" s="142">
        <f>O591*H591</f>
        <v>0</v>
      </c>
      <c r="Q591" s="142">
        <v>0</v>
      </c>
      <c r="R591" s="142">
        <f>Q591*H591</f>
        <v>0</v>
      </c>
      <c r="S591" s="142">
        <v>0</v>
      </c>
      <c r="T591" s="143">
        <f>S591*H591</f>
        <v>0</v>
      </c>
      <c r="AR591" s="144" t="s">
        <v>316</v>
      </c>
      <c r="AT591" s="144" t="s">
        <v>215</v>
      </c>
      <c r="AU591" s="144" t="s">
        <v>79</v>
      </c>
      <c r="AY591" s="19" t="s">
        <v>212</v>
      </c>
      <c r="BE591" s="145">
        <f>IF(N591="základní",J591,0)</f>
        <v>0</v>
      </c>
      <c r="BF591" s="145">
        <f>IF(N591="snížená",J591,0)</f>
        <v>0</v>
      </c>
      <c r="BG591" s="145">
        <f>IF(N591="zákl. přenesená",J591,0)</f>
        <v>0</v>
      </c>
      <c r="BH591" s="145">
        <f>IF(N591="sníž. přenesená",J591,0)</f>
        <v>0</v>
      </c>
      <c r="BI591" s="145">
        <f>IF(N591="nulová",J591,0)</f>
        <v>0</v>
      </c>
      <c r="BJ591" s="19" t="s">
        <v>77</v>
      </c>
      <c r="BK591" s="145">
        <f>ROUND(I591*H591,2)</f>
        <v>0</v>
      </c>
      <c r="BL591" s="19" t="s">
        <v>316</v>
      </c>
      <c r="BM591" s="144" t="s">
        <v>6255</v>
      </c>
    </row>
    <row r="592" spans="2:65" s="12" customFormat="1">
      <c r="B592" s="152"/>
      <c r="D592" s="150" t="s">
        <v>226</v>
      </c>
      <c r="E592" s="153" t="s">
        <v>19</v>
      </c>
      <c r="F592" s="154" t="s">
        <v>5836</v>
      </c>
      <c r="H592" s="155">
        <v>1</v>
      </c>
      <c r="I592" s="156"/>
      <c r="L592" s="152"/>
      <c r="M592" s="157"/>
      <c r="T592" s="158"/>
      <c r="AT592" s="153" t="s">
        <v>226</v>
      </c>
      <c r="AU592" s="153" t="s">
        <v>79</v>
      </c>
      <c r="AV592" s="12" t="s">
        <v>79</v>
      </c>
      <c r="AW592" s="12" t="s">
        <v>31</v>
      </c>
      <c r="AX592" s="12" t="s">
        <v>77</v>
      </c>
      <c r="AY592" s="153" t="s">
        <v>212</v>
      </c>
    </row>
    <row r="593" spans="2:65" s="1" customFormat="1" ht="16.5" customHeight="1">
      <c r="B593" s="34"/>
      <c r="C593" s="133" t="s">
        <v>2596</v>
      </c>
      <c r="D593" s="133" t="s">
        <v>215</v>
      </c>
      <c r="E593" s="134" t="s">
        <v>6256</v>
      </c>
      <c r="F593" s="135" t="s">
        <v>6257</v>
      </c>
      <c r="G593" s="136" t="s">
        <v>624</v>
      </c>
      <c r="H593" s="137">
        <v>1</v>
      </c>
      <c r="I593" s="138"/>
      <c r="J593" s="139">
        <f>ROUND(I593*H593,2)</f>
        <v>0</v>
      </c>
      <c r="K593" s="135" t="s">
        <v>5488</v>
      </c>
      <c r="L593" s="34"/>
      <c r="M593" s="140" t="s">
        <v>19</v>
      </c>
      <c r="N593" s="141" t="s">
        <v>40</v>
      </c>
      <c r="P593" s="142">
        <f>O593*H593</f>
        <v>0</v>
      </c>
      <c r="Q593" s="142">
        <v>0</v>
      </c>
      <c r="R593" s="142">
        <f>Q593*H593</f>
        <v>0</v>
      </c>
      <c r="S593" s="142">
        <v>0</v>
      </c>
      <c r="T593" s="143">
        <f>S593*H593</f>
        <v>0</v>
      </c>
      <c r="AR593" s="144" t="s">
        <v>316</v>
      </c>
      <c r="AT593" s="144" t="s">
        <v>215</v>
      </c>
      <c r="AU593" s="144" t="s">
        <v>79</v>
      </c>
      <c r="AY593" s="19" t="s">
        <v>212</v>
      </c>
      <c r="BE593" s="145">
        <f>IF(N593="základní",J593,0)</f>
        <v>0</v>
      </c>
      <c r="BF593" s="145">
        <f>IF(N593="snížená",J593,0)</f>
        <v>0</v>
      </c>
      <c r="BG593" s="145">
        <f>IF(N593="zákl. přenesená",J593,0)</f>
        <v>0</v>
      </c>
      <c r="BH593" s="145">
        <f>IF(N593="sníž. přenesená",J593,0)</f>
        <v>0</v>
      </c>
      <c r="BI593" s="145">
        <f>IF(N593="nulová",J593,0)</f>
        <v>0</v>
      </c>
      <c r="BJ593" s="19" t="s">
        <v>77</v>
      </c>
      <c r="BK593" s="145">
        <f>ROUND(I593*H593,2)</f>
        <v>0</v>
      </c>
      <c r="BL593" s="19" t="s">
        <v>316</v>
      </c>
      <c r="BM593" s="144" t="s">
        <v>6258</v>
      </c>
    </row>
    <row r="594" spans="2:65" s="12" customFormat="1">
      <c r="B594" s="152"/>
      <c r="D594" s="150" t="s">
        <v>226</v>
      </c>
      <c r="E594" s="153" t="s">
        <v>19</v>
      </c>
      <c r="F594" s="154" t="s">
        <v>5836</v>
      </c>
      <c r="H594" s="155">
        <v>1</v>
      </c>
      <c r="I594" s="156"/>
      <c r="L594" s="152"/>
      <c r="M594" s="157"/>
      <c r="T594" s="158"/>
      <c r="AT594" s="153" t="s">
        <v>226</v>
      </c>
      <c r="AU594" s="153" t="s">
        <v>79</v>
      </c>
      <c r="AV594" s="12" t="s">
        <v>79</v>
      </c>
      <c r="AW594" s="12" t="s">
        <v>31</v>
      </c>
      <c r="AX594" s="12" t="s">
        <v>77</v>
      </c>
      <c r="AY594" s="153" t="s">
        <v>212</v>
      </c>
    </row>
    <row r="595" spans="2:65" s="1" customFormat="1" ht="16.5" customHeight="1">
      <c r="B595" s="34"/>
      <c r="C595" s="133" t="s">
        <v>2609</v>
      </c>
      <c r="D595" s="133" t="s">
        <v>215</v>
      </c>
      <c r="E595" s="134" t="s">
        <v>6259</v>
      </c>
      <c r="F595" s="135" t="s">
        <v>6260</v>
      </c>
      <c r="G595" s="136" t="s">
        <v>624</v>
      </c>
      <c r="H595" s="137">
        <v>1</v>
      </c>
      <c r="I595" s="138"/>
      <c r="J595" s="139">
        <f>ROUND(I595*H595,2)</f>
        <v>0</v>
      </c>
      <c r="K595" s="135" t="s">
        <v>5488</v>
      </c>
      <c r="L595" s="34"/>
      <c r="M595" s="140" t="s">
        <v>19</v>
      </c>
      <c r="N595" s="141" t="s">
        <v>40</v>
      </c>
      <c r="P595" s="142">
        <f>O595*H595</f>
        <v>0</v>
      </c>
      <c r="Q595" s="142">
        <v>0</v>
      </c>
      <c r="R595" s="142">
        <f>Q595*H595</f>
        <v>0</v>
      </c>
      <c r="S595" s="142">
        <v>0</v>
      </c>
      <c r="T595" s="143">
        <f>S595*H595</f>
        <v>0</v>
      </c>
      <c r="AR595" s="144" t="s">
        <v>316</v>
      </c>
      <c r="AT595" s="144" t="s">
        <v>215</v>
      </c>
      <c r="AU595" s="144" t="s">
        <v>79</v>
      </c>
      <c r="AY595" s="19" t="s">
        <v>212</v>
      </c>
      <c r="BE595" s="145">
        <f>IF(N595="základní",J595,0)</f>
        <v>0</v>
      </c>
      <c r="BF595" s="145">
        <f>IF(N595="snížená",J595,0)</f>
        <v>0</v>
      </c>
      <c r="BG595" s="145">
        <f>IF(N595="zákl. přenesená",J595,0)</f>
        <v>0</v>
      </c>
      <c r="BH595" s="145">
        <f>IF(N595="sníž. přenesená",J595,0)</f>
        <v>0</v>
      </c>
      <c r="BI595" s="145">
        <f>IF(N595="nulová",J595,0)</f>
        <v>0</v>
      </c>
      <c r="BJ595" s="19" t="s">
        <v>77</v>
      </c>
      <c r="BK595" s="145">
        <f>ROUND(I595*H595,2)</f>
        <v>0</v>
      </c>
      <c r="BL595" s="19" t="s">
        <v>316</v>
      </c>
      <c r="BM595" s="144" t="s">
        <v>6261</v>
      </c>
    </row>
    <row r="596" spans="2:65" s="12" customFormat="1">
      <c r="B596" s="152"/>
      <c r="D596" s="150" t="s">
        <v>226</v>
      </c>
      <c r="E596" s="153" t="s">
        <v>19</v>
      </c>
      <c r="F596" s="154" t="s">
        <v>5921</v>
      </c>
      <c r="H596" s="155">
        <v>1</v>
      </c>
      <c r="I596" s="156"/>
      <c r="L596" s="152"/>
      <c r="M596" s="157"/>
      <c r="T596" s="158"/>
      <c r="AT596" s="153" t="s">
        <v>226</v>
      </c>
      <c r="AU596" s="153" t="s">
        <v>79</v>
      </c>
      <c r="AV596" s="12" t="s">
        <v>79</v>
      </c>
      <c r="AW596" s="12" t="s">
        <v>31</v>
      </c>
      <c r="AX596" s="12" t="s">
        <v>77</v>
      </c>
      <c r="AY596" s="153" t="s">
        <v>212</v>
      </c>
    </row>
    <row r="597" spans="2:65" s="1" customFormat="1" ht="21.75" customHeight="1">
      <c r="B597" s="34"/>
      <c r="C597" s="133" t="s">
        <v>2617</v>
      </c>
      <c r="D597" s="133" t="s">
        <v>215</v>
      </c>
      <c r="E597" s="134" t="s">
        <v>6262</v>
      </c>
      <c r="F597" s="135" t="s">
        <v>6263</v>
      </c>
      <c r="G597" s="136" t="s">
        <v>624</v>
      </c>
      <c r="H597" s="137">
        <v>1</v>
      </c>
      <c r="I597" s="138"/>
      <c r="J597" s="139">
        <f>ROUND(I597*H597,2)</f>
        <v>0</v>
      </c>
      <c r="K597" s="135" t="s">
        <v>5488</v>
      </c>
      <c r="L597" s="34"/>
      <c r="M597" s="140" t="s">
        <v>19</v>
      </c>
      <c r="N597" s="141" t="s">
        <v>40</v>
      </c>
      <c r="P597" s="142">
        <f>O597*H597</f>
        <v>0</v>
      </c>
      <c r="Q597" s="142">
        <v>0</v>
      </c>
      <c r="R597" s="142">
        <f>Q597*H597</f>
        <v>0</v>
      </c>
      <c r="S597" s="142">
        <v>0</v>
      </c>
      <c r="T597" s="143">
        <f>S597*H597</f>
        <v>0</v>
      </c>
      <c r="AR597" s="144" t="s">
        <v>316</v>
      </c>
      <c r="AT597" s="144" t="s">
        <v>215</v>
      </c>
      <c r="AU597" s="144" t="s">
        <v>79</v>
      </c>
      <c r="AY597" s="19" t="s">
        <v>212</v>
      </c>
      <c r="BE597" s="145">
        <f>IF(N597="základní",J597,0)</f>
        <v>0</v>
      </c>
      <c r="BF597" s="145">
        <f>IF(N597="snížená",J597,0)</f>
        <v>0</v>
      </c>
      <c r="BG597" s="145">
        <f>IF(N597="zákl. přenesená",J597,0)</f>
        <v>0</v>
      </c>
      <c r="BH597" s="145">
        <f>IF(N597="sníž. přenesená",J597,0)</f>
        <v>0</v>
      </c>
      <c r="BI597" s="145">
        <f>IF(N597="nulová",J597,0)</f>
        <v>0</v>
      </c>
      <c r="BJ597" s="19" t="s">
        <v>77</v>
      </c>
      <c r="BK597" s="145">
        <f>ROUND(I597*H597,2)</f>
        <v>0</v>
      </c>
      <c r="BL597" s="19" t="s">
        <v>316</v>
      </c>
      <c r="BM597" s="144" t="s">
        <v>6264</v>
      </c>
    </row>
    <row r="598" spans="2:65" s="12" customFormat="1">
      <c r="B598" s="152"/>
      <c r="D598" s="150" t="s">
        <v>226</v>
      </c>
      <c r="E598" s="153" t="s">
        <v>19</v>
      </c>
      <c r="F598" s="154" t="s">
        <v>5921</v>
      </c>
      <c r="H598" s="155">
        <v>1</v>
      </c>
      <c r="I598" s="156"/>
      <c r="L598" s="152"/>
      <c r="M598" s="157"/>
      <c r="T598" s="158"/>
      <c r="AT598" s="153" t="s">
        <v>226</v>
      </c>
      <c r="AU598" s="153" t="s">
        <v>79</v>
      </c>
      <c r="AV598" s="12" t="s">
        <v>79</v>
      </c>
      <c r="AW598" s="12" t="s">
        <v>31</v>
      </c>
      <c r="AX598" s="12" t="s">
        <v>77</v>
      </c>
      <c r="AY598" s="153" t="s">
        <v>212</v>
      </c>
    </row>
    <row r="599" spans="2:65" s="1" customFormat="1" ht="16.5" customHeight="1">
      <c r="B599" s="34"/>
      <c r="C599" s="133" t="s">
        <v>2632</v>
      </c>
      <c r="D599" s="133" t="s">
        <v>215</v>
      </c>
      <c r="E599" s="134" t="s">
        <v>6265</v>
      </c>
      <c r="F599" s="135" t="s">
        <v>6266</v>
      </c>
      <c r="G599" s="136" t="s">
        <v>624</v>
      </c>
      <c r="H599" s="137">
        <v>1</v>
      </c>
      <c r="I599" s="138"/>
      <c r="J599" s="139">
        <f>ROUND(I599*H599,2)</f>
        <v>0</v>
      </c>
      <c r="K599" s="135" t="s">
        <v>5488</v>
      </c>
      <c r="L599" s="34"/>
      <c r="M599" s="140" t="s">
        <v>19</v>
      </c>
      <c r="N599" s="141" t="s">
        <v>40</v>
      </c>
      <c r="P599" s="142">
        <f>O599*H599</f>
        <v>0</v>
      </c>
      <c r="Q599" s="142">
        <v>0</v>
      </c>
      <c r="R599" s="142">
        <f>Q599*H599</f>
        <v>0</v>
      </c>
      <c r="S599" s="142">
        <v>0</v>
      </c>
      <c r="T599" s="143">
        <f>S599*H599</f>
        <v>0</v>
      </c>
      <c r="AR599" s="144" t="s">
        <v>316</v>
      </c>
      <c r="AT599" s="144" t="s">
        <v>215</v>
      </c>
      <c r="AU599" s="144" t="s">
        <v>79</v>
      </c>
      <c r="AY599" s="19" t="s">
        <v>212</v>
      </c>
      <c r="BE599" s="145">
        <f>IF(N599="základní",J599,0)</f>
        <v>0</v>
      </c>
      <c r="BF599" s="145">
        <f>IF(N599="snížená",J599,0)</f>
        <v>0</v>
      </c>
      <c r="BG599" s="145">
        <f>IF(N599="zákl. přenesená",J599,0)</f>
        <v>0</v>
      </c>
      <c r="BH599" s="145">
        <f>IF(N599="sníž. přenesená",J599,0)</f>
        <v>0</v>
      </c>
      <c r="BI599" s="145">
        <f>IF(N599="nulová",J599,0)</f>
        <v>0</v>
      </c>
      <c r="BJ599" s="19" t="s">
        <v>77</v>
      </c>
      <c r="BK599" s="145">
        <f>ROUND(I599*H599,2)</f>
        <v>0</v>
      </c>
      <c r="BL599" s="19" t="s">
        <v>316</v>
      </c>
      <c r="BM599" s="144" t="s">
        <v>6267</v>
      </c>
    </row>
    <row r="600" spans="2:65" s="12" customFormat="1">
      <c r="B600" s="152"/>
      <c r="D600" s="150" t="s">
        <v>226</v>
      </c>
      <c r="E600" s="153" t="s">
        <v>19</v>
      </c>
      <c r="F600" s="154" t="s">
        <v>5921</v>
      </c>
      <c r="H600" s="155">
        <v>1</v>
      </c>
      <c r="I600" s="156"/>
      <c r="L600" s="152"/>
      <c r="M600" s="157"/>
      <c r="T600" s="158"/>
      <c r="AT600" s="153" t="s">
        <v>226</v>
      </c>
      <c r="AU600" s="153" t="s">
        <v>79</v>
      </c>
      <c r="AV600" s="12" t="s">
        <v>79</v>
      </c>
      <c r="AW600" s="12" t="s">
        <v>31</v>
      </c>
      <c r="AX600" s="12" t="s">
        <v>77</v>
      </c>
      <c r="AY600" s="153" t="s">
        <v>212</v>
      </c>
    </row>
    <row r="601" spans="2:65" s="1" customFormat="1" ht="16.5" customHeight="1">
      <c r="B601" s="34"/>
      <c r="C601" s="133" t="s">
        <v>2640</v>
      </c>
      <c r="D601" s="133" t="s">
        <v>215</v>
      </c>
      <c r="E601" s="134" t="s">
        <v>6268</v>
      </c>
      <c r="F601" s="135" t="s">
        <v>6269</v>
      </c>
      <c r="G601" s="136" t="s">
        <v>624</v>
      </c>
      <c r="H601" s="137">
        <v>1</v>
      </c>
      <c r="I601" s="138"/>
      <c r="J601" s="139">
        <f>ROUND(I601*H601,2)</f>
        <v>0</v>
      </c>
      <c r="K601" s="135" t="s">
        <v>5488</v>
      </c>
      <c r="L601" s="34"/>
      <c r="M601" s="140" t="s">
        <v>19</v>
      </c>
      <c r="N601" s="141" t="s">
        <v>40</v>
      </c>
      <c r="P601" s="142">
        <f>O601*H601</f>
        <v>0</v>
      </c>
      <c r="Q601" s="142">
        <v>0</v>
      </c>
      <c r="R601" s="142">
        <f>Q601*H601</f>
        <v>0</v>
      </c>
      <c r="S601" s="142">
        <v>0</v>
      </c>
      <c r="T601" s="143">
        <f>S601*H601</f>
        <v>0</v>
      </c>
      <c r="AR601" s="144" t="s">
        <v>316</v>
      </c>
      <c r="AT601" s="144" t="s">
        <v>215</v>
      </c>
      <c r="AU601" s="144" t="s">
        <v>79</v>
      </c>
      <c r="AY601" s="19" t="s">
        <v>212</v>
      </c>
      <c r="BE601" s="145">
        <f>IF(N601="základní",J601,0)</f>
        <v>0</v>
      </c>
      <c r="BF601" s="145">
        <f>IF(N601="snížená",J601,0)</f>
        <v>0</v>
      </c>
      <c r="BG601" s="145">
        <f>IF(N601="zákl. přenesená",J601,0)</f>
        <v>0</v>
      </c>
      <c r="BH601" s="145">
        <f>IF(N601="sníž. přenesená",J601,0)</f>
        <v>0</v>
      </c>
      <c r="BI601" s="145">
        <f>IF(N601="nulová",J601,0)</f>
        <v>0</v>
      </c>
      <c r="BJ601" s="19" t="s">
        <v>77</v>
      </c>
      <c r="BK601" s="145">
        <f>ROUND(I601*H601,2)</f>
        <v>0</v>
      </c>
      <c r="BL601" s="19" t="s">
        <v>316</v>
      </c>
      <c r="BM601" s="144" t="s">
        <v>6270</v>
      </c>
    </row>
    <row r="602" spans="2:65" s="12" customFormat="1">
      <c r="B602" s="152"/>
      <c r="D602" s="150" t="s">
        <v>226</v>
      </c>
      <c r="E602" s="153" t="s">
        <v>19</v>
      </c>
      <c r="F602" s="154" t="s">
        <v>6006</v>
      </c>
      <c r="H602" s="155">
        <v>1</v>
      </c>
      <c r="I602" s="156"/>
      <c r="L602" s="152"/>
      <c r="M602" s="157"/>
      <c r="T602" s="158"/>
      <c r="AT602" s="153" t="s">
        <v>226</v>
      </c>
      <c r="AU602" s="153" t="s">
        <v>79</v>
      </c>
      <c r="AV602" s="12" t="s">
        <v>79</v>
      </c>
      <c r="AW602" s="12" t="s">
        <v>31</v>
      </c>
      <c r="AX602" s="12" t="s">
        <v>77</v>
      </c>
      <c r="AY602" s="153" t="s">
        <v>212</v>
      </c>
    </row>
    <row r="603" spans="2:65" s="1" customFormat="1" ht="21.75" customHeight="1">
      <c r="B603" s="34"/>
      <c r="C603" s="133" t="s">
        <v>4576</v>
      </c>
      <c r="D603" s="133" t="s">
        <v>215</v>
      </c>
      <c r="E603" s="134" t="s">
        <v>6271</v>
      </c>
      <c r="F603" s="135" t="s">
        <v>6272</v>
      </c>
      <c r="G603" s="136" t="s">
        <v>624</v>
      </c>
      <c r="H603" s="137">
        <v>1</v>
      </c>
      <c r="I603" s="138"/>
      <c r="J603" s="139">
        <f>ROUND(I603*H603,2)</f>
        <v>0</v>
      </c>
      <c r="K603" s="135" t="s">
        <v>5488</v>
      </c>
      <c r="L603" s="34"/>
      <c r="M603" s="140" t="s">
        <v>19</v>
      </c>
      <c r="N603" s="141" t="s">
        <v>40</v>
      </c>
      <c r="P603" s="142">
        <f>O603*H603</f>
        <v>0</v>
      </c>
      <c r="Q603" s="142">
        <v>0</v>
      </c>
      <c r="R603" s="142">
        <f>Q603*H603</f>
        <v>0</v>
      </c>
      <c r="S603" s="142">
        <v>0</v>
      </c>
      <c r="T603" s="143">
        <f>S603*H603</f>
        <v>0</v>
      </c>
      <c r="AR603" s="144" t="s">
        <v>316</v>
      </c>
      <c r="AT603" s="144" t="s">
        <v>215</v>
      </c>
      <c r="AU603" s="144" t="s">
        <v>79</v>
      </c>
      <c r="AY603" s="19" t="s">
        <v>212</v>
      </c>
      <c r="BE603" s="145">
        <f>IF(N603="základní",J603,0)</f>
        <v>0</v>
      </c>
      <c r="BF603" s="145">
        <f>IF(N603="snížená",J603,0)</f>
        <v>0</v>
      </c>
      <c r="BG603" s="145">
        <f>IF(N603="zákl. přenesená",J603,0)</f>
        <v>0</v>
      </c>
      <c r="BH603" s="145">
        <f>IF(N603="sníž. přenesená",J603,0)</f>
        <v>0</v>
      </c>
      <c r="BI603" s="145">
        <f>IF(N603="nulová",J603,0)</f>
        <v>0</v>
      </c>
      <c r="BJ603" s="19" t="s">
        <v>77</v>
      </c>
      <c r="BK603" s="145">
        <f>ROUND(I603*H603,2)</f>
        <v>0</v>
      </c>
      <c r="BL603" s="19" t="s">
        <v>316</v>
      </c>
      <c r="BM603" s="144" t="s">
        <v>6273</v>
      </c>
    </row>
    <row r="604" spans="2:65" s="12" customFormat="1">
      <c r="B604" s="152"/>
      <c r="D604" s="150" t="s">
        <v>226</v>
      </c>
      <c r="E604" s="153" t="s">
        <v>19</v>
      </c>
      <c r="F604" s="154" t="s">
        <v>6006</v>
      </c>
      <c r="H604" s="155">
        <v>1</v>
      </c>
      <c r="I604" s="156"/>
      <c r="L604" s="152"/>
      <c r="M604" s="157"/>
      <c r="T604" s="158"/>
      <c r="AT604" s="153" t="s">
        <v>226</v>
      </c>
      <c r="AU604" s="153" t="s">
        <v>79</v>
      </c>
      <c r="AV604" s="12" t="s">
        <v>79</v>
      </c>
      <c r="AW604" s="12" t="s">
        <v>31</v>
      </c>
      <c r="AX604" s="12" t="s">
        <v>77</v>
      </c>
      <c r="AY604" s="153" t="s">
        <v>212</v>
      </c>
    </row>
    <row r="605" spans="2:65" s="1" customFormat="1" ht="16.5" customHeight="1">
      <c r="B605" s="34"/>
      <c r="C605" s="133" t="s">
        <v>4582</v>
      </c>
      <c r="D605" s="133" t="s">
        <v>215</v>
      </c>
      <c r="E605" s="134" t="s">
        <v>6274</v>
      </c>
      <c r="F605" s="135" t="s">
        <v>6275</v>
      </c>
      <c r="G605" s="136" t="s">
        <v>624</v>
      </c>
      <c r="H605" s="137">
        <v>1</v>
      </c>
      <c r="I605" s="138"/>
      <c r="J605" s="139">
        <f>ROUND(I605*H605,2)</f>
        <v>0</v>
      </c>
      <c r="K605" s="135" t="s">
        <v>5488</v>
      </c>
      <c r="L605" s="34"/>
      <c r="M605" s="140" t="s">
        <v>19</v>
      </c>
      <c r="N605" s="141" t="s">
        <v>40</v>
      </c>
      <c r="P605" s="142">
        <f>O605*H605</f>
        <v>0</v>
      </c>
      <c r="Q605" s="142">
        <v>0</v>
      </c>
      <c r="R605" s="142">
        <f>Q605*H605</f>
        <v>0</v>
      </c>
      <c r="S605" s="142">
        <v>0</v>
      </c>
      <c r="T605" s="143">
        <f>S605*H605</f>
        <v>0</v>
      </c>
      <c r="AR605" s="144" t="s">
        <v>316</v>
      </c>
      <c r="AT605" s="144" t="s">
        <v>215</v>
      </c>
      <c r="AU605" s="144" t="s">
        <v>79</v>
      </c>
      <c r="AY605" s="19" t="s">
        <v>212</v>
      </c>
      <c r="BE605" s="145">
        <f>IF(N605="základní",J605,0)</f>
        <v>0</v>
      </c>
      <c r="BF605" s="145">
        <f>IF(N605="snížená",J605,0)</f>
        <v>0</v>
      </c>
      <c r="BG605" s="145">
        <f>IF(N605="zákl. přenesená",J605,0)</f>
        <v>0</v>
      </c>
      <c r="BH605" s="145">
        <f>IF(N605="sníž. přenesená",J605,0)</f>
        <v>0</v>
      </c>
      <c r="BI605" s="145">
        <f>IF(N605="nulová",J605,0)</f>
        <v>0</v>
      </c>
      <c r="BJ605" s="19" t="s">
        <v>77</v>
      </c>
      <c r="BK605" s="145">
        <f>ROUND(I605*H605,2)</f>
        <v>0</v>
      </c>
      <c r="BL605" s="19" t="s">
        <v>316</v>
      </c>
      <c r="BM605" s="144" t="s">
        <v>6276</v>
      </c>
    </row>
    <row r="606" spans="2:65" s="12" customFormat="1">
      <c r="B606" s="152"/>
      <c r="D606" s="150" t="s">
        <v>226</v>
      </c>
      <c r="E606" s="153" t="s">
        <v>19</v>
      </c>
      <c r="F606" s="154" t="s">
        <v>6006</v>
      </c>
      <c r="H606" s="155">
        <v>1</v>
      </c>
      <c r="I606" s="156"/>
      <c r="L606" s="152"/>
      <c r="M606" s="157"/>
      <c r="T606" s="158"/>
      <c r="AT606" s="153" t="s">
        <v>226</v>
      </c>
      <c r="AU606" s="153" t="s">
        <v>79</v>
      </c>
      <c r="AV606" s="12" t="s">
        <v>79</v>
      </c>
      <c r="AW606" s="12" t="s">
        <v>31</v>
      </c>
      <c r="AX606" s="12" t="s">
        <v>77</v>
      </c>
      <c r="AY606" s="153" t="s">
        <v>212</v>
      </c>
    </row>
    <row r="607" spans="2:65" s="1" customFormat="1" ht="16.5" customHeight="1">
      <c r="B607" s="34"/>
      <c r="C607" s="133" t="s">
        <v>4587</v>
      </c>
      <c r="D607" s="133" t="s">
        <v>215</v>
      </c>
      <c r="E607" s="134" t="s">
        <v>6277</v>
      </c>
      <c r="F607" s="135" t="s">
        <v>6278</v>
      </c>
      <c r="G607" s="136" t="s">
        <v>624</v>
      </c>
      <c r="H607" s="137">
        <v>1</v>
      </c>
      <c r="I607" s="138"/>
      <c r="J607" s="139">
        <f>ROUND(I607*H607,2)</f>
        <v>0</v>
      </c>
      <c r="K607" s="135" t="s">
        <v>5488</v>
      </c>
      <c r="L607" s="34"/>
      <c r="M607" s="140" t="s">
        <v>19</v>
      </c>
      <c r="N607" s="141" t="s">
        <v>40</v>
      </c>
      <c r="P607" s="142">
        <f>O607*H607</f>
        <v>0</v>
      </c>
      <c r="Q607" s="142">
        <v>0</v>
      </c>
      <c r="R607" s="142">
        <f>Q607*H607</f>
        <v>0</v>
      </c>
      <c r="S607" s="142">
        <v>0</v>
      </c>
      <c r="T607" s="143">
        <f>S607*H607</f>
        <v>0</v>
      </c>
      <c r="AR607" s="144" t="s">
        <v>316</v>
      </c>
      <c r="AT607" s="144" t="s">
        <v>215</v>
      </c>
      <c r="AU607" s="144" t="s">
        <v>79</v>
      </c>
      <c r="AY607" s="19" t="s">
        <v>212</v>
      </c>
      <c r="BE607" s="145">
        <f>IF(N607="základní",J607,0)</f>
        <v>0</v>
      </c>
      <c r="BF607" s="145">
        <f>IF(N607="snížená",J607,0)</f>
        <v>0</v>
      </c>
      <c r="BG607" s="145">
        <f>IF(N607="zákl. přenesená",J607,0)</f>
        <v>0</v>
      </c>
      <c r="BH607" s="145">
        <f>IF(N607="sníž. přenesená",J607,0)</f>
        <v>0</v>
      </c>
      <c r="BI607" s="145">
        <f>IF(N607="nulová",J607,0)</f>
        <v>0</v>
      </c>
      <c r="BJ607" s="19" t="s">
        <v>77</v>
      </c>
      <c r="BK607" s="145">
        <f>ROUND(I607*H607,2)</f>
        <v>0</v>
      </c>
      <c r="BL607" s="19" t="s">
        <v>316</v>
      </c>
      <c r="BM607" s="144" t="s">
        <v>6279</v>
      </c>
    </row>
    <row r="608" spans="2:65" s="12" customFormat="1">
      <c r="B608" s="152"/>
      <c r="D608" s="150" t="s">
        <v>226</v>
      </c>
      <c r="E608" s="153" t="s">
        <v>19</v>
      </c>
      <c r="F608" s="154" t="s">
        <v>6100</v>
      </c>
      <c r="H608" s="155">
        <v>1</v>
      </c>
      <c r="I608" s="156"/>
      <c r="L608" s="152"/>
      <c r="M608" s="157"/>
      <c r="T608" s="158"/>
      <c r="AT608" s="153" t="s">
        <v>226</v>
      </c>
      <c r="AU608" s="153" t="s">
        <v>79</v>
      </c>
      <c r="AV608" s="12" t="s">
        <v>79</v>
      </c>
      <c r="AW608" s="12" t="s">
        <v>31</v>
      </c>
      <c r="AX608" s="12" t="s">
        <v>77</v>
      </c>
      <c r="AY608" s="153" t="s">
        <v>212</v>
      </c>
    </row>
    <row r="609" spans="2:65" s="1" customFormat="1" ht="16.5" customHeight="1">
      <c r="B609" s="34"/>
      <c r="C609" s="133" t="s">
        <v>4594</v>
      </c>
      <c r="D609" s="133" t="s">
        <v>215</v>
      </c>
      <c r="E609" s="134" t="s">
        <v>6280</v>
      </c>
      <c r="F609" s="135" t="s">
        <v>6281</v>
      </c>
      <c r="G609" s="136" t="s">
        <v>624</v>
      </c>
      <c r="H609" s="137">
        <v>1</v>
      </c>
      <c r="I609" s="138"/>
      <c r="J609" s="139">
        <f>ROUND(I609*H609,2)</f>
        <v>0</v>
      </c>
      <c r="K609" s="135" t="s">
        <v>5488</v>
      </c>
      <c r="L609" s="34"/>
      <c r="M609" s="140" t="s">
        <v>19</v>
      </c>
      <c r="N609" s="141" t="s">
        <v>40</v>
      </c>
      <c r="P609" s="142">
        <f>O609*H609</f>
        <v>0</v>
      </c>
      <c r="Q609" s="142">
        <v>0</v>
      </c>
      <c r="R609" s="142">
        <f>Q609*H609</f>
        <v>0</v>
      </c>
      <c r="S609" s="142">
        <v>0</v>
      </c>
      <c r="T609" s="143">
        <f>S609*H609</f>
        <v>0</v>
      </c>
      <c r="AR609" s="144" t="s">
        <v>316</v>
      </c>
      <c r="AT609" s="144" t="s">
        <v>215</v>
      </c>
      <c r="AU609" s="144" t="s">
        <v>79</v>
      </c>
      <c r="AY609" s="19" t="s">
        <v>212</v>
      </c>
      <c r="BE609" s="145">
        <f>IF(N609="základní",J609,0)</f>
        <v>0</v>
      </c>
      <c r="BF609" s="145">
        <f>IF(N609="snížená",J609,0)</f>
        <v>0</v>
      </c>
      <c r="BG609" s="145">
        <f>IF(N609="zákl. přenesená",J609,0)</f>
        <v>0</v>
      </c>
      <c r="BH609" s="145">
        <f>IF(N609="sníž. přenesená",J609,0)</f>
        <v>0</v>
      </c>
      <c r="BI609" s="145">
        <f>IF(N609="nulová",J609,0)</f>
        <v>0</v>
      </c>
      <c r="BJ609" s="19" t="s">
        <v>77</v>
      </c>
      <c r="BK609" s="145">
        <f>ROUND(I609*H609,2)</f>
        <v>0</v>
      </c>
      <c r="BL609" s="19" t="s">
        <v>316</v>
      </c>
      <c r="BM609" s="144" t="s">
        <v>6282</v>
      </c>
    </row>
    <row r="610" spans="2:65" s="1" customFormat="1" ht="68.25">
      <c r="B610" s="34"/>
      <c r="D610" s="150" t="s">
        <v>224</v>
      </c>
      <c r="F610" s="151" t="s">
        <v>6283</v>
      </c>
      <c r="I610" s="148"/>
      <c r="L610" s="34"/>
      <c r="M610" s="149"/>
      <c r="T610" s="55"/>
      <c r="AT610" s="19" t="s">
        <v>224</v>
      </c>
      <c r="AU610" s="19" t="s">
        <v>79</v>
      </c>
    </row>
    <row r="611" spans="2:65" s="12" customFormat="1">
      <c r="B611" s="152"/>
      <c r="D611" s="150" t="s">
        <v>226</v>
      </c>
      <c r="E611" s="153" t="s">
        <v>19</v>
      </c>
      <c r="F611" s="154" t="s">
        <v>5581</v>
      </c>
      <c r="H611" s="155">
        <v>1</v>
      </c>
      <c r="I611" s="156"/>
      <c r="L611" s="152"/>
      <c r="M611" s="157"/>
      <c r="T611" s="158"/>
      <c r="AT611" s="153" t="s">
        <v>226</v>
      </c>
      <c r="AU611" s="153" t="s">
        <v>79</v>
      </c>
      <c r="AV611" s="12" t="s">
        <v>79</v>
      </c>
      <c r="AW611" s="12" t="s">
        <v>31</v>
      </c>
      <c r="AX611" s="12" t="s">
        <v>69</v>
      </c>
      <c r="AY611" s="153" t="s">
        <v>212</v>
      </c>
    </row>
    <row r="612" spans="2:65" s="13" customFormat="1">
      <c r="B612" s="159"/>
      <c r="D612" s="150" t="s">
        <v>226</v>
      </c>
      <c r="E612" s="160" t="s">
        <v>19</v>
      </c>
      <c r="F612" s="161" t="s">
        <v>228</v>
      </c>
      <c r="H612" s="162">
        <v>1</v>
      </c>
      <c r="I612" s="163"/>
      <c r="L612" s="159"/>
      <c r="M612" s="164"/>
      <c r="T612" s="165"/>
      <c r="AT612" s="160" t="s">
        <v>226</v>
      </c>
      <c r="AU612" s="160" t="s">
        <v>79</v>
      </c>
      <c r="AV612" s="13" t="s">
        <v>229</v>
      </c>
      <c r="AW612" s="13" t="s">
        <v>31</v>
      </c>
      <c r="AX612" s="13" t="s">
        <v>77</v>
      </c>
      <c r="AY612" s="160" t="s">
        <v>212</v>
      </c>
    </row>
    <row r="613" spans="2:65" s="14" customFormat="1">
      <c r="B613" s="170"/>
      <c r="D613" s="150" t="s">
        <v>226</v>
      </c>
      <c r="E613" s="171" t="s">
        <v>19</v>
      </c>
      <c r="F613" s="172" t="s">
        <v>6284</v>
      </c>
      <c r="H613" s="171" t="s">
        <v>19</v>
      </c>
      <c r="I613" s="173"/>
      <c r="L613" s="170"/>
      <c r="M613" s="174"/>
      <c r="T613" s="175"/>
      <c r="AT613" s="171" t="s">
        <v>226</v>
      </c>
      <c r="AU613" s="171" t="s">
        <v>79</v>
      </c>
      <c r="AV613" s="14" t="s">
        <v>77</v>
      </c>
      <c r="AW613" s="14" t="s">
        <v>31</v>
      </c>
      <c r="AX613" s="14" t="s">
        <v>69</v>
      </c>
      <c r="AY613" s="171" t="s">
        <v>212</v>
      </c>
    </row>
    <row r="614" spans="2:65" s="1" customFormat="1" ht="16.5" customHeight="1">
      <c r="B614" s="34"/>
      <c r="C614" s="133" t="s">
        <v>4600</v>
      </c>
      <c r="D614" s="133" t="s">
        <v>215</v>
      </c>
      <c r="E614" s="134" t="s">
        <v>6285</v>
      </c>
      <c r="F614" s="135" t="s">
        <v>6286</v>
      </c>
      <c r="G614" s="136" t="s">
        <v>624</v>
      </c>
      <c r="H614" s="137">
        <v>1</v>
      </c>
      <c r="I614" s="138"/>
      <c r="J614" s="139">
        <f>ROUND(I614*H614,2)</f>
        <v>0</v>
      </c>
      <c r="K614" s="135" t="s">
        <v>5488</v>
      </c>
      <c r="L614" s="34"/>
      <c r="M614" s="140" t="s">
        <v>19</v>
      </c>
      <c r="N614" s="141" t="s">
        <v>40</v>
      </c>
      <c r="P614" s="142">
        <f>O614*H614</f>
        <v>0</v>
      </c>
      <c r="Q614" s="142">
        <v>0</v>
      </c>
      <c r="R614" s="142">
        <f>Q614*H614</f>
        <v>0</v>
      </c>
      <c r="S614" s="142">
        <v>0</v>
      </c>
      <c r="T614" s="143">
        <f>S614*H614</f>
        <v>0</v>
      </c>
      <c r="AR614" s="144" t="s">
        <v>316</v>
      </c>
      <c r="AT614" s="144" t="s">
        <v>215</v>
      </c>
      <c r="AU614" s="144" t="s">
        <v>79</v>
      </c>
      <c r="AY614" s="19" t="s">
        <v>212</v>
      </c>
      <c r="BE614" s="145">
        <f>IF(N614="základní",J614,0)</f>
        <v>0</v>
      </c>
      <c r="BF614" s="145">
        <f>IF(N614="snížená",J614,0)</f>
        <v>0</v>
      </c>
      <c r="BG614" s="145">
        <f>IF(N614="zákl. přenesená",J614,0)</f>
        <v>0</v>
      </c>
      <c r="BH614" s="145">
        <f>IF(N614="sníž. přenesená",J614,0)</f>
        <v>0</v>
      </c>
      <c r="BI614" s="145">
        <f>IF(N614="nulová",J614,0)</f>
        <v>0</v>
      </c>
      <c r="BJ614" s="19" t="s">
        <v>77</v>
      </c>
      <c r="BK614" s="145">
        <f>ROUND(I614*H614,2)</f>
        <v>0</v>
      </c>
      <c r="BL614" s="19" t="s">
        <v>316</v>
      </c>
      <c r="BM614" s="144" t="s">
        <v>6287</v>
      </c>
    </row>
    <row r="615" spans="2:65" s="1" customFormat="1" ht="68.25">
      <c r="B615" s="34"/>
      <c r="D615" s="150" t="s">
        <v>224</v>
      </c>
      <c r="F615" s="151" t="s">
        <v>6283</v>
      </c>
      <c r="I615" s="148"/>
      <c r="L615" s="34"/>
      <c r="M615" s="149"/>
      <c r="T615" s="55"/>
      <c r="AT615" s="19" t="s">
        <v>224</v>
      </c>
      <c r="AU615" s="19" t="s">
        <v>79</v>
      </c>
    </row>
    <row r="616" spans="2:65" s="12" customFormat="1">
      <c r="B616" s="152"/>
      <c r="D616" s="150" t="s">
        <v>226</v>
      </c>
      <c r="E616" s="153" t="s">
        <v>19</v>
      </c>
      <c r="F616" s="154" t="s">
        <v>5921</v>
      </c>
      <c r="H616" s="155">
        <v>1</v>
      </c>
      <c r="I616" s="156"/>
      <c r="L616" s="152"/>
      <c r="M616" s="157"/>
      <c r="T616" s="158"/>
      <c r="AT616" s="153" t="s">
        <v>226</v>
      </c>
      <c r="AU616" s="153" t="s">
        <v>79</v>
      </c>
      <c r="AV616" s="12" t="s">
        <v>79</v>
      </c>
      <c r="AW616" s="12" t="s">
        <v>31</v>
      </c>
      <c r="AX616" s="12" t="s">
        <v>69</v>
      </c>
      <c r="AY616" s="153" t="s">
        <v>212</v>
      </c>
    </row>
    <row r="617" spans="2:65" s="13" customFormat="1">
      <c r="B617" s="159"/>
      <c r="D617" s="150" t="s">
        <v>226</v>
      </c>
      <c r="E617" s="160" t="s">
        <v>19</v>
      </c>
      <c r="F617" s="161" t="s">
        <v>228</v>
      </c>
      <c r="H617" s="162">
        <v>1</v>
      </c>
      <c r="I617" s="163"/>
      <c r="L617" s="159"/>
      <c r="M617" s="164"/>
      <c r="T617" s="165"/>
      <c r="AT617" s="160" t="s">
        <v>226</v>
      </c>
      <c r="AU617" s="160" t="s">
        <v>79</v>
      </c>
      <c r="AV617" s="13" t="s">
        <v>229</v>
      </c>
      <c r="AW617" s="13" t="s">
        <v>31</v>
      </c>
      <c r="AX617" s="13" t="s">
        <v>77</v>
      </c>
      <c r="AY617" s="160" t="s">
        <v>212</v>
      </c>
    </row>
    <row r="618" spans="2:65" s="14" customFormat="1">
      <c r="B618" s="170"/>
      <c r="D618" s="150" t="s">
        <v>226</v>
      </c>
      <c r="E618" s="171" t="s">
        <v>19</v>
      </c>
      <c r="F618" s="172" t="s">
        <v>6288</v>
      </c>
      <c r="H618" s="171" t="s">
        <v>19</v>
      </c>
      <c r="I618" s="173"/>
      <c r="L618" s="170"/>
      <c r="M618" s="174"/>
      <c r="T618" s="175"/>
      <c r="AT618" s="171" t="s">
        <v>226</v>
      </c>
      <c r="AU618" s="171" t="s">
        <v>79</v>
      </c>
      <c r="AV618" s="14" t="s">
        <v>77</v>
      </c>
      <c r="AW618" s="14" t="s">
        <v>31</v>
      </c>
      <c r="AX618" s="14" t="s">
        <v>69</v>
      </c>
      <c r="AY618" s="171" t="s">
        <v>212</v>
      </c>
    </row>
    <row r="619" spans="2:65" s="1" customFormat="1" ht="16.5" customHeight="1">
      <c r="B619" s="34"/>
      <c r="C619" s="133" t="s">
        <v>4608</v>
      </c>
      <c r="D619" s="133" t="s">
        <v>215</v>
      </c>
      <c r="E619" s="134" t="s">
        <v>6289</v>
      </c>
      <c r="F619" s="135" t="s">
        <v>6290</v>
      </c>
      <c r="G619" s="136" t="s">
        <v>624</v>
      </c>
      <c r="H619" s="137">
        <v>1</v>
      </c>
      <c r="I619" s="138"/>
      <c r="J619" s="139">
        <f>ROUND(I619*H619,2)</f>
        <v>0</v>
      </c>
      <c r="K619" s="135" t="s">
        <v>5488</v>
      </c>
      <c r="L619" s="34"/>
      <c r="M619" s="140" t="s">
        <v>19</v>
      </c>
      <c r="N619" s="141" t="s">
        <v>40</v>
      </c>
      <c r="P619" s="142">
        <f>O619*H619</f>
        <v>0</v>
      </c>
      <c r="Q619" s="142">
        <v>0</v>
      </c>
      <c r="R619" s="142">
        <f>Q619*H619</f>
        <v>0</v>
      </c>
      <c r="S619" s="142">
        <v>0</v>
      </c>
      <c r="T619" s="143">
        <f>S619*H619</f>
        <v>0</v>
      </c>
      <c r="AR619" s="144" t="s">
        <v>316</v>
      </c>
      <c r="AT619" s="144" t="s">
        <v>215</v>
      </c>
      <c r="AU619" s="144" t="s">
        <v>79</v>
      </c>
      <c r="AY619" s="19" t="s">
        <v>212</v>
      </c>
      <c r="BE619" s="145">
        <f>IF(N619="základní",J619,0)</f>
        <v>0</v>
      </c>
      <c r="BF619" s="145">
        <f>IF(N619="snížená",J619,0)</f>
        <v>0</v>
      </c>
      <c r="BG619" s="145">
        <f>IF(N619="zákl. přenesená",J619,0)</f>
        <v>0</v>
      </c>
      <c r="BH619" s="145">
        <f>IF(N619="sníž. přenesená",J619,0)</f>
        <v>0</v>
      </c>
      <c r="BI619" s="145">
        <f>IF(N619="nulová",J619,0)</f>
        <v>0</v>
      </c>
      <c r="BJ619" s="19" t="s">
        <v>77</v>
      </c>
      <c r="BK619" s="145">
        <f>ROUND(I619*H619,2)</f>
        <v>0</v>
      </c>
      <c r="BL619" s="19" t="s">
        <v>316</v>
      </c>
      <c r="BM619" s="144" t="s">
        <v>6291</v>
      </c>
    </row>
    <row r="620" spans="2:65" s="1" customFormat="1" ht="68.25">
      <c r="B620" s="34"/>
      <c r="D620" s="150" t="s">
        <v>224</v>
      </c>
      <c r="F620" s="151" t="s">
        <v>6292</v>
      </c>
      <c r="I620" s="148"/>
      <c r="L620" s="34"/>
      <c r="M620" s="149"/>
      <c r="T620" s="55"/>
      <c r="AT620" s="19" t="s">
        <v>224</v>
      </c>
      <c r="AU620" s="19" t="s">
        <v>79</v>
      </c>
    </row>
    <row r="621" spans="2:65" s="12" customFormat="1">
      <c r="B621" s="152"/>
      <c r="D621" s="150" t="s">
        <v>226</v>
      </c>
      <c r="E621" s="153" t="s">
        <v>19</v>
      </c>
      <c r="F621" s="154" t="s">
        <v>5921</v>
      </c>
      <c r="H621" s="155">
        <v>1</v>
      </c>
      <c r="I621" s="156"/>
      <c r="L621" s="152"/>
      <c r="M621" s="157"/>
      <c r="T621" s="158"/>
      <c r="AT621" s="153" t="s">
        <v>226</v>
      </c>
      <c r="AU621" s="153" t="s">
        <v>79</v>
      </c>
      <c r="AV621" s="12" t="s">
        <v>79</v>
      </c>
      <c r="AW621" s="12" t="s">
        <v>31</v>
      </c>
      <c r="AX621" s="12" t="s">
        <v>69</v>
      </c>
      <c r="AY621" s="153" t="s">
        <v>212</v>
      </c>
    </row>
    <row r="622" spans="2:65" s="13" customFormat="1">
      <c r="B622" s="159"/>
      <c r="D622" s="150" t="s">
        <v>226</v>
      </c>
      <c r="E622" s="160" t="s">
        <v>19</v>
      </c>
      <c r="F622" s="161" t="s">
        <v>228</v>
      </c>
      <c r="H622" s="162">
        <v>1</v>
      </c>
      <c r="I622" s="163"/>
      <c r="L622" s="159"/>
      <c r="M622" s="164"/>
      <c r="T622" s="165"/>
      <c r="AT622" s="160" t="s">
        <v>226</v>
      </c>
      <c r="AU622" s="160" t="s">
        <v>79</v>
      </c>
      <c r="AV622" s="13" t="s">
        <v>229</v>
      </c>
      <c r="AW622" s="13" t="s">
        <v>31</v>
      </c>
      <c r="AX622" s="13" t="s">
        <v>77</v>
      </c>
      <c r="AY622" s="160" t="s">
        <v>212</v>
      </c>
    </row>
    <row r="623" spans="2:65" s="14" customFormat="1">
      <c r="B623" s="170"/>
      <c r="D623" s="150" t="s">
        <v>226</v>
      </c>
      <c r="E623" s="171" t="s">
        <v>19</v>
      </c>
      <c r="F623" s="172" t="s">
        <v>6293</v>
      </c>
      <c r="H623" s="171" t="s">
        <v>19</v>
      </c>
      <c r="I623" s="173"/>
      <c r="L623" s="170"/>
      <c r="M623" s="174"/>
      <c r="T623" s="175"/>
      <c r="AT623" s="171" t="s">
        <v>226</v>
      </c>
      <c r="AU623" s="171" t="s">
        <v>79</v>
      </c>
      <c r="AV623" s="14" t="s">
        <v>77</v>
      </c>
      <c r="AW623" s="14" t="s">
        <v>31</v>
      </c>
      <c r="AX623" s="14" t="s">
        <v>69</v>
      </c>
      <c r="AY623" s="171" t="s">
        <v>212</v>
      </c>
    </row>
    <row r="624" spans="2:65" s="1" customFormat="1" ht="16.5" customHeight="1">
      <c r="B624" s="34"/>
      <c r="C624" s="133" t="s">
        <v>4619</v>
      </c>
      <c r="D624" s="133" t="s">
        <v>215</v>
      </c>
      <c r="E624" s="134" t="s">
        <v>6294</v>
      </c>
      <c r="F624" s="135" t="s">
        <v>6295</v>
      </c>
      <c r="G624" s="136" t="s">
        <v>624</v>
      </c>
      <c r="H624" s="137">
        <v>1</v>
      </c>
      <c r="I624" s="138"/>
      <c r="J624" s="139">
        <f>ROUND(I624*H624,2)</f>
        <v>0</v>
      </c>
      <c r="K624" s="135" t="s">
        <v>5488</v>
      </c>
      <c r="L624" s="34"/>
      <c r="M624" s="140" t="s">
        <v>19</v>
      </c>
      <c r="N624" s="141" t="s">
        <v>40</v>
      </c>
      <c r="P624" s="142">
        <f>O624*H624</f>
        <v>0</v>
      </c>
      <c r="Q624" s="142">
        <v>0</v>
      </c>
      <c r="R624" s="142">
        <f>Q624*H624</f>
        <v>0</v>
      </c>
      <c r="S624" s="142">
        <v>0</v>
      </c>
      <c r="T624" s="143">
        <f>S624*H624</f>
        <v>0</v>
      </c>
      <c r="AR624" s="144" t="s">
        <v>316</v>
      </c>
      <c r="AT624" s="144" t="s">
        <v>215</v>
      </c>
      <c r="AU624" s="144" t="s">
        <v>79</v>
      </c>
      <c r="AY624" s="19" t="s">
        <v>212</v>
      </c>
      <c r="BE624" s="145">
        <f>IF(N624="základní",J624,0)</f>
        <v>0</v>
      </c>
      <c r="BF624" s="145">
        <f>IF(N624="snížená",J624,0)</f>
        <v>0</v>
      </c>
      <c r="BG624" s="145">
        <f>IF(N624="zákl. přenesená",J624,0)</f>
        <v>0</v>
      </c>
      <c r="BH624" s="145">
        <f>IF(N624="sníž. přenesená",J624,0)</f>
        <v>0</v>
      </c>
      <c r="BI624" s="145">
        <f>IF(N624="nulová",J624,0)</f>
        <v>0</v>
      </c>
      <c r="BJ624" s="19" t="s">
        <v>77</v>
      </c>
      <c r="BK624" s="145">
        <f>ROUND(I624*H624,2)</f>
        <v>0</v>
      </c>
      <c r="BL624" s="19" t="s">
        <v>316</v>
      </c>
      <c r="BM624" s="144" t="s">
        <v>6296</v>
      </c>
    </row>
    <row r="625" spans="2:65" s="1" customFormat="1" ht="68.25">
      <c r="B625" s="34"/>
      <c r="D625" s="150" t="s">
        <v>224</v>
      </c>
      <c r="F625" s="151" t="s">
        <v>6283</v>
      </c>
      <c r="I625" s="148"/>
      <c r="L625" s="34"/>
      <c r="M625" s="149"/>
      <c r="T625" s="55"/>
      <c r="AT625" s="19" t="s">
        <v>224</v>
      </c>
      <c r="AU625" s="19" t="s">
        <v>79</v>
      </c>
    </row>
    <row r="626" spans="2:65" s="12" customFormat="1">
      <c r="B626" s="152"/>
      <c r="D626" s="150" t="s">
        <v>226</v>
      </c>
      <c r="E626" s="153" t="s">
        <v>19</v>
      </c>
      <c r="F626" s="154" t="s">
        <v>6006</v>
      </c>
      <c r="H626" s="155">
        <v>1</v>
      </c>
      <c r="I626" s="156"/>
      <c r="L626" s="152"/>
      <c r="M626" s="157"/>
      <c r="T626" s="158"/>
      <c r="AT626" s="153" t="s">
        <v>226</v>
      </c>
      <c r="AU626" s="153" t="s">
        <v>79</v>
      </c>
      <c r="AV626" s="12" t="s">
        <v>79</v>
      </c>
      <c r="AW626" s="12" t="s">
        <v>31</v>
      </c>
      <c r="AX626" s="12" t="s">
        <v>69</v>
      </c>
      <c r="AY626" s="153" t="s">
        <v>212</v>
      </c>
    </row>
    <row r="627" spans="2:65" s="13" customFormat="1">
      <c r="B627" s="159"/>
      <c r="D627" s="150" t="s">
        <v>226</v>
      </c>
      <c r="E627" s="160" t="s">
        <v>19</v>
      </c>
      <c r="F627" s="161" t="s">
        <v>228</v>
      </c>
      <c r="H627" s="162">
        <v>1</v>
      </c>
      <c r="I627" s="163"/>
      <c r="L627" s="159"/>
      <c r="M627" s="164"/>
      <c r="T627" s="165"/>
      <c r="AT627" s="160" t="s">
        <v>226</v>
      </c>
      <c r="AU627" s="160" t="s">
        <v>79</v>
      </c>
      <c r="AV627" s="13" t="s">
        <v>229</v>
      </c>
      <c r="AW627" s="13" t="s">
        <v>31</v>
      </c>
      <c r="AX627" s="13" t="s">
        <v>77</v>
      </c>
      <c r="AY627" s="160" t="s">
        <v>212</v>
      </c>
    </row>
    <row r="628" spans="2:65" s="14" customFormat="1">
      <c r="B628" s="170"/>
      <c r="D628" s="150" t="s">
        <v>226</v>
      </c>
      <c r="E628" s="171" t="s">
        <v>19</v>
      </c>
      <c r="F628" s="172" t="s">
        <v>6297</v>
      </c>
      <c r="H628" s="171" t="s">
        <v>19</v>
      </c>
      <c r="I628" s="173"/>
      <c r="L628" s="170"/>
      <c r="M628" s="174"/>
      <c r="T628" s="175"/>
      <c r="AT628" s="171" t="s">
        <v>226</v>
      </c>
      <c r="AU628" s="171" t="s">
        <v>79</v>
      </c>
      <c r="AV628" s="14" t="s">
        <v>77</v>
      </c>
      <c r="AW628" s="14" t="s">
        <v>31</v>
      </c>
      <c r="AX628" s="14" t="s">
        <v>69</v>
      </c>
      <c r="AY628" s="171" t="s">
        <v>212</v>
      </c>
    </row>
    <row r="629" spans="2:65" s="1" customFormat="1" ht="24.2" customHeight="1">
      <c r="B629" s="34"/>
      <c r="C629" s="133" t="s">
        <v>4633</v>
      </c>
      <c r="D629" s="133" t="s">
        <v>215</v>
      </c>
      <c r="E629" s="134" t="s">
        <v>5063</v>
      </c>
      <c r="F629" s="135" t="s">
        <v>5064</v>
      </c>
      <c r="G629" s="136" t="s">
        <v>4232</v>
      </c>
      <c r="H629" s="196"/>
      <c r="I629" s="138"/>
      <c r="J629" s="139">
        <f>ROUND(I629*H629,2)</f>
        <v>0</v>
      </c>
      <c r="K629" s="135" t="s">
        <v>219</v>
      </c>
      <c r="L629" s="34"/>
      <c r="M629" s="140" t="s">
        <v>19</v>
      </c>
      <c r="N629" s="141" t="s">
        <v>40</v>
      </c>
      <c r="P629" s="142">
        <f>O629*H629</f>
        <v>0</v>
      </c>
      <c r="Q629" s="142">
        <v>0</v>
      </c>
      <c r="R629" s="142">
        <f>Q629*H629</f>
        <v>0</v>
      </c>
      <c r="S629" s="142">
        <v>0</v>
      </c>
      <c r="T629" s="143">
        <f>S629*H629</f>
        <v>0</v>
      </c>
      <c r="AR629" s="144" t="s">
        <v>316</v>
      </c>
      <c r="AT629" s="144" t="s">
        <v>215</v>
      </c>
      <c r="AU629" s="144" t="s">
        <v>79</v>
      </c>
      <c r="AY629" s="19" t="s">
        <v>212</v>
      </c>
      <c r="BE629" s="145">
        <f>IF(N629="základní",J629,0)</f>
        <v>0</v>
      </c>
      <c r="BF629" s="145">
        <f>IF(N629="snížená",J629,0)</f>
        <v>0</v>
      </c>
      <c r="BG629" s="145">
        <f>IF(N629="zákl. přenesená",J629,0)</f>
        <v>0</v>
      </c>
      <c r="BH629" s="145">
        <f>IF(N629="sníž. přenesená",J629,0)</f>
        <v>0</v>
      </c>
      <c r="BI629" s="145">
        <f>IF(N629="nulová",J629,0)</f>
        <v>0</v>
      </c>
      <c r="BJ629" s="19" t="s">
        <v>77</v>
      </c>
      <c r="BK629" s="145">
        <f>ROUND(I629*H629,2)</f>
        <v>0</v>
      </c>
      <c r="BL629" s="19" t="s">
        <v>316</v>
      </c>
      <c r="BM629" s="144" t="s">
        <v>6298</v>
      </c>
    </row>
    <row r="630" spans="2:65" s="1" customFormat="1">
      <c r="B630" s="34"/>
      <c r="D630" s="146" t="s">
        <v>222</v>
      </c>
      <c r="F630" s="147" t="s">
        <v>5066</v>
      </c>
      <c r="I630" s="148"/>
      <c r="L630" s="34"/>
      <c r="M630" s="197"/>
      <c r="N630" s="198"/>
      <c r="O630" s="198"/>
      <c r="P630" s="198"/>
      <c r="Q630" s="198"/>
      <c r="R630" s="198"/>
      <c r="S630" s="198"/>
      <c r="T630" s="199"/>
      <c r="AT630" s="19" t="s">
        <v>222</v>
      </c>
      <c r="AU630" s="19" t="s">
        <v>79</v>
      </c>
    </row>
    <row r="631" spans="2:65" s="1" customFormat="1" ht="6.95" customHeight="1">
      <c r="B631" s="43"/>
      <c r="C631" s="44"/>
      <c r="D631" s="44"/>
      <c r="E631" s="44"/>
      <c r="F631" s="44"/>
      <c r="G631" s="44"/>
      <c r="H631" s="44"/>
      <c r="I631" s="44"/>
      <c r="J631" s="44"/>
      <c r="K631" s="44"/>
      <c r="L631" s="34"/>
    </row>
  </sheetData>
  <sheetProtection algorithmName="SHA-512" hashValue="h/MYOtNy+hdJAHcquEFSi3/yGp+lmxjF9LziLfCIoGym9KWcjB0FStp+pUsscbfTsELDOiUYq/v6S8wdcKN56g==" saltValue="vzJzHlc7VASKj5Y5Xqj/k481c8EXPGItu2Y482OLn975zGV3ue3zMqiQKyVtgdtcgBV4RgaYqD6hZCgcgg+IXA==" spinCount="100000" sheet="1" objects="1" scenarios="1" formatColumns="0" formatRows="0" autoFilter="0"/>
  <autoFilter ref="C81:K630" xr:uid="{00000000-0009-0000-0000-000004000000}"/>
  <mergeCells count="9">
    <mergeCell ref="E50:H50"/>
    <mergeCell ref="E72:H72"/>
    <mergeCell ref="E74:H74"/>
    <mergeCell ref="L2:V2"/>
    <mergeCell ref="E7:H7"/>
    <mergeCell ref="E9:H9"/>
    <mergeCell ref="E18:H18"/>
    <mergeCell ref="E27:H27"/>
    <mergeCell ref="E48:H48"/>
  </mergeCells>
  <hyperlinks>
    <hyperlink ref="F509" r:id="rId1" xr:uid="{00000000-0004-0000-0400-000000000000}"/>
    <hyperlink ref="F630" r:id="rId2" xr:uid="{00000000-0004-0000-0400-000001000000}"/>
  </hyperlinks>
  <pageMargins left="0.39374999999999999" right="0.39374999999999999" top="0.39374999999999999" bottom="0.39374999999999999" header="0" footer="0"/>
  <pageSetup paperSize="9" scale="84" fitToHeight="100" orientation="landscape" blackAndWhite="1" r:id="rId3"/>
  <headerFooter>
    <oddFooter>&amp;CStrana &amp;P z &amp;N</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23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91</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6299</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ROUND((SUM(BE82:BE233)),  2)</f>
        <v>0</v>
      </c>
      <c r="I33" s="95">
        <v>0.21</v>
      </c>
      <c r="J33" s="85">
        <f>ROUND(((SUM(BE82:BE233))*I33),  2)</f>
        <v>0</v>
      </c>
      <c r="L33" s="34"/>
    </row>
    <row r="34" spans="2:12" s="1" customFormat="1" ht="14.45" customHeight="1">
      <c r="B34" s="34"/>
      <c r="E34" s="29" t="s">
        <v>41</v>
      </c>
      <c r="F34" s="85">
        <f>ROUND((SUM(BF82:BF233)),  2)</f>
        <v>0</v>
      </c>
      <c r="I34" s="95">
        <v>0.12</v>
      </c>
      <c r="J34" s="85">
        <f>ROUND(((SUM(BF82:BF233))*I34),  2)</f>
        <v>0</v>
      </c>
      <c r="L34" s="34"/>
    </row>
    <row r="35" spans="2:12" s="1" customFormat="1" ht="14.45" hidden="1" customHeight="1">
      <c r="B35" s="34"/>
      <c r="E35" s="29" t="s">
        <v>42</v>
      </c>
      <c r="F35" s="85">
        <f>ROUND((SUM(BG82:BG233)),  2)</f>
        <v>0</v>
      </c>
      <c r="I35" s="95">
        <v>0.21</v>
      </c>
      <c r="J35" s="85">
        <f>0</f>
        <v>0</v>
      </c>
      <c r="L35" s="34"/>
    </row>
    <row r="36" spans="2:12" s="1" customFormat="1" ht="14.45" hidden="1" customHeight="1">
      <c r="B36" s="34"/>
      <c r="E36" s="29" t="s">
        <v>43</v>
      </c>
      <c r="F36" s="85">
        <f>ROUND((SUM(BH82:BH233)),  2)</f>
        <v>0</v>
      </c>
      <c r="I36" s="95">
        <v>0.12</v>
      </c>
      <c r="J36" s="85">
        <f>0</f>
        <v>0</v>
      </c>
      <c r="L36" s="34"/>
    </row>
    <row r="37" spans="2:12" s="1" customFormat="1" ht="14.45" hidden="1" customHeight="1">
      <c r="B37" s="34"/>
      <c r="E37" s="29" t="s">
        <v>44</v>
      </c>
      <c r="F37" s="85">
        <f>ROUND((SUM(BI82:BI233)),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D.1.1.3.2.02. - VÝPIS OKEN</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J82</f>
        <v>0</v>
      </c>
      <c r="L59" s="34"/>
      <c r="AU59" s="19" t="s">
        <v>189</v>
      </c>
    </row>
    <row r="60" spans="2:47" s="8" customFormat="1" ht="24.95" customHeight="1">
      <c r="B60" s="105"/>
      <c r="D60" s="106" t="s">
        <v>377</v>
      </c>
      <c r="E60" s="107"/>
      <c r="F60" s="107"/>
      <c r="G60" s="107"/>
      <c r="H60" s="107"/>
      <c r="I60" s="107"/>
      <c r="J60" s="108">
        <f>J83</f>
        <v>0</v>
      </c>
      <c r="L60" s="105"/>
    </row>
    <row r="61" spans="2:47" s="9" customFormat="1" ht="19.899999999999999" customHeight="1">
      <c r="B61" s="109"/>
      <c r="D61" s="110" t="s">
        <v>395</v>
      </c>
      <c r="E61" s="111"/>
      <c r="F61" s="111"/>
      <c r="G61" s="111"/>
      <c r="H61" s="111"/>
      <c r="I61" s="111"/>
      <c r="J61" s="112">
        <f>J84</f>
        <v>0</v>
      </c>
      <c r="L61" s="109"/>
    </row>
    <row r="62" spans="2:47" s="9" customFormat="1" ht="19.899999999999999" customHeight="1">
      <c r="B62" s="109"/>
      <c r="D62" s="110" t="s">
        <v>6300</v>
      </c>
      <c r="E62" s="111"/>
      <c r="F62" s="111"/>
      <c r="G62" s="111"/>
      <c r="H62" s="111"/>
      <c r="I62" s="111"/>
      <c r="J62" s="112">
        <f>J195</f>
        <v>0</v>
      </c>
      <c r="L62" s="109"/>
    </row>
    <row r="63" spans="2:47" s="1" customFormat="1" ht="21.75" customHeight="1">
      <c r="B63" s="34"/>
      <c r="L63" s="34"/>
    </row>
    <row r="64" spans="2:47" s="1" customFormat="1" ht="6.95" customHeight="1">
      <c r="B64" s="43"/>
      <c r="C64" s="44"/>
      <c r="D64" s="44"/>
      <c r="E64" s="44"/>
      <c r="F64" s="44"/>
      <c r="G64" s="44"/>
      <c r="H64" s="44"/>
      <c r="I64" s="44"/>
      <c r="J64" s="44"/>
      <c r="K64" s="44"/>
      <c r="L64" s="34"/>
    </row>
    <row r="68" spans="2:12" s="1" customFormat="1" ht="6.95" customHeight="1">
      <c r="B68" s="45"/>
      <c r="C68" s="46"/>
      <c r="D68" s="46"/>
      <c r="E68" s="46"/>
      <c r="F68" s="46"/>
      <c r="G68" s="46"/>
      <c r="H68" s="46"/>
      <c r="I68" s="46"/>
      <c r="J68" s="46"/>
      <c r="K68" s="46"/>
      <c r="L68" s="34"/>
    </row>
    <row r="69" spans="2:12" s="1" customFormat="1" ht="24.95" customHeight="1">
      <c r="B69" s="34"/>
      <c r="C69" s="23" t="s">
        <v>197</v>
      </c>
      <c r="L69" s="34"/>
    </row>
    <row r="70" spans="2:12" s="1" customFormat="1" ht="6.95" customHeight="1">
      <c r="B70" s="34"/>
      <c r="L70" s="34"/>
    </row>
    <row r="71" spans="2:12" s="1" customFormat="1" ht="12" customHeight="1">
      <c r="B71" s="34"/>
      <c r="C71" s="29" t="s">
        <v>16</v>
      </c>
      <c r="L71" s="34"/>
    </row>
    <row r="72" spans="2:12" s="1" customFormat="1" ht="16.5" customHeight="1">
      <c r="B72" s="34"/>
      <c r="E72" s="365" t="str">
        <f>E7</f>
        <v>Stavební úpravy budovy N (CEETe II) v areálu VŠB-TUO - Úpravy po DI - rev_a</v>
      </c>
      <c r="F72" s="366"/>
      <c r="G72" s="366"/>
      <c r="H72" s="366"/>
      <c r="L72" s="34"/>
    </row>
    <row r="73" spans="2:12" s="1" customFormat="1" ht="12" customHeight="1">
      <c r="B73" s="34"/>
      <c r="C73" s="29" t="s">
        <v>181</v>
      </c>
      <c r="L73" s="34"/>
    </row>
    <row r="74" spans="2:12" s="1" customFormat="1" ht="16.5" customHeight="1">
      <c r="B74" s="34"/>
      <c r="E74" s="356" t="str">
        <f>E9</f>
        <v>D.1.1.3.2.02. - VÝPIS OKEN</v>
      </c>
      <c r="F74" s="364"/>
      <c r="G74" s="364"/>
      <c r="H74" s="364"/>
      <c r="L74" s="34"/>
    </row>
    <row r="75" spans="2:12" s="1" customFormat="1" ht="6.95" customHeight="1">
      <c r="B75" s="34"/>
      <c r="L75" s="34"/>
    </row>
    <row r="76" spans="2:12" s="1" customFormat="1" ht="12" customHeight="1">
      <c r="B76" s="34"/>
      <c r="C76" s="29" t="s">
        <v>21</v>
      </c>
      <c r="F76" s="27" t="str">
        <f>F12</f>
        <v xml:space="preserve"> </v>
      </c>
      <c r="I76" s="29" t="s">
        <v>23</v>
      </c>
      <c r="J76" s="51" t="str">
        <f>IF(J12="","",J12)</f>
        <v>1. 10. 2025</v>
      </c>
      <c r="L76" s="34"/>
    </row>
    <row r="77" spans="2:12" s="1" customFormat="1" ht="6.95" customHeight="1">
      <c r="B77" s="34"/>
      <c r="L77" s="34"/>
    </row>
    <row r="78" spans="2:12" s="1" customFormat="1" ht="15.2" customHeight="1">
      <c r="B78" s="34"/>
      <c r="C78" s="29" t="s">
        <v>25</v>
      </c>
      <c r="F78" s="27" t="str">
        <f>E15</f>
        <v xml:space="preserve"> </v>
      </c>
      <c r="I78" s="29" t="s">
        <v>30</v>
      </c>
      <c r="J78" s="32" t="str">
        <f>E21</f>
        <v xml:space="preserve"> </v>
      </c>
      <c r="L78" s="34"/>
    </row>
    <row r="79" spans="2:12" s="1" customFormat="1" ht="15.2" customHeight="1">
      <c r="B79" s="34"/>
      <c r="C79" s="29" t="s">
        <v>28</v>
      </c>
      <c r="F79" s="27" t="str">
        <f>IF(E18="","",E18)</f>
        <v>Vyplň údaj</v>
      </c>
      <c r="I79" s="29" t="s">
        <v>32</v>
      </c>
      <c r="J79" s="32" t="str">
        <f>E24</f>
        <v xml:space="preserve"> </v>
      </c>
      <c r="L79" s="34"/>
    </row>
    <row r="80" spans="2:12" s="1" customFormat="1" ht="10.35" customHeight="1">
      <c r="B80" s="34"/>
      <c r="L80" s="34"/>
    </row>
    <row r="81" spans="2:65" s="10" customFormat="1" ht="29.25" customHeight="1">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c r="B82" s="34"/>
      <c r="C82" s="63" t="s">
        <v>209</v>
      </c>
      <c r="J82" s="117">
        <f>BK82</f>
        <v>0</v>
      </c>
      <c r="L82" s="34"/>
      <c r="M82" s="61"/>
      <c r="N82" s="52"/>
      <c r="O82" s="52"/>
      <c r="P82" s="118">
        <f>P83</f>
        <v>0</v>
      </c>
      <c r="Q82" s="52"/>
      <c r="R82" s="118">
        <f>R83</f>
        <v>0</v>
      </c>
      <c r="S82" s="52"/>
      <c r="T82" s="119">
        <f>T83</f>
        <v>0</v>
      </c>
      <c r="AT82" s="19" t="s">
        <v>68</v>
      </c>
      <c r="AU82" s="19" t="s">
        <v>189</v>
      </c>
      <c r="BK82" s="120">
        <f>BK83</f>
        <v>0</v>
      </c>
    </row>
    <row r="83" spans="2:65" s="11" customFormat="1" ht="25.9" customHeight="1">
      <c r="B83" s="121"/>
      <c r="D83" s="122" t="s">
        <v>68</v>
      </c>
      <c r="E83" s="123" t="s">
        <v>1379</v>
      </c>
      <c r="F83" s="123" t="s">
        <v>1380</v>
      </c>
      <c r="I83" s="124"/>
      <c r="J83" s="125">
        <f>BK83</f>
        <v>0</v>
      </c>
      <c r="L83" s="121"/>
      <c r="M83" s="126"/>
      <c r="P83" s="127">
        <f>P84+P195</f>
        <v>0</v>
      </c>
      <c r="R83" s="127">
        <f>R84+R195</f>
        <v>0</v>
      </c>
      <c r="T83" s="128">
        <f>T84+T195</f>
        <v>0</v>
      </c>
      <c r="AR83" s="122" t="s">
        <v>79</v>
      </c>
      <c r="AT83" s="129" t="s">
        <v>68</v>
      </c>
      <c r="AU83" s="129" t="s">
        <v>69</v>
      </c>
      <c r="AY83" s="122" t="s">
        <v>212</v>
      </c>
      <c r="BK83" s="130">
        <f>BK84+BK195</f>
        <v>0</v>
      </c>
    </row>
    <row r="84" spans="2:65" s="11" customFormat="1" ht="22.9" customHeight="1">
      <c r="B84" s="121"/>
      <c r="D84" s="122" t="s">
        <v>68</v>
      </c>
      <c r="E84" s="131" t="s">
        <v>2168</v>
      </c>
      <c r="F84" s="131" t="s">
        <v>2169</v>
      </c>
      <c r="I84" s="124"/>
      <c r="J84" s="132">
        <f>BK84</f>
        <v>0</v>
      </c>
      <c r="L84" s="121"/>
      <c r="M84" s="126"/>
      <c r="P84" s="127">
        <f>SUM(P85:P194)</f>
        <v>0</v>
      </c>
      <c r="R84" s="127">
        <f>SUM(R85:R194)</f>
        <v>0</v>
      </c>
      <c r="T84" s="128">
        <f>SUM(T85:T194)</f>
        <v>0</v>
      </c>
      <c r="AR84" s="122" t="s">
        <v>79</v>
      </c>
      <c r="AT84" s="129" t="s">
        <v>68</v>
      </c>
      <c r="AU84" s="129" t="s">
        <v>77</v>
      </c>
      <c r="AY84" s="122" t="s">
        <v>212</v>
      </c>
      <c r="BK84" s="130">
        <f>SUM(BK85:BK194)</f>
        <v>0</v>
      </c>
    </row>
    <row r="85" spans="2:65" s="1" customFormat="1" ht="16.5" customHeight="1">
      <c r="B85" s="34"/>
      <c r="C85" s="133" t="s">
        <v>77</v>
      </c>
      <c r="D85" s="133" t="s">
        <v>215</v>
      </c>
      <c r="E85" s="134" t="s">
        <v>6301</v>
      </c>
      <c r="F85" s="135" t="s">
        <v>6302</v>
      </c>
      <c r="G85" s="136" t="s">
        <v>624</v>
      </c>
      <c r="H85" s="137">
        <v>5</v>
      </c>
      <c r="I85" s="138"/>
      <c r="J85" s="139">
        <f>ROUND(I85*H85,2)</f>
        <v>0</v>
      </c>
      <c r="K85" s="135" t="s">
        <v>5488</v>
      </c>
      <c r="L85" s="34"/>
      <c r="M85" s="140" t="s">
        <v>19</v>
      </c>
      <c r="N85" s="141" t="s">
        <v>40</v>
      </c>
      <c r="P85" s="142">
        <f>O85*H85</f>
        <v>0</v>
      </c>
      <c r="Q85" s="142">
        <v>0</v>
      </c>
      <c r="R85" s="142">
        <f>Q85*H85</f>
        <v>0</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6303</v>
      </c>
    </row>
    <row r="86" spans="2:65" s="1" customFormat="1" ht="19.5">
      <c r="B86" s="34"/>
      <c r="D86" s="150" t="s">
        <v>224</v>
      </c>
      <c r="F86" s="151" t="s">
        <v>6304</v>
      </c>
      <c r="I86" s="148"/>
      <c r="L86" s="34"/>
      <c r="M86" s="149"/>
      <c r="T86" s="55"/>
      <c r="AT86" s="19" t="s">
        <v>224</v>
      </c>
      <c r="AU86" s="19" t="s">
        <v>79</v>
      </c>
    </row>
    <row r="87" spans="2:65" s="12" customFormat="1">
      <c r="B87" s="152"/>
      <c r="D87" s="150" t="s">
        <v>226</v>
      </c>
      <c r="E87" s="153" t="s">
        <v>19</v>
      </c>
      <c r="F87" s="154" t="s">
        <v>6305</v>
      </c>
      <c r="H87" s="155">
        <v>5</v>
      </c>
      <c r="I87" s="156"/>
      <c r="L87" s="152"/>
      <c r="M87" s="157"/>
      <c r="T87" s="158"/>
      <c r="AT87" s="153" t="s">
        <v>226</v>
      </c>
      <c r="AU87" s="153" t="s">
        <v>79</v>
      </c>
      <c r="AV87" s="12" t="s">
        <v>79</v>
      </c>
      <c r="AW87" s="12" t="s">
        <v>31</v>
      </c>
      <c r="AX87" s="12" t="s">
        <v>77</v>
      </c>
      <c r="AY87" s="153" t="s">
        <v>212</v>
      </c>
    </row>
    <row r="88" spans="2:65" s="1" customFormat="1" ht="16.5" customHeight="1">
      <c r="B88" s="34"/>
      <c r="C88" s="133" t="s">
        <v>79</v>
      </c>
      <c r="D88" s="133" t="s">
        <v>215</v>
      </c>
      <c r="E88" s="134" t="s">
        <v>6306</v>
      </c>
      <c r="F88" s="135" t="s">
        <v>6307</v>
      </c>
      <c r="G88" s="136" t="s">
        <v>624</v>
      </c>
      <c r="H88" s="137">
        <v>4</v>
      </c>
      <c r="I88" s="138"/>
      <c r="J88" s="139">
        <f>ROUND(I88*H88,2)</f>
        <v>0</v>
      </c>
      <c r="K88" s="135" t="s">
        <v>5488</v>
      </c>
      <c r="L88" s="34"/>
      <c r="M88" s="140" t="s">
        <v>19</v>
      </c>
      <c r="N88" s="141" t="s">
        <v>40</v>
      </c>
      <c r="P88" s="142">
        <f>O88*H88</f>
        <v>0</v>
      </c>
      <c r="Q88" s="142">
        <v>0</v>
      </c>
      <c r="R88" s="142">
        <f>Q88*H88</f>
        <v>0</v>
      </c>
      <c r="S88" s="142">
        <v>0</v>
      </c>
      <c r="T88" s="143">
        <f>S88*H88</f>
        <v>0</v>
      </c>
      <c r="AR88" s="144" t="s">
        <v>316</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316</v>
      </c>
      <c r="BM88" s="144" t="s">
        <v>6308</v>
      </c>
    </row>
    <row r="89" spans="2:65" s="1" customFormat="1" ht="19.5">
      <c r="B89" s="34"/>
      <c r="D89" s="150" t="s">
        <v>224</v>
      </c>
      <c r="F89" s="151" t="s">
        <v>6304</v>
      </c>
      <c r="I89" s="148"/>
      <c r="L89" s="34"/>
      <c r="M89" s="149"/>
      <c r="T89" s="55"/>
      <c r="AT89" s="19" t="s">
        <v>224</v>
      </c>
      <c r="AU89" s="19" t="s">
        <v>79</v>
      </c>
    </row>
    <row r="90" spans="2:65" s="12" customFormat="1">
      <c r="B90" s="152"/>
      <c r="D90" s="150" t="s">
        <v>226</v>
      </c>
      <c r="E90" s="153" t="s">
        <v>19</v>
      </c>
      <c r="F90" s="154" t="s">
        <v>6309</v>
      </c>
      <c r="H90" s="155">
        <v>4</v>
      </c>
      <c r="I90" s="156"/>
      <c r="L90" s="152"/>
      <c r="M90" s="157"/>
      <c r="T90" s="158"/>
      <c r="AT90" s="153" t="s">
        <v>226</v>
      </c>
      <c r="AU90" s="153" t="s">
        <v>79</v>
      </c>
      <c r="AV90" s="12" t="s">
        <v>79</v>
      </c>
      <c r="AW90" s="12" t="s">
        <v>31</v>
      </c>
      <c r="AX90" s="12" t="s">
        <v>77</v>
      </c>
      <c r="AY90" s="153" t="s">
        <v>212</v>
      </c>
    </row>
    <row r="91" spans="2:65" s="1" customFormat="1" ht="16.5" customHeight="1">
      <c r="B91" s="34"/>
      <c r="C91" s="133" t="s">
        <v>236</v>
      </c>
      <c r="D91" s="133" t="s">
        <v>215</v>
      </c>
      <c r="E91" s="134" t="s">
        <v>6310</v>
      </c>
      <c r="F91" s="135" t="s">
        <v>6311</v>
      </c>
      <c r="G91" s="136" t="s">
        <v>624</v>
      </c>
      <c r="H91" s="137">
        <v>3</v>
      </c>
      <c r="I91" s="138"/>
      <c r="J91" s="139">
        <f>ROUND(I91*H91,2)</f>
        <v>0</v>
      </c>
      <c r="K91" s="135" t="s">
        <v>5488</v>
      </c>
      <c r="L91" s="34"/>
      <c r="M91" s="140" t="s">
        <v>19</v>
      </c>
      <c r="N91" s="141" t="s">
        <v>40</v>
      </c>
      <c r="P91" s="142">
        <f>O91*H91</f>
        <v>0</v>
      </c>
      <c r="Q91" s="142">
        <v>0</v>
      </c>
      <c r="R91" s="142">
        <f>Q91*H91</f>
        <v>0</v>
      </c>
      <c r="S91" s="142">
        <v>0</v>
      </c>
      <c r="T91" s="143">
        <f>S91*H91</f>
        <v>0</v>
      </c>
      <c r="AR91" s="144" t="s">
        <v>316</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316</v>
      </c>
      <c r="BM91" s="144" t="s">
        <v>6312</v>
      </c>
    </row>
    <row r="92" spans="2:65" s="1" customFormat="1" ht="19.5">
      <c r="B92" s="34"/>
      <c r="D92" s="150" t="s">
        <v>224</v>
      </c>
      <c r="F92" s="151" t="s">
        <v>6304</v>
      </c>
      <c r="I92" s="148"/>
      <c r="L92" s="34"/>
      <c r="M92" s="149"/>
      <c r="T92" s="55"/>
      <c r="AT92" s="19" t="s">
        <v>224</v>
      </c>
      <c r="AU92" s="19" t="s">
        <v>79</v>
      </c>
    </row>
    <row r="93" spans="2:65" s="12" customFormat="1">
      <c r="B93" s="152"/>
      <c r="D93" s="150" t="s">
        <v>226</v>
      </c>
      <c r="E93" s="153" t="s">
        <v>19</v>
      </c>
      <c r="F93" s="154" t="s">
        <v>6313</v>
      </c>
      <c r="H93" s="155">
        <v>3</v>
      </c>
      <c r="I93" s="156"/>
      <c r="L93" s="152"/>
      <c r="M93" s="157"/>
      <c r="T93" s="158"/>
      <c r="AT93" s="153" t="s">
        <v>226</v>
      </c>
      <c r="AU93" s="153" t="s">
        <v>79</v>
      </c>
      <c r="AV93" s="12" t="s">
        <v>79</v>
      </c>
      <c r="AW93" s="12" t="s">
        <v>31</v>
      </c>
      <c r="AX93" s="12" t="s">
        <v>77</v>
      </c>
      <c r="AY93" s="153" t="s">
        <v>212</v>
      </c>
    </row>
    <row r="94" spans="2:65" s="1" customFormat="1" ht="16.5" customHeight="1">
      <c r="B94" s="34"/>
      <c r="C94" s="133" t="s">
        <v>229</v>
      </c>
      <c r="D94" s="133" t="s">
        <v>215</v>
      </c>
      <c r="E94" s="134" t="s">
        <v>6314</v>
      </c>
      <c r="F94" s="135" t="s">
        <v>6315</v>
      </c>
      <c r="G94" s="136" t="s">
        <v>624</v>
      </c>
      <c r="H94" s="137">
        <v>3</v>
      </c>
      <c r="I94" s="138"/>
      <c r="J94" s="139">
        <f>ROUND(I94*H94,2)</f>
        <v>0</v>
      </c>
      <c r="K94" s="135" t="s">
        <v>5488</v>
      </c>
      <c r="L94" s="34"/>
      <c r="M94" s="140" t="s">
        <v>19</v>
      </c>
      <c r="N94" s="141" t="s">
        <v>40</v>
      </c>
      <c r="P94" s="142">
        <f>O94*H94</f>
        <v>0</v>
      </c>
      <c r="Q94" s="142">
        <v>0</v>
      </c>
      <c r="R94" s="142">
        <f>Q94*H94</f>
        <v>0</v>
      </c>
      <c r="S94" s="142">
        <v>0</v>
      </c>
      <c r="T94" s="143">
        <f>S94*H94</f>
        <v>0</v>
      </c>
      <c r="AR94" s="144" t="s">
        <v>316</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316</v>
      </c>
      <c r="BM94" s="144" t="s">
        <v>6316</v>
      </c>
    </row>
    <row r="95" spans="2:65" s="1" customFormat="1" ht="19.5">
      <c r="B95" s="34"/>
      <c r="D95" s="150" t="s">
        <v>224</v>
      </c>
      <c r="F95" s="151" t="s">
        <v>6304</v>
      </c>
      <c r="I95" s="148"/>
      <c r="L95" s="34"/>
      <c r="M95" s="149"/>
      <c r="T95" s="55"/>
      <c r="AT95" s="19" t="s">
        <v>224</v>
      </c>
      <c r="AU95" s="19" t="s">
        <v>79</v>
      </c>
    </row>
    <row r="96" spans="2:65" s="12" customFormat="1">
      <c r="B96" s="152"/>
      <c r="D96" s="150" t="s">
        <v>226</v>
      </c>
      <c r="E96" s="153" t="s">
        <v>19</v>
      </c>
      <c r="F96" s="154" t="s">
        <v>6313</v>
      </c>
      <c r="H96" s="155">
        <v>3</v>
      </c>
      <c r="I96" s="156"/>
      <c r="L96" s="152"/>
      <c r="M96" s="157"/>
      <c r="T96" s="158"/>
      <c r="AT96" s="153" t="s">
        <v>226</v>
      </c>
      <c r="AU96" s="153" t="s">
        <v>79</v>
      </c>
      <c r="AV96" s="12" t="s">
        <v>79</v>
      </c>
      <c r="AW96" s="12" t="s">
        <v>31</v>
      </c>
      <c r="AX96" s="12" t="s">
        <v>77</v>
      </c>
      <c r="AY96" s="153" t="s">
        <v>212</v>
      </c>
    </row>
    <row r="97" spans="2:65" s="1" customFormat="1" ht="16.5" customHeight="1">
      <c r="B97" s="34"/>
      <c r="C97" s="133" t="s">
        <v>211</v>
      </c>
      <c r="D97" s="133" t="s">
        <v>215</v>
      </c>
      <c r="E97" s="134" t="s">
        <v>6317</v>
      </c>
      <c r="F97" s="135" t="s">
        <v>6318</v>
      </c>
      <c r="G97" s="136" t="s">
        <v>624</v>
      </c>
      <c r="H97" s="137">
        <v>3</v>
      </c>
      <c r="I97" s="138"/>
      <c r="J97" s="139">
        <f>ROUND(I97*H97,2)</f>
        <v>0</v>
      </c>
      <c r="K97" s="135" t="s">
        <v>5488</v>
      </c>
      <c r="L97" s="34"/>
      <c r="M97" s="140" t="s">
        <v>19</v>
      </c>
      <c r="N97" s="141" t="s">
        <v>40</v>
      </c>
      <c r="P97" s="142">
        <f>O97*H97</f>
        <v>0</v>
      </c>
      <c r="Q97" s="142">
        <v>0</v>
      </c>
      <c r="R97" s="142">
        <f>Q97*H97</f>
        <v>0</v>
      </c>
      <c r="S97" s="142">
        <v>0</v>
      </c>
      <c r="T97" s="143">
        <f>S97*H97</f>
        <v>0</v>
      </c>
      <c r="AR97" s="144" t="s">
        <v>316</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316</v>
      </c>
      <c r="BM97" s="144" t="s">
        <v>6319</v>
      </c>
    </row>
    <row r="98" spans="2:65" s="1" customFormat="1" ht="19.5">
      <c r="B98" s="34"/>
      <c r="D98" s="150" t="s">
        <v>224</v>
      </c>
      <c r="F98" s="151" t="s">
        <v>6304</v>
      </c>
      <c r="I98" s="148"/>
      <c r="L98" s="34"/>
      <c r="M98" s="149"/>
      <c r="T98" s="55"/>
      <c r="AT98" s="19" t="s">
        <v>224</v>
      </c>
      <c r="AU98" s="19" t="s">
        <v>79</v>
      </c>
    </row>
    <row r="99" spans="2:65" s="12" customFormat="1">
      <c r="B99" s="152"/>
      <c r="D99" s="150" t="s">
        <v>226</v>
      </c>
      <c r="E99" s="153" t="s">
        <v>19</v>
      </c>
      <c r="F99" s="154" t="s">
        <v>6313</v>
      </c>
      <c r="H99" s="155">
        <v>3</v>
      </c>
      <c r="I99" s="156"/>
      <c r="L99" s="152"/>
      <c r="M99" s="157"/>
      <c r="T99" s="158"/>
      <c r="AT99" s="153" t="s">
        <v>226</v>
      </c>
      <c r="AU99" s="153" t="s">
        <v>79</v>
      </c>
      <c r="AV99" s="12" t="s">
        <v>79</v>
      </c>
      <c r="AW99" s="12" t="s">
        <v>31</v>
      </c>
      <c r="AX99" s="12" t="s">
        <v>77</v>
      </c>
      <c r="AY99" s="153" t="s">
        <v>212</v>
      </c>
    </row>
    <row r="100" spans="2:65" s="1" customFormat="1" ht="21.75" customHeight="1">
      <c r="B100" s="34"/>
      <c r="C100" s="133" t="s">
        <v>253</v>
      </c>
      <c r="D100" s="133" t="s">
        <v>215</v>
      </c>
      <c r="E100" s="134" t="s">
        <v>6320</v>
      </c>
      <c r="F100" s="135" t="s">
        <v>6321</v>
      </c>
      <c r="G100" s="136" t="s">
        <v>624</v>
      </c>
      <c r="H100" s="137">
        <v>1</v>
      </c>
      <c r="I100" s="138"/>
      <c r="J100" s="139">
        <f>ROUND(I100*H100,2)</f>
        <v>0</v>
      </c>
      <c r="K100" s="135" t="s">
        <v>5488</v>
      </c>
      <c r="L100" s="34"/>
      <c r="M100" s="140" t="s">
        <v>19</v>
      </c>
      <c r="N100" s="141" t="s">
        <v>40</v>
      </c>
      <c r="P100" s="142">
        <f>O100*H100</f>
        <v>0</v>
      </c>
      <c r="Q100" s="142">
        <v>0</v>
      </c>
      <c r="R100" s="142">
        <f>Q100*H100</f>
        <v>0</v>
      </c>
      <c r="S100" s="142">
        <v>0</v>
      </c>
      <c r="T100" s="143">
        <f>S100*H100</f>
        <v>0</v>
      </c>
      <c r="AR100" s="144" t="s">
        <v>316</v>
      </c>
      <c r="AT100" s="144" t="s">
        <v>215</v>
      </c>
      <c r="AU100" s="144" t="s">
        <v>79</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316</v>
      </c>
      <c r="BM100" s="144" t="s">
        <v>6322</v>
      </c>
    </row>
    <row r="101" spans="2:65" s="1" customFormat="1" ht="19.5">
      <c r="B101" s="34"/>
      <c r="D101" s="150" t="s">
        <v>224</v>
      </c>
      <c r="F101" s="151" t="s">
        <v>6304</v>
      </c>
      <c r="I101" s="148"/>
      <c r="L101" s="34"/>
      <c r="M101" s="149"/>
      <c r="T101" s="55"/>
      <c r="AT101" s="19" t="s">
        <v>224</v>
      </c>
      <c r="AU101" s="19" t="s">
        <v>79</v>
      </c>
    </row>
    <row r="102" spans="2:65" s="12" customFormat="1">
      <c r="B102" s="152"/>
      <c r="D102" s="150" t="s">
        <v>226</v>
      </c>
      <c r="E102" s="153" t="s">
        <v>19</v>
      </c>
      <c r="F102" s="154" t="s">
        <v>5490</v>
      </c>
      <c r="H102" s="155">
        <v>1</v>
      </c>
      <c r="I102" s="156"/>
      <c r="L102" s="152"/>
      <c r="M102" s="157"/>
      <c r="T102" s="158"/>
      <c r="AT102" s="153" t="s">
        <v>226</v>
      </c>
      <c r="AU102" s="153" t="s">
        <v>79</v>
      </c>
      <c r="AV102" s="12" t="s">
        <v>79</v>
      </c>
      <c r="AW102" s="12" t="s">
        <v>31</v>
      </c>
      <c r="AX102" s="12" t="s">
        <v>77</v>
      </c>
      <c r="AY102" s="153" t="s">
        <v>212</v>
      </c>
    </row>
    <row r="103" spans="2:65" s="1" customFormat="1" ht="21.75" customHeight="1">
      <c r="B103" s="34"/>
      <c r="C103" s="133" t="s">
        <v>259</v>
      </c>
      <c r="D103" s="133" t="s">
        <v>215</v>
      </c>
      <c r="E103" s="134" t="s">
        <v>6323</v>
      </c>
      <c r="F103" s="135" t="s">
        <v>6324</v>
      </c>
      <c r="G103" s="136" t="s">
        <v>624</v>
      </c>
      <c r="H103" s="137">
        <v>1</v>
      </c>
      <c r="I103" s="138"/>
      <c r="J103" s="139">
        <f>ROUND(I103*H103,2)</f>
        <v>0</v>
      </c>
      <c r="K103" s="135" t="s">
        <v>5488</v>
      </c>
      <c r="L103" s="34"/>
      <c r="M103" s="140" t="s">
        <v>19</v>
      </c>
      <c r="N103" s="141" t="s">
        <v>40</v>
      </c>
      <c r="P103" s="142">
        <f>O103*H103</f>
        <v>0</v>
      </c>
      <c r="Q103" s="142">
        <v>0</v>
      </c>
      <c r="R103" s="142">
        <f>Q103*H103</f>
        <v>0</v>
      </c>
      <c r="S103" s="142">
        <v>0</v>
      </c>
      <c r="T103" s="143">
        <f>S103*H103</f>
        <v>0</v>
      </c>
      <c r="AR103" s="144" t="s">
        <v>316</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6325</v>
      </c>
    </row>
    <row r="104" spans="2:65" s="1" customFormat="1" ht="19.5">
      <c r="B104" s="34"/>
      <c r="D104" s="150" t="s">
        <v>224</v>
      </c>
      <c r="F104" s="151" t="s">
        <v>6304</v>
      </c>
      <c r="I104" s="148"/>
      <c r="L104" s="34"/>
      <c r="M104" s="149"/>
      <c r="T104" s="55"/>
      <c r="AT104" s="19" t="s">
        <v>224</v>
      </c>
      <c r="AU104" s="19" t="s">
        <v>79</v>
      </c>
    </row>
    <row r="105" spans="2:65" s="12" customFormat="1">
      <c r="B105" s="152"/>
      <c r="D105" s="150" t="s">
        <v>226</v>
      </c>
      <c r="E105" s="153" t="s">
        <v>19</v>
      </c>
      <c r="F105" s="154" t="s">
        <v>5490</v>
      </c>
      <c r="H105" s="155">
        <v>1</v>
      </c>
      <c r="I105" s="156"/>
      <c r="L105" s="152"/>
      <c r="M105" s="157"/>
      <c r="T105" s="158"/>
      <c r="AT105" s="153" t="s">
        <v>226</v>
      </c>
      <c r="AU105" s="153" t="s">
        <v>79</v>
      </c>
      <c r="AV105" s="12" t="s">
        <v>79</v>
      </c>
      <c r="AW105" s="12" t="s">
        <v>31</v>
      </c>
      <c r="AX105" s="12" t="s">
        <v>77</v>
      </c>
      <c r="AY105" s="153" t="s">
        <v>212</v>
      </c>
    </row>
    <row r="106" spans="2:65" s="1" customFormat="1" ht="16.5" customHeight="1">
      <c r="B106" s="34"/>
      <c r="C106" s="133" t="s">
        <v>267</v>
      </c>
      <c r="D106" s="133" t="s">
        <v>215</v>
      </c>
      <c r="E106" s="134" t="s">
        <v>6326</v>
      </c>
      <c r="F106" s="135" t="s">
        <v>6327</v>
      </c>
      <c r="G106" s="136" t="s">
        <v>624</v>
      </c>
      <c r="H106" s="137">
        <v>56</v>
      </c>
      <c r="I106" s="138"/>
      <c r="J106" s="139">
        <f>ROUND(I106*H106,2)</f>
        <v>0</v>
      </c>
      <c r="K106" s="135" t="s">
        <v>5488</v>
      </c>
      <c r="L106" s="34"/>
      <c r="M106" s="140" t="s">
        <v>19</v>
      </c>
      <c r="N106" s="141" t="s">
        <v>40</v>
      </c>
      <c r="P106" s="142">
        <f>O106*H106</f>
        <v>0</v>
      </c>
      <c r="Q106" s="142">
        <v>0</v>
      </c>
      <c r="R106" s="142">
        <f>Q106*H106</f>
        <v>0</v>
      </c>
      <c r="S106" s="142">
        <v>0</v>
      </c>
      <c r="T106" s="143">
        <f>S106*H106</f>
        <v>0</v>
      </c>
      <c r="AR106" s="144" t="s">
        <v>316</v>
      </c>
      <c r="AT106" s="144" t="s">
        <v>215</v>
      </c>
      <c r="AU106" s="144" t="s">
        <v>79</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6328</v>
      </c>
    </row>
    <row r="107" spans="2:65" s="1" customFormat="1" ht="19.5">
      <c r="B107" s="34"/>
      <c r="D107" s="150" t="s">
        <v>224</v>
      </c>
      <c r="F107" s="151" t="s">
        <v>6304</v>
      </c>
      <c r="I107" s="148"/>
      <c r="L107" s="34"/>
      <c r="M107" s="149"/>
      <c r="T107" s="55"/>
      <c r="AT107" s="19" t="s">
        <v>224</v>
      </c>
      <c r="AU107" s="19" t="s">
        <v>79</v>
      </c>
    </row>
    <row r="108" spans="2:65" s="12" customFormat="1">
      <c r="B108" s="152"/>
      <c r="D108" s="150" t="s">
        <v>226</v>
      </c>
      <c r="E108" s="153" t="s">
        <v>19</v>
      </c>
      <c r="F108" s="154" t="s">
        <v>6329</v>
      </c>
      <c r="H108" s="155">
        <v>56</v>
      </c>
      <c r="I108" s="156"/>
      <c r="L108" s="152"/>
      <c r="M108" s="157"/>
      <c r="T108" s="158"/>
      <c r="AT108" s="153" t="s">
        <v>226</v>
      </c>
      <c r="AU108" s="153" t="s">
        <v>79</v>
      </c>
      <c r="AV108" s="12" t="s">
        <v>79</v>
      </c>
      <c r="AW108" s="12" t="s">
        <v>31</v>
      </c>
      <c r="AX108" s="12" t="s">
        <v>77</v>
      </c>
      <c r="AY108" s="153" t="s">
        <v>212</v>
      </c>
    </row>
    <row r="109" spans="2:65" s="1" customFormat="1" ht="16.5" customHeight="1">
      <c r="B109" s="34"/>
      <c r="C109" s="133" t="s">
        <v>275</v>
      </c>
      <c r="D109" s="133" t="s">
        <v>215</v>
      </c>
      <c r="E109" s="134" t="s">
        <v>6330</v>
      </c>
      <c r="F109" s="135" t="s">
        <v>6331</v>
      </c>
      <c r="G109" s="136" t="s">
        <v>624</v>
      </c>
      <c r="H109" s="137">
        <v>35</v>
      </c>
      <c r="I109" s="138"/>
      <c r="J109" s="139">
        <f>ROUND(I109*H109,2)</f>
        <v>0</v>
      </c>
      <c r="K109" s="135" t="s">
        <v>5488</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6332</v>
      </c>
    </row>
    <row r="110" spans="2:65" s="1" customFormat="1" ht="19.5">
      <c r="B110" s="34"/>
      <c r="D110" s="150" t="s">
        <v>224</v>
      </c>
      <c r="F110" s="151" t="s">
        <v>6304</v>
      </c>
      <c r="I110" s="148"/>
      <c r="L110" s="34"/>
      <c r="M110" s="149"/>
      <c r="T110" s="55"/>
      <c r="AT110" s="19" t="s">
        <v>224</v>
      </c>
      <c r="AU110" s="19" t="s">
        <v>79</v>
      </c>
    </row>
    <row r="111" spans="2:65" s="12" customFormat="1">
      <c r="B111" s="152"/>
      <c r="D111" s="150" t="s">
        <v>226</v>
      </c>
      <c r="E111" s="153" t="s">
        <v>19</v>
      </c>
      <c r="F111" s="154" t="s">
        <v>6333</v>
      </c>
      <c r="H111" s="155">
        <v>35</v>
      </c>
      <c r="I111" s="156"/>
      <c r="L111" s="152"/>
      <c r="M111" s="157"/>
      <c r="T111" s="158"/>
      <c r="AT111" s="153" t="s">
        <v>226</v>
      </c>
      <c r="AU111" s="153" t="s">
        <v>79</v>
      </c>
      <c r="AV111" s="12" t="s">
        <v>79</v>
      </c>
      <c r="AW111" s="12" t="s">
        <v>31</v>
      </c>
      <c r="AX111" s="12" t="s">
        <v>77</v>
      </c>
      <c r="AY111" s="153" t="s">
        <v>212</v>
      </c>
    </row>
    <row r="112" spans="2:65" s="1" customFormat="1" ht="16.5" customHeight="1">
      <c r="B112" s="34"/>
      <c r="C112" s="133" t="s">
        <v>281</v>
      </c>
      <c r="D112" s="133" t="s">
        <v>215</v>
      </c>
      <c r="E112" s="134" t="s">
        <v>6334</v>
      </c>
      <c r="F112" s="135" t="s">
        <v>6335</v>
      </c>
      <c r="G112" s="136" t="s">
        <v>624</v>
      </c>
      <c r="H112" s="137">
        <v>4</v>
      </c>
      <c r="I112" s="138"/>
      <c r="J112" s="139">
        <f>ROUND(I112*H112,2)</f>
        <v>0</v>
      </c>
      <c r="K112" s="135" t="s">
        <v>5488</v>
      </c>
      <c r="L112" s="34"/>
      <c r="M112" s="140" t="s">
        <v>19</v>
      </c>
      <c r="N112" s="141" t="s">
        <v>40</v>
      </c>
      <c r="P112" s="142">
        <f>O112*H112</f>
        <v>0</v>
      </c>
      <c r="Q112" s="142">
        <v>0</v>
      </c>
      <c r="R112" s="142">
        <f>Q112*H112</f>
        <v>0</v>
      </c>
      <c r="S112" s="142">
        <v>0</v>
      </c>
      <c r="T112" s="143">
        <f>S112*H112</f>
        <v>0</v>
      </c>
      <c r="AR112" s="144" t="s">
        <v>316</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316</v>
      </c>
      <c r="BM112" s="144" t="s">
        <v>6336</v>
      </c>
    </row>
    <row r="113" spans="2:65" s="1" customFormat="1" ht="19.5">
      <c r="B113" s="34"/>
      <c r="D113" s="150" t="s">
        <v>224</v>
      </c>
      <c r="F113" s="151" t="s">
        <v>6304</v>
      </c>
      <c r="I113" s="148"/>
      <c r="L113" s="34"/>
      <c r="M113" s="149"/>
      <c r="T113" s="55"/>
      <c r="AT113" s="19" t="s">
        <v>224</v>
      </c>
      <c r="AU113" s="19" t="s">
        <v>79</v>
      </c>
    </row>
    <row r="114" spans="2:65" s="12" customFormat="1">
      <c r="B114" s="152"/>
      <c r="D114" s="150" t="s">
        <v>226</v>
      </c>
      <c r="E114" s="153" t="s">
        <v>19</v>
      </c>
      <c r="F114" s="154" t="s">
        <v>6337</v>
      </c>
      <c r="H114" s="155">
        <v>4</v>
      </c>
      <c r="I114" s="156"/>
      <c r="L114" s="152"/>
      <c r="M114" s="157"/>
      <c r="T114" s="158"/>
      <c r="AT114" s="153" t="s">
        <v>226</v>
      </c>
      <c r="AU114" s="153" t="s">
        <v>79</v>
      </c>
      <c r="AV114" s="12" t="s">
        <v>79</v>
      </c>
      <c r="AW114" s="12" t="s">
        <v>31</v>
      </c>
      <c r="AX114" s="12" t="s">
        <v>77</v>
      </c>
      <c r="AY114" s="153" t="s">
        <v>212</v>
      </c>
    </row>
    <row r="115" spans="2:65" s="1" customFormat="1" ht="16.5" customHeight="1">
      <c r="B115" s="34"/>
      <c r="C115" s="133" t="s">
        <v>287</v>
      </c>
      <c r="D115" s="133" t="s">
        <v>215</v>
      </c>
      <c r="E115" s="134" t="s">
        <v>6338</v>
      </c>
      <c r="F115" s="135" t="s">
        <v>6339</v>
      </c>
      <c r="G115" s="136" t="s">
        <v>624</v>
      </c>
      <c r="H115" s="137">
        <v>20</v>
      </c>
      <c r="I115" s="138"/>
      <c r="J115" s="139">
        <f>ROUND(I115*H115,2)</f>
        <v>0</v>
      </c>
      <c r="K115" s="135" t="s">
        <v>5488</v>
      </c>
      <c r="L115" s="34"/>
      <c r="M115" s="140" t="s">
        <v>19</v>
      </c>
      <c r="N115" s="141" t="s">
        <v>40</v>
      </c>
      <c r="P115" s="142">
        <f>O115*H115</f>
        <v>0</v>
      </c>
      <c r="Q115" s="142">
        <v>0</v>
      </c>
      <c r="R115" s="142">
        <f>Q115*H115</f>
        <v>0</v>
      </c>
      <c r="S115" s="142">
        <v>0</v>
      </c>
      <c r="T115" s="143">
        <f>S115*H115</f>
        <v>0</v>
      </c>
      <c r="AR115" s="144" t="s">
        <v>316</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316</v>
      </c>
      <c r="BM115" s="144" t="s">
        <v>6340</v>
      </c>
    </row>
    <row r="116" spans="2:65" s="1" customFormat="1" ht="19.5">
      <c r="B116" s="34"/>
      <c r="D116" s="150" t="s">
        <v>224</v>
      </c>
      <c r="F116" s="151" t="s">
        <v>6304</v>
      </c>
      <c r="I116" s="148"/>
      <c r="L116" s="34"/>
      <c r="M116" s="149"/>
      <c r="T116" s="55"/>
      <c r="AT116" s="19" t="s">
        <v>224</v>
      </c>
      <c r="AU116" s="19" t="s">
        <v>79</v>
      </c>
    </row>
    <row r="117" spans="2:65" s="12" customFormat="1">
      <c r="B117" s="152"/>
      <c r="D117" s="150" t="s">
        <v>226</v>
      </c>
      <c r="E117" s="153" t="s">
        <v>19</v>
      </c>
      <c r="F117" s="154" t="s">
        <v>6341</v>
      </c>
      <c r="H117" s="155">
        <v>20</v>
      </c>
      <c r="I117" s="156"/>
      <c r="L117" s="152"/>
      <c r="M117" s="157"/>
      <c r="T117" s="158"/>
      <c r="AT117" s="153" t="s">
        <v>226</v>
      </c>
      <c r="AU117" s="153" t="s">
        <v>79</v>
      </c>
      <c r="AV117" s="12" t="s">
        <v>79</v>
      </c>
      <c r="AW117" s="12" t="s">
        <v>31</v>
      </c>
      <c r="AX117" s="12" t="s">
        <v>77</v>
      </c>
      <c r="AY117" s="153" t="s">
        <v>212</v>
      </c>
    </row>
    <row r="118" spans="2:65" s="1" customFormat="1" ht="16.5" customHeight="1">
      <c r="B118" s="34"/>
      <c r="C118" s="133" t="s">
        <v>8</v>
      </c>
      <c r="D118" s="133" t="s">
        <v>215</v>
      </c>
      <c r="E118" s="134" t="s">
        <v>6342</v>
      </c>
      <c r="F118" s="135" t="s">
        <v>6343</v>
      </c>
      <c r="G118" s="136" t="s">
        <v>624</v>
      </c>
      <c r="H118" s="137">
        <v>1</v>
      </c>
      <c r="I118" s="138"/>
      <c r="J118" s="139">
        <f>ROUND(I118*H118,2)</f>
        <v>0</v>
      </c>
      <c r="K118" s="135" t="s">
        <v>5488</v>
      </c>
      <c r="L118" s="34"/>
      <c r="M118" s="140" t="s">
        <v>19</v>
      </c>
      <c r="N118" s="141" t="s">
        <v>40</v>
      </c>
      <c r="P118" s="142">
        <f>O118*H118</f>
        <v>0</v>
      </c>
      <c r="Q118" s="142">
        <v>0</v>
      </c>
      <c r="R118" s="142">
        <f>Q118*H118</f>
        <v>0</v>
      </c>
      <c r="S118" s="142">
        <v>0</v>
      </c>
      <c r="T118" s="143">
        <f>S118*H118</f>
        <v>0</v>
      </c>
      <c r="AR118" s="144" t="s">
        <v>316</v>
      </c>
      <c r="AT118" s="144" t="s">
        <v>215</v>
      </c>
      <c r="AU118" s="144" t="s">
        <v>79</v>
      </c>
      <c r="AY118" s="19" t="s">
        <v>212</v>
      </c>
      <c r="BE118" s="145">
        <f>IF(N118="základní",J118,0)</f>
        <v>0</v>
      </c>
      <c r="BF118" s="145">
        <f>IF(N118="snížená",J118,0)</f>
        <v>0</v>
      </c>
      <c r="BG118" s="145">
        <f>IF(N118="zákl. přenesená",J118,0)</f>
        <v>0</v>
      </c>
      <c r="BH118" s="145">
        <f>IF(N118="sníž. přenesená",J118,0)</f>
        <v>0</v>
      </c>
      <c r="BI118" s="145">
        <f>IF(N118="nulová",J118,0)</f>
        <v>0</v>
      </c>
      <c r="BJ118" s="19" t="s">
        <v>77</v>
      </c>
      <c r="BK118" s="145">
        <f>ROUND(I118*H118,2)</f>
        <v>0</v>
      </c>
      <c r="BL118" s="19" t="s">
        <v>316</v>
      </c>
      <c r="BM118" s="144" t="s">
        <v>6344</v>
      </c>
    </row>
    <row r="119" spans="2:65" s="1" customFormat="1" ht="19.5">
      <c r="B119" s="34"/>
      <c r="D119" s="150" t="s">
        <v>224</v>
      </c>
      <c r="F119" s="151" t="s">
        <v>6304</v>
      </c>
      <c r="I119" s="148"/>
      <c r="L119" s="34"/>
      <c r="M119" s="149"/>
      <c r="T119" s="55"/>
      <c r="AT119" s="19" t="s">
        <v>224</v>
      </c>
      <c r="AU119" s="19" t="s">
        <v>79</v>
      </c>
    </row>
    <row r="120" spans="2:65" s="12" customFormat="1">
      <c r="B120" s="152"/>
      <c r="D120" s="150" t="s">
        <v>226</v>
      </c>
      <c r="E120" s="153" t="s">
        <v>19</v>
      </c>
      <c r="F120" s="154" t="s">
        <v>5669</v>
      </c>
      <c r="H120" s="155">
        <v>1</v>
      </c>
      <c r="I120" s="156"/>
      <c r="L120" s="152"/>
      <c r="M120" s="157"/>
      <c r="T120" s="158"/>
      <c r="AT120" s="153" t="s">
        <v>226</v>
      </c>
      <c r="AU120" s="153" t="s">
        <v>79</v>
      </c>
      <c r="AV120" s="12" t="s">
        <v>79</v>
      </c>
      <c r="AW120" s="12" t="s">
        <v>31</v>
      </c>
      <c r="AX120" s="12" t="s">
        <v>77</v>
      </c>
      <c r="AY120" s="153" t="s">
        <v>212</v>
      </c>
    </row>
    <row r="121" spans="2:65" s="1" customFormat="1" ht="16.5" customHeight="1">
      <c r="B121" s="34"/>
      <c r="C121" s="133" t="s">
        <v>301</v>
      </c>
      <c r="D121" s="133" t="s">
        <v>215</v>
      </c>
      <c r="E121" s="134" t="s">
        <v>6345</v>
      </c>
      <c r="F121" s="135" t="s">
        <v>6346</v>
      </c>
      <c r="G121" s="136" t="s">
        <v>624</v>
      </c>
      <c r="H121" s="137">
        <v>1</v>
      </c>
      <c r="I121" s="138"/>
      <c r="J121" s="139">
        <f>ROUND(I121*H121,2)</f>
        <v>0</v>
      </c>
      <c r="K121" s="135" t="s">
        <v>5488</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6347</v>
      </c>
    </row>
    <row r="122" spans="2:65" s="1" customFormat="1" ht="19.5">
      <c r="B122" s="34"/>
      <c r="D122" s="150" t="s">
        <v>224</v>
      </c>
      <c r="F122" s="151" t="s">
        <v>6304</v>
      </c>
      <c r="I122" s="148"/>
      <c r="L122" s="34"/>
      <c r="M122" s="149"/>
      <c r="T122" s="55"/>
      <c r="AT122" s="19" t="s">
        <v>224</v>
      </c>
      <c r="AU122" s="19" t="s">
        <v>79</v>
      </c>
    </row>
    <row r="123" spans="2:65" s="12" customFormat="1">
      <c r="B123" s="152"/>
      <c r="D123" s="150" t="s">
        <v>226</v>
      </c>
      <c r="E123" s="153" t="s">
        <v>19</v>
      </c>
      <c r="F123" s="154" t="s">
        <v>5669</v>
      </c>
      <c r="H123" s="155">
        <v>1</v>
      </c>
      <c r="I123" s="156"/>
      <c r="L123" s="152"/>
      <c r="M123" s="157"/>
      <c r="T123" s="158"/>
      <c r="AT123" s="153" t="s">
        <v>226</v>
      </c>
      <c r="AU123" s="153" t="s">
        <v>79</v>
      </c>
      <c r="AV123" s="12" t="s">
        <v>79</v>
      </c>
      <c r="AW123" s="12" t="s">
        <v>31</v>
      </c>
      <c r="AX123" s="12" t="s">
        <v>77</v>
      </c>
      <c r="AY123" s="153" t="s">
        <v>212</v>
      </c>
    </row>
    <row r="124" spans="2:65" s="1" customFormat="1" ht="16.5" customHeight="1">
      <c r="B124" s="34"/>
      <c r="C124" s="133" t="s">
        <v>306</v>
      </c>
      <c r="D124" s="133" t="s">
        <v>215</v>
      </c>
      <c r="E124" s="134" t="s">
        <v>6348</v>
      </c>
      <c r="F124" s="135" t="s">
        <v>6349</v>
      </c>
      <c r="G124" s="136" t="s">
        <v>624</v>
      </c>
      <c r="H124" s="137">
        <v>1</v>
      </c>
      <c r="I124" s="138"/>
      <c r="J124" s="139">
        <f>ROUND(I124*H124,2)</f>
        <v>0</v>
      </c>
      <c r="K124" s="135" t="s">
        <v>5488</v>
      </c>
      <c r="L124" s="34"/>
      <c r="M124" s="140" t="s">
        <v>19</v>
      </c>
      <c r="N124" s="141" t="s">
        <v>40</v>
      </c>
      <c r="P124" s="142">
        <f>O124*H124</f>
        <v>0</v>
      </c>
      <c r="Q124" s="142">
        <v>0</v>
      </c>
      <c r="R124" s="142">
        <f>Q124*H124</f>
        <v>0</v>
      </c>
      <c r="S124" s="142">
        <v>0</v>
      </c>
      <c r="T124" s="143">
        <f>S124*H124</f>
        <v>0</v>
      </c>
      <c r="AR124" s="144" t="s">
        <v>316</v>
      </c>
      <c r="AT124" s="144" t="s">
        <v>215</v>
      </c>
      <c r="AU124" s="144" t="s">
        <v>79</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6350</v>
      </c>
    </row>
    <row r="125" spans="2:65" s="1" customFormat="1" ht="19.5">
      <c r="B125" s="34"/>
      <c r="D125" s="150" t="s">
        <v>224</v>
      </c>
      <c r="F125" s="151" t="s">
        <v>6304</v>
      </c>
      <c r="I125" s="148"/>
      <c r="L125" s="34"/>
      <c r="M125" s="149"/>
      <c r="T125" s="55"/>
      <c r="AT125" s="19" t="s">
        <v>224</v>
      </c>
      <c r="AU125" s="19" t="s">
        <v>79</v>
      </c>
    </row>
    <row r="126" spans="2:65" s="12" customFormat="1">
      <c r="B126" s="152"/>
      <c r="D126" s="150" t="s">
        <v>226</v>
      </c>
      <c r="E126" s="153" t="s">
        <v>19</v>
      </c>
      <c r="F126" s="154" t="s">
        <v>5669</v>
      </c>
      <c r="H126" s="155">
        <v>1</v>
      </c>
      <c r="I126" s="156"/>
      <c r="L126" s="152"/>
      <c r="M126" s="157"/>
      <c r="T126" s="158"/>
      <c r="AT126" s="153" t="s">
        <v>226</v>
      </c>
      <c r="AU126" s="153" t="s">
        <v>79</v>
      </c>
      <c r="AV126" s="12" t="s">
        <v>79</v>
      </c>
      <c r="AW126" s="12" t="s">
        <v>31</v>
      </c>
      <c r="AX126" s="12" t="s">
        <v>77</v>
      </c>
      <c r="AY126" s="153" t="s">
        <v>212</v>
      </c>
    </row>
    <row r="127" spans="2:65" s="1" customFormat="1" ht="16.5" customHeight="1">
      <c r="B127" s="34"/>
      <c r="C127" s="133" t="s">
        <v>311</v>
      </c>
      <c r="D127" s="133" t="s">
        <v>215</v>
      </c>
      <c r="E127" s="134" t="s">
        <v>6351</v>
      </c>
      <c r="F127" s="135" t="s">
        <v>6352</v>
      </c>
      <c r="G127" s="136" t="s">
        <v>624</v>
      </c>
      <c r="H127" s="137">
        <v>1</v>
      </c>
      <c r="I127" s="138"/>
      <c r="J127" s="139">
        <f>ROUND(I127*H127,2)</f>
        <v>0</v>
      </c>
      <c r="K127" s="135" t="s">
        <v>5488</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6353</v>
      </c>
    </row>
    <row r="128" spans="2:65" s="1" customFormat="1" ht="19.5">
      <c r="B128" s="34"/>
      <c r="D128" s="150" t="s">
        <v>224</v>
      </c>
      <c r="F128" s="151" t="s">
        <v>6304</v>
      </c>
      <c r="I128" s="148"/>
      <c r="L128" s="34"/>
      <c r="M128" s="149"/>
      <c r="T128" s="55"/>
      <c r="AT128" s="19" t="s">
        <v>224</v>
      </c>
      <c r="AU128" s="19" t="s">
        <v>79</v>
      </c>
    </row>
    <row r="129" spans="2:65" s="12" customFormat="1">
      <c r="B129" s="152"/>
      <c r="D129" s="150" t="s">
        <v>226</v>
      </c>
      <c r="E129" s="153" t="s">
        <v>19</v>
      </c>
      <c r="F129" s="154" t="s">
        <v>5669</v>
      </c>
      <c r="H129" s="155">
        <v>1</v>
      </c>
      <c r="I129" s="156"/>
      <c r="L129" s="152"/>
      <c r="M129" s="157"/>
      <c r="T129" s="158"/>
      <c r="AT129" s="153" t="s">
        <v>226</v>
      </c>
      <c r="AU129" s="153" t="s">
        <v>79</v>
      </c>
      <c r="AV129" s="12" t="s">
        <v>79</v>
      </c>
      <c r="AW129" s="12" t="s">
        <v>31</v>
      </c>
      <c r="AX129" s="12" t="s">
        <v>77</v>
      </c>
      <c r="AY129" s="153" t="s">
        <v>212</v>
      </c>
    </row>
    <row r="130" spans="2:65" s="1" customFormat="1" ht="16.5" customHeight="1">
      <c r="B130" s="34"/>
      <c r="C130" s="133" t="s">
        <v>316</v>
      </c>
      <c r="D130" s="133" t="s">
        <v>215</v>
      </c>
      <c r="E130" s="134" t="s">
        <v>6354</v>
      </c>
      <c r="F130" s="135" t="s">
        <v>6355</v>
      </c>
      <c r="G130" s="136" t="s">
        <v>624</v>
      </c>
      <c r="H130" s="137">
        <v>26</v>
      </c>
      <c r="I130" s="138"/>
      <c r="J130" s="139">
        <f>ROUND(I130*H130,2)</f>
        <v>0</v>
      </c>
      <c r="K130" s="135" t="s">
        <v>5488</v>
      </c>
      <c r="L130" s="34"/>
      <c r="M130" s="140" t="s">
        <v>19</v>
      </c>
      <c r="N130" s="141" t="s">
        <v>40</v>
      </c>
      <c r="P130" s="142">
        <f>O130*H130</f>
        <v>0</v>
      </c>
      <c r="Q130" s="142">
        <v>0</v>
      </c>
      <c r="R130" s="142">
        <f>Q130*H130</f>
        <v>0</v>
      </c>
      <c r="S130" s="142">
        <v>0</v>
      </c>
      <c r="T130" s="143">
        <f>S130*H130</f>
        <v>0</v>
      </c>
      <c r="AR130" s="144" t="s">
        <v>316</v>
      </c>
      <c r="AT130" s="144" t="s">
        <v>215</v>
      </c>
      <c r="AU130" s="144" t="s">
        <v>79</v>
      </c>
      <c r="AY130" s="19" t="s">
        <v>212</v>
      </c>
      <c r="BE130" s="145">
        <f>IF(N130="základní",J130,0)</f>
        <v>0</v>
      </c>
      <c r="BF130" s="145">
        <f>IF(N130="snížená",J130,0)</f>
        <v>0</v>
      </c>
      <c r="BG130" s="145">
        <f>IF(N130="zákl. přenesená",J130,0)</f>
        <v>0</v>
      </c>
      <c r="BH130" s="145">
        <f>IF(N130="sníž. přenesená",J130,0)</f>
        <v>0</v>
      </c>
      <c r="BI130" s="145">
        <f>IF(N130="nulová",J130,0)</f>
        <v>0</v>
      </c>
      <c r="BJ130" s="19" t="s">
        <v>77</v>
      </c>
      <c r="BK130" s="145">
        <f>ROUND(I130*H130,2)</f>
        <v>0</v>
      </c>
      <c r="BL130" s="19" t="s">
        <v>316</v>
      </c>
      <c r="BM130" s="144" t="s">
        <v>6356</v>
      </c>
    </row>
    <row r="131" spans="2:65" s="1" customFormat="1" ht="19.5">
      <c r="B131" s="34"/>
      <c r="D131" s="150" t="s">
        <v>224</v>
      </c>
      <c r="F131" s="151" t="s">
        <v>6304</v>
      </c>
      <c r="I131" s="148"/>
      <c r="L131" s="34"/>
      <c r="M131" s="149"/>
      <c r="T131" s="55"/>
      <c r="AT131" s="19" t="s">
        <v>224</v>
      </c>
      <c r="AU131" s="19" t="s">
        <v>79</v>
      </c>
    </row>
    <row r="132" spans="2:65" s="12" customFormat="1">
      <c r="B132" s="152"/>
      <c r="D132" s="150" t="s">
        <v>226</v>
      </c>
      <c r="E132" s="153" t="s">
        <v>19</v>
      </c>
      <c r="F132" s="154" t="s">
        <v>6357</v>
      </c>
      <c r="H132" s="155">
        <v>26</v>
      </c>
      <c r="I132" s="156"/>
      <c r="L132" s="152"/>
      <c r="M132" s="157"/>
      <c r="T132" s="158"/>
      <c r="AT132" s="153" t="s">
        <v>226</v>
      </c>
      <c r="AU132" s="153" t="s">
        <v>79</v>
      </c>
      <c r="AV132" s="12" t="s">
        <v>79</v>
      </c>
      <c r="AW132" s="12" t="s">
        <v>31</v>
      </c>
      <c r="AX132" s="12" t="s">
        <v>77</v>
      </c>
      <c r="AY132" s="153" t="s">
        <v>212</v>
      </c>
    </row>
    <row r="133" spans="2:65" s="1" customFormat="1" ht="16.5" customHeight="1">
      <c r="B133" s="34"/>
      <c r="C133" s="133" t="s">
        <v>323</v>
      </c>
      <c r="D133" s="133" t="s">
        <v>215</v>
      </c>
      <c r="E133" s="134" t="s">
        <v>6358</v>
      </c>
      <c r="F133" s="135" t="s">
        <v>6359</v>
      </c>
      <c r="G133" s="136" t="s">
        <v>624</v>
      </c>
      <c r="H133" s="137">
        <v>13</v>
      </c>
      <c r="I133" s="138"/>
      <c r="J133" s="139">
        <f>ROUND(I133*H133,2)</f>
        <v>0</v>
      </c>
      <c r="K133" s="135" t="s">
        <v>5488</v>
      </c>
      <c r="L133" s="34"/>
      <c r="M133" s="140" t="s">
        <v>19</v>
      </c>
      <c r="N133" s="141" t="s">
        <v>40</v>
      </c>
      <c r="P133" s="142">
        <f>O133*H133</f>
        <v>0</v>
      </c>
      <c r="Q133" s="142">
        <v>0</v>
      </c>
      <c r="R133" s="142">
        <f>Q133*H133</f>
        <v>0</v>
      </c>
      <c r="S133" s="142">
        <v>0</v>
      </c>
      <c r="T133" s="143">
        <f>S133*H133</f>
        <v>0</v>
      </c>
      <c r="AR133" s="144" t="s">
        <v>316</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6360</v>
      </c>
    </row>
    <row r="134" spans="2:65" s="1" customFormat="1" ht="19.5">
      <c r="B134" s="34"/>
      <c r="D134" s="150" t="s">
        <v>224</v>
      </c>
      <c r="F134" s="151" t="s">
        <v>6304</v>
      </c>
      <c r="I134" s="148"/>
      <c r="L134" s="34"/>
      <c r="M134" s="149"/>
      <c r="T134" s="55"/>
      <c r="AT134" s="19" t="s">
        <v>224</v>
      </c>
      <c r="AU134" s="19" t="s">
        <v>79</v>
      </c>
    </row>
    <row r="135" spans="2:65" s="12" customFormat="1">
      <c r="B135" s="152"/>
      <c r="D135" s="150" t="s">
        <v>226</v>
      </c>
      <c r="E135" s="153" t="s">
        <v>19</v>
      </c>
      <c r="F135" s="154" t="s">
        <v>6361</v>
      </c>
      <c r="H135" s="155">
        <v>13</v>
      </c>
      <c r="I135" s="156"/>
      <c r="L135" s="152"/>
      <c r="M135" s="157"/>
      <c r="T135" s="158"/>
      <c r="AT135" s="153" t="s">
        <v>226</v>
      </c>
      <c r="AU135" s="153" t="s">
        <v>79</v>
      </c>
      <c r="AV135" s="12" t="s">
        <v>79</v>
      </c>
      <c r="AW135" s="12" t="s">
        <v>31</v>
      </c>
      <c r="AX135" s="12" t="s">
        <v>77</v>
      </c>
      <c r="AY135" s="153" t="s">
        <v>212</v>
      </c>
    </row>
    <row r="136" spans="2:65" s="1" customFormat="1" ht="16.5" customHeight="1">
      <c r="B136" s="34"/>
      <c r="C136" s="133" t="s">
        <v>330</v>
      </c>
      <c r="D136" s="133" t="s">
        <v>215</v>
      </c>
      <c r="E136" s="134" t="s">
        <v>6362</v>
      </c>
      <c r="F136" s="135" t="s">
        <v>6363</v>
      </c>
      <c r="G136" s="136" t="s">
        <v>624</v>
      </c>
      <c r="H136" s="137">
        <v>8</v>
      </c>
      <c r="I136" s="138"/>
      <c r="J136" s="139">
        <f>ROUND(I136*H136,2)</f>
        <v>0</v>
      </c>
      <c r="K136" s="135" t="s">
        <v>5488</v>
      </c>
      <c r="L136" s="34"/>
      <c r="M136" s="140" t="s">
        <v>19</v>
      </c>
      <c r="N136" s="141" t="s">
        <v>40</v>
      </c>
      <c r="P136" s="142">
        <f>O136*H136</f>
        <v>0</v>
      </c>
      <c r="Q136" s="142">
        <v>0</v>
      </c>
      <c r="R136" s="142">
        <f>Q136*H136</f>
        <v>0</v>
      </c>
      <c r="S136" s="142">
        <v>0</v>
      </c>
      <c r="T136" s="143">
        <f>S136*H136</f>
        <v>0</v>
      </c>
      <c r="AR136" s="144" t="s">
        <v>316</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316</v>
      </c>
      <c r="BM136" s="144" t="s">
        <v>6364</v>
      </c>
    </row>
    <row r="137" spans="2:65" s="1" customFormat="1" ht="19.5">
      <c r="B137" s="34"/>
      <c r="D137" s="150" t="s">
        <v>224</v>
      </c>
      <c r="F137" s="151" t="s">
        <v>6304</v>
      </c>
      <c r="I137" s="148"/>
      <c r="L137" s="34"/>
      <c r="M137" s="149"/>
      <c r="T137" s="55"/>
      <c r="AT137" s="19" t="s">
        <v>224</v>
      </c>
      <c r="AU137" s="19" t="s">
        <v>79</v>
      </c>
    </row>
    <row r="138" spans="2:65" s="12" customFormat="1">
      <c r="B138" s="152"/>
      <c r="D138" s="150" t="s">
        <v>226</v>
      </c>
      <c r="E138" s="153" t="s">
        <v>19</v>
      </c>
      <c r="F138" s="154" t="s">
        <v>6365</v>
      </c>
      <c r="H138" s="155">
        <v>8</v>
      </c>
      <c r="I138" s="156"/>
      <c r="L138" s="152"/>
      <c r="M138" s="157"/>
      <c r="T138" s="158"/>
      <c r="AT138" s="153" t="s">
        <v>226</v>
      </c>
      <c r="AU138" s="153" t="s">
        <v>79</v>
      </c>
      <c r="AV138" s="12" t="s">
        <v>79</v>
      </c>
      <c r="AW138" s="12" t="s">
        <v>31</v>
      </c>
      <c r="AX138" s="12" t="s">
        <v>77</v>
      </c>
      <c r="AY138" s="153" t="s">
        <v>212</v>
      </c>
    </row>
    <row r="139" spans="2:65" s="1" customFormat="1" ht="16.5" customHeight="1">
      <c r="B139" s="34"/>
      <c r="C139" s="133" t="s">
        <v>338</v>
      </c>
      <c r="D139" s="133" t="s">
        <v>215</v>
      </c>
      <c r="E139" s="134" t="s">
        <v>6366</v>
      </c>
      <c r="F139" s="135" t="s">
        <v>6367</v>
      </c>
      <c r="G139" s="136" t="s">
        <v>624</v>
      </c>
      <c r="H139" s="137">
        <v>16</v>
      </c>
      <c r="I139" s="138"/>
      <c r="J139" s="139">
        <f>ROUND(I139*H139,2)</f>
        <v>0</v>
      </c>
      <c r="K139" s="135" t="s">
        <v>5488</v>
      </c>
      <c r="L139" s="34"/>
      <c r="M139" s="140" t="s">
        <v>19</v>
      </c>
      <c r="N139" s="141" t="s">
        <v>40</v>
      </c>
      <c r="P139" s="142">
        <f>O139*H139</f>
        <v>0</v>
      </c>
      <c r="Q139" s="142">
        <v>0</v>
      </c>
      <c r="R139" s="142">
        <f>Q139*H139</f>
        <v>0</v>
      </c>
      <c r="S139" s="142">
        <v>0</v>
      </c>
      <c r="T139" s="143">
        <f>S139*H139</f>
        <v>0</v>
      </c>
      <c r="AR139" s="144" t="s">
        <v>316</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316</v>
      </c>
      <c r="BM139" s="144" t="s">
        <v>6368</v>
      </c>
    </row>
    <row r="140" spans="2:65" s="1" customFormat="1" ht="19.5">
      <c r="B140" s="34"/>
      <c r="D140" s="150" t="s">
        <v>224</v>
      </c>
      <c r="F140" s="151" t="s">
        <v>6304</v>
      </c>
      <c r="I140" s="148"/>
      <c r="L140" s="34"/>
      <c r="M140" s="149"/>
      <c r="T140" s="55"/>
      <c r="AT140" s="19" t="s">
        <v>224</v>
      </c>
      <c r="AU140" s="19" t="s">
        <v>79</v>
      </c>
    </row>
    <row r="141" spans="2:65" s="12" customFormat="1">
      <c r="B141" s="152"/>
      <c r="D141" s="150" t="s">
        <v>226</v>
      </c>
      <c r="E141" s="153" t="s">
        <v>19</v>
      </c>
      <c r="F141" s="154" t="s">
        <v>6369</v>
      </c>
      <c r="H141" s="155">
        <v>16</v>
      </c>
      <c r="I141" s="156"/>
      <c r="L141" s="152"/>
      <c r="M141" s="157"/>
      <c r="T141" s="158"/>
      <c r="AT141" s="153" t="s">
        <v>226</v>
      </c>
      <c r="AU141" s="153" t="s">
        <v>79</v>
      </c>
      <c r="AV141" s="12" t="s">
        <v>79</v>
      </c>
      <c r="AW141" s="12" t="s">
        <v>31</v>
      </c>
      <c r="AX141" s="12" t="s">
        <v>77</v>
      </c>
      <c r="AY141" s="153" t="s">
        <v>212</v>
      </c>
    </row>
    <row r="142" spans="2:65" s="1" customFormat="1" ht="16.5" customHeight="1">
      <c r="B142" s="34"/>
      <c r="C142" s="133" t="s">
        <v>343</v>
      </c>
      <c r="D142" s="133" t="s">
        <v>215</v>
      </c>
      <c r="E142" s="134" t="s">
        <v>6370</v>
      </c>
      <c r="F142" s="135" t="s">
        <v>6371</v>
      </c>
      <c r="G142" s="136" t="s">
        <v>624</v>
      </c>
      <c r="H142" s="137">
        <v>14</v>
      </c>
      <c r="I142" s="138"/>
      <c r="J142" s="139">
        <f>ROUND(I142*H142,2)</f>
        <v>0</v>
      </c>
      <c r="K142" s="135" t="s">
        <v>5488</v>
      </c>
      <c r="L142" s="34"/>
      <c r="M142" s="140" t="s">
        <v>19</v>
      </c>
      <c r="N142" s="141" t="s">
        <v>40</v>
      </c>
      <c r="P142" s="142">
        <f>O142*H142</f>
        <v>0</v>
      </c>
      <c r="Q142" s="142">
        <v>0</v>
      </c>
      <c r="R142" s="142">
        <f>Q142*H142</f>
        <v>0</v>
      </c>
      <c r="S142" s="142">
        <v>0</v>
      </c>
      <c r="T142" s="143">
        <f>S142*H142</f>
        <v>0</v>
      </c>
      <c r="AR142" s="144" t="s">
        <v>316</v>
      </c>
      <c r="AT142" s="144" t="s">
        <v>215</v>
      </c>
      <c r="AU142" s="144" t="s">
        <v>79</v>
      </c>
      <c r="AY142" s="19" t="s">
        <v>212</v>
      </c>
      <c r="BE142" s="145">
        <f>IF(N142="základní",J142,0)</f>
        <v>0</v>
      </c>
      <c r="BF142" s="145">
        <f>IF(N142="snížená",J142,0)</f>
        <v>0</v>
      </c>
      <c r="BG142" s="145">
        <f>IF(N142="zákl. přenesená",J142,0)</f>
        <v>0</v>
      </c>
      <c r="BH142" s="145">
        <f>IF(N142="sníž. přenesená",J142,0)</f>
        <v>0</v>
      </c>
      <c r="BI142" s="145">
        <f>IF(N142="nulová",J142,0)</f>
        <v>0</v>
      </c>
      <c r="BJ142" s="19" t="s">
        <v>77</v>
      </c>
      <c r="BK142" s="145">
        <f>ROUND(I142*H142,2)</f>
        <v>0</v>
      </c>
      <c r="BL142" s="19" t="s">
        <v>316</v>
      </c>
      <c r="BM142" s="144" t="s">
        <v>6372</v>
      </c>
    </row>
    <row r="143" spans="2:65" s="1" customFormat="1" ht="19.5">
      <c r="B143" s="34"/>
      <c r="D143" s="150" t="s">
        <v>224</v>
      </c>
      <c r="F143" s="151" t="s">
        <v>6304</v>
      </c>
      <c r="I143" s="148"/>
      <c r="L143" s="34"/>
      <c r="M143" s="149"/>
      <c r="T143" s="55"/>
      <c r="AT143" s="19" t="s">
        <v>224</v>
      </c>
      <c r="AU143" s="19" t="s">
        <v>79</v>
      </c>
    </row>
    <row r="144" spans="2:65" s="12" customFormat="1">
      <c r="B144" s="152"/>
      <c r="D144" s="150" t="s">
        <v>226</v>
      </c>
      <c r="E144" s="153" t="s">
        <v>19</v>
      </c>
      <c r="F144" s="154" t="s">
        <v>6373</v>
      </c>
      <c r="H144" s="155">
        <v>14</v>
      </c>
      <c r="I144" s="156"/>
      <c r="L144" s="152"/>
      <c r="M144" s="157"/>
      <c r="T144" s="158"/>
      <c r="AT144" s="153" t="s">
        <v>226</v>
      </c>
      <c r="AU144" s="153" t="s">
        <v>79</v>
      </c>
      <c r="AV144" s="12" t="s">
        <v>79</v>
      </c>
      <c r="AW144" s="12" t="s">
        <v>31</v>
      </c>
      <c r="AX144" s="12" t="s">
        <v>77</v>
      </c>
      <c r="AY144" s="153" t="s">
        <v>212</v>
      </c>
    </row>
    <row r="145" spans="2:65" s="1" customFormat="1" ht="16.5" customHeight="1">
      <c r="B145" s="34"/>
      <c r="C145" s="133" t="s">
        <v>7</v>
      </c>
      <c r="D145" s="133" t="s">
        <v>215</v>
      </c>
      <c r="E145" s="134" t="s">
        <v>6374</v>
      </c>
      <c r="F145" s="135" t="s">
        <v>6375</v>
      </c>
      <c r="G145" s="136" t="s">
        <v>624</v>
      </c>
      <c r="H145" s="137">
        <v>30</v>
      </c>
      <c r="I145" s="138"/>
      <c r="J145" s="139">
        <f>ROUND(I145*H145,2)</f>
        <v>0</v>
      </c>
      <c r="K145" s="135" t="s">
        <v>5488</v>
      </c>
      <c r="L145" s="34"/>
      <c r="M145" s="140" t="s">
        <v>19</v>
      </c>
      <c r="N145" s="141" t="s">
        <v>40</v>
      </c>
      <c r="P145" s="142">
        <f>O145*H145</f>
        <v>0</v>
      </c>
      <c r="Q145" s="142">
        <v>0</v>
      </c>
      <c r="R145" s="142">
        <f>Q145*H145</f>
        <v>0</v>
      </c>
      <c r="S145" s="142">
        <v>0</v>
      </c>
      <c r="T145" s="143">
        <f>S145*H145</f>
        <v>0</v>
      </c>
      <c r="AR145" s="144" t="s">
        <v>316</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316</v>
      </c>
      <c r="BM145" s="144" t="s">
        <v>6376</v>
      </c>
    </row>
    <row r="146" spans="2:65" s="1" customFormat="1" ht="19.5">
      <c r="B146" s="34"/>
      <c r="D146" s="150" t="s">
        <v>224</v>
      </c>
      <c r="F146" s="151" t="s">
        <v>6304</v>
      </c>
      <c r="I146" s="148"/>
      <c r="L146" s="34"/>
      <c r="M146" s="149"/>
      <c r="T146" s="55"/>
      <c r="AT146" s="19" t="s">
        <v>224</v>
      </c>
      <c r="AU146" s="19" t="s">
        <v>79</v>
      </c>
    </row>
    <row r="147" spans="2:65" s="12" customFormat="1">
      <c r="B147" s="152"/>
      <c r="D147" s="150" t="s">
        <v>226</v>
      </c>
      <c r="E147" s="153" t="s">
        <v>19</v>
      </c>
      <c r="F147" s="154" t="s">
        <v>6377</v>
      </c>
      <c r="H147" s="155">
        <v>30</v>
      </c>
      <c r="I147" s="156"/>
      <c r="L147" s="152"/>
      <c r="M147" s="157"/>
      <c r="T147" s="158"/>
      <c r="AT147" s="153" t="s">
        <v>226</v>
      </c>
      <c r="AU147" s="153" t="s">
        <v>79</v>
      </c>
      <c r="AV147" s="12" t="s">
        <v>79</v>
      </c>
      <c r="AW147" s="12" t="s">
        <v>31</v>
      </c>
      <c r="AX147" s="12" t="s">
        <v>77</v>
      </c>
      <c r="AY147" s="153" t="s">
        <v>212</v>
      </c>
    </row>
    <row r="148" spans="2:65" s="1" customFormat="1" ht="16.5" customHeight="1">
      <c r="B148" s="34"/>
      <c r="C148" s="133" t="s">
        <v>354</v>
      </c>
      <c r="D148" s="133" t="s">
        <v>215</v>
      </c>
      <c r="E148" s="134" t="s">
        <v>6378</v>
      </c>
      <c r="F148" s="135" t="s">
        <v>6379</v>
      </c>
      <c r="G148" s="136" t="s">
        <v>624</v>
      </c>
      <c r="H148" s="137">
        <v>14</v>
      </c>
      <c r="I148" s="138"/>
      <c r="J148" s="139">
        <f>ROUND(I148*H148,2)</f>
        <v>0</v>
      </c>
      <c r="K148" s="135" t="s">
        <v>5488</v>
      </c>
      <c r="L148" s="34"/>
      <c r="M148" s="140" t="s">
        <v>19</v>
      </c>
      <c r="N148" s="141" t="s">
        <v>40</v>
      </c>
      <c r="P148" s="142">
        <f>O148*H148</f>
        <v>0</v>
      </c>
      <c r="Q148" s="142">
        <v>0</v>
      </c>
      <c r="R148" s="142">
        <f>Q148*H148</f>
        <v>0</v>
      </c>
      <c r="S148" s="142">
        <v>0</v>
      </c>
      <c r="T148" s="143">
        <f>S148*H148</f>
        <v>0</v>
      </c>
      <c r="AR148" s="144" t="s">
        <v>316</v>
      </c>
      <c r="AT148" s="144" t="s">
        <v>215</v>
      </c>
      <c r="AU148" s="144" t="s">
        <v>79</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316</v>
      </c>
      <c r="BM148" s="144" t="s">
        <v>6380</v>
      </c>
    </row>
    <row r="149" spans="2:65" s="1" customFormat="1" ht="19.5">
      <c r="B149" s="34"/>
      <c r="D149" s="150" t="s">
        <v>224</v>
      </c>
      <c r="F149" s="151" t="s">
        <v>6304</v>
      </c>
      <c r="I149" s="148"/>
      <c r="L149" s="34"/>
      <c r="M149" s="149"/>
      <c r="T149" s="55"/>
      <c r="AT149" s="19" t="s">
        <v>224</v>
      </c>
      <c r="AU149" s="19" t="s">
        <v>79</v>
      </c>
    </row>
    <row r="150" spans="2:65" s="12" customFormat="1">
      <c r="B150" s="152"/>
      <c r="D150" s="150" t="s">
        <v>226</v>
      </c>
      <c r="E150" s="153" t="s">
        <v>19</v>
      </c>
      <c r="F150" s="154" t="s">
        <v>6381</v>
      </c>
      <c r="H150" s="155">
        <v>14</v>
      </c>
      <c r="I150" s="156"/>
      <c r="L150" s="152"/>
      <c r="M150" s="157"/>
      <c r="T150" s="158"/>
      <c r="AT150" s="153" t="s">
        <v>226</v>
      </c>
      <c r="AU150" s="153" t="s">
        <v>79</v>
      </c>
      <c r="AV150" s="12" t="s">
        <v>79</v>
      </c>
      <c r="AW150" s="12" t="s">
        <v>31</v>
      </c>
      <c r="AX150" s="12" t="s">
        <v>77</v>
      </c>
      <c r="AY150" s="153" t="s">
        <v>212</v>
      </c>
    </row>
    <row r="151" spans="2:65" s="1" customFormat="1" ht="16.5" customHeight="1">
      <c r="B151" s="34"/>
      <c r="C151" s="133" t="s">
        <v>359</v>
      </c>
      <c r="D151" s="133" t="s">
        <v>215</v>
      </c>
      <c r="E151" s="134" t="s">
        <v>6382</v>
      </c>
      <c r="F151" s="135" t="s">
        <v>6383</v>
      </c>
      <c r="G151" s="136" t="s">
        <v>624</v>
      </c>
      <c r="H151" s="137">
        <v>7</v>
      </c>
      <c r="I151" s="138"/>
      <c r="J151" s="139">
        <f>ROUND(I151*H151,2)</f>
        <v>0</v>
      </c>
      <c r="K151" s="135" t="s">
        <v>5488</v>
      </c>
      <c r="L151" s="34"/>
      <c r="M151" s="140" t="s">
        <v>19</v>
      </c>
      <c r="N151" s="141" t="s">
        <v>40</v>
      </c>
      <c r="P151" s="142">
        <f>O151*H151</f>
        <v>0</v>
      </c>
      <c r="Q151" s="142">
        <v>0</v>
      </c>
      <c r="R151" s="142">
        <f>Q151*H151</f>
        <v>0</v>
      </c>
      <c r="S151" s="142">
        <v>0</v>
      </c>
      <c r="T151" s="143">
        <f>S151*H151</f>
        <v>0</v>
      </c>
      <c r="AR151" s="144" t="s">
        <v>316</v>
      </c>
      <c r="AT151" s="144" t="s">
        <v>215</v>
      </c>
      <c r="AU151" s="144" t="s">
        <v>79</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316</v>
      </c>
      <c r="BM151" s="144" t="s">
        <v>6384</v>
      </c>
    </row>
    <row r="152" spans="2:65" s="1" customFormat="1" ht="19.5">
      <c r="B152" s="34"/>
      <c r="D152" s="150" t="s">
        <v>224</v>
      </c>
      <c r="F152" s="151" t="s">
        <v>6304</v>
      </c>
      <c r="I152" s="148"/>
      <c r="L152" s="34"/>
      <c r="M152" s="149"/>
      <c r="T152" s="55"/>
      <c r="AT152" s="19" t="s">
        <v>224</v>
      </c>
      <c r="AU152" s="19" t="s">
        <v>79</v>
      </c>
    </row>
    <row r="153" spans="2:65" s="12" customFormat="1">
      <c r="B153" s="152"/>
      <c r="D153" s="150" t="s">
        <v>226</v>
      </c>
      <c r="E153" s="153" t="s">
        <v>19</v>
      </c>
      <c r="F153" s="154" t="s">
        <v>6385</v>
      </c>
      <c r="H153" s="155">
        <v>7</v>
      </c>
      <c r="I153" s="156"/>
      <c r="L153" s="152"/>
      <c r="M153" s="157"/>
      <c r="T153" s="158"/>
      <c r="AT153" s="153" t="s">
        <v>226</v>
      </c>
      <c r="AU153" s="153" t="s">
        <v>79</v>
      </c>
      <c r="AV153" s="12" t="s">
        <v>79</v>
      </c>
      <c r="AW153" s="12" t="s">
        <v>31</v>
      </c>
      <c r="AX153" s="12" t="s">
        <v>77</v>
      </c>
      <c r="AY153" s="153" t="s">
        <v>212</v>
      </c>
    </row>
    <row r="154" spans="2:65" s="1" customFormat="1" ht="16.5" customHeight="1">
      <c r="B154" s="34"/>
      <c r="C154" s="133" t="s">
        <v>364</v>
      </c>
      <c r="D154" s="133" t="s">
        <v>215</v>
      </c>
      <c r="E154" s="134" t="s">
        <v>6386</v>
      </c>
      <c r="F154" s="135" t="s">
        <v>6387</v>
      </c>
      <c r="G154" s="136" t="s">
        <v>624</v>
      </c>
      <c r="H154" s="137">
        <v>12</v>
      </c>
      <c r="I154" s="138"/>
      <c r="J154" s="139">
        <f>ROUND(I154*H154,2)</f>
        <v>0</v>
      </c>
      <c r="K154" s="135" t="s">
        <v>5488</v>
      </c>
      <c r="L154" s="34"/>
      <c r="M154" s="140" t="s">
        <v>19</v>
      </c>
      <c r="N154" s="141" t="s">
        <v>40</v>
      </c>
      <c r="P154" s="142">
        <f>O154*H154</f>
        <v>0</v>
      </c>
      <c r="Q154" s="142">
        <v>0</v>
      </c>
      <c r="R154" s="142">
        <f>Q154*H154</f>
        <v>0</v>
      </c>
      <c r="S154" s="142">
        <v>0</v>
      </c>
      <c r="T154" s="143">
        <f>S154*H154</f>
        <v>0</v>
      </c>
      <c r="AR154" s="144" t="s">
        <v>316</v>
      </c>
      <c r="AT154" s="144" t="s">
        <v>215</v>
      </c>
      <c r="AU154" s="144" t="s">
        <v>79</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316</v>
      </c>
      <c r="BM154" s="144" t="s">
        <v>6388</v>
      </c>
    </row>
    <row r="155" spans="2:65" s="1" customFormat="1" ht="19.5">
      <c r="B155" s="34"/>
      <c r="D155" s="150" t="s">
        <v>224</v>
      </c>
      <c r="F155" s="151" t="s">
        <v>6304</v>
      </c>
      <c r="I155" s="148"/>
      <c r="L155" s="34"/>
      <c r="M155" s="149"/>
      <c r="T155" s="55"/>
      <c r="AT155" s="19" t="s">
        <v>224</v>
      </c>
      <c r="AU155" s="19" t="s">
        <v>79</v>
      </c>
    </row>
    <row r="156" spans="2:65" s="12" customFormat="1">
      <c r="B156" s="152"/>
      <c r="D156" s="150" t="s">
        <v>226</v>
      </c>
      <c r="E156" s="153" t="s">
        <v>19</v>
      </c>
      <c r="F156" s="154" t="s">
        <v>6389</v>
      </c>
      <c r="H156" s="155">
        <v>12</v>
      </c>
      <c r="I156" s="156"/>
      <c r="L156" s="152"/>
      <c r="M156" s="157"/>
      <c r="T156" s="158"/>
      <c r="AT156" s="153" t="s">
        <v>226</v>
      </c>
      <c r="AU156" s="153" t="s">
        <v>79</v>
      </c>
      <c r="AV156" s="12" t="s">
        <v>79</v>
      </c>
      <c r="AW156" s="12" t="s">
        <v>31</v>
      </c>
      <c r="AX156" s="12" t="s">
        <v>77</v>
      </c>
      <c r="AY156" s="153" t="s">
        <v>212</v>
      </c>
    </row>
    <row r="157" spans="2:65" s="1" customFormat="1" ht="16.5" customHeight="1">
      <c r="B157" s="34"/>
      <c r="C157" s="133" t="s">
        <v>586</v>
      </c>
      <c r="D157" s="133" t="s">
        <v>215</v>
      </c>
      <c r="E157" s="134" t="s">
        <v>6390</v>
      </c>
      <c r="F157" s="135" t="s">
        <v>6391</v>
      </c>
      <c r="G157" s="136" t="s">
        <v>624</v>
      </c>
      <c r="H157" s="137">
        <v>13</v>
      </c>
      <c r="I157" s="138"/>
      <c r="J157" s="139">
        <f>ROUND(I157*H157,2)</f>
        <v>0</v>
      </c>
      <c r="K157" s="135" t="s">
        <v>5488</v>
      </c>
      <c r="L157" s="34"/>
      <c r="M157" s="140" t="s">
        <v>19</v>
      </c>
      <c r="N157" s="141" t="s">
        <v>40</v>
      </c>
      <c r="P157" s="142">
        <f>O157*H157</f>
        <v>0</v>
      </c>
      <c r="Q157" s="142">
        <v>0</v>
      </c>
      <c r="R157" s="142">
        <f>Q157*H157</f>
        <v>0</v>
      </c>
      <c r="S157" s="142">
        <v>0</v>
      </c>
      <c r="T157" s="143">
        <f>S157*H157</f>
        <v>0</v>
      </c>
      <c r="AR157" s="144" t="s">
        <v>316</v>
      </c>
      <c r="AT157" s="144" t="s">
        <v>215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316</v>
      </c>
      <c r="BM157" s="144" t="s">
        <v>6392</v>
      </c>
    </row>
    <row r="158" spans="2:65" s="1" customFormat="1" ht="19.5">
      <c r="B158" s="34"/>
      <c r="D158" s="150" t="s">
        <v>224</v>
      </c>
      <c r="F158" s="151" t="s">
        <v>6304</v>
      </c>
      <c r="I158" s="148"/>
      <c r="L158" s="34"/>
      <c r="M158" s="149"/>
      <c r="T158" s="55"/>
      <c r="AT158" s="19" t="s">
        <v>224</v>
      </c>
      <c r="AU158" s="19" t="s">
        <v>79</v>
      </c>
    </row>
    <row r="159" spans="2:65" s="12" customFormat="1">
      <c r="B159" s="152"/>
      <c r="D159" s="150" t="s">
        <v>226</v>
      </c>
      <c r="E159" s="153" t="s">
        <v>19</v>
      </c>
      <c r="F159" s="154" t="s">
        <v>6393</v>
      </c>
      <c r="H159" s="155">
        <v>13</v>
      </c>
      <c r="I159" s="156"/>
      <c r="L159" s="152"/>
      <c r="M159" s="157"/>
      <c r="T159" s="158"/>
      <c r="AT159" s="153" t="s">
        <v>226</v>
      </c>
      <c r="AU159" s="153" t="s">
        <v>79</v>
      </c>
      <c r="AV159" s="12" t="s">
        <v>79</v>
      </c>
      <c r="AW159" s="12" t="s">
        <v>31</v>
      </c>
      <c r="AX159" s="12" t="s">
        <v>77</v>
      </c>
      <c r="AY159" s="153" t="s">
        <v>212</v>
      </c>
    </row>
    <row r="160" spans="2:65" s="1" customFormat="1" ht="16.5" customHeight="1">
      <c r="B160" s="34"/>
      <c r="C160" s="133" t="s">
        <v>593</v>
      </c>
      <c r="D160" s="133" t="s">
        <v>215</v>
      </c>
      <c r="E160" s="134" t="s">
        <v>6394</v>
      </c>
      <c r="F160" s="135" t="s">
        <v>6395</v>
      </c>
      <c r="G160" s="136" t="s">
        <v>624</v>
      </c>
      <c r="H160" s="137">
        <v>2</v>
      </c>
      <c r="I160" s="138"/>
      <c r="J160" s="139">
        <f>ROUND(I160*H160,2)</f>
        <v>0</v>
      </c>
      <c r="K160" s="135" t="s">
        <v>5488</v>
      </c>
      <c r="L160" s="34"/>
      <c r="M160" s="140" t="s">
        <v>19</v>
      </c>
      <c r="N160" s="141" t="s">
        <v>40</v>
      </c>
      <c r="P160" s="142">
        <f>O160*H160</f>
        <v>0</v>
      </c>
      <c r="Q160" s="142">
        <v>0</v>
      </c>
      <c r="R160" s="142">
        <f>Q160*H160</f>
        <v>0</v>
      </c>
      <c r="S160" s="142">
        <v>0</v>
      </c>
      <c r="T160" s="143">
        <f>S160*H160</f>
        <v>0</v>
      </c>
      <c r="AR160" s="144" t="s">
        <v>316</v>
      </c>
      <c r="AT160" s="144" t="s">
        <v>215</v>
      </c>
      <c r="AU160" s="144" t="s">
        <v>79</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316</v>
      </c>
      <c r="BM160" s="144" t="s">
        <v>6396</v>
      </c>
    </row>
    <row r="161" spans="2:65" s="1" customFormat="1" ht="19.5">
      <c r="B161" s="34"/>
      <c r="D161" s="150" t="s">
        <v>224</v>
      </c>
      <c r="F161" s="151" t="s">
        <v>6304</v>
      </c>
      <c r="I161" s="148"/>
      <c r="L161" s="34"/>
      <c r="M161" s="149"/>
      <c r="T161" s="55"/>
      <c r="AT161" s="19" t="s">
        <v>224</v>
      </c>
      <c r="AU161" s="19" t="s">
        <v>79</v>
      </c>
    </row>
    <row r="162" spans="2:65" s="12" customFormat="1">
      <c r="B162" s="152"/>
      <c r="D162" s="150" t="s">
        <v>226</v>
      </c>
      <c r="E162" s="153" t="s">
        <v>19</v>
      </c>
      <c r="F162" s="154" t="s">
        <v>6397</v>
      </c>
      <c r="H162" s="155">
        <v>2</v>
      </c>
      <c r="I162" s="156"/>
      <c r="L162" s="152"/>
      <c r="M162" s="157"/>
      <c r="T162" s="158"/>
      <c r="AT162" s="153" t="s">
        <v>226</v>
      </c>
      <c r="AU162" s="153" t="s">
        <v>79</v>
      </c>
      <c r="AV162" s="12" t="s">
        <v>79</v>
      </c>
      <c r="AW162" s="12" t="s">
        <v>31</v>
      </c>
      <c r="AX162" s="12" t="s">
        <v>77</v>
      </c>
      <c r="AY162" s="153" t="s">
        <v>212</v>
      </c>
    </row>
    <row r="163" spans="2:65" s="1" customFormat="1" ht="16.5" customHeight="1">
      <c r="B163" s="34"/>
      <c r="C163" s="133" t="s">
        <v>598</v>
      </c>
      <c r="D163" s="133" t="s">
        <v>215</v>
      </c>
      <c r="E163" s="134" t="s">
        <v>6398</v>
      </c>
      <c r="F163" s="135" t="s">
        <v>6399</v>
      </c>
      <c r="G163" s="136" t="s">
        <v>624</v>
      </c>
      <c r="H163" s="137">
        <v>36</v>
      </c>
      <c r="I163" s="138"/>
      <c r="J163" s="139">
        <f>ROUND(I163*H163,2)</f>
        <v>0</v>
      </c>
      <c r="K163" s="135" t="s">
        <v>5488</v>
      </c>
      <c r="L163" s="34"/>
      <c r="M163" s="140" t="s">
        <v>19</v>
      </c>
      <c r="N163" s="141" t="s">
        <v>40</v>
      </c>
      <c r="P163" s="142">
        <f>O163*H163</f>
        <v>0</v>
      </c>
      <c r="Q163" s="142">
        <v>0</v>
      </c>
      <c r="R163" s="142">
        <f>Q163*H163</f>
        <v>0</v>
      </c>
      <c r="S163" s="142">
        <v>0</v>
      </c>
      <c r="T163" s="143">
        <f>S163*H163</f>
        <v>0</v>
      </c>
      <c r="AR163" s="144" t="s">
        <v>316</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6400</v>
      </c>
    </row>
    <row r="164" spans="2:65" s="1" customFormat="1" ht="19.5">
      <c r="B164" s="34"/>
      <c r="D164" s="150" t="s">
        <v>224</v>
      </c>
      <c r="F164" s="151" t="s">
        <v>6304</v>
      </c>
      <c r="I164" s="148"/>
      <c r="L164" s="34"/>
      <c r="M164" s="149"/>
      <c r="T164" s="55"/>
      <c r="AT164" s="19" t="s">
        <v>224</v>
      </c>
      <c r="AU164" s="19" t="s">
        <v>79</v>
      </c>
    </row>
    <row r="165" spans="2:65" s="12" customFormat="1">
      <c r="B165" s="152"/>
      <c r="D165" s="150" t="s">
        <v>226</v>
      </c>
      <c r="E165" s="153" t="s">
        <v>19</v>
      </c>
      <c r="F165" s="154" t="s">
        <v>6401</v>
      </c>
      <c r="H165" s="155">
        <v>36</v>
      </c>
      <c r="I165" s="156"/>
      <c r="L165" s="152"/>
      <c r="M165" s="157"/>
      <c r="T165" s="158"/>
      <c r="AT165" s="153" t="s">
        <v>226</v>
      </c>
      <c r="AU165" s="153" t="s">
        <v>79</v>
      </c>
      <c r="AV165" s="12" t="s">
        <v>79</v>
      </c>
      <c r="AW165" s="12" t="s">
        <v>31</v>
      </c>
      <c r="AX165" s="12" t="s">
        <v>77</v>
      </c>
      <c r="AY165" s="153" t="s">
        <v>212</v>
      </c>
    </row>
    <row r="166" spans="2:65" s="1" customFormat="1" ht="16.5" customHeight="1">
      <c r="B166" s="34"/>
      <c r="C166" s="133" t="s">
        <v>605</v>
      </c>
      <c r="D166" s="133" t="s">
        <v>215</v>
      </c>
      <c r="E166" s="134" t="s">
        <v>6402</v>
      </c>
      <c r="F166" s="135" t="s">
        <v>6403</v>
      </c>
      <c r="G166" s="136" t="s">
        <v>624</v>
      </c>
      <c r="H166" s="137">
        <v>21</v>
      </c>
      <c r="I166" s="138"/>
      <c r="J166" s="139">
        <f>ROUND(I166*H166,2)</f>
        <v>0</v>
      </c>
      <c r="K166" s="135" t="s">
        <v>5488</v>
      </c>
      <c r="L166" s="34"/>
      <c r="M166" s="140" t="s">
        <v>19</v>
      </c>
      <c r="N166" s="141" t="s">
        <v>40</v>
      </c>
      <c r="P166" s="142">
        <f>O166*H166</f>
        <v>0</v>
      </c>
      <c r="Q166" s="142">
        <v>0</v>
      </c>
      <c r="R166" s="142">
        <f>Q166*H166</f>
        <v>0</v>
      </c>
      <c r="S166" s="142">
        <v>0</v>
      </c>
      <c r="T166" s="143">
        <f>S166*H166</f>
        <v>0</v>
      </c>
      <c r="AR166" s="144" t="s">
        <v>316</v>
      </c>
      <c r="AT166" s="144" t="s">
        <v>215</v>
      </c>
      <c r="AU166" s="144" t="s">
        <v>79</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6404</v>
      </c>
    </row>
    <row r="167" spans="2:65" s="1" customFormat="1" ht="19.5">
      <c r="B167" s="34"/>
      <c r="D167" s="150" t="s">
        <v>224</v>
      </c>
      <c r="F167" s="151" t="s">
        <v>6304</v>
      </c>
      <c r="I167" s="148"/>
      <c r="L167" s="34"/>
      <c r="M167" s="149"/>
      <c r="T167" s="55"/>
      <c r="AT167" s="19" t="s">
        <v>224</v>
      </c>
      <c r="AU167" s="19" t="s">
        <v>79</v>
      </c>
    </row>
    <row r="168" spans="2:65" s="12" customFormat="1">
      <c r="B168" s="152"/>
      <c r="D168" s="150" t="s">
        <v>226</v>
      </c>
      <c r="E168" s="153" t="s">
        <v>19</v>
      </c>
      <c r="F168" s="154" t="s">
        <v>6405</v>
      </c>
      <c r="H168" s="155">
        <v>21</v>
      </c>
      <c r="I168" s="156"/>
      <c r="L168" s="152"/>
      <c r="M168" s="157"/>
      <c r="T168" s="158"/>
      <c r="AT168" s="153" t="s">
        <v>226</v>
      </c>
      <c r="AU168" s="153" t="s">
        <v>79</v>
      </c>
      <c r="AV168" s="12" t="s">
        <v>79</v>
      </c>
      <c r="AW168" s="12" t="s">
        <v>31</v>
      </c>
      <c r="AX168" s="12" t="s">
        <v>77</v>
      </c>
      <c r="AY168" s="153" t="s">
        <v>212</v>
      </c>
    </row>
    <row r="169" spans="2:65" s="1" customFormat="1" ht="16.5" customHeight="1">
      <c r="B169" s="34"/>
      <c r="C169" s="133" t="s">
        <v>610</v>
      </c>
      <c r="D169" s="133" t="s">
        <v>215</v>
      </c>
      <c r="E169" s="134" t="s">
        <v>6406</v>
      </c>
      <c r="F169" s="135" t="s">
        <v>6407</v>
      </c>
      <c r="G169" s="136" t="s">
        <v>624</v>
      </c>
      <c r="H169" s="137">
        <v>9</v>
      </c>
      <c r="I169" s="138"/>
      <c r="J169" s="139">
        <f>ROUND(I169*H169,2)</f>
        <v>0</v>
      </c>
      <c r="K169" s="135" t="s">
        <v>5488</v>
      </c>
      <c r="L169" s="34"/>
      <c r="M169" s="140" t="s">
        <v>19</v>
      </c>
      <c r="N169" s="141" t="s">
        <v>40</v>
      </c>
      <c r="P169" s="142">
        <f>O169*H169</f>
        <v>0</v>
      </c>
      <c r="Q169" s="142">
        <v>0</v>
      </c>
      <c r="R169" s="142">
        <f>Q169*H169</f>
        <v>0</v>
      </c>
      <c r="S169" s="142">
        <v>0</v>
      </c>
      <c r="T169" s="143">
        <f>S169*H169</f>
        <v>0</v>
      </c>
      <c r="AR169" s="144" t="s">
        <v>316</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316</v>
      </c>
      <c r="BM169" s="144" t="s">
        <v>6408</v>
      </c>
    </row>
    <row r="170" spans="2:65" s="1" customFormat="1" ht="19.5">
      <c r="B170" s="34"/>
      <c r="D170" s="150" t="s">
        <v>224</v>
      </c>
      <c r="F170" s="151" t="s">
        <v>6304</v>
      </c>
      <c r="I170" s="148"/>
      <c r="L170" s="34"/>
      <c r="M170" s="149"/>
      <c r="T170" s="55"/>
      <c r="AT170" s="19" t="s">
        <v>224</v>
      </c>
      <c r="AU170" s="19" t="s">
        <v>79</v>
      </c>
    </row>
    <row r="171" spans="2:65" s="12" customFormat="1">
      <c r="B171" s="152"/>
      <c r="D171" s="150" t="s">
        <v>226</v>
      </c>
      <c r="E171" s="153" t="s">
        <v>19</v>
      </c>
      <c r="F171" s="154" t="s">
        <v>6409</v>
      </c>
      <c r="H171" s="155">
        <v>9</v>
      </c>
      <c r="I171" s="156"/>
      <c r="L171" s="152"/>
      <c r="M171" s="157"/>
      <c r="T171" s="158"/>
      <c r="AT171" s="153" t="s">
        <v>226</v>
      </c>
      <c r="AU171" s="153" t="s">
        <v>79</v>
      </c>
      <c r="AV171" s="12" t="s">
        <v>79</v>
      </c>
      <c r="AW171" s="12" t="s">
        <v>31</v>
      </c>
      <c r="AX171" s="12" t="s">
        <v>77</v>
      </c>
      <c r="AY171" s="153" t="s">
        <v>212</v>
      </c>
    </row>
    <row r="172" spans="2:65" s="1" customFormat="1" ht="16.5" customHeight="1">
      <c r="B172" s="34"/>
      <c r="C172" s="133" t="s">
        <v>616</v>
      </c>
      <c r="D172" s="133" t="s">
        <v>215</v>
      </c>
      <c r="E172" s="134" t="s">
        <v>6410</v>
      </c>
      <c r="F172" s="135" t="s">
        <v>6411</v>
      </c>
      <c r="G172" s="136" t="s">
        <v>624</v>
      </c>
      <c r="H172" s="137">
        <v>5</v>
      </c>
      <c r="I172" s="138"/>
      <c r="J172" s="139">
        <f>ROUND(I172*H172,2)</f>
        <v>0</v>
      </c>
      <c r="K172" s="135" t="s">
        <v>5488</v>
      </c>
      <c r="L172" s="34"/>
      <c r="M172" s="140" t="s">
        <v>19</v>
      </c>
      <c r="N172" s="141" t="s">
        <v>40</v>
      </c>
      <c r="P172" s="142">
        <f>O172*H172</f>
        <v>0</v>
      </c>
      <c r="Q172" s="142">
        <v>0</v>
      </c>
      <c r="R172" s="142">
        <f>Q172*H172</f>
        <v>0</v>
      </c>
      <c r="S172" s="142">
        <v>0</v>
      </c>
      <c r="T172" s="143">
        <f>S172*H172</f>
        <v>0</v>
      </c>
      <c r="AR172" s="144" t="s">
        <v>316</v>
      </c>
      <c r="AT172" s="144" t="s">
        <v>215</v>
      </c>
      <c r="AU172" s="144" t="s">
        <v>79</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6412</v>
      </c>
    </row>
    <row r="173" spans="2:65" s="1" customFormat="1" ht="19.5">
      <c r="B173" s="34"/>
      <c r="D173" s="150" t="s">
        <v>224</v>
      </c>
      <c r="F173" s="151" t="s">
        <v>6304</v>
      </c>
      <c r="I173" s="148"/>
      <c r="L173" s="34"/>
      <c r="M173" s="149"/>
      <c r="T173" s="55"/>
      <c r="AT173" s="19" t="s">
        <v>224</v>
      </c>
      <c r="AU173" s="19" t="s">
        <v>79</v>
      </c>
    </row>
    <row r="174" spans="2:65" s="12" customFormat="1">
      <c r="B174" s="152"/>
      <c r="D174" s="150" t="s">
        <v>226</v>
      </c>
      <c r="E174" s="153" t="s">
        <v>19</v>
      </c>
      <c r="F174" s="154" t="s">
        <v>6413</v>
      </c>
      <c r="H174" s="155">
        <v>5</v>
      </c>
      <c r="I174" s="156"/>
      <c r="L174" s="152"/>
      <c r="M174" s="157"/>
      <c r="T174" s="158"/>
      <c r="AT174" s="153" t="s">
        <v>226</v>
      </c>
      <c r="AU174" s="153" t="s">
        <v>79</v>
      </c>
      <c r="AV174" s="12" t="s">
        <v>79</v>
      </c>
      <c r="AW174" s="12" t="s">
        <v>31</v>
      </c>
      <c r="AX174" s="12" t="s">
        <v>77</v>
      </c>
      <c r="AY174" s="153" t="s">
        <v>212</v>
      </c>
    </row>
    <row r="175" spans="2:65" s="1" customFormat="1" ht="16.5" customHeight="1">
      <c r="B175" s="34"/>
      <c r="C175" s="133" t="s">
        <v>621</v>
      </c>
      <c r="D175" s="133" t="s">
        <v>215</v>
      </c>
      <c r="E175" s="134" t="s">
        <v>6414</v>
      </c>
      <c r="F175" s="135" t="s">
        <v>6415</v>
      </c>
      <c r="G175" s="136" t="s">
        <v>624</v>
      </c>
      <c r="H175" s="137">
        <v>5</v>
      </c>
      <c r="I175" s="138"/>
      <c r="J175" s="139">
        <f>ROUND(I175*H175,2)</f>
        <v>0</v>
      </c>
      <c r="K175" s="135" t="s">
        <v>5488</v>
      </c>
      <c r="L175" s="34"/>
      <c r="M175" s="140" t="s">
        <v>19</v>
      </c>
      <c r="N175" s="141" t="s">
        <v>40</v>
      </c>
      <c r="P175" s="142">
        <f>O175*H175</f>
        <v>0</v>
      </c>
      <c r="Q175" s="142">
        <v>0</v>
      </c>
      <c r="R175" s="142">
        <f>Q175*H175</f>
        <v>0</v>
      </c>
      <c r="S175" s="142">
        <v>0</v>
      </c>
      <c r="T175" s="143">
        <f>S175*H175</f>
        <v>0</v>
      </c>
      <c r="AR175" s="144" t="s">
        <v>316</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316</v>
      </c>
      <c r="BM175" s="144" t="s">
        <v>6416</v>
      </c>
    </row>
    <row r="176" spans="2:65" s="1" customFormat="1" ht="19.5">
      <c r="B176" s="34"/>
      <c r="D176" s="150" t="s">
        <v>224</v>
      </c>
      <c r="F176" s="151" t="s">
        <v>6304</v>
      </c>
      <c r="I176" s="148"/>
      <c r="L176" s="34"/>
      <c r="M176" s="149"/>
      <c r="T176" s="55"/>
      <c r="AT176" s="19" t="s">
        <v>224</v>
      </c>
      <c r="AU176" s="19" t="s">
        <v>79</v>
      </c>
    </row>
    <row r="177" spans="2:65" s="12" customFormat="1">
      <c r="B177" s="152"/>
      <c r="D177" s="150" t="s">
        <v>226</v>
      </c>
      <c r="E177" s="153" t="s">
        <v>19</v>
      </c>
      <c r="F177" s="154" t="s">
        <v>6413</v>
      </c>
      <c r="H177" s="155">
        <v>5</v>
      </c>
      <c r="I177" s="156"/>
      <c r="L177" s="152"/>
      <c r="M177" s="157"/>
      <c r="T177" s="158"/>
      <c r="AT177" s="153" t="s">
        <v>226</v>
      </c>
      <c r="AU177" s="153" t="s">
        <v>79</v>
      </c>
      <c r="AV177" s="12" t="s">
        <v>79</v>
      </c>
      <c r="AW177" s="12" t="s">
        <v>31</v>
      </c>
      <c r="AX177" s="12" t="s">
        <v>77</v>
      </c>
      <c r="AY177" s="153" t="s">
        <v>212</v>
      </c>
    </row>
    <row r="178" spans="2:65" s="1" customFormat="1" ht="16.5" customHeight="1">
      <c r="B178" s="34"/>
      <c r="C178" s="133" t="s">
        <v>631</v>
      </c>
      <c r="D178" s="133" t="s">
        <v>215</v>
      </c>
      <c r="E178" s="134" t="s">
        <v>6417</v>
      </c>
      <c r="F178" s="135" t="s">
        <v>6418</v>
      </c>
      <c r="G178" s="136" t="s">
        <v>624</v>
      </c>
      <c r="H178" s="137">
        <v>36</v>
      </c>
      <c r="I178" s="138"/>
      <c r="J178" s="139">
        <f>ROUND(I178*H178,2)</f>
        <v>0</v>
      </c>
      <c r="K178" s="135" t="s">
        <v>5488</v>
      </c>
      <c r="L178" s="34"/>
      <c r="M178" s="140" t="s">
        <v>19</v>
      </c>
      <c r="N178" s="141" t="s">
        <v>40</v>
      </c>
      <c r="P178" s="142">
        <f>O178*H178</f>
        <v>0</v>
      </c>
      <c r="Q178" s="142">
        <v>0</v>
      </c>
      <c r="R178" s="142">
        <f>Q178*H178</f>
        <v>0</v>
      </c>
      <c r="S178" s="142">
        <v>0</v>
      </c>
      <c r="T178" s="143">
        <f>S178*H178</f>
        <v>0</v>
      </c>
      <c r="AR178" s="144" t="s">
        <v>316</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6419</v>
      </c>
    </row>
    <row r="179" spans="2:65" s="1" customFormat="1" ht="19.5">
      <c r="B179" s="34"/>
      <c r="D179" s="150" t="s">
        <v>224</v>
      </c>
      <c r="F179" s="151" t="s">
        <v>6304</v>
      </c>
      <c r="I179" s="148"/>
      <c r="L179" s="34"/>
      <c r="M179" s="149"/>
      <c r="T179" s="55"/>
      <c r="AT179" s="19" t="s">
        <v>224</v>
      </c>
      <c r="AU179" s="19" t="s">
        <v>79</v>
      </c>
    </row>
    <row r="180" spans="2:65" s="12" customFormat="1">
      <c r="B180" s="152"/>
      <c r="D180" s="150" t="s">
        <v>226</v>
      </c>
      <c r="E180" s="153" t="s">
        <v>19</v>
      </c>
      <c r="F180" s="154" t="s">
        <v>6420</v>
      </c>
      <c r="H180" s="155">
        <v>36</v>
      </c>
      <c r="I180" s="156"/>
      <c r="L180" s="152"/>
      <c r="M180" s="157"/>
      <c r="T180" s="158"/>
      <c r="AT180" s="153" t="s">
        <v>226</v>
      </c>
      <c r="AU180" s="153" t="s">
        <v>79</v>
      </c>
      <c r="AV180" s="12" t="s">
        <v>79</v>
      </c>
      <c r="AW180" s="12" t="s">
        <v>31</v>
      </c>
      <c r="AX180" s="12" t="s">
        <v>77</v>
      </c>
      <c r="AY180" s="153" t="s">
        <v>212</v>
      </c>
    </row>
    <row r="181" spans="2:65" s="1" customFormat="1" ht="16.5" customHeight="1">
      <c r="B181" s="34"/>
      <c r="C181" s="133" t="s">
        <v>643</v>
      </c>
      <c r="D181" s="133" t="s">
        <v>215</v>
      </c>
      <c r="E181" s="134" t="s">
        <v>6421</v>
      </c>
      <c r="F181" s="135" t="s">
        <v>6422</v>
      </c>
      <c r="G181" s="136" t="s">
        <v>624</v>
      </c>
      <c r="H181" s="137">
        <v>30</v>
      </c>
      <c r="I181" s="138"/>
      <c r="J181" s="139">
        <f>ROUND(I181*H181,2)</f>
        <v>0</v>
      </c>
      <c r="K181" s="135" t="s">
        <v>5488</v>
      </c>
      <c r="L181" s="34"/>
      <c r="M181" s="140" t="s">
        <v>19</v>
      </c>
      <c r="N181" s="141" t="s">
        <v>40</v>
      </c>
      <c r="P181" s="142">
        <f>O181*H181</f>
        <v>0</v>
      </c>
      <c r="Q181" s="142">
        <v>0</v>
      </c>
      <c r="R181" s="142">
        <f>Q181*H181</f>
        <v>0</v>
      </c>
      <c r="S181" s="142">
        <v>0</v>
      </c>
      <c r="T181" s="143">
        <f>S181*H181</f>
        <v>0</v>
      </c>
      <c r="AR181" s="144" t="s">
        <v>316</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6423</v>
      </c>
    </row>
    <row r="182" spans="2:65" s="1" customFormat="1" ht="19.5">
      <c r="B182" s="34"/>
      <c r="D182" s="150" t="s">
        <v>224</v>
      </c>
      <c r="F182" s="151" t="s">
        <v>6304</v>
      </c>
      <c r="I182" s="148"/>
      <c r="L182" s="34"/>
      <c r="M182" s="149"/>
      <c r="T182" s="55"/>
      <c r="AT182" s="19" t="s">
        <v>224</v>
      </c>
      <c r="AU182" s="19" t="s">
        <v>79</v>
      </c>
    </row>
    <row r="183" spans="2:65" s="12" customFormat="1">
      <c r="B183" s="152"/>
      <c r="D183" s="150" t="s">
        <v>226</v>
      </c>
      <c r="E183" s="153" t="s">
        <v>19</v>
      </c>
      <c r="F183" s="154" t="s">
        <v>6424</v>
      </c>
      <c r="H183" s="155">
        <v>30</v>
      </c>
      <c r="I183" s="156"/>
      <c r="L183" s="152"/>
      <c r="M183" s="157"/>
      <c r="T183" s="158"/>
      <c r="AT183" s="153" t="s">
        <v>226</v>
      </c>
      <c r="AU183" s="153" t="s">
        <v>79</v>
      </c>
      <c r="AV183" s="12" t="s">
        <v>79</v>
      </c>
      <c r="AW183" s="12" t="s">
        <v>31</v>
      </c>
      <c r="AX183" s="12" t="s">
        <v>77</v>
      </c>
      <c r="AY183" s="153" t="s">
        <v>212</v>
      </c>
    </row>
    <row r="184" spans="2:65" s="1" customFormat="1" ht="16.5" customHeight="1">
      <c r="B184" s="34"/>
      <c r="C184" s="133" t="s">
        <v>651</v>
      </c>
      <c r="D184" s="133" t="s">
        <v>215</v>
      </c>
      <c r="E184" s="134" t="s">
        <v>6425</v>
      </c>
      <c r="F184" s="135" t="s">
        <v>6426</v>
      </c>
      <c r="G184" s="136" t="s">
        <v>624</v>
      </c>
      <c r="H184" s="137">
        <v>8</v>
      </c>
      <c r="I184" s="138"/>
      <c r="J184" s="139">
        <f>ROUND(I184*H184,2)</f>
        <v>0</v>
      </c>
      <c r="K184" s="135" t="s">
        <v>5488</v>
      </c>
      <c r="L184" s="34"/>
      <c r="M184" s="140" t="s">
        <v>19</v>
      </c>
      <c r="N184" s="141" t="s">
        <v>40</v>
      </c>
      <c r="P184" s="142">
        <f>O184*H184</f>
        <v>0</v>
      </c>
      <c r="Q184" s="142">
        <v>0</v>
      </c>
      <c r="R184" s="142">
        <f>Q184*H184</f>
        <v>0</v>
      </c>
      <c r="S184" s="142">
        <v>0</v>
      </c>
      <c r="T184" s="143">
        <f>S184*H184</f>
        <v>0</v>
      </c>
      <c r="AR184" s="144" t="s">
        <v>316</v>
      </c>
      <c r="AT184" s="144" t="s">
        <v>215</v>
      </c>
      <c r="AU184" s="144" t="s">
        <v>79</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316</v>
      </c>
      <c r="BM184" s="144" t="s">
        <v>6427</v>
      </c>
    </row>
    <row r="185" spans="2:65" s="1" customFormat="1" ht="19.5">
      <c r="B185" s="34"/>
      <c r="D185" s="150" t="s">
        <v>224</v>
      </c>
      <c r="F185" s="151" t="s">
        <v>6304</v>
      </c>
      <c r="I185" s="148"/>
      <c r="L185" s="34"/>
      <c r="M185" s="149"/>
      <c r="T185" s="55"/>
      <c r="AT185" s="19" t="s">
        <v>224</v>
      </c>
      <c r="AU185" s="19" t="s">
        <v>79</v>
      </c>
    </row>
    <row r="186" spans="2:65" s="12" customFormat="1">
      <c r="B186" s="152"/>
      <c r="D186" s="150" t="s">
        <v>226</v>
      </c>
      <c r="E186" s="153" t="s">
        <v>19</v>
      </c>
      <c r="F186" s="154" t="s">
        <v>6428</v>
      </c>
      <c r="H186" s="155">
        <v>8</v>
      </c>
      <c r="I186" s="156"/>
      <c r="L186" s="152"/>
      <c r="M186" s="157"/>
      <c r="T186" s="158"/>
      <c r="AT186" s="153" t="s">
        <v>226</v>
      </c>
      <c r="AU186" s="153" t="s">
        <v>79</v>
      </c>
      <c r="AV186" s="12" t="s">
        <v>79</v>
      </c>
      <c r="AW186" s="12" t="s">
        <v>31</v>
      </c>
      <c r="AX186" s="12" t="s">
        <v>77</v>
      </c>
      <c r="AY186" s="153" t="s">
        <v>212</v>
      </c>
    </row>
    <row r="187" spans="2:65" s="1" customFormat="1" ht="16.5" customHeight="1">
      <c r="B187" s="34"/>
      <c r="C187" s="133" t="s">
        <v>670</v>
      </c>
      <c r="D187" s="133" t="s">
        <v>215</v>
      </c>
      <c r="E187" s="134" t="s">
        <v>6429</v>
      </c>
      <c r="F187" s="135" t="s">
        <v>6430</v>
      </c>
      <c r="G187" s="136" t="s">
        <v>624</v>
      </c>
      <c r="H187" s="137">
        <v>4</v>
      </c>
      <c r="I187" s="138"/>
      <c r="J187" s="139">
        <f>ROUND(I187*H187,2)</f>
        <v>0</v>
      </c>
      <c r="K187" s="135" t="s">
        <v>5488</v>
      </c>
      <c r="L187" s="34"/>
      <c r="M187" s="140" t="s">
        <v>19</v>
      </c>
      <c r="N187" s="141" t="s">
        <v>40</v>
      </c>
      <c r="P187" s="142">
        <f>O187*H187</f>
        <v>0</v>
      </c>
      <c r="Q187" s="142">
        <v>0</v>
      </c>
      <c r="R187" s="142">
        <f>Q187*H187</f>
        <v>0</v>
      </c>
      <c r="S187" s="142">
        <v>0</v>
      </c>
      <c r="T187" s="143">
        <f>S187*H187</f>
        <v>0</v>
      </c>
      <c r="AR187" s="144" t="s">
        <v>316</v>
      </c>
      <c r="AT187" s="144" t="s">
        <v>215</v>
      </c>
      <c r="AU187" s="144" t="s">
        <v>79</v>
      </c>
      <c r="AY187" s="19" t="s">
        <v>212</v>
      </c>
      <c r="BE187" s="145">
        <f>IF(N187="základní",J187,0)</f>
        <v>0</v>
      </c>
      <c r="BF187" s="145">
        <f>IF(N187="snížená",J187,0)</f>
        <v>0</v>
      </c>
      <c r="BG187" s="145">
        <f>IF(N187="zákl. přenesená",J187,0)</f>
        <v>0</v>
      </c>
      <c r="BH187" s="145">
        <f>IF(N187="sníž. přenesená",J187,0)</f>
        <v>0</v>
      </c>
      <c r="BI187" s="145">
        <f>IF(N187="nulová",J187,0)</f>
        <v>0</v>
      </c>
      <c r="BJ187" s="19" t="s">
        <v>77</v>
      </c>
      <c r="BK187" s="145">
        <f>ROUND(I187*H187,2)</f>
        <v>0</v>
      </c>
      <c r="BL187" s="19" t="s">
        <v>316</v>
      </c>
      <c r="BM187" s="144" t="s">
        <v>6431</v>
      </c>
    </row>
    <row r="188" spans="2:65" s="1" customFormat="1" ht="19.5">
      <c r="B188" s="34"/>
      <c r="D188" s="150" t="s">
        <v>224</v>
      </c>
      <c r="F188" s="151" t="s">
        <v>6304</v>
      </c>
      <c r="I188" s="148"/>
      <c r="L188" s="34"/>
      <c r="M188" s="149"/>
      <c r="T188" s="55"/>
      <c r="AT188" s="19" t="s">
        <v>224</v>
      </c>
      <c r="AU188" s="19" t="s">
        <v>79</v>
      </c>
    </row>
    <row r="189" spans="2:65" s="12" customFormat="1">
      <c r="B189" s="152"/>
      <c r="D189" s="150" t="s">
        <v>226</v>
      </c>
      <c r="E189" s="153" t="s">
        <v>19</v>
      </c>
      <c r="F189" s="154" t="s">
        <v>6432</v>
      </c>
      <c r="H189" s="155">
        <v>4</v>
      </c>
      <c r="I189" s="156"/>
      <c r="L189" s="152"/>
      <c r="M189" s="157"/>
      <c r="T189" s="158"/>
      <c r="AT189" s="153" t="s">
        <v>226</v>
      </c>
      <c r="AU189" s="153" t="s">
        <v>79</v>
      </c>
      <c r="AV189" s="12" t="s">
        <v>79</v>
      </c>
      <c r="AW189" s="12" t="s">
        <v>31</v>
      </c>
      <c r="AX189" s="12" t="s">
        <v>77</v>
      </c>
      <c r="AY189" s="153" t="s">
        <v>212</v>
      </c>
    </row>
    <row r="190" spans="2:65" s="1" customFormat="1" ht="24.2" customHeight="1">
      <c r="B190" s="34"/>
      <c r="C190" s="133" t="s">
        <v>693</v>
      </c>
      <c r="D190" s="133" t="s">
        <v>215</v>
      </c>
      <c r="E190" s="134" t="s">
        <v>5063</v>
      </c>
      <c r="F190" s="135" t="s">
        <v>5064</v>
      </c>
      <c r="G190" s="136" t="s">
        <v>4232</v>
      </c>
      <c r="H190" s="196"/>
      <c r="I190" s="138"/>
      <c r="J190" s="139">
        <f>ROUND(I190*H190,2)</f>
        <v>0</v>
      </c>
      <c r="K190" s="135" t="s">
        <v>219</v>
      </c>
      <c r="L190" s="34"/>
      <c r="M190" s="140" t="s">
        <v>19</v>
      </c>
      <c r="N190" s="141" t="s">
        <v>40</v>
      </c>
      <c r="P190" s="142">
        <f>O190*H190</f>
        <v>0</v>
      </c>
      <c r="Q190" s="142">
        <v>0</v>
      </c>
      <c r="R190" s="142">
        <f>Q190*H190</f>
        <v>0</v>
      </c>
      <c r="S190" s="142">
        <v>0</v>
      </c>
      <c r="T190" s="143">
        <f>S190*H190</f>
        <v>0</v>
      </c>
      <c r="AR190" s="144" t="s">
        <v>316</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316</v>
      </c>
      <c r="BM190" s="144" t="s">
        <v>6433</v>
      </c>
    </row>
    <row r="191" spans="2:65" s="1" customFormat="1">
      <c r="B191" s="34"/>
      <c r="D191" s="146" t="s">
        <v>222</v>
      </c>
      <c r="F191" s="147" t="s">
        <v>5066</v>
      </c>
      <c r="I191" s="148"/>
      <c r="L191" s="34"/>
      <c r="M191" s="149"/>
      <c r="T191" s="55"/>
      <c r="AT191" s="19" t="s">
        <v>222</v>
      </c>
      <c r="AU191" s="19" t="s">
        <v>79</v>
      </c>
    </row>
    <row r="192" spans="2:65" s="1" customFormat="1" ht="16.5" customHeight="1">
      <c r="B192" s="34"/>
      <c r="C192" s="133" t="s">
        <v>699</v>
      </c>
      <c r="D192" s="133" t="s">
        <v>215</v>
      </c>
      <c r="E192" s="134" t="s">
        <v>5433</v>
      </c>
      <c r="F192" s="135" t="s">
        <v>5434</v>
      </c>
      <c r="G192" s="136" t="s">
        <v>408</v>
      </c>
      <c r="H192" s="137">
        <v>16</v>
      </c>
      <c r="I192" s="138"/>
      <c r="J192" s="139">
        <f>ROUND(I192*H192,2)</f>
        <v>0</v>
      </c>
      <c r="K192" s="135" t="s">
        <v>219</v>
      </c>
      <c r="L192" s="34"/>
      <c r="M192" s="140" t="s">
        <v>19</v>
      </c>
      <c r="N192" s="141" t="s">
        <v>40</v>
      </c>
      <c r="P192" s="142">
        <f>O192*H192</f>
        <v>0</v>
      </c>
      <c r="Q192" s="142">
        <v>0</v>
      </c>
      <c r="R192" s="142">
        <f>Q192*H192</f>
        <v>0</v>
      </c>
      <c r="S192" s="142">
        <v>0</v>
      </c>
      <c r="T192" s="143">
        <f>S192*H192</f>
        <v>0</v>
      </c>
      <c r="AR192" s="144" t="s">
        <v>316</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6434</v>
      </c>
    </row>
    <row r="193" spans="2:65" s="1" customFormat="1">
      <c r="B193" s="34"/>
      <c r="D193" s="146" t="s">
        <v>222</v>
      </c>
      <c r="F193" s="147" t="s">
        <v>5436</v>
      </c>
      <c r="I193" s="148"/>
      <c r="L193" s="34"/>
      <c r="M193" s="149"/>
      <c r="T193" s="55"/>
      <c r="AT193" s="19" t="s">
        <v>222</v>
      </c>
      <c r="AU193" s="19" t="s">
        <v>79</v>
      </c>
    </row>
    <row r="194" spans="2:65" s="1" customFormat="1" ht="29.25">
      <c r="B194" s="34"/>
      <c r="D194" s="150" t="s">
        <v>224</v>
      </c>
      <c r="F194" s="151" t="s">
        <v>6435</v>
      </c>
      <c r="I194" s="148"/>
      <c r="L194" s="34"/>
      <c r="M194" s="149"/>
      <c r="T194" s="55"/>
      <c r="AT194" s="19" t="s">
        <v>224</v>
      </c>
      <c r="AU194" s="19" t="s">
        <v>79</v>
      </c>
    </row>
    <row r="195" spans="2:65" s="11" customFormat="1" ht="22.9" customHeight="1">
      <c r="B195" s="121"/>
      <c r="D195" s="122" t="s">
        <v>68</v>
      </c>
      <c r="E195" s="131" t="s">
        <v>6436</v>
      </c>
      <c r="F195" s="131" t="s">
        <v>6437</v>
      </c>
      <c r="I195" s="124"/>
      <c r="J195" s="132">
        <f>BK195</f>
        <v>0</v>
      </c>
      <c r="L195" s="121"/>
      <c r="M195" s="126"/>
      <c r="P195" s="127">
        <f>SUM(P196:P233)</f>
        <v>0</v>
      </c>
      <c r="R195" s="127">
        <f>SUM(R196:R233)</f>
        <v>0</v>
      </c>
      <c r="T195" s="128">
        <f>SUM(T196:T233)</f>
        <v>0</v>
      </c>
      <c r="AR195" s="122" t="s">
        <v>79</v>
      </c>
      <c r="AT195" s="129" t="s">
        <v>68</v>
      </c>
      <c r="AU195" s="129" t="s">
        <v>77</v>
      </c>
      <c r="AY195" s="122" t="s">
        <v>212</v>
      </c>
      <c r="BK195" s="130">
        <f>SUM(BK196:BK233)</f>
        <v>0</v>
      </c>
    </row>
    <row r="196" spans="2:65" s="1" customFormat="1" ht="16.5" customHeight="1">
      <c r="B196" s="34"/>
      <c r="C196" s="133" t="s">
        <v>704</v>
      </c>
      <c r="D196" s="133" t="s">
        <v>215</v>
      </c>
      <c r="E196" s="134" t="s">
        <v>6438</v>
      </c>
      <c r="F196" s="135" t="s">
        <v>6439</v>
      </c>
      <c r="G196" s="136" t="s">
        <v>495</v>
      </c>
      <c r="H196" s="137">
        <v>40.365000000000002</v>
      </c>
      <c r="I196" s="138"/>
      <c r="J196" s="139">
        <f>ROUND(I196*H196,2)</f>
        <v>0</v>
      </c>
      <c r="K196" s="135" t="s">
        <v>5488</v>
      </c>
      <c r="L196" s="34"/>
      <c r="M196" s="140" t="s">
        <v>19</v>
      </c>
      <c r="N196" s="141" t="s">
        <v>40</v>
      </c>
      <c r="P196" s="142">
        <f>O196*H196</f>
        <v>0</v>
      </c>
      <c r="Q196" s="142">
        <v>0</v>
      </c>
      <c r="R196" s="142">
        <f>Q196*H196</f>
        <v>0</v>
      </c>
      <c r="S196" s="142">
        <v>0</v>
      </c>
      <c r="T196" s="143">
        <f>S196*H196</f>
        <v>0</v>
      </c>
      <c r="AR196" s="144" t="s">
        <v>316</v>
      </c>
      <c r="AT196" s="144" t="s">
        <v>215</v>
      </c>
      <c r="AU196" s="144" t="s">
        <v>79</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316</v>
      </c>
      <c r="BM196" s="144" t="s">
        <v>6440</v>
      </c>
    </row>
    <row r="197" spans="2:65" s="1" customFormat="1" ht="39">
      <c r="B197" s="34"/>
      <c r="D197" s="150" t="s">
        <v>224</v>
      </c>
      <c r="F197" s="151" t="s">
        <v>6441</v>
      </c>
      <c r="I197" s="148"/>
      <c r="L197" s="34"/>
      <c r="M197" s="149"/>
      <c r="T197" s="55"/>
      <c r="AT197" s="19" t="s">
        <v>224</v>
      </c>
      <c r="AU197" s="19" t="s">
        <v>79</v>
      </c>
    </row>
    <row r="198" spans="2:65" s="12" customFormat="1">
      <c r="B198" s="152"/>
      <c r="D198" s="150" t="s">
        <v>226</v>
      </c>
      <c r="E198" s="153" t="s">
        <v>19</v>
      </c>
      <c r="F198" s="154" t="s">
        <v>6442</v>
      </c>
      <c r="H198" s="155">
        <v>20.93</v>
      </c>
      <c r="I198" s="156"/>
      <c r="L198" s="152"/>
      <c r="M198" s="157"/>
      <c r="T198" s="158"/>
      <c r="AT198" s="153" t="s">
        <v>226</v>
      </c>
      <c r="AU198" s="153" t="s">
        <v>79</v>
      </c>
      <c r="AV198" s="12" t="s">
        <v>79</v>
      </c>
      <c r="AW198" s="12" t="s">
        <v>31</v>
      </c>
      <c r="AX198" s="12" t="s">
        <v>69</v>
      </c>
      <c r="AY198" s="153" t="s">
        <v>212</v>
      </c>
    </row>
    <row r="199" spans="2:65" s="12" customFormat="1">
      <c r="B199" s="152"/>
      <c r="D199" s="150" t="s">
        <v>226</v>
      </c>
      <c r="E199" s="153" t="s">
        <v>19</v>
      </c>
      <c r="F199" s="154" t="s">
        <v>6443</v>
      </c>
      <c r="H199" s="155">
        <v>19.434999999999999</v>
      </c>
      <c r="I199" s="156"/>
      <c r="L199" s="152"/>
      <c r="M199" s="157"/>
      <c r="T199" s="158"/>
      <c r="AT199" s="153" t="s">
        <v>226</v>
      </c>
      <c r="AU199" s="153" t="s">
        <v>79</v>
      </c>
      <c r="AV199" s="12" t="s">
        <v>79</v>
      </c>
      <c r="AW199" s="12" t="s">
        <v>31</v>
      </c>
      <c r="AX199" s="12" t="s">
        <v>69</v>
      </c>
      <c r="AY199" s="153" t="s">
        <v>212</v>
      </c>
    </row>
    <row r="200" spans="2:65" s="13" customFormat="1">
      <c r="B200" s="159"/>
      <c r="D200" s="150" t="s">
        <v>226</v>
      </c>
      <c r="E200" s="160" t="s">
        <v>19</v>
      </c>
      <c r="F200" s="161" t="s">
        <v>228</v>
      </c>
      <c r="H200" s="162">
        <v>40.364999999999995</v>
      </c>
      <c r="I200" s="163"/>
      <c r="L200" s="159"/>
      <c r="M200" s="164"/>
      <c r="T200" s="165"/>
      <c r="AT200" s="160" t="s">
        <v>226</v>
      </c>
      <c r="AU200" s="160" t="s">
        <v>79</v>
      </c>
      <c r="AV200" s="13" t="s">
        <v>229</v>
      </c>
      <c r="AW200" s="13" t="s">
        <v>31</v>
      </c>
      <c r="AX200" s="13" t="s">
        <v>77</v>
      </c>
      <c r="AY200" s="160" t="s">
        <v>212</v>
      </c>
    </row>
    <row r="201" spans="2:65" s="1" customFormat="1" ht="16.5" customHeight="1">
      <c r="B201" s="34"/>
      <c r="C201" s="133" t="s">
        <v>725</v>
      </c>
      <c r="D201" s="133" t="s">
        <v>215</v>
      </c>
      <c r="E201" s="134" t="s">
        <v>6444</v>
      </c>
      <c r="F201" s="135" t="s">
        <v>6445</v>
      </c>
      <c r="G201" s="136" t="s">
        <v>624</v>
      </c>
      <c r="H201" s="137">
        <v>20</v>
      </c>
      <c r="I201" s="138"/>
      <c r="J201" s="139">
        <f>ROUND(I201*H201,2)</f>
        <v>0</v>
      </c>
      <c r="K201" s="135" t="s">
        <v>5488</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6446</v>
      </c>
    </row>
    <row r="202" spans="2:65" s="1" customFormat="1" ht="19.5">
      <c r="B202" s="34"/>
      <c r="D202" s="150" t="s">
        <v>224</v>
      </c>
      <c r="F202" s="151" t="s">
        <v>6447</v>
      </c>
      <c r="I202" s="148"/>
      <c r="L202" s="34"/>
      <c r="M202" s="149"/>
      <c r="T202" s="55"/>
      <c r="AT202" s="19" t="s">
        <v>224</v>
      </c>
      <c r="AU202" s="19" t="s">
        <v>79</v>
      </c>
    </row>
    <row r="203" spans="2:65" s="12" customFormat="1">
      <c r="B203" s="152"/>
      <c r="D203" s="150" t="s">
        <v>226</v>
      </c>
      <c r="E203" s="153" t="s">
        <v>19</v>
      </c>
      <c r="F203" s="154" t="s">
        <v>6448</v>
      </c>
      <c r="H203" s="155">
        <v>20</v>
      </c>
      <c r="I203" s="156"/>
      <c r="L203" s="152"/>
      <c r="M203" s="157"/>
      <c r="T203" s="158"/>
      <c r="AT203" s="153" t="s">
        <v>226</v>
      </c>
      <c r="AU203" s="153" t="s">
        <v>79</v>
      </c>
      <c r="AV203" s="12" t="s">
        <v>79</v>
      </c>
      <c r="AW203" s="12" t="s">
        <v>31</v>
      </c>
      <c r="AX203" s="12" t="s">
        <v>69</v>
      </c>
      <c r="AY203" s="153" t="s">
        <v>212</v>
      </c>
    </row>
    <row r="204" spans="2:65" s="13" customFormat="1">
      <c r="B204" s="159"/>
      <c r="D204" s="150" t="s">
        <v>226</v>
      </c>
      <c r="E204" s="160" t="s">
        <v>19</v>
      </c>
      <c r="F204" s="161" t="s">
        <v>228</v>
      </c>
      <c r="H204" s="162">
        <v>20</v>
      </c>
      <c r="I204" s="163"/>
      <c r="L204" s="159"/>
      <c r="M204" s="164"/>
      <c r="T204" s="165"/>
      <c r="AT204" s="160" t="s">
        <v>226</v>
      </c>
      <c r="AU204" s="160" t="s">
        <v>79</v>
      </c>
      <c r="AV204" s="13" t="s">
        <v>229</v>
      </c>
      <c r="AW204" s="13" t="s">
        <v>31</v>
      </c>
      <c r="AX204" s="13" t="s">
        <v>77</v>
      </c>
      <c r="AY204" s="160" t="s">
        <v>212</v>
      </c>
    </row>
    <row r="205" spans="2:65" s="1" customFormat="1" ht="16.5" customHeight="1">
      <c r="B205" s="34"/>
      <c r="C205" s="133" t="s">
        <v>744</v>
      </c>
      <c r="D205" s="133" t="s">
        <v>215</v>
      </c>
      <c r="E205" s="134" t="s">
        <v>6449</v>
      </c>
      <c r="F205" s="135" t="s">
        <v>6450</v>
      </c>
      <c r="G205" s="136" t="s">
        <v>495</v>
      </c>
      <c r="H205" s="137">
        <v>780.92600000000004</v>
      </c>
      <c r="I205" s="138"/>
      <c r="J205" s="139">
        <f>ROUND(I205*H205,2)</f>
        <v>0</v>
      </c>
      <c r="K205" s="135" t="s">
        <v>5488</v>
      </c>
      <c r="L205" s="34"/>
      <c r="M205" s="140" t="s">
        <v>19</v>
      </c>
      <c r="N205" s="141" t="s">
        <v>40</v>
      </c>
      <c r="P205" s="142">
        <f>O205*H205</f>
        <v>0</v>
      </c>
      <c r="Q205" s="142">
        <v>0</v>
      </c>
      <c r="R205" s="142">
        <f>Q205*H205</f>
        <v>0</v>
      </c>
      <c r="S205" s="142">
        <v>0</v>
      </c>
      <c r="T205" s="143">
        <f>S205*H205</f>
        <v>0</v>
      </c>
      <c r="AR205" s="144" t="s">
        <v>316</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316</v>
      </c>
      <c r="BM205" s="144" t="s">
        <v>6451</v>
      </c>
    </row>
    <row r="206" spans="2:65" s="1" customFormat="1" ht="78">
      <c r="B206" s="34"/>
      <c r="D206" s="150" t="s">
        <v>224</v>
      </c>
      <c r="F206" s="151" t="s">
        <v>6452</v>
      </c>
      <c r="I206" s="148"/>
      <c r="L206" s="34"/>
      <c r="M206" s="149"/>
      <c r="T206" s="55"/>
      <c r="AT206" s="19" t="s">
        <v>224</v>
      </c>
      <c r="AU206" s="19" t="s">
        <v>79</v>
      </c>
    </row>
    <row r="207" spans="2:65" s="12" customFormat="1">
      <c r="B207" s="152"/>
      <c r="D207" s="150" t="s">
        <v>226</v>
      </c>
      <c r="E207" s="153" t="s">
        <v>19</v>
      </c>
      <c r="F207" s="154" t="s">
        <v>6453</v>
      </c>
      <c r="H207" s="155">
        <v>31.524999999999999</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6454</v>
      </c>
      <c r="H208" s="155">
        <v>6.5</v>
      </c>
      <c r="I208" s="156"/>
      <c r="L208" s="152"/>
      <c r="M208" s="157"/>
      <c r="T208" s="158"/>
      <c r="AT208" s="153" t="s">
        <v>226</v>
      </c>
      <c r="AU208" s="153" t="s">
        <v>79</v>
      </c>
      <c r="AV208" s="12" t="s">
        <v>79</v>
      </c>
      <c r="AW208" s="12" t="s">
        <v>31</v>
      </c>
      <c r="AX208" s="12" t="s">
        <v>69</v>
      </c>
      <c r="AY208" s="153" t="s">
        <v>212</v>
      </c>
    </row>
    <row r="209" spans="2:51" s="12" customFormat="1">
      <c r="B209" s="152"/>
      <c r="D209" s="150" t="s">
        <v>226</v>
      </c>
      <c r="E209" s="153" t="s">
        <v>19</v>
      </c>
      <c r="F209" s="154" t="s">
        <v>6455</v>
      </c>
      <c r="H209" s="155">
        <v>9.5549999999999997</v>
      </c>
      <c r="I209" s="156"/>
      <c r="L209" s="152"/>
      <c r="M209" s="157"/>
      <c r="T209" s="158"/>
      <c r="AT209" s="153" t="s">
        <v>226</v>
      </c>
      <c r="AU209" s="153" t="s">
        <v>79</v>
      </c>
      <c r="AV209" s="12" t="s">
        <v>79</v>
      </c>
      <c r="AW209" s="12" t="s">
        <v>31</v>
      </c>
      <c r="AX209" s="12" t="s">
        <v>69</v>
      </c>
      <c r="AY209" s="153" t="s">
        <v>212</v>
      </c>
    </row>
    <row r="210" spans="2:51" s="12" customFormat="1">
      <c r="B210" s="152"/>
      <c r="D210" s="150" t="s">
        <v>226</v>
      </c>
      <c r="E210" s="153" t="s">
        <v>19</v>
      </c>
      <c r="F210" s="154" t="s">
        <v>6456</v>
      </c>
      <c r="H210" s="155">
        <v>14.234999999999999</v>
      </c>
      <c r="I210" s="156"/>
      <c r="L210" s="152"/>
      <c r="M210" s="157"/>
      <c r="T210" s="158"/>
      <c r="AT210" s="153" t="s">
        <v>226</v>
      </c>
      <c r="AU210" s="153" t="s">
        <v>79</v>
      </c>
      <c r="AV210" s="12" t="s">
        <v>79</v>
      </c>
      <c r="AW210" s="12" t="s">
        <v>31</v>
      </c>
      <c r="AX210" s="12" t="s">
        <v>69</v>
      </c>
      <c r="AY210" s="153" t="s">
        <v>212</v>
      </c>
    </row>
    <row r="211" spans="2:51" s="12" customFormat="1">
      <c r="B211" s="152"/>
      <c r="D211" s="150" t="s">
        <v>226</v>
      </c>
      <c r="E211" s="153" t="s">
        <v>19</v>
      </c>
      <c r="F211" s="154" t="s">
        <v>6457</v>
      </c>
      <c r="H211" s="155">
        <v>23.594999999999999</v>
      </c>
      <c r="I211" s="156"/>
      <c r="L211" s="152"/>
      <c r="M211" s="157"/>
      <c r="T211" s="158"/>
      <c r="AT211" s="153" t="s">
        <v>226</v>
      </c>
      <c r="AU211" s="153" t="s">
        <v>79</v>
      </c>
      <c r="AV211" s="12" t="s">
        <v>79</v>
      </c>
      <c r="AW211" s="12" t="s">
        <v>31</v>
      </c>
      <c r="AX211" s="12" t="s">
        <v>69</v>
      </c>
      <c r="AY211" s="153" t="s">
        <v>212</v>
      </c>
    </row>
    <row r="212" spans="2:51" s="12" customFormat="1">
      <c r="B212" s="152"/>
      <c r="D212" s="150" t="s">
        <v>226</v>
      </c>
      <c r="E212" s="153" t="s">
        <v>19</v>
      </c>
      <c r="F212" s="154" t="s">
        <v>6458</v>
      </c>
      <c r="H212" s="155">
        <v>1.625</v>
      </c>
      <c r="I212" s="156"/>
      <c r="L212" s="152"/>
      <c r="M212" s="157"/>
      <c r="T212" s="158"/>
      <c r="AT212" s="153" t="s">
        <v>226</v>
      </c>
      <c r="AU212" s="153" t="s">
        <v>79</v>
      </c>
      <c r="AV212" s="12" t="s">
        <v>79</v>
      </c>
      <c r="AW212" s="12" t="s">
        <v>31</v>
      </c>
      <c r="AX212" s="12" t="s">
        <v>69</v>
      </c>
      <c r="AY212" s="153" t="s">
        <v>212</v>
      </c>
    </row>
    <row r="213" spans="2:51" s="12" customFormat="1">
      <c r="B213" s="152"/>
      <c r="D213" s="150" t="s">
        <v>226</v>
      </c>
      <c r="E213" s="153" t="s">
        <v>19</v>
      </c>
      <c r="F213" s="154" t="s">
        <v>6459</v>
      </c>
      <c r="H213" s="155">
        <v>6.3049999999999997</v>
      </c>
      <c r="I213" s="156"/>
      <c r="L213" s="152"/>
      <c r="M213" s="157"/>
      <c r="T213" s="158"/>
      <c r="AT213" s="153" t="s">
        <v>226</v>
      </c>
      <c r="AU213" s="153" t="s">
        <v>79</v>
      </c>
      <c r="AV213" s="12" t="s">
        <v>79</v>
      </c>
      <c r="AW213" s="12" t="s">
        <v>31</v>
      </c>
      <c r="AX213" s="12" t="s">
        <v>69</v>
      </c>
      <c r="AY213" s="153" t="s">
        <v>212</v>
      </c>
    </row>
    <row r="214" spans="2:51" s="12" customFormat="1">
      <c r="B214" s="152"/>
      <c r="D214" s="150" t="s">
        <v>226</v>
      </c>
      <c r="E214" s="153" t="s">
        <v>19</v>
      </c>
      <c r="F214" s="154" t="s">
        <v>6460</v>
      </c>
      <c r="H214" s="155">
        <v>112.7</v>
      </c>
      <c r="I214" s="156"/>
      <c r="L214" s="152"/>
      <c r="M214" s="157"/>
      <c r="T214" s="158"/>
      <c r="AT214" s="153" t="s">
        <v>226</v>
      </c>
      <c r="AU214" s="153" t="s">
        <v>79</v>
      </c>
      <c r="AV214" s="12" t="s">
        <v>79</v>
      </c>
      <c r="AW214" s="12" t="s">
        <v>31</v>
      </c>
      <c r="AX214" s="12" t="s">
        <v>69</v>
      </c>
      <c r="AY214" s="153" t="s">
        <v>212</v>
      </c>
    </row>
    <row r="215" spans="2:51" s="12" customFormat="1">
      <c r="B215" s="152"/>
      <c r="D215" s="150" t="s">
        <v>226</v>
      </c>
      <c r="E215" s="153" t="s">
        <v>19</v>
      </c>
      <c r="F215" s="154" t="s">
        <v>6461</v>
      </c>
      <c r="H215" s="155">
        <v>70.438000000000002</v>
      </c>
      <c r="I215" s="156"/>
      <c r="L215" s="152"/>
      <c r="M215" s="157"/>
      <c r="T215" s="158"/>
      <c r="AT215" s="153" t="s">
        <v>226</v>
      </c>
      <c r="AU215" s="153" t="s">
        <v>79</v>
      </c>
      <c r="AV215" s="12" t="s">
        <v>79</v>
      </c>
      <c r="AW215" s="12" t="s">
        <v>31</v>
      </c>
      <c r="AX215" s="12" t="s">
        <v>69</v>
      </c>
      <c r="AY215" s="153" t="s">
        <v>212</v>
      </c>
    </row>
    <row r="216" spans="2:51" s="12" customFormat="1">
      <c r="B216" s="152"/>
      <c r="D216" s="150" t="s">
        <v>226</v>
      </c>
      <c r="E216" s="153" t="s">
        <v>19</v>
      </c>
      <c r="F216" s="154" t="s">
        <v>6462</v>
      </c>
      <c r="H216" s="155">
        <v>8.0500000000000007</v>
      </c>
      <c r="I216" s="156"/>
      <c r="L216" s="152"/>
      <c r="M216" s="157"/>
      <c r="T216" s="158"/>
      <c r="AT216" s="153" t="s">
        <v>226</v>
      </c>
      <c r="AU216" s="153" t="s">
        <v>79</v>
      </c>
      <c r="AV216" s="12" t="s">
        <v>79</v>
      </c>
      <c r="AW216" s="12" t="s">
        <v>31</v>
      </c>
      <c r="AX216" s="12" t="s">
        <v>69</v>
      </c>
      <c r="AY216" s="153" t="s">
        <v>212</v>
      </c>
    </row>
    <row r="217" spans="2:51" s="12" customFormat="1">
      <c r="B217" s="152"/>
      <c r="D217" s="150" t="s">
        <v>226</v>
      </c>
      <c r="E217" s="153" t="s">
        <v>19</v>
      </c>
      <c r="F217" s="154" t="s">
        <v>6463</v>
      </c>
      <c r="H217" s="155">
        <v>40.25</v>
      </c>
      <c r="I217" s="156"/>
      <c r="L217" s="152"/>
      <c r="M217" s="157"/>
      <c r="T217" s="158"/>
      <c r="AT217" s="153" t="s">
        <v>226</v>
      </c>
      <c r="AU217" s="153" t="s">
        <v>79</v>
      </c>
      <c r="AV217" s="12" t="s">
        <v>79</v>
      </c>
      <c r="AW217" s="12" t="s">
        <v>31</v>
      </c>
      <c r="AX217" s="12" t="s">
        <v>69</v>
      </c>
      <c r="AY217" s="153" t="s">
        <v>212</v>
      </c>
    </row>
    <row r="218" spans="2:51" s="12" customFormat="1">
      <c r="B218" s="152"/>
      <c r="D218" s="150" t="s">
        <v>226</v>
      </c>
      <c r="E218" s="153" t="s">
        <v>19</v>
      </c>
      <c r="F218" s="154" t="s">
        <v>6464</v>
      </c>
      <c r="H218" s="155">
        <v>52.325000000000003</v>
      </c>
      <c r="I218" s="156"/>
      <c r="L218" s="152"/>
      <c r="M218" s="157"/>
      <c r="T218" s="158"/>
      <c r="AT218" s="153" t="s">
        <v>226</v>
      </c>
      <c r="AU218" s="153" t="s">
        <v>79</v>
      </c>
      <c r="AV218" s="12" t="s">
        <v>79</v>
      </c>
      <c r="AW218" s="12" t="s">
        <v>31</v>
      </c>
      <c r="AX218" s="12" t="s">
        <v>69</v>
      </c>
      <c r="AY218" s="153" t="s">
        <v>212</v>
      </c>
    </row>
    <row r="219" spans="2:51" s="12" customFormat="1">
      <c r="B219" s="152"/>
      <c r="D219" s="150" t="s">
        <v>226</v>
      </c>
      <c r="E219" s="153" t="s">
        <v>19</v>
      </c>
      <c r="F219" s="154" t="s">
        <v>6465</v>
      </c>
      <c r="H219" s="155">
        <v>19.434999999999999</v>
      </c>
      <c r="I219" s="156"/>
      <c r="L219" s="152"/>
      <c r="M219" s="157"/>
      <c r="T219" s="158"/>
      <c r="AT219" s="153" t="s">
        <v>226</v>
      </c>
      <c r="AU219" s="153" t="s">
        <v>79</v>
      </c>
      <c r="AV219" s="12" t="s">
        <v>79</v>
      </c>
      <c r="AW219" s="12" t="s">
        <v>31</v>
      </c>
      <c r="AX219" s="12" t="s">
        <v>69</v>
      </c>
      <c r="AY219" s="153" t="s">
        <v>212</v>
      </c>
    </row>
    <row r="220" spans="2:51" s="12" customFormat="1">
      <c r="B220" s="152"/>
      <c r="D220" s="150" t="s">
        <v>226</v>
      </c>
      <c r="E220" s="153" t="s">
        <v>19</v>
      </c>
      <c r="F220" s="154" t="s">
        <v>6466</v>
      </c>
      <c r="H220" s="155">
        <v>32.200000000000003</v>
      </c>
      <c r="I220" s="156"/>
      <c r="L220" s="152"/>
      <c r="M220" s="157"/>
      <c r="T220" s="158"/>
      <c r="AT220" s="153" t="s">
        <v>226</v>
      </c>
      <c r="AU220" s="153" t="s">
        <v>79</v>
      </c>
      <c r="AV220" s="12" t="s">
        <v>79</v>
      </c>
      <c r="AW220" s="12" t="s">
        <v>31</v>
      </c>
      <c r="AX220" s="12" t="s">
        <v>69</v>
      </c>
      <c r="AY220" s="153" t="s">
        <v>212</v>
      </c>
    </row>
    <row r="221" spans="2:51" s="12" customFormat="1">
      <c r="B221" s="152"/>
      <c r="D221" s="150" t="s">
        <v>226</v>
      </c>
      <c r="E221" s="153" t="s">
        <v>19</v>
      </c>
      <c r="F221" s="154" t="s">
        <v>6467</v>
      </c>
      <c r="H221" s="155">
        <v>20.93</v>
      </c>
      <c r="I221" s="156"/>
      <c r="L221" s="152"/>
      <c r="M221" s="157"/>
      <c r="T221" s="158"/>
      <c r="AT221" s="153" t="s">
        <v>226</v>
      </c>
      <c r="AU221" s="153" t="s">
        <v>79</v>
      </c>
      <c r="AV221" s="12" t="s">
        <v>79</v>
      </c>
      <c r="AW221" s="12" t="s">
        <v>31</v>
      </c>
      <c r="AX221" s="12" t="s">
        <v>69</v>
      </c>
      <c r="AY221" s="153" t="s">
        <v>212</v>
      </c>
    </row>
    <row r="222" spans="2:51" s="12" customFormat="1">
      <c r="B222" s="152"/>
      <c r="D222" s="150" t="s">
        <v>226</v>
      </c>
      <c r="E222" s="153" t="s">
        <v>19</v>
      </c>
      <c r="F222" s="154" t="s">
        <v>6468</v>
      </c>
      <c r="H222" s="155">
        <v>60.375</v>
      </c>
      <c r="I222" s="156"/>
      <c r="L222" s="152"/>
      <c r="M222" s="157"/>
      <c r="T222" s="158"/>
      <c r="AT222" s="153" t="s">
        <v>226</v>
      </c>
      <c r="AU222" s="153" t="s">
        <v>79</v>
      </c>
      <c r="AV222" s="12" t="s">
        <v>79</v>
      </c>
      <c r="AW222" s="12" t="s">
        <v>31</v>
      </c>
      <c r="AX222" s="12" t="s">
        <v>69</v>
      </c>
      <c r="AY222" s="153" t="s">
        <v>212</v>
      </c>
    </row>
    <row r="223" spans="2:51" s="12" customFormat="1">
      <c r="B223" s="152"/>
      <c r="D223" s="150" t="s">
        <v>226</v>
      </c>
      <c r="E223" s="153" t="s">
        <v>19</v>
      </c>
      <c r="F223" s="154" t="s">
        <v>6469</v>
      </c>
      <c r="H223" s="155">
        <v>24.15</v>
      </c>
      <c r="I223" s="156"/>
      <c r="L223" s="152"/>
      <c r="M223" s="157"/>
      <c r="T223" s="158"/>
      <c r="AT223" s="153" t="s">
        <v>226</v>
      </c>
      <c r="AU223" s="153" t="s">
        <v>79</v>
      </c>
      <c r="AV223" s="12" t="s">
        <v>79</v>
      </c>
      <c r="AW223" s="12" t="s">
        <v>31</v>
      </c>
      <c r="AX223" s="12" t="s">
        <v>69</v>
      </c>
      <c r="AY223" s="153" t="s">
        <v>212</v>
      </c>
    </row>
    <row r="224" spans="2:51" s="12" customFormat="1">
      <c r="B224" s="152"/>
      <c r="D224" s="150" t="s">
        <v>226</v>
      </c>
      <c r="E224" s="153" t="s">
        <v>19</v>
      </c>
      <c r="F224" s="154" t="s">
        <v>6470</v>
      </c>
      <c r="H224" s="155">
        <v>72.45</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6471</v>
      </c>
      <c r="H225" s="155">
        <v>31.395</v>
      </c>
      <c r="I225" s="156"/>
      <c r="L225" s="152"/>
      <c r="M225" s="157"/>
      <c r="T225" s="158"/>
      <c r="AT225" s="153" t="s">
        <v>226</v>
      </c>
      <c r="AU225" s="153" t="s">
        <v>79</v>
      </c>
      <c r="AV225" s="12" t="s">
        <v>79</v>
      </c>
      <c r="AW225" s="12" t="s">
        <v>31</v>
      </c>
      <c r="AX225" s="12" t="s">
        <v>69</v>
      </c>
      <c r="AY225" s="153" t="s">
        <v>212</v>
      </c>
    </row>
    <row r="226" spans="2:65" s="12" customFormat="1">
      <c r="B226" s="152"/>
      <c r="D226" s="150" t="s">
        <v>226</v>
      </c>
      <c r="E226" s="153" t="s">
        <v>19</v>
      </c>
      <c r="F226" s="154" t="s">
        <v>6472</v>
      </c>
      <c r="H226" s="155">
        <v>10.063000000000001</v>
      </c>
      <c r="I226" s="156"/>
      <c r="L226" s="152"/>
      <c r="M226" s="157"/>
      <c r="T226" s="158"/>
      <c r="AT226" s="153" t="s">
        <v>226</v>
      </c>
      <c r="AU226" s="153" t="s">
        <v>79</v>
      </c>
      <c r="AV226" s="12" t="s">
        <v>79</v>
      </c>
      <c r="AW226" s="12" t="s">
        <v>31</v>
      </c>
      <c r="AX226" s="12" t="s">
        <v>69</v>
      </c>
      <c r="AY226" s="153" t="s">
        <v>212</v>
      </c>
    </row>
    <row r="227" spans="2:65" s="12" customFormat="1">
      <c r="B227" s="152"/>
      <c r="D227" s="150" t="s">
        <v>226</v>
      </c>
      <c r="E227" s="153" t="s">
        <v>19</v>
      </c>
      <c r="F227" s="154" t="s">
        <v>6473</v>
      </c>
      <c r="H227" s="155">
        <v>7.4749999999999996</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6474</v>
      </c>
      <c r="H228" s="155">
        <v>72.45</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6475</v>
      </c>
      <c r="H229" s="155">
        <v>44.85</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6476</v>
      </c>
      <c r="H230" s="155">
        <v>8.0500000000000007</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780.92600000000004</v>
      </c>
      <c r="I231" s="163"/>
      <c r="L231" s="159"/>
      <c r="M231" s="164"/>
      <c r="T231" s="165"/>
      <c r="AT231" s="160" t="s">
        <v>226</v>
      </c>
      <c r="AU231" s="160" t="s">
        <v>79</v>
      </c>
      <c r="AV231" s="13" t="s">
        <v>229</v>
      </c>
      <c r="AW231" s="13" t="s">
        <v>31</v>
      </c>
      <c r="AX231" s="13" t="s">
        <v>77</v>
      </c>
      <c r="AY231" s="160" t="s">
        <v>212</v>
      </c>
    </row>
    <row r="232" spans="2:65" s="1" customFormat="1" ht="24.2" customHeight="1">
      <c r="B232" s="34"/>
      <c r="C232" s="133" t="s">
        <v>750</v>
      </c>
      <c r="D232" s="133" t="s">
        <v>215</v>
      </c>
      <c r="E232" s="134" t="s">
        <v>6477</v>
      </c>
      <c r="F232" s="135" t="s">
        <v>6478</v>
      </c>
      <c r="G232" s="136" t="s">
        <v>4232</v>
      </c>
      <c r="H232" s="196"/>
      <c r="I232" s="138"/>
      <c r="J232" s="139">
        <f>ROUND(I232*H232,2)</f>
        <v>0</v>
      </c>
      <c r="K232" s="135" t="s">
        <v>219</v>
      </c>
      <c r="L232" s="34"/>
      <c r="M232" s="140" t="s">
        <v>19</v>
      </c>
      <c r="N232" s="141" t="s">
        <v>40</v>
      </c>
      <c r="P232" s="142">
        <f>O232*H232</f>
        <v>0</v>
      </c>
      <c r="Q232" s="142">
        <v>0</v>
      </c>
      <c r="R232" s="142">
        <f>Q232*H232</f>
        <v>0</v>
      </c>
      <c r="S232" s="142">
        <v>0</v>
      </c>
      <c r="T232" s="143">
        <f>S232*H232</f>
        <v>0</v>
      </c>
      <c r="AR232" s="144" t="s">
        <v>316</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316</v>
      </c>
      <c r="BM232" s="144" t="s">
        <v>6479</v>
      </c>
    </row>
    <row r="233" spans="2:65" s="1" customFormat="1">
      <c r="B233" s="34"/>
      <c r="D233" s="146" t="s">
        <v>222</v>
      </c>
      <c r="F233" s="147" t="s">
        <v>6480</v>
      </c>
      <c r="I233" s="148"/>
      <c r="L233" s="34"/>
      <c r="M233" s="197"/>
      <c r="N233" s="198"/>
      <c r="O233" s="198"/>
      <c r="P233" s="198"/>
      <c r="Q233" s="198"/>
      <c r="R233" s="198"/>
      <c r="S233" s="198"/>
      <c r="T233" s="199"/>
      <c r="AT233" s="19" t="s">
        <v>222</v>
      </c>
      <c r="AU233" s="19" t="s">
        <v>79</v>
      </c>
    </row>
    <row r="234" spans="2:65" s="1" customFormat="1" ht="6.95" customHeight="1">
      <c r="B234" s="43"/>
      <c r="C234" s="44"/>
      <c r="D234" s="44"/>
      <c r="E234" s="44"/>
      <c r="F234" s="44"/>
      <c r="G234" s="44"/>
      <c r="H234" s="44"/>
      <c r="I234" s="44"/>
      <c r="J234" s="44"/>
      <c r="K234" s="44"/>
      <c r="L234" s="34"/>
    </row>
  </sheetData>
  <sheetProtection algorithmName="SHA-512" hashValue="MX2uDEGojZ1duKYCyxqpVvz1Qi8k6bzYu2iKepJz4JRtbACh4QAe9JDrAyIZjYLJ05uLSTiMf0LiFeM78EIzBw==" saltValue="yVcfpCrLpg7zPVL922MxDOYfoZ80R9LCCo7QMz/SLF29gatTdZ3Wd7H7JDC4Z1ZshUO0urjoEfS0CvTjh9sknQ==" spinCount="100000" sheet="1" objects="1" scenarios="1" formatColumns="0" formatRows="0" autoFilter="0"/>
  <autoFilter ref="C81:K233" xr:uid="{00000000-0009-0000-0000-000005000000}"/>
  <mergeCells count="9">
    <mergeCell ref="E50:H50"/>
    <mergeCell ref="E72:H72"/>
    <mergeCell ref="E74:H74"/>
    <mergeCell ref="L2:V2"/>
    <mergeCell ref="E7:H7"/>
    <mergeCell ref="E9:H9"/>
    <mergeCell ref="E18:H18"/>
    <mergeCell ref="E27:H27"/>
    <mergeCell ref="E48:H48"/>
  </mergeCells>
  <hyperlinks>
    <hyperlink ref="F191" r:id="rId1" xr:uid="{00000000-0004-0000-0500-000000000000}"/>
    <hyperlink ref="F193" r:id="rId2" xr:uid="{00000000-0004-0000-0500-000001000000}"/>
    <hyperlink ref="F233" r:id="rId3" xr:uid="{00000000-0004-0000-0500-000002000000}"/>
  </hyperlinks>
  <pageMargins left="0.39374999999999999" right="0.39374999999999999" top="0.39374999999999999" bottom="0.39374999999999999" header="0" footer="0"/>
  <pageSetup paperSize="9" scale="84" fitToHeight="100" orientation="landscape" blackAndWhite="1" r:id="rId4"/>
  <headerFooter>
    <oddFooter>&amp;CStrana &amp;P z &amp;N</oddFooter>
  </headerFooter>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262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94</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6481</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ROUND(J142,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ROUND((SUM(BE142:BE2623)),  2)</f>
        <v>0</v>
      </c>
      <c r="I33" s="95">
        <v>0.21</v>
      </c>
      <c r="J33" s="85">
        <f>ROUND(((SUM(BE142:BE2623))*I33),  2)</f>
        <v>0</v>
      </c>
      <c r="L33" s="34"/>
    </row>
    <row r="34" spans="2:12" s="1" customFormat="1" ht="14.45" customHeight="1">
      <c r="B34" s="34"/>
      <c r="E34" s="29" t="s">
        <v>41</v>
      </c>
      <c r="F34" s="85">
        <f>ROUND((SUM(BF142:BF2623)),  2)</f>
        <v>0</v>
      </c>
      <c r="I34" s="95">
        <v>0.12</v>
      </c>
      <c r="J34" s="85">
        <f>ROUND(((SUM(BF142:BF2623))*I34),  2)</f>
        <v>0</v>
      </c>
      <c r="L34" s="34"/>
    </row>
    <row r="35" spans="2:12" s="1" customFormat="1" ht="14.45" hidden="1" customHeight="1">
      <c r="B35" s="34"/>
      <c r="E35" s="29" t="s">
        <v>42</v>
      </c>
      <c r="F35" s="85">
        <f>ROUND((SUM(BG142:BG2623)),  2)</f>
        <v>0</v>
      </c>
      <c r="I35" s="95">
        <v>0.21</v>
      </c>
      <c r="J35" s="85">
        <f>0</f>
        <v>0</v>
      </c>
      <c r="L35" s="34"/>
    </row>
    <row r="36" spans="2:12" s="1" customFormat="1" ht="14.45" hidden="1" customHeight="1">
      <c r="B36" s="34"/>
      <c r="E36" s="29" t="s">
        <v>43</v>
      </c>
      <c r="F36" s="85">
        <f>ROUND((SUM(BH142:BH2623)),  2)</f>
        <v>0</v>
      </c>
      <c r="I36" s="95">
        <v>0.12</v>
      </c>
      <c r="J36" s="85">
        <f>0</f>
        <v>0</v>
      </c>
      <c r="L36" s="34"/>
    </row>
    <row r="37" spans="2:12" s="1" customFormat="1" ht="14.45" hidden="1" customHeight="1">
      <c r="B37" s="34"/>
      <c r="E37" s="29" t="s">
        <v>44</v>
      </c>
      <c r="F37" s="85">
        <f>ROUND((SUM(BI142:BI2623)),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D.1.1.3.2.03. - VÝPIS SKLADEB KONSTRUKCÍ</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J142</f>
        <v>0</v>
      </c>
      <c r="L59" s="34"/>
      <c r="AU59" s="19" t="s">
        <v>189</v>
      </c>
    </row>
    <row r="60" spans="2:47" s="8" customFormat="1" ht="24.95" customHeight="1">
      <c r="B60" s="105"/>
      <c r="D60" s="106" t="s">
        <v>377</v>
      </c>
      <c r="E60" s="107"/>
      <c r="F60" s="107"/>
      <c r="G60" s="107"/>
      <c r="H60" s="107"/>
      <c r="I60" s="107"/>
      <c r="J60" s="108">
        <f>J143</f>
        <v>0</v>
      </c>
      <c r="L60" s="105"/>
    </row>
    <row r="61" spans="2:47" s="9" customFormat="1" ht="19.899999999999999" customHeight="1">
      <c r="B61" s="109"/>
      <c r="D61" s="110" t="s">
        <v>379</v>
      </c>
      <c r="E61" s="111"/>
      <c r="F61" s="111"/>
      <c r="G61" s="111"/>
      <c r="H61" s="111"/>
      <c r="I61" s="111"/>
      <c r="J61" s="112">
        <f>J144</f>
        <v>0</v>
      </c>
      <c r="L61" s="109"/>
    </row>
    <row r="62" spans="2:47" s="9" customFormat="1" ht="14.85" customHeight="1">
      <c r="B62" s="109"/>
      <c r="D62" s="110" t="s">
        <v>6482</v>
      </c>
      <c r="E62" s="111"/>
      <c r="F62" s="111"/>
      <c r="G62" s="111"/>
      <c r="H62" s="111"/>
      <c r="I62" s="111"/>
      <c r="J62" s="112">
        <f>J145</f>
        <v>0</v>
      </c>
      <c r="L62" s="109"/>
    </row>
    <row r="63" spans="2:47" s="9" customFormat="1" ht="14.85" customHeight="1">
      <c r="B63" s="109"/>
      <c r="D63" s="110" t="s">
        <v>6483</v>
      </c>
      <c r="E63" s="111"/>
      <c r="F63" s="111"/>
      <c r="G63" s="111"/>
      <c r="H63" s="111"/>
      <c r="I63" s="111"/>
      <c r="J63" s="112">
        <f>J268</f>
        <v>0</v>
      </c>
      <c r="L63" s="109"/>
    </row>
    <row r="64" spans="2:47" s="9" customFormat="1" ht="14.85" customHeight="1">
      <c r="B64" s="109"/>
      <c r="D64" s="110" t="s">
        <v>6484</v>
      </c>
      <c r="E64" s="111"/>
      <c r="F64" s="111"/>
      <c r="G64" s="111"/>
      <c r="H64" s="111"/>
      <c r="I64" s="111"/>
      <c r="J64" s="112">
        <f>J365</f>
        <v>0</v>
      </c>
      <c r="L64" s="109"/>
    </row>
    <row r="65" spans="2:12" s="9" customFormat="1" ht="14.85" customHeight="1">
      <c r="B65" s="109"/>
      <c r="D65" s="110" t="s">
        <v>6485</v>
      </c>
      <c r="E65" s="111"/>
      <c r="F65" s="111"/>
      <c r="G65" s="111"/>
      <c r="H65" s="111"/>
      <c r="I65" s="111"/>
      <c r="J65" s="112">
        <f>J412</f>
        <v>0</v>
      </c>
      <c r="L65" s="109"/>
    </row>
    <row r="66" spans="2:12" s="9" customFormat="1" ht="14.85" customHeight="1">
      <c r="B66" s="109"/>
      <c r="D66" s="110" t="s">
        <v>6486</v>
      </c>
      <c r="E66" s="111"/>
      <c r="F66" s="111"/>
      <c r="G66" s="111"/>
      <c r="H66" s="111"/>
      <c r="I66" s="111"/>
      <c r="J66" s="112">
        <f>J439</f>
        <v>0</v>
      </c>
      <c r="L66" s="109"/>
    </row>
    <row r="67" spans="2:12" s="9" customFormat="1" ht="14.85" customHeight="1">
      <c r="B67" s="109"/>
      <c r="D67" s="110" t="s">
        <v>6487</v>
      </c>
      <c r="E67" s="111"/>
      <c r="F67" s="111"/>
      <c r="G67" s="111"/>
      <c r="H67" s="111"/>
      <c r="I67" s="111"/>
      <c r="J67" s="112">
        <f>J457</f>
        <v>0</v>
      </c>
      <c r="L67" s="109"/>
    </row>
    <row r="68" spans="2:12" s="9" customFormat="1" ht="19.899999999999999" customHeight="1">
      <c r="B68" s="109"/>
      <c r="D68" s="110" t="s">
        <v>380</v>
      </c>
      <c r="E68" s="111"/>
      <c r="F68" s="111"/>
      <c r="G68" s="111"/>
      <c r="H68" s="111"/>
      <c r="I68" s="111"/>
      <c r="J68" s="112">
        <f>J476</f>
        <v>0</v>
      </c>
      <c r="L68" s="109"/>
    </row>
    <row r="69" spans="2:12" s="9" customFormat="1" ht="14.85" customHeight="1">
      <c r="B69" s="109"/>
      <c r="D69" s="110" t="s">
        <v>6488</v>
      </c>
      <c r="E69" s="111"/>
      <c r="F69" s="111"/>
      <c r="G69" s="111"/>
      <c r="H69" s="111"/>
      <c r="I69" s="111"/>
      <c r="J69" s="112">
        <f>J477</f>
        <v>0</v>
      </c>
      <c r="L69" s="109"/>
    </row>
    <row r="70" spans="2:12" s="9" customFormat="1" ht="14.85" customHeight="1">
      <c r="B70" s="109"/>
      <c r="D70" s="110" t="s">
        <v>6489</v>
      </c>
      <c r="E70" s="111"/>
      <c r="F70" s="111"/>
      <c r="G70" s="111"/>
      <c r="H70" s="111"/>
      <c r="I70" s="111"/>
      <c r="J70" s="112">
        <f>J529</f>
        <v>0</v>
      </c>
      <c r="L70" s="109"/>
    </row>
    <row r="71" spans="2:12" s="9" customFormat="1" ht="14.85" customHeight="1">
      <c r="B71" s="109"/>
      <c r="D71" s="110" t="s">
        <v>6490</v>
      </c>
      <c r="E71" s="111"/>
      <c r="F71" s="111"/>
      <c r="G71" s="111"/>
      <c r="H71" s="111"/>
      <c r="I71" s="111"/>
      <c r="J71" s="112">
        <f>J576</f>
        <v>0</v>
      </c>
      <c r="L71" s="109"/>
    </row>
    <row r="72" spans="2:12" s="9" customFormat="1" ht="14.85" customHeight="1">
      <c r="B72" s="109"/>
      <c r="D72" s="110" t="s">
        <v>6491</v>
      </c>
      <c r="E72" s="111"/>
      <c r="F72" s="111"/>
      <c r="G72" s="111"/>
      <c r="H72" s="111"/>
      <c r="I72" s="111"/>
      <c r="J72" s="112">
        <f>J603</f>
        <v>0</v>
      </c>
      <c r="L72" s="109"/>
    </row>
    <row r="73" spans="2:12" s="9" customFormat="1" ht="14.85" customHeight="1">
      <c r="B73" s="109"/>
      <c r="D73" s="110" t="s">
        <v>6492</v>
      </c>
      <c r="E73" s="111"/>
      <c r="F73" s="111"/>
      <c r="G73" s="111"/>
      <c r="H73" s="111"/>
      <c r="I73" s="111"/>
      <c r="J73" s="112">
        <f>J619</f>
        <v>0</v>
      </c>
      <c r="L73" s="109"/>
    </row>
    <row r="74" spans="2:12" s="9" customFormat="1" ht="14.85" customHeight="1">
      <c r="B74" s="109"/>
      <c r="D74" s="110" t="s">
        <v>6493</v>
      </c>
      <c r="E74" s="111"/>
      <c r="F74" s="111"/>
      <c r="G74" s="111"/>
      <c r="H74" s="111"/>
      <c r="I74" s="111"/>
      <c r="J74" s="112">
        <f>J683</f>
        <v>0</v>
      </c>
      <c r="L74" s="109"/>
    </row>
    <row r="75" spans="2:12" s="9" customFormat="1" ht="14.85" customHeight="1">
      <c r="B75" s="109"/>
      <c r="D75" s="110" t="s">
        <v>6494</v>
      </c>
      <c r="E75" s="111"/>
      <c r="F75" s="111"/>
      <c r="G75" s="111"/>
      <c r="H75" s="111"/>
      <c r="I75" s="111"/>
      <c r="J75" s="112">
        <f>J738</f>
        <v>0</v>
      </c>
      <c r="L75" s="109"/>
    </row>
    <row r="76" spans="2:12" s="9" customFormat="1" ht="14.85" customHeight="1">
      <c r="B76" s="109"/>
      <c r="D76" s="110" t="s">
        <v>6495</v>
      </c>
      <c r="E76" s="111"/>
      <c r="F76" s="111"/>
      <c r="G76" s="111"/>
      <c r="H76" s="111"/>
      <c r="I76" s="111"/>
      <c r="J76" s="112">
        <f>J793</f>
        <v>0</v>
      </c>
      <c r="L76" s="109"/>
    </row>
    <row r="77" spans="2:12" s="9" customFormat="1" ht="14.85" customHeight="1">
      <c r="B77" s="109"/>
      <c r="D77" s="110" t="s">
        <v>6496</v>
      </c>
      <c r="E77" s="111"/>
      <c r="F77" s="111"/>
      <c r="G77" s="111"/>
      <c r="H77" s="111"/>
      <c r="I77" s="111"/>
      <c r="J77" s="112">
        <f>J846</f>
        <v>0</v>
      </c>
      <c r="L77" s="109"/>
    </row>
    <row r="78" spans="2:12" s="9" customFormat="1" ht="14.85" customHeight="1">
      <c r="B78" s="109"/>
      <c r="D78" s="110" t="s">
        <v>6497</v>
      </c>
      <c r="E78" s="111"/>
      <c r="F78" s="111"/>
      <c r="G78" s="111"/>
      <c r="H78" s="111"/>
      <c r="I78" s="111"/>
      <c r="J78" s="112">
        <f>J895</f>
        <v>0</v>
      </c>
      <c r="L78" s="109"/>
    </row>
    <row r="79" spans="2:12" s="9" customFormat="1" ht="14.85" customHeight="1">
      <c r="B79" s="109"/>
      <c r="D79" s="110" t="s">
        <v>6498</v>
      </c>
      <c r="E79" s="111"/>
      <c r="F79" s="111"/>
      <c r="G79" s="111"/>
      <c r="H79" s="111"/>
      <c r="I79" s="111"/>
      <c r="J79" s="112">
        <f>J914</f>
        <v>0</v>
      </c>
      <c r="L79" s="109"/>
    </row>
    <row r="80" spans="2:12" s="9" customFormat="1" ht="14.85" customHeight="1">
      <c r="B80" s="109"/>
      <c r="D80" s="110" t="s">
        <v>6499</v>
      </c>
      <c r="E80" s="111"/>
      <c r="F80" s="111"/>
      <c r="G80" s="111"/>
      <c r="H80" s="111"/>
      <c r="I80" s="111"/>
      <c r="J80" s="112">
        <f>J929</f>
        <v>0</v>
      </c>
      <c r="L80" s="109"/>
    </row>
    <row r="81" spans="2:12" s="9" customFormat="1" ht="14.85" customHeight="1">
      <c r="B81" s="109"/>
      <c r="D81" s="110" t="s">
        <v>6500</v>
      </c>
      <c r="E81" s="111"/>
      <c r="F81" s="111"/>
      <c r="G81" s="111"/>
      <c r="H81" s="111"/>
      <c r="I81" s="111"/>
      <c r="J81" s="112">
        <f>J944</f>
        <v>0</v>
      </c>
      <c r="L81" s="109"/>
    </row>
    <row r="82" spans="2:12" s="9" customFormat="1" ht="19.899999999999999" customHeight="1">
      <c r="B82" s="109"/>
      <c r="D82" s="110" t="s">
        <v>395</v>
      </c>
      <c r="E82" s="111"/>
      <c r="F82" s="111"/>
      <c r="G82" s="111"/>
      <c r="H82" s="111"/>
      <c r="I82" s="111"/>
      <c r="J82" s="112">
        <f>J991</f>
        <v>0</v>
      </c>
      <c r="L82" s="109"/>
    </row>
    <row r="83" spans="2:12" s="9" customFormat="1" ht="14.85" customHeight="1">
      <c r="B83" s="109"/>
      <c r="D83" s="110" t="s">
        <v>6501</v>
      </c>
      <c r="E83" s="111"/>
      <c r="F83" s="111"/>
      <c r="G83" s="111"/>
      <c r="H83" s="111"/>
      <c r="I83" s="111"/>
      <c r="J83" s="112">
        <f>J992</f>
        <v>0</v>
      </c>
      <c r="L83" s="109"/>
    </row>
    <row r="84" spans="2:12" s="9" customFormat="1" ht="14.85" customHeight="1">
      <c r="B84" s="109"/>
      <c r="D84" s="110" t="s">
        <v>6502</v>
      </c>
      <c r="E84" s="111"/>
      <c r="F84" s="111"/>
      <c r="G84" s="111"/>
      <c r="H84" s="111"/>
      <c r="I84" s="111"/>
      <c r="J84" s="112">
        <f>J1003</f>
        <v>0</v>
      </c>
      <c r="L84" s="109"/>
    </row>
    <row r="85" spans="2:12" s="9" customFormat="1" ht="19.899999999999999" customHeight="1">
      <c r="B85" s="109"/>
      <c r="D85" s="110" t="s">
        <v>396</v>
      </c>
      <c r="E85" s="111"/>
      <c r="F85" s="111"/>
      <c r="G85" s="111"/>
      <c r="H85" s="111"/>
      <c r="I85" s="111"/>
      <c r="J85" s="112">
        <f>J1013</f>
        <v>0</v>
      </c>
      <c r="L85" s="109"/>
    </row>
    <row r="86" spans="2:12" s="9" customFormat="1" ht="14.85" customHeight="1">
      <c r="B86" s="109"/>
      <c r="D86" s="110" t="s">
        <v>6503</v>
      </c>
      <c r="E86" s="111"/>
      <c r="F86" s="111"/>
      <c r="G86" s="111"/>
      <c r="H86" s="111"/>
      <c r="I86" s="111"/>
      <c r="J86" s="112">
        <f>J1014</f>
        <v>0</v>
      </c>
      <c r="L86" s="109"/>
    </row>
    <row r="87" spans="2:12" s="9" customFormat="1" ht="14.85" customHeight="1">
      <c r="B87" s="109"/>
      <c r="D87" s="110" t="s">
        <v>6504</v>
      </c>
      <c r="E87" s="111"/>
      <c r="F87" s="111"/>
      <c r="G87" s="111"/>
      <c r="H87" s="111"/>
      <c r="I87" s="111"/>
      <c r="J87" s="112">
        <f>J1058</f>
        <v>0</v>
      </c>
      <c r="L87" s="109"/>
    </row>
    <row r="88" spans="2:12" s="9" customFormat="1" ht="14.85" customHeight="1">
      <c r="B88" s="109"/>
      <c r="D88" s="110" t="s">
        <v>6505</v>
      </c>
      <c r="E88" s="111"/>
      <c r="F88" s="111"/>
      <c r="G88" s="111"/>
      <c r="H88" s="111"/>
      <c r="I88" s="111"/>
      <c r="J88" s="112">
        <f>J1073</f>
        <v>0</v>
      </c>
      <c r="L88" s="109"/>
    </row>
    <row r="89" spans="2:12" s="9" customFormat="1" ht="14.85" customHeight="1">
      <c r="B89" s="109"/>
      <c r="D89" s="110" t="s">
        <v>6506</v>
      </c>
      <c r="E89" s="111"/>
      <c r="F89" s="111"/>
      <c r="G89" s="111"/>
      <c r="H89" s="111"/>
      <c r="I89" s="111"/>
      <c r="J89" s="112">
        <f>J1108</f>
        <v>0</v>
      </c>
      <c r="L89" s="109"/>
    </row>
    <row r="90" spans="2:12" s="9" customFormat="1" ht="14.85" customHeight="1">
      <c r="B90" s="109"/>
      <c r="D90" s="110" t="s">
        <v>6507</v>
      </c>
      <c r="E90" s="111"/>
      <c r="F90" s="111"/>
      <c r="G90" s="111"/>
      <c r="H90" s="111"/>
      <c r="I90" s="111"/>
      <c r="J90" s="112">
        <f>J1193</f>
        <v>0</v>
      </c>
      <c r="L90" s="109"/>
    </row>
    <row r="91" spans="2:12" s="9" customFormat="1" ht="14.85" customHeight="1">
      <c r="B91" s="109"/>
      <c r="D91" s="110" t="s">
        <v>6508</v>
      </c>
      <c r="E91" s="111"/>
      <c r="F91" s="111"/>
      <c r="G91" s="111"/>
      <c r="H91" s="111"/>
      <c r="I91" s="111"/>
      <c r="J91" s="112">
        <f>J1263</f>
        <v>0</v>
      </c>
      <c r="L91" s="109"/>
    </row>
    <row r="92" spans="2:12" s="9" customFormat="1" ht="14.85" customHeight="1">
      <c r="B92" s="109"/>
      <c r="D92" s="110" t="s">
        <v>6509</v>
      </c>
      <c r="E92" s="111"/>
      <c r="F92" s="111"/>
      <c r="G92" s="111"/>
      <c r="H92" s="111"/>
      <c r="I92" s="111"/>
      <c r="J92" s="112">
        <f>J1273</f>
        <v>0</v>
      </c>
      <c r="L92" s="109"/>
    </row>
    <row r="93" spans="2:12" s="9" customFormat="1" ht="14.85" customHeight="1">
      <c r="B93" s="109"/>
      <c r="D93" s="110" t="s">
        <v>6510</v>
      </c>
      <c r="E93" s="111"/>
      <c r="F93" s="111"/>
      <c r="G93" s="111"/>
      <c r="H93" s="111"/>
      <c r="I93" s="111"/>
      <c r="J93" s="112">
        <f>J1283</f>
        <v>0</v>
      </c>
      <c r="L93" s="109"/>
    </row>
    <row r="94" spans="2:12" s="9" customFormat="1" ht="19.899999999999999" customHeight="1">
      <c r="B94" s="109"/>
      <c r="D94" s="110" t="s">
        <v>6511</v>
      </c>
      <c r="E94" s="111"/>
      <c r="F94" s="111"/>
      <c r="G94" s="111"/>
      <c r="H94" s="111"/>
      <c r="I94" s="111"/>
      <c r="J94" s="112">
        <f>J1487</f>
        <v>0</v>
      </c>
      <c r="L94" s="109"/>
    </row>
    <row r="95" spans="2:12" s="9" customFormat="1" ht="14.85" customHeight="1">
      <c r="B95" s="109"/>
      <c r="D95" s="110" t="s">
        <v>6512</v>
      </c>
      <c r="E95" s="111"/>
      <c r="F95" s="111"/>
      <c r="G95" s="111"/>
      <c r="H95" s="111"/>
      <c r="I95" s="111"/>
      <c r="J95" s="112">
        <f>J1488</f>
        <v>0</v>
      </c>
      <c r="L95" s="109"/>
    </row>
    <row r="96" spans="2:12" s="9" customFormat="1" ht="14.85" customHeight="1">
      <c r="B96" s="109"/>
      <c r="D96" s="110" t="s">
        <v>6513</v>
      </c>
      <c r="E96" s="111"/>
      <c r="F96" s="111"/>
      <c r="G96" s="111"/>
      <c r="H96" s="111"/>
      <c r="I96" s="111"/>
      <c r="J96" s="112">
        <f>J1513</f>
        <v>0</v>
      </c>
      <c r="L96" s="109"/>
    </row>
    <row r="97" spans="2:12" s="9" customFormat="1" ht="19.899999999999999" customHeight="1">
      <c r="B97" s="109"/>
      <c r="D97" s="110" t="s">
        <v>399</v>
      </c>
      <c r="E97" s="111"/>
      <c r="F97" s="111"/>
      <c r="G97" s="111"/>
      <c r="H97" s="111"/>
      <c r="I97" s="111"/>
      <c r="J97" s="112">
        <f>J1550</f>
        <v>0</v>
      </c>
      <c r="L97" s="109"/>
    </row>
    <row r="98" spans="2:12" s="9" customFormat="1" ht="14.85" customHeight="1">
      <c r="B98" s="109"/>
      <c r="D98" s="110" t="s">
        <v>6514</v>
      </c>
      <c r="E98" s="111"/>
      <c r="F98" s="111"/>
      <c r="G98" s="111"/>
      <c r="H98" s="111"/>
      <c r="I98" s="111"/>
      <c r="J98" s="112">
        <f>J1551</f>
        <v>0</v>
      </c>
      <c r="L98" s="109"/>
    </row>
    <row r="99" spans="2:12" s="9" customFormat="1" ht="14.85" customHeight="1">
      <c r="B99" s="109"/>
      <c r="D99" s="110" t="s">
        <v>6515</v>
      </c>
      <c r="E99" s="111"/>
      <c r="F99" s="111"/>
      <c r="G99" s="111"/>
      <c r="H99" s="111"/>
      <c r="I99" s="111"/>
      <c r="J99" s="112">
        <f>J1584</f>
        <v>0</v>
      </c>
      <c r="L99" s="109"/>
    </row>
    <row r="100" spans="2:12" s="9" customFormat="1" ht="14.85" customHeight="1">
      <c r="B100" s="109"/>
      <c r="D100" s="110" t="s">
        <v>6516</v>
      </c>
      <c r="E100" s="111"/>
      <c r="F100" s="111"/>
      <c r="G100" s="111"/>
      <c r="H100" s="111"/>
      <c r="I100" s="111"/>
      <c r="J100" s="112">
        <f>J1608</f>
        <v>0</v>
      </c>
      <c r="L100" s="109"/>
    </row>
    <row r="101" spans="2:12" s="9" customFormat="1" ht="14.85" customHeight="1">
      <c r="B101" s="109"/>
      <c r="D101" s="110" t="s">
        <v>6517</v>
      </c>
      <c r="E101" s="111"/>
      <c r="F101" s="111"/>
      <c r="G101" s="111"/>
      <c r="H101" s="111"/>
      <c r="I101" s="111"/>
      <c r="J101" s="112">
        <f>J1689</f>
        <v>0</v>
      </c>
      <c r="L101" s="109"/>
    </row>
    <row r="102" spans="2:12" s="9" customFormat="1" ht="14.85" customHeight="1">
      <c r="B102" s="109"/>
      <c r="D102" s="110" t="s">
        <v>6518</v>
      </c>
      <c r="E102" s="111"/>
      <c r="F102" s="111"/>
      <c r="G102" s="111"/>
      <c r="H102" s="111"/>
      <c r="I102" s="111"/>
      <c r="J102" s="112">
        <f>J1764</f>
        <v>0</v>
      </c>
      <c r="L102" s="109"/>
    </row>
    <row r="103" spans="2:12" s="9" customFormat="1" ht="14.85" customHeight="1">
      <c r="B103" s="109"/>
      <c r="D103" s="110" t="s">
        <v>6519</v>
      </c>
      <c r="E103" s="111"/>
      <c r="F103" s="111"/>
      <c r="G103" s="111"/>
      <c r="H103" s="111"/>
      <c r="I103" s="111"/>
      <c r="J103" s="112">
        <f>J1778</f>
        <v>0</v>
      </c>
      <c r="L103" s="109"/>
    </row>
    <row r="104" spans="2:12" s="9" customFormat="1" ht="14.85" customHeight="1">
      <c r="B104" s="109"/>
      <c r="D104" s="110" t="s">
        <v>6520</v>
      </c>
      <c r="E104" s="111"/>
      <c r="F104" s="111"/>
      <c r="G104" s="111"/>
      <c r="H104" s="111"/>
      <c r="I104" s="111"/>
      <c r="J104" s="112">
        <f>J1825</f>
        <v>0</v>
      </c>
      <c r="L104" s="109"/>
    </row>
    <row r="105" spans="2:12" s="9" customFormat="1" ht="14.85" customHeight="1">
      <c r="B105" s="109"/>
      <c r="D105" s="110" t="s">
        <v>6521</v>
      </c>
      <c r="E105" s="111"/>
      <c r="F105" s="111"/>
      <c r="G105" s="111"/>
      <c r="H105" s="111"/>
      <c r="I105" s="111"/>
      <c r="J105" s="112">
        <f>J1845</f>
        <v>0</v>
      </c>
      <c r="L105" s="109"/>
    </row>
    <row r="106" spans="2:12" s="9" customFormat="1" ht="14.85" customHeight="1">
      <c r="B106" s="109"/>
      <c r="D106" s="110" t="s">
        <v>6522</v>
      </c>
      <c r="E106" s="111"/>
      <c r="F106" s="111"/>
      <c r="G106" s="111"/>
      <c r="H106" s="111"/>
      <c r="I106" s="111"/>
      <c r="J106" s="112">
        <f>J1879</f>
        <v>0</v>
      </c>
      <c r="L106" s="109"/>
    </row>
    <row r="107" spans="2:12" s="9" customFormat="1" ht="14.85" customHeight="1">
      <c r="B107" s="109"/>
      <c r="D107" s="110" t="s">
        <v>6523</v>
      </c>
      <c r="E107" s="111"/>
      <c r="F107" s="111"/>
      <c r="G107" s="111"/>
      <c r="H107" s="111"/>
      <c r="I107" s="111"/>
      <c r="J107" s="112">
        <f>J1909</f>
        <v>0</v>
      </c>
      <c r="L107" s="109"/>
    </row>
    <row r="108" spans="2:12" s="9" customFormat="1" ht="19.899999999999999" customHeight="1">
      <c r="B108" s="109"/>
      <c r="D108" s="110" t="s">
        <v>6524</v>
      </c>
      <c r="E108" s="111"/>
      <c r="F108" s="111"/>
      <c r="G108" s="111"/>
      <c r="H108" s="111"/>
      <c r="I108" s="111"/>
      <c r="J108" s="112">
        <f>J2258</f>
        <v>0</v>
      </c>
      <c r="L108" s="109"/>
    </row>
    <row r="109" spans="2:12" s="9" customFormat="1" ht="14.85" customHeight="1">
      <c r="B109" s="109"/>
      <c r="D109" s="110" t="s">
        <v>6525</v>
      </c>
      <c r="E109" s="111"/>
      <c r="F109" s="111"/>
      <c r="G109" s="111"/>
      <c r="H109" s="111"/>
      <c r="I109" s="111"/>
      <c r="J109" s="112">
        <f>J2259</f>
        <v>0</v>
      </c>
      <c r="L109" s="109"/>
    </row>
    <row r="110" spans="2:12" s="9" customFormat="1" ht="14.85" customHeight="1">
      <c r="B110" s="109"/>
      <c r="D110" s="110" t="s">
        <v>6526</v>
      </c>
      <c r="E110" s="111"/>
      <c r="F110" s="111"/>
      <c r="G110" s="111"/>
      <c r="H110" s="111"/>
      <c r="I110" s="111"/>
      <c r="J110" s="112">
        <f>J2295</f>
        <v>0</v>
      </c>
      <c r="L110" s="109"/>
    </row>
    <row r="111" spans="2:12" s="9" customFormat="1" ht="14.85" customHeight="1">
      <c r="B111" s="109"/>
      <c r="D111" s="110" t="s">
        <v>6527</v>
      </c>
      <c r="E111" s="111"/>
      <c r="F111" s="111"/>
      <c r="G111" s="111"/>
      <c r="H111" s="111"/>
      <c r="I111" s="111"/>
      <c r="J111" s="112">
        <f>J2345</f>
        <v>0</v>
      </c>
      <c r="L111" s="109"/>
    </row>
    <row r="112" spans="2:12" s="9" customFormat="1" ht="14.85" customHeight="1">
      <c r="B112" s="109"/>
      <c r="D112" s="110" t="s">
        <v>6528</v>
      </c>
      <c r="E112" s="111"/>
      <c r="F112" s="111"/>
      <c r="G112" s="111"/>
      <c r="H112" s="111"/>
      <c r="I112" s="111"/>
      <c r="J112" s="112">
        <f>J2362</f>
        <v>0</v>
      </c>
      <c r="L112" s="109"/>
    </row>
    <row r="113" spans="2:12" s="9" customFormat="1" ht="14.85" customHeight="1">
      <c r="B113" s="109"/>
      <c r="D113" s="110" t="s">
        <v>6529</v>
      </c>
      <c r="E113" s="111"/>
      <c r="F113" s="111"/>
      <c r="G113" s="111"/>
      <c r="H113" s="111"/>
      <c r="I113" s="111"/>
      <c r="J113" s="112">
        <f>J2394</f>
        <v>0</v>
      </c>
      <c r="L113" s="109"/>
    </row>
    <row r="114" spans="2:12" s="9" customFormat="1" ht="14.85" customHeight="1">
      <c r="B114" s="109"/>
      <c r="D114" s="110" t="s">
        <v>6530</v>
      </c>
      <c r="E114" s="111"/>
      <c r="F114" s="111"/>
      <c r="G114" s="111"/>
      <c r="H114" s="111"/>
      <c r="I114" s="111"/>
      <c r="J114" s="112">
        <f>J2421</f>
        <v>0</v>
      </c>
      <c r="L114" s="109"/>
    </row>
    <row r="115" spans="2:12" s="9" customFormat="1" ht="14.85" customHeight="1">
      <c r="B115" s="109"/>
      <c r="D115" s="110" t="s">
        <v>6531</v>
      </c>
      <c r="E115" s="111"/>
      <c r="F115" s="111"/>
      <c r="G115" s="111"/>
      <c r="H115" s="111"/>
      <c r="I115" s="111"/>
      <c r="J115" s="112">
        <f>J2441</f>
        <v>0</v>
      </c>
      <c r="L115" s="109"/>
    </row>
    <row r="116" spans="2:12" s="9" customFormat="1" ht="14.85" customHeight="1">
      <c r="B116" s="109"/>
      <c r="D116" s="110" t="s">
        <v>6532</v>
      </c>
      <c r="E116" s="111"/>
      <c r="F116" s="111"/>
      <c r="G116" s="111"/>
      <c r="H116" s="111"/>
      <c r="I116" s="111"/>
      <c r="J116" s="112">
        <f>J2458</f>
        <v>0</v>
      </c>
      <c r="L116" s="109"/>
    </row>
    <row r="117" spans="2:12" s="9" customFormat="1" ht="14.85" customHeight="1">
      <c r="B117" s="109"/>
      <c r="D117" s="110" t="s">
        <v>6533</v>
      </c>
      <c r="E117" s="111"/>
      <c r="F117" s="111"/>
      <c r="G117" s="111"/>
      <c r="H117" s="111"/>
      <c r="I117" s="111"/>
      <c r="J117" s="112">
        <f>J2482</f>
        <v>0</v>
      </c>
      <c r="L117" s="109"/>
    </row>
    <row r="118" spans="2:12" s="9" customFormat="1" ht="19.899999999999999" customHeight="1">
      <c r="B118" s="109"/>
      <c r="D118" s="110" t="s">
        <v>2656</v>
      </c>
      <c r="E118" s="111"/>
      <c r="F118" s="111"/>
      <c r="G118" s="111"/>
      <c r="H118" s="111"/>
      <c r="I118" s="111"/>
      <c r="J118" s="112">
        <f>J2553</f>
        <v>0</v>
      </c>
      <c r="L118" s="109"/>
    </row>
    <row r="119" spans="2:12" s="9" customFormat="1" ht="14.85" customHeight="1">
      <c r="B119" s="109"/>
      <c r="D119" s="110" t="s">
        <v>6534</v>
      </c>
      <c r="E119" s="111"/>
      <c r="F119" s="111"/>
      <c r="G119" s="111"/>
      <c r="H119" s="111"/>
      <c r="I119" s="111"/>
      <c r="J119" s="112">
        <f>J2554</f>
        <v>0</v>
      </c>
      <c r="L119" s="109"/>
    </row>
    <row r="120" spans="2:12" s="9" customFormat="1" ht="14.85" customHeight="1">
      <c r="B120" s="109"/>
      <c r="D120" s="110" t="s">
        <v>6535</v>
      </c>
      <c r="E120" s="111"/>
      <c r="F120" s="111"/>
      <c r="G120" s="111"/>
      <c r="H120" s="111"/>
      <c r="I120" s="111"/>
      <c r="J120" s="112">
        <f>J2584</f>
        <v>0</v>
      </c>
      <c r="L120" s="109"/>
    </row>
    <row r="121" spans="2:12" s="9" customFormat="1" ht="14.85" customHeight="1">
      <c r="B121" s="109"/>
      <c r="D121" s="110" t="s">
        <v>6536</v>
      </c>
      <c r="E121" s="111"/>
      <c r="F121" s="111"/>
      <c r="G121" s="111"/>
      <c r="H121" s="111"/>
      <c r="I121" s="111"/>
      <c r="J121" s="112">
        <f>J2600</f>
        <v>0</v>
      </c>
      <c r="L121" s="109"/>
    </row>
    <row r="122" spans="2:12" s="8" customFormat="1" ht="24.95" customHeight="1">
      <c r="B122" s="105"/>
      <c r="D122" s="106" t="s">
        <v>402</v>
      </c>
      <c r="E122" s="107"/>
      <c r="F122" s="107"/>
      <c r="G122" s="107"/>
      <c r="H122" s="107"/>
      <c r="I122" s="107"/>
      <c r="J122" s="108">
        <f>J2605</f>
        <v>0</v>
      </c>
      <c r="L122" s="105"/>
    </row>
    <row r="123" spans="2:12" s="1" customFormat="1" ht="21.75" customHeight="1">
      <c r="B123" s="34"/>
      <c r="L123" s="34"/>
    </row>
    <row r="124" spans="2:12" s="1" customFormat="1" ht="6.95" customHeight="1">
      <c r="B124" s="43"/>
      <c r="C124" s="44"/>
      <c r="D124" s="44"/>
      <c r="E124" s="44"/>
      <c r="F124" s="44"/>
      <c r="G124" s="44"/>
      <c r="H124" s="44"/>
      <c r="I124" s="44"/>
      <c r="J124" s="44"/>
      <c r="K124" s="44"/>
      <c r="L124" s="34"/>
    </row>
    <row r="128" spans="2:12" s="1" customFormat="1" ht="6.95" customHeight="1">
      <c r="B128" s="45"/>
      <c r="C128" s="46"/>
      <c r="D128" s="46"/>
      <c r="E128" s="46"/>
      <c r="F128" s="46"/>
      <c r="G128" s="46"/>
      <c r="H128" s="46"/>
      <c r="I128" s="46"/>
      <c r="J128" s="46"/>
      <c r="K128" s="46"/>
      <c r="L128" s="34"/>
    </row>
    <row r="129" spans="2:63" s="1" customFormat="1" ht="24.95" customHeight="1">
      <c r="B129" s="34"/>
      <c r="C129" s="23" t="s">
        <v>197</v>
      </c>
      <c r="L129" s="34"/>
    </row>
    <row r="130" spans="2:63" s="1" customFormat="1" ht="6.95" customHeight="1">
      <c r="B130" s="34"/>
      <c r="L130" s="34"/>
    </row>
    <row r="131" spans="2:63" s="1" customFormat="1" ht="12" customHeight="1">
      <c r="B131" s="34"/>
      <c r="C131" s="29" t="s">
        <v>16</v>
      </c>
      <c r="L131" s="34"/>
    </row>
    <row r="132" spans="2:63" s="1" customFormat="1" ht="16.5" customHeight="1">
      <c r="B132" s="34"/>
      <c r="E132" s="365" t="str">
        <f>E7</f>
        <v>Stavební úpravy budovy N (CEETe II) v areálu VŠB-TUO - Úpravy po DI - rev_a</v>
      </c>
      <c r="F132" s="366"/>
      <c r="G132" s="366"/>
      <c r="H132" s="366"/>
      <c r="L132" s="34"/>
    </row>
    <row r="133" spans="2:63" s="1" customFormat="1" ht="12" customHeight="1">
      <c r="B133" s="34"/>
      <c r="C133" s="29" t="s">
        <v>181</v>
      </c>
      <c r="L133" s="34"/>
    </row>
    <row r="134" spans="2:63" s="1" customFormat="1" ht="16.5" customHeight="1">
      <c r="B134" s="34"/>
      <c r="E134" s="356" t="str">
        <f>E9</f>
        <v>D.1.1.3.2.03. - VÝPIS SKLADEB KONSTRUKCÍ</v>
      </c>
      <c r="F134" s="364"/>
      <c r="G134" s="364"/>
      <c r="H134" s="364"/>
      <c r="L134" s="34"/>
    </row>
    <row r="135" spans="2:63" s="1" customFormat="1" ht="6.95" customHeight="1">
      <c r="B135" s="34"/>
      <c r="L135" s="34"/>
    </row>
    <row r="136" spans="2:63" s="1" customFormat="1" ht="12" customHeight="1">
      <c r="B136" s="34"/>
      <c r="C136" s="29" t="s">
        <v>21</v>
      </c>
      <c r="F136" s="27" t="str">
        <f>F12</f>
        <v xml:space="preserve"> </v>
      </c>
      <c r="I136" s="29" t="s">
        <v>23</v>
      </c>
      <c r="J136" s="51" t="str">
        <f>IF(J12="","",J12)</f>
        <v>1. 10. 2025</v>
      </c>
      <c r="L136" s="34"/>
    </row>
    <row r="137" spans="2:63" s="1" customFormat="1" ht="6.95" customHeight="1">
      <c r="B137" s="34"/>
      <c r="L137" s="34"/>
    </row>
    <row r="138" spans="2:63" s="1" customFormat="1" ht="25.7" customHeight="1">
      <c r="B138" s="34"/>
      <c r="C138" s="29" t="s">
        <v>25</v>
      </c>
      <c r="F138" s="27" t="str">
        <f>E15</f>
        <v xml:space="preserve"> </v>
      </c>
      <c r="I138" s="29" t="s">
        <v>30</v>
      </c>
      <c r="J138" s="32" t="str">
        <f>E21</f>
        <v xml:space="preserve">TECHNICO Opava s.r.o., </v>
      </c>
      <c r="L138" s="34"/>
    </row>
    <row r="139" spans="2:63" s="1" customFormat="1" ht="15.2" customHeight="1">
      <c r="B139" s="34"/>
      <c r="C139" s="29" t="s">
        <v>28</v>
      </c>
      <c r="F139" s="27" t="str">
        <f>IF(E18="","",E18)</f>
        <v>Vyplň údaj</v>
      </c>
      <c r="I139" s="29" t="s">
        <v>32</v>
      </c>
      <c r="J139" s="32" t="str">
        <f>E24</f>
        <v xml:space="preserve"> </v>
      </c>
      <c r="L139" s="34"/>
    </row>
    <row r="140" spans="2:63" s="1" customFormat="1" ht="10.35" customHeight="1">
      <c r="B140" s="34"/>
      <c r="L140" s="34"/>
    </row>
    <row r="141" spans="2:63" s="10" customFormat="1" ht="29.25" customHeight="1">
      <c r="B141" s="113"/>
      <c r="C141" s="114" t="s">
        <v>198</v>
      </c>
      <c r="D141" s="115" t="s">
        <v>54</v>
      </c>
      <c r="E141" s="115" t="s">
        <v>50</v>
      </c>
      <c r="F141" s="115" t="s">
        <v>51</v>
      </c>
      <c r="G141" s="115" t="s">
        <v>199</v>
      </c>
      <c r="H141" s="115" t="s">
        <v>200</v>
      </c>
      <c r="I141" s="115" t="s">
        <v>201</v>
      </c>
      <c r="J141" s="115" t="s">
        <v>188</v>
      </c>
      <c r="K141" s="116" t="s">
        <v>202</v>
      </c>
      <c r="L141" s="113"/>
      <c r="M141" s="58" t="s">
        <v>19</v>
      </c>
      <c r="N141" s="59" t="s">
        <v>39</v>
      </c>
      <c r="O141" s="59" t="s">
        <v>203</v>
      </c>
      <c r="P141" s="59" t="s">
        <v>204</v>
      </c>
      <c r="Q141" s="59" t="s">
        <v>205</v>
      </c>
      <c r="R141" s="59" t="s">
        <v>206</v>
      </c>
      <c r="S141" s="59" t="s">
        <v>207</v>
      </c>
      <c r="T141" s="60" t="s">
        <v>208</v>
      </c>
    </row>
    <row r="142" spans="2:63" s="1" customFormat="1" ht="22.9" customHeight="1">
      <c r="B142" s="34"/>
      <c r="C142" s="63" t="s">
        <v>209</v>
      </c>
      <c r="J142" s="117">
        <f>BK142</f>
        <v>0</v>
      </c>
      <c r="L142" s="34"/>
      <c r="M142" s="61"/>
      <c r="N142" s="52"/>
      <c r="O142" s="52"/>
      <c r="P142" s="118">
        <f>P143+P2605</f>
        <v>0</v>
      </c>
      <c r="Q142" s="52"/>
      <c r="R142" s="118">
        <f>R143+R2605</f>
        <v>1066.9272642999999</v>
      </c>
      <c r="S142" s="52"/>
      <c r="T142" s="119">
        <f>T143+T2605</f>
        <v>0</v>
      </c>
      <c r="AT142" s="19" t="s">
        <v>68</v>
      </c>
      <c r="AU142" s="19" t="s">
        <v>189</v>
      </c>
      <c r="BK142" s="120">
        <f>BK143+BK2605</f>
        <v>0</v>
      </c>
    </row>
    <row r="143" spans="2:63" s="11" customFormat="1" ht="25.9" customHeight="1">
      <c r="B143" s="121"/>
      <c r="D143" s="122" t="s">
        <v>68</v>
      </c>
      <c r="E143" s="123" t="s">
        <v>1379</v>
      </c>
      <c r="F143" s="123" t="s">
        <v>1380</v>
      </c>
      <c r="I143" s="124"/>
      <c r="J143" s="125">
        <f>BK143</f>
        <v>0</v>
      </c>
      <c r="L143" s="121"/>
      <c r="M143" s="126"/>
      <c r="P143" s="127">
        <f>P144+P476+P991+P1013+P1487+P1550+P2258+P2553</f>
        <v>0</v>
      </c>
      <c r="R143" s="127">
        <f>R144+R476+R991+R1013+R1487+R1550+R2258+R2553</f>
        <v>1066.9272642999999</v>
      </c>
      <c r="T143" s="128">
        <f>T144+T476+T991+T1013+T1487+T1550+T2258+T2553</f>
        <v>0</v>
      </c>
      <c r="AR143" s="122" t="s">
        <v>79</v>
      </c>
      <c r="AT143" s="129" t="s">
        <v>68</v>
      </c>
      <c r="AU143" s="129" t="s">
        <v>69</v>
      </c>
      <c r="AY143" s="122" t="s">
        <v>212</v>
      </c>
      <c r="BK143" s="130">
        <f>BK144+BK476+BK991+BK1013+BK1487+BK1550+BK2258+BK2553</f>
        <v>0</v>
      </c>
    </row>
    <row r="144" spans="2:63" s="11" customFormat="1" ht="22.9" customHeight="1">
      <c r="B144" s="121"/>
      <c r="D144" s="122" t="s">
        <v>68</v>
      </c>
      <c r="E144" s="131" t="s">
        <v>1399</v>
      </c>
      <c r="F144" s="131" t="s">
        <v>1400</v>
      </c>
      <c r="I144" s="124"/>
      <c r="J144" s="132">
        <f>BK144</f>
        <v>0</v>
      </c>
      <c r="L144" s="121"/>
      <c r="M144" s="126"/>
      <c r="P144" s="127">
        <f>P145+P268+P365+P412+P439+P457</f>
        <v>0</v>
      </c>
      <c r="R144" s="127">
        <f>R145+R268+R365+R412+R439+R457</f>
        <v>71.915283799999983</v>
      </c>
      <c r="T144" s="128">
        <f>T145+T268+T365+T412+T439+T457</f>
        <v>0</v>
      </c>
      <c r="AR144" s="122" t="s">
        <v>79</v>
      </c>
      <c r="AT144" s="129" t="s">
        <v>68</v>
      </c>
      <c r="AU144" s="129" t="s">
        <v>77</v>
      </c>
      <c r="AY144" s="122" t="s">
        <v>212</v>
      </c>
      <c r="BK144" s="130">
        <f>BK145+BK268+BK365+BK412+BK439+BK457</f>
        <v>0</v>
      </c>
    </row>
    <row r="145" spans="2:65" s="11" customFormat="1" ht="20.85" customHeight="1">
      <c r="B145" s="121"/>
      <c r="D145" s="122" t="s">
        <v>68</v>
      </c>
      <c r="E145" s="131" t="s">
        <v>6537</v>
      </c>
      <c r="F145" s="131" t="s">
        <v>6538</v>
      </c>
      <c r="I145" s="124"/>
      <c r="J145" s="132">
        <f>BK145</f>
        <v>0</v>
      </c>
      <c r="L145" s="121"/>
      <c r="M145" s="126"/>
      <c r="P145" s="127">
        <f>SUM(P146:P267)</f>
        <v>0</v>
      </c>
      <c r="R145" s="127">
        <f>SUM(R146:R267)</f>
        <v>51.216392199999987</v>
      </c>
      <c r="T145" s="128">
        <f>SUM(T146:T267)</f>
        <v>0</v>
      </c>
      <c r="AR145" s="122" t="s">
        <v>79</v>
      </c>
      <c r="AT145" s="129" t="s">
        <v>68</v>
      </c>
      <c r="AU145" s="129" t="s">
        <v>79</v>
      </c>
      <c r="AY145" s="122" t="s">
        <v>212</v>
      </c>
      <c r="BK145" s="130">
        <f>SUM(BK146:BK267)</f>
        <v>0</v>
      </c>
    </row>
    <row r="146" spans="2:65" s="1" customFormat="1" ht="21.75" customHeight="1">
      <c r="B146" s="34"/>
      <c r="C146" s="133" t="s">
        <v>77</v>
      </c>
      <c r="D146" s="133" t="s">
        <v>215</v>
      </c>
      <c r="E146" s="134" t="s">
        <v>6539</v>
      </c>
      <c r="F146" s="135" t="s">
        <v>6540</v>
      </c>
      <c r="G146" s="136" t="s">
        <v>495</v>
      </c>
      <c r="H146" s="137">
        <v>605.29999999999995</v>
      </c>
      <c r="I146" s="138"/>
      <c r="J146" s="139">
        <f>ROUND(I146*H146,2)</f>
        <v>0</v>
      </c>
      <c r="K146" s="135" t="s">
        <v>219</v>
      </c>
      <c r="L146" s="34"/>
      <c r="M146" s="140" t="s">
        <v>19</v>
      </c>
      <c r="N146" s="141" t="s">
        <v>40</v>
      </c>
      <c r="P146" s="142">
        <f>O146*H146</f>
        <v>0</v>
      </c>
      <c r="Q146" s="142">
        <v>0</v>
      </c>
      <c r="R146" s="142">
        <f>Q146*H146</f>
        <v>0</v>
      </c>
      <c r="S146" s="142">
        <v>0</v>
      </c>
      <c r="T146" s="143">
        <f>S146*H146</f>
        <v>0</v>
      </c>
      <c r="AR146" s="144" t="s">
        <v>316</v>
      </c>
      <c r="AT146" s="144" t="s">
        <v>215</v>
      </c>
      <c r="AU146" s="144" t="s">
        <v>236</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6541</v>
      </c>
    </row>
    <row r="147" spans="2:65" s="1" customFormat="1">
      <c r="B147" s="34"/>
      <c r="D147" s="146" t="s">
        <v>222</v>
      </c>
      <c r="F147" s="147" t="s">
        <v>6542</v>
      </c>
      <c r="I147" s="148"/>
      <c r="L147" s="34"/>
      <c r="M147" s="149"/>
      <c r="T147" s="55"/>
      <c r="AT147" s="19" t="s">
        <v>222</v>
      </c>
      <c r="AU147" s="19" t="s">
        <v>236</v>
      </c>
    </row>
    <row r="148" spans="2:65" s="14" customFormat="1" ht="22.5">
      <c r="B148" s="170"/>
      <c r="D148" s="150" t="s">
        <v>226</v>
      </c>
      <c r="E148" s="171" t="s">
        <v>19</v>
      </c>
      <c r="F148" s="172" t="s">
        <v>6543</v>
      </c>
      <c r="H148" s="171" t="s">
        <v>19</v>
      </c>
      <c r="I148" s="173"/>
      <c r="L148" s="170"/>
      <c r="M148" s="174"/>
      <c r="T148" s="175"/>
      <c r="AT148" s="171" t="s">
        <v>226</v>
      </c>
      <c r="AU148" s="171" t="s">
        <v>236</v>
      </c>
      <c r="AV148" s="14" t="s">
        <v>77</v>
      </c>
      <c r="AW148" s="14" t="s">
        <v>31</v>
      </c>
      <c r="AX148" s="14" t="s">
        <v>69</v>
      </c>
      <c r="AY148" s="171" t="s">
        <v>212</v>
      </c>
    </row>
    <row r="149" spans="2:65" s="12" customFormat="1">
      <c r="B149" s="152"/>
      <c r="D149" s="150" t="s">
        <v>226</v>
      </c>
      <c r="E149" s="153" t="s">
        <v>19</v>
      </c>
      <c r="F149" s="154" t="s">
        <v>6544</v>
      </c>
      <c r="H149" s="155">
        <v>702.3</v>
      </c>
      <c r="I149" s="156"/>
      <c r="L149" s="152"/>
      <c r="M149" s="157"/>
      <c r="T149" s="158"/>
      <c r="AT149" s="153" t="s">
        <v>226</v>
      </c>
      <c r="AU149" s="153" t="s">
        <v>236</v>
      </c>
      <c r="AV149" s="12" t="s">
        <v>79</v>
      </c>
      <c r="AW149" s="12" t="s">
        <v>31</v>
      </c>
      <c r="AX149" s="12" t="s">
        <v>69</v>
      </c>
      <c r="AY149" s="153" t="s">
        <v>212</v>
      </c>
    </row>
    <row r="150" spans="2:65" s="12" customFormat="1">
      <c r="B150" s="152"/>
      <c r="D150" s="150" t="s">
        <v>226</v>
      </c>
      <c r="E150" s="153" t="s">
        <v>19</v>
      </c>
      <c r="F150" s="154" t="s">
        <v>6545</v>
      </c>
      <c r="H150" s="155">
        <v>-97</v>
      </c>
      <c r="I150" s="156"/>
      <c r="L150" s="152"/>
      <c r="M150" s="157"/>
      <c r="T150" s="158"/>
      <c r="AT150" s="153" t="s">
        <v>226</v>
      </c>
      <c r="AU150" s="153" t="s">
        <v>236</v>
      </c>
      <c r="AV150" s="12" t="s">
        <v>79</v>
      </c>
      <c r="AW150" s="12" t="s">
        <v>31</v>
      </c>
      <c r="AX150" s="12" t="s">
        <v>69</v>
      </c>
      <c r="AY150" s="153" t="s">
        <v>212</v>
      </c>
    </row>
    <row r="151" spans="2:65" s="13" customFormat="1">
      <c r="B151" s="159"/>
      <c r="D151" s="150" t="s">
        <v>226</v>
      </c>
      <c r="E151" s="160" t="s">
        <v>19</v>
      </c>
      <c r="F151" s="161" t="s">
        <v>228</v>
      </c>
      <c r="H151" s="162">
        <v>605.29999999999995</v>
      </c>
      <c r="I151" s="163"/>
      <c r="L151" s="159"/>
      <c r="M151" s="164"/>
      <c r="T151" s="165"/>
      <c r="AT151" s="160" t="s">
        <v>226</v>
      </c>
      <c r="AU151" s="160" t="s">
        <v>236</v>
      </c>
      <c r="AV151" s="13" t="s">
        <v>229</v>
      </c>
      <c r="AW151" s="13" t="s">
        <v>31</v>
      </c>
      <c r="AX151" s="13" t="s">
        <v>77</v>
      </c>
      <c r="AY151" s="160" t="s">
        <v>212</v>
      </c>
    </row>
    <row r="152" spans="2:65" s="1" customFormat="1" ht="16.5" customHeight="1">
      <c r="B152" s="34"/>
      <c r="C152" s="186" t="s">
        <v>79</v>
      </c>
      <c r="D152" s="186" t="s">
        <v>3107</v>
      </c>
      <c r="E152" s="187" t="s">
        <v>6546</v>
      </c>
      <c r="F152" s="188" t="s">
        <v>6547</v>
      </c>
      <c r="G152" s="189" t="s">
        <v>495</v>
      </c>
      <c r="H152" s="190">
        <v>665.83</v>
      </c>
      <c r="I152" s="191"/>
      <c r="J152" s="192">
        <f>ROUND(I152*H152,2)</f>
        <v>0</v>
      </c>
      <c r="K152" s="188" t="s">
        <v>219</v>
      </c>
      <c r="L152" s="193"/>
      <c r="M152" s="194" t="s">
        <v>19</v>
      </c>
      <c r="N152" s="195" t="s">
        <v>40</v>
      </c>
      <c r="P152" s="142">
        <f>O152*H152</f>
        <v>0</v>
      </c>
      <c r="Q152" s="142">
        <v>1.0999999999999999E-2</v>
      </c>
      <c r="R152" s="142">
        <f>Q152*H152</f>
        <v>7.3241300000000003</v>
      </c>
      <c r="S152" s="142">
        <v>0</v>
      </c>
      <c r="T152" s="143">
        <f>S152*H152</f>
        <v>0</v>
      </c>
      <c r="AR152" s="144" t="s">
        <v>631</v>
      </c>
      <c r="AT152" s="144" t="s">
        <v>3107</v>
      </c>
      <c r="AU152" s="144" t="s">
        <v>236</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316</v>
      </c>
      <c r="BM152" s="144" t="s">
        <v>6548</v>
      </c>
    </row>
    <row r="153" spans="2:65" s="14" customFormat="1" ht="22.5">
      <c r="B153" s="170"/>
      <c r="D153" s="150" t="s">
        <v>226</v>
      </c>
      <c r="E153" s="171" t="s">
        <v>19</v>
      </c>
      <c r="F153" s="172" t="s">
        <v>6549</v>
      </c>
      <c r="H153" s="171" t="s">
        <v>19</v>
      </c>
      <c r="I153" s="173"/>
      <c r="L153" s="170"/>
      <c r="M153" s="174"/>
      <c r="T153" s="175"/>
      <c r="AT153" s="171" t="s">
        <v>226</v>
      </c>
      <c r="AU153" s="171" t="s">
        <v>236</v>
      </c>
      <c r="AV153" s="14" t="s">
        <v>77</v>
      </c>
      <c r="AW153" s="14" t="s">
        <v>31</v>
      </c>
      <c r="AX153" s="14" t="s">
        <v>69</v>
      </c>
      <c r="AY153" s="171" t="s">
        <v>212</v>
      </c>
    </row>
    <row r="154" spans="2:65" s="12" customFormat="1">
      <c r="B154" s="152"/>
      <c r="D154" s="150" t="s">
        <v>226</v>
      </c>
      <c r="E154" s="153" t="s">
        <v>19</v>
      </c>
      <c r="F154" s="154" t="s">
        <v>6550</v>
      </c>
      <c r="H154" s="155">
        <v>665.83</v>
      </c>
      <c r="I154" s="156"/>
      <c r="L154" s="152"/>
      <c r="M154" s="157"/>
      <c r="T154" s="158"/>
      <c r="AT154" s="153" t="s">
        <v>226</v>
      </c>
      <c r="AU154" s="153" t="s">
        <v>236</v>
      </c>
      <c r="AV154" s="12" t="s">
        <v>79</v>
      </c>
      <c r="AW154" s="12" t="s">
        <v>31</v>
      </c>
      <c r="AX154" s="12" t="s">
        <v>69</v>
      </c>
      <c r="AY154" s="153" t="s">
        <v>212</v>
      </c>
    </row>
    <row r="155" spans="2:65" s="13" customFormat="1">
      <c r="B155" s="159"/>
      <c r="D155" s="150" t="s">
        <v>226</v>
      </c>
      <c r="E155" s="160" t="s">
        <v>19</v>
      </c>
      <c r="F155" s="161" t="s">
        <v>228</v>
      </c>
      <c r="H155" s="162">
        <v>665.83</v>
      </c>
      <c r="I155" s="163"/>
      <c r="L155" s="159"/>
      <c r="M155" s="164"/>
      <c r="T155" s="165"/>
      <c r="AT155" s="160" t="s">
        <v>226</v>
      </c>
      <c r="AU155" s="160" t="s">
        <v>236</v>
      </c>
      <c r="AV155" s="13" t="s">
        <v>229</v>
      </c>
      <c r="AW155" s="13" t="s">
        <v>31</v>
      </c>
      <c r="AX155" s="13" t="s">
        <v>77</v>
      </c>
      <c r="AY155" s="160" t="s">
        <v>212</v>
      </c>
    </row>
    <row r="156" spans="2:65" s="1" customFormat="1" ht="21.75" customHeight="1">
      <c r="B156" s="34"/>
      <c r="C156" s="133" t="s">
        <v>236</v>
      </c>
      <c r="D156" s="133" t="s">
        <v>215</v>
      </c>
      <c r="E156" s="134" t="s">
        <v>6551</v>
      </c>
      <c r="F156" s="135" t="s">
        <v>6552</v>
      </c>
      <c r="G156" s="136" t="s">
        <v>495</v>
      </c>
      <c r="H156" s="137">
        <v>605.29999999999995</v>
      </c>
      <c r="I156" s="138"/>
      <c r="J156" s="139">
        <f>ROUND(I156*H156,2)</f>
        <v>0</v>
      </c>
      <c r="K156" s="135" t="s">
        <v>219</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6553</v>
      </c>
    </row>
    <row r="157" spans="2:65" s="1" customFormat="1">
      <c r="B157" s="34"/>
      <c r="D157" s="146" t="s">
        <v>222</v>
      </c>
      <c r="F157" s="147" t="s">
        <v>6554</v>
      </c>
      <c r="I157" s="148"/>
      <c r="L157" s="34"/>
      <c r="M157" s="149"/>
      <c r="T157" s="55"/>
      <c r="AT157" s="19" t="s">
        <v>222</v>
      </c>
      <c r="AU157" s="19" t="s">
        <v>236</v>
      </c>
    </row>
    <row r="158" spans="2:65" s="14" customFormat="1">
      <c r="B158" s="170"/>
      <c r="D158" s="150" t="s">
        <v>226</v>
      </c>
      <c r="E158" s="171" t="s">
        <v>19</v>
      </c>
      <c r="F158" s="172" t="s">
        <v>6555</v>
      </c>
      <c r="H158" s="171" t="s">
        <v>19</v>
      </c>
      <c r="I158" s="173"/>
      <c r="L158" s="170"/>
      <c r="M158" s="174"/>
      <c r="T158" s="175"/>
      <c r="AT158" s="171" t="s">
        <v>226</v>
      </c>
      <c r="AU158" s="171" t="s">
        <v>236</v>
      </c>
      <c r="AV158" s="14" t="s">
        <v>77</v>
      </c>
      <c r="AW158" s="14" t="s">
        <v>31</v>
      </c>
      <c r="AX158" s="14" t="s">
        <v>69</v>
      </c>
      <c r="AY158" s="171" t="s">
        <v>212</v>
      </c>
    </row>
    <row r="159" spans="2:65" s="12" customFormat="1">
      <c r="B159" s="152"/>
      <c r="D159" s="150" t="s">
        <v>226</v>
      </c>
      <c r="E159" s="153" t="s">
        <v>19</v>
      </c>
      <c r="F159" s="154" t="s">
        <v>6544</v>
      </c>
      <c r="H159" s="155">
        <v>702.3</v>
      </c>
      <c r="I159" s="156"/>
      <c r="L159" s="152"/>
      <c r="M159" s="157"/>
      <c r="T159" s="158"/>
      <c r="AT159" s="153" t="s">
        <v>226</v>
      </c>
      <c r="AU159" s="153" t="s">
        <v>236</v>
      </c>
      <c r="AV159" s="12" t="s">
        <v>79</v>
      </c>
      <c r="AW159" s="12" t="s">
        <v>31</v>
      </c>
      <c r="AX159" s="12" t="s">
        <v>69</v>
      </c>
      <c r="AY159" s="153" t="s">
        <v>212</v>
      </c>
    </row>
    <row r="160" spans="2:65" s="12" customFormat="1">
      <c r="B160" s="152"/>
      <c r="D160" s="150" t="s">
        <v>226</v>
      </c>
      <c r="E160" s="153" t="s">
        <v>19</v>
      </c>
      <c r="F160" s="154" t="s">
        <v>6545</v>
      </c>
      <c r="H160" s="155">
        <v>-97</v>
      </c>
      <c r="I160" s="156"/>
      <c r="L160" s="152"/>
      <c r="M160" s="157"/>
      <c r="T160" s="158"/>
      <c r="AT160" s="153" t="s">
        <v>226</v>
      </c>
      <c r="AU160" s="153" t="s">
        <v>236</v>
      </c>
      <c r="AV160" s="12" t="s">
        <v>79</v>
      </c>
      <c r="AW160" s="12" t="s">
        <v>31</v>
      </c>
      <c r="AX160" s="12" t="s">
        <v>69</v>
      </c>
      <c r="AY160" s="153" t="s">
        <v>212</v>
      </c>
    </row>
    <row r="161" spans="2:65" s="13" customFormat="1">
      <c r="B161" s="159"/>
      <c r="D161" s="150" t="s">
        <v>226</v>
      </c>
      <c r="E161" s="160" t="s">
        <v>19</v>
      </c>
      <c r="F161" s="161" t="s">
        <v>228</v>
      </c>
      <c r="H161" s="162">
        <v>605.29999999999995</v>
      </c>
      <c r="I161" s="163"/>
      <c r="L161" s="159"/>
      <c r="M161" s="164"/>
      <c r="T161" s="165"/>
      <c r="AT161" s="160" t="s">
        <v>226</v>
      </c>
      <c r="AU161" s="160" t="s">
        <v>236</v>
      </c>
      <c r="AV161" s="13" t="s">
        <v>229</v>
      </c>
      <c r="AW161" s="13" t="s">
        <v>31</v>
      </c>
      <c r="AX161" s="13" t="s">
        <v>77</v>
      </c>
      <c r="AY161" s="160" t="s">
        <v>212</v>
      </c>
    </row>
    <row r="162" spans="2:65" s="1" customFormat="1" ht="16.5" customHeight="1">
      <c r="B162" s="34"/>
      <c r="C162" s="186" t="s">
        <v>229</v>
      </c>
      <c r="D162" s="186" t="s">
        <v>3107</v>
      </c>
      <c r="E162" s="187" t="s">
        <v>6556</v>
      </c>
      <c r="F162" s="188" t="s">
        <v>6557</v>
      </c>
      <c r="G162" s="189" t="s">
        <v>420</v>
      </c>
      <c r="H162" s="190">
        <v>50.844999999999999</v>
      </c>
      <c r="I162" s="191"/>
      <c r="J162" s="192">
        <f>ROUND(I162*H162,2)</f>
        <v>0</v>
      </c>
      <c r="K162" s="188" t="s">
        <v>219</v>
      </c>
      <c r="L162" s="193"/>
      <c r="M162" s="194" t="s">
        <v>19</v>
      </c>
      <c r="N162" s="195" t="s">
        <v>40</v>
      </c>
      <c r="P162" s="142">
        <f>O162*H162</f>
        <v>0</v>
      </c>
      <c r="Q162" s="142">
        <v>0.65</v>
      </c>
      <c r="R162" s="142">
        <f>Q162*H162</f>
        <v>33.049250000000001</v>
      </c>
      <c r="S162" s="142">
        <v>0</v>
      </c>
      <c r="T162" s="143">
        <f>S162*H162</f>
        <v>0</v>
      </c>
      <c r="AR162" s="144" t="s">
        <v>631</v>
      </c>
      <c r="AT162" s="144" t="s">
        <v>3107</v>
      </c>
      <c r="AU162" s="144" t="s">
        <v>236</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316</v>
      </c>
      <c r="BM162" s="144" t="s">
        <v>6558</v>
      </c>
    </row>
    <row r="163" spans="2:65" s="14" customFormat="1">
      <c r="B163" s="170"/>
      <c r="D163" s="150" t="s">
        <v>226</v>
      </c>
      <c r="E163" s="171" t="s">
        <v>19</v>
      </c>
      <c r="F163" s="172" t="s">
        <v>6559</v>
      </c>
      <c r="H163" s="171" t="s">
        <v>19</v>
      </c>
      <c r="I163" s="173"/>
      <c r="L163" s="170"/>
      <c r="M163" s="174"/>
      <c r="T163" s="175"/>
      <c r="AT163" s="171" t="s">
        <v>226</v>
      </c>
      <c r="AU163" s="171" t="s">
        <v>236</v>
      </c>
      <c r="AV163" s="14" t="s">
        <v>77</v>
      </c>
      <c r="AW163" s="14" t="s">
        <v>31</v>
      </c>
      <c r="AX163" s="14" t="s">
        <v>69</v>
      </c>
      <c r="AY163" s="171" t="s">
        <v>212</v>
      </c>
    </row>
    <row r="164" spans="2:65" s="12" customFormat="1">
      <c r="B164" s="152"/>
      <c r="D164" s="150" t="s">
        <v>226</v>
      </c>
      <c r="E164" s="153" t="s">
        <v>19</v>
      </c>
      <c r="F164" s="154" t="s">
        <v>6560</v>
      </c>
      <c r="H164" s="155">
        <v>50.844999999999999</v>
      </c>
      <c r="I164" s="156"/>
      <c r="L164" s="152"/>
      <c r="M164" s="157"/>
      <c r="T164" s="158"/>
      <c r="AT164" s="153" t="s">
        <v>226</v>
      </c>
      <c r="AU164" s="153" t="s">
        <v>236</v>
      </c>
      <c r="AV164" s="12" t="s">
        <v>79</v>
      </c>
      <c r="AW164" s="12" t="s">
        <v>31</v>
      </c>
      <c r="AX164" s="12" t="s">
        <v>69</v>
      </c>
      <c r="AY164" s="153" t="s">
        <v>212</v>
      </c>
    </row>
    <row r="165" spans="2:65" s="13" customFormat="1">
      <c r="B165" s="159"/>
      <c r="D165" s="150" t="s">
        <v>226</v>
      </c>
      <c r="E165" s="160" t="s">
        <v>19</v>
      </c>
      <c r="F165" s="161" t="s">
        <v>228</v>
      </c>
      <c r="H165" s="162">
        <v>50.844999999999999</v>
      </c>
      <c r="I165" s="163"/>
      <c r="L165" s="159"/>
      <c r="M165" s="164"/>
      <c r="T165" s="165"/>
      <c r="AT165" s="160" t="s">
        <v>226</v>
      </c>
      <c r="AU165" s="160" t="s">
        <v>236</v>
      </c>
      <c r="AV165" s="13" t="s">
        <v>229</v>
      </c>
      <c r="AW165" s="13" t="s">
        <v>31</v>
      </c>
      <c r="AX165" s="13" t="s">
        <v>77</v>
      </c>
      <c r="AY165" s="160" t="s">
        <v>212</v>
      </c>
    </row>
    <row r="166" spans="2:65" s="1" customFormat="1" ht="21.75" customHeight="1">
      <c r="B166" s="34"/>
      <c r="C166" s="133" t="s">
        <v>211</v>
      </c>
      <c r="D166" s="133" t="s">
        <v>215</v>
      </c>
      <c r="E166" s="134" t="s">
        <v>6561</v>
      </c>
      <c r="F166" s="135" t="s">
        <v>6562</v>
      </c>
      <c r="G166" s="136" t="s">
        <v>495</v>
      </c>
      <c r="H166" s="137">
        <v>605.29999999999995</v>
      </c>
      <c r="I166" s="138"/>
      <c r="J166" s="139">
        <f>ROUND(I166*H166,2)</f>
        <v>0</v>
      </c>
      <c r="K166" s="135" t="s">
        <v>219</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6563</v>
      </c>
    </row>
    <row r="167" spans="2:65" s="1" customFormat="1">
      <c r="B167" s="34"/>
      <c r="D167" s="146" t="s">
        <v>222</v>
      </c>
      <c r="F167" s="147" t="s">
        <v>6564</v>
      </c>
      <c r="I167" s="148"/>
      <c r="L167" s="34"/>
      <c r="M167" s="149"/>
      <c r="T167" s="55"/>
      <c r="AT167" s="19" t="s">
        <v>222</v>
      </c>
      <c r="AU167" s="19" t="s">
        <v>236</v>
      </c>
    </row>
    <row r="168" spans="2:65" s="14" customFormat="1">
      <c r="B168" s="170"/>
      <c r="D168" s="150" t="s">
        <v>226</v>
      </c>
      <c r="E168" s="171" t="s">
        <v>19</v>
      </c>
      <c r="F168" s="172" t="s">
        <v>6565</v>
      </c>
      <c r="H168" s="171" t="s">
        <v>19</v>
      </c>
      <c r="I168" s="173"/>
      <c r="L168" s="170"/>
      <c r="M168" s="174"/>
      <c r="T168" s="175"/>
      <c r="AT168" s="171" t="s">
        <v>226</v>
      </c>
      <c r="AU168" s="171" t="s">
        <v>236</v>
      </c>
      <c r="AV168" s="14" t="s">
        <v>77</v>
      </c>
      <c r="AW168" s="14" t="s">
        <v>31</v>
      </c>
      <c r="AX168" s="14" t="s">
        <v>69</v>
      </c>
      <c r="AY168" s="171" t="s">
        <v>212</v>
      </c>
    </row>
    <row r="169" spans="2:65" s="12" customFormat="1">
      <c r="B169" s="152"/>
      <c r="D169" s="150" t="s">
        <v>226</v>
      </c>
      <c r="E169" s="153" t="s">
        <v>19</v>
      </c>
      <c r="F169" s="154" t="s">
        <v>6544</v>
      </c>
      <c r="H169" s="155">
        <v>702.3</v>
      </c>
      <c r="I169" s="156"/>
      <c r="L169" s="152"/>
      <c r="M169" s="157"/>
      <c r="T169" s="158"/>
      <c r="AT169" s="153" t="s">
        <v>226</v>
      </c>
      <c r="AU169" s="153" t="s">
        <v>236</v>
      </c>
      <c r="AV169" s="12" t="s">
        <v>79</v>
      </c>
      <c r="AW169" s="12" t="s">
        <v>31</v>
      </c>
      <c r="AX169" s="12" t="s">
        <v>69</v>
      </c>
      <c r="AY169" s="153" t="s">
        <v>212</v>
      </c>
    </row>
    <row r="170" spans="2:65" s="12" customFormat="1">
      <c r="B170" s="152"/>
      <c r="D170" s="150" t="s">
        <v>226</v>
      </c>
      <c r="E170" s="153" t="s">
        <v>19</v>
      </c>
      <c r="F170" s="154" t="s">
        <v>6545</v>
      </c>
      <c r="H170" s="155">
        <v>-97</v>
      </c>
      <c r="I170" s="156"/>
      <c r="L170" s="152"/>
      <c r="M170" s="157"/>
      <c r="T170" s="158"/>
      <c r="AT170" s="153" t="s">
        <v>226</v>
      </c>
      <c r="AU170" s="153" t="s">
        <v>236</v>
      </c>
      <c r="AV170" s="12" t="s">
        <v>79</v>
      </c>
      <c r="AW170" s="12" t="s">
        <v>31</v>
      </c>
      <c r="AX170" s="12" t="s">
        <v>69</v>
      </c>
      <c r="AY170" s="153" t="s">
        <v>212</v>
      </c>
    </row>
    <row r="171" spans="2:65" s="13" customFormat="1">
      <c r="B171" s="159"/>
      <c r="D171" s="150" t="s">
        <v>226</v>
      </c>
      <c r="E171" s="160" t="s">
        <v>19</v>
      </c>
      <c r="F171" s="161" t="s">
        <v>228</v>
      </c>
      <c r="H171" s="162">
        <v>605.29999999999995</v>
      </c>
      <c r="I171" s="163"/>
      <c r="L171" s="159"/>
      <c r="M171" s="164"/>
      <c r="T171" s="165"/>
      <c r="AT171" s="160" t="s">
        <v>226</v>
      </c>
      <c r="AU171" s="160" t="s">
        <v>236</v>
      </c>
      <c r="AV171" s="13" t="s">
        <v>229</v>
      </c>
      <c r="AW171" s="13" t="s">
        <v>31</v>
      </c>
      <c r="AX171" s="13" t="s">
        <v>77</v>
      </c>
      <c r="AY171" s="160" t="s">
        <v>212</v>
      </c>
    </row>
    <row r="172" spans="2:65" s="1" customFormat="1" ht="16.5" customHeight="1">
      <c r="B172" s="34"/>
      <c r="C172" s="186" t="s">
        <v>253</v>
      </c>
      <c r="D172" s="186" t="s">
        <v>3107</v>
      </c>
      <c r="E172" s="187" t="s">
        <v>6566</v>
      </c>
      <c r="F172" s="188" t="s">
        <v>6567</v>
      </c>
      <c r="G172" s="189" t="s">
        <v>495</v>
      </c>
      <c r="H172" s="190">
        <v>696.09500000000003</v>
      </c>
      <c r="I172" s="191"/>
      <c r="J172" s="192">
        <f>ROUND(I172*H172,2)</f>
        <v>0</v>
      </c>
      <c r="K172" s="188" t="s">
        <v>219</v>
      </c>
      <c r="L172" s="193"/>
      <c r="M172" s="194" t="s">
        <v>19</v>
      </c>
      <c r="N172" s="195" t="s">
        <v>40</v>
      </c>
      <c r="P172" s="142">
        <f>O172*H172</f>
        <v>0</v>
      </c>
      <c r="Q172" s="142">
        <v>1.4999999999999999E-4</v>
      </c>
      <c r="R172" s="142">
        <f>Q172*H172</f>
        <v>0.10441425</v>
      </c>
      <c r="S172" s="142">
        <v>0</v>
      </c>
      <c r="T172" s="143">
        <f>S172*H172</f>
        <v>0</v>
      </c>
      <c r="AR172" s="144" t="s">
        <v>631</v>
      </c>
      <c r="AT172" s="144" t="s">
        <v>3107</v>
      </c>
      <c r="AU172" s="144" t="s">
        <v>236</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6568</v>
      </c>
    </row>
    <row r="173" spans="2:65" s="14" customFormat="1">
      <c r="B173" s="170"/>
      <c r="D173" s="150" t="s">
        <v>226</v>
      </c>
      <c r="E173" s="171" t="s">
        <v>19</v>
      </c>
      <c r="F173" s="172" t="s">
        <v>6569</v>
      </c>
      <c r="H173" s="171" t="s">
        <v>19</v>
      </c>
      <c r="I173" s="173"/>
      <c r="L173" s="170"/>
      <c r="M173" s="174"/>
      <c r="T173" s="175"/>
      <c r="AT173" s="171" t="s">
        <v>226</v>
      </c>
      <c r="AU173" s="171" t="s">
        <v>236</v>
      </c>
      <c r="AV173" s="14" t="s">
        <v>77</v>
      </c>
      <c r="AW173" s="14" t="s">
        <v>31</v>
      </c>
      <c r="AX173" s="14" t="s">
        <v>69</v>
      </c>
      <c r="AY173" s="171" t="s">
        <v>212</v>
      </c>
    </row>
    <row r="174" spans="2:65" s="12" customFormat="1">
      <c r="B174" s="152"/>
      <c r="D174" s="150" t="s">
        <v>226</v>
      </c>
      <c r="E174" s="153" t="s">
        <v>19</v>
      </c>
      <c r="F174" s="154" t="s">
        <v>6570</v>
      </c>
      <c r="H174" s="155">
        <v>696.09500000000003</v>
      </c>
      <c r="I174" s="156"/>
      <c r="L174" s="152"/>
      <c r="M174" s="157"/>
      <c r="T174" s="158"/>
      <c r="AT174" s="153" t="s">
        <v>226</v>
      </c>
      <c r="AU174" s="153" t="s">
        <v>236</v>
      </c>
      <c r="AV174" s="12" t="s">
        <v>79</v>
      </c>
      <c r="AW174" s="12" t="s">
        <v>31</v>
      </c>
      <c r="AX174" s="12" t="s">
        <v>69</v>
      </c>
      <c r="AY174" s="153" t="s">
        <v>212</v>
      </c>
    </row>
    <row r="175" spans="2:65" s="13" customFormat="1">
      <c r="B175" s="159"/>
      <c r="D175" s="150" t="s">
        <v>226</v>
      </c>
      <c r="E175" s="160" t="s">
        <v>19</v>
      </c>
      <c r="F175" s="161" t="s">
        <v>228</v>
      </c>
      <c r="H175" s="162">
        <v>696.09500000000003</v>
      </c>
      <c r="I175" s="163"/>
      <c r="L175" s="159"/>
      <c r="M175" s="164"/>
      <c r="T175" s="165"/>
      <c r="AT175" s="160" t="s">
        <v>226</v>
      </c>
      <c r="AU175" s="160" t="s">
        <v>236</v>
      </c>
      <c r="AV175" s="13" t="s">
        <v>229</v>
      </c>
      <c r="AW175" s="13" t="s">
        <v>31</v>
      </c>
      <c r="AX175" s="13" t="s">
        <v>77</v>
      </c>
      <c r="AY175" s="160" t="s">
        <v>212</v>
      </c>
    </row>
    <row r="176" spans="2:65" s="1" customFormat="1" ht="24.2" customHeight="1">
      <c r="B176" s="34"/>
      <c r="C176" s="133" t="s">
        <v>259</v>
      </c>
      <c r="D176" s="133" t="s">
        <v>215</v>
      </c>
      <c r="E176" s="134" t="s">
        <v>6571</v>
      </c>
      <c r="F176" s="135" t="s">
        <v>6572</v>
      </c>
      <c r="G176" s="136" t="s">
        <v>495</v>
      </c>
      <c r="H176" s="137">
        <v>605.29999999999995</v>
      </c>
      <c r="I176" s="138"/>
      <c r="J176" s="139">
        <f>ROUND(I176*H176,2)</f>
        <v>0</v>
      </c>
      <c r="K176" s="135" t="s">
        <v>219</v>
      </c>
      <c r="L176" s="34"/>
      <c r="M176" s="140" t="s">
        <v>19</v>
      </c>
      <c r="N176" s="141" t="s">
        <v>40</v>
      </c>
      <c r="P176" s="142">
        <f>O176*H176</f>
        <v>0</v>
      </c>
      <c r="Q176" s="142">
        <v>0</v>
      </c>
      <c r="R176" s="142">
        <f>Q176*H176</f>
        <v>0</v>
      </c>
      <c r="S176" s="142">
        <v>0</v>
      </c>
      <c r="T176" s="143">
        <f>S176*H176</f>
        <v>0</v>
      </c>
      <c r="AR176" s="144" t="s">
        <v>316</v>
      </c>
      <c r="AT176" s="144" t="s">
        <v>215</v>
      </c>
      <c r="AU176" s="144" t="s">
        <v>236</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316</v>
      </c>
      <c r="BM176" s="144" t="s">
        <v>6573</v>
      </c>
    </row>
    <row r="177" spans="2:65" s="1" customFormat="1">
      <c r="B177" s="34"/>
      <c r="D177" s="146" t="s">
        <v>222</v>
      </c>
      <c r="F177" s="147" t="s">
        <v>6574</v>
      </c>
      <c r="I177" s="148"/>
      <c r="L177" s="34"/>
      <c r="M177" s="149"/>
      <c r="T177" s="55"/>
      <c r="AT177" s="19" t="s">
        <v>222</v>
      </c>
      <c r="AU177" s="19" t="s">
        <v>236</v>
      </c>
    </row>
    <row r="178" spans="2:65" s="14" customFormat="1">
      <c r="B178" s="170"/>
      <c r="D178" s="150" t="s">
        <v>226</v>
      </c>
      <c r="E178" s="171" t="s">
        <v>19</v>
      </c>
      <c r="F178" s="172" t="s">
        <v>6575</v>
      </c>
      <c r="H178" s="171" t="s">
        <v>19</v>
      </c>
      <c r="I178" s="173"/>
      <c r="L178" s="170"/>
      <c r="M178" s="174"/>
      <c r="T178" s="175"/>
      <c r="AT178" s="171" t="s">
        <v>226</v>
      </c>
      <c r="AU178" s="171" t="s">
        <v>236</v>
      </c>
      <c r="AV178" s="14" t="s">
        <v>77</v>
      </c>
      <c r="AW178" s="14" t="s">
        <v>31</v>
      </c>
      <c r="AX178" s="14" t="s">
        <v>69</v>
      </c>
      <c r="AY178" s="171" t="s">
        <v>212</v>
      </c>
    </row>
    <row r="179" spans="2:65" s="12" customFormat="1">
      <c r="B179" s="152"/>
      <c r="D179" s="150" t="s">
        <v>226</v>
      </c>
      <c r="E179" s="153" t="s">
        <v>19</v>
      </c>
      <c r="F179" s="154" t="s">
        <v>6544</v>
      </c>
      <c r="H179" s="155">
        <v>702.3</v>
      </c>
      <c r="I179" s="156"/>
      <c r="L179" s="152"/>
      <c r="M179" s="157"/>
      <c r="T179" s="158"/>
      <c r="AT179" s="153" t="s">
        <v>226</v>
      </c>
      <c r="AU179" s="153" t="s">
        <v>236</v>
      </c>
      <c r="AV179" s="12" t="s">
        <v>79</v>
      </c>
      <c r="AW179" s="12" t="s">
        <v>31</v>
      </c>
      <c r="AX179" s="12" t="s">
        <v>69</v>
      </c>
      <c r="AY179" s="153" t="s">
        <v>212</v>
      </c>
    </row>
    <row r="180" spans="2:65" s="12" customFormat="1">
      <c r="B180" s="152"/>
      <c r="D180" s="150" t="s">
        <v>226</v>
      </c>
      <c r="E180" s="153" t="s">
        <v>19</v>
      </c>
      <c r="F180" s="154" t="s">
        <v>6545</v>
      </c>
      <c r="H180" s="155">
        <v>-97</v>
      </c>
      <c r="I180" s="156"/>
      <c r="L180" s="152"/>
      <c r="M180" s="157"/>
      <c r="T180" s="158"/>
      <c r="AT180" s="153" t="s">
        <v>226</v>
      </c>
      <c r="AU180" s="153" t="s">
        <v>236</v>
      </c>
      <c r="AV180" s="12" t="s">
        <v>79</v>
      </c>
      <c r="AW180" s="12" t="s">
        <v>31</v>
      </c>
      <c r="AX180" s="12" t="s">
        <v>69</v>
      </c>
      <c r="AY180" s="153" t="s">
        <v>212</v>
      </c>
    </row>
    <row r="181" spans="2:65" s="13" customFormat="1">
      <c r="B181" s="159"/>
      <c r="D181" s="150" t="s">
        <v>226</v>
      </c>
      <c r="E181" s="160" t="s">
        <v>19</v>
      </c>
      <c r="F181" s="161" t="s">
        <v>228</v>
      </c>
      <c r="H181" s="162">
        <v>605.29999999999995</v>
      </c>
      <c r="I181" s="163"/>
      <c r="L181" s="159"/>
      <c r="M181" s="164"/>
      <c r="T181" s="165"/>
      <c r="AT181" s="160" t="s">
        <v>226</v>
      </c>
      <c r="AU181" s="160" t="s">
        <v>236</v>
      </c>
      <c r="AV181" s="13" t="s">
        <v>229</v>
      </c>
      <c r="AW181" s="13" t="s">
        <v>31</v>
      </c>
      <c r="AX181" s="13" t="s">
        <v>77</v>
      </c>
      <c r="AY181" s="160" t="s">
        <v>212</v>
      </c>
    </row>
    <row r="182" spans="2:65" s="1" customFormat="1" ht="24.2" customHeight="1">
      <c r="B182" s="34"/>
      <c r="C182" s="186" t="s">
        <v>267</v>
      </c>
      <c r="D182" s="186" t="s">
        <v>3107</v>
      </c>
      <c r="E182" s="187" t="s">
        <v>6576</v>
      </c>
      <c r="F182" s="188" t="s">
        <v>6577</v>
      </c>
      <c r="G182" s="189" t="s">
        <v>495</v>
      </c>
      <c r="H182" s="190">
        <v>696.09500000000003</v>
      </c>
      <c r="I182" s="191"/>
      <c r="J182" s="192">
        <f>ROUND(I182*H182,2)</f>
        <v>0</v>
      </c>
      <c r="K182" s="188" t="s">
        <v>219</v>
      </c>
      <c r="L182" s="193"/>
      <c r="M182" s="194" t="s">
        <v>19</v>
      </c>
      <c r="N182" s="195" t="s">
        <v>40</v>
      </c>
      <c r="P182" s="142">
        <f>O182*H182</f>
        <v>0</v>
      </c>
      <c r="Q182" s="142">
        <v>1.8E-3</v>
      </c>
      <c r="R182" s="142">
        <f>Q182*H182</f>
        <v>1.2529710000000001</v>
      </c>
      <c r="S182" s="142">
        <v>0</v>
      </c>
      <c r="T182" s="143">
        <f>S182*H182</f>
        <v>0</v>
      </c>
      <c r="AR182" s="144" t="s">
        <v>631</v>
      </c>
      <c r="AT182" s="144" t="s">
        <v>3107</v>
      </c>
      <c r="AU182" s="144" t="s">
        <v>236</v>
      </c>
      <c r="AY182" s="19" t="s">
        <v>212</v>
      </c>
      <c r="BE182" s="145">
        <f>IF(N182="základní",J182,0)</f>
        <v>0</v>
      </c>
      <c r="BF182" s="145">
        <f>IF(N182="snížená",J182,0)</f>
        <v>0</v>
      </c>
      <c r="BG182" s="145">
        <f>IF(N182="zákl. přenesená",J182,0)</f>
        <v>0</v>
      </c>
      <c r="BH182" s="145">
        <f>IF(N182="sníž. přenesená",J182,0)</f>
        <v>0</v>
      </c>
      <c r="BI182" s="145">
        <f>IF(N182="nulová",J182,0)</f>
        <v>0</v>
      </c>
      <c r="BJ182" s="19" t="s">
        <v>77</v>
      </c>
      <c r="BK182" s="145">
        <f>ROUND(I182*H182,2)</f>
        <v>0</v>
      </c>
      <c r="BL182" s="19" t="s">
        <v>316</v>
      </c>
      <c r="BM182" s="144" t="s">
        <v>6578</v>
      </c>
    </row>
    <row r="183" spans="2:65" s="14" customFormat="1">
      <c r="B183" s="170"/>
      <c r="D183" s="150" t="s">
        <v>226</v>
      </c>
      <c r="E183" s="171" t="s">
        <v>19</v>
      </c>
      <c r="F183" s="172" t="s">
        <v>6579</v>
      </c>
      <c r="H183" s="171" t="s">
        <v>19</v>
      </c>
      <c r="I183" s="173"/>
      <c r="L183" s="170"/>
      <c r="M183" s="174"/>
      <c r="T183" s="175"/>
      <c r="AT183" s="171" t="s">
        <v>226</v>
      </c>
      <c r="AU183" s="171" t="s">
        <v>236</v>
      </c>
      <c r="AV183" s="14" t="s">
        <v>77</v>
      </c>
      <c r="AW183" s="14" t="s">
        <v>31</v>
      </c>
      <c r="AX183" s="14" t="s">
        <v>69</v>
      </c>
      <c r="AY183" s="171" t="s">
        <v>212</v>
      </c>
    </row>
    <row r="184" spans="2:65" s="12" customFormat="1">
      <c r="B184" s="152"/>
      <c r="D184" s="150" t="s">
        <v>226</v>
      </c>
      <c r="E184" s="153" t="s">
        <v>19</v>
      </c>
      <c r="F184" s="154" t="s">
        <v>6570</v>
      </c>
      <c r="H184" s="155">
        <v>696.09500000000003</v>
      </c>
      <c r="I184" s="156"/>
      <c r="L184" s="152"/>
      <c r="M184" s="157"/>
      <c r="T184" s="158"/>
      <c r="AT184" s="153" t="s">
        <v>226</v>
      </c>
      <c r="AU184" s="153" t="s">
        <v>236</v>
      </c>
      <c r="AV184" s="12" t="s">
        <v>79</v>
      </c>
      <c r="AW184" s="12" t="s">
        <v>31</v>
      </c>
      <c r="AX184" s="12" t="s">
        <v>69</v>
      </c>
      <c r="AY184" s="153" t="s">
        <v>212</v>
      </c>
    </row>
    <row r="185" spans="2:65" s="13" customFormat="1">
      <c r="B185" s="159"/>
      <c r="D185" s="150" t="s">
        <v>226</v>
      </c>
      <c r="E185" s="160" t="s">
        <v>19</v>
      </c>
      <c r="F185" s="161" t="s">
        <v>228</v>
      </c>
      <c r="H185" s="162">
        <v>696.09500000000003</v>
      </c>
      <c r="I185" s="163"/>
      <c r="L185" s="159"/>
      <c r="M185" s="164"/>
      <c r="T185" s="165"/>
      <c r="AT185" s="160" t="s">
        <v>226</v>
      </c>
      <c r="AU185" s="160" t="s">
        <v>236</v>
      </c>
      <c r="AV185" s="13" t="s">
        <v>229</v>
      </c>
      <c r="AW185" s="13" t="s">
        <v>31</v>
      </c>
      <c r="AX185" s="13" t="s">
        <v>77</v>
      </c>
      <c r="AY185" s="160" t="s">
        <v>212</v>
      </c>
    </row>
    <row r="186" spans="2:65" s="1" customFormat="1" ht="24.2" customHeight="1">
      <c r="B186" s="34"/>
      <c r="C186" s="133" t="s">
        <v>275</v>
      </c>
      <c r="D186" s="133" t="s">
        <v>215</v>
      </c>
      <c r="E186" s="134" t="s">
        <v>6580</v>
      </c>
      <c r="F186" s="135" t="s">
        <v>6581</v>
      </c>
      <c r="G186" s="136" t="s">
        <v>495</v>
      </c>
      <c r="H186" s="137">
        <v>605.29999999999995</v>
      </c>
      <c r="I186" s="138"/>
      <c r="J186" s="139">
        <f>ROUND(I186*H186,2)</f>
        <v>0</v>
      </c>
      <c r="K186" s="135" t="s">
        <v>219</v>
      </c>
      <c r="L186" s="34"/>
      <c r="M186" s="140" t="s">
        <v>19</v>
      </c>
      <c r="N186" s="141" t="s">
        <v>40</v>
      </c>
      <c r="P186" s="142">
        <f>O186*H186</f>
        <v>0</v>
      </c>
      <c r="Q186" s="142">
        <v>0</v>
      </c>
      <c r="R186" s="142">
        <f>Q186*H186</f>
        <v>0</v>
      </c>
      <c r="S186" s="142">
        <v>0</v>
      </c>
      <c r="T186" s="143">
        <f>S186*H186</f>
        <v>0</v>
      </c>
      <c r="AR186" s="144" t="s">
        <v>316</v>
      </c>
      <c r="AT186" s="144" t="s">
        <v>215</v>
      </c>
      <c r="AU186" s="144" t="s">
        <v>236</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6582</v>
      </c>
    </row>
    <row r="187" spans="2:65" s="1" customFormat="1">
      <c r="B187" s="34"/>
      <c r="D187" s="146" t="s">
        <v>222</v>
      </c>
      <c r="F187" s="147" t="s">
        <v>6583</v>
      </c>
      <c r="I187" s="148"/>
      <c r="L187" s="34"/>
      <c r="M187" s="149"/>
      <c r="T187" s="55"/>
      <c r="AT187" s="19" t="s">
        <v>222</v>
      </c>
      <c r="AU187" s="19" t="s">
        <v>236</v>
      </c>
    </row>
    <row r="188" spans="2:65" s="14" customFormat="1" ht="22.5">
      <c r="B188" s="170"/>
      <c r="D188" s="150" t="s">
        <v>226</v>
      </c>
      <c r="E188" s="171" t="s">
        <v>19</v>
      </c>
      <c r="F188" s="172" t="s">
        <v>6584</v>
      </c>
      <c r="H188" s="171" t="s">
        <v>19</v>
      </c>
      <c r="I188" s="173"/>
      <c r="L188" s="170"/>
      <c r="M188" s="174"/>
      <c r="T188" s="175"/>
      <c r="AT188" s="171" t="s">
        <v>226</v>
      </c>
      <c r="AU188" s="171" t="s">
        <v>236</v>
      </c>
      <c r="AV188" s="14" t="s">
        <v>77</v>
      </c>
      <c r="AW188" s="14" t="s">
        <v>31</v>
      </c>
      <c r="AX188" s="14" t="s">
        <v>69</v>
      </c>
      <c r="AY188" s="171" t="s">
        <v>212</v>
      </c>
    </row>
    <row r="189" spans="2:65" s="12" customFormat="1">
      <c r="B189" s="152"/>
      <c r="D189" s="150" t="s">
        <v>226</v>
      </c>
      <c r="E189" s="153" t="s">
        <v>19</v>
      </c>
      <c r="F189" s="154" t="s">
        <v>6544</v>
      </c>
      <c r="H189" s="155">
        <v>702.3</v>
      </c>
      <c r="I189" s="156"/>
      <c r="L189" s="152"/>
      <c r="M189" s="157"/>
      <c r="T189" s="158"/>
      <c r="AT189" s="153" t="s">
        <v>226</v>
      </c>
      <c r="AU189" s="153" t="s">
        <v>236</v>
      </c>
      <c r="AV189" s="12" t="s">
        <v>79</v>
      </c>
      <c r="AW189" s="12" t="s">
        <v>31</v>
      </c>
      <c r="AX189" s="12" t="s">
        <v>69</v>
      </c>
      <c r="AY189" s="153" t="s">
        <v>212</v>
      </c>
    </row>
    <row r="190" spans="2:65" s="12" customFormat="1">
      <c r="B190" s="152"/>
      <c r="D190" s="150" t="s">
        <v>226</v>
      </c>
      <c r="E190" s="153" t="s">
        <v>19</v>
      </c>
      <c r="F190" s="154" t="s">
        <v>6545</v>
      </c>
      <c r="H190" s="155">
        <v>-97</v>
      </c>
      <c r="I190" s="156"/>
      <c r="L190" s="152"/>
      <c r="M190" s="157"/>
      <c r="T190" s="158"/>
      <c r="AT190" s="153" t="s">
        <v>226</v>
      </c>
      <c r="AU190" s="153" t="s">
        <v>236</v>
      </c>
      <c r="AV190" s="12" t="s">
        <v>79</v>
      </c>
      <c r="AW190" s="12" t="s">
        <v>31</v>
      </c>
      <c r="AX190" s="12" t="s">
        <v>69</v>
      </c>
      <c r="AY190" s="153" t="s">
        <v>212</v>
      </c>
    </row>
    <row r="191" spans="2:65" s="13" customFormat="1">
      <c r="B191" s="159"/>
      <c r="D191" s="150" t="s">
        <v>226</v>
      </c>
      <c r="E191" s="160" t="s">
        <v>19</v>
      </c>
      <c r="F191" s="161" t="s">
        <v>228</v>
      </c>
      <c r="H191" s="162">
        <v>605.29999999999995</v>
      </c>
      <c r="I191" s="163"/>
      <c r="L191" s="159"/>
      <c r="M191" s="164"/>
      <c r="T191" s="165"/>
      <c r="AT191" s="160" t="s">
        <v>226</v>
      </c>
      <c r="AU191" s="160" t="s">
        <v>236</v>
      </c>
      <c r="AV191" s="13" t="s">
        <v>229</v>
      </c>
      <c r="AW191" s="13" t="s">
        <v>31</v>
      </c>
      <c r="AX191" s="13" t="s">
        <v>77</v>
      </c>
      <c r="AY191" s="160" t="s">
        <v>212</v>
      </c>
    </row>
    <row r="192" spans="2:65" s="1" customFormat="1" ht="16.5" customHeight="1">
      <c r="B192" s="34"/>
      <c r="C192" s="186" t="s">
        <v>281</v>
      </c>
      <c r="D192" s="186" t="s">
        <v>3107</v>
      </c>
      <c r="E192" s="187" t="s">
        <v>6585</v>
      </c>
      <c r="F192" s="188" t="s">
        <v>6586</v>
      </c>
      <c r="G192" s="189" t="s">
        <v>495</v>
      </c>
      <c r="H192" s="190">
        <v>696.09500000000003</v>
      </c>
      <c r="I192" s="191"/>
      <c r="J192" s="192">
        <f>ROUND(I192*H192,2)</f>
        <v>0</v>
      </c>
      <c r="K192" s="188" t="s">
        <v>219</v>
      </c>
      <c r="L192" s="193"/>
      <c r="M192" s="194" t="s">
        <v>19</v>
      </c>
      <c r="N192" s="195" t="s">
        <v>40</v>
      </c>
      <c r="P192" s="142">
        <f>O192*H192</f>
        <v>0</v>
      </c>
      <c r="Q192" s="142">
        <v>5.9999999999999995E-4</v>
      </c>
      <c r="R192" s="142">
        <f>Q192*H192</f>
        <v>0.417657</v>
      </c>
      <c r="S192" s="142">
        <v>0</v>
      </c>
      <c r="T192" s="143">
        <f>S192*H192</f>
        <v>0</v>
      </c>
      <c r="AR192" s="144" t="s">
        <v>631</v>
      </c>
      <c r="AT192" s="144" t="s">
        <v>3107</v>
      </c>
      <c r="AU192" s="144" t="s">
        <v>236</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6587</v>
      </c>
    </row>
    <row r="193" spans="2:65" s="14" customFormat="1">
      <c r="B193" s="170"/>
      <c r="D193" s="150" t="s">
        <v>226</v>
      </c>
      <c r="E193" s="171" t="s">
        <v>19</v>
      </c>
      <c r="F193" s="172" t="s">
        <v>6588</v>
      </c>
      <c r="H193" s="171" t="s">
        <v>19</v>
      </c>
      <c r="I193" s="173"/>
      <c r="L193" s="170"/>
      <c r="M193" s="174"/>
      <c r="T193" s="175"/>
      <c r="AT193" s="171" t="s">
        <v>226</v>
      </c>
      <c r="AU193" s="171" t="s">
        <v>236</v>
      </c>
      <c r="AV193" s="14" t="s">
        <v>77</v>
      </c>
      <c r="AW193" s="14" t="s">
        <v>31</v>
      </c>
      <c r="AX193" s="14" t="s">
        <v>69</v>
      </c>
      <c r="AY193" s="171" t="s">
        <v>212</v>
      </c>
    </row>
    <row r="194" spans="2:65" s="12" customFormat="1">
      <c r="B194" s="152"/>
      <c r="D194" s="150" t="s">
        <v>226</v>
      </c>
      <c r="E194" s="153" t="s">
        <v>19</v>
      </c>
      <c r="F194" s="154" t="s">
        <v>6570</v>
      </c>
      <c r="H194" s="155">
        <v>696.09500000000003</v>
      </c>
      <c r="I194" s="156"/>
      <c r="L194" s="152"/>
      <c r="M194" s="157"/>
      <c r="T194" s="158"/>
      <c r="AT194" s="153" t="s">
        <v>226</v>
      </c>
      <c r="AU194" s="153" t="s">
        <v>236</v>
      </c>
      <c r="AV194" s="12" t="s">
        <v>79</v>
      </c>
      <c r="AW194" s="12" t="s">
        <v>31</v>
      </c>
      <c r="AX194" s="12" t="s">
        <v>69</v>
      </c>
      <c r="AY194" s="153" t="s">
        <v>212</v>
      </c>
    </row>
    <row r="195" spans="2:65" s="13" customFormat="1">
      <c r="B195" s="159"/>
      <c r="D195" s="150" t="s">
        <v>226</v>
      </c>
      <c r="E195" s="160" t="s">
        <v>19</v>
      </c>
      <c r="F195" s="161" t="s">
        <v>228</v>
      </c>
      <c r="H195" s="162">
        <v>696.09500000000003</v>
      </c>
      <c r="I195" s="163"/>
      <c r="L195" s="159"/>
      <c r="M195" s="164"/>
      <c r="T195" s="165"/>
      <c r="AT195" s="160" t="s">
        <v>226</v>
      </c>
      <c r="AU195" s="160" t="s">
        <v>236</v>
      </c>
      <c r="AV195" s="13" t="s">
        <v>229</v>
      </c>
      <c r="AW195" s="13" t="s">
        <v>31</v>
      </c>
      <c r="AX195" s="13" t="s">
        <v>77</v>
      </c>
      <c r="AY195" s="160" t="s">
        <v>212</v>
      </c>
    </row>
    <row r="196" spans="2:65" s="1" customFormat="1" ht="24.2" customHeight="1">
      <c r="B196" s="34"/>
      <c r="C196" s="133" t="s">
        <v>287</v>
      </c>
      <c r="D196" s="133" t="s">
        <v>215</v>
      </c>
      <c r="E196" s="134" t="s">
        <v>6589</v>
      </c>
      <c r="F196" s="135" t="s">
        <v>6590</v>
      </c>
      <c r="G196" s="136" t="s">
        <v>495</v>
      </c>
      <c r="H196" s="137">
        <v>605.29999999999995</v>
      </c>
      <c r="I196" s="138"/>
      <c r="J196" s="139">
        <f>ROUND(I196*H196,2)</f>
        <v>0</v>
      </c>
      <c r="K196" s="135" t="s">
        <v>219</v>
      </c>
      <c r="L196" s="34"/>
      <c r="M196" s="140" t="s">
        <v>19</v>
      </c>
      <c r="N196" s="141" t="s">
        <v>40</v>
      </c>
      <c r="P196" s="142">
        <f>O196*H196</f>
        <v>0</v>
      </c>
      <c r="Q196" s="142">
        <v>0</v>
      </c>
      <c r="R196" s="142">
        <f>Q196*H196</f>
        <v>0</v>
      </c>
      <c r="S196" s="142">
        <v>0</v>
      </c>
      <c r="T196" s="143">
        <f>S196*H196</f>
        <v>0</v>
      </c>
      <c r="AR196" s="144" t="s">
        <v>316</v>
      </c>
      <c r="AT196" s="144" t="s">
        <v>215</v>
      </c>
      <c r="AU196" s="144" t="s">
        <v>236</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316</v>
      </c>
      <c r="BM196" s="144" t="s">
        <v>6591</v>
      </c>
    </row>
    <row r="197" spans="2:65" s="1" customFormat="1">
      <c r="B197" s="34"/>
      <c r="D197" s="146" t="s">
        <v>222</v>
      </c>
      <c r="F197" s="147" t="s">
        <v>6592</v>
      </c>
      <c r="I197" s="148"/>
      <c r="L197" s="34"/>
      <c r="M197" s="149"/>
      <c r="T197" s="55"/>
      <c r="AT197" s="19" t="s">
        <v>222</v>
      </c>
      <c r="AU197" s="19" t="s">
        <v>236</v>
      </c>
    </row>
    <row r="198" spans="2:65" s="14" customFormat="1">
      <c r="B198" s="170"/>
      <c r="D198" s="150" t="s">
        <v>226</v>
      </c>
      <c r="E198" s="171" t="s">
        <v>19</v>
      </c>
      <c r="F198" s="172" t="s">
        <v>6593</v>
      </c>
      <c r="H198" s="171" t="s">
        <v>19</v>
      </c>
      <c r="I198" s="173"/>
      <c r="L198" s="170"/>
      <c r="M198" s="174"/>
      <c r="T198" s="175"/>
      <c r="AT198" s="171" t="s">
        <v>226</v>
      </c>
      <c r="AU198" s="171" t="s">
        <v>236</v>
      </c>
      <c r="AV198" s="14" t="s">
        <v>77</v>
      </c>
      <c r="AW198" s="14" t="s">
        <v>31</v>
      </c>
      <c r="AX198" s="14" t="s">
        <v>69</v>
      </c>
      <c r="AY198" s="171" t="s">
        <v>212</v>
      </c>
    </row>
    <row r="199" spans="2:65" s="12" customFormat="1">
      <c r="B199" s="152"/>
      <c r="D199" s="150" t="s">
        <v>226</v>
      </c>
      <c r="E199" s="153" t="s">
        <v>19</v>
      </c>
      <c r="F199" s="154" t="s">
        <v>6544</v>
      </c>
      <c r="H199" s="155">
        <v>702.3</v>
      </c>
      <c r="I199" s="156"/>
      <c r="L199" s="152"/>
      <c r="M199" s="157"/>
      <c r="T199" s="158"/>
      <c r="AT199" s="153" t="s">
        <v>226</v>
      </c>
      <c r="AU199" s="153" t="s">
        <v>236</v>
      </c>
      <c r="AV199" s="12" t="s">
        <v>79</v>
      </c>
      <c r="AW199" s="12" t="s">
        <v>31</v>
      </c>
      <c r="AX199" s="12" t="s">
        <v>69</v>
      </c>
      <c r="AY199" s="153" t="s">
        <v>212</v>
      </c>
    </row>
    <row r="200" spans="2:65" s="12" customFormat="1">
      <c r="B200" s="152"/>
      <c r="D200" s="150" t="s">
        <v>226</v>
      </c>
      <c r="E200" s="153" t="s">
        <v>19</v>
      </c>
      <c r="F200" s="154" t="s">
        <v>6545</v>
      </c>
      <c r="H200" s="155">
        <v>-97</v>
      </c>
      <c r="I200" s="156"/>
      <c r="L200" s="152"/>
      <c r="M200" s="157"/>
      <c r="T200" s="158"/>
      <c r="AT200" s="153" t="s">
        <v>226</v>
      </c>
      <c r="AU200" s="153" t="s">
        <v>236</v>
      </c>
      <c r="AV200" s="12" t="s">
        <v>79</v>
      </c>
      <c r="AW200" s="12" t="s">
        <v>31</v>
      </c>
      <c r="AX200" s="12" t="s">
        <v>69</v>
      </c>
      <c r="AY200" s="153" t="s">
        <v>212</v>
      </c>
    </row>
    <row r="201" spans="2:65" s="13" customFormat="1">
      <c r="B201" s="159"/>
      <c r="D201" s="150" t="s">
        <v>226</v>
      </c>
      <c r="E201" s="160" t="s">
        <v>19</v>
      </c>
      <c r="F201" s="161" t="s">
        <v>228</v>
      </c>
      <c r="H201" s="162">
        <v>605.29999999999995</v>
      </c>
      <c r="I201" s="163"/>
      <c r="L201" s="159"/>
      <c r="M201" s="164"/>
      <c r="T201" s="165"/>
      <c r="AT201" s="160" t="s">
        <v>226</v>
      </c>
      <c r="AU201" s="160" t="s">
        <v>236</v>
      </c>
      <c r="AV201" s="13" t="s">
        <v>229</v>
      </c>
      <c r="AW201" s="13" t="s">
        <v>31</v>
      </c>
      <c r="AX201" s="13" t="s">
        <v>77</v>
      </c>
      <c r="AY201" s="160" t="s">
        <v>212</v>
      </c>
    </row>
    <row r="202" spans="2:65" s="1" customFormat="1" ht="16.5" customHeight="1">
      <c r="B202" s="34"/>
      <c r="C202" s="186" t="s">
        <v>8</v>
      </c>
      <c r="D202" s="186" t="s">
        <v>3107</v>
      </c>
      <c r="E202" s="187" t="s">
        <v>6594</v>
      </c>
      <c r="F202" s="188" t="s">
        <v>6595</v>
      </c>
      <c r="G202" s="189" t="s">
        <v>495</v>
      </c>
      <c r="H202" s="190">
        <v>696.09500000000003</v>
      </c>
      <c r="I202" s="191"/>
      <c r="J202" s="192">
        <f>ROUND(I202*H202,2)</f>
        <v>0</v>
      </c>
      <c r="K202" s="188" t="s">
        <v>219</v>
      </c>
      <c r="L202" s="193"/>
      <c r="M202" s="194" t="s">
        <v>19</v>
      </c>
      <c r="N202" s="195" t="s">
        <v>40</v>
      </c>
      <c r="P202" s="142">
        <f>O202*H202</f>
        <v>0</v>
      </c>
      <c r="Q202" s="142">
        <v>6.0999999999999997E-4</v>
      </c>
      <c r="R202" s="142">
        <f>Q202*H202</f>
        <v>0.42461795000000002</v>
      </c>
      <c r="S202" s="142">
        <v>0</v>
      </c>
      <c r="T202" s="143">
        <f>S202*H202</f>
        <v>0</v>
      </c>
      <c r="AR202" s="144" t="s">
        <v>631</v>
      </c>
      <c r="AT202" s="144" t="s">
        <v>3107</v>
      </c>
      <c r="AU202" s="144" t="s">
        <v>236</v>
      </c>
      <c r="AY202" s="19" t="s">
        <v>212</v>
      </c>
      <c r="BE202" s="145">
        <f>IF(N202="základní",J202,0)</f>
        <v>0</v>
      </c>
      <c r="BF202" s="145">
        <f>IF(N202="snížená",J202,0)</f>
        <v>0</v>
      </c>
      <c r="BG202" s="145">
        <f>IF(N202="zákl. přenesená",J202,0)</f>
        <v>0</v>
      </c>
      <c r="BH202" s="145">
        <f>IF(N202="sníž. přenesená",J202,0)</f>
        <v>0</v>
      </c>
      <c r="BI202" s="145">
        <f>IF(N202="nulová",J202,0)</f>
        <v>0</v>
      </c>
      <c r="BJ202" s="19" t="s">
        <v>77</v>
      </c>
      <c r="BK202" s="145">
        <f>ROUND(I202*H202,2)</f>
        <v>0</v>
      </c>
      <c r="BL202" s="19" t="s">
        <v>316</v>
      </c>
      <c r="BM202" s="144" t="s">
        <v>6596</v>
      </c>
    </row>
    <row r="203" spans="2:65" s="14" customFormat="1">
      <c r="B203" s="170"/>
      <c r="D203" s="150" t="s">
        <v>226</v>
      </c>
      <c r="E203" s="171" t="s">
        <v>19</v>
      </c>
      <c r="F203" s="172" t="s">
        <v>6597</v>
      </c>
      <c r="H203" s="171" t="s">
        <v>19</v>
      </c>
      <c r="I203" s="173"/>
      <c r="L203" s="170"/>
      <c r="M203" s="174"/>
      <c r="T203" s="175"/>
      <c r="AT203" s="171" t="s">
        <v>226</v>
      </c>
      <c r="AU203" s="171" t="s">
        <v>236</v>
      </c>
      <c r="AV203" s="14" t="s">
        <v>77</v>
      </c>
      <c r="AW203" s="14" t="s">
        <v>31</v>
      </c>
      <c r="AX203" s="14" t="s">
        <v>69</v>
      </c>
      <c r="AY203" s="171" t="s">
        <v>212</v>
      </c>
    </row>
    <row r="204" spans="2:65" s="12" customFormat="1">
      <c r="B204" s="152"/>
      <c r="D204" s="150" t="s">
        <v>226</v>
      </c>
      <c r="E204" s="153" t="s">
        <v>19</v>
      </c>
      <c r="F204" s="154" t="s">
        <v>6570</v>
      </c>
      <c r="H204" s="155">
        <v>696.09500000000003</v>
      </c>
      <c r="I204" s="156"/>
      <c r="L204" s="152"/>
      <c r="M204" s="157"/>
      <c r="T204" s="158"/>
      <c r="AT204" s="153" t="s">
        <v>226</v>
      </c>
      <c r="AU204" s="153" t="s">
        <v>236</v>
      </c>
      <c r="AV204" s="12" t="s">
        <v>79</v>
      </c>
      <c r="AW204" s="12" t="s">
        <v>31</v>
      </c>
      <c r="AX204" s="12" t="s">
        <v>69</v>
      </c>
      <c r="AY204" s="153" t="s">
        <v>212</v>
      </c>
    </row>
    <row r="205" spans="2:65" s="13" customFormat="1">
      <c r="B205" s="159"/>
      <c r="D205" s="150" t="s">
        <v>226</v>
      </c>
      <c r="E205" s="160" t="s">
        <v>19</v>
      </c>
      <c r="F205" s="161" t="s">
        <v>228</v>
      </c>
      <c r="H205" s="162">
        <v>696.09500000000003</v>
      </c>
      <c r="I205" s="163"/>
      <c r="L205" s="159"/>
      <c r="M205" s="164"/>
      <c r="T205" s="165"/>
      <c r="AT205" s="160" t="s">
        <v>226</v>
      </c>
      <c r="AU205" s="160" t="s">
        <v>236</v>
      </c>
      <c r="AV205" s="13" t="s">
        <v>229</v>
      </c>
      <c r="AW205" s="13" t="s">
        <v>31</v>
      </c>
      <c r="AX205" s="13" t="s">
        <v>77</v>
      </c>
      <c r="AY205" s="160" t="s">
        <v>212</v>
      </c>
    </row>
    <row r="206" spans="2:65" s="1" customFormat="1" ht="16.5" customHeight="1">
      <c r="B206" s="34"/>
      <c r="C206" s="133" t="s">
        <v>301</v>
      </c>
      <c r="D206" s="133" t="s">
        <v>215</v>
      </c>
      <c r="E206" s="134" t="s">
        <v>6598</v>
      </c>
      <c r="F206" s="135" t="s">
        <v>6599</v>
      </c>
      <c r="G206" s="136" t="s">
        <v>495</v>
      </c>
      <c r="H206" s="137">
        <v>605.29999999999995</v>
      </c>
      <c r="I206" s="138"/>
      <c r="J206" s="139">
        <f>ROUND(I206*H206,2)</f>
        <v>0</v>
      </c>
      <c r="K206" s="135" t="s">
        <v>219</v>
      </c>
      <c r="L206" s="34"/>
      <c r="M206" s="140" t="s">
        <v>19</v>
      </c>
      <c r="N206" s="141" t="s">
        <v>40</v>
      </c>
      <c r="P206" s="142">
        <f>O206*H206</f>
        <v>0</v>
      </c>
      <c r="Q206" s="142">
        <v>8.8000000000000003E-4</v>
      </c>
      <c r="R206" s="142">
        <f>Q206*H206</f>
        <v>0.53266400000000003</v>
      </c>
      <c r="S206" s="142">
        <v>0</v>
      </c>
      <c r="T206" s="143">
        <f>S206*H206</f>
        <v>0</v>
      </c>
      <c r="AR206" s="144" t="s">
        <v>316</v>
      </c>
      <c r="AT206" s="144" t="s">
        <v>215</v>
      </c>
      <c r="AU206" s="144" t="s">
        <v>236</v>
      </c>
      <c r="AY206" s="19" t="s">
        <v>212</v>
      </c>
      <c r="BE206" s="145">
        <f>IF(N206="základní",J206,0)</f>
        <v>0</v>
      </c>
      <c r="BF206" s="145">
        <f>IF(N206="snížená",J206,0)</f>
        <v>0</v>
      </c>
      <c r="BG206" s="145">
        <f>IF(N206="zákl. přenesená",J206,0)</f>
        <v>0</v>
      </c>
      <c r="BH206" s="145">
        <f>IF(N206="sníž. přenesená",J206,0)</f>
        <v>0</v>
      </c>
      <c r="BI206" s="145">
        <f>IF(N206="nulová",J206,0)</f>
        <v>0</v>
      </c>
      <c r="BJ206" s="19" t="s">
        <v>77</v>
      </c>
      <c r="BK206" s="145">
        <f>ROUND(I206*H206,2)</f>
        <v>0</v>
      </c>
      <c r="BL206" s="19" t="s">
        <v>316</v>
      </c>
      <c r="BM206" s="144" t="s">
        <v>6600</v>
      </c>
    </row>
    <row r="207" spans="2:65" s="1" customFormat="1">
      <c r="B207" s="34"/>
      <c r="D207" s="146" t="s">
        <v>222</v>
      </c>
      <c r="F207" s="147" t="s">
        <v>6601</v>
      </c>
      <c r="I207" s="148"/>
      <c r="L207" s="34"/>
      <c r="M207" s="149"/>
      <c r="T207" s="55"/>
      <c r="AT207" s="19" t="s">
        <v>222</v>
      </c>
      <c r="AU207" s="19" t="s">
        <v>236</v>
      </c>
    </row>
    <row r="208" spans="2:65" s="14" customFormat="1">
      <c r="B208" s="170"/>
      <c r="D208" s="150" t="s">
        <v>226</v>
      </c>
      <c r="E208" s="171" t="s">
        <v>19</v>
      </c>
      <c r="F208" s="172" t="s">
        <v>6602</v>
      </c>
      <c r="H208" s="171" t="s">
        <v>19</v>
      </c>
      <c r="I208" s="173"/>
      <c r="L208" s="170"/>
      <c r="M208" s="174"/>
      <c r="T208" s="175"/>
      <c r="AT208" s="171" t="s">
        <v>226</v>
      </c>
      <c r="AU208" s="171" t="s">
        <v>236</v>
      </c>
      <c r="AV208" s="14" t="s">
        <v>77</v>
      </c>
      <c r="AW208" s="14" t="s">
        <v>31</v>
      </c>
      <c r="AX208" s="14" t="s">
        <v>69</v>
      </c>
      <c r="AY208" s="171" t="s">
        <v>212</v>
      </c>
    </row>
    <row r="209" spans="2:65" s="12" customFormat="1">
      <c r="B209" s="152"/>
      <c r="D209" s="150" t="s">
        <v>226</v>
      </c>
      <c r="E209" s="153" t="s">
        <v>19</v>
      </c>
      <c r="F209" s="154" t="s">
        <v>6544</v>
      </c>
      <c r="H209" s="155">
        <v>702.3</v>
      </c>
      <c r="I209" s="156"/>
      <c r="L209" s="152"/>
      <c r="M209" s="157"/>
      <c r="T209" s="158"/>
      <c r="AT209" s="153" t="s">
        <v>226</v>
      </c>
      <c r="AU209" s="153" t="s">
        <v>236</v>
      </c>
      <c r="AV209" s="12" t="s">
        <v>79</v>
      </c>
      <c r="AW209" s="12" t="s">
        <v>31</v>
      </c>
      <c r="AX209" s="12" t="s">
        <v>69</v>
      </c>
      <c r="AY209" s="153" t="s">
        <v>212</v>
      </c>
    </row>
    <row r="210" spans="2:65" s="12" customFormat="1">
      <c r="B210" s="152"/>
      <c r="D210" s="150" t="s">
        <v>226</v>
      </c>
      <c r="E210" s="153" t="s">
        <v>19</v>
      </c>
      <c r="F210" s="154" t="s">
        <v>6545</v>
      </c>
      <c r="H210" s="155">
        <v>-97</v>
      </c>
      <c r="I210" s="156"/>
      <c r="L210" s="152"/>
      <c r="M210" s="157"/>
      <c r="T210" s="158"/>
      <c r="AT210" s="153" t="s">
        <v>226</v>
      </c>
      <c r="AU210" s="153" t="s">
        <v>236</v>
      </c>
      <c r="AV210" s="12" t="s">
        <v>79</v>
      </c>
      <c r="AW210" s="12" t="s">
        <v>31</v>
      </c>
      <c r="AX210" s="12" t="s">
        <v>69</v>
      </c>
      <c r="AY210" s="153" t="s">
        <v>212</v>
      </c>
    </row>
    <row r="211" spans="2:65" s="13" customFormat="1">
      <c r="B211" s="159"/>
      <c r="D211" s="150" t="s">
        <v>226</v>
      </c>
      <c r="E211" s="160" t="s">
        <v>19</v>
      </c>
      <c r="F211" s="161" t="s">
        <v>228</v>
      </c>
      <c r="H211" s="162">
        <v>605.29999999999995</v>
      </c>
      <c r="I211" s="163"/>
      <c r="L211" s="159"/>
      <c r="M211" s="164"/>
      <c r="T211" s="165"/>
      <c r="AT211" s="160" t="s">
        <v>226</v>
      </c>
      <c r="AU211" s="160" t="s">
        <v>236</v>
      </c>
      <c r="AV211" s="13" t="s">
        <v>229</v>
      </c>
      <c r="AW211" s="13" t="s">
        <v>31</v>
      </c>
      <c r="AX211" s="13" t="s">
        <v>77</v>
      </c>
      <c r="AY211" s="160" t="s">
        <v>212</v>
      </c>
    </row>
    <row r="212" spans="2:65" s="1" customFormat="1" ht="24.2" customHeight="1">
      <c r="B212" s="34"/>
      <c r="C212" s="186" t="s">
        <v>306</v>
      </c>
      <c r="D212" s="186" t="s">
        <v>3107</v>
      </c>
      <c r="E212" s="187" t="s">
        <v>6603</v>
      </c>
      <c r="F212" s="188" t="s">
        <v>6604</v>
      </c>
      <c r="G212" s="189" t="s">
        <v>495</v>
      </c>
      <c r="H212" s="190">
        <v>696.09500000000003</v>
      </c>
      <c r="I212" s="191"/>
      <c r="J212" s="192">
        <f>ROUND(I212*H212,2)</f>
        <v>0</v>
      </c>
      <c r="K212" s="188" t="s">
        <v>219</v>
      </c>
      <c r="L212" s="193"/>
      <c r="M212" s="194" t="s">
        <v>19</v>
      </c>
      <c r="N212" s="195" t="s">
        <v>40</v>
      </c>
      <c r="P212" s="142">
        <f>O212*H212</f>
        <v>0</v>
      </c>
      <c r="Q212" s="142">
        <v>6.4000000000000003E-3</v>
      </c>
      <c r="R212" s="142">
        <f>Q212*H212</f>
        <v>4.4550080000000003</v>
      </c>
      <c r="S212" s="142">
        <v>0</v>
      </c>
      <c r="T212" s="143">
        <f>S212*H212</f>
        <v>0</v>
      </c>
      <c r="AR212" s="144" t="s">
        <v>631</v>
      </c>
      <c r="AT212" s="144" t="s">
        <v>3107</v>
      </c>
      <c r="AU212" s="144" t="s">
        <v>236</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316</v>
      </c>
      <c r="BM212" s="144" t="s">
        <v>6605</v>
      </c>
    </row>
    <row r="213" spans="2:65" s="14" customFormat="1">
      <c r="B213" s="170"/>
      <c r="D213" s="150" t="s">
        <v>226</v>
      </c>
      <c r="E213" s="171" t="s">
        <v>19</v>
      </c>
      <c r="F213" s="172" t="s">
        <v>6606</v>
      </c>
      <c r="H213" s="171" t="s">
        <v>19</v>
      </c>
      <c r="I213" s="173"/>
      <c r="L213" s="170"/>
      <c r="M213" s="174"/>
      <c r="T213" s="175"/>
      <c r="AT213" s="171" t="s">
        <v>226</v>
      </c>
      <c r="AU213" s="171" t="s">
        <v>236</v>
      </c>
      <c r="AV213" s="14" t="s">
        <v>77</v>
      </c>
      <c r="AW213" s="14" t="s">
        <v>31</v>
      </c>
      <c r="AX213" s="14" t="s">
        <v>69</v>
      </c>
      <c r="AY213" s="171" t="s">
        <v>212</v>
      </c>
    </row>
    <row r="214" spans="2:65" s="12" customFormat="1">
      <c r="B214" s="152"/>
      <c r="D214" s="150" t="s">
        <v>226</v>
      </c>
      <c r="E214" s="153" t="s">
        <v>19</v>
      </c>
      <c r="F214" s="154" t="s">
        <v>6570</v>
      </c>
      <c r="H214" s="155">
        <v>696.09500000000003</v>
      </c>
      <c r="I214" s="156"/>
      <c r="L214" s="152"/>
      <c r="M214" s="157"/>
      <c r="T214" s="158"/>
      <c r="AT214" s="153" t="s">
        <v>226</v>
      </c>
      <c r="AU214" s="153" t="s">
        <v>236</v>
      </c>
      <c r="AV214" s="12" t="s">
        <v>79</v>
      </c>
      <c r="AW214" s="12" t="s">
        <v>31</v>
      </c>
      <c r="AX214" s="12" t="s">
        <v>69</v>
      </c>
      <c r="AY214" s="153" t="s">
        <v>212</v>
      </c>
    </row>
    <row r="215" spans="2:65" s="13" customFormat="1">
      <c r="B215" s="159"/>
      <c r="D215" s="150" t="s">
        <v>226</v>
      </c>
      <c r="E215" s="160" t="s">
        <v>19</v>
      </c>
      <c r="F215" s="161" t="s">
        <v>228</v>
      </c>
      <c r="H215" s="162">
        <v>696.09500000000003</v>
      </c>
      <c r="I215" s="163"/>
      <c r="L215" s="159"/>
      <c r="M215" s="164"/>
      <c r="T215" s="165"/>
      <c r="AT215" s="160" t="s">
        <v>226</v>
      </c>
      <c r="AU215" s="160" t="s">
        <v>236</v>
      </c>
      <c r="AV215" s="13" t="s">
        <v>229</v>
      </c>
      <c r="AW215" s="13" t="s">
        <v>31</v>
      </c>
      <c r="AX215" s="13" t="s">
        <v>77</v>
      </c>
      <c r="AY215" s="160" t="s">
        <v>212</v>
      </c>
    </row>
    <row r="216" spans="2:65" s="1" customFormat="1" ht="21.75" customHeight="1">
      <c r="B216" s="34"/>
      <c r="C216" s="133" t="s">
        <v>311</v>
      </c>
      <c r="D216" s="133" t="s">
        <v>215</v>
      </c>
      <c r="E216" s="134" t="s">
        <v>6607</v>
      </c>
      <c r="F216" s="135" t="s">
        <v>6608</v>
      </c>
      <c r="G216" s="136" t="s">
        <v>495</v>
      </c>
      <c r="H216" s="137">
        <v>605.29999999999995</v>
      </c>
      <c r="I216" s="138"/>
      <c r="J216" s="139">
        <f>ROUND(I216*H216,2)</f>
        <v>0</v>
      </c>
      <c r="K216" s="135" t="s">
        <v>219</v>
      </c>
      <c r="L216" s="34"/>
      <c r="M216" s="140" t="s">
        <v>19</v>
      </c>
      <c r="N216" s="141" t="s">
        <v>40</v>
      </c>
      <c r="P216" s="142">
        <f>O216*H216</f>
        <v>0</v>
      </c>
      <c r="Q216" s="142">
        <v>0</v>
      </c>
      <c r="R216" s="142">
        <f>Q216*H216</f>
        <v>0</v>
      </c>
      <c r="S216" s="142">
        <v>0</v>
      </c>
      <c r="T216" s="143">
        <f>S216*H216</f>
        <v>0</v>
      </c>
      <c r="AR216" s="144" t="s">
        <v>316</v>
      </c>
      <c r="AT216" s="144" t="s">
        <v>215</v>
      </c>
      <c r="AU216" s="144" t="s">
        <v>236</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316</v>
      </c>
      <c r="BM216" s="144" t="s">
        <v>6609</v>
      </c>
    </row>
    <row r="217" spans="2:65" s="1" customFormat="1">
      <c r="B217" s="34"/>
      <c r="D217" s="146" t="s">
        <v>222</v>
      </c>
      <c r="F217" s="147" t="s">
        <v>6610</v>
      </c>
      <c r="I217" s="148"/>
      <c r="L217" s="34"/>
      <c r="M217" s="149"/>
      <c r="T217" s="55"/>
      <c r="AT217" s="19" t="s">
        <v>222</v>
      </c>
      <c r="AU217" s="19" t="s">
        <v>236</v>
      </c>
    </row>
    <row r="218" spans="2:65" s="14" customFormat="1" ht="22.5">
      <c r="B218" s="170"/>
      <c r="D218" s="150" t="s">
        <v>226</v>
      </c>
      <c r="E218" s="171" t="s">
        <v>19</v>
      </c>
      <c r="F218" s="172" t="s">
        <v>6611</v>
      </c>
      <c r="H218" s="171" t="s">
        <v>19</v>
      </c>
      <c r="I218" s="173"/>
      <c r="L218" s="170"/>
      <c r="M218" s="174"/>
      <c r="T218" s="175"/>
      <c r="AT218" s="171" t="s">
        <v>226</v>
      </c>
      <c r="AU218" s="171" t="s">
        <v>236</v>
      </c>
      <c r="AV218" s="14" t="s">
        <v>77</v>
      </c>
      <c r="AW218" s="14" t="s">
        <v>31</v>
      </c>
      <c r="AX218" s="14" t="s">
        <v>69</v>
      </c>
      <c r="AY218" s="171" t="s">
        <v>212</v>
      </c>
    </row>
    <row r="219" spans="2:65" s="12" customFormat="1">
      <c r="B219" s="152"/>
      <c r="D219" s="150" t="s">
        <v>226</v>
      </c>
      <c r="E219" s="153" t="s">
        <v>19</v>
      </c>
      <c r="F219" s="154" t="s">
        <v>6544</v>
      </c>
      <c r="H219" s="155">
        <v>702.3</v>
      </c>
      <c r="I219" s="156"/>
      <c r="L219" s="152"/>
      <c r="M219" s="157"/>
      <c r="T219" s="158"/>
      <c r="AT219" s="153" t="s">
        <v>226</v>
      </c>
      <c r="AU219" s="153" t="s">
        <v>236</v>
      </c>
      <c r="AV219" s="12" t="s">
        <v>79</v>
      </c>
      <c r="AW219" s="12" t="s">
        <v>31</v>
      </c>
      <c r="AX219" s="12" t="s">
        <v>69</v>
      </c>
      <c r="AY219" s="153" t="s">
        <v>212</v>
      </c>
    </row>
    <row r="220" spans="2:65" s="12" customFormat="1">
      <c r="B220" s="152"/>
      <c r="D220" s="150" t="s">
        <v>226</v>
      </c>
      <c r="E220" s="153" t="s">
        <v>19</v>
      </c>
      <c r="F220" s="154" t="s">
        <v>6545</v>
      </c>
      <c r="H220" s="155">
        <v>-97</v>
      </c>
      <c r="I220" s="156"/>
      <c r="L220" s="152"/>
      <c r="M220" s="157"/>
      <c r="T220" s="158"/>
      <c r="AT220" s="153" t="s">
        <v>226</v>
      </c>
      <c r="AU220" s="153" t="s">
        <v>236</v>
      </c>
      <c r="AV220" s="12" t="s">
        <v>79</v>
      </c>
      <c r="AW220" s="12" t="s">
        <v>31</v>
      </c>
      <c r="AX220" s="12" t="s">
        <v>69</v>
      </c>
      <c r="AY220" s="153" t="s">
        <v>212</v>
      </c>
    </row>
    <row r="221" spans="2:65" s="13" customFormat="1">
      <c r="B221" s="159"/>
      <c r="D221" s="150" t="s">
        <v>226</v>
      </c>
      <c r="E221" s="160" t="s">
        <v>19</v>
      </c>
      <c r="F221" s="161" t="s">
        <v>228</v>
      </c>
      <c r="H221" s="162">
        <v>605.29999999999995</v>
      </c>
      <c r="I221" s="163"/>
      <c r="L221" s="159"/>
      <c r="M221" s="164"/>
      <c r="T221" s="165"/>
      <c r="AT221" s="160" t="s">
        <v>226</v>
      </c>
      <c r="AU221" s="160" t="s">
        <v>236</v>
      </c>
      <c r="AV221" s="13" t="s">
        <v>229</v>
      </c>
      <c r="AW221" s="13" t="s">
        <v>31</v>
      </c>
      <c r="AX221" s="13" t="s">
        <v>77</v>
      </c>
      <c r="AY221" s="160" t="s">
        <v>212</v>
      </c>
    </row>
    <row r="222" spans="2:65" s="1" customFormat="1" ht="24.2" customHeight="1">
      <c r="B222" s="34"/>
      <c r="C222" s="186" t="s">
        <v>316</v>
      </c>
      <c r="D222" s="186" t="s">
        <v>3107</v>
      </c>
      <c r="E222" s="187" t="s">
        <v>6612</v>
      </c>
      <c r="F222" s="188" t="s">
        <v>6613</v>
      </c>
      <c r="G222" s="189" t="s">
        <v>495</v>
      </c>
      <c r="H222" s="190">
        <v>696.09500000000003</v>
      </c>
      <c r="I222" s="191"/>
      <c r="J222" s="192">
        <f>ROUND(I222*H222,2)</f>
        <v>0</v>
      </c>
      <c r="K222" s="188" t="s">
        <v>219</v>
      </c>
      <c r="L222" s="193"/>
      <c r="M222" s="194" t="s">
        <v>19</v>
      </c>
      <c r="N222" s="195" t="s">
        <v>40</v>
      </c>
      <c r="P222" s="142">
        <f>O222*H222</f>
        <v>0</v>
      </c>
      <c r="Q222" s="142">
        <v>4.0000000000000001E-3</v>
      </c>
      <c r="R222" s="142">
        <f>Q222*H222</f>
        <v>2.7843800000000001</v>
      </c>
      <c r="S222" s="142">
        <v>0</v>
      </c>
      <c r="T222" s="143">
        <f>S222*H222</f>
        <v>0</v>
      </c>
      <c r="AR222" s="144" t="s">
        <v>631</v>
      </c>
      <c r="AT222" s="144" t="s">
        <v>3107</v>
      </c>
      <c r="AU222" s="144" t="s">
        <v>236</v>
      </c>
      <c r="AY222" s="19" t="s">
        <v>212</v>
      </c>
      <c r="BE222" s="145">
        <f>IF(N222="základní",J222,0)</f>
        <v>0</v>
      </c>
      <c r="BF222" s="145">
        <f>IF(N222="snížená",J222,0)</f>
        <v>0</v>
      </c>
      <c r="BG222" s="145">
        <f>IF(N222="zákl. přenesená",J222,0)</f>
        <v>0</v>
      </c>
      <c r="BH222" s="145">
        <f>IF(N222="sníž. přenesená",J222,0)</f>
        <v>0</v>
      </c>
      <c r="BI222" s="145">
        <f>IF(N222="nulová",J222,0)</f>
        <v>0</v>
      </c>
      <c r="BJ222" s="19" t="s">
        <v>77</v>
      </c>
      <c r="BK222" s="145">
        <f>ROUND(I222*H222,2)</f>
        <v>0</v>
      </c>
      <c r="BL222" s="19" t="s">
        <v>316</v>
      </c>
      <c r="BM222" s="144" t="s">
        <v>6614</v>
      </c>
    </row>
    <row r="223" spans="2:65" s="14" customFormat="1" ht="22.5">
      <c r="B223" s="170"/>
      <c r="D223" s="150" t="s">
        <v>226</v>
      </c>
      <c r="E223" s="171" t="s">
        <v>19</v>
      </c>
      <c r="F223" s="172" t="s">
        <v>6615</v>
      </c>
      <c r="H223" s="171" t="s">
        <v>19</v>
      </c>
      <c r="I223" s="173"/>
      <c r="L223" s="170"/>
      <c r="M223" s="174"/>
      <c r="T223" s="175"/>
      <c r="AT223" s="171" t="s">
        <v>226</v>
      </c>
      <c r="AU223" s="171" t="s">
        <v>236</v>
      </c>
      <c r="AV223" s="14" t="s">
        <v>77</v>
      </c>
      <c r="AW223" s="14" t="s">
        <v>31</v>
      </c>
      <c r="AX223" s="14" t="s">
        <v>69</v>
      </c>
      <c r="AY223" s="171" t="s">
        <v>212</v>
      </c>
    </row>
    <row r="224" spans="2:65" s="12" customFormat="1">
      <c r="B224" s="152"/>
      <c r="D224" s="150" t="s">
        <v>226</v>
      </c>
      <c r="E224" s="153" t="s">
        <v>19</v>
      </c>
      <c r="F224" s="154" t="s">
        <v>6570</v>
      </c>
      <c r="H224" s="155">
        <v>696.09500000000003</v>
      </c>
      <c r="I224" s="156"/>
      <c r="L224" s="152"/>
      <c r="M224" s="157"/>
      <c r="T224" s="158"/>
      <c r="AT224" s="153" t="s">
        <v>226</v>
      </c>
      <c r="AU224" s="153" t="s">
        <v>236</v>
      </c>
      <c r="AV224" s="12" t="s">
        <v>79</v>
      </c>
      <c r="AW224" s="12" t="s">
        <v>31</v>
      </c>
      <c r="AX224" s="12" t="s">
        <v>69</v>
      </c>
      <c r="AY224" s="153" t="s">
        <v>212</v>
      </c>
    </row>
    <row r="225" spans="2:65" s="13" customFormat="1">
      <c r="B225" s="159"/>
      <c r="D225" s="150" t="s">
        <v>226</v>
      </c>
      <c r="E225" s="160" t="s">
        <v>19</v>
      </c>
      <c r="F225" s="161" t="s">
        <v>228</v>
      </c>
      <c r="H225" s="162">
        <v>696.09500000000003</v>
      </c>
      <c r="I225" s="163"/>
      <c r="L225" s="159"/>
      <c r="M225" s="164"/>
      <c r="T225" s="165"/>
      <c r="AT225" s="160" t="s">
        <v>226</v>
      </c>
      <c r="AU225" s="160" t="s">
        <v>236</v>
      </c>
      <c r="AV225" s="13" t="s">
        <v>229</v>
      </c>
      <c r="AW225" s="13" t="s">
        <v>31</v>
      </c>
      <c r="AX225" s="13" t="s">
        <v>77</v>
      </c>
      <c r="AY225" s="160" t="s">
        <v>212</v>
      </c>
    </row>
    <row r="226" spans="2:65" s="1" customFormat="1" ht="24.2" customHeight="1">
      <c r="B226" s="34"/>
      <c r="C226" s="133" t="s">
        <v>323</v>
      </c>
      <c r="D226" s="133" t="s">
        <v>215</v>
      </c>
      <c r="E226" s="134" t="s">
        <v>6616</v>
      </c>
      <c r="F226" s="135" t="s">
        <v>6617</v>
      </c>
      <c r="G226" s="136" t="s">
        <v>495</v>
      </c>
      <c r="H226" s="137">
        <v>605.29999999999995</v>
      </c>
      <c r="I226" s="138"/>
      <c r="J226" s="139">
        <f>ROUND(I226*H226,2)</f>
        <v>0</v>
      </c>
      <c r="K226" s="135" t="s">
        <v>219</v>
      </c>
      <c r="L226" s="34"/>
      <c r="M226" s="140" t="s">
        <v>19</v>
      </c>
      <c r="N226" s="141" t="s">
        <v>40</v>
      </c>
      <c r="P226" s="142">
        <f>O226*H226</f>
        <v>0</v>
      </c>
      <c r="Q226" s="142">
        <v>1.2E-4</v>
      </c>
      <c r="R226" s="142">
        <f>Q226*H226</f>
        <v>7.2635999999999992E-2</v>
      </c>
      <c r="S226" s="142">
        <v>0</v>
      </c>
      <c r="T226" s="143">
        <f>S226*H226</f>
        <v>0</v>
      </c>
      <c r="AR226" s="144" t="s">
        <v>316</v>
      </c>
      <c r="AT226" s="144" t="s">
        <v>215</v>
      </c>
      <c r="AU226" s="144" t="s">
        <v>236</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316</v>
      </c>
      <c r="BM226" s="144" t="s">
        <v>6618</v>
      </c>
    </row>
    <row r="227" spans="2:65" s="1" customFormat="1">
      <c r="B227" s="34"/>
      <c r="D227" s="146" t="s">
        <v>222</v>
      </c>
      <c r="F227" s="147" t="s">
        <v>6619</v>
      </c>
      <c r="I227" s="148"/>
      <c r="L227" s="34"/>
      <c r="M227" s="149"/>
      <c r="T227" s="55"/>
      <c r="AT227" s="19" t="s">
        <v>222</v>
      </c>
      <c r="AU227" s="19" t="s">
        <v>236</v>
      </c>
    </row>
    <row r="228" spans="2:65" s="14" customFormat="1" ht="22.5">
      <c r="B228" s="170"/>
      <c r="D228" s="150" t="s">
        <v>226</v>
      </c>
      <c r="E228" s="171" t="s">
        <v>19</v>
      </c>
      <c r="F228" s="172" t="s">
        <v>6620</v>
      </c>
      <c r="H228" s="171" t="s">
        <v>19</v>
      </c>
      <c r="I228" s="173"/>
      <c r="L228" s="170"/>
      <c r="M228" s="174"/>
      <c r="T228" s="175"/>
      <c r="AT228" s="171" t="s">
        <v>226</v>
      </c>
      <c r="AU228" s="171" t="s">
        <v>236</v>
      </c>
      <c r="AV228" s="14" t="s">
        <v>77</v>
      </c>
      <c r="AW228" s="14" t="s">
        <v>31</v>
      </c>
      <c r="AX228" s="14" t="s">
        <v>69</v>
      </c>
      <c r="AY228" s="171" t="s">
        <v>212</v>
      </c>
    </row>
    <row r="229" spans="2:65" s="12" customFormat="1">
      <c r="B229" s="152"/>
      <c r="D229" s="150" t="s">
        <v>226</v>
      </c>
      <c r="E229" s="153" t="s">
        <v>19</v>
      </c>
      <c r="F229" s="154" t="s">
        <v>6544</v>
      </c>
      <c r="H229" s="155">
        <v>702.3</v>
      </c>
      <c r="I229" s="156"/>
      <c r="L229" s="152"/>
      <c r="M229" s="157"/>
      <c r="T229" s="158"/>
      <c r="AT229" s="153" t="s">
        <v>226</v>
      </c>
      <c r="AU229" s="153" t="s">
        <v>236</v>
      </c>
      <c r="AV229" s="12" t="s">
        <v>79</v>
      </c>
      <c r="AW229" s="12" t="s">
        <v>31</v>
      </c>
      <c r="AX229" s="12" t="s">
        <v>69</v>
      </c>
      <c r="AY229" s="153" t="s">
        <v>212</v>
      </c>
    </row>
    <row r="230" spans="2:65" s="12" customFormat="1">
      <c r="B230" s="152"/>
      <c r="D230" s="150" t="s">
        <v>226</v>
      </c>
      <c r="E230" s="153" t="s">
        <v>19</v>
      </c>
      <c r="F230" s="154" t="s">
        <v>6545</v>
      </c>
      <c r="H230" s="155">
        <v>-97</v>
      </c>
      <c r="I230" s="156"/>
      <c r="L230" s="152"/>
      <c r="M230" s="157"/>
      <c r="T230" s="158"/>
      <c r="AT230" s="153" t="s">
        <v>226</v>
      </c>
      <c r="AU230" s="153" t="s">
        <v>236</v>
      </c>
      <c r="AV230" s="12" t="s">
        <v>79</v>
      </c>
      <c r="AW230" s="12" t="s">
        <v>31</v>
      </c>
      <c r="AX230" s="12" t="s">
        <v>69</v>
      </c>
      <c r="AY230" s="153" t="s">
        <v>212</v>
      </c>
    </row>
    <row r="231" spans="2:65" s="13" customFormat="1">
      <c r="B231" s="159"/>
      <c r="D231" s="150" t="s">
        <v>226</v>
      </c>
      <c r="E231" s="160" t="s">
        <v>19</v>
      </c>
      <c r="F231" s="161" t="s">
        <v>228</v>
      </c>
      <c r="H231" s="162">
        <v>605.29999999999995</v>
      </c>
      <c r="I231" s="163"/>
      <c r="L231" s="159"/>
      <c r="M231" s="164"/>
      <c r="T231" s="165"/>
      <c r="AT231" s="160" t="s">
        <v>226</v>
      </c>
      <c r="AU231" s="160" t="s">
        <v>236</v>
      </c>
      <c r="AV231" s="13" t="s">
        <v>229</v>
      </c>
      <c r="AW231" s="13" t="s">
        <v>31</v>
      </c>
      <c r="AX231" s="13" t="s">
        <v>77</v>
      </c>
      <c r="AY231" s="160" t="s">
        <v>212</v>
      </c>
    </row>
    <row r="232" spans="2:65" s="1" customFormat="1" ht="16.5" customHeight="1">
      <c r="B232" s="34"/>
      <c r="C232" s="186" t="s">
        <v>330</v>
      </c>
      <c r="D232" s="186" t="s">
        <v>3107</v>
      </c>
      <c r="E232" s="187" t="s">
        <v>6621</v>
      </c>
      <c r="F232" s="188" t="s">
        <v>6622</v>
      </c>
      <c r="G232" s="189" t="s">
        <v>420</v>
      </c>
      <c r="H232" s="190">
        <v>119.849</v>
      </c>
      <c r="I232" s="191"/>
      <c r="J232" s="192">
        <f>ROUND(I232*H232,2)</f>
        <v>0</v>
      </c>
      <c r="K232" s="188" t="s">
        <v>245</v>
      </c>
      <c r="L232" s="193"/>
      <c r="M232" s="194" t="s">
        <v>19</v>
      </c>
      <c r="N232" s="195" t="s">
        <v>40</v>
      </c>
      <c r="P232" s="142">
        <f>O232*H232</f>
        <v>0</v>
      </c>
      <c r="Q232" s="142">
        <v>0</v>
      </c>
      <c r="R232" s="142">
        <f>Q232*H232</f>
        <v>0</v>
      </c>
      <c r="S232" s="142">
        <v>0</v>
      </c>
      <c r="T232" s="143">
        <f>S232*H232</f>
        <v>0</v>
      </c>
      <c r="AR232" s="144" t="s">
        <v>631</v>
      </c>
      <c r="AT232" s="144" t="s">
        <v>3107</v>
      </c>
      <c r="AU232" s="144" t="s">
        <v>236</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316</v>
      </c>
      <c r="BM232" s="144" t="s">
        <v>6623</v>
      </c>
    </row>
    <row r="233" spans="2:65" s="14" customFormat="1" ht="22.5">
      <c r="B233" s="170"/>
      <c r="D233" s="150" t="s">
        <v>226</v>
      </c>
      <c r="E233" s="171" t="s">
        <v>19</v>
      </c>
      <c r="F233" s="172" t="s">
        <v>6624</v>
      </c>
      <c r="H233" s="171" t="s">
        <v>19</v>
      </c>
      <c r="I233" s="173"/>
      <c r="L233" s="170"/>
      <c r="M233" s="174"/>
      <c r="T233" s="175"/>
      <c r="AT233" s="171" t="s">
        <v>226</v>
      </c>
      <c r="AU233" s="171" t="s">
        <v>236</v>
      </c>
      <c r="AV233" s="14" t="s">
        <v>77</v>
      </c>
      <c r="AW233" s="14" t="s">
        <v>31</v>
      </c>
      <c r="AX233" s="14" t="s">
        <v>69</v>
      </c>
      <c r="AY233" s="171" t="s">
        <v>212</v>
      </c>
    </row>
    <row r="234" spans="2:65" s="12" customFormat="1">
      <c r="B234" s="152"/>
      <c r="D234" s="150" t="s">
        <v>226</v>
      </c>
      <c r="E234" s="153" t="s">
        <v>19</v>
      </c>
      <c r="F234" s="154" t="s">
        <v>6625</v>
      </c>
      <c r="H234" s="155">
        <v>119.849</v>
      </c>
      <c r="I234" s="156"/>
      <c r="L234" s="152"/>
      <c r="M234" s="157"/>
      <c r="T234" s="158"/>
      <c r="AT234" s="153" t="s">
        <v>226</v>
      </c>
      <c r="AU234" s="153" t="s">
        <v>236</v>
      </c>
      <c r="AV234" s="12" t="s">
        <v>79</v>
      </c>
      <c r="AW234" s="12" t="s">
        <v>31</v>
      </c>
      <c r="AX234" s="12" t="s">
        <v>69</v>
      </c>
      <c r="AY234" s="153" t="s">
        <v>212</v>
      </c>
    </row>
    <row r="235" spans="2:65" s="13" customFormat="1">
      <c r="B235" s="159"/>
      <c r="D235" s="150" t="s">
        <v>226</v>
      </c>
      <c r="E235" s="160" t="s">
        <v>19</v>
      </c>
      <c r="F235" s="161" t="s">
        <v>228</v>
      </c>
      <c r="H235" s="162">
        <v>119.849</v>
      </c>
      <c r="I235" s="163"/>
      <c r="L235" s="159"/>
      <c r="M235" s="164"/>
      <c r="T235" s="165"/>
      <c r="AT235" s="160" t="s">
        <v>226</v>
      </c>
      <c r="AU235" s="160" t="s">
        <v>236</v>
      </c>
      <c r="AV235" s="13" t="s">
        <v>229</v>
      </c>
      <c r="AW235" s="13" t="s">
        <v>31</v>
      </c>
      <c r="AX235" s="13" t="s">
        <v>77</v>
      </c>
      <c r="AY235" s="160" t="s">
        <v>212</v>
      </c>
    </row>
    <row r="236" spans="2:65" s="14" customFormat="1">
      <c r="B236" s="170"/>
      <c r="D236" s="150" t="s">
        <v>226</v>
      </c>
      <c r="E236" s="171" t="s">
        <v>19</v>
      </c>
      <c r="F236" s="172" t="s">
        <v>6626</v>
      </c>
      <c r="H236" s="171" t="s">
        <v>19</v>
      </c>
      <c r="I236" s="173"/>
      <c r="L236" s="170"/>
      <c r="M236" s="174"/>
      <c r="T236" s="175"/>
      <c r="AT236" s="171" t="s">
        <v>226</v>
      </c>
      <c r="AU236" s="171" t="s">
        <v>236</v>
      </c>
      <c r="AV236" s="14" t="s">
        <v>77</v>
      </c>
      <c r="AW236" s="14" t="s">
        <v>31</v>
      </c>
      <c r="AX236" s="14" t="s">
        <v>69</v>
      </c>
      <c r="AY236" s="171" t="s">
        <v>212</v>
      </c>
    </row>
    <row r="237" spans="2:65" s="1" customFormat="1" ht="24.2" customHeight="1">
      <c r="B237" s="34"/>
      <c r="C237" s="133" t="s">
        <v>338</v>
      </c>
      <c r="D237" s="133" t="s">
        <v>215</v>
      </c>
      <c r="E237" s="134" t="s">
        <v>6627</v>
      </c>
      <c r="F237" s="135" t="s">
        <v>6628</v>
      </c>
      <c r="G237" s="136" t="s">
        <v>495</v>
      </c>
      <c r="H237" s="137">
        <v>605.29999999999995</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316</v>
      </c>
      <c r="AT237" s="144" t="s">
        <v>215</v>
      </c>
      <c r="AU237" s="144" t="s">
        <v>236</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6629</v>
      </c>
    </row>
    <row r="238" spans="2:65" s="1" customFormat="1">
      <c r="B238" s="34"/>
      <c r="D238" s="146" t="s">
        <v>222</v>
      </c>
      <c r="F238" s="147" t="s">
        <v>6630</v>
      </c>
      <c r="I238" s="148"/>
      <c r="L238" s="34"/>
      <c r="M238" s="149"/>
      <c r="T238" s="55"/>
      <c r="AT238" s="19" t="s">
        <v>222</v>
      </c>
      <c r="AU238" s="19" t="s">
        <v>236</v>
      </c>
    </row>
    <row r="239" spans="2:65" s="14" customFormat="1" ht="22.5">
      <c r="B239" s="170"/>
      <c r="D239" s="150" t="s">
        <v>226</v>
      </c>
      <c r="E239" s="171" t="s">
        <v>19</v>
      </c>
      <c r="F239" s="172" t="s">
        <v>6631</v>
      </c>
      <c r="H239" s="171" t="s">
        <v>19</v>
      </c>
      <c r="I239" s="173"/>
      <c r="L239" s="170"/>
      <c r="M239" s="174"/>
      <c r="T239" s="175"/>
      <c r="AT239" s="171" t="s">
        <v>226</v>
      </c>
      <c r="AU239" s="171" t="s">
        <v>236</v>
      </c>
      <c r="AV239" s="14" t="s">
        <v>77</v>
      </c>
      <c r="AW239" s="14" t="s">
        <v>31</v>
      </c>
      <c r="AX239" s="14" t="s">
        <v>69</v>
      </c>
      <c r="AY239" s="171" t="s">
        <v>212</v>
      </c>
    </row>
    <row r="240" spans="2:65" s="12" customFormat="1">
      <c r="B240" s="152"/>
      <c r="D240" s="150" t="s">
        <v>226</v>
      </c>
      <c r="E240" s="153" t="s">
        <v>19</v>
      </c>
      <c r="F240" s="154" t="s">
        <v>6544</v>
      </c>
      <c r="H240" s="155">
        <v>702.3</v>
      </c>
      <c r="I240" s="156"/>
      <c r="L240" s="152"/>
      <c r="M240" s="157"/>
      <c r="T240" s="158"/>
      <c r="AT240" s="153" t="s">
        <v>226</v>
      </c>
      <c r="AU240" s="153" t="s">
        <v>236</v>
      </c>
      <c r="AV240" s="12" t="s">
        <v>79</v>
      </c>
      <c r="AW240" s="12" t="s">
        <v>31</v>
      </c>
      <c r="AX240" s="12" t="s">
        <v>69</v>
      </c>
      <c r="AY240" s="153" t="s">
        <v>212</v>
      </c>
    </row>
    <row r="241" spans="2:65" s="12" customFormat="1">
      <c r="B241" s="152"/>
      <c r="D241" s="150" t="s">
        <v>226</v>
      </c>
      <c r="E241" s="153" t="s">
        <v>19</v>
      </c>
      <c r="F241" s="154" t="s">
        <v>6545</v>
      </c>
      <c r="H241" s="155">
        <v>-97</v>
      </c>
      <c r="I241" s="156"/>
      <c r="L241" s="152"/>
      <c r="M241" s="157"/>
      <c r="T241" s="158"/>
      <c r="AT241" s="153" t="s">
        <v>226</v>
      </c>
      <c r="AU241" s="153" t="s">
        <v>236</v>
      </c>
      <c r="AV241" s="12" t="s">
        <v>79</v>
      </c>
      <c r="AW241" s="12" t="s">
        <v>31</v>
      </c>
      <c r="AX241" s="12" t="s">
        <v>69</v>
      </c>
      <c r="AY241" s="153" t="s">
        <v>212</v>
      </c>
    </row>
    <row r="242" spans="2:65" s="13" customFormat="1">
      <c r="B242" s="159"/>
      <c r="D242" s="150" t="s">
        <v>226</v>
      </c>
      <c r="E242" s="160" t="s">
        <v>19</v>
      </c>
      <c r="F242" s="161" t="s">
        <v>228</v>
      </c>
      <c r="H242" s="162">
        <v>605.29999999999995</v>
      </c>
      <c r="I242" s="163"/>
      <c r="L242" s="159"/>
      <c r="M242" s="164"/>
      <c r="T242" s="165"/>
      <c r="AT242" s="160" t="s">
        <v>226</v>
      </c>
      <c r="AU242" s="160" t="s">
        <v>236</v>
      </c>
      <c r="AV242" s="13" t="s">
        <v>229</v>
      </c>
      <c r="AW242" s="13" t="s">
        <v>31</v>
      </c>
      <c r="AX242" s="13" t="s">
        <v>77</v>
      </c>
      <c r="AY242" s="160" t="s">
        <v>212</v>
      </c>
    </row>
    <row r="243" spans="2:65" s="1" customFormat="1" ht="24.2" customHeight="1">
      <c r="B243" s="34"/>
      <c r="C243" s="186" t="s">
        <v>343</v>
      </c>
      <c r="D243" s="186" t="s">
        <v>3107</v>
      </c>
      <c r="E243" s="187" t="s">
        <v>6632</v>
      </c>
      <c r="F243" s="188" t="s">
        <v>6633</v>
      </c>
      <c r="G243" s="189" t="s">
        <v>495</v>
      </c>
      <c r="H243" s="190">
        <v>665.83</v>
      </c>
      <c r="I243" s="191"/>
      <c r="J243" s="192">
        <f>ROUND(I243*H243,2)</f>
        <v>0</v>
      </c>
      <c r="K243" s="188" t="s">
        <v>245</v>
      </c>
      <c r="L243" s="193"/>
      <c r="M243" s="194" t="s">
        <v>19</v>
      </c>
      <c r="N243" s="195" t="s">
        <v>40</v>
      </c>
      <c r="P243" s="142">
        <f>O243*H243</f>
        <v>0</v>
      </c>
      <c r="Q243" s="142">
        <v>0</v>
      </c>
      <c r="R243" s="142">
        <f>Q243*H243</f>
        <v>0</v>
      </c>
      <c r="S243" s="142">
        <v>0</v>
      </c>
      <c r="T243" s="143">
        <f>S243*H243</f>
        <v>0</v>
      </c>
      <c r="AR243" s="144" t="s">
        <v>631</v>
      </c>
      <c r="AT243" s="144" t="s">
        <v>3107</v>
      </c>
      <c r="AU243" s="144" t="s">
        <v>236</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316</v>
      </c>
      <c r="BM243" s="144" t="s">
        <v>6634</v>
      </c>
    </row>
    <row r="244" spans="2:65" s="14" customFormat="1" ht="22.5">
      <c r="B244" s="170"/>
      <c r="D244" s="150" t="s">
        <v>226</v>
      </c>
      <c r="E244" s="171" t="s">
        <v>19</v>
      </c>
      <c r="F244" s="172" t="s">
        <v>6635</v>
      </c>
      <c r="H244" s="171" t="s">
        <v>19</v>
      </c>
      <c r="I244" s="173"/>
      <c r="L244" s="170"/>
      <c r="M244" s="174"/>
      <c r="T244" s="175"/>
      <c r="AT244" s="171" t="s">
        <v>226</v>
      </c>
      <c r="AU244" s="171" t="s">
        <v>236</v>
      </c>
      <c r="AV244" s="14" t="s">
        <v>77</v>
      </c>
      <c r="AW244" s="14" t="s">
        <v>31</v>
      </c>
      <c r="AX244" s="14" t="s">
        <v>69</v>
      </c>
      <c r="AY244" s="171" t="s">
        <v>212</v>
      </c>
    </row>
    <row r="245" spans="2:65" s="12" customFormat="1">
      <c r="B245" s="152"/>
      <c r="D245" s="150" t="s">
        <v>226</v>
      </c>
      <c r="E245" s="153" t="s">
        <v>19</v>
      </c>
      <c r="F245" s="154" t="s">
        <v>6550</v>
      </c>
      <c r="H245" s="155">
        <v>665.83</v>
      </c>
      <c r="I245" s="156"/>
      <c r="L245" s="152"/>
      <c r="M245" s="157"/>
      <c r="T245" s="158"/>
      <c r="AT245" s="153" t="s">
        <v>226</v>
      </c>
      <c r="AU245" s="153" t="s">
        <v>236</v>
      </c>
      <c r="AV245" s="12" t="s">
        <v>79</v>
      </c>
      <c r="AW245" s="12" t="s">
        <v>31</v>
      </c>
      <c r="AX245" s="12" t="s">
        <v>69</v>
      </c>
      <c r="AY245" s="153" t="s">
        <v>212</v>
      </c>
    </row>
    <row r="246" spans="2:65" s="13" customFormat="1">
      <c r="B246" s="159"/>
      <c r="D246" s="150" t="s">
        <v>226</v>
      </c>
      <c r="E246" s="160" t="s">
        <v>19</v>
      </c>
      <c r="F246" s="161" t="s">
        <v>228</v>
      </c>
      <c r="H246" s="162">
        <v>665.83</v>
      </c>
      <c r="I246" s="163"/>
      <c r="L246" s="159"/>
      <c r="M246" s="164"/>
      <c r="T246" s="165"/>
      <c r="AT246" s="160" t="s">
        <v>226</v>
      </c>
      <c r="AU246" s="160" t="s">
        <v>236</v>
      </c>
      <c r="AV246" s="13" t="s">
        <v>229</v>
      </c>
      <c r="AW246" s="13" t="s">
        <v>31</v>
      </c>
      <c r="AX246" s="13" t="s">
        <v>77</v>
      </c>
      <c r="AY246" s="160" t="s">
        <v>212</v>
      </c>
    </row>
    <row r="247" spans="2:65" s="1" customFormat="1" ht="16.5" customHeight="1">
      <c r="B247" s="34"/>
      <c r="C247" s="133" t="s">
        <v>7</v>
      </c>
      <c r="D247" s="133" t="s">
        <v>215</v>
      </c>
      <c r="E247" s="134" t="s">
        <v>6598</v>
      </c>
      <c r="F247" s="135" t="s">
        <v>6599</v>
      </c>
      <c r="G247" s="136" t="s">
        <v>495</v>
      </c>
      <c r="H247" s="137">
        <v>605.29999999999995</v>
      </c>
      <c r="I247" s="138"/>
      <c r="J247" s="139">
        <f>ROUND(I247*H247,2)</f>
        <v>0</v>
      </c>
      <c r="K247" s="135" t="s">
        <v>219</v>
      </c>
      <c r="L247" s="34"/>
      <c r="M247" s="140" t="s">
        <v>19</v>
      </c>
      <c r="N247" s="141" t="s">
        <v>40</v>
      </c>
      <c r="P247" s="142">
        <f>O247*H247</f>
        <v>0</v>
      </c>
      <c r="Q247" s="142">
        <v>8.8000000000000003E-4</v>
      </c>
      <c r="R247" s="142">
        <f>Q247*H247</f>
        <v>0.53266400000000003</v>
      </c>
      <c r="S247" s="142">
        <v>0</v>
      </c>
      <c r="T247" s="143">
        <f>S247*H247</f>
        <v>0</v>
      </c>
      <c r="AR247" s="144" t="s">
        <v>316</v>
      </c>
      <c r="AT247" s="144" t="s">
        <v>215</v>
      </c>
      <c r="AU247" s="144" t="s">
        <v>236</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316</v>
      </c>
      <c r="BM247" s="144" t="s">
        <v>6636</v>
      </c>
    </row>
    <row r="248" spans="2:65" s="1" customFormat="1">
      <c r="B248" s="34"/>
      <c r="D248" s="146" t="s">
        <v>222</v>
      </c>
      <c r="F248" s="147" t="s">
        <v>6601</v>
      </c>
      <c r="I248" s="148"/>
      <c r="L248" s="34"/>
      <c r="M248" s="149"/>
      <c r="T248" s="55"/>
      <c r="AT248" s="19" t="s">
        <v>222</v>
      </c>
      <c r="AU248" s="19" t="s">
        <v>236</v>
      </c>
    </row>
    <row r="249" spans="2:65" s="14" customFormat="1" ht="22.5">
      <c r="B249" s="170"/>
      <c r="D249" s="150" t="s">
        <v>226</v>
      </c>
      <c r="E249" s="171" t="s">
        <v>19</v>
      </c>
      <c r="F249" s="172" t="s">
        <v>6637</v>
      </c>
      <c r="H249" s="171" t="s">
        <v>19</v>
      </c>
      <c r="I249" s="173"/>
      <c r="L249" s="170"/>
      <c r="M249" s="174"/>
      <c r="T249" s="175"/>
      <c r="AT249" s="171" t="s">
        <v>226</v>
      </c>
      <c r="AU249" s="171" t="s">
        <v>236</v>
      </c>
      <c r="AV249" s="14" t="s">
        <v>77</v>
      </c>
      <c r="AW249" s="14" t="s">
        <v>31</v>
      </c>
      <c r="AX249" s="14" t="s">
        <v>69</v>
      </c>
      <c r="AY249" s="171" t="s">
        <v>212</v>
      </c>
    </row>
    <row r="250" spans="2:65" s="12" customFormat="1">
      <c r="B250" s="152"/>
      <c r="D250" s="150" t="s">
        <v>226</v>
      </c>
      <c r="E250" s="153" t="s">
        <v>19</v>
      </c>
      <c r="F250" s="154" t="s">
        <v>6544</v>
      </c>
      <c r="H250" s="155">
        <v>702.3</v>
      </c>
      <c r="I250" s="156"/>
      <c r="L250" s="152"/>
      <c r="M250" s="157"/>
      <c r="T250" s="158"/>
      <c r="AT250" s="153" t="s">
        <v>226</v>
      </c>
      <c r="AU250" s="153" t="s">
        <v>236</v>
      </c>
      <c r="AV250" s="12" t="s">
        <v>79</v>
      </c>
      <c r="AW250" s="12" t="s">
        <v>31</v>
      </c>
      <c r="AX250" s="12" t="s">
        <v>69</v>
      </c>
      <c r="AY250" s="153" t="s">
        <v>212</v>
      </c>
    </row>
    <row r="251" spans="2:65" s="12" customFormat="1">
      <c r="B251" s="152"/>
      <c r="D251" s="150" t="s">
        <v>226</v>
      </c>
      <c r="E251" s="153" t="s">
        <v>19</v>
      </c>
      <c r="F251" s="154" t="s">
        <v>6545</v>
      </c>
      <c r="H251" s="155">
        <v>-97</v>
      </c>
      <c r="I251" s="156"/>
      <c r="L251" s="152"/>
      <c r="M251" s="157"/>
      <c r="T251" s="158"/>
      <c r="AT251" s="153" t="s">
        <v>226</v>
      </c>
      <c r="AU251" s="153" t="s">
        <v>236</v>
      </c>
      <c r="AV251" s="12" t="s">
        <v>79</v>
      </c>
      <c r="AW251" s="12" t="s">
        <v>31</v>
      </c>
      <c r="AX251" s="12" t="s">
        <v>69</v>
      </c>
      <c r="AY251" s="153" t="s">
        <v>212</v>
      </c>
    </row>
    <row r="252" spans="2:65" s="13" customFormat="1">
      <c r="B252" s="159"/>
      <c r="D252" s="150" t="s">
        <v>226</v>
      </c>
      <c r="E252" s="160" t="s">
        <v>19</v>
      </c>
      <c r="F252" s="161" t="s">
        <v>228</v>
      </c>
      <c r="H252" s="162">
        <v>605.29999999999995</v>
      </c>
      <c r="I252" s="163"/>
      <c r="L252" s="159"/>
      <c r="M252" s="164"/>
      <c r="T252" s="165"/>
      <c r="AT252" s="160" t="s">
        <v>226</v>
      </c>
      <c r="AU252" s="160" t="s">
        <v>236</v>
      </c>
      <c r="AV252" s="13" t="s">
        <v>229</v>
      </c>
      <c r="AW252" s="13" t="s">
        <v>31</v>
      </c>
      <c r="AX252" s="13" t="s">
        <v>77</v>
      </c>
      <c r="AY252" s="160" t="s">
        <v>212</v>
      </c>
    </row>
    <row r="253" spans="2:65" s="1" customFormat="1" ht="21.75" customHeight="1">
      <c r="B253" s="34"/>
      <c r="C253" s="186" t="s">
        <v>354</v>
      </c>
      <c r="D253" s="186" t="s">
        <v>3107</v>
      </c>
      <c r="E253" s="187" t="s">
        <v>6638</v>
      </c>
      <c r="F253" s="188" t="s">
        <v>6639</v>
      </c>
      <c r="G253" s="189" t="s">
        <v>495</v>
      </c>
      <c r="H253" s="190">
        <v>696.09500000000003</v>
      </c>
      <c r="I253" s="191"/>
      <c r="J253" s="192">
        <f>ROUND(I253*H253,2)</f>
        <v>0</v>
      </c>
      <c r="K253" s="188" t="s">
        <v>245</v>
      </c>
      <c r="L253" s="193"/>
      <c r="M253" s="194" t="s">
        <v>19</v>
      </c>
      <c r="N253" s="195" t="s">
        <v>40</v>
      </c>
      <c r="P253" s="142">
        <f>O253*H253</f>
        <v>0</v>
      </c>
      <c r="Q253" s="142">
        <v>0</v>
      </c>
      <c r="R253" s="142">
        <f>Q253*H253</f>
        <v>0</v>
      </c>
      <c r="S253" s="142">
        <v>0</v>
      </c>
      <c r="T253" s="143">
        <f>S253*H253</f>
        <v>0</v>
      </c>
      <c r="AR253" s="144" t="s">
        <v>631</v>
      </c>
      <c r="AT253" s="144" t="s">
        <v>3107</v>
      </c>
      <c r="AU253" s="144" t="s">
        <v>236</v>
      </c>
      <c r="AY253" s="19" t="s">
        <v>212</v>
      </c>
      <c r="BE253" s="145">
        <f>IF(N253="základní",J253,0)</f>
        <v>0</v>
      </c>
      <c r="BF253" s="145">
        <f>IF(N253="snížená",J253,0)</f>
        <v>0</v>
      </c>
      <c r="BG253" s="145">
        <f>IF(N253="zákl. přenesená",J253,0)</f>
        <v>0</v>
      </c>
      <c r="BH253" s="145">
        <f>IF(N253="sníž. přenesená",J253,0)</f>
        <v>0</v>
      </c>
      <c r="BI253" s="145">
        <f>IF(N253="nulová",J253,0)</f>
        <v>0</v>
      </c>
      <c r="BJ253" s="19" t="s">
        <v>77</v>
      </c>
      <c r="BK253" s="145">
        <f>ROUND(I253*H253,2)</f>
        <v>0</v>
      </c>
      <c r="BL253" s="19" t="s">
        <v>316</v>
      </c>
      <c r="BM253" s="144" t="s">
        <v>6640</v>
      </c>
    </row>
    <row r="254" spans="2:65" s="14" customFormat="1" ht="22.5">
      <c r="B254" s="170"/>
      <c r="D254" s="150" t="s">
        <v>226</v>
      </c>
      <c r="E254" s="171" t="s">
        <v>19</v>
      </c>
      <c r="F254" s="172" t="s">
        <v>6641</v>
      </c>
      <c r="H254" s="171" t="s">
        <v>19</v>
      </c>
      <c r="I254" s="173"/>
      <c r="L254" s="170"/>
      <c r="M254" s="174"/>
      <c r="T254" s="175"/>
      <c r="AT254" s="171" t="s">
        <v>226</v>
      </c>
      <c r="AU254" s="171" t="s">
        <v>236</v>
      </c>
      <c r="AV254" s="14" t="s">
        <v>77</v>
      </c>
      <c r="AW254" s="14" t="s">
        <v>31</v>
      </c>
      <c r="AX254" s="14" t="s">
        <v>69</v>
      </c>
      <c r="AY254" s="171" t="s">
        <v>212</v>
      </c>
    </row>
    <row r="255" spans="2:65" s="12" customFormat="1">
      <c r="B255" s="152"/>
      <c r="D255" s="150" t="s">
        <v>226</v>
      </c>
      <c r="E255" s="153" t="s">
        <v>19</v>
      </c>
      <c r="F255" s="154" t="s">
        <v>6570</v>
      </c>
      <c r="H255" s="155">
        <v>696.09500000000003</v>
      </c>
      <c r="I255" s="156"/>
      <c r="L255" s="152"/>
      <c r="M255" s="157"/>
      <c r="T255" s="158"/>
      <c r="AT255" s="153" t="s">
        <v>226</v>
      </c>
      <c r="AU255" s="153" t="s">
        <v>236</v>
      </c>
      <c r="AV255" s="12" t="s">
        <v>79</v>
      </c>
      <c r="AW255" s="12" t="s">
        <v>31</v>
      </c>
      <c r="AX255" s="12" t="s">
        <v>69</v>
      </c>
      <c r="AY255" s="153" t="s">
        <v>212</v>
      </c>
    </row>
    <row r="256" spans="2:65" s="13" customFormat="1">
      <c r="B256" s="159"/>
      <c r="D256" s="150" t="s">
        <v>226</v>
      </c>
      <c r="E256" s="160" t="s">
        <v>19</v>
      </c>
      <c r="F256" s="161" t="s">
        <v>228</v>
      </c>
      <c r="H256" s="162">
        <v>696.09500000000003</v>
      </c>
      <c r="I256" s="163"/>
      <c r="L256" s="159"/>
      <c r="M256" s="164"/>
      <c r="T256" s="165"/>
      <c r="AT256" s="160" t="s">
        <v>226</v>
      </c>
      <c r="AU256" s="160" t="s">
        <v>236</v>
      </c>
      <c r="AV256" s="13" t="s">
        <v>229</v>
      </c>
      <c r="AW256" s="13" t="s">
        <v>31</v>
      </c>
      <c r="AX256" s="13" t="s">
        <v>77</v>
      </c>
      <c r="AY256" s="160" t="s">
        <v>212</v>
      </c>
    </row>
    <row r="257" spans="2:65" s="1" customFormat="1" ht="24.2" customHeight="1">
      <c r="B257" s="34"/>
      <c r="C257" s="133" t="s">
        <v>359</v>
      </c>
      <c r="D257" s="133" t="s">
        <v>215</v>
      </c>
      <c r="E257" s="134" t="s">
        <v>6642</v>
      </c>
      <c r="F257" s="135" t="s">
        <v>6643</v>
      </c>
      <c r="G257" s="136" t="s">
        <v>495</v>
      </c>
      <c r="H257" s="137">
        <v>605.29999999999995</v>
      </c>
      <c r="I257" s="138"/>
      <c r="J257" s="139">
        <f>ROUND(I257*H257,2)</f>
        <v>0</v>
      </c>
      <c r="K257" s="135" t="s">
        <v>219</v>
      </c>
      <c r="L257" s="34"/>
      <c r="M257" s="140" t="s">
        <v>19</v>
      </c>
      <c r="N257" s="141" t="s">
        <v>40</v>
      </c>
      <c r="P257" s="142">
        <f>O257*H257</f>
        <v>0</v>
      </c>
      <c r="Q257" s="142">
        <v>0</v>
      </c>
      <c r="R257" s="142">
        <f>Q257*H257</f>
        <v>0</v>
      </c>
      <c r="S257" s="142">
        <v>0</v>
      </c>
      <c r="T257" s="143">
        <f>S257*H257</f>
        <v>0</v>
      </c>
      <c r="AR257" s="144" t="s">
        <v>316</v>
      </c>
      <c r="AT257" s="144" t="s">
        <v>215</v>
      </c>
      <c r="AU257" s="144" t="s">
        <v>236</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316</v>
      </c>
      <c r="BM257" s="144" t="s">
        <v>6644</v>
      </c>
    </row>
    <row r="258" spans="2:65" s="1" customFormat="1">
      <c r="B258" s="34"/>
      <c r="D258" s="146" t="s">
        <v>222</v>
      </c>
      <c r="F258" s="147" t="s">
        <v>6645</v>
      </c>
      <c r="I258" s="148"/>
      <c r="L258" s="34"/>
      <c r="M258" s="149"/>
      <c r="T258" s="55"/>
      <c r="AT258" s="19" t="s">
        <v>222</v>
      </c>
      <c r="AU258" s="19" t="s">
        <v>236</v>
      </c>
    </row>
    <row r="259" spans="2:65" s="14" customFormat="1">
      <c r="B259" s="170"/>
      <c r="D259" s="150" t="s">
        <v>226</v>
      </c>
      <c r="E259" s="171" t="s">
        <v>19</v>
      </c>
      <c r="F259" s="172" t="s">
        <v>6646</v>
      </c>
      <c r="H259" s="171" t="s">
        <v>19</v>
      </c>
      <c r="I259" s="173"/>
      <c r="L259" s="170"/>
      <c r="M259" s="174"/>
      <c r="T259" s="175"/>
      <c r="AT259" s="171" t="s">
        <v>226</v>
      </c>
      <c r="AU259" s="171" t="s">
        <v>236</v>
      </c>
      <c r="AV259" s="14" t="s">
        <v>77</v>
      </c>
      <c r="AW259" s="14" t="s">
        <v>31</v>
      </c>
      <c r="AX259" s="14" t="s">
        <v>69</v>
      </c>
      <c r="AY259" s="171" t="s">
        <v>212</v>
      </c>
    </row>
    <row r="260" spans="2:65" s="12" customFormat="1">
      <c r="B260" s="152"/>
      <c r="D260" s="150" t="s">
        <v>226</v>
      </c>
      <c r="E260" s="153" t="s">
        <v>19</v>
      </c>
      <c r="F260" s="154" t="s">
        <v>6544</v>
      </c>
      <c r="H260" s="155">
        <v>702.3</v>
      </c>
      <c r="I260" s="156"/>
      <c r="L260" s="152"/>
      <c r="M260" s="157"/>
      <c r="T260" s="158"/>
      <c r="AT260" s="153" t="s">
        <v>226</v>
      </c>
      <c r="AU260" s="153" t="s">
        <v>236</v>
      </c>
      <c r="AV260" s="12" t="s">
        <v>79</v>
      </c>
      <c r="AW260" s="12" t="s">
        <v>31</v>
      </c>
      <c r="AX260" s="12" t="s">
        <v>69</v>
      </c>
      <c r="AY260" s="153" t="s">
        <v>212</v>
      </c>
    </row>
    <row r="261" spans="2:65" s="12" customFormat="1">
      <c r="B261" s="152"/>
      <c r="D261" s="150" t="s">
        <v>226</v>
      </c>
      <c r="E261" s="153" t="s">
        <v>19</v>
      </c>
      <c r="F261" s="154" t="s">
        <v>6545</v>
      </c>
      <c r="H261" s="155">
        <v>-97</v>
      </c>
      <c r="I261" s="156"/>
      <c r="L261" s="152"/>
      <c r="M261" s="157"/>
      <c r="T261" s="158"/>
      <c r="AT261" s="153" t="s">
        <v>226</v>
      </c>
      <c r="AU261" s="153" t="s">
        <v>236</v>
      </c>
      <c r="AV261" s="12" t="s">
        <v>79</v>
      </c>
      <c r="AW261" s="12" t="s">
        <v>31</v>
      </c>
      <c r="AX261" s="12" t="s">
        <v>69</v>
      </c>
      <c r="AY261" s="153" t="s">
        <v>212</v>
      </c>
    </row>
    <row r="262" spans="2:65" s="13" customFormat="1">
      <c r="B262" s="159"/>
      <c r="D262" s="150" t="s">
        <v>226</v>
      </c>
      <c r="E262" s="160" t="s">
        <v>19</v>
      </c>
      <c r="F262" s="161" t="s">
        <v>228</v>
      </c>
      <c r="H262" s="162">
        <v>605.29999999999995</v>
      </c>
      <c r="I262" s="163"/>
      <c r="L262" s="159"/>
      <c r="M262" s="164"/>
      <c r="T262" s="165"/>
      <c r="AT262" s="160" t="s">
        <v>226</v>
      </c>
      <c r="AU262" s="160" t="s">
        <v>236</v>
      </c>
      <c r="AV262" s="13" t="s">
        <v>229</v>
      </c>
      <c r="AW262" s="13" t="s">
        <v>31</v>
      </c>
      <c r="AX262" s="13" t="s">
        <v>77</v>
      </c>
      <c r="AY262" s="160" t="s">
        <v>212</v>
      </c>
    </row>
    <row r="263" spans="2:65" s="1" customFormat="1" ht="16.5" customHeight="1">
      <c r="B263" s="34"/>
      <c r="C263" s="186" t="s">
        <v>364</v>
      </c>
      <c r="D263" s="186" t="s">
        <v>3107</v>
      </c>
      <c r="E263" s="187" t="s">
        <v>4189</v>
      </c>
      <c r="F263" s="188" t="s">
        <v>4190</v>
      </c>
      <c r="G263" s="189" t="s">
        <v>486</v>
      </c>
      <c r="H263" s="190">
        <v>0.26600000000000001</v>
      </c>
      <c r="I263" s="191"/>
      <c r="J263" s="192">
        <f>ROUND(I263*H263,2)</f>
        <v>0</v>
      </c>
      <c r="K263" s="188" t="s">
        <v>219</v>
      </c>
      <c r="L263" s="193"/>
      <c r="M263" s="194" t="s">
        <v>19</v>
      </c>
      <c r="N263" s="195" t="s">
        <v>40</v>
      </c>
      <c r="P263" s="142">
        <f>O263*H263</f>
        <v>0</v>
      </c>
      <c r="Q263" s="142">
        <v>1</v>
      </c>
      <c r="R263" s="142">
        <f>Q263*H263</f>
        <v>0.26600000000000001</v>
      </c>
      <c r="S263" s="142">
        <v>0</v>
      </c>
      <c r="T263" s="143">
        <f>S263*H263</f>
        <v>0</v>
      </c>
      <c r="AR263" s="144" t="s">
        <v>631</v>
      </c>
      <c r="AT263" s="144" t="s">
        <v>3107</v>
      </c>
      <c r="AU263" s="144" t="s">
        <v>236</v>
      </c>
      <c r="AY263" s="19" t="s">
        <v>212</v>
      </c>
      <c r="BE263" s="145">
        <f>IF(N263="základní",J263,0)</f>
        <v>0</v>
      </c>
      <c r="BF263" s="145">
        <f>IF(N263="snížená",J263,0)</f>
        <v>0</v>
      </c>
      <c r="BG263" s="145">
        <f>IF(N263="zákl. přenesená",J263,0)</f>
        <v>0</v>
      </c>
      <c r="BH263" s="145">
        <f>IF(N263="sníž. přenesená",J263,0)</f>
        <v>0</v>
      </c>
      <c r="BI263" s="145">
        <f>IF(N263="nulová",J263,0)</f>
        <v>0</v>
      </c>
      <c r="BJ263" s="19" t="s">
        <v>77</v>
      </c>
      <c r="BK263" s="145">
        <f>ROUND(I263*H263,2)</f>
        <v>0</v>
      </c>
      <c r="BL263" s="19" t="s">
        <v>316</v>
      </c>
      <c r="BM263" s="144" t="s">
        <v>6647</v>
      </c>
    </row>
    <row r="264" spans="2:65" s="14" customFormat="1">
      <c r="B264" s="170"/>
      <c r="D264" s="150" t="s">
        <v>226</v>
      </c>
      <c r="E264" s="171" t="s">
        <v>19</v>
      </c>
      <c r="F264" s="172" t="s">
        <v>6648</v>
      </c>
      <c r="H264" s="171" t="s">
        <v>19</v>
      </c>
      <c r="I264" s="173"/>
      <c r="L264" s="170"/>
      <c r="M264" s="174"/>
      <c r="T264" s="175"/>
      <c r="AT264" s="171" t="s">
        <v>226</v>
      </c>
      <c r="AU264" s="171" t="s">
        <v>236</v>
      </c>
      <c r="AV264" s="14" t="s">
        <v>77</v>
      </c>
      <c r="AW264" s="14" t="s">
        <v>31</v>
      </c>
      <c r="AX264" s="14" t="s">
        <v>69</v>
      </c>
      <c r="AY264" s="171" t="s">
        <v>212</v>
      </c>
    </row>
    <row r="265" spans="2:65" s="14" customFormat="1">
      <c r="B265" s="170"/>
      <c r="D265" s="150" t="s">
        <v>226</v>
      </c>
      <c r="E265" s="171" t="s">
        <v>19</v>
      </c>
      <c r="F265" s="172" t="s">
        <v>6649</v>
      </c>
      <c r="H265" s="171" t="s">
        <v>19</v>
      </c>
      <c r="I265" s="173"/>
      <c r="L265" s="170"/>
      <c r="M265" s="174"/>
      <c r="T265" s="175"/>
      <c r="AT265" s="171" t="s">
        <v>226</v>
      </c>
      <c r="AU265" s="171" t="s">
        <v>236</v>
      </c>
      <c r="AV265" s="14" t="s">
        <v>77</v>
      </c>
      <c r="AW265" s="14" t="s">
        <v>31</v>
      </c>
      <c r="AX265" s="14" t="s">
        <v>69</v>
      </c>
      <c r="AY265" s="171" t="s">
        <v>212</v>
      </c>
    </row>
    <row r="266" spans="2:65" s="12" customFormat="1">
      <c r="B266" s="152"/>
      <c r="D266" s="150" t="s">
        <v>226</v>
      </c>
      <c r="E266" s="153" t="s">
        <v>19</v>
      </c>
      <c r="F266" s="154" t="s">
        <v>6650</v>
      </c>
      <c r="H266" s="155">
        <v>0.26600000000000001</v>
      </c>
      <c r="I266" s="156"/>
      <c r="L266" s="152"/>
      <c r="M266" s="157"/>
      <c r="T266" s="158"/>
      <c r="AT266" s="153" t="s">
        <v>226</v>
      </c>
      <c r="AU266" s="153" t="s">
        <v>236</v>
      </c>
      <c r="AV266" s="12" t="s">
        <v>79</v>
      </c>
      <c r="AW266" s="12" t="s">
        <v>31</v>
      </c>
      <c r="AX266" s="12" t="s">
        <v>69</v>
      </c>
      <c r="AY266" s="153" t="s">
        <v>212</v>
      </c>
    </row>
    <row r="267" spans="2:65" s="13" customFormat="1">
      <c r="B267" s="159"/>
      <c r="D267" s="150" t="s">
        <v>226</v>
      </c>
      <c r="E267" s="160" t="s">
        <v>19</v>
      </c>
      <c r="F267" s="161" t="s">
        <v>228</v>
      </c>
      <c r="H267" s="162">
        <v>0.26600000000000001</v>
      </c>
      <c r="I267" s="163"/>
      <c r="L267" s="159"/>
      <c r="M267" s="164"/>
      <c r="T267" s="165"/>
      <c r="AT267" s="160" t="s">
        <v>226</v>
      </c>
      <c r="AU267" s="160" t="s">
        <v>236</v>
      </c>
      <c r="AV267" s="13" t="s">
        <v>229</v>
      </c>
      <c r="AW267" s="13" t="s">
        <v>31</v>
      </c>
      <c r="AX267" s="13" t="s">
        <v>77</v>
      </c>
      <c r="AY267" s="160" t="s">
        <v>212</v>
      </c>
    </row>
    <row r="268" spans="2:65" s="11" customFormat="1" ht="20.85" customHeight="1">
      <c r="B268" s="121"/>
      <c r="D268" s="122" t="s">
        <v>68</v>
      </c>
      <c r="E268" s="131" t="s">
        <v>6651</v>
      </c>
      <c r="F268" s="131" t="s">
        <v>6652</v>
      </c>
      <c r="I268" s="124"/>
      <c r="J268" s="132">
        <f>BK268</f>
        <v>0</v>
      </c>
      <c r="L268" s="121"/>
      <c r="M268" s="126"/>
      <c r="P268" s="127">
        <f>SUM(P269:P364)</f>
        <v>0</v>
      </c>
      <c r="R268" s="127">
        <f>SUM(R269:R364)</f>
        <v>17.256142499999999</v>
      </c>
      <c r="T268" s="128">
        <f>SUM(T269:T364)</f>
        <v>0</v>
      </c>
      <c r="AR268" s="122" t="s">
        <v>79</v>
      </c>
      <c r="AT268" s="129" t="s">
        <v>68</v>
      </c>
      <c r="AU268" s="129" t="s">
        <v>79</v>
      </c>
      <c r="AY268" s="122" t="s">
        <v>212</v>
      </c>
      <c r="BK268" s="130">
        <f>SUM(BK269:BK364)</f>
        <v>0</v>
      </c>
    </row>
    <row r="269" spans="2:65" s="1" customFormat="1" ht="24.2" customHeight="1">
      <c r="B269" s="34"/>
      <c r="C269" s="133" t="s">
        <v>586</v>
      </c>
      <c r="D269" s="133" t="s">
        <v>215</v>
      </c>
      <c r="E269" s="134" t="s">
        <v>6653</v>
      </c>
      <c r="F269" s="135" t="s">
        <v>6654</v>
      </c>
      <c r="G269" s="136" t="s">
        <v>420</v>
      </c>
      <c r="H269" s="137">
        <v>9.6999999999999993</v>
      </c>
      <c r="I269" s="138"/>
      <c r="J269" s="139">
        <f>ROUND(I269*H269,2)</f>
        <v>0</v>
      </c>
      <c r="K269" s="135" t="s">
        <v>219</v>
      </c>
      <c r="L269" s="34"/>
      <c r="M269" s="140" t="s">
        <v>19</v>
      </c>
      <c r="N269" s="141" t="s">
        <v>40</v>
      </c>
      <c r="P269" s="142">
        <f>O269*H269</f>
        <v>0</v>
      </c>
      <c r="Q269" s="142">
        <v>0</v>
      </c>
      <c r="R269" s="142">
        <f>Q269*H269</f>
        <v>0</v>
      </c>
      <c r="S269" s="142">
        <v>0</v>
      </c>
      <c r="T269" s="143">
        <f>S269*H269</f>
        <v>0</v>
      </c>
      <c r="AR269" s="144" t="s">
        <v>316</v>
      </c>
      <c r="AT269" s="144" t="s">
        <v>215</v>
      </c>
      <c r="AU269" s="144" t="s">
        <v>236</v>
      </c>
      <c r="AY269" s="19" t="s">
        <v>212</v>
      </c>
      <c r="BE269" s="145">
        <f>IF(N269="základní",J269,0)</f>
        <v>0</v>
      </c>
      <c r="BF269" s="145">
        <f>IF(N269="snížená",J269,0)</f>
        <v>0</v>
      </c>
      <c r="BG269" s="145">
        <f>IF(N269="zákl. přenesená",J269,0)</f>
        <v>0</v>
      </c>
      <c r="BH269" s="145">
        <f>IF(N269="sníž. přenesená",J269,0)</f>
        <v>0</v>
      </c>
      <c r="BI269" s="145">
        <f>IF(N269="nulová",J269,0)</f>
        <v>0</v>
      </c>
      <c r="BJ269" s="19" t="s">
        <v>77</v>
      </c>
      <c r="BK269" s="145">
        <f>ROUND(I269*H269,2)</f>
        <v>0</v>
      </c>
      <c r="BL269" s="19" t="s">
        <v>316</v>
      </c>
      <c r="BM269" s="144" t="s">
        <v>6655</v>
      </c>
    </row>
    <row r="270" spans="2:65" s="1" customFormat="1">
      <c r="B270" s="34"/>
      <c r="D270" s="146" t="s">
        <v>222</v>
      </c>
      <c r="F270" s="147" t="s">
        <v>6656</v>
      </c>
      <c r="I270" s="148"/>
      <c r="L270" s="34"/>
      <c r="M270" s="149"/>
      <c r="T270" s="55"/>
      <c r="AT270" s="19" t="s">
        <v>222</v>
      </c>
      <c r="AU270" s="19" t="s">
        <v>236</v>
      </c>
    </row>
    <row r="271" spans="2:65" s="14" customFormat="1" ht="22.5">
      <c r="B271" s="170"/>
      <c r="D271" s="150" t="s">
        <v>226</v>
      </c>
      <c r="E271" s="171" t="s">
        <v>19</v>
      </c>
      <c r="F271" s="172" t="s">
        <v>6657</v>
      </c>
      <c r="H271" s="171" t="s">
        <v>19</v>
      </c>
      <c r="I271" s="173"/>
      <c r="L271" s="170"/>
      <c r="M271" s="174"/>
      <c r="T271" s="175"/>
      <c r="AT271" s="171" t="s">
        <v>226</v>
      </c>
      <c r="AU271" s="171" t="s">
        <v>236</v>
      </c>
      <c r="AV271" s="14" t="s">
        <v>77</v>
      </c>
      <c r="AW271" s="14" t="s">
        <v>31</v>
      </c>
      <c r="AX271" s="14" t="s">
        <v>69</v>
      </c>
      <c r="AY271" s="171" t="s">
        <v>212</v>
      </c>
    </row>
    <row r="272" spans="2:65" s="12" customFormat="1">
      <c r="B272" s="152"/>
      <c r="D272" s="150" t="s">
        <v>226</v>
      </c>
      <c r="E272" s="153" t="s">
        <v>19</v>
      </c>
      <c r="F272" s="154" t="s">
        <v>6658</v>
      </c>
      <c r="H272" s="155">
        <v>4.9000000000000004</v>
      </c>
      <c r="I272" s="156"/>
      <c r="L272" s="152"/>
      <c r="M272" s="157"/>
      <c r="T272" s="158"/>
      <c r="AT272" s="153" t="s">
        <v>226</v>
      </c>
      <c r="AU272" s="153" t="s">
        <v>236</v>
      </c>
      <c r="AV272" s="12" t="s">
        <v>79</v>
      </c>
      <c r="AW272" s="12" t="s">
        <v>31</v>
      </c>
      <c r="AX272" s="12" t="s">
        <v>69</v>
      </c>
      <c r="AY272" s="153" t="s">
        <v>212</v>
      </c>
    </row>
    <row r="273" spans="2:65" s="12" customFormat="1">
      <c r="B273" s="152"/>
      <c r="D273" s="150" t="s">
        <v>226</v>
      </c>
      <c r="E273" s="153" t="s">
        <v>19</v>
      </c>
      <c r="F273" s="154" t="s">
        <v>6659</v>
      </c>
      <c r="H273" s="155">
        <v>4.26</v>
      </c>
      <c r="I273" s="156"/>
      <c r="L273" s="152"/>
      <c r="M273" s="157"/>
      <c r="T273" s="158"/>
      <c r="AT273" s="153" t="s">
        <v>226</v>
      </c>
      <c r="AU273" s="153" t="s">
        <v>236</v>
      </c>
      <c r="AV273" s="12" t="s">
        <v>79</v>
      </c>
      <c r="AW273" s="12" t="s">
        <v>31</v>
      </c>
      <c r="AX273" s="12" t="s">
        <v>69</v>
      </c>
      <c r="AY273" s="153" t="s">
        <v>212</v>
      </c>
    </row>
    <row r="274" spans="2:65" s="12" customFormat="1">
      <c r="B274" s="152"/>
      <c r="D274" s="150" t="s">
        <v>226</v>
      </c>
      <c r="E274" s="153" t="s">
        <v>19</v>
      </c>
      <c r="F274" s="154" t="s">
        <v>6660</v>
      </c>
      <c r="H274" s="155">
        <v>0.54</v>
      </c>
      <c r="I274" s="156"/>
      <c r="L274" s="152"/>
      <c r="M274" s="157"/>
      <c r="T274" s="158"/>
      <c r="AT274" s="153" t="s">
        <v>226</v>
      </c>
      <c r="AU274" s="153" t="s">
        <v>236</v>
      </c>
      <c r="AV274" s="12" t="s">
        <v>79</v>
      </c>
      <c r="AW274" s="12" t="s">
        <v>31</v>
      </c>
      <c r="AX274" s="12" t="s">
        <v>69</v>
      </c>
      <c r="AY274" s="153" t="s">
        <v>212</v>
      </c>
    </row>
    <row r="275" spans="2:65" s="13" customFormat="1">
      <c r="B275" s="159"/>
      <c r="D275" s="150" t="s">
        <v>226</v>
      </c>
      <c r="E275" s="160" t="s">
        <v>19</v>
      </c>
      <c r="F275" s="161" t="s">
        <v>228</v>
      </c>
      <c r="H275" s="162">
        <v>9.6999999999999993</v>
      </c>
      <c r="I275" s="163"/>
      <c r="L275" s="159"/>
      <c r="M275" s="164"/>
      <c r="T275" s="165"/>
      <c r="AT275" s="160" t="s">
        <v>226</v>
      </c>
      <c r="AU275" s="160" t="s">
        <v>236</v>
      </c>
      <c r="AV275" s="13" t="s">
        <v>229</v>
      </c>
      <c r="AW275" s="13" t="s">
        <v>31</v>
      </c>
      <c r="AX275" s="13" t="s">
        <v>77</v>
      </c>
      <c r="AY275" s="160" t="s">
        <v>212</v>
      </c>
    </row>
    <row r="276" spans="2:65" s="1" customFormat="1" ht="16.5" customHeight="1">
      <c r="B276" s="34"/>
      <c r="C276" s="186" t="s">
        <v>593</v>
      </c>
      <c r="D276" s="186" t="s">
        <v>3107</v>
      </c>
      <c r="E276" s="187" t="s">
        <v>6661</v>
      </c>
      <c r="F276" s="188" t="s">
        <v>6662</v>
      </c>
      <c r="G276" s="189" t="s">
        <v>486</v>
      </c>
      <c r="H276" s="190">
        <v>14.907999999999999</v>
      </c>
      <c r="I276" s="191"/>
      <c r="J276" s="192">
        <f>ROUND(I276*H276,2)</f>
        <v>0</v>
      </c>
      <c r="K276" s="188" t="s">
        <v>219</v>
      </c>
      <c r="L276" s="193"/>
      <c r="M276" s="194" t="s">
        <v>19</v>
      </c>
      <c r="N276" s="195" t="s">
        <v>40</v>
      </c>
      <c r="P276" s="142">
        <f>O276*H276</f>
        <v>0</v>
      </c>
      <c r="Q276" s="142">
        <v>1</v>
      </c>
      <c r="R276" s="142">
        <f>Q276*H276</f>
        <v>14.907999999999999</v>
      </c>
      <c r="S276" s="142">
        <v>0</v>
      </c>
      <c r="T276" s="143">
        <f>S276*H276</f>
        <v>0</v>
      </c>
      <c r="AR276" s="144" t="s">
        <v>631</v>
      </c>
      <c r="AT276" s="144" t="s">
        <v>3107</v>
      </c>
      <c r="AU276" s="144" t="s">
        <v>236</v>
      </c>
      <c r="AY276" s="19" t="s">
        <v>212</v>
      </c>
      <c r="BE276" s="145">
        <f>IF(N276="základní",J276,0)</f>
        <v>0</v>
      </c>
      <c r="BF276" s="145">
        <f>IF(N276="snížená",J276,0)</f>
        <v>0</v>
      </c>
      <c r="BG276" s="145">
        <f>IF(N276="zákl. přenesená",J276,0)</f>
        <v>0</v>
      </c>
      <c r="BH276" s="145">
        <f>IF(N276="sníž. přenesená",J276,0)</f>
        <v>0</v>
      </c>
      <c r="BI276" s="145">
        <f>IF(N276="nulová",J276,0)</f>
        <v>0</v>
      </c>
      <c r="BJ276" s="19" t="s">
        <v>77</v>
      </c>
      <c r="BK276" s="145">
        <f>ROUND(I276*H276,2)</f>
        <v>0</v>
      </c>
      <c r="BL276" s="19" t="s">
        <v>316</v>
      </c>
      <c r="BM276" s="144" t="s">
        <v>6663</v>
      </c>
    </row>
    <row r="277" spans="2:65" s="14" customFormat="1" ht="22.5">
      <c r="B277" s="170"/>
      <c r="D277" s="150" t="s">
        <v>226</v>
      </c>
      <c r="E277" s="171" t="s">
        <v>19</v>
      </c>
      <c r="F277" s="172" t="s">
        <v>6664</v>
      </c>
      <c r="H277" s="171" t="s">
        <v>19</v>
      </c>
      <c r="I277" s="173"/>
      <c r="L277" s="170"/>
      <c r="M277" s="174"/>
      <c r="T277" s="175"/>
      <c r="AT277" s="171" t="s">
        <v>226</v>
      </c>
      <c r="AU277" s="171" t="s">
        <v>236</v>
      </c>
      <c r="AV277" s="14" t="s">
        <v>77</v>
      </c>
      <c r="AW277" s="14" t="s">
        <v>31</v>
      </c>
      <c r="AX277" s="14" t="s">
        <v>69</v>
      </c>
      <c r="AY277" s="171" t="s">
        <v>212</v>
      </c>
    </row>
    <row r="278" spans="2:65" s="12" customFormat="1">
      <c r="B278" s="152"/>
      <c r="D278" s="150" t="s">
        <v>226</v>
      </c>
      <c r="E278" s="153" t="s">
        <v>19</v>
      </c>
      <c r="F278" s="154" t="s">
        <v>6665</v>
      </c>
      <c r="H278" s="155">
        <v>7.9749999999999996</v>
      </c>
      <c r="I278" s="156"/>
      <c r="L278" s="152"/>
      <c r="M278" s="157"/>
      <c r="T278" s="158"/>
      <c r="AT278" s="153" t="s">
        <v>226</v>
      </c>
      <c r="AU278" s="153" t="s">
        <v>236</v>
      </c>
      <c r="AV278" s="12" t="s">
        <v>79</v>
      </c>
      <c r="AW278" s="12" t="s">
        <v>31</v>
      </c>
      <c r="AX278" s="12" t="s">
        <v>69</v>
      </c>
      <c r="AY278" s="153" t="s">
        <v>212</v>
      </c>
    </row>
    <row r="279" spans="2:65" s="12" customFormat="1">
      <c r="B279" s="152"/>
      <c r="D279" s="150" t="s">
        <v>226</v>
      </c>
      <c r="E279" s="153" t="s">
        <v>19</v>
      </c>
      <c r="F279" s="154" t="s">
        <v>6666</v>
      </c>
      <c r="H279" s="155">
        <v>6.9329999999999998</v>
      </c>
      <c r="I279" s="156"/>
      <c r="L279" s="152"/>
      <c r="M279" s="157"/>
      <c r="T279" s="158"/>
      <c r="AT279" s="153" t="s">
        <v>226</v>
      </c>
      <c r="AU279" s="153" t="s">
        <v>236</v>
      </c>
      <c r="AV279" s="12" t="s">
        <v>79</v>
      </c>
      <c r="AW279" s="12" t="s">
        <v>31</v>
      </c>
      <c r="AX279" s="12" t="s">
        <v>69</v>
      </c>
      <c r="AY279" s="153" t="s">
        <v>212</v>
      </c>
    </row>
    <row r="280" spans="2:65" s="13" customFormat="1">
      <c r="B280" s="159"/>
      <c r="D280" s="150" t="s">
        <v>226</v>
      </c>
      <c r="E280" s="160" t="s">
        <v>19</v>
      </c>
      <c r="F280" s="161" t="s">
        <v>228</v>
      </c>
      <c r="H280" s="162">
        <v>14.907999999999999</v>
      </c>
      <c r="I280" s="163"/>
      <c r="L280" s="159"/>
      <c r="M280" s="164"/>
      <c r="T280" s="165"/>
      <c r="AT280" s="160" t="s">
        <v>226</v>
      </c>
      <c r="AU280" s="160" t="s">
        <v>236</v>
      </c>
      <c r="AV280" s="13" t="s">
        <v>229</v>
      </c>
      <c r="AW280" s="13" t="s">
        <v>31</v>
      </c>
      <c r="AX280" s="13" t="s">
        <v>77</v>
      </c>
      <c r="AY280" s="160" t="s">
        <v>212</v>
      </c>
    </row>
    <row r="281" spans="2:65" s="14" customFormat="1">
      <c r="B281" s="170"/>
      <c r="D281" s="150" t="s">
        <v>226</v>
      </c>
      <c r="E281" s="171" t="s">
        <v>19</v>
      </c>
      <c r="F281" s="172" t="s">
        <v>6667</v>
      </c>
      <c r="H281" s="171" t="s">
        <v>19</v>
      </c>
      <c r="I281" s="173"/>
      <c r="L281" s="170"/>
      <c r="M281" s="174"/>
      <c r="T281" s="175"/>
      <c r="AT281" s="171" t="s">
        <v>226</v>
      </c>
      <c r="AU281" s="171" t="s">
        <v>236</v>
      </c>
      <c r="AV281" s="14" t="s">
        <v>77</v>
      </c>
      <c r="AW281" s="14" t="s">
        <v>31</v>
      </c>
      <c r="AX281" s="14" t="s">
        <v>69</v>
      </c>
      <c r="AY281" s="171" t="s">
        <v>212</v>
      </c>
    </row>
    <row r="282" spans="2:65" s="1" customFormat="1" ht="16.5" customHeight="1">
      <c r="B282" s="34"/>
      <c r="C282" s="186" t="s">
        <v>598</v>
      </c>
      <c r="D282" s="186" t="s">
        <v>3107</v>
      </c>
      <c r="E282" s="187" t="s">
        <v>6668</v>
      </c>
      <c r="F282" s="188" t="s">
        <v>6669</v>
      </c>
      <c r="G282" s="189" t="s">
        <v>486</v>
      </c>
      <c r="H282" s="190">
        <v>0.879</v>
      </c>
      <c r="I282" s="191"/>
      <c r="J282" s="192">
        <f>ROUND(I282*H282,2)</f>
        <v>0</v>
      </c>
      <c r="K282" s="188" t="s">
        <v>219</v>
      </c>
      <c r="L282" s="193"/>
      <c r="M282" s="194" t="s">
        <v>19</v>
      </c>
      <c r="N282" s="195" t="s">
        <v>40</v>
      </c>
      <c r="P282" s="142">
        <f>O282*H282</f>
        <v>0</v>
      </c>
      <c r="Q282" s="142">
        <v>1</v>
      </c>
      <c r="R282" s="142">
        <f>Q282*H282</f>
        <v>0.879</v>
      </c>
      <c r="S282" s="142">
        <v>0</v>
      </c>
      <c r="T282" s="143">
        <f>S282*H282</f>
        <v>0</v>
      </c>
      <c r="AR282" s="144" t="s">
        <v>631</v>
      </c>
      <c r="AT282" s="144" t="s">
        <v>3107</v>
      </c>
      <c r="AU282" s="144" t="s">
        <v>236</v>
      </c>
      <c r="AY282" s="19" t="s">
        <v>212</v>
      </c>
      <c r="BE282" s="145">
        <f>IF(N282="základní",J282,0)</f>
        <v>0</v>
      </c>
      <c r="BF282" s="145">
        <f>IF(N282="snížená",J282,0)</f>
        <v>0</v>
      </c>
      <c r="BG282" s="145">
        <f>IF(N282="zákl. přenesená",J282,0)</f>
        <v>0</v>
      </c>
      <c r="BH282" s="145">
        <f>IF(N282="sníž. přenesená",J282,0)</f>
        <v>0</v>
      </c>
      <c r="BI282" s="145">
        <f>IF(N282="nulová",J282,0)</f>
        <v>0</v>
      </c>
      <c r="BJ282" s="19" t="s">
        <v>77</v>
      </c>
      <c r="BK282" s="145">
        <f>ROUND(I282*H282,2)</f>
        <v>0</v>
      </c>
      <c r="BL282" s="19" t="s">
        <v>316</v>
      </c>
      <c r="BM282" s="144" t="s">
        <v>6670</v>
      </c>
    </row>
    <row r="283" spans="2:65" s="14" customFormat="1" ht="22.5">
      <c r="B283" s="170"/>
      <c r="D283" s="150" t="s">
        <v>226</v>
      </c>
      <c r="E283" s="171" t="s">
        <v>19</v>
      </c>
      <c r="F283" s="172" t="s">
        <v>6664</v>
      </c>
      <c r="H283" s="171" t="s">
        <v>19</v>
      </c>
      <c r="I283" s="173"/>
      <c r="L283" s="170"/>
      <c r="M283" s="174"/>
      <c r="T283" s="175"/>
      <c r="AT283" s="171" t="s">
        <v>226</v>
      </c>
      <c r="AU283" s="171" t="s">
        <v>236</v>
      </c>
      <c r="AV283" s="14" t="s">
        <v>77</v>
      </c>
      <c r="AW283" s="14" t="s">
        <v>31</v>
      </c>
      <c r="AX283" s="14" t="s">
        <v>69</v>
      </c>
      <c r="AY283" s="171" t="s">
        <v>212</v>
      </c>
    </row>
    <row r="284" spans="2:65" s="12" customFormat="1">
      <c r="B284" s="152"/>
      <c r="D284" s="150" t="s">
        <v>226</v>
      </c>
      <c r="E284" s="153" t="s">
        <v>19</v>
      </c>
      <c r="F284" s="154" t="s">
        <v>6671</v>
      </c>
      <c r="H284" s="155">
        <v>0.879</v>
      </c>
      <c r="I284" s="156"/>
      <c r="L284" s="152"/>
      <c r="M284" s="157"/>
      <c r="T284" s="158"/>
      <c r="AT284" s="153" t="s">
        <v>226</v>
      </c>
      <c r="AU284" s="153" t="s">
        <v>236</v>
      </c>
      <c r="AV284" s="12" t="s">
        <v>79</v>
      </c>
      <c r="AW284" s="12" t="s">
        <v>31</v>
      </c>
      <c r="AX284" s="12" t="s">
        <v>69</v>
      </c>
      <c r="AY284" s="153" t="s">
        <v>212</v>
      </c>
    </row>
    <row r="285" spans="2:65" s="13" customFormat="1">
      <c r="B285" s="159"/>
      <c r="D285" s="150" t="s">
        <v>226</v>
      </c>
      <c r="E285" s="160" t="s">
        <v>19</v>
      </c>
      <c r="F285" s="161" t="s">
        <v>228</v>
      </c>
      <c r="H285" s="162">
        <v>0.879</v>
      </c>
      <c r="I285" s="163"/>
      <c r="L285" s="159"/>
      <c r="M285" s="164"/>
      <c r="T285" s="165"/>
      <c r="AT285" s="160" t="s">
        <v>226</v>
      </c>
      <c r="AU285" s="160" t="s">
        <v>236</v>
      </c>
      <c r="AV285" s="13" t="s">
        <v>229</v>
      </c>
      <c r="AW285" s="13" t="s">
        <v>31</v>
      </c>
      <c r="AX285" s="13" t="s">
        <v>77</v>
      </c>
      <c r="AY285" s="160" t="s">
        <v>212</v>
      </c>
    </row>
    <row r="286" spans="2:65" s="14" customFormat="1">
      <c r="B286" s="170"/>
      <c r="D286" s="150" t="s">
        <v>226</v>
      </c>
      <c r="E286" s="171" t="s">
        <v>19</v>
      </c>
      <c r="F286" s="172" t="s">
        <v>6667</v>
      </c>
      <c r="H286" s="171" t="s">
        <v>19</v>
      </c>
      <c r="I286" s="173"/>
      <c r="L286" s="170"/>
      <c r="M286" s="174"/>
      <c r="T286" s="175"/>
      <c r="AT286" s="171" t="s">
        <v>226</v>
      </c>
      <c r="AU286" s="171" t="s">
        <v>236</v>
      </c>
      <c r="AV286" s="14" t="s">
        <v>77</v>
      </c>
      <c r="AW286" s="14" t="s">
        <v>31</v>
      </c>
      <c r="AX286" s="14" t="s">
        <v>69</v>
      </c>
      <c r="AY286" s="171" t="s">
        <v>212</v>
      </c>
    </row>
    <row r="287" spans="2:65" s="1" customFormat="1" ht="21.75" customHeight="1">
      <c r="B287" s="34"/>
      <c r="C287" s="133" t="s">
        <v>605</v>
      </c>
      <c r="D287" s="133" t="s">
        <v>215</v>
      </c>
      <c r="E287" s="134" t="s">
        <v>6672</v>
      </c>
      <c r="F287" s="135" t="s">
        <v>6673</v>
      </c>
      <c r="G287" s="136" t="s">
        <v>420</v>
      </c>
      <c r="H287" s="137">
        <v>4.26</v>
      </c>
      <c r="I287" s="138"/>
      <c r="J287" s="139">
        <f>ROUND(I287*H287,2)</f>
        <v>0</v>
      </c>
      <c r="K287" s="135" t="s">
        <v>245</v>
      </c>
      <c r="L287" s="34"/>
      <c r="M287" s="140" t="s">
        <v>19</v>
      </c>
      <c r="N287" s="141" t="s">
        <v>40</v>
      </c>
      <c r="P287" s="142">
        <f>O287*H287</f>
        <v>0</v>
      </c>
      <c r="Q287" s="142">
        <v>0</v>
      </c>
      <c r="R287" s="142">
        <f>Q287*H287</f>
        <v>0</v>
      </c>
      <c r="S287" s="142">
        <v>0</v>
      </c>
      <c r="T287" s="143">
        <f>S287*H287</f>
        <v>0</v>
      </c>
      <c r="AR287" s="144" t="s">
        <v>316</v>
      </c>
      <c r="AT287" s="144" t="s">
        <v>215</v>
      </c>
      <c r="AU287" s="144" t="s">
        <v>236</v>
      </c>
      <c r="AY287" s="19" t="s">
        <v>212</v>
      </c>
      <c r="BE287" s="145">
        <f>IF(N287="základní",J287,0)</f>
        <v>0</v>
      </c>
      <c r="BF287" s="145">
        <f>IF(N287="snížená",J287,0)</f>
        <v>0</v>
      </c>
      <c r="BG287" s="145">
        <f>IF(N287="zákl. přenesená",J287,0)</f>
        <v>0</v>
      </c>
      <c r="BH287" s="145">
        <f>IF(N287="sníž. přenesená",J287,0)</f>
        <v>0</v>
      </c>
      <c r="BI287" s="145">
        <f>IF(N287="nulová",J287,0)</f>
        <v>0</v>
      </c>
      <c r="BJ287" s="19" t="s">
        <v>77</v>
      </c>
      <c r="BK287" s="145">
        <f>ROUND(I287*H287,2)</f>
        <v>0</v>
      </c>
      <c r="BL287" s="19" t="s">
        <v>316</v>
      </c>
      <c r="BM287" s="144" t="s">
        <v>6674</v>
      </c>
    </row>
    <row r="288" spans="2:65" s="14" customFormat="1" ht="22.5">
      <c r="B288" s="170"/>
      <c r="D288" s="150" t="s">
        <v>226</v>
      </c>
      <c r="E288" s="171" t="s">
        <v>19</v>
      </c>
      <c r="F288" s="172" t="s">
        <v>6675</v>
      </c>
      <c r="H288" s="171" t="s">
        <v>19</v>
      </c>
      <c r="I288" s="173"/>
      <c r="L288" s="170"/>
      <c r="M288" s="174"/>
      <c r="T288" s="175"/>
      <c r="AT288" s="171" t="s">
        <v>226</v>
      </c>
      <c r="AU288" s="171" t="s">
        <v>236</v>
      </c>
      <c r="AV288" s="14" t="s">
        <v>77</v>
      </c>
      <c r="AW288" s="14" t="s">
        <v>31</v>
      </c>
      <c r="AX288" s="14" t="s">
        <v>69</v>
      </c>
      <c r="AY288" s="171" t="s">
        <v>212</v>
      </c>
    </row>
    <row r="289" spans="2:65" s="12" customFormat="1">
      <c r="B289" s="152"/>
      <c r="D289" s="150" t="s">
        <v>226</v>
      </c>
      <c r="E289" s="153" t="s">
        <v>19</v>
      </c>
      <c r="F289" s="154" t="s">
        <v>6659</v>
      </c>
      <c r="H289" s="155">
        <v>4.26</v>
      </c>
      <c r="I289" s="156"/>
      <c r="L289" s="152"/>
      <c r="M289" s="157"/>
      <c r="T289" s="158"/>
      <c r="AT289" s="153" t="s">
        <v>226</v>
      </c>
      <c r="AU289" s="153" t="s">
        <v>236</v>
      </c>
      <c r="AV289" s="12" t="s">
        <v>79</v>
      </c>
      <c r="AW289" s="12" t="s">
        <v>31</v>
      </c>
      <c r="AX289" s="12" t="s">
        <v>69</v>
      </c>
      <c r="AY289" s="153" t="s">
        <v>212</v>
      </c>
    </row>
    <row r="290" spans="2:65" s="13" customFormat="1">
      <c r="B290" s="159"/>
      <c r="D290" s="150" t="s">
        <v>226</v>
      </c>
      <c r="E290" s="160" t="s">
        <v>19</v>
      </c>
      <c r="F290" s="161" t="s">
        <v>228</v>
      </c>
      <c r="H290" s="162">
        <v>4.26</v>
      </c>
      <c r="I290" s="163"/>
      <c r="L290" s="159"/>
      <c r="M290" s="164"/>
      <c r="T290" s="165"/>
      <c r="AT290" s="160" t="s">
        <v>226</v>
      </c>
      <c r="AU290" s="160" t="s">
        <v>236</v>
      </c>
      <c r="AV290" s="13" t="s">
        <v>229</v>
      </c>
      <c r="AW290" s="13" t="s">
        <v>31</v>
      </c>
      <c r="AX290" s="13" t="s">
        <v>77</v>
      </c>
      <c r="AY290" s="160" t="s">
        <v>212</v>
      </c>
    </row>
    <row r="291" spans="2:65" s="1" customFormat="1" ht="21.75" customHeight="1">
      <c r="B291" s="34"/>
      <c r="C291" s="133" t="s">
        <v>610</v>
      </c>
      <c r="D291" s="133" t="s">
        <v>215</v>
      </c>
      <c r="E291" s="134" t="s">
        <v>6561</v>
      </c>
      <c r="F291" s="135" t="s">
        <v>6562</v>
      </c>
      <c r="G291" s="136" t="s">
        <v>495</v>
      </c>
      <c r="H291" s="137">
        <v>97</v>
      </c>
      <c r="I291" s="138"/>
      <c r="J291" s="139">
        <f>ROUND(I291*H291,2)</f>
        <v>0</v>
      </c>
      <c r="K291" s="135" t="s">
        <v>219</v>
      </c>
      <c r="L291" s="34"/>
      <c r="M291" s="140" t="s">
        <v>19</v>
      </c>
      <c r="N291" s="141" t="s">
        <v>40</v>
      </c>
      <c r="P291" s="142">
        <f>O291*H291</f>
        <v>0</v>
      </c>
      <c r="Q291" s="142">
        <v>0</v>
      </c>
      <c r="R291" s="142">
        <f>Q291*H291</f>
        <v>0</v>
      </c>
      <c r="S291" s="142">
        <v>0</v>
      </c>
      <c r="T291" s="143">
        <f>S291*H291</f>
        <v>0</v>
      </c>
      <c r="AR291" s="144" t="s">
        <v>316</v>
      </c>
      <c r="AT291" s="144" t="s">
        <v>215</v>
      </c>
      <c r="AU291" s="144" t="s">
        <v>236</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316</v>
      </c>
      <c r="BM291" s="144" t="s">
        <v>6676</v>
      </c>
    </row>
    <row r="292" spans="2:65" s="1" customFormat="1">
      <c r="B292" s="34"/>
      <c r="D292" s="146" t="s">
        <v>222</v>
      </c>
      <c r="F292" s="147" t="s">
        <v>6564</v>
      </c>
      <c r="I292" s="148"/>
      <c r="L292" s="34"/>
      <c r="M292" s="149"/>
      <c r="T292" s="55"/>
      <c r="AT292" s="19" t="s">
        <v>222</v>
      </c>
      <c r="AU292" s="19" t="s">
        <v>236</v>
      </c>
    </row>
    <row r="293" spans="2:65" s="14" customFormat="1">
      <c r="B293" s="170"/>
      <c r="D293" s="150" t="s">
        <v>226</v>
      </c>
      <c r="E293" s="171" t="s">
        <v>19</v>
      </c>
      <c r="F293" s="172" t="s">
        <v>6565</v>
      </c>
      <c r="H293" s="171" t="s">
        <v>19</v>
      </c>
      <c r="I293" s="173"/>
      <c r="L293" s="170"/>
      <c r="M293" s="174"/>
      <c r="T293" s="175"/>
      <c r="AT293" s="171" t="s">
        <v>226</v>
      </c>
      <c r="AU293" s="171" t="s">
        <v>236</v>
      </c>
      <c r="AV293" s="14" t="s">
        <v>77</v>
      </c>
      <c r="AW293" s="14" t="s">
        <v>31</v>
      </c>
      <c r="AX293" s="14" t="s">
        <v>69</v>
      </c>
      <c r="AY293" s="171" t="s">
        <v>212</v>
      </c>
    </row>
    <row r="294" spans="2:65" s="12" customFormat="1">
      <c r="B294" s="152"/>
      <c r="D294" s="150" t="s">
        <v>226</v>
      </c>
      <c r="E294" s="153" t="s">
        <v>19</v>
      </c>
      <c r="F294" s="154" t="s">
        <v>6677</v>
      </c>
      <c r="H294" s="155">
        <v>97</v>
      </c>
      <c r="I294" s="156"/>
      <c r="L294" s="152"/>
      <c r="M294" s="157"/>
      <c r="T294" s="158"/>
      <c r="AT294" s="153" t="s">
        <v>226</v>
      </c>
      <c r="AU294" s="153" t="s">
        <v>236</v>
      </c>
      <c r="AV294" s="12" t="s">
        <v>79</v>
      </c>
      <c r="AW294" s="12" t="s">
        <v>31</v>
      </c>
      <c r="AX294" s="12" t="s">
        <v>69</v>
      </c>
      <c r="AY294" s="153" t="s">
        <v>212</v>
      </c>
    </row>
    <row r="295" spans="2:65" s="13" customFormat="1">
      <c r="B295" s="159"/>
      <c r="D295" s="150" t="s">
        <v>226</v>
      </c>
      <c r="E295" s="160" t="s">
        <v>19</v>
      </c>
      <c r="F295" s="161" t="s">
        <v>228</v>
      </c>
      <c r="H295" s="162">
        <v>97</v>
      </c>
      <c r="I295" s="163"/>
      <c r="L295" s="159"/>
      <c r="M295" s="164"/>
      <c r="T295" s="165"/>
      <c r="AT295" s="160" t="s">
        <v>226</v>
      </c>
      <c r="AU295" s="160" t="s">
        <v>236</v>
      </c>
      <c r="AV295" s="13" t="s">
        <v>229</v>
      </c>
      <c r="AW295" s="13" t="s">
        <v>31</v>
      </c>
      <c r="AX295" s="13" t="s">
        <v>77</v>
      </c>
      <c r="AY295" s="160" t="s">
        <v>212</v>
      </c>
    </row>
    <row r="296" spans="2:65" s="1" customFormat="1" ht="16.5" customHeight="1">
      <c r="B296" s="34"/>
      <c r="C296" s="186" t="s">
        <v>616</v>
      </c>
      <c r="D296" s="186" t="s">
        <v>3107</v>
      </c>
      <c r="E296" s="187" t="s">
        <v>6566</v>
      </c>
      <c r="F296" s="188" t="s">
        <v>6567</v>
      </c>
      <c r="G296" s="189" t="s">
        <v>495</v>
      </c>
      <c r="H296" s="190">
        <v>111.55</v>
      </c>
      <c r="I296" s="191"/>
      <c r="J296" s="192">
        <f>ROUND(I296*H296,2)</f>
        <v>0</v>
      </c>
      <c r="K296" s="188" t="s">
        <v>219</v>
      </c>
      <c r="L296" s="193"/>
      <c r="M296" s="194" t="s">
        <v>19</v>
      </c>
      <c r="N296" s="195" t="s">
        <v>40</v>
      </c>
      <c r="P296" s="142">
        <f>O296*H296</f>
        <v>0</v>
      </c>
      <c r="Q296" s="142">
        <v>1.4999999999999999E-4</v>
      </c>
      <c r="R296" s="142">
        <f>Q296*H296</f>
        <v>1.6732499999999997E-2</v>
      </c>
      <c r="S296" s="142">
        <v>0</v>
      </c>
      <c r="T296" s="143">
        <f>S296*H296</f>
        <v>0</v>
      </c>
      <c r="AR296" s="144" t="s">
        <v>631</v>
      </c>
      <c r="AT296" s="144" t="s">
        <v>3107</v>
      </c>
      <c r="AU296" s="144" t="s">
        <v>236</v>
      </c>
      <c r="AY296" s="19" t="s">
        <v>212</v>
      </c>
      <c r="BE296" s="145">
        <f>IF(N296="základní",J296,0)</f>
        <v>0</v>
      </c>
      <c r="BF296" s="145">
        <f>IF(N296="snížená",J296,0)</f>
        <v>0</v>
      </c>
      <c r="BG296" s="145">
        <f>IF(N296="zákl. přenesená",J296,0)</f>
        <v>0</v>
      </c>
      <c r="BH296" s="145">
        <f>IF(N296="sníž. přenesená",J296,0)</f>
        <v>0</v>
      </c>
      <c r="BI296" s="145">
        <f>IF(N296="nulová",J296,0)</f>
        <v>0</v>
      </c>
      <c r="BJ296" s="19" t="s">
        <v>77</v>
      </c>
      <c r="BK296" s="145">
        <f>ROUND(I296*H296,2)</f>
        <v>0</v>
      </c>
      <c r="BL296" s="19" t="s">
        <v>316</v>
      </c>
      <c r="BM296" s="144" t="s">
        <v>6678</v>
      </c>
    </row>
    <row r="297" spans="2:65" s="14" customFormat="1">
      <c r="B297" s="170"/>
      <c r="D297" s="150" t="s">
        <v>226</v>
      </c>
      <c r="E297" s="171" t="s">
        <v>19</v>
      </c>
      <c r="F297" s="172" t="s">
        <v>6569</v>
      </c>
      <c r="H297" s="171" t="s">
        <v>19</v>
      </c>
      <c r="I297" s="173"/>
      <c r="L297" s="170"/>
      <c r="M297" s="174"/>
      <c r="T297" s="175"/>
      <c r="AT297" s="171" t="s">
        <v>226</v>
      </c>
      <c r="AU297" s="171" t="s">
        <v>236</v>
      </c>
      <c r="AV297" s="14" t="s">
        <v>77</v>
      </c>
      <c r="AW297" s="14" t="s">
        <v>31</v>
      </c>
      <c r="AX297" s="14" t="s">
        <v>69</v>
      </c>
      <c r="AY297" s="171" t="s">
        <v>212</v>
      </c>
    </row>
    <row r="298" spans="2:65" s="12" customFormat="1">
      <c r="B298" s="152"/>
      <c r="D298" s="150" t="s">
        <v>226</v>
      </c>
      <c r="E298" s="153" t="s">
        <v>19</v>
      </c>
      <c r="F298" s="154" t="s">
        <v>6679</v>
      </c>
      <c r="H298" s="155">
        <v>111.55</v>
      </c>
      <c r="I298" s="156"/>
      <c r="L298" s="152"/>
      <c r="M298" s="157"/>
      <c r="T298" s="158"/>
      <c r="AT298" s="153" t="s">
        <v>226</v>
      </c>
      <c r="AU298" s="153" t="s">
        <v>236</v>
      </c>
      <c r="AV298" s="12" t="s">
        <v>79</v>
      </c>
      <c r="AW298" s="12" t="s">
        <v>31</v>
      </c>
      <c r="AX298" s="12" t="s">
        <v>69</v>
      </c>
      <c r="AY298" s="153" t="s">
        <v>212</v>
      </c>
    </row>
    <row r="299" spans="2:65" s="13" customFormat="1">
      <c r="B299" s="159"/>
      <c r="D299" s="150" t="s">
        <v>226</v>
      </c>
      <c r="E299" s="160" t="s">
        <v>19</v>
      </c>
      <c r="F299" s="161" t="s">
        <v>228</v>
      </c>
      <c r="H299" s="162">
        <v>111.55</v>
      </c>
      <c r="I299" s="163"/>
      <c r="L299" s="159"/>
      <c r="M299" s="164"/>
      <c r="T299" s="165"/>
      <c r="AT299" s="160" t="s">
        <v>226</v>
      </c>
      <c r="AU299" s="160" t="s">
        <v>236</v>
      </c>
      <c r="AV299" s="13" t="s">
        <v>229</v>
      </c>
      <c r="AW299" s="13" t="s">
        <v>31</v>
      </c>
      <c r="AX299" s="13" t="s">
        <v>77</v>
      </c>
      <c r="AY299" s="160" t="s">
        <v>212</v>
      </c>
    </row>
    <row r="300" spans="2:65" s="1" customFormat="1" ht="24.2" customHeight="1">
      <c r="B300" s="34"/>
      <c r="C300" s="133" t="s">
        <v>621</v>
      </c>
      <c r="D300" s="133" t="s">
        <v>215</v>
      </c>
      <c r="E300" s="134" t="s">
        <v>6580</v>
      </c>
      <c r="F300" s="135" t="s">
        <v>6581</v>
      </c>
      <c r="G300" s="136" t="s">
        <v>495</v>
      </c>
      <c r="H300" s="137">
        <v>97</v>
      </c>
      <c r="I300" s="138"/>
      <c r="J300" s="139">
        <f>ROUND(I300*H300,2)</f>
        <v>0</v>
      </c>
      <c r="K300" s="135" t="s">
        <v>219</v>
      </c>
      <c r="L300" s="34"/>
      <c r="M300" s="140" t="s">
        <v>19</v>
      </c>
      <c r="N300" s="141" t="s">
        <v>40</v>
      </c>
      <c r="P300" s="142">
        <f>O300*H300</f>
        <v>0</v>
      </c>
      <c r="Q300" s="142">
        <v>0</v>
      </c>
      <c r="R300" s="142">
        <f>Q300*H300</f>
        <v>0</v>
      </c>
      <c r="S300" s="142">
        <v>0</v>
      </c>
      <c r="T300" s="143">
        <f>S300*H300</f>
        <v>0</v>
      </c>
      <c r="AR300" s="144" t="s">
        <v>316</v>
      </c>
      <c r="AT300" s="144" t="s">
        <v>215</v>
      </c>
      <c r="AU300" s="144" t="s">
        <v>236</v>
      </c>
      <c r="AY300" s="19" t="s">
        <v>212</v>
      </c>
      <c r="BE300" s="145">
        <f>IF(N300="základní",J300,0)</f>
        <v>0</v>
      </c>
      <c r="BF300" s="145">
        <f>IF(N300="snížená",J300,0)</f>
        <v>0</v>
      </c>
      <c r="BG300" s="145">
        <f>IF(N300="zákl. přenesená",J300,0)</f>
        <v>0</v>
      </c>
      <c r="BH300" s="145">
        <f>IF(N300="sníž. přenesená",J300,0)</f>
        <v>0</v>
      </c>
      <c r="BI300" s="145">
        <f>IF(N300="nulová",J300,0)</f>
        <v>0</v>
      </c>
      <c r="BJ300" s="19" t="s">
        <v>77</v>
      </c>
      <c r="BK300" s="145">
        <f>ROUND(I300*H300,2)</f>
        <v>0</v>
      </c>
      <c r="BL300" s="19" t="s">
        <v>316</v>
      </c>
      <c r="BM300" s="144" t="s">
        <v>6680</v>
      </c>
    </row>
    <row r="301" spans="2:65" s="1" customFormat="1">
      <c r="B301" s="34"/>
      <c r="D301" s="146" t="s">
        <v>222</v>
      </c>
      <c r="F301" s="147" t="s">
        <v>6583</v>
      </c>
      <c r="I301" s="148"/>
      <c r="L301" s="34"/>
      <c r="M301" s="149"/>
      <c r="T301" s="55"/>
      <c r="AT301" s="19" t="s">
        <v>222</v>
      </c>
      <c r="AU301" s="19" t="s">
        <v>236</v>
      </c>
    </row>
    <row r="302" spans="2:65" s="14" customFormat="1" ht="22.5">
      <c r="B302" s="170"/>
      <c r="D302" s="150" t="s">
        <v>226</v>
      </c>
      <c r="E302" s="171" t="s">
        <v>19</v>
      </c>
      <c r="F302" s="172" t="s">
        <v>6584</v>
      </c>
      <c r="H302" s="171" t="s">
        <v>19</v>
      </c>
      <c r="I302" s="173"/>
      <c r="L302" s="170"/>
      <c r="M302" s="174"/>
      <c r="T302" s="175"/>
      <c r="AT302" s="171" t="s">
        <v>226</v>
      </c>
      <c r="AU302" s="171" t="s">
        <v>236</v>
      </c>
      <c r="AV302" s="14" t="s">
        <v>77</v>
      </c>
      <c r="AW302" s="14" t="s">
        <v>31</v>
      </c>
      <c r="AX302" s="14" t="s">
        <v>69</v>
      </c>
      <c r="AY302" s="171" t="s">
        <v>212</v>
      </c>
    </row>
    <row r="303" spans="2:65" s="12" customFormat="1">
      <c r="B303" s="152"/>
      <c r="D303" s="150" t="s">
        <v>226</v>
      </c>
      <c r="E303" s="153" t="s">
        <v>19</v>
      </c>
      <c r="F303" s="154" t="s">
        <v>6677</v>
      </c>
      <c r="H303" s="155">
        <v>97</v>
      </c>
      <c r="I303" s="156"/>
      <c r="L303" s="152"/>
      <c r="M303" s="157"/>
      <c r="T303" s="158"/>
      <c r="AT303" s="153" t="s">
        <v>226</v>
      </c>
      <c r="AU303" s="153" t="s">
        <v>236</v>
      </c>
      <c r="AV303" s="12" t="s">
        <v>79</v>
      </c>
      <c r="AW303" s="12" t="s">
        <v>31</v>
      </c>
      <c r="AX303" s="12" t="s">
        <v>69</v>
      </c>
      <c r="AY303" s="153" t="s">
        <v>212</v>
      </c>
    </row>
    <row r="304" spans="2:65" s="13" customFormat="1">
      <c r="B304" s="159"/>
      <c r="D304" s="150" t="s">
        <v>226</v>
      </c>
      <c r="E304" s="160" t="s">
        <v>19</v>
      </c>
      <c r="F304" s="161" t="s">
        <v>228</v>
      </c>
      <c r="H304" s="162">
        <v>97</v>
      </c>
      <c r="I304" s="163"/>
      <c r="L304" s="159"/>
      <c r="M304" s="164"/>
      <c r="T304" s="165"/>
      <c r="AT304" s="160" t="s">
        <v>226</v>
      </c>
      <c r="AU304" s="160" t="s">
        <v>236</v>
      </c>
      <c r="AV304" s="13" t="s">
        <v>229</v>
      </c>
      <c r="AW304" s="13" t="s">
        <v>31</v>
      </c>
      <c r="AX304" s="13" t="s">
        <v>77</v>
      </c>
      <c r="AY304" s="160" t="s">
        <v>212</v>
      </c>
    </row>
    <row r="305" spans="2:65" s="1" customFormat="1" ht="16.5" customHeight="1">
      <c r="B305" s="34"/>
      <c r="C305" s="186" t="s">
        <v>631</v>
      </c>
      <c r="D305" s="186" t="s">
        <v>3107</v>
      </c>
      <c r="E305" s="187" t="s">
        <v>6585</v>
      </c>
      <c r="F305" s="188" t="s">
        <v>6586</v>
      </c>
      <c r="G305" s="189" t="s">
        <v>495</v>
      </c>
      <c r="H305" s="190">
        <v>111.55</v>
      </c>
      <c r="I305" s="191"/>
      <c r="J305" s="192">
        <f>ROUND(I305*H305,2)</f>
        <v>0</v>
      </c>
      <c r="K305" s="188" t="s">
        <v>219</v>
      </c>
      <c r="L305" s="193"/>
      <c r="M305" s="194" t="s">
        <v>19</v>
      </c>
      <c r="N305" s="195" t="s">
        <v>40</v>
      </c>
      <c r="P305" s="142">
        <f>O305*H305</f>
        <v>0</v>
      </c>
      <c r="Q305" s="142">
        <v>5.9999999999999995E-4</v>
      </c>
      <c r="R305" s="142">
        <f>Q305*H305</f>
        <v>6.692999999999999E-2</v>
      </c>
      <c r="S305" s="142">
        <v>0</v>
      </c>
      <c r="T305" s="143">
        <f>S305*H305</f>
        <v>0</v>
      </c>
      <c r="AR305" s="144" t="s">
        <v>631</v>
      </c>
      <c r="AT305" s="144" t="s">
        <v>3107</v>
      </c>
      <c r="AU305" s="144" t="s">
        <v>236</v>
      </c>
      <c r="AY305" s="19" t="s">
        <v>212</v>
      </c>
      <c r="BE305" s="145">
        <f>IF(N305="základní",J305,0)</f>
        <v>0</v>
      </c>
      <c r="BF305" s="145">
        <f>IF(N305="snížená",J305,0)</f>
        <v>0</v>
      </c>
      <c r="BG305" s="145">
        <f>IF(N305="zákl. přenesená",J305,0)</f>
        <v>0</v>
      </c>
      <c r="BH305" s="145">
        <f>IF(N305="sníž. přenesená",J305,0)</f>
        <v>0</v>
      </c>
      <c r="BI305" s="145">
        <f>IF(N305="nulová",J305,0)</f>
        <v>0</v>
      </c>
      <c r="BJ305" s="19" t="s">
        <v>77</v>
      </c>
      <c r="BK305" s="145">
        <f>ROUND(I305*H305,2)</f>
        <v>0</v>
      </c>
      <c r="BL305" s="19" t="s">
        <v>316</v>
      </c>
      <c r="BM305" s="144" t="s">
        <v>6681</v>
      </c>
    </row>
    <row r="306" spans="2:65" s="14" customFormat="1">
      <c r="B306" s="170"/>
      <c r="D306" s="150" t="s">
        <v>226</v>
      </c>
      <c r="E306" s="171" t="s">
        <v>19</v>
      </c>
      <c r="F306" s="172" t="s">
        <v>6588</v>
      </c>
      <c r="H306" s="171" t="s">
        <v>19</v>
      </c>
      <c r="I306" s="173"/>
      <c r="L306" s="170"/>
      <c r="M306" s="174"/>
      <c r="T306" s="175"/>
      <c r="AT306" s="171" t="s">
        <v>226</v>
      </c>
      <c r="AU306" s="171" t="s">
        <v>236</v>
      </c>
      <c r="AV306" s="14" t="s">
        <v>77</v>
      </c>
      <c r="AW306" s="14" t="s">
        <v>31</v>
      </c>
      <c r="AX306" s="14" t="s">
        <v>69</v>
      </c>
      <c r="AY306" s="171" t="s">
        <v>212</v>
      </c>
    </row>
    <row r="307" spans="2:65" s="12" customFormat="1">
      <c r="B307" s="152"/>
      <c r="D307" s="150" t="s">
        <v>226</v>
      </c>
      <c r="E307" s="153" t="s">
        <v>19</v>
      </c>
      <c r="F307" s="154" t="s">
        <v>6679</v>
      </c>
      <c r="H307" s="155">
        <v>111.55</v>
      </c>
      <c r="I307" s="156"/>
      <c r="L307" s="152"/>
      <c r="M307" s="157"/>
      <c r="T307" s="158"/>
      <c r="AT307" s="153" t="s">
        <v>226</v>
      </c>
      <c r="AU307" s="153" t="s">
        <v>236</v>
      </c>
      <c r="AV307" s="12" t="s">
        <v>79</v>
      </c>
      <c r="AW307" s="12" t="s">
        <v>31</v>
      </c>
      <c r="AX307" s="12" t="s">
        <v>69</v>
      </c>
      <c r="AY307" s="153" t="s">
        <v>212</v>
      </c>
    </row>
    <row r="308" spans="2:65" s="13" customFormat="1">
      <c r="B308" s="159"/>
      <c r="D308" s="150" t="s">
        <v>226</v>
      </c>
      <c r="E308" s="160" t="s">
        <v>19</v>
      </c>
      <c r="F308" s="161" t="s">
        <v>228</v>
      </c>
      <c r="H308" s="162">
        <v>111.55</v>
      </c>
      <c r="I308" s="163"/>
      <c r="L308" s="159"/>
      <c r="M308" s="164"/>
      <c r="T308" s="165"/>
      <c r="AT308" s="160" t="s">
        <v>226</v>
      </c>
      <c r="AU308" s="160" t="s">
        <v>236</v>
      </c>
      <c r="AV308" s="13" t="s">
        <v>229</v>
      </c>
      <c r="AW308" s="13" t="s">
        <v>31</v>
      </c>
      <c r="AX308" s="13" t="s">
        <v>77</v>
      </c>
      <c r="AY308" s="160" t="s">
        <v>212</v>
      </c>
    </row>
    <row r="309" spans="2:65" s="1" customFormat="1" ht="16.5" customHeight="1">
      <c r="B309" s="34"/>
      <c r="C309" s="133" t="s">
        <v>643</v>
      </c>
      <c r="D309" s="133" t="s">
        <v>215</v>
      </c>
      <c r="E309" s="134" t="s">
        <v>6598</v>
      </c>
      <c r="F309" s="135" t="s">
        <v>6599</v>
      </c>
      <c r="G309" s="136" t="s">
        <v>495</v>
      </c>
      <c r="H309" s="137">
        <v>97</v>
      </c>
      <c r="I309" s="138"/>
      <c r="J309" s="139">
        <f>ROUND(I309*H309,2)</f>
        <v>0</v>
      </c>
      <c r="K309" s="135" t="s">
        <v>219</v>
      </c>
      <c r="L309" s="34"/>
      <c r="M309" s="140" t="s">
        <v>19</v>
      </c>
      <c r="N309" s="141" t="s">
        <v>40</v>
      </c>
      <c r="P309" s="142">
        <f>O309*H309</f>
        <v>0</v>
      </c>
      <c r="Q309" s="142">
        <v>8.8000000000000003E-4</v>
      </c>
      <c r="R309" s="142">
        <f>Q309*H309</f>
        <v>8.5360000000000005E-2</v>
      </c>
      <c r="S309" s="142">
        <v>0</v>
      </c>
      <c r="T309" s="143">
        <f>S309*H309</f>
        <v>0</v>
      </c>
      <c r="AR309" s="144" t="s">
        <v>316</v>
      </c>
      <c r="AT309" s="144" t="s">
        <v>215</v>
      </c>
      <c r="AU309" s="144" t="s">
        <v>236</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6682</v>
      </c>
    </row>
    <row r="310" spans="2:65" s="1" customFormat="1">
      <c r="B310" s="34"/>
      <c r="D310" s="146" t="s">
        <v>222</v>
      </c>
      <c r="F310" s="147" t="s">
        <v>6601</v>
      </c>
      <c r="I310" s="148"/>
      <c r="L310" s="34"/>
      <c r="M310" s="149"/>
      <c r="T310" s="55"/>
      <c r="AT310" s="19" t="s">
        <v>222</v>
      </c>
      <c r="AU310" s="19" t="s">
        <v>236</v>
      </c>
    </row>
    <row r="311" spans="2:65" s="14" customFormat="1">
      <c r="B311" s="170"/>
      <c r="D311" s="150" t="s">
        <v>226</v>
      </c>
      <c r="E311" s="171" t="s">
        <v>19</v>
      </c>
      <c r="F311" s="172" t="s">
        <v>6602</v>
      </c>
      <c r="H311" s="171" t="s">
        <v>19</v>
      </c>
      <c r="I311" s="173"/>
      <c r="L311" s="170"/>
      <c r="M311" s="174"/>
      <c r="T311" s="175"/>
      <c r="AT311" s="171" t="s">
        <v>226</v>
      </c>
      <c r="AU311" s="171" t="s">
        <v>236</v>
      </c>
      <c r="AV311" s="14" t="s">
        <v>77</v>
      </c>
      <c r="AW311" s="14" t="s">
        <v>31</v>
      </c>
      <c r="AX311" s="14" t="s">
        <v>69</v>
      </c>
      <c r="AY311" s="171" t="s">
        <v>212</v>
      </c>
    </row>
    <row r="312" spans="2:65" s="12" customFormat="1">
      <c r="B312" s="152"/>
      <c r="D312" s="150" t="s">
        <v>226</v>
      </c>
      <c r="E312" s="153" t="s">
        <v>19</v>
      </c>
      <c r="F312" s="154" t="s">
        <v>6677</v>
      </c>
      <c r="H312" s="155">
        <v>97</v>
      </c>
      <c r="I312" s="156"/>
      <c r="L312" s="152"/>
      <c r="M312" s="157"/>
      <c r="T312" s="158"/>
      <c r="AT312" s="153" t="s">
        <v>226</v>
      </c>
      <c r="AU312" s="153" t="s">
        <v>236</v>
      </c>
      <c r="AV312" s="12" t="s">
        <v>79</v>
      </c>
      <c r="AW312" s="12" t="s">
        <v>31</v>
      </c>
      <c r="AX312" s="12" t="s">
        <v>69</v>
      </c>
      <c r="AY312" s="153" t="s">
        <v>212</v>
      </c>
    </row>
    <row r="313" spans="2:65" s="13" customFormat="1">
      <c r="B313" s="159"/>
      <c r="D313" s="150" t="s">
        <v>226</v>
      </c>
      <c r="E313" s="160" t="s">
        <v>19</v>
      </c>
      <c r="F313" s="161" t="s">
        <v>228</v>
      </c>
      <c r="H313" s="162">
        <v>97</v>
      </c>
      <c r="I313" s="163"/>
      <c r="L313" s="159"/>
      <c r="M313" s="164"/>
      <c r="T313" s="165"/>
      <c r="AT313" s="160" t="s">
        <v>226</v>
      </c>
      <c r="AU313" s="160" t="s">
        <v>236</v>
      </c>
      <c r="AV313" s="13" t="s">
        <v>229</v>
      </c>
      <c r="AW313" s="13" t="s">
        <v>31</v>
      </c>
      <c r="AX313" s="13" t="s">
        <v>77</v>
      </c>
      <c r="AY313" s="160" t="s">
        <v>212</v>
      </c>
    </row>
    <row r="314" spans="2:65" s="1" customFormat="1" ht="24.2" customHeight="1">
      <c r="B314" s="34"/>
      <c r="C314" s="186" t="s">
        <v>651</v>
      </c>
      <c r="D314" s="186" t="s">
        <v>3107</v>
      </c>
      <c r="E314" s="187" t="s">
        <v>6603</v>
      </c>
      <c r="F314" s="188" t="s">
        <v>6604</v>
      </c>
      <c r="G314" s="189" t="s">
        <v>495</v>
      </c>
      <c r="H314" s="190">
        <v>111.55</v>
      </c>
      <c r="I314" s="191"/>
      <c r="J314" s="192">
        <f>ROUND(I314*H314,2)</f>
        <v>0</v>
      </c>
      <c r="K314" s="188" t="s">
        <v>219</v>
      </c>
      <c r="L314" s="193"/>
      <c r="M314" s="194" t="s">
        <v>19</v>
      </c>
      <c r="N314" s="195" t="s">
        <v>40</v>
      </c>
      <c r="P314" s="142">
        <f>O314*H314</f>
        <v>0</v>
      </c>
      <c r="Q314" s="142">
        <v>6.4000000000000003E-3</v>
      </c>
      <c r="R314" s="142">
        <f>Q314*H314</f>
        <v>0.71392</v>
      </c>
      <c r="S314" s="142">
        <v>0</v>
      </c>
      <c r="T314" s="143">
        <f>S314*H314</f>
        <v>0</v>
      </c>
      <c r="AR314" s="144" t="s">
        <v>631</v>
      </c>
      <c r="AT314" s="144" t="s">
        <v>3107</v>
      </c>
      <c r="AU314" s="144" t="s">
        <v>236</v>
      </c>
      <c r="AY314" s="19" t="s">
        <v>212</v>
      </c>
      <c r="BE314" s="145">
        <f>IF(N314="základní",J314,0)</f>
        <v>0</v>
      </c>
      <c r="BF314" s="145">
        <f>IF(N314="snížená",J314,0)</f>
        <v>0</v>
      </c>
      <c r="BG314" s="145">
        <f>IF(N314="zákl. přenesená",J314,0)</f>
        <v>0</v>
      </c>
      <c r="BH314" s="145">
        <f>IF(N314="sníž. přenesená",J314,0)</f>
        <v>0</v>
      </c>
      <c r="BI314" s="145">
        <f>IF(N314="nulová",J314,0)</f>
        <v>0</v>
      </c>
      <c r="BJ314" s="19" t="s">
        <v>77</v>
      </c>
      <c r="BK314" s="145">
        <f>ROUND(I314*H314,2)</f>
        <v>0</v>
      </c>
      <c r="BL314" s="19" t="s">
        <v>316</v>
      </c>
      <c r="BM314" s="144" t="s">
        <v>6683</v>
      </c>
    </row>
    <row r="315" spans="2:65" s="14" customFormat="1">
      <c r="B315" s="170"/>
      <c r="D315" s="150" t="s">
        <v>226</v>
      </c>
      <c r="E315" s="171" t="s">
        <v>19</v>
      </c>
      <c r="F315" s="172" t="s">
        <v>6606</v>
      </c>
      <c r="H315" s="171" t="s">
        <v>19</v>
      </c>
      <c r="I315" s="173"/>
      <c r="L315" s="170"/>
      <c r="M315" s="174"/>
      <c r="T315" s="175"/>
      <c r="AT315" s="171" t="s">
        <v>226</v>
      </c>
      <c r="AU315" s="171" t="s">
        <v>236</v>
      </c>
      <c r="AV315" s="14" t="s">
        <v>77</v>
      </c>
      <c r="AW315" s="14" t="s">
        <v>31</v>
      </c>
      <c r="AX315" s="14" t="s">
        <v>69</v>
      </c>
      <c r="AY315" s="171" t="s">
        <v>212</v>
      </c>
    </row>
    <row r="316" spans="2:65" s="12" customFormat="1">
      <c r="B316" s="152"/>
      <c r="D316" s="150" t="s">
        <v>226</v>
      </c>
      <c r="E316" s="153" t="s">
        <v>19</v>
      </c>
      <c r="F316" s="154" t="s">
        <v>6679</v>
      </c>
      <c r="H316" s="155">
        <v>111.55</v>
      </c>
      <c r="I316" s="156"/>
      <c r="L316" s="152"/>
      <c r="M316" s="157"/>
      <c r="T316" s="158"/>
      <c r="AT316" s="153" t="s">
        <v>226</v>
      </c>
      <c r="AU316" s="153" t="s">
        <v>236</v>
      </c>
      <c r="AV316" s="12" t="s">
        <v>79</v>
      </c>
      <c r="AW316" s="12" t="s">
        <v>31</v>
      </c>
      <c r="AX316" s="12" t="s">
        <v>69</v>
      </c>
      <c r="AY316" s="153" t="s">
        <v>212</v>
      </c>
    </row>
    <row r="317" spans="2:65" s="13" customFormat="1">
      <c r="B317" s="159"/>
      <c r="D317" s="150" t="s">
        <v>226</v>
      </c>
      <c r="E317" s="160" t="s">
        <v>19</v>
      </c>
      <c r="F317" s="161" t="s">
        <v>228</v>
      </c>
      <c r="H317" s="162">
        <v>111.55</v>
      </c>
      <c r="I317" s="163"/>
      <c r="L317" s="159"/>
      <c r="M317" s="164"/>
      <c r="T317" s="165"/>
      <c r="AT317" s="160" t="s">
        <v>226</v>
      </c>
      <c r="AU317" s="160" t="s">
        <v>236</v>
      </c>
      <c r="AV317" s="13" t="s">
        <v>229</v>
      </c>
      <c r="AW317" s="13" t="s">
        <v>31</v>
      </c>
      <c r="AX317" s="13" t="s">
        <v>77</v>
      </c>
      <c r="AY317" s="160" t="s">
        <v>212</v>
      </c>
    </row>
    <row r="318" spans="2:65" s="1" customFormat="1" ht="21.75" customHeight="1">
      <c r="B318" s="34"/>
      <c r="C318" s="133" t="s">
        <v>670</v>
      </c>
      <c r="D318" s="133" t="s">
        <v>215</v>
      </c>
      <c r="E318" s="134" t="s">
        <v>6607</v>
      </c>
      <c r="F318" s="135" t="s">
        <v>6608</v>
      </c>
      <c r="G318" s="136" t="s">
        <v>495</v>
      </c>
      <c r="H318" s="137">
        <v>97</v>
      </c>
      <c r="I318" s="138"/>
      <c r="J318" s="139">
        <f>ROUND(I318*H318,2)</f>
        <v>0</v>
      </c>
      <c r="K318" s="135" t="s">
        <v>219</v>
      </c>
      <c r="L318" s="34"/>
      <c r="M318" s="140" t="s">
        <v>19</v>
      </c>
      <c r="N318" s="141" t="s">
        <v>40</v>
      </c>
      <c r="P318" s="142">
        <f>O318*H318</f>
        <v>0</v>
      </c>
      <c r="Q318" s="142">
        <v>0</v>
      </c>
      <c r="R318" s="142">
        <f>Q318*H318</f>
        <v>0</v>
      </c>
      <c r="S318" s="142">
        <v>0</v>
      </c>
      <c r="T318" s="143">
        <f>S318*H318</f>
        <v>0</v>
      </c>
      <c r="AR318" s="144" t="s">
        <v>316</v>
      </c>
      <c r="AT318" s="144" t="s">
        <v>215</v>
      </c>
      <c r="AU318" s="144" t="s">
        <v>236</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316</v>
      </c>
      <c r="BM318" s="144" t="s">
        <v>6684</v>
      </c>
    </row>
    <row r="319" spans="2:65" s="1" customFormat="1">
      <c r="B319" s="34"/>
      <c r="D319" s="146" t="s">
        <v>222</v>
      </c>
      <c r="F319" s="147" t="s">
        <v>6610</v>
      </c>
      <c r="I319" s="148"/>
      <c r="L319" s="34"/>
      <c r="M319" s="149"/>
      <c r="T319" s="55"/>
      <c r="AT319" s="19" t="s">
        <v>222</v>
      </c>
      <c r="AU319" s="19" t="s">
        <v>236</v>
      </c>
    </row>
    <row r="320" spans="2:65" s="14" customFormat="1" ht="22.5">
      <c r="B320" s="170"/>
      <c r="D320" s="150" t="s">
        <v>226</v>
      </c>
      <c r="E320" s="171" t="s">
        <v>19</v>
      </c>
      <c r="F320" s="172" t="s">
        <v>6611</v>
      </c>
      <c r="H320" s="171" t="s">
        <v>19</v>
      </c>
      <c r="I320" s="173"/>
      <c r="L320" s="170"/>
      <c r="M320" s="174"/>
      <c r="T320" s="175"/>
      <c r="AT320" s="171" t="s">
        <v>226</v>
      </c>
      <c r="AU320" s="171" t="s">
        <v>236</v>
      </c>
      <c r="AV320" s="14" t="s">
        <v>77</v>
      </c>
      <c r="AW320" s="14" t="s">
        <v>31</v>
      </c>
      <c r="AX320" s="14" t="s">
        <v>69</v>
      </c>
      <c r="AY320" s="171" t="s">
        <v>212</v>
      </c>
    </row>
    <row r="321" spans="2:65" s="12" customFormat="1">
      <c r="B321" s="152"/>
      <c r="D321" s="150" t="s">
        <v>226</v>
      </c>
      <c r="E321" s="153" t="s">
        <v>19</v>
      </c>
      <c r="F321" s="154" t="s">
        <v>6677</v>
      </c>
      <c r="H321" s="155">
        <v>97</v>
      </c>
      <c r="I321" s="156"/>
      <c r="L321" s="152"/>
      <c r="M321" s="157"/>
      <c r="T321" s="158"/>
      <c r="AT321" s="153" t="s">
        <v>226</v>
      </c>
      <c r="AU321" s="153" t="s">
        <v>236</v>
      </c>
      <c r="AV321" s="12" t="s">
        <v>79</v>
      </c>
      <c r="AW321" s="12" t="s">
        <v>31</v>
      </c>
      <c r="AX321" s="12" t="s">
        <v>69</v>
      </c>
      <c r="AY321" s="153" t="s">
        <v>212</v>
      </c>
    </row>
    <row r="322" spans="2:65" s="13" customFormat="1">
      <c r="B322" s="159"/>
      <c r="D322" s="150" t="s">
        <v>226</v>
      </c>
      <c r="E322" s="160" t="s">
        <v>19</v>
      </c>
      <c r="F322" s="161" t="s">
        <v>228</v>
      </c>
      <c r="H322" s="162">
        <v>97</v>
      </c>
      <c r="I322" s="163"/>
      <c r="L322" s="159"/>
      <c r="M322" s="164"/>
      <c r="T322" s="165"/>
      <c r="AT322" s="160" t="s">
        <v>226</v>
      </c>
      <c r="AU322" s="160" t="s">
        <v>236</v>
      </c>
      <c r="AV322" s="13" t="s">
        <v>229</v>
      </c>
      <c r="AW322" s="13" t="s">
        <v>31</v>
      </c>
      <c r="AX322" s="13" t="s">
        <v>77</v>
      </c>
      <c r="AY322" s="160" t="s">
        <v>212</v>
      </c>
    </row>
    <row r="323" spans="2:65" s="1" customFormat="1" ht="24.2" customHeight="1">
      <c r="B323" s="34"/>
      <c r="C323" s="186" t="s">
        <v>693</v>
      </c>
      <c r="D323" s="186" t="s">
        <v>3107</v>
      </c>
      <c r="E323" s="187" t="s">
        <v>6612</v>
      </c>
      <c r="F323" s="188" t="s">
        <v>6613</v>
      </c>
      <c r="G323" s="189" t="s">
        <v>495</v>
      </c>
      <c r="H323" s="190">
        <v>111.55</v>
      </c>
      <c r="I323" s="191"/>
      <c r="J323" s="192">
        <f>ROUND(I323*H323,2)</f>
        <v>0</v>
      </c>
      <c r="K323" s="188" t="s">
        <v>219</v>
      </c>
      <c r="L323" s="193"/>
      <c r="M323" s="194" t="s">
        <v>19</v>
      </c>
      <c r="N323" s="195" t="s">
        <v>40</v>
      </c>
      <c r="P323" s="142">
        <f>O323*H323</f>
        <v>0</v>
      </c>
      <c r="Q323" s="142">
        <v>4.0000000000000001E-3</v>
      </c>
      <c r="R323" s="142">
        <f>Q323*H323</f>
        <v>0.44619999999999999</v>
      </c>
      <c r="S323" s="142">
        <v>0</v>
      </c>
      <c r="T323" s="143">
        <f>S323*H323</f>
        <v>0</v>
      </c>
      <c r="AR323" s="144" t="s">
        <v>631</v>
      </c>
      <c r="AT323" s="144" t="s">
        <v>3107</v>
      </c>
      <c r="AU323" s="144" t="s">
        <v>236</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316</v>
      </c>
      <c r="BM323" s="144" t="s">
        <v>6685</v>
      </c>
    </row>
    <row r="324" spans="2:65" s="14" customFormat="1" ht="22.5">
      <c r="B324" s="170"/>
      <c r="D324" s="150" t="s">
        <v>226</v>
      </c>
      <c r="E324" s="171" t="s">
        <v>19</v>
      </c>
      <c r="F324" s="172" t="s">
        <v>6615</v>
      </c>
      <c r="H324" s="171" t="s">
        <v>19</v>
      </c>
      <c r="I324" s="173"/>
      <c r="L324" s="170"/>
      <c r="M324" s="174"/>
      <c r="T324" s="175"/>
      <c r="AT324" s="171" t="s">
        <v>226</v>
      </c>
      <c r="AU324" s="171" t="s">
        <v>236</v>
      </c>
      <c r="AV324" s="14" t="s">
        <v>77</v>
      </c>
      <c r="AW324" s="14" t="s">
        <v>31</v>
      </c>
      <c r="AX324" s="14" t="s">
        <v>69</v>
      </c>
      <c r="AY324" s="171" t="s">
        <v>212</v>
      </c>
    </row>
    <row r="325" spans="2:65" s="12" customFormat="1">
      <c r="B325" s="152"/>
      <c r="D325" s="150" t="s">
        <v>226</v>
      </c>
      <c r="E325" s="153" t="s">
        <v>19</v>
      </c>
      <c r="F325" s="154" t="s">
        <v>6679</v>
      </c>
      <c r="H325" s="155">
        <v>111.55</v>
      </c>
      <c r="I325" s="156"/>
      <c r="L325" s="152"/>
      <c r="M325" s="157"/>
      <c r="T325" s="158"/>
      <c r="AT325" s="153" t="s">
        <v>226</v>
      </c>
      <c r="AU325" s="153" t="s">
        <v>236</v>
      </c>
      <c r="AV325" s="12" t="s">
        <v>79</v>
      </c>
      <c r="AW325" s="12" t="s">
        <v>31</v>
      </c>
      <c r="AX325" s="12" t="s">
        <v>69</v>
      </c>
      <c r="AY325" s="153" t="s">
        <v>212</v>
      </c>
    </row>
    <row r="326" spans="2:65" s="13" customFormat="1">
      <c r="B326" s="159"/>
      <c r="D326" s="150" t="s">
        <v>226</v>
      </c>
      <c r="E326" s="160" t="s">
        <v>19</v>
      </c>
      <c r="F326" s="161" t="s">
        <v>228</v>
      </c>
      <c r="H326" s="162">
        <v>111.55</v>
      </c>
      <c r="I326" s="163"/>
      <c r="L326" s="159"/>
      <c r="M326" s="164"/>
      <c r="T326" s="165"/>
      <c r="AT326" s="160" t="s">
        <v>226</v>
      </c>
      <c r="AU326" s="160" t="s">
        <v>236</v>
      </c>
      <c r="AV326" s="13" t="s">
        <v>229</v>
      </c>
      <c r="AW326" s="13" t="s">
        <v>31</v>
      </c>
      <c r="AX326" s="13" t="s">
        <v>77</v>
      </c>
      <c r="AY326" s="160" t="s">
        <v>212</v>
      </c>
    </row>
    <row r="327" spans="2:65" s="1" customFormat="1" ht="24.2" customHeight="1">
      <c r="B327" s="34"/>
      <c r="C327" s="133" t="s">
        <v>699</v>
      </c>
      <c r="D327" s="133" t="s">
        <v>215</v>
      </c>
      <c r="E327" s="134" t="s">
        <v>6616</v>
      </c>
      <c r="F327" s="135" t="s">
        <v>6617</v>
      </c>
      <c r="G327" s="136" t="s">
        <v>495</v>
      </c>
      <c r="H327" s="137">
        <v>97</v>
      </c>
      <c r="I327" s="138"/>
      <c r="J327" s="139">
        <f>ROUND(I327*H327,2)</f>
        <v>0</v>
      </c>
      <c r="K327" s="135" t="s">
        <v>219</v>
      </c>
      <c r="L327" s="34"/>
      <c r="M327" s="140" t="s">
        <v>19</v>
      </c>
      <c r="N327" s="141" t="s">
        <v>40</v>
      </c>
      <c r="P327" s="142">
        <f>O327*H327</f>
        <v>0</v>
      </c>
      <c r="Q327" s="142">
        <v>1.2E-4</v>
      </c>
      <c r="R327" s="142">
        <f>Q327*H327</f>
        <v>1.1640000000000001E-2</v>
      </c>
      <c r="S327" s="142">
        <v>0</v>
      </c>
      <c r="T327" s="143">
        <f>S327*H327</f>
        <v>0</v>
      </c>
      <c r="AR327" s="144" t="s">
        <v>316</v>
      </c>
      <c r="AT327" s="144" t="s">
        <v>215</v>
      </c>
      <c r="AU327" s="144" t="s">
        <v>236</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316</v>
      </c>
      <c r="BM327" s="144" t="s">
        <v>6686</v>
      </c>
    </row>
    <row r="328" spans="2:65" s="1" customFormat="1">
      <c r="B328" s="34"/>
      <c r="D328" s="146" t="s">
        <v>222</v>
      </c>
      <c r="F328" s="147" t="s">
        <v>6619</v>
      </c>
      <c r="I328" s="148"/>
      <c r="L328" s="34"/>
      <c r="M328" s="149"/>
      <c r="T328" s="55"/>
      <c r="AT328" s="19" t="s">
        <v>222</v>
      </c>
      <c r="AU328" s="19" t="s">
        <v>236</v>
      </c>
    </row>
    <row r="329" spans="2:65" s="14" customFormat="1" ht="22.5">
      <c r="B329" s="170"/>
      <c r="D329" s="150" t="s">
        <v>226</v>
      </c>
      <c r="E329" s="171" t="s">
        <v>19</v>
      </c>
      <c r="F329" s="172" t="s">
        <v>6620</v>
      </c>
      <c r="H329" s="171" t="s">
        <v>19</v>
      </c>
      <c r="I329" s="173"/>
      <c r="L329" s="170"/>
      <c r="M329" s="174"/>
      <c r="T329" s="175"/>
      <c r="AT329" s="171" t="s">
        <v>226</v>
      </c>
      <c r="AU329" s="171" t="s">
        <v>236</v>
      </c>
      <c r="AV329" s="14" t="s">
        <v>77</v>
      </c>
      <c r="AW329" s="14" t="s">
        <v>31</v>
      </c>
      <c r="AX329" s="14" t="s">
        <v>69</v>
      </c>
      <c r="AY329" s="171" t="s">
        <v>212</v>
      </c>
    </row>
    <row r="330" spans="2:65" s="12" customFormat="1">
      <c r="B330" s="152"/>
      <c r="D330" s="150" t="s">
        <v>226</v>
      </c>
      <c r="E330" s="153" t="s">
        <v>19</v>
      </c>
      <c r="F330" s="154" t="s">
        <v>6677</v>
      </c>
      <c r="H330" s="155">
        <v>97</v>
      </c>
      <c r="I330" s="156"/>
      <c r="L330" s="152"/>
      <c r="M330" s="157"/>
      <c r="T330" s="158"/>
      <c r="AT330" s="153" t="s">
        <v>226</v>
      </c>
      <c r="AU330" s="153" t="s">
        <v>236</v>
      </c>
      <c r="AV330" s="12" t="s">
        <v>79</v>
      </c>
      <c r="AW330" s="12" t="s">
        <v>31</v>
      </c>
      <c r="AX330" s="12" t="s">
        <v>69</v>
      </c>
      <c r="AY330" s="153" t="s">
        <v>212</v>
      </c>
    </row>
    <row r="331" spans="2:65" s="13" customFormat="1">
      <c r="B331" s="159"/>
      <c r="D331" s="150" t="s">
        <v>226</v>
      </c>
      <c r="E331" s="160" t="s">
        <v>19</v>
      </c>
      <c r="F331" s="161" t="s">
        <v>228</v>
      </c>
      <c r="H331" s="162">
        <v>97</v>
      </c>
      <c r="I331" s="163"/>
      <c r="L331" s="159"/>
      <c r="M331" s="164"/>
      <c r="T331" s="165"/>
      <c r="AT331" s="160" t="s">
        <v>226</v>
      </c>
      <c r="AU331" s="160" t="s">
        <v>236</v>
      </c>
      <c r="AV331" s="13" t="s">
        <v>229</v>
      </c>
      <c r="AW331" s="13" t="s">
        <v>31</v>
      </c>
      <c r="AX331" s="13" t="s">
        <v>77</v>
      </c>
      <c r="AY331" s="160" t="s">
        <v>212</v>
      </c>
    </row>
    <row r="332" spans="2:65" s="1" customFormat="1" ht="16.5" customHeight="1">
      <c r="B332" s="34"/>
      <c r="C332" s="186" t="s">
        <v>704</v>
      </c>
      <c r="D332" s="186" t="s">
        <v>3107</v>
      </c>
      <c r="E332" s="187" t="s">
        <v>6621</v>
      </c>
      <c r="F332" s="188" t="s">
        <v>6622</v>
      </c>
      <c r="G332" s="189" t="s">
        <v>420</v>
      </c>
      <c r="H332" s="190">
        <v>19.206</v>
      </c>
      <c r="I332" s="191"/>
      <c r="J332" s="192">
        <f>ROUND(I332*H332,2)</f>
        <v>0</v>
      </c>
      <c r="K332" s="188" t="s">
        <v>245</v>
      </c>
      <c r="L332" s="193"/>
      <c r="M332" s="194" t="s">
        <v>19</v>
      </c>
      <c r="N332" s="195" t="s">
        <v>40</v>
      </c>
      <c r="P332" s="142">
        <f>O332*H332</f>
        <v>0</v>
      </c>
      <c r="Q332" s="142">
        <v>0</v>
      </c>
      <c r="R332" s="142">
        <f>Q332*H332</f>
        <v>0</v>
      </c>
      <c r="S332" s="142">
        <v>0</v>
      </c>
      <c r="T332" s="143">
        <f>S332*H332</f>
        <v>0</v>
      </c>
      <c r="AR332" s="144" t="s">
        <v>631</v>
      </c>
      <c r="AT332" s="144" t="s">
        <v>3107</v>
      </c>
      <c r="AU332" s="144" t="s">
        <v>236</v>
      </c>
      <c r="AY332" s="19" t="s">
        <v>212</v>
      </c>
      <c r="BE332" s="145">
        <f>IF(N332="základní",J332,0)</f>
        <v>0</v>
      </c>
      <c r="BF332" s="145">
        <f>IF(N332="snížená",J332,0)</f>
        <v>0</v>
      </c>
      <c r="BG332" s="145">
        <f>IF(N332="zákl. přenesená",J332,0)</f>
        <v>0</v>
      </c>
      <c r="BH332" s="145">
        <f>IF(N332="sníž. přenesená",J332,0)</f>
        <v>0</v>
      </c>
      <c r="BI332" s="145">
        <f>IF(N332="nulová",J332,0)</f>
        <v>0</v>
      </c>
      <c r="BJ332" s="19" t="s">
        <v>77</v>
      </c>
      <c r="BK332" s="145">
        <f>ROUND(I332*H332,2)</f>
        <v>0</v>
      </c>
      <c r="BL332" s="19" t="s">
        <v>316</v>
      </c>
      <c r="BM332" s="144" t="s">
        <v>6687</v>
      </c>
    </row>
    <row r="333" spans="2:65" s="14" customFormat="1" ht="22.5">
      <c r="B333" s="170"/>
      <c r="D333" s="150" t="s">
        <v>226</v>
      </c>
      <c r="E333" s="171" t="s">
        <v>19</v>
      </c>
      <c r="F333" s="172" t="s">
        <v>6624</v>
      </c>
      <c r="H333" s="171" t="s">
        <v>19</v>
      </c>
      <c r="I333" s="173"/>
      <c r="L333" s="170"/>
      <c r="M333" s="174"/>
      <c r="T333" s="175"/>
      <c r="AT333" s="171" t="s">
        <v>226</v>
      </c>
      <c r="AU333" s="171" t="s">
        <v>236</v>
      </c>
      <c r="AV333" s="14" t="s">
        <v>77</v>
      </c>
      <c r="AW333" s="14" t="s">
        <v>31</v>
      </c>
      <c r="AX333" s="14" t="s">
        <v>69</v>
      </c>
      <c r="AY333" s="171" t="s">
        <v>212</v>
      </c>
    </row>
    <row r="334" spans="2:65" s="12" customFormat="1">
      <c r="B334" s="152"/>
      <c r="D334" s="150" t="s">
        <v>226</v>
      </c>
      <c r="E334" s="153" t="s">
        <v>19</v>
      </c>
      <c r="F334" s="154" t="s">
        <v>6688</v>
      </c>
      <c r="H334" s="155">
        <v>19.206</v>
      </c>
      <c r="I334" s="156"/>
      <c r="L334" s="152"/>
      <c r="M334" s="157"/>
      <c r="T334" s="158"/>
      <c r="AT334" s="153" t="s">
        <v>226</v>
      </c>
      <c r="AU334" s="153" t="s">
        <v>236</v>
      </c>
      <c r="AV334" s="12" t="s">
        <v>79</v>
      </c>
      <c r="AW334" s="12" t="s">
        <v>31</v>
      </c>
      <c r="AX334" s="12" t="s">
        <v>69</v>
      </c>
      <c r="AY334" s="153" t="s">
        <v>212</v>
      </c>
    </row>
    <row r="335" spans="2:65" s="13" customFormat="1">
      <c r="B335" s="159"/>
      <c r="D335" s="150" t="s">
        <v>226</v>
      </c>
      <c r="E335" s="160" t="s">
        <v>19</v>
      </c>
      <c r="F335" s="161" t="s">
        <v>228</v>
      </c>
      <c r="H335" s="162">
        <v>19.206</v>
      </c>
      <c r="I335" s="163"/>
      <c r="L335" s="159"/>
      <c r="M335" s="164"/>
      <c r="T335" s="165"/>
      <c r="AT335" s="160" t="s">
        <v>226</v>
      </c>
      <c r="AU335" s="160" t="s">
        <v>236</v>
      </c>
      <c r="AV335" s="13" t="s">
        <v>229</v>
      </c>
      <c r="AW335" s="13" t="s">
        <v>31</v>
      </c>
      <c r="AX335" s="13" t="s">
        <v>77</v>
      </c>
      <c r="AY335" s="160" t="s">
        <v>212</v>
      </c>
    </row>
    <row r="336" spans="2:65" s="14" customFormat="1">
      <c r="B336" s="170"/>
      <c r="D336" s="150" t="s">
        <v>226</v>
      </c>
      <c r="E336" s="171" t="s">
        <v>19</v>
      </c>
      <c r="F336" s="172" t="s">
        <v>6626</v>
      </c>
      <c r="H336" s="171" t="s">
        <v>19</v>
      </c>
      <c r="I336" s="173"/>
      <c r="L336" s="170"/>
      <c r="M336" s="174"/>
      <c r="T336" s="175"/>
      <c r="AT336" s="171" t="s">
        <v>226</v>
      </c>
      <c r="AU336" s="171" t="s">
        <v>236</v>
      </c>
      <c r="AV336" s="14" t="s">
        <v>77</v>
      </c>
      <c r="AW336" s="14" t="s">
        <v>31</v>
      </c>
      <c r="AX336" s="14" t="s">
        <v>69</v>
      </c>
      <c r="AY336" s="171" t="s">
        <v>212</v>
      </c>
    </row>
    <row r="337" spans="2:65" s="1" customFormat="1" ht="24.2" customHeight="1">
      <c r="B337" s="34"/>
      <c r="C337" s="133" t="s">
        <v>725</v>
      </c>
      <c r="D337" s="133" t="s">
        <v>215</v>
      </c>
      <c r="E337" s="134" t="s">
        <v>6627</v>
      </c>
      <c r="F337" s="135" t="s">
        <v>6628</v>
      </c>
      <c r="G337" s="136" t="s">
        <v>495</v>
      </c>
      <c r="H337" s="137">
        <v>97</v>
      </c>
      <c r="I337" s="138"/>
      <c r="J337" s="139">
        <f>ROUND(I337*H337,2)</f>
        <v>0</v>
      </c>
      <c r="K337" s="135" t="s">
        <v>219</v>
      </c>
      <c r="L337" s="34"/>
      <c r="M337" s="140" t="s">
        <v>19</v>
      </c>
      <c r="N337" s="141" t="s">
        <v>40</v>
      </c>
      <c r="P337" s="142">
        <f>O337*H337</f>
        <v>0</v>
      </c>
      <c r="Q337" s="142">
        <v>0</v>
      </c>
      <c r="R337" s="142">
        <f>Q337*H337</f>
        <v>0</v>
      </c>
      <c r="S337" s="142">
        <v>0</v>
      </c>
      <c r="T337" s="143">
        <f>S337*H337</f>
        <v>0</v>
      </c>
      <c r="AR337" s="144" t="s">
        <v>316</v>
      </c>
      <c r="AT337" s="144" t="s">
        <v>215</v>
      </c>
      <c r="AU337" s="144" t="s">
        <v>236</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6689</v>
      </c>
    </row>
    <row r="338" spans="2:65" s="1" customFormat="1">
      <c r="B338" s="34"/>
      <c r="D338" s="146" t="s">
        <v>222</v>
      </c>
      <c r="F338" s="147" t="s">
        <v>6630</v>
      </c>
      <c r="I338" s="148"/>
      <c r="L338" s="34"/>
      <c r="M338" s="149"/>
      <c r="T338" s="55"/>
      <c r="AT338" s="19" t="s">
        <v>222</v>
      </c>
      <c r="AU338" s="19" t="s">
        <v>236</v>
      </c>
    </row>
    <row r="339" spans="2:65" s="14" customFormat="1" ht="22.5">
      <c r="B339" s="170"/>
      <c r="D339" s="150" t="s">
        <v>226</v>
      </c>
      <c r="E339" s="171" t="s">
        <v>19</v>
      </c>
      <c r="F339" s="172" t="s">
        <v>6631</v>
      </c>
      <c r="H339" s="171" t="s">
        <v>19</v>
      </c>
      <c r="I339" s="173"/>
      <c r="L339" s="170"/>
      <c r="M339" s="174"/>
      <c r="T339" s="175"/>
      <c r="AT339" s="171" t="s">
        <v>226</v>
      </c>
      <c r="AU339" s="171" t="s">
        <v>236</v>
      </c>
      <c r="AV339" s="14" t="s">
        <v>77</v>
      </c>
      <c r="AW339" s="14" t="s">
        <v>31</v>
      </c>
      <c r="AX339" s="14" t="s">
        <v>69</v>
      </c>
      <c r="AY339" s="171" t="s">
        <v>212</v>
      </c>
    </row>
    <row r="340" spans="2:65" s="12" customFormat="1">
      <c r="B340" s="152"/>
      <c r="D340" s="150" t="s">
        <v>226</v>
      </c>
      <c r="E340" s="153" t="s">
        <v>19</v>
      </c>
      <c r="F340" s="154" t="s">
        <v>6677</v>
      </c>
      <c r="H340" s="155">
        <v>97</v>
      </c>
      <c r="I340" s="156"/>
      <c r="L340" s="152"/>
      <c r="M340" s="157"/>
      <c r="T340" s="158"/>
      <c r="AT340" s="153" t="s">
        <v>226</v>
      </c>
      <c r="AU340" s="153" t="s">
        <v>236</v>
      </c>
      <c r="AV340" s="12" t="s">
        <v>79</v>
      </c>
      <c r="AW340" s="12" t="s">
        <v>31</v>
      </c>
      <c r="AX340" s="12" t="s">
        <v>69</v>
      </c>
      <c r="AY340" s="153" t="s">
        <v>212</v>
      </c>
    </row>
    <row r="341" spans="2:65" s="13" customFormat="1">
      <c r="B341" s="159"/>
      <c r="D341" s="150" t="s">
        <v>226</v>
      </c>
      <c r="E341" s="160" t="s">
        <v>19</v>
      </c>
      <c r="F341" s="161" t="s">
        <v>228</v>
      </c>
      <c r="H341" s="162">
        <v>97</v>
      </c>
      <c r="I341" s="163"/>
      <c r="L341" s="159"/>
      <c r="M341" s="164"/>
      <c r="T341" s="165"/>
      <c r="AT341" s="160" t="s">
        <v>226</v>
      </c>
      <c r="AU341" s="160" t="s">
        <v>236</v>
      </c>
      <c r="AV341" s="13" t="s">
        <v>229</v>
      </c>
      <c r="AW341" s="13" t="s">
        <v>31</v>
      </c>
      <c r="AX341" s="13" t="s">
        <v>77</v>
      </c>
      <c r="AY341" s="160" t="s">
        <v>212</v>
      </c>
    </row>
    <row r="342" spans="2:65" s="1" customFormat="1" ht="24.2" customHeight="1">
      <c r="B342" s="34"/>
      <c r="C342" s="186" t="s">
        <v>744</v>
      </c>
      <c r="D342" s="186" t="s">
        <v>3107</v>
      </c>
      <c r="E342" s="187" t="s">
        <v>6632</v>
      </c>
      <c r="F342" s="188" t="s">
        <v>6633</v>
      </c>
      <c r="G342" s="189" t="s">
        <v>495</v>
      </c>
      <c r="H342" s="190">
        <v>106.7</v>
      </c>
      <c r="I342" s="191"/>
      <c r="J342" s="192">
        <f>ROUND(I342*H342,2)</f>
        <v>0</v>
      </c>
      <c r="K342" s="188" t="s">
        <v>245</v>
      </c>
      <c r="L342" s="193"/>
      <c r="M342" s="194" t="s">
        <v>19</v>
      </c>
      <c r="N342" s="195" t="s">
        <v>40</v>
      </c>
      <c r="P342" s="142">
        <f>O342*H342</f>
        <v>0</v>
      </c>
      <c r="Q342" s="142">
        <v>0</v>
      </c>
      <c r="R342" s="142">
        <f>Q342*H342</f>
        <v>0</v>
      </c>
      <c r="S342" s="142">
        <v>0</v>
      </c>
      <c r="T342" s="143">
        <f>S342*H342</f>
        <v>0</v>
      </c>
      <c r="AR342" s="144" t="s">
        <v>631</v>
      </c>
      <c r="AT342" s="144" t="s">
        <v>3107</v>
      </c>
      <c r="AU342" s="144" t="s">
        <v>236</v>
      </c>
      <c r="AY342" s="19" t="s">
        <v>212</v>
      </c>
      <c r="BE342" s="145">
        <f>IF(N342="základní",J342,0)</f>
        <v>0</v>
      </c>
      <c r="BF342" s="145">
        <f>IF(N342="snížená",J342,0)</f>
        <v>0</v>
      </c>
      <c r="BG342" s="145">
        <f>IF(N342="zákl. přenesená",J342,0)</f>
        <v>0</v>
      </c>
      <c r="BH342" s="145">
        <f>IF(N342="sníž. přenesená",J342,0)</f>
        <v>0</v>
      </c>
      <c r="BI342" s="145">
        <f>IF(N342="nulová",J342,0)</f>
        <v>0</v>
      </c>
      <c r="BJ342" s="19" t="s">
        <v>77</v>
      </c>
      <c r="BK342" s="145">
        <f>ROUND(I342*H342,2)</f>
        <v>0</v>
      </c>
      <c r="BL342" s="19" t="s">
        <v>316</v>
      </c>
      <c r="BM342" s="144" t="s">
        <v>6690</v>
      </c>
    </row>
    <row r="343" spans="2:65" s="14" customFormat="1" ht="22.5">
      <c r="B343" s="170"/>
      <c r="D343" s="150" t="s">
        <v>226</v>
      </c>
      <c r="E343" s="171" t="s">
        <v>19</v>
      </c>
      <c r="F343" s="172" t="s">
        <v>6635</v>
      </c>
      <c r="H343" s="171" t="s">
        <v>19</v>
      </c>
      <c r="I343" s="173"/>
      <c r="L343" s="170"/>
      <c r="M343" s="174"/>
      <c r="T343" s="175"/>
      <c r="AT343" s="171" t="s">
        <v>226</v>
      </c>
      <c r="AU343" s="171" t="s">
        <v>236</v>
      </c>
      <c r="AV343" s="14" t="s">
        <v>77</v>
      </c>
      <c r="AW343" s="14" t="s">
        <v>31</v>
      </c>
      <c r="AX343" s="14" t="s">
        <v>69</v>
      </c>
      <c r="AY343" s="171" t="s">
        <v>212</v>
      </c>
    </row>
    <row r="344" spans="2:65" s="12" customFormat="1">
      <c r="B344" s="152"/>
      <c r="D344" s="150" t="s">
        <v>226</v>
      </c>
      <c r="E344" s="153" t="s">
        <v>19</v>
      </c>
      <c r="F344" s="154" t="s">
        <v>6691</v>
      </c>
      <c r="H344" s="155">
        <v>106.7</v>
      </c>
      <c r="I344" s="156"/>
      <c r="L344" s="152"/>
      <c r="M344" s="157"/>
      <c r="T344" s="158"/>
      <c r="AT344" s="153" t="s">
        <v>226</v>
      </c>
      <c r="AU344" s="153" t="s">
        <v>236</v>
      </c>
      <c r="AV344" s="12" t="s">
        <v>79</v>
      </c>
      <c r="AW344" s="12" t="s">
        <v>31</v>
      </c>
      <c r="AX344" s="12" t="s">
        <v>69</v>
      </c>
      <c r="AY344" s="153" t="s">
        <v>212</v>
      </c>
    </row>
    <row r="345" spans="2:65" s="13" customFormat="1">
      <c r="B345" s="159"/>
      <c r="D345" s="150" t="s">
        <v>226</v>
      </c>
      <c r="E345" s="160" t="s">
        <v>19</v>
      </c>
      <c r="F345" s="161" t="s">
        <v>228</v>
      </c>
      <c r="H345" s="162">
        <v>106.7</v>
      </c>
      <c r="I345" s="163"/>
      <c r="L345" s="159"/>
      <c r="M345" s="164"/>
      <c r="T345" s="165"/>
      <c r="AT345" s="160" t="s">
        <v>226</v>
      </c>
      <c r="AU345" s="160" t="s">
        <v>236</v>
      </c>
      <c r="AV345" s="13" t="s">
        <v>229</v>
      </c>
      <c r="AW345" s="13" t="s">
        <v>31</v>
      </c>
      <c r="AX345" s="13" t="s">
        <v>77</v>
      </c>
      <c r="AY345" s="160" t="s">
        <v>212</v>
      </c>
    </row>
    <row r="346" spans="2:65" s="1" customFormat="1" ht="16.5" customHeight="1">
      <c r="B346" s="34"/>
      <c r="C346" s="133" t="s">
        <v>750</v>
      </c>
      <c r="D346" s="133" t="s">
        <v>215</v>
      </c>
      <c r="E346" s="134" t="s">
        <v>6598</v>
      </c>
      <c r="F346" s="135" t="s">
        <v>6599</v>
      </c>
      <c r="G346" s="136" t="s">
        <v>495</v>
      </c>
      <c r="H346" s="137">
        <v>97</v>
      </c>
      <c r="I346" s="138"/>
      <c r="J346" s="139">
        <f>ROUND(I346*H346,2)</f>
        <v>0</v>
      </c>
      <c r="K346" s="135" t="s">
        <v>219</v>
      </c>
      <c r="L346" s="34"/>
      <c r="M346" s="140" t="s">
        <v>19</v>
      </c>
      <c r="N346" s="141" t="s">
        <v>40</v>
      </c>
      <c r="P346" s="142">
        <f>O346*H346</f>
        <v>0</v>
      </c>
      <c r="Q346" s="142">
        <v>8.8000000000000003E-4</v>
      </c>
      <c r="R346" s="142">
        <f>Q346*H346</f>
        <v>8.5360000000000005E-2</v>
      </c>
      <c r="S346" s="142">
        <v>0</v>
      </c>
      <c r="T346" s="143">
        <f>S346*H346</f>
        <v>0</v>
      </c>
      <c r="AR346" s="144" t="s">
        <v>316</v>
      </c>
      <c r="AT346" s="144" t="s">
        <v>215</v>
      </c>
      <c r="AU346" s="144" t="s">
        <v>236</v>
      </c>
      <c r="AY346" s="19" t="s">
        <v>212</v>
      </c>
      <c r="BE346" s="145">
        <f>IF(N346="základní",J346,0)</f>
        <v>0</v>
      </c>
      <c r="BF346" s="145">
        <f>IF(N346="snížená",J346,0)</f>
        <v>0</v>
      </c>
      <c r="BG346" s="145">
        <f>IF(N346="zákl. přenesená",J346,0)</f>
        <v>0</v>
      </c>
      <c r="BH346" s="145">
        <f>IF(N346="sníž. přenesená",J346,0)</f>
        <v>0</v>
      </c>
      <c r="BI346" s="145">
        <f>IF(N346="nulová",J346,0)</f>
        <v>0</v>
      </c>
      <c r="BJ346" s="19" t="s">
        <v>77</v>
      </c>
      <c r="BK346" s="145">
        <f>ROUND(I346*H346,2)</f>
        <v>0</v>
      </c>
      <c r="BL346" s="19" t="s">
        <v>316</v>
      </c>
      <c r="BM346" s="144" t="s">
        <v>6692</v>
      </c>
    </row>
    <row r="347" spans="2:65" s="1" customFormat="1">
      <c r="B347" s="34"/>
      <c r="D347" s="146" t="s">
        <v>222</v>
      </c>
      <c r="F347" s="147" t="s">
        <v>6601</v>
      </c>
      <c r="I347" s="148"/>
      <c r="L347" s="34"/>
      <c r="M347" s="149"/>
      <c r="T347" s="55"/>
      <c r="AT347" s="19" t="s">
        <v>222</v>
      </c>
      <c r="AU347" s="19" t="s">
        <v>236</v>
      </c>
    </row>
    <row r="348" spans="2:65" s="14" customFormat="1" ht="22.5">
      <c r="B348" s="170"/>
      <c r="D348" s="150" t="s">
        <v>226</v>
      </c>
      <c r="E348" s="171" t="s">
        <v>19</v>
      </c>
      <c r="F348" s="172" t="s">
        <v>6637</v>
      </c>
      <c r="H348" s="171" t="s">
        <v>19</v>
      </c>
      <c r="I348" s="173"/>
      <c r="L348" s="170"/>
      <c r="M348" s="174"/>
      <c r="T348" s="175"/>
      <c r="AT348" s="171" t="s">
        <v>226</v>
      </c>
      <c r="AU348" s="171" t="s">
        <v>236</v>
      </c>
      <c r="AV348" s="14" t="s">
        <v>77</v>
      </c>
      <c r="AW348" s="14" t="s">
        <v>31</v>
      </c>
      <c r="AX348" s="14" t="s">
        <v>69</v>
      </c>
      <c r="AY348" s="171" t="s">
        <v>212</v>
      </c>
    </row>
    <row r="349" spans="2:65" s="12" customFormat="1">
      <c r="B349" s="152"/>
      <c r="D349" s="150" t="s">
        <v>226</v>
      </c>
      <c r="E349" s="153" t="s">
        <v>19</v>
      </c>
      <c r="F349" s="154" t="s">
        <v>6677</v>
      </c>
      <c r="H349" s="155">
        <v>97</v>
      </c>
      <c r="I349" s="156"/>
      <c r="L349" s="152"/>
      <c r="M349" s="157"/>
      <c r="T349" s="158"/>
      <c r="AT349" s="153" t="s">
        <v>226</v>
      </c>
      <c r="AU349" s="153" t="s">
        <v>236</v>
      </c>
      <c r="AV349" s="12" t="s">
        <v>79</v>
      </c>
      <c r="AW349" s="12" t="s">
        <v>31</v>
      </c>
      <c r="AX349" s="12" t="s">
        <v>69</v>
      </c>
      <c r="AY349" s="153" t="s">
        <v>212</v>
      </c>
    </row>
    <row r="350" spans="2:65" s="13" customFormat="1">
      <c r="B350" s="159"/>
      <c r="D350" s="150" t="s">
        <v>226</v>
      </c>
      <c r="E350" s="160" t="s">
        <v>19</v>
      </c>
      <c r="F350" s="161" t="s">
        <v>228</v>
      </c>
      <c r="H350" s="162">
        <v>97</v>
      </c>
      <c r="I350" s="163"/>
      <c r="L350" s="159"/>
      <c r="M350" s="164"/>
      <c r="T350" s="165"/>
      <c r="AT350" s="160" t="s">
        <v>226</v>
      </c>
      <c r="AU350" s="160" t="s">
        <v>236</v>
      </c>
      <c r="AV350" s="13" t="s">
        <v>229</v>
      </c>
      <c r="AW350" s="13" t="s">
        <v>31</v>
      </c>
      <c r="AX350" s="13" t="s">
        <v>77</v>
      </c>
      <c r="AY350" s="160" t="s">
        <v>212</v>
      </c>
    </row>
    <row r="351" spans="2:65" s="1" customFormat="1" ht="21.75" customHeight="1">
      <c r="B351" s="34"/>
      <c r="C351" s="186" t="s">
        <v>762</v>
      </c>
      <c r="D351" s="186" t="s">
        <v>3107</v>
      </c>
      <c r="E351" s="187" t="s">
        <v>6638</v>
      </c>
      <c r="F351" s="188" t="s">
        <v>6639</v>
      </c>
      <c r="G351" s="189" t="s">
        <v>495</v>
      </c>
      <c r="H351" s="190">
        <v>111.55</v>
      </c>
      <c r="I351" s="191"/>
      <c r="J351" s="192">
        <f>ROUND(I351*H351,2)</f>
        <v>0</v>
      </c>
      <c r="K351" s="188" t="s">
        <v>245</v>
      </c>
      <c r="L351" s="193"/>
      <c r="M351" s="194" t="s">
        <v>19</v>
      </c>
      <c r="N351" s="195" t="s">
        <v>40</v>
      </c>
      <c r="P351" s="142">
        <f>O351*H351</f>
        <v>0</v>
      </c>
      <c r="Q351" s="142">
        <v>0</v>
      </c>
      <c r="R351" s="142">
        <f>Q351*H351</f>
        <v>0</v>
      </c>
      <c r="S351" s="142">
        <v>0</v>
      </c>
      <c r="T351" s="143">
        <f>S351*H351</f>
        <v>0</v>
      </c>
      <c r="AR351" s="144" t="s">
        <v>631</v>
      </c>
      <c r="AT351" s="144" t="s">
        <v>3107</v>
      </c>
      <c r="AU351" s="144" t="s">
        <v>236</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6693</v>
      </c>
    </row>
    <row r="352" spans="2:65" s="14" customFormat="1" ht="22.5">
      <c r="B352" s="170"/>
      <c r="D352" s="150" t="s">
        <v>226</v>
      </c>
      <c r="E352" s="171" t="s">
        <v>19</v>
      </c>
      <c r="F352" s="172" t="s">
        <v>6641</v>
      </c>
      <c r="H352" s="171" t="s">
        <v>19</v>
      </c>
      <c r="I352" s="173"/>
      <c r="L352" s="170"/>
      <c r="M352" s="174"/>
      <c r="T352" s="175"/>
      <c r="AT352" s="171" t="s">
        <v>226</v>
      </c>
      <c r="AU352" s="171" t="s">
        <v>236</v>
      </c>
      <c r="AV352" s="14" t="s">
        <v>77</v>
      </c>
      <c r="AW352" s="14" t="s">
        <v>31</v>
      </c>
      <c r="AX352" s="14" t="s">
        <v>69</v>
      </c>
      <c r="AY352" s="171" t="s">
        <v>212</v>
      </c>
    </row>
    <row r="353" spans="2:65" s="12" customFormat="1">
      <c r="B353" s="152"/>
      <c r="D353" s="150" t="s">
        <v>226</v>
      </c>
      <c r="E353" s="153" t="s">
        <v>19</v>
      </c>
      <c r="F353" s="154" t="s">
        <v>6679</v>
      </c>
      <c r="H353" s="155">
        <v>111.55</v>
      </c>
      <c r="I353" s="156"/>
      <c r="L353" s="152"/>
      <c r="M353" s="157"/>
      <c r="T353" s="158"/>
      <c r="AT353" s="153" t="s">
        <v>226</v>
      </c>
      <c r="AU353" s="153" t="s">
        <v>236</v>
      </c>
      <c r="AV353" s="12" t="s">
        <v>79</v>
      </c>
      <c r="AW353" s="12" t="s">
        <v>31</v>
      </c>
      <c r="AX353" s="12" t="s">
        <v>69</v>
      </c>
      <c r="AY353" s="153" t="s">
        <v>212</v>
      </c>
    </row>
    <row r="354" spans="2:65" s="13" customFormat="1">
      <c r="B354" s="159"/>
      <c r="D354" s="150" t="s">
        <v>226</v>
      </c>
      <c r="E354" s="160" t="s">
        <v>19</v>
      </c>
      <c r="F354" s="161" t="s">
        <v>228</v>
      </c>
      <c r="H354" s="162">
        <v>111.55</v>
      </c>
      <c r="I354" s="163"/>
      <c r="L354" s="159"/>
      <c r="M354" s="164"/>
      <c r="T354" s="165"/>
      <c r="AT354" s="160" t="s">
        <v>226</v>
      </c>
      <c r="AU354" s="160" t="s">
        <v>236</v>
      </c>
      <c r="AV354" s="13" t="s">
        <v>229</v>
      </c>
      <c r="AW354" s="13" t="s">
        <v>31</v>
      </c>
      <c r="AX354" s="13" t="s">
        <v>77</v>
      </c>
      <c r="AY354" s="160" t="s">
        <v>212</v>
      </c>
    </row>
    <row r="355" spans="2:65" s="1" customFormat="1" ht="24.2" customHeight="1">
      <c r="B355" s="34"/>
      <c r="C355" s="133" t="s">
        <v>769</v>
      </c>
      <c r="D355" s="133" t="s">
        <v>215</v>
      </c>
      <c r="E355" s="134" t="s">
        <v>6642</v>
      </c>
      <c r="F355" s="135" t="s">
        <v>6643</v>
      </c>
      <c r="G355" s="136" t="s">
        <v>495</v>
      </c>
      <c r="H355" s="137">
        <v>97</v>
      </c>
      <c r="I355" s="138"/>
      <c r="J355" s="139">
        <f>ROUND(I355*H355,2)</f>
        <v>0</v>
      </c>
      <c r="K355" s="135" t="s">
        <v>219</v>
      </c>
      <c r="L355" s="34"/>
      <c r="M355" s="140" t="s">
        <v>19</v>
      </c>
      <c r="N355" s="141" t="s">
        <v>40</v>
      </c>
      <c r="P355" s="142">
        <f>O355*H355</f>
        <v>0</v>
      </c>
      <c r="Q355" s="142">
        <v>0</v>
      </c>
      <c r="R355" s="142">
        <f>Q355*H355</f>
        <v>0</v>
      </c>
      <c r="S355" s="142">
        <v>0</v>
      </c>
      <c r="T355" s="143">
        <f>S355*H355</f>
        <v>0</v>
      </c>
      <c r="AR355" s="144" t="s">
        <v>316</v>
      </c>
      <c r="AT355" s="144" t="s">
        <v>215</v>
      </c>
      <c r="AU355" s="144" t="s">
        <v>236</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6694</v>
      </c>
    </row>
    <row r="356" spans="2:65" s="1" customFormat="1">
      <c r="B356" s="34"/>
      <c r="D356" s="146" t="s">
        <v>222</v>
      </c>
      <c r="F356" s="147" t="s">
        <v>6645</v>
      </c>
      <c r="I356" s="148"/>
      <c r="L356" s="34"/>
      <c r="M356" s="149"/>
      <c r="T356" s="55"/>
      <c r="AT356" s="19" t="s">
        <v>222</v>
      </c>
      <c r="AU356" s="19" t="s">
        <v>236</v>
      </c>
    </row>
    <row r="357" spans="2:65" s="14" customFormat="1">
      <c r="B357" s="170"/>
      <c r="D357" s="150" t="s">
        <v>226</v>
      </c>
      <c r="E357" s="171" t="s">
        <v>19</v>
      </c>
      <c r="F357" s="172" t="s">
        <v>6646</v>
      </c>
      <c r="H357" s="171" t="s">
        <v>19</v>
      </c>
      <c r="I357" s="173"/>
      <c r="L357" s="170"/>
      <c r="M357" s="174"/>
      <c r="T357" s="175"/>
      <c r="AT357" s="171" t="s">
        <v>226</v>
      </c>
      <c r="AU357" s="171" t="s">
        <v>236</v>
      </c>
      <c r="AV357" s="14" t="s">
        <v>77</v>
      </c>
      <c r="AW357" s="14" t="s">
        <v>31</v>
      </c>
      <c r="AX357" s="14" t="s">
        <v>69</v>
      </c>
      <c r="AY357" s="171" t="s">
        <v>212</v>
      </c>
    </row>
    <row r="358" spans="2:65" s="12" customFormat="1">
      <c r="B358" s="152"/>
      <c r="D358" s="150" t="s">
        <v>226</v>
      </c>
      <c r="E358" s="153" t="s">
        <v>19</v>
      </c>
      <c r="F358" s="154" t="s">
        <v>6695</v>
      </c>
      <c r="H358" s="155">
        <v>97</v>
      </c>
      <c r="I358" s="156"/>
      <c r="L358" s="152"/>
      <c r="M358" s="157"/>
      <c r="T358" s="158"/>
      <c r="AT358" s="153" t="s">
        <v>226</v>
      </c>
      <c r="AU358" s="153" t="s">
        <v>236</v>
      </c>
      <c r="AV358" s="12" t="s">
        <v>79</v>
      </c>
      <c r="AW358" s="12" t="s">
        <v>31</v>
      </c>
      <c r="AX358" s="12" t="s">
        <v>69</v>
      </c>
      <c r="AY358" s="153" t="s">
        <v>212</v>
      </c>
    </row>
    <row r="359" spans="2:65" s="13" customFormat="1">
      <c r="B359" s="159"/>
      <c r="D359" s="150" t="s">
        <v>226</v>
      </c>
      <c r="E359" s="160" t="s">
        <v>19</v>
      </c>
      <c r="F359" s="161" t="s">
        <v>228</v>
      </c>
      <c r="H359" s="162">
        <v>97</v>
      </c>
      <c r="I359" s="163"/>
      <c r="L359" s="159"/>
      <c r="M359" s="164"/>
      <c r="T359" s="165"/>
      <c r="AT359" s="160" t="s">
        <v>226</v>
      </c>
      <c r="AU359" s="160" t="s">
        <v>236</v>
      </c>
      <c r="AV359" s="13" t="s">
        <v>229</v>
      </c>
      <c r="AW359" s="13" t="s">
        <v>31</v>
      </c>
      <c r="AX359" s="13" t="s">
        <v>77</v>
      </c>
      <c r="AY359" s="160" t="s">
        <v>212</v>
      </c>
    </row>
    <row r="360" spans="2:65" s="1" customFormat="1" ht="16.5" customHeight="1">
      <c r="B360" s="34"/>
      <c r="C360" s="186" t="s">
        <v>775</v>
      </c>
      <c r="D360" s="186" t="s">
        <v>3107</v>
      </c>
      <c r="E360" s="187" t="s">
        <v>4189</v>
      </c>
      <c r="F360" s="188" t="s">
        <v>4190</v>
      </c>
      <c r="G360" s="189" t="s">
        <v>486</v>
      </c>
      <c r="H360" s="190">
        <v>4.2999999999999997E-2</v>
      </c>
      <c r="I360" s="191"/>
      <c r="J360" s="192">
        <f>ROUND(I360*H360,2)</f>
        <v>0</v>
      </c>
      <c r="K360" s="188" t="s">
        <v>219</v>
      </c>
      <c r="L360" s="193"/>
      <c r="M360" s="194" t="s">
        <v>19</v>
      </c>
      <c r="N360" s="195" t="s">
        <v>40</v>
      </c>
      <c r="P360" s="142">
        <f>O360*H360</f>
        <v>0</v>
      </c>
      <c r="Q360" s="142">
        <v>1</v>
      </c>
      <c r="R360" s="142">
        <f>Q360*H360</f>
        <v>4.2999999999999997E-2</v>
      </c>
      <c r="S360" s="142">
        <v>0</v>
      </c>
      <c r="T360" s="143">
        <f>S360*H360</f>
        <v>0</v>
      </c>
      <c r="AR360" s="144" t="s">
        <v>631</v>
      </c>
      <c r="AT360" s="144" t="s">
        <v>3107</v>
      </c>
      <c r="AU360" s="144" t="s">
        <v>236</v>
      </c>
      <c r="AY360" s="19" t="s">
        <v>212</v>
      </c>
      <c r="BE360" s="145">
        <f>IF(N360="základní",J360,0)</f>
        <v>0</v>
      </c>
      <c r="BF360" s="145">
        <f>IF(N360="snížená",J360,0)</f>
        <v>0</v>
      </c>
      <c r="BG360" s="145">
        <f>IF(N360="zákl. přenesená",J360,0)</f>
        <v>0</v>
      </c>
      <c r="BH360" s="145">
        <f>IF(N360="sníž. přenesená",J360,0)</f>
        <v>0</v>
      </c>
      <c r="BI360" s="145">
        <f>IF(N360="nulová",J360,0)</f>
        <v>0</v>
      </c>
      <c r="BJ360" s="19" t="s">
        <v>77</v>
      </c>
      <c r="BK360" s="145">
        <f>ROUND(I360*H360,2)</f>
        <v>0</v>
      </c>
      <c r="BL360" s="19" t="s">
        <v>316</v>
      </c>
      <c r="BM360" s="144" t="s">
        <v>6696</v>
      </c>
    </row>
    <row r="361" spans="2:65" s="14" customFormat="1">
      <c r="B361" s="170"/>
      <c r="D361" s="150" t="s">
        <v>226</v>
      </c>
      <c r="E361" s="171" t="s">
        <v>19</v>
      </c>
      <c r="F361" s="172" t="s">
        <v>6648</v>
      </c>
      <c r="H361" s="171" t="s">
        <v>19</v>
      </c>
      <c r="I361" s="173"/>
      <c r="L361" s="170"/>
      <c r="M361" s="174"/>
      <c r="T361" s="175"/>
      <c r="AT361" s="171" t="s">
        <v>226</v>
      </c>
      <c r="AU361" s="171" t="s">
        <v>236</v>
      </c>
      <c r="AV361" s="14" t="s">
        <v>77</v>
      </c>
      <c r="AW361" s="14" t="s">
        <v>31</v>
      </c>
      <c r="AX361" s="14" t="s">
        <v>69</v>
      </c>
      <c r="AY361" s="171" t="s">
        <v>212</v>
      </c>
    </row>
    <row r="362" spans="2:65" s="14" customFormat="1">
      <c r="B362" s="170"/>
      <c r="D362" s="150" t="s">
        <v>226</v>
      </c>
      <c r="E362" s="171" t="s">
        <v>19</v>
      </c>
      <c r="F362" s="172" t="s">
        <v>6649</v>
      </c>
      <c r="H362" s="171" t="s">
        <v>19</v>
      </c>
      <c r="I362" s="173"/>
      <c r="L362" s="170"/>
      <c r="M362" s="174"/>
      <c r="T362" s="175"/>
      <c r="AT362" s="171" t="s">
        <v>226</v>
      </c>
      <c r="AU362" s="171" t="s">
        <v>236</v>
      </c>
      <c r="AV362" s="14" t="s">
        <v>77</v>
      </c>
      <c r="AW362" s="14" t="s">
        <v>31</v>
      </c>
      <c r="AX362" s="14" t="s">
        <v>69</v>
      </c>
      <c r="AY362" s="171" t="s">
        <v>212</v>
      </c>
    </row>
    <row r="363" spans="2:65" s="12" customFormat="1">
      <c r="B363" s="152"/>
      <c r="D363" s="150" t="s">
        <v>226</v>
      </c>
      <c r="E363" s="153" t="s">
        <v>19</v>
      </c>
      <c r="F363" s="154" t="s">
        <v>6697</v>
      </c>
      <c r="H363" s="155">
        <v>4.2999999999999997E-2</v>
      </c>
      <c r="I363" s="156"/>
      <c r="L363" s="152"/>
      <c r="M363" s="157"/>
      <c r="T363" s="158"/>
      <c r="AT363" s="153" t="s">
        <v>226</v>
      </c>
      <c r="AU363" s="153" t="s">
        <v>236</v>
      </c>
      <c r="AV363" s="12" t="s">
        <v>79</v>
      </c>
      <c r="AW363" s="12" t="s">
        <v>31</v>
      </c>
      <c r="AX363" s="12" t="s">
        <v>69</v>
      </c>
      <c r="AY363" s="153" t="s">
        <v>212</v>
      </c>
    </row>
    <row r="364" spans="2:65" s="13" customFormat="1">
      <c r="B364" s="159"/>
      <c r="D364" s="150" t="s">
        <v>226</v>
      </c>
      <c r="E364" s="160" t="s">
        <v>19</v>
      </c>
      <c r="F364" s="161" t="s">
        <v>228</v>
      </c>
      <c r="H364" s="162">
        <v>4.2999999999999997E-2</v>
      </c>
      <c r="I364" s="163"/>
      <c r="L364" s="159"/>
      <c r="M364" s="164"/>
      <c r="T364" s="165"/>
      <c r="AT364" s="160" t="s">
        <v>226</v>
      </c>
      <c r="AU364" s="160" t="s">
        <v>236</v>
      </c>
      <c r="AV364" s="13" t="s">
        <v>229</v>
      </c>
      <c r="AW364" s="13" t="s">
        <v>31</v>
      </c>
      <c r="AX364" s="13" t="s">
        <v>77</v>
      </c>
      <c r="AY364" s="160" t="s">
        <v>212</v>
      </c>
    </row>
    <row r="365" spans="2:65" s="11" customFormat="1" ht="20.85" customHeight="1">
      <c r="B365" s="121"/>
      <c r="D365" s="122" t="s">
        <v>68</v>
      </c>
      <c r="E365" s="131" t="s">
        <v>6698</v>
      </c>
      <c r="F365" s="131" t="s">
        <v>6699</v>
      </c>
      <c r="I365" s="124"/>
      <c r="J365" s="132">
        <f>BK365</f>
        <v>0</v>
      </c>
      <c r="L365" s="121"/>
      <c r="M365" s="126"/>
      <c r="P365" s="127">
        <f>SUM(P366:P411)</f>
        <v>0</v>
      </c>
      <c r="R365" s="127">
        <f>SUM(R366:R411)</f>
        <v>2.3273807999999998</v>
      </c>
      <c r="T365" s="128">
        <f>SUM(T366:T411)</f>
        <v>0</v>
      </c>
      <c r="AR365" s="122" t="s">
        <v>79</v>
      </c>
      <c r="AT365" s="129" t="s">
        <v>68</v>
      </c>
      <c r="AU365" s="129" t="s">
        <v>79</v>
      </c>
      <c r="AY365" s="122" t="s">
        <v>212</v>
      </c>
      <c r="BK365" s="130">
        <f>SUM(BK366:BK411)</f>
        <v>0</v>
      </c>
    </row>
    <row r="366" spans="2:65" s="1" customFormat="1" ht="16.5" customHeight="1">
      <c r="B366" s="34"/>
      <c r="C366" s="133" t="s">
        <v>782</v>
      </c>
      <c r="D366" s="133" t="s">
        <v>215</v>
      </c>
      <c r="E366" s="134" t="s">
        <v>6598</v>
      </c>
      <c r="F366" s="135" t="s">
        <v>6599</v>
      </c>
      <c r="G366" s="136" t="s">
        <v>495</v>
      </c>
      <c r="H366" s="137">
        <v>176.45</v>
      </c>
      <c r="I366" s="138"/>
      <c r="J366" s="139">
        <f>ROUND(I366*H366,2)</f>
        <v>0</v>
      </c>
      <c r="K366" s="135" t="s">
        <v>219</v>
      </c>
      <c r="L366" s="34"/>
      <c r="M366" s="140" t="s">
        <v>19</v>
      </c>
      <c r="N366" s="141" t="s">
        <v>40</v>
      </c>
      <c r="P366" s="142">
        <f>O366*H366</f>
        <v>0</v>
      </c>
      <c r="Q366" s="142">
        <v>8.8000000000000003E-4</v>
      </c>
      <c r="R366" s="142">
        <f>Q366*H366</f>
        <v>0.155276</v>
      </c>
      <c r="S366" s="142">
        <v>0</v>
      </c>
      <c r="T366" s="143">
        <f>S366*H366</f>
        <v>0</v>
      </c>
      <c r="AR366" s="144" t="s">
        <v>316</v>
      </c>
      <c r="AT366" s="144" t="s">
        <v>215</v>
      </c>
      <c r="AU366" s="144" t="s">
        <v>236</v>
      </c>
      <c r="AY366" s="19" t="s">
        <v>212</v>
      </c>
      <c r="BE366" s="145">
        <f>IF(N366="základní",J366,0)</f>
        <v>0</v>
      </c>
      <c r="BF366" s="145">
        <f>IF(N366="snížená",J366,0)</f>
        <v>0</v>
      </c>
      <c r="BG366" s="145">
        <f>IF(N366="zákl. přenesená",J366,0)</f>
        <v>0</v>
      </c>
      <c r="BH366" s="145">
        <f>IF(N366="sníž. přenesená",J366,0)</f>
        <v>0</v>
      </c>
      <c r="BI366" s="145">
        <f>IF(N366="nulová",J366,0)</f>
        <v>0</v>
      </c>
      <c r="BJ366" s="19" t="s">
        <v>77</v>
      </c>
      <c r="BK366" s="145">
        <f>ROUND(I366*H366,2)</f>
        <v>0</v>
      </c>
      <c r="BL366" s="19" t="s">
        <v>316</v>
      </c>
      <c r="BM366" s="144" t="s">
        <v>6700</v>
      </c>
    </row>
    <row r="367" spans="2:65" s="1" customFormat="1">
      <c r="B367" s="34"/>
      <c r="D367" s="146" t="s">
        <v>222</v>
      </c>
      <c r="F367" s="147" t="s">
        <v>6601</v>
      </c>
      <c r="I367" s="148"/>
      <c r="L367" s="34"/>
      <c r="M367" s="149"/>
      <c r="T367" s="55"/>
      <c r="AT367" s="19" t="s">
        <v>222</v>
      </c>
      <c r="AU367" s="19" t="s">
        <v>236</v>
      </c>
    </row>
    <row r="368" spans="2:65" s="14" customFormat="1">
      <c r="B368" s="170"/>
      <c r="D368" s="150" t="s">
        <v>226</v>
      </c>
      <c r="E368" s="171" t="s">
        <v>19</v>
      </c>
      <c r="F368" s="172" t="s">
        <v>6701</v>
      </c>
      <c r="H368" s="171" t="s">
        <v>19</v>
      </c>
      <c r="I368" s="173"/>
      <c r="L368" s="170"/>
      <c r="M368" s="174"/>
      <c r="T368" s="175"/>
      <c r="AT368" s="171" t="s">
        <v>226</v>
      </c>
      <c r="AU368" s="171" t="s">
        <v>236</v>
      </c>
      <c r="AV368" s="14" t="s">
        <v>77</v>
      </c>
      <c r="AW368" s="14" t="s">
        <v>31</v>
      </c>
      <c r="AX368" s="14" t="s">
        <v>69</v>
      </c>
      <c r="AY368" s="171" t="s">
        <v>212</v>
      </c>
    </row>
    <row r="369" spans="2:65" s="12" customFormat="1">
      <c r="B369" s="152"/>
      <c r="D369" s="150" t="s">
        <v>226</v>
      </c>
      <c r="E369" s="153" t="s">
        <v>19</v>
      </c>
      <c r="F369" s="154" t="s">
        <v>6702</v>
      </c>
      <c r="H369" s="155">
        <v>176.45</v>
      </c>
      <c r="I369" s="156"/>
      <c r="L369" s="152"/>
      <c r="M369" s="157"/>
      <c r="T369" s="158"/>
      <c r="AT369" s="153" t="s">
        <v>226</v>
      </c>
      <c r="AU369" s="153" t="s">
        <v>236</v>
      </c>
      <c r="AV369" s="12" t="s">
        <v>79</v>
      </c>
      <c r="AW369" s="12" t="s">
        <v>31</v>
      </c>
      <c r="AX369" s="12" t="s">
        <v>69</v>
      </c>
      <c r="AY369" s="153" t="s">
        <v>212</v>
      </c>
    </row>
    <row r="370" spans="2:65" s="13" customFormat="1">
      <c r="B370" s="159"/>
      <c r="D370" s="150" t="s">
        <v>226</v>
      </c>
      <c r="E370" s="160" t="s">
        <v>19</v>
      </c>
      <c r="F370" s="161" t="s">
        <v>228</v>
      </c>
      <c r="H370" s="162">
        <v>176.45</v>
      </c>
      <c r="I370" s="163"/>
      <c r="L370" s="159"/>
      <c r="M370" s="164"/>
      <c r="T370" s="165"/>
      <c r="AT370" s="160" t="s">
        <v>226</v>
      </c>
      <c r="AU370" s="160" t="s">
        <v>236</v>
      </c>
      <c r="AV370" s="13" t="s">
        <v>229</v>
      </c>
      <c r="AW370" s="13" t="s">
        <v>31</v>
      </c>
      <c r="AX370" s="13" t="s">
        <v>77</v>
      </c>
      <c r="AY370" s="160" t="s">
        <v>212</v>
      </c>
    </row>
    <row r="371" spans="2:65" s="1" customFormat="1" ht="24.2" customHeight="1">
      <c r="B371" s="34"/>
      <c r="C371" s="186" t="s">
        <v>795</v>
      </c>
      <c r="D371" s="186" t="s">
        <v>3107</v>
      </c>
      <c r="E371" s="187" t="s">
        <v>6703</v>
      </c>
      <c r="F371" s="188" t="s">
        <v>6704</v>
      </c>
      <c r="G371" s="189" t="s">
        <v>495</v>
      </c>
      <c r="H371" s="190">
        <v>202.91800000000001</v>
      </c>
      <c r="I371" s="191"/>
      <c r="J371" s="192">
        <f>ROUND(I371*H371,2)</f>
        <v>0</v>
      </c>
      <c r="K371" s="188" t="s">
        <v>219</v>
      </c>
      <c r="L371" s="193"/>
      <c r="M371" s="194" t="s">
        <v>19</v>
      </c>
      <c r="N371" s="195" t="s">
        <v>40</v>
      </c>
      <c r="P371" s="142">
        <f>O371*H371</f>
        <v>0</v>
      </c>
      <c r="Q371" s="142">
        <v>6.1999999999999998E-3</v>
      </c>
      <c r="R371" s="142">
        <f>Q371*H371</f>
        <v>1.2580916</v>
      </c>
      <c r="S371" s="142">
        <v>0</v>
      </c>
      <c r="T371" s="143">
        <f>S371*H371</f>
        <v>0</v>
      </c>
      <c r="AR371" s="144" t="s">
        <v>631</v>
      </c>
      <c r="AT371" s="144" t="s">
        <v>3107</v>
      </c>
      <c r="AU371" s="144" t="s">
        <v>236</v>
      </c>
      <c r="AY371" s="19" t="s">
        <v>212</v>
      </c>
      <c r="BE371" s="145">
        <f>IF(N371="základní",J371,0)</f>
        <v>0</v>
      </c>
      <c r="BF371" s="145">
        <f>IF(N371="snížená",J371,0)</f>
        <v>0</v>
      </c>
      <c r="BG371" s="145">
        <f>IF(N371="zákl. přenesená",J371,0)</f>
        <v>0</v>
      </c>
      <c r="BH371" s="145">
        <f>IF(N371="sníž. přenesená",J371,0)</f>
        <v>0</v>
      </c>
      <c r="BI371" s="145">
        <f>IF(N371="nulová",J371,0)</f>
        <v>0</v>
      </c>
      <c r="BJ371" s="19" t="s">
        <v>77</v>
      </c>
      <c r="BK371" s="145">
        <f>ROUND(I371*H371,2)</f>
        <v>0</v>
      </c>
      <c r="BL371" s="19" t="s">
        <v>316</v>
      </c>
      <c r="BM371" s="144" t="s">
        <v>6705</v>
      </c>
    </row>
    <row r="372" spans="2:65" s="14" customFormat="1">
      <c r="B372" s="170"/>
      <c r="D372" s="150" t="s">
        <v>226</v>
      </c>
      <c r="E372" s="171" t="s">
        <v>19</v>
      </c>
      <c r="F372" s="172" t="s">
        <v>6706</v>
      </c>
      <c r="H372" s="171" t="s">
        <v>19</v>
      </c>
      <c r="I372" s="173"/>
      <c r="L372" s="170"/>
      <c r="M372" s="174"/>
      <c r="T372" s="175"/>
      <c r="AT372" s="171" t="s">
        <v>226</v>
      </c>
      <c r="AU372" s="171" t="s">
        <v>236</v>
      </c>
      <c r="AV372" s="14" t="s">
        <v>77</v>
      </c>
      <c r="AW372" s="14" t="s">
        <v>31</v>
      </c>
      <c r="AX372" s="14" t="s">
        <v>69</v>
      </c>
      <c r="AY372" s="171" t="s">
        <v>212</v>
      </c>
    </row>
    <row r="373" spans="2:65" s="12" customFormat="1">
      <c r="B373" s="152"/>
      <c r="D373" s="150" t="s">
        <v>226</v>
      </c>
      <c r="E373" s="153" t="s">
        <v>19</v>
      </c>
      <c r="F373" s="154" t="s">
        <v>6707</v>
      </c>
      <c r="H373" s="155">
        <v>202.91800000000001</v>
      </c>
      <c r="I373" s="156"/>
      <c r="L373" s="152"/>
      <c r="M373" s="157"/>
      <c r="T373" s="158"/>
      <c r="AT373" s="153" t="s">
        <v>226</v>
      </c>
      <c r="AU373" s="153" t="s">
        <v>236</v>
      </c>
      <c r="AV373" s="12" t="s">
        <v>79</v>
      </c>
      <c r="AW373" s="12" t="s">
        <v>31</v>
      </c>
      <c r="AX373" s="12" t="s">
        <v>69</v>
      </c>
      <c r="AY373" s="153" t="s">
        <v>212</v>
      </c>
    </row>
    <row r="374" spans="2:65" s="13" customFormat="1">
      <c r="B374" s="159"/>
      <c r="D374" s="150" t="s">
        <v>226</v>
      </c>
      <c r="E374" s="160" t="s">
        <v>19</v>
      </c>
      <c r="F374" s="161" t="s">
        <v>228</v>
      </c>
      <c r="H374" s="162">
        <v>202.91800000000001</v>
      </c>
      <c r="I374" s="163"/>
      <c r="L374" s="159"/>
      <c r="M374" s="164"/>
      <c r="T374" s="165"/>
      <c r="AT374" s="160" t="s">
        <v>226</v>
      </c>
      <c r="AU374" s="160" t="s">
        <v>236</v>
      </c>
      <c r="AV374" s="13" t="s">
        <v>229</v>
      </c>
      <c r="AW374" s="13" t="s">
        <v>31</v>
      </c>
      <c r="AX374" s="13" t="s">
        <v>77</v>
      </c>
      <c r="AY374" s="160" t="s">
        <v>212</v>
      </c>
    </row>
    <row r="375" spans="2:65" s="1" customFormat="1" ht="21.75" customHeight="1">
      <c r="B375" s="34"/>
      <c r="C375" s="133" t="s">
        <v>804</v>
      </c>
      <c r="D375" s="133" t="s">
        <v>215</v>
      </c>
      <c r="E375" s="134" t="s">
        <v>6607</v>
      </c>
      <c r="F375" s="135" t="s">
        <v>6608</v>
      </c>
      <c r="G375" s="136" t="s">
        <v>495</v>
      </c>
      <c r="H375" s="137">
        <v>176.45</v>
      </c>
      <c r="I375" s="138"/>
      <c r="J375" s="139">
        <f>ROUND(I375*H375,2)</f>
        <v>0</v>
      </c>
      <c r="K375" s="135" t="s">
        <v>219</v>
      </c>
      <c r="L375" s="34"/>
      <c r="M375" s="140" t="s">
        <v>19</v>
      </c>
      <c r="N375" s="141" t="s">
        <v>40</v>
      </c>
      <c r="P375" s="142">
        <f>O375*H375</f>
        <v>0</v>
      </c>
      <c r="Q375" s="142">
        <v>0</v>
      </c>
      <c r="R375" s="142">
        <f>Q375*H375</f>
        <v>0</v>
      </c>
      <c r="S375" s="142">
        <v>0</v>
      </c>
      <c r="T375" s="143">
        <f>S375*H375</f>
        <v>0</v>
      </c>
      <c r="AR375" s="144" t="s">
        <v>316</v>
      </c>
      <c r="AT375" s="144" t="s">
        <v>215</v>
      </c>
      <c r="AU375" s="144" t="s">
        <v>236</v>
      </c>
      <c r="AY375" s="19" t="s">
        <v>212</v>
      </c>
      <c r="BE375" s="145">
        <f>IF(N375="základní",J375,0)</f>
        <v>0</v>
      </c>
      <c r="BF375" s="145">
        <f>IF(N375="snížená",J375,0)</f>
        <v>0</v>
      </c>
      <c r="BG375" s="145">
        <f>IF(N375="zákl. přenesená",J375,0)</f>
        <v>0</v>
      </c>
      <c r="BH375" s="145">
        <f>IF(N375="sníž. přenesená",J375,0)</f>
        <v>0</v>
      </c>
      <c r="BI375" s="145">
        <f>IF(N375="nulová",J375,0)</f>
        <v>0</v>
      </c>
      <c r="BJ375" s="19" t="s">
        <v>77</v>
      </c>
      <c r="BK375" s="145">
        <f>ROUND(I375*H375,2)</f>
        <v>0</v>
      </c>
      <c r="BL375" s="19" t="s">
        <v>316</v>
      </c>
      <c r="BM375" s="144" t="s">
        <v>6708</v>
      </c>
    </row>
    <row r="376" spans="2:65" s="1" customFormat="1">
      <c r="B376" s="34"/>
      <c r="D376" s="146" t="s">
        <v>222</v>
      </c>
      <c r="F376" s="147" t="s">
        <v>6610</v>
      </c>
      <c r="I376" s="148"/>
      <c r="L376" s="34"/>
      <c r="M376" s="149"/>
      <c r="T376" s="55"/>
      <c r="AT376" s="19" t="s">
        <v>222</v>
      </c>
      <c r="AU376" s="19" t="s">
        <v>236</v>
      </c>
    </row>
    <row r="377" spans="2:65" s="14" customFormat="1" ht="22.5">
      <c r="B377" s="170"/>
      <c r="D377" s="150" t="s">
        <v>226</v>
      </c>
      <c r="E377" s="171" t="s">
        <v>19</v>
      </c>
      <c r="F377" s="172" t="s">
        <v>6611</v>
      </c>
      <c r="H377" s="171" t="s">
        <v>19</v>
      </c>
      <c r="I377" s="173"/>
      <c r="L377" s="170"/>
      <c r="M377" s="174"/>
      <c r="T377" s="175"/>
      <c r="AT377" s="171" t="s">
        <v>226</v>
      </c>
      <c r="AU377" s="171" t="s">
        <v>236</v>
      </c>
      <c r="AV377" s="14" t="s">
        <v>77</v>
      </c>
      <c r="AW377" s="14" t="s">
        <v>31</v>
      </c>
      <c r="AX377" s="14" t="s">
        <v>69</v>
      </c>
      <c r="AY377" s="171" t="s">
        <v>212</v>
      </c>
    </row>
    <row r="378" spans="2:65" s="12" customFormat="1">
      <c r="B378" s="152"/>
      <c r="D378" s="150" t="s">
        <v>226</v>
      </c>
      <c r="E378" s="153" t="s">
        <v>19</v>
      </c>
      <c r="F378" s="154" t="s">
        <v>6702</v>
      </c>
      <c r="H378" s="155">
        <v>176.45</v>
      </c>
      <c r="I378" s="156"/>
      <c r="L378" s="152"/>
      <c r="M378" s="157"/>
      <c r="T378" s="158"/>
      <c r="AT378" s="153" t="s">
        <v>226</v>
      </c>
      <c r="AU378" s="153" t="s">
        <v>236</v>
      </c>
      <c r="AV378" s="12" t="s">
        <v>79</v>
      </c>
      <c r="AW378" s="12" t="s">
        <v>31</v>
      </c>
      <c r="AX378" s="12" t="s">
        <v>69</v>
      </c>
      <c r="AY378" s="153" t="s">
        <v>212</v>
      </c>
    </row>
    <row r="379" spans="2:65" s="13" customFormat="1">
      <c r="B379" s="159"/>
      <c r="D379" s="150" t="s">
        <v>226</v>
      </c>
      <c r="E379" s="160" t="s">
        <v>19</v>
      </c>
      <c r="F379" s="161" t="s">
        <v>228</v>
      </c>
      <c r="H379" s="162">
        <v>176.45</v>
      </c>
      <c r="I379" s="163"/>
      <c r="L379" s="159"/>
      <c r="M379" s="164"/>
      <c r="T379" s="165"/>
      <c r="AT379" s="160" t="s">
        <v>226</v>
      </c>
      <c r="AU379" s="160" t="s">
        <v>236</v>
      </c>
      <c r="AV379" s="13" t="s">
        <v>229</v>
      </c>
      <c r="AW379" s="13" t="s">
        <v>31</v>
      </c>
      <c r="AX379" s="13" t="s">
        <v>77</v>
      </c>
      <c r="AY379" s="160" t="s">
        <v>212</v>
      </c>
    </row>
    <row r="380" spans="2:65" s="1" customFormat="1" ht="24.2" customHeight="1">
      <c r="B380" s="34"/>
      <c r="C380" s="186" t="s">
        <v>815</v>
      </c>
      <c r="D380" s="186" t="s">
        <v>3107</v>
      </c>
      <c r="E380" s="187" t="s">
        <v>6612</v>
      </c>
      <c r="F380" s="188" t="s">
        <v>6613</v>
      </c>
      <c r="G380" s="189" t="s">
        <v>495</v>
      </c>
      <c r="H380" s="190">
        <v>202.91800000000001</v>
      </c>
      <c r="I380" s="191"/>
      <c r="J380" s="192">
        <f>ROUND(I380*H380,2)</f>
        <v>0</v>
      </c>
      <c r="K380" s="188" t="s">
        <v>219</v>
      </c>
      <c r="L380" s="193"/>
      <c r="M380" s="194" t="s">
        <v>19</v>
      </c>
      <c r="N380" s="195" t="s">
        <v>40</v>
      </c>
      <c r="P380" s="142">
        <f>O380*H380</f>
        <v>0</v>
      </c>
      <c r="Q380" s="142">
        <v>4.0000000000000001E-3</v>
      </c>
      <c r="R380" s="142">
        <f>Q380*H380</f>
        <v>0.81167200000000006</v>
      </c>
      <c r="S380" s="142">
        <v>0</v>
      </c>
      <c r="T380" s="143">
        <f>S380*H380</f>
        <v>0</v>
      </c>
      <c r="AR380" s="144" t="s">
        <v>631</v>
      </c>
      <c r="AT380" s="144" t="s">
        <v>3107</v>
      </c>
      <c r="AU380" s="144" t="s">
        <v>236</v>
      </c>
      <c r="AY380" s="19" t="s">
        <v>212</v>
      </c>
      <c r="BE380" s="145">
        <f>IF(N380="základní",J380,0)</f>
        <v>0</v>
      </c>
      <c r="BF380" s="145">
        <f>IF(N380="snížená",J380,0)</f>
        <v>0</v>
      </c>
      <c r="BG380" s="145">
        <f>IF(N380="zákl. přenesená",J380,0)</f>
        <v>0</v>
      </c>
      <c r="BH380" s="145">
        <f>IF(N380="sníž. přenesená",J380,0)</f>
        <v>0</v>
      </c>
      <c r="BI380" s="145">
        <f>IF(N380="nulová",J380,0)</f>
        <v>0</v>
      </c>
      <c r="BJ380" s="19" t="s">
        <v>77</v>
      </c>
      <c r="BK380" s="145">
        <f>ROUND(I380*H380,2)</f>
        <v>0</v>
      </c>
      <c r="BL380" s="19" t="s">
        <v>316</v>
      </c>
      <c r="BM380" s="144" t="s">
        <v>6709</v>
      </c>
    </row>
    <row r="381" spans="2:65" s="14" customFormat="1" ht="22.5">
      <c r="B381" s="170"/>
      <c r="D381" s="150" t="s">
        <v>226</v>
      </c>
      <c r="E381" s="171" t="s">
        <v>19</v>
      </c>
      <c r="F381" s="172" t="s">
        <v>6615</v>
      </c>
      <c r="H381" s="171" t="s">
        <v>19</v>
      </c>
      <c r="I381" s="173"/>
      <c r="L381" s="170"/>
      <c r="M381" s="174"/>
      <c r="T381" s="175"/>
      <c r="AT381" s="171" t="s">
        <v>226</v>
      </c>
      <c r="AU381" s="171" t="s">
        <v>236</v>
      </c>
      <c r="AV381" s="14" t="s">
        <v>77</v>
      </c>
      <c r="AW381" s="14" t="s">
        <v>31</v>
      </c>
      <c r="AX381" s="14" t="s">
        <v>69</v>
      </c>
      <c r="AY381" s="171" t="s">
        <v>212</v>
      </c>
    </row>
    <row r="382" spans="2:65" s="12" customFormat="1">
      <c r="B382" s="152"/>
      <c r="D382" s="150" t="s">
        <v>226</v>
      </c>
      <c r="E382" s="153" t="s">
        <v>19</v>
      </c>
      <c r="F382" s="154" t="s">
        <v>6710</v>
      </c>
      <c r="H382" s="155">
        <v>202.91800000000001</v>
      </c>
      <c r="I382" s="156"/>
      <c r="L382" s="152"/>
      <c r="M382" s="157"/>
      <c r="T382" s="158"/>
      <c r="AT382" s="153" t="s">
        <v>226</v>
      </c>
      <c r="AU382" s="153" t="s">
        <v>236</v>
      </c>
      <c r="AV382" s="12" t="s">
        <v>79</v>
      </c>
      <c r="AW382" s="12" t="s">
        <v>31</v>
      </c>
      <c r="AX382" s="12" t="s">
        <v>69</v>
      </c>
      <c r="AY382" s="153" t="s">
        <v>212</v>
      </c>
    </row>
    <row r="383" spans="2:65" s="13" customFormat="1">
      <c r="B383" s="159"/>
      <c r="D383" s="150" t="s">
        <v>226</v>
      </c>
      <c r="E383" s="160" t="s">
        <v>19</v>
      </c>
      <c r="F383" s="161" t="s">
        <v>228</v>
      </c>
      <c r="H383" s="162">
        <v>202.91800000000001</v>
      </c>
      <c r="I383" s="163"/>
      <c r="L383" s="159"/>
      <c r="M383" s="164"/>
      <c r="T383" s="165"/>
      <c r="AT383" s="160" t="s">
        <v>226</v>
      </c>
      <c r="AU383" s="160" t="s">
        <v>236</v>
      </c>
      <c r="AV383" s="13" t="s">
        <v>229</v>
      </c>
      <c r="AW383" s="13" t="s">
        <v>31</v>
      </c>
      <c r="AX383" s="13" t="s">
        <v>77</v>
      </c>
      <c r="AY383" s="160" t="s">
        <v>212</v>
      </c>
    </row>
    <row r="384" spans="2:65" s="1" customFormat="1" ht="24.2" customHeight="1">
      <c r="B384" s="34"/>
      <c r="C384" s="133" t="s">
        <v>824</v>
      </c>
      <c r="D384" s="133" t="s">
        <v>215</v>
      </c>
      <c r="E384" s="134" t="s">
        <v>6616</v>
      </c>
      <c r="F384" s="135" t="s">
        <v>6617</v>
      </c>
      <c r="G384" s="136" t="s">
        <v>495</v>
      </c>
      <c r="H384" s="137">
        <v>176.45</v>
      </c>
      <c r="I384" s="138"/>
      <c r="J384" s="139">
        <f>ROUND(I384*H384,2)</f>
        <v>0</v>
      </c>
      <c r="K384" s="135" t="s">
        <v>219</v>
      </c>
      <c r="L384" s="34"/>
      <c r="M384" s="140" t="s">
        <v>19</v>
      </c>
      <c r="N384" s="141" t="s">
        <v>40</v>
      </c>
      <c r="P384" s="142">
        <f>O384*H384</f>
        <v>0</v>
      </c>
      <c r="Q384" s="142">
        <v>1.2E-4</v>
      </c>
      <c r="R384" s="142">
        <f>Q384*H384</f>
        <v>2.1173999999999998E-2</v>
      </c>
      <c r="S384" s="142">
        <v>0</v>
      </c>
      <c r="T384" s="143">
        <f>S384*H384</f>
        <v>0</v>
      </c>
      <c r="AR384" s="144" t="s">
        <v>316</v>
      </c>
      <c r="AT384" s="144" t="s">
        <v>215</v>
      </c>
      <c r="AU384" s="144" t="s">
        <v>236</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316</v>
      </c>
      <c r="BM384" s="144" t="s">
        <v>6711</v>
      </c>
    </row>
    <row r="385" spans="2:65" s="1" customFormat="1">
      <c r="B385" s="34"/>
      <c r="D385" s="146" t="s">
        <v>222</v>
      </c>
      <c r="F385" s="147" t="s">
        <v>6619</v>
      </c>
      <c r="I385" s="148"/>
      <c r="L385" s="34"/>
      <c r="M385" s="149"/>
      <c r="T385" s="55"/>
      <c r="AT385" s="19" t="s">
        <v>222</v>
      </c>
      <c r="AU385" s="19" t="s">
        <v>236</v>
      </c>
    </row>
    <row r="386" spans="2:65" s="14" customFormat="1" ht="22.5">
      <c r="B386" s="170"/>
      <c r="D386" s="150" t="s">
        <v>226</v>
      </c>
      <c r="E386" s="171" t="s">
        <v>19</v>
      </c>
      <c r="F386" s="172" t="s">
        <v>6712</v>
      </c>
      <c r="H386" s="171" t="s">
        <v>19</v>
      </c>
      <c r="I386" s="173"/>
      <c r="L386" s="170"/>
      <c r="M386" s="174"/>
      <c r="T386" s="175"/>
      <c r="AT386" s="171" t="s">
        <v>226</v>
      </c>
      <c r="AU386" s="171" t="s">
        <v>236</v>
      </c>
      <c r="AV386" s="14" t="s">
        <v>77</v>
      </c>
      <c r="AW386" s="14" t="s">
        <v>31</v>
      </c>
      <c r="AX386" s="14" t="s">
        <v>69</v>
      </c>
      <c r="AY386" s="171" t="s">
        <v>212</v>
      </c>
    </row>
    <row r="387" spans="2:65" s="12" customFormat="1">
      <c r="B387" s="152"/>
      <c r="D387" s="150" t="s">
        <v>226</v>
      </c>
      <c r="E387" s="153" t="s">
        <v>19</v>
      </c>
      <c r="F387" s="154" t="s">
        <v>6702</v>
      </c>
      <c r="H387" s="155">
        <v>176.45</v>
      </c>
      <c r="I387" s="156"/>
      <c r="L387" s="152"/>
      <c r="M387" s="157"/>
      <c r="T387" s="158"/>
      <c r="AT387" s="153" t="s">
        <v>226</v>
      </c>
      <c r="AU387" s="153" t="s">
        <v>236</v>
      </c>
      <c r="AV387" s="12" t="s">
        <v>79</v>
      </c>
      <c r="AW387" s="12" t="s">
        <v>31</v>
      </c>
      <c r="AX387" s="12" t="s">
        <v>69</v>
      </c>
      <c r="AY387" s="153" t="s">
        <v>212</v>
      </c>
    </row>
    <row r="388" spans="2:65" s="13" customFormat="1">
      <c r="B388" s="159"/>
      <c r="D388" s="150" t="s">
        <v>226</v>
      </c>
      <c r="E388" s="160" t="s">
        <v>19</v>
      </c>
      <c r="F388" s="161" t="s">
        <v>228</v>
      </c>
      <c r="H388" s="162">
        <v>176.45</v>
      </c>
      <c r="I388" s="163"/>
      <c r="L388" s="159"/>
      <c r="M388" s="164"/>
      <c r="T388" s="165"/>
      <c r="AT388" s="160" t="s">
        <v>226</v>
      </c>
      <c r="AU388" s="160" t="s">
        <v>236</v>
      </c>
      <c r="AV388" s="13" t="s">
        <v>229</v>
      </c>
      <c r="AW388" s="13" t="s">
        <v>31</v>
      </c>
      <c r="AX388" s="13" t="s">
        <v>77</v>
      </c>
      <c r="AY388" s="160" t="s">
        <v>212</v>
      </c>
    </row>
    <row r="389" spans="2:65" s="1" customFormat="1" ht="16.5" customHeight="1">
      <c r="B389" s="34"/>
      <c r="C389" s="186" t="s">
        <v>832</v>
      </c>
      <c r="D389" s="186" t="s">
        <v>3107</v>
      </c>
      <c r="E389" s="187" t="s">
        <v>6621</v>
      </c>
      <c r="F389" s="188" t="s">
        <v>6622</v>
      </c>
      <c r="G389" s="189" t="s">
        <v>420</v>
      </c>
      <c r="H389" s="190">
        <v>27.172999999999998</v>
      </c>
      <c r="I389" s="191"/>
      <c r="J389" s="192">
        <f>ROUND(I389*H389,2)</f>
        <v>0</v>
      </c>
      <c r="K389" s="188" t="s">
        <v>245</v>
      </c>
      <c r="L389" s="193"/>
      <c r="M389" s="194" t="s">
        <v>19</v>
      </c>
      <c r="N389" s="195" t="s">
        <v>40</v>
      </c>
      <c r="P389" s="142">
        <f>O389*H389</f>
        <v>0</v>
      </c>
      <c r="Q389" s="142">
        <v>0</v>
      </c>
      <c r="R389" s="142">
        <f>Q389*H389</f>
        <v>0</v>
      </c>
      <c r="S389" s="142">
        <v>0</v>
      </c>
      <c r="T389" s="143">
        <f>S389*H389</f>
        <v>0</v>
      </c>
      <c r="AR389" s="144" t="s">
        <v>631</v>
      </c>
      <c r="AT389" s="144" t="s">
        <v>3107</v>
      </c>
      <c r="AU389" s="144" t="s">
        <v>236</v>
      </c>
      <c r="AY389" s="19" t="s">
        <v>212</v>
      </c>
      <c r="BE389" s="145">
        <f>IF(N389="základní",J389,0)</f>
        <v>0</v>
      </c>
      <c r="BF389" s="145">
        <f>IF(N389="snížená",J389,0)</f>
        <v>0</v>
      </c>
      <c r="BG389" s="145">
        <f>IF(N389="zákl. přenesená",J389,0)</f>
        <v>0</v>
      </c>
      <c r="BH389" s="145">
        <f>IF(N389="sníž. přenesená",J389,0)</f>
        <v>0</v>
      </c>
      <c r="BI389" s="145">
        <f>IF(N389="nulová",J389,0)</f>
        <v>0</v>
      </c>
      <c r="BJ389" s="19" t="s">
        <v>77</v>
      </c>
      <c r="BK389" s="145">
        <f>ROUND(I389*H389,2)</f>
        <v>0</v>
      </c>
      <c r="BL389" s="19" t="s">
        <v>316</v>
      </c>
      <c r="BM389" s="144" t="s">
        <v>2453</v>
      </c>
    </row>
    <row r="390" spans="2:65" s="14" customFormat="1" ht="22.5">
      <c r="B390" s="170"/>
      <c r="D390" s="150" t="s">
        <v>226</v>
      </c>
      <c r="E390" s="171" t="s">
        <v>19</v>
      </c>
      <c r="F390" s="172" t="s">
        <v>6713</v>
      </c>
      <c r="H390" s="171" t="s">
        <v>19</v>
      </c>
      <c r="I390" s="173"/>
      <c r="L390" s="170"/>
      <c r="M390" s="174"/>
      <c r="T390" s="175"/>
      <c r="AT390" s="171" t="s">
        <v>226</v>
      </c>
      <c r="AU390" s="171" t="s">
        <v>236</v>
      </c>
      <c r="AV390" s="14" t="s">
        <v>77</v>
      </c>
      <c r="AW390" s="14" t="s">
        <v>31</v>
      </c>
      <c r="AX390" s="14" t="s">
        <v>69</v>
      </c>
      <c r="AY390" s="171" t="s">
        <v>212</v>
      </c>
    </row>
    <row r="391" spans="2:65" s="12" customFormat="1">
      <c r="B391" s="152"/>
      <c r="D391" s="150" t="s">
        <v>226</v>
      </c>
      <c r="E391" s="153" t="s">
        <v>19</v>
      </c>
      <c r="F391" s="154" t="s">
        <v>6714</v>
      </c>
      <c r="H391" s="155">
        <v>27.172999999999998</v>
      </c>
      <c r="I391" s="156"/>
      <c r="L391" s="152"/>
      <c r="M391" s="157"/>
      <c r="T391" s="158"/>
      <c r="AT391" s="153" t="s">
        <v>226</v>
      </c>
      <c r="AU391" s="153" t="s">
        <v>236</v>
      </c>
      <c r="AV391" s="12" t="s">
        <v>79</v>
      </c>
      <c r="AW391" s="12" t="s">
        <v>31</v>
      </c>
      <c r="AX391" s="12" t="s">
        <v>69</v>
      </c>
      <c r="AY391" s="153" t="s">
        <v>212</v>
      </c>
    </row>
    <row r="392" spans="2:65" s="13" customFormat="1">
      <c r="B392" s="159"/>
      <c r="D392" s="150" t="s">
        <v>226</v>
      </c>
      <c r="E392" s="160" t="s">
        <v>19</v>
      </c>
      <c r="F392" s="161" t="s">
        <v>228</v>
      </c>
      <c r="H392" s="162">
        <v>27.172999999999998</v>
      </c>
      <c r="I392" s="163"/>
      <c r="L392" s="159"/>
      <c r="M392" s="164"/>
      <c r="T392" s="165"/>
      <c r="AT392" s="160" t="s">
        <v>226</v>
      </c>
      <c r="AU392" s="160" t="s">
        <v>236</v>
      </c>
      <c r="AV392" s="13" t="s">
        <v>229</v>
      </c>
      <c r="AW392" s="13" t="s">
        <v>31</v>
      </c>
      <c r="AX392" s="13" t="s">
        <v>77</v>
      </c>
      <c r="AY392" s="160" t="s">
        <v>212</v>
      </c>
    </row>
    <row r="393" spans="2:65" s="14" customFormat="1">
      <c r="B393" s="170"/>
      <c r="D393" s="150" t="s">
        <v>226</v>
      </c>
      <c r="E393" s="171" t="s">
        <v>19</v>
      </c>
      <c r="F393" s="172" t="s">
        <v>6715</v>
      </c>
      <c r="H393" s="171" t="s">
        <v>19</v>
      </c>
      <c r="I393" s="173"/>
      <c r="L393" s="170"/>
      <c r="M393" s="174"/>
      <c r="T393" s="175"/>
      <c r="AT393" s="171" t="s">
        <v>226</v>
      </c>
      <c r="AU393" s="171" t="s">
        <v>236</v>
      </c>
      <c r="AV393" s="14" t="s">
        <v>77</v>
      </c>
      <c r="AW393" s="14" t="s">
        <v>31</v>
      </c>
      <c r="AX393" s="14" t="s">
        <v>69</v>
      </c>
      <c r="AY393" s="171" t="s">
        <v>212</v>
      </c>
    </row>
    <row r="394" spans="2:65" s="1" customFormat="1" ht="24.2" customHeight="1">
      <c r="B394" s="34"/>
      <c r="C394" s="133" t="s">
        <v>839</v>
      </c>
      <c r="D394" s="133" t="s">
        <v>215</v>
      </c>
      <c r="E394" s="134" t="s">
        <v>6627</v>
      </c>
      <c r="F394" s="135" t="s">
        <v>6628</v>
      </c>
      <c r="G394" s="136" t="s">
        <v>495</v>
      </c>
      <c r="H394" s="137">
        <v>176.45</v>
      </c>
      <c r="I394" s="138"/>
      <c r="J394" s="139">
        <f>ROUND(I394*H394,2)</f>
        <v>0</v>
      </c>
      <c r="K394" s="135" t="s">
        <v>219</v>
      </c>
      <c r="L394" s="34"/>
      <c r="M394" s="140" t="s">
        <v>19</v>
      </c>
      <c r="N394" s="141" t="s">
        <v>40</v>
      </c>
      <c r="P394" s="142">
        <f>O394*H394</f>
        <v>0</v>
      </c>
      <c r="Q394" s="142">
        <v>0</v>
      </c>
      <c r="R394" s="142">
        <f>Q394*H394</f>
        <v>0</v>
      </c>
      <c r="S394" s="142">
        <v>0</v>
      </c>
      <c r="T394" s="143">
        <f>S394*H394</f>
        <v>0</v>
      </c>
      <c r="AR394" s="144" t="s">
        <v>316</v>
      </c>
      <c r="AT394" s="144" t="s">
        <v>215</v>
      </c>
      <c r="AU394" s="144" t="s">
        <v>236</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316</v>
      </c>
      <c r="BM394" s="144" t="s">
        <v>6716</v>
      </c>
    </row>
    <row r="395" spans="2:65" s="1" customFormat="1">
      <c r="B395" s="34"/>
      <c r="D395" s="146" t="s">
        <v>222</v>
      </c>
      <c r="F395" s="147" t="s">
        <v>6630</v>
      </c>
      <c r="I395" s="148"/>
      <c r="L395" s="34"/>
      <c r="M395" s="149"/>
      <c r="T395" s="55"/>
      <c r="AT395" s="19" t="s">
        <v>222</v>
      </c>
      <c r="AU395" s="19" t="s">
        <v>236</v>
      </c>
    </row>
    <row r="396" spans="2:65" s="14" customFormat="1" ht="22.5">
      <c r="B396" s="170"/>
      <c r="D396" s="150" t="s">
        <v>226</v>
      </c>
      <c r="E396" s="171" t="s">
        <v>19</v>
      </c>
      <c r="F396" s="172" t="s">
        <v>6717</v>
      </c>
      <c r="H396" s="171" t="s">
        <v>19</v>
      </c>
      <c r="I396" s="173"/>
      <c r="L396" s="170"/>
      <c r="M396" s="174"/>
      <c r="T396" s="175"/>
      <c r="AT396" s="171" t="s">
        <v>226</v>
      </c>
      <c r="AU396" s="171" t="s">
        <v>236</v>
      </c>
      <c r="AV396" s="14" t="s">
        <v>77</v>
      </c>
      <c r="AW396" s="14" t="s">
        <v>31</v>
      </c>
      <c r="AX396" s="14" t="s">
        <v>69</v>
      </c>
      <c r="AY396" s="171" t="s">
        <v>212</v>
      </c>
    </row>
    <row r="397" spans="2:65" s="12" customFormat="1">
      <c r="B397" s="152"/>
      <c r="D397" s="150" t="s">
        <v>226</v>
      </c>
      <c r="E397" s="153" t="s">
        <v>19</v>
      </c>
      <c r="F397" s="154" t="s">
        <v>6702</v>
      </c>
      <c r="H397" s="155">
        <v>176.45</v>
      </c>
      <c r="I397" s="156"/>
      <c r="L397" s="152"/>
      <c r="M397" s="157"/>
      <c r="T397" s="158"/>
      <c r="AT397" s="153" t="s">
        <v>226</v>
      </c>
      <c r="AU397" s="153" t="s">
        <v>236</v>
      </c>
      <c r="AV397" s="12" t="s">
        <v>79</v>
      </c>
      <c r="AW397" s="12" t="s">
        <v>31</v>
      </c>
      <c r="AX397" s="12" t="s">
        <v>69</v>
      </c>
      <c r="AY397" s="153" t="s">
        <v>212</v>
      </c>
    </row>
    <row r="398" spans="2:65" s="13" customFormat="1">
      <c r="B398" s="159"/>
      <c r="D398" s="150" t="s">
        <v>226</v>
      </c>
      <c r="E398" s="160" t="s">
        <v>19</v>
      </c>
      <c r="F398" s="161" t="s">
        <v>228</v>
      </c>
      <c r="H398" s="162">
        <v>176.45</v>
      </c>
      <c r="I398" s="163"/>
      <c r="L398" s="159"/>
      <c r="M398" s="164"/>
      <c r="T398" s="165"/>
      <c r="AT398" s="160" t="s">
        <v>226</v>
      </c>
      <c r="AU398" s="160" t="s">
        <v>236</v>
      </c>
      <c r="AV398" s="13" t="s">
        <v>229</v>
      </c>
      <c r="AW398" s="13" t="s">
        <v>31</v>
      </c>
      <c r="AX398" s="13" t="s">
        <v>77</v>
      </c>
      <c r="AY398" s="160" t="s">
        <v>212</v>
      </c>
    </row>
    <row r="399" spans="2:65" s="1" customFormat="1" ht="24.2" customHeight="1">
      <c r="B399" s="34"/>
      <c r="C399" s="186" t="s">
        <v>847</v>
      </c>
      <c r="D399" s="186" t="s">
        <v>3107</v>
      </c>
      <c r="E399" s="187" t="s">
        <v>6718</v>
      </c>
      <c r="F399" s="188" t="s">
        <v>6719</v>
      </c>
      <c r="G399" s="189" t="s">
        <v>495</v>
      </c>
      <c r="H399" s="190">
        <v>194.095</v>
      </c>
      <c r="I399" s="191"/>
      <c r="J399" s="192">
        <f>ROUND(I399*H399,2)</f>
        <v>0</v>
      </c>
      <c r="K399" s="188" t="s">
        <v>245</v>
      </c>
      <c r="L399" s="193"/>
      <c r="M399" s="194" t="s">
        <v>19</v>
      </c>
      <c r="N399" s="195" t="s">
        <v>40</v>
      </c>
      <c r="P399" s="142">
        <f>O399*H399</f>
        <v>0</v>
      </c>
      <c r="Q399" s="142">
        <v>0</v>
      </c>
      <c r="R399" s="142">
        <f>Q399*H399</f>
        <v>0</v>
      </c>
      <c r="S399" s="142">
        <v>0</v>
      </c>
      <c r="T399" s="143">
        <f>S399*H399</f>
        <v>0</v>
      </c>
      <c r="AR399" s="144" t="s">
        <v>631</v>
      </c>
      <c r="AT399" s="144" t="s">
        <v>3107</v>
      </c>
      <c r="AU399" s="144" t="s">
        <v>236</v>
      </c>
      <c r="AY399" s="19" t="s">
        <v>212</v>
      </c>
      <c r="BE399" s="145">
        <f>IF(N399="základní",J399,0)</f>
        <v>0</v>
      </c>
      <c r="BF399" s="145">
        <f>IF(N399="snížená",J399,0)</f>
        <v>0</v>
      </c>
      <c r="BG399" s="145">
        <f>IF(N399="zákl. přenesená",J399,0)</f>
        <v>0</v>
      </c>
      <c r="BH399" s="145">
        <f>IF(N399="sníž. přenesená",J399,0)</f>
        <v>0</v>
      </c>
      <c r="BI399" s="145">
        <f>IF(N399="nulová",J399,0)</f>
        <v>0</v>
      </c>
      <c r="BJ399" s="19" t="s">
        <v>77</v>
      </c>
      <c r="BK399" s="145">
        <f>ROUND(I399*H399,2)</f>
        <v>0</v>
      </c>
      <c r="BL399" s="19" t="s">
        <v>316</v>
      </c>
      <c r="BM399" s="144" t="s">
        <v>6720</v>
      </c>
    </row>
    <row r="400" spans="2:65" s="14" customFormat="1" ht="22.5">
      <c r="B400" s="170"/>
      <c r="D400" s="150" t="s">
        <v>226</v>
      </c>
      <c r="E400" s="171" t="s">
        <v>19</v>
      </c>
      <c r="F400" s="172" t="s">
        <v>6721</v>
      </c>
      <c r="H400" s="171" t="s">
        <v>19</v>
      </c>
      <c r="I400" s="173"/>
      <c r="L400" s="170"/>
      <c r="M400" s="174"/>
      <c r="T400" s="175"/>
      <c r="AT400" s="171" t="s">
        <v>226</v>
      </c>
      <c r="AU400" s="171" t="s">
        <v>236</v>
      </c>
      <c r="AV400" s="14" t="s">
        <v>77</v>
      </c>
      <c r="AW400" s="14" t="s">
        <v>31</v>
      </c>
      <c r="AX400" s="14" t="s">
        <v>69</v>
      </c>
      <c r="AY400" s="171" t="s">
        <v>212</v>
      </c>
    </row>
    <row r="401" spans="2:65" s="12" customFormat="1">
      <c r="B401" s="152"/>
      <c r="D401" s="150" t="s">
        <v>226</v>
      </c>
      <c r="E401" s="153" t="s">
        <v>19</v>
      </c>
      <c r="F401" s="154" t="s">
        <v>6722</v>
      </c>
      <c r="H401" s="155">
        <v>194.095</v>
      </c>
      <c r="I401" s="156"/>
      <c r="L401" s="152"/>
      <c r="M401" s="157"/>
      <c r="T401" s="158"/>
      <c r="AT401" s="153" t="s">
        <v>226</v>
      </c>
      <c r="AU401" s="153" t="s">
        <v>236</v>
      </c>
      <c r="AV401" s="12" t="s">
        <v>79</v>
      </c>
      <c r="AW401" s="12" t="s">
        <v>31</v>
      </c>
      <c r="AX401" s="12" t="s">
        <v>69</v>
      </c>
      <c r="AY401" s="153" t="s">
        <v>212</v>
      </c>
    </row>
    <row r="402" spans="2:65" s="13" customFormat="1">
      <c r="B402" s="159"/>
      <c r="D402" s="150" t="s">
        <v>226</v>
      </c>
      <c r="E402" s="160" t="s">
        <v>19</v>
      </c>
      <c r="F402" s="161" t="s">
        <v>228</v>
      </c>
      <c r="H402" s="162">
        <v>194.095</v>
      </c>
      <c r="I402" s="163"/>
      <c r="L402" s="159"/>
      <c r="M402" s="164"/>
      <c r="T402" s="165"/>
      <c r="AT402" s="160" t="s">
        <v>226</v>
      </c>
      <c r="AU402" s="160" t="s">
        <v>236</v>
      </c>
      <c r="AV402" s="13" t="s">
        <v>229</v>
      </c>
      <c r="AW402" s="13" t="s">
        <v>31</v>
      </c>
      <c r="AX402" s="13" t="s">
        <v>77</v>
      </c>
      <c r="AY402" s="160" t="s">
        <v>212</v>
      </c>
    </row>
    <row r="403" spans="2:65" s="1" customFormat="1" ht="21.75" customHeight="1">
      <c r="B403" s="34"/>
      <c r="C403" s="133" t="s">
        <v>853</v>
      </c>
      <c r="D403" s="133" t="s">
        <v>215</v>
      </c>
      <c r="E403" s="134" t="s">
        <v>6607</v>
      </c>
      <c r="F403" s="135" t="s">
        <v>6608</v>
      </c>
      <c r="G403" s="136" t="s">
        <v>495</v>
      </c>
      <c r="H403" s="137">
        <v>176.45</v>
      </c>
      <c r="I403" s="138"/>
      <c r="J403" s="139">
        <f>ROUND(I403*H403,2)</f>
        <v>0</v>
      </c>
      <c r="K403" s="135" t="s">
        <v>219</v>
      </c>
      <c r="L403" s="34"/>
      <c r="M403" s="140" t="s">
        <v>19</v>
      </c>
      <c r="N403" s="141" t="s">
        <v>40</v>
      </c>
      <c r="P403" s="142">
        <f>O403*H403</f>
        <v>0</v>
      </c>
      <c r="Q403" s="142">
        <v>0</v>
      </c>
      <c r="R403" s="142">
        <f>Q403*H403</f>
        <v>0</v>
      </c>
      <c r="S403" s="142">
        <v>0</v>
      </c>
      <c r="T403" s="143">
        <f>S403*H403</f>
        <v>0</v>
      </c>
      <c r="AR403" s="144" t="s">
        <v>316</v>
      </c>
      <c r="AT403" s="144" t="s">
        <v>215</v>
      </c>
      <c r="AU403" s="144" t="s">
        <v>236</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316</v>
      </c>
      <c r="BM403" s="144" t="s">
        <v>6723</v>
      </c>
    </row>
    <row r="404" spans="2:65" s="1" customFormat="1">
      <c r="B404" s="34"/>
      <c r="D404" s="146" t="s">
        <v>222</v>
      </c>
      <c r="F404" s="147" t="s">
        <v>6610</v>
      </c>
      <c r="I404" s="148"/>
      <c r="L404" s="34"/>
      <c r="M404" s="149"/>
      <c r="T404" s="55"/>
      <c r="AT404" s="19" t="s">
        <v>222</v>
      </c>
      <c r="AU404" s="19" t="s">
        <v>236</v>
      </c>
    </row>
    <row r="405" spans="2:65" s="14" customFormat="1" ht="22.5">
      <c r="B405" s="170"/>
      <c r="D405" s="150" t="s">
        <v>226</v>
      </c>
      <c r="E405" s="171" t="s">
        <v>19</v>
      </c>
      <c r="F405" s="172" t="s">
        <v>6724</v>
      </c>
      <c r="H405" s="171" t="s">
        <v>19</v>
      </c>
      <c r="I405" s="173"/>
      <c r="L405" s="170"/>
      <c r="M405" s="174"/>
      <c r="T405" s="175"/>
      <c r="AT405" s="171" t="s">
        <v>226</v>
      </c>
      <c r="AU405" s="171" t="s">
        <v>236</v>
      </c>
      <c r="AV405" s="14" t="s">
        <v>77</v>
      </c>
      <c r="AW405" s="14" t="s">
        <v>31</v>
      </c>
      <c r="AX405" s="14" t="s">
        <v>69</v>
      </c>
      <c r="AY405" s="171" t="s">
        <v>212</v>
      </c>
    </row>
    <row r="406" spans="2:65" s="12" customFormat="1">
      <c r="B406" s="152"/>
      <c r="D406" s="150" t="s">
        <v>226</v>
      </c>
      <c r="E406" s="153" t="s">
        <v>19</v>
      </c>
      <c r="F406" s="154" t="s">
        <v>6702</v>
      </c>
      <c r="H406" s="155">
        <v>176.45</v>
      </c>
      <c r="I406" s="156"/>
      <c r="L406" s="152"/>
      <c r="M406" s="157"/>
      <c r="T406" s="158"/>
      <c r="AT406" s="153" t="s">
        <v>226</v>
      </c>
      <c r="AU406" s="153" t="s">
        <v>236</v>
      </c>
      <c r="AV406" s="12" t="s">
        <v>79</v>
      </c>
      <c r="AW406" s="12" t="s">
        <v>31</v>
      </c>
      <c r="AX406" s="12" t="s">
        <v>69</v>
      </c>
      <c r="AY406" s="153" t="s">
        <v>212</v>
      </c>
    </row>
    <row r="407" spans="2:65" s="13" customFormat="1">
      <c r="B407" s="159"/>
      <c r="D407" s="150" t="s">
        <v>226</v>
      </c>
      <c r="E407" s="160" t="s">
        <v>19</v>
      </c>
      <c r="F407" s="161" t="s">
        <v>228</v>
      </c>
      <c r="H407" s="162">
        <v>176.45</v>
      </c>
      <c r="I407" s="163"/>
      <c r="L407" s="159"/>
      <c r="M407" s="164"/>
      <c r="T407" s="165"/>
      <c r="AT407" s="160" t="s">
        <v>226</v>
      </c>
      <c r="AU407" s="160" t="s">
        <v>236</v>
      </c>
      <c r="AV407" s="13" t="s">
        <v>229</v>
      </c>
      <c r="AW407" s="13" t="s">
        <v>31</v>
      </c>
      <c r="AX407" s="13" t="s">
        <v>77</v>
      </c>
      <c r="AY407" s="160" t="s">
        <v>212</v>
      </c>
    </row>
    <row r="408" spans="2:65" s="1" customFormat="1" ht="24.2" customHeight="1">
      <c r="B408" s="34"/>
      <c r="C408" s="186" t="s">
        <v>858</v>
      </c>
      <c r="D408" s="186" t="s">
        <v>3107</v>
      </c>
      <c r="E408" s="187" t="s">
        <v>6725</v>
      </c>
      <c r="F408" s="188" t="s">
        <v>6726</v>
      </c>
      <c r="G408" s="189" t="s">
        <v>495</v>
      </c>
      <c r="H408" s="190">
        <v>202.91800000000001</v>
      </c>
      <c r="I408" s="191"/>
      <c r="J408" s="192">
        <f>ROUND(I408*H408,2)</f>
        <v>0</v>
      </c>
      <c r="K408" s="188" t="s">
        <v>245</v>
      </c>
      <c r="L408" s="193"/>
      <c r="M408" s="194" t="s">
        <v>19</v>
      </c>
      <c r="N408" s="195" t="s">
        <v>40</v>
      </c>
      <c r="P408" s="142">
        <f>O408*H408</f>
        <v>0</v>
      </c>
      <c r="Q408" s="142">
        <v>4.0000000000000002E-4</v>
      </c>
      <c r="R408" s="142">
        <f>Q408*H408</f>
        <v>8.1167200000000009E-2</v>
      </c>
      <c r="S408" s="142">
        <v>0</v>
      </c>
      <c r="T408" s="143">
        <f>S408*H408</f>
        <v>0</v>
      </c>
      <c r="AR408" s="144" t="s">
        <v>631</v>
      </c>
      <c r="AT408" s="144" t="s">
        <v>3107</v>
      </c>
      <c r="AU408" s="144" t="s">
        <v>236</v>
      </c>
      <c r="AY408" s="19" t="s">
        <v>212</v>
      </c>
      <c r="BE408" s="145">
        <f>IF(N408="základní",J408,0)</f>
        <v>0</v>
      </c>
      <c r="BF408" s="145">
        <f>IF(N408="snížená",J408,0)</f>
        <v>0</v>
      </c>
      <c r="BG408" s="145">
        <f>IF(N408="zákl. přenesená",J408,0)</f>
        <v>0</v>
      </c>
      <c r="BH408" s="145">
        <f>IF(N408="sníž. přenesená",J408,0)</f>
        <v>0</v>
      </c>
      <c r="BI408" s="145">
        <f>IF(N408="nulová",J408,0)</f>
        <v>0</v>
      </c>
      <c r="BJ408" s="19" t="s">
        <v>77</v>
      </c>
      <c r="BK408" s="145">
        <f>ROUND(I408*H408,2)</f>
        <v>0</v>
      </c>
      <c r="BL408" s="19" t="s">
        <v>316</v>
      </c>
      <c r="BM408" s="144" t="s">
        <v>6727</v>
      </c>
    </row>
    <row r="409" spans="2:65" s="14" customFormat="1" ht="22.5">
      <c r="B409" s="170"/>
      <c r="D409" s="150" t="s">
        <v>226</v>
      </c>
      <c r="E409" s="171" t="s">
        <v>19</v>
      </c>
      <c r="F409" s="172" t="s">
        <v>6728</v>
      </c>
      <c r="H409" s="171" t="s">
        <v>19</v>
      </c>
      <c r="I409" s="173"/>
      <c r="L409" s="170"/>
      <c r="M409" s="174"/>
      <c r="T409" s="175"/>
      <c r="AT409" s="171" t="s">
        <v>226</v>
      </c>
      <c r="AU409" s="171" t="s">
        <v>236</v>
      </c>
      <c r="AV409" s="14" t="s">
        <v>77</v>
      </c>
      <c r="AW409" s="14" t="s">
        <v>31</v>
      </c>
      <c r="AX409" s="14" t="s">
        <v>69</v>
      </c>
      <c r="AY409" s="171" t="s">
        <v>212</v>
      </c>
    </row>
    <row r="410" spans="2:65" s="12" customFormat="1">
      <c r="B410" s="152"/>
      <c r="D410" s="150" t="s">
        <v>226</v>
      </c>
      <c r="E410" s="153" t="s">
        <v>19</v>
      </c>
      <c r="F410" s="154" t="s">
        <v>6710</v>
      </c>
      <c r="H410" s="155">
        <v>202.91800000000001</v>
      </c>
      <c r="I410" s="156"/>
      <c r="L410" s="152"/>
      <c r="M410" s="157"/>
      <c r="T410" s="158"/>
      <c r="AT410" s="153" t="s">
        <v>226</v>
      </c>
      <c r="AU410" s="153" t="s">
        <v>236</v>
      </c>
      <c r="AV410" s="12" t="s">
        <v>79</v>
      </c>
      <c r="AW410" s="12" t="s">
        <v>31</v>
      </c>
      <c r="AX410" s="12" t="s">
        <v>69</v>
      </c>
      <c r="AY410" s="153" t="s">
        <v>212</v>
      </c>
    </row>
    <row r="411" spans="2:65" s="13" customFormat="1">
      <c r="B411" s="159"/>
      <c r="D411" s="150" t="s">
        <v>226</v>
      </c>
      <c r="E411" s="160" t="s">
        <v>19</v>
      </c>
      <c r="F411" s="161" t="s">
        <v>228</v>
      </c>
      <c r="H411" s="162">
        <v>202.91800000000001</v>
      </c>
      <c r="I411" s="163"/>
      <c r="L411" s="159"/>
      <c r="M411" s="164"/>
      <c r="T411" s="165"/>
      <c r="AT411" s="160" t="s">
        <v>226</v>
      </c>
      <c r="AU411" s="160" t="s">
        <v>236</v>
      </c>
      <c r="AV411" s="13" t="s">
        <v>229</v>
      </c>
      <c r="AW411" s="13" t="s">
        <v>31</v>
      </c>
      <c r="AX411" s="13" t="s">
        <v>77</v>
      </c>
      <c r="AY411" s="160" t="s">
        <v>212</v>
      </c>
    </row>
    <row r="412" spans="2:65" s="11" customFormat="1" ht="20.85" customHeight="1">
      <c r="B412" s="121"/>
      <c r="D412" s="122" t="s">
        <v>68</v>
      </c>
      <c r="E412" s="131" t="s">
        <v>6729</v>
      </c>
      <c r="F412" s="131" t="s">
        <v>6730</v>
      </c>
      <c r="I412" s="124"/>
      <c r="J412" s="132">
        <f>BK412</f>
        <v>0</v>
      </c>
      <c r="L412" s="121"/>
      <c r="M412" s="126"/>
      <c r="P412" s="127">
        <f>SUM(P413:P438)</f>
        <v>0</v>
      </c>
      <c r="R412" s="127">
        <f>SUM(R413:R438)</f>
        <v>0.86488239999999994</v>
      </c>
      <c r="T412" s="128">
        <f>SUM(T413:T438)</f>
        <v>0</v>
      </c>
      <c r="AR412" s="122" t="s">
        <v>79</v>
      </c>
      <c r="AT412" s="129" t="s">
        <v>68</v>
      </c>
      <c r="AU412" s="129" t="s">
        <v>79</v>
      </c>
      <c r="AY412" s="122" t="s">
        <v>212</v>
      </c>
      <c r="BK412" s="130">
        <f>SUM(BK413:BK438)</f>
        <v>0</v>
      </c>
    </row>
    <row r="413" spans="2:65" s="1" customFormat="1" ht="16.5" customHeight="1">
      <c r="B413" s="34"/>
      <c r="C413" s="133" t="s">
        <v>864</v>
      </c>
      <c r="D413" s="133" t="s">
        <v>215</v>
      </c>
      <c r="E413" s="134" t="s">
        <v>6598</v>
      </c>
      <c r="F413" s="135" t="s">
        <v>6599</v>
      </c>
      <c r="G413" s="136" t="s">
        <v>495</v>
      </c>
      <c r="H413" s="137">
        <v>67.53</v>
      </c>
      <c r="I413" s="138"/>
      <c r="J413" s="139">
        <f>ROUND(I413*H413,2)</f>
        <v>0</v>
      </c>
      <c r="K413" s="135" t="s">
        <v>219</v>
      </c>
      <c r="L413" s="34"/>
      <c r="M413" s="140" t="s">
        <v>19</v>
      </c>
      <c r="N413" s="141" t="s">
        <v>40</v>
      </c>
      <c r="P413" s="142">
        <f>O413*H413</f>
        <v>0</v>
      </c>
      <c r="Q413" s="142">
        <v>8.8000000000000003E-4</v>
      </c>
      <c r="R413" s="142">
        <f>Q413*H413</f>
        <v>5.9426400000000004E-2</v>
      </c>
      <c r="S413" s="142">
        <v>0</v>
      </c>
      <c r="T413" s="143">
        <f>S413*H413</f>
        <v>0</v>
      </c>
      <c r="AR413" s="144" t="s">
        <v>316</v>
      </c>
      <c r="AT413" s="144" t="s">
        <v>215</v>
      </c>
      <c r="AU413" s="144" t="s">
        <v>236</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6731</v>
      </c>
    </row>
    <row r="414" spans="2:65" s="1" customFormat="1">
      <c r="B414" s="34"/>
      <c r="D414" s="146" t="s">
        <v>222</v>
      </c>
      <c r="F414" s="147" t="s">
        <v>6601</v>
      </c>
      <c r="I414" s="148"/>
      <c r="L414" s="34"/>
      <c r="M414" s="149"/>
      <c r="T414" s="55"/>
      <c r="AT414" s="19" t="s">
        <v>222</v>
      </c>
      <c r="AU414" s="19" t="s">
        <v>236</v>
      </c>
    </row>
    <row r="415" spans="2:65" s="14" customFormat="1">
      <c r="B415" s="170"/>
      <c r="D415" s="150" t="s">
        <v>226</v>
      </c>
      <c r="E415" s="171" t="s">
        <v>19</v>
      </c>
      <c r="F415" s="172" t="s">
        <v>6602</v>
      </c>
      <c r="H415" s="171" t="s">
        <v>19</v>
      </c>
      <c r="I415" s="173"/>
      <c r="L415" s="170"/>
      <c r="M415" s="174"/>
      <c r="T415" s="175"/>
      <c r="AT415" s="171" t="s">
        <v>226</v>
      </c>
      <c r="AU415" s="171" t="s">
        <v>236</v>
      </c>
      <c r="AV415" s="14" t="s">
        <v>77</v>
      </c>
      <c r="AW415" s="14" t="s">
        <v>31</v>
      </c>
      <c r="AX415" s="14" t="s">
        <v>69</v>
      </c>
      <c r="AY415" s="171" t="s">
        <v>212</v>
      </c>
    </row>
    <row r="416" spans="2:65" s="12" customFormat="1">
      <c r="B416" s="152"/>
      <c r="D416" s="150" t="s">
        <v>226</v>
      </c>
      <c r="E416" s="153" t="s">
        <v>19</v>
      </c>
      <c r="F416" s="154" t="s">
        <v>6732</v>
      </c>
      <c r="H416" s="155">
        <v>57.93</v>
      </c>
      <c r="I416" s="156"/>
      <c r="L416" s="152"/>
      <c r="M416" s="157"/>
      <c r="T416" s="158"/>
      <c r="AT416" s="153" t="s">
        <v>226</v>
      </c>
      <c r="AU416" s="153" t="s">
        <v>236</v>
      </c>
      <c r="AV416" s="12" t="s">
        <v>79</v>
      </c>
      <c r="AW416" s="12" t="s">
        <v>31</v>
      </c>
      <c r="AX416" s="12" t="s">
        <v>69</v>
      </c>
      <c r="AY416" s="153" t="s">
        <v>212</v>
      </c>
    </row>
    <row r="417" spans="2:65" s="14" customFormat="1">
      <c r="B417" s="170"/>
      <c r="D417" s="150" t="s">
        <v>226</v>
      </c>
      <c r="E417" s="171" t="s">
        <v>19</v>
      </c>
      <c r="F417" s="172" t="s">
        <v>6701</v>
      </c>
      <c r="H417" s="171" t="s">
        <v>19</v>
      </c>
      <c r="I417" s="173"/>
      <c r="L417" s="170"/>
      <c r="M417" s="174"/>
      <c r="T417" s="175"/>
      <c r="AT417" s="171" t="s">
        <v>226</v>
      </c>
      <c r="AU417" s="171" t="s">
        <v>236</v>
      </c>
      <c r="AV417" s="14" t="s">
        <v>77</v>
      </c>
      <c r="AW417" s="14" t="s">
        <v>31</v>
      </c>
      <c r="AX417" s="14" t="s">
        <v>69</v>
      </c>
      <c r="AY417" s="171" t="s">
        <v>212</v>
      </c>
    </row>
    <row r="418" spans="2:65" s="12" customFormat="1">
      <c r="B418" s="152"/>
      <c r="D418" s="150" t="s">
        <v>226</v>
      </c>
      <c r="E418" s="153" t="s">
        <v>19</v>
      </c>
      <c r="F418" s="154" t="s">
        <v>6733</v>
      </c>
      <c r="H418" s="155">
        <v>9.6</v>
      </c>
      <c r="I418" s="156"/>
      <c r="L418" s="152"/>
      <c r="M418" s="157"/>
      <c r="T418" s="158"/>
      <c r="AT418" s="153" t="s">
        <v>226</v>
      </c>
      <c r="AU418" s="153" t="s">
        <v>236</v>
      </c>
      <c r="AV418" s="12" t="s">
        <v>79</v>
      </c>
      <c r="AW418" s="12" t="s">
        <v>31</v>
      </c>
      <c r="AX418" s="12" t="s">
        <v>69</v>
      </c>
      <c r="AY418" s="153" t="s">
        <v>212</v>
      </c>
    </row>
    <row r="419" spans="2:65" s="13" customFormat="1">
      <c r="B419" s="159"/>
      <c r="D419" s="150" t="s">
        <v>226</v>
      </c>
      <c r="E419" s="160" t="s">
        <v>19</v>
      </c>
      <c r="F419" s="161" t="s">
        <v>228</v>
      </c>
      <c r="H419" s="162">
        <v>67.53</v>
      </c>
      <c r="I419" s="163"/>
      <c r="L419" s="159"/>
      <c r="M419" s="164"/>
      <c r="T419" s="165"/>
      <c r="AT419" s="160" t="s">
        <v>226</v>
      </c>
      <c r="AU419" s="160" t="s">
        <v>236</v>
      </c>
      <c r="AV419" s="13" t="s">
        <v>229</v>
      </c>
      <c r="AW419" s="13" t="s">
        <v>31</v>
      </c>
      <c r="AX419" s="13" t="s">
        <v>77</v>
      </c>
      <c r="AY419" s="160" t="s">
        <v>212</v>
      </c>
    </row>
    <row r="420" spans="2:65" s="1" customFormat="1" ht="24.2" customHeight="1">
      <c r="B420" s="34"/>
      <c r="C420" s="186" t="s">
        <v>870</v>
      </c>
      <c r="D420" s="186" t="s">
        <v>3107</v>
      </c>
      <c r="E420" s="187" t="s">
        <v>6603</v>
      </c>
      <c r="F420" s="188" t="s">
        <v>6604</v>
      </c>
      <c r="G420" s="189" t="s">
        <v>495</v>
      </c>
      <c r="H420" s="190">
        <v>66.62</v>
      </c>
      <c r="I420" s="191"/>
      <c r="J420" s="192">
        <f>ROUND(I420*H420,2)</f>
        <v>0</v>
      </c>
      <c r="K420" s="188" t="s">
        <v>219</v>
      </c>
      <c r="L420" s="193"/>
      <c r="M420" s="194" t="s">
        <v>19</v>
      </c>
      <c r="N420" s="195" t="s">
        <v>40</v>
      </c>
      <c r="P420" s="142">
        <f>O420*H420</f>
        <v>0</v>
      </c>
      <c r="Q420" s="142">
        <v>6.4000000000000003E-3</v>
      </c>
      <c r="R420" s="142">
        <f>Q420*H420</f>
        <v>0.42636800000000002</v>
      </c>
      <c r="S420" s="142">
        <v>0</v>
      </c>
      <c r="T420" s="143">
        <f>S420*H420</f>
        <v>0</v>
      </c>
      <c r="AR420" s="144" t="s">
        <v>631</v>
      </c>
      <c r="AT420" s="144" t="s">
        <v>3107</v>
      </c>
      <c r="AU420" s="144" t="s">
        <v>236</v>
      </c>
      <c r="AY420" s="19" t="s">
        <v>212</v>
      </c>
      <c r="BE420" s="145">
        <f>IF(N420="základní",J420,0)</f>
        <v>0</v>
      </c>
      <c r="BF420" s="145">
        <f>IF(N420="snížená",J420,0)</f>
        <v>0</v>
      </c>
      <c r="BG420" s="145">
        <f>IF(N420="zákl. přenesená",J420,0)</f>
        <v>0</v>
      </c>
      <c r="BH420" s="145">
        <f>IF(N420="sníž. přenesená",J420,0)</f>
        <v>0</v>
      </c>
      <c r="BI420" s="145">
        <f>IF(N420="nulová",J420,0)</f>
        <v>0</v>
      </c>
      <c r="BJ420" s="19" t="s">
        <v>77</v>
      </c>
      <c r="BK420" s="145">
        <f>ROUND(I420*H420,2)</f>
        <v>0</v>
      </c>
      <c r="BL420" s="19" t="s">
        <v>316</v>
      </c>
      <c r="BM420" s="144" t="s">
        <v>6734</v>
      </c>
    </row>
    <row r="421" spans="2:65" s="14" customFormat="1">
      <c r="B421" s="170"/>
      <c r="D421" s="150" t="s">
        <v>226</v>
      </c>
      <c r="E421" s="171" t="s">
        <v>19</v>
      </c>
      <c r="F421" s="172" t="s">
        <v>6606</v>
      </c>
      <c r="H421" s="171" t="s">
        <v>19</v>
      </c>
      <c r="I421" s="173"/>
      <c r="L421" s="170"/>
      <c r="M421" s="174"/>
      <c r="T421" s="175"/>
      <c r="AT421" s="171" t="s">
        <v>226</v>
      </c>
      <c r="AU421" s="171" t="s">
        <v>236</v>
      </c>
      <c r="AV421" s="14" t="s">
        <v>77</v>
      </c>
      <c r="AW421" s="14" t="s">
        <v>31</v>
      </c>
      <c r="AX421" s="14" t="s">
        <v>69</v>
      </c>
      <c r="AY421" s="171" t="s">
        <v>212</v>
      </c>
    </row>
    <row r="422" spans="2:65" s="12" customFormat="1">
      <c r="B422" s="152"/>
      <c r="D422" s="150" t="s">
        <v>226</v>
      </c>
      <c r="E422" s="153" t="s">
        <v>19</v>
      </c>
      <c r="F422" s="154" t="s">
        <v>6735</v>
      </c>
      <c r="H422" s="155">
        <v>66.62</v>
      </c>
      <c r="I422" s="156"/>
      <c r="L422" s="152"/>
      <c r="M422" s="157"/>
      <c r="T422" s="158"/>
      <c r="AT422" s="153" t="s">
        <v>226</v>
      </c>
      <c r="AU422" s="153" t="s">
        <v>236</v>
      </c>
      <c r="AV422" s="12" t="s">
        <v>79</v>
      </c>
      <c r="AW422" s="12" t="s">
        <v>31</v>
      </c>
      <c r="AX422" s="12" t="s">
        <v>69</v>
      </c>
      <c r="AY422" s="153" t="s">
        <v>212</v>
      </c>
    </row>
    <row r="423" spans="2:65" s="13" customFormat="1">
      <c r="B423" s="159"/>
      <c r="D423" s="150" t="s">
        <v>226</v>
      </c>
      <c r="E423" s="160" t="s">
        <v>19</v>
      </c>
      <c r="F423" s="161" t="s">
        <v>228</v>
      </c>
      <c r="H423" s="162">
        <v>66.62</v>
      </c>
      <c r="I423" s="163"/>
      <c r="L423" s="159"/>
      <c r="M423" s="164"/>
      <c r="T423" s="165"/>
      <c r="AT423" s="160" t="s">
        <v>226</v>
      </c>
      <c r="AU423" s="160" t="s">
        <v>236</v>
      </c>
      <c r="AV423" s="13" t="s">
        <v>229</v>
      </c>
      <c r="AW423" s="13" t="s">
        <v>31</v>
      </c>
      <c r="AX423" s="13" t="s">
        <v>77</v>
      </c>
      <c r="AY423" s="160" t="s">
        <v>212</v>
      </c>
    </row>
    <row r="424" spans="2:65" s="1" customFormat="1" ht="24.2" customHeight="1">
      <c r="B424" s="34"/>
      <c r="C424" s="186" t="s">
        <v>876</v>
      </c>
      <c r="D424" s="186" t="s">
        <v>3107</v>
      </c>
      <c r="E424" s="187" t="s">
        <v>6703</v>
      </c>
      <c r="F424" s="188" t="s">
        <v>6704</v>
      </c>
      <c r="G424" s="189" t="s">
        <v>495</v>
      </c>
      <c r="H424" s="190">
        <v>11.04</v>
      </c>
      <c r="I424" s="191"/>
      <c r="J424" s="192">
        <f>ROUND(I424*H424,2)</f>
        <v>0</v>
      </c>
      <c r="K424" s="188" t="s">
        <v>219</v>
      </c>
      <c r="L424" s="193"/>
      <c r="M424" s="194" t="s">
        <v>19</v>
      </c>
      <c r="N424" s="195" t="s">
        <v>40</v>
      </c>
      <c r="P424" s="142">
        <f>O424*H424</f>
        <v>0</v>
      </c>
      <c r="Q424" s="142">
        <v>6.1999999999999998E-3</v>
      </c>
      <c r="R424" s="142">
        <f>Q424*H424</f>
        <v>6.8447999999999995E-2</v>
      </c>
      <c r="S424" s="142">
        <v>0</v>
      </c>
      <c r="T424" s="143">
        <f>S424*H424</f>
        <v>0</v>
      </c>
      <c r="AR424" s="144" t="s">
        <v>631</v>
      </c>
      <c r="AT424" s="144" t="s">
        <v>3107</v>
      </c>
      <c r="AU424" s="144" t="s">
        <v>236</v>
      </c>
      <c r="AY424" s="19" t="s">
        <v>212</v>
      </c>
      <c r="BE424" s="145">
        <f>IF(N424="základní",J424,0)</f>
        <v>0</v>
      </c>
      <c r="BF424" s="145">
        <f>IF(N424="snížená",J424,0)</f>
        <v>0</v>
      </c>
      <c r="BG424" s="145">
        <f>IF(N424="zákl. přenesená",J424,0)</f>
        <v>0</v>
      </c>
      <c r="BH424" s="145">
        <f>IF(N424="sníž. přenesená",J424,0)</f>
        <v>0</v>
      </c>
      <c r="BI424" s="145">
        <f>IF(N424="nulová",J424,0)</f>
        <v>0</v>
      </c>
      <c r="BJ424" s="19" t="s">
        <v>77</v>
      </c>
      <c r="BK424" s="145">
        <f>ROUND(I424*H424,2)</f>
        <v>0</v>
      </c>
      <c r="BL424" s="19" t="s">
        <v>316</v>
      </c>
      <c r="BM424" s="144" t="s">
        <v>6736</v>
      </c>
    </row>
    <row r="425" spans="2:65" s="14" customFormat="1">
      <c r="B425" s="170"/>
      <c r="D425" s="150" t="s">
        <v>226</v>
      </c>
      <c r="E425" s="171" t="s">
        <v>19</v>
      </c>
      <c r="F425" s="172" t="s">
        <v>6706</v>
      </c>
      <c r="H425" s="171" t="s">
        <v>19</v>
      </c>
      <c r="I425" s="173"/>
      <c r="L425" s="170"/>
      <c r="M425" s="174"/>
      <c r="T425" s="175"/>
      <c r="AT425" s="171" t="s">
        <v>226</v>
      </c>
      <c r="AU425" s="171" t="s">
        <v>236</v>
      </c>
      <c r="AV425" s="14" t="s">
        <v>77</v>
      </c>
      <c r="AW425" s="14" t="s">
        <v>31</v>
      </c>
      <c r="AX425" s="14" t="s">
        <v>69</v>
      </c>
      <c r="AY425" s="171" t="s">
        <v>212</v>
      </c>
    </row>
    <row r="426" spans="2:65" s="12" customFormat="1">
      <c r="B426" s="152"/>
      <c r="D426" s="150" t="s">
        <v>226</v>
      </c>
      <c r="E426" s="153" t="s">
        <v>19</v>
      </c>
      <c r="F426" s="154" t="s">
        <v>6737</v>
      </c>
      <c r="H426" s="155">
        <v>11.04</v>
      </c>
      <c r="I426" s="156"/>
      <c r="L426" s="152"/>
      <c r="M426" s="157"/>
      <c r="T426" s="158"/>
      <c r="AT426" s="153" t="s">
        <v>226</v>
      </c>
      <c r="AU426" s="153" t="s">
        <v>236</v>
      </c>
      <c r="AV426" s="12" t="s">
        <v>79</v>
      </c>
      <c r="AW426" s="12" t="s">
        <v>31</v>
      </c>
      <c r="AX426" s="12" t="s">
        <v>69</v>
      </c>
      <c r="AY426" s="153" t="s">
        <v>212</v>
      </c>
    </row>
    <row r="427" spans="2:65" s="13" customFormat="1">
      <c r="B427" s="159"/>
      <c r="D427" s="150" t="s">
        <v>226</v>
      </c>
      <c r="E427" s="160" t="s">
        <v>19</v>
      </c>
      <c r="F427" s="161" t="s">
        <v>228</v>
      </c>
      <c r="H427" s="162">
        <v>11.04</v>
      </c>
      <c r="I427" s="163"/>
      <c r="L427" s="159"/>
      <c r="M427" s="164"/>
      <c r="T427" s="165"/>
      <c r="AT427" s="160" t="s">
        <v>226</v>
      </c>
      <c r="AU427" s="160" t="s">
        <v>236</v>
      </c>
      <c r="AV427" s="13" t="s">
        <v>229</v>
      </c>
      <c r="AW427" s="13" t="s">
        <v>31</v>
      </c>
      <c r="AX427" s="13" t="s">
        <v>77</v>
      </c>
      <c r="AY427" s="160" t="s">
        <v>212</v>
      </c>
    </row>
    <row r="428" spans="2:65" s="1" customFormat="1" ht="21.75" customHeight="1">
      <c r="B428" s="34"/>
      <c r="C428" s="133" t="s">
        <v>882</v>
      </c>
      <c r="D428" s="133" t="s">
        <v>215</v>
      </c>
      <c r="E428" s="134" t="s">
        <v>6607</v>
      </c>
      <c r="F428" s="135" t="s">
        <v>6608</v>
      </c>
      <c r="G428" s="136" t="s">
        <v>495</v>
      </c>
      <c r="H428" s="137">
        <v>67.53</v>
      </c>
      <c r="I428" s="138"/>
      <c r="J428" s="139">
        <f>ROUND(I428*H428,2)</f>
        <v>0</v>
      </c>
      <c r="K428" s="135" t="s">
        <v>219</v>
      </c>
      <c r="L428" s="34"/>
      <c r="M428" s="140" t="s">
        <v>19</v>
      </c>
      <c r="N428" s="141" t="s">
        <v>40</v>
      </c>
      <c r="P428" s="142">
        <f>O428*H428</f>
        <v>0</v>
      </c>
      <c r="Q428" s="142">
        <v>0</v>
      </c>
      <c r="R428" s="142">
        <f>Q428*H428</f>
        <v>0</v>
      </c>
      <c r="S428" s="142">
        <v>0</v>
      </c>
      <c r="T428" s="143">
        <f>S428*H428</f>
        <v>0</v>
      </c>
      <c r="AR428" s="144" t="s">
        <v>316</v>
      </c>
      <c r="AT428" s="144" t="s">
        <v>215</v>
      </c>
      <c r="AU428" s="144" t="s">
        <v>236</v>
      </c>
      <c r="AY428" s="19" t="s">
        <v>212</v>
      </c>
      <c r="BE428" s="145">
        <f>IF(N428="základní",J428,0)</f>
        <v>0</v>
      </c>
      <c r="BF428" s="145">
        <f>IF(N428="snížená",J428,0)</f>
        <v>0</v>
      </c>
      <c r="BG428" s="145">
        <f>IF(N428="zákl. přenesená",J428,0)</f>
        <v>0</v>
      </c>
      <c r="BH428" s="145">
        <f>IF(N428="sníž. přenesená",J428,0)</f>
        <v>0</v>
      </c>
      <c r="BI428" s="145">
        <f>IF(N428="nulová",J428,0)</f>
        <v>0</v>
      </c>
      <c r="BJ428" s="19" t="s">
        <v>77</v>
      </c>
      <c r="BK428" s="145">
        <f>ROUND(I428*H428,2)</f>
        <v>0</v>
      </c>
      <c r="BL428" s="19" t="s">
        <v>316</v>
      </c>
      <c r="BM428" s="144" t="s">
        <v>6738</v>
      </c>
    </row>
    <row r="429" spans="2:65" s="1" customFormat="1">
      <c r="B429" s="34"/>
      <c r="D429" s="146" t="s">
        <v>222</v>
      </c>
      <c r="F429" s="147" t="s">
        <v>6610</v>
      </c>
      <c r="I429" s="148"/>
      <c r="L429" s="34"/>
      <c r="M429" s="149"/>
      <c r="T429" s="55"/>
      <c r="AT429" s="19" t="s">
        <v>222</v>
      </c>
      <c r="AU429" s="19" t="s">
        <v>236</v>
      </c>
    </row>
    <row r="430" spans="2:65" s="14" customFormat="1" ht="22.5">
      <c r="B430" s="170"/>
      <c r="D430" s="150" t="s">
        <v>226</v>
      </c>
      <c r="E430" s="171" t="s">
        <v>19</v>
      </c>
      <c r="F430" s="172" t="s">
        <v>6611</v>
      </c>
      <c r="H430" s="171" t="s">
        <v>19</v>
      </c>
      <c r="I430" s="173"/>
      <c r="L430" s="170"/>
      <c r="M430" s="174"/>
      <c r="T430" s="175"/>
      <c r="AT430" s="171" t="s">
        <v>226</v>
      </c>
      <c r="AU430" s="171" t="s">
        <v>236</v>
      </c>
      <c r="AV430" s="14" t="s">
        <v>77</v>
      </c>
      <c r="AW430" s="14" t="s">
        <v>31</v>
      </c>
      <c r="AX430" s="14" t="s">
        <v>69</v>
      </c>
      <c r="AY430" s="171" t="s">
        <v>212</v>
      </c>
    </row>
    <row r="431" spans="2:65" s="12" customFormat="1">
      <c r="B431" s="152"/>
      <c r="D431" s="150" t="s">
        <v>226</v>
      </c>
      <c r="E431" s="153" t="s">
        <v>19</v>
      </c>
      <c r="F431" s="154" t="s">
        <v>6732</v>
      </c>
      <c r="H431" s="155">
        <v>57.93</v>
      </c>
      <c r="I431" s="156"/>
      <c r="L431" s="152"/>
      <c r="M431" s="157"/>
      <c r="T431" s="158"/>
      <c r="AT431" s="153" t="s">
        <v>226</v>
      </c>
      <c r="AU431" s="153" t="s">
        <v>236</v>
      </c>
      <c r="AV431" s="12" t="s">
        <v>79</v>
      </c>
      <c r="AW431" s="12" t="s">
        <v>31</v>
      </c>
      <c r="AX431" s="12" t="s">
        <v>69</v>
      </c>
      <c r="AY431" s="153" t="s">
        <v>212</v>
      </c>
    </row>
    <row r="432" spans="2:65" s="12" customFormat="1">
      <c r="B432" s="152"/>
      <c r="D432" s="150" t="s">
        <v>226</v>
      </c>
      <c r="E432" s="153" t="s">
        <v>19</v>
      </c>
      <c r="F432" s="154" t="s">
        <v>6733</v>
      </c>
      <c r="H432" s="155">
        <v>9.6</v>
      </c>
      <c r="I432" s="156"/>
      <c r="L432" s="152"/>
      <c r="M432" s="157"/>
      <c r="T432" s="158"/>
      <c r="AT432" s="153" t="s">
        <v>226</v>
      </c>
      <c r="AU432" s="153" t="s">
        <v>236</v>
      </c>
      <c r="AV432" s="12" t="s">
        <v>79</v>
      </c>
      <c r="AW432" s="12" t="s">
        <v>31</v>
      </c>
      <c r="AX432" s="12" t="s">
        <v>69</v>
      </c>
      <c r="AY432" s="153" t="s">
        <v>212</v>
      </c>
    </row>
    <row r="433" spans="2:65" s="13" customFormat="1">
      <c r="B433" s="159"/>
      <c r="D433" s="150" t="s">
        <v>226</v>
      </c>
      <c r="E433" s="160" t="s">
        <v>19</v>
      </c>
      <c r="F433" s="161" t="s">
        <v>228</v>
      </c>
      <c r="H433" s="162">
        <v>67.53</v>
      </c>
      <c r="I433" s="163"/>
      <c r="L433" s="159"/>
      <c r="M433" s="164"/>
      <c r="T433" s="165"/>
      <c r="AT433" s="160" t="s">
        <v>226</v>
      </c>
      <c r="AU433" s="160" t="s">
        <v>236</v>
      </c>
      <c r="AV433" s="13" t="s">
        <v>229</v>
      </c>
      <c r="AW433" s="13" t="s">
        <v>31</v>
      </c>
      <c r="AX433" s="13" t="s">
        <v>77</v>
      </c>
      <c r="AY433" s="160" t="s">
        <v>212</v>
      </c>
    </row>
    <row r="434" spans="2:65" s="1" customFormat="1" ht="24.2" customHeight="1">
      <c r="B434" s="34"/>
      <c r="C434" s="186" t="s">
        <v>888</v>
      </c>
      <c r="D434" s="186" t="s">
        <v>3107</v>
      </c>
      <c r="E434" s="187" t="s">
        <v>6612</v>
      </c>
      <c r="F434" s="188" t="s">
        <v>6613</v>
      </c>
      <c r="G434" s="189" t="s">
        <v>495</v>
      </c>
      <c r="H434" s="190">
        <v>77.66</v>
      </c>
      <c r="I434" s="191"/>
      <c r="J434" s="192">
        <f>ROUND(I434*H434,2)</f>
        <v>0</v>
      </c>
      <c r="K434" s="188" t="s">
        <v>219</v>
      </c>
      <c r="L434" s="193"/>
      <c r="M434" s="194" t="s">
        <v>19</v>
      </c>
      <c r="N434" s="195" t="s">
        <v>40</v>
      </c>
      <c r="P434" s="142">
        <f>O434*H434</f>
        <v>0</v>
      </c>
      <c r="Q434" s="142">
        <v>4.0000000000000001E-3</v>
      </c>
      <c r="R434" s="142">
        <f>Q434*H434</f>
        <v>0.31063999999999997</v>
      </c>
      <c r="S434" s="142">
        <v>0</v>
      </c>
      <c r="T434" s="143">
        <f>S434*H434</f>
        <v>0</v>
      </c>
      <c r="AR434" s="144" t="s">
        <v>631</v>
      </c>
      <c r="AT434" s="144" t="s">
        <v>3107</v>
      </c>
      <c r="AU434" s="144" t="s">
        <v>236</v>
      </c>
      <c r="AY434" s="19" t="s">
        <v>212</v>
      </c>
      <c r="BE434" s="145">
        <f>IF(N434="základní",J434,0)</f>
        <v>0</v>
      </c>
      <c r="BF434" s="145">
        <f>IF(N434="snížená",J434,0)</f>
        <v>0</v>
      </c>
      <c r="BG434" s="145">
        <f>IF(N434="zákl. přenesená",J434,0)</f>
        <v>0</v>
      </c>
      <c r="BH434" s="145">
        <f>IF(N434="sníž. přenesená",J434,0)</f>
        <v>0</v>
      </c>
      <c r="BI434" s="145">
        <f>IF(N434="nulová",J434,0)</f>
        <v>0</v>
      </c>
      <c r="BJ434" s="19" t="s">
        <v>77</v>
      </c>
      <c r="BK434" s="145">
        <f>ROUND(I434*H434,2)</f>
        <v>0</v>
      </c>
      <c r="BL434" s="19" t="s">
        <v>316</v>
      </c>
      <c r="BM434" s="144" t="s">
        <v>6739</v>
      </c>
    </row>
    <row r="435" spans="2:65" s="14" customFormat="1" ht="22.5">
      <c r="B435" s="170"/>
      <c r="D435" s="150" t="s">
        <v>226</v>
      </c>
      <c r="E435" s="171" t="s">
        <v>19</v>
      </c>
      <c r="F435" s="172" t="s">
        <v>6615</v>
      </c>
      <c r="H435" s="171" t="s">
        <v>19</v>
      </c>
      <c r="I435" s="173"/>
      <c r="L435" s="170"/>
      <c r="M435" s="174"/>
      <c r="T435" s="175"/>
      <c r="AT435" s="171" t="s">
        <v>226</v>
      </c>
      <c r="AU435" s="171" t="s">
        <v>236</v>
      </c>
      <c r="AV435" s="14" t="s">
        <v>77</v>
      </c>
      <c r="AW435" s="14" t="s">
        <v>31</v>
      </c>
      <c r="AX435" s="14" t="s">
        <v>69</v>
      </c>
      <c r="AY435" s="171" t="s">
        <v>212</v>
      </c>
    </row>
    <row r="436" spans="2:65" s="12" customFormat="1">
      <c r="B436" s="152"/>
      <c r="D436" s="150" t="s">
        <v>226</v>
      </c>
      <c r="E436" s="153" t="s">
        <v>19</v>
      </c>
      <c r="F436" s="154" t="s">
        <v>6735</v>
      </c>
      <c r="H436" s="155">
        <v>66.62</v>
      </c>
      <c r="I436" s="156"/>
      <c r="L436" s="152"/>
      <c r="M436" s="157"/>
      <c r="T436" s="158"/>
      <c r="AT436" s="153" t="s">
        <v>226</v>
      </c>
      <c r="AU436" s="153" t="s">
        <v>236</v>
      </c>
      <c r="AV436" s="12" t="s">
        <v>79</v>
      </c>
      <c r="AW436" s="12" t="s">
        <v>31</v>
      </c>
      <c r="AX436" s="12" t="s">
        <v>69</v>
      </c>
      <c r="AY436" s="153" t="s">
        <v>212</v>
      </c>
    </row>
    <row r="437" spans="2:65" s="12" customFormat="1">
      <c r="B437" s="152"/>
      <c r="D437" s="150" t="s">
        <v>226</v>
      </c>
      <c r="E437" s="153" t="s">
        <v>19</v>
      </c>
      <c r="F437" s="154" t="s">
        <v>6737</v>
      </c>
      <c r="H437" s="155">
        <v>11.04</v>
      </c>
      <c r="I437" s="156"/>
      <c r="L437" s="152"/>
      <c r="M437" s="157"/>
      <c r="T437" s="158"/>
      <c r="AT437" s="153" t="s">
        <v>226</v>
      </c>
      <c r="AU437" s="153" t="s">
        <v>236</v>
      </c>
      <c r="AV437" s="12" t="s">
        <v>79</v>
      </c>
      <c r="AW437" s="12" t="s">
        <v>31</v>
      </c>
      <c r="AX437" s="12" t="s">
        <v>69</v>
      </c>
      <c r="AY437" s="153" t="s">
        <v>212</v>
      </c>
    </row>
    <row r="438" spans="2:65" s="13" customFormat="1">
      <c r="B438" s="159"/>
      <c r="D438" s="150" t="s">
        <v>226</v>
      </c>
      <c r="E438" s="160" t="s">
        <v>19</v>
      </c>
      <c r="F438" s="161" t="s">
        <v>228</v>
      </c>
      <c r="H438" s="162">
        <v>77.66</v>
      </c>
      <c r="I438" s="163"/>
      <c r="L438" s="159"/>
      <c r="M438" s="164"/>
      <c r="T438" s="165"/>
      <c r="AT438" s="160" t="s">
        <v>226</v>
      </c>
      <c r="AU438" s="160" t="s">
        <v>236</v>
      </c>
      <c r="AV438" s="13" t="s">
        <v>229</v>
      </c>
      <c r="AW438" s="13" t="s">
        <v>31</v>
      </c>
      <c r="AX438" s="13" t="s">
        <v>77</v>
      </c>
      <c r="AY438" s="160" t="s">
        <v>212</v>
      </c>
    </row>
    <row r="439" spans="2:65" s="11" customFormat="1" ht="20.85" customHeight="1">
      <c r="B439" s="121"/>
      <c r="D439" s="122" t="s">
        <v>68</v>
      </c>
      <c r="E439" s="131" t="s">
        <v>6740</v>
      </c>
      <c r="F439" s="131" t="s">
        <v>6741</v>
      </c>
      <c r="I439" s="124"/>
      <c r="J439" s="132">
        <f>BK439</f>
        <v>0</v>
      </c>
      <c r="L439" s="121"/>
      <c r="M439" s="126"/>
      <c r="P439" s="127">
        <f>SUM(P440:P456)</f>
        <v>0</v>
      </c>
      <c r="R439" s="127">
        <f>SUM(R440:R456)</f>
        <v>0.25048590000000004</v>
      </c>
      <c r="T439" s="128">
        <f>SUM(T440:T456)</f>
        <v>0</v>
      </c>
      <c r="AR439" s="122" t="s">
        <v>79</v>
      </c>
      <c r="AT439" s="129" t="s">
        <v>68</v>
      </c>
      <c r="AU439" s="129" t="s">
        <v>79</v>
      </c>
      <c r="AY439" s="122" t="s">
        <v>212</v>
      </c>
      <c r="BK439" s="130">
        <f>SUM(BK440:BK456)</f>
        <v>0</v>
      </c>
    </row>
    <row r="440" spans="2:65" s="1" customFormat="1" ht="24.2" customHeight="1">
      <c r="B440" s="34"/>
      <c r="C440" s="133" t="s">
        <v>893</v>
      </c>
      <c r="D440" s="133" t="s">
        <v>215</v>
      </c>
      <c r="E440" s="134" t="s">
        <v>6742</v>
      </c>
      <c r="F440" s="135" t="s">
        <v>6743</v>
      </c>
      <c r="G440" s="136" t="s">
        <v>495</v>
      </c>
      <c r="H440" s="137">
        <v>19.004999999999999</v>
      </c>
      <c r="I440" s="138"/>
      <c r="J440" s="139">
        <f>ROUND(I440*H440,2)</f>
        <v>0</v>
      </c>
      <c r="K440" s="135" t="s">
        <v>219</v>
      </c>
      <c r="L440" s="34"/>
      <c r="M440" s="140" t="s">
        <v>19</v>
      </c>
      <c r="N440" s="141" t="s">
        <v>40</v>
      </c>
      <c r="P440" s="142">
        <f>O440*H440</f>
        <v>0</v>
      </c>
      <c r="Q440" s="142">
        <v>9.3999999999999997E-4</v>
      </c>
      <c r="R440" s="142">
        <f>Q440*H440</f>
        <v>1.7864699999999997E-2</v>
      </c>
      <c r="S440" s="142">
        <v>0</v>
      </c>
      <c r="T440" s="143">
        <f>S440*H440</f>
        <v>0</v>
      </c>
      <c r="AR440" s="144" t="s">
        <v>316</v>
      </c>
      <c r="AT440" s="144" t="s">
        <v>215</v>
      </c>
      <c r="AU440" s="144" t="s">
        <v>236</v>
      </c>
      <c r="AY440" s="19" t="s">
        <v>212</v>
      </c>
      <c r="BE440" s="145">
        <f>IF(N440="základní",J440,0)</f>
        <v>0</v>
      </c>
      <c r="BF440" s="145">
        <f>IF(N440="snížená",J440,0)</f>
        <v>0</v>
      </c>
      <c r="BG440" s="145">
        <f>IF(N440="zákl. přenesená",J440,0)</f>
        <v>0</v>
      </c>
      <c r="BH440" s="145">
        <f>IF(N440="sníž. přenesená",J440,0)</f>
        <v>0</v>
      </c>
      <c r="BI440" s="145">
        <f>IF(N440="nulová",J440,0)</f>
        <v>0</v>
      </c>
      <c r="BJ440" s="19" t="s">
        <v>77</v>
      </c>
      <c r="BK440" s="145">
        <f>ROUND(I440*H440,2)</f>
        <v>0</v>
      </c>
      <c r="BL440" s="19" t="s">
        <v>316</v>
      </c>
      <c r="BM440" s="144" t="s">
        <v>6744</v>
      </c>
    </row>
    <row r="441" spans="2:65" s="1" customFormat="1">
      <c r="B441" s="34"/>
      <c r="D441" s="146" t="s">
        <v>222</v>
      </c>
      <c r="F441" s="147" t="s">
        <v>6745</v>
      </c>
      <c r="I441" s="148"/>
      <c r="L441" s="34"/>
      <c r="M441" s="149"/>
      <c r="T441" s="55"/>
      <c r="AT441" s="19" t="s">
        <v>222</v>
      </c>
      <c r="AU441" s="19" t="s">
        <v>236</v>
      </c>
    </row>
    <row r="442" spans="2:65" s="14" customFormat="1">
      <c r="B442" s="170"/>
      <c r="D442" s="150" t="s">
        <v>226</v>
      </c>
      <c r="E442" s="171" t="s">
        <v>19</v>
      </c>
      <c r="F442" s="172" t="s">
        <v>6701</v>
      </c>
      <c r="H442" s="171" t="s">
        <v>19</v>
      </c>
      <c r="I442" s="173"/>
      <c r="L442" s="170"/>
      <c r="M442" s="174"/>
      <c r="T442" s="175"/>
      <c r="AT442" s="171" t="s">
        <v>226</v>
      </c>
      <c r="AU442" s="171" t="s">
        <v>236</v>
      </c>
      <c r="AV442" s="14" t="s">
        <v>77</v>
      </c>
      <c r="AW442" s="14" t="s">
        <v>31</v>
      </c>
      <c r="AX442" s="14" t="s">
        <v>69</v>
      </c>
      <c r="AY442" s="171" t="s">
        <v>212</v>
      </c>
    </row>
    <row r="443" spans="2:65" s="12" customFormat="1">
      <c r="B443" s="152"/>
      <c r="D443" s="150" t="s">
        <v>226</v>
      </c>
      <c r="E443" s="153" t="s">
        <v>19</v>
      </c>
      <c r="F443" s="154" t="s">
        <v>6746</v>
      </c>
      <c r="H443" s="155">
        <v>19.004999999999999</v>
      </c>
      <c r="I443" s="156"/>
      <c r="L443" s="152"/>
      <c r="M443" s="157"/>
      <c r="T443" s="158"/>
      <c r="AT443" s="153" t="s">
        <v>226</v>
      </c>
      <c r="AU443" s="153" t="s">
        <v>236</v>
      </c>
      <c r="AV443" s="12" t="s">
        <v>79</v>
      </c>
      <c r="AW443" s="12" t="s">
        <v>31</v>
      </c>
      <c r="AX443" s="12" t="s">
        <v>69</v>
      </c>
      <c r="AY443" s="153" t="s">
        <v>212</v>
      </c>
    </row>
    <row r="444" spans="2:65" s="13" customFormat="1">
      <c r="B444" s="159"/>
      <c r="D444" s="150" t="s">
        <v>226</v>
      </c>
      <c r="E444" s="160" t="s">
        <v>19</v>
      </c>
      <c r="F444" s="161" t="s">
        <v>228</v>
      </c>
      <c r="H444" s="162">
        <v>19.004999999999999</v>
      </c>
      <c r="I444" s="163"/>
      <c r="L444" s="159"/>
      <c r="M444" s="164"/>
      <c r="T444" s="165"/>
      <c r="AT444" s="160" t="s">
        <v>226</v>
      </c>
      <c r="AU444" s="160" t="s">
        <v>236</v>
      </c>
      <c r="AV444" s="13" t="s">
        <v>229</v>
      </c>
      <c r="AW444" s="13" t="s">
        <v>31</v>
      </c>
      <c r="AX444" s="13" t="s">
        <v>77</v>
      </c>
      <c r="AY444" s="160" t="s">
        <v>212</v>
      </c>
    </row>
    <row r="445" spans="2:65" s="1" customFormat="1" ht="24.2" customHeight="1">
      <c r="B445" s="34"/>
      <c r="C445" s="186" t="s">
        <v>898</v>
      </c>
      <c r="D445" s="186" t="s">
        <v>3107</v>
      </c>
      <c r="E445" s="187" t="s">
        <v>6703</v>
      </c>
      <c r="F445" s="188" t="s">
        <v>6704</v>
      </c>
      <c r="G445" s="189" t="s">
        <v>495</v>
      </c>
      <c r="H445" s="190">
        <v>22.806000000000001</v>
      </c>
      <c r="I445" s="191"/>
      <c r="J445" s="192">
        <f>ROUND(I445*H445,2)</f>
        <v>0</v>
      </c>
      <c r="K445" s="188" t="s">
        <v>219</v>
      </c>
      <c r="L445" s="193"/>
      <c r="M445" s="194" t="s">
        <v>19</v>
      </c>
      <c r="N445" s="195" t="s">
        <v>40</v>
      </c>
      <c r="P445" s="142">
        <f>O445*H445</f>
        <v>0</v>
      </c>
      <c r="Q445" s="142">
        <v>6.1999999999999998E-3</v>
      </c>
      <c r="R445" s="142">
        <f>Q445*H445</f>
        <v>0.1413972</v>
      </c>
      <c r="S445" s="142">
        <v>0</v>
      </c>
      <c r="T445" s="143">
        <f>S445*H445</f>
        <v>0</v>
      </c>
      <c r="AR445" s="144" t="s">
        <v>631</v>
      </c>
      <c r="AT445" s="144" t="s">
        <v>3107</v>
      </c>
      <c r="AU445" s="144" t="s">
        <v>236</v>
      </c>
      <c r="AY445" s="19" t="s">
        <v>212</v>
      </c>
      <c r="BE445" s="145">
        <f>IF(N445="základní",J445,0)</f>
        <v>0</v>
      </c>
      <c r="BF445" s="145">
        <f>IF(N445="snížená",J445,0)</f>
        <v>0</v>
      </c>
      <c r="BG445" s="145">
        <f>IF(N445="zákl. přenesená",J445,0)</f>
        <v>0</v>
      </c>
      <c r="BH445" s="145">
        <f>IF(N445="sníž. přenesená",J445,0)</f>
        <v>0</v>
      </c>
      <c r="BI445" s="145">
        <f>IF(N445="nulová",J445,0)</f>
        <v>0</v>
      </c>
      <c r="BJ445" s="19" t="s">
        <v>77</v>
      </c>
      <c r="BK445" s="145">
        <f>ROUND(I445*H445,2)</f>
        <v>0</v>
      </c>
      <c r="BL445" s="19" t="s">
        <v>316</v>
      </c>
      <c r="BM445" s="144" t="s">
        <v>6747</v>
      </c>
    </row>
    <row r="446" spans="2:65" s="14" customFormat="1">
      <c r="B446" s="170"/>
      <c r="D446" s="150" t="s">
        <v>226</v>
      </c>
      <c r="E446" s="171" t="s">
        <v>19</v>
      </c>
      <c r="F446" s="172" t="s">
        <v>6706</v>
      </c>
      <c r="H446" s="171" t="s">
        <v>19</v>
      </c>
      <c r="I446" s="173"/>
      <c r="L446" s="170"/>
      <c r="M446" s="174"/>
      <c r="T446" s="175"/>
      <c r="AT446" s="171" t="s">
        <v>226</v>
      </c>
      <c r="AU446" s="171" t="s">
        <v>236</v>
      </c>
      <c r="AV446" s="14" t="s">
        <v>77</v>
      </c>
      <c r="AW446" s="14" t="s">
        <v>31</v>
      </c>
      <c r="AX446" s="14" t="s">
        <v>69</v>
      </c>
      <c r="AY446" s="171" t="s">
        <v>212</v>
      </c>
    </row>
    <row r="447" spans="2:65" s="12" customFormat="1">
      <c r="B447" s="152"/>
      <c r="D447" s="150" t="s">
        <v>226</v>
      </c>
      <c r="E447" s="153" t="s">
        <v>19</v>
      </c>
      <c r="F447" s="154" t="s">
        <v>6748</v>
      </c>
      <c r="H447" s="155">
        <v>22.806000000000001</v>
      </c>
      <c r="I447" s="156"/>
      <c r="L447" s="152"/>
      <c r="M447" s="157"/>
      <c r="T447" s="158"/>
      <c r="AT447" s="153" t="s">
        <v>226</v>
      </c>
      <c r="AU447" s="153" t="s">
        <v>236</v>
      </c>
      <c r="AV447" s="12" t="s">
        <v>79</v>
      </c>
      <c r="AW447" s="12" t="s">
        <v>31</v>
      </c>
      <c r="AX447" s="12" t="s">
        <v>69</v>
      </c>
      <c r="AY447" s="153" t="s">
        <v>212</v>
      </c>
    </row>
    <row r="448" spans="2:65" s="13" customFormat="1">
      <c r="B448" s="159"/>
      <c r="D448" s="150" t="s">
        <v>226</v>
      </c>
      <c r="E448" s="160" t="s">
        <v>19</v>
      </c>
      <c r="F448" s="161" t="s">
        <v>228</v>
      </c>
      <c r="H448" s="162">
        <v>22.806000000000001</v>
      </c>
      <c r="I448" s="163"/>
      <c r="L448" s="159"/>
      <c r="M448" s="164"/>
      <c r="T448" s="165"/>
      <c r="AT448" s="160" t="s">
        <v>226</v>
      </c>
      <c r="AU448" s="160" t="s">
        <v>236</v>
      </c>
      <c r="AV448" s="13" t="s">
        <v>229</v>
      </c>
      <c r="AW448" s="13" t="s">
        <v>31</v>
      </c>
      <c r="AX448" s="13" t="s">
        <v>77</v>
      </c>
      <c r="AY448" s="160" t="s">
        <v>212</v>
      </c>
    </row>
    <row r="449" spans="2:65" s="1" customFormat="1" ht="24.2" customHeight="1">
      <c r="B449" s="34"/>
      <c r="C449" s="133" t="s">
        <v>903</v>
      </c>
      <c r="D449" s="133" t="s">
        <v>215</v>
      </c>
      <c r="E449" s="134" t="s">
        <v>6749</v>
      </c>
      <c r="F449" s="135" t="s">
        <v>6750</v>
      </c>
      <c r="G449" s="136" t="s">
        <v>495</v>
      </c>
      <c r="H449" s="137">
        <v>19.004999999999999</v>
      </c>
      <c r="I449" s="138"/>
      <c r="J449" s="139">
        <f>ROUND(I449*H449,2)</f>
        <v>0</v>
      </c>
      <c r="K449" s="135" t="s">
        <v>245</v>
      </c>
      <c r="L449" s="34"/>
      <c r="M449" s="140" t="s">
        <v>19</v>
      </c>
      <c r="N449" s="141" t="s">
        <v>40</v>
      </c>
      <c r="P449" s="142">
        <f>O449*H449</f>
        <v>0</v>
      </c>
      <c r="Q449" s="142">
        <v>0</v>
      </c>
      <c r="R449" s="142">
        <f>Q449*H449</f>
        <v>0</v>
      </c>
      <c r="S449" s="142">
        <v>0</v>
      </c>
      <c r="T449" s="143">
        <f>S449*H449</f>
        <v>0</v>
      </c>
      <c r="AR449" s="144" t="s">
        <v>316</v>
      </c>
      <c r="AT449" s="144" t="s">
        <v>215</v>
      </c>
      <c r="AU449" s="144" t="s">
        <v>236</v>
      </c>
      <c r="AY449" s="19" t="s">
        <v>212</v>
      </c>
      <c r="BE449" s="145">
        <f>IF(N449="základní",J449,0)</f>
        <v>0</v>
      </c>
      <c r="BF449" s="145">
        <f>IF(N449="snížená",J449,0)</f>
        <v>0</v>
      </c>
      <c r="BG449" s="145">
        <f>IF(N449="zákl. přenesená",J449,0)</f>
        <v>0</v>
      </c>
      <c r="BH449" s="145">
        <f>IF(N449="sníž. přenesená",J449,0)</f>
        <v>0</v>
      </c>
      <c r="BI449" s="145">
        <f>IF(N449="nulová",J449,0)</f>
        <v>0</v>
      </c>
      <c r="BJ449" s="19" t="s">
        <v>77</v>
      </c>
      <c r="BK449" s="145">
        <f>ROUND(I449*H449,2)</f>
        <v>0</v>
      </c>
      <c r="BL449" s="19" t="s">
        <v>316</v>
      </c>
      <c r="BM449" s="144" t="s">
        <v>6751</v>
      </c>
    </row>
    <row r="450" spans="2:65" s="14" customFormat="1" ht="22.5">
      <c r="B450" s="170"/>
      <c r="D450" s="150" t="s">
        <v>226</v>
      </c>
      <c r="E450" s="171" t="s">
        <v>19</v>
      </c>
      <c r="F450" s="172" t="s">
        <v>6611</v>
      </c>
      <c r="H450" s="171" t="s">
        <v>19</v>
      </c>
      <c r="I450" s="173"/>
      <c r="L450" s="170"/>
      <c r="M450" s="174"/>
      <c r="T450" s="175"/>
      <c r="AT450" s="171" t="s">
        <v>226</v>
      </c>
      <c r="AU450" s="171" t="s">
        <v>236</v>
      </c>
      <c r="AV450" s="14" t="s">
        <v>77</v>
      </c>
      <c r="AW450" s="14" t="s">
        <v>31</v>
      </c>
      <c r="AX450" s="14" t="s">
        <v>69</v>
      </c>
      <c r="AY450" s="171" t="s">
        <v>212</v>
      </c>
    </row>
    <row r="451" spans="2:65" s="12" customFormat="1">
      <c r="B451" s="152"/>
      <c r="D451" s="150" t="s">
        <v>226</v>
      </c>
      <c r="E451" s="153" t="s">
        <v>19</v>
      </c>
      <c r="F451" s="154" t="s">
        <v>6746</v>
      </c>
      <c r="H451" s="155">
        <v>19.004999999999999</v>
      </c>
      <c r="I451" s="156"/>
      <c r="L451" s="152"/>
      <c r="M451" s="157"/>
      <c r="T451" s="158"/>
      <c r="AT451" s="153" t="s">
        <v>226</v>
      </c>
      <c r="AU451" s="153" t="s">
        <v>236</v>
      </c>
      <c r="AV451" s="12" t="s">
        <v>79</v>
      </c>
      <c r="AW451" s="12" t="s">
        <v>31</v>
      </c>
      <c r="AX451" s="12" t="s">
        <v>69</v>
      </c>
      <c r="AY451" s="153" t="s">
        <v>212</v>
      </c>
    </row>
    <row r="452" spans="2:65" s="13" customFormat="1">
      <c r="B452" s="159"/>
      <c r="D452" s="150" t="s">
        <v>226</v>
      </c>
      <c r="E452" s="160" t="s">
        <v>19</v>
      </c>
      <c r="F452" s="161" t="s">
        <v>228</v>
      </c>
      <c r="H452" s="162">
        <v>19.004999999999999</v>
      </c>
      <c r="I452" s="163"/>
      <c r="L452" s="159"/>
      <c r="M452" s="164"/>
      <c r="T452" s="165"/>
      <c r="AT452" s="160" t="s">
        <v>226</v>
      </c>
      <c r="AU452" s="160" t="s">
        <v>236</v>
      </c>
      <c r="AV452" s="13" t="s">
        <v>229</v>
      </c>
      <c r="AW452" s="13" t="s">
        <v>31</v>
      </c>
      <c r="AX452" s="13" t="s">
        <v>77</v>
      </c>
      <c r="AY452" s="160" t="s">
        <v>212</v>
      </c>
    </row>
    <row r="453" spans="2:65" s="1" customFormat="1" ht="24.2" customHeight="1">
      <c r="B453" s="34"/>
      <c r="C453" s="186" t="s">
        <v>924</v>
      </c>
      <c r="D453" s="186" t="s">
        <v>3107</v>
      </c>
      <c r="E453" s="187" t="s">
        <v>6612</v>
      </c>
      <c r="F453" s="188" t="s">
        <v>6613</v>
      </c>
      <c r="G453" s="189" t="s">
        <v>495</v>
      </c>
      <c r="H453" s="190">
        <v>22.806000000000001</v>
      </c>
      <c r="I453" s="191"/>
      <c r="J453" s="192">
        <f>ROUND(I453*H453,2)</f>
        <v>0</v>
      </c>
      <c r="K453" s="188" t="s">
        <v>219</v>
      </c>
      <c r="L453" s="193"/>
      <c r="M453" s="194" t="s">
        <v>19</v>
      </c>
      <c r="N453" s="195" t="s">
        <v>40</v>
      </c>
      <c r="P453" s="142">
        <f>O453*H453</f>
        <v>0</v>
      </c>
      <c r="Q453" s="142">
        <v>4.0000000000000001E-3</v>
      </c>
      <c r="R453" s="142">
        <f>Q453*H453</f>
        <v>9.1224E-2</v>
      </c>
      <c r="S453" s="142">
        <v>0</v>
      </c>
      <c r="T453" s="143">
        <f>S453*H453</f>
        <v>0</v>
      </c>
      <c r="AR453" s="144" t="s">
        <v>631</v>
      </c>
      <c r="AT453" s="144" t="s">
        <v>3107</v>
      </c>
      <c r="AU453" s="144" t="s">
        <v>236</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6752</v>
      </c>
    </row>
    <row r="454" spans="2:65" s="14" customFormat="1" ht="22.5">
      <c r="B454" s="170"/>
      <c r="D454" s="150" t="s">
        <v>226</v>
      </c>
      <c r="E454" s="171" t="s">
        <v>19</v>
      </c>
      <c r="F454" s="172" t="s">
        <v>6615</v>
      </c>
      <c r="H454" s="171" t="s">
        <v>19</v>
      </c>
      <c r="I454" s="173"/>
      <c r="L454" s="170"/>
      <c r="M454" s="174"/>
      <c r="T454" s="175"/>
      <c r="AT454" s="171" t="s">
        <v>226</v>
      </c>
      <c r="AU454" s="171" t="s">
        <v>236</v>
      </c>
      <c r="AV454" s="14" t="s">
        <v>77</v>
      </c>
      <c r="AW454" s="14" t="s">
        <v>31</v>
      </c>
      <c r="AX454" s="14" t="s">
        <v>69</v>
      </c>
      <c r="AY454" s="171" t="s">
        <v>212</v>
      </c>
    </row>
    <row r="455" spans="2:65" s="12" customFormat="1">
      <c r="B455" s="152"/>
      <c r="D455" s="150" t="s">
        <v>226</v>
      </c>
      <c r="E455" s="153" t="s">
        <v>19</v>
      </c>
      <c r="F455" s="154" t="s">
        <v>6748</v>
      </c>
      <c r="H455" s="155">
        <v>22.806000000000001</v>
      </c>
      <c r="I455" s="156"/>
      <c r="L455" s="152"/>
      <c r="M455" s="157"/>
      <c r="T455" s="158"/>
      <c r="AT455" s="153" t="s">
        <v>226</v>
      </c>
      <c r="AU455" s="153" t="s">
        <v>236</v>
      </c>
      <c r="AV455" s="12" t="s">
        <v>79</v>
      </c>
      <c r="AW455" s="12" t="s">
        <v>31</v>
      </c>
      <c r="AX455" s="12" t="s">
        <v>69</v>
      </c>
      <c r="AY455" s="153" t="s">
        <v>212</v>
      </c>
    </row>
    <row r="456" spans="2:65" s="13" customFormat="1">
      <c r="B456" s="159"/>
      <c r="D456" s="150" t="s">
        <v>226</v>
      </c>
      <c r="E456" s="160" t="s">
        <v>19</v>
      </c>
      <c r="F456" s="161" t="s">
        <v>228</v>
      </c>
      <c r="H456" s="162">
        <v>22.806000000000001</v>
      </c>
      <c r="I456" s="163"/>
      <c r="L456" s="159"/>
      <c r="M456" s="164"/>
      <c r="T456" s="165"/>
      <c r="AT456" s="160" t="s">
        <v>226</v>
      </c>
      <c r="AU456" s="160" t="s">
        <v>236</v>
      </c>
      <c r="AV456" s="13" t="s">
        <v>229</v>
      </c>
      <c r="AW456" s="13" t="s">
        <v>31</v>
      </c>
      <c r="AX456" s="13" t="s">
        <v>77</v>
      </c>
      <c r="AY456" s="160" t="s">
        <v>212</v>
      </c>
    </row>
    <row r="457" spans="2:65" s="11" customFormat="1" ht="20.85" customHeight="1">
      <c r="B457" s="121"/>
      <c r="D457" s="122" t="s">
        <v>68</v>
      </c>
      <c r="E457" s="131" t="s">
        <v>6753</v>
      </c>
      <c r="F457" s="131" t="s">
        <v>6754</v>
      </c>
      <c r="I457" s="124"/>
      <c r="J457" s="132">
        <f>BK457</f>
        <v>0</v>
      </c>
      <c r="L457" s="121"/>
      <c r="M457" s="126"/>
      <c r="P457" s="127">
        <f>SUM(P458:P475)</f>
        <v>0</v>
      </c>
      <c r="R457" s="127">
        <f>SUM(R458:R475)</f>
        <v>0</v>
      </c>
      <c r="T457" s="128">
        <f>SUM(T458:T475)</f>
        <v>0</v>
      </c>
      <c r="AR457" s="122" t="s">
        <v>79</v>
      </c>
      <c r="AT457" s="129" t="s">
        <v>68</v>
      </c>
      <c r="AU457" s="129" t="s">
        <v>79</v>
      </c>
      <c r="AY457" s="122" t="s">
        <v>212</v>
      </c>
      <c r="BK457" s="130">
        <f>SUM(BK458:BK475)</f>
        <v>0</v>
      </c>
    </row>
    <row r="458" spans="2:65" s="1" customFormat="1" ht="16.5" customHeight="1">
      <c r="B458" s="34"/>
      <c r="C458" s="133" t="s">
        <v>938</v>
      </c>
      <c r="D458" s="133" t="s">
        <v>215</v>
      </c>
      <c r="E458" s="134" t="s">
        <v>6755</v>
      </c>
      <c r="F458" s="135" t="s">
        <v>6756</v>
      </c>
      <c r="G458" s="136" t="s">
        <v>495</v>
      </c>
      <c r="H458" s="137">
        <v>878.75</v>
      </c>
      <c r="I458" s="138"/>
      <c r="J458" s="139">
        <f>ROUND(I458*H458,2)</f>
        <v>0</v>
      </c>
      <c r="K458" s="135" t="s">
        <v>245</v>
      </c>
      <c r="L458" s="34"/>
      <c r="M458" s="140" t="s">
        <v>19</v>
      </c>
      <c r="N458" s="141" t="s">
        <v>40</v>
      </c>
      <c r="P458" s="142">
        <f>O458*H458</f>
        <v>0</v>
      </c>
      <c r="Q458" s="142">
        <v>0</v>
      </c>
      <c r="R458" s="142">
        <f>Q458*H458</f>
        <v>0</v>
      </c>
      <c r="S458" s="142">
        <v>0</v>
      </c>
      <c r="T458" s="143">
        <f>S458*H458</f>
        <v>0</v>
      </c>
      <c r="AR458" s="144" t="s">
        <v>316</v>
      </c>
      <c r="AT458" s="144" t="s">
        <v>215</v>
      </c>
      <c r="AU458" s="144" t="s">
        <v>236</v>
      </c>
      <c r="AY458" s="19" t="s">
        <v>212</v>
      </c>
      <c r="BE458" s="145">
        <f>IF(N458="základní",J458,0)</f>
        <v>0</v>
      </c>
      <c r="BF458" s="145">
        <f>IF(N458="snížená",J458,0)</f>
        <v>0</v>
      </c>
      <c r="BG458" s="145">
        <f>IF(N458="zákl. přenesená",J458,0)</f>
        <v>0</v>
      </c>
      <c r="BH458" s="145">
        <f>IF(N458="sníž. přenesená",J458,0)</f>
        <v>0</v>
      </c>
      <c r="BI458" s="145">
        <f>IF(N458="nulová",J458,0)</f>
        <v>0</v>
      </c>
      <c r="BJ458" s="19" t="s">
        <v>77</v>
      </c>
      <c r="BK458" s="145">
        <f>ROUND(I458*H458,2)</f>
        <v>0</v>
      </c>
      <c r="BL458" s="19" t="s">
        <v>316</v>
      </c>
      <c r="BM458" s="144" t="s">
        <v>6757</v>
      </c>
    </row>
    <row r="459" spans="2:65" s="1" customFormat="1" ht="68.25">
      <c r="B459" s="34"/>
      <c r="D459" s="150" t="s">
        <v>224</v>
      </c>
      <c r="F459" s="151" t="s">
        <v>6758</v>
      </c>
      <c r="I459" s="148"/>
      <c r="L459" s="34"/>
      <c r="M459" s="149"/>
      <c r="T459" s="55"/>
      <c r="AT459" s="19" t="s">
        <v>224</v>
      </c>
      <c r="AU459" s="19" t="s">
        <v>236</v>
      </c>
    </row>
    <row r="460" spans="2:65" s="14" customFormat="1">
      <c r="B460" s="170"/>
      <c r="D460" s="150" t="s">
        <v>226</v>
      </c>
      <c r="E460" s="171" t="s">
        <v>19</v>
      </c>
      <c r="F460" s="172" t="s">
        <v>6759</v>
      </c>
      <c r="H460" s="171" t="s">
        <v>19</v>
      </c>
      <c r="I460" s="173"/>
      <c r="L460" s="170"/>
      <c r="M460" s="174"/>
      <c r="T460" s="175"/>
      <c r="AT460" s="171" t="s">
        <v>226</v>
      </c>
      <c r="AU460" s="171" t="s">
        <v>236</v>
      </c>
      <c r="AV460" s="14" t="s">
        <v>77</v>
      </c>
      <c r="AW460" s="14" t="s">
        <v>31</v>
      </c>
      <c r="AX460" s="14" t="s">
        <v>69</v>
      </c>
      <c r="AY460" s="171" t="s">
        <v>212</v>
      </c>
    </row>
    <row r="461" spans="2:65" s="12" customFormat="1">
      <c r="B461" s="152"/>
      <c r="D461" s="150" t="s">
        <v>226</v>
      </c>
      <c r="E461" s="153" t="s">
        <v>19</v>
      </c>
      <c r="F461" s="154" t="s">
        <v>6760</v>
      </c>
      <c r="H461" s="155">
        <v>605.29999999999995</v>
      </c>
      <c r="I461" s="156"/>
      <c r="L461" s="152"/>
      <c r="M461" s="157"/>
      <c r="T461" s="158"/>
      <c r="AT461" s="153" t="s">
        <v>226</v>
      </c>
      <c r="AU461" s="153" t="s">
        <v>236</v>
      </c>
      <c r="AV461" s="12" t="s">
        <v>79</v>
      </c>
      <c r="AW461" s="12" t="s">
        <v>31</v>
      </c>
      <c r="AX461" s="12" t="s">
        <v>69</v>
      </c>
      <c r="AY461" s="153" t="s">
        <v>212</v>
      </c>
    </row>
    <row r="462" spans="2:65" s="12" customFormat="1">
      <c r="B462" s="152"/>
      <c r="D462" s="150" t="s">
        <v>226</v>
      </c>
      <c r="E462" s="153" t="s">
        <v>19</v>
      </c>
      <c r="F462" s="154" t="s">
        <v>6761</v>
      </c>
      <c r="H462" s="155">
        <v>97</v>
      </c>
      <c r="I462" s="156"/>
      <c r="L462" s="152"/>
      <c r="M462" s="157"/>
      <c r="T462" s="158"/>
      <c r="AT462" s="153" t="s">
        <v>226</v>
      </c>
      <c r="AU462" s="153" t="s">
        <v>236</v>
      </c>
      <c r="AV462" s="12" t="s">
        <v>79</v>
      </c>
      <c r="AW462" s="12" t="s">
        <v>31</v>
      </c>
      <c r="AX462" s="12" t="s">
        <v>69</v>
      </c>
      <c r="AY462" s="153" t="s">
        <v>212</v>
      </c>
    </row>
    <row r="463" spans="2:65" s="12" customFormat="1">
      <c r="B463" s="152"/>
      <c r="D463" s="150" t="s">
        <v>226</v>
      </c>
      <c r="E463" s="153" t="s">
        <v>19</v>
      </c>
      <c r="F463" s="154" t="s">
        <v>6762</v>
      </c>
      <c r="H463" s="155">
        <v>176.45</v>
      </c>
      <c r="I463" s="156"/>
      <c r="L463" s="152"/>
      <c r="M463" s="157"/>
      <c r="T463" s="158"/>
      <c r="AT463" s="153" t="s">
        <v>226</v>
      </c>
      <c r="AU463" s="153" t="s">
        <v>236</v>
      </c>
      <c r="AV463" s="12" t="s">
        <v>79</v>
      </c>
      <c r="AW463" s="12" t="s">
        <v>31</v>
      </c>
      <c r="AX463" s="12" t="s">
        <v>69</v>
      </c>
      <c r="AY463" s="153" t="s">
        <v>212</v>
      </c>
    </row>
    <row r="464" spans="2:65" s="13" customFormat="1">
      <c r="B464" s="159"/>
      <c r="D464" s="150" t="s">
        <v>226</v>
      </c>
      <c r="E464" s="160" t="s">
        <v>19</v>
      </c>
      <c r="F464" s="161" t="s">
        <v>228</v>
      </c>
      <c r="H464" s="162">
        <v>878.75</v>
      </c>
      <c r="I464" s="163"/>
      <c r="L464" s="159"/>
      <c r="M464" s="164"/>
      <c r="T464" s="165"/>
      <c r="AT464" s="160" t="s">
        <v>226</v>
      </c>
      <c r="AU464" s="160" t="s">
        <v>236</v>
      </c>
      <c r="AV464" s="13" t="s">
        <v>229</v>
      </c>
      <c r="AW464" s="13" t="s">
        <v>31</v>
      </c>
      <c r="AX464" s="13" t="s">
        <v>77</v>
      </c>
      <c r="AY464" s="160" t="s">
        <v>212</v>
      </c>
    </row>
    <row r="465" spans="2:65" s="1" customFormat="1" ht="16.5" customHeight="1">
      <c r="B465" s="34"/>
      <c r="C465" s="133" t="s">
        <v>947</v>
      </c>
      <c r="D465" s="133" t="s">
        <v>215</v>
      </c>
      <c r="E465" s="134" t="s">
        <v>6763</v>
      </c>
      <c r="F465" s="135" t="s">
        <v>6764</v>
      </c>
      <c r="G465" s="136" t="s">
        <v>495</v>
      </c>
      <c r="H465" s="137">
        <v>878.75</v>
      </c>
      <c r="I465" s="138"/>
      <c r="J465" s="139">
        <f>ROUND(I465*H465,2)</f>
        <v>0</v>
      </c>
      <c r="K465" s="135" t="s">
        <v>245</v>
      </c>
      <c r="L465" s="34"/>
      <c r="M465" s="140" t="s">
        <v>19</v>
      </c>
      <c r="N465" s="141" t="s">
        <v>40</v>
      </c>
      <c r="P465" s="142">
        <f>O465*H465</f>
        <v>0</v>
      </c>
      <c r="Q465" s="142">
        <v>0</v>
      </c>
      <c r="R465" s="142">
        <f>Q465*H465</f>
        <v>0</v>
      </c>
      <c r="S465" s="142">
        <v>0</v>
      </c>
      <c r="T465" s="143">
        <f>S465*H465</f>
        <v>0</v>
      </c>
      <c r="AR465" s="144" t="s">
        <v>316</v>
      </c>
      <c r="AT465" s="144" t="s">
        <v>215</v>
      </c>
      <c r="AU465" s="144" t="s">
        <v>236</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6765</v>
      </c>
    </row>
    <row r="466" spans="2:65" s="1" customFormat="1" ht="107.25">
      <c r="B466" s="34"/>
      <c r="D466" s="150" t="s">
        <v>224</v>
      </c>
      <c r="F466" s="151" t="s">
        <v>6766</v>
      </c>
      <c r="I466" s="148"/>
      <c r="L466" s="34"/>
      <c r="M466" s="149"/>
      <c r="T466" s="55"/>
      <c r="AT466" s="19" t="s">
        <v>224</v>
      </c>
      <c r="AU466" s="19" t="s">
        <v>236</v>
      </c>
    </row>
    <row r="467" spans="2:65" s="14" customFormat="1">
      <c r="B467" s="170"/>
      <c r="D467" s="150" t="s">
        <v>226</v>
      </c>
      <c r="E467" s="171" t="s">
        <v>19</v>
      </c>
      <c r="F467" s="172" t="s">
        <v>6767</v>
      </c>
      <c r="H467" s="171" t="s">
        <v>19</v>
      </c>
      <c r="I467" s="173"/>
      <c r="L467" s="170"/>
      <c r="M467" s="174"/>
      <c r="T467" s="175"/>
      <c r="AT467" s="171" t="s">
        <v>226</v>
      </c>
      <c r="AU467" s="171" t="s">
        <v>236</v>
      </c>
      <c r="AV467" s="14" t="s">
        <v>77</v>
      </c>
      <c r="AW467" s="14" t="s">
        <v>31</v>
      </c>
      <c r="AX467" s="14" t="s">
        <v>69</v>
      </c>
      <c r="AY467" s="171" t="s">
        <v>212</v>
      </c>
    </row>
    <row r="468" spans="2:65" s="12" customFormat="1">
      <c r="B468" s="152"/>
      <c r="D468" s="150" t="s">
        <v>226</v>
      </c>
      <c r="E468" s="153" t="s">
        <v>19</v>
      </c>
      <c r="F468" s="154" t="s">
        <v>6768</v>
      </c>
      <c r="H468" s="155">
        <v>605.29999999999995</v>
      </c>
      <c r="I468" s="156"/>
      <c r="L468" s="152"/>
      <c r="M468" s="157"/>
      <c r="T468" s="158"/>
      <c r="AT468" s="153" t="s">
        <v>226</v>
      </c>
      <c r="AU468" s="153" t="s">
        <v>236</v>
      </c>
      <c r="AV468" s="12" t="s">
        <v>79</v>
      </c>
      <c r="AW468" s="12" t="s">
        <v>31</v>
      </c>
      <c r="AX468" s="12" t="s">
        <v>69</v>
      </c>
      <c r="AY468" s="153" t="s">
        <v>212</v>
      </c>
    </row>
    <row r="469" spans="2:65" s="12" customFormat="1">
      <c r="B469" s="152"/>
      <c r="D469" s="150" t="s">
        <v>226</v>
      </c>
      <c r="E469" s="153" t="s">
        <v>19</v>
      </c>
      <c r="F469" s="154" t="s">
        <v>6769</v>
      </c>
      <c r="H469" s="155">
        <v>97</v>
      </c>
      <c r="I469" s="156"/>
      <c r="L469" s="152"/>
      <c r="M469" s="157"/>
      <c r="T469" s="158"/>
      <c r="AT469" s="153" t="s">
        <v>226</v>
      </c>
      <c r="AU469" s="153" t="s">
        <v>236</v>
      </c>
      <c r="AV469" s="12" t="s">
        <v>79</v>
      </c>
      <c r="AW469" s="12" t="s">
        <v>31</v>
      </c>
      <c r="AX469" s="12" t="s">
        <v>69</v>
      </c>
      <c r="AY469" s="153" t="s">
        <v>212</v>
      </c>
    </row>
    <row r="470" spans="2:65" s="12" customFormat="1">
      <c r="B470" s="152"/>
      <c r="D470" s="150" t="s">
        <v>226</v>
      </c>
      <c r="E470" s="153" t="s">
        <v>19</v>
      </c>
      <c r="F470" s="154" t="s">
        <v>6770</v>
      </c>
      <c r="H470" s="155">
        <v>176.45</v>
      </c>
      <c r="I470" s="156"/>
      <c r="L470" s="152"/>
      <c r="M470" s="157"/>
      <c r="T470" s="158"/>
      <c r="AT470" s="153" t="s">
        <v>226</v>
      </c>
      <c r="AU470" s="153" t="s">
        <v>236</v>
      </c>
      <c r="AV470" s="12" t="s">
        <v>79</v>
      </c>
      <c r="AW470" s="12" t="s">
        <v>31</v>
      </c>
      <c r="AX470" s="12" t="s">
        <v>69</v>
      </c>
      <c r="AY470" s="153" t="s">
        <v>212</v>
      </c>
    </row>
    <row r="471" spans="2:65" s="13" customFormat="1">
      <c r="B471" s="159"/>
      <c r="D471" s="150" t="s">
        <v>226</v>
      </c>
      <c r="E471" s="160" t="s">
        <v>19</v>
      </c>
      <c r="F471" s="161" t="s">
        <v>228</v>
      </c>
      <c r="H471" s="162">
        <v>878.75</v>
      </c>
      <c r="I471" s="163"/>
      <c r="L471" s="159"/>
      <c r="M471" s="164"/>
      <c r="T471" s="165"/>
      <c r="AT471" s="160" t="s">
        <v>226</v>
      </c>
      <c r="AU471" s="160" t="s">
        <v>236</v>
      </c>
      <c r="AV471" s="13" t="s">
        <v>229</v>
      </c>
      <c r="AW471" s="13" t="s">
        <v>31</v>
      </c>
      <c r="AX471" s="13" t="s">
        <v>77</v>
      </c>
      <c r="AY471" s="160" t="s">
        <v>212</v>
      </c>
    </row>
    <row r="472" spans="2:65" s="14" customFormat="1">
      <c r="B472" s="170"/>
      <c r="D472" s="150" t="s">
        <v>226</v>
      </c>
      <c r="E472" s="171" t="s">
        <v>19</v>
      </c>
      <c r="F472" s="172" t="s">
        <v>6771</v>
      </c>
      <c r="H472" s="171" t="s">
        <v>19</v>
      </c>
      <c r="I472" s="173"/>
      <c r="L472" s="170"/>
      <c r="M472" s="174"/>
      <c r="T472" s="175"/>
      <c r="AT472" s="171" t="s">
        <v>226</v>
      </c>
      <c r="AU472" s="171" t="s">
        <v>236</v>
      </c>
      <c r="AV472" s="14" t="s">
        <v>77</v>
      </c>
      <c r="AW472" s="14" t="s">
        <v>31</v>
      </c>
      <c r="AX472" s="14" t="s">
        <v>69</v>
      </c>
      <c r="AY472" s="171" t="s">
        <v>212</v>
      </c>
    </row>
    <row r="473" spans="2:65" s="1" customFormat="1" ht="24.2" customHeight="1">
      <c r="B473" s="34"/>
      <c r="C473" s="133" t="s">
        <v>956</v>
      </c>
      <c r="D473" s="133" t="s">
        <v>215</v>
      </c>
      <c r="E473" s="134" t="s">
        <v>6772</v>
      </c>
      <c r="F473" s="135" t="s">
        <v>6773</v>
      </c>
      <c r="G473" s="136" t="s">
        <v>4232</v>
      </c>
      <c r="H473" s="196"/>
      <c r="I473" s="138"/>
      <c r="J473" s="139">
        <f>ROUND(I473*H473,2)</f>
        <v>0</v>
      </c>
      <c r="K473" s="135" t="s">
        <v>219</v>
      </c>
      <c r="L473" s="34"/>
      <c r="M473" s="140" t="s">
        <v>19</v>
      </c>
      <c r="N473" s="141" t="s">
        <v>40</v>
      </c>
      <c r="P473" s="142">
        <f>O473*H473</f>
        <v>0</v>
      </c>
      <c r="Q473" s="142">
        <v>0</v>
      </c>
      <c r="R473" s="142">
        <f>Q473*H473</f>
        <v>0</v>
      </c>
      <c r="S473" s="142">
        <v>0</v>
      </c>
      <c r="T473" s="143">
        <f>S473*H473</f>
        <v>0</v>
      </c>
      <c r="AR473" s="144" t="s">
        <v>316</v>
      </c>
      <c r="AT473" s="144" t="s">
        <v>215</v>
      </c>
      <c r="AU473" s="144" t="s">
        <v>236</v>
      </c>
      <c r="AY473" s="19" t="s">
        <v>212</v>
      </c>
      <c r="BE473" s="145">
        <f>IF(N473="základní",J473,0)</f>
        <v>0</v>
      </c>
      <c r="BF473" s="145">
        <f>IF(N473="snížená",J473,0)</f>
        <v>0</v>
      </c>
      <c r="BG473" s="145">
        <f>IF(N473="zákl. přenesená",J473,0)</f>
        <v>0</v>
      </c>
      <c r="BH473" s="145">
        <f>IF(N473="sníž. přenesená",J473,0)</f>
        <v>0</v>
      </c>
      <c r="BI473" s="145">
        <f>IF(N473="nulová",J473,0)</f>
        <v>0</v>
      </c>
      <c r="BJ473" s="19" t="s">
        <v>77</v>
      </c>
      <c r="BK473" s="145">
        <f>ROUND(I473*H473,2)</f>
        <v>0</v>
      </c>
      <c r="BL473" s="19" t="s">
        <v>316</v>
      </c>
      <c r="BM473" s="144" t="s">
        <v>6774</v>
      </c>
    </row>
    <row r="474" spans="2:65" s="1" customFormat="1">
      <c r="B474" s="34"/>
      <c r="D474" s="146" t="s">
        <v>222</v>
      </c>
      <c r="F474" s="147" t="s">
        <v>6775</v>
      </c>
      <c r="I474" s="148"/>
      <c r="L474" s="34"/>
      <c r="M474" s="149"/>
      <c r="T474" s="55"/>
      <c r="AT474" s="19" t="s">
        <v>222</v>
      </c>
      <c r="AU474" s="19" t="s">
        <v>236</v>
      </c>
    </row>
    <row r="475" spans="2:65" s="1" customFormat="1" ht="29.25">
      <c r="B475" s="34"/>
      <c r="D475" s="150" t="s">
        <v>224</v>
      </c>
      <c r="F475" s="151" t="s">
        <v>6776</v>
      </c>
      <c r="I475" s="148"/>
      <c r="L475" s="34"/>
      <c r="M475" s="149"/>
      <c r="T475" s="55"/>
      <c r="AT475" s="19" t="s">
        <v>224</v>
      </c>
      <c r="AU475" s="19" t="s">
        <v>236</v>
      </c>
    </row>
    <row r="476" spans="2:65" s="11" customFormat="1" ht="22.9" customHeight="1">
      <c r="B476" s="121"/>
      <c r="D476" s="122" t="s">
        <v>68</v>
      </c>
      <c r="E476" s="131" t="s">
        <v>1483</v>
      </c>
      <c r="F476" s="131" t="s">
        <v>1484</v>
      </c>
      <c r="I476" s="124"/>
      <c r="J476" s="132">
        <f>BK476</f>
        <v>0</v>
      </c>
      <c r="L476" s="121"/>
      <c r="M476" s="126"/>
      <c r="P476" s="127">
        <f>P477+P529+P576+P603+P619+P683+P738+P793+P846+P895+P914+P929+P944</f>
        <v>0</v>
      </c>
      <c r="R476" s="127">
        <f>R477+R529+R576+R603+R619+R683+R738+R793+R846+R895+R914+R929+R944</f>
        <v>45.321000500000004</v>
      </c>
      <c r="T476" s="128">
        <f>T477+T529+T576+T603+T619+T683+T738+T793+T846+T895+T914+T929+T944</f>
        <v>0</v>
      </c>
      <c r="AR476" s="122" t="s">
        <v>79</v>
      </c>
      <c r="AT476" s="129" t="s">
        <v>68</v>
      </c>
      <c r="AU476" s="129" t="s">
        <v>77</v>
      </c>
      <c r="AY476" s="122" t="s">
        <v>212</v>
      </c>
      <c r="BK476" s="130">
        <f>BK477+BK529+BK576+BK603+BK619+BK683+BK738+BK793+BK846+BK895+BK914+BK929+BK944</f>
        <v>0</v>
      </c>
    </row>
    <row r="477" spans="2:65" s="11" customFormat="1" ht="20.85" customHeight="1">
      <c r="B477" s="121"/>
      <c r="D477" s="122" t="s">
        <v>68</v>
      </c>
      <c r="E477" s="131" t="s">
        <v>6777</v>
      </c>
      <c r="F477" s="131" t="s">
        <v>6778</v>
      </c>
      <c r="I477" s="124"/>
      <c r="J477" s="132">
        <f>BK477</f>
        <v>0</v>
      </c>
      <c r="L477" s="121"/>
      <c r="M477" s="126"/>
      <c r="P477" s="127">
        <f>SUM(P478:P528)</f>
        <v>0</v>
      </c>
      <c r="R477" s="127">
        <f>SUM(R478:R528)</f>
        <v>22.52634256</v>
      </c>
      <c r="T477" s="128">
        <f>SUM(T478:T528)</f>
        <v>0</v>
      </c>
      <c r="AR477" s="122" t="s">
        <v>79</v>
      </c>
      <c r="AT477" s="129" t="s">
        <v>68</v>
      </c>
      <c r="AU477" s="129" t="s">
        <v>79</v>
      </c>
      <c r="AY477" s="122" t="s">
        <v>212</v>
      </c>
      <c r="BK477" s="130">
        <f>SUM(BK478:BK528)</f>
        <v>0</v>
      </c>
    </row>
    <row r="478" spans="2:65" s="1" customFormat="1" ht="24.2" customHeight="1">
      <c r="B478" s="34"/>
      <c r="C478" s="133" t="s">
        <v>963</v>
      </c>
      <c r="D478" s="133" t="s">
        <v>215</v>
      </c>
      <c r="E478" s="134" t="s">
        <v>6779</v>
      </c>
      <c r="F478" s="135" t="s">
        <v>6780</v>
      </c>
      <c r="G478" s="136" t="s">
        <v>495</v>
      </c>
      <c r="H478" s="137">
        <v>674.17100000000005</v>
      </c>
      <c r="I478" s="138"/>
      <c r="J478" s="139">
        <f>ROUND(I478*H478,2)</f>
        <v>0</v>
      </c>
      <c r="K478" s="135" t="s">
        <v>245</v>
      </c>
      <c r="L478" s="34"/>
      <c r="M478" s="140" t="s">
        <v>19</v>
      </c>
      <c r="N478" s="141" t="s">
        <v>40</v>
      </c>
      <c r="P478" s="142">
        <f>O478*H478</f>
        <v>0</v>
      </c>
      <c r="Q478" s="142">
        <v>0</v>
      </c>
      <c r="R478" s="142">
        <f>Q478*H478</f>
        <v>0</v>
      </c>
      <c r="S478" s="142">
        <v>0</v>
      </c>
      <c r="T478" s="143">
        <f>S478*H478</f>
        <v>0</v>
      </c>
      <c r="AR478" s="144" t="s">
        <v>316</v>
      </c>
      <c r="AT478" s="144" t="s">
        <v>215</v>
      </c>
      <c r="AU478" s="144" t="s">
        <v>236</v>
      </c>
      <c r="AY478" s="19" t="s">
        <v>212</v>
      </c>
      <c r="BE478" s="145">
        <f>IF(N478="základní",J478,0)</f>
        <v>0</v>
      </c>
      <c r="BF478" s="145">
        <f>IF(N478="snížená",J478,0)</f>
        <v>0</v>
      </c>
      <c r="BG478" s="145">
        <f>IF(N478="zákl. přenesená",J478,0)</f>
        <v>0</v>
      </c>
      <c r="BH478" s="145">
        <f>IF(N478="sníž. přenesená",J478,0)</f>
        <v>0</v>
      </c>
      <c r="BI478" s="145">
        <f>IF(N478="nulová",J478,0)</f>
        <v>0</v>
      </c>
      <c r="BJ478" s="19" t="s">
        <v>77</v>
      </c>
      <c r="BK478" s="145">
        <f>ROUND(I478*H478,2)</f>
        <v>0</v>
      </c>
      <c r="BL478" s="19" t="s">
        <v>316</v>
      </c>
      <c r="BM478" s="144" t="s">
        <v>6781</v>
      </c>
    </row>
    <row r="479" spans="2:65" s="1" customFormat="1" ht="19.5">
      <c r="B479" s="34"/>
      <c r="D479" s="150" t="s">
        <v>224</v>
      </c>
      <c r="F479" s="151" t="s">
        <v>6782</v>
      </c>
      <c r="I479" s="148"/>
      <c r="L479" s="34"/>
      <c r="M479" s="149"/>
      <c r="T479" s="55"/>
      <c r="AT479" s="19" t="s">
        <v>224</v>
      </c>
      <c r="AU479" s="19" t="s">
        <v>236</v>
      </c>
    </row>
    <row r="480" spans="2:65" s="14" customFormat="1">
      <c r="B480" s="170"/>
      <c r="D480" s="150" t="s">
        <v>226</v>
      </c>
      <c r="E480" s="171" t="s">
        <v>19</v>
      </c>
      <c r="F480" s="172" t="s">
        <v>6783</v>
      </c>
      <c r="H480" s="171" t="s">
        <v>19</v>
      </c>
      <c r="I480" s="173"/>
      <c r="L480" s="170"/>
      <c r="M480" s="174"/>
      <c r="T480" s="175"/>
      <c r="AT480" s="171" t="s">
        <v>226</v>
      </c>
      <c r="AU480" s="171" t="s">
        <v>236</v>
      </c>
      <c r="AV480" s="14" t="s">
        <v>77</v>
      </c>
      <c r="AW480" s="14" t="s">
        <v>31</v>
      </c>
      <c r="AX480" s="14" t="s">
        <v>69</v>
      </c>
      <c r="AY480" s="171" t="s">
        <v>212</v>
      </c>
    </row>
    <row r="481" spans="2:65" s="14" customFormat="1">
      <c r="B481" s="170"/>
      <c r="D481" s="150" t="s">
        <v>226</v>
      </c>
      <c r="E481" s="171" t="s">
        <v>19</v>
      </c>
      <c r="F481" s="172" t="s">
        <v>6784</v>
      </c>
      <c r="H481" s="171" t="s">
        <v>19</v>
      </c>
      <c r="I481" s="173"/>
      <c r="L481" s="170"/>
      <c r="M481" s="174"/>
      <c r="T481" s="175"/>
      <c r="AT481" s="171" t="s">
        <v>226</v>
      </c>
      <c r="AU481" s="171" t="s">
        <v>236</v>
      </c>
      <c r="AV481" s="14" t="s">
        <v>77</v>
      </c>
      <c r="AW481" s="14" t="s">
        <v>31</v>
      </c>
      <c r="AX481" s="14" t="s">
        <v>69</v>
      </c>
      <c r="AY481" s="171" t="s">
        <v>212</v>
      </c>
    </row>
    <row r="482" spans="2:65" s="12" customFormat="1">
      <c r="B482" s="152"/>
      <c r="D482" s="150" t="s">
        <v>226</v>
      </c>
      <c r="E482" s="153" t="s">
        <v>19</v>
      </c>
      <c r="F482" s="154" t="s">
        <v>6785</v>
      </c>
      <c r="H482" s="155">
        <v>674.17100000000005</v>
      </c>
      <c r="I482" s="156"/>
      <c r="L482" s="152"/>
      <c r="M482" s="157"/>
      <c r="T482" s="158"/>
      <c r="AT482" s="153" t="s">
        <v>226</v>
      </c>
      <c r="AU482" s="153" t="s">
        <v>236</v>
      </c>
      <c r="AV482" s="12" t="s">
        <v>79</v>
      </c>
      <c r="AW482" s="12" t="s">
        <v>31</v>
      </c>
      <c r="AX482" s="12" t="s">
        <v>69</v>
      </c>
      <c r="AY482" s="153" t="s">
        <v>212</v>
      </c>
    </row>
    <row r="483" spans="2:65" s="13" customFormat="1">
      <c r="B483" s="159"/>
      <c r="D483" s="150" t="s">
        <v>226</v>
      </c>
      <c r="E483" s="160" t="s">
        <v>19</v>
      </c>
      <c r="F483" s="161" t="s">
        <v>228</v>
      </c>
      <c r="H483" s="162">
        <v>674.17100000000005</v>
      </c>
      <c r="I483" s="163"/>
      <c r="L483" s="159"/>
      <c r="M483" s="164"/>
      <c r="T483" s="165"/>
      <c r="AT483" s="160" t="s">
        <v>226</v>
      </c>
      <c r="AU483" s="160" t="s">
        <v>236</v>
      </c>
      <c r="AV483" s="13" t="s">
        <v>229</v>
      </c>
      <c r="AW483" s="13" t="s">
        <v>31</v>
      </c>
      <c r="AX483" s="13" t="s">
        <v>77</v>
      </c>
      <c r="AY483" s="160" t="s">
        <v>212</v>
      </c>
    </row>
    <row r="484" spans="2:65" s="14" customFormat="1">
      <c r="B484" s="170"/>
      <c r="D484" s="150" t="s">
        <v>226</v>
      </c>
      <c r="E484" s="171" t="s">
        <v>19</v>
      </c>
      <c r="F484" s="172" t="s">
        <v>6786</v>
      </c>
      <c r="H484" s="171" t="s">
        <v>19</v>
      </c>
      <c r="I484" s="173"/>
      <c r="L484" s="170"/>
      <c r="M484" s="174"/>
      <c r="T484" s="175"/>
      <c r="AT484" s="171" t="s">
        <v>226</v>
      </c>
      <c r="AU484" s="171" t="s">
        <v>236</v>
      </c>
      <c r="AV484" s="14" t="s">
        <v>77</v>
      </c>
      <c r="AW484" s="14" t="s">
        <v>31</v>
      </c>
      <c r="AX484" s="14" t="s">
        <v>69</v>
      </c>
      <c r="AY484" s="171" t="s">
        <v>212</v>
      </c>
    </row>
    <row r="485" spans="2:65" s="1" customFormat="1" ht="24.2" customHeight="1">
      <c r="B485" s="34"/>
      <c r="C485" s="133" t="s">
        <v>970</v>
      </c>
      <c r="D485" s="133" t="s">
        <v>215</v>
      </c>
      <c r="E485" s="134" t="s">
        <v>4144</v>
      </c>
      <c r="F485" s="135" t="s">
        <v>4145</v>
      </c>
      <c r="G485" s="136" t="s">
        <v>495</v>
      </c>
      <c r="H485" s="137">
        <v>337.08600000000001</v>
      </c>
      <c r="I485" s="138"/>
      <c r="J485" s="139">
        <f>ROUND(I485*H485,2)</f>
        <v>0</v>
      </c>
      <c r="K485" s="135" t="s">
        <v>219</v>
      </c>
      <c r="L485" s="34"/>
      <c r="M485" s="140" t="s">
        <v>19</v>
      </c>
      <c r="N485" s="141" t="s">
        <v>40</v>
      </c>
      <c r="P485" s="142">
        <f>O485*H485</f>
        <v>0</v>
      </c>
      <c r="Q485" s="142">
        <v>1.3999999999999999E-4</v>
      </c>
      <c r="R485" s="142">
        <f>Q485*H485</f>
        <v>4.7192039999999998E-2</v>
      </c>
      <c r="S485" s="142">
        <v>0</v>
      </c>
      <c r="T485" s="143">
        <f>S485*H485</f>
        <v>0</v>
      </c>
      <c r="AR485" s="144" t="s">
        <v>316</v>
      </c>
      <c r="AT485" s="144" t="s">
        <v>215</v>
      </c>
      <c r="AU485" s="144" t="s">
        <v>236</v>
      </c>
      <c r="AY485" s="19" t="s">
        <v>212</v>
      </c>
      <c r="BE485" s="145">
        <f>IF(N485="základní",J485,0)</f>
        <v>0</v>
      </c>
      <c r="BF485" s="145">
        <f>IF(N485="snížená",J485,0)</f>
        <v>0</v>
      </c>
      <c r="BG485" s="145">
        <f>IF(N485="zákl. přenesená",J485,0)</f>
        <v>0</v>
      </c>
      <c r="BH485" s="145">
        <f>IF(N485="sníž. přenesená",J485,0)</f>
        <v>0</v>
      </c>
      <c r="BI485" s="145">
        <f>IF(N485="nulová",J485,0)</f>
        <v>0</v>
      </c>
      <c r="BJ485" s="19" t="s">
        <v>77</v>
      </c>
      <c r="BK485" s="145">
        <f>ROUND(I485*H485,2)</f>
        <v>0</v>
      </c>
      <c r="BL485" s="19" t="s">
        <v>316</v>
      </c>
      <c r="BM485" s="144" t="s">
        <v>6787</v>
      </c>
    </row>
    <row r="486" spans="2:65" s="1" customFormat="1">
      <c r="B486" s="34"/>
      <c r="D486" s="146" t="s">
        <v>222</v>
      </c>
      <c r="F486" s="147" t="s">
        <v>4147</v>
      </c>
      <c r="I486" s="148"/>
      <c r="L486" s="34"/>
      <c r="M486" s="149"/>
      <c r="T486" s="55"/>
      <c r="AT486" s="19" t="s">
        <v>222</v>
      </c>
      <c r="AU486" s="19" t="s">
        <v>236</v>
      </c>
    </row>
    <row r="487" spans="2:65" s="14" customFormat="1">
      <c r="B487" s="170"/>
      <c r="D487" s="150" t="s">
        <v>226</v>
      </c>
      <c r="E487" s="171" t="s">
        <v>19</v>
      </c>
      <c r="F487" s="172" t="s">
        <v>6788</v>
      </c>
      <c r="H487" s="171" t="s">
        <v>19</v>
      </c>
      <c r="I487" s="173"/>
      <c r="L487" s="170"/>
      <c r="M487" s="174"/>
      <c r="T487" s="175"/>
      <c r="AT487" s="171" t="s">
        <v>226</v>
      </c>
      <c r="AU487" s="171" t="s">
        <v>236</v>
      </c>
      <c r="AV487" s="14" t="s">
        <v>77</v>
      </c>
      <c r="AW487" s="14" t="s">
        <v>31</v>
      </c>
      <c r="AX487" s="14" t="s">
        <v>69</v>
      </c>
      <c r="AY487" s="171" t="s">
        <v>212</v>
      </c>
    </row>
    <row r="488" spans="2:65" s="12" customFormat="1">
      <c r="B488" s="152"/>
      <c r="D488" s="150" t="s">
        <v>226</v>
      </c>
      <c r="E488" s="153" t="s">
        <v>19</v>
      </c>
      <c r="F488" s="154" t="s">
        <v>6789</v>
      </c>
      <c r="H488" s="155">
        <v>337.08600000000001</v>
      </c>
      <c r="I488" s="156"/>
      <c r="L488" s="152"/>
      <c r="M488" s="157"/>
      <c r="T488" s="158"/>
      <c r="AT488" s="153" t="s">
        <v>226</v>
      </c>
      <c r="AU488" s="153" t="s">
        <v>236</v>
      </c>
      <c r="AV488" s="12" t="s">
        <v>79</v>
      </c>
      <c r="AW488" s="12" t="s">
        <v>31</v>
      </c>
      <c r="AX488" s="12" t="s">
        <v>69</v>
      </c>
      <c r="AY488" s="153" t="s">
        <v>212</v>
      </c>
    </row>
    <row r="489" spans="2:65" s="13" customFormat="1">
      <c r="B489" s="159"/>
      <c r="D489" s="150" t="s">
        <v>226</v>
      </c>
      <c r="E489" s="160" t="s">
        <v>19</v>
      </c>
      <c r="F489" s="161" t="s">
        <v>228</v>
      </c>
      <c r="H489" s="162">
        <v>337.08600000000001</v>
      </c>
      <c r="I489" s="163"/>
      <c r="L489" s="159"/>
      <c r="M489" s="164"/>
      <c r="T489" s="165"/>
      <c r="AT489" s="160" t="s">
        <v>226</v>
      </c>
      <c r="AU489" s="160" t="s">
        <v>236</v>
      </c>
      <c r="AV489" s="13" t="s">
        <v>229</v>
      </c>
      <c r="AW489" s="13" t="s">
        <v>31</v>
      </c>
      <c r="AX489" s="13" t="s">
        <v>77</v>
      </c>
      <c r="AY489" s="160" t="s">
        <v>212</v>
      </c>
    </row>
    <row r="490" spans="2:65" s="1" customFormat="1" ht="24.2" customHeight="1">
      <c r="B490" s="34"/>
      <c r="C490" s="133" t="s">
        <v>992</v>
      </c>
      <c r="D490" s="133" t="s">
        <v>215</v>
      </c>
      <c r="E490" s="134" t="s">
        <v>6790</v>
      </c>
      <c r="F490" s="135" t="s">
        <v>6791</v>
      </c>
      <c r="G490" s="136" t="s">
        <v>495</v>
      </c>
      <c r="H490" s="137">
        <v>337.08600000000001</v>
      </c>
      <c r="I490" s="138"/>
      <c r="J490" s="139">
        <f>ROUND(I490*H490,2)</f>
        <v>0</v>
      </c>
      <c r="K490" s="135" t="s">
        <v>219</v>
      </c>
      <c r="L490" s="34"/>
      <c r="M490" s="140" t="s">
        <v>19</v>
      </c>
      <c r="N490" s="141" t="s">
        <v>40</v>
      </c>
      <c r="P490" s="142">
        <f>O490*H490</f>
        <v>0</v>
      </c>
      <c r="Q490" s="142">
        <v>2.8E-3</v>
      </c>
      <c r="R490" s="142">
        <f>Q490*H490</f>
        <v>0.94384080000000004</v>
      </c>
      <c r="S490" s="142">
        <v>0</v>
      </c>
      <c r="T490" s="143">
        <f>S490*H490</f>
        <v>0</v>
      </c>
      <c r="AR490" s="144" t="s">
        <v>229</v>
      </c>
      <c r="AT490" s="144" t="s">
        <v>215</v>
      </c>
      <c r="AU490" s="144" t="s">
        <v>236</v>
      </c>
      <c r="AY490" s="19" t="s">
        <v>212</v>
      </c>
      <c r="BE490" s="145">
        <f>IF(N490="základní",J490,0)</f>
        <v>0</v>
      </c>
      <c r="BF490" s="145">
        <f>IF(N490="snížená",J490,0)</f>
        <v>0</v>
      </c>
      <c r="BG490" s="145">
        <f>IF(N490="zákl. přenesená",J490,0)</f>
        <v>0</v>
      </c>
      <c r="BH490" s="145">
        <f>IF(N490="sníž. přenesená",J490,0)</f>
        <v>0</v>
      </c>
      <c r="BI490" s="145">
        <f>IF(N490="nulová",J490,0)</f>
        <v>0</v>
      </c>
      <c r="BJ490" s="19" t="s">
        <v>77</v>
      </c>
      <c r="BK490" s="145">
        <f>ROUND(I490*H490,2)</f>
        <v>0</v>
      </c>
      <c r="BL490" s="19" t="s">
        <v>229</v>
      </c>
      <c r="BM490" s="144" t="s">
        <v>6792</v>
      </c>
    </row>
    <row r="491" spans="2:65" s="1" customFormat="1">
      <c r="B491" s="34"/>
      <c r="D491" s="146" t="s">
        <v>222</v>
      </c>
      <c r="F491" s="147" t="s">
        <v>6793</v>
      </c>
      <c r="I491" s="148"/>
      <c r="L491" s="34"/>
      <c r="M491" s="149"/>
      <c r="T491" s="55"/>
      <c r="AT491" s="19" t="s">
        <v>222</v>
      </c>
      <c r="AU491" s="19" t="s">
        <v>236</v>
      </c>
    </row>
    <row r="492" spans="2:65" s="14" customFormat="1">
      <c r="B492" s="170"/>
      <c r="D492" s="150" t="s">
        <v>226</v>
      </c>
      <c r="E492" s="171" t="s">
        <v>19</v>
      </c>
      <c r="F492" s="172" t="s">
        <v>6794</v>
      </c>
      <c r="H492" s="171" t="s">
        <v>19</v>
      </c>
      <c r="I492" s="173"/>
      <c r="L492" s="170"/>
      <c r="M492" s="174"/>
      <c r="T492" s="175"/>
      <c r="AT492" s="171" t="s">
        <v>226</v>
      </c>
      <c r="AU492" s="171" t="s">
        <v>236</v>
      </c>
      <c r="AV492" s="14" t="s">
        <v>77</v>
      </c>
      <c r="AW492" s="14" t="s">
        <v>31</v>
      </c>
      <c r="AX492" s="14" t="s">
        <v>69</v>
      </c>
      <c r="AY492" s="171" t="s">
        <v>212</v>
      </c>
    </row>
    <row r="493" spans="2:65" s="12" customFormat="1">
      <c r="B493" s="152"/>
      <c r="D493" s="150" t="s">
        <v>226</v>
      </c>
      <c r="E493" s="153" t="s">
        <v>19</v>
      </c>
      <c r="F493" s="154" t="s">
        <v>6795</v>
      </c>
      <c r="H493" s="155">
        <v>337.08600000000001</v>
      </c>
      <c r="I493" s="156"/>
      <c r="L493" s="152"/>
      <c r="M493" s="157"/>
      <c r="T493" s="158"/>
      <c r="AT493" s="153" t="s">
        <v>226</v>
      </c>
      <c r="AU493" s="153" t="s">
        <v>236</v>
      </c>
      <c r="AV493" s="12" t="s">
        <v>79</v>
      </c>
      <c r="AW493" s="12" t="s">
        <v>31</v>
      </c>
      <c r="AX493" s="12" t="s">
        <v>69</v>
      </c>
      <c r="AY493" s="153" t="s">
        <v>212</v>
      </c>
    </row>
    <row r="494" spans="2:65" s="13" customFormat="1">
      <c r="B494" s="159"/>
      <c r="D494" s="150" t="s">
        <v>226</v>
      </c>
      <c r="E494" s="160" t="s">
        <v>19</v>
      </c>
      <c r="F494" s="161" t="s">
        <v>228</v>
      </c>
      <c r="H494" s="162">
        <v>337.08600000000001</v>
      </c>
      <c r="I494" s="163"/>
      <c r="L494" s="159"/>
      <c r="M494" s="164"/>
      <c r="T494" s="165"/>
      <c r="AT494" s="160" t="s">
        <v>226</v>
      </c>
      <c r="AU494" s="160" t="s">
        <v>236</v>
      </c>
      <c r="AV494" s="13" t="s">
        <v>229</v>
      </c>
      <c r="AW494" s="13" t="s">
        <v>31</v>
      </c>
      <c r="AX494" s="13" t="s">
        <v>77</v>
      </c>
      <c r="AY494" s="160" t="s">
        <v>212</v>
      </c>
    </row>
    <row r="495" spans="2:65" s="1" customFormat="1" ht="16.5" customHeight="1">
      <c r="B495" s="34"/>
      <c r="C495" s="133" t="s">
        <v>1023</v>
      </c>
      <c r="D495" s="133" t="s">
        <v>215</v>
      </c>
      <c r="E495" s="134" t="s">
        <v>6796</v>
      </c>
      <c r="F495" s="135" t="s">
        <v>6797</v>
      </c>
      <c r="G495" s="136" t="s">
        <v>495</v>
      </c>
      <c r="H495" s="137">
        <v>337.08600000000001</v>
      </c>
      <c r="I495" s="138"/>
      <c r="J495" s="139">
        <f>ROUND(I495*H495,2)</f>
        <v>0</v>
      </c>
      <c r="K495" s="135" t="s">
        <v>219</v>
      </c>
      <c r="L495" s="34"/>
      <c r="M495" s="140" t="s">
        <v>19</v>
      </c>
      <c r="N495" s="141" t="s">
        <v>40</v>
      </c>
      <c r="P495" s="142">
        <f>O495*H495</f>
        <v>0</v>
      </c>
      <c r="Q495" s="142">
        <v>2.2000000000000001E-4</v>
      </c>
      <c r="R495" s="142">
        <f>Q495*H495</f>
        <v>7.4158920000000003E-2</v>
      </c>
      <c r="S495" s="142">
        <v>0</v>
      </c>
      <c r="T495" s="143">
        <f>S495*H495</f>
        <v>0</v>
      </c>
      <c r="AR495" s="144" t="s">
        <v>229</v>
      </c>
      <c r="AT495" s="144" t="s">
        <v>215</v>
      </c>
      <c r="AU495" s="144" t="s">
        <v>236</v>
      </c>
      <c r="AY495" s="19" t="s">
        <v>212</v>
      </c>
      <c r="BE495" s="145">
        <f>IF(N495="základní",J495,0)</f>
        <v>0</v>
      </c>
      <c r="BF495" s="145">
        <f>IF(N495="snížená",J495,0)</f>
        <v>0</v>
      </c>
      <c r="BG495" s="145">
        <f>IF(N495="zákl. přenesená",J495,0)</f>
        <v>0</v>
      </c>
      <c r="BH495" s="145">
        <f>IF(N495="sníž. přenesená",J495,0)</f>
        <v>0</v>
      </c>
      <c r="BI495" s="145">
        <f>IF(N495="nulová",J495,0)</f>
        <v>0</v>
      </c>
      <c r="BJ495" s="19" t="s">
        <v>77</v>
      </c>
      <c r="BK495" s="145">
        <f>ROUND(I495*H495,2)</f>
        <v>0</v>
      </c>
      <c r="BL495" s="19" t="s">
        <v>229</v>
      </c>
      <c r="BM495" s="144" t="s">
        <v>6798</v>
      </c>
    </row>
    <row r="496" spans="2:65" s="1" customFormat="1">
      <c r="B496" s="34"/>
      <c r="D496" s="146" t="s">
        <v>222</v>
      </c>
      <c r="F496" s="147" t="s">
        <v>6799</v>
      </c>
      <c r="I496" s="148"/>
      <c r="L496" s="34"/>
      <c r="M496" s="149"/>
      <c r="T496" s="55"/>
      <c r="AT496" s="19" t="s">
        <v>222</v>
      </c>
      <c r="AU496" s="19" t="s">
        <v>236</v>
      </c>
    </row>
    <row r="497" spans="2:65" s="14" customFormat="1" ht="22.5">
      <c r="B497" s="170"/>
      <c r="D497" s="150" t="s">
        <v>226</v>
      </c>
      <c r="E497" s="171" t="s">
        <v>19</v>
      </c>
      <c r="F497" s="172" t="s">
        <v>6800</v>
      </c>
      <c r="H497" s="171" t="s">
        <v>19</v>
      </c>
      <c r="I497" s="173"/>
      <c r="L497" s="170"/>
      <c r="M497" s="174"/>
      <c r="T497" s="175"/>
      <c r="AT497" s="171" t="s">
        <v>226</v>
      </c>
      <c r="AU497" s="171" t="s">
        <v>236</v>
      </c>
      <c r="AV497" s="14" t="s">
        <v>77</v>
      </c>
      <c r="AW497" s="14" t="s">
        <v>31</v>
      </c>
      <c r="AX497" s="14" t="s">
        <v>69</v>
      </c>
      <c r="AY497" s="171" t="s">
        <v>212</v>
      </c>
    </row>
    <row r="498" spans="2:65" s="12" customFormat="1">
      <c r="B498" s="152"/>
      <c r="D498" s="150" t="s">
        <v>226</v>
      </c>
      <c r="E498" s="153" t="s">
        <v>19</v>
      </c>
      <c r="F498" s="154" t="s">
        <v>6801</v>
      </c>
      <c r="H498" s="155">
        <v>337.08600000000001</v>
      </c>
      <c r="I498" s="156"/>
      <c r="L498" s="152"/>
      <c r="M498" s="157"/>
      <c r="T498" s="158"/>
      <c r="AT498" s="153" t="s">
        <v>226</v>
      </c>
      <c r="AU498" s="153" t="s">
        <v>236</v>
      </c>
      <c r="AV498" s="12" t="s">
        <v>79</v>
      </c>
      <c r="AW498" s="12" t="s">
        <v>31</v>
      </c>
      <c r="AX498" s="12" t="s">
        <v>69</v>
      </c>
      <c r="AY498" s="153" t="s">
        <v>212</v>
      </c>
    </row>
    <row r="499" spans="2:65" s="13" customFormat="1">
      <c r="B499" s="159"/>
      <c r="D499" s="150" t="s">
        <v>226</v>
      </c>
      <c r="E499" s="160" t="s">
        <v>19</v>
      </c>
      <c r="F499" s="161" t="s">
        <v>228</v>
      </c>
      <c r="H499" s="162">
        <v>337.08600000000001</v>
      </c>
      <c r="I499" s="163"/>
      <c r="L499" s="159"/>
      <c r="M499" s="164"/>
      <c r="T499" s="165"/>
      <c r="AT499" s="160" t="s">
        <v>226</v>
      </c>
      <c r="AU499" s="160" t="s">
        <v>236</v>
      </c>
      <c r="AV499" s="13" t="s">
        <v>229</v>
      </c>
      <c r="AW499" s="13" t="s">
        <v>31</v>
      </c>
      <c r="AX499" s="13" t="s">
        <v>77</v>
      </c>
      <c r="AY499" s="160" t="s">
        <v>212</v>
      </c>
    </row>
    <row r="500" spans="2:65" s="1" customFormat="1" ht="24.2" customHeight="1">
      <c r="B500" s="34"/>
      <c r="C500" s="133" t="s">
        <v>1031</v>
      </c>
      <c r="D500" s="133" t="s">
        <v>215</v>
      </c>
      <c r="E500" s="134" t="s">
        <v>6802</v>
      </c>
      <c r="F500" s="135" t="s">
        <v>6803</v>
      </c>
      <c r="G500" s="136" t="s">
        <v>495</v>
      </c>
      <c r="H500" s="137">
        <v>642.06799999999998</v>
      </c>
      <c r="I500" s="138"/>
      <c r="J500" s="139">
        <f>ROUND(I500*H500,2)</f>
        <v>0</v>
      </c>
      <c r="K500" s="135" t="s">
        <v>219</v>
      </c>
      <c r="L500" s="34"/>
      <c r="M500" s="140" t="s">
        <v>19</v>
      </c>
      <c r="N500" s="141" t="s">
        <v>40</v>
      </c>
      <c r="P500" s="142">
        <f>O500*H500</f>
        <v>0</v>
      </c>
      <c r="Q500" s="142">
        <v>0</v>
      </c>
      <c r="R500" s="142">
        <f>Q500*H500</f>
        <v>0</v>
      </c>
      <c r="S500" s="142">
        <v>0</v>
      </c>
      <c r="T500" s="143">
        <f>S500*H500</f>
        <v>0</v>
      </c>
      <c r="AR500" s="144" t="s">
        <v>229</v>
      </c>
      <c r="AT500" s="144" t="s">
        <v>215</v>
      </c>
      <c r="AU500" s="144" t="s">
        <v>236</v>
      </c>
      <c r="AY500" s="19" t="s">
        <v>212</v>
      </c>
      <c r="BE500" s="145">
        <f>IF(N500="základní",J500,0)</f>
        <v>0</v>
      </c>
      <c r="BF500" s="145">
        <f>IF(N500="snížená",J500,0)</f>
        <v>0</v>
      </c>
      <c r="BG500" s="145">
        <f>IF(N500="zákl. přenesená",J500,0)</f>
        <v>0</v>
      </c>
      <c r="BH500" s="145">
        <f>IF(N500="sníž. přenesená",J500,0)</f>
        <v>0</v>
      </c>
      <c r="BI500" s="145">
        <f>IF(N500="nulová",J500,0)</f>
        <v>0</v>
      </c>
      <c r="BJ500" s="19" t="s">
        <v>77</v>
      </c>
      <c r="BK500" s="145">
        <f>ROUND(I500*H500,2)</f>
        <v>0</v>
      </c>
      <c r="BL500" s="19" t="s">
        <v>229</v>
      </c>
      <c r="BM500" s="144" t="s">
        <v>6804</v>
      </c>
    </row>
    <row r="501" spans="2:65" s="1" customFormat="1">
      <c r="B501" s="34"/>
      <c r="D501" s="146" t="s">
        <v>222</v>
      </c>
      <c r="F501" s="147" t="s">
        <v>6805</v>
      </c>
      <c r="I501" s="148"/>
      <c r="L501" s="34"/>
      <c r="M501" s="149"/>
      <c r="T501" s="55"/>
      <c r="AT501" s="19" t="s">
        <v>222</v>
      </c>
      <c r="AU501" s="19" t="s">
        <v>236</v>
      </c>
    </row>
    <row r="502" spans="2:65" s="14" customFormat="1">
      <c r="B502" s="170"/>
      <c r="D502" s="150" t="s">
        <v>226</v>
      </c>
      <c r="E502" s="171" t="s">
        <v>19</v>
      </c>
      <c r="F502" s="172" t="s">
        <v>6806</v>
      </c>
      <c r="H502" s="171" t="s">
        <v>19</v>
      </c>
      <c r="I502" s="173"/>
      <c r="L502" s="170"/>
      <c r="M502" s="174"/>
      <c r="T502" s="175"/>
      <c r="AT502" s="171" t="s">
        <v>226</v>
      </c>
      <c r="AU502" s="171" t="s">
        <v>236</v>
      </c>
      <c r="AV502" s="14" t="s">
        <v>77</v>
      </c>
      <c r="AW502" s="14" t="s">
        <v>31</v>
      </c>
      <c r="AX502" s="14" t="s">
        <v>69</v>
      </c>
      <c r="AY502" s="171" t="s">
        <v>212</v>
      </c>
    </row>
    <row r="503" spans="2:65" s="12" customFormat="1">
      <c r="B503" s="152"/>
      <c r="D503" s="150" t="s">
        <v>226</v>
      </c>
      <c r="E503" s="153" t="s">
        <v>19</v>
      </c>
      <c r="F503" s="154" t="s">
        <v>6807</v>
      </c>
      <c r="H503" s="155">
        <v>642.06799999999998</v>
      </c>
      <c r="I503" s="156"/>
      <c r="L503" s="152"/>
      <c r="M503" s="157"/>
      <c r="T503" s="158"/>
      <c r="AT503" s="153" t="s">
        <v>226</v>
      </c>
      <c r="AU503" s="153" t="s">
        <v>236</v>
      </c>
      <c r="AV503" s="12" t="s">
        <v>79</v>
      </c>
      <c r="AW503" s="12" t="s">
        <v>31</v>
      </c>
      <c r="AX503" s="12" t="s">
        <v>69</v>
      </c>
      <c r="AY503" s="153" t="s">
        <v>212</v>
      </c>
    </row>
    <row r="504" spans="2:65" s="13" customFormat="1">
      <c r="B504" s="159"/>
      <c r="D504" s="150" t="s">
        <v>226</v>
      </c>
      <c r="E504" s="160" t="s">
        <v>19</v>
      </c>
      <c r="F504" s="161" t="s">
        <v>228</v>
      </c>
      <c r="H504" s="162">
        <v>642.06799999999998</v>
      </c>
      <c r="I504" s="163"/>
      <c r="L504" s="159"/>
      <c r="M504" s="164"/>
      <c r="T504" s="165"/>
      <c r="AT504" s="160" t="s">
        <v>226</v>
      </c>
      <c r="AU504" s="160" t="s">
        <v>236</v>
      </c>
      <c r="AV504" s="13" t="s">
        <v>229</v>
      </c>
      <c r="AW504" s="13" t="s">
        <v>31</v>
      </c>
      <c r="AX504" s="13" t="s">
        <v>77</v>
      </c>
      <c r="AY504" s="160" t="s">
        <v>212</v>
      </c>
    </row>
    <row r="505" spans="2:65" s="14" customFormat="1">
      <c r="B505" s="170"/>
      <c r="D505" s="150" t="s">
        <v>226</v>
      </c>
      <c r="E505" s="171" t="s">
        <v>19</v>
      </c>
      <c r="F505" s="172" t="s">
        <v>6808</v>
      </c>
      <c r="H505" s="171" t="s">
        <v>19</v>
      </c>
      <c r="I505" s="173"/>
      <c r="L505" s="170"/>
      <c r="M505" s="174"/>
      <c r="T505" s="175"/>
      <c r="AT505" s="171" t="s">
        <v>226</v>
      </c>
      <c r="AU505" s="171" t="s">
        <v>236</v>
      </c>
      <c r="AV505" s="14" t="s">
        <v>77</v>
      </c>
      <c r="AW505" s="14" t="s">
        <v>31</v>
      </c>
      <c r="AX505" s="14" t="s">
        <v>69</v>
      </c>
      <c r="AY505" s="171" t="s">
        <v>212</v>
      </c>
    </row>
    <row r="506" spans="2:65" s="1" customFormat="1" ht="24.2" customHeight="1">
      <c r="B506" s="34"/>
      <c r="C506" s="133" t="s">
        <v>1038</v>
      </c>
      <c r="D506" s="133" t="s">
        <v>215</v>
      </c>
      <c r="E506" s="134" t="s">
        <v>6809</v>
      </c>
      <c r="F506" s="135" t="s">
        <v>6810</v>
      </c>
      <c r="G506" s="136" t="s">
        <v>495</v>
      </c>
      <c r="H506" s="137">
        <v>321.03399999999999</v>
      </c>
      <c r="I506" s="138"/>
      <c r="J506" s="139">
        <f>ROUND(I506*H506,2)</f>
        <v>0</v>
      </c>
      <c r="K506" s="135" t="s">
        <v>219</v>
      </c>
      <c r="L506" s="34"/>
      <c r="M506" s="140" t="s">
        <v>19</v>
      </c>
      <c r="N506" s="141" t="s">
        <v>40</v>
      </c>
      <c r="P506" s="142">
        <f>O506*H506</f>
        <v>0</v>
      </c>
      <c r="Q506" s="142">
        <v>3.7799999999999999E-3</v>
      </c>
      <c r="R506" s="142">
        <f>Q506*H506</f>
        <v>1.21350852</v>
      </c>
      <c r="S506" s="142">
        <v>0</v>
      </c>
      <c r="T506" s="143">
        <f>S506*H506</f>
        <v>0</v>
      </c>
      <c r="AR506" s="144" t="s">
        <v>229</v>
      </c>
      <c r="AT506" s="144" t="s">
        <v>215</v>
      </c>
      <c r="AU506" s="144" t="s">
        <v>236</v>
      </c>
      <c r="AY506" s="19" t="s">
        <v>212</v>
      </c>
      <c r="BE506" s="145">
        <f>IF(N506="základní",J506,0)</f>
        <v>0</v>
      </c>
      <c r="BF506" s="145">
        <f>IF(N506="snížená",J506,0)</f>
        <v>0</v>
      </c>
      <c r="BG506" s="145">
        <f>IF(N506="zákl. přenesená",J506,0)</f>
        <v>0</v>
      </c>
      <c r="BH506" s="145">
        <f>IF(N506="sníž. přenesená",J506,0)</f>
        <v>0</v>
      </c>
      <c r="BI506" s="145">
        <f>IF(N506="nulová",J506,0)</f>
        <v>0</v>
      </c>
      <c r="BJ506" s="19" t="s">
        <v>77</v>
      </c>
      <c r="BK506" s="145">
        <f>ROUND(I506*H506,2)</f>
        <v>0</v>
      </c>
      <c r="BL506" s="19" t="s">
        <v>229</v>
      </c>
      <c r="BM506" s="144" t="s">
        <v>6811</v>
      </c>
    </row>
    <row r="507" spans="2:65" s="1" customFormat="1">
      <c r="B507" s="34"/>
      <c r="D507" s="146" t="s">
        <v>222</v>
      </c>
      <c r="F507" s="147" t="s">
        <v>6812</v>
      </c>
      <c r="I507" s="148"/>
      <c r="L507" s="34"/>
      <c r="M507" s="149"/>
      <c r="T507" s="55"/>
      <c r="AT507" s="19" t="s">
        <v>222</v>
      </c>
      <c r="AU507" s="19" t="s">
        <v>236</v>
      </c>
    </row>
    <row r="508" spans="2:65" s="14" customFormat="1" ht="22.5">
      <c r="B508" s="170"/>
      <c r="D508" s="150" t="s">
        <v>226</v>
      </c>
      <c r="E508" s="171" t="s">
        <v>19</v>
      </c>
      <c r="F508" s="172" t="s">
        <v>6813</v>
      </c>
      <c r="H508" s="171" t="s">
        <v>19</v>
      </c>
      <c r="I508" s="173"/>
      <c r="L508" s="170"/>
      <c r="M508" s="174"/>
      <c r="T508" s="175"/>
      <c r="AT508" s="171" t="s">
        <v>226</v>
      </c>
      <c r="AU508" s="171" t="s">
        <v>236</v>
      </c>
      <c r="AV508" s="14" t="s">
        <v>77</v>
      </c>
      <c r="AW508" s="14" t="s">
        <v>31</v>
      </c>
      <c r="AX508" s="14" t="s">
        <v>69</v>
      </c>
      <c r="AY508" s="171" t="s">
        <v>212</v>
      </c>
    </row>
    <row r="509" spans="2:65" s="12" customFormat="1">
      <c r="B509" s="152"/>
      <c r="D509" s="150" t="s">
        <v>226</v>
      </c>
      <c r="E509" s="153" t="s">
        <v>19</v>
      </c>
      <c r="F509" s="154" t="s">
        <v>6814</v>
      </c>
      <c r="H509" s="155">
        <v>321.03399999999999</v>
      </c>
      <c r="I509" s="156"/>
      <c r="L509" s="152"/>
      <c r="M509" s="157"/>
      <c r="T509" s="158"/>
      <c r="AT509" s="153" t="s">
        <v>226</v>
      </c>
      <c r="AU509" s="153" t="s">
        <v>236</v>
      </c>
      <c r="AV509" s="12" t="s">
        <v>79</v>
      </c>
      <c r="AW509" s="12" t="s">
        <v>31</v>
      </c>
      <c r="AX509" s="12" t="s">
        <v>69</v>
      </c>
      <c r="AY509" s="153" t="s">
        <v>212</v>
      </c>
    </row>
    <row r="510" spans="2:65" s="13" customFormat="1">
      <c r="B510" s="159"/>
      <c r="D510" s="150" t="s">
        <v>226</v>
      </c>
      <c r="E510" s="160" t="s">
        <v>19</v>
      </c>
      <c r="F510" s="161" t="s">
        <v>228</v>
      </c>
      <c r="H510" s="162">
        <v>321.03399999999999</v>
      </c>
      <c r="I510" s="163"/>
      <c r="L510" s="159"/>
      <c r="M510" s="164"/>
      <c r="T510" s="165"/>
      <c r="AT510" s="160" t="s">
        <v>226</v>
      </c>
      <c r="AU510" s="160" t="s">
        <v>236</v>
      </c>
      <c r="AV510" s="13" t="s">
        <v>229</v>
      </c>
      <c r="AW510" s="13" t="s">
        <v>31</v>
      </c>
      <c r="AX510" s="13" t="s">
        <v>77</v>
      </c>
      <c r="AY510" s="160" t="s">
        <v>212</v>
      </c>
    </row>
    <row r="511" spans="2:65" s="14" customFormat="1">
      <c r="B511" s="170"/>
      <c r="D511" s="150" t="s">
        <v>226</v>
      </c>
      <c r="E511" s="171" t="s">
        <v>19</v>
      </c>
      <c r="F511" s="172" t="s">
        <v>6815</v>
      </c>
      <c r="H511" s="171" t="s">
        <v>19</v>
      </c>
      <c r="I511" s="173"/>
      <c r="L511" s="170"/>
      <c r="M511" s="174"/>
      <c r="T511" s="175"/>
      <c r="AT511" s="171" t="s">
        <v>226</v>
      </c>
      <c r="AU511" s="171" t="s">
        <v>236</v>
      </c>
      <c r="AV511" s="14" t="s">
        <v>77</v>
      </c>
      <c r="AW511" s="14" t="s">
        <v>31</v>
      </c>
      <c r="AX511" s="14" t="s">
        <v>69</v>
      </c>
      <c r="AY511" s="171" t="s">
        <v>212</v>
      </c>
    </row>
    <row r="512" spans="2:65" s="1" customFormat="1" ht="24.2" customHeight="1">
      <c r="B512" s="34"/>
      <c r="C512" s="133" t="s">
        <v>1045</v>
      </c>
      <c r="D512" s="133" t="s">
        <v>215</v>
      </c>
      <c r="E512" s="134" t="s">
        <v>6816</v>
      </c>
      <c r="F512" s="135" t="s">
        <v>6817</v>
      </c>
      <c r="G512" s="136" t="s">
        <v>495</v>
      </c>
      <c r="H512" s="137">
        <v>321.03399999999999</v>
      </c>
      <c r="I512" s="138"/>
      <c r="J512" s="139">
        <f>ROUND(I512*H512,2)</f>
        <v>0</v>
      </c>
      <c r="K512" s="135" t="s">
        <v>219</v>
      </c>
      <c r="L512" s="34"/>
      <c r="M512" s="140" t="s">
        <v>19</v>
      </c>
      <c r="N512" s="141" t="s">
        <v>40</v>
      </c>
      <c r="P512" s="142">
        <f>O512*H512</f>
        <v>0</v>
      </c>
      <c r="Q512" s="142">
        <v>8.0000000000000007E-5</v>
      </c>
      <c r="R512" s="142">
        <f>Q512*H512</f>
        <v>2.5682720000000003E-2</v>
      </c>
      <c r="S512" s="142">
        <v>0</v>
      </c>
      <c r="T512" s="143">
        <f>S512*H512</f>
        <v>0</v>
      </c>
      <c r="AR512" s="144" t="s">
        <v>229</v>
      </c>
      <c r="AT512" s="144" t="s">
        <v>215</v>
      </c>
      <c r="AU512" s="144" t="s">
        <v>236</v>
      </c>
      <c r="AY512" s="19" t="s">
        <v>212</v>
      </c>
      <c r="BE512" s="145">
        <f>IF(N512="základní",J512,0)</f>
        <v>0</v>
      </c>
      <c r="BF512" s="145">
        <f>IF(N512="snížená",J512,0)</f>
        <v>0</v>
      </c>
      <c r="BG512" s="145">
        <f>IF(N512="zákl. přenesená",J512,0)</f>
        <v>0</v>
      </c>
      <c r="BH512" s="145">
        <f>IF(N512="sníž. přenesená",J512,0)</f>
        <v>0</v>
      </c>
      <c r="BI512" s="145">
        <f>IF(N512="nulová",J512,0)</f>
        <v>0</v>
      </c>
      <c r="BJ512" s="19" t="s">
        <v>77</v>
      </c>
      <c r="BK512" s="145">
        <f>ROUND(I512*H512,2)</f>
        <v>0</v>
      </c>
      <c r="BL512" s="19" t="s">
        <v>229</v>
      </c>
      <c r="BM512" s="144" t="s">
        <v>6818</v>
      </c>
    </row>
    <row r="513" spans="2:65" s="1" customFormat="1">
      <c r="B513" s="34"/>
      <c r="D513" s="146" t="s">
        <v>222</v>
      </c>
      <c r="F513" s="147" t="s">
        <v>6819</v>
      </c>
      <c r="I513" s="148"/>
      <c r="L513" s="34"/>
      <c r="M513" s="149"/>
      <c r="T513" s="55"/>
      <c r="AT513" s="19" t="s">
        <v>222</v>
      </c>
      <c r="AU513" s="19" t="s">
        <v>236</v>
      </c>
    </row>
    <row r="514" spans="2:65" s="14" customFormat="1">
      <c r="B514" s="170"/>
      <c r="D514" s="150" t="s">
        <v>226</v>
      </c>
      <c r="E514" s="171" t="s">
        <v>19</v>
      </c>
      <c r="F514" s="172" t="s">
        <v>6820</v>
      </c>
      <c r="H514" s="171" t="s">
        <v>19</v>
      </c>
      <c r="I514" s="173"/>
      <c r="L514" s="170"/>
      <c r="M514" s="174"/>
      <c r="T514" s="175"/>
      <c r="AT514" s="171" t="s">
        <v>226</v>
      </c>
      <c r="AU514" s="171" t="s">
        <v>236</v>
      </c>
      <c r="AV514" s="14" t="s">
        <v>77</v>
      </c>
      <c r="AW514" s="14" t="s">
        <v>31</v>
      </c>
      <c r="AX514" s="14" t="s">
        <v>69</v>
      </c>
      <c r="AY514" s="171" t="s">
        <v>212</v>
      </c>
    </row>
    <row r="515" spans="2:65" s="12" customFormat="1">
      <c r="B515" s="152"/>
      <c r="D515" s="150" t="s">
        <v>226</v>
      </c>
      <c r="E515" s="153" t="s">
        <v>19</v>
      </c>
      <c r="F515" s="154" t="s">
        <v>6821</v>
      </c>
      <c r="H515" s="155">
        <v>321.03399999999999</v>
      </c>
      <c r="I515" s="156"/>
      <c r="L515" s="152"/>
      <c r="M515" s="157"/>
      <c r="T515" s="158"/>
      <c r="AT515" s="153" t="s">
        <v>226</v>
      </c>
      <c r="AU515" s="153" t="s">
        <v>236</v>
      </c>
      <c r="AV515" s="12" t="s">
        <v>79</v>
      </c>
      <c r="AW515" s="12" t="s">
        <v>31</v>
      </c>
      <c r="AX515" s="12" t="s">
        <v>69</v>
      </c>
      <c r="AY515" s="153" t="s">
        <v>212</v>
      </c>
    </row>
    <row r="516" spans="2:65" s="13" customFormat="1">
      <c r="B516" s="159"/>
      <c r="D516" s="150" t="s">
        <v>226</v>
      </c>
      <c r="E516" s="160" t="s">
        <v>19</v>
      </c>
      <c r="F516" s="161" t="s">
        <v>228</v>
      </c>
      <c r="H516" s="162">
        <v>321.03399999999999</v>
      </c>
      <c r="I516" s="163"/>
      <c r="L516" s="159"/>
      <c r="M516" s="164"/>
      <c r="T516" s="165"/>
      <c r="AT516" s="160" t="s">
        <v>226</v>
      </c>
      <c r="AU516" s="160" t="s">
        <v>236</v>
      </c>
      <c r="AV516" s="13" t="s">
        <v>229</v>
      </c>
      <c r="AW516" s="13" t="s">
        <v>31</v>
      </c>
      <c r="AX516" s="13" t="s">
        <v>77</v>
      </c>
      <c r="AY516" s="160" t="s">
        <v>212</v>
      </c>
    </row>
    <row r="517" spans="2:65" s="1" customFormat="1" ht="44.25" customHeight="1">
      <c r="B517" s="34"/>
      <c r="C517" s="133" t="s">
        <v>1052</v>
      </c>
      <c r="D517" s="133" t="s">
        <v>215</v>
      </c>
      <c r="E517" s="134" t="s">
        <v>6822</v>
      </c>
      <c r="F517" s="135" t="s">
        <v>6823</v>
      </c>
      <c r="G517" s="136" t="s">
        <v>495</v>
      </c>
      <c r="H517" s="137">
        <v>321.03399999999999</v>
      </c>
      <c r="I517" s="138"/>
      <c r="J517" s="139">
        <f>ROUND(I517*H517,2)</f>
        <v>0</v>
      </c>
      <c r="K517" s="135" t="s">
        <v>245</v>
      </c>
      <c r="L517" s="34"/>
      <c r="M517" s="140" t="s">
        <v>19</v>
      </c>
      <c r="N517" s="141" t="s">
        <v>40</v>
      </c>
      <c r="P517" s="142">
        <f>O517*H517</f>
        <v>0</v>
      </c>
      <c r="Q517" s="142">
        <v>1.184E-2</v>
      </c>
      <c r="R517" s="142">
        <f>Q517*H517</f>
        <v>3.80104256</v>
      </c>
      <c r="S517" s="142">
        <v>0</v>
      </c>
      <c r="T517" s="143">
        <f>S517*H517</f>
        <v>0</v>
      </c>
      <c r="AR517" s="144" t="s">
        <v>229</v>
      </c>
      <c r="AT517" s="144" t="s">
        <v>215</v>
      </c>
      <c r="AU517" s="144" t="s">
        <v>236</v>
      </c>
      <c r="AY517" s="19" t="s">
        <v>212</v>
      </c>
      <c r="BE517" s="145">
        <f>IF(N517="základní",J517,0)</f>
        <v>0</v>
      </c>
      <c r="BF517" s="145">
        <f>IF(N517="snížená",J517,0)</f>
        <v>0</v>
      </c>
      <c r="BG517" s="145">
        <f>IF(N517="zákl. přenesená",J517,0)</f>
        <v>0</v>
      </c>
      <c r="BH517" s="145">
        <f>IF(N517="sníž. přenesená",J517,0)</f>
        <v>0</v>
      </c>
      <c r="BI517" s="145">
        <f>IF(N517="nulová",J517,0)</f>
        <v>0</v>
      </c>
      <c r="BJ517" s="19" t="s">
        <v>77</v>
      </c>
      <c r="BK517" s="145">
        <f>ROUND(I517*H517,2)</f>
        <v>0</v>
      </c>
      <c r="BL517" s="19" t="s">
        <v>229</v>
      </c>
      <c r="BM517" s="144" t="s">
        <v>6824</v>
      </c>
    </row>
    <row r="518" spans="2:65" s="1" customFormat="1" ht="19.5">
      <c r="B518" s="34"/>
      <c r="D518" s="150" t="s">
        <v>224</v>
      </c>
      <c r="F518" s="151" t="s">
        <v>6825</v>
      </c>
      <c r="I518" s="148"/>
      <c r="L518" s="34"/>
      <c r="M518" s="149"/>
      <c r="T518" s="55"/>
      <c r="AT518" s="19" t="s">
        <v>224</v>
      </c>
      <c r="AU518" s="19" t="s">
        <v>236</v>
      </c>
    </row>
    <row r="519" spans="2:65" s="14" customFormat="1" ht="22.5">
      <c r="B519" s="170"/>
      <c r="D519" s="150" t="s">
        <v>226</v>
      </c>
      <c r="E519" s="171" t="s">
        <v>19</v>
      </c>
      <c r="F519" s="172" t="s">
        <v>6826</v>
      </c>
      <c r="H519" s="171" t="s">
        <v>19</v>
      </c>
      <c r="I519" s="173"/>
      <c r="L519" s="170"/>
      <c r="M519" s="174"/>
      <c r="T519" s="175"/>
      <c r="AT519" s="171" t="s">
        <v>226</v>
      </c>
      <c r="AU519" s="171" t="s">
        <v>236</v>
      </c>
      <c r="AV519" s="14" t="s">
        <v>77</v>
      </c>
      <c r="AW519" s="14" t="s">
        <v>31</v>
      </c>
      <c r="AX519" s="14" t="s">
        <v>69</v>
      </c>
      <c r="AY519" s="171" t="s">
        <v>212</v>
      </c>
    </row>
    <row r="520" spans="2:65" s="12" customFormat="1">
      <c r="B520" s="152"/>
      <c r="D520" s="150" t="s">
        <v>226</v>
      </c>
      <c r="E520" s="153" t="s">
        <v>19</v>
      </c>
      <c r="F520" s="154" t="s">
        <v>6827</v>
      </c>
      <c r="H520" s="155">
        <v>414.37400000000002</v>
      </c>
      <c r="I520" s="156"/>
      <c r="L520" s="152"/>
      <c r="M520" s="157"/>
      <c r="T520" s="158"/>
      <c r="AT520" s="153" t="s">
        <v>226</v>
      </c>
      <c r="AU520" s="153" t="s">
        <v>236</v>
      </c>
      <c r="AV520" s="12" t="s">
        <v>79</v>
      </c>
      <c r="AW520" s="12" t="s">
        <v>31</v>
      </c>
      <c r="AX520" s="12" t="s">
        <v>69</v>
      </c>
      <c r="AY520" s="153" t="s">
        <v>212</v>
      </c>
    </row>
    <row r="521" spans="2:65" s="12" customFormat="1">
      <c r="B521" s="152"/>
      <c r="D521" s="150" t="s">
        <v>226</v>
      </c>
      <c r="E521" s="153" t="s">
        <v>19</v>
      </c>
      <c r="F521" s="154" t="s">
        <v>6828</v>
      </c>
      <c r="H521" s="155">
        <v>-93.34</v>
      </c>
      <c r="I521" s="156"/>
      <c r="L521" s="152"/>
      <c r="M521" s="157"/>
      <c r="T521" s="158"/>
      <c r="AT521" s="153" t="s">
        <v>226</v>
      </c>
      <c r="AU521" s="153" t="s">
        <v>236</v>
      </c>
      <c r="AV521" s="12" t="s">
        <v>79</v>
      </c>
      <c r="AW521" s="12" t="s">
        <v>31</v>
      </c>
      <c r="AX521" s="12" t="s">
        <v>69</v>
      </c>
      <c r="AY521" s="153" t="s">
        <v>212</v>
      </c>
    </row>
    <row r="522" spans="2:65" s="13" customFormat="1">
      <c r="B522" s="159"/>
      <c r="D522" s="150" t="s">
        <v>226</v>
      </c>
      <c r="E522" s="160" t="s">
        <v>19</v>
      </c>
      <c r="F522" s="161" t="s">
        <v>228</v>
      </c>
      <c r="H522" s="162">
        <v>321.03399999999999</v>
      </c>
      <c r="I522" s="163"/>
      <c r="L522" s="159"/>
      <c r="M522" s="164"/>
      <c r="T522" s="165"/>
      <c r="AT522" s="160" t="s">
        <v>226</v>
      </c>
      <c r="AU522" s="160" t="s">
        <v>236</v>
      </c>
      <c r="AV522" s="13" t="s">
        <v>229</v>
      </c>
      <c r="AW522" s="13" t="s">
        <v>31</v>
      </c>
      <c r="AX522" s="13" t="s">
        <v>77</v>
      </c>
      <c r="AY522" s="160" t="s">
        <v>212</v>
      </c>
    </row>
    <row r="523" spans="2:65" s="14" customFormat="1" ht="22.5">
      <c r="B523" s="170"/>
      <c r="D523" s="150" t="s">
        <v>226</v>
      </c>
      <c r="E523" s="171" t="s">
        <v>19</v>
      </c>
      <c r="F523" s="172" t="s">
        <v>6829</v>
      </c>
      <c r="H523" s="171" t="s">
        <v>19</v>
      </c>
      <c r="I523" s="173"/>
      <c r="L523" s="170"/>
      <c r="M523" s="174"/>
      <c r="T523" s="175"/>
      <c r="AT523" s="171" t="s">
        <v>226</v>
      </c>
      <c r="AU523" s="171" t="s">
        <v>236</v>
      </c>
      <c r="AV523" s="14" t="s">
        <v>77</v>
      </c>
      <c r="AW523" s="14" t="s">
        <v>31</v>
      </c>
      <c r="AX523" s="14" t="s">
        <v>69</v>
      </c>
      <c r="AY523" s="171" t="s">
        <v>212</v>
      </c>
    </row>
    <row r="524" spans="2:65" s="1" customFormat="1" ht="16.5" customHeight="1">
      <c r="B524" s="34"/>
      <c r="C524" s="186" t="s">
        <v>1058</v>
      </c>
      <c r="D524" s="186" t="s">
        <v>3107</v>
      </c>
      <c r="E524" s="187" t="s">
        <v>6830</v>
      </c>
      <c r="F524" s="188" t="s">
        <v>6831</v>
      </c>
      <c r="G524" s="189" t="s">
        <v>495</v>
      </c>
      <c r="H524" s="190">
        <v>353.13799999999998</v>
      </c>
      <c r="I524" s="191"/>
      <c r="J524" s="192">
        <f>ROUND(I524*H524,2)</f>
        <v>0</v>
      </c>
      <c r="K524" s="188" t="s">
        <v>219</v>
      </c>
      <c r="L524" s="193"/>
      <c r="M524" s="194" t="s">
        <v>19</v>
      </c>
      <c r="N524" s="195" t="s">
        <v>40</v>
      </c>
      <c r="P524" s="142">
        <f>O524*H524</f>
        <v>0</v>
      </c>
      <c r="Q524" s="142">
        <v>4.65E-2</v>
      </c>
      <c r="R524" s="142">
        <f>Q524*H524</f>
        <v>16.420916999999999</v>
      </c>
      <c r="S524" s="142">
        <v>0</v>
      </c>
      <c r="T524" s="143">
        <f>S524*H524</f>
        <v>0</v>
      </c>
      <c r="AR524" s="144" t="s">
        <v>267</v>
      </c>
      <c r="AT524" s="144" t="s">
        <v>3107</v>
      </c>
      <c r="AU524" s="144" t="s">
        <v>236</v>
      </c>
      <c r="AY524" s="19" t="s">
        <v>212</v>
      </c>
      <c r="BE524" s="145">
        <f>IF(N524="základní",J524,0)</f>
        <v>0</v>
      </c>
      <c r="BF524" s="145">
        <f>IF(N524="snížená",J524,0)</f>
        <v>0</v>
      </c>
      <c r="BG524" s="145">
        <f>IF(N524="zákl. přenesená",J524,0)</f>
        <v>0</v>
      </c>
      <c r="BH524" s="145">
        <f>IF(N524="sníž. přenesená",J524,0)</f>
        <v>0</v>
      </c>
      <c r="BI524" s="145">
        <f>IF(N524="nulová",J524,0)</f>
        <v>0</v>
      </c>
      <c r="BJ524" s="19" t="s">
        <v>77</v>
      </c>
      <c r="BK524" s="145">
        <f>ROUND(I524*H524,2)</f>
        <v>0</v>
      </c>
      <c r="BL524" s="19" t="s">
        <v>229</v>
      </c>
      <c r="BM524" s="144" t="s">
        <v>6832</v>
      </c>
    </row>
    <row r="525" spans="2:65" s="14" customFormat="1" ht="22.5">
      <c r="B525" s="170"/>
      <c r="D525" s="150" t="s">
        <v>226</v>
      </c>
      <c r="E525" s="171" t="s">
        <v>19</v>
      </c>
      <c r="F525" s="172" t="s">
        <v>6833</v>
      </c>
      <c r="H525" s="171" t="s">
        <v>19</v>
      </c>
      <c r="I525" s="173"/>
      <c r="L525" s="170"/>
      <c r="M525" s="174"/>
      <c r="T525" s="175"/>
      <c r="AT525" s="171" t="s">
        <v>226</v>
      </c>
      <c r="AU525" s="171" t="s">
        <v>236</v>
      </c>
      <c r="AV525" s="14" t="s">
        <v>77</v>
      </c>
      <c r="AW525" s="14" t="s">
        <v>31</v>
      </c>
      <c r="AX525" s="14" t="s">
        <v>69</v>
      </c>
      <c r="AY525" s="171" t="s">
        <v>212</v>
      </c>
    </row>
    <row r="526" spans="2:65" s="12" customFormat="1">
      <c r="B526" s="152"/>
      <c r="D526" s="150" t="s">
        <v>226</v>
      </c>
      <c r="E526" s="153" t="s">
        <v>19</v>
      </c>
      <c r="F526" s="154" t="s">
        <v>6834</v>
      </c>
      <c r="H526" s="155">
        <v>455.81200000000001</v>
      </c>
      <c r="I526" s="156"/>
      <c r="L526" s="152"/>
      <c r="M526" s="157"/>
      <c r="T526" s="158"/>
      <c r="AT526" s="153" t="s">
        <v>226</v>
      </c>
      <c r="AU526" s="153" t="s">
        <v>236</v>
      </c>
      <c r="AV526" s="12" t="s">
        <v>79</v>
      </c>
      <c r="AW526" s="12" t="s">
        <v>31</v>
      </c>
      <c r="AX526" s="12" t="s">
        <v>69</v>
      </c>
      <c r="AY526" s="153" t="s">
        <v>212</v>
      </c>
    </row>
    <row r="527" spans="2:65" s="12" customFormat="1">
      <c r="B527" s="152"/>
      <c r="D527" s="150" t="s">
        <v>226</v>
      </c>
      <c r="E527" s="153" t="s">
        <v>19</v>
      </c>
      <c r="F527" s="154" t="s">
        <v>6835</v>
      </c>
      <c r="H527" s="155">
        <v>-102.67400000000001</v>
      </c>
      <c r="I527" s="156"/>
      <c r="L527" s="152"/>
      <c r="M527" s="157"/>
      <c r="T527" s="158"/>
      <c r="AT527" s="153" t="s">
        <v>226</v>
      </c>
      <c r="AU527" s="153" t="s">
        <v>236</v>
      </c>
      <c r="AV527" s="12" t="s">
        <v>79</v>
      </c>
      <c r="AW527" s="12" t="s">
        <v>31</v>
      </c>
      <c r="AX527" s="12" t="s">
        <v>69</v>
      </c>
      <c r="AY527" s="153" t="s">
        <v>212</v>
      </c>
    </row>
    <row r="528" spans="2:65" s="13" customFormat="1">
      <c r="B528" s="159"/>
      <c r="D528" s="150" t="s">
        <v>226</v>
      </c>
      <c r="E528" s="160" t="s">
        <v>19</v>
      </c>
      <c r="F528" s="161" t="s">
        <v>228</v>
      </c>
      <c r="H528" s="162">
        <v>353.13799999999998</v>
      </c>
      <c r="I528" s="163"/>
      <c r="L528" s="159"/>
      <c r="M528" s="164"/>
      <c r="T528" s="165"/>
      <c r="AT528" s="160" t="s">
        <v>226</v>
      </c>
      <c r="AU528" s="160" t="s">
        <v>236</v>
      </c>
      <c r="AV528" s="13" t="s">
        <v>229</v>
      </c>
      <c r="AW528" s="13" t="s">
        <v>31</v>
      </c>
      <c r="AX528" s="13" t="s">
        <v>77</v>
      </c>
      <c r="AY528" s="160" t="s">
        <v>212</v>
      </c>
    </row>
    <row r="529" spans="2:65" s="11" customFormat="1" ht="20.85" customHeight="1">
      <c r="B529" s="121"/>
      <c r="D529" s="122" t="s">
        <v>68</v>
      </c>
      <c r="E529" s="131" t="s">
        <v>6836</v>
      </c>
      <c r="F529" s="131" t="s">
        <v>6837</v>
      </c>
      <c r="I529" s="124"/>
      <c r="J529" s="132">
        <f>BK529</f>
        <v>0</v>
      </c>
      <c r="L529" s="121"/>
      <c r="M529" s="126"/>
      <c r="P529" s="127">
        <f>SUM(P530:P575)</f>
        <v>0</v>
      </c>
      <c r="R529" s="127">
        <f>SUM(R530:R575)</f>
        <v>1.1282491399999999</v>
      </c>
      <c r="T529" s="128">
        <f>SUM(T530:T575)</f>
        <v>0</v>
      </c>
      <c r="AR529" s="122" t="s">
        <v>79</v>
      </c>
      <c r="AT529" s="129" t="s">
        <v>68</v>
      </c>
      <c r="AU529" s="129" t="s">
        <v>79</v>
      </c>
      <c r="AY529" s="122" t="s">
        <v>212</v>
      </c>
      <c r="BK529" s="130">
        <f>SUM(BK530:BK575)</f>
        <v>0</v>
      </c>
    </row>
    <row r="530" spans="2:65" s="1" customFormat="1" ht="24.2" customHeight="1">
      <c r="B530" s="34"/>
      <c r="C530" s="133" t="s">
        <v>1065</v>
      </c>
      <c r="D530" s="133" t="s">
        <v>215</v>
      </c>
      <c r="E530" s="134" t="s">
        <v>6779</v>
      </c>
      <c r="F530" s="135" t="s">
        <v>6780</v>
      </c>
      <c r="G530" s="136" t="s">
        <v>495</v>
      </c>
      <c r="H530" s="137">
        <v>83.727000000000004</v>
      </c>
      <c r="I530" s="138"/>
      <c r="J530" s="139">
        <f>ROUND(I530*H530,2)</f>
        <v>0</v>
      </c>
      <c r="K530" s="135" t="s">
        <v>245</v>
      </c>
      <c r="L530" s="34"/>
      <c r="M530" s="140" t="s">
        <v>19</v>
      </c>
      <c r="N530" s="141" t="s">
        <v>40</v>
      </c>
      <c r="P530" s="142">
        <f>O530*H530</f>
        <v>0</v>
      </c>
      <c r="Q530" s="142">
        <v>0</v>
      </c>
      <c r="R530" s="142">
        <f>Q530*H530</f>
        <v>0</v>
      </c>
      <c r="S530" s="142">
        <v>0</v>
      </c>
      <c r="T530" s="143">
        <f>S530*H530</f>
        <v>0</v>
      </c>
      <c r="AR530" s="144" t="s">
        <v>316</v>
      </c>
      <c r="AT530" s="144" t="s">
        <v>215</v>
      </c>
      <c r="AU530" s="144" t="s">
        <v>236</v>
      </c>
      <c r="AY530" s="19" t="s">
        <v>212</v>
      </c>
      <c r="BE530" s="145">
        <f>IF(N530="základní",J530,0)</f>
        <v>0</v>
      </c>
      <c r="BF530" s="145">
        <f>IF(N530="snížená",J530,0)</f>
        <v>0</v>
      </c>
      <c r="BG530" s="145">
        <f>IF(N530="zákl. přenesená",J530,0)</f>
        <v>0</v>
      </c>
      <c r="BH530" s="145">
        <f>IF(N530="sníž. přenesená",J530,0)</f>
        <v>0</v>
      </c>
      <c r="BI530" s="145">
        <f>IF(N530="nulová",J530,0)</f>
        <v>0</v>
      </c>
      <c r="BJ530" s="19" t="s">
        <v>77</v>
      </c>
      <c r="BK530" s="145">
        <f>ROUND(I530*H530,2)</f>
        <v>0</v>
      </c>
      <c r="BL530" s="19" t="s">
        <v>316</v>
      </c>
      <c r="BM530" s="144" t="s">
        <v>6838</v>
      </c>
    </row>
    <row r="531" spans="2:65" s="1" customFormat="1" ht="19.5">
      <c r="B531" s="34"/>
      <c r="D531" s="150" t="s">
        <v>224</v>
      </c>
      <c r="F531" s="151" t="s">
        <v>6782</v>
      </c>
      <c r="I531" s="148"/>
      <c r="L531" s="34"/>
      <c r="M531" s="149"/>
      <c r="T531" s="55"/>
      <c r="AT531" s="19" t="s">
        <v>224</v>
      </c>
      <c r="AU531" s="19" t="s">
        <v>236</v>
      </c>
    </row>
    <row r="532" spans="2:65" s="14" customFormat="1">
      <c r="B532" s="170"/>
      <c r="D532" s="150" t="s">
        <v>226</v>
      </c>
      <c r="E532" s="171" t="s">
        <v>19</v>
      </c>
      <c r="F532" s="172" t="s">
        <v>6783</v>
      </c>
      <c r="H532" s="171" t="s">
        <v>19</v>
      </c>
      <c r="I532" s="173"/>
      <c r="L532" s="170"/>
      <c r="M532" s="174"/>
      <c r="T532" s="175"/>
      <c r="AT532" s="171" t="s">
        <v>226</v>
      </c>
      <c r="AU532" s="171" t="s">
        <v>236</v>
      </c>
      <c r="AV532" s="14" t="s">
        <v>77</v>
      </c>
      <c r="AW532" s="14" t="s">
        <v>31</v>
      </c>
      <c r="AX532" s="14" t="s">
        <v>69</v>
      </c>
      <c r="AY532" s="171" t="s">
        <v>212</v>
      </c>
    </row>
    <row r="533" spans="2:65" s="14" customFormat="1">
      <c r="B533" s="170"/>
      <c r="D533" s="150" t="s">
        <v>226</v>
      </c>
      <c r="E533" s="171" t="s">
        <v>19</v>
      </c>
      <c r="F533" s="172" t="s">
        <v>6784</v>
      </c>
      <c r="H533" s="171" t="s">
        <v>19</v>
      </c>
      <c r="I533" s="173"/>
      <c r="L533" s="170"/>
      <c r="M533" s="174"/>
      <c r="T533" s="175"/>
      <c r="AT533" s="171" t="s">
        <v>226</v>
      </c>
      <c r="AU533" s="171" t="s">
        <v>236</v>
      </c>
      <c r="AV533" s="14" t="s">
        <v>77</v>
      </c>
      <c r="AW533" s="14" t="s">
        <v>31</v>
      </c>
      <c r="AX533" s="14" t="s">
        <v>69</v>
      </c>
      <c r="AY533" s="171" t="s">
        <v>212</v>
      </c>
    </row>
    <row r="534" spans="2:65" s="12" customFormat="1">
      <c r="B534" s="152"/>
      <c r="D534" s="150" t="s">
        <v>226</v>
      </c>
      <c r="E534" s="153" t="s">
        <v>19</v>
      </c>
      <c r="F534" s="154" t="s">
        <v>6839</v>
      </c>
      <c r="H534" s="155">
        <v>83.727000000000004</v>
      </c>
      <c r="I534" s="156"/>
      <c r="L534" s="152"/>
      <c r="M534" s="157"/>
      <c r="T534" s="158"/>
      <c r="AT534" s="153" t="s">
        <v>226</v>
      </c>
      <c r="AU534" s="153" t="s">
        <v>236</v>
      </c>
      <c r="AV534" s="12" t="s">
        <v>79</v>
      </c>
      <c r="AW534" s="12" t="s">
        <v>31</v>
      </c>
      <c r="AX534" s="12" t="s">
        <v>69</v>
      </c>
      <c r="AY534" s="153" t="s">
        <v>212</v>
      </c>
    </row>
    <row r="535" spans="2:65" s="13" customFormat="1">
      <c r="B535" s="159"/>
      <c r="D535" s="150" t="s">
        <v>226</v>
      </c>
      <c r="E535" s="160" t="s">
        <v>19</v>
      </c>
      <c r="F535" s="161" t="s">
        <v>228</v>
      </c>
      <c r="H535" s="162">
        <v>83.727000000000004</v>
      </c>
      <c r="I535" s="163"/>
      <c r="L535" s="159"/>
      <c r="M535" s="164"/>
      <c r="T535" s="165"/>
      <c r="AT535" s="160" t="s">
        <v>226</v>
      </c>
      <c r="AU535" s="160" t="s">
        <v>236</v>
      </c>
      <c r="AV535" s="13" t="s">
        <v>229</v>
      </c>
      <c r="AW535" s="13" t="s">
        <v>31</v>
      </c>
      <c r="AX535" s="13" t="s">
        <v>77</v>
      </c>
      <c r="AY535" s="160" t="s">
        <v>212</v>
      </c>
    </row>
    <row r="536" spans="2:65" s="14" customFormat="1">
      <c r="B536" s="170"/>
      <c r="D536" s="150" t="s">
        <v>226</v>
      </c>
      <c r="E536" s="171" t="s">
        <v>19</v>
      </c>
      <c r="F536" s="172" t="s">
        <v>6786</v>
      </c>
      <c r="H536" s="171" t="s">
        <v>19</v>
      </c>
      <c r="I536" s="173"/>
      <c r="L536" s="170"/>
      <c r="M536" s="174"/>
      <c r="T536" s="175"/>
      <c r="AT536" s="171" t="s">
        <v>226</v>
      </c>
      <c r="AU536" s="171" t="s">
        <v>236</v>
      </c>
      <c r="AV536" s="14" t="s">
        <v>77</v>
      </c>
      <c r="AW536" s="14" t="s">
        <v>31</v>
      </c>
      <c r="AX536" s="14" t="s">
        <v>69</v>
      </c>
      <c r="AY536" s="171" t="s">
        <v>212</v>
      </c>
    </row>
    <row r="537" spans="2:65" s="1" customFormat="1" ht="24.2" customHeight="1">
      <c r="B537" s="34"/>
      <c r="C537" s="133" t="s">
        <v>1072</v>
      </c>
      <c r="D537" s="133" t="s">
        <v>215</v>
      </c>
      <c r="E537" s="134" t="s">
        <v>4144</v>
      </c>
      <c r="F537" s="135" t="s">
        <v>4145</v>
      </c>
      <c r="G537" s="136" t="s">
        <v>495</v>
      </c>
      <c r="H537" s="137">
        <v>41.863999999999997</v>
      </c>
      <c r="I537" s="138"/>
      <c r="J537" s="139">
        <f>ROUND(I537*H537,2)</f>
        <v>0</v>
      </c>
      <c r="K537" s="135" t="s">
        <v>219</v>
      </c>
      <c r="L537" s="34"/>
      <c r="M537" s="140" t="s">
        <v>19</v>
      </c>
      <c r="N537" s="141" t="s">
        <v>40</v>
      </c>
      <c r="P537" s="142">
        <f>O537*H537</f>
        <v>0</v>
      </c>
      <c r="Q537" s="142">
        <v>1.3999999999999999E-4</v>
      </c>
      <c r="R537" s="142">
        <f>Q537*H537</f>
        <v>5.8609599999999993E-3</v>
      </c>
      <c r="S537" s="142">
        <v>0</v>
      </c>
      <c r="T537" s="143">
        <f>S537*H537</f>
        <v>0</v>
      </c>
      <c r="AR537" s="144" t="s">
        <v>316</v>
      </c>
      <c r="AT537" s="144" t="s">
        <v>215</v>
      </c>
      <c r="AU537" s="144" t="s">
        <v>236</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316</v>
      </c>
      <c r="BM537" s="144" t="s">
        <v>6840</v>
      </c>
    </row>
    <row r="538" spans="2:65" s="1" customFormat="1">
      <c r="B538" s="34"/>
      <c r="D538" s="146" t="s">
        <v>222</v>
      </c>
      <c r="F538" s="147" t="s">
        <v>4147</v>
      </c>
      <c r="I538" s="148"/>
      <c r="L538" s="34"/>
      <c r="M538" s="149"/>
      <c r="T538" s="55"/>
      <c r="AT538" s="19" t="s">
        <v>222</v>
      </c>
      <c r="AU538" s="19" t="s">
        <v>236</v>
      </c>
    </row>
    <row r="539" spans="2:65" s="14" customFormat="1">
      <c r="B539" s="170"/>
      <c r="D539" s="150" t="s">
        <v>226</v>
      </c>
      <c r="E539" s="171" t="s">
        <v>19</v>
      </c>
      <c r="F539" s="172" t="s">
        <v>6841</v>
      </c>
      <c r="H539" s="171" t="s">
        <v>19</v>
      </c>
      <c r="I539" s="173"/>
      <c r="L539" s="170"/>
      <c r="M539" s="174"/>
      <c r="T539" s="175"/>
      <c r="AT539" s="171" t="s">
        <v>226</v>
      </c>
      <c r="AU539" s="171" t="s">
        <v>236</v>
      </c>
      <c r="AV539" s="14" t="s">
        <v>77</v>
      </c>
      <c r="AW539" s="14" t="s">
        <v>31</v>
      </c>
      <c r="AX539" s="14" t="s">
        <v>69</v>
      </c>
      <c r="AY539" s="171" t="s">
        <v>212</v>
      </c>
    </row>
    <row r="540" spans="2:65" s="12" customFormat="1">
      <c r="B540" s="152"/>
      <c r="D540" s="150" t="s">
        <v>226</v>
      </c>
      <c r="E540" s="153" t="s">
        <v>19</v>
      </c>
      <c r="F540" s="154" t="s">
        <v>6842</v>
      </c>
      <c r="H540" s="155">
        <v>41.863999999999997</v>
      </c>
      <c r="I540" s="156"/>
      <c r="L540" s="152"/>
      <c r="M540" s="157"/>
      <c r="T540" s="158"/>
      <c r="AT540" s="153" t="s">
        <v>226</v>
      </c>
      <c r="AU540" s="153" t="s">
        <v>236</v>
      </c>
      <c r="AV540" s="12" t="s">
        <v>79</v>
      </c>
      <c r="AW540" s="12" t="s">
        <v>31</v>
      </c>
      <c r="AX540" s="12" t="s">
        <v>69</v>
      </c>
      <c r="AY540" s="153" t="s">
        <v>212</v>
      </c>
    </row>
    <row r="541" spans="2:65" s="13" customFormat="1">
      <c r="B541" s="159"/>
      <c r="D541" s="150" t="s">
        <v>226</v>
      </c>
      <c r="E541" s="160" t="s">
        <v>19</v>
      </c>
      <c r="F541" s="161" t="s">
        <v>228</v>
      </c>
      <c r="H541" s="162">
        <v>41.863999999999997</v>
      </c>
      <c r="I541" s="163"/>
      <c r="L541" s="159"/>
      <c r="M541" s="164"/>
      <c r="T541" s="165"/>
      <c r="AT541" s="160" t="s">
        <v>226</v>
      </c>
      <c r="AU541" s="160" t="s">
        <v>236</v>
      </c>
      <c r="AV541" s="13" t="s">
        <v>229</v>
      </c>
      <c r="AW541" s="13" t="s">
        <v>31</v>
      </c>
      <c r="AX541" s="13" t="s">
        <v>77</v>
      </c>
      <c r="AY541" s="160" t="s">
        <v>212</v>
      </c>
    </row>
    <row r="542" spans="2:65" s="1" customFormat="1" ht="24.2" customHeight="1">
      <c r="B542" s="34"/>
      <c r="C542" s="133" t="s">
        <v>1079</v>
      </c>
      <c r="D542" s="133" t="s">
        <v>215</v>
      </c>
      <c r="E542" s="134" t="s">
        <v>6790</v>
      </c>
      <c r="F542" s="135" t="s">
        <v>6791</v>
      </c>
      <c r="G542" s="136" t="s">
        <v>495</v>
      </c>
      <c r="H542" s="137">
        <v>41.863999999999997</v>
      </c>
      <c r="I542" s="138"/>
      <c r="J542" s="139">
        <f>ROUND(I542*H542,2)</f>
        <v>0</v>
      </c>
      <c r="K542" s="135" t="s">
        <v>219</v>
      </c>
      <c r="L542" s="34"/>
      <c r="M542" s="140" t="s">
        <v>19</v>
      </c>
      <c r="N542" s="141" t="s">
        <v>40</v>
      </c>
      <c r="P542" s="142">
        <f>O542*H542</f>
        <v>0</v>
      </c>
      <c r="Q542" s="142">
        <v>2.8E-3</v>
      </c>
      <c r="R542" s="142">
        <f>Q542*H542</f>
        <v>0.1172192</v>
      </c>
      <c r="S542" s="142">
        <v>0</v>
      </c>
      <c r="T542" s="143">
        <f>S542*H542</f>
        <v>0</v>
      </c>
      <c r="AR542" s="144" t="s">
        <v>229</v>
      </c>
      <c r="AT542" s="144" t="s">
        <v>215</v>
      </c>
      <c r="AU542" s="144" t="s">
        <v>236</v>
      </c>
      <c r="AY542" s="19" t="s">
        <v>212</v>
      </c>
      <c r="BE542" s="145">
        <f>IF(N542="základní",J542,0)</f>
        <v>0</v>
      </c>
      <c r="BF542" s="145">
        <f>IF(N542="snížená",J542,0)</f>
        <v>0</v>
      </c>
      <c r="BG542" s="145">
        <f>IF(N542="zákl. přenesená",J542,0)</f>
        <v>0</v>
      </c>
      <c r="BH542" s="145">
        <f>IF(N542="sníž. přenesená",J542,0)</f>
        <v>0</v>
      </c>
      <c r="BI542" s="145">
        <f>IF(N542="nulová",J542,0)</f>
        <v>0</v>
      </c>
      <c r="BJ542" s="19" t="s">
        <v>77</v>
      </c>
      <c r="BK542" s="145">
        <f>ROUND(I542*H542,2)</f>
        <v>0</v>
      </c>
      <c r="BL542" s="19" t="s">
        <v>229</v>
      </c>
      <c r="BM542" s="144" t="s">
        <v>6843</v>
      </c>
    </row>
    <row r="543" spans="2:65" s="1" customFormat="1">
      <c r="B543" s="34"/>
      <c r="D543" s="146" t="s">
        <v>222</v>
      </c>
      <c r="F543" s="147" t="s">
        <v>6793</v>
      </c>
      <c r="I543" s="148"/>
      <c r="L543" s="34"/>
      <c r="M543" s="149"/>
      <c r="T543" s="55"/>
      <c r="AT543" s="19" t="s">
        <v>222</v>
      </c>
      <c r="AU543" s="19" t="s">
        <v>236</v>
      </c>
    </row>
    <row r="544" spans="2:65" s="14" customFormat="1">
      <c r="B544" s="170"/>
      <c r="D544" s="150" t="s">
        <v>226</v>
      </c>
      <c r="E544" s="171" t="s">
        <v>19</v>
      </c>
      <c r="F544" s="172" t="s">
        <v>6844</v>
      </c>
      <c r="H544" s="171" t="s">
        <v>19</v>
      </c>
      <c r="I544" s="173"/>
      <c r="L544" s="170"/>
      <c r="M544" s="174"/>
      <c r="T544" s="175"/>
      <c r="AT544" s="171" t="s">
        <v>226</v>
      </c>
      <c r="AU544" s="171" t="s">
        <v>236</v>
      </c>
      <c r="AV544" s="14" t="s">
        <v>77</v>
      </c>
      <c r="AW544" s="14" t="s">
        <v>31</v>
      </c>
      <c r="AX544" s="14" t="s">
        <v>69</v>
      </c>
      <c r="AY544" s="171" t="s">
        <v>212</v>
      </c>
    </row>
    <row r="545" spans="2:65" s="12" customFormat="1">
      <c r="B545" s="152"/>
      <c r="D545" s="150" t="s">
        <v>226</v>
      </c>
      <c r="E545" s="153" t="s">
        <v>19</v>
      </c>
      <c r="F545" s="154" t="s">
        <v>6845</v>
      </c>
      <c r="H545" s="155">
        <v>41.863999999999997</v>
      </c>
      <c r="I545" s="156"/>
      <c r="L545" s="152"/>
      <c r="M545" s="157"/>
      <c r="T545" s="158"/>
      <c r="AT545" s="153" t="s">
        <v>226</v>
      </c>
      <c r="AU545" s="153" t="s">
        <v>236</v>
      </c>
      <c r="AV545" s="12" t="s">
        <v>79</v>
      </c>
      <c r="AW545" s="12" t="s">
        <v>31</v>
      </c>
      <c r="AX545" s="12" t="s">
        <v>69</v>
      </c>
      <c r="AY545" s="153" t="s">
        <v>212</v>
      </c>
    </row>
    <row r="546" spans="2:65" s="13" customFormat="1">
      <c r="B546" s="159"/>
      <c r="D546" s="150" t="s">
        <v>226</v>
      </c>
      <c r="E546" s="160" t="s">
        <v>19</v>
      </c>
      <c r="F546" s="161" t="s">
        <v>228</v>
      </c>
      <c r="H546" s="162">
        <v>41.863999999999997</v>
      </c>
      <c r="I546" s="163"/>
      <c r="L546" s="159"/>
      <c r="M546" s="164"/>
      <c r="T546" s="165"/>
      <c r="AT546" s="160" t="s">
        <v>226</v>
      </c>
      <c r="AU546" s="160" t="s">
        <v>236</v>
      </c>
      <c r="AV546" s="13" t="s">
        <v>229</v>
      </c>
      <c r="AW546" s="13" t="s">
        <v>31</v>
      </c>
      <c r="AX546" s="13" t="s">
        <v>77</v>
      </c>
      <c r="AY546" s="160" t="s">
        <v>212</v>
      </c>
    </row>
    <row r="547" spans="2:65" s="1" customFormat="1" ht="16.5" customHeight="1">
      <c r="B547" s="34"/>
      <c r="C547" s="133" t="s">
        <v>1086</v>
      </c>
      <c r="D547" s="133" t="s">
        <v>215</v>
      </c>
      <c r="E547" s="134" t="s">
        <v>6796</v>
      </c>
      <c r="F547" s="135" t="s">
        <v>6797</v>
      </c>
      <c r="G547" s="136" t="s">
        <v>495</v>
      </c>
      <c r="H547" s="137">
        <v>41.863999999999997</v>
      </c>
      <c r="I547" s="138"/>
      <c r="J547" s="139">
        <f>ROUND(I547*H547,2)</f>
        <v>0</v>
      </c>
      <c r="K547" s="135" t="s">
        <v>219</v>
      </c>
      <c r="L547" s="34"/>
      <c r="M547" s="140" t="s">
        <v>19</v>
      </c>
      <c r="N547" s="141" t="s">
        <v>40</v>
      </c>
      <c r="P547" s="142">
        <f>O547*H547</f>
        <v>0</v>
      </c>
      <c r="Q547" s="142">
        <v>2.2000000000000001E-4</v>
      </c>
      <c r="R547" s="142">
        <f>Q547*H547</f>
        <v>9.210079999999999E-3</v>
      </c>
      <c r="S547" s="142">
        <v>0</v>
      </c>
      <c r="T547" s="143">
        <f>S547*H547</f>
        <v>0</v>
      </c>
      <c r="AR547" s="144" t="s">
        <v>229</v>
      </c>
      <c r="AT547" s="144" t="s">
        <v>215</v>
      </c>
      <c r="AU547" s="144" t="s">
        <v>236</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229</v>
      </c>
      <c r="BM547" s="144" t="s">
        <v>6846</v>
      </c>
    </row>
    <row r="548" spans="2:65" s="1" customFormat="1">
      <c r="B548" s="34"/>
      <c r="D548" s="146" t="s">
        <v>222</v>
      </c>
      <c r="F548" s="147" t="s">
        <v>6799</v>
      </c>
      <c r="I548" s="148"/>
      <c r="L548" s="34"/>
      <c r="M548" s="149"/>
      <c r="T548" s="55"/>
      <c r="AT548" s="19" t="s">
        <v>222</v>
      </c>
      <c r="AU548" s="19" t="s">
        <v>236</v>
      </c>
    </row>
    <row r="549" spans="2:65" s="14" customFormat="1" ht="22.5">
      <c r="B549" s="170"/>
      <c r="D549" s="150" t="s">
        <v>226</v>
      </c>
      <c r="E549" s="171" t="s">
        <v>19</v>
      </c>
      <c r="F549" s="172" t="s">
        <v>6847</v>
      </c>
      <c r="H549" s="171" t="s">
        <v>19</v>
      </c>
      <c r="I549" s="173"/>
      <c r="L549" s="170"/>
      <c r="M549" s="174"/>
      <c r="T549" s="175"/>
      <c r="AT549" s="171" t="s">
        <v>226</v>
      </c>
      <c r="AU549" s="171" t="s">
        <v>236</v>
      </c>
      <c r="AV549" s="14" t="s">
        <v>77</v>
      </c>
      <c r="AW549" s="14" t="s">
        <v>31</v>
      </c>
      <c r="AX549" s="14" t="s">
        <v>69</v>
      </c>
      <c r="AY549" s="171" t="s">
        <v>212</v>
      </c>
    </row>
    <row r="550" spans="2:65" s="12" customFormat="1">
      <c r="B550" s="152"/>
      <c r="D550" s="150" t="s">
        <v>226</v>
      </c>
      <c r="E550" s="153" t="s">
        <v>19</v>
      </c>
      <c r="F550" s="154" t="s">
        <v>6848</v>
      </c>
      <c r="H550" s="155">
        <v>41.863999999999997</v>
      </c>
      <c r="I550" s="156"/>
      <c r="L550" s="152"/>
      <c r="M550" s="157"/>
      <c r="T550" s="158"/>
      <c r="AT550" s="153" t="s">
        <v>226</v>
      </c>
      <c r="AU550" s="153" t="s">
        <v>236</v>
      </c>
      <c r="AV550" s="12" t="s">
        <v>79</v>
      </c>
      <c r="AW550" s="12" t="s">
        <v>31</v>
      </c>
      <c r="AX550" s="12" t="s">
        <v>69</v>
      </c>
      <c r="AY550" s="153" t="s">
        <v>212</v>
      </c>
    </row>
    <row r="551" spans="2:65" s="13" customFormat="1">
      <c r="B551" s="159"/>
      <c r="D551" s="150" t="s">
        <v>226</v>
      </c>
      <c r="E551" s="160" t="s">
        <v>19</v>
      </c>
      <c r="F551" s="161" t="s">
        <v>228</v>
      </c>
      <c r="H551" s="162">
        <v>41.863999999999997</v>
      </c>
      <c r="I551" s="163"/>
      <c r="L551" s="159"/>
      <c r="M551" s="164"/>
      <c r="T551" s="165"/>
      <c r="AT551" s="160" t="s">
        <v>226</v>
      </c>
      <c r="AU551" s="160" t="s">
        <v>236</v>
      </c>
      <c r="AV551" s="13" t="s">
        <v>229</v>
      </c>
      <c r="AW551" s="13" t="s">
        <v>31</v>
      </c>
      <c r="AX551" s="13" t="s">
        <v>77</v>
      </c>
      <c r="AY551" s="160" t="s">
        <v>212</v>
      </c>
    </row>
    <row r="552" spans="2:65" s="1" customFormat="1" ht="24.2" customHeight="1">
      <c r="B552" s="34"/>
      <c r="C552" s="133" t="s">
        <v>1092</v>
      </c>
      <c r="D552" s="133" t="s">
        <v>215</v>
      </c>
      <c r="E552" s="134" t="s">
        <v>6802</v>
      </c>
      <c r="F552" s="135" t="s">
        <v>6803</v>
      </c>
      <c r="G552" s="136" t="s">
        <v>495</v>
      </c>
      <c r="H552" s="137">
        <v>79.739999999999995</v>
      </c>
      <c r="I552" s="138"/>
      <c r="J552" s="139">
        <f>ROUND(I552*H552,2)</f>
        <v>0</v>
      </c>
      <c r="K552" s="135" t="s">
        <v>219</v>
      </c>
      <c r="L552" s="34"/>
      <c r="M552" s="140" t="s">
        <v>19</v>
      </c>
      <c r="N552" s="141" t="s">
        <v>40</v>
      </c>
      <c r="P552" s="142">
        <f>O552*H552</f>
        <v>0</v>
      </c>
      <c r="Q552" s="142">
        <v>0</v>
      </c>
      <c r="R552" s="142">
        <f>Q552*H552</f>
        <v>0</v>
      </c>
      <c r="S552" s="142">
        <v>0</v>
      </c>
      <c r="T552" s="143">
        <f>S552*H552</f>
        <v>0</v>
      </c>
      <c r="AR552" s="144" t="s">
        <v>229</v>
      </c>
      <c r="AT552" s="144" t="s">
        <v>215</v>
      </c>
      <c r="AU552" s="144" t="s">
        <v>236</v>
      </c>
      <c r="AY552" s="19" t="s">
        <v>212</v>
      </c>
      <c r="BE552" s="145">
        <f>IF(N552="základní",J552,0)</f>
        <v>0</v>
      </c>
      <c r="BF552" s="145">
        <f>IF(N552="snížená",J552,0)</f>
        <v>0</v>
      </c>
      <c r="BG552" s="145">
        <f>IF(N552="zákl. přenesená",J552,0)</f>
        <v>0</v>
      </c>
      <c r="BH552" s="145">
        <f>IF(N552="sníž. přenesená",J552,0)</f>
        <v>0</v>
      </c>
      <c r="BI552" s="145">
        <f>IF(N552="nulová",J552,0)</f>
        <v>0</v>
      </c>
      <c r="BJ552" s="19" t="s">
        <v>77</v>
      </c>
      <c r="BK552" s="145">
        <f>ROUND(I552*H552,2)</f>
        <v>0</v>
      </c>
      <c r="BL552" s="19" t="s">
        <v>229</v>
      </c>
      <c r="BM552" s="144" t="s">
        <v>6849</v>
      </c>
    </row>
    <row r="553" spans="2:65" s="1" customFormat="1">
      <c r="B553" s="34"/>
      <c r="D553" s="146" t="s">
        <v>222</v>
      </c>
      <c r="F553" s="147" t="s">
        <v>6805</v>
      </c>
      <c r="I553" s="148"/>
      <c r="L553" s="34"/>
      <c r="M553" s="149"/>
      <c r="T553" s="55"/>
      <c r="AT553" s="19" t="s">
        <v>222</v>
      </c>
      <c r="AU553" s="19" t="s">
        <v>236</v>
      </c>
    </row>
    <row r="554" spans="2:65" s="14" customFormat="1">
      <c r="B554" s="170"/>
      <c r="D554" s="150" t="s">
        <v>226</v>
      </c>
      <c r="E554" s="171" t="s">
        <v>19</v>
      </c>
      <c r="F554" s="172" t="s">
        <v>6850</v>
      </c>
      <c r="H554" s="171" t="s">
        <v>19</v>
      </c>
      <c r="I554" s="173"/>
      <c r="L554" s="170"/>
      <c r="M554" s="174"/>
      <c r="T554" s="175"/>
      <c r="AT554" s="171" t="s">
        <v>226</v>
      </c>
      <c r="AU554" s="171" t="s">
        <v>236</v>
      </c>
      <c r="AV554" s="14" t="s">
        <v>77</v>
      </c>
      <c r="AW554" s="14" t="s">
        <v>31</v>
      </c>
      <c r="AX554" s="14" t="s">
        <v>69</v>
      </c>
      <c r="AY554" s="171" t="s">
        <v>212</v>
      </c>
    </row>
    <row r="555" spans="2:65" s="12" customFormat="1">
      <c r="B555" s="152"/>
      <c r="D555" s="150" t="s">
        <v>226</v>
      </c>
      <c r="E555" s="153" t="s">
        <v>19</v>
      </c>
      <c r="F555" s="154" t="s">
        <v>6851</v>
      </c>
      <c r="H555" s="155">
        <v>79.739999999999995</v>
      </c>
      <c r="I555" s="156"/>
      <c r="L555" s="152"/>
      <c r="M555" s="157"/>
      <c r="T555" s="158"/>
      <c r="AT555" s="153" t="s">
        <v>226</v>
      </c>
      <c r="AU555" s="153" t="s">
        <v>236</v>
      </c>
      <c r="AV555" s="12" t="s">
        <v>79</v>
      </c>
      <c r="AW555" s="12" t="s">
        <v>31</v>
      </c>
      <c r="AX555" s="12" t="s">
        <v>69</v>
      </c>
      <c r="AY555" s="153" t="s">
        <v>212</v>
      </c>
    </row>
    <row r="556" spans="2:65" s="13" customFormat="1">
      <c r="B556" s="159"/>
      <c r="D556" s="150" t="s">
        <v>226</v>
      </c>
      <c r="E556" s="160" t="s">
        <v>19</v>
      </c>
      <c r="F556" s="161" t="s">
        <v>228</v>
      </c>
      <c r="H556" s="162">
        <v>79.739999999999995</v>
      </c>
      <c r="I556" s="163"/>
      <c r="L556" s="159"/>
      <c r="M556" s="164"/>
      <c r="T556" s="165"/>
      <c r="AT556" s="160" t="s">
        <v>226</v>
      </c>
      <c r="AU556" s="160" t="s">
        <v>236</v>
      </c>
      <c r="AV556" s="13" t="s">
        <v>229</v>
      </c>
      <c r="AW556" s="13" t="s">
        <v>31</v>
      </c>
      <c r="AX556" s="13" t="s">
        <v>77</v>
      </c>
      <c r="AY556" s="160" t="s">
        <v>212</v>
      </c>
    </row>
    <row r="557" spans="2:65" s="14" customFormat="1">
      <c r="B557" s="170"/>
      <c r="D557" s="150" t="s">
        <v>226</v>
      </c>
      <c r="E557" s="171" t="s">
        <v>19</v>
      </c>
      <c r="F557" s="172" t="s">
        <v>6808</v>
      </c>
      <c r="H557" s="171" t="s">
        <v>19</v>
      </c>
      <c r="I557" s="173"/>
      <c r="L557" s="170"/>
      <c r="M557" s="174"/>
      <c r="T557" s="175"/>
      <c r="AT557" s="171" t="s">
        <v>226</v>
      </c>
      <c r="AU557" s="171" t="s">
        <v>236</v>
      </c>
      <c r="AV557" s="14" t="s">
        <v>77</v>
      </c>
      <c r="AW557" s="14" t="s">
        <v>31</v>
      </c>
      <c r="AX557" s="14" t="s">
        <v>69</v>
      </c>
      <c r="AY557" s="171" t="s">
        <v>212</v>
      </c>
    </row>
    <row r="558" spans="2:65" s="1" customFormat="1" ht="24.2" customHeight="1">
      <c r="B558" s="34"/>
      <c r="C558" s="133" t="s">
        <v>1098</v>
      </c>
      <c r="D558" s="133" t="s">
        <v>215</v>
      </c>
      <c r="E558" s="134" t="s">
        <v>6809</v>
      </c>
      <c r="F558" s="135" t="s">
        <v>6810</v>
      </c>
      <c r="G558" s="136" t="s">
        <v>495</v>
      </c>
      <c r="H558" s="137">
        <v>39.869999999999997</v>
      </c>
      <c r="I558" s="138"/>
      <c r="J558" s="139">
        <f>ROUND(I558*H558,2)</f>
        <v>0</v>
      </c>
      <c r="K558" s="135" t="s">
        <v>219</v>
      </c>
      <c r="L558" s="34"/>
      <c r="M558" s="140" t="s">
        <v>19</v>
      </c>
      <c r="N558" s="141" t="s">
        <v>40</v>
      </c>
      <c r="P558" s="142">
        <f>O558*H558</f>
        <v>0</v>
      </c>
      <c r="Q558" s="142">
        <v>3.7799999999999999E-3</v>
      </c>
      <c r="R558" s="142">
        <f>Q558*H558</f>
        <v>0.1507086</v>
      </c>
      <c r="S558" s="142">
        <v>0</v>
      </c>
      <c r="T558" s="143">
        <f>S558*H558</f>
        <v>0</v>
      </c>
      <c r="AR558" s="144" t="s">
        <v>229</v>
      </c>
      <c r="AT558" s="144" t="s">
        <v>215</v>
      </c>
      <c r="AU558" s="144" t="s">
        <v>236</v>
      </c>
      <c r="AY558" s="19" t="s">
        <v>212</v>
      </c>
      <c r="BE558" s="145">
        <f>IF(N558="základní",J558,0)</f>
        <v>0</v>
      </c>
      <c r="BF558" s="145">
        <f>IF(N558="snížená",J558,0)</f>
        <v>0</v>
      </c>
      <c r="BG558" s="145">
        <f>IF(N558="zákl. přenesená",J558,0)</f>
        <v>0</v>
      </c>
      <c r="BH558" s="145">
        <f>IF(N558="sníž. přenesená",J558,0)</f>
        <v>0</v>
      </c>
      <c r="BI558" s="145">
        <f>IF(N558="nulová",J558,0)</f>
        <v>0</v>
      </c>
      <c r="BJ558" s="19" t="s">
        <v>77</v>
      </c>
      <c r="BK558" s="145">
        <f>ROUND(I558*H558,2)</f>
        <v>0</v>
      </c>
      <c r="BL558" s="19" t="s">
        <v>229</v>
      </c>
      <c r="BM558" s="144" t="s">
        <v>6852</v>
      </c>
    </row>
    <row r="559" spans="2:65" s="1" customFormat="1">
      <c r="B559" s="34"/>
      <c r="D559" s="146" t="s">
        <v>222</v>
      </c>
      <c r="F559" s="147" t="s">
        <v>6812</v>
      </c>
      <c r="I559" s="148"/>
      <c r="L559" s="34"/>
      <c r="M559" s="149"/>
      <c r="T559" s="55"/>
      <c r="AT559" s="19" t="s">
        <v>222</v>
      </c>
      <c r="AU559" s="19" t="s">
        <v>236</v>
      </c>
    </row>
    <row r="560" spans="2:65" s="14" customFormat="1" ht="22.5">
      <c r="B560" s="170"/>
      <c r="D560" s="150" t="s">
        <v>226</v>
      </c>
      <c r="E560" s="171" t="s">
        <v>19</v>
      </c>
      <c r="F560" s="172" t="s">
        <v>6853</v>
      </c>
      <c r="H560" s="171" t="s">
        <v>19</v>
      </c>
      <c r="I560" s="173"/>
      <c r="L560" s="170"/>
      <c r="M560" s="174"/>
      <c r="T560" s="175"/>
      <c r="AT560" s="171" t="s">
        <v>226</v>
      </c>
      <c r="AU560" s="171" t="s">
        <v>236</v>
      </c>
      <c r="AV560" s="14" t="s">
        <v>77</v>
      </c>
      <c r="AW560" s="14" t="s">
        <v>31</v>
      </c>
      <c r="AX560" s="14" t="s">
        <v>69</v>
      </c>
      <c r="AY560" s="171" t="s">
        <v>212</v>
      </c>
    </row>
    <row r="561" spans="2:65" s="12" customFormat="1">
      <c r="B561" s="152"/>
      <c r="D561" s="150" t="s">
        <v>226</v>
      </c>
      <c r="E561" s="153" t="s">
        <v>19</v>
      </c>
      <c r="F561" s="154" t="s">
        <v>6854</v>
      </c>
      <c r="H561" s="155">
        <v>39.869999999999997</v>
      </c>
      <c r="I561" s="156"/>
      <c r="L561" s="152"/>
      <c r="M561" s="157"/>
      <c r="T561" s="158"/>
      <c r="AT561" s="153" t="s">
        <v>226</v>
      </c>
      <c r="AU561" s="153" t="s">
        <v>236</v>
      </c>
      <c r="AV561" s="12" t="s">
        <v>79</v>
      </c>
      <c r="AW561" s="12" t="s">
        <v>31</v>
      </c>
      <c r="AX561" s="12" t="s">
        <v>69</v>
      </c>
      <c r="AY561" s="153" t="s">
        <v>212</v>
      </c>
    </row>
    <row r="562" spans="2:65" s="13" customFormat="1">
      <c r="B562" s="159"/>
      <c r="D562" s="150" t="s">
        <v>226</v>
      </c>
      <c r="E562" s="160" t="s">
        <v>19</v>
      </c>
      <c r="F562" s="161" t="s">
        <v>228</v>
      </c>
      <c r="H562" s="162">
        <v>39.869999999999997</v>
      </c>
      <c r="I562" s="163"/>
      <c r="L562" s="159"/>
      <c r="M562" s="164"/>
      <c r="T562" s="165"/>
      <c r="AT562" s="160" t="s">
        <v>226</v>
      </c>
      <c r="AU562" s="160" t="s">
        <v>236</v>
      </c>
      <c r="AV562" s="13" t="s">
        <v>229</v>
      </c>
      <c r="AW562" s="13" t="s">
        <v>31</v>
      </c>
      <c r="AX562" s="13" t="s">
        <v>77</v>
      </c>
      <c r="AY562" s="160" t="s">
        <v>212</v>
      </c>
    </row>
    <row r="563" spans="2:65" s="14" customFormat="1">
      <c r="B563" s="170"/>
      <c r="D563" s="150" t="s">
        <v>226</v>
      </c>
      <c r="E563" s="171" t="s">
        <v>19</v>
      </c>
      <c r="F563" s="172" t="s">
        <v>6815</v>
      </c>
      <c r="H563" s="171" t="s">
        <v>19</v>
      </c>
      <c r="I563" s="173"/>
      <c r="L563" s="170"/>
      <c r="M563" s="174"/>
      <c r="T563" s="175"/>
      <c r="AT563" s="171" t="s">
        <v>226</v>
      </c>
      <c r="AU563" s="171" t="s">
        <v>236</v>
      </c>
      <c r="AV563" s="14" t="s">
        <v>77</v>
      </c>
      <c r="AW563" s="14" t="s">
        <v>31</v>
      </c>
      <c r="AX563" s="14" t="s">
        <v>69</v>
      </c>
      <c r="AY563" s="171" t="s">
        <v>212</v>
      </c>
    </row>
    <row r="564" spans="2:65" s="1" customFormat="1" ht="24.2" customHeight="1">
      <c r="B564" s="34"/>
      <c r="C564" s="133" t="s">
        <v>1104</v>
      </c>
      <c r="D564" s="133" t="s">
        <v>215</v>
      </c>
      <c r="E564" s="134" t="s">
        <v>6855</v>
      </c>
      <c r="F564" s="135" t="s">
        <v>6856</v>
      </c>
      <c r="G564" s="136" t="s">
        <v>495</v>
      </c>
      <c r="H564" s="137">
        <v>39.869999999999997</v>
      </c>
      <c r="I564" s="138"/>
      <c r="J564" s="139">
        <f>ROUND(I564*H564,2)</f>
        <v>0</v>
      </c>
      <c r="K564" s="135" t="s">
        <v>245</v>
      </c>
      <c r="L564" s="34"/>
      <c r="M564" s="140" t="s">
        <v>19</v>
      </c>
      <c r="N564" s="141" t="s">
        <v>40</v>
      </c>
      <c r="P564" s="142">
        <f>O564*H564</f>
        <v>0</v>
      </c>
      <c r="Q564" s="142">
        <v>0</v>
      </c>
      <c r="R564" s="142">
        <f>Q564*H564</f>
        <v>0</v>
      </c>
      <c r="S564" s="142">
        <v>0</v>
      </c>
      <c r="T564" s="143">
        <f>S564*H564</f>
        <v>0</v>
      </c>
      <c r="AR564" s="144" t="s">
        <v>229</v>
      </c>
      <c r="AT564" s="144" t="s">
        <v>215</v>
      </c>
      <c r="AU564" s="144" t="s">
        <v>236</v>
      </c>
      <c r="AY564" s="19" t="s">
        <v>212</v>
      </c>
      <c r="BE564" s="145">
        <f>IF(N564="základní",J564,0)</f>
        <v>0</v>
      </c>
      <c r="BF564" s="145">
        <f>IF(N564="snížená",J564,0)</f>
        <v>0</v>
      </c>
      <c r="BG564" s="145">
        <f>IF(N564="zákl. přenesená",J564,0)</f>
        <v>0</v>
      </c>
      <c r="BH564" s="145">
        <f>IF(N564="sníž. přenesená",J564,0)</f>
        <v>0</v>
      </c>
      <c r="BI564" s="145">
        <f>IF(N564="nulová",J564,0)</f>
        <v>0</v>
      </c>
      <c r="BJ564" s="19" t="s">
        <v>77</v>
      </c>
      <c r="BK564" s="145">
        <f>ROUND(I564*H564,2)</f>
        <v>0</v>
      </c>
      <c r="BL564" s="19" t="s">
        <v>229</v>
      </c>
      <c r="BM564" s="144" t="s">
        <v>6857</v>
      </c>
    </row>
    <row r="565" spans="2:65" s="14" customFormat="1" ht="22.5">
      <c r="B565" s="170"/>
      <c r="D565" s="150" t="s">
        <v>226</v>
      </c>
      <c r="E565" s="171" t="s">
        <v>19</v>
      </c>
      <c r="F565" s="172" t="s">
        <v>6858</v>
      </c>
      <c r="H565" s="171" t="s">
        <v>19</v>
      </c>
      <c r="I565" s="173"/>
      <c r="L565" s="170"/>
      <c r="M565" s="174"/>
      <c r="T565" s="175"/>
      <c r="AT565" s="171" t="s">
        <v>226</v>
      </c>
      <c r="AU565" s="171" t="s">
        <v>236</v>
      </c>
      <c r="AV565" s="14" t="s">
        <v>77</v>
      </c>
      <c r="AW565" s="14" t="s">
        <v>31</v>
      </c>
      <c r="AX565" s="14" t="s">
        <v>69</v>
      </c>
      <c r="AY565" s="171" t="s">
        <v>212</v>
      </c>
    </row>
    <row r="566" spans="2:65" s="12" customFormat="1">
      <c r="B566" s="152"/>
      <c r="D566" s="150" t="s">
        <v>226</v>
      </c>
      <c r="E566" s="153" t="s">
        <v>19</v>
      </c>
      <c r="F566" s="154" t="s">
        <v>6859</v>
      </c>
      <c r="H566" s="155">
        <v>39.869999999999997</v>
      </c>
      <c r="I566" s="156"/>
      <c r="L566" s="152"/>
      <c r="M566" s="157"/>
      <c r="T566" s="158"/>
      <c r="AT566" s="153" t="s">
        <v>226</v>
      </c>
      <c r="AU566" s="153" t="s">
        <v>236</v>
      </c>
      <c r="AV566" s="12" t="s">
        <v>79</v>
      </c>
      <c r="AW566" s="12" t="s">
        <v>31</v>
      </c>
      <c r="AX566" s="12" t="s">
        <v>69</v>
      </c>
      <c r="AY566" s="153" t="s">
        <v>212</v>
      </c>
    </row>
    <row r="567" spans="2:65" s="13" customFormat="1">
      <c r="B567" s="159"/>
      <c r="D567" s="150" t="s">
        <v>226</v>
      </c>
      <c r="E567" s="160" t="s">
        <v>19</v>
      </c>
      <c r="F567" s="161" t="s">
        <v>228</v>
      </c>
      <c r="H567" s="162">
        <v>39.869999999999997</v>
      </c>
      <c r="I567" s="163"/>
      <c r="L567" s="159"/>
      <c r="M567" s="164"/>
      <c r="T567" s="165"/>
      <c r="AT567" s="160" t="s">
        <v>226</v>
      </c>
      <c r="AU567" s="160" t="s">
        <v>236</v>
      </c>
      <c r="AV567" s="13" t="s">
        <v>229</v>
      </c>
      <c r="AW567" s="13" t="s">
        <v>31</v>
      </c>
      <c r="AX567" s="13" t="s">
        <v>77</v>
      </c>
      <c r="AY567" s="160" t="s">
        <v>212</v>
      </c>
    </row>
    <row r="568" spans="2:65" s="1" customFormat="1" ht="33" customHeight="1">
      <c r="B568" s="34"/>
      <c r="C568" s="133" t="s">
        <v>1111</v>
      </c>
      <c r="D568" s="133" t="s">
        <v>215</v>
      </c>
      <c r="E568" s="134" t="s">
        <v>6860</v>
      </c>
      <c r="F568" s="135" t="s">
        <v>6861</v>
      </c>
      <c r="G568" s="136" t="s">
        <v>495</v>
      </c>
      <c r="H568" s="137">
        <v>39.869999999999997</v>
      </c>
      <c r="I568" s="138"/>
      <c r="J568" s="139">
        <f>ROUND(I568*H568,2)</f>
        <v>0</v>
      </c>
      <c r="K568" s="135" t="s">
        <v>245</v>
      </c>
      <c r="L568" s="34"/>
      <c r="M568" s="140" t="s">
        <v>19</v>
      </c>
      <c r="N568" s="141" t="s">
        <v>40</v>
      </c>
      <c r="P568" s="142">
        <f>O568*H568</f>
        <v>0</v>
      </c>
      <c r="Q568" s="142">
        <v>1.119E-2</v>
      </c>
      <c r="R568" s="142">
        <f>Q568*H568</f>
        <v>0.44614529999999997</v>
      </c>
      <c r="S568" s="142">
        <v>0</v>
      </c>
      <c r="T568" s="143">
        <f>S568*H568</f>
        <v>0</v>
      </c>
      <c r="AR568" s="144" t="s">
        <v>229</v>
      </c>
      <c r="AT568" s="144" t="s">
        <v>215</v>
      </c>
      <c r="AU568" s="144" t="s">
        <v>236</v>
      </c>
      <c r="AY568" s="19" t="s">
        <v>212</v>
      </c>
      <c r="BE568" s="145">
        <f>IF(N568="základní",J568,0)</f>
        <v>0</v>
      </c>
      <c r="BF568" s="145">
        <f>IF(N568="snížená",J568,0)</f>
        <v>0</v>
      </c>
      <c r="BG568" s="145">
        <f>IF(N568="zákl. přenesená",J568,0)</f>
        <v>0</v>
      </c>
      <c r="BH568" s="145">
        <f>IF(N568="sníž. přenesená",J568,0)</f>
        <v>0</v>
      </c>
      <c r="BI568" s="145">
        <f>IF(N568="nulová",J568,0)</f>
        <v>0</v>
      </c>
      <c r="BJ568" s="19" t="s">
        <v>77</v>
      </c>
      <c r="BK568" s="145">
        <f>ROUND(I568*H568,2)</f>
        <v>0</v>
      </c>
      <c r="BL568" s="19" t="s">
        <v>229</v>
      </c>
      <c r="BM568" s="144" t="s">
        <v>6862</v>
      </c>
    </row>
    <row r="569" spans="2:65" s="14" customFormat="1">
      <c r="B569" s="170"/>
      <c r="D569" s="150" t="s">
        <v>226</v>
      </c>
      <c r="E569" s="171" t="s">
        <v>19</v>
      </c>
      <c r="F569" s="172" t="s">
        <v>6863</v>
      </c>
      <c r="H569" s="171" t="s">
        <v>19</v>
      </c>
      <c r="I569" s="173"/>
      <c r="L569" s="170"/>
      <c r="M569" s="174"/>
      <c r="T569" s="175"/>
      <c r="AT569" s="171" t="s">
        <v>226</v>
      </c>
      <c r="AU569" s="171" t="s">
        <v>236</v>
      </c>
      <c r="AV569" s="14" t="s">
        <v>77</v>
      </c>
      <c r="AW569" s="14" t="s">
        <v>31</v>
      </c>
      <c r="AX569" s="14" t="s">
        <v>69</v>
      </c>
      <c r="AY569" s="171" t="s">
        <v>212</v>
      </c>
    </row>
    <row r="570" spans="2:65" s="12" customFormat="1">
      <c r="B570" s="152"/>
      <c r="D570" s="150" t="s">
        <v>226</v>
      </c>
      <c r="E570" s="153" t="s">
        <v>19</v>
      </c>
      <c r="F570" s="154" t="s">
        <v>6864</v>
      </c>
      <c r="H570" s="155">
        <v>39.869999999999997</v>
      </c>
      <c r="I570" s="156"/>
      <c r="L570" s="152"/>
      <c r="M570" s="157"/>
      <c r="T570" s="158"/>
      <c r="AT570" s="153" t="s">
        <v>226</v>
      </c>
      <c r="AU570" s="153" t="s">
        <v>236</v>
      </c>
      <c r="AV570" s="12" t="s">
        <v>79</v>
      </c>
      <c r="AW570" s="12" t="s">
        <v>31</v>
      </c>
      <c r="AX570" s="12" t="s">
        <v>69</v>
      </c>
      <c r="AY570" s="153" t="s">
        <v>212</v>
      </c>
    </row>
    <row r="571" spans="2:65" s="13" customFormat="1">
      <c r="B571" s="159"/>
      <c r="D571" s="150" t="s">
        <v>226</v>
      </c>
      <c r="E571" s="160" t="s">
        <v>19</v>
      </c>
      <c r="F571" s="161" t="s">
        <v>228</v>
      </c>
      <c r="H571" s="162">
        <v>39.869999999999997</v>
      </c>
      <c r="I571" s="163"/>
      <c r="L571" s="159"/>
      <c r="M571" s="164"/>
      <c r="T571" s="165"/>
      <c r="AT571" s="160" t="s">
        <v>226</v>
      </c>
      <c r="AU571" s="160" t="s">
        <v>236</v>
      </c>
      <c r="AV571" s="13" t="s">
        <v>229</v>
      </c>
      <c r="AW571" s="13" t="s">
        <v>31</v>
      </c>
      <c r="AX571" s="13" t="s">
        <v>77</v>
      </c>
      <c r="AY571" s="160" t="s">
        <v>212</v>
      </c>
    </row>
    <row r="572" spans="2:65" s="1" customFormat="1" ht="16.5" customHeight="1">
      <c r="B572" s="34"/>
      <c r="C572" s="186" t="s">
        <v>1119</v>
      </c>
      <c r="D572" s="186" t="s">
        <v>3107</v>
      </c>
      <c r="E572" s="187" t="s">
        <v>6865</v>
      </c>
      <c r="F572" s="188" t="s">
        <v>6866</v>
      </c>
      <c r="G572" s="189" t="s">
        <v>420</v>
      </c>
      <c r="H572" s="190">
        <v>11.403</v>
      </c>
      <c r="I572" s="191"/>
      <c r="J572" s="192">
        <f>ROUND(I572*H572,2)</f>
        <v>0</v>
      </c>
      <c r="K572" s="188" t="s">
        <v>219</v>
      </c>
      <c r="L572" s="193"/>
      <c r="M572" s="194" t="s">
        <v>19</v>
      </c>
      <c r="N572" s="195" t="s">
        <v>40</v>
      </c>
      <c r="P572" s="142">
        <f>O572*H572</f>
        <v>0</v>
      </c>
      <c r="Q572" s="142">
        <v>3.5000000000000003E-2</v>
      </c>
      <c r="R572" s="142">
        <f>Q572*H572</f>
        <v>0.39910500000000004</v>
      </c>
      <c r="S572" s="142">
        <v>0</v>
      </c>
      <c r="T572" s="143">
        <f>S572*H572</f>
        <v>0</v>
      </c>
      <c r="AR572" s="144" t="s">
        <v>267</v>
      </c>
      <c r="AT572" s="144" t="s">
        <v>3107</v>
      </c>
      <c r="AU572" s="144" t="s">
        <v>236</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6867</v>
      </c>
    </row>
    <row r="573" spans="2:65" s="14" customFormat="1">
      <c r="B573" s="170"/>
      <c r="D573" s="150" t="s">
        <v>226</v>
      </c>
      <c r="E573" s="171" t="s">
        <v>19</v>
      </c>
      <c r="F573" s="172" t="s">
        <v>6868</v>
      </c>
      <c r="H573" s="171" t="s">
        <v>19</v>
      </c>
      <c r="I573" s="173"/>
      <c r="L573" s="170"/>
      <c r="M573" s="174"/>
      <c r="T573" s="175"/>
      <c r="AT573" s="171" t="s">
        <v>226</v>
      </c>
      <c r="AU573" s="171" t="s">
        <v>236</v>
      </c>
      <c r="AV573" s="14" t="s">
        <v>77</v>
      </c>
      <c r="AW573" s="14" t="s">
        <v>31</v>
      </c>
      <c r="AX573" s="14" t="s">
        <v>69</v>
      </c>
      <c r="AY573" s="171" t="s">
        <v>212</v>
      </c>
    </row>
    <row r="574" spans="2:65" s="12" customFormat="1">
      <c r="B574" s="152"/>
      <c r="D574" s="150" t="s">
        <v>226</v>
      </c>
      <c r="E574" s="153" t="s">
        <v>19</v>
      </c>
      <c r="F574" s="154" t="s">
        <v>6869</v>
      </c>
      <c r="H574" s="155">
        <v>11.403</v>
      </c>
      <c r="I574" s="156"/>
      <c r="L574" s="152"/>
      <c r="M574" s="157"/>
      <c r="T574" s="158"/>
      <c r="AT574" s="153" t="s">
        <v>226</v>
      </c>
      <c r="AU574" s="153" t="s">
        <v>236</v>
      </c>
      <c r="AV574" s="12" t="s">
        <v>79</v>
      </c>
      <c r="AW574" s="12" t="s">
        <v>31</v>
      </c>
      <c r="AX574" s="12" t="s">
        <v>69</v>
      </c>
      <c r="AY574" s="153" t="s">
        <v>212</v>
      </c>
    </row>
    <row r="575" spans="2:65" s="13" customFormat="1">
      <c r="B575" s="159"/>
      <c r="D575" s="150" t="s">
        <v>226</v>
      </c>
      <c r="E575" s="160" t="s">
        <v>19</v>
      </c>
      <c r="F575" s="161" t="s">
        <v>228</v>
      </c>
      <c r="H575" s="162">
        <v>11.403</v>
      </c>
      <c r="I575" s="163"/>
      <c r="L575" s="159"/>
      <c r="M575" s="164"/>
      <c r="T575" s="165"/>
      <c r="AT575" s="160" t="s">
        <v>226</v>
      </c>
      <c r="AU575" s="160" t="s">
        <v>236</v>
      </c>
      <c r="AV575" s="13" t="s">
        <v>229</v>
      </c>
      <c r="AW575" s="13" t="s">
        <v>31</v>
      </c>
      <c r="AX575" s="13" t="s">
        <v>77</v>
      </c>
      <c r="AY575" s="160" t="s">
        <v>212</v>
      </c>
    </row>
    <row r="576" spans="2:65" s="11" customFormat="1" ht="20.85" customHeight="1">
      <c r="B576" s="121"/>
      <c r="D576" s="122" t="s">
        <v>68</v>
      </c>
      <c r="E576" s="131" t="s">
        <v>6870</v>
      </c>
      <c r="F576" s="131" t="s">
        <v>6871</v>
      </c>
      <c r="I576" s="124"/>
      <c r="J576" s="132">
        <f>BK576</f>
        <v>0</v>
      </c>
      <c r="L576" s="121"/>
      <c r="M576" s="126"/>
      <c r="P576" s="127">
        <f>SUM(P577:P602)</f>
        <v>0</v>
      </c>
      <c r="R576" s="127">
        <f>SUM(R577:R602)</f>
        <v>1.64478838</v>
      </c>
      <c r="T576" s="128">
        <f>SUM(T577:T602)</f>
        <v>0</v>
      </c>
      <c r="AR576" s="122" t="s">
        <v>79</v>
      </c>
      <c r="AT576" s="129" t="s">
        <v>68</v>
      </c>
      <c r="AU576" s="129" t="s">
        <v>79</v>
      </c>
      <c r="AY576" s="122" t="s">
        <v>212</v>
      </c>
      <c r="BK576" s="130">
        <f>SUM(BK577:BK602)</f>
        <v>0</v>
      </c>
    </row>
    <row r="577" spans="2:65" s="1" customFormat="1" ht="16.5" customHeight="1">
      <c r="B577" s="34"/>
      <c r="C577" s="133" t="s">
        <v>1133</v>
      </c>
      <c r="D577" s="133" t="s">
        <v>215</v>
      </c>
      <c r="E577" s="134" t="s">
        <v>6872</v>
      </c>
      <c r="F577" s="135" t="s">
        <v>6873</v>
      </c>
      <c r="G577" s="136" t="s">
        <v>495</v>
      </c>
      <c r="H577" s="137">
        <v>72.522000000000006</v>
      </c>
      <c r="I577" s="138"/>
      <c r="J577" s="139">
        <f>ROUND(I577*H577,2)</f>
        <v>0</v>
      </c>
      <c r="K577" s="135" t="s">
        <v>219</v>
      </c>
      <c r="L577" s="34"/>
      <c r="M577" s="140" t="s">
        <v>19</v>
      </c>
      <c r="N577" s="141" t="s">
        <v>40</v>
      </c>
      <c r="P577" s="142">
        <f>O577*H577</f>
        <v>0</v>
      </c>
      <c r="Q577" s="142">
        <v>0</v>
      </c>
      <c r="R577" s="142">
        <f>Q577*H577</f>
        <v>0</v>
      </c>
      <c r="S577" s="142">
        <v>0</v>
      </c>
      <c r="T577" s="143">
        <f>S577*H577</f>
        <v>0</v>
      </c>
      <c r="AR577" s="144" t="s">
        <v>316</v>
      </c>
      <c r="AT577" s="144" t="s">
        <v>215</v>
      </c>
      <c r="AU577" s="144" t="s">
        <v>236</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6874</v>
      </c>
    </row>
    <row r="578" spans="2:65" s="1" customFormat="1">
      <c r="B578" s="34"/>
      <c r="D578" s="146" t="s">
        <v>222</v>
      </c>
      <c r="F578" s="147" t="s">
        <v>6875</v>
      </c>
      <c r="I578" s="148"/>
      <c r="L578" s="34"/>
      <c r="M578" s="149"/>
      <c r="T578" s="55"/>
      <c r="AT578" s="19" t="s">
        <v>222</v>
      </c>
      <c r="AU578" s="19" t="s">
        <v>236</v>
      </c>
    </row>
    <row r="579" spans="2:65" s="14" customFormat="1">
      <c r="B579" s="170"/>
      <c r="D579" s="150" t="s">
        <v>226</v>
      </c>
      <c r="E579" s="171" t="s">
        <v>19</v>
      </c>
      <c r="F579" s="172" t="s">
        <v>6876</v>
      </c>
      <c r="H579" s="171" t="s">
        <v>19</v>
      </c>
      <c r="I579" s="173"/>
      <c r="L579" s="170"/>
      <c r="M579" s="174"/>
      <c r="T579" s="175"/>
      <c r="AT579" s="171" t="s">
        <v>226</v>
      </c>
      <c r="AU579" s="171" t="s">
        <v>236</v>
      </c>
      <c r="AV579" s="14" t="s">
        <v>77</v>
      </c>
      <c r="AW579" s="14" t="s">
        <v>31</v>
      </c>
      <c r="AX579" s="14" t="s">
        <v>69</v>
      </c>
      <c r="AY579" s="171" t="s">
        <v>212</v>
      </c>
    </row>
    <row r="580" spans="2:65" s="12" customFormat="1">
      <c r="B580" s="152"/>
      <c r="D580" s="150" t="s">
        <v>226</v>
      </c>
      <c r="E580" s="153" t="s">
        <v>19</v>
      </c>
      <c r="F580" s="154" t="s">
        <v>6877</v>
      </c>
      <c r="H580" s="155">
        <v>72.522000000000006</v>
      </c>
      <c r="I580" s="156"/>
      <c r="L580" s="152"/>
      <c r="M580" s="157"/>
      <c r="T580" s="158"/>
      <c r="AT580" s="153" t="s">
        <v>226</v>
      </c>
      <c r="AU580" s="153" t="s">
        <v>236</v>
      </c>
      <c r="AV580" s="12" t="s">
        <v>79</v>
      </c>
      <c r="AW580" s="12" t="s">
        <v>31</v>
      </c>
      <c r="AX580" s="12" t="s">
        <v>69</v>
      </c>
      <c r="AY580" s="153" t="s">
        <v>212</v>
      </c>
    </row>
    <row r="581" spans="2:65" s="13" customFormat="1">
      <c r="B581" s="159"/>
      <c r="D581" s="150" t="s">
        <v>226</v>
      </c>
      <c r="E581" s="160" t="s">
        <v>19</v>
      </c>
      <c r="F581" s="161" t="s">
        <v>228</v>
      </c>
      <c r="H581" s="162">
        <v>72.522000000000006</v>
      </c>
      <c r="I581" s="163"/>
      <c r="L581" s="159"/>
      <c r="M581" s="164"/>
      <c r="T581" s="165"/>
      <c r="AT581" s="160" t="s">
        <v>226</v>
      </c>
      <c r="AU581" s="160" t="s">
        <v>236</v>
      </c>
      <c r="AV581" s="13" t="s">
        <v>229</v>
      </c>
      <c r="AW581" s="13" t="s">
        <v>31</v>
      </c>
      <c r="AX581" s="13" t="s">
        <v>77</v>
      </c>
      <c r="AY581" s="160" t="s">
        <v>212</v>
      </c>
    </row>
    <row r="582" spans="2:65" s="1" customFormat="1" ht="16.5" customHeight="1">
      <c r="B582" s="34"/>
      <c r="C582" s="186" t="s">
        <v>1148</v>
      </c>
      <c r="D582" s="186" t="s">
        <v>3107</v>
      </c>
      <c r="E582" s="187" t="s">
        <v>6878</v>
      </c>
      <c r="F582" s="188" t="s">
        <v>6879</v>
      </c>
      <c r="G582" s="189" t="s">
        <v>495</v>
      </c>
      <c r="H582" s="190">
        <v>87.025999999999996</v>
      </c>
      <c r="I582" s="191"/>
      <c r="J582" s="192">
        <f>ROUND(I582*H582,2)</f>
        <v>0</v>
      </c>
      <c r="K582" s="188" t="s">
        <v>219</v>
      </c>
      <c r="L582" s="193"/>
      <c r="M582" s="194" t="s">
        <v>19</v>
      </c>
      <c r="N582" s="195" t="s">
        <v>40</v>
      </c>
      <c r="P582" s="142">
        <f>O582*H582</f>
        <v>0</v>
      </c>
      <c r="Q582" s="142">
        <v>5.0000000000000001E-4</v>
      </c>
      <c r="R582" s="142">
        <f>Q582*H582</f>
        <v>4.3512999999999996E-2</v>
      </c>
      <c r="S582" s="142">
        <v>0</v>
      </c>
      <c r="T582" s="143">
        <f>S582*H582</f>
        <v>0</v>
      </c>
      <c r="AR582" s="144" t="s">
        <v>631</v>
      </c>
      <c r="AT582" s="144" t="s">
        <v>3107</v>
      </c>
      <c r="AU582" s="144" t="s">
        <v>236</v>
      </c>
      <c r="AY582" s="19" t="s">
        <v>212</v>
      </c>
      <c r="BE582" s="145">
        <f>IF(N582="základní",J582,0)</f>
        <v>0</v>
      </c>
      <c r="BF582" s="145">
        <f>IF(N582="snížená",J582,0)</f>
        <v>0</v>
      </c>
      <c r="BG582" s="145">
        <f>IF(N582="zákl. přenesená",J582,0)</f>
        <v>0</v>
      </c>
      <c r="BH582" s="145">
        <f>IF(N582="sníž. přenesená",J582,0)</f>
        <v>0</v>
      </c>
      <c r="BI582" s="145">
        <f>IF(N582="nulová",J582,0)</f>
        <v>0</v>
      </c>
      <c r="BJ582" s="19" t="s">
        <v>77</v>
      </c>
      <c r="BK582" s="145">
        <f>ROUND(I582*H582,2)</f>
        <v>0</v>
      </c>
      <c r="BL582" s="19" t="s">
        <v>316</v>
      </c>
      <c r="BM582" s="144" t="s">
        <v>6880</v>
      </c>
    </row>
    <row r="583" spans="2:65" s="14" customFormat="1">
      <c r="B583" s="170"/>
      <c r="D583" s="150" t="s">
        <v>226</v>
      </c>
      <c r="E583" s="171" t="s">
        <v>19</v>
      </c>
      <c r="F583" s="172" t="s">
        <v>6881</v>
      </c>
      <c r="H583" s="171" t="s">
        <v>19</v>
      </c>
      <c r="I583" s="173"/>
      <c r="L583" s="170"/>
      <c r="M583" s="174"/>
      <c r="T583" s="175"/>
      <c r="AT583" s="171" t="s">
        <v>226</v>
      </c>
      <c r="AU583" s="171" t="s">
        <v>236</v>
      </c>
      <c r="AV583" s="14" t="s">
        <v>77</v>
      </c>
      <c r="AW583" s="14" t="s">
        <v>31</v>
      </c>
      <c r="AX583" s="14" t="s">
        <v>69</v>
      </c>
      <c r="AY583" s="171" t="s">
        <v>212</v>
      </c>
    </row>
    <row r="584" spans="2:65" s="12" customFormat="1">
      <c r="B584" s="152"/>
      <c r="D584" s="150" t="s">
        <v>226</v>
      </c>
      <c r="E584" s="153" t="s">
        <v>19</v>
      </c>
      <c r="F584" s="154" t="s">
        <v>6882</v>
      </c>
      <c r="H584" s="155">
        <v>87.025999999999996</v>
      </c>
      <c r="I584" s="156"/>
      <c r="L584" s="152"/>
      <c r="M584" s="157"/>
      <c r="T584" s="158"/>
      <c r="AT584" s="153" t="s">
        <v>226</v>
      </c>
      <c r="AU584" s="153" t="s">
        <v>236</v>
      </c>
      <c r="AV584" s="12" t="s">
        <v>79</v>
      </c>
      <c r="AW584" s="12" t="s">
        <v>31</v>
      </c>
      <c r="AX584" s="12" t="s">
        <v>69</v>
      </c>
      <c r="AY584" s="153" t="s">
        <v>212</v>
      </c>
    </row>
    <row r="585" spans="2:65" s="13" customFormat="1">
      <c r="B585" s="159"/>
      <c r="D585" s="150" t="s">
        <v>226</v>
      </c>
      <c r="E585" s="160" t="s">
        <v>19</v>
      </c>
      <c r="F585" s="161" t="s">
        <v>228</v>
      </c>
      <c r="H585" s="162">
        <v>87.025999999999996</v>
      </c>
      <c r="I585" s="163"/>
      <c r="L585" s="159"/>
      <c r="M585" s="164"/>
      <c r="T585" s="165"/>
      <c r="AT585" s="160" t="s">
        <v>226</v>
      </c>
      <c r="AU585" s="160" t="s">
        <v>236</v>
      </c>
      <c r="AV585" s="13" t="s">
        <v>229</v>
      </c>
      <c r="AW585" s="13" t="s">
        <v>31</v>
      </c>
      <c r="AX585" s="13" t="s">
        <v>77</v>
      </c>
      <c r="AY585" s="160" t="s">
        <v>212</v>
      </c>
    </row>
    <row r="586" spans="2:65" s="1" customFormat="1" ht="24.2" customHeight="1">
      <c r="B586" s="34"/>
      <c r="C586" s="133" t="s">
        <v>1162</v>
      </c>
      <c r="D586" s="133" t="s">
        <v>215</v>
      </c>
      <c r="E586" s="134" t="s">
        <v>6883</v>
      </c>
      <c r="F586" s="135" t="s">
        <v>6884</v>
      </c>
      <c r="G586" s="136" t="s">
        <v>495</v>
      </c>
      <c r="H586" s="137">
        <v>79.774000000000001</v>
      </c>
      <c r="I586" s="138"/>
      <c r="J586" s="139">
        <f>ROUND(I586*H586,2)</f>
        <v>0</v>
      </c>
      <c r="K586" s="135" t="s">
        <v>219</v>
      </c>
      <c r="L586" s="34"/>
      <c r="M586" s="140" t="s">
        <v>19</v>
      </c>
      <c r="N586" s="141" t="s">
        <v>40</v>
      </c>
      <c r="P586" s="142">
        <f>O586*H586</f>
        <v>0</v>
      </c>
      <c r="Q586" s="142">
        <v>8.0000000000000004E-4</v>
      </c>
      <c r="R586" s="142">
        <f>Q586*H586</f>
        <v>6.3819200000000006E-2</v>
      </c>
      <c r="S586" s="142">
        <v>0</v>
      </c>
      <c r="T586" s="143">
        <f>S586*H586</f>
        <v>0</v>
      </c>
      <c r="AR586" s="144" t="s">
        <v>316</v>
      </c>
      <c r="AT586" s="144" t="s">
        <v>215</v>
      </c>
      <c r="AU586" s="144" t="s">
        <v>236</v>
      </c>
      <c r="AY586" s="19" t="s">
        <v>212</v>
      </c>
      <c r="BE586" s="145">
        <f>IF(N586="základní",J586,0)</f>
        <v>0</v>
      </c>
      <c r="BF586" s="145">
        <f>IF(N586="snížená",J586,0)</f>
        <v>0</v>
      </c>
      <c r="BG586" s="145">
        <f>IF(N586="zákl. přenesená",J586,0)</f>
        <v>0</v>
      </c>
      <c r="BH586" s="145">
        <f>IF(N586="sníž. přenesená",J586,0)</f>
        <v>0</v>
      </c>
      <c r="BI586" s="145">
        <f>IF(N586="nulová",J586,0)</f>
        <v>0</v>
      </c>
      <c r="BJ586" s="19" t="s">
        <v>77</v>
      </c>
      <c r="BK586" s="145">
        <f>ROUND(I586*H586,2)</f>
        <v>0</v>
      </c>
      <c r="BL586" s="19" t="s">
        <v>316</v>
      </c>
      <c r="BM586" s="144" t="s">
        <v>6885</v>
      </c>
    </row>
    <row r="587" spans="2:65" s="1" customFormat="1">
      <c r="B587" s="34"/>
      <c r="D587" s="146" t="s">
        <v>222</v>
      </c>
      <c r="F587" s="147" t="s">
        <v>6886</v>
      </c>
      <c r="I587" s="148"/>
      <c r="L587" s="34"/>
      <c r="M587" s="149"/>
      <c r="T587" s="55"/>
      <c r="AT587" s="19" t="s">
        <v>222</v>
      </c>
      <c r="AU587" s="19" t="s">
        <v>236</v>
      </c>
    </row>
    <row r="588" spans="2:65" s="14" customFormat="1">
      <c r="B588" s="170"/>
      <c r="D588" s="150" t="s">
        <v>226</v>
      </c>
      <c r="E588" s="171" t="s">
        <v>19</v>
      </c>
      <c r="F588" s="172" t="s">
        <v>6887</v>
      </c>
      <c r="H588" s="171" t="s">
        <v>19</v>
      </c>
      <c r="I588" s="173"/>
      <c r="L588" s="170"/>
      <c r="M588" s="174"/>
      <c r="T588" s="175"/>
      <c r="AT588" s="171" t="s">
        <v>226</v>
      </c>
      <c r="AU588" s="171" t="s">
        <v>236</v>
      </c>
      <c r="AV588" s="14" t="s">
        <v>77</v>
      </c>
      <c r="AW588" s="14" t="s">
        <v>31</v>
      </c>
      <c r="AX588" s="14" t="s">
        <v>69</v>
      </c>
      <c r="AY588" s="171" t="s">
        <v>212</v>
      </c>
    </row>
    <row r="589" spans="2:65" s="12" customFormat="1">
      <c r="B589" s="152"/>
      <c r="D589" s="150" t="s">
        <v>226</v>
      </c>
      <c r="E589" s="153" t="s">
        <v>19</v>
      </c>
      <c r="F589" s="154" t="s">
        <v>6888</v>
      </c>
      <c r="H589" s="155">
        <v>79.774000000000001</v>
      </c>
      <c r="I589" s="156"/>
      <c r="L589" s="152"/>
      <c r="M589" s="157"/>
      <c r="T589" s="158"/>
      <c r="AT589" s="153" t="s">
        <v>226</v>
      </c>
      <c r="AU589" s="153" t="s">
        <v>236</v>
      </c>
      <c r="AV589" s="12" t="s">
        <v>79</v>
      </c>
      <c r="AW589" s="12" t="s">
        <v>31</v>
      </c>
      <c r="AX589" s="12" t="s">
        <v>69</v>
      </c>
      <c r="AY589" s="153" t="s">
        <v>212</v>
      </c>
    </row>
    <row r="590" spans="2:65" s="13" customFormat="1">
      <c r="B590" s="159"/>
      <c r="D590" s="150" t="s">
        <v>226</v>
      </c>
      <c r="E590" s="160" t="s">
        <v>19</v>
      </c>
      <c r="F590" s="161" t="s">
        <v>228</v>
      </c>
      <c r="H590" s="162">
        <v>79.774000000000001</v>
      </c>
      <c r="I590" s="163"/>
      <c r="L590" s="159"/>
      <c r="M590" s="164"/>
      <c r="T590" s="165"/>
      <c r="AT590" s="160" t="s">
        <v>226</v>
      </c>
      <c r="AU590" s="160" t="s">
        <v>236</v>
      </c>
      <c r="AV590" s="13" t="s">
        <v>229</v>
      </c>
      <c r="AW590" s="13" t="s">
        <v>31</v>
      </c>
      <c r="AX590" s="13" t="s">
        <v>77</v>
      </c>
      <c r="AY590" s="160" t="s">
        <v>212</v>
      </c>
    </row>
    <row r="591" spans="2:65" s="1" customFormat="1" ht="24.2" customHeight="1">
      <c r="B591" s="34"/>
      <c r="C591" s="133" t="s">
        <v>1172</v>
      </c>
      <c r="D591" s="133" t="s">
        <v>215</v>
      </c>
      <c r="E591" s="134" t="s">
        <v>6855</v>
      </c>
      <c r="F591" s="135" t="s">
        <v>6856</v>
      </c>
      <c r="G591" s="136" t="s">
        <v>495</v>
      </c>
      <c r="H591" s="137">
        <v>72.522000000000006</v>
      </c>
      <c r="I591" s="138"/>
      <c r="J591" s="139">
        <f>ROUND(I591*H591,2)</f>
        <v>0</v>
      </c>
      <c r="K591" s="135" t="s">
        <v>245</v>
      </c>
      <c r="L591" s="34"/>
      <c r="M591" s="140" t="s">
        <v>19</v>
      </c>
      <c r="N591" s="141" t="s">
        <v>40</v>
      </c>
      <c r="P591" s="142">
        <f>O591*H591</f>
        <v>0</v>
      </c>
      <c r="Q591" s="142">
        <v>0</v>
      </c>
      <c r="R591" s="142">
        <f>Q591*H591</f>
        <v>0</v>
      </c>
      <c r="S591" s="142">
        <v>0</v>
      </c>
      <c r="T591" s="143">
        <f>S591*H591</f>
        <v>0</v>
      </c>
      <c r="AR591" s="144" t="s">
        <v>316</v>
      </c>
      <c r="AT591" s="144" t="s">
        <v>215</v>
      </c>
      <c r="AU591" s="144" t="s">
        <v>236</v>
      </c>
      <c r="AY591" s="19" t="s">
        <v>212</v>
      </c>
      <c r="BE591" s="145">
        <f>IF(N591="základní",J591,0)</f>
        <v>0</v>
      </c>
      <c r="BF591" s="145">
        <f>IF(N591="snížená",J591,0)</f>
        <v>0</v>
      </c>
      <c r="BG591" s="145">
        <f>IF(N591="zákl. přenesená",J591,0)</f>
        <v>0</v>
      </c>
      <c r="BH591" s="145">
        <f>IF(N591="sníž. přenesená",J591,0)</f>
        <v>0</v>
      </c>
      <c r="BI591" s="145">
        <f>IF(N591="nulová",J591,0)</f>
        <v>0</v>
      </c>
      <c r="BJ591" s="19" t="s">
        <v>77</v>
      </c>
      <c r="BK591" s="145">
        <f>ROUND(I591*H591,2)</f>
        <v>0</v>
      </c>
      <c r="BL591" s="19" t="s">
        <v>316</v>
      </c>
      <c r="BM591" s="144" t="s">
        <v>6889</v>
      </c>
    </row>
    <row r="592" spans="2:65" s="14" customFormat="1" ht="22.5">
      <c r="B592" s="170"/>
      <c r="D592" s="150" t="s">
        <v>226</v>
      </c>
      <c r="E592" s="171" t="s">
        <v>19</v>
      </c>
      <c r="F592" s="172" t="s">
        <v>6890</v>
      </c>
      <c r="H592" s="171" t="s">
        <v>19</v>
      </c>
      <c r="I592" s="173"/>
      <c r="L592" s="170"/>
      <c r="M592" s="174"/>
      <c r="T592" s="175"/>
      <c r="AT592" s="171" t="s">
        <v>226</v>
      </c>
      <c r="AU592" s="171" t="s">
        <v>236</v>
      </c>
      <c r="AV592" s="14" t="s">
        <v>77</v>
      </c>
      <c r="AW592" s="14" t="s">
        <v>31</v>
      </c>
      <c r="AX592" s="14" t="s">
        <v>69</v>
      </c>
      <c r="AY592" s="171" t="s">
        <v>212</v>
      </c>
    </row>
    <row r="593" spans="2:65" s="12" customFormat="1">
      <c r="B593" s="152"/>
      <c r="D593" s="150" t="s">
        <v>226</v>
      </c>
      <c r="E593" s="153" t="s">
        <v>19</v>
      </c>
      <c r="F593" s="154" t="s">
        <v>6891</v>
      </c>
      <c r="H593" s="155">
        <v>72.522000000000006</v>
      </c>
      <c r="I593" s="156"/>
      <c r="L593" s="152"/>
      <c r="M593" s="157"/>
      <c r="T593" s="158"/>
      <c r="AT593" s="153" t="s">
        <v>226</v>
      </c>
      <c r="AU593" s="153" t="s">
        <v>236</v>
      </c>
      <c r="AV593" s="12" t="s">
        <v>79</v>
      </c>
      <c r="AW593" s="12" t="s">
        <v>31</v>
      </c>
      <c r="AX593" s="12" t="s">
        <v>69</v>
      </c>
      <c r="AY593" s="153" t="s">
        <v>212</v>
      </c>
    </row>
    <row r="594" spans="2:65" s="13" customFormat="1">
      <c r="B594" s="159"/>
      <c r="D594" s="150" t="s">
        <v>226</v>
      </c>
      <c r="E594" s="160" t="s">
        <v>19</v>
      </c>
      <c r="F594" s="161" t="s">
        <v>228</v>
      </c>
      <c r="H594" s="162">
        <v>72.522000000000006</v>
      </c>
      <c r="I594" s="163"/>
      <c r="L594" s="159"/>
      <c r="M594" s="164"/>
      <c r="T594" s="165"/>
      <c r="AT594" s="160" t="s">
        <v>226</v>
      </c>
      <c r="AU594" s="160" t="s">
        <v>236</v>
      </c>
      <c r="AV594" s="13" t="s">
        <v>229</v>
      </c>
      <c r="AW594" s="13" t="s">
        <v>31</v>
      </c>
      <c r="AX594" s="13" t="s">
        <v>77</v>
      </c>
      <c r="AY594" s="160" t="s">
        <v>212</v>
      </c>
    </row>
    <row r="595" spans="2:65" s="1" customFormat="1" ht="33" customHeight="1">
      <c r="B595" s="34"/>
      <c r="C595" s="133" t="s">
        <v>1180</v>
      </c>
      <c r="D595" s="133" t="s">
        <v>215</v>
      </c>
      <c r="E595" s="134" t="s">
        <v>6860</v>
      </c>
      <c r="F595" s="135" t="s">
        <v>6861</v>
      </c>
      <c r="G595" s="136" t="s">
        <v>495</v>
      </c>
      <c r="H595" s="137">
        <v>72.522000000000006</v>
      </c>
      <c r="I595" s="138"/>
      <c r="J595" s="139">
        <f>ROUND(I595*H595,2)</f>
        <v>0</v>
      </c>
      <c r="K595" s="135" t="s">
        <v>245</v>
      </c>
      <c r="L595" s="34"/>
      <c r="M595" s="140" t="s">
        <v>19</v>
      </c>
      <c r="N595" s="141" t="s">
        <v>40</v>
      </c>
      <c r="P595" s="142">
        <f>O595*H595</f>
        <v>0</v>
      </c>
      <c r="Q595" s="142">
        <v>1.119E-2</v>
      </c>
      <c r="R595" s="142">
        <f>Q595*H595</f>
        <v>0.81152118000000006</v>
      </c>
      <c r="S595" s="142">
        <v>0</v>
      </c>
      <c r="T595" s="143">
        <f>S595*H595</f>
        <v>0</v>
      </c>
      <c r="AR595" s="144" t="s">
        <v>316</v>
      </c>
      <c r="AT595" s="144" t="s">
        <v>215</v>
      </c>
      <c r="AU595" s="144" t="s">
        <v>236</v>
      </c>
      <c r="AY595" s="19" t="s">
        <v>212</v>
      </c>
      <c r="BE595" s="145">
        <f>IF(N595="základní",J595,0)</f>
        <v>0</v>
      </c>
      <c r="BF595" s="145">
        <f>IF(N595="snížená",J595,0)</f>
        <v>0</v>
      </c>
      <c r="BG595" s="145">
        <f>IF(N595="zákl. přenesená",J595,0)</f>
        <v>0</v>
      </c>
      <c r="BH595" s="145">
        <f>IF(N595="sníž. přenesená",J595,0)</f>
        <v>0</v>
      </c>
      <c r="BI595" s="145">
        <f>IF(N595="nulová",J595,0)</f>
        <v>0</v>
      </c>
      <c r="BJ595" s="19" t="s">
        <v>77</v>
      </c>
      <c r="BK595" s="145">
        <f>ROUND(I595*H595,2)</f>
        <v>0</v>
      </c>
      <c r="BL595" s="19" t="s">
        <v>316</v>
      </c>
      <c r="BM595" s="144" t="s">
        <v>6892</v>
      </c>
    </row>
    <row r="596" spans="2:65" s="14" customFormat="1">
      <c r="B596" s="170"/>
      <c r="D596" s="150" t="s">
        <v>226</v>
      </c>
      <c r="E596" s="171" t="s">
        <v>19</v>
      </c>
      <c r="F596" s="172" t="s">
        <v>6893</v>
      </c>
      <c r="H596" s="171" t="s">
        <v>19</v>
      </c>
      <c r="I596" s="173"/>
      <c r="L596" s="170"/>
      <c r="M596" s="174"/>
      <c r="T596" s="175"/>
      <c r="AT596" s="171" t="s">
        <v>226</v>
      </c>
      <c r="AU596" s="171" t="s">
        <v>236</v>
      </c>
      <c r="AV596" s="14" t="s">
        <v>77</v>
      </c>
      <c r="AW596" s="14" t="s">
        <v>31</v>
      </c>
      <c r="AX596" s="14" t="s">
        <v>69</v>
      </c>
      <c r="AY596" s="171" t="s">
        <v>212</v>
      </c>
    </row>
    <row r="597" spans="2:65" s="12" customFormat="1">
      <c r="B597" s="152"/>
      <c r="D597" s="150" t="s">
        <v>226</v>
      </c>
      <c r="E597" s="153" t="s">
        <v>19</v>
      </c>
      <c r="F597" s="154" t="s">
        <v>6894</v>
      </c>
      <c r="H597" s="155">
        <v>72.522000000000006</v>
      </c>
      <c r="I597" s="156"/>
      <c r="L597" s="152"/>
      <c r="M597" s="157"/>
      <c r="T597" s="158"/>
      <c r="AT597" s="153" t="s">
        <v>226</v>
      </c>
      <c r="AU597" s="153" t="s">
        <v>236</v>
      </c>
      <c r="AV597" s="12" t="s">
        <v>79</v>
      </c>
      <c r="AW597" s="12" t="s">
        <v>31</v>
      </c>
      <c r="AX597" s="12" t="s">
        <v>69</v>
      </c>
      <c r="AY597" s="153" t="s">
        <v>212</v>
      </c>
    </row>
    <row r="598" spans="2:65" s="13" customFormat="1">
      <c r="B598" s="159"/>
      <c r="D598" s="150" t="s">
        <v>226</v>
      </c>
      <c r="E598" s="160" t="s">
        <v>19</v>
      </c>
      <c r="F598" s="161" t="s">
        <v>228</v>
      </c>
      <c r="H598" s="162">
        <v>72.522000000000006</v>
      </c>
      <c r="I598" s="163"/>
      <c r="L598" s="159"/>
      <c r="M598" s="164"/>
      <c r="T598" s="165"/>
      <c r="AT598" s="160" t="s">
        <v>226</v>
      </c>
      <c r="AU598" s="160" t="s">
        <v>236</v>
      </c>
      <c r="AV598" s="13" t="s">
        <v>229</v>
      </c>
      <c r="AW598" s="13" t="s">
        <v>31</v>
      </c>
      <c r="AX598" s="13" t="s">
        <v>77</v>
      </c>
      <c r="AY598" s="160" t="s">
        <v>212</v>
      </c>
    </row>
    <row r="599" spans="2:65" s="1" customFormat="1" ht="16.5" customHeight="1">
      <c r="B599" s="34"/>
      <c r="C599" s="186" t="s">
        <v>1188</v>
      </c>
      <c r="D599" s="186" t="s">
        <v>3107</v>
      </c>
      <c r="E599" s="187" t="s">
        <v>6865</v>
      </c>
      <c r="F599" s="188" t="s">
        <v>6866</v>
      </c>
      <c r="G599" s="189" t="s">
        <v>420</v>
      </c>
      <c r="H599" s="190">
        <v>20.741</v>
      </c>
      <c r="I599" s="191"/>
      <c r="J599" s="192">
        <f>ROUND(I599*H599,2)</f>
        <v>0</v>
      </c>
      <c r="K599" s="188" t="s">
        <v>219</v>
      </c>
      <c r="L599" s="193"/>
      <c r="M599" s="194" t="s">
        <v>19</v>
      </c>
      <c r="N599" s="195" t="s">
        <v>40</v>
      </c>
      <c r="P599" s="142">
        <f>O599*H599</f>
        <v>0</v>
      </c>
      <c r="Q599" s="142">
        <v>3.5000000000000003E-2</v>
      </c>
      <c r="R599" s="142">
        <f>Q599*H599</f>
        <v>0.72593500000000011</v>
      </c>
      <c r="S599" s="142">
        <v>0</v>
      </c>
      <c r="T599" s="143">
        <f>S599*H599</f>
        <v>0</v>
      </c>
      <c r="AR599" s="144" t="s">
        <v>631</v>
      </c>
      <c r="AT599" s="144" t="s">
        <v>3107</v>
      </c>
      <c r="AU599" s="144" t="s">
        <v>236</v>
      </c>
      <c r="AY599" s="19" t="s">
        <v>212</v>
      </c>
      <c r="BE599" s="145">
        <f>IF(N599="základní",J599,0)</f>
        <v>0</v>
      </c>
      <c r="BF599" s="145">
        <f>IF(N599="snížená",J599,0)</f>
        <v>0</v>
      </c>
      <c r="BG599" s="145">
        <f>IF(N599="zákl. přenesená",J599,0)</f>
        <v>0</v>
      </c>
      <c r="BH599" s="145">
        <f>IF(N599="sníž. přenesená",J599,0)</f>
        <v>0</v>
      </c>
      <c r="BI599" s="145">
        <f>IF(N599="nulová",J599,0)</f>
        <v>0</v>
      </c>
      <c r="BJ599" s="19" t="s">
        <v>77</v>
      </c>
      <c r="BK599" s="145">
        <f>ROUND(I599*H599,2)</f>
        <v>0</v>
      </c>
      <c r="BL599" s="19" t="s">
        <v>316</v>
      </c>
      <c r="BM599" s="144" t="s">
        <v>6895</v>
      </c>
    </row>
    <row r="600" spans="2:65" s="14" customFormat="1">
      <c r="B600" s="170"/>
      <c r="D600" s="150" t="s">
        <v>226</v>
      </c>
      <c r="E600" s="171" t="s">
        <v>19</v>
      </c>
      <c r="F600" s="172" t="s">
        <v>6896</v>
      </c>
      <c r="H600" s="171" t="s">
        <v>19</v>
      </c>
      <c r="I600" s="173"/>
      <c r="L600" s="170"/>
      <c r="M600" s="174"/>
      <c r="T600" s="175"/>
      <c r="AT600" s="171" t="s">
        <v>226</v>
      </c>
      <c r="AU600" s="171" t="s">
        <v>236</v>
      </c>
      <c r="AV600" s="14" t="s">
        <v>77</v>
      </c>
      <c r="AW600" s="14" t="s">
        <v>31</v>
      </c>
      <c r="AX600" s="14" t="s">
        <v>69</v>
      </c>
      <c r="AY600" s="171" t="s">
        <v>212</v>
      </c>
    </row>
    <row r="601" spans="2:65" s="12" customFormat="1">
      <c r="B601" s="152"/>
      <c r="D601" s="150" t="s">
        <v>226</v>
      </c>
      <c r="E601" s="153" t="s">
        <v>19</v>
      </c>
      <c r="F601" s="154" t="s">
        <v>6897</v>
      </c>
      <c r="H601" s="155">
        <v>20.741</v>
      </c>
      <c r="I601" s="156"/>
      <c r="L601" s="152"/>
      <c r="M601" s="157"/>
      <c r="T601" s="158"/>
      <c r="AT601" s="153" t="s">
        <v>226</v>
      </c>
      <c r="AU601" s="153" t="s">
        <v>236</v>
      </c>
      <c r="AV601" s="12" t="s">
        <v>79</v>
      </c>
      <c r="AW601" s="12" t="s">
        <v>31</v>
      </c>
      <c r="AX601" s="12" t="s">
        <v>69</v>
      </c>
      <c r="AY601" s="153" t="s">
        <v>212</v>
      </c>
    </row>
    <row r="602" spans="2:65" s="13" customFormat="1">
      <c r="B602" s="159"/>
      <c r="D602" s="150" t="s">
        <v>226</v>
      </c>
      <c r="E602" s="160" t="s">
        <v>19</v>
      </c>
      <c r="F602" s="161" t="s">
        <v>228</v>
      </c>
      <c r="H602" s="162">
        <v>20.741</v>
      </c>
      <c r="I602" s="163"/>
      <c r="L602" s="159"/>
      <c r="M602" s="164"/>
      <c r="T602" s="165"/>
      <c r="AT602" s="160" t="s">
        <v>226</v>
      </c>
      <c r="AU602" s="160" t="s">
        <v>236</v>
      </c>
      <c r="AV602" s="13" t="s">
        <v>229</v>
      </c>
      <c r="AW602" s="13" t="s">
        <v>31</v>
      </c>
      <c r="AX602" s="13" t="s">
        <v>77</v>
      </c>
      <c r="AY602" s="160" t="s">
        <v>212</v>
      </c>
    </row>
    <row r="603" spans="2:65" s="11" customFormat="1" ht="20.85" customHeight="1">
      <c r="B603" s="121"/>
      <c r="D603" s="122" t="s">
        <v>68</v>
      </c>
      <c r="E603" s="131" t="s">
        <v>6898</v>
      </c>
      <c r="F603" s="131" t="s">
        <v>6899</v>
      </c>
      <c r="I603" s="124"/>
      <c r="J603" s="132">
        <f>BK603</f>
        <v>0</v>
      </c>
      <c r="L603" s="121"/>
      <c r="M603" s="126"/>
      <c r="P603" s="127">
        <f>SUM(P604:P618)</f>
        <v>0</v>
      </c>
      <c r="R603" s="127">
        <f>SUM(R604:R618)</f>
        <v>5.3721449999999997</v>
      </c>
      <c r="T603" s="128">
        <f>SUM(T604:T618)</f>
        <v>0</v>
      </c>
      <c r="AR603" s="122" t="s">
        <v>79</v>
      </c>
      <c r="AT603" s="129" t="s">
        <v>68</v>
      </c>
      <c r="AU603" s="129" t="s">
        <v>79</v>
      </c>
      <c r="AY603" s="122" t="s">
        <v>212</v>
      </c>
      <c r="BK603" s="130">
        <f>SUM(BK604:BK618)</f>
        <v>0</v>
      </c>
    </row>
    <row r="604" spans="2:65" s="1" customFormat="1" ht="16.5" customHeight="1">
      <c r="B604" s="34"/>
      <c r="C604" s="133" t="s">
        <v>1195</v>
      </c>
      <c r="D604" s="133" t="s">
        <v>215</v>
      </c>
      <c r="E604" s="134" t="s">
        <v>6900</v>
      </c>
      <c r="F604" s="135" t="s">
        <v>6901</v>
      </c>
      <c r="G604" s="136" t="s">
        <v>495</v>
      </c>
      <c r="H604" s="137">
        <v>217.05600000000001</v>
      </c>
      <c r="I604" s="138"/>
      <c r="J604" s="139">
        <f>ROUND(I604*H604,2)</f>
        <v>0</v>
      </c>
      <c r="K604" s="135" t="s">
        <v>245</v>
      </c>
      <c r="L604" s="34"/>
      <c r="M604" s="140" t="s">
        <v>19</v>
      </c>
      <c r="N604" s="141" t="s">
        <v>40</v>
      </c>
      <c r="P604" s="142">
        <f>O604*H604</f>
        <v>0</v>
      </c>
      <c r="Q604" s="142">
        <v>0</v>
      </c>
      <c r="R604" s="142">
        <f>Q604*H604</f>
        <v>0</v>
      </c>
      <c r="S604" s="142">
        <v>0</v>
      </c>
      <c r="T604" s="143">
        <f>S604*H604</f>
        <v>0</v>
      </c>
      <c r="AR604" s="144" t="s">
        <v>229</v>
      </c>
      <c r="AT604" s="144" t="s">
        <v>215</v>
      </c>
      <c r="AU604" s="144" t="s">
        <v>236</v>
      </c>
      <c r="AY604" s="19" t="s">
        <v>212</v>
      </c>
      <c r="BE604" s="145">
        <f>IF(N604="základní",J604,0)</f>
        <v>0</v>
      </c>
      <c r="BF604" s="145">
        <f>IF(N604="snížená",J604,0)</f>
        <v>0</v>
      </c>
      <c r="BG604" s="145">
        <f>IF(N604="zákl. přenesená",J604,0)</f>
        <v>0</v>
      </c>
      <c r="BH604" s="145">
        <f>IF(N604="sníž. přenesená",J604,0)</f>
        <v>0</v>
      </c>
      <c r="BI604" s="145">
        <f>IF(N604="nulová",J604,0)</f>
        <v>0</v>
      </c>
      <c r="BJ604" s="19" t="s">
        <v>77</v>
      </c>
      <c r="BK604" s="145">
        <f>ROUND(I604*H604,2)</f>
        <v>0</v>
      </c>
      <c r="BL604" s="19" t="s">
        <v>229</v>
      </c>
      <c r="BM604" s="144" t="s">
        <v>6902</v>
      </c>
    </row>
    <row r="605" spans="2:65" s="14" customFormat="1" ht="22.5">
      <c r="B605" s="170"/>
      <c r="D605" s="150" t="s">
        <v>226</v>
      </c>
      <c r="E605" s="171" t="s">
        <v>19</v>
      </c>
      <c r="F605" s="172" t="s">
        <v>6903</v>
      </c>
      <c r="H605" s="171" t="s">
        <v>19</v>
      </c>
      <c r="I605" s="173"/>
      <c r="L605" s="170"/>
      <c r="M605" s="174"/>
      <c r="T605" s="175"/>
      <c r="AT605" s="171" t="s">
        <v>226</v>
      </c>
      <c r="AU605" s="171" t="s">
        <v>236</v>
      </c>
      <c r="AV605" s="14" t="s">
        <v>77</v>
      </c>
      <c r="AW605" s="14" t="s">
        <v>31</v>
      </c>
      <c r="AX605" s="14" t="s">
        <v>69</v>
      </c>
      <c r="AY605" s="171" t="s">
        <v>212</v>
      </c>
    </row>
    <row r="606" spans="2:65" s="12" customFormat="1">
      <c r="B606" s="152"/>
      <c r="D606" s="150" t="s">
        <v>226</v>
      </c>
      <c r="E606" s="153" t="s">
        <v>19</v>
      </c>
      <c r="F606" s="154" t="s">
        <v>6904</v>
      </c>
      <c r="H606" s="155">
        <v>217.05600000000001</v>
      </c>
      <c r="I606" s="156"/>
      <c r="L606" s="152"/>
      <c r="M606" s="157"/>
      <c r="T606" s="158"/>
      <c r="AT606" s="153" t="s">
        <v>226</v>
      </c>
      <c r="AU606" s="153" t="s">
        <v>236</v>
      </c>
      <c r="AV606" s="12" t="s">
        <v>79</v>
      </c>
      <c r="AW606" s="12" t="s">
        <v>31</v>
      </c>
      <c r="AX606" s="12" t="s">
        <v>69</v>
      </c>
      <c r="AY606" s="153" t="s">
        <v>212</v>
      </c>
    </row>
    <row r="607" spans="2:65" s="13" customFormat="1">
      <c r="B607" s="159"/>
      <c r="D607" s="150" t="s">
        <v>226</v>
      </c>
      <c r="E607" s="160" t="s">
        <v>19</v>
      </c>
      <c r="F607" s="161" t="s">
        <v>228</v>
      </c>
      <c r="H607" s="162">
        <v>217.05600000000001</v>
      </c>
      <c r="I607" s="163"/>
      <c r="L607" s="159"/>
      <c r="M607" s="164"/>
      <c r="T607" s="165"/>
      <c r="AT607" s="160" t="s">
        <v>226</v>
      </c>
      <c r="AU607" s="160" t="s">
        <v>236</v>
      </c>
      <c r="AV607" s="13" t="s">
        <v>229</v>
      </c>
      <c r="AW607" s="13" t="s">
        <v>31</v>
      </c>
      <c r="AX607" s="13" t="s">
        <v>77</v>
      </c>
      <c r="AY607" s="160" t="s">
        <v>212</v>
      </c>
    </row>
    <row r="608" spans="2:65" s="14" customFormat="1">
      <c r="B608" s="170"/>
      <c r="D608" s="150" t="s">
        <v>226</v>
      </c>
      <c r="E608" s="171" t="s">
        <v>19</v>
      </c>
      <c r="F608" s="172" t="s">
        <v>6905</v>
      </c>
      <c r="H608" s="171" t="s">
        <v>19</v>
      </c>
      <c r="I608" s="173"/>
      <c r="L608" s="170"/>
      <c r="M608" s="174"/>
      <c r="T608" s="175"/>
      <c r="AT608" s="171" t="s">
        <v>226</v>
      </c>
      <c r="AU608" s="171" t="s">
        <v>236</v>
      </c>
      <c r="AV608" s="14" t="s">
        <v>77</v>
      </c>
      <c r="AW608" s="14" t="s">
        <v>31</v>
      </c>
      <c r="AX608" s="14" t="s">
        <v>69</v>
      </c>
      <c r="AY608" s="171" t="s">
        <v>212</v>
      </c>
    </row>
    <row r="609" spans="2:65" s="1" customFormat="1" ht="21.75" customHeight="1">
      <c r="B609" s="34"/>
      <c r="C609" s="186" t="s">
        <v>1209</v>
      </c>
      <c r="D609" s="186" t="s">
        <v>3107</v>
      </c>
      <c r="E609" s="187" t="s">
        <v>6906</v>
      </c>
      <c r="F609" s="188" t="s">
        <v>6907</v>
      </c>
      <c r="G609" s="189" t="s">
        <v>495</v>
      </c>
      <c r="H609" s="190">
        <v>238.762</v>
      </c>
      <c r="I609" s="191"/>
      <c r="J609" s="192">
        <f>ROUND(I609*H609,2)</f>
        <v>0</v>
      </c>
      <c r="K609" s="188" t="s">
        <v>245</v>
      </c>
      <c r="L609" s="193"/>
      <c r="M609" s="194" t="s">
        <v>19</v>
      </c>
      <c r="N609" s="195" t="s">
        <v>40</v>
      </c>
      <c r="P609" s="142">
        <f>O609*H609</f>
        <v>0</v>
      </c>
      <c r="Q609" s="142">
        <v>2.2499999999999999E-2</v>
      </c>
      <c r="R609" s="142">
        <f>Q609*H609</f>
        <v>5.3721449999999997</v>
      </c>
      <c r="S609" s="142">
        <v>0</v>
      </c>
      <c r="T609" s="143">
        <f>S609*H609</f>
        <v>0</v>
      </c>
      <c r="AR609" s="144" t="s">
        <v>267</v>
      </c>
      <c r="AT609" s="144" t="s">
        <v>3107</v>
      </c>
      <c r="AU609" s="144" t="s">
        <v>236</v>
      </c>
      <c r="AY609" s="19" t="s">
        <v>212</v>
      </c>
      <c r="BE609" s="145">
        <f>IF(N609="základní",J609,0)</f>
        <v>0</v>
      </c>
      <c r="BF609" s="145">
        <f>IF(N609="snížená",J609,0)</f>
        <v>0</v>
      </c>
      <c r="BG609" s="145">
        <f>IF(N609="zákl. přenesená",J609,0)</f>
        <v>0</v>
      </c>
      <c r="BH609" s="145">
        <f>IF(N609="sníž. přenesená",J609,0)</f>
        <v>0</v>
      </c>
      <c r="BI609" s="145">
        <f>IF(N609="nulová",J609,0)</f>
        <v>0</v>
      </c>
      <c r="BJ609" s="19" t="s">
        <v>77</v>
      </c>
      <c r="BK609" s="145">
        <f>ROUND(I609*H609,2)</f>
        <v>0</v>
      </c>
      <c r="BL609" s="19" t="s">
        <v>229</v>
      </c>
      <c r="BM609" s="144" t="s">
        <v>6908</v>
      </c>
    </row>
    <row r="610" spans="2:65" s="14" customFormat="1" ht="22.5">
      <c r="B610" s="170"/>
      <c r="D610" s="150" t="s">
        <v>226</v>
      </c>
      <c r="E610" s="171" t="s">
        <v>19</v>
      </c>
      <c r="F610" s="172" t="s">
        <v>6909</v>
      </c>
      <c r="H610" s="171" t="s">
        <v>19</v>
      </c>
      <c r="I610" s="173"/>
      <c r="L610" s="170"/>
      <c r="M610" s="174"/>
      <c r="T610" s="175"/>
      <c r="AT610" s="171" t="s">
        <v>226</v>
      </c>
      <c r="AU610" s="171" t="s">
        <v>236</v>
      </c>
      <c r="AV610" s="14" t="s">
        <v>77</v>
      </c>
      <c r="AW610" s="14" t="s">
        <v>31</v>
      </c>
      <c r="AX610" s="14" t="s">
        <v>69</v>
      </c>
      <c r="AY610" s="171" t="s">
        <v>212</v>
      </c>
    </row>
    <row r="611" spans="2:65" s="12" customFormat="1">
      <c r="B611" s="152"/>
      <c r="D611" s="150" t="s">
        <v>226</v>
      </c>
      <c r="E611" s="153" t="s">
        <v>19</v>
      </c>
      <c r="F611" s="154" t="s">
        <v>6910</v>
      </c>
      <c r="H611" s="155">
        <v>238.762</v>
      </c>
      <c r="I611" s="156"/>
      <c r="L611" s="152"/>
      <c r="M611" s="157"/>
      <c r="T611" s="158"/>
      <c r="AT611" s="153" t="s">
        <v>226</v>
      </c>
      <c r="AU611" s="153" t="s">
        <v>236</v>
      </c>
      <c r="AV611" s="12" t="s">
        <v>79</v>
      </c>
      <c r="AW611" s="12" t="s">
        <v>31</v>
      </c>
      <c r="AX611" s="12" t="s">
        <v>69</v>
      </c>
      <c r="AY611" s="153" t="s">
        <v>212</v>
      </c>
    </row>
    <row r="612" spans="2:65" s="13" customFormat="1">
      <c r="B612" s="159"/>
      <c r="D612" s="150" t="s">
        <v>226</v>
      </c>
      <c r="E612" s="160" t="s">
        <v>19</v>
      </c>
      <c r="F612" s="161" t="s">
        <v>228</v>
      </c>
      <c r="H612" s="162">
        <v>238.762</v>
      </c>
      <c r="I612" s="163"/>
      <c r="L612" s="159"/>
      <c r="M612" s="164"/>
      <c r="T612" s="165"/>
      <c r="AT612" s="160" t="s">
        <v>226</v>
      </c>
      <c r="AU612" s="160" t="s">
        <v>236</v>
      </c>
      <c r="AV612" s="13" t="s">
        <v>229</v>
      </c>
      <c r="AW612" s="13" t="s">
        <v>31</v>
      </c>
      <c r="AX612" s="13" t="s">
        <v>77</v>
      </c>
      <c r="AY612" s="160" t="s">
        <v>212</v>
      </c>
    </row>
    <row r="613" spans="2:65" s="14" customFormat="1">
      <c r="B613" s="170"/>
      <c r="D613" s="150" t="s">
        <v>226</v>
      </c>
      <c r="E613" s="171" t="s">
        <v>19</v>
      </c>
      <c r="F613" s="172" t="s">
        <v>6905</v>
      </c>
      <c r="H613" s="171" t="s">
        <v>19</v>
      </c>
      <c r="I613" s="173"/>
      <c r="L613" s="170"/>
      <c r="M613" s="174"/>
      <c r="T613" s="175"/>
      <c r="AT613" s="171" t="s">
        <v>226</v>
      </c>
      <c r="AU613" s="171" t="s">
        <v>236</v>
      </c>
      <c r="AV613" s="14" t="s">
        <v>77</v>
      </c>
      <c r="AW613" s="14" t="s">
        <v>31</v>
      </c>
      <c r="AX613" s="14" t="s">
        <v>69</v>
      </c>
      <c r="AY613" s="171" t="s">
        <v>212</v>
      </c>
    </row>
    <row r="614" spans="2:65" s="1" customFormat="1" ht="16.5" customHeight="1">
      <c r="B614" s="34"/>
      <c r="C614" s="133" t="s">
        <v>1218</v>
      </c>
      <c r="D614" s="133" t="s">
        <v>215</v>
      </c>
      <c r="E614" s="134" t="s">
        <v>6911</v>
      </c>
      <c r="F614" s="135" t="s">
        <v>6912</v>
      </c>
      <c r="G614" s="136" t="s">
        <v>495</v>
      </c>
      <c r="H614" s="137">
        <v>217.05600000000001</v>
      </c>
      <c r="I614" s="138"/>
      <c r="J614" s="139">
        <f>ROUND(I614*H614,2)</f>
        <v>0</v>
      </c>
      <c r="K614" s="135" t="s">
        <v>245</v>
      </c>
      <c r="L614" s="34"/>
      <c r="M614" s="140" t="s">
        <v>19</v>
      </c>
      <c r="N614" s="141" t="s">
        <v>40</v>
      </c>
      <c r="P614" s="142">
        <f>O614*H614</f>
        <v>0</v>
      </c>
      <c r="Q614" s="142">
        <v>0</v>
      </c>
      <c r="R614" s="142">
        <f>Q614*H614</f>
        <v>0</v>
      </c>
      <c r="S614" s="142">
        <v>0</v>
      </c>
      <c r="T614" s="143">
        <f>S614*H614</f>
        <v>0</v>
      </c>
      <c r="AR614" s="144" t="s">
        <v>316</v>
      </c>
      <c r="AT614" s="144" t="s">
        <v>215</v>
      </c>
      <c r="AU614" s="144" t="s">
        <v>236</v>
      </c>
      <c r="AY614" s="19" t="s">
        <v>212</v>
      </c>
      <c r="BE614" s="145">
        <f>IF(N614="základní",J614,0)</f>
        <v>0</v>
      </c>
      <c r="BF614" s="145">
        <f>IF(N614="snížená",J614,0)</f>
        <v>0</v>
      </c>
      <c r="BG614" s="145">
        <f>IF(N614="zákl. přenesená",J614,0)</f>
        <v>0</v>
      </c>
      <c r="BH614" s="145">
        <f>IF(N614="sníž. přenesená",J614,0)</f>
        <v>0</v>
      </c>
      <c r="BI614" s="145">
        <f>IF(N614="nulová",J614,0)</f>
        <v>0</v>
      </c>
      <c r="BJ614" s="19" t="s">
        <v>77</v>
      </c>
      <c r="BK614" s="145">
        <f>ROUND(I614*H614,2)</f>
        <v>0</v>
      </c>
      <c r="BL614" s="19" t="s">
        <v>316</v>
      </c>
      <c r="BM614" s="144" t="s">
        <v>6913</v>
      </c>
    </row>
    <row r="615" spans="2:65" s="1" customFormat="1" ht="29.25">
      <c r="B615" s="34"/>
      <c r="D615" s="150" t="s">
        <v>224</v>
      </c>
      <c r="F615" s="151" t="s">
        <v>6914</v>
      </c>
      <c r="I615" s="148"/>
      <c r="L615" s="34"/>
      <c r="M615" s="149"/>
      <c r="T615" s="55"/>
      <c r="AT615" s="19" t="s">
        <v>224</v>
      </c>
      <c r="AU615" s="19" t="s">
        <v>236</v>
      </c>
    </row>
    <row r="616" spans="2:65" s="12" customFormat="1">
      <c r="B616" s="152"/>
      <c r="D616" s="150" t="s">
        <v>226</v>
      </c>
      <c r="E616" s="153" t="s">
        <v>19</v>
      </c>
      <c r="F616" s="154" t="s">
        <v>6915</v>
      </c>
      <c r="H616" s="155">
        <v>217.05600000000001</v>
      </c>
      <c r="I616" s="156"/>
      <c r="L616" s="152"/>
      <c r="M616" s="157"/>
      <c r="T616" s="158"/>
      <c r="AT616" s="153" t="s">
        <v>226</v>
      </c>
      <c r="AU616" s="153" t="s">
        <v>236</v>
      </c>
      <c r="AV616" s="12" t="s">
        <v>79</v>
      </c>
      <c r="AW616" s="12" t="s">
        <v>31</v>
      </c>
      <c r="AX616" s="12" t="s">
        <v>69</v>
      </c>
      <c r="AY616" s="153" t="s">
        <v>212</v>
      </c>
    </row>
    <row r="617" spans="2:65" s="13" customFormat="1">
      <c r="B617" s="159"/>
      <c r="D617" s="150" t="s">
        <v>226</v>
      </c>
      <c r="E617" s="160" t="s">
        <v>19</v>
      </c>
      <c r="F617" s="161" t="s">
        <v>228</v>
      </c>
      <c r="H617" s="162">
        <v>217.05600000000001</v>
      </c>
      <c r="I617" s="163"/>
      <c r="L617" s="159"/>
      <c r="M617" s="164"/>
      <c r="T617" s="165"/>
      <c r="AT617" s="160" t="s">
        <v>226</v>
      </c>
      <c r="AU617" s="160" t="s">
        <v>236</v>
      </c>
      <c r="AV617" s="13" t="s">
        <v>229</v>
      </c>
      <c r="AW617" s="13" t="s">
        <v>31</v>
      </c>
      <c r="AX617" s="13" t="s">
        <v>77</v>
      </c>
      <c r="AY617" s="160" t="s">
        <v>212</v>
      </c>
    </row>
    <row r="618" spans="2:65" s="14" customFormat="1">
      <c r="B618" s="170"/>
      <c r="D618" s="150" t="s">
        <v>226</v>
      </c>
      <c r="E618" s="171" t="s">
        <v>19</v>
      </c>
      <c r="F618" s="172" t="s">
        <v>6916</v>
      </c>
      <c r="H618" s="171" t="s">
        <v>19</v>
      </c>
      <c r="I618" s="173"/>
      <c r="L618" s="170"/>
      <c r="M618" s="174"/>
      <c r="T618" s="175"/>
      <c r="AT618" s="171" t="s">
        <v>226</v>
      </c>
      <c r="AU618" s="171" t="s">
        <v>236</v>
      </c>
      <c r="AV618" s="14" t="s">
        <v>77</v>
      </c>
      <c r="AW618" s="14" t="s">
        <v>31</v>
      </c>
      <c r="AX618" s="14" t="s">
        <v>69</v>
      </c>
      <c r="AY618" s="171" t="s">
        <v>212</v>
      </c>
    </row>
    <row r="619" spans="2:65" s="11" customFormat="1" ht="20.85" customHeight="1">
      <c r="B619" s="121"/>
      <c r="D619" s="122" t="s">
        <v>68</v>
      </c>
      <c r="E619" s="131" t="s">
        <v>6917</v>
      </c>
      <c r="F619" s="131" t="s">
        <v>6918</v>
      </c>
      <c r="I619" s="124"/>
      <c r="J619" s="132">
        <f>BK619</f>
        <v>0</v>
      </c>
      <c r="L619" s="121"/>
      <c r="M619" s="126"/>
      <c r="P619" s="127">
        <f>SUM(P620:P682)</f>
        <v>0</v>
      </c>
      <c r="R619" s="127">
        <f>SUM(R620:R682)</f>
        <v>3.1031202399999995</v>
      </c>
      <c r="T619" s="128">
        <f>SUM(T620:T682)</f>
        <v>0</v>
      </c>
      <c r="AR619" s="122" t="s">
        <v>79</v>
      </c>
      <c r="AT619" s="129" t="s">
        <v>68</v>
      </c>
      <c r="AU619" s="129" t="s">
        <v>79</v>
      </c>
      <c r="AY619" s="122" t="s">
        <v>212</v>
      </c>
      <c r="BK619" s="130">
        <f>SUM(BK620:BK682)</f>
        <v>0</v>
      </c>
    </row>
    <row r="620" spans="2:65" s="1" customFormat="1" ht="24.2" customHeight="1">
      <c r="B620" s="34"/>
      <c r="C620" s="133" t="s">
        <v>1226</v>
      </c>
      <c r="D620" s="133" t="s">
        <v>215</v>
      </c>
      <c r="E620" s="134" t="s">
        <v>6742</v>
      </c>
      <c r="F620" s="135" t="s">
        <v>6743</v>
      </c>
      <c r="G620" s="136" t="s">
        <v>495</v>
      </c>
      <c r="H620" s="137">
        <v>32.299999999999997</v>
      </c>
      <c r="I620" s="138"/>
      <c r="J620" s="139">
        <f>ROUND(I620*H620,2)</f>
        <v>0</v>
      </c>
      <c r="K620" s="135" t="s">
        <v>219</v>
      </c>
      <c r="L620" s="34"/>
      <c r="M620" s="140" t="s">
        <v>19</v>
      </c>
      <c r="N620" s="141" t="s">
        <v>40</v>
      </c>
      <c r="P620" s="142">
        <f>O620*H620</f>
        <v>0</v>
      </c>
      <c r="Q620" s="142">
        <v>9.3999999999999997E-4</v>
      </c>
      <c r="R620" s="142">
        <f>Q620*H620</f>
        <v>3.0361999999999997E-2</v>
      </c>
      <c r="S620" s="142">
        <v>0</v>
      </c>
      <c r="T620" s="143">
        <f>S620*H620</f>
        <v>0</v>
      </c>
      <c r="AR620" s="144" t="s">
        <v>316</v>
      </c>
      <c r="AT620" s="144" t="s">
        <v>215</v>
      </c>
      <c r="AU620" s="144" t="s">
        <v>236</v>
      </c>
      <c r="AY620" s="19" t="s">
        <v>212</v>
      </c>
      <c r="BE620" s="145">
        <f>IF(N620="základní",J620,0)</f>
        <v>0</v>
      </c>
      <c r="BF620" s="145">
        <f>IF(N620="snížená",J620,0)</f>
        <v>0</v>
      </c>
      <c r="BG620" s="145">
        <f>IF(N620="zákl. přenesená",J620,0)</f>
        <v>0</v>
      </c>
      <c r="BH620" s="145">
        <f>IF(N620="sníž. přenesená",J620,0)</f>
        <v>0</v>
      </c>
      <c r="BI620" s="145">
        <f>IF(N620="nulová",J620,0)</f>
        <v>0</v>
      </c>
      <c r="BJ620" s="19" t="s">
        <v>77</v>
      </c>
      <c r="BK620" s="145">
        <f>ROUND(I620*H620,2)</f>
        <v>0</v>
      </c>
      <c r="BL620" s="19" t="s">
        <v>316</v>
      </c>
      <c r="BM620" s="144" t="s">
        <v>6919</v>
      </c>
    </row>
    <row r="621" spans="2:65" s="1" customFormat="1">
      <c r="B621" s="34"/>
      <c r="D621" s="146" t="s">
        <v>222</v>
      </c>
      <c r="F621" s="147" t="s">
        <v>6745</v>
      </c>
      <c r="I621" s="148"/>
      <c r="L621" s="34"/>
      <c r="M621" s="149"/>
      <c r="T621" s="55"/>
      <c r="AT621" s="19" t="s">
        <v>222</v>
      </c>
      <c r="AU621" s="19" t="s">
        <v>236</v>
      </c>
    </row>
    <row r="622" spans="2:65" s="14" customFormat="1">
      <c r="B622" s="170"/>
      <c r="D622" s="150" t="s">
        <v>226</v>
      </c>
      <c r="E622" s="171" t="s">
        <v>19</v>
      </c>
      <c r="F622" s="172" t="s">
        <v>6602</v>
      </c>
      <c r="H622" s="171" t="s">
        <v>19</v>
      </c>
      <c r="I622" s="173"/>
      <c r="L622" s="170"/>
      <c r="M622" s="174"/>
      <c r="T622" s="175"/>
      <c r="AT622" s="171" t="s">
        <v>226</v>
      </c>
      <c r="AU622" s="171" t="s">
        <v>236</v>
      </c>
      <c r="AV622" s="14" t="s">
        <v>77</v>
      </c>
      <c r="AW622" s="14" t="s">
        <v>31</v>
      </c>
      <c r="AX622" s="14" t="s">
        <v>69</v>
      </c>
      <c r="AY622" s="171" t="s">
        <v>212</v>
      </c>
    </row>
    <row r="623" spans="2:65" s="12" customFormat="1">
      <c r="B623" s="152"/>
      <c r="D623" s="150" t="s">
        <v>226</v>
      </c>
      <c r="E623" s="153" t="s">
        <v>19</v>
      </c>
      <c r="F623" s="154" t="s">
        <v>6920</v>
      </c>
      <c r="H623" s="155">
        <v>32.299999999999997</v>
      </c>
      <c r="I623" s="156"/>
      <c r="L623" s="152"/>
      <c r="M623" s="157"/>
      <c r="T623" s="158"/>
      <c r="AT623" s="153" t="s">
        <v>226</v>
      </c>
      <c r="AU623" s="153" t="s">
        <v>236</v>
      </c>
      <c r="AV623" s="12" t="s">
        <v>79</v>
      </c>
      <c r="AW623" s="12" t="s">
        <v>31</v>
      </c>
      <c r="AX623" s="12" t="s">
        <v>69</v>
      </c>
      <c r="AY623" s="153" t="s">
        <v>212</v>
      </c>
    </row>
    <row r="624" spans="2:65" s="13" customFormat="1">
      <c r="B624" s="159"/>
      <c r="D624" s="150" t="s">
        <v>226</v>
      </c>
      <c r="E624" s="160" t="s">
        <v>19</v>
      </c>
      <c r="F624" s="161" t="s">
        <v>228</v>
      </c>
      <c r="H624" s="162">
        <v>32.299999999999997</v>
      </c>
      <c r="I624" s="163"/>
      <c r="L624" s="159"/>
      <c r="M624" s="164"/>
      <c r="T624" s="165"/>
      <c r="AT624" s="160" t="s">
        <v>226</v>
      </c>
      <c r="AU624" s="160" t="s">
        <v>236</v>
      </c>
      <c r="AV624" s="13" t="s">
        <v>229</v>
      </c>
      <c r="AW624" s="13" t="s">
        <v>31</v>
      </c>
      <c r="AX624" s="13" t="s">
        <v>77</v>
      </c>
      <c r="AY624" s="160" t="s">
        <v>212</v>
      </c>
    </row>
    <row r="625" spans="2:65" s="14" customFormat="1">
      <c r="B625" s="170"/>
      <c r="D625" s="150" t="s">
        <v>226</v>
      </c>
      <c r="E625" s="171" t="s">
        <v>19</v>
      </c>
      <c r="F625" s="172" t="s">
        <v>6921</v>
      </c>
      <c r="H625" s="171" t="s">
        <v>19</v>
      </c>
      <c r="I625" s="173"/>
      <c r="L625" s="170"/>
      <c r="M625" s="174"/>
      <c r="T625" s="175"/>
      <c r="AT625" s="171" t="s">
        <v>226</v>
      </c>
      <c r="AU625" s="171" t="s">
        <v>236</v>
      </c>
      <c r="AV625" s="14" t="s">
        <v>77</v>
      </c>
      <c r="AW625" s="14" t="s">
        <v>31</v>
      </c>
      <c r="AX625" s="14" t="s">
        <v>69</v>
      </c>
      <c r="AY625" s="171" t="s">
        <v>212</v>
      </c>
    </row>
    <row r="626" spans="2:65" s="1" customFormat="1" ht="24.2" customHeight="1">
      <c r="B626" s="34"/>
      <c r="C626" s="186" t="s">
        <v>1232</v>
      </c>
      <c r="D626" s="186" t="s">
        <v>3107</v>
      </c>
      <c r="E626" s="187" t="s">
        <v>6603</v>
      </c>
      <c r="F626" s="188" t="s">
        <v>6604</v>
      </c>
      <c r="G626" s="189" t="s">
        <v>495</v>
      </c>
      <c r="H626" s="190">
        <v>38.76</v>
      </c>
      <c r="I626" s="191"/>
      <c r="J626" s="192">
        <f>ROUND(I626*H626,2)</f>
        <v>0</v>
      </c>
      <c r="K626" s="188" t="s">
        <v>219</v>
      </c>
      <c r="L626" s="193"/>
      <c r="M626" s="194" t="s">
        <v>19</v>
      </c>
      <c r="N626" s="195" t="s">
        <v>40</v>
      </c>
      <c r="P626" s="142">
        <f>O626*H626</f>
        <v>0</v>
      </c>
      <c r="Q626" s="142">
        <v>6.4000000000000003E-3</v>
      </c>
      <c r="R626" s="142">
        <f>Q626*H626</f>
        <v>0.24806400000000001</v>
      </c>
      <c r="S626" s="142">
        <v>0</v>
      </c>
      <c r="T626" s="143">
        <f>S626*H626</f>
        <v>0</v>
      </c>
      <c r="AR626" s="144" t="s">
        <v>631</v>
      </c>
      <c r="AT626" s="144" t="s">
        <v>3107</v>
      </c>
      <c r="AU626" s="144" t="s">
        <v>236</v>
      </c>
      <c r="AY626" s="19" t="s">
        <v>212</v>
      </c>
      <c r="BE626" s="145">
        <f>IF(N626="základní",J626,0)</f>
        <v>0</v>
      </c>
      <c r="BF626" s="145">
        <f>IF(N626="snížená",J626,0)</f>
        <v>0</v>
      </c>
      <c r="BG626" s="145">
        <f>IF(N626="zákl. přenesená",J626,0)</f>
        <v>0</v>
      </c>
      <c r="BH626" s="145">
        <f>IF(N626="sníž. přenesená",J626,0)</f>
        <v>0</v>
      </c>
      <c r="BI626" s="145">
        <f>IF(N626="nulová",J626,0)</f>
        <v>0</v>
      </c>
      <c r="BJ626" s="19" t="s">
        <v>77</v>
      </c>
      <c r="BK626" s="145">
        <f>ROUND(I626*H626,2)</f>
        <v>0</v>
      </c>
      <c r="BL626" s="19" t="s">
        <v>316</v>
      </c>
      <c r="BM626" s="144" t="s">
        <v>6922</v>
      </c>
    </row>
    <row r="627" spans="2:65" s="14" customFormat="1">
      <c r="B627" s="170"/>
      <c r="D627" s="150" t="s">
        <v>226</v>
      </c>
      <c r="E627" s="171" t="s">
        <v>19</v>
      </c>
      <c r="F627" s="172" t="s">
        <v>6606</v>
      </c>
      <c r="H627" s="171" t="s">
        <v>19</v>
      </c>
      <c r="I627" s="173"/>
      <c r="L627" s="170"/>
      <c r="M627" s="174"/>
      <c r="T627" s="175"/>
      <c r="AT627" s="171" t="s">
        <v>226</v>
      </c>
      <c r="AU627" s="171" t="s">
        <v>236</v>
      </c>
      <c r="AV627" s="14" t="s">
        <v>77</v>
      </c>
      <c r="AW627" s="14" t="s">
        <v>31</v>
      </c>
      <c r="AX627" s="14" t="s">
        <v>69</v>
      </c>
      <c r="AY627" s="171" t="s">
        <v>212</v>
      </c>
    </row>
    <row r="628" spans="2:65" s="12" customFormat="1">
      <c r="B628" s="152"/>
      <c r="D628" s="150" t="s">
        <v>226</v>
      </c>
      <c r="E628" s="153" t="s">
        <v>19</v>
      </c>
      <c r="F628" s="154" t="s">
        <v>6923</v>
      </c>
      <c r="H628" s="155">
        <v>38.76</v>
      </c>
      <c r="I628" s="156"/>
      <c r="L628" s="152"/>
      <c r="M628" s="157"/>
      <c r="T628" s="158"/>
      <c r="AT628" s="153" t="s">
        <v>226</v>
      </c>
      <c r="AU628" s="153" t="s">
        <v>236</v>
      </c>
      <c r="AV628" s="12" t="s">
        <v>79</v>
      </c>
      <c r="AW628" s="12" t="s">
        <v>31</v>
      </c>
      <c r="AX628" s="12" t="s">
        <v>69</v>
      </c>
      <c r="AY628" s="153" t="s">
        <v>212</v>
      </c>
    </row>
    <row r="629" spans="2:65" s="13" customFormat="1">
      <c r="B629" s="159"/>
      <c r="D629" s="150" t="s">
        <v>226</v>
      </c>
      <c r="E629" s="160" t="s">
        <v>19</v>
      </c>
      <c r="F629" s="161" t="s">
        <v>228</v>
      </c>
      <c r="H629" s="162">
        <v>38.76</v>
      </c>
      <c r="I629" s="163"/>
      <c r="L629" s="159"/>
      <c r="M629" s="164"/>
      <c r="T629" s="165"/>
      <c r="AT629" s="160" t="s">
        <v>226</v>
      </c>
      <c r="AU629" s="160" t="s">
        <v>236</v>
      </c>
      <c r="AV629" s="13" t="s">
        <v>229</v>
      </c>
      <c r="AW629" s="13" t="s">
        <v>31</v>
      </c>
      <c r="AX629" s="13" t="s">
        <v>77</v>
      </c>
      <c r="AY629" s="160" t="s">
        <v>212</v>
      </c>
    </row>
    <row r="630" spans="2:65" s="14" customFormat="1">
      <c r="B630" s="170"/>
      <c r="D630" s="150" t="s">
        <v>226</v>
      </c>
      <c r="E630" s="171" t="s">
        <v>19</v>
      </c>
      <c r="F630" s="172" t="s">
        <v>6921</v>
      </c>
      <c r="H630" s="171" t="s">
        <v>19</v>
      </c>
      <c r="I630" s="173"/>
      <c r="L630" s="170"/>
      <c r="M630" s="174"/>
      <c r="T630" s="175"/>
      <c r="AT630" s="171" t="s">
        <v>226</v>
      </c>
      <c r="AU630" s="171" t="s">
        <v>236</v>
      </c>
      <c r="AV630" s="14" t="s">
        <v>77</v>
      </c>
      <c r="AW630" s="14" t="s">
        <v>31</v>
      </c>
      <c r="AX630" s="14" t="s">
        <v>69</v>
      </c>
      <c r="AY630" s="171" t="s">
        <v>212</v>
      </c>
    </row>
    <row r="631" spans="2:65" s="1" customFormat="1" ht="24.2" customHeight="1">
      <c r="B631" s="34"/>
      <c r="C631" s="133" t="s">
        <v>1240</v>
      </c>
      <c r="D631" s="133" t="s">
        <v>215</v>
      </c>
      <c r="E631" s="134" t="s">
        <v>6749</v>
      </c>
      <c r="F631" s="135" t="s">
        <v>6750</v>
      </c>
      <c r="G631" s="136" t="s">
        <v>495</v>
      </c>
      <c r="H631" s="137">
        <v>32.299999999999997</v>
      </c>
      <c r="I631" s="138"/>
      <c r="J631" s="139">
        <f>ROUND(I631*H631,2)</f>
        <v>0</v>
      </c>
      <c r="K631" s="135" t="s">
        <v>245</v>
      </c>
      <c r="L631" s="34"/>
      <c r="M631" s="140" t="s">
        <v>19</v>
      </c>
      <c r="N631" s="141" t="s">
        <v>40</v>
      </c>
      <c r="P631" s="142">
        <f>O631*H631</f>
        <v>0</v>
      </c>
      <c r="Q631" s="142">
        <v>0</v>
      </c>
      <c r="R631" s="142">
        <f>Q631*H631</f>
        <v>0</v>
      </c>
      <c r="S631" s="142">
        <v>0</v>
      </c>
      <c r="T631" s="143">
        <f>S631*H631</f>
        <v>0</v>
      </c>
      <c r="AR631" s="144" t="s">
        <v>316</v>
      </c>
      <c r="AT631" s="144" t="s">
        <v>215</v>
      </c>
      <c r="AU631" s="144" t="s">
        <v>236</v>
      </c>
      <c r="AY631" s="19" t="s">
        <v>212</v>
      </c>
      <c r="BE631" s="145">
        <f>IF(N631="základní",J631,0)</f>
        <v>0</v>
      </c>
      <c r="BF631" s="145">
        <f>IF(N631="snížená",J631,0)</f>
        <v>0</v>
      </c>
      <c r="BG631" s="145">
        <f>IF(N631="zákl. přenesená",J631,0)</f>
        <v>0</v>
      </c>
      <c r="BH631" s="145">
        <f>IF(N631="sníž. přenesená",J631,0)</f>
        <v>0</v>
      </c>
      <c r="BI631" s="145">
        <f>IF(N631="nulová",J631,0)</f>
        <v>0</v>
      </c>
      <c r="BJ631" s="19" t="s">
        <v>77</v>
      </c>
      <c r="BK631" s="145">
        <f>ROUND(I631*H631,2)</f>
        <v>0</v>
      </c>
      <c r="BL631" s="19" t="s">
        <v>316</v>
      </c>
      <c r="BM631" s="144" t="s">
        <v>6924</v>
      </c>
    </row>
    <row r="632" spans="2:65" s="14" customFormat="1" ht="22.5">
      <c r="B632" s="170"/>
      <c r="D632" s="150" t="s">
        <v>226</v>
      </c>
      <c r="E632" s="171" t="s">
        <v>19</v>
      </c>
      <c r="F632" s="172" t="s">
        <v>6611</v>
      </c>
      <c r="H632" s="171" t="s">
        <v>19</v>
      </c>
      <c r="I632" s="173"/>
      <c r="L632" s="170"/>
      <c r="M632" s="174"/>
      <c r="T632" s="175"/>
      <c r="AT632" s="171" t="s">
        <v>226</v>
      </c>
      <c r="AU632" s="171" t="s">
        <v>236</v>
      </c>
      <c r="AV632" s="14" t="s">
        <v>77</v>
      </c>
      <c r="AW632" s="14" t="s">
        <v>31</v>
      </c>
      <c r="AX632" s="14" t="s">
        <v>69</v>
      </c>
      <c r="AY632" s="171" t="s">
        <v>212</v>
      </c>
    </row>
    <row r="633" spans="2:65" s="12" customFormat="1">
      <c r="B633" s="152"/>
      <c r="D633" s="150" t="s">
        <v>226</v>
      </c>
      <c r="E633" s="153" t="s">
        <v>19</v>
      </c>
      <c r="F633" s="154" t="s">
        <v>6920</v>
      </c>
      <c r="H633" s="155">
        <v>32.299999999999997</v>
      </c>
      <c r="I633" s="156"/>
      <c r="L633" s="152"/>
      <c r="M633" s="157"/>
      <c r="T633" s="158"/>
      <c r="AT633" s="153" t="s">
        <v>226</v>
      </c>
      <c r="AU633" s="153" t="s">
        <v>236</v>
      </c>
      <c r="AV633" s="12" t="s">
        <v>79</v>
      </c>
      <c r="AW633" s="12" t="s">
        <v>31</v>
      </c>
      <c r="AX633" s="12" t="s">
        <v>69</v>
      </c>
      <c r="AY633" s="153" t="s">
        <v>212</v>
      </c>
    </row>
    <row r="634" spans="2:65" s="13" customFormat="1">
      <c r="B634" s="159"/>
      <c r="D634" s="150" t="s">
        <v>226</v>
      </c>
      <c r="E634" s="160" t="s">
        <v>19</v>
      </c>
      <c r="F634" s="161" t="s">
        <v>228</v>
      </c>
      <c r="H634" s="162">
        <v>32.299999999999997</v>
      </c>
      <c r="I634" s="163"/>
      <c r="L634" s="159"/>
      <c r="M634" s="164"/>
      <c r="T634" s="165"/>
      <c r="AT634" s="160" t="s">
        <v>226</v>
      </c>
      <c r="AU634" s="160" t="s">
        <v>236</v>
      </c>
      <c r="AV634" s="13" t="s">
        <v>229</v>
      </c>
      <c r="AW634" s="13" t="s">
        <v>31</v>
      </c>
      <c r="AX634" s="13" t="s">
        <v>77</v>
      </c>
      <c r="AY634" s="160" t="s">
        <v>212</v>
      </c>
    </row>
    <row r="635" spans="2:65" s="14" customFormat="1">
      <c r="B635" s="170"/>
      <c r="D635" s="150" t="s">
        <v>226</v>
      </c>
      <c r="E635" s="171" t="s">
        <v>19</v>
      </c>
      <c r="F635" s="172" t="s">
        <v>6921</v>
      </c>
      <c r="H635" s="171" t="s">
        <v>19</v>
      </c>
      <c r="I635" s="173"/>
      <c r="L635" s="170"/>
      <c r="M635" s="174"/>
      <c r="T635" s="175"/>
      <c r="AT635" s="171" t="s">
        <v>226</v>
      </c>
      <c r="AU635" s="171" t="s">
        <v>236</v>
      </c>
      <c r="AV635" s="14" t="s">
        <v>77</v>
      </c>
      <c r="AW635" s="14" t="s">
        <v>31</v>
      </c>
      <c r="AX635" s="14" t="s">
        <v>69</v>
      </c>
      <c r="AY635" s="171" t="s">
        <v>212</v>
      </c>
    </row>
    <row r="636" spans="2:65" s="1" customFormat="1" ht="24.2" customHeight="1">
      <c r="B636" s="34"/>
      <c r="C636" s="186" t="s">
        <v>1254</v>
      </c>
      <c r="D636" s="186" t="s">
        <v>3107</v>
      </c>
      <c r="E636" s="187" t="s">
        <v>6612</v>
      </c>
      <c r="F636" s="188" t="s">
        <v>6613</v>
      </c>
      <c r="G636" s="189" t="s">
        <v>495</v>
      </c>
      <c r="H636" s="190">
        <v>38.76</v>
      </c>
      <c r="I636" s="191"/>
      <c r="J636" s="192">
        <f>ROUND(I636*H636,2)</f>
        <v>0</v>
      </c>
      <c r="K636" s="188" t="s">
        <v>219</v>
      </c>
      <c r="L636" s="193"/>
      <c r="M636" s="194" t="s">
        <v>19</v>
      </c>
      <c r="N636" s="195" t="s">
        <v>40</v>
      </c>
      <c r="P636" s="142">
        <f>O636*H636</f>
        <v>0</v>
      </c>
      <c r="Q636" s="142">
        <v>4.0000000000000001E-3</v>
      </c>
      <c r="R636" s="142">
        <f>Q636*H636</f>
        <v>0.15503999999999998</v>
      </c>
      <c r="S636" s="142">
        <v>0</v>
      </c>
      <c r="T636" s="143">
        <f>S636*H636</f>
        <v>0</v>
      </c>
      <c r="AR636" s="144" t="s">
        <v>631</v>
      </c>
      <c r="AT636" s="144" t="s">
        <v>3107</v>
      </c>
      <c r="AU636" s="144" t="s">
        <v>236</v>
      </c>
      <c r="AY636" s="19" t="s">
        <v>212</v>
      </c>
      <c r="BE636" s="145">
        <f>IF(N636="základní",J636,0)</f>
        <v>0</v>
      </c>
      <c r="BF636" s="145">
        <f>IF(N636="snížená",J636,0)</f>
        <v>0</v>
      </c>
      <c r="BG636" s="145">
        <f>IF(N636="zákl. přenesená",J636,0)</f>
        <v>0</v>
      </c>
      <c r="BH636" s="145">
        <f>IF(N636="sníž. přenesená",J636,0)</f>
        <v>0</v>
      </c>
      <c r="BI636" s="145">
        <f>IF(N636="nulová",J636,0)</f>
        <v>0</v>
      </c>
      <c r="BJ636" s="19" t="s">
        <v>77</v>
      </c>
      <c r="BK636" s="145">
        <f>ROUND(I636*H636,2)</f>
        <v>0</v>
      </c>
      <c r="BL636" s="19" t="s">
        <v>316</v>
      </c>
      <c r="BM636" s="144" t="s">
        <v>6925</v>
      </c>
    </row>
    <row r="637" spans="2:65" s="14" customFormat="1" ht="22.5">
      <c r="B637" s="170"/>
      <c r="D637" s="150" t="s">
        <v>226</v>
      </c>
      <c r="E637" s="171" t="s">
        <v>19</v>
      </c>
      <c r="F637" s="172" t="s">
        <v>6615</v>
      </c>
      <c r="H637" s="171" t="s">
        <v>19</v>
      </c>
      <c r="I637" s="173"/>
      <c r="L637" s="170"/>
      <c r="M637" s="174"/>
      <c r="T637" s="175"/>
      <c r="AT637" s="171" t="s">
        <v>226</v>
      </c>
      <c r="AU637" s="171" t="s">
        <v>236</v>
      </c>
      <c r="AV637" s="14" t="s">
        <v>77</v>
      </c>
      <c r="AW637" s="14" t="s">
        <v>31</v>
      </c>
      <c r="AX637" s="14" t="s">
        <v>69</v>
      </c>
      <c r="AY637" s="171" t="s">
        <v>212</v>
      </c>
    </row>
    <row r="638" spans="2:65" s="12" customFormat="1">
      <c r="B638" s="152"/>
      <c r="D638" s="150" t="s">
        <v>226</v>
      </c>
      <c r="E638" s="153" t="s">
        <v>19</v>
      </c>
      <c r="F638" s="154" t="s">
        <v>6923</v>
      </c>
      <c r="H638" s="155">
        <v>38.76</v>
      </c>
      <c r="I638" s="156"/>
      <c r="L638" s="152"/>
      <c r="M638" s="157"/>
      <c r="T638" s="158"/>
      <c r="AT638" s="153" t="s">
        <v>226</v>
      </c>
      <c r="AU638" s="153" t="s">
        <v>236</v>
      </c>
      <c r="AV638" s="12" t="s">
        <v>79</v>
      </c>
      <c r="AW638" s="12" t="s">
        <v>31</v>
      </c>
      <c r="AX638" s="12" t="s">
        <v>69</v>
      </c>
      <c r="AY638" s="153" t="s">
        <v>212</v>
      </c>
    </row>
    <row r="639" spans="2:65" s="13" customFormat="1">
      <c r="B639" s="159"/>
      <c r="D639" s="150" t="s">
        <v>226</v>
      </c>
      <c r="E639" s="160" t="s">
        <v>19</v>
      </c>
      <c r="F639" s="161" t="s">
        <v>228</v>
      </c>
      <c r="H639" s="162">
        <v>38.76</v>
      </c>
      <c r="I639" s="163"/>
      <c r="L639" s="159"/>
      <c r="M639" s="164"/>
      <c r="T639" s="165"/>
      <c r="AT639" s="160" t="s">
        <v>226</v>
      </c>
      <c r="AU639" s="160" t="s">
        <v>236</v>
      </c>
      <c r="AV639" s="13" t="s">
        <v>229</v>
      </c>
      <c r="AW639" s="13" t="s">
        <v>31</v>
      </c>
      <c r="AX639" s="13" t="s">
        <v>77</v>
      </c>
      <c r="AY639" s="160" t="s">
        <v>212</v>
      </c>
    </row>
    <row r="640" spans="2:65" s="14" customFormat="1">
      <c r="B640" s="170"/>
      <c r="D640" s="150" t="s">
        <v>226</v>
      </c>
      <c r="E640" s="171" t="s">
        <v>19</v>
      </c>
      <c r="F640" s="172" t="s">
        <v>6921</v>
      </c>
      <c r="H640" s="171" t="s">
        <v>19</v>
      </c>
      <c r="I640" s="173"/>
      <c r="L640" s="170"/>
      <c r="M640" s="174"/>
      <c r="T640" s="175"/>
      <c r="AT640" s="171" t="s">
        <v>226</v>
      </c>
      <c r="AU640" s="171" t="s">
        <v>236</v>
      </c>
      <c r="AV640" s="14" t="s">
        <v>77</v>
      </c>
      <c r="AW640" s="14" t="s">
        <v>31</v>
      </c>
      <c r="AX640" s="14" t="s">
        <v>69</v>
      </c>
      <c r="AY640" s="171" t="s">
        <v>212</v>
      </c>
    </row>
    <row r="641" spans="2:65" s="1" customFormat="1" ht="24.2" customHeight="1">
      <c r="B641" s="34"/>
      <c r="C641" s="133" t="s">
        <v>1268</v>
      </c>
      <c r="D641" s="133" t="s">
        <v>215</v>
      </c>
      <c r="E641" s="134" t="s">
        <v>6926</v>
      </c>
      <c r="F641" s="135" t="s">
        <v>6927</v>
      </c>
      <c r="G641" s="136" t="s">
        <v>495</v>
      </c>
      <c r="H641" s="137">
        <v>51.68</v>
      </c>
      <c r="I641" s="138"/>
      <c r="J641" s="139">
        <f>ROUND(I641*H641,2)</f>
        <v>0</v>
      </c>
      <c r="K641" s="135" t="s">
        <v>219</v>
      </c>
      <c r="L641" s="34"/>
      <c r="M641" s="140" t="s">
        <v>19</v>
      </c>
      <c r="N641" s="141" t="s">
        <v>40</v>
      </c>
      <c r="P641" s="142">
        <f>O641*H641</f>
        <v>0</v>
      </c>
      <c r="Q641" s="142">
        <v>6.0000000000000001E-3</v>
      </c>
      <c r="R641" s="142">
        <f>Q641*H641</f>
        <v>0.31008000000000002</v>
      </c>
      <c r="S641" s="142">
        <v>0</v>
      </c>
      <c r="T641" s="143">
        <f>S641*H641</f>
        <v>0</v>
      </c>
      <c r="AR641" s="144" t="s">
        <v>316</v>
      </c>
      <c r="AT641" s="144" t="s">
        <v>215</v>
      </c>
      <c r="AU641" s="144" t="s">
        <v>236</v>
      </c>
      <c r="AY641" s="19" t="s">
        <v>212</v>
      </c>
      <c r="BE641" s="145">
        <f>IF(N641="základní",J641,0)</f>
        <v>0</v>
      </c>
      <c r="BF641" s="145">
        <f>IF(N641="snížená",J641,0)</f>
        <v>0</v>
      </c>
      <c r="BG641" s="145">
        <f>IF(N641="zákl. přenesená",J641,0)</f>
        <v>0</v>
      </c>
      <c r="BH641" s="145">
        <f>IF(N641="sníž. přenesená",J641,0)</f>
        <v>0</v>
      </c>
      <c r="BI641" s="145">
        <f>IF(N641="nulová",J641,0)</f>
        <v>0</v>
      </c>
      <c r="BJ641" s="19" t="s">
        <v>77</v>
      </c>
      <c r="BK641" s="145">
        <f>ROUND(I641*H641,2)</f>
        <v>0</v>
      </c>
      <c r="BL641" s="19" t="s">
        <v>316</v>
      </c>
      <c r="BM641" s="144" t="s">
        <v>6928</v>
      </c>
    </row>
    <row r="642" spans="2:65" s="1" customFormat="1">
      <c r="B642" s="34"/>
      <c r="D642" s="146" t="s">
        <v>222</v>
      </c>
      <c r="F642" s="147" t="s">
        <v>6929</v>
      </c>
      <c r="I642" s="148"/>
      <c r="L642" s="34"/>
      <c r="M642" s="149"/>
      <c r="T642" s="55"/>
      <c r="AT642" s="19" t="s">
        <v>222</v>
      </c>
      <c r="AU642" s="19" t="s">
        <v>236</v>
      </c>
    </row>
    <row r="643" spans="2:65" s="14" customFormat="1" ht="22.5">
      <c r="B643" s="170"/>
      <c r="D643" s="150" t="s">
        <v>226</v>
      </c>
      <c r="E643" s="171" t="s">
        <v>19</v>
      </c>
      <c r="F643" s="172" t="s">
        <v>6930</v>
      </c>
      <c r="H643" s="171" t="s">
        <v>19</v>
      </c>
      <c r="I643" s="173"/>
      <c r="L643" s="170"/>
      <c r="M643" s="174"/>
      <c r="T643" s="175"/>
      <c r="AT643" s="171" t="s">
        <v>226</v>
      </c>
      <c r="AU643" s="171" t="s">
        <v>236</v>
      </c>
      <c r="AV643" s="14" t="s">
        <v>77</v>
      </c>
      <c r="AW643" s="14" t="s">
        <v>31</v>
      </c>
      <c r="AX643" s="14" t="s">
        <v>69</v>
      </c>
      <c r="AY643" s="171" t="s">
        <v>212</v>
      </c>
    </row>
    <row r="644" spans="2:65" s="12" customFormat="1">
      <c r="B644" s="152"/>
      <c r="D644" s="150" t="s">
        <v>226</v>
      </c>
      <c r="E644" s="153" t="s">
        <v>19</v>
      </c>
      <c r="F644" s="154" t="s">
        <v>6931</v>
      </c>
      <c r="H644" s="155">
        <v>51.68</v>
      </c>
      <c r="I644" s="156"/>
      <c r="L644" s="152"/>
      <c r="M644" s="157"/>
      <c r="T644" s="158"/>
      <c r="AT644" s="153" t="s">
        <v>226</v>
      </c>
      <c r="AU644" s="153" t="s">
        <v>236</v>
      </c>
      <c r="AV644" s="12" t="s">
        <v>79</v>
      </c>
      <c r="AW644" s="12" t="s">
        <v>31</v>
      </c>
      <c r="AX644" s="12" t="s">
        <v>69</v>
      </c>
      <c r="AY644" s="153" t="s">
        <v>212</v>
      </c>
    </row>
    <row r="645" spans="2:65" s="13" customFormat="1">
      <c r="B645" s="159"/>
      <c r="D645" s="150" t="s">
        <v>226</v>
      </c>
      <c r="E645" s="160" t="s">
        <v>19</v>
      </c>
      <c r="F645" s="161" t="s">
        <v>228</v>
      </c>
      <c r="H645" s="162">
        <v>51.68</v>
      </c>
      <c r="I645" s="163"/>
      <c r="L645" s="159"/>
      <c r="M645" s="164"/>
      <c r="T645" s="165"/>
      <c r="AT645" s="160" t="s">
        <v>226</v>
      </c>
      <c r="AU645" s="160" t="s">
        <v>236</v>
      </c>
      <c r="AV645" s="13" t="s">
        <v>229</v>
      </c>
      <c r="AW645" s="13" t="s">
        <v>31</v>
      </c>
      <c r="AX645" s="13" t="s">
        <v>77</v>
      </c>
      <c r="AY645" s="160" t="s">
        <v>212</v>
      </c>
    </row>
    <row r="646" spans="2:65" s="1" customFormat="1" ht="16.5" customHeight="1">
      <c r="B646" s="34"/>
      <c r="C646" s="186" t="s">
        <v>1281</v>
      </c>
      <c r="D646" s="186" t="s">
        <v>3107</v>
      </c>
      <c r="E646" s="187" t="s">
        <v>6932</v>
      </c>
      <c r="F646" s="188" t="s">
        <v>6933</v>
      </c>
      <c r="G646" s="189" t="s">
        <v>495</v>
      </c>
      <c r="H646" s="190">
        <v>56.847999999999999</v>
      </c>
      <c r="I646" s="191"/>
      <c r="J646" s="192">
        <f>ROUND(I646*H646,2)</f>
        <v>0</v>
      </c>
      <c r="K646" s="188" t="s">
        <v>219</v>
      </c>
      <c r="L646" s="193"/>
      <c r="M646" s="194" t="s">
        <v>19</v>
      </c>
      <c r="N646" s="195" t="s">
        <v>40</v>
      </c>
      <c r="P646" s="142">
        <f>O646*H646</f>
        <v>0</v>
      </c>
      <c r="Q646" s="142">
        <v>1.9E-2</v>
      </c>
      <c r="R646" s="142">
        <f>Q646*H646</f>
        <v>1.080112</v>
      </c>
      <c r="S646" s="142">
        <v>0</v>
      </c>
      <c r="T646" s="143">
        <f>S646*H646</f>
        <v>0</v>
      </c>
      <c r="AR646" s="144" t="s">
        <v>631</v>
      </c>
      <c r="AT646" s="144" t="s">
        <v>3107</v>
      </c>
      <c r="AU646" s="144" t="s">
        <v>236</v>
      </c>
      <c r="AY646" s="19" t="s">
        <v>212</v>
      </c>
      <c r="BE646" s="145">
        <f>IF(N646="základní",J646,0)</f>
        <v>0</v>
      </c>
      <c r="BF646" s="145">
        <f>IF(N646="snížená",J646,0)</f>
        <v>0</v>
      </c>
      <c r="BG646" s="145">
        <f>IF(N646="zákl. přenesená",J646,0)</f>
        <v>0</v>
      </c>
      <c r="BH646" s="145">
        <f>IF(N646="sníž. přenesená",J646,0)</f>
        <v>0</v>
      </c>
      <c r="BI646" s="145">
        <f>IF(N646="nulová",J646,0)</f>
        <v>0</v>
      </c>
      <c r="BJ646" s="19" t="s">
        <v>77</v>
      </c>
      <c r="BK646" s="145">
        <f>ROUND(I646*H646,2)</f>
        <v>0</v>
      </c>
      <c r="BL646" s="19" t="s">
        <v>316</v>
      </c>
      <c r="BM646" s="144" t="s">
        <v>6934</v>
      </c>
    </row>
    <row r="647" spans="2:65" s="14" customFormat="1" ht="22.5">
      <c r="B647" s="170"/>
      <c r="D647" s="150" t="s">
        <v>226</v>
      </c>
      <c r="E647" s="171" t="s">
        <v>19</v>
      </c>
      <c r="F647" s="172" t="s">
        <v>6935</v>
      </c>
      <c r="H647" s="171" t="s">
        <v>19</v>
      </c>
      <c r="I647" s="173"/>
      <c r="L647" s="170"/>
      <c r="M647" s="174"/>
      <c r="T647" s="175"/>
      <c r="AT647" s="171" t="s">
        <v>226</v>
      </c>
      <c r="AU647" s="171" t="s">
        <v>236</v>
      </c>
      <c r="AV647" s="14" t="s">
        <v>77</v>
      </c>
      <c r="AW647" s="14" t="s">
        <v>31</v>
      </c>
      <c r="AX647" s="14" t="s">
        <v>69</v>
      </c>
      <c r="AY647" s="171" t="s">
        <v>212</v>
      </c>
    </row>
    <row r="648" spans="2:65" s="12" customFormat="1">
      <c r="B648" s="152"/>
      <c r="D648" s="150" t="s">
        <v>226</v>
      </c>
      <c r="E648" s="153" t="s">
        <v>19</v>
      </c>
      <c r="F648" s="154" t="s">
        <v>6936</v>
      </c>
      <c r="H648" s="155">
        <v>56.847999999999999</v>
      </c>
      <c r="I648" s="156"/>
      <c r="L648" s="152"/>
      <c r="M648" s="157"/>
      <c r="T648" s="158"/>
      <c r="AT648" s="153" t="s">
        <v>226</v>
      </c>
      <c r="AU648" s="153" t="s">
        <v>236</v>
      </c>
      <c r="AV648" s="12" t="s">
        <v>79</v>
      </c>
      <c r="AW648" s="12" t="s">
        <v>31</v>
      </c>
      <c r="AX648" s="12" t="s">
        <v>69</v>
      </c>
      <c r="AY648" s="153" t="s">
        <v>212</v>
      </c>
    </row>
    <row r="649" spans="2:65" s="13" customFormat="1">
      <c r="B649" s="159"/>
      <c r="D649" s="150" t="s">
        <v>226</v>
      </c>
      <c r="E649" s="160" t="s">
        <v>19</v>
      </c>
      <c r="F649" s="161" t="s">
        <v>228</v>
      </c>
      <c r="H649" s="162">
        <v>56.847999999999999</v>
      </c>
      <c r="I649" s="163"/>
      <c r="L649" s="159"/>
      <c r="M649" s="164"/>
      <c r="T649" s="165"/>
      <c r="AT649" s="160" t="s">
        <v>226</v>
      </c>
      <c r="AU649" s="160" t="s">
        <v>236</v>
      </c>
      <c r="AV649" s="13" t="s">
        <v>229</v>
      </c>
      <c r="AW649" s="13" t="s">
        <v>31</v>
      </c>
      <c r="AX649" s="13" t="s">
        <v>77</v>
      </c>
      <c r="AY649" s="160" t="s">
        <v>212</v>
      </c>
    </row>
    <row r="650" spans="2:65" s="1" customFormat="1" ht="24.2" customHeight="1">
      <c r="B650" s="34"/>
      <c r="C650" s="133" t="s">
        <v>1287</v>
      </c>
      <c r="D650" s="133" t="s">
        <v>215</v>
      </c>
      <c r="E650" s="134" t="s">
        <v>6742</v>
      </c>
      <c r="F650" s="135" t="s">
        <v>6743</v>
      </c>
      <c r="G650" s="136" t="s">
        <v>495</v>
      </c>
      <c r="H650" s="137">
        <v>51.68</v>
      </c>
      <c r="I650" s="138"/>
      <c r="J650" s="139">
        <f>ROUND(I650*H650,2)</f>
        <v>0</v>
      </c>
      <c r="K650" s="135" t="s">
        <v>219</v>
      </c>
      <c r="L650" s="34"/>
      <c r="M650" s="140" t="s">
        <v>19</v>
      </c>
      <c r="N650" s="141" t="s">
        <v>40</v>
      </c>
      <c r="P650" s="142">
        <f>O650*H650</f>
        <v>0</v>
      </c>
      <c r="Q650" s="142">
        <v>9.3999999999999997E-4</v>
      </c>
      <c r="R650" s="142">
        <f>Q650*H650</f>
        <v>4.8579199999999996E-2</v>
      </c>
      <c r="S650" s="142">
        <v>0</v>
      </c>
      <c r="T650" s="143">
        <f>S650*H650</f>
        <v>0</v>
      </c>
      <c r="AR650" s="144" t="s">
        <v>316</v>
      </c>
      <c r="AT650" s="144" t="s">
        <v>215</v>
      </c>
      <c r="AU650" s="144" t="s">
        <v>236</v>
      </c>
      <c r="AY650" s="19" t="s">
        <v>212</v>
      </c>
      <c r="BE650" s="145">
        <f>IF(N650="základní",J650,0)</f>
        <v>0</v>
      </c>
      <c r="BF650" s="145">
        <f>IF(N650="snížená",J650,0)</f>
        <v>0</v>
      </c>
      <c r="BG650" s="145">
        <f>IF(N650="zákl. přenesená",J650,0)</f>
        <v>0</v>
      </c>
      <c r="BH650" s="145">
        <f>IF(N650="sníž. přenesená",J650,0)</f>
        <v>0</v>
      </c>
      <c r="BI650" s="145">
        <f>IF(N650="nulová",J650,0)</f>
        <v>0</v>
      </c>
      <c r="BJ650" s="19" t="s">
        <v>77</v>
      </c>
      <c r="BK650" s="145">
        <f>ROUND(I650*H650,2)</f>
        <v>0</v>
      </c>
      <c r="BL650" s="19" t="s">
        <v>316</v>
      </c>
      <c r="BM650" s="144" t="s">
        <v>6937</v>
      </c>
    </row>
    <row r="651" spans="2:65" s="1" customFormat="1">
      <c r="B651" s="34"/>
      <c r="D651" s="146" t="s">
        <v>222</v>
      </c>
      <c r="F651" s="147" t="s">
        <v>6745</v>
      </c>
      <c r="I651" s="148"/>
      <c r="L651" s="34"/>
      <c r="M651" s="149"/>
      <c r="T651" s="55"/>
      <c r="AT651" s="19" t="s">
        <v>222</v>
      </c>
      <c r="AU651" s="19" t="s">
        <v>236</v>
      </c>
    </row>
    <row r="652" spans="2:65" s="14" customFormat="1" ht="22.5">
      <c r="B652" s="170"/>
      <c r="D652" s="150" t="s">
        <v>226</v>
      </c>
      <c r="E652" s="171" t="s">
        <v>19</v>
      </c>
      <c r="F652" s="172" t="s">
        <v>6637</v>
      </c>
      <c r="H652" s="171" t="s">
        <v>19</v>
      </c>
      <c r="I652" s="173"/>
      <c r="L652" s="170"/>
      <c r="M652" s="174"/>
      <c r="T652" s="175"/>
      <c r="AT652" s="171" t="s">
        <v>226</v>
      </c>
      <c r="AU652" s="171" t="s">
        <v>236</v>
      </c>
      <c r="AV652" s="14" t="s">
        <v>77</v>
      </c>
      <c r="AW652" s="14" t="s">
        <v>31</v>
      </c>
      <c r="AX652" s="14" t="s">
        <v>69</v>
      </c>
      <c r="AY652" s="171" t="s">
        <v>212</v>
      </c>
    </row>
    <row r="653" spans="2:65" s="12" customFormat="1">
      <c r="B653" s="152"/>
      <c r="D653" s="150" t="s">
        <v>226</v>
      </c>
      <c r="E653" s="153" t="s">
        <v>19</v>
      </c>
      <c r="F653" s="154" t="s">
        <v>6938</v>
      </c>
      <c r="H653" s="155">
        <v>51.68</v>
      </c>
      <c r="I653" s="156"/>
      <c r="L653" s="152"/>
      <c r="M653" s="157"/>
      <c r="T653" s="158"/>
      <c r="AT653" s="153" t="s">
        <v>226</v>
      </c>
      <c r="AU653" s="153" t="s">
        <v>236</v>
      </c>
      <c r="AV653" s="12" t="s">
        <v>79</v>
      </c>
      <c r="AW653" s="12" t="s">
        <v>31</v>
      </c>
      <c r="AX653" s="12" t="s">
        <v>69</v>
      </c>
      <c r="AY653" s="153" t="s">
        <v>212</v>
      </c>
    </row>
    <row r="654" spans="2:65" s="13" customFormat="1">
      <c r="B654" s="159"/>
      <c r="D654" s="150" t="s">
        <v>226</v>
      </c>
      <c r="E654" s="160" t="s">
        <v>19</v>
      </c>
      <c r="F654" s="161" t="s">
        <v>228</v>
      </c>
      <c r="H654" s="162">
        <v>51.68</v>
      </c>
      <c r="I654" s="163"/>
      <c r="L654" s="159"/>
      <c r="M654" s="164"/>
      <c r="T654" s="165"/>
      <c r="AT654" s="160" t="s">
        <v>226</v>
      </c>
      <c r="AU654" s="160" t="s">
        <v>236</v>
      </c>
      <c r="AV654" s="13" t="s">
        <v>229</v>
      </c>
      <c r="AW654" s="13" t="s">
        <v>31</v>
      </c>
      <c r="AX654" s="13" t="s">
        <v>77</v>
      </c>
      <c r="AY654" s="160" t="s">
        <v>212</v>
      </c>
    </row>
    <row r="655" spans="2:65" s="1" customFormat="1" ht="21.75" customHeight="1">
      <c r="B655" s="34"/>
      <c r="C655" s="186" t="s">
        <v>1300</v>
      </c>
      <c r="D655" s="186" t="s">
        <v>3107</v>
      </c>
      <c r="E655" s="187" t="s">
        <v>6638</v>
      </c>
      <c r="F655" s="188" t="s">
        <v>6639</v>
      </c>
      <c r="G655" s="189" t="s">
        <v>495</v>
      </c>
      <c r="H655" s="190">
        <v>62.015999999999998</v>
      </c>
      <c r="I655" s="191"/>
      <c r="J655" s="192">
        <f>ROUND(I655*H655,2)</f>
        <v>0</v>
      </c>
      <c r="K655" s="188" t="s">
        <v>245</v>
      </c>
      <c r="L655" s="193"/>
      <c r="M655" s="194" t="s">
        <v>19</v>
      </c>
      <c r="N655" s="195" t="s">
        <v>40</v>
      </c>
      <c r="P655" s="142">
        <f>O655*H655</f>
        <v>0</v>
      </c>
      <c r="Q655" s="142">
        <v>0</v>
      </c>
      <c r="R655" s="142">
        <f>Q655*H655</f>
        <v>0</v>
      </c>
      <c r="S655" s="142">
        <v>0</v>
      </c>
      <c r="T655" s="143">
        <f>S655*H655</f>
        <v>0</v>
      </c>
      <c r="AR655" s="144" t="s">
        <v>631</v>
      </c>
      <c r="AT655" s="144" t="s">
        <v>3107</v>
      </c>
      <c r="AU655" s="144" t="s">
        <v>236</v>
      </c>
      <c r="AY655" s="19" t="s">
        <v>212</v>
      </c>
      <c r="BE655" s="145">
        <f>IF(N655="základní",J655,0)</f>
        <v>0</v>
      </c>
      <c r="BF655" s="145">
        <f>IF(N655="snížená",J655,0)</f>
        <v>0</v>
      </c>
      <c r="BG655" s="145">
        <f>IF(N655="zákl. přenesená",J655,0)</f>
        <v>0</v>
      </c>
      <c r="BH655" s="145">
        <f>IF(N655="sníž. přenesená",J655,0)</f>
        <v>0</v>
      </c>
      <c r="BI655" s="145">
        <f>IF(N655="nulová",J655,0)</f>
        <v>0</v>
      </c>
      <c r="BJ655" s="19" t="s">
        <v>77</v>
      </c>
      <c r="BK655" s="145">
        <f>ROUND(I655*H655,2)</f>
        <v>0</v>
      </c>
      <c r="BL655" s="19" t="s">
        <v>316</v>
      </c>
      <c r="BM655" s="144" t="s">
        <v>6939</v>
      </c>
    </row>
    <row r="656" spans="2:65" s="14" customFormat="1" ht="22.5">
      <c r="B656" s="170"/>
      <c r="D656" s="150" t="s">
        <v>226</v>
      </c>
      <c r="E656" s="171" t="s">
        <v>19</v>
      </c>
      <c r="F656" s="172" t="s">
        <v>6641</v>
      </c>
      <c r="H656" s="171" t="s">
        <v>19</v>
      </c>
      <c r="I656" s="173"/>
      <c r="L656" s="170"/>
      <c r="M656" s="174"/>
      <c r="T656" s="175"/>
      <c r="AT656" s="171" t="s">
        <v>226</v>
      </c>
      <c r="AU656" s="171" t="s">
        <v>236</v>
      </c>
      <c r="AV656" s="14" t="s">
        <v>77</v>
      </c>
      <c r="AW656" s="14" t="s">
        <v>31</v>
      </c>
      <c r="AX656" s="14" t="s">
        <v>69</v>
      </c>
      <c r="AY656" s="171" t="s">
        <v>212</v>
      </c>
    </row>
    <row r="657" spans="2:65" s="12" customFormat="1">
      <c r="B657" s="152"/>
      <c r="D657" s="150" t="s">
        <v>226</v>
      </c>
      <c r="E657" s="153" t="s">
        <v>19</v>
      </c>
      <c r="F657" s="154" t="s">
        <v>6940</v>
      </c>
      <c r="H657" s="155">
        <v>62.015999999999998</v>
      </c>
      <c r="I657" s="156"/>
      <c r="L657" s="152"/>
      <c r="M657" s="157"/>
      <c r="T657" s="158"/>
      <c r="AT657" s="153" t="s">
        <v>226</v>
      </c>
      <c r="AU657" s="153" t="s">
        <v>236</v>
      </c>
      <c r="AV657" s="12" t="s">
        <v>79</v>
      </c>
      <c r="AW657" s="12" t="s">
        <v>31</v>
      </c>
      <c r="AX657" s="12" t="s">
        <v>69</v>
      </c>
      <c r="AY657" s="153" t="s">
        <v>212</v>
      </c>
    </row>
    <row r="658" spans="2:65" s="13" customFormat="1">
      <c r="B658" s="159"/>
      <c r="D658" s="150" t="s">
        <v>226</v>
      </c>
      <c r="E658" s="160" t="s">
        <v>19</v>
      </c>
      <c r="F658" s="161" t="s">
        <v>228</v>
      </c>
      <c r="H658" s="162">
        <v>62.015999999999998</v>
      </c>
      <c r="I658" s="163"/>
      <c r="L658" s="159"/>
      <c r="M658" s="164"/>
      <c r="T658" s="165"/>
      <c r="AT658" s="160" t="s">
        <v>226</v>
      </c>
      <c r="AU658" s="160" t="s">
        <v>236</v>
      </c>
      <c r="AV658" s="13" t="s">
        <v>229</v>
      </c>
      <c r="AW658" s="13" t="s">
        <v>31</v>
      </c>
      <c r="AX658" s="13" t="s">
        <v>77</v>
      </c>
      <c r="AY658" s="160" t="s">
        <v>212</v>
      </c>
    </row>
    <row r="659" spans="2:65" s="1" customFormat="1" ht="24.2" customHeight="1">
      <c r="B659" s="34"/>
      <c r="C659" s="133" t="s">
        <v>1306</v>
      </c>
      <c r="D659" s="133" t="s">
        <v>215</v>
      </c>
      <c r="E659" s="134" t="s">
        <v>6941</v>
      </c>
      <c r="F659" s="135" t="s">
        <v>6942</v>
      </c>
      <c r="G659" s="136" t="s">
        <v>495</v>
      </c>
      <c r="H659" s="137">
        <v>51.68</v>
      </c>
      <c r="I659" s="138"/>
      <c r="J659" s="139">
        <f>ROUND(I659*H659,2)</f>
        <v>0</v>
      </c>
      <c r="K659" s="135" t="s">
        <v>219</v>
      </c>
      <c r="L659" s="34"/>
      <c r="M659" s="140" t="s">
        <v>19</v>
      </c>
      <c r="N659" s="141" t="s">
        <v>40</v>
      </c>
      <c r="P659" s="142">
        <f>O659*H659</f>
        <v>0</v>
      </c>
      <c r="Q659" s="142">
        <v>0</v>
      </c>
      <c r="R659" s="142">
        <f>Q659*H659</f>
        <v>0</v>
      </c>
      <c r="S659" s="142">
        <v>0</v>
      </c>
      <c r="T659" s="143">
        <f>S659*H659</f>
        <v>0</v>
      </c>
      <c r="AR659" s="144" t="s">
        <v>316</v>
      </c>
      <c r="AT659" s="144" t="s">
        <v>215</v>
      </c>
      <c r="AU659" s="144" t="s">
        <v>236</v>
      </c>
      <c r="AY659" s="19" t="s">
        <v>212</v>
      </c>
      <c r="BE659" s="145">
        <f>IF(N659="základní",J659,0)</f>
        <v>0</v>
      </c>
      <c r="BF659" s="145">
        <f>IF(N659="snížená",J659,0)</f>
        <v>0</v>
      </c>
      <c r="BG659" s="145">
        <f>IF(N659="zákl. přenesená",J659,0)</f>
        <v>0</v>
      </c>
      <c r="BH659" s="145">
        <f>IF(N659="sníž. přenesená",J659,0)</f>
        <v>0</v>
      </c>
      <c r="BI659" s="145">
        <f>IF(N659="nulová",J659,0)</f>
        <v>0</v>
      </c>
      <c r="BJ659" s="19" t="s">
        <v>77</v>
      </c>
      <c r="BK659" s="145">
        <f>ROUND(I659*H659,2)</f>
        <v>0</v>
      </c>
      <c r="BL659" s="19" t="s">
        <v>316</v>
      </c>
      <c r="BM659" s="144" t="s">
        <v>6943</v>
      </c>
    </row>
    <row r="660" spans="2:65" s="1" customFormat="1">
      <c r="B660" s="34"/>
      <c r="D660" s="146" t="s">
        <v>222</v>
      </c>
      <c r="F660" s="147" t="s">
        <v>6944</v>
      </c>
      <c r="I660" s="148"/>
      <c r="L660" s="34"/>
      <c r="M660" s="149"/>
      <c r="T660" s="55"/>
      <c r="AT660" s="19" t="s">
        <v>222</v>
      </c>
      <c r="AU660" s="19" t="s">
        <v>236</v>
      </c>
    </row>
    <row r="661" spans="2:65" s="14" customFormat="1">
      <c r="B661" s="170"/>
      <c r="D661" s="150" t="s">
        <v>226</v>
      </c>
      <c r="E661" s="171" t="s">
        <v>19</v>
      </c>
      <c r="F661" s="172" t="s">
        <v>6646</v>
      </c>
      <c r="H661" s="171" t="s">
        <v>19</v>
      </c>
      <c r="I661" s="173"/>
      <c r="L661" s="170"/>
      <c r="M661" s="174"/>
      <c r="T661" s="175"/>
      <c r="AT661" s="171" t="s">
        <v>226</v>
      </c>
      <c r="AU661" s="171" t="s">
        <v>236</v>
      </c>
      <c r="AV661" s="14" t="s">
        <v>77</v>
      </c>
      <c r="AW661" s="14" t="s">
        <v>31</v>
      </c>
      <c r="AX661" s="14" t="s">
        <v>69</v>
      </c>
      <c r="AY661" s="171" t="s">
        <v>212</v>
      </c>
    </row>
    <row r="662" spans="2:65" s="12" customFormat="1">
      <c r="B662" s="152"/>
      <c r="D662" s="150" t="s">
        <v>226</v>
      </c>
      <c r="E662" s="153" t="s">
        <v>19</v>
      </c>
      <c r="F662" s="154" t="s">
        <v>6945</v>
      </c>
      <c r="H662" s="155">
        <v>51.68</v>
      </c>
      <c r="I662" s="156"/>
      <c r="L662" s="152"/>
      <c r="M662" s="157"/>
      <c r="T662" s="158"/>
      <c r="AT662" s="153" t="s">
        <v>226</v>
      </c>
      <c r="AU662" s="153" t="s">
        <v>236</v>
      </c>
      <c r="AV662" s="12" t="s">
        <v>79</v>
      </c>
      <c r="AW662" s="12" t="s">
        <v>31</v>
      </c>
      <c r="AX662" s="12" t="s">
        <v>69</v>
      </c>
      <c r="AY662" s="153" t="s">
        <v>212</v>
      </c>
    </row>
    <row r="663" spans="2:65" s="13" customFormat="1">
      <c r="B663" s="159"/>
      <c r="D663" s="150" t="s">
        <v>226</v>
      </c>
      <c r="E663" s="160" t="s">
        <v>19</v>
      </c>
      <c r="F663" s="161" t="s">
        <v>228</v>
      </c>
      <c r="H663" s="162">
        <v>51.68</v>
      </c>
      <c r="I663" s="163"/>
      <c r="L663" s="159"/>
      <c r="M663" s="164"/>
      <c r="T663" s="165"/>
      <c r="AT663" s="160" t="s">
        <v>226</v>
      </c>
      <c r="AU663" s="160" t="s">
        <v>236</v>
      </c>
      <c r="AV663" s="13" t="s">
        <v>229</v>
      </c>
      <c r="AW663" s="13" t="s">
        <v>31</v>
      </c>
      <c r="AX663" s="13" t="s">
        <v>77</v>
      </c>
      <c r="AY663" s="160" t="s">
        <v>212</v>
      </c>
    </row>
    <row r="664" spans="2:65" s="1" customFormat="1" ht="16.5" customHeight="1">
      <c r="B664" s="34"/>
      <c r="C664" s="186" t="s">
        <v>1314</v>
      </c>
      <c r="D664" s="186" t="s">
        <v>3107</v>
      </c>
      <c r="E664" s="187" t="s">
        <v>4189</v>
      </c>
      <c r="F664" s="188" t="s">
        <v>4190</v>
      </c>
      <c r="G664" s="189" t="s">
        <v>486</v>
      </c>
      <c r="H664" s="190">
        <v>2.4E-2</v>
      </c>
      <c r="I664" s="191"/>
      <c r="J664" s="192">
        <f>ROUND(I664*H664,2)</f>
        <v>0</v>
      </c>
      <c r="K664" s="188" t="s">
        <v>219</v>
      </c>
      <c r="L664" s="193"/>
      <c r="M664" s="194" t="s">
        <v>19</v>
      </c>
      <c r="N664" s="195" t="s">
        <v>40</v>
      </c>
      <c r="P664" s="142">
        <f>O664*H664</f>
        <v>0</v>
      </c>
      <c r="Q664" s="142">
        <v>1</v>
      </c>
      <c r="R664" s="142">
        <f>Q664*H664</f>
        <v>2.4E-2</v>
      </c>
      <c r="S664" s="142">
        <v>0</v>
      </c>
      <c r="T664" s="143">
        <f>S664*H664</f>
        <v>0</v>
      </c>
      <c r="AR664" s="144" t="s">
        <v>631</v>
      </c>
      <c r="AT664" s="144" t="s">
        <v>3107</v>
      </c>
      <c r="AU664" s="144" t="s">
        <v>236</v>
      </c>
      <c r="AY664" s="19" t="s">
        <v>212</v>
      </c>
      <c r="BE664" s="145">
        <f>IF(N664="základní",J664,0)</f>
        <v>0</v>
      </c>
      <c r="BF664" s="145">
        <f>IF(N664="snížená",J664,0)</f>
        <v>0</v>
      </c>
      <c r="BG664" s="145">
        <f>IF(N664="zákl. přenesená",J664,0)</f>
        <v>0</v>
      </c>
      <c r="BH664" s="145">
        <f>IF(N664="sníž. přenesená",J664,0)</f>
        <v>0</v>
      </c>
      <c r="BI664" s="145">
        <f>IF(N664="nulová",J664,0)</f>
        <v>0</v>
      </c>
      <c r="BJ664" s="19" t="s">
        <v>77</v>
      </c>
      <c r="BK664" s="145">
        <f>ROUND(I664*H664,2)</f>
        <v>0</v>
      </c>
      <c r="BL664" s="19" t="s">
        <v>316</v>
      </c>
      <c r="BM664" s="144" t="s">
        <v>6946</v>
      </c>
    </row>
    <row r="665" spans="2:65" s="14" customFormat="1">
      <c r="B665" s="170"/>
      <c r="D665" s="150" t="s">
        <v>226</v>
      </c>
      <c r="E665" s="171" t="s">
        <v>19</v>
      </c>
      <c r="F665" s="172" t="s">
        <v>6648</v>
      </c>
      <c r="H665" s="171" t="s">
        <v>19</v>
      </c>
      <c r="I665" s="173"/>
      <c r="L665" s="170"/>
      <c r="M665" s="174"/>
      <c r="T665" s="175"/>
      <c r="AT665" s="171" t="s">
        <v>226</v>
      </c>
      <c r="AU665" s="171" t="s">
        <v>236</v>
      </c>
      <c r="AV665" s="14" t="s">
        <v>77</v>
      </c>
      <c r="AW665" s="14" t="s">
        <v>31</v>
      </c>
      <c r="AX665" s="14" t="s">
        <v>69</v>
      </c>
      <c r="AY665" s="171" t="s">
        <v>212</v>
      </c>
    </row>
    <row r="666" spans="2:65" s="14" customFormat="1">
      <c r="B666" s="170"/>
      <c r="D666" s="150" t="s">
        <v>226</v>
      </c>
      <c r="E666" s="171" t="s">
        <v>19</v>
      </c>
      <c r="F666" s="172" t="s">
        <v>6649</v>
      </c>
      <c r="H666" s="171" t="s">
        <v>19</v>
      </c>
      <c r="I666" s="173"/>
      <c r="L666" s="170"/>
      <c r="M666" s="174"/>
      <c r="T666" s="175"/>
      <c r="AT666" s="171" t="s">
        <v>226</v>
      </c>
      <c r="AU666" s="171" t="s">
        <v>236</v>
      </c>
      <c r="AV666" s="14" t="s">
        <v>77</v>
      </c>
      <c r="AW666" s="14" t="s">
        <v>31</v>
      </c>
      <c r="AX666" s="14" t="s">
        <v>69</v>
      </c>
      <c r="AY666" s="171" t="s">
        <v>212</v>
      </c>
    </row>
    <row r="667" spans="2:65" s="12" customFormat="1">
      <c r="B667" s="152"/>
      <c r="D667" s="150" t="s">
        <v>226</v>
      </c>
      <c r="E667" s="153" t="s">
        <v>19</v>
      </c>
      <c r="F667" s="154" t="s">
        <v>6947</v>
      </c>
      <c r="H667" s="155">
        <v>2.4E-2</v>
      </c>
      <c r="I667" s="156"/>
      <c r="L667" s="152"/>
      <c r="M667" s="157"/>
      <c r="T667" s="158"/>
      <c r="AT667" s="153" t="s">
        <v>226</v>
      </c>
      <c r="AU667" s="153" t="s">
        <v>236</v>
      </c>
      <c r="AV667" s="12" t="s">
        <v>79</v>
      </c>
      <c r="AW667" s="12" t="s">
        <v>31</v>
      </c>
      <c r="AX667" s="12" t="s">
        <v>69</v>
      </c>
      <c r="AY667" s="153" t="s">
        <v>212</v>
      </c>
    </row>
    <row r="668" spans="2:65" s="13" customFormat="1">
      <c r="B668" s="159"/>
      <c r="D668" s="150" t="s">
        <v>226</v>
      </c>
      <c r="E668" s="160" t="s">
        <v>19</v>
      </c>
      <c r="F668" s="161" t="s">
        <v>228</v>
      </c>
      <c r="H668" s="162">
        <v>2.4E-2</v>
      </c>
      <c r="I668" s="163"/>
      <c r="L668" s="159"/>
      <c r="M668" s="164"/>
      <c r="T668" s="165"/>
      <c r="AT668" s="160" t="s">
        <v>226</v>
      </c>
      <c r="AU668" s="160" t="s">
        <v>236</v>
      </c>
      <c r="AV668" s="13" t="s">
        <v>229</v>
      </c>
      <c r="AW668" s="13" t="s">
        <v>31</v>
      </c>
      <c r="AX668" s="13" t="s">
        <v>77</v>
      </c>
      <c r="AY668" s="160" t="s">
        <v>212</v>
      </c>
    </row>
    <row r="669" spans="2:65" s="1" customFormat="1" ht="16.5" customHeight="1">
      <c r="B669" s="34"/>
      <c r="C669" s="133" t="s">
        <v>1319</v>
      </c>
      <c r="D669" s="133" t="s">
        <v>215</v>
      </c>
      <c r="E669" s="134" t="s">
        <v>6948</v>
      </c>
      <c r="F669" s="135" t="s">
        <v>6949</v>
      </c>
      <c r="G669" s="136" t="s">
        <v>495</v>
      </c>
      <c r="H669" s="137">
        <v>56.847999999999999</v>
      </c>
      <c r="I669" s="138"/>
      <c r="J669" s="139">
        <f>ROUND(I669*H669,2)</f>
        <v>0</v>
      </c>
      <c r="K669" s="135" t="s">
        <v>219</v>
      </c>
      <c r="L669" s="34"/>
      <c r="M669" s="140" t="s">
        <v>19</v>
      </c>
      <c r="N669" s="141" t="s">
        <v>40</v>
      </c>
      <c r="P669" s="142">
        <f>O669*H669</f>
        <v>0</v>
      </c>
      <c r="Q669" s="142">
        <v>1.873E-2</v>
      </c>
      <c r="R669" s="142">
        <f>Q669*H669</f>
        <v>1.0647630399999999</v>
      </c>
      <c r="S669" s="142">
        <v>0</v>
      </c>
      <c r="T669" s="143">
        <f>S669*H669</f>
        <v>0</v>
      </c>
      <c r="AR669" s="144" t="s">
        <v>316</v>
      </c>
      <c r="AT669" s="144" t="s">
        <v>215</v>
      </c>
      <c r="AU669" s="144" t="s">
        <v>236</v>
      </c>
      <c r="AY669" s="19" t="s">
        <v>212</v>
      </c>
      <c r="BE669" s="145">
        <f>IF(N669="základní",J669,0)</f>
        <v>0</v>
      </c>
      <c r="BF669" s="145">
        <f>IF(N669="snížená",J669,0)</f>
        <v>0</v>
      </c>
      <c r="BG669" s="145">
        <f>IF(N669="zákl. přenesená",J669,0)</f>
        <v>0</v>
      </c>
      <c r="BH669" s="145">
        <f>IF(N669="sníž. přenesená",J669,0)</f>
        <v>0</v>
      </c>
      <c r="BI669" s="145">
        <f>IF(N669="nulová",J669,0)</f>
        <v>0</v>
      </c>
      <c r="BJ669" s="19" t="s">
        <v>77</v>
      </c>
      <c r="BK669" s="145">
        <f>ROUND(I669*H669,2)</f>
        <v>0</v>
      </c>
      <c r="BL669" s="19" t="s">
        <v>316</v>
      </c>
      <c r="BM669" s="144" t="s">
        <v>6950</v>
      </c>
    </row>
    <row r="670" spans="2:65" s="1" customFormat="1">
      <c r="B670" s="34"/>
      <c r="D670" s="146" t="s">
        <v>222</v>
      </c>
      <c r="F670" s="147" t="s">
        <v>6951</v>
      </c>
      <c r="I670" s="148"/>
      <c r="L670" s="34"/>
      <c r="M670" s="149"/>
      <c r="T670" s="55"/>
      <c r="AT670" s="19" t="s">
        <v>222</v>
      </c>
      <c r="AU670" s="19" t="s">
        <v>236</v>
      </c>
    </row>
    <row r="671" spans="2:65" s="14" customFormat="1">
      <c r="B671" s="170"/>
      <c r="D671" s="150" t="s">
        <v>226</v>
      </c>
      <c r="E671" s="171" t="s">
        <v>19</v>
      </c>
      <c r="F671" s="172" t="s">
        <v>6952</v>
      </c>
      <c r="H671" s="171" t="s">
        <v>19</v>
      </c>
      <c r="I671" s="173"/>
      <c r="L671" s="170"/>
      <c r="M671" s="174"/>
      <c r="T671" s="175"/>
      <c r="AT671" s="171" t="s">
        <v>226</v>
      </c>
      <c r="AU671" s="171" t="s">
        <v>236</v>
      </c>
      <c r="AV671" s="14" t="s">
        <v>77</v>
      </c>
      <c r="AW671" s="14" t="s">
        <v>31</v>
      </c>
      <c r="AX671" s="14" t="s">
        <v>69</v>
      </c>
      <c r="AY671" s="171" t="s">
        <v>212</v>
      </c>
    </row>
    <row r="672" spans="2:65" s="12" customFormat="1">
      <c r="B672" s="152"/>
      <c r="D672" s="150" t="s">
        <v>226</v>
      </c>
      <c r="E672" s="153" t="s">
        <v>19</v>
      </c>
      <c r="F672" s="154" t="s">
        <v>6953</v>
      </c>
      <c r="H672" s="155">
        <v>56.847999999999999</v>
      </c>
      <c r="I672" s="156"/>
      <c r="L672" s="152"/>
      <c r="M672" s="157"/>
      <c r="T672" s="158"/>
      <c r="AT672" s="153" t="s">
        <v>226</v>
      </c>
      <c r="AU672" s="153" t="s">
        <v>236</v>
      </c>
      <c r="AV672" s="12" t="s">
        <v>79</v>
      </c>
      <c r="AW672" s="12" t="s">
        <v>31</v>
      </c>
      <c r="AX672" s="12" t="s">
        <v>69</v>
      </c>
      <c r="AY672" s="153" t="s">
        <v>212</v>
      </c>
    </row>
    <row r="673" spans="2:65" s="13" customFormat="1">
      <c r="B673" s="159"/>
      <c r="D673" s="150" t="s">
        <v>226</v>
      </c>
      <c r="E673" s="160" t="s">
        <v>19</v>
      </c>
      <c r="F673" s="161" t="s">
        <v>228</v>
      </c>
      <c r="H673" s="162">
        <v>56.847999999999999</v>
      </c>
      <c r="I673" s="163"/>
      <c r="L673" s="159"/>
      <c r="M673" s="164"/>
      <c r="T673" s="165"/>
      <c r="AT673" s="160" t="s">
        <v>226</v>
      </c>
      <c r="AU673" s="160" t="s">
        <v>236</v>
      </c>
      <c r="AV673" s="13" t="s">
        <v>229</v>
      </c>
      <c r="AW673" s="13" t="s">
        <v>31</v>
      </c>
      <c r="AX673" s="13" t="s">
        <v>77</v>
      </c>
      <c r="AY673" s="160" t="s">
        <v>212</v>
      </c>
    </row>
    <row r="674" spans="2:65" s="1" customFormat="1" ht="24.2" customHeight="1">
      <c r="B674" s="34"/>
      <c r="C674" s="133" t="s">
        <v>1325</v>
      </c>
      <c r="D674" s="133" t="s">
        <v>215</v>
      </c>
      <c r="E674" s="134" t="s">
        <v>6954</v>
      </c>
      <c r="F674" s="135" t="s">
        <v>6955</v>
      </c>
      <c r="G674" s="136" t="s">
        <v>495</v>
      </c>
      <c r="H674" s="137">
        <v>51.68</v>
      </c>
      <c r="I674" s="138"/>
      <c r="J674" s="139">
        <f>ROUND(I674*H674,2)</f>
        <v>0</v>
      </c>
      <c r="K674" s="135" t="s">
        <v>219</v>
      </c>
      <c r="L674" s="34"/>
      <c r="M674" s="140" t="s">
        <v>19</v>
      </c>
      <c r="N674" s="141" t="s">
        <v>40</v>
      </c>
      <c r="P674" s="142">
        <f>O674*H674</f>
        <v>0</v>
      </c>
      <c r="Q674" s="142">
        <v>0</v>
      </c>
      <c r="R674" s="142">
        <f>Q674*H674</f>
        <v>0</v>
      </c>
      <c r="S674" s="142">
        <v>0</v>
      </c>
      <c r="T674" s="143">
        <f>S674*H674</f>
        <v>0</v>
      </c>
      <c r="AR674" s="144" t="s">
        <v>316</v>
      </c>
      <c r="AT674" s="144" t="s">
        <v>215</v>
      </c>
      <c r="AU674" s="144" t="s">
        <v>236</v>
      </c>
      <c r="AY674" s="19" t="s">
        <v>212</v>
      </c>
      <c r="BE674" s="145">
        <f>IF(N674="základní",J674,0)</f>
        <v>0</v>
      </c>
      <c r="BF674" s="145">
        <f>IF(N674="snížená",J674,0)</f>
        <v>0</v>
      </c>
      <c r="BG674" s="145">
        <f>IF(N674="zákl. přenesená",J674,0)</f>
        <v>0</v>
      </c>
      <c r="BH674" s="145">
        <f>IF(N674="sníž. přenesená",J674,0)</f>
        <v>0</v>
      </c>
      <c r="BI674" s="145">
        <f>IF(N674="nulová",J674,0)</f>
        <v>0</v>
      </c>
      <c r="BJ674" s="19" t="s">
        <v>77</v>
      </c>
      <c r="BK674" s="145">
        <f>ROUND(I674*H674,2)</f>
        <v>0</v>
      </c>
      <c r="BL674" s="19" t="s">
        <v>316</v>
      </c>
      <c r="BM674" s="144" t="s">
        <v>6956</v>
      </c>
    </row>
    <row r="675" spans="2:65" s="1" customFormat="1">
      <c r="B675" s="34"/>
      <c r="D675" s="146" t="s">
        <v>222</v>
      </c>
      <c r="F675" s="147" t="s">
        <v>6957</v>
      </c>
      <c r="I675" s="148"/>
      <c r="L675" s="34"/>
      <c r="M675" s="149"/>
      <c r="T675" s="55"/>
      <c r="AT675" s="19" t="s">
        <v>222</v>
      </c>
      <c r="AU675" s="19" t="s">
        <v>236</v>
      </c>
    </row>
    <row r="676" spans="2:65" s="14" customFormat="1">
      <c r="B676" s="170"/>
      <c r="D676" s="150" t="s">
        <v>226</v>
      </c>
      <c r="E676" s="171" t="s">
        <v>19</v>
      </c>
      <c r="F676" s="172" t="s">
        <v>6958</v>
      </c>
      <c r="H676" s="171" t="s">
        <v>19</v>
      </c>
      <c r="I676" s="173"/>
      <c r="L676" s="170"/>
      <c r="M676" s="174"/>
      <c r="T676" s="175"/>
      <c r="AT676" s="171" t="s">
        <v>226</v>
      </c>
      <c r="AU676" s="171" t="s">
        <v>236</v>
      </c>
      <c r="AV676" s="14" t="s">
        <v>77</v>
      </c>
      <c r="AW676" s="14" t="s">
        <v>31</v>
      </c>
      <c r="AX676" s="14" t="s">
        <v>69</v>
      </c>
      <c r="AY676" s="171" t="s">
        <v>212</v>
      </c>
    </row>
    <row r="677" spans="2:65" s="12" customFormat="1">
      <c r="B677" s="152"/>
      <c r="D677" s="150" t="s">
        <v>226</v>
      </c>
      <c r="E677" s="153" t="s">
        <v>19</v>
      </c>
      <c r="F677" s="154" t="s">
        <v>6959</v>
      </c>
      <c r="H677" s="155">
        <v>51.68</v>
      </c>
      <c r="I677" s="156"/>
      <c r="L677" s="152"/>
      <c r="M677" s="157"/>
      <c r="T677" s="158"/>
      <c r="AT677" s="153" t="s">
        <v>226</v>
      </c>
      <c r="AU677" s="153" t="s">
        <v>236</v>
      </c>
      <c r="AV677" s="12" t="s">
        <v>79</v>
      </c>
      <c r="AW677" s="12" t="s">
        <v>31</v>
      </c>
      <c r="AX677" s="12" t="s">
        <v>69</v>
      </c>
      <c r="AY677" s="153" t="s">
        <v>212</v>
      </c>
    </row>
    <row r="678" spans="2:65" s="13" customFormat="1">
      <c r="B678" s="159"/>
      <c r="D678" s="150" t="s">
        <v>226</v>
      </c>
      <c r="E678" s="160" t="s">
        <v>19</v>
      </c>
      <c r="F678" s="161" t="s">
        <v>228</v>
      </c>
      <c r="H678" s="162">
        <v>51.68</v>
      </c>
      <c r="I678" s="163"/>
      <c r="L678" s="159"/>
      <c r="M678" s="164"/>
      <c r="T678" s="165"/>
      <c r="AT678" s="160" t="s">
        <v>226</v>
      </c>
      <c r="AU678" s="160" t="s">
        <v>236</v>
      </c>
      <c r="AV678" s="13" t="s">
        <v>229</v>
      </c>
      <c r="AW678" s="13" t="s">
        <v>31</v>
      </c>
      <c r="AX678" s="13" t="s">
        <v>77</v>
      </c>
      <c r="AY678" s="160" t="s">
        <v>212</v>
      </c>
    </row>
    <row r="679" spans="2:65" s="1" customFormat="1" ht="21.75" customHeight="1">
      <c r="B679" s="34"/>
      <c r="C679" s="186" t="s">
        <v>1331</v>
      </c>
      <c r="D679" s="186" t="s">
        <v>3107</v>
      </c>
      <c r="E679" s="187" t="s">
        <v>6960</v>
      </c>
      <c r="F679" s="188" t="s">
        <v>6961</v>
      </c>
      <c r="G679" s="189" t="s">
        <v>495</v>
      </c>
      <c r="H679" s="190">
        <v>56.847999999999999</v>
      </c>
      <c r="I679" s="191"/>
      <c r="J679" s="192">
        <f>ROUND(I679*H679,2)</f>
        <v>0</v>
      </c>
      <c r="K679" s="188" t="s">
        <v>219</v>
      </c>
      <c r="L679" s="193"/>
      <c r="M679" s="194" t="s">
        <v>19</v>
      </c>
      <c r="N679" s="195" t="s">
        <v>40</v>
      </c>
      <c r="P679" s="142">
        <f>O679*H679</f>
        <v>0</v>
      </c>
      <c r="Q679" s="142">
        <v>2.5000000000000001E-3</v>
      </c>
      <c r="R679" s="142">
        <f>Q679*H679</f>
        <v>0.14212</v>
      </c>
      <c r="S679" s="142">
        <v>0</v>
      </c>
      <c r="T679" s="143">
        <f>S679*H679</f>
        <v>0</v>
      </c>
      <c r="AR679" s="144" t="s">
        <v>631</v>
      </c>
      <c r="AT679" s="144" t="s">
        <v>3107</v>
      </c>
      <c r="AU679" s="144" t="s">
        <v>236</v>
      </c>
      <c r="AY679" s="19" t="s">
        <v>212</v>
      </c>
      <c r="BE679" s="145">
        <f>IF(N679="základní",J679,0)</f>
        <v>0</v>
      </c>
      <c r="BF679" s="145">
        <f>IF(N679="snížená",J679,0)</f>
        <v>0</v>
      </c>
      <c r="BG679" s="145">
        <f>IF(N679="zákl. přenesená",J679,0)</f>
        <v>0</v>
      </c>
      <c r="BH679" s="145">
        <f>IF(N679="sníž. přenesená",J679,0)</f>
        <v>0</v>
      </c>
      <c r="BI679" s="145">
        <f>IF(N679="nulová",J679,0)</f>
        <v>0</v>
      </c>
      <c r="BJ679" s="19" t="s">
        <v>77</v>
      </c>
      <c r="BK679" s="145">
        <f>ROUND(I679*H679,2)</f>
        <v>0</v>
      </c>
      <c r="BL679" s="19" t="s">
        <v>316</v>
      </c>
      <c r="BM679" s="144" t="s">
        <v>6962</v>
      </c>
    </row>
    <row r="680" spans="2:65" s="14" customFormat="1">
      <c r="B680" s="170"/>
      <c r="D680" s="150" t="s">
        <v>226</v>
      </c>
      <c r="E680" s="171" t="s">
        <v>19</v>
      </c>
      <c r="F680" s="172" t="s">
        <v>6963</v>
      </c>
      <c r="H680" s="171" t="s">
        <v>19</v>
      </c>
      <c r="I680" s="173"/>
      <c r="L680" s="170"/>
      <c r="M680" s="174"/>
      <c r="T680" s="175"/>
      <c r="AT680" s="171" t="s">
        <v>226</v>
      </c>
      <c r="AU680" s="171" t="s">
        <v>236</v>
      </c>
      <c r="AV680" s="14" t="s">
        <v>77</v>
      </c>
      <c r="AW680" s="14" t="s">
        <v>31</v>
      </c>
      <c r="AX680" s="14" t="s">
        <v>69</v>
      </c>
      <c r="AY680" s="171" t="s">
        <v>212</v>
      </c>
    </row>
    <row r="681" spans="2:65" s="12" customFormat="1">
      <c r="B681" s="152"/>
      <c r="D681" s="150" t="s">
        <v>226</v>
      </c>
      <c r="E681" s="153" t="s">
        <v>19</v>
      </c>
      <c r="F681" s="154" t="s">
        <v>6964</v>
      </c>
      <c r="H681" s="155">
        <v>56.847999999999999</v>
      </c>
      <c r="I681" s="156"/>
      <c r="L681" s="152"/>
      <c r="M681" s="157"/>
      <c r="T681" s="158"/>
      <c r="AT681" s="153" t="s">
        <v>226</v>
      </c>
      <c r="AU681" s="153" t="s">
        <v>236</v>
      </c>
      <c r="AV681" s="12" t="s">
        <v>79</v>
      </c>
      <c r="AW681" s="12" t="s">
        <v>31</v>
      </c>
      <c r="AX681" s="12" t="s">
        <v>69</v>
      </c>
      <c r="AY681" s="153" t="s">
        <v>212</v>
      </c>
    </row>
    <row r="682" spans="2:65" s="13" customFormat="1">
      <c r="B682" s="159"/>
      <c r="D682" s="150" t="s">
        <v>226</v>
      </c>
      <c r="E682" s="160" t="s">
        <v>19</v>
      </c>
      <c r="F682" s="161" t="s">
        <v>228</v>
      </c>
      <c r="H682" s="162">
        <v>56.847999999999999</v>
      </c>
      <c r="I682" s="163"/>
      <c r="L682" s="159"/>
      <c r="M682" s="164"/>
      <c r="T682" s="165"/>
      <c r="AT682" s="160" t="s">
        <v>226</v>
      </c>
      <c r="AU682" s="160" t="s">
        <v>236</v>
      </c>
      <c r="AV682" s="13" t="s">
        <v>229</v>
      </c>
      <c r="AW682" s="13" t="s">
        <v>31</v>
      </c>
      <c r="AX682" s="13" t="s">
        <v>77</v>
      </c>
      <c r="AY682" s="160" t="s">
        <v>212</v>
      </c>
    </row>
    <row r="683" spans="2:65" s="11" customFormat="1" ht="20.85" customHeight="1">
      <c r="B683" s="121"/>
      <c r="D683" s="122" t="s">
        <v>68</v>
      </c>
      <c r="E683" s="131" t="s">
        <v>6965</v>
      </c>
      <c r="F683" s="131" t="s">
        <v>6966</v>
      </c>
      <c r="I683" s="124"/>
      <c r="J683" s="132">
        <f>BK683</f>
        <v>0</v>
      </c>
      <c r="L683" s="121"/>
      <c r="M683" s="126"/>
      <c r="P683" s="127">
        <f>SUM(P684:P737)</f>
        <v>0</v>
      </c>
      <c r="R683" s="127">
        <f>SUM(R684:R737)</f>
        <v>5.2009254399999998</v>
      </c>
      <c r="T683" s="128">
        <f>SUM(T684:T737)</f>
        <v>0</v>
      </c>
      <c r="AR683" s="122" t="s">
        <v>79</v>
      </c>
      <c r="AT683" s="129" t="s">
        <v>68</v>
      </c>
      <c r="AU683" s="129" t="s">
        <v>79</v>
      </c>
      <c r="AY683" s="122" t="s">
        <v>212</v>
      </c>
      <c r="BK683" s="130">
        <f>SUM(BK684:BK737)</f>
        <v>0</v>
      </c>
    </row>
    <row r="684" spans="2:65" s="1" customFormat="1" ht="24.2" customHeight="1">
      <c r="B684" s="34"/>
      <c r="C684" s="133" t="s">
        <v>1339</v>
      </c>
      <c r="D684" s="133" t="s">
        <v>215</v>
      </c>
      <c r="E684" s="134" t="s">
        <v>6742</v>
      </c>
      <c r="F684" s="135" t="s">
        <v>6743</v>
      </c>
      <c r="G684" s="136" t="s">
        <v>495</v>
      </c>
      <c r="H684" s="137">
        <v>50.24</v>
      </c>
      <c r="I684" s="138"/>
      <c r="J684" s="139">
        <f>ROUND(I684*H684,2)</f>
        <v>0</v>
      </c>
      <c r="K684" s="135" t="s">
        <v>219</v>
      </c>
      <c r="L684" s="34"/>
      <c r="M684" s="140" t="s">
        <v>19</v>
      </c>
      <c r="N684" s="141" t="s">
        <v>40</v>
      </c>
      <c r="P684" s="142">
        <f>O684*H684</f>
        <v>0</v>
      </c>
      <c r="Q684" s="142">
        <v>9.3999999999999997E-4</v>
      </c>
      <c r="R684" s="142">
        <f>Q684*H684</f>
        <v>4.72256E-2</v>
      </c>
      <c r="S684" s="142">
        <v>0</v>
      </c>
      <c r="T684" s="143">
        <f>S684*H684</f>
        <v>0</v>
      </c>
      <c r="AR684" s="144" t="s">
        <v>316</v>
      </c>
      <c r="AT684" s="144" t="s">
        <v>215</v>
      </c>
      <c r="AU684" s="144" t="s">
        <v>236</v>
      </c>
      <c r="AY684" s="19" t="s">
        <v>212</v>
      </c>
      <c r="BE684" s="145">
        <f>IF(N684="základní",J684,0)</f>
        <v>0</v>
      </c>
      <c r="BF684" s="145">
        <f>IF(N684="snížená",J684,0)</f>
        <v>0</v>
      </c>
      <c r="BG684" s="145">
        <f>IF(N684="zákl. přenesená",J684,0)</f>
        <v>0</v>
      </c>
      <c r="BH684" s="145">
        <f>IF(N684="sníž. přenesená",J684,0)</f>
        <v>0</v>
      </c>
      <c r="BI684" s="145">
        <f>IF(N684="nulová",J684,0)</f>
        <v>0</v>
      </c>
      <c r="BJ684" s="19" t="s">
        <v>77</v>
      </c>
      <c r="BK684" s="145">
        <f>ROUND(I684*H684,2)</f>
        <v>0</v>
      </c>
      <c r="BL684" s="19" t="s">
        <v>316</v>
      </c>
      <c r="BM684" s="144" t="s">
        <v>6967</v>
      </c>
    </row>
    <row r="685" spans="2:65" s="1" customFormat="1">
      <c r="B685" s="34"/>
      <c r="D685" s="146" t="s">
        <v>222</v>
      </c>
      <c r="F685" s="147" t="s">
        <v>6745</v>
      </c>
      <c r="I685" s="148"/>
      <c r="L685" s="34"/>
      <c r="M685" s="149"/>
      <c r="T685" s="55"/>
      <c r="AT685" s="19" t="s">
        <v>222</v>
      </c>
      <c r="AU685" s="19" t="s">
        <v>236</v>
      </c>
    </row>
    <row r="686" spans="2:65" s="14" customFormat="1">
      <c r="B686" s="170"/>
      <c r="D686" s="150" t="s">
        <v>226</v>
      </c>
      <c r="E686" s="171" t="s">
        <v>19</v>
      </c>
      <c r="F686" s="172" t="s">
        <v>6602</v>
      </c>
      <c r="H686" s="171" t="s">
        <v>19</v>
      </c>
      <c r="I686" s="173"/>
      <c r="L686" s="170"/>
      <c r="M686" s="174"/>
      <c r="T686" s="175"/>
      <c r="AT686" s="171" t="s">
        <v>226</v>
      </c>
      <c r="AU686" s="171" t="s">
        <v>236</v>
      </c>
      <c r="AV686" s="14" t="s">
        <v>77</v>
      </c>
      <c r="AW686" s="14" t="s">
        <v>31</v>
      </c>
      <c r="AX686" s="14" t="s">
        <v>69</v>
      </c>
      <c r="AY686" s="171" t="s">
        <v>212</v>
      </c>
    </row>
    <row r="687" spans="2:65" s="12" customFormat="1">
      <c r="B687" s="152"/>
      <c r="D687" s="150" t="s">
        <v>226</v>
      </c>
      <c r="E687" s="153" t="s">
        <v>19</v>
      </c>
      <c r="F687" s="154" t="s">
        <v>6968</v>
      </c>
      <c r="H687" s="155">
        <v>50.24</v>
      </c>
      <c r="I687" s="156"/>
      <c r="L687" s="152"/>
      <c r="M687" s="157"/>
      <c r="T687" s="158"/>
      <c r="AT687" s="153" t="s">
        <v>226</v>
      </c>
      <c r="AU687" s="153" t="s">
        <v>236</v>
      </c>
      <c r="AV687" s="12" t="s">
        <v>79</v>
      </c>
      <c r="AW687" s="12" t="s">
        <v>31</v>
      </c>
      <c r="AX687" s="12" t="s">
        <v>69</v>
      </c>
      <c r="AY687" s="153" t="s">
        <v>212</v>
      </c>
    </row>
    <row r="688" spans="2:65" s="13" customFormat="1">
      <c r="B688" s="159"/>
      <c r="D688" s="150" t="s">
        <v>226</v>
      </c>
      <c r="E688" s="160" t="s">
        <v>19</v>
      </c>
      <c r="F688" s="161" t="s">
        <v>228</v>
      </c>
      <c r="H688" s="162">
        <v>50.24</v>
      </c>
      <c r="I688" s="163"/>
      <c r="L688" s="159"/>
      <c r="M688" s="164"/>
      <c r="T688" s="165"/>
      <c r="AT688" s="160" t="s">
        <v>226</v>
      </c>
      <c r="AU688" s="160" t="s">
        <v>236</v>
      </c>
      <c r="AV688" s="13" t="s">
        <v>229</v>
      </c>
      <c r="AW688" s="13" t="s">
        <v>31</v>
      </c>
      <c r="AX688" s="13" t="s">
        <v>77</v>
      </c>
      <c r="AY688" s="160" t="s">
        <v>212</v>
      </c>
    </row>
    <row r="689" spans="2:65" s="14" customFormat="1">
      <c r="B689" s="170"/>
      <c r="D689" s="150" t="s">
        <v>226</v>
      </c>
      <c r="E689" s="171" t="s">
        <v>19</v>
      </c>
      <c r="F689" s="172" t="s">
        <v>6969</v>
      </c>
      <c r="H689" s="171" t="s">
        <v>19</v>
      </c>
      <c r="I689" s="173"/>
      <c r="L689" s="170"/>
      <c r="M689" s="174"/>
      <c r="T689" s="175"/>
      <c r="AT689" s="171" t="s">
        <v>226</v>
      </c>
      <c r="AU689" s="171" t="s">
        <v>236</v>
      </c>
      <c r="AV689" s="14" t="s">
        <v>77</v>
      </c>
      <c r="AW689" s="14" t="s">
        <v>31</v>
      </c>
      <c r="AX689" s="14" t="s">
        <v>69</v>
      </c>
      <c r="AY689" s="171" t="s">
        <v>212</v>
      </c>
    </row>
    <row r="690" spans="2:65" s="1" customFormat="1" ht="24.2" customHeight="1">
      <c r="B690" s="34"/>
      <c r="C690" s="186" t="s">
        <v>1345</v>
      </c>
      <c r="D690" s="186" t="s">
        <v>3107</v>
      </c>
      <c r="E690" s="187" t="s">
        <v>6603</v>
      </c>
      <c r="F690" s="188" t="s">
        <v>6604</v>
      </c>
      <c r="G690" s="189" t="s">
        <v>495</v>
      </c>
      <c r="H690" s="190">
        <v>60.287999999999997</v>
      </c>
      <c r="I690" s="191"/>
      <c r="J690" s="192">
        <f>ROUND(I690*H690,2)</f>
        <v>0</v>
      </c>
      <c r="K690" s="188" t="s">
        <v>219</v>
      </c>
      <c r="L690" s="193"/>
      <c r="M690" s="194" t="s">
        <v>19</v>
      </c>
      <c r="N690" s="195" t="s">
        <v>40</v>
      </c>
      <c r="P690" s="142">
        <f>O690*H690</f>
        <v>0</v>
      </c>
      <c r="Q690" s="142">
        <v>6.4000000000000003E-3</v>
      </c>
      <c r="R690" s="142">
        <f>Q690*H690</f>
        <v>0.3858432</v>
      </c>
      <c r="S690" s="142">
        <v>0</v>
      </c>
      <c r="T690" s="143">
        <f>S690*H690</f>
        <v>0</v>
      </c>
      <c r="AR690" s="144" t="s">
        <v>631</v>
      </c>
      <c r="AT690" s="144" t="s">
        <v>3107</v>
      </c>
      <c r="AU690" s="144" t="s">
        <v>236</v>
      </c>
      <c r="AY690" s="19" t="s">
        <v>212</v>
      </c>
      <c r="BE690" s="145">
        <f>IF(N690="základní",J690,0)</f>
        <v>0</v>
      </c>
      <c r="BF690" s="145">
        <f>IF(N690="snížená",J690,0)</f>
        <v>0</v>
      </c>
      <c r="BG690" s="145">
        <f>IF(N690="zákl. přenesená",J690,0)</f>
        <v>0</v>
      </c>
      <c r="BH690" s="145">
        <f>IF(N690="sníž. přenesená",J690,0)</f>
        <v>0</v>
      </c>
      <c r="BI690" s="145">
        <f>IF(N690="nulová",J690,0)</f>
        <v>0</v>
      </c>
      <c r="BJ690" s="19" t="s">
        <v>77</v>
      </c>
      <c r="BK690" s="145">
        <f>ROUND(I690*H690,2)</f>
        <v>0</v>
      </c>
      <c r="BL690" s="19" t="s">
        <v>316</v>
      </c>
      <c r="BM690" s="144" t="s">
        <v>6970</v>
      </c>
    </row>
    <row r="691" spans="2:65" s="14" customFormat="1">
      <c r="B691" s="170"/>
      <c r="D691" s="150" t="s">
        <v>226</v>
      </c>
      <c r="E691" s="171" t="s">
        <v>19</v>
      </c>
      <c r="F691" s="172" t="s">
        <v>6606</v>
      </c>
      <c r="H691" s="171" t="s">
        <v>19</v>
      </c>
      <c r="I691" s="173"/>
      <c r="L691" s="170"/>
      <c r="M691" s="174"/>
      <c r="T691" s="175"/>
      <c r="AT691" s="171" t="s">
        <v>226</v>
      </c>
      <c r="AU691" s="171" t="s">
        <v>236</v>
      </c>
      <c r="AV691" s="14" t="s">
        <v>77</v>
      </c>
      <c r="AW691" s="14" t="s">
        <v>31</v>
      </c>
      <c r="AX691" s="14" t="s">
        <v>69</v>
      </c>
      <c r="AY691" s="171" t="s">
        <v>212</v>
      </c>
    </row>
    <row r="692" spans="2:65" s="12" customFormat="1">
      <c r="B692" s="152"/>
      <c r="D692" s="150" t="s">
        <v>226</v>
      </c>
      <c r="E692" s="153" t="s">
        <v>19</v>
      </c>
      <c r="F692" s="154" t="s">
        <v>6971</v>
      </c>
      <c r="H692" s="155">
        <v>60.287999999999997</v>
      </c>
      <c r="I692" s="156"/>
      <c r="L692" s="152"/>
      <c r="M692" s="157"/>
      <c r="T692" s="158"/>
      <c r="AT692" s="153" t="s">
        <v>226</v>
      </c>
      <c r="AU692" s="153" t="s">
        <v>236</v>
      </c>
      <c r="AV692" s="12" t="s">
        <v>79</v>
      </c>
      <c r="AW692" s="12" t="s">
        <v>31</v>
      </c>
      <c r="AX692" s="12" t="s">
        <v>69</v>
      </c>
      <c r="AY692" s="153" t="s">
        <v>212</v>
      </c>
    </row>
    <row r="693" spans="2:65" s="13" customFormat="1">
      <c r="B693" s="159"/>
      <c r="D693" s="150" t="s">
        <v>226</v>
      </c>
      <c r="E693" s="160" t="s">
        <v>19</v>
      </c>
      <c r="F693" s="161" t="s">
        <v>228</v>
      </c>
      <c r="H693" s="162">
        <v>60.287999999999997</v>
      </c>
      <c r="I693" s="163"/>
      <c r="L693" s="159"/>
      <c r="M693" s="164"/>
      <c r="T693" s="165"/>
      <c r="AT693" s="160" t="s">
        <v>226</v>
      </c>
      <c r="AU693" s="160" t="s">
        <v>236</v>
      </c>
      <c r="AV693" s="13" t="s">
        <v>229</v>
      </c>
      <c r="AW693" s="13" t="s">
        <v>31</v>
      </c>
      <c r="AX693" s="13" t="s">
        <v>77</v>
      </c>
      <c r="AY693" s="160" t="s">
        <v>212</v>
      </c>
    </row>
    <row r="694" spans="2:65" s="14" customFormat="1">
      <c r="B694" s="170"/>
      <c r="D694" s="150" t="s">
        <v>226</v>
      </c>
      <c r="E694" s="171" t="s">
        <v>19</v>
      </c>
      <c r="F694" s="172" t="s">
        <v>6969</v>
      </c>
      <c r="H694" s="171" t="s">
        <v>19</v>
      </c>
      <c r="I694" s="173"/>
      <c r="L694" s="170"/>
      <c r="M694" s="174"/>
      <c r="T694" s="175"/>
      <c r="AT694" s="171" t="s">
        <v>226</v>
      </c>
      <c r="AU694" s="171" t="s">
        <v>236</v>
      </c>
      <c r="AV694" s="14" t="s">
        <v>77</v>
      </c>
      <c r="AW694" s="14" t="s">
        <v>31</v>
      </c>
      <c r="AX694" s="14" t="s">
        <v>69</v>
      </c>
      <c r="AY694" s="171" t="s">
        <v>212</v>
      </c>
    </row>
    <row r="695" spans="2:65" s="1" customFormat="1" ht="24.2" customHeight="1">
      <c r="B695" s="34"/>
      <c r="C695" s="133" t="s">
        <v>1351</v>
      </c>
      <c r="D695" s="133" t="s">
        <v>215</v>
      </c>
      <c r="E695" s="134" t="s">
        <v>6749</v>
      </c>
      <c r="F695" s="135" t="s">
        <v>6750</v>
      </c>
      <c r="G695" s="136" t="s">
        <v>495</v>
      </c>
      <c r="H695" s="137">
        <v>50.24</v>
      </c>
      <c r="I695" s="138"/>
      <c r="J695" s="139">
        <f>ROUND(I695*H695,2)</f>
        <v>0</v>
      </c>
      <c r="K695" s="135" t="s">
        <v>245</v>
      </c>
      <c r="L695" s="34"/>
      <c r="M695" s="140" t="s">
        <v>19</v>
      </c>
      <c r="N695" s="141" t="s">
        <v>40</v>
      </c>
      <c r="P695" s="142">
        <f>O695*H695</f>
        <v>0</v>
      </c>
      <c r="Q695" s="142">
        <v>0</v>
      </c>
      <c r="R695" s="142">
        <f>Q695*H695</f>
        <v>0</v>
      </c>
      <c r="S695" s="142">
        <v>0</v>
      </c>
      <c r="T695" s="143">
        <f>S695*H695</f>
        <v>0</v>
      </c>
      <c r="AR695" s="144" t="s">
        <v>316</v>
      </c>
      <c r="AT695" s="144" t="s">
        <v>215</v>
      </c>
      <c r="AU695" s="144" t="s">
        <v>236</v>
      </c>
      <c r="AY695" s="19" t="s">
        <v>212</v>
      </c>
      <c r="BE695" s="145">
        <f>IF(N695="základní",J695,0)</f>
        <v>0</v>
      </c>
      <c r="BF695" s="145">
        <f>IF(N695="snížená",J695,0)</f>
        <v>0</v>
      </c>
      <c r="BG695" s="145">
        <f>IF(N695="zákl. přenesená",J695,0)</f>
        <v>0</v>
      </c>
      <c r="BH695" s="145">
        <f>IF(N695="sníž. přenesená",J695,0)</f>
        <v>0</v>
      </c>
      <c r="BI695" s="145">
        <f>IF(N695="nulová",J695,0)</f>
        <v>0</v>
      </c>
      <c r="BJ695" s="19" t="s">
        <v>77</v>
      </c>
      <c r="BK695" s="145">
        <f>ROUND(I695*H695,2)</f>
        <v>0</v>
      </c>
      <c r="BL695" s="19" t="s">
        <v>316</v>
      </c>
      <c r="BM695" s="144" t="s">
        <v>6972</v>
      </c>
    </row>
    <row r="696" spans="2:65" s="14" customFormat="1" ht="22.5">
      <c r="B696" s="170"/>
      <c r="D696" s="150" t="s">
        <v>226</v>
      </c>
      <c r="E696" s="171" t="s">
        <v>19</v>
      </c>
      <c r="F696" s="172" t="s">
        <v>6611</v>
      </c>
      <c r="H696" s="171" t="s">
        <v>19</v>
      </c>
      <c r="I696" s="173"/>
      <c r="L696" s="170"/>
      <c r="M696" s="174"/>
      <c r="T696" s="175"/>
      <c r="AT696" s="171" t="s">
        <v>226</v>
      </c>
      <c r="AU696" s="171" t="s">
        <v>236</v>
      </c>
      <c r="AV696" s="14" t="s">
        <v>77</v>
      </c>
      <c r="AW696" s="14" t="s">
        <v>31</v>
      </c>
      <c r="AX696" s="14" t="s">
        <v>69</v>
      </c>
      <c r="AY696" s="171" t="s">
        <v>212</v>
      </c>
    </row>
    <row r="697" spans="2:65" s="12" customFormat="1">
      <c r="B697" s="152"/>
      <c r="D697" s="150" t="s">
        <v>226</v>
      </c>
      <c r="E697" s="153" t="s">
        <v>19</v>
      </c>
      <c r="F697" s="154" t="s">
        <v>6968</v>
      </c>
      <c r="H697" s="155">
        <v>50.24</v>
      </c>
      <c r="I697" s="156"/>
      <c r="L697" s="152"/>
      <c r="M697" s="157"/>
      <c r="T697" s="158"/>
      <c r="AT697" s="153" t="s">
        <v>226</v>
      </c>
      <c r="AU697" s="153" t="s">
        <v>236</v>
      </c>
      <c r="AV697" s="12" t="s">
        <v>79</v>
      </c>
      <c r="AW697" s="12" t="s">
        <v>31</v>
      </c>
      <c r="AX697" s="12" t="s">
        <v>69</v>
      </c>
      <c r="AY697" s="153" t="s">
        <v>212</v>
      </c>
    </row>
    <row r="698" spans="2:65" s="13" customFormat="1">
      <c r="B698" s="159"/>
      <c r="D698" s="150" t="s">
        <v>226</v>
      </c>
      <c r="E698" s="160" t="s">
        <v>19</v>
      </c>
      <c r="F698" s="161" t="s">
        <v>228</v>
      </c>
      <c r="H698" s="162">
        <v>50.24</v>
      </c>
      <c r="I698" s="163"/>
      <c r="L698" s="159"/>
      <c r="M698" s="164"/>
      <c r="T698" s="165"/>
      <c r="AT698" s="160" t="s">
        <v>226</v>
      </c>
      <c r="AU698" s="160" t="s">
        <v>236</v>
      </c>
      <c r="AV698" s="13" t="s">
        <v>229</v>
      </c>
      <c r="AW698" s="13" t="s">
        <v>31</v>
      </c>
      <c r="AX698" s="13" t="s">
        <v>77</v>
      </c>
      <c r="AY698" s="160" t="s">
        <v>212</v>
      </c>
    </row>
    <row r="699" spans="2:65" s="14" customFormat="1">
      <c r="B699" s="170"/>
      <c r="D699" s="150" t="s">
        <v>226</v>
      </c>
      <c r="E699" s="171" t="s">
        <v>19</v>
      </c>
      <c r="F699" s="172" t="s">
        <v>6969</v>
      </c>
      <c r="H699" s="171" t="s">
        <v>19</v>
      </c>
      <c r="I699" s="173"/>
      <c r="L699" s="170"/>
      <c r="M699" s="174"/>
      <c r="T699" s="175"/>
      <c r="AT699" s="171" t="s">
        <v>226</v>
      </c>
      <c r="AU699" s="171" t="s">
        <v>236</v>
      </c>
      <c r="AV699" s="14" t="s">
        <v>77</v>
      </c>
      <c r="AW699" s="14" t="s">
        <v>31</v>
      </c>
      <c r="AX699" s="14" t="s">
        <v>69</v>
      </c>
      <c r="AY699" s="171" t="s">
        <v>212</v>
      </c>
    </row>
    <row r="700" spans="2:65" s="1" customFormat="1" ht="24.2" customHeight="1">
      <c r="B700" s="34"/>
      <c r="C700" s="186" t="s">
        <v>1357</v>
      </c>
      <c r="D700" s="186" t="s">
        <v>3107</v>
      </c>
      <c r="E700" s="187" t="s">
        <v>6612</v>
      </c>
      <c r="F700" s="188" t="s">
        <v>6613</v>
      </c>
      <c r="G700" s="189" t="s">
        <v>495</v>
      </c>
      <c r="H700" s="190">
        <v>60.287999999999997</v>
      </c>
      <c r="I700" s="191"/>
      <c r="J700" s="192">
        <f>ROUND(I700*H700,2)</f>
        <v>0</v>
      </c>
      <c r="K700" s="188" t="s">
        <v>219</v>
      </c>
      <c r="L700" s="193"/>
      <c r="M700" s="194" t="s">
        <v>19</v>
      </c>
      <c r="N700" s="195" t="s">
        <v>40</v>
      </c>
      <c r="P700" s="142">
        <f>O700*H700</f>
        <v>0</v>
      </c>
      <c r="Q700" s="142">
        <v>4.0000000000000001E-3</v>
      </c>
      <c r="R700" s="142">
        <f>Q700*H700</f>
        <v>0.24115200000000001</v>
      </c>
      <c r="S700" s="142">
        <v>0</v>
      </c>
      <c r="T700" s="143">
        <f>S700*H700</f>
        <v>0</v>
      </c>
      <c r="AR700" s="144" t="s">
        <v>631</v>
      </c>
      <c r="AT700" s="144" t="s">
        <v>3107</v>
      </c>
      <c r="AU700" s="144" t="s">
        <v>236</v>
      </c>
      <c r="AY700" s="19" t="s">
        <v>212</v>
      </c>
      <c r="BE700" s="145">
        <f>IF(N700="základní",J700,0)</f>
        <v>0</v>
      </c>
      <c r="BF700" s="145">
        <f>IF(N700="snížená",J700,0)</f>
        <v>0</v>
      </c>
      <c r="BG700" s="145">
        <f>IF(N700="zákl. přenesená",J700,0)</f>
        <v>0</v>
      </c>
      <c r="BH700" s="145">
        <f>IF(N700="sníž. přenesená",J700,0)</f>
        <v>0</v>
      </c>
      <c r="BI700" s="145">
        <f>IF(N700="nulová",J700,0)</f>
        <v>0</v>
      </c>
      <c r="BJ700" s="19" t="s">
        <v>77</v>
      </c>
      <c r="BK700" s="145">
        <f>ROUND(I700*H700,2)</f>
        <v>0</v>
      </c>
      <c r="BL700" s="19" t="s">
        <v>316</v>
      </c>
      <c r="BM700" s="144" t="s">
        <v>6973</v>
      </c>
    </row>
    <row r="701" spans="2:65" s="14" customFormat="1" ht="22.5">
      <c r="B701" s="170"/>
      <c r="D701" s="150" t="s">
        <v>226</v>
      </c>
      <c r="E701" s="171" t="s">
        <v>19</v>
      </c>
      <c r="F701" s="172" t="s">
        <v>6615</v>
      </c>
      <c r="H701" s="171" t="s">
        <v>19</v>
      </c>
      <c r="I701" s="173"/>
      <c r="L701" s="170"/>
      <c r="M701" s="174"/>
      <c r="T701" s="175"/>
      <c r="AT701" s="171" t="s">
        <v>226</v>
      </c>
      <c r="AU701" s="171" t="s">
        <v>236</v>
      </c>
      <c r="AV701" s="14" t="s">
        <v>77</v>
      </c>
      <c r="AW701" s="14" t="s">
        <v>31</v>
      </c>
      <c r="AX701" s="14" t="s">
        <v>69</v>
      </c>
      <c r="AY701" s="171" t="s">
        <v>212</v>
      </c>
    </row>
    <row r="702" spans="2:65" s="12" customFormat="1">
      <c r="B702" s="152"/>
      <c r="D702" s="150" t="s">
        <v>226</v>
      </c>
      <c r="E702" s="153" t="s">
        <v>19</v>
      </c>
      <c r="F702" s="154" t="s">
        <v>6971</v>
      </c>
      <c r="H702" s="155">
        <v>60.287999999999997</v>
      </c>
      <c r="I702" s="156"/>
      <c r="L702" s="152"/>
      <c r="M702" s="157"/>
      <c r="T702" s="158"/>
      <c r="AT702" s="153" t="s">
        <v>226</v>
      </c>
      <c r="AU702" s="153" t="s">
        <v>236</v>
      </c>
      <c r="AV702" s="12" t="s">
        <v>79</v>
      </c>
      <c r="AW702" s="12" t="s">
        <v>31</v>
      </c>
      <c r="AX702" s="12" t="s">
        <v>69</v>
      </c>
      <c r="AY702" s="153" t="s">
        <v>212</v>
      </c>
    </row>
    <row r="703" spans="2:65" s="13" customFormat="1">
      <c r="B703" s="159"/>
      <c r="D703" s="150" t="s">
        <v>226</v>
      </c>
      <c r="E703" s="160" t="s">
        <v>19</v>
      </c>
      <c r="F703" s="161" t="s">
        <v>228</v>
      </c>
      <c r="H703" s="162">
        <v>60.287999999999997</v>
      </c>
      <c r="I703" s="163"/>
      <c r="L703" s="159"/>
      <c r="M703" s="164"/>
      <c r="T703" s="165"/>
      <c r="AT703" s="160" t="s">
        <v>226</v>
      </c>
      <c r="AU703" s="160" t="s">
        <v>236</v>
      </c>
      <c r="AV703" s="13" t="s">
        <v>229</v>
      </c>
      <c r="AW703" s="13" t="s">
        <v>31</v>
      </c>
      <c r="AX703" s="13" t="s">
        <v>77</v>
      </c>
      <c r="AY703" s="160" t="s">
        <v>212</v>
      </c>
    </row>
    <row r="704" spans="2:65" s="14" customFormat="1">
      <c r="B704" s="170"/>
      <c r="D704" s="150" t="s">
        <v>226</v>
      </c>
      <c r="E704" s="171" t="s">
        <v>19</v>
      </c>
      <c r="F704" s="172" t="s">
        <v>6969</v>
      </c>
      <c r="H704" s="171" t="s">
        <v>19</v>
      </c>
      <c r="I704" s="173"/>
      <c r="L704" s="170"/>
      <c r="M704" s="174"/>
      <c r="T704" s="175"/>
      <c r="AT704" s="171" t="s">
        <v>226</v>
      </c>
      <c r="AU704" s="171" t="s">
        <v>236</v>
      </c>
      <c r="AV704" s="14" t="s">
        <v>77</v>
      </c>
      <c r="AW704" s="14" t="s">
        <v>31</v>
      </c>
      <c r="AX704" s="14" t="s">
        <v>69</v>
      </c>
      <c r="AY704" s="171" t="s">
        <v>212</v>
      </c>
    </row>
    <row r="705" spans="2:65" s="1" customFormat="1" ht="24.2" customHeight="1">
      <c r="B705" s="34"/>
      <c r="C705" s="133" t="s">
        <v>1363</v>
      </c>
      <c r="D705" s="133" t="s">
        <v>215</v>
      </c>
      <c r="E705" s="134" t="s">
        <v>6926</v>
      </c>
      <c r="F705" s="135" t="s">
        <v>6927</v>
      </c>
      <c r="G705" s="136" t="s">
        <v>495</v>
      </c>
      <c r="H705" s="137">
        <v>100.48</v>
      </c>
      <c r="I705" s="138"/>
      <c r="J705" s="139">
        <f>ROUND(I705*H705,2)</f>
        <v>0</v>
      </c>
      <c r="K705" s="135" t="s">
        <v>219</v>
      </c>
      <c r="L705" s="34"/>
      <c r="M705" s="140" t="s">
        <v>19</v>
      </c>
      <c r="N705" s="141" t="s">
        <v>40</v>
      </c>
      <c r="P705" s="142">
        <f>O705*H705</f>
        <v>0</v>
      </c>
      <c r="Q705" s="142">
        <v>6.0000000000000001E-3</v>
      </c>
      <c r="R705" s="142">
        <f>Q705*H705</f>
        <v>0.60288000000000008</v>
      </c>
      <c r="S705" s="142">
        <v>0</v>
      </c>
      <c r="T705" s="143">
        <f>S705*H705</f>
        <v>0</v>
      </c>
      <c r="AR705" s="144" t="s">
        <v>316</v>
      </c>
      <c r="AT705" s="144" t="s">
        <v>215</v>
      </c>
      <c r="AU705" s="144" t="s">
        <v>236</v>
      </c>
      <c r="AY705" s="19" t="s">
        <v>212</v>
      </c>
      <c r="BE705" s="145">
        <f>IF(N705="základní",J705,0)</f>
        <v>0</v>
      </c>
      <c r="BF705" s="145">
        <f>IF(N705="snížená",J705,0)</f>
        <v>0</v>
      </c>
      <c r="BG705" s="145">
        <f>IF(N705="zákl. přenesená",J705,0)</f>
        <v>0</v>
      </c>
      <c r="BH705" s="145">
        <f>IF(N705="sníž. přenesená",J705,0)</f>
        <v>0</v>
      </c>
      <c r="BI705" s="145">
        <f>IF(N705="nulová",J705,0)</f>
        <v>0</v>
      </c>
      <c r="BJ705" s="19" t="s">
        <v>77</v>
      </c>
      <c r="BK705" s="145">
        <f>ROUND(I705*H705,2)</f>
        <v>0</v>
      </c>
      <c r="BL705" s="19" t="s">
        <v>316</v>
      </c>
      <c r="BM705" s="144" t="s">
        <v>6974</v>
      </c>
    </row>
    <row r="706" spans="2:65" s="1" customFormat="1">
      <c r="B706" s="34"/>
      <c r="D706" s="146" t="s">
        <v>222</v>
      </c>
      <c r="F706" s="147" t="s">
        <v>6929</v>
      </c>
      <c r="I706" s="148"/>
      <c r="L706" s="34"/>
      <c r="M706" s="149"/>
      <c r="T706" s="55"/>
      <c r="AT706" s="19" t="s">
        <v>222</v>
      </c>
      <c r="AU706" s="19" t="s">
        <v>236</v>
      </c>
    </row>
    <row r="707" spans="2:65" s="14" customFormat="1" ht="22.5">
      <c r="B707" s="170"/>
      <c r="D707" s="150" t="s">
        <v>226</v>
      </c>
      <c r="E707" s="171" t="s">
        <v>19</v>
      </c>
      <c r="F707" s="172" t="s">
        <v>6975</v>
      </c>
      <c r="H707" s="171" t="s">
        <v>19</v>
      </c>
      <c r="I707" s="173"/>
      <c r="L707" s="170"/>
      <c r="M707" s="174"/>
      <c r="T707" s="175"/>
      <c r="AT707" s="171" t="s">
        <v>226</v>
      </c>
      <c r="AU707" s="171" t="s">
        <v>236</v>
      </c>
      <c r="AV707" s="14" t="s">
        <v>77</v>
      </c>
      <c r="AW707" s="14" t="s">
        <v>31</v>
      </c>
      <c r="AX707" s="14" t="s">
        <v>69</v>
      </c>
      <c r="AY707" s="171" t="s">
        <v>212</v>
      </c>
    </row>
    <row r="708" spans="2:65" s="12" customFormat="1">
      <c r="B708" s="152"/>
      <c r="D708" s="150" t="s">
        <v>226</v>
      </c>
      <c r="E708" s="153" t="s">
        <v>19</v>
      </c>
      <c r="F708" s="154" t="s">
        <v>6976</v>
      </c>
      <c r="H708" s="155">
        <v>100.48</v>
      </c>
      <c r="I708" s="156"/>
      <c r="L708" s="152"/>
      <c r="M708" s="157"/>
      <c r="T708" s="158"/>
      <c r="AT708" s="153" t="s">
        <v>226</v>
      </c>
      <c r="AU708" s="153" t="s">
        <v>236</v>
      </c>
      <c r="AV708" s="12" t="s">
        <v>79</v>
      </c>
      <c r="AW708" s="12" t="s">
        <v>31</v>
      </c>
      <c r="AX708" s="12" t="s">
        <v>69</v>
      </c>
      <c r="AY708" s="153" t="s">
        <v>212</v>
      </c>
    </row>
    <row r="709" spans="2:65" s="13" customFormat="1">
      <c r="B709" s="159"/>
      <c r="D709" s="150" t="s">
        <v>226</v>
      </c>
      <c r="E709" s="160" t="s">
        <v>19</v>
      </c>
      <c r="F709" s="161" t="s">
        <v>228</v>
      </c>
      <c r="H709" s="162">
        <v>100.48</v>
      </c>
      <c r="I709" s="163"/>
      <c r="L709" s="159"/>
      <c r="M709" s="164"/>
      <c r="T709" s="165"/>
      <c r="AT709" s="160" t="s">
        <v>226</v>
      </c>
      <c r="AU709" s="160" t="s">
        <v>236</v>
      </c>
      <c r="AV709" s="13" t="s">
        <v>229</v>
      </c>
      <c r="AW709" s="13" t="s">
        <v>31</v>
      </c>
      <c r="AX709" s="13" t="s">
        <v>77</v>
      </c>
      <c r="AY709" s="160" t="s">
        <v>212</v>
      </c>
    </row>
    <row r="710" spans="2:65" s="1" customFormat="1" ht="16.5" customHeight="1">
      <c r="B710" s="34"/>
      <c r="C710" s="186" t="s">
        <v>1373</v>
      </c>
      <c r="D710" s="186" t="s">
        <v>3107</v>
      </c>
      <c r="E710" s="187" t="s">
        <v>6977</v>
      </c>
      <c r="F710" s="188" t="s">
        <v>6978</v>
      </c>
      <c r="G710" s="189" t="s">
        <v>495</v>
      </c>
      <c r="H710" s="190">
        <v>110.52800000000001</v>
      </c>
      <c r="I710" s="191"/>
      <c r="J710" s="192">
        <f>ROUND(I710*H710,2)</f>
        <v>0</v>
      </c>
      <c r="K710" s="188" t="s">
        <v>219</v>
      </c>
      <c r="L710" s="193"/>
      <c r="M710" s="194" t="s">
        <v>19</v>
      </c>
      <c r="N710" s="195" t="s">
        <v>40</v>
      </c>
      <c r="P710" s="142">
        <f>O710*H710</f>
        <v>0</v>
      </c>
      <c r="Q710" s="142">
        <v>1.55E-2</v>
      </c>
      <c r="R710" s="142">
        <f>Q710*H710</f>
        <v>1.713184</v>
      </c>
      <c r="S710" s="142">
        <v>0</v>
      </c>
      <c r="T710" s="143">
        <f>S710*H710</f>
        <v>0</v>
      </c>
      <c r="AR710" s="144" t="s">
        <v>631</v>
      </c>
      <c r="AT710" s="144" t="s">
        <v>3107</v>
      </c>
      <c r="AU710" s="144" t="s">
        <v>236</v>
      </c>
      <c r="AY710" s="19" t="s">
        <v>212</v>
      </c>
      <c r="BE710" s="145">
        <f>IF(N710="základní",J710,0)</f>
        <v>0</v>
      </c>
      <c r="BF710" s="145">
        <f>IF(N710="snížená",J710,0)</f>
        <v>0</v>
      </c>
      <c r="BG710" s="145">
        <f>IF(N710="zákl. přenesená",J710,0)</f>
        <v>0</v>
      </c>
      <c r="BH710" s="145">
        <f>IF(N710="sníž. přenesená",J710,0)</f>
        <v>0</v>
      </c>
      <c r="BI710" s="145">
        <f>IF(N710="nulová",J710,0)</f>
        <v>0</v>
      </c>
      <c r="BJ710" s="19" t="s">
        <v>77</v>
      </c>
      <c r="BK710" s="145">
        <f>ROUND(I710*H710,2)</f>
        <v>0</v>
      </c>
      <c r="BL710" s="19" t="s">
        <v>316</v>
      </c>
      <c r="BM710" s="144" t="s">
        <v>6979</v>
      </c>
    </row>
    <row r="711" spans="2:65" s="14" customFormat="1" ht="22.5">
      <c r="B711" s="170"/>
      <c r="D711" s="150" t="s">
        <v>226</v>
      </c>
      <c r="E711" s="171" t="s">
        <v>19</v>
      </c>
      <c r="F711" s="172" t="s">
        <v>6980</v>
      </c>
      <c r="H711" s="171" t="s">
        <v>19</v>
      </c>
      <c r="I711" s="173"/>
      <c r="L711" s="170"/>
      <c r="M711" s="174"/>
      <c r="T711" s="175"/>
      <c r="AT711" s="171" t="s">
        <v>226</v>
      </c>
      <c r="AU711" s="171" t="s">
        <v>236</v>
      </c>
      <c r="AV711" s="14" t="s">
        <v>77</v>
      </c>
      <c r="AW711" s="14" t="s">
        <v>31</v>
      </c>
      <c r="AX711" s="14" t="s">
        <v>69</v>
      </c>
      <c r="AY711" s="171" t="s">
        <v>212</v>
      </c>
    </row>
    <row r="712" spans="2:65" s="12" customFormat="1">
      <c r="B712" s="152"/>
      <c r="D712" s="150" t="s">
        <v>226</v>
      </c>
      <c r="E712" s="153" t="s">
        <v>19</v>
      </c>
      <c r="F712" s="154" t="s">
        <v>6981</v>
      </c>
      <c r="H712" s="155">
        <v>110.52800000000001</v>
      </c>
      <c r="I712" s="156"/>
      <c r="L712" s="152"/>
      <c r="M712" s="157"/>
      <c r="T712" s="158"/>
      <c r="AT712" s="153" t="s">
        <v>226</v>
      </c>
      <c r="AU712" s="153" t="s">
        <v>236</v>
      </c>
      <c r="AV712" s="12" t="s">
        <v>79</v>
      </c>
      <c r="AW712" s="12" t="s">
        <v>31</v>
      </c>
      <c r="AX712" s="12" t="s">
        <v>69</v>
      </c>
      <c r="AY712" s="153" t="s">
        <v>212</v>
      </c>
    </row>
    <row r="713" spans="2:65" s="13" customFormat="1">
      <c r="B713" s="159"/>
      <c r="D713" s="150" t="s">
        <v>226</v>
      </c>
      <c r="E713" s="160" t="s">
        <v>19</v>
      </c>
      <c r="F713" s="161" t="s">
        <v>228</v>
      </c>
      <c r="H713" s="162">
        <v>110.52800000000001</v>
      </c>
      <c r="I713" s="163"/>
      <c r="L713" s="159"/>
      <c r="M713" s="164"/>
      <c r="T713" s="165"/>
      <c r="AT713" s="160" t="s">
        <v>226</v>
      </c>
      <c r="AU713" s="160" t="s">
        <v>236</v>
      </c>
      <c r="AV713" s="13" t="s">
        <v>229</v>
      </c>
      <c r="AW713" s="13" t="s">
        <v>31</v>
      </c>
      <c r="AX713" s="13" t="s">
        <v>77</v>
      </c>
      <c r="AY713" s="160" t="s">
        <v>212</v>
      </c>
    </row>
    <row r="714" spans="2:65" s="1" customFormat="1" ht="24.2" customHeight="1">
      <c r="B714" s="34"/>
      <c r="C714" s="133" t="s">
        <v>1383</v>
      </c>
      <c r="D714" s="133" t="s">
        <v>215</v>
      </c>
      <c r="E714" s="134" t="s">
        <v>6742</v>
      </c>
      <c r="F714" s="135" t="s">
        <v>6743</v>
      </c>
      <c r="G714" s="136" t="s">
        <v>495</v>
      </c>
      <c r="H714" s="137">
        <v>100.48</v>
      </c>
      <c r="I714" s="138"/>
      <c r="J714" s="139">
        <f>ROUND(I714*H714,2)</f>
        <v>0</v>
      </c>
      <c r="K714" s="135" t="s">
        <v>219</v>
      </c>
      <c r="L714" s="34"/>
      <c r="M714" s="140" t="s">
        <v>19</v>
      </c>
      <c r="N714" s="141" t="s">
        <v>40</v>
      </c>
      <c r="P714" s="142">
        <f>O714*H714</f>
        <v>0</v>
      </c>
      <c r="Q714" s="142">
        <v>9.3999999999999997E-4</v>
      </c>
      <c r="R714" s="142">
        <f>Q714*H714</f>
        <v>9.4451199999999999E-2</v>
      </c>
      <c r="S714" s="142">
        <v>0</v>
      </c>
      <c r="T714" s="143">
        <f>S714*H714</f>
        <v>0</v>
      </c>
      <c r="AR714" s="144" t="s">
        <v>316</v>
      </c>
      <c r="AT714" s="144" t="s">
        <v>215</v>
      </c>
      <c r="AU714" s="144" t="s">
        <v>236</v>
      </c>
      <c r="AY714" s="19" t="s">
        <v>212</v>
      </c>
      <c r="BE714" s="145">
        <f>IF(N714="základní",J714,0)</f>
        <v>0</v>
      </c>
      <c r="BF714" s="145">
        <f>IF(N714="snížená",J714,0)</f>
        <v>0</v>
      </c>
      <c r="BG714" s="145">
        <f>IF(N714="zákl. přenesená",J714,0)</f>
        <v>0</v>
      </c>
      <c r="BH714" s="145">
        <f>IF(N714="sníž. přenesená",J714,0)</f>
        <v>0</v>
      </c>
      <c r="BI714" s="145">
        <f>IF(N714="nulová",J714,0)</f>
        <v>0</v>
      </c>
      <c r="BJ714" s="19" t="s">
        <v>77</v>
      </c>
      <c r="BK714" s="145">
        <f>ROUND(I714*H714,2)</f>
        <v>0</v>
      </c>
      <c r="BL714" s="19" t="s">
        <v>316</v>
      </c>
      <c r="BM714" s="144" t="s">
        <v>6982</v>
      </c>
    </row>
    <row r="715" spans="2:65" s="1" customFormat="1">
      <c r="B715" s="34"/>
      <c r="D715" s="146" t="s">
        <v>222</v>
      </c>
      <c r="F715" s="147" t="s">
        <v>6745</v>
      </c>
      <c r="I715" s="148"/>
      <c r="L715" s="34"/>
      <c r="M715" s="149"/>
      <c r="T715" s="55"/>
      <c r="AT715" s="19" t="s">
        <v>222</v>
      </c>
      <c r="AU715" s="19" t="s">
        <v>236</v>
      </c>
    </row>
    <row r="716" spans="2:65" s="14" customFormat="1" ht="22.5">
      <c r="B716" s="170"/>
      <c r="D716" s="150" t="s">
        <v>226</v>
      </c>
      <c r="E716" s="171" t="s">
        <v>19</v>
      </c>
      <c r="F716" s="172" t="s">
        <v>6637</v>
      </c>
      <c r="H716" s="171" t="s">
        <v>19</v>
      </c>
      <c r="I716" s="173"/>
      <c r="L716" s="170"/>
      <c r="M716" s="174"/>
      <c r="T716" s="175"/>
      <c r="AT716" s="171" t="s">
        <v>226</v>
      </c>
      <c r="AU716" s="171" t="s">
        <v>236</v>
      </c>
      <c r="AV716" s="14" t="s">
        <v>77</v>
      </c>
      <c r="AW716" s="14" t="s">
        <v>31</v>
      </c>
      <c r="AX716" s="14" t="s">
        <v>69</v>
      </c>
      <c r="AY716" s="171" t="s">
        <v>212</v>
      </c>
    </row>
    <row r="717" spans="2:65" s="12" customFormat="1">
      <c r="B717" s="152"/>
      <c r="D717" s="150" t="s">
        <v>226</v>
      </c>
      <c r="E717" s="153" t="s">
        <v>19</v>
      </c>
      <c r="F717" s="154" t="s">
        <v>6983</v>
      </c>
      <c r="H717" s="155">
        <v>100.48</v>
      </c>
      <c r="I717" s="156"/>
      <c r="L717" s="152"/>
      <c r="M717" s="157"/>
      <c r="T717" s="158"/>
      <c r="AT717" s="153" t="s">
        <v>226</v>
      </c>
      <c r="AU717" s="153" t="s">
        <v>236</v>
      </c>
      <c r="AV717" s="12" t="s">
        <v>79</v>
      </c>
      <c r="AW717" s="12" t="s">
        <v>31</v>
      </c>
      <c r="AX717" s="12" t="s">
        <v>69</v>
      </c>
      <c r="AY717" s="153" t="s">
        <v>212</v>
      </c>
    </row>
    <row r="718" spans="2:65" s="13" customFormat="1">
      <c r="B718" s="159"/>
      <c r="D718" s="150" t="s">
        <v>226</v>
      </c>
      <c r="E718" s="160" t="s">
        <v>19</v>
      </c>
      <c r="F718" s="161" t="s">
        <v>228</v>
      </c>
      <c r="H718" s="162">
        <v>100.48</v>
      </c>
      <c r="I718" s="163"/>
      <c r="L718" s="159"/>
      <c r="M718" s="164"/>
      <c r="T718" s="165"/>
      <c r="AT718" s="160" t="s">
        <v>226</v>
      </c>
      <c r="AU718" s="160" t="s">
        <v>236</v>
      </c>
      <c r="AV718" s="13" t="s">
        <v>229</v>
      </c>
      <c r="AW718" s="13" t="s">
        <v>31</v>
      </c>
      <c r="AX718" s="13" t="s">
        <v>77</v>
      </c>
      <c r="AY718" s="160" t="s">
        <v>212</v>
      </c>
    </row>
    <row r="719" spans="2:65" s="1" customFormat="1" ht="21.75" customHeight="1">
      <c r="B719" s="34"/>
      <c r="C719" s="186" t="s">
        <v>1391</v>
      </c>
      <c r="D719" s="186" t="s">
        <v>3107</v>
      </c>
      <c r="E719" s="187" t="s">
        <v>6638</v>
      </c>
      <c r="F719" s="188" t="s">
        <v>6639</v>
      </c>
      <c r="G719" s="189" t="s">
        <v>495</v>
      </c>
      <c r="H719" s="190">
        <v>120.57599999999999</v>
      </c>
      <c r="I719" s="191"/>
      <c r="J719" s="192">
        <f>ROUND(I719*H719,2)</f>
        <v>0</v>
      </c>
      <c r="K719" s="188" t="s">
        <v>245</v>
      </c>
      <c r="L719" s="193"/>
      <c r="M719" s="194" t="s">
        <v>19</v>
      </c>
      <c r="N719" s="195" t="s">
        <v>40</v>
      </c>
      <c r="P719" s="142">
        <f>O719*H719</f>
        <v>0</v>
      </c>
      <c r="Q719" s="142">
        <v>0</v>
      </c>
      <c r="R719" s="142">
        <f>Q719*H719</f>
        <v>0</v>
      </c>
      <c r="S719" s="142">
        <v>0</v>
      </c>
      <c r="T719" s="143">
        <f>S719*H719</f>
        <v>0</v>
      </c>
      <c r="AR719" s="144" t="s">
        <v>631</v>
      </c>
      <c r="AT719" s="144" t="s">
        <v>3107</v>
      </c>
      <c r="AU719" s="144" t="s">
        <v>236</v>
      </c>
      <c r="AY719" s="19" t="s">
        <v>212</v>
      </c>
      <c r="BE719" s="145">
        <f>IF(N719="základní",J719,0)</f>
        <v>0</v>
      </c>
      <c r="BF719" s="145">
        <f>IF(N719="snížená",J719,0)</f>
        <v>0</v>
      </c>
      <c r="BG719" s="145">
        <f>IF(N719="zákl. přenesená",J719,0)</f>
        <v>0</v>
      </c>
      <c r="BH719" s="145">
        <f>IF(N719="sníž. přenesená",J719,0)</f>
        <v>0</v>
      </c>
      <c r="BI719" s="145">
        <f>IF(N719="nulová",J719,0)</f>
        <v>0</v>
      </c>
      <c r="BJ719" s="19" t="s">
        <v>77</v>
      </c>
      <c r="BK719" s="145">
        <f>ROUND(I719*H719,2)</f>
        <v>0</v>
      </c>
      <c r="BL719" s="19" t="s">
        <v>316</v>
      </c>
      <c r="BM719" s="144" t="s">
        <v>6984</v>
      </c>
    </row>
    <row r="720" spans="2:65" s="14" customFormat="1" ht="22.5">
      <c r="B720" s="170"/>
      <c r="D720" s="150" t="s">
        <v>226</v>
      </c>
      <c r="E720" s="171" t="s">
        <v>19</v>
      </c>
      <c r="F720" s="172" t="s">
        <v>6641</v>
      </c>
      <c r="H720" s="171" t="s">
        <v>19</v>
      </c>
      <c r="I720" s="173"/>
      <c r="L720" s="170"/>
      <c r="M720" s="174"/>
      <c r="T720" s="175"/>
      <c r="AT720" s="171" t="s">
        <v>226</v>
      </c>
      <c r="AU720" s="171" t="s">
        <v>236</v>
      </c>
      <c r="AV720" s="14" t="s">
        <v>77</v>
      </c>
      <c r="AW720" s="14" t="s">
        <v>31</v>
      </c>
      <c r="AX720" s="14" t="s">
        <v>69</v>
      </c>
      <c r="AY720" s="171" t="s">
        <v>212</v>
      </c>
    </row>
    <row r="721" spans="2:65" s="12" customFormat="1">
      <c r="B721" s="152"/>
      <c r="D721" s="150" t="s">
        <v>226</v>
      </c>
      <c r="E721" s="153" t="s">
        <v>19</v>
      </c>
      <c r="F721" s="154" t="s">
        <v>6985</v>
      </c>
      <c r="H721" s="155">
        <v>120.57599999999999</v>
      </c>
      <c r="I721" s="156"/>
      <c r="L721" s="152"/>
      <c r="M721" s="157"/>
      <c r="T721" s="158"/>
      <c r="AT721" s="153" t="s">
        <v>226</v>
      </c>
      <c r="AU721" s="153" t="s">
        <v>236</v>
      </c>
      <c r="AV721" s="12" t="s">
        <v>79</v>
      </c>
      <c r="AW721" s="12" t="s">
        <v>31</v>
      </c>
      <c r="AX721" s="12" t="s">
        <v>69</v>
      </c>
      <c r="AY721" s="153" t="s">
        <v>212</v>
      </c>
    </row>
    <row r="722" spans="2:65" s="13" customFormat="1">
      <c r="B722" s="159"/>
      <c r="D722" s="150" t="s">
        <v>226</v>
      </c>
      <c r="E722" s="160" t="s">
        <v>19</v>
      </c>
      <c r="F722" s="161" t="s">
        <v>228</v>
      </c>
      <c r="H722" s="162">
        <v>120.57599999999999</v>
      </c>
      <c r="I722" s="163"/>
      <c r="L722" s="159"/>
      <c r="M722" s="164"/>
      <c r="T722" s="165"/>
      <c r="AT722" s="160" t="s">
        <v>226</v>
      </c>
      <c r="AU722" s="160" t="s">
        <v>236</v>
      </c>
      <c r="AV722" s="13" t="s">
        <v>229</v>
      </c>
      <c r="AW722" s="13" t="s">
        <v>31</v>
      </c>
      <c r="AX722" s="13" t="s">
        <v>77</v>
      </c>
      <c r="AY722" s="160" t="s">
        <v>212</v>
      </c>
    </row>
    <row r="723" spans="2:65" s="1" customFormat="1" ht="24.2" customHeight="1">
      <c r="B723" s="34"/>
      <c r="C723" s="133" t="s">
        <v>1401</v>
      </c>
      <c r="D723" s="133" t="s">
        <v>215</v>
      </c>
      <c r="E723" s="134" t="s">
        <v>6941</v>
      </c>
      <c r="F723" s="135" t="s">
        <v>6942</v>
      </c>
      <c r="G723" s="136" t="s">
        <v>495</v>
      </c>
      <c r="H723" s="137">
        <v>100.48</v>
      </c>
      <c r="I723" s="138"/>
      <c r="J723" s="139">
        <f>ROUND(I723*H723,2)</f>
        <v>0</v>
      </c>
      <c r="K723" s="135" t="s">
        <v>219</v>
      </c>
      <c r="L723" s="34"/>
      <c r="M723" s="140" t="s">
        <v>19</v>
      </c>
      <c r="N723" s="141" t="s">
        <v>40</v>
      </c>
      <c r="P723" s="142">
        <f>O723*H723</f>
        <v>0</v>
      </c>
      <c r="Q723" s="142">
        <v>0</v>
      </c>
      <c r="R723" s="142">
        <f>Q723*H723</f>
        <v>0</v>
      </c>
      <c r="S723" s="142">
        <v>0</v>
      </c>
      <c r="T723" s="143">
        <f>S723*H723</f>
        <v>0</v>
      </c>
      <c r="AR723" s="144" t="s">
        <v>316</v>
      </c>
      <c r="AT723" s="144" t="s">
        <v>215</v>
      </c>
      <c r="AU723" s="144" t="s">
        <v>236</v>
      </c>
      <c r="AY723" s="19" t="s">
        <v>212</v>
      </c>
      <c r="BE723" s="145">
        <f>IF(N723="základní",J723,0)</f>
        <v>0</v>
      </c>
      <c r="BF723" s="145">
        <f>IF(N723="snížená",J723,0)</f>
        <v>0</v>
      </c>
      <c r="BG723" s="145">
        <f>IF(N723="zákl. přenesená",J723,0)</f>
        <v>0</v>
      </c>
      <c r="BH723" s="145">
        <f>IF(N723="sníž. přenesená",J723,0)</f>
        <v>0</v>
      </c>
      <c r="BI723" s="145">
        <f>IF(N723="nulová",J723,0)</f>
        <v>0</v>
      </c>
      <c r="BJ723" s="19" t="s">
        <v>77</v>
      </c>
      <c r="BK723" s="145">
        <f>ROUND(I723*H723,2)</f>
        <v>0</v>
      </c>
      <c r="BL723" s="19" t="s">
        <v>316</v>
      </c>
      <c r="BM723" s="144" t="s">
        <v>6986</v>
      </c>
    </row>
    <row r="724" spans="2:65" s="1" customFormat="1">
      <c r="B724" s="34"/>
      <c r="D724" s="146" t="s">
        <v>222</v>
      </c>
      <c r="F724" s="147" t="s">
        <v>6944</v>
      </c>
      <c r="I724" s="148"/>
      <c r="L724" s="34"/>
      <c r="M724" s="149"/>
      <c r="T724" s="55"/>
      <c r="AT724" s="19" t="s">
        <v>222</v>
      </c>
      <c r="AU724" s="19" t="s">
        <v>236</v>
      </c>
    </row>
    <row r="725" spans="2:65" s="14" customFormat="1">
      <c r="B725" s="170"/>
      <c r="D725" s="150" t="s">
        <v>226</v>
      </c>
      <c r="E725" s="171" t="s">
        <v>19</v>
      </c>
      <c r="F725" s="172" t="s">
        <v>6646</v>
      </c>
      <c r="H725" s="171" t="s">
        <v>19</v>
      </c>
      <c r="I725" s="173"/>
      <c r="L725" s="170"/>
      <c r="M725" s="174"/>
      <c r="T725" s="175"/>
      <c r="AT725" s="171" t="s">
        <v>226</v>
      </c>
      <c r="AU725" s="171" t="s">
        <v>236</v>
      </c>
      <c r="AV725" s="14" t="s">
        <v>77</v>
      </c>
      <c r="AW725" s="14" t="s">
        <v>31</v>
      </c>
      <c r="AX725" s="14" t="s">
        <v>69</v>
      </c>
      <c r="AY725" s="171" t="s">
        <v>212</v>
      </c>
    </row>
    <row r="726" spans="2:65" s="12" customFormat="1">
      <c r="B726" s="152"/>
      <c r="D726" s="150" t="s">
        <v>226</v>
      </c>
      <c r="E726" s="153" t="s">
        <v>19</v>
      </c>
      <c r="F726" s="154" t="s">
        <v>6987</v>
      </c>
      <c r="H726" s="155">
        <v>100.48</v>
      </c>
      <c r="I726" s="156"/>
      <c r="L726" s="152"/>
      <c r="M726" s="157"/>
      <c r="T726" s="158"/>
      <c r="AT726" s="153" t="s">
        <v>226</v>
      </c>
      <c r="AU726" s="153" t="s">
        <v>236</v>
      </c>
      <c r="AV726" s="12" t="s">
        <v>79</v>
      </c>
      <c r="AW726" s="12" t="s">
        <v>31</v>
      </c>
      <c r="AX726" s="12" t="s">
        <v>69</v>
      </c>
      <c r="AY726" s="153" t="s">
        <v>212</v>
      </c>
    </row>
    <row r="727" spans="2:65" s="13" customFormat="1">
      <c r="B727" s="159"/>
      <c r="D727" s="150" t="s">
        <v>226</v>
      </c>
      <c r="E727" s="160" t="s">
        <v>19</v>
      </c>
      <c r="F727" s="161" t="s">
        <v>228</v>
      </c>
      <c r="H727" s="162">
        <v>100.48</v>
      </c>
      <c r="I727" s="163"/>
      <c r="L727" s="159"/>
      <c r="M727" s="164"/>
      <c r="T727" s="165"/>
      <c r="AT727" s="160" t="s">
        <v>226</v>
      </c>
      <c r="AU727" s="160" t="s">
        <v>236</v>
      </c>
      <c r="AV727" s="13" t="s">
        <v>229</v>
      </c>
      <c r="AW727" s="13" t="s">
        <v>31</v>
      </c>
      <c r="AX727" s="13" t="s">
        <v>77</v>
      </c>
      <c r="AY727" s="160" t="s">
        <v>212</v>
      </c>
    </row>
    <row r="728" spans="2:65" s="1" customFormat="1" ht="16.5" customHeight="1">
      <c r="B728" s="34"/>
      <c r="C728" s="186" t="s">
        <v>1410</v>
      </c>
      <c r="D728" s="186" t="s">
        <v>3107</v>
      </c>
      <c r="E728" s="187" t="s">
        <v>4189</v>
      </c>
      <c r="F728" s="188" t="s">
        <v>4190</v>
      </c>
      <c r="G728" s="189" t="s">
        <v>486</v>
      </c>
      <c r="H728" s="190">
        <v>4.5999999999999999E-2</v>
      </c>
      <c r="I728" s="191"/>
      <c r="J728" s="192">
        <f>ROUND(I728*H728,2)</f>
        <v>0</v>
      </c>
      <c r="K728" s="188" t="s">
        <v>219</v>
      </c>
      <c r="L728" s="193"/>
      <c r="M728" s="194" t="s">
        <v>19</v>
      </c>
      <c r="N728" s="195" t="s">
        <v>40</v>
      </c>
      <c r="P728" s="142">
        <f>O728*H728</f>
        <v>0</v>
      </c>
      <c r="Q728" s="142">
        <v>1</v>
      </c>
      <c r="R728" s="142">
        <f>Q728*H728</f>
        <v>4.5999999999999999E-2</v>
      </c>
      <c r="S728" s="142">
        <v>0</v>
      </c>
      <c r="T728" s="143">
        <f>S728*H728</f>
        <v>0</v>
      </c>
      <c r="AR728" s="144" t="s">
        <v>631</v>
      </c>
      <c r="AT728" s="144" t="s">
        <v>3107</v>
      </c>
      <c r="AU728" s="144" t="s">
        <v>236</v>
      </c>
      <c r="AY728" s="19" t="s">
        <v>212</v>
      </c>
      <c r="BE728" s="145">
        <f>IF(N728="základní",J728,0)</f>
        <v>0</v>
      </c>
      <c r="BF728" s="145">
        <f>IF(N728="snížená",J728,0)</f>
        <v>0</v>
      </c>
      <c r="BG728" s="145">
        <f>IF(N728="zákl. přenesená",J728,0)</f>
        <v>0</v>
      </c>
      <c r="BH728" s="145">
        <f>IF(N728="sníž. přenesená",J728,0)</f>
        <v>0</v>
      </c>
      <c r="BI728" s="145">
        <f>IF(N728="nulová",J728,0)</f>
        <v>0</v>
      </c>
      <c r="BJ728" s="19" t="s">
        <v>77</v>
      </c>
      <c r="BK728" s="145">
        <f>ROUND(I728*H728,2)</f>
        <v>0</v>
      </c>
      <c r="BL728" s="19" t="s">
        <v>316</v>
      </c>
      <c r="BM728" s="144" t="s">
        <v>6988</v>
      </c>
    </row>
    <row r="729" spans="2:65" s="14" customFormat="1">
      <c r="B729" s="170"/>
      <c r="D729" s="150" t="s">
        <v>226</v>
      </c>
      <c r="E729" s="171" t="s">
        <v>19</v>
      </c>
      <c r="F729" s="172" t="s">
        <v>6648</v>
      </c>
      <c r="H729" s="171" t="s">
        <v>19</v>
      </c>
      <c r="I729" s="173"/>
      <c r="L729" s="170"/>
      <c r="M729" s="174"/>
      <c r="T729" s="175"/>
      <c r="AT729" s="171" t="s">
        <v>226</v>
      </c>
      <c r="AU729" s="171" t="s">
        <v>236</v>
      </c>
      <c r="AV729" s="14" t="s">
        <v>77</v>
      </c>
      <c r="AW729" s="14" t="s">
        <v>31</v>
      </c>
      <c r="AX729" s="14" t="s">
        <v>69</v>
      </c>
      <c r="AY729" s="171" t="s">
        <v>212</v>
      </c>
    </row>
    <row r="730" spans="2:65" s="14" customFormat="1">
      <c r="B730" s="170"/>
      <c r="D730" s="150" t="s">
        <v>226</v>
      </c>
      <c r="E730" s="171" t="s">
        <v>19</v>
      </c>
      <c r="F730" s="172" t="s">
        <v>6649</v>
      </c>
      <c r="H730" s="171" t="s">
        <v>19</v>
      </c>
      <c r="I730" s="173"/>
      <c r="L730" s="170"/>
      <c r="M730" s="174"/>
      <c r="T730" s="175"/>
      <c r="AT730" s="171" t="s">
        <v>226</v>
      </c>
      <c r="AU730" s="171" t="s">
        <v>236</v>
      </c>
      <c r="AV730" s="14" t="s">
        <v>77</v>
      </c>
      <c r="AW730" s="14" t="s">
        <v>31</v>
      </c>
      <c r="AX730" s="14" t="s">
        <v>69</v>
      </c>
      <c r="AY730" s="171" t="s">
        <v>212</v>
      </c>
    </row>
    <row r="731" spans="2:65" s="12" customFormat="1">
      <c r="B731" s="152"/>
      <c r="D731" s="150" t="s">
        <v>226</v>
      </c>
      <c r="E731" s="153" t="s">
        <v>19</v>
      </c>
      <c r="F731" s="154" t="s">
        <v>6989</v>
      </c>
      <c r="H731" s="155">
        <v>4.5999999999999999E-2</v>
      </c>
      <c r="I731" s="156"/>
      <c r="L731" s="152"/>
      <c r="M731" s="157"/>
      <c r="T731" s="158"/>
      <c r="AT731" s="153" t="s">
        <v>226</v>
      </c>
      <c r="AU731" s="153" t="s">
        <v>236</v>
      </c>
      <c r="AV731" s="12" t="s">
        <v>79</v>
      </c>
      <c r="AW731" s="12" t="s">
        <v>31</v>
      </c>
      <c r="AX731" s="12" t="s">
        <v>69</v>
      </c>
      <c r="AY731" s="153" t="s">
        <v>212</v>
      </c>
    </row>
    <row r="732" spans="2:65" s="13" customFormat="1">
      <c r="B732" s="159"/>
      <c r="D732" s="150" t="s">
        <v>226</v>
      </c>
      <c r="E732" s="160" t="s">
        <v>19</v>
      </c>
      <c r="F732" s="161" t="s">
        <v>228</v>
      </c>
      <c r="H732" s="162">
        <v>4.5999999999999999E-2</v>
      </c>
      <c r="I732" s="163"/>
      <c r="L732" s="159"/>
      <c r="M732" s="164"/>
      <c r="T732" s="165"/>
      <c r="AT732" s="160" t="s">
        <v>226</v>
      </c>
      <c r="AU732" s="160" t="s">
        <v>236</v>
      </c>
      <c r="AV732" s="13" t="s">
        <v>229</v>
      </c>
      <c r="AW732" s="13" t="s">
        <v>31</v>
      </c>
      <c r="AX732" s="13" t="s">
        <v>77</v>
      </c>
      <c r="AY732" s="160" t="s">
        <v>212</v>
      </c>
    </row>
    <row r="733" spans="2:65" s="1" customFormat="1" ht="16.5" customHeight="1">
      <c r="B733" s="34"/>
      <c r="C733" s="133" t="s">
        <v>1418</v>
      </c>
      <c r="D733" s="133" t="s">
        <v>215</v>
      </c>
      <c r="E733" s="134" t="s">
        <v>6948</v>
      </c>
      <c r="F733" s="135" t="s">
        <v>6949</v>
      </c>
      <c r="G733" s="136" t="s">
        <v>495</v>
      </c>
      <c r="H733" s="137">
        <v>110.52800000000001</v>
      </c>
      <c r="I733" s="138"/>
      <c r="J733" s="139">
        <f>ROUND(I733*H733,2)</f>
        <v>0</v>
      </c>
      <c r="K733" s="135" t="s">
        <v>219</v>
      </c>
      <c r="L733" s="34"/>
      <c r="M733" s="140" t="s">
        <v>19</v>
      </c>
      <c r="N733" s="141" t="s">
        <v>40</v>
      </c>
      <c r="P733" s="142">
        <f>O733*H733</f>
        <v>0</v>
      </c>
      <c r="Q733" s="142">
        <v>1.873E-2</v>
      </c>
      <c r="R733" s="142">
        <f>Q733*H733</f>
        <v>2.07018944</v>
      </c>
      <c r="S733" s="142">
        <v>0</v>
      </c>
      <c r="T733" s="143">
        <f>S733*H733</f>
        <v>0</v>
      </c>
      <c r="AR733" s="144" t="s">
        <v>316</v>
      </c>
      <c r="AT733" s="144" t="s">
        <v>215</v>
      </c>
      <c r="AU733" s="144" t="s">
        <v>236</v>
      </c>
      <c r="AY733" s="19" t="s">
        <v>212</v>
      </c>
      <c r="BE733" s="145">
        <f>IF(N733="základní",J733,0)</f>
        <v>0</v>
      </c>
      <c r="BF733" s="145">
        <f>IF(N733="snížená",J733,0)</f>
        <v>0</v>
      </c>
      <c r="BG733" s="145">
        <f>IF(N733="zákl. přenesená",J733,0)</f>
        <v>0</v>
      </c>
      <c r="BH733" s="145">
        <f>IF(N733="sníž. přenesená",J733,0)</f>
        <v>0</v>
      </c>
      <c r="BI733" s="145">
        <f>IF(N733="nulová",J733,0)</f>
        <v>0</v>
      </c>
      <c r="BJ733" s="19" t="s">
        <v>77</v>
      </c>
      <c r="BK733" s="145">
        <f>ROUND(I733*H733,2)</f>
        <v>0</v>
      </c>
      <c r="BL733" s="19" t="s">
        <v>316</v>
      </c>
      <c r="BM733" s="144" t="s">
        <v>6990</v>
      </c>
    </row>
    <row r="734" spans="2:65" s="1" customFormat="1">
      <c r="B734" s="34"/>
      <c r="D734" s="146" t="s">
        <v>222</v>
      </c>
      <c r="F734" s="147" t="s">
        <v>6951</v>
      </c>
      <c r="I734" s="148"/>
      <c r="L734" s="34"/>
      <c r="M734" s="149"/>
      <c r="T734" s="55"/>
      <c r="AT734" s="19" t="s">
        <v>222</v>
      </c>
      <c r="AU734" s="19" t="s">
        <v>236</v>
      </c>
    </row>
    <row r="735" spans="2:65" s="14" customFormat="1">
      <c r="B735" s="170"/>
      <c r="D735" s="150" t="s">
        <v>226</v>
      </c>
      <c r="E735" s="171" t="s">
        <v>19</v>
      </c>
      <c r="F735" s="172" t="s">
        <v>6991</v>
      </c>
      <c r="H735" s="171" t="s">
        <v>19</v>
      </c>
      <c r="I735" s="173"/>
      <c r="L735" s="170"/>
      <c r="M735" s="174"/>
      <c r="T735" s="175"/>
      <c r="AT735" s="171" t="s">
        <v>226</v>
      </c>
      <c r="AU735" s="171" t="s">
        <v>236</v>
      </c>
      <c r="AV735" s="14" t="s">
        <v>77</v>
      </c>
      <c r="AW735" s="14" t="s">
        <v>31</v>
      </c>
      <c r="AX735" s="14" t="s">
        <v>69</v>
      </c>
      <c r="AY735" s="171" t="s">
        <v>212</v>
      </c>
    </row>
    <row r="736" spans="2:65" s="12" customFormat="1">
      <c r="B736" s="152"/>
      <c r="D736" s="150" t="s">
        <v>226</v>
      </c>
      <c r="E736" s="153" t="s">
        <v>19</v>
      </c>
      <c r="F736" s="154" t="s">
        <v>6992</v>
      </c>
      <c r="H736" s="155">
        <v>110.52800000000001</v>
      </c>
      <c r="I736" s="156"/>
      <c r="L736" s="152"/>
      <c r="M736" s="157"/>
      <c r="T736" s="158"/>
      <c r="AT736" s="153" t="s">
        <v>226</v>
      </c>
      <c r="AU736" s="153" t="s">
        <v>236</v>
      </c>
      <c r="AV736" s="12" t="s">
        <v>79</v>
      </c>
      <c r="AW736" s="12" t="s">
        <v>31</v>
      </c>
      <c r="AX736" s="12" t="s">
        <v>69</v>
      </c>
      <c r="AY736" s="153" t="s">
        <v>212</v>
      </c>
    </row>
    <row r="737" spans="2:65" s="13" customFormat="1">
      <c r="B737" s="159"/>
      <c r="D737" s="150" t="s">
        <v>226</v>
      </c>
      <c r="E737" s="160" t="s">
        <v>19</v>
      </c>
      <c r="F737" s="161" t="s">
        <v>228</v>
      </c>
      <c r="H737" s="162">
        <v>110.52800000000001</v>
      </c>
      <c r="I737" s="163"/>
      <c r="L737" s="159"/>
      <c r="M737" s="164"/>
      <c r="T737" s="165"/>
      <c r="AT737" s="160" t="s">
        <v>226</v>
      </c>
      <c r="AU737" s="160" t="s">
        <v>236</v>
      </c>
      <c r="AV737" s="13" t="s">
        <v>229</v>
      </c>
      <c r="AW737" s="13" t="s">
        <v>31</v>
      </c>
      <c r="AX737" s="13" t="s">
        <v>77</v>
      </c>
      <c r="AY737" s="160" t="s">
        <v>212</v>
      </c>
    </row>
    <row r="738" spans="2:65" s="11" customFormat="1" ht="20.85" customHeight="1">
      <c r="B738" s="121"/>
      <c r="D738" s="122" t="s">
        <v>68</v>
      </c>
      <c r="E738" s="131" t="s">
        <v>6993</v>
      </c>
      <c r="F738" s="131" t="s">
        <v>6994</v>
      </c>
      <c r="I738" s="124"/>
      <c r="J738" s="132">
        <f>BK738</f>
        <v>0</v>
      </c>
      <c r="L738" s="121"/>
      <c r="M738" s="126"/>
      <c r="P738" s="127">
        <f>SUM(P739:P792)</f>
        <v>0</v>
      </c>
      <c r="R738" s="127">
        <f>SUM(R739:R792)</f>
        <v>0.67274332000000003</v>
      </c>
      <c r="T738" s="128">
        <f>SUM(T739:T792)</f>
        <v>0</v>
      </c>
      <c r="AR738" s="122" t="s">
        <v>79</v>
      </c>
      <c r="AT738" s="129" t="s">
        <v>68</v>
      </c>
      <c r="AU738" s="129" t="s">
        <v>79</v>
      </c>
      <c r="AY738" s="122" t="s">
        <v>212</v>
      </c>
      <c r="BK738" s="130">
        <f>SUM(BK739:BK792)</f>
        <v>0</v>
      </c>
    </row>
    <row r="739" spans="2:65" s="1" customFormat="1" ht="24.2" customHeight="1">
      <c r="B739" s="34"/>
      <c r="C739" s="133" t="s">
        <v>1424</v>
      </c>
      <c r="D739" s="133" t="s">
        <v>215</v>
      </c>
      <c r="E739" s="134" t="s">
        <v>6779</v>
      </c>
      <c r="F739" s="135" t="s">
        <v>6780</v>
      </c>
      <c r="G739" s="136" t="s">
        <v>495</v>
      </c>
      <c r="H739" s="137">
        <v>39.520000000000003</v>
      </c>
      <c r="I739" s="138"/>
      <c r="J739" s="139">
        <f>ROUND(I739*H739,2)</f>
        <v>0</v>
      </c>
      <c r="K739" s="135" t="s">
        <v>245</v>
      </c>
      <c r="L739" s="34"/>
      <c r="M739" s="140" t="s">
        <v>19</v>
      </c>
      <c r="N739" s="141" t="s">
        <v>40</v>
      </c>
      <c r="P739" s="142">
        <f>O739*H739</f>
        <v>0</v>
      </c>
      <c r="Q739" s="142">
        <v>0</v>
      </c>
      <c r="R739" s="142">
        <f>Q739*H739</f>
        <v>0</v>
      </c>
      <c r="S739" s="142">
        <v>0</v>
      </c>
      <c r="T739" s="143">
        <f>S739*H739</f>
        <v>0</v>
      </c>
      <c r="AR739" s="144" t="s">
        <v>316</v>
      </c>
      <c r="AT739" s="144" t="s">
        <v>215</v>
      </c>
      <c r="AU739" s="144" t="s">
        <v>236</v>
      </c>
      <c r="AY739" s="19" t="s">
        <v>212</v>
      </c>
      <c r="BE739" s="145">
        <f>IF(N739="základní",J739,0)</f>
        <v>0</v>
      </c>
      <c r="BF739" s="145">
        <f>IF(N739="snížená",J739,0)</f>
        <v>0</v>
      </c>
      <c r="BG739" s="145">
        <f>IF(N739="zákl. přenesená",J739,0)</f>
        <v>0</v>
      </c>
      <c r="BH739" s="145">
        <f>IF(N739="sníž. přenesená",J739,0)</f>
        <v>0</v>
      </c>
      <c r="BI739" s="145">
        <f>IF(N739="nulová",J739,0)</f>
        <v>0</v>
      </c>
      <c r="BJ739" s="19" t="s">
        <v>77</v>
      </c>
      <c r="BK739" s="145">
        <f>ROUND(I739*H739,2)</f>
        <v>0</v>
      </c>
      <c r="BL739" s="19" t="s">
        <v>316</v>
      </c>
      <c r="BM739" s="144" t="s">
        <v>6995</v>
      </c>
    </row>
    <row r="740" spans="2:65" s="1" customFormat="1" ht="19.5">
      <c r="B740" s="34"/>
      <c r="D740" s="150" t="s">
        <v>224</v>
      </c>
      <c r="F740" s="151" t="s">
        <v>6782</v>
      </c>
      <c r="I740" s="148"/>
      <c r="L740" s="34"/>
      <c r="M740" s="149"/>
      <c r="T740" s="55"/>
      <c r="AT740" s="19" t="s">
        <v>224</v>
      </c>
      <c r="AU740" s="19" t="s">
        <v>236</v>
      </c>
    </row>
    <row r="741" spans="2:65" s="14" customFormat="1">
      <c r="B741" s="170"/>
      <c r="D741" s="150" t="s">
        <v>226</v>
      </c>
      <c r="E741" s="171" t="s">
        <v>19</v>
      </c>
      <c r="F741" s="172" t="s">
        <v>6996</v>
      </c>
      <c r="H741" s="171" t="s">
        <v>19</v>
      </c>
      <c r="I741" s="173"/>
      <c r="L741" s="170"/>
      <c r="M741" s="174"/>
      <c r="T741" s="175"/>
      <c r="AT741" s="171" t="s">
        <v>226</v>
      </c>
      <c r="AU741" s="171" t="s">
        <v>236</v>
      </c>
      <c r="AV741" s="14" t="s">
        <v>77</v>
      </c>
      <c r="AW741" s="14" t="s">
        <v>31</v>
      </c>
      <c r="AX741" s="14" t="s">
        <v>69</v>
      </c>
      <c r="AY741" s="171" t="s">
        <v>212</v>
      </c>
    </row>
    <row r="742" spans="2:65" s="14" customFormat="1">
      <c r="B742" s="170"/>
      <c r="D742" s="150" t="s">
        <v>226</v>
      </c>
      <c r="E742" s="171" t="s">
        <v>19</v>
      </c>
      <c r="F742" s="172" t="s">
        <v>6784</v>
      </c>
      <c r="H742" s="171" t="s">
        <v>19</v>
      </c>
      <c r="I742" s="173"/>
      <c r="L742" s="170"/>
      <c r="M742" s="174"/>
      <c r="T742" s="175"/>
      <c r="AT742" s="171" t="s">
        <v>226</v>
      </c>
      <c r="AU742" s="171" t="s">
        <v>236</v>
      </c>
      <c r="AV742" s="14" t="s">
        <v>77</v>
      </c>
      <c r="AW742" s="14" t="s">
        <v>31</v>
      </c>
      <c r="AX742" s="14" t="s">
        <v>69</v>
      </c>
      <c r="AY742" s="171" t="s">
        <v>212</v>
      </c>
    </row>
    <row r="743" spans="2:65" s="12" customFormat="1">
      <c r="B743" s="152"/>
      <c r="D743" s="150" t="s">
        <v>226</v>
      </c>
      <c r="E743" s="153" t="s">
        <v>19</v>
      </c>
      <c r="F743" s="154" t="s">
        <v>6997</v>
      </c>
      <c r="H743" s="155">
        <v>39.520000000000003</v>
      </c>
      <c r="I743" s="156"/>
      <c r="L743" s="152"/>
      <c r="M743" s="157"/>
      <c r="T743" s="158"/>
      <c r="AT743" s="153" t="s">
        <v>226</v>
      </c>
      <c r="AU743" s="153" t="s">
        <v>236</v>
      </c>
      <c r="AV743" s="12" t="s">
        <v>79</v>
      </c>
      <c r="AW743" s="12" t="s">
        <v>31</v>
      </c>
      <c r="AX743" s="12" t="s">
        <v>69</v>
      </c>
      <c r="AY743" s="153" t="s">
        <v>212</v>
      </c>
    </row>
    <row r="744" spans="2:65" s="13" customFormat="1">
      <c r="B744" s="159"/>
      <c r="D744" s="150" t="s">
        <v>226</v>
      </c>
      <c r="E744" s="160" t="s">
        <v>19</v>
      </c>
      <c r="F744" s="161" t="s">
        <v>228</v>
      </c>
      <c r="H744" s="162">
        <v>39.520000000000003</v>
      </c>
      <c r="I744" s="163"/>
      <c r="L744" s="159"/>
      <c r="M744" s="164"/>
      <c r="T744" s="165"/>
      <c r="AT744" s="160" t="s">
        <v>226</v>
      </c>
      <c r="AU744" s="160" t="s">
        <v>236</v>
      </c>
      <c r="AV744" s="13" t="s">
        <v>229</v>
      </c>
      <c r="AW744" s="13" t="s">
        <v>31</v>
      </c>
      <c r="AX744" s="13" t="s">
        <v>77</v>
      </c>
      <c r="AY744" s="160" t="s">
        <v>212</v>
      </c>
    </row>
    <row r="745" spans="2:65" s="14" customFormat="1">
      <c r="B745" s="170"/>
      <c r="D745" s="150" t="s">
        <v>226</v>
      </c>
      <c r="E745" s="171" t="s">
        <v>19</v>
      </c>
      <c r="F745" s="172" t="s">
        <v>6786</v>
      </c>
      <c r="H745" s="171" t="s">
        <v>19</v>
      </c>
      <c r="I745" s="173"/>
      <c r="L745" s="170"/>
      <c r="M745" s="174"/>
      <c r="T745" s="175"/>
      <c r="AT745" s="171" t="s">
        <v>226</v>
      </c>
      <c r="AU745" s="171" t="s">
        <v>236</v>
      </c>
      <c r="AV745" s="14" t="s">
        <v>77</v>
      </c>
      <c r="AW745" s="14" t="s">
        <v>31</v>
      </c>
      <c r="AX745" s="14" t="s">
        <v>69</v>
      </c>
      <c r="AY745" s="171" t="s">
        <v>212</v>
      </c>
    </row>
    <row r="746" spans="2:65" s="1" customFormat="1" ht="24.2" customHeight="1">
      <c r="B746" s="34"/>
      <c r="C746" s="133" t="s">
        <v>1430</v>
      </c>
      <c r="D746" s="133" t="s">
        <v>215</v>
      </c>
      <c r="E746" s="134" t="s">
        <v>4144</v>
      </c>
      <c r="F746" s="135" t="s">
        <v>4145</v>
      </c>
      <c r="G746" s="136" t="s">
        <v>495</v>
      </c>
      <c r="H746" s="137">
        <v>19.760000000000002</v>
      </c>
      <c r="I746" s="138"/>
      <c r="J746" s="139">
        <f>ROUND(I746*H746,2)</f>
        <v>0</v>
      </c>
      <c r="K746" s="135" t="s">
        <v>219</v>
      </c>
      <c r="L746" s="34"/>
      <c r="M746" s="140" t="s">
        <v>19</v>
      </c>
      <c r="N746" s="141" t="s">
        <v>40</v>
      </c>
      <c r="P746" s="142">
        <f>O746*H746</f>
        <v>0</v>
      </c>
      <c r="Q746" s="142">
        <v>1.3999999999999999E-4</v>
      </c>
      <c r="R746" s="142">
        <f>Q746*H746</f>
        <v>2.7664E-3</v>
      </c>
      <c r="S746" s="142">
        <v>0</v>
      </c>
      <c r="T746" s="143">
        <f>S746*H746</f>
        <v>0</v>
      </c>
      <c r="AR746" s="144" t="s">
        <v>316</v>
      </c>
      <c r="AT746" s="144" t="s">
        <v>215</v>
      </c>
      <c r="AU746" s="144" t="s">
        <v>236</v>
      </c>
      <c r="AY746" s="19" t="s">
        <v>212</v>
      </c>
      <c r="BE746" s="145">
        <f>IF(N746="základní",J746,0)</f>
        <v>0</v>
      </c>
      <c r="BF746" s="145">
        <f>IF(N746="snížená",J746,0)</f>
        <v>0</v>
      </c>
      <c r="BG746" s="145">
        <f>IF(N746="zákl. přenesená",J746,0)</f>
        <v>0</v>
      </c>
      <c r="BH746" s="145">
        <f>IF(N746="sníž. přenesená",J746,0)</f>
        <v>0</v>
      </c>
      <c r="BI746" s="145">
        <f>IF(N746="nulová",J746,0)</f>
        <v>0</v>
      </c>
      <c r="BJ746" s="19" t="s">
        <v>77</v>
      </c>
      <c r="BK746" s="145">
        <f>ROUND(I746*H746,2)</f>
        <v>0</v>
      </c>
      <c r="BL746" s="19" t="s">
        <v>316</v>
      </c>
      <c r="BM746" s="144" t="s">
        <v>6998</v>
      </c>
    </row>
    <row r="747" spans="2:65" s="1" customFormat="1">
      <c r="B747" s="34"/>
      <c r="D747" s="146" t="s">
        <v>222</v>
      </c>
      <c r="F747" s="147" t="s">
        <v>4147</v>
      </c>
      <c r="I747" s="148"/>
      <c r="L747" s="34"/>
      <c r="M747" s="149"/>
      <c r="T747" s="55"/>
      <c r="AT747" s="19" t="s">
        <v>222</v>
      </c>
      <c r="AU747" s="19" t="s">
        <v>236</v>
      </c>
    </row>
    <row r="748" spans="2:65" s="14" customFormat="1">
      <c r="B748" s="170"/>
      <c r="D748" s="150" t="s">
        <v>226</v>
      </c>
      <c r="E748" s="171" t="s">
        <v>19</v>
      </c>
      <c r="F748" s="172" t="s">
        <v>6999</v>
      </c>
      <c r="H748" s="171" t="s">
        <v>19</v>
      </c>
      <c r="I748" s="173"/>
      <c r="L748" s="170"/>
      <c r="M748" s="174"/>
      <c r="T748" s="175"/>
      <c r="AT748" s="171" t="s">
        <v>226</v>
      </c>
      <c r="AU748" s="171" t="s">
        <v>236</v>
      </c>
      <c r="AV748" s="14" t="s">
        <v>77</v>
      </c>
      <c r="AW748" s="14" t="s">
        <v>31</v>
      </c>
      <c r="AX748" s="14" t="s">
        <v>69</v>
      </c>
      <c r="AY748" s="171" t="s">
        <v>212</v>
      </c>
    </row>
    <row r="749" spans="2:65" s="12" customFormat="1">
      <c r="B749" s="152"/>
      <c r="D749" s="150" t="s">
        <v>226</v>
      </c>
      <c r="E749" s="153" t="s">
        <v>19</v>
      </c>
      <c r="F749" s="154" t="s">
        <v>7000</v>
      </c>
      <c r="H749" s="155">
        <v>15.362</v>
      </c>
      <c r="I749" s="156"/>
      <c r="L749" s="152"/>
      <c r="M749" s="157"/>
      <c r="T749" s="158"/>
      <c r="AT749" s="153" t="s">
        <v>226</v>
      </c>
      <c r="AU749" s="153" t="s">
        <v>236</v>
      </c>
      <c r="AV749" s="12" t="s">
        <v>79</v>
      </c>
      <c r="AW749" s="12" t="s">
        <v>31</v>
      </c>
      <c r="AX749" s="12" t="s">
        <v>69</v>
      </c>
      <c r="AY749" s="153" t="s">
        <v>212</v>
      </c>
    </row>
    <row r="750" spans="2:65" s="12" customFormat="1">
      <c r="B750" s="152"/>
      <c r="D750" s="150" t="s">
        <v>226</v>
      </c>
      <c r="E750" s="153" t="s">
        <v>19</v>
      </c>
      <c r="F750" s="154" t="s">
        <v>7001</v>
      </c>
      <c r="H750" s="155">
        <v>4.3979999999999997</v>
      </c>
      <c r="I750" s="156"/>
      <c r="L750" s="152"/>
      <c r="M750" s="157"/>
      <c r="T750" s="158"/>
      <c r="AT750" s="153" t="s">
        <v>226</v>
      </c>
      <c r="AU750" s="153" t="s">
        <v>236</v>
      </c>
      <c r="AV750" s="12" t="s">
        <v>79</v>
      </c>
      <c r="AW750" s="12" t="s">
        <v>31</v>
      </c>
      <c r="AX750" s="12" t="s">
        <v>69</v>
      </c>
      <c r="AY750" s="153" t="s">
        <v>212</v>
      </c>
    </row>
    <row r="751" spans="2:65" s="13" customFormat="1">
      <c r="B751" s="159"/>
      <c r="D751" s="150" t="s">
        <v>226</v>
      </c>
      <c r="E751" s="160" t="s">
        <v>19</v>
      </c>
      <c r="F751" s="161" t="s">
        <v>228</v>
      </c>
      <c r="H751" s="162">
        <v>19.760000000000002</v>
      </c>
      <c r="I751" s="163"/>
      <c r="L751" s="159"/>
      <c r="M751" s="164"/>
      <c r="T751" s="165"/>
      <c r="AT751" s="160" t="s">
        <v>226</v>
      </c>
      <c r="AU751" s="160" t="s">
        <v>236</v>
      </c>
      <c r="AV751" s="13" t="s">
        <v>229</v>
      </c>
      <c r="AW751" s="13" t="s">
        <v>31</v>
      </c>
      <c r="AX751" s="13" t="s">
        <v>77</v>
      </c>
      <c r="AY751" s="160" t="s">
        <v>212</v>
      </c>
    </row>
    <row r="752" spans="2:65" s="1" customFormat="1" ht="24.2" customHeight="1">
      <c r="B752" s="34"/>
      <c r="C752" s="133" t="s">
        <v>1440</v>
      </c>
      <c r="D752" s="133" t="s">
        <v>215</v>
      </c>
      <c r="E752" s="134" t="s">
        <v>7002</v>
      </c>
      <c r="F752" s="135" t="s">
        <v>7003</v>
      </c>
      <c r="G752" s="136" t="s">
        <v>495</v>
      </c>
      <c r="H752" s="137">
        <v>19.760000000000002</v>
      </c>
      <c r="I752" s="138"/>
      <c r="J752" s="139">
        <f>ROUND(I752*H752,2)</f>
        <v>0</v>
      </c>
      <c r="K752" s="135" t="s">
        <v>219</v>
      </c>
      <c r="L752" s="34"/>
      <c r="M752" s="140" t="s">
        <v>19</v>
      </c>
      <c r="N752" s="141" t="s">
        <v>40</v>
      </c>
      <c r="P752" s="142">
        <f>O752*H752</f>
        <v>0</v>
      </c>
      <c r="Q752" s="142">
        <v>2.8E-3</v>
      </c>
      <c r="R752" s="142">
        <f>Q752*H752</f>
        <v>5.5328000000000002E-2</v>
      </c>
      <c r="S752" s="142">
        <v>0</v>
      </c>
      <c r="T752" s="143">
        <f>S752*H752</f>
        <v>0</v>
      </c>
      <c r="AR752" s="144" t="s">
        <v>316</v>
      </c>
      <c r="AT752" s="144" t="s">
        <v>215</v>
      </c>
      <c r="AU752" s="144" t="s">
        <v>236</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7004</v>
      </c>
    </row>
    <row r="753" spans="2:65" s="1" customFormat="1">
      <c r="B753" s="34"/>
      <c r="D753" s="146" t="s">
        <v>222</v>
      </c>
      <c r="F753" s="147" t="s">
        <v>7005</v>
      </c>
      <c r="I753" s="148"/>
      <c r="L753" s="34"/>
      <c r="M753" s="149"/>
      <c r="T753" s="55"/>
      <c r="AT753" s="19" t="s">
        <v>222</v>
      </c>
      <c r="AU753" s="19" t="s">
        <v>236</v>
      </c>
    </row>
    <row r="754" spans="2:65" s="14" customFormat="1" ht="22.5">
      <c r="B754" s="170"/>
      <c r="D754" s="150" t="s">
        <v>226</v>
      </c>
      <c r="E754" s="171" t="s">
        <v>19</v>
      </c>
      <c r="F754" s="172" t="s">
        <v>7006</v>
      </c>
      <c r="H754" s="171" t="s">
        <v>19</v>
      </c>
      <c r="I754" s="173"/>
      <c r="L754" s="170"/>
      <c r="M754" s="174"/>
      <c r="T754" s="175"/>
      <c r="AT754" s="171" t="s">
        <v>226</v>
      </c>
      <c r="AU754" s="171" t="s">
        <v>236</v>
      </c>
      <c r="AV754" s="14" t="s">
        <v>77</v>
      </c>
      <c r="AW754" s="14" t="s">
        <v>31</v>
      </c>
      <c r="AX754" s="14" t="s">
        <v>69</v>
      </c>
      <c r="AY754" s="171" t="s">
        <v>212</v>
      </c>
    </row>
    <row r="755" spans="2:65" s="12" customFormat="1">
      <c r="B755" s="152"/>
      <c r="D755" s="150" t="s">
        <v>226</v>
      </c>
      <c r="E755" s="153" t="s">
        <v>19</v>
      </c>
      <c r="F755" s="154" t="s">
        <v>7007</v>
      </c>
      <c r="H755" s="155">
        <v>15.362</v>
      </c>
      <c r="I755" s="156"/>
      <c r="L755" s="152"/>
      <c r="M755" s="157"/>
      <c r="T755" s="158"/>
      <c r="AT755" s="153" t="s">
        <v>226</v>
      </c>
      <c r="AU755" s="153" t="s">
        <v>236</v>
      </c>
      <c r="AV755" s="12" t="s">
        <v>79</v>
      </c>
      <c r="AW755" s="12" t="s">
        <v>31</v>
      </c>
      <c r="AX755" s="12" t="s">
        <v>69</v>
      </c>
      <c r="AY755" s="153" t="s">
        <v>212</v>
      </c>
    </row>
    <row r="756" spans="2:65" s="12" customFormat="1">
      <c r="B756" s="152"/>
      <c r="D756" s="150" t="s">
        <v>226</v>
      </c>
      <c r="E756" s="153" t="s">
        <v>19</v>
      </c>
      <c r="F756" s="154" t="s">
        <v>7008</v>
      </c>
      <c r="H756" s="155">
        <v>4.3979999999999997</v>
      </c>
      <c r="I756" s="156"/>
      <c r="L756" s="152"/>
      <c r="M756" s="157"/>
      <c r="T756" s="158"/>
      <c r="AT756" s="153" t="s">
        <v>226</v>
      </c>
      <c r="AU756" s="153" t="s">
        <v>236</v>
      </c>
      <c r="AV756" s="12" t="s">
        <v>79</v>
      </c>
      <c r="AW756" s="12" t="s">
        <v>31</v>
      </c>
      <c r="AX756" s="12" t="s">
        <v>69</v>
      </c>
      <c r="AY756" s="153" t="s">
        <v>212</v>
      </c>
    </row>
    <row r="757" spans="2:65" s="13" customFormat="1">
      <c r="B757" s="159"/>
      <c r="D757" s="150" t="s">
        <v>226</v>
      </c>
      <c r="E757" s="160" t="s">
        <v>19</v>
      </c>
      <c r="F757" s="161" t="s">
        <v>228</v>
      </c>
      <c r="H757" s="162">
        <v>19.760000000000002</v>
      </c>
      <c r="I757" s="163"/>
      <c r="L757" s="159"/>
      <c r="M757" s="164"/>
      <c r="T757" s="165"/>
      <c r="AT757" s="160" t="s">
        <v>226</v>
      </c>
      <c r="AU757" s="160" t="s">
        <v>236</v>
      </c>
      <c r="AV757" s="13" t="s">
        <v>229</v>
      </c>
      <c r="AW757" s="13" t="s">
        <v>31</v>
      </c>
      <c r="AX757" s="13" t="s">
        <v>77</v>
      </c>
      <c r="AY757" s="160" t="s">
        <v>212</v>
      </c>
    </row>
    <row r="758" spans="2:65" s="1" customFormat="1" ht="16.5" customHeight="1">
      <c r="B758" s="34"/>
      <c r="C758" s="133" t="s">
        <v>1447</v>
      </c>
      <c r="D758" s="133" t="s">
        <v>215</v>
      </c>
      <c r="E758" s="134" t="s">
        <v>7009</v>
      </c>
      <c r="F758" s="135" t="s">
        <v>7010</v>
      </c>
      <c r="G758" s="136" t="s">
        <v>495</v>
      </c>
      <c r="H758" s="137">
        <v>19.760000000000002</v>
      </c>
      <c r="I758" s="138"/>
      <c r="J758" s="139">
        <f>ROUND(I758*H758,2)</f>
        <v>0</v>
      </c>
      <c r="K758" s="135" t="s">
        <v>219</v>
      </c>
      <c r="L758" s="34"/>
      <c r="M758" s="140" t="s">
        <v>19</v>
      </c>
      <c r="N758" s="141" t="s">
        <v>40</v>
      </c>
      <c r="P758" s="142">
        <f>O758*H758</f>
        <v>0</v>
      </c>
      <c r="Q758" s="142">
        <v>2.2000000000000001E-4</v>
      </c>
      <c r="R758" s="142">
        <f>Q758*H758</f>
        <v>4.3472000000000007E-3</v>
      </c>
      <c r="S758" s="142">
        <v>0</v>
      </c>
      <c r="T758" s="143">
        <f>S758*H758</f>
        <v>0</v>
      </c>
      <c r="AR758" s="144" t="s">
        <v>316</v>
      </c>
      <c r="AT758" s="144" t="s">
        <v>215</v>
      </c>
      <c r="AU758" s="144" t="s">
        <v>236</v>
      </c>
      <c r="AY758" s="19" t="s">
        <v>212</v>
      </c>
      <c r="BE758" s="145">
        <f>IF(N758="základní",J758,0)</f>
        <v>0</v>
      </c>
      <c r="BF758" s="145">
        <f>IF(N758="snížená",J758,0)</f>
        <v>0</v>
      </c>
      <c r="BG758" s="145">
        <f>IF(N758="zákl. přenesená",J758,0)</f>
        <v>0</v>
      </c>
      <c r="BH758" s="145">
        <f>IF(N758="sníž. přenesená",J758,0)</f>
        <v>0</v>
      </c>
      <c r="BI758" s="145">
        <f>IF(N758="nulová",J758,0)</f>
        <v>0</v>
      </c>
      <c r="BJ758" s="19" t="s">
        <v>77</v>
      </c>
      <c r="BK758" s="145">
        <f>ROUND(I758*H758,2)</f>
        <v>0</v>
      </c>
      <c r="BL758" s="19" t="s">
        <v>316</v>
      </c>
      <c r="BM758" s="144" t="s">
        <v>7011</v>
      </c>
    </row>
    <row r="759" spans="2:65" s="1" customFormat="1">
      <c r="B759" s="34"/>
      <c r="D759" s="146" t="s">
        <v>222</v>
      </c>
      <c r="F759" s="147" t="s">
        <v>7012</v>
      </c>
      <c r="I759" s="148"/>
      <c r="L759" s="34"/>
      <c r="M759" s="149"/>
      <c r="T759" s="55"/>
      <c r="AT759" s="19" t="s">
        <v>222</v>
      </c>
      <c r="AU759" s="19" t="s">
        <v>236</v>
      </c>
    </row>
    <row r="760" spans="2:65" s="14" customFormat="1" ht="22.5">
      <c r="B760" s="170"/>
      <c r="D760" s="150" t="s">
        <v>226</v>
      </c>
      <c r="E760" s="171" t="s">
        <v>19</v>
      </c>
      <c r="F760" s="172" t="s">
        <v>7013</v>
      </c>
      <c r="H760" s="171" t="s">
        <v>19</v>
      </c>
      <c r="I760" s="173"/>
      <c r="L760" s="170"/>
      <c r="M760" s="174"/>
      <c r="T760" s="175"/>
      <c r="AT760" s="171" t="s">
        <v>226</v>
      </c>
      <c r="AU760" s="171" t="s">
        <v>236</v>
      </c>
      <c r="AV760" s="14" t="s">
        <v>77</v>
      </c>
      <c r="AW760" s="14" t="s">
        <v>31</v>
      </c>
      <c r="AX760" s="14" t="s">
        <v>69</v>
      </c>
      <c r="AY760" s="171" t="s">
        <v>212</v>
      </c>
    </row>
    <row r="761" spans="2:65" s="12" customFormat="1">
      <c r="B761" s="152"/>
      <c r="D761" s="150" t="s">
        <v>226</v>
      </c>
      <c r="E761" s="153" t="s">
        <v>19</v>
      </c>
      <c r="F761" s="154" t="s">
        <v>7014</v>
      </c>
      <c r="H761" s="155">
        <v>15.362</v>
      </c>
      <c r="I761" s="156"/>
      <c r="L761" s="152"/>
      <c r="M761" s="157"/>
      <c r="T761" s="158"/>
      <c r="AT761" s="153" t="s">
        <v>226</v>
      </c>
      <c r="AU761" s="153" t="s">
        <v>236</v>
      </c>
      <c r="AV761" s="12" t="s">
        <v>79</v>
      </c>
      <c r="AW761" s="12" t="s">
        <v>31</v>
      </c>
      <c r="AX761" s="12" t="s">
        <v>69</v>
      </c>
      <c r="AY761" s="153" t="s">
        <v>212</v>
      </c>
    </row>
    <row r="762" spans="2:65" s="12" customFormat="1">
      <c r="B762" s="152"/>
      <c r="D762" s="150" t="s">
        <v>226</v>
      </c>
      <c r="E762" s="153" t="s">
        <v>19</v>
      </c>
      <c r="F762" s="154" t="s">
        <v>7015</v>
      </c>
      <c r="H762" s="155">
        <v>4.3979999999999997</v>
      </c>
      <c r="I762" s="156"/>
      <c r="L762" s="152"/>
      <c r="M762" s="157"/>
      <c r="T762" s="158"/>
      <c r="AT762" s="153" t="s">
        <v>226</v>
      </c>
      <c r="AU762" s="153" t="s">
        <v>236</v>
      </c>
      <c r="AV762" s="12" t="s">
        <v>79</v>
      </c>
      <c r="AW762" s="12" t="s">
        <v>31</v>
      </c>
      <c r="AX762" s="12" t="s">
        <v>69</v>
      </c>
      <c r="AY762" s="153" t="s">
        <v>212</v>
      </c>
    </row>
    <row r="763" spans="2:65" s="13" customFormat="1">
      <c r="B763" s="159"/>
      <c r="D763" s="150" t="s">
        <v>226</v>
      </c>
      <c r="E763" s="160" t="s">
        <v>19</v>
      </c>
      <c r="F763" s="161" t="s">
        <v>228</v>
      </c>
      <c r="H763" s="162">
        <v>19.760000000000002</v>
      </c>
      <c r="I763" s="163"/>
      <c r="L763" s="159"/>
      <c r="M763" s="164"/>
      <c r="T763" s="165"/>
      <c r="AT763" s="160" t="s">
        <v>226</v>
      </c>
      <c r="AU763" s="160" t="s">
        <v>236</v>
      </c>
      <c r="AV763" s="13" t="s">
        <v>229</v>
      </c>
      <c r="AW763" s="13" t="s">
        <v>31</v>
      </c>
      <c r="AX763" s="13" t="s">
        <v>77</v>
      </c>
      <c r="AY763" s="160" t="s">
        <v>212</v>
      </c>
    </row>
    <row r="764" spans="2:65" s="1" customFormat="1" ht="24.2" customHeight="1">
      <c r="B764" s="34"/>
      <c r="C764" s="133" t="s">
        <v>1456</v>
      </c>
      <c r="D764" s="133" t="s">
        <v>215</v>
      </c>
      <c r="E764" s="134" t="s">
        <v>6802</v>
      </c>
      <c r="F764" s="135" t="s">
        <v>6803</v>
      </c>
      <c r="G764" s="136" t="s">
        <v>495</v>
      </c>
      <c r="H764" s="137">
        <v>37.637999999999998</v>
      </c>
      <c r="I764" s="138"/>
      <c r="J764" s="139">
        <f>ROUND(I764*H764,2)</f>
        <v>0</v>
      </c>
      <c r="K764" s="135" t="s">
        <v>219</v>
      </c>
      <c r="L764" s="34"/>
      <c r="M764" s="140" t="s">
        <v>19</v>
      </c>
      <c r="N764" s="141" t="s">
        <v>40</v>
      </c>
      <c r="P764" s="142">
        <f>O764*H764</f>
        <v>0</v>
      </c>
      <c r="Q764" s="142">
        <v>0</v>
      </c>
      <c r="R764" s="142">
        <f>Q764*H764</f>
        <v>0</v>
      </c>
      <c r="S764" s="142">
        <v>0</v>
      </c>
      <c r="T764" s="143">
        <f>S764*H764</f>
        <v>0</v>
      </c>
      <c r="AR764" s="144" t="s">
        <v>316</v>
      </c>
      <c r="AT764" s="144" t="s">
        <v>215</v>
      </c>
      <c r="AU764" s="144" t="s">
        <v>236</v>
      </c>
      <c r="AY764" s="19" t="s">
        <v>212</v>
      </c>
      <c r="BE764" s="145">
        <f>IF(N764="základní",J764,0)</f>
        <v>0</v>
      </c>
      <c r="BF764" s="145">
        <f>IF(N764="snížená",J764,0)</f>
        <v>0</v>
      </c>
      <c r="BG764" s="145">
        <f>IF(N764="zákl. přenesená",J764,0)</f>
        <v>0</v>
      </c>
      <c r="BH764" s="145">
        <f>IF(N764="sníž. přenesená",J764,0)</f>
        <v>0</v>
      </c>
      <c r="BI764" s="145">
        <f>IF(N764="nulová",J764,0)</f>
        <v>0</v>
      </c>
      <c r="BJ764" s="19" t="s">
        <v>77</v>
      </c>
      <c r="BK764" s="145">
        <f>ROUND(I764*H764,2)</f>
        <v>0</v>
      </c>
      <c r="BL764" s="19" t="s">
        <v>316</v>
      </c>
      <c r="BM764" s="144" t="s">
        <v>7016</v>
      </c>
    </row>
    <row r="765" spans="2:65" s="1" customFormat="1">
      <c r="B765" s="34"/>
      <c r="D765" s="146" t="s">
        <v>222</v>
      </c>
      <c r="F765" s="147" t="s">
        <v>6805</v>
      </c>
      <c r="I765" s="148"/>
      <c r="L765" s="34"/>
      <c r="M765" s="149"/>
      <c r="T765" s="55"/>
      <c r="AT765" s="19" t="s">
        <v>222</v>
      </c>
      <c r="AU765" s="19" t="s">
        <v>236</v>
      </c>
    </row>
    <row r="766" spans="2:65" s="14" customFormat="1">
      <c r="B766" s="170"/>
      <c r="D766" s="150" t="s">
        <v>226</v>
      </c>
      <c r="E766" s="171" t="s">
        <v>19</v>
      </c>
      <c r="F766" s="172" t="s">
        <v>7017</v>
      </c>
      <c r="H766" s="171" t="s">
        <v>19</v>
      </c>
      <c r="I766" s="173"/>
      <c r="L766" s="170"/>
      <c r="M766" s="174"/>
      <c r="T766" s="175"/>
      <c r="AT766" s="171" t="s">
        <v>226</v>
      </c>
      <c r="AU766" s="171" t="s">
        <v>236</v>
      </c>
      <c r="AV766" s="14" t="s">
        <v>77</v>
      </c>
      <c r="AW766" s="14" t="s">
        <v>31</v>
      </c>
      <c r="AX766" s="14" t="s">
        <v>69</v>
      </c>
      <c r="AY766" s="171" t="s">
        <v>212</v>
      </c>
    </row>
    <row r="767" spans="2:65" s="12" customFormat="1">
      <c r="B767" s="152"/>
      <c r="D767" s="150" t="s">
        <v>226</v>
      </c>
      <c r="E767" s="153" t="s">
        <v>19</v>
      </c>
      <c r="F767" s="154" t="s">
        <v>7018</v>
      </c>
      <c r="H767" s="155">
        <v>37.637999999999998</v>
      </c>
      <c r="I767" s="156"/>
      <c r="L767" s="152"/>
      <c r="M767" s="157"/>
      <c r="T767" s="158"/>
      <c r="AT767" s="153" t="s">
        <v>226</v>
      </c>
      <c r="AU767" s="153" t="s">
        <v>236</v>
      </c>
      <c r="AV767" s="12" t="s">
        <v>79</v>
      </c>
      <c r="AW767" s="12" t="s">
        <v>31</v>
      </c>
      <c r="AX767" s="12" t="s">
        <v>69</v>
      </c>
      <c r="AY767" s="153" t="s">
        <v>212</v>
      </c>
    </row>
    <row r="768" spans="2:65" s="13" customFormat="1">
      <c r="B768" s="159"/>
      <c r="D768" s="150" t="s">
        <v>226</v>
      </c>
      <c r="E768" s="160" t="s">
        <v>19</v>
      </c>
      <c r="F768" s="161" t="s">
        <v>228</v>
      </c>
      <c r="H768" s="162">
        <v>37.637999999999998</v>
      </c>
      <c r="I768" s="163"/>
      <c r="L768" s="159"/>
      <c r="M768" s="164"/>
      <c r="T768" s="165"/>
      <c r="AT768" s="160" t="s">
        <v>226</v>
      </c>
      <c r="AU768" s="160" t="s">
        <v>236</v>
      </c>
      <c r="AV768" s="13" t="s">
        <v>229</v>
      </c>
      <c r="AW768" s="13" t="s">
        <v>31</v>
      </c>
      <c r="AX768" s="13" t="s">
        <v>77</v>
      </c>
      <c r="AY768" s="160" t="s">
        <v>212</v>
      </c>
    </row>
    <row r="769" spans="2:65" s="14" customFormat="1">
      <c r="B769" s="170"/>
      <c r="D769" s="150" t="s">
        <v>226</v>
      </c>
      <c r="E769" s="171" t="s">
        <v>19</v>
      </c>
      <c r="F769" s="172" t="s">
        <v>6808</v>
      </c>
      <c r="H769" s="171" t="s">
        <v>19</v>
      </c>
      <c r="I769" s="173"/>
      <c r="L769" s="170"/>
      <c r="M769" s="174"/>
      <c r="T769" s="175"/>
      <c r="AT769" s="171" t="s">
        <v>226</v>
      </c>
      <c r="AU769" s="171" t="s">
        <v>236</v>
      </c>
      <c r="AV769" s="14" t="s">
        <v>77</v>
      </c>
      <c r="AW769" s="14" t="s">
        <v>31</v>
      </c>
      <c r="AX769" s="14" t="s">
        <v>69</v>
      </c>
      <c r="AY769" s="171" t="s">
        <v>212</v>
      </c>
    </row>
    <row r="770" spans="2:65" s="1" customFormat="1" ht="24.2" customHeight="1">
      <c r="B770" s="34"/>
      <c r="C770" s="133" t="s">
        <v>1464</v>
      </c>
      <c r="D770" s="133" t="s">
        <v>215</v>
      </c>
      <c r="E770" s="134" t="s">
        <v>6809</v>
      </c>
      <c r="F770" s="135" t="s">
        <v>6810</v>
      </c>
      <c r="G770" s="136" t="s">
        <v>495</v>
      </c>
      <c r="H770" s="137">
        <v>18.818999999999999</v>
      </c>
      <c r="I770" s="138"/>
      <c r="J770" s="139">
        <f>ROUND(I770*H770,2)</f>
        <v>0</v>
      </c>
      <c r="K770" s="135" t="s">
        <v>219</v>
      </c>
      <c r="L770" s="34"/>
      <c r="M770" s="140" t="s">
        <v>19</v>
      </c>
      <c r="N770" s="141" t="s">
        <v>40</v>
      </c>
      <c r="P770" s="142">
        <f>O770*H770</f>
        <v>0</v>
      </c>
      <c r="Q770" s="142">
        <v>3.7799999999999999E-3</v>
      </c>
      <c r="R770" s="142">
        <f>Q770*H770</f>
        <v>7.1135819999999989E-2</v>
      </c>
      <c r="S770" s="142">
        <v>0</v>
      </c>
      <c r="T770" s="143">
        <f>S770*H770</f>
        <v>0</v>
      </c>
      <c r="AR770" s="144" t="s">
        <v>316</v>
      </c>
      <c r="AT770" s="144" t="s">
        <v>215</v>
      </c>
      <c r="AU770" s="144" t="s">
        <v>236</v>
      </c>
      <c r="AY770" s="19" t="s">
        <v>212</v>
      </c>
      <c r="BE770" s="145">
        <f>IF(N770="základní",J770,0)</f>
        <v>0</v>
      </c>
      <c r="BF770" s="145">
        <f>IF(N770="snížená",J770,0)</f>
        <v>0</v>
      </c>
      <c r="BG770" s="145">
        <f>IF(N770="zákl. přenesená",J770,0)</f>
        <v>0</v>
      </c>
      <c r="BH770" s="145">
        <f>IF(N770="sníž. přenesená",J770,0)</f>
        <v>0</v>
      </c>
      <c r="BI770" s="145">
        <f>IF(N770="nulová",J770,0)</f>
        <v>0</v>
      </c>
      <c r="BJ770" s="19" t="s">
        <v>77</v>
      </c>
      <c r="BK770" s="145">
        <f>ROUND(I770*H770,2)</f>
        <v>0</v>
      </c>
      <c r="BL770" s="19" t="s">
        <v>316</v>
      </c>
      <c r="BM770" s="144" t="s">
        <v>7019</v>
      </c>
    </row>
    <row r="771" spans="2:65" s="1" customFormat="1">
      <c r="B771" s="34"/>
      <c r="D771" s="146" t="s">
        <v>222</v>
      </c>
      <c r="F771" s="147" t="s">
        <v>6812</v>
      </c>
      <c r="I771" s="148"/>
      <c r="L771" s="34"/>
      <c r="M771" s="149"/>
      <c r="T771" s="55"/>
      <c r="AT771" s="19" t="s">
        <v>222</v>
      </c>
      <c r="AU771" s="19" t="s">
        <v>236</v>
      </c>
    </row>
    <row r="772" spans="2:65" s="14" customFormat="1" ht="22.5">
      <c r="B772" s="170"/>
      <c r="D772" s="150" t="s">
        <v>226</v>
      </c>
      <c r="E772" s="171" t="s">
        <v>19</v>
      </c>
      <c r="F772" s="172" t="s">
        <v>7020</v>
      </c>
      <c r="H772" s="171" t="s">
        <v>19</v>
      </c>
      <c r="I772" s="173"/>
      <c r="L772" s="170"/>
      <c r="M772" s="174"/>
      <c r="T772" s="175"/>
      <c r="AT772" s="171" t="s">
        <v>226</v>
      </c>
      <c r="AU772" s="171" t="s">
        <v>236</v>
      </c>
      <c r="AV772" s="14" t="s">
        <v>77</v>
      </c>
      <c r="AW772" s="14" t="s">
        <v>31</v>
      </c>
      <c r="AX772" s="14" t="s">
        <v>69</v>
      </c>
      <c r="AY772" s="171" t="s">
        <v>212</v>
      </c>
    </row>
    <row r="773" spans="2:65" s="12" customFormat="1">
      <c r="B773" s="152"/>
      <c r="D773" s="150" t="s">
        <v>226</v>
      </c>
      <c r="E773" s="153" t="s">
        <v>19</v>
      </c>
      <c r="F773" s="154" t="s">
        <v>7021</v>
      </c>
      <c r="H773" s="155">
        <v>18.818999999999999</v>
      </c>
      <c r="I773" s="156"/>
      <c r="L773" s="152"/>
      <c r="M773" s="157"/>
      <c r="T773" s="158"/>
      <c r="AT773" s="153" t="s">
        <v>226</v>
      </c>
      <c r="AU773" s="153" t="s">
        <v>236</v>
      </c>
      <c r="AV773" s="12" t="s">
        <v>79</v>
      </c>
      <c r="AW773" s="12" t="s">
        <v>31</v>
      </c>
      <c r="AX773" s="12" t="s">
        <v>69</v>
      </c>
      <c r="AY773" s="153" t="s">
        <v>212</v>
      </c>
    </row>
    <row r="774" spans="2:65" s="13" customFormat="1">
      <c r="B774" s="159"/>
      <c r="D774" s="150" t="s">
        <v>226</v>
      </c>
      <c r="E774" s="160" t="s">
        <v>19</v>
      </c>
      <c r="F774" s="161" t="s">
        <v>228</v>
      </c>
      <c r="H774" s="162">
        <v>18.818999999999999</v>
      </c>
      <c r="I774" s="163"/>
      <c r="L774" s="159"/>
      <c r="M774" s="164"/>
      <c r="T774" s="165"/>
      <c r="AT774" s="160" t="s">
        <v>226</v>
      </c>
      <c r="AU774" s="160" t="s">
        <v>236</v>
      </c>
      <c r="AV774" s="13" t="s">
        <v>229</v>
      </c>
      <c r="AW774" s="13" t="s">
        <v>31</v>
      </c>
      <c r="AX774" s="13" t="s">
        <v>77</v>
      </c>
      <c r="AY774" s="160" t="s">
        <v>212</v>
      </c>
    </row>
    <row r="775" spans="2:65" s="14" customFormat="1">
      <c r="B775" s="170"/>
      <c r="D775" s="150" t="s">
        <v>226</v>
      </c>
      <c r="E775" s="171" t="s">
        <v>19</v>
      </c>
      <c r="F775" s="172" t="s">
        <v>6815</v>
      </c>
      <c r="H775" s="171" t="s">
        <v>19</v>
      </c>
      <c r="I775" s="173"/>
      <c r="L775" s="170"/>
      <c r="M775" s="174"/>
      <c r="T775" s="175"/>
      <c r="AT775" s="171" t="s">
        <v>226</v>
      </c>
      <c r="AU775" s="171" t="s">
        <v>236</v>
      </c>
      <c r="AV775" s="14" t="s">
        <v>77</v>
      </c>
      <c r="AW775" s="14" t="s">
        <v>31</v>
      </c>
      <c r="AX775" s="14" t="s">
        <v>69</v>
      </c>
      <c r="AY775" s="171" t="s">
        <v>212</v>
      </c>
    </row>
    <row r="776" spans="2:65" s="1" customFormat="1" ht="24.2" customHeight="1">
      <c r="B776" s="34"/>
      <c r="C776" s="133" t="s">
        <v>1470</v>
      </c>
      <c r="D776" s="133" t="s">
        <v>215</v>
      </c>
      <c r="E776" s="134" t="s">
        <v>6816</v>
      </c>
      <c r="F776" s="135" t="s">
        <v>6817</v>
      </c>
      <c r="G776" s="136" t="s">
        <v>495</v>
      </c>
      <c r="H776" s="137">
        <v>18.818999999999999</v>
      </c>
      <c r="I776" s="138"/>
      <c r="J776" s="139">
        <f>ROUND(I776*H776,2)</f>
        <v>0</v>
      </c>
      <c r="K776" s="135" t="s">
        <v>219</v>
      </c>
      <c r="L776" s="34"/>
      <c r="M776" s="140" t="s">
        <v>19</v>
      </c>
      <c r="N776" s="141" t="s">
        <v>40</v>
      </c>
      <c r="P776" s="142">
        <f>O776*H776</f>
        <v>0</v>
      </c>
      <c r="Q776" s="142">
        <v>8.0000000000000007E-5</v>
      </c>
      <c r="R776" s="142">
        <f>Q776*H776</f>
        <v>1.50552E-3</v>
      </c>
      <c r="S776" s="142">
        <v>0</v>
      </c>
      <c r="T776" s="143">
        <f>S776*H776</f>
        <v>0</v>
      </c>
      <c r="AR776" s="144" t="s">
        <v>316</v>
      </c>
      <c r="AT776" s="144" t="s">
        <v>215</v>
      </c>
      <c r="AU776" s="144" t="s">
        <v>236</v>
      </c>
      <c r="AY776" s="19" t="s">
        <v>212</v>
      </c>
      <c r="BE776" s="145">
        <f>IF(N776="základní",J776,0)</f>
        <v>0</v>
      </c>
      <c r="BF776" s="145">
        <f>IF(N776="snížená",J776,0)</f>
        <v>0</v>
      </c>
      <c r="BG776" s="145">
        <f>IF(N776="zákl. přenesená",J776,0)</f>
        <v>0</v>
      </c>
      <c r="BH776" s="145">
        <f>IF(N776="sníž. přenesená",J776,0)</f>
        <v>0</v>
      </c>
      <c r="BI776" s="145">
        <f>IF(N776="nulová",J776,0)</f>
        <v>0</v>
      </c>
      <c r="BJ776" s="19" t="s">
        <v>77</v>
      </c>
      <c r="BK776" s="145">
        <f>ROUND(I776*H776,2)</f>
        <v>0</v>
      </c>
      <c r="BL776" s="19" t="s">
        <v>316</v>
      </c>
      <c r="BM776" s="144" t="s">
        <v>7022</v>
      </c>
    </row>
    <row r="777" spans="2:65" s="1" customFormat="1">
      <c r="B777" s="34"/>
      <c r="D777" s="146" t="s">
        <v>222</v>
      </c>
      <c r="F777" s="147" t="s">
        <v>6819</v>
      </c>
      <c r="I777" s="148"/>
      <c r="L777" s="34"/>
      <c r="M777" s="149"/>
      <c r="T777" s="55"/>
      <c r="AT777" s="19" t="s">
        <v>222</v>
      </c>
      <c r="AU777" s="19" t="s">
        <v>236</v>
      </c>
    </row>
    <row r="778" spans="2:65" s="14" customFormat="1" ht="22.5">
      <c r="B778" s="170"/>
      <c r="D778" s="150" t="s">
        <v>226</v>
      </c>
      <c r="E778" s="171" t="s">
        <v>19</v>
      </c>
      <c r="F778" s="172" t="s">
        <v>7023</v>
      </c>
      <c r="H778" s="171" t="s">
        <v>19</v>
      </c>
      <c r="I778" s="173"/>
      <c r="L778" s="170"/>
      <c r="M778" s="174"/>
      <c r="T778" s="175"/>
      <c r="AT778" s="171" t="s">
        <v>226</v>
      </c>
      <c r="AU778" s="171" t="s">
        <v>236</v>
      </c>
      <c r="AV778" s="14" t="s">
        <v>77</v>
      </c>
      <c r="AW778" s="14" t="s">
        <v>31</v>
      </c>
      <c r="AX778" s="14" t="s">
        <v>69</v>
      </c>
      <c r="AY778" s="171" t="s">
        <v>212</v>
      </c>
    </row>
    <row r="779" spans="2:65" s="12" customFormat="1">
      <c r="B779" s="152"/>
      <c r="D779" s="150" t="s">
        <v>226</v>
      </c>
      <c r="E779" s="153" t="s">
        <v>19</v>
      </c>
      <c r="F779" s="154" t="s">
        <v>7024</v>
      </c>
      <c r="H779" s="155">
        <v>18.818999999999999</v>
      </c>
      <c r="I779" s="156"/>
      <c r="L779" s="152"/>
      <c r="M779" s="157"/>
      <c r="T779" s="158"/>
      <c r="AT779" s="153" t="s">
        <v>226</v>
      </c>
      <c r="AU779" s="153" t="s">
        <v>236</v>
      </c>
      <c r="AV779" s="12" t="s">
        <v>79</v>
      </c>
      <c r="AW779" s="12" t="s">
        <v>31</v>
      </c>
      <c r="AX779" s="12" t="s">
        <v>69</v>
      </c>
      <c r="AY779" s="153" t="s">
        <v>212</v>
      </c>
    </row>
    <row r="780" spans="2:65" s="13" customFormat="1">
      <c r="B780" s="159"/>
      <c r="D780" s="150" t="s">
        <v>226</v>
      </c>
      <c r="E780" s="160" t="s">
        <v>19</v>
      </c>
      <c r="F780" s="161" t="s">
        <v>228</v>
      </c>
      <c r="H780" s="162">
        <v>18.818999999999999</v>
      </c>
      <c r="I780" s="163"/>
      <c r="L780" s="159"/>
      <c r="M780" s="164"/>
      <c r="T780" s="165"/>
      <c r="AT780" s="160" t="s">
        <v>226</v>
      </c>
      <c r="AU780" s="160" t="s">
        <v>236</v>
      </c>
      <c r="AV780" s="13" t="s">
        <v>229</v>
      </c>
      <c r="AW780" s="13" t="s">
        <v>31</v>
      </c>
      <c r="AX780" s="13" t="s">
        <v>77</v>
      </c>
      <c r="AY780" s="160" t="s">
        <v>212</v>
      </c>
    </row>
    <row r="781" spans="2:65" s="1" customFormat="1" ht="44.25" customHeight="1">
      <c r="B781" s="34"/>
      <c r="C781" s="133" t="s">
        <v>1476</v>
      </c>
      <c r="D781" s="133" t="s">
        <v>215</v>
      </c>
      <c r="E781" s="134" t="s">
        <v>7025</v>
      </c>
      <c r="F781" s="135" t="s">
        <v>7026</v>
      </c>
      <c r="G781" s="136" t="s">
        <v>495</v>
      </c>
      <c r="H781" s="137">
        <v>18.818999999999999</v>
      </c>
      <c r="I781" s="138"/>
      <c r="J781" s="139">
        <f>ROUND(I781*H781,2)</f>
        <v>0</v>
      </c>
      <c r="K781" s="135" t="s">
        <v>219</v>
      </c>
      <c r="L781" s="34"/>
      <c r="M781" s="140" t="s">
        <v>19</v>
      </c>
      <c r="N781" s="141" t="s">
        <v>40</v>
      </c>
      <c r="P781" s="142">
        <f>O781*H781</f>
        <v>0</v>
      </c>
      <c r="Q781" s="142">
        <v>1.1520000000000001E-2</v>
      </c>
      <c r="R781" s="142">
        <f>Q781*H781</f>
        <v>0.21679488</v>
      </c>
      <c r="S781" s="142">
        <v>0</v>
      </c>
      <c r="T781" s="143">
        <f>S781*H781</f>
        <v>0</v>
      </c>
      <c r="AR781" s="144" t="s">
        <v>316</v>
      </c>
      <c r="AT781" s="144" t="s">
        <v>215</v>
      </c>
      <c r="AU781" s="144" t="s">
        <v>236</v>
      </c>
      <c r="AY781" s="19" t="s">
        <v>212</v>
      </c>
      <c r="BE781" s="145">
        <f>IF(N781="základní",J781,0)</f>
        <v>0</v>
      </c>
      <c r="BF781" s="145">
        <f>IF(N781="snížená",J781,0)</f>
        <v>0</v>
      </c>
      <c r="BG781" s="145">
        <f>IF(N781="zákl. přenesená",J781,0)</f>
        <v>0</v>
      </c>
      <c r="BH781" s="145">
        <f>IF(N781="sníž. přenesená",J781,0)</f>
        <v>0</v>
      </c>
      <c r="BI781" s="145">
        <f>IF(N781="nulová",J781,0)</f>
        <v>0</v>
      </c>
      <c r="BJ781" s="19" t="s">
        <v>77</v>
      </c>
      <c r="BK781" s="145">
        <f>ROUND(I781*H781,2)</f>
        <v>0</v>
      </c>
      <c r="BL781" s="19" t="s">
        <v>316</v>
      </c>
      <c r="BM781" s="144" t="s">
        <v>7027</v>
      </c>
    </row>
    <row r="782" spans="2:65" s="1" customFormat="1">
      <c r="B782" s="34"/>
      <c r="D782" s="146" t="s">
        <v>222</v>
      </c>
      <c r="F782" s="147" t="s">
        <v>7028</v>
      </c>
      <c r="I782" s="148"/>
      <c r="L782" s="34"/>
      <c r="M782" s="149"/>
      <c r="T782" s="55"/>
      <c r="AT782" s="19" t="s">
        <v>222</v>
      </c>
      <c r="AU782" s="19" t="s">
        <v>236</v>
      </c>
    </row>
    <row r="783" spans="2:65" s="1" customFormat="1" ht="19.5">
      <c r="B783" s="34"/>
      <c r="D783" s="150" t="s">
        <v>224</v>
      </c>
      <c r="F783" s="151" t="s">
        <v>6825</v>
      </c>
      <c r="I783" s="148"/>
      <c r="L783" s="34"/>
      <c r="M783" s="149"/>
      <c r="T783" s="55"/>
      <c r="AT783" s="19" t="s">
        <v>224</v>
      </c>
      <c r="AU783" s="19" t="s">
        <v>236</v>
      </c>
    </row>
    <row r="784" spans="2:65" s="14" customFormat="1" ht="22.5">
      <c r="B784" s="170"/>
      <c r="D784" s="150" t="s">
        <v>226</v>
      </c>
      <c r="E784" s="171" t="s">
        <v>19</v>
      </c>
      <c r="F784" s="172" t="s">
        <v>7029</v>
      </c>
      <c r="H784" s="171" t="s">
        <v>19</v>
      </c>
      <c r="I784" s="173"/>
      <c r="L784" s="170"/>
      <c r="M784" s="174"/>
      <c r="T784" s="175"/>
      <c r="AT784" s="171" t="s">
        <v>226</v>
      </c>
      <c r="AU784" s="171" t="s">
        <v>236</v>
      </c>
      <c r="AV784" s="14" t="s">
        <v>77</v>
      </c>
      <c r="AW784" s="14" t="s">
        <v>31</v>
      </c>
      <c r="AX784" s="14" t="s">
        <v>69</v>
      </c>
      <c r="AY784" s="171" t="s">
        <v>212</v>
      </c>
    </row>
    <row r="785" spans="2:65" s="12" customFormat="1">
      <c r="B785" s="152"/>
      <c r="D785" s="150" t="s">
        <v>226</v>
      </c>
      <c r="E785" s="153" t="s">
        <v>19</v>
      </c>
      <c r="F785" s="154" t="s">
        <v>7030</v>
      </c>
      <c r="H785" s="155">
        <v>14.63</v>
      </c>
      <c r="I785" s="156"/>
      <c r="L785" s="152"/>
      <c r="M785" s="157"/>
      <c r="T785" s="158"/>
      <c r="AT785" s="153" t="s">
        <v>226</v>
      </c>
      <c r="AU785" s="153" t="s">
        <v>236</v>
      </c>
      <c r="AV785" s="12" t="s">
        <v>79</v>
      </c>
      <c r="AW785" s="12" t="s">
        <v>31</v>
      </c>
      <c r="AX785" s="12" t="s">
        <v>69</v>
      </c>
      <c r="AY785" s="153" t="s">
        <v>212</v>
      </c>
    </row>
    <row r="786" spans="2:65" s="12" customFormat="1">
      <c r="B786" s="152"/>
      <c r="D786" s="150" t="s">
        <v>226</v>
      </c>
      <c r="E786" s="153" t="s">
        <v>19</v>
      </c>
      <c r="F786" s="154" t="s">
        <v>7031</v>
      </c>
      <c r="H786" s="155">
        <v>4.1890000000000001</v>
      </c>
      <c r="I786" s="156"/>
      <c r="L786" s="152"/>
      <c r="M786" s="157"/>
      <c r="T786" s="158"/>
      <c r="AT786" s="153" t="s">
        <v>226</v>
      </c>
      <c r="AU786" s="153" t="s">
        <v>236</v>
      </c>
      <c r="AV786" s="12" t="s">
        <v>79</v>
      </c>
      <c r="AW786" s="12" t="s">
        <v>31</v>
      </c>
      <c r="AX786" s="12" t="s">
        <v>69</v>
      </c>
      <c r="AY786" s="153" t="s">
        <v>212</v>
      </c>
    </row>
    <row r="787" spans="2:65" s="13" customFormat="1">
      <c r="B787" s="159"/>
      <c r="D787" s="150" t="s">
        <v>226</v>
      </c>
      <c r="E787" s="160" t="s">
        <v>19</v>
      </c>
      <c r="F787" s="161" t="s">
        <v>228</v>
      </c>
      <c r="H787" s="162">
        <v>18.818999999999999</v>
      </c>
      <c r="I787" s="163"/>
      <c r="L787" s="159"/>
      <c r="M787" s="164"/>
      <c r="T787" s="165"/>
      <c r="AT787" s="160" t="s">
        <v>226</v>
      </c>
      <c r="AU787" s="160" t="s">
        <v>236</v>
      </c>
      <c r="AV787" s="13" t="s">
        <v>229</v>
      </c>
      <c r="AW787" s="13" t="s">
        <v>31</v>
      </c>
      <c r="AX787" s="13" t="s">
        <v>77</v>
      </c>
      <c r="AY787" s="160" t="s">
        <v>212</v>
      </c>
    </row>
    <row r="788" spans="2:65" s="1" customFormat="1" ht="16.5" customHeight="1">
      <c r="B788" s="34"/>
      <c r="C788" s="186" t="s">
        <v>1485</v>
      </c>
      <c r="D788" s="186" t="s">
        <v>3107</v>
      </c>
      <c r="E788" s="187" t="s">
        <v>6977</v>
      </c>
      <c r="F788" s="188" t="s">
        <v>6978</v>
      </c>
      <c r="G788" s="189" t="s">
        <v>495</v>
      </c>
      <c r="H788" s="190">
        <v>20.701000000000001</v>
      </c>
      <c r="I788" s="191"/>
      <c r="J788" s="192">
        <f>ROUND(I788*H788,2)</f>
        <v>0</v>
      </c>
      <c r="K788" s="188" t="s">
        <v>219</v>
      </c>
      <c r="L788" s="193"/>
      <c r="M788" s="194" t="s">
        <v>19</v>
      </c>
      <c r="N788" s="195" t="s">
        <v>40</v>
      </c>
      <c r="P788" s="142">
        <f>O788*H788</f>
        <v>0</v>
      </c>
      <c r="Q788" s="142">
        <v>1.55E-2</v>
      </c>
      <c r="R788" s="142">
        <f>Q788*H788</f>
        <v>0.32086550000000003</v>
      </c>
      <c r="S788" s="142">
        <v>0</v>
      </c>
      <c r="T788" s="143">
        <f>S788*H788</f>
        <v>0</v>
      </c>
      <c r="AR788" s="144" t="s">
        <v>631</v>
      </c>
      <c r="AT788" s="144" t="s">
        <v>3107</v>
      </c>
      <c r="AU788" s="144" t="s">
        <v>236</v>
      </c>
      <c r="AY788" s="19" t="s">
        <v>212</v>
      </c>
      <c r="BE788" s="145">
        <f>IF(N788="základní",J788,0)</f>
        <v>0</v>
      </c>
      <c r="BF788" s="145">
        <f>IF(N788="snížená",J788,0)</f>
        <v>0</v>
      </c>
      <c r="BG788" s="145">
        <f>IF(N788="zákl. přenesená",J788,0)</f>
        <v>0</v>
      </c>
      <c r="BH788" s="145">
        <f>IF(N788="sníž. přenesená",J788,0)</f>
        <v>0</v>
      </c>
      <c r="BI788" s="145">
        <f>IF(N788="nulová",J788,0)</f>
        <v>0</v>
      </c>
      <c r="BJ788" s="19" t="s">
        <v>77</v>
      </c>
      <c r="BK788" s="145">
        <f>ROUND(I788*H788,2)</f>
        <v>0</v>
      </c>
      <c r="BL788" s="19" t="s">
        <v>316</v>
      </c>
      <c r="BM788" s="144" t="s">
        <v>7032</v>
      </c>
    </row>
    <row r="789" spans="2:65" s="14" customFormat="1" ht="22.5">
      <c r="B789" s="170"/>
      <c r="D789" s="150" t="s">
        <v>226</v>
      </c>
      <c r="E789" s="171" t="s">
        <v>19</v>
      </c>
      <c r="F789" s="172" t="s">
        <v>7033</v>
      </c>
      <c r="H789" s="171" t="s">
        <v>19</v>
      </c>
      <c r="I789" s="173"/>
      <c r="L789" s="170"/>
      <c r="M789" s="174"/>
      <c r="T789" s="175"/>
      <c r="AT789" s="171" t="s">
        <v>226</v>
      </c>
      <c r="AU789" s="171" t="s">
        <v>236</v>
      </c>
      <c r="AV789" s="14" t="s">
        <v>77</v>
      </c>
      <c r="AW789" s="14" t="s">
        <v>31</v>
      </c>
      <c r="AX789" s="14" t="s">
        <v>69</v>
      </c>
      <c r="AY789" s="171" t="s">
        <v>212</v>
      </c>
    </row>
    <row r="790" spans="2:65" s="12" customFormat="1">
      <c r="B790" s="152"/>
      <c r="D790" s="150" t="s">
        <v>226</v>
      </c>
      <c r="E790" s="153" t="s">
        <v>19</v>
      </c>
      <c r="F790" s="154" t="s">
        <v>7034</v>
      </c>
      <c r="H790" s="155">
        <v>16.093</v>
      </c>
      <c r="I790" s="156"/>
      <c r="L790" s="152"/>
      <c r="M790" s="157"/>
      <c r="T790" s="158"/>
      <c r="AT790" s="153" t="s">
        <v>226</v>
      </c>
      <c r="AU790" s="153" t="s">
        <v>236</v>
      </c>
      <c r="AV790" s="12" t="s">
        <v>79</v>
      </c>
      <c r="AW790" s="12" t="s">
        <v>31</v>
      </c>
      <c r="AX790" s="12" t="s">
        <v>69</v>
      </c>
      <c r="AY790" s="153" t="s">
        <v>212</v>
      </c>
    </row>
    <row r="791" spans="2:65" s="12" customFormat="1">
      <c r="B791" s="152"/>
      <c r="D791" s="150" t="s">
        <v>226</v>
      </c>
      <c r="E791" s="153" t="s">
        <v>19</v>
      </c>
      <c r="F791" s="154" t="s">
        <v>7035</v>
      </c>
      <c r="H791" s="155">
        <v>4.6079999999999997</v>
      </c>
      <c r="I791" s="156"/>
      <c r="L791" s="152"/>
      <c r="M791" s="157"/>
      <c r="T791" s="158"/>
      <c r="AT791" s="153" t="s">
        <v>226</v>
      </c>
      <c r="AU791" s="153" t="s">
        <v>236</v>
      </c>
      <c r="AV791" s="12" t="s">
        <v>79</v>
      </c>
      <c r="AW791" s="12" t="s">
        <v>31</v>
      </c>
      <c r="AX791" s="12" t="s">
        <v>69</v>
      </c>
      <c r="AY791" s="153" t="s">
        <v>212</v>
      </c>
    </row>
    <row r="792" spans="2:65" s="13" customFormat="1">
      <c r="B792" s="159"/>
      <c r="D792" s="150" t="s">
        <v>226</v>
      </c>
      <c r="E792" s="160" t="s">
        <v>19</v>
      </c>
      <c r="F792" s="161" t="s">
        <v>228</v>
      </c>
      <c r="H792" s="162">
        <v>20.701000000000001</v>
      </c>
      <c r="I792" s="163"/>
      <c r="L792" s="159"/>
      <c r="M792" s="164"/>
      <c r="T792" s="165"/>
      <c r="AT792" s="160" t="s">
        <v>226</v>
      </c>
      <c r="AU792" s="160" t="s">
        <v>236</v>
      </c>
      <c r="AV792" s="13" t="s">
        <v>229</v>
      </c>
      <c r="AW792" s="13" t="s">
        <v>31</v>
      </c>
      <c r="AX792" s="13" t="s">
        <v>77</v>
      </c>
      <c r="AY792" s="160" t="s">
        <v>212</v>
      </c>
    </row>
    <row r="793" spans="2:65" s="11" customFormat="1" ht="20.85" customHeight="1">
      <c r="B793" s="121"/>
      <c r="D793" s="122" t="s">
        <v>68</v>
      </c>
      <c r="E793" s="131" t="s">
        <v>7036</v>
      </c>
      <c r="F793" s="131" t="s">
        <v>7037</v>
      </c>
      <c r="I793" s="124"/>
      <c r="J793" s="132">
        <f>BK793</f>
        <v>0</v>
      </c>
      <c r="L793" s="121"/>
      <c r="M793" s="126"/>
      <c r="P793" s="127">
        <f>SUM(P794:P845)</f>
        <v>0</v>
      </c>
      <c r="R793" s="127">
        <f>SUM(R794:R845)</f>
        <v>2.172406E-2</v>
      </c>
      <c r="T793" s="128">
        <f>SUM(T794:T845)</f>
        <v>0</v>
      </c>
      <c r="AR793" s="122" t="s">
        <v>79</v>
      </c>
      <c r="AT793" s="129" t="s">
        <v>68</v>
      </c>
      <c r="AU793" s="129" t="s">
        <v>79</v>
      </c>
      <c r="AY793" s="122" t="s">
        <v>212</v>
      </c>
      <c r="BK793" s="130">
        <f>SUM(BK794:BK845)</f>
        <v>0</v>
      </c>
    </row>
    <row r="794" spans="2:65" s="1" customFormat="1" ht="24.2" customHeight="1">
      <c r="B794" s="34"/>
      <c r="C794" s="133" t="s">
        <v>1492</v>
      </c>
      <c r="D794" s="133" t="s">
        <v>215</v>
      </c>
      <c r="E794" s="134" t="s">
        <v>6779</v>
      </c>
      <c r="F794" s="135" t="s">
        <v>6780</v>
      </c>
      <c r="G794" s="136" t="s">
        <v>495</v>
      </c>
      <c r="H794" s="137">
        <v>2.1800000000000002</v>
      </c>
      <c r="I794" s="138"/>
      <c r="J794" s="139">
        <f>ROUND(I794*H794,2)</f>
        <v>0</v>
      </c>
      <c r="K794" s="135" t="s">
        <v>245</v>
      </c>
      <c r="L794" s="34"/>
      <c r="M794" s="140" t="s">
        <v>19</v>
      </c>
      <c r="N794" s="141" t="s">
        <v>40</v>
      </c>
      <c r="P794" s="142">
        <f>O794*H794</f>
        <v>0</v>
      </c>
      <c r="Q794" s="142">
        <v>0</v>
      </c>
      <c r="R794" s="142">
        <f>Q794*H794</f>
        <v>0</v>
      </c>
      <c r="S794" s="142">
        <v>0</v>
      </c>
      <c r="T794" s="143">
        <f>S794*H794</f>
        <v>0</v>
      </c>
      <c r="AR794" s="144" t="s">
        <v>316</v>
      </c>
      <c r="AT794" s="144" t="s">
        <v>215</v>
      </c>
      <c r="AU794" s="144" t="s">
        <v>236</v>
      </c>
      <c r="AY794" s="19" t="s">
        <v>212</v>
      </c>
      <c r="BE794" s="145">
        <f>IF(N794="základní",J794,0)</f>
        <v>0</v>
      </c>
      <c r="BF794" s="145">
        <f>IF(N794="snížená",J794,0)</f>
        <v>0</v>
      </c>
      <c r="BG794" s="145">
        <f>IF(N794="zákl. přenesená",J794,0)</f>
        <v>0</v>
      </c>
      <c r="BH794" s="145">
        <f>IF(N794="sníž. přenesená",J794,0)</f>
        <v>0</v>
      </c>
      <c r="BI794" s="145">
        <f>IF(N794="nulová",J794,0)</f>
        <v>0</v>
      </c>
      <c r="BJ794" s="19" t="s">
        <v>77</v>
      </c>
      <c r="BK794" s="145">
        <f>ROUND(I794*H794,2)</f>
        <v>0</v>
      </c>
      <c r="BL794" s="19" t="s">
        <v>316</v>
      </c>
      <c r="BM794" s="144" t="s">
        <v>7038</v>
      </c>
    </row>
    <row r="795" spans="2:65" s="1" customFormat="1" ht="19.5">
      <c r="B795" s="34"/>
      <c r="D795" s="150" t="s">
        <v>224</v>
      </c>
      <c r="F795" s="151" t="s">
        <v>6782</v>
      </c>
      <c r="I795" s="148"/>
      <c r="L795" s="34"/>
      <c r="M795" s="149"/>
      <c r="T795" s="55"/>
      <c r="AT795" s="19" t="s">
        <v>224</v>
      </c>
      <c r="AU795" s="19" t="s">
        <v>236</v>
      </c>
    </row>
    <row r="796" spans="2:65" s="14" customFormat="1">
      <c r="B796" s="170"/>
      <c r="D796" s="150" t="s">
        <v>226</v>
      </c>
      <c r="E796" s="171" t="s">
        <v>19</v>
      </c>
      <c r="F796" s="172" t="s">
        <v>7039</v>
      </c>
      <c r="H796" s="171" t="s">
        <v>19</v>
      </c>
      <c r="I796" s="173"/>
      <c r="L796" s="170"/>
      <c r="M796" s="174"/>
      <c r="T796" s="175"/>
      <c r="AT796" s="171" t="s">
        <v>226</v>
      </c>
      <c r="AU796" s="171" t="s">
        <v>236</v>
      </c>
      <c r="AV796" s="14" t="s">
        <v>77</v>
      </c>
      <c r="AW796" s="14" t="s">
        <v>31</v>
      </c>
      <c r="AX796" s="14" t="s">
        <v>69</v>
      </c>
      <c r="AY796" s="171" t="s">
        <v>212</v>
      </c>
    </row>
    <row r="797" spans="2:65" s="14" customFormat="1">
      <c r="B797" s="170"/>
      <c r="D797" s="150" t="s">
        <v>226</v>
      </c>
      <c r="E797" s="171" t="s">
        <v>19</v>
      </c>
      <c r="F797" s="172" t="s">
        <v>6784</v>
      </c>
      <c r="H797" s="171" t="s">
        <v>19</v>
      </c>
      <c r="I797" s="173"/>
      <c r="L797" s="170"/>
      <c r="M797" s="174"/>
      <c r="T797" s="175"/>
      <c r="AT797" s="171" t="s">
        <v>226</v>
      </c>
      <c r="AU797" s="171" t="s">
        <v>236</v>
      </c>
      <c r="AV797" s="14" t="s">
        <v>77</v>
      </c>
      <c r="AW797" s="14" t="s">
        <v>31</v>
      </c>
      <c r="AX797" s="14" t="s">
        <v>69</v>
      </c>
      <c r="AY797" s="171" t="s">
        <v>212</v>
      </c>
    </row>
    <row r="798" spans="2:65" s="12" customFormat="1">
      <c r="B798" s="152"/>
      <c r="D798" s="150" t="s">
        <v>226</v>
      </c>
      <c r="E798" s="153" t="s">
        <v>19</v>
      </c>
      <c r="F798" s="154" t="s">
        <v>7040</v>
      </c>
      <c r="H798" s="155">
        <v>2.1800000000000002</v>
      </c>
      <c r="I798" s="156"/>
      <c r="L798" s="152"/>
      <c r="M798" s="157"/>
      <c r="T798" s="158"/>
      <c r="AT798" s="153" t="s">
        <v>226</v>
      </c>
      <c r="AU798" s="153" t="s">
        <v>236</v>
      </c>
      <c r="AV798" s="12" t="s">
        <v>79</v>
      </c>
      <c r="AW798" s="12" t="s">
        <v>31</v>
      </c>
      <c r="AX798" s="12" t="s">
        <v>69</v>
      </c>
      <c r="AY798" s="153" t="s">
        <v>212</v>
      </c>
    </row>
    <row r="799" spans="2:65" s="13" customFormat="1">
      <c r="B799" s="159"/>
      <c r="D799" s="150" t="s">
        <v>226</v>
      </c>
      <c r="E799" s="160" t="s">
        <v>19</v>
      </c>
      <c r="F799" s="161" t="s">
        <v>228</v>
      </c>
      <c r="H799" s="162">
        <v>2.1800000000000002</v>
      </c>
      <c r="I799" s="163"/>
      <c r="L799" s="159"/>
      <c r="M799" s="164"/>
      <c r="T799" s="165"/>
      <c r="AT799" s="160" t="s">
        <v>226</v>
      </c>
      <c r="AU799" s="160" t="s">
        <v>236</v>
      </c>
      <c r="AV799" s="13" t="s">
        <v>229</v>
      </c>
      <c r="AW799" s="13" t="s">
        <v>31</v>
      </c>
      <c r="AX799" s="13" t="s">
        <v>77</v>
      </c>
      <c r="AY799" s="160" t="s">
        <v>212</v>
      </c>
    </row>
    <row r="800" spans="2:65" s="14" customFormat="1">
      <c r="B800" s="170"/>
      <c r="D800" s="150" t="s">
        <v>226</v>
      </c>
      <c r="E800" s="171" t="s">
        <v>19</v>
      </c>
      <c r="F800" s="172" t="s">
        <v>6786</v>
      </c>
      <c r="H800" s="171" t="s">
        <v>19</v>
      </c>
      <c r="I800" s="173"/>
      <c r="L800" s="170"/>
      <c r="M800" s="174"/>
      <c r="T800" s="175"/>
      <c r="AT800" s="171" t="s">
        <v>226</v>
      </c>
      <c r="AU800" s="171" t="s">
        <v>236</v>
      </c>
      <c r="AV800" s="14" t="s">
        <v>77</v>
      </c>
      <c r="AW800" s="14" t="s">
        <v>31</v>
      </c>
      <c r="AX800" s="14" t="s">
        <v>69</v>
      </c>
      <c r="AY800" s="171" t="s">
        <v>212</v>
      </c>
    </row>
    <row r="801" spans="2:65" s="1" customFormat="1" ht="24.2" customHeight="1">
      <c r="B801" s="34"/>
      <c r="C801" s="133" t="s">
        <v>1505</v>
      </c>
      <c r="D801" s="133" t="s">
        <v>215</v>
      </c>
      <c r="E801" s="134" t="s">
        <v>4144</v>
      </c>
      <c r="F801" s="135" t="s">
        <v>4145</v>
      </c>
      <c r="G801" s="136" t="s">
        <v>495</v>
      </c>
      <c r="H801" s="137">
        <v>1.0900000000000001</v>
      </c>
      <c r="I801" s="138"/>
      <c r="J801" s="139">
        <f>ROUND(I801*H801,2)</f>
        <v>0</v>
      </c>
      <c r="K801" s="135" t="s">
        <v>219</v>
      </c>
      <c r="L801" s="34"/>
      <c r="M801" s="140" t="s">
        <v>19</v>
      </c>
      <c r="N801" s="141" t="s">
        <v>40</v>
      </c>
      <c r="P801" s="142">
        <f>O801*H801</f>
        <v>0</v>
      </c>
      <c r="Q801" s="142">
        <v>1.3999999999999999E-4</v>
      </c>
      <c r="R801" s="142">
        <f>Q801*H801</f>
        <v>1.526E-4</v>
      </c>
      <c r="S801" s="142">
        <v>0</v>
      </c>
      <c r="T801" s="143">
        <f>S801*H801</f>
        <v>0</v>
      </c>
      <c r="AR801" s="144" t="s">
        <v>316</v>
      </c>
      <c r="AT801" s="144" t="s">
        <v>215</v>
      </c>
      <c r="AU801" s="144" t="s">
        <v>236</v>
      </c>
      <c r="AY801" s="19" t="s">
        <v>212</v>
      </c>
      <c r="BE801" s="145">
        <f>IF(N801="základní",J801,0)</f>
        <v>0</v>
      </c>
      <c r="BF801" s="145">
        <f>IF(N801="snížená",J801,0)</f>
        <v>0</v>
      </c>
      <c r="BG801" s="145">
        <f>IF(N801="zákl. přenesená",J801,0)</f>
        <v>0</v>
      </c>
      <c r="BH801" s="145">
        <f>IF(N801="sníž. přenesená",J801,0)</f>
        <v>0</v>
      </c>
      <c r="BI801" s="145">
        <f>IF(N801="nulová",J801,0)</f>
        <v>0</v>
      </c>
      <c r="BJ801" s="19" t="s">
        <v>77</v>
      </c>
      <c r="BK801" s="145">
        <f>ROUND(I801*H801,2)</f>
        <v>0</v>
      </c>
      <c r="BL801" s="19" t="s">
        <v>316</v>
      </c>
      <c r="BM801" s="144" t="s">
        <v>7041</v>
      </c>
    </row>
    <row r="802" spans="2:65" s="1" customFormat="1">
      <c r="B802" s="34"/>
      <c r="D802" s="146" t="s">
        <v>222</v>
      </c>
      <c r="F802" s="147" t="s">
        <v>4147</v>
      </c>
      <c r="I802" s="148"/>
      <c r="L802" s="34"/>
      <c r="M802" s="149"/>
      <c r="T802" s="55"/>
      <c r="AT802" s="19" t="s">
        <v>222</v>
      </c>
      <c r="AU802" s="19" t="s">
        <v>236</v>
      </c>
    </row>
    <row r="803" spans="2:65" s="14" customFormat="1">
      <c r="B803" s="170"/>
      <c r="D803" s="150" t="s">
        <v>226</v>
      </c>
      <c r="E803" s="171" t="s">
        <v>19</v>
      </c>
      <c r="F803" s="172" t="s">
        <v>7042</v>
      </c>
      <c r="H803" s="171" t="s">
        <v>19</v>
      </c>
      <c r="I803" s="173"/>
      <c r="L803" s="170"/>
      <c r="M803" s="174"/>
      <c r="T803" s="175"/>
      <c r="AT803" s="171" t="s">
        <v>226</v>
      </c>
      <c r="AU803" s="171" t="s">
        <v>236</v>
      </c>
      <c r="AV803" s="14" t="s">
        <v>77</v>
      </c>
      <c r="AW803" s="14" t="s">
        <v>31</v>
      </c>
      <c r="AX803" s="14" t="s">
        <v>69</v>
      </c>
      <c r="AY803" s="171" t="s">
        <v>212</v>
      </c>
    </row>
    <row r="804" spans="2:65" s="12" customFormat="1" ht="22.5">
      <c r="B804" s="152"/>
      <c r="D804" s="150" t="s">
        <v>226</v>
      </c>
      <c r="E804" s="153" t="s">
        <v>19</v>
      </c>
      <c r="F804" s="154" t="s">
        <v>7043</v>
      </c>
      <c r="H804" s="155">
        <v>0.66800000000000004</v>
      </c>
      <c r="I804" s="156"/>
      <c r="L804" s="152"/>
      <c r="M804" s="157"/>
      <c r="T804" s="158"/>
      <c r="AT804" s="153" t="s">
        <v>226</v>
      </c>
      <c r="AU804" s="153" t="s">
        <v>236</v>
      </c>
      <c r="AV804" s="12" t="s">
        <v>79</v>
      </c>
      <c r="AW804" s="12" t="s">
        <v>31</v>
      </c>
      <c r="AX804" s="12" t="s">
        <v>69</v>
      </c>
      <c r="AY804" s="153" t="s">
        <v>212</v>
      </c>
    </row>
    <row r="805" spans="2:65" s="12" customFormat="1" ht="22.5">
      <c r="B805" s="152"/>
      <c r="D805" s="150" t="s">
        <v>226</v>
      </c>
      <c r="E805" s="153" t="s">
        <v>19</v>
      </c>
      <c r="F805" s="154" t="s">
        <v>7044</v>
      </c>
      <c r="H805" s="155">
        <v>0.42199999999999999</v>
      </c>
      <c r="I805" s="156"/>
      <c r="L805" s="152"/>
      <c r="M805" s="157"/>
      <c r="T805" s="158"/>
      <c r="AT805" s="153" t="s">
        <v>226</v>
      </c>
      <c r="AU805" s="153" t="s">
        <v>236</v>
      </c>
      <c r="AV805" s="12" t="s">
        <v>79</v>
      </c>
      <c r="AW805" s="12" t="s">
        <v>31</v>
      </c>
      <c r="AX805" s="12" t="s">
        <v>69</v>
      </c>
      <c r="AY805" s="153" t="s">
        <v>212</v>
      </c>
    </row>
    <row r="806" spans="2:65" s="13" customFormat="1">
      <c r="B806" s="159"/>
      <c r="D806" s="150" t="s">
        <v>226</v>
      </c>
      <c r="E806" s="160" t="s">
        <v>19</v>
      </c>
      <c r="F806" s="161" t="s">
        <v>228</v>
      </c>
      <c r="H806" s="162">
        <v>1.0900000000000001</v>
      </c>
      <c r="I806" s="163"/>
      <c r="L806" s="159"/>
      <c r="M806" s="164"/>
      <c r="T806" s="165"/>
      <c r="AT806" s="160" t="s">
        <v>226</v>
      </c>
      <c r="AU806" s="160" t="s">
        <v>236</v>
      </c>
      <c r="AV806" s="13" t="s">
        <v>229</v>
      </c>
      <c r="AW806" s="13" t="s">
        <v>31</v>
      </c>
      <c r="AX806" s="13" t="s">
        <v>77</v>
      </c>
      <c r="AY806" s="160" t="s">
        <v>212</v>
      </c>
    </row>
    <row r="807" spans="2:65" s="1" customFormat="1" ht="24.2" customHeight="1">
      <c r="B807" s="34"/>
      <c r="C807" s="133" t="s">
        <v>1524</v>
      </c>
      <c r="D807" s="133" t="s">
        <v>215</v>
      </c>
      <c r="E807" s="134" t="s">
        <v>6790</v>
      </c>
      <c r="F807" s="135" t="s">
        <v>6791</v>
      </c>
      <c r="G807" s="136" t="s">
        <v>495</v>
      </c>
      <c r="H807" s="137">
        <v>1.0900000000000001</v>
      </c>
      <c r="I807" s="138"/>
      <c r="J807" s="139">
        <f>ROUND(I807*H807,2)</f>
        <v>0</v>
      </c>
      <c r="K807" s="135" t="s">
        <v>219</v>
      </c>
      <c r="L807" s="34"/>
      <c r="M807" s="140" t="s">
        <v>19</v>
      </c>
      <c r="N807" s="141" t="s">
        <v>40</v>
      </c>
      <c r="P807" s="142">
        <f>O807*H807</f>
        <v>0</v>
      </c>
      <c r="Q807" s="142">
        <v>2.8E-3</v>
      </c>
      <c r="R807" s="142">
        <f>Q807*H807</f>
        <v>3.052E-3</v>
      </c>
      <c r="S807" s="142">
        <v>0</v>
      </c>
      <c r="T807" s="143">
        <f>S807*H807</f>
        <v>0</v>
      </c>
      <c r="AR807" s="144" t="s">
        <v>316</v>
      </c>
      <c r="AT807" s="144" t="s">
        <v>215</v>
      </c>
      <c r="AU807" s="144" t="s">
        <v>236</v>
      </c>
      <c r="AY807" s="19" t="s">
        <v>212</v>
      </c>
      <c r="BE807" s="145">
        <f>IF(N807="základní",J807,0)</f>
        <v>0</v>
      </c>
      <c r="BF807" s="145">
        <f>IF(N807="snížená",J807,0)</f>
        <v>0</v>
      </c>
      <c r="BG807" s="145">
        <f>IF(N807="zákl. přenesená",J807,0)</f>
        <v>0</v>
      </c>
      <c r="BH807" s="145">
        <f>IF(N807="sníž. přenesená",J807,0)</f>
        <v>0</v>
      </c>
      <c r="BI807" s="145">
        <f>IF(N807="nulová",J807,0)</f>
        <v>0</v>
      </c>
      <c r="BJ807" s="19" t="s">
        <v>77</v>
      </c>
      <c r="BK807" s="145">
        <f>ROUND(I807*H807,2)</f>
        <v>0</v>
      </c>
      <c r="BL807" s="19" t="s">
        <v>316</v>
      </c>
      <c r="BM807" s="144" t="s">
        <v>7045</v>
      </c>
    </row>
    <row r="808" spans="2:65" s="1" customFormat="1">
      <c r="B808" s="34"/>
      <c r="D808" s="146" t="s">
        <v>222</v>
      </c>
      <c r="F808" s="147" t="s">
        <v>6793</v>
      </c>
      <c r="I808" s="148"/>
      <c r="L808" s="34"/>
      <c r="M808" s="149"/>
      <c r="T808" s="55"/>
      <c r="AT808" s="19" t="s">
        <v>222</v>
      </c>
      <c r="AU808" s="19" t="s">
        <v>236</v>
      </c>
    </row>
    <row r="809" spans="2:65" s="14" customFormat="1">
      <c r="B809" s="170"/>
      <c r="D809" s="150" t="s">
        <v>226</v>
      </c>
      <c r="E809" s="171" t="s">
        <v>19</v>
      </c>
      <c r="F809" s="172" t="s">
        <v>7046</v>
      </c>
      <c r="H809" s="171" t="s">
        <v>19</v>
      </c>
      <c r="I809" s="173"/>
      <c r="L809" s="170"/>
      <c r="M809" s="174"/>
      <c r="T809" s="175"/>
      <c r="AT809" s="171" t="s">
        <v>226</v>
      </c>
      <c r="AU809" s="171" t="s">
        <v>236</v>
      </c>
      <c r="AV809" s="14" t="s">
        <v>77</v>
      </c>
      <c r="AW809" s="14" t="s">
        <v>31</v>
      </c>
      <c r="AX809" s="14" t="s">
        <v>69</v>
      </c>
      <c r="AY809" s="171" t="s">
        <v>212</v>
      </c>
    </row>
    <row r="810" spans="2:65" s="12" customFormat="1">
      <c r="B810" s="152"/>
      <c r="D810" s="150" t="s">
        <v>226</v>
      </c>
      <c r="E810" s="153" t="s">
        <v>19</v>
      </c>
      <c r="F810" s="154" t="s">
        <v>7047</v>
      </c>
      <c r="H810" s="155">
        <v>0.66800000000000004</v>
      </c>
      <c r="I810" s="156"/>
      <c r="L810" s="152"/>
      <c r="M810" s="157"/>
      <c r="T810" s="158"/>
      <c r="AT810" s="153" t="s">
        <v>226</v>
      </c>
      <c r="AU810" s="153" t="s">
        <v>236</v>
      </c>
      <c r="AV810" s="12" t="s">
        <v>79</v>
      </c>
      <c r="AW810" s="12" t="s">
        <v>31</v>
      </c>
      <c r="AX810" s="12" t="s">
        <v>69</v>
      </c>
      <c r="AY810" s="153" t="s">
        <v>212</v>
      </c>
    </row>
    <row r="811" spans="2:65" s="12" customFormat="1">
      <c r="B811" s="152"/>
      <c r="D811" s="150" t="s">
        <v>226</v>
      </c>
      <c r="E811" s="153" t="s">
        <v>19</v>
      </c>
      <c r="F811" s="154" t="s">
        <v>7048</v>
      </c>
      <c r="H811" s="155">
        <v>0.42199999999999999</v>
      </c>
      <c r="I811" s="156"/>
      <c r="L811" s="152"/>
      <c r="M811" s="157"/>
      <c r="T811" s="158"/>
      <c r="AT811" s="153" t="s">
        <v>226</v>
      </c>
      <c r="AU811" s="153" t="s">
        <v>236</v>
      </c>
      <c r="AV811" s="12" t="s">
        <v>79</v>
      </c>
      <c r="AW811" s="12" t="s">
        <v>31</v>
      </c>
      <c r="AX811" s="12" t="s">
        <v>69</v>
      </c>
      <c r="AY811" s="153" t="s">
        <v>212</v>
      </c>
    </row>
    <row r="812" spans="2:65" s="13" customFormat="1">
      <c r="B812" s="159"/>
      <c r="D812" s="150" t="s">
        <v>226</v>
      </c>
      <c r="E812" s="160" t="s">
        <v>19</v>
      </c>
      <c r="F812" s="161" t="s">
        <v>228</v>
      </c>
      <c r="H812" s="162">
        <v>1.0900000000000001</v>
      </c>
      <c r="I812" s="163"/>
      <c r="L812" s="159"/>
      <c r="M812" s="164"/>
      <c r="T812" s="165"/>
      <c r="AT812" s="160" t="s">
        <v>226</v>
      </c>
      <c r="AU812" s="160" t="s">
        <v>236</v>
      </c>
      <c r="AV812" s="13" t="s">
        <v>229</v>
      </c>
      <c r="AW812" s="13" t="s">
        <v>31</v>
      </c>
      <c r="AX812" s="13" t="s">
        <v>77</v>
      </c>
      <c r="AY812" s="160" t="s">
        <v>212</v>
      </c>
    </row>
    <row r="813" spans="2:65" s="1" customFormat="1" ht="16.5" customHeight="1">
      <c r="B813" s="34"/>
      <c r="C813" s="133" t="s">
        <v>1532</v>
      </c>
      <c r="D813" s="133" t="s">
        <v>215</v>
      </c>
      <c r="E813" s="134" t="s">
        <v>6796</v>
      </c>
      <c r="F813" s="135" t="s">
        <v>6797</v>
      </c>
      <c r="G813" s="136" t="s">
        <v>495</v>
      </c>
      <c r="H813" s="137">
        <v>1.0900000000000001</v>
      </c>
      <c r="I813" s="138"/>
      <c r="J813" s="139">
        <f>ROUND(I813*H813,2)</f>
        <v>0</v>
      </c>
      <c r="K813" s="135" t="s">
        <v>219</v>
      </c>
      <c r="L813" s="34"/>
      <c r="M813" s="140" t="s">
        <v>19</v>
      </c>
      <c r="N813" s="141" t="s">
        <v>40</v>
      </c>
      <c r="P813" s="142">
        <f>O813*H813</f>
        <v>0</v>
      </c>
      <c r="Q813" s="142">
        <v>2.2000000000000001E-4</v>
      </c>
      <c r="R813" s="142">
        <f>Q813*H813</f>
        <v>2.3980000000000003E-4</v>
      </c>
      <c r="S813" s="142">
        <v>0</v>
      </c>
      <c r="T813" s="143">
        <f>S813*H813</f>
        <v>0</v>
      </c>
      <c r="AR813" s="144" t="s">
        <v>316</v>
      </c>
      <c r="AT813" s="144" t="s">
        <v>215</v>
      </c>
      <c r="AU813" s="144" t="s">
        <v>236</v>
      </c>
      <c r="AY813" s="19" t="s">
        <v>212</v>
      </c>
      <c r="BE813" s="145">
        <f>IF(N813="základní",J813,0)</f>
        <v>0</v>
      </c>
      <c r="BF813" s="145">
        <f>IF(N813="snížená",J813,0)</f>
        <v>0</v>
      </c>
      <c r="BG813" s="145">
        <f>IF(N813="zákl. přenesená",J813,0)</f>
        <v>0</v>
      </c>
      <c r="BH813" s="145">
        <f>IF(N813="sníž. přenesená",J813,0)</f>
        <v>0</v>
      </c>
      <c r="BI813" s="145">
        <f>IF(N813="nulová",J813,0)</f>
        <v>0</v>
      </c>
      <c r="BJ813" s="19" t="s">
        <v>77</v>
      </c>
      <c r="BK813" s="145">
        <f>ROUND(I813*H813,2)</f>
        <v>0</v>
      </c>
      <c r="BL813" s="19" t="s">
        <v>316</v>
      </c>
      <c r="BM813" s="144" t="s">
        <v>7049</v>
      </c>
    </row>
    <row r="814" spans="2:65" s="1" customFormat="1">
      <c r="B814" s="34"/>
      <c r="D814" s="146" t="s">
        <v>222</v>
      </c>
      <c r="F814" s="147" t="s">
        <v>6799</v>
      </c>
      <c r="I814" s="148"/>
      <c r="L814" s="34"/>
      <c r="M814" s="149"/>
      <c r="T814" s="55"/>
      <c r="AT814" s="19" t="s">
        <v>222</v>
      </c>
      <c r="AU814" s="19" t="s">
        <v>236</v>
      </c>
    </row>
    <row r="815" spans="2:65" s="14" customFormat="1" ht="22.5">
      <c r="B815" s="170"/>
      <c r="D815" s="150" t="s">
        <v>226</v>
      </c>
      <c r="E815" s="171" t="s">
        <v>19</v>
      </c>
      <c r="F815" s="172" t="s">
        <v>7050</v>
      </c>
      <c r="H815" s="171" t="s">
        <v>19</v>
      </c>
      <c r="I815" s="173"/>
      <c r="L815" s="170"/>
      <c r="M815" s="174"/>
      <c r="T815" s="175"/>
      <c r="AT815" s="171" t="s">
        <v>226</v>
      </c>
      <c r="AU815" s="171" t="s">
        <v>236</v>
      </c>
      <c r="AV815" s="14" t="s">
        <v>77</v>
      </c>
      <c r="AW815" s="14" t="s">
        <v>31</v>
      </c>
      <c r="AX815" s="14" t="s">
        <v>69</v>
      </c>
      <c r="AY815" s="171" t="s">
        <v>212</v>
      </c>
    </row>
    <row r="816" spans="2:65" s="12" customFormat="1" ht="22.5">
      <c r="B816" s="152"/>
      <c r="D816" s="150" t="s">
        <v>226</v>
      </c>
      <c r="E816" s="153" t="s">
        <v>19</v>
      </c>
      <c r="F816" s="154" t="s">
        <v>7051</v>
      </c>
      <c r="H816" s="155">
        <v>0.66800000000000004</v>
      </c>
      <c r="I816" s="156"/>
      <c r="L816" s="152"/>
      <c r="M816" s="157"/>
      <c r="T816" s="158"/>
      <c r="AT816" s="153" t="s">
        <v>226</v>
      </c>
      <c r="AU816" s="153" t="s">
        <v>236</v>
      </c>
      <c r="AV816" s="12" t="s">
        <v>79</v>
      </c>
      <c r="AW816" s="12" t="s">
        <v>31</v>
      </c>
      <c r="AX816" s="12" t="s">
        <v>69</v>
      </c>
      <c r="AY816" s="153" t="s">
        <v>212</v>
      </c>
    </row>
    <row r="817" spans="2:65" s="12" customFormat="1">
      <c r="B817" s="152"/>
      <c r="D817" s="150" t="s">
        <v>226</v>
      </c>
      <c r="E817" s="153" t="s">
        <v>19</v>
      </c>
      <c r="F817" s="154" t="s">
        <v>7052</v>
      </c>
      <c r="H817" s="155">
        <v>0.42199999999999999</v>
      </c>
      <c r="I817" s="156"/>
      <c r="L817" s="152"/>
      <c r="M817" s="157"/>
      <c r="T817" s="158"/>
      <c r="AT817" s="153" t="s">
        <v>226</v>
      </c>
      <c r="AU817" s="153" t="s">
        <v>236</v>
      </c>
      <c r="AV817" s="12" t="s">
        <v>79</v>
      </c>
      <c r="AW817" s="12" t="s">
        <v>31</v>
      </c>
      <c r="AX817" s="12" t="s">
        <v>69</v>
      </c>
      <c r="AY817" s="153" t="s">
        <v>212</v>
      </c>
    </row>
    <row r="818" spans="2:65" s="13" customFormat="1">
      <c r="B818" s="159"/>
      <c r="D818" s="150" t="s">
        <v>226</v>
      </c>
      <c r="E818" s="160" t="s">
        <v>19</v>
      </c>
      <c r="F818" s="161" t="s">
        <v>228</v>
      </c>
      <c r="H818" s="162">
        <v>1.0900000000000001</v>
      </c>
      <c r="I818" s="163"/>
      <c r="L818" s="159"/>
      <c r="M818" s="164"/>
      <c r="T818" s="165"/>
      <c r="AT818" s="160" t="s">
        <v>226</v>
      </c>
      <c r="AU818" s="160" t="s">
        <v>236</v>
      </c>
      <c r="AV818" s="13" t="s">
        <v>229</v>
      </c>
      <c r="AW818" s="13" t="s">
        <v>31</v>
      </c>
      <c r="AX818" s="13" t="s">
        <v>77</v>
      </c>
      <c r="AY818" s="160" t="s">
        <v>212</v>
      </c>
    </row>
    <row r="819" spans="2:65" s="1" customFormat="1" ht="24.2" customHeight="1">
      <c r="B819" s="34"/>
      <c r="C819" s="133" t="s">
        <v>1541</v>
      </c>
      <c r="D819" s="133" t="s">
        <v>215</v>
      </c>
      <c r="E819" s="134" t="s">
        <v>6802</v>
      </c>
      <c r="F819" s="135" t="s">
        <v>6803</v>
      </c>
      <c r="G819" s="136" t="s">
        <v>495</v>
      </c>
      <c r="H819" s="137">
        <v>2.0760000000000001</v>
      </c>
      <c r="I819" s="138"/>
      <c r="J819" s="139">
        <f>ROUND(I819*H819,2)</f>
        <v>0</v>
      </c>
      <c r="K819" s="135" t="s">
        <v>219</v>
      </c>
      <c r="L819" s="34"/>
      <c r="M819" s="140" t="s">
        <v>19</v>
      </c>
      <c r="N819" s="141" t="s">
        <v>40</v>
      </c>
      <c r="P819" s="142">
        <f>O819*H819</f>
        <v>0</v>
      </c>
      <c r="Q819" s="142">
        <v>0</v>
      </c>
      <c r="R819" s="142">
        <f>Q819*H819</f>
        <v>0</v>
      </c>
      <c r="S819" s="142">
        <v>0</v>
      </c>
      <c r="T819" s="143">
        <f>S819*H819</f>
        <v>0</v>
      </c>
      <c r="AR819" s="144" t="s">
        <v>316</v>
      </c>
      <c r="AT819" s="144" t="s">
        <v>215</v>
      </c>
      <c r="AU819" s="144" t="s">
        <v>236</v>
      </c>
      <c r="AY819" s="19" t="s">
        <v>212</v>
      </c>
      <c r="BE819" s="145">
        <f>IF(N819="základní",J819,0)</f>
        <v>0</v>
      </c>
      <c r="BF819" s="145">
        <f>IF(N819="snížená",J819,0)</f>
        <v>0</v>
      </c>
      <c r="BG819" s="145">
        <f>IF(N819="zákl. přenesená",J819,0)</f>
        <v>0</v>
      </c>
      <c r="BH819" s="145">
        <f>IF(N819="sníž. přenesená",J819,0)</f>
        <v>0</v>
      </c>
      <c r="BI819" s="145">
        <f>IF(N819="nulová",J819,0)</f>
        <v>0</v>
      </c>
      <c r="BJ819" s="19" t="s">
        <v>77</v>
      </c>
      <c r="BK819" s="145">
        <f>ROUND(I819*H819,2)</f>
        <v>0</v>
      </c>
      <c r="BL819" s="19" t="s">
        <v>316</v>
      </c>
      <c r="BM819" s="144" t="s">
        <v>7053</v>
      </c>
    </row>
    <row r="820" spans="2:65" s="1" customFormat="1">
      <c r="B820" s="34"/>
      <c r="D820" s="146" t="s">
        <v>222</v>
      </c>
      <c r="F820" s="147" t="s">
        <v>6805</v>
      </c>
      <c r="I820" s="148"/>
      <c r="L820" s="34"/>
      <c r="M820" s="149"/>
      <c r="T820" s="55"/>
      <c r="AT820" s="19" t="s">
        <v>222</v>
      </c>
      <c r="AU820" s="19" t="s">
        <v>236</v>
      </c>
    </row>
    <row r="821" spans="2:65" s="14" customFormat="1">
      <c r="B821" s="170"/>
      <c r="D821" s="150" t="s">
        <v>226</v>
      </c>
      <c r="E821" s="171" t="s">
        <v>19</v>
      </c>
      <c r="F821" s="172" t="s">
        <v>6850</v>
      </c>
      <c r="H821" s="171" t="s">
        <v>19</v>
      </c>
      <c r="I821" s="173"/>
      <c r="L821" s="170"/>
      <c r="M821" s="174"/>
      <c r="T821" s="175"/>
      <c r="AT821" s="171" t="s">
        <v>226</v>
      </c>
      <c r="AU821" s="171" t="s">
        <v>236</v>
      </c>
      <c r="AV821" s="14" t="s">
        <v>77</v>
      </c>
      <c r="AW821" s="14" t="s">
        <v>31</v>
      </c>
      <c r="AX821" s="14" t="s">
        <v>69</v>
      </c>
      <c r="AY821" s="171" t="s">
        <v>212</v>
      </c>
    </row>
    <row r="822" spans="2:65" s="12" customFormat="1">
      <c r="B822" s="152"/>
      <c r="D822" s="150" t="s">
        <v>226</v>
      </c>
      <c r="E822" s="153" t="s">
        <v>19</v>
      </c>
      <c r="F822" s="154" t="s">
        <v>7054</v>
      </c>
      <c r="H822" s="155">
        <v>2.0760000000000001</v>
      </c>
      <c r="I822" s="156"/>
      <c r="L822" s="152"/>
      <c r="M822" s="157"/>
      <c r="T822" s="158"/>
      <c r="AT822" s="153" t="s">
        <v>226</v>
      </c>
      <c r="AU822" s="153" t="s">
        <v>236</v>
      </c>
      <c r="AV822" s="12" t="s">
        <v>79</v>
      </c>
      <c r="AW822" s="12" t="s">
        <v>31</v>
      </c>
      <c r="AX822" s="12" t="s">
        <v>69</v>
      </c>
      <c r="AY822" s="153" t="s">
        <v>212</v>
      </c>
    </row>
    <row r="823" spans="2:65" s="13" customFormat="1">
      <c r="B823" s="159"/>
      <c r="D823" s="150" t="s">
        <v>226</v>
      </c>
      <c r="E823" s="160" t="s">
        <v>19</v>
      </c>
      <c r="F823" s="161" t="s">
        <v>228</v>
      </c>
      <c r="H823" s="162">
        <v>2.0760000000000001</v>
      </c>
      <c r="I823" s="163"/>
      <c r="L823" s="159"/>
      <c r="M823" s="164"/>
      <c r="T823" s="165"/>
      <c r="AT823" s="160" t="s">
        <v>226</v>
      </c>
      <c r="AU823" s="160" t="s">
        <v>236</v>
      </c>
      <c r="AV823" s="13" t="s">
        <v>229</v>
      </c>
      <c r="AW823" s="13" t="s">
        <v>31</v>
      </c>
      <c r="AX823" s="13" t="s">
        <v>77</v>
      </c>
      <c r="AY823" s="160" t="s">
        <v>212</v>
      </c>
    </row>
    <row r="824" spans="2:65" s="14" customFormat="1">
      <c r="B824" s="170"/>
      <c r="D824" s="150" t="s">
        <v>226</v>
      </c>
      <c r="E824" s="171" t="s">
        <v>19</v>
      </c>
      <c r="F824" s="172" t="s">
        <v>6808</v>
      </c>
      <c r="H824" s="171" t="s">
        <v>19</v>
      </c>
      <c r="I824" s="173"/>
      <c r="L824" s="170"/>
      <c r="M824" s="174"/>
      <c r="T824" s="175"/>
      <c r="AT824" s="171" t="s">
        <v>226</v>
      </c>
      <c r="AU824" s="171" t="s">
        <v>236</v>
      </c>
      <c r="AV824" s="14" t="s">
        <v>77</v>
      </c>
      <c r="AW824" s="14" t="s">
        <v>31</v>
      </c>
      <c r="AX824" s="14" t="s">
        <v>69</v>
      </c>
      <c r="AY824" s="171" t="s">
        <v>212</v>
      </c>
    </row>
    <row r="825" spans="2:65" s="1" customFormat="1" ht="24.2" customHeight="1">
      <c r="B825" s="34"/>
      <c r="C825" s="133" t="s">
        <v>1545</v>
      </c>
      <c r="D825" s="133" t="s">
        <v>215</v>
      </c>
      <c r="E825" s="134" t="s">
        <v>6809</v>
      </c>
      <c r="F825" s="135" t="s">
        <v>6810</v>
      </c>
      <c r="G825" s="136" t="s">
        <v>495</v>
      </c>
      <c r="H825" s="137">
        <v>1.038</v>
      </c>
      <c r="I825" s="138"/>
      <c r="J825" s="139">
        <f>ROUND(I825*H825,2)</f>
        <v>0</v>
      </c>
      <c r="K825" s="135" t="s">
        <v>219</v>
      </c>
      <c r="L825" s="34"/>
      <c r="M825" s="140" t="s">
        <v>19</v>
      </c>
      <c r="N825" s="141" t="s">
        <v>40</v>
      </c>
      <c r="P825" s="142">
        <f>O825*H825</f>
        <v>0</v>
      </c>
      <c r="Q825" s="142">
        <v>3.7799999999999999E-3</v>
      </c>
      <c r="R825" s="142">
        <f>Q825*H825</f>
        <v>3.9236399999999999E-3</v>
      </c>
      <c r="S825" s="142">
        <v>0</v>
      </c>
      <c r="T825" s="143">
        <f>S825*H825</f>
        <v>0</v>
      </c>
      <c r="AR825" s="144" t="s">
        <v>316</v>
      </c>
      <c r="AT825" s="144" t="s">
        <v>215</v>
      </c>
      <c r="AU825" s="144" t="s">
        <v>236</v>
      </c>
      <c r="AY825" s="19" t="s">
        <v>212</v>
      </c>
      <c r="BE825" s="145">
        <f>IF(N825="základní",J825,0)</f>
        <v>0</v>
      </c>
      <c r="BF825" s="145">
        <f>IF(N825="snížená",J825,0)</f>
        <v>0</v>
      </c>
      <c r="BG825" s="145">
        <f>IF(N825="zákl. přenesená",J825,0)</f>
        <v>0</v>
      </c>
      <c r="BH825" s="145">
        <f>IF(N825="sníž. přenesená",J825,0)</f>
        <v>0</v>
      </c>
      <c r="BI825" s="145">
        <f>IF(N825="nulová",J825,0)</f>
        <v>0</v>
      </c>
      <c r="BJ825" s="19" t="s">
        <v>77</v>
      </c>
      <c r="BK825" s="145">
        <f>ROUND(I825*H825,2)</f>
        <v>0</v>
      </c>
      <c r="BL825" s="19" t="s">
        <v>316</v>
      </c>
      <c r="BM825" s="144" t="s">
        <v>7055</v>
      </c>
    </row>
    <row r="826" spans="2:65" s="1" customFormat="1">
      <c r="B826" s="34"/>
      <c r="D826" s="146" t="s">
        <v>222</v>
      </c>
      <c r="F826" s="147" t="s">
        <v>6812</v>
      </c>
      <c r="I826" s="148"/>
      <c r="L826" s="34"/>
      <c r="M826" s="149"/>
      <c r="T826" s="55"/>
      <c r="AT826" s="19" t="s">
        <v>222</v>
      </c>
      <c r="AU826" s="19" t="s">
        <v>236</v>
      </c>
    </row>
    <row r="827" spans="2:65" s="14" customFormat="1" ht="22.5">
      <c r="B827" s="170"/>
      <c r="D827" s="150" t="s">
        <v>226</v>
      </c>
      <c r="E827" s="171" t="s">
        <v>19</v>
      </c>
      <c r="F827" s="172" t="s">
        <v>6853</v>
      </c>
      <c r="H827" s="171" t="s">
        <v>19</v>
      </c>
      <c r="I827" s="173"/>
      <c r="L827" s="170"/>
      <c r="M827" s="174"/>
      <c r="T827" s="175"/>
      <c r="AT827" s="171" t="s">
        <v>226</v>
      </c>
      <c r="AU827" s="171" t="s">
        <v>236</v>
      </c>
      <c r="AV827" s="14" t="s">
        <v>77</v>
      </c>
      <c r="AW827" s="14" t="s">
        <v>31</v>
      </c>
      <c r="AX827" s="14" t="s">
        <v>69</v>
      </c>
      <c r="AY827" s="171" t="s">
        <v>212</v>
      </c>
    </row>
    <row r="828" spans="2:65" s="12" customFormat="1">
      <c r="B828" s="152"/>
      <c r="D828" s="150" t="s">
        <v>226</v>
      </c>
      <c r="E828" s="153" t="s">
        <v>19</v>
      </c>
      <c r="F828" s="154" t="s">
        <v>7056</v>
      </c>
      <c r="H828" s="155">
        <v>1.038</v>
      </c>
      <c r="I828" s="156"/>
      <c r="L828" s="152"/>
      <c r="M828" s="157"/>
      <c r="T828" s="158"/>
      <c r="AT828" s="153" t="s">
        <v>226</v>
      </c>
      <c r="AU828" s="153" t="s">
        <v>236</v>
      </c>
      <c r="AV828" s="12" t="s">
        <v>79</v>
      </c>
      <c r="AW828" s="12" t="s">
        <v>31</v>
      </c>
      <c r="AX828" s="12" t="s">
        <v>69</v>
      </c>
      <c r="AY828" s="153" t="s">
        <v>212</v>
      </c>
    </row>
    <row r="829" spans="2:65" s="13" customFormat="1">
      <c r="B829" s="159"/>
      <c r="D829" s="150" t="s">
        <v>226</v>
      </c>
      <c r="E829" s="160" t="s">
        <v>19</v>
      </c>
      <c r="F829" s="161" t="s">
        <v>228</v>
      </c>
      <c r="H829" s="162">
        <v>1.038</v>
      </c>
      <c r="I829" s="163"/>
      <c r="L829" s="159"/>
      <c r="M829" s="164"/>
      <c r="T829" s="165"/>
      <c r="AT829" s="160" t="s">
        <v>226</v>
      </c>
      <c r="AU829" s="160" t="s">
        <v>236</v>
      </c>
      <c r="AV829" s="13" t="s">
        <v>229</v>
      </c>
      <c r="AW829" s="13" t="s">
        <v>31</v>
      </c>
      <c r="AX829" s="13" t="s">
        <v>77</v>
      </c>
      <c r="AY829" s="160" t="s">
        <v>212</v>
      </c>
    </row>
    <row r="830" spans="2:65" s="14" customFormat="1">
      <c r="B830" s="170"/>
      <c r="D830" s="150" t="s">
        <v>226</v>
      </c>
      <c r="E830" s="171" t="s">
        <v>19</v>
      </c>
      <c r="F830" s="172" t="s">
        <v>6815</v>
      </c>
      <c r="H830" s="171" t="s">
        <v>19</v>
      </c>
      <c r="I830" s="173"/>
      <c r="L830" s="170"/>
      <c r="M830" s="174"/>
      <c r="T830" s="175"/>
      <c r="AT830" s="171" t="s">
        <v>226</v>
      </c>
      <c r="AU830" s="171" t="s">
        <v>236</v>
      </c>
      <c r="AV830" s="14" t="s">
        <v>77</v>
      </c>
      <c r="AW830" s="14" t="s">
        <v>31</v>
      </c>
      <c r="AX830" s="14" t="s">
        <v>69</v>
      </c>
      <c r="AY830" s="171" t="s">
        <v>212</v>
      </c>
    </row>
    <row r="831" spans="2:65" s="1" customFormat="1" ht="24.2" customHeight="1">
      <c r="B831" s="34"/>
      <c r="C831" s="133" t="s">
        <v>1557</v>
      </c>
      <c r="D831" s="133" t="s">
        <v>215</v>
      </c>
      <c r="E831" s="134" t="s">
        <v>6855</v>
      </c>
      <c r="F831" s="135" t="s">
        <v>6856</v>
      </c>
      <c r="G831" s="136" t="s">
        <v>495</v>
      </c>
      <c r="H831" s="137">
        <v>1.038</v>
      </c>
      <c r="I831" s="138"/>
      <c r="J831" s="139">
        <f>ROUND(I831*H831,2)</f>
        <v>0</v>
      </c>
      <c r="K831" s="135" t="s">
        <v>245</v>
      </c>
      <c r="L831" s="34"/>
      <c r="M831" s="140" t="s">
        <v>19</v>
      </c>
      <c r="N831" s="141" t="s">
        <v>40</v>
      </c>
      <c r="P831" s="142">
        <f>O831*H831</f>
        <v>0</v>
      </c>
      <c r="Q831" s="142">
        <v>0</v>
      </c>
      <c r="R831" s="142">
        <f>Q831*H831</f>
        <v>0</v>
      </c>
      <c r="S831" s="142">
        <v>0</v>
      </c>
      <c r="T831" s="143">
        <f>S831*H831</f>
        <v>0</v>
      </c>
      <c r="AR831" s="144" t="s">
        <v>316</v>
      </c>
      <c r="AT831" s="144" t="s">
        <v>215</v>
      </c>
      <c r="AU831" s="144" t="s">
        <v>236</v>
      </c>
      <c r="AY831" s="19" t="s">
        <v>212</v>
      </c>
      <c r="BE831" s="145">
        <f>IF(N831="základní",J831,0)</f>
        <v>0</v>
      </c>
      <c r="BF831" s="145">
        <f>IF(N831="snížená",J831,0)</f>
        <v>0</v>
      </c>
      <c r="BG831" s="145">
        <f>IF(N831="zákl. přenesená",J831,0)</f>
        <v>0</v>
      </c>
      <c r="BH831" s="145">
        <f>IF(N831="sníž. přenesená",J831,0)</f>
        <v>0</v>
      </c>
      <c r="BI831" s="145">
        <f>IF(N831="nulová",J831,0)</f>
        <v>0</v>
      </c>
      <c r="BJ831" s="19" t="s">
        <v>77</v>
      </c>
      <c r="BK831" s="145">
        <f>ROUND(I831*H831,2)</f>
        <v>0</v>
      </c>
      <c r="BL831" s="19" t="s">
        <v>316</v>
      </c>
      <c r="BM831" s="144" t="s">
        <v>7057</v>
      </c>
    </row>
    <row r="832" spans="2:65" s="14" customFormat="1" ht="22.5">
      <c r="B832" s="170"/>
      <c r="D832" s="150" t="s">
        <v>226</v>
      </c>
      <c r="E832" s="171" t="s">
        <v>19</v>
      </c>
      <c r="F832" s="172" t="s">
        <v>6858</v>
      </c>
      <c r="H832" s="171" t="s">
        <v>19</v>
      </c>
      <c r="I832" s="173"/>
      <c r="L832" s="170"/>
      <c r="M832" s="174"/>
      <c r="T832" s="175"/>
      <c r="AT832" s="171" t="s">
        <v>226</v>
      </c>
      <c r="AU832" s="171" t="s">
        <v>236</v>
      </c>
      <c r="AV832" s="14" t="s">
        <v>77</v>
      </c>
      <c r="AW832" s="14" t="s">
        <v>31</v>
      </c>
      <c r="AX832" s="14" t="s">
        <v>69</v>
      </c>
      <c r="AY832" s="171" t="s">
        <v>212</v>
      </c>
    </row>
    <row r="833" spans="2:65" s="12" customFormat="1">
      <c r="B833" s="152"/>
      <c r="D833" s="150" t="s">
        <v>226</v>
      </c>
      <c r="E833" s="153" t="s">
        <v>19</v>
      </c>
      <c r="F833" s="154" t="s">
        <v>7058</v>
      </c>
      <c r="H833" s="155">
        <v>1.038</v>
      </c>
      <c r="I833" s="156"/>
      <c r="L833" s="152"/>
      <c r="M833" s="157"/>
      <c r="T833" s="158"/>
      <c r="AT833" s="153" t="s">
        <v>226</v>
      </c>
      <c r="AU833" s="153" t="s">
        <v>236</v>
      </c>
      <c r="AV833" s="12" t="s">
        <v>79</v>
      </c>
      <c r="AW833" s="12" t="s">
        <v>31</v>
      </c>
      <c r="AX833" s="12" t="s">
        <v>69</v>
      </c>
      <c r="AY833" s="153" t="s">
        <v>212</v>
      </c>
    </row>
    <row r="834" spans="2:65" s="13" customFormat="1">
      <c r="B834" s="159"/>
      <c r="D834" s="150" t="s">
        <v>226</v>
      </c>
      <c r="E834" s="160" t="s">
        <v>19</v>
      </c>
      <c r="F834" s="161" t="s">
        <v>228</v>
      </c>
      <c r="H834" s="162">
        <v>1.038</v>
      </c>
      <c r="I834" s="163"/>
      <c r="L834" s="159"/>
      <c r="M834" s="164"/>
      <c r="T834" s="165"/>
      <c r="AT834" s="160" t="s">
        <v>226</v>
      </c>
      <c r="AU834" s="160" t="s">
        <v>236</v>
      </c>
      <c r="AV834" s="13" t="s">
        <v>229</v>
      </c>
      <c r="AW834" s="13" t="s">
        <v>31</v>
      </c>
      <c r="AX834" s="13" t="s">
        <v>77</v>
      </c>
      <c r="AY834" s="160" t="s">
        <v>212</v>
      </c>
    </row>
    <row r="835" spans="2:65" s="1" customFormat="1" ht="33" customHeight="1">
      <c r="B835" s="34"/>
      <c r="C835" s="133" t="s">
        <v>1563</v>
      </c>
      <c r="D835" s="133" t="s">
        <v>215</v>
      </c>
      <c r="E835" s="134" t="s">
        <v>7059</v>
      </c>
      <c r="F835" s="135" t="s">
        <v>7060</v>
      </c>
      <c r="G835" s="136" t="s">
        <v>495</v>
      </c>
      <c r="H835" s="137">
        <v>1.038</v>
      </c>
      <c r="I835" s="138"/>
      <c r="J835" s="139">
        <f>ROUND(I835*H835,2)</f>
        <v>0</v>
      </c>
      <c r="K835" s="135" t="s">
        <v>219</v>
      </c>
      <c r="L835" s="34"/>
      <c r="M835" s="140" t="s">
        <v>19</v>
      </c>
      <c r="N835" s="141" t="s">
        <v>40</v>
      </c>
      <c r="P835" s="142">
        <f>O835*H835</f>
        <v>0</v>
      </c>
      <c r="Q835" s="142">
        <v>1.119E-2</v>
      </c>
      <c r="R835" s="142">
        <f>Q835*H835</f>
        <v>1.1615220000000001E-2</v>
      </c>
      <c r="S835" s="142">
        <v>0</v>
      </c>
      <c r="T835" s="143">
        <f>S835*H835</f>
        <v>0</v>
      </c>
      <c r="AR835" s="144" t="s">
        <v>316</v>
      </c>
      <c r="AT835" s="144" t="s">
        <v>215</v>
      </c>
      <c r="AU835" s="144" t="s">
        <v>236</v>
      </c>
      <c r="AY835" s="19" t="s">
        <v>212</v>
      </c>
      <c r="BE835" s="145">
        <f>IF(N835="základní",J835,0)</f>
        <v>0</v>
      </c>
      <c r="BF835" s="145">
        <f>IF(N835="snížená",J835,0)</f>
        <v>0</v>
      </c>
      <c r="BG835" s="145">
        <f>IF(N835="zákl. přenesená",J835,0)</f>
        <v>0</v>
      </c>
      <c r="BH835" s="145">
        <f>IF(N835="sníž. přenesená",J835,0)</f>
        <v>0</v>
      </c>
      <c r="BI835" s="145">
        <f>IF(N835="nulová",J835,0)</f>
        <v>0</v>
      </c>
      <c r="BJ835" s="19" t="s">
        <v>77</v>
      </c>
      <c r="BK835" s="145">
        <f>ROUND(I835*H835,2)</f>
        <v>0</v>
      </c>
      <c r="BL835" s="19" t="s">
        <v>316</v>
      </c>
      <c r="BM835" s="144" t="s">
        <v>7061</v>
      </c>
    </row>
    <row r="836" spans="2:65" s="1" customFormat="1">
      <c r="B836" s="34"/>
      <c r="D836" s="146" t="s">
        <v>222</v>
      </c>
      <c r="F836" s="147" t="s">
        <v>7062</v>
      </c>
      <c r="I836" s="148"/>
      <c r="L836" s="34"/>
      <c r="M836" s="149"/>
      <c r="T836" s="55"/>
      <c r="AT836" s="19" t="s">
        <v>222</v>
      </c>
      <c r="AU836" s="19" t="s">
        <v>236</v>
      </c>
    </row>
    <row r="837" spans="2:65" s="14" customFormat="1">
      <c r="B837" s="170"/>
      <c r="D837" s="150" t="s">
        <v>226</v>
      </c>
      <c r="E837" s="171" t="s">
        <v>19</v>
      </c>
      <c r="F837" s="172" t="s">
        <v>7063</v>
      </c>
      <c r="H837" s="171" t="s">
        <v>19</v>
      </c>
      <c r="I837" s="173"/>
      <c r="L837" s="170"/>
      <c r="M837" s="174"/>
      <c r="T837" s="175"/>
      <c r="AT837" s="171" t="s">
        <v>226</v>
      </c>
      <c r="AU837" s="171" t="s">
        <v>236</v>
      </c>
      <c r="AV837" s="14" t="s">
        <v>77</v>
      </c>
      <c r="AW837" s="14" t="s">
        <v>31</v>
      </c>
      <c r="AX837" s="14" t="s">
        <v>69</v>
      </c>
      <c r="AY837" s="171" t="s">
        <v>212</v>
      </c>
    </row>
    <row r="838" spans="2:65" s="12" customFormat="1">
      <c r="B838" s="152"/>
      <c r="D838" s="150" t="s">
        <v>226</v>
      </c>
      <c r="E838" s="153" t="s">
        <v>19</v>
      </c>
      <c r="F838" s="154" t="s">
        <v>7064</v>
      </c>
      <c r="H838" s="155">
        <v>0.63600000000000001</v>
      </c>
      <c r="I838" s="156"/>
      <c r="L838" s="152"/>
      <c r="M838" s="157"/>
      <c r="T838" s="158"/>
      <c r="AT838" s="153" t="s">
        <v>226</v>
      </c>
      <c r="AU838" s="153" t="s">
        <v>236</v>
      </c>
      <c r="AV838" s="12" t="s">
        <v>79</v>
      </c>
      <c r="AW838" s="12" t="s">
        <v>31</v>
      </c>
      <c r="AX838" s="12" t="s">
        <v>69</v>
      </c>
      <c r="AY838" s="153" t="s">
        <v>212</v>
      </c>
    </row>
    <row r="839" spans="2:65" s="12" customFormat="1">
      <c r="B839" s="152"/>
      <c r="D839" s="150" t="s">
        <v>226</v>
      </c>
      <c r="E839" s="153" t="s">
        <v>19</v>
      </c>
      <c r="F839" s="154" t="s">
        <v>7065</v>
      </c>
      <c r="H839" s="155">
        <v>0.40200000000000002</v>
      </c>
      <c r="I839" s="156"/>
      <c r="L839" s="152"/>
      <c r="M839" s="157"/>
      <c r="T839" s="158"/>
      <c r="AT839" s="153" t="s">
        <v>226</v>
      </c>
      <c r="AU839" s="153" t="s">
        <v>236</v>
      </c>
      <c r="AV839" s="12" t="s">
        <v>79</v>
      </c>
      <c r="AW839" s="12" t="s">
        <v>31</v>
      </c>
      <c r="AX839" s="12" t="s">
        <v>69</v>
      </c>
      <c r="AY839" s="153" t="s">
        <v>212</v>
      </c>
    </row>
    <row r="840" spans="2:65" s="13" customFormat="1">
      <c r="B840" s="159"/>
      <c r="D840" s="150" t="s">
        <v>226</v>
      </c>
      <c r="E840" s="160" t="s">
        <v>19</v>
      </c>
      <c r="F840" s="161" t="s">
        <v>228</v>
      </c>
      <c r="H840" s="162">
        <v>1.038</v>
      </c>
      <c r="I840" s="163"/>
      <c r="L840" s="159"/>
      <c r="M840" s="164"/>
      <c r="T840" s="165"/>
      <c r="AT840" s="160" t="s">
        <v>226</v>
      </c>
      <c r="AU840" s="160" t="s">
        <v>236</v>
      </c>
      <c r="AV840" s="13" t="s">
        <v>229</v>
      </c>
      <c r="AW840" s="13" t="s">
        <v>31</v>
      </c>
      <c r="AX840" s="13" t="s">
        <v>77</v>
      </c>
      <c r="AY840" s="160" t="s">
        <v>212</v>
      </c>
    </row>
    <row r="841" spans="2:65" s="1" customFormat="1" ht="16.5" customHeight="1">
      <c r="B841" s="34"/>
      <c r="C841" s="186" t="s">
        <v>1570</v>
      </c>
      <c r="D841" s="186" t="s">
        <v>3107</v>
      </c>
      <c r="E841" s="187" t="s">
        <v>7066</v>
      </c>
      <c r="F841" s="188" t="s">
        <v>7067</v>
      </c>
      <c r="G841" s="189" t="s">
        <v>495</v>
      </c>
      <c r="H841" s="190">
        <v>1.1419999999999999</v>
      </c>
      <c r="I841" s="191"/>
      <c r="J841" s="192">
        <f>ROUND(I841*H841,2)</f>
        <v>0</v>
      </c>
      <c r="K841" s="188" t="s">
        <v>219</v>
      </c>
      <c r="L841" s="193"/>
      <c r="M841" s="194" t="s">
        <v>19</v>
      </c>
      <c r="N841" s="195" t="s">
        <v>40</v>
      </c>
      <c r="P841" s="142">
        <f>O841*H841</f>
        <v>0</v>
      </c>
      <c r="Q841" s="142">
        <v>2.3999999999999998E-3</v>
      </c>
      <c r="R841" s="142">
        <f>Q841*H841</f>
        <v>2.7407999999999994E-3</v>
      </c>
      <c r="S841" s="142">
        <v>0</v>
      </c>
      <c r="T841" s="143">
        <f>S841*H841</f>
        <v>0</v>
      </c>
      <c r="AR841" s="144" t="s">
        <v>631</v>
      </c>
      <c r="AT841" s="144" t="s">
        <v>3107</v>
      </c>
      <c r="AU841" s="144" t="s">
        <v>236</v>
      </c>
      <c r="AY841" s="19" t="s">
        <v>212</v>
      </c>
      <c r="BE841" s="145">
        <f>IF(N841="základní",J841,0)</f>
        <v>0</v>
      </c>
      <c r="BF841" s="145">
        <f>IF(N841="snížená",J841,0)</f>
        <v>0</v>
      </c>
      <c r="BG841" s="145">
        <f>IF(N841="zákl. přenesená",J841,0)</f>
        <v>0</v>
      </c>
      <c r="BH841" s="145">
        <f>IF(N841="sníž. přenesená",J841,0)</f>
        <v>0</v>
      </c>
      <c r="BI841" s="145">
        <f>IF(N841="nulová",J841,0)</f>
        <v>0</v>
      </c>
      <c r="BJ841" s="19" t="s">
        <v>77</v>
      </c>
      <c r="BK841" s="145">
        <f>ROUND(I841*H841,2)</f>
        <v>0</v>
      </c>
      <c r="BL841" s="19" t="s">
        <v>316</v>
      </c>
      <c r="BM841" s="144" t="s">
        <v>7068</v>
      </c>
    </row>
    <row r="842" spans="2:65" s="14" customFormat="1">
      <c r="B842" s="170"/>
      <c r="D842" s="150" t="s">
        <v>226</v>
      </c>
      <c r="E842" s="171" t="s">
        <v>19</v>
      </c>
      <c r="F842" s="172" t="s">
        <v>7069</v>
      </c>
      <c r="H842" s="171" t="s">
        <v>19</v>
      </c>
      <c r="I842" s="173"/>
      <c r="L842" s="170"/>
      <c r="M842" s="174"/>
      <c r="T842" s="175"/>
      <c r="AT842" s="171" t="s">
        <v>226</v>
      </c>
      <c r="AU842" s="171" t="s">
        <v>236</v>
      </c>
      <c r="AV842" s="14" t="s">
        <v>77</v>
      </c>
      <c r="AW842" s="14" t="s">
        <v>31</v>
      </c>
      <c r="AX842" s="14" t="s">
        <v>69</v>
      </c>
      <c r="AY842" s="171" t="s">
        <v>212</v>
      </c>
    </row>
    <row r="843" spans="2:65" s="12" customFormat="1">
      <c r="B843" s="152"/>
      <c r="D843" s="150" t="s">
        <v>226</v>
      </c>
      <c r="E843" s="153" t="s">
        <v>19</v>
      </c>
      <c r="F843" s="154" t="s">
        <v>7070</v>
      </c>
      <c r="H843" s="155">
        <v>0.7</v>
      </c>
      <c r="I843" s="156"/>
      <c r="L843" s="152"/>
      <c r="M843" s="157"/>
      <c r="T843" s="158"/>
      <c r="AT843" s="153" t="s">
        <v>226</v>
      </c>
      <c r="AU843" s="153" t="s">
        <v>236</v>
      </c>
      <c r="AV843" s="12" t="s">
        <v>79</v>
      </c>
      <c r="AW843" s="12" t="s">
        <v>31</v>
      </c>
      <c r="AX843" s="12" t="s">
        <v>69</v>
      </c>
      <c r="AY843" s="153" t="s">
        <v>212</v>
      </c>
    </row>
    <row r="844" spans="2:65" s="12" customFormat="1">
      <c r="B844" s="152"/>
      <c r="D844" s="150" t="s">
        <v>226</v>
      </c>
      <c r="E844" s="153" t="s">
        <v>19</v>
      </c>
      <c r="F844" s="154" t="s">
        <v>7071</v>
      </c>
      <c r="H844" s="155">
        <v>0.442</v>
      </c>
      <c r="I844" s="156"/>
      <c r="L844" s="152"/>
      <c r="M844" s="157"/>
      <c r="T844" s="158"/>
      <c r="AT844" s="153" t="s">
        <v>226</v>
      </c>
      <c r="AU844" s="153" t="s">
        <v>236</v>
      </c>
      <c r="AV844" s="12" t="s">
        <v>79</v>
      </c>
      <c r="AW844" s="12" t="s">
        <v>31</v>
      </c>
      <c r="AX844" s="12" t="s">
        <v>69</v>
      </c>
      <c r="AY844" s="153" t="s">
        <v>212</v>
      </c>
    </row>
    <row r="845" spans="2:65" s="13" customFormat="1">
      <c r="B845" s="159"/>
      <c r="D845" s="150" t="s">
        <v>226</v>
      </c>
      <c r="E845" s="160" t="s">
        <v>19</v>
      </c>
      <c r="F845" s="161" t="s">
        <v>228</v>
      </c>
      <c r="H845" s="162">
        <v>1.1419999999999999</v>
      </c>
      <c r="I845" s="163"/>
      <c r="L845" s="159"/>
      <c r="M845" s="164"/>
      <c r="T845" s="165"/>
      <c r="AT845" s="160" t="s">
        <v>226</v>
      </c>
      <c r="AU845" s="160" t="s">
        <v>236</v>
      </c>
      <c r="AV845" s="13" t="s">
        <v>229</v>
      </c>
      <c r="AW845" s="13" t="s">
        <v>31</v>
      </c>
      <c r="AX845" s="13" t="s">
        <v>77</v>
      </c>
      <c r="AY845" s="160" t="s">
        <v>212</v>
      </c>
    </row>
    <row r="846" spans="2:65" s="11" customFormat="1" ht="20.85" customHeight="1">
      <c r="B846" s="121"/>
      <c r="D846" s="122" t="s">
        <v>68</v>
      </c>
      <c r="E846" s="131" t="s">
        <v>7072</v>
      </c>
      <c r="F846" s="131" t="s">
        <v>7073</v>
      </c>
      <c r="I846" s="124"/>
      <c r="J846" s="132">
        <f>BK846</f>
        <v>0</v>
      </c>
      <c r="L846" s="121"/>
      <c r="M846" s="126"/>
      <c r="P846" s="127">
        <f>SUM(P847:P894)</f>
        <v>0</v>
      </c>
      <c r="R846" s="127">
        <f>SUM(R847:R894)</f>
        <v>0.36352539999999994</v>
      </c>
      <c r="T846" s="128">
        <f>SUM(T847:T894)</f>
        <v>0</v>
      </c>
      <c r="AR846" s="122" t="s">
        <v>79</v>
      </c>
      <c r="AT846" s="129" t="s">
        <v>68</v>
      </c>
      <c r="AU846" s="129" t="s">
        <v>79</v>
      </c>
      <c r="AY846" s="122" t="s">
        <v>212</v>
      </c>
      <c r="BK846" s="130">
        <f>SUM(BK847:BK894)</f>
        <v>0</v>
      </c>
    </row>
    <row r="847" spans="2:65" s="1" customFormat="1" ht="44.25" customHeight="1">
      <c r="B847" s="34"/>
      <c r="C847" s="133" t="s">
        <v>1580</v>
      </c>
      <c r="D847" s="133" t="s">
        <v>215</v>
      </c>
      <c r="E847" s="134" t="s">
        <v>7074</v>
      </c>
      <c r="F847" s="135" t="s">
        <v>7075</v>
      </c>
      <c r="G847" s="136" t="s">
        <v>495</v>
      </c>
      <c r="H847" s="137">
        <v>7.3</v>
      </c>
      <c r="I847" s="138"/>
      <c r="J847" s="139">
        <f>ROUND(I847*H847,2)</f>
        <v>0</v>
      </c>
      <c r="K847" s="135" t="s">
        <v>219</v>
      </c>
      <c r="L847" s="34"/>
      <c r="M847" s="140" t="s">
        <v>19</v>
      </c>
      <c r="N847" s="141" t="s">
        <v>40</v>
      </c>
      <c r="P847" s="142">
        <f>O847*H847</f>
        <v>0</v>
      </c>
      <c r="Q847" s="142">
        <v>1.18E-2</v>
      </c>
      <c r="R847" s="142">
        <f>Q847*H847</f>
        <v>8.6139999999999994E-2</v>
      </c>
      <c r="S847" s="142">
        <v>0</v>
      </c>
      <c r="T847" s="143">
        <f>S847*H847</f>
        <v>0</v>
      </c>
      <c r="AR847" s="144" t="s">
        <v>229</v>
      </c>
      <c r="AT847" s="144" t="s">
        <v>215</v>
      </c>
      <c r="AU847" s="144" t="s">
        <v>236</v>
      </c>
      <c r="AY847" s="19" t="s">
        <v>212</v>
      </c>
      <c r="BE847" s="145">
        <f>IF(N847="základní",J847,0)</f>
        <v>0</v>
      </c>
      <c r="BF847" s="145">
        <f>IF(N847="snížená",J847,0)</f>
        <v>0</v>
      </c>
      <c r="BG847" s="145">
        <f>IF(N847="zákl. přenesená",J847,0)</f>
        <v>0</v>
      </c>
      <c r="BH847" s="145">
        <f>IF(N847="sníž. přenesená",J847,0)</f>
        <v>0</v>
      </c>
      <c r="BI847" s="145">
        <f>IF(N847="nulová",J847,0)</f>
        <v>0</v>
      </c>
      <c r="BJ847" s="19" t="s">
        <v>77</v>
      </c>
      <c r="BK847" s="145">
        <f>ROUND(I847*H847,2)</f>
        <v>0</v>
      </c>
      <c r="BL847" s="19" t="s">
        <v>229</v>
      </c>
      <c r="BM847" s="144" t="s">
        <v>7076</v>
      </c>
    </row>
    <row r="848" spans="2:65" s="1" customFormat="1">
      <c r="B848" s="34"/>
      <c r="D848" s="146" t="s">
        <v>222</v>
      </c>
      <c r="F848" s="147" t="s">
        <v>7077</v>
      </c>
      <c r="I848" s="148"/>
      <c r="L848" s="34"/>
      <c r="M848" s="149"/>
      <c r="T848" s="55"/>
      <c r="AT848" s="19" t="s">
        <v>222</v>
      </c>
      <c r="AU848" s="19" t="s">
        <v>236</v>
      </c>
    </row>
    <row r="849" spans="2:65" s="14" customFormat="1" ht="22.5">
      <c r="B849" s="170"/>
      <c r="D849" s="150" t="s">
        <v>226</v>
      </c>
      <c r="E849" s="171" t="s">
        <v>19</v>
      </c>
      <c r="F849" s="172" t="s">
        <v>7078</v>
      </c>
      <c r="H849" s="171" t="s">
        <v>19</v>
      </c>
      <c r="I849" s="173"/>
      <c r="L849" s="170"/>
      <c r="M849" s="174"/>
      <c r="T849" s="175"/>
      <c r="AT849" s="171" t="s">
        <v>226</v>
      </c>
      <c r="AU849" s="171" t="s">
        <v>236</v>
      </c>
      <c r="AV849" s="14" t="s">
        <v>77</v>
      </c>
      <c r="AW849" s="14" t="s">
        <v>31</v>
      </c>
      <c r="AX849" s="14" t="s">
        <v>69</v>
      </c>
      <c r="AY849" s="171" t="s">
        <v>212</v>
      </c>
    </row>
    <row r="850" spans="2:65" s="12" customFormat="1">
      <c r="B850" s="152"/>
      <c r="D850" s="150" t="s">
        <v>226</v>
      </c>
      <c r="E850" s="153" t="s">
        <v>19</v>
      </c>
      <c r="F850" s="154" t="s">
        <v>7079</v>
      </c>
      <c r="H850" s="155">
        <v>7.3</v>
      </c>
      <c r="I850" s="156"/>
      <c r="L850" s="152"/>
      <c r="M850" s="157"/>
      <c r="T850" s="158"/>
      <c r="AT850" s="153" t="s">
        <v>226</v>
      </c>
      <c r="AU850" s="153" t="s">
        <v>236</v>
      </c>
      <c r="AV850" s="12" t="s">
        <v>79</v>
      </c>
      <c r="AW850" s="12" t="s">
        <v>31</v>
      </c>
      <c r="AX850" s="12" t="s">
        <v>69</v>
      </c>
      <c r="AY850" s="153" t="s">
        <v>212</v>
      </c>
    </row>
    <row r="851" spans="2:65" s="13" customFormat="1">
      <c r="B851" s="159"/>
      <c r="D851" s="150" t="s">
        <v>226</v>
      </c>
      <c r="E851" s="160" t="s">
        <v>19</v>
      </c>
      <c r="F851" s="161" t="s">
        <v>228</v>
      </c>
      <c r="H851" s="162">
        <v>7.3</v>
      </c>
      <c r="I851" s="163"/>
      <c r="L851" s="159"/>
      <c r="M851" s="164"/>
      <c r="T851" s="165"/>
      <c r="AT851" s="160" t="s">
        <v>226</v>
      </c>
      <c r="AU851" s="160" t="s">
        <v>236</v>
      </c>
      <c r="AV851" s="13" t="s">
        <v>229</v>
      </c>
      <c r="AW851" s="13" t="s">
        <v>31</v>
      </c>
      <c r="AX851" s="13" t="s">
        <v>77</v>
      </c>
      <c r="AY851" s="160" t="s">
        <v>212</v>
      </c>
    </row>
    <row r="852" spans="2:65" s="1" customFormat="1" ht="16.5" customHeight="1">
      <c r="B852" s="34"/>
      <c r="C852" s="186" t="s">
        <v>1586</v>
      </c>
      <c r="D852" s="186" t="s">
        <v>3107</v>
      </c>
      <c r="E852" s="187" t="s">
        <v>7080</v>
      </c>
      <c r="F852" s="188" t="s">
        <v>7081</v>
      </c>
      <c r="G852" s="189" t="s">
        <v>495</v>
      </c>
      <c r="H852" s="190">
        <v>8.0299999999999994</v>
      </c>
      <c r="I852" s="191"/>
      <c r="J852" s="192">
        <f>ROUND(I852*H852,2)</f>
        <v>0</v>
      </c>
      <c r="K852" s="188" t="s">
        <v>219</v>
      </c>
      <c r="L852" s="193"/>
      <c r="M852" s="194" t="s">
        <v>19</v>
      </c>
      <c r="N852" s="195" t="s">
        <v>40</v>
      </c>
      <c r="P852" s="142">
        <f>O852*H852</f>
        <v>0</v>
      </c>
      <c r="Q852" s="142">
        <v>2.8000000000000001E-2</v>
      </c>
      <c r="R852" s="142">
        <f>Q852*H852</f>
        <v>0.22483999999999998</v>
      </c>
      <c r="S852" s="142">
        <v>0</v>
      </c>
      <c r="T852" s="143">
        <f>S852*H852</f>
        <v>0</v>
      </c>
      <c r="AR852" s="144" t="s">
        <v>267</v>
      </c>
      <c r="AT852" s="144" t="s">
        <v>3107</v>
      </c>
      <c r="AU852" s="144" t="s">
        <v>236</v>
      </c>
      <c r="AY852" s="19" t="s">
        <v>212</v>
      </c>
      <c r="BE852" s="145">
        <f>IF(N852="základní",J852,0)</f>
        <v>0</v>
      </c>
      <c r="BF852" s="145">
        <f>IF(N852="snížená",J852,0)</f>
        <v>0</v>
      </c>
      <c r="BG852" s="145">
        <f>IF(N852="zákl. přenesená",J852,0)</f>
        <v>0</v>
      </c>
      <c r="BH852" s="145">
        <f>IF(N852="sníž. přenesená",J852,0)</f>
        <v>0</v>
      </c>
      <c r="BI852" s="145">
        <f>IF(N852="nulová",J852,0)</f>
        <v>0</v>
      </c>
      <c r="BJ852" s="19" t="s">
        <v>77</v>
      </c>
      <c r="BK852" s="145">
        <f>ROUND(I852*H852,2)</f>
        <v>0</v>
      </c>
      <c r="BL852" s="19" t="s">
        <v>229</v>
      </c>
      <c r="BM852" s="144" t="s">
        <v>7082</v>
      </c>
    </row>
    <row r="853" spans="2:65" s="14" customFormat="1" ht="22.5">
      <c r="B853" s="170"/>
      <c r="D853" s="150" t="s">
        <v>226</v>
      </c>
      <c r="E853" s="171" t="s">
        <v>19</v>
      </c>
      <c r="F853" s="172" t="s">
        <v>7083</v>
      </c>
      <c r="H853" s="171" t="s">
        <v>19</v>
      </c>
      <c r="I853" s="173"/>
      <c r="L853" s="170"/>
      <c r="M853" s="174"/>
      <c r="T853" s="175"/>
      <c r="AT853" s="171" t="s">
        <v>226</v>
      </c>
      <c r="AU853" s="171" t="s">
        <v>236</v>
      </c>
      <c r="AV853" s="14" t="s">
        <v>77</v>
      </c>
      <c r="AW853" s="14" t="s">
        <v>31</v>
      </c>
      <c r="AX853" s="14" t="s">
        <v>69</v>
      </c>
      <c r="AY853" s="171" t="s">
        <v>212</v>
      </c>
    </row>
    <row r="854" spans="2:65" s="12" customFormat="1">
      <c r="B854" s="152"/>
      <c r="D854" s="150" t="s">
        <v>226</v>
      </c>
      <c r="E854" s="153" t="s">
        <v>19</v>
      </c>
      <c r="F854" s="154" t="s">
        <v>7084</v>
      </c>
      <c r="H854" s="155">
        <v>8.0299999999999994</v>
      </c>
      <c r="I854" s="156"/>
      <c r="L854" s="152"/>
      <c r="M854" s="157"/>
      <c r="T854" s="158"/>
      <c r="AT854" s="153" t="s">
        <v>226</v>
      </c>
      <c r="AU854" s="153" t="s">
        <v>236</v>
      </c>
      <c r="AV854" s="12" t="s">
        <v>79</v>
      </c>
      <c r="AW854" s="12" t="s">
        <v>31</v>
      </c>
      <c r="AX854" s="12" t="s">
        <v>69</v>
      </c>
      <c r="AY854" s="153" t="s">
        <v>212</v>
      </c>
    </row>
    <row r="855" spans="2:65" s="13" customFormat="1">
      <c r="B855" s="159"/>
      <c r="D855" s="150" t="s">
        <v>226</v>
      </c>
      <c r="E855" s="160" t="s">
        <v>19</v>
      </c>
      <c r="F855" s="161" t="s">
        <v>228</v>
      </c>
      <c r="H855" s="162">
        <v>8.0299999999999994</v>
      </c>
      <c r="I855" s="163"/>
      <c r="L855" s="159"/>
      <c r="M855" s="164"/>
      <c r="T855" s="165"/>
      <c r="AT855" s="160" t="s">
        <v>226</v>
      </c>
      <c r="AU855" s="160" t="s">
        <v>236</v>
      </c>
      <c r="AV855" s="13" t="s">
        <v>229</v>
      </c>
      <c r="AW855" s="13" t="s">
        <v>31</v>
      </c>
      <c r="AX855" s="13" t="s">
        <v>77</v>
      </c>
      <c r="AY855" s="160" t="s">
        <v>212</v>
      </c>
    </row>
    <row r="856" spans="2:65" s="1" customFormat="1" ht="24.2" customHeight="1">
      <c r="B856" s="34"/>
      <c r="C856" s="133" t="s">
        <v>1593</v>
      </c>
      <c r="D856" s="133" t="s">
        <v>215</v>
      </c>
      <c r="E856" s="134" t="s">
        <v>7085</v>
      </c>
      <c r="F856" s="135" t="s">
        <v>7086</v>
      </c>
      <c r="G856" s="136" t="s">
        <v>495</v>
      </c>
      <c r="H856" s="137">
        <v>7.3</v>
      </c>
      <c r="I856" s="138"/>
      <c r="J856" s="139">
        <f>ROUND(I856*H856,2)</f>
        <v>0</v>
      </c>
      <c r="K856" s="135" t="s">
        <v>219</v>
      </c>
      <c r="L856" s="34"/>
      <c r="M856" s="140" t="s">
        <v>19</v>
      </c>
      <c r="N856" s="141" t="s">
        <v>40</v>
      </c>
      <c r="P856" s="142">
        <f>O856*H856</f>
        <v>0</v>
      </c>
      <c r="Q856" s="142">
        <v>1E-4</v>
      </c>
      <c r="R856" s="142">
        <f>Q856*H856</f>
        <v>7.2999999999999996E-4</v>
      </c>
      <c r="S856" s="142">
        <v>0</v>
      </c>
      <c r="T856" s="143">
        <f>S856*H856</f>
        <v>0</v>
      </c>
      <c r="AR856" s="144" t="s">
        <v>229</v>
      </c>
      <c r="AT856" s="144" t="s">
        <v>215</v>
      </c>
      <c r="AU856" s="144" t="s">
        <v>236</v>
      </c>
      <c r="AY856" s="19" t="s">
        <v>212</v>
      </c>
      <c r="BE856" s="145">
        <f>IF(N856="základní",J856,0)</f>
        <v>0</v>
      </c>
      <c r="BF856" s="145">
        <f>IF(N856="snížená",J856,0)</f>
        <v>0</v>
      </c>
      <c r="BG856" s="145">
        <f>IF(N856="zákl. přenesená",J856,0)</f>
        <v>0</v>
      </c>
      <c r="BH856" s="145">
        <f>IF(N856="sníž. přenesená",J856,0)</f>
        <v>0</v>
      </c>
      <c r="BI856" s="145">
        <f>IF(N856="nulová",J856,0)</f>
        <v>0</v>
      </c>
      <c r="BJ856" s="19" t="s">
        <v>77</v>
      </c>
      <c r="BK856" s="145">
        <f>ROUND(I856*H856,2)</f>
        <v>0</v>
      </c>
      <c r="BL856" s="19" t="s">
        <v>229</v>
      </c>
      <c r="BM856" s="144" t="s">
        <v>7087</v>
      </c>
    </row>
    <row r="857" spans="2:65" s="1" customFormat="1">
      <c r="B857" s="34"/>
      <c r="D857" s="146" t="s">
        <v>222</v>
      </c>
      <c r="F857" s="147" t="s">
        <v>7088</v>
      </c>
      <c r="I857" s="148"/>
      <c r="L857" s="34"/>
      <c r="M857" s="149"/>
      <c r="T857" s="55"/>
      <c r="AT857" s="19" t="s">
        <v>222</v>
      </c>
      <c r="AU857" s="19" t="s">
        <v>236</v>
      </c>
    </row>
    <row r="858" spans="2:65" s="14" customFormat="1">
      <c r="B858" s="170"/>
      <c r="D858" s="150" t="s">
        <v>226</v>
      </c>
      <c r="E858" s="171" t="s">
        <v>19</v>
      </c>
      <c r="F858" s="172" t="s">
        <v>7089</v>
      </c>
      <c r="H858" s="171" t="s">
        <v>19</v>
      </c>
      <c r="I858" s="173"/>
      <c r="L858" s="170"/>
      <c r="M858" s="174"/>
      <c r="T858" s="175"/>
      <c r="AT858" s="171" t="s">
        <v>226</v>
      </c>
      <c r="AU858" s="171" t="s">
        <v>236</v>
      </c>
      <c r="AV858" s="14" t="s">
        <v>77</v>
      </c>
      <c r="AW858" s="14" t="s">
        <v>31</v>
      </c>
      <c r="AX858" s="14" t="s">
        <v>69</v>
      </c>
      <c r="AY858" s="171" t="s">
        <v>212</v>
      </c>
    </row>
    <row r="859" spans="2:65" s="12" customFormat="1">
      <c r="B859" s="152"/>
      <c r="D859" s="150" t="s">
        <v>226</v>
      </c>
      <c r="E859" s="153" t="s">
        <v>19</v>
      </c>
      <c r="F859" s="154" t="s">
        <v>7090</v>
      </c>
      <c r="H859" s="155">
        <v>7.3</v>
      </c>
      <c r="I859" s="156"/>
      <c r="L859" s="152"/>
      <c r="M859" s="157"/>
      <c r="T859" s="158"/>
      <c r="AT859" s="153" t="s">
        <v>226</v>
      </c>
      <c r="AU859" s="153" t="s">
        <v>236</v>
      </c>
      <c r="AV859" s="12" t="s">
        <v>79</v>
      </c>
      <c r="AW859" s="12" t="s">
        <v>31</v>
      </c>
      <c r="AX859" s="12" t="s">
        <v>69</v>
      </c>
      <c r="AY859" s="153" t="s">
        <v>212</v>
      </c>
    </row>
    <row r="860" spans="2:65" s="13" customFormat="1">
      <c r="B860" s="159"/>
      <c r="D860" s="150" t="s">
        <v>226</v>
      </c>
      <c r="E860" s="160" t="s">
        <v>19</v>
      </c>
      <c r="F860" s="161" t="s">
        <v>228</v>
      </c>
      <c r="H860" s="162">
        <v>7.3</v>
      </c>
      <c r="I860" s="163"/>
      <c r="L860" s="159"/>
      <c r="M860" s="164"/>
      <c r="T860" s="165"/>
      <c r="AT860" s="160" t="s">
        <v>226</v>
      </c>
      <c r="AU860" s="160" t="s">
        <v>236</v>
      </c>
      <c r="AV860" s="13" t="s">
        <v>229</v>
      </c>
      <c r="AW860" s="13" t="s">
        <v>31</v>
      </c>
      <c r="AX860" s="13" t="s">
        <v>77</v>
      </c>
      <c r="AY860" s="160" t="s">
        <v>212</v>
      </c>
    </row>
    <row r="861" spans="2:65" s="1" customFormat="1" ht="24.2" customHeight="1">
      <c r="B861" s="34"/>
      <c r="C861" s="133" t="s">
        <v>1602</v>
      </c>
      <c r="D861" s="133" t="s">
        <v>215</v>
      </c>
      <c r="E861" s="134" t="s">
        <v>6802</v>
      </c>
      <c r="F861" s="135" t="s">
        <v>6803</v>
      </c>
      <c r="G861" s="136" t="s">
        <v>495</v>
      </c>
      <c r="H861" s="137">
        <v>14.6</v>
      </c>
      <c r="I861" s="138"/>
      <c r="J861" s="139">
        <f>ROUND(I861*H861,2)</f>
        <v>0</v>
      </c>
      <c r="K861" s="135" t="s">
        <v>219</v>
      </c>
      <c r="L861" s="34"/>
      <c r="M861" s="140" t="s">
        <v>19</v>
      </c>
      <c r="N861" s="141" t="s">
        <v>40</v>
      </c>
      <c r="P861" s="142">
        <f>O861*H861</f>
        <v>0</v>
      </c>
      <c r="Q861" s="142">
        <v>0</v>
      </c>
      <c r="R861" s="142">
        <f>Q861*H861</f>
        <v>0</v>
      </c>
      <c r="S861" s="142">
        <v>0</v>
      </c>
      <c r="T861" s="143">
        <f>S861*H861</f>
        <v>0</v>
      </c>
      <c r="AR861" s="144" t="s">
        <v>229</v>
      </c>
      <c r="AT861" s="144" t="s">
        <v>215</v>
      </c>
      <c r="AU861" s="144" t="s">
        <v>236</v>
      </c>
      <c r="AY861" s="19" t="s">
        <v>212</v>
      </c>
      <c r="BE861" s="145">
        <f>IF(N861="základní",J861,0)</f>
        <v>0</v>
      </c>
      <c r="BF861" s="145">
        <f>IF(N861="snížená",J861,0)</f>
        <v>0</v>
      </c>
      <c r="BG861" s="145">
        <f>IF(N861="zákl. přenesená",J861,0)</f>
        <v>0</v>
      </c>
      <c r="BH861" s="145">
        <f>IF(N861="sníž. přenesená",J861,0)</f>
        <v>0</v>
      </c>
      <c r="BI861" s="145">
        <f>IF(N861="nulová",J861,0)</f>
        <v>0</v>
      </c>
      <c r="BJ861" s="19" t="s">
        <v>77</v>
      </c>
      <c r="BK861" s="145">
        <f>ROUND(I861*H861,2)</f>
        <v>0</v>
      </c>
      <c r="BL861" s="19" t="s">
        <v>229</v>
      </c>
      <c r="BM861" s="144" t="s">
        <v>7091</v>
      </c>
    </row>
    <row r="862" spans="2:65" s="1" customFormat="1">
      <c r="B862" s="34"/>
      <c r="D862" s="146" t="s">
        <v>222</v>
      </c>
      <c r="F862" s="147" t="s">
        <v>6805</v>
      </c>
      <c r="I862" s="148"/>
      <c r="L862" s="34"/>
      <c r="M862" s="149"/>
      <c r="T862" s="55"/>
      <c r="AT862" s="19" t="s">
        <v>222</v>
      </c>
      <c r="AU862" s="19" t="s">
        <v>236</v>
      </c>
    </row>
    <row r="863" spans="2:65" s="14" customFormat="1">
      <c r="B863" s="170"/>
      <c r="D863" s="150" t="s">
        <v>226</v>
      </c>
      <c r="E863" s="171" t="s">
        <v>19</v>
      </c>
      <c r="F863" s="172" t="s">
        <v>7092</v>
      </c>
      <c r="H863" s="171" t="s">
        <v>19</v>
      </c>
      <c r="I863" s="173"/>
      <c r="L863" s="170"/>
      <c r="M863" s="174"/>
      <c r="T863" s="175"/>
      <c r="AT863" s="171" t="s">
        <v>226</v>
      </c>
      <c r="AU863" s="171" t="s">
        <v>236</v>
      </c>
      <c r="AV863" s="14" t="s">
        <v>77</v>
      </c>
      <c r="AW863" s="14" t="s">
        <v>31</v>
      </c>
      <c r="AX863" s="14" t="s">
        <v>69</v>
      </c>
      <c r="AY863" s="171" t="s">
        <v>212</v>
      </c>
    </row>
    <row r="864" spans="2:65" s="12" customFormat="1">
      <c r="B864" s="152"/>
      <c r="D864" s="150" t="s">
        <v>226</v>
      </c>
      <c r="E864" s="153" t="s">
        <v>19</v>
      </c>
      <c r="F864" s="154" t="s">
        <v>7093</v>
      </c>
      <c r="H864" s="155">
        <v>14.6</v>
      </c>
      <c r="I864" s="156"/>
      <c r="L864" s="152"/>
      <c r="M864" s="157"/>
      <c r="T864" s="158"/>
      <c r="AT864" s="153" t="s">
        <v>226</v>
      </c>
      <c r="AU864" s="153" t="s">
        <v>236</v>
      </c>
      <c r="AV864" s="12" t="s">
        <v>79</v>
      </c>
      <c r="AW864" s="12" t="s">
        <v>31</v>
      </c>
      <c r="AX864" s="12" t="s">
        <v>69</v>
      </c>
      <c r="AY864" s="153" t="s">
        <v>212</v>
      </c>
    </row>
    <row r="865" spans="2:65" s="13" customFormat="1">
      <c r="B865" s="159"/>
      <c r="D865" s="150" t="s">
        <v>226</v>
      </c>
      <c r="E865" s="160" t="s">
        <v>19</v>
      </c>
      <c r="F865" s="161" t="s">
        <v>228</v>
      </c>
      <c r="H865" s="162">
        <v>14.6</v>
      </c>
      <c r="I865" s="163"/>
      <c r="L865" s="159"/>
      <c r="M865" s="164"/>
      <c r="T865" s="165"/>
      <c r="AT865" s="160" t="s">
        <v>226</v>
      </c>
      <c r="AU865" s="160" t="s">
        <v>236</v>
      </c>
      <c r="AV865" s="13" t="s">
        <v>229</v>
      </c>
      <c r="AW865" s="13" t="s">
        <v>31</v>
      </c>
      <c r="AX865" s="13" t="s">
        <v>77</v>
      </c>
      <c r="AY865" s="160" t="s">
        <v>212</v>
      </c>
    </row>
    <row r="866" spans="2:65" s="14" customFormat="1">
      <c r="B866" s="170"/>
      <c r="D866" s="150" t="s">
        <v>226</v>
      </c>
      <c r="E866" s="171" t="s">
        <v>19</v>
      </c>
      <c r="F866" s="172" t="s">
        <v>6808</v>
      </c>
      <c r="H866" s="171" t="s">
        <v>19</v>
      </c>
      <c r="I866" s="173"/>
      <c r="L866" s="170"/>
      <c r="M866" s="174"/>
      <c r="T866" s="175"/>
      <c r="AT866" s="171" t="s">
        <v>226</v>
      </c>
      <c r="AU866" s="171" t="s">
        <v>236</v>
      </c>
      <c r="AV866" s="14" t="s">
        <v>77</v>
      </c>
      <c r="AW866" s="14" t="s">
        <v>31</v>
      </c>
      <c r="AX866" s="14" t="s">
        <v>69</v>
      </c>
      <c r="AY866" s="171" t="s">
        <v>212</v>
      </c>
    </row>
    <row r="867" spans="2:65" s="1" customFormat="1" ht="24.2" customHeight="1">
      <c r="B867" s="34"/>
      <c r="C867" s="133" t="s">
        <v>1609</v>
      </c>
      <c r="D867" s="133" t="s">
        <v>215</v>
      </c>
      <c r="E867" s="134" t="s">
        <v>7094</v>
      </c>
      <c r="F867" s="135" t="s">
        <v>7095</v>
      </c>
      <c r="G867" s="136" t="s">
        <v>495</v>
      </c>
      <c r="H867" s="137">
        <v>7.3</v>
      </c>
      <c r="I867" s="138"/>
      <c r="J867" s="139">
        <f>ROUND(I867*H867,2)</f>
        <v>0</v>
      </c>
      <c r="K867" s="135" t="s">
        <v>219</v>
      </c>
      <c r="L867" s="34"/>
      <c r="M867" s="140" t="s">
        <v>19</v>
      </c>
      <c r="N867" s="141" t="s">
        <v>40</v>
      </c>
      <c r="P867" s="142">
        <f>O867*H867</f>
        <v>0</v>
      </c>
      <c r="Q867" s="142">
        <v>3.7799999999999999E-3</v>
      </c>
      <c r="R867" s="142">
        <f>Q867*H867</f>
        <v>2.7594E-2</v>
      </c>
      <c r="S867" s="142">
        <v>0</v>
      </c>
      <c r="T867" s="143">
        <f>S867*H867</f>
        <v>0</v>
      </c>
      <c r="AR867" s="144" t="s">
        <v>229</v>
      </c>
      <c r="AT867" s="144" t="s">
        <v>215</v>
      </c>
      <c r="AU867" s="144" t="s">
        <v>236</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229</v>
      </c>
      <c r="BM867" s="144" t="s">
        <v>7096</v>
      </c>
    </row>
    <row r="868" spans="2:65" s="1" customFormat="1">
      <c r="B868" s="34"/>
      <c r="D868" s="146" t="s">
        <v>222</v>
      </c>
      <c r="F868" s="147" t="s">
        <v>7097</v>
      </c>
      <c r="I868" s="148"/>
      <c r="L868" s="34"/>
      <c r="M868" s="149"/>
      <c r="T868" s="55"/>
      <c r="AT868" s="19" t="s">
        <v>222</v>
      </c>
      <c r="AU868" s="19" t="s">
        <v>236</v>
      </c>
    </row>
    <row r="869" spans="2:65" s="14" customFormat="1" ht="22.5">
      <c r="B869" s="170"/>
      <c r="D869" s="150" t="s">
        <v>226</v>
      </c>
      <c r="E869" s="171" t="s">
        <v>19</v>
      </c>
      <c r="F869" s="172" t="s">
        <v>7098</v>
      </c>
      <c r="H869" s="171" t="s">
        <v>19</v>
      </c>
      <c r="I869" s="173"/>
      <c r="L869" s="170"/>
      <c r="M869" s="174"/>
      <c r="T869" s="175"/>
      <c r="AT869" s="171" t="s">
        <v>226</v>
      </c>
      <c r="AU869" s="171" t="s">
        <v>236</v>
      </c>
      <c r="AV869" s="14" t="s">
        <v>77</v>
      </c>
      <c r="AW869" s="14" t="s">
        <v>31</v>
      </c>
      <c r="AX869" s="14" t="s">
        <v>69</v>
      </c>
      <c r="AY869" s="171" t="s">
        <v>212</v>
      </c>
    </row>
    <row r="870" spans="2:65" s="12" customFormat="1">
      <c r="B870" s="152"/>
      <c r="D870" s="150" t="s">
        <v>226</v>
      </c>
      <c r="E870" s="153" t="s">
        <v>19</v>
      </c>
      <c r="F870" s="154" t="s">
        <v>7099</v>
      </c>
      <c r="H870" s="155">
        <v>7.3</v>
      </c>
      <c r="I870" s="156"/>
      <c r="L870" s="152"/>
      <c r="M870" s="157"/>
      <c r="T870" s="158"/>
      <c r="AT870" s="153" t="s">
        <v>226</v>
      </c>
      <c r="AU870" s="153" t="s">
        <v>236</v>
      </c>
      <c r="AV870" s="12" t="s">
        <v>79</v>
      </c>
      <c r="AW870" s="12" t="s">
        <v>31</v>
      </c>
      <c r="AX870" s="12" t="s">
        <v>69</v>
      </c>
      <c r="AY870" s="153" t="s">
        <v>212</v>
      </c>
    </row>
    <row r="871" spans="2:65" s="13" customFormat="1">
      <c r="B871" s="159"/>
      <c r="D871" s="150" t="s">
        <v>226</v>
      </c>
      <c r="E871" s="160" t="s">
        <v>19</v>
      </c>
      <c r="F871" s="161" t="s">
        <v>228</v>
      </c>
      <c r="H871" s="162">
        <v>7.3</v>
      </c>
      <c r="I871" s="163"/>
      <c r="L871" s="159"/>
      <c r="M871" s="164"/>
      <c r="T871" s="165"/>
      <c r="AT871" s="160" t="s">
        <v>226</v>
      </c>
      <c r="AU871" s="160" t="s">
        <v>236</v>
      </c>
      <c r="AV871" s="13" t="s">
        <v>229</v>
      </c>
      <c r="AW871" s="13" t="s">
        <v>31</v>
      </c>
      <c r="AX871" s="13" t="s">
        <v>77</v>
      </c>
      <c r="AY871" s="160" t="s">
        <v>212</v>
      </c>
    </row>
    <row r="872" spans="2:65" s="14" customFormat="1">
      <c r="B872" s="170"/>
      <c r="D872" s="150" t="s">
        <v>226</v>
      </c>
      <c r="E872" s="171" t="s">
        <v>19</v>
      </c>
      <c r="F872" s="172" t="s">
        <v>6815</v>
      </c>
      <c r="H872" s="171" t="s">
        <v>19</v>
      </c>
      <c r="I872" s="173"/>
      <c r="L872" s="170"/>
      <c r="M872" s="174"/>
      <c r="T872" s="175"/>
      <c r="AT872" s="171" t="s">
        <v>226</v>
      </c>
      <c r="AU872" s="171" t="s">
        <v>236</v>
      </c>
      <c r="AV872" s="14" t="s">
        <v>77</v>
      </c>
      <c r="AW872" s="14" t="s">
        <v>31</v>
      </c>
      <c r="AX872" s="14" t="s">
        <v>69</v>
      </c>
      <c r="AY872" s="171" t="s">
        <v>212</v>
      </c>
    </row>
    <row r="873" spans="2:65" s="1" customFormat="1" ht="16.5" customHeight="1">
      <c r="B873" s="34"/>
      <c r="C873" s="133" t="s">
        <v>1616</v>
      </c>
      <c r="D873" s="133" t="s">
        <v>215</v>
      </c>
      <c r="E873" s="134" t="s">
        <v>7100</v>
      </c>
      <c r="F873" s="135" t="s">
        <v>7101</v>
      </c>
      <c r="G873" s="136" t="s">
        <v>495</v>
      </c>
      <c r="H873" s="137">
        <v>7.665</v>
      </c>
      <c r="I873" s="138"/>
      <c r="J873" s="139">
        <f>ROUND(I873*H873,2)</f>
        <v>0</v>
      </c>
      <c r="K873" s="135" t="s">
        <v>219</v>
      </c>
      <c r="L873" s="34"/>
      <c r="M873" s="140" t="s">
        <v>19</v>
      </c>
      <c r="N873" s="141" t="s">
        <v>40</v>
      </c>
      <c r="P873" s="142">
        <f>O873*H873</f>
        <v>0</v>
      </c>
      <c r="Q873" s="142">
        <v>2.2000000000000001E-4</v>
      </c>
      <c r="R873" s="142">
        <f>Q873*H873</f>
        <v>1.6863000000000002E-3</v>
      </c>
      <c r="S873" s="142">
        <v>0</v>
      </c>
      <c r="T873" s="143">
        <f>S873*H873</f>
        <v>0</v>
      </c>
      <c r="AR873" s="144" t="s">
        <v>229</v>
      </c>
      <c r="AT873" s="144" t="s">
        <v>215</v>
      </c>
      <c r="AU873" s="144" t="s">
        <v>236</v>
      </c>
      <c r="AY873" s="19" t="s">
        <v>212</v>
      </c>
      <c r="BE873" s="145">
        <f>IF(N873="základní",J873,0)</f>
        <v>0</v>
      </c>
      <c r="BF873" s="145">
        <f>IF(N873="snížená",J873,0)</f>
        <v>0</v>
      </c>
      <c r="BG873" s="145">
        <f>IF(N873="zákl. přenesená",J873,0)</f>
        <v>0</v>
      </c>
      <c r="BH873" s="145">
        <f>IF(N873="sníž. přenesená",J873,0)</f>
        <v>0</v>
      </c>
      <c r="BI873" s="145">
        <f>IF(N873="nulová",J873,0)</f>
        <v>0</v>
      </c>
      <c r="BJ873" s="19" t="s">
        <v>77</v>
      </c>
      <c r="BK873" s="145">
        <f>ROUND(I873*H873,2)</f>
        <v>0</v>
      </c>
      <c r="BL873" s="19" t="s">
        <v>229</v>
      </c>
      <c r="BM873" s="144" t="s">
        <v>7102</v>
      </c>
    </row>
    <row r="874" spans="2:65" s="1" customFormat="1">
      <c r="B874" s="34"/>
      <c r="D874" s="146" t="s">
        <v>222</v>
      </c>
      <c r="F874" s="147" t="s">
        <v>7103</v>
      </c>
      <c r="I874" s="148"/>
      <c r="L874" s="34"/>
      <c r="M874" s="149"/>
      <c r="T874" s="55"/>
      <c r="AT874" s="19" t="s">
        <v>222</v>
      </c>
      <c r="AU874" s="19" t="s">
        <v>236</v>
      </c>
    </row>
    <row r="875" spans="2:65" s="14" customFormat="1" ht="22.5">
      <c r="B875" s="170"/>
      <c r="D875" s="150" t="s">
        <v>226</v>
      </c>
      <c r="E875" s="171" t="s">
        <v>19</v>
      </c>
      <c r="F875" s="172" t="s">
        <v>7104</v>
      </c>
      <c r="H875" s="171" t="s">
        <v>19</v>
      </c>
      <c r="I875" s="173"/>
      <c r="L875" s="170"/>
      <c r="M875" s="174"/>
      <c r="T875" s="175"/>
      <c r="AT875" s="171" t="s">
        <v>226</v>
      </c>
      <c r="AU875" s="171" t="s">
        <v>236</v>
      </c>
      <c r="AV875" s="14" t="s">
        <v>77</v>
      </c>
      <c r="AW875" s="14" t="s">
        <v>31</v>
      </c>
      <c r="AX875" s="14" t="s">
        <v>69</v>
      </c>
      <c r="AY875" s="171" t="s">
        <v>212</v>
      </c>
    </row>
    <row r="876" spans="2:65" s="12" customFormat="1">
      <c r="B876" s="152"/>
      <c r="D876" s="150" t="s">
        <v>226</v>
      </c>
      <c r="E876" s="153" t="s">
        <v>19</v>
      </c>
      <c r="F876" s="154" t="s">
        <v>7105</v>
      </c>
      <c r="H876" s="155">
        <v>7.665</v>
      </c>
      <c r="I876" s="156"/>
      <c r="L876" s="152"/>
      <c r="M876" s="157"/>
      <c r="T876" s="158"/>
      <c r="AT876" s="153" t="s">
        <v>226</v>
      </c>
      <c r="AU876" s="153" t="s">
        <v>236</v>
      </c>
      <c r="AV876" s="12" t="s">
        <v>79</v>
      </c>
      <c r="AW876" s="12" t="s">
        <v>31</v>
      </c>
      <c r="AX876" s="12" t="s">
        <v>69</v>
      </c>
      <c r="AY876" s="153" t="s">
        <v>212</v>
      </c>
    </row>
    <row r="877" spans="2:65" s="13" customFormat="1">
      <c r="B877" s="159"/>
      <c r="D877" s="150" t="s">
        <v>226</v>
      </c>
      <c r="E877" s="160" t="s">
        <v>19</v>
      </c>
      <c r="F877" s="161" t="s">
        <v>228</v>
      </c>
      <c r="H877" s="162">
        <v>7.665</v>
      </c>
      <c r="I877" s="163"/>
      <c r="L877" s="159"/>
      <c r="M877" s="164"/>
      <c r="T877" s="165"/>
      <c r="AT877" s="160" t="s">
        <v>226</v>
      </c>
      <c r="AU877" s="160" t="s">
        <v>236</v>
      </c>
      <c r="AV877" s="13" t="s">
        <v>229</v>
      </c>
      <c r="AW877" s="13" t="s">
        <v>31</v>
      </c>
      <c r="AX877" s="13" t="s">
        <v>77</v>
      </c>
      <c r="AY877" s="160" t="s">
        <v>212</v>
      </c>
    </row>
    <row r="878" spans="2:65" s="1" customFormat="1" ht="24.2" customHeight="1">
      <c r="B878" s="34"/>
      <c r="C878" s="133" t="s">
        <v>1632</v>
      </c>
      <c r="D878" s="133" t="s">
        <v>215</v>
      </c>
      <c r="E878" s="134" t="s">
        <v>7106</v>
      </c>
      <c r="F878" s="135" t="s">
        <v>7107</v>
      </c>
      <c r="G878" s="136" t="s">
        <v>495</v>
      </c>
      <c r="H878" s="137">
        <v>7.665</v>
      </c>
      <c r="I878" s="138"/>
      <c r="J878" s="139">
        <f>ROUND(I878*H878,2)</f>
        <v>0</v>
      </c>
      <c r="K878" s="135" t="s">
        <v>219</v>
      </c>
      <c r="L878" s="34"/>
      <c r="M878" s="140" t="s">
        <v>19</v>
      </c>
      <c r="N878" s="141" t="s">
        <v>40</v>
      </c>
      <c r="P878" s="142">
        <f>O878*H878</f>
        <v>0</v>
      </c>
      <c r="Q878" s="142">
        <v>2.8E-3</v>
      </c>
      <c r="R878" s="142">
        <f>Q878*H878</f>
        <v>2.1461999999999998E-2</v>
      </c>
      <c r="S878" s="142">
        <v>0</v>
      </c>
      <c r="T878" s="143">
        <f>S878*H878</f>
        <v>0</v>
      </c>
      <c r="AR878" s="144" t="s">
        <v>229</v>
      </c>
      <c r="AT878" s="144" t="s">
        <v>215</v>
      </c>
      <c r="AU878" s="144" t="s">
        <v>236</v>
      </c>
      <c r="AY878" s="19" t="s">
        <v>212</v>
      </c>
      <c r="BE878" s="145">
        <f>IF(N878="základní",J878,0)</f>
        <v>0</v>
      </c>
      <c r="BF878" s="145">
        <f>IF(N878="snížená",J878,0)</f>
        <v>0</v>
      </c>
      <c r="BG878" s="145">
        <f>IF(N878="zákl. přenesená",J878,0)</f>
        <v>0</v>
      </c>
      <c r="BH878" s="145">
        <f>IF(N878="sníž. přenesená",J878,0)</f>
        <v>0</v>
      </c>
      <c r="BI878" s="145">
        <f>IF(N878="nulová",J878,0)</f>
        <v>0</v>
      </c>
      <c r="BJ878" s="19" t="s">
        <v>77</v>
      </c>
      <c r="BK878" s="145">
        <f>ROUND(I878*H878,2)</f>
        <v>0</v>
      </c>
      <c r="BL878" s="19" t="s">
        <v>229</v>
      </c>
      <c r="BM878" s="144" t="s">
        <v>7108</v>
      </c>
    </row>
    <row r="879" spans="2:65" s="1" customFormat="1">
      <c r="B879" s="34"/>
      <c r="D879" s="146" t="s">
        <v>222</v>
      </c>
      <c r="F879" s="147" t="s">
        <v>7109</v>
      </c>
      <c r="I879" s="148"/>
      <c r="L879" s="34"/>
      <c r="M879" s="149"/>
      <c r="T879" s="55"/>
      <c r="AT879" s="19" t="s">
        <v>222</v>
      </c>
      <c r="AU879" s="19" t="s">
        <v>236</v>
      </c>
    </row>
    <row r="880" spans="2:65" s="14" customFormat="1">
      <c r="B880" s="170"/>
      <c r="D880" s="150" t="s">
        <v>226</v>
      </c>
      <c r="E880" s="171" t="s">
        <v>19</v>
      </c>
      <c r="F880" s="172" t="s">
        <v>7110</v>
      </c>
      <c r="H880" s="171" t="s">
        <v>19</v>
      </c>
      <c r="I880" s="173"/>
      <c r="L880" s="170"/>
      <c r="M880" s="174"/>
      <c r="T880" s="175"/>
      <c r="AT880" s="171" t="s">
        <v>226</v>
      </c>
      <c r="AU880" s="171" t="s">
        <v>236</v>
      </c>
      <c r="AV880" s="14" t="s">
        <v>77</v>
      </c>
      <c r="AW880" s="14" t="s">
        <v>31</v>
      </c>
      <c r="AX880" s="14" t="s">
        <v>69</v>
      </c>
      <c r="AY880" s="171" t="s">
        <v>212</v>
      </c>
    </row>
    <row r="881" spans="2:65" s="12" customFormat="1">
      <c r="B881" s="152"/>
      <c r="D881" s="150" t="s">
        <v>226</v>
      </c>
      <c r="E881" s="153" t="s">
        <v>19</v>
      </c>
      <c r="F881" s="154" t="s">
        <v>7111</v>
      </c>
      <c r="H881" s="155">
        <v>7.665</v>
      </c>
      <c r="I881" s="156"/>
      <c r="L881" s="152"/>
      <c r="M881" s="157"/>
      <c r="T881" s="158"/>
      <c r="AT881" s="153" t="s">
        <v>226</v>
      </c>
      <c r="AU881" s="153" t="s">
        <v>236</v>
      </c>
      <c r="AV881" s="12" t="s">
        <v>79</v>
      </c>
      <c r="AW881" s="12" t="s">
        <v>31</v>
      </c>
      <c r="AX881" s="12" t="s">
        <v>69</v>
      </c>
      <c r="AY881" s="153" t="s">
        <v>212</v>
      </c>
    </row>
    <row r="882" spans="2:65" s="13" customFormat="1">
      <c r="B882" s="159"/>
      <c r="D882" s="150" t="s">
        <v>226</v>
      </c>
      <c r="E882" s="160" t="s">
        <v>19</v>
      </c>
      <c r="F882" s="161" t="s">
        <v>228</v>
      </c>
      <c r="H882" s="162">
        <v>7.665</v>
      </c>
      <c r="I882" s="163"/>
      <c r="L882" s="159"/>
      <c r="M882" s="164"/>
      <c r="T882" s="165"/>
      <c r="AT882" s="160" t="s">
        <v>226</v>
      </c>
      <c r="AU882" s="160" t="s">
        <v>236</v>
      </c>
      <c r="AV882" s="13" t="s">
        <v>229</v>
      </c>
      <c r="AW882" s="13" t="s">
        <v>31</v>
      </c>
      <c r="AX882" s="13" t="s">
        <v>77</v>
      </c>
      <c r="AY882" s="160" t="s">
        <v>212</v>
      </c>
    </row>
    <row r="883" spans="2:65" s="1" customFormat="1" ht="24.2" customHeight="1">
      <c r="B883" s="34"/>
      <c r="C883" s="133" t="s">
        <v>1639</v>
      </c>
      <c r="D883" s="133" t="s">
        <v>215</v>
      </c>
      <c r="E883" s="134" t="s">
        <v>4144</v>
      </c>
      <c r="F883" s="135" t="s">
        <v>4145</v>
      </c>
      <c r="G883" s="136" t="s">
        <v>495</v>
      </c>
      <c r="H883" s="137">
        <v>7.665</v>
      </c>
      <c r="I883" s="138"/>
      <c r="J883" s="139">
        <f>ROUND(I883*H883,2)</f>
        <v>0</v>
      </c>
      <c r="K883" s="135" t="s">
        <v>219</v>
      </c>
      <c r="L883" s="34"/>
      <c r="M883" s="140" t="s">
        <v>19</v>
      </c>
      <c r="N883" s="141" t="s">
        <v>40</v>
      </c>
      <c r="P883" s="142">
        <f>O883*H883</f>
        <v>0</v>
      </c>
      <c r="Q883" s="142">
        <v>1.3999999999999999E-4</v>
      </c>
      <c r="R883" s="142">
        <f>Q883*H883</f>
        <v>1.0731E-3</v>
      </c>
      <c r="S883" s="142">
        <v>0</v>
      </c>
      <c r="T883" s="143">
        <f>S883*H883</f>
        <v>0</v>
      </c>
      <c r="AR883" s="144" t="s">
        <v>229</v>
      </c>
      <c r="AT883" s="144" t="s">
        <v>215</v>
      </c>
      <c r="AU883" s="144" t="s">
        <v>236</v>
      </c>
      <c r="AY883" s="19" t="s">
        <v>212</v>
      </c>
      <c r="BE883" s="145">
        <f>IF(N883="základní",J883,0)</f>
        <v>0</v>
      </c>
      <c r="BF883" s="145">
        <f>IF(N883="snížená",J883,0)</f>
        <v>0</v>
      </c>
      <c r="BG883" s="145">
        <f>IF(N883="zákl. přenesená",J883,0)</f>
        <v>0</v>
      </c>
      <c r="BH883" s="145">
        <f>IF(N883="sníž. přenesená",J883,0)</f>
        <v>0</v>
      </c>
      <c r="BI883" s="145">
        <f>IF(N883="nulová",J883,0)</f>
        <v>0</v>
      </c>
      <c r="BJ883" s="19" t="s">
        <v>77</v>
      </c>
      <c r="BK883" s="145">
        <f>ROUND(I883*H883,2)</f>
        <v>0</v>
      </c>
      <c r="BL883" s="19" t="s">
        <v>229</v>
      </c>
      <c r="BM883" s="144" t="s">
        <v>7112</v>
      </c>
    </row>
    <row r="884" spans="2:65" s="1" customFormat="1">
      <c r="B884" s="34"/>
      <c r="D884" s="146" t="s">
        <v>222</v>
      </c>
      <c r="F884" s="147" t="s">
        <v>4147</v>
      </c>
      <c r="I884" s="148"/>
      <c r="L884" s="34"/>
      <c r="M884" s="149"/>
      <c r="T884" s="55"/>
      <c r="AT884" s="19" t="s">
        <v>222</v>
      </c>
      <c r="AU884" s="19" t="s">
        <v>236</v>
      </c>
    </row>
    <row r="885" spans="2:65" s="14" customFormat="1">
      <c r="B885" s="170"/>
      <c r="D885" s="150" t="s">
        <v>226</v>
      </c>
      <c r="E885" s="171" t="s">
        <v>19</v>
      </c>
      <c r="F885" s="172" t="s">
        <v>7113</v>
      </c>
      <c r="H885" s="171" t="s">
        <v>19</v>
      </c>
      <c r="I885" s="173"/>
      <c r="L885" s="170"/>
      <c r="M885" s="174"/>
      <c r="T885" s="175"/>
      <c r="AT885" s="171" t="s">
        <v>226</v>
      </c>
      <c r="AU885" s="171" t="s">
        <v>236</v>
      </c>
      <c r="AV885" s="14" t="s">
        <v>77</v>
      </c>
      <c r="AW885" s="14" t="s">
        <v>31</v>
      </c>
      <c r="AX885" s="14" t="s">
        <v>69</v>
      </c>
      <c r="AY885" s="171" t="s">
        <v>212</v>
      </c>
    </row>
    <row r="886" spans="2:65" s="12" customFormat="1">
      <c r="B886" s="152"/>
      <c r="D886" s="150" t="s">
        <v>226</v>
      </c>
      <c r="E886" s="153" t="s">
        <v>19</v>
      </c>
      <c r="F886" s="154" t="s">
        <v>7114</v>
      </c>
      <c r="H886" s="155">
        <v>7.665</v>
      </c>
      <c r="I886" s="156"/>
      <c r="L886" s="152"/>
      <c r="M886" s="157"/>
      <c r="T886" s="158"/>
      <c r="AT886" s="153" t="s">
        <v>226</v>
      </c>
      <c r="AU886" s="153" t="s">
        <v>236</v>
      </c>
      <c r="AV886" s="12" t="s">
        <v>79</v>
      </c>
      <c r="AW886" s="12" t="s">
        <v>31</v>
      </c>
      <c r="AX886" s="12" t="s">
        <v>69</v>
      </c>
      <c r="AY886" s="153" t="s">
        <v>212</v>
      </c>
    </row>
    <row r="887" spans="2:65" s="13" customFormat="1">
      <c r="B887" s="159"/>
      <c r="D887" s="150" t="s">
        <v>226</v>
      </c>
      <c r="E887" s="160" t="s">
        <v>19</v>
      </c>
      <c r="F887" s="161" t="s">
        <v>228</v>
      </c>
      <c r="H887" s="162">
        <v>7.665</v>
      </c>
      <c r="I887" s="163"/>
      <c r="L887" s="159"/>
      <c r="M887" s="164"/>
      <c r="T887" s="165"/>
      <c r="AT887" s="160" t="s">
        <v>226</v>
      </c>
      <c r="AU887" s="160" t="s">
        <v>236</v>
      </c>
      <c r="AV887" s="13" t="s">
        <v>229</v>
      </c>
      <c r="AW887" s="13" t="s">
        <v>31</v>
      </c>
      <c r="AX887" s="13" t="s">
        <v>77</v>
      </c>
      <c r="AY887" s="160" t="s">
        <v>212</v>
      </c>
    </row>
    <row r="888" spans="2:65" s="1" customFormat="1" ht="24.2" customHeight="1">
      <c r="B888" s="34"/>
      <c r="C888" s="133" t="s">
        <v>1646</v>
      </c>
      <c r="D888" s="133" t="s">
        <v>215</v>
      </c>
      <c r="E888" s="134" t="s">
        <v>6779</v>
      </c>
      <c r="F888" s="135" t="s">
        <v>6780</v>
      </c>
      <c r="G888" s="136" t="s">
        <v>495</v>
      </c>
      <c r="H888" s="137">
        <v>15.33</v>
      </c>
      <c r="I888" s="138"/>
      <c r="J888" s="139">
        <f>ROUND(I888*H888,2)</f>
        <v>0</v>
      </c>
      <c r="K888" s="135" t="s">
        <v>245</v>
      </c>
      <c r="L888" s="34"/>
      <c r="M888" s="140" t="s">
        <v>19</v>
      </c>
      <c r="N888" s="141" t="s">
        <v>40</v>
      </c>
      <c r="P888" s="142">
        <f>O888*H888</f>
        <v>0</v>
      </c>
      <c r="Q888" s="142">
        <v>0</v>
      </c>
      <c r="R888" s="142">
        <f>Q888*H888</f>
        <v>0</v>
      </c>
      <c r="S888" s="142">
        <v>0</v>
      </c>
      <c r="T888" s="143">
        <f>S888*H888</f>
        <v>0</v>
      </c>
      <c r="AR888" s="144" t="s">
        <v>229</v>
      </c>
      <c r="AT888" s="144" t="s">
        <v>215</v>
      </c>
      <c r="AU888" s="144" t="s">
        <v>236</v>
      </c>
      <c r="AY888" s="19" t="s">
        <v>212</v>
      </c>
      <c r="BE888" s="145">
        <f>IF(N888="základní",J888,0)</f>
        <v>0</v>
      </c>
      <c r="BF888" s="145">
        <f>IF(N888="snížená",J888,0)</f>
        <v>0</v>
      </c>
      <c r="BG888" s="145">
        <f>IF(N888="zákl. přenesená",J888,0)</f>
        <v>0</v>
      </c>
      <c r="BH888" s="145">
        <f>IF(N888="sníž. přenesená",J888,0)</f>
        <v>0</v>
      </c>
      <c r="BI888" s="145">
        <f>IF(N888="nulová",J888,0)</f>
        <v>0</v>
      </c>
      <c r="BJ888" s="19" t="s">
        <v>77</v>
      </c>
      <c r="BK888" s="145">
        <f>ROUND(I888*H888,2)</f>
        <v>0</v>
      </c>
      <c r="BL888" s="19" t="s">
        <v>229</v>
      </c>
      <c r="BM888" s="144" t="s">
        <v>7115</v>
      </c>
    </row>
    <row r="889" spans="2:65" s="1" customFormat="1" ht="19.5">
      <c r="B889" s="34"/>
      <c r="D889" s="150" t="s">
        <v>224</v>
      </c>
      <c r="F889" s="151" t="s">
        <v>6782</v>
      </c>
      <c r="I889" s="148"/>
      <c r="L889" s="34"/>
      <c r="M889" s="149"/>
      <c r="T889" s="55"/>
      <c r="AT889" s="19" t="s">
        <v>224</v>
      </c>
      <c r="AU889" s="19" t="s">
        <v>236</v>
      </c>
    </row>
    <row r="890" spans="2:65" s="14" customFormat="1">
      <c r="B890" s="170"/>
      <c r="D890" s="150" t="s">
        <v>226</v>
      </c>
      <c r="E890" s="171" t="s">
        <v>19</v>
      </c>
      <c r="F890" s="172" t="s">
        <v>7116</v>
      </c>
      <c r="H890" s="171" t="s">
        <v>19</v>
      </c>
      <c r="I890" s="173"/>
      <c r="L890" s="170"/>
      <c r="M890" s="174"/>
      <c r="T890" s="175"/>
      <c r="AT890" s="171" t="s">
        <v>226</v>
      </c>
      <c r="AU890" s="171" t="s">
        <v>236</v>
      </c>
      <c r="AV890" s="14" t="s">
        <v>77</v>
      </c>
      <c r="AW890" s="14" t="s">
        <v>31</v>
      </c>
      <c r="AX890" s="14" t="s">
        <v>69</v>
      </c>
      <c r="AY890" s="171" t="s">
        <v>212</v>
      </c>
    </row>
    <row r="891" spans="2:65" s="14" customFormat="1">
      <c r="B891" s="170"/>
      <c r="D891" s="150" t="s">
        <v>226</v>
      </c>
      <c r="E891" s="171" t="s">
        <v>19</v>
      </c>
      <c r="F891" s="172" t="s">
        <v>6784</v>
      </c>
      <c r="H891" s="171" t="s">
        <v>19</v>
      </c>
      <c r="I891" s="173"/>
      <c r="L891" s="170"/>
      <c r="M891" s="174"/>
      <c r="T891" s="175"/>
      <c r="AT891" s="171" t="s">
        <v>226</v>
      </c>
      <c r="AU891" s="171" t="s">
        <v>236</v>
      </c>
      <c r="AV891" s="14" t="s">
        <v>77</v>
      </c>
      <c r="AW891" s="14" t="s">
        <v>31</v>
      </c>
      <c r="AX891" s="14" t="s">
        <v>69</v>
      </c>
      <c r="AY891" s="171" t="s">
        <v>212</v>
      </c>
    </row>
    <row r="892" spans="2:65" s="12" customFormat="1">
      <c r="B892" s="152"/>
      <c r="D892" s="150" t="s">
        <v>226</v>
      </c>
      <c r="E892" s="153" t="s">
        <v>19</v>
      </c>
      <c r="F892" s="154" t="s">
        <v>7117</v>
      </c>
      <c r="H892" s="155">
        <v>15.33</v>
      </c>
      <c r="I892" s="156"/>
      <c r="L892" s="152"/>
      <c r="M892" s="157"/>
      <c r="T892" s="158"/>
      <c r="AT892" s="153" t="s">
        <v>226</v>
      </c>
      <c r="AU892" s="153" t="s">
        <v>236</v>
      </c>
      <c r="AV892" s="12" t="s">
        <v>79</v>
      </c>
      <c r="AW892" s="12" t="s">
        <v>31</v>
      </c>
      <c r="AX892" s="12" t="s">
        <v>69</v>
      </c>
      <c r="AY892" s="153" t="s">
        <v>212</v>
      </c>
    </row>
    <row r="893" spans="2:65" s="13" customFormat="1">
      <c r="B893" s="159"/>
      <c r="D893" s="150" t="s">
        <v>226</v>
      </c>
      <c r="E893" s="160" t="s">
        <v>19</v>
      </c>
      <c r="F893" s="161" t="s">
        <v>228</v>
      </c>
      <c r="H893" s="162">
        <v>15.33</v>
      </c>
      <c r="I893" s="163"/>
      <c r="L893" s="159"/>
      <c r="M893" s="164"/>
      <c r="T893" s="165"/>
      <c r="AT893" s="160" t="s">
        <v>226</v>
      </c>
      <c r="AU893" s="160" t="s">
        <v>236</v>
      </c>
      <c r="AV893" s="13" t="s">
        <v>229</v>
      </c>
      <c r="AW893" s="13" t="s">
        <v>31</v>
      </c>
      <c r="AX893" s="13" t="s">
        <v>77</v>
      </c>
      <c r="AY893" s="160" t="s">
        <v>212</v>
      </c>
    </row>
    <row r="894" spans="2:65" s="14" customFormat="1">
      <c r="B894" s="170"/>
      <c r="D894" s="150" t="s">
        <v>226</v>
      </c>
      <c r="E894" s="171" t="s">
        <v>19</v>
      </c>
      <c r="F894" s="172" t="s">
        <v>6786</v>
      </c>
      <c r="H894" s="171" t="s">
        <v>19</v>
      </c>
      <c r="I894" s="173"/>
      <c r="L894" s="170"/>
      <c r="M894" s="174"/>
      <c r="T894" s="175"/>
      <c r="AT894" s="171" t="s">
        <v>226</v>
      </c>
      <c r="AU894" s="171" t="s">
        <v>236</v>
      </c>
      <c r="AV894" s="14" t="s">
        <v>77</v>
      </c>
      <c r="AW894" s="14" t="s">
        <v>31</v>
      </c>
      <c r="AX894" s="14" t="s">
        <v>69</v>
      </c>
      <c r="AY894" s="171" t="s">
        <v>212</v>
      </c>
    </row>
    <row r="895" spans="2:65" s="11" customFormat="1" ht="20.85" customHeight="1">
      <c r="B895" s="121"/>
      <c r="D895" s="122" t="s">
        <v>68</v>
      </c>
      <c r="E895" s="131" t="s">
        <v>7118</v>
      </c>
      <c r="F895" s="131" t="s">
        <v>7119</v>
      </c>
      <c r="I895" s="124"/>
      <c r="J895" s="132">
        <f>BK895</f>
        <v>0</v>
      </c>
      <c r="L895" s="121"/>
      <c r="M895" s="126"/>
      <c r="P895" s="127">
        <f>SUM(P896:P913)</f>
        <v>0</v>
      </c>
      <c r="R895" s="127">
        <f>SUM(R896:R913)</f>
        <v>1.702134</v>
      </c>
      <c r="T895" s="128">
        <f>SUM(T896:T913)</f>
        <v>0</v>
      </c>
      <c r="AR895" s="122" t="s">
        <v>79</v>
      </c>
      <c r="AT895" s="129" t="s">
        <v>68</v>
      </c>
      <c r="AU895" s="129" t="s">
        <v>79</v>
      </c>
      <c r="AY895" s="122" t="s">
        <v>212</v>
      </c>
      <c r="BK895" s="130">
        <f>SUM(BK896:BK913)</f>
        <v>0</v>
      </c>
    </row>
    <row r="896" spans="2:65" s="1" customFormat="1" ht="24.2" customHeight="1">
      <c r="B896" s="34"/>
      <c r="C896" s="133" t="s">
        <v>1653</v>
      </c>
      <c r="D896" s="133" t="s">
        <v>215</v>
      </c>
      <c r="E896" s="134" t="s">
        <v>7120</v>
      </c>
      <c r="F896" s="135" t="s">
        <v>7121</v>
      </c>
      <c r="G896" s="136" t="s">
        <v>495</v>
      </c>
      <c r="H896" s="137">
        <v>46.125</v>
      </c>
      <c r="I896" s="138"/>
      <c r="J896" s="139">
        <f>ROUND(I896*H896,2)</f>
        <v>0</v>
      </c>
      <c r="K896" s="135" t="s">
        <v>219</v>
      </c>
      <c r="L896" s="34"/>
      <c r="M896" s="140" t="s">
        <v>19</v>
      </c>
      <c r="N896" s="141" t="s">
        <v>40</v>
      </c>
      <c r="P896" s="142">
        <f>O896*H896</f>
        <v>0</v>
      </c>
      <c r="Q896" s="142">
        <v>6.0000000000000001E-3</v>
      </c>
      <c r="R896" s="142">
        <f>Q896*H896</f>
        <v>0.27675</v>
      </c>
      <c r="S896" s="142">
        <v>0</v>
      </c>
      <c r="T896" s="143">
        <f>S896*H896</f>
        <v>0</v>
      </c>
      <c r="AR896" s="144" t="s">
        <v>316</v>
      </c>
      <c r="AT896" s="144" t="s">
        <v>215</v>
      </c>
      <c r="AU896" s="144" t="s">
        <v>236</v>
      </c>
      <c r="AY896" s="19" t="s">
        <v>212</v>
      </c>
      <c r="BE896" s="145">
        <f>IF(N896="základní",J896,0)</f>
        <v>0</v>
      </c>
      <c r="BF896" s="145">
        <f>IF(N896="snížená",J896,0)</f>
        <v>0</v>
      </c>
      <c r="BG896" s="145">
        <f>IF(N896="zákl. přenesená",J896,0)</f>
        <v>0</v>
      </c>
      <c r="BH896" s="145">
        <f>IF(N896="sníž. přenesená",J896,0)</f>
        <v>0</v>
      </c>
      <c r="BI896" s="145">
        <f>IF(N896="nulová",J896,0)</f>
        <v>0</v>
      </c>
      <c r="BJ896" s="19" t="s">
        <v>77</v>
      </c>
      <c r="BK896" s="145">
        <f>ROUND(I896*H896,2)</f>
        <v>0</v>
      </c>
      <c r="BL896" s="19" t="s">
        <v>316</v>
      </c>
      <c r="BM896" s="144" t="s">
        <v>7122</v>
      </c>
    </row>
    <row r="897" spans="2:65" s="1" customFormat="1">
      <c r="B897" s="34"/>
      <c r="D897" s="146" t="s">
        <v>222</v>
      </c>
      <c r="F897" s="147" t="s">
        <v>7123</v>
      </c>
      <c r="I897" s="148"/>
      <c r="L897" s="34"/>
      <c r="M897" s="149"/>
      <c r="T897" s="55"/>
      <c r="AT897" s="19" t="s">
        <v>222</v>
      </c>
      <c r="AU897" s="19" t="s">
        <v>236</v>
      </c>
    </row>
    <row r="898" spans="2:65" s="14" customFormat="1" ht="22.5">
      <c r="B898" s="170"/>
      <c r="D898" s="150" t="s">
        <v>226</v>
      </c>
      <c r="E898" s="171" t="s">
        <v>19</v>
      </c>
      <c r="F898" s="172" t="s">
        <v>7124</v>
      </c>
      <c r="H898" s="171" t="s">
        <v>19</v>
      </c>
      <c r="I898" s="173"/>
      <c r="L898" s="170"/>
      <c r="M898" s="174"/>
      <c r="T898" s="175"/>
      <c r="AT898" s="171" t="s">
        <v>226</v>
      </c>
      <c r="AU898" s="171" t="s">
        <v>236</v>
      </c>
      <c r="AV898" s="14" t="s">
        <v>77</v>
      </c>
      <c r="AW898" s="14" t="s">
        <v>31</v>
      </c>
      <c r="AX898" s="14" t="s">
        <v>69</v>
      </c>
      <c r="AY898" s="171" t="s">
        <v>212</v>
      </c>
    </row>
    <row r="899" spans="2:65" s="12" customFormat="1">
      <c r="B899" s="152"/>
      <c r="D899" s="150" t="s">
        <v>226</v>
      </c>
      <c r="E899" s="153" t="s">
        <v>19</v>
      </c>
      <c r="F899" s="154" t="s">
        <v>7125</v>
      </c>
      <c r="H899" s="155">
        <v>46.125</v>
      </c>
      <c r="I899" s="156"/>
      <c r="L899" s="152"/>
      <c r="M899" s="157"/>
      <c r="T899" s="158"/>
      <c r="AT899" s="153" t="s">
        <v>226</v>
      </c>
      <c r="AU899" s="153" t="s">
        <v>236</v>
      </c>
      <c r="AV899" s="12" t="s">
        <v>79</v>
      </c>
      <c r="AW899" s="12" t="s">
        <v>31</v>
      </c>
      <c r="AX899" s="12" t="s">
        <v>69</v>
      </c>
      <c r="AY899" s="153" t="s">
        <v>212</v>
      </c>
    </row>
    <row r="900" spans="2:65" s="13" customFormat="1">
      <c r="B900" s="159"/>
      <c r="D900" s="150" t="s">
        <v>226</v>
      </c>
      <c r="E900" s="160" t="s">
        <v>19</v>
      </c>
      <c r="F900" s="161" t="s">
        <v>228</v>
      </c>
      <c r="H900" s="162">
        <v>46.125</v>
      </c>
      <c r="I900" s="163"/>
      <c r="L900" s="159"/>
      <c r="M900" s="164"/>
      <c r="T900" s="165"/>
      <c r="AT900" s="160" t="s">
        <v>226</v>
      </c>
      <c r="AU900" s="160" t="s">
        <v>236</v>
      </c>
      <c r="AV900" s="13" t="s">
        <v>229</v>
      </c>
      <c r="AW900" s="13" t="s">
        <v>31</v>
      </c>
      <c r="AX900" s="13" t="s">
        <v>77</v>
      </c>
      <c r="AY900" s="160" t="s">
        <v>212</v>
      </c>
    </row>
    <row r="901" spans="2:65" s="1" customFormat="1" ht="24.2" customHeight="1">
      <c r="B901" s="34"/>
      <c r="C901" s="133" t="s">
        <v>1662</v>
      </c>
      <c r="D901" s="133" t="s">
        <v>215</v>
      </c>
      <c r="E901" s="134" t="s">
        <v>7126</v>
      </c>
      <c r="F901" s="135" t="s">
        <v>7127</v>
      </c>
      <c r="G901" s="136" t="s">
        <v>495</v>
      </c>
      <c r="H901" s="137">
        <v>11.07</v>
      </c>
      <c r="I901" s="138"/>
      <c r="J901" s="139">
        <f>ROUND(I901*H901,2)</f>
        <v>0</v>
      </c>
      <c r="K901" s="135" t="s">
        <v>219</v>
      </c>
      <c r="L901" s="34"/>
      <c r="M901" s="140" t="s">
        <v>19</v>
      </c>
      <c r="N901" s="141" t="s">
        <v>40</v>
      </c>
      <c r="P901" s="142">
        <f>O901*H901</f>
        <v>0</v>
      </c>
      <c r="Q901" s="142">
        <v>6.0000000000000001E-3</v>
      </c>
      <c r="R901" s="142">
        <f>Q901*H901</f>
        <v>6.6420000000000007E-2</v>
      </c>
      <c r="S901" s="142">
        <v>0</v>
      </c>
      <c r="T901" s="143">
        <f>S901*H901</f>
        <v>0</v>
      </c>
      <c r="AR901" s="144" t="s">
        <v>316</v>
      </c>
      <c r="AT901" s="144" t="s">
        <v>215</v>
      </c>
      <c r="AU901" s="144" t="s">
        <v>236</v>
      </c>
      <c r="AY901" s="19" t="s">
        <v>212</v>
      </c>
      <c r="BE901" s="145">
        <f>IF(N901="základní",J901,0)</f>
        <v>0</v>
      </c>
      <c r="BF901" s="145">
        <f>IF(N901="snížená",J901,0)</f>
        <v>0</v>
      </c>
      <c r="BG901" s="145">
        <f>IF(N901="zákl. přenesená",J901,0)</f>
        <v>0</v>
      </c>
      <c r="BH901" s="145">
        <f>IF(N901="sníž. přenesená",J901,0)</f>
        <v>0</v>
      </c>
      <c r="BI901" s="145">
        <f>IF(N901="nulová",J901,0)</f>
        <v>0</v>
      </c>
      <c r="BJ901" s="19" t="s">
        <v>77</v>
      </c>
      <c r="BK901" s="145">
        <f>ROUND(I901*H901,2)</f>
        <v>0</v>
      </c>
      <c r="BL901" s="19" t="s">
        <v>316</v>
      </c>
      <c r="BM901" s="144" t="s">
        <v>7128</v>
      </c>
    </row>
    <row r="902" spans="2:65" s="1" customFormat="1">
      <c r="B902" s="34"/>
      <c r="D902" s="146" t="s">
        <v>222</v>
      </c>
      <c r="F902" s="147" t="s">
        <v>7129</v>
      </c>
      <c r="I902" s="148"/>
      <c r="L902" s="34"/>
      <c r="M902" s="149"/>
      <c r="T902" s="55"/>
      <c r="AT902" s="19" t="s">
        <v>222</v>
      </c>
      <c r="AU902" s="19" t="s">
        <v>236</v>
      </c>
    </row>
    <row r="903" spans="2:65" s="14" customFormat="1" ht="22.5">
      <c r="B903" s="170"/>
      <c r="D903" s="150" t="s">
        <v>226</v>
      </c>
      <c r="E903" s="171" t="s">
        <v>19</v>
      </c>
      <c r="F903" s="172" t="s">
        <v>7130</v>
      </c>
      <c r="H903" s="171" t="s">
        <v>19</v>
      </c>
      <c r="I903" s="173"/>
      <c r="L903" s="170"/>
      <c r="M903" s="174"/>
      <c r="T903" s="175"/>
      <c r="AT903" s="171" t="s">
        <v>226</v>
      </c>
      <c r="AU903" s="171" t="s">
        <v>236</v>
      </c>
      <c r="AV903" s="14" t="s">
        <v>77</v>
      </c>
      <c r="AW903" s="14" t="s">
        <v>31</v>
      </c>
      <c r="AX903" s="14" t="s">
        <v>69</v>
      </c>
      <c r="AY903" s="171" t="s">
        <v>212</v>
      </c>
    </row>
    <row r="904" spans="2:65" s="12" customFormat="1">
      <c r="B904" s="152"/>
      <c r="D904" s="150" t="s">
        <v>226</v>
      </c>
      <c r="E904" s="153" t="s">
        <v>19</v>
      </c>
      <c r="F904" s="154" t="s">
        <v>7131</v>
      </c>
      <c r="H904" s="155">
        <v>11.07</v>
      </c>
      <c r="I904" s="156"/>
      <c r="L904" s="152"/>
      <c r="M904" s="157"/>
      <c r="T904" s="158"/>
      <c r="AT904" s="153" t="s">
        <v>226</v>
      </c>
      <c r="AU904" s="153" t="s">
        <v>236</v>
      </c>
      <c r="AV904" s="12" t="s">
        <v>79</v>
      </c>
      <c r="AW904" s="12" t="s">
        <v>31</v>
      </c>
      <c r="AX904" s="12" t="s">
        <v>69</v>
      </c>
      <c r="AY904" s="153" t="s">
        <v>212</v>
      </c>
    </row>
    <row r="905" spans="2:65" s="13" customFormat="1">
      <c r="B905" s="159"/>
      <c r="D905" s="150" t="s">
        <v>226</v>
      </c>
      <c r="E905" s="160" t="s">
        <v>19</v>
      </c>
      <c r="F905" s="161" t="s">
        <v>228</v>
      </c>
      <c r="H905" s="162">
        <v>11.07</v>
      </c>
      <c r="I905" s="163"/>
      <c r="L905" s="159"/>
      <c r="M905" s="164"/>
      <c r="T905" s="165"/>
      <c r="AT905" s="160" t="s">
        <v>226</v>
      </c>
      <c r="AU905" s="160" t="s">
        <v>236</v>
      </c>
      <c r="AV905" s="13" t="s">
        <v>229</v>
      </c>
      <c r="AW905" s="13" t="s">
        <v>31</v>
      </c>
      <c r="AX905" s="13" t="s">
        <v>77</v>
      </c>
      <c r="AY905" s="160" t="s">
        <v>212</v>
      </c>
    </row>
    <row r="906" spans="2:65" s="1" customFormat="1" ht="21.75" customHeight="1">
      <c r="B906" s="34"/>
      <c r="C906" s="186" t="s">
        <v>1669</v>
      </c>
      <c r="D906" s="186" t="s">
        <v>3107</v>
      </c>
      <c r="E906" s="187" t="s">
        <v>7132</v>
      </c>
      <c r="F906" s="188" t="s">
        <v>7133</v>
      </c>
      <c r="G906" s="189" t="s">
        <v>495</v>
      </c>
      <c r="H906" s="190">
        <v>62.914999999999999</v>
      </c>
      <c r="I906" s="191"/>
      <c r="J906" s="192">
        <f>ROUND(I906*H906,2)</f>
        <v>0</v>
      </c>
      <c r="K906" s="188" t="s">
        <v>245</v>
      </c>
      <c r="L906" s="193"/>
      <c r="M906" s="194" t="s">
        <v>19</v>
      </c>
      <c r="N906" s="195" t="s">
        <v>40</v>
      </c>
      <c r="P906" s="142">
        <f>O906*H906</f>
        <v>0</v>
      </c>
      <c r="Q906" s="142">
        <v>2.1600000000000001E-2</v>
      </c>
      <c r="R906" s="142">
        <f>Q906*H906</f>
        <v>1.3589640000000001</v>
      </c>
      <c r="S906" s="142">
        <v>0</v>
      </c>
      <c r="T906" s="143">
        <f>S906*H906</f>
        <v>0</v>
      </c>
      <c r="AR906" s="144" t="s">
        <v>631</v>
      </c>
      <c r="AT906" s="144" t="s">
        <v>3107</v>
      </c>
      <c r="AU906" s="144" t="s">
        <v>236</v>
      </c>
      <c r="AY906" s="19" t="s">
        <v>212</v>
      </c>
      <c r="BE906" s="145">
        <f>IF(N906="základní",J906,0)</f>
        <v>0</v>
      </c>
      <c r="BF906" s="145">
        <f>IF(N906="snížená",J906,0)</f>
        <v>0</v>
      </c>
      <c r="BG906" s="145">
        <f>IF(N906="zákl. přenesená",J906,0)</f>
        <v>0</v>
      </c>
      <c r="BH906" s="145">
        <f>IF(N906="sníž. přenesená",J906,0)</f>
        <v>0</v>
      </c>
      <c r="BI906" s="145">
        <f>IF(N906="nulová",J906,0)</f>
        <v>0</v>
      </c>
      <c r="BJ906" s="19" t="s">
        <v>77</v>
      </c>
      <c r="BK906" s="145">
        <f>ROUND(I906*H906,2)</f>
        <v>0</v>
      </c>
      <c r="BL906" s="19" t="s">
        <v>316</v>
      </c>
      <c r="BM906" s="144" t="s">
        <v>7134</v>
      </c>
    </row>
    <row r="907" spans="2:65" s="14" customFormat="1" ht="22.5">
      <c r="B907" s="170"/>
      <c r="D907" s="150" t="s">
        <v>226</v>
      </c>
      <c r="E907" s="171" t="s">
        <v>19</v>
      </c>
      <c r="F907" s="172" t="s">
        <v>7135</v>
      </c>
      <c r="H907" s="171" t="s">
        <v>19</v>
      </c>
      <c r="I907" s="173"/>
      <c r="L907" s="170"/>
      <c r="M907" s="174"/>
      <c r="T907" s="175"/>
      <c r="AT907" s="171" t="s">
        <v>226</v>
      </c>
      <c r="AU907" s="171" t="s">
        <v>236</v>
      </c>
      <c r="AV907" s="14" t="s">
        <v>77</v>
      </c>
      <c r="AW907" s="14" t="s">
        <v>31</v>
      </c>
      <c r="AX907" s="14" t="s">
        <v>69</v>
      </c>
      <c r="AY907" s="171" t="s">
        <v>212</v>
      </c>
    </row>
    <row r="908" spans="2:65" s="12" customFormat="1">
      <c r="B908" s="152"/>
      <c r="D908" s="150" t="s">
        <v>226</v>
      </c>
      <c r="E908" s="153" t="s">
        <v>19</v>
      </c>
      <c r="F908" s="154" t="s">
        <v>7136</v>
      </c>
      <c r="H908" s="155">
        <v>50.738</v>
      </c>
      <c r="I908" s="156"/>
      <c r="L908" s="152"/>
      <c r="M908" s="157"/>
      <c r="T908" s="158"/>
      <c r="AT908" s="153" t="s">
        <v>226</v>
      </c>
      <c r="AU908" s="153" t="s">
        <v>236</v>
      </c>
      <c r="AV908" s="12" t="s">
        <v>79</v>
      </c>
      <c r="AW908" s="12" t="s">
        <v>31</v>
      </c>
      <c r="AX908" s="12" t="s">
        <v>69</v>
      </c>
      <c r="AY908" s="153" t="s">
        <v>212</v>
      </c>
    </row>
    <row r="909" spans="2:65" s="15" customFormat="1">
      <c r="B909" s="176"/>
      <c r="D909" s="150" t="s">
        <v>226</v>
      </c>
      <c r="E909" s="177" t="s">
        <v>19</v>
      </c>
      <c r="F909" s="178" t="s">
        <v>455</v>
      </c>
      <c r="H909" s="179">
        <v>50.738</v>
      </c>
      <c r="I909" s="180"/>
      <c r="L909" s="176"/>
      <c r="M909" s="181"/>
      <c r="T909" s="182"/>
      <c r="AT909" s="177" t="s">
        <v>226</v>
      </c>
      <c r="AU909" s="177" t="s">
        <v>236</v>
      </c>
      <c r="AV909" s="15" t="s">
        <v>236</v>
      </c>
      <c r="AW909" s="15" t="s">
        <v>31</v>
      </c>
      <c r="AX909" s="15" t="s">
        <v>69</v>
      </c>
      <c r="AY909" s="177" t="s">
        <v>212</v>
      </c>
    </row>
    <row r="910" spans="2:65" s="14" customFormat="1" ht="22.5">
      <c r="B910" s="170"/>
      <c r="D910" s="150" t="s">
        <v>226</v>
      </c>
      <c r="E910" s="171" t="s">
        <v>19</v>
      </c>
      <c r="F910" s="172" t="s">
        <v>7137</v>
      </c>
      <c r="H910" s="171" t="s">
        <v>19</v>
      </c>
      <c r="I910" s="173"/>
      <c r="L910" s="170"/>
      <c r="M910" s="174"/>
      <c r="T910" s="175"/>
      <c r="AT910" s="171" t="s">
        <v>226</v>
      </c>
      <c r="AU910" s="171" t="s">
        <v>236</v>
      </c>
      <c r="AV910" s="14" t="s">
        <v>77</v>
      </c>
      <c r="AW910" s="14" t="s">
        <v>31</v>
      </c>
      <c r="AX910" s="14" t="s">
        <v>69</v>
      </c>
      <c r="AY910" s="171" t="s">
        <v>212</v>
      </c>
    </row>
    <row r="911" spans="2:65" s="12" customFormat="1">
      <c r="B911" s="152"/>
      <c r="D911" s="150" t="s">
        <v>226</v>
      </c>
      <c r="E911" s="153" t="s">
        <v>19</v>
      </c>
      <c r="F911" s="154" t="s">
        <v>7138</v>
      </c>
      <c r="H911" s="155">
        <v>12.177</v>
      </c>
      <c r="I911" s="156"/>
      <c r="L911" s="152"/>
      <c r="M911" s="157"/>
      <c r="T911" s="158"/>
      <c r="AT911" s="153" t="s">
        <v>226</v>
      </c>
      <c r="AU911" s="153" t="s">
        <v>236</v>
      </c>
      <c r="AV911" s="12" t="s">
        <v>79</v>
      </c>
      <c r="AW911" s="12" t="s">
        <v>31</v>
      </c>
      <c r="AX911" s="12" t="s">
        <v>69</v>
      </c>
      <c r="AY911" s="153" t="s">
        <v>212</v>
      </c>
    </row>
    <row r="912" spans="2:65" s="15" customFormat="1">
      <c r="B912" s="176"/>
      <c r="D912" s="150" t="s">
        <v>226</v>
      </c>
      <c r="E912" s="177" t="s">
        <v>19</v>
      </c>
      <c r="F912" s="178" t="s">
        <v>455</v>
      </c>
      <c r="H912" s="179">
        <v>12.177</v>
      </c>
      <c r="I912" s="180"/>
      <c r="L912" s="176"/>
      <c r="M912" s="181"/>
      <c r="T912" s="182"/>
      <c r="AT912" s="177" t="s">
        <v>226</v>
      </c>
      <c r="AU912" s="177" t="s">
        <v>236</v>
      </c>
      <c r="AV912" s="15" t="s">
        <v>236</v>
      </c>
      <c r="AW912" s="15" t="s">
        <v>31</v>
      </c>
      <c r="AX912" s="15" t="s">
        <v>69</v>
      </c>
      <c r="AY912" s="177" t="s">
        <v>212</v>
      </c>
    </row>
    <row r="913" spans="2:65" s="13" customFormat="1">
      <c r="B913" s="159"/>
      <c r="D913" s="150" t="s">
        <v>226</v>
      </c>
      <c r="E913" s="160" t="s">
        <v>19</v>
      </c>
      <c r="F913" s="161" t="s">
        <v>228</v>
      </c>
      <c r="H913" s="162">
        <v>62.914999999999999</v>
      </c>
      <c r="I913" s="163"/>
      <c r="L913" s="159"/>
      <c r="M913" s="164"/>
      <c r="T913" s="165"/>
      <c r="AT913" s="160" t="s">
        <v>226</v>
      </c>
      <c r="AU913" s="160" t="s">
        <v>236</v>
      </c>
      <c r="AV913" s="13" t="s">
        <v>229</v>
      </c>
      <c r="AW913" s="13" t="s">
        <v>31</v>
      </c>
      <c r="AX913" s="13" t="s">
        <v>77</v>
      </c>
      <c r="AY913" s="160" t="s">
        <v>212</v>
      </c>
    </row>
    <row r="914" spans="2:65" s="11" customFormat="1" ht="20.85" customHeight="1">
      <c r="B914" s="121"/>
      <c r="D914" s="122" t="s">
        <v>68</v>
      </c>
      <c r="E914" s="131" t="s">
        <v>7139</v>
      </c>
      <c r="F914" s="131" t="s">
        <v>7140</v>
      </c>
      <c r="I914" s="124"/>
      <c r="J914" s="132">
        <f>BK914</f>
        <v>0</v>
      </c>
      <c r="L914" s="121"/>
      <c r="M914" s="126"/>
      <c r="P914" s="127">
        <f>SUM(P915:P928)</f>
        <v>0</v>
      </c>
      <c r="R914" s="127">
        <f>SUM(R915:R928)</f>
        <v>1.5412800000000002</v>
      </c>
      <c r="T914" s="128">
        <f>SUM(T915:T928)</f>
        <v>0</v>
      </c>
      <c r="AR914" s="122" t="s">
        <v>79</v>
      </c>
      <c r="AT914" s="129" t="s">
        <v>68</v>
      </c>
      <c r="AU914" s="129" t="s">
        <v>79</v>
      </c>
      <c r="AY914" s="122" t="s">
        <v>212</v>
      </c>
      <c r="BK914" s="130">
        <f>SUM(BK915:BK928)</f>
        <v>0</v>
      </c>
    </row>
    <row r="915" spans="2:65" s="1" customFormat="1" ht="44.25" customHeight="1">
      <c r="B915" s="34"/>
      <c r="C915" s="133" t="s">
        <v>1676</v>
      </c>
      <c r="D915" s="133" t="s">
        <v>215</v>
      </c>
      <c r="E915" s="134" t="s">
        <v>7141</v>
      </c>
      <c r="F915" s="135" t="s">
        <v>7142</v>
      </c>
      <c r="G915" s="136" t="s">
        <v>495</v>
      </c>
      <c r="H915" s="137">
        <v>31.2</v>
      </c>
      <c r="I915" s="138"/>
      <c r="J915" s="139">
        <f>ROUND(I915*H915,2)</f>
        <v>0</v>
      </c>
      <c r="K915" s="135" t="s">
        <v>219</v>
      </c>
      <c r="L915" s="34"/>
      <c r="M915" s="140" t="s">
        <v>19</v>
      </c>
      <c r="N915" s="141" t="s">
        <v>40</v>
      </c>
      <c r="P915" s="142">
        <f>O915*H915</f>
        <v>0</v>
      </c>
      <c r="Q915" s="142">
        <v>1.1900000000000001E-2</v>
      </c>
      <c r="R915" s="142">
        <f>Q915*H915</f>
        <v>0.37128</v>
      </c>
      <c r="S915" s="142">
        <v>0</v>
      </c>
      <c r="T915" s="143">
        <f>S915*H915</f>
        <v>0</v>
      </c>
      <c r="AR915" s="144" t="s">
        <v>316</v>
      </c>
      <c r="AT915" s="144" t="s">
        <v>215</v>
      </c>
      <c r="AU915" s="144" t="s">
        <v>236</v>
      </c>
      <c r="AY915" s="19" t="s">
        <v>212</v>
      </c>
      <c r="BE915" s="145">
        <f>IF(N915="základní",J915,0)</f>
        <v>0</v>
      </c>
      <c r="BF915" s="145">
        <f>IF(N915="snížená",J915,0)</f>
        <v>0</v>
      </c>
      <c r="BG915" s="145">
        <f>IF(N915="zákl. přenesená",J915,0)</f>
        <v>0</v>
      </c>
      <c r="BH915" s="145">
        <f>IF(N915="sníž. přenesená",J915,0)</f>
        <v>0</v>
      </c>
      <c r="BI915" s="145">
        <f>IF(N915="nulová",J915,0)</f>
        <v>0</v>
      </c>
      <c r="BJ915" s="19" t="s">
        <v>77</v>
      </c>
      <c r="BK915" s="145">
        <f>ROUND(I915*H915,2)</f>
        <v>0</v>
      </c>
      <c r="BL915" s="19" t="s">
        <v>316</v>
      </c>
      <c r="BM915" s="144" t="s">
        <v>7143</v>
      </c>
    </row>
    <row r="916" spans="2:65" s="1" customFormat="1">
      <c r="B916" s="34"/>
      <c r="D916" s="146" t="s">
        <v>222</v>
      </c>
      <c r="F916" s="147" t="s">
        <v>7144</v>
      </c>
      <c r="I916" s="148"/>
      <c r="L916" s="34"/>
      <c r="M916" s="149"/>
      <c r="T916" s="55"/>
      <c r="AT916" s="19" t="s">
        <v>222</v>
      </c>
      <c r="AU916" s="19" t="s">
        <v>236</v>
      </c>
    </row>
    <row r="917" spans="2:65" s="14" customFormat="1" ht="22.5">
      <c r="B917" s="170"/>
      <c r="D917" s="150" t="s">
        <v>226</v>
      </c>
      <c r="E917" s="171" t="s">
        <v>19</v>
      </c>
      <c r="F917" s="172" t="s">
        <v>7145</v>
      </c>
      <c r="H917" s="171" t="s">
        <v>19</v>
      </c>
      <c r="I917" s="173"/>
      <c r="L917" s="170"/>
      <c r="M917" s="174"/>
      <c r="T917" s="175"/>
      <c r="AT917" s="171" t="s">
        <v>226</v>
      </c>
      <c r="AU917" s="171" t="s">
        <v>236</v>
      </c>
      <c r="AV917" s="14" t="s">
        <v>77</v>
      </c>
      <c r="AW917" s="14" t="s">
        <v>31</v>
      </c>
      <c r="AX917" s="14" t="s">
        <v>69</v>
      </c>
      <c r="AY917" s="171" t="s">
        <v>212</v>
      </c>
    </row>
    <row r="918" spans="2:65" s="12" customFormat="1">
      <c r="B918" s="152"/>
      <c r="D918" s="150" t="s">
        <v>226</v>
      </c>
      <c r="E918" s="153" t="s">
        <v>19</v>
      </c>
      <c r="F918" s="154" t="s">
        <v>7146</v>
      </c>
      <c r="H918" s="155">
        <v>31.2</v>
      </c>
      <c r="I918" s="156"/>
      <c r="L918" s="152"/>
      <c r="M918" s="157"/>
      <c r="T918" s="158"/>
      <c r="AT918" s="153" t="s">
        <v>226</v>
      </c>
      <c r="AU918" s="153" t="s">
        <v>236</v>
      </c>
      <c r="AV918" s="12" t="s">
        <v>79</v>
      </c>
      <c r="AW918" s="12" t="s">
        <v>31</v>
      </c>
      <c r="AX918" s="12" t="s">
        <v>69</v>
      </c>
      <c r="AY918" s="153" t="s">
        <v>212</v>
      </c>
    </row>
    <row r="919" spans="2:65" s="13" customFormat="1">
      <c r="B919" s="159"/>
      <c r="D919" s="150" t="s">
        <v>226</v>
      </c>
      <c r="E919" s="160" t="s">
        <v>19</v>
      </c>
      <c r="F919" s="161" t="s">
        <v>228</v>
      </c>
      <c r="H919" s="162">
        <v>31.2</v>
      </c>
      <c r="I919" s="163"/>
      <c r="L919" s="159"/>
      <c r="M919" s="164"/>
      <c r="T919" s="165"/>
      <c r="AT919" s="160" t="s">
        <v>226</v>
      </c>
      <c r="AU919" s="160" t="s">
        <v>236</v>
      </c>
      <c r="AV919" s="13" t="s">
        <v>229</v>
      </c>
      <c r="AW919" s="13" t="s">
        <v>31</v>
      </c>
      <c r="AX919" s="13" t="s">
        <v>77</v>
      </c>
      <c r="AY919" s="160" t="s">
        <v>212</v>
      </c>
    </row>
    <row r="920" spans="2:65" s="1" customFormat="1" ht="16.5" customHeight="1">
      <c r="B920" s="34"/>
      <c r="C920" s="186" t="s">
        <v>1682</v>
      </c>
      <c r="D920" s="186" t="s">
        <v>3107</v>
      </c>
      <c r="E920" s="187" t="s">
        <v>7147</v>
      </c>
      <c r="F920" s="188" t="s">
        <v>7148</v>
      </c>
      <c r="G920" s="189" t="s">
        <v>495</v>
      </c>
      <c r="H920" s="190">
        <v>34.32</v>
      </c>
      <c r="I920" s="191"/>
      <c r="J920" s="192">
        <f>ROUND(I920*H920,2)</f>
        <v>0</v>
      </c>
      <c r="K920" s="188" t="s">
        <v>219</v>
      </c>
      <c r="L920" s="193"/>
      <c r="M920" s="194" t="s">
        <v>19</v>
      </c>
      <c r="N920" s="195" t="s">
        <v>40</v>
      </c>
      <c r="P920" s="142">
        <f>O920*H920</f>
        <v>0</v>
      </c>
      <c r="Q920" s="142">
        <v>3.4000000000000002E-2</v>
      </c>
      <c r="R920" s="142">
        <f>Q920*H920</f>
        <v>1.1668800000000001</v>
      </c>
      <c r="S920" s="142">
        <v>0</v>
      </c>
      <c r="T920" s="143">
        <f>S920*H920</f>
        <v>0</v>
      </c>
      <c r="AR920" s="144" t="s">
        <v>631</v>
      </c>
      <c r="AT920" s="144" t="s">
        <v>3107</v>
      </c>
      <c r="AU920" s="144" t="s">
        <v>236</v>
      </c>
      <c r="AY920" s="19" t="s">
        <v>212</v>
      </c>
      <c r="BE920" s="145">
        <f>IF(N920="základní",J920,0)</f>
        <v>0</v>
      </c>
      <c r="BF920" s="145">
        <f>IF(N920="snížená",J920,0)</f>
        <v>0</v>
      </c>
      <c r="BG920" s="145">
        <f>IF(N920="zákl. přenesená",J920,0)</f>
        <v>0</v>
      </c>
      <c r="BH920" s="145">
        <f>IF(N920="sníž. přenesená",J920,0)</f>
        <v>0</v>
      </c>
      <c r="BI920" s="145">
        <f>IF(N920="nulová",J920,0)</f>
        <v>0</v>
      </c>
      <c r="BJ920" s="19" t="s">
        <v>77</v>
      </c>
      <c r="BK920" s="145">
        <f>ROUND(I920*H920,2)</f>
        <v>0</v>
      </c>
      <c r="BL920" s="19" t="s">
        <v>316</v>
      </c>
      <c r="BM920" s="144" t="s">
        <v>7149</v>
      </c>
    </row>
    <row r="921" spans="2:65" s="14" customFormat="1" ht="22.5">
      <c r="B921" s="170"/>
      <c r="D921" s="150" t="s">
        <v>226</v>
      </c>
      <c r="E921" s="171" t="s">
        <v>19</v>
      </c>
      <c r="F921" s="172" t="s">
        <v>7150</v>
      </c>
      <c r="H921" s="171" t="s">
        <v>19</v>
      </c>
      <c r="I921" s="173"/>
      <c r="L921" s="170"/>
      <c r="M921" s="174"/>
      <c r="T921" s="175"/>
      <c r="AT921" s="171" t="s">
        <v>226</v>
      </c>
      <c r="AU921" s="171" t="s">
        <v>236</v>
      </c>
      <c r="AV921" s="14" t="s">
        <v>77</v>
      </c>
      <c r="AW921" s="14" t="s">
        <v>31</v>
      </c>
      <c r="AX921" s="14" t="s">
        <v>69</v>
      </c>
      <c r="AY921" s="171" t="s">
        <v>212</v>
      </c>
    </row>
    <row r="922" spans="2:65" s="12" customFormat="1">
      <c r="B922" s="152"/>
      <c r="D922" s="150" t="s">
        <v>226</v>
      </c>
      <c r="E922" s="153" t="s">
        <v>19</v>
      </c>
      <c r="F922" s="154" t="s">
        <v>7151</v>
      </c>
      <c r="H922" s="155">
        <v>34.32</v>
      </c>
      <c r="I922" s="156"/>
      <c r="L922" s="152"/>
      <c r="M922" s="157"/>
      <c r="T922" s="158"/>
      <c r="AT922" s="153" t="s">
        <v>226</v>
      </c>
      <c r="AU922" s="153" t="s">
        <v>236</v>
      </c>
      <c r="AV922" s="12" t="s">
        <v>79</v>
      </c>
      <c r="AW922" s="12" t="s">
        <v>31</v>
      </c>
      <c r="AX922" s="12" t="s">
        <v>69</v>
      </c>
      <c r="AY922" s="153" t="s">
        <v>212</v>
      </c>
    </row>
    <row r="923" spans="2:65" s="13" customFormat="1">
      <c r="B923" s="159"/>
      <c r="D923" s="150" t="s">
        <v>226</v>
      </c>
      <c r="E923" s="160" t="s">
        <v>19</v>
      </c>
      <c r="F923" s="161" t="s">
        <v>228</v>
      </c>
      <c r="H923" s="162">
        <v>34.32</v>
      </c>
      <c r="I923" s="163"/>
      <c r="L923" s="159"/>
      <c r="M923" s="164"/>
      <c r="T923" s="165"/>
      <c r="AT923" s="160" t="s">
        <v>226</v>
      </c>
      <c r="AU923" s="160" t="s">
        <v>236</v>
      </c>
      <c r="AV923" s="13" t="s">
        <v>229</v>
      </c>
      <c r="AW923" s="13" t="s">
        <v>31</v>
      </c>
      <c r="AX923" s="13" t="s">
        <v>77</v>
      </c>
      <c r="AY923" s="160" t="s">
        <v>212</v>
      </c>
    </row>
    <row r="924" spans="2:65" s="1" customFormat="1" ht="24.2" customHeight="1">
      <c r="B924" s="34"/>
      <c r="C924" s="133" t="s">
        <v>1691</v>
      </c>
      <c r="D924" s="133" t="s">
        <v>215</v>
      </c>
      <c r="E924" s="134" t="s">
        <v>7085</v>
      </c>
      <c r="F924" s="135" t="s">
        <v>7086</v>
      </c>
      <c r="G924" s="136" t="s">
        <v>495</v>
      </c>
      <c r="H924" s="137">
        <v>31.2</v>
      </c>
      <c r="I924" s="138"/>
      <c r="J924" s="139">
        <f>ROUND(I924*H924,2)</f>
        <v>0</v>
      </c>
      <c r="K924" s="135" t="s">
        <v>219</v>
      </c>
      <c r="L924" s="34"/>
      <c r="M924" s="140" t="s">
        <v>19</v>
      </c>
      <c r="N924" s="141" t="s">
        <v>40</v>
      </c>
      <c r="P924" s="142">
        <f>O924*H924</f>
        <v>0</v>
      </c>
      <c r="Q924" s="142">
        <v>1E-4</v>
      </c>
      <c r="R924" s="142">
        <f>Q924*H924</f>
        <v>3.1199999999999999E-3</v>
      </c>
      <c r="S924" s="142">
        <v>0</v>
      </c>
      <c r="T924" s="143">
        <f>S924*H924</f>
        <v>0</v>
      </c>
      <c r="AR924" s="144" t="s">
        <v>316</v>
      </c>
      <c r="AT924" s="144" t="s">
        <v>215</v>
      </c>
      <c r="AU924" s="144" t="s">
        <v>236</v>
      </c>
      <c r="AY924" s="19" t="s">
        <v>212</v>
      </c>
      <c r="BE924" s="145">
        <f>IF(N924="základní",J924,0)</f>
        <v>0</v>
      </c>
      <c r="BF924" s="145">
        <f>IF(N924="snížená",J924,0)</f>
        <v>0</v>
      </c>
      <c r="BG924" s="145">
        <f>IF(N924="zákl. přenesená",J924,0)</f>
        <v>0</v>
      </c>
      <c r="BH924" s="145">
        <f>IF(N924="sníž. přenesená",J924,0)</f>
        <v>0</v>
      </c>
      <c r="BI924" s="145">
        <f>IF(N924="nulová",J924,0)</f>
        <v>0</v>
      </c>
      <c r="BJ924" s="19" t="s">
        <v>77</v>
      </c>
      <c r="BK924" s="145">
        <f>ROUND(I924*H924,2)</f>
        <v>0</v>
      </c>
      <c r="BL924" s="19" t="s">
        <v>316</v>
      </c>
      <c r="BM924" s="144" t="s">
        <v>7152</v>
      </c>
    </row>
    <row r="925" spans="2:65" s="1" customFormat="1">
      <c r="B925" s="34"/>
      <c r="D925" s="146" t="s">
        <v>222</v>
      </c>
      <c r="F925" s="147" t="s">
        <v>7088</v>
      </c>
      <c r="I925" s="148"/>
      <c r="L925" s="34"/>
      <c r="M925" s="149"/>
      <c r="T925" s="55"/>
      <c r="AT925" s="19" t="s">
        <v>222</v>
      </c>
      <c r="AU925" s="19" t="s">
        <v>236</v>
      </c>
    </row>
    <row r="926" spans="2:65" s="14" customFormat="1">
      <c r="B926" s="170"/>
      <c r="D926" s="150" t="s">
        <v>226</v>
      </c>
      <c r="E926" s="171" t="s">
        <v>19</v>
      </c>
      <c r="F926" s="172" t="s">
        <v>7153</v>
      </c>
      <c r="H926" s="171" t="s">
        <v>19</v>
      </c>
      <c r="I926" s="173"/>
      <c r="L926" s="170"/>
      <c r="M926" s="174"/>
      <c r="T926" s="175"/>
      <c r="AT926" s="171" t="s">
        <v>226</v>
      </c>
      <c r="AU926" s="171" t="s">
        <v>236</v>
      </c>
      <c r="AV926" s="14" t="s">
        <v>77</v>
      </c>
      <c r="AW926" s="14" t="s">
        <v>31</v>
      </c>
      <c r="AX926" s="14" t="s">
        <v>69</v>
      </c>
      <c r="AY926" s="171" t="s">
        <v>212</v>
      </c>
    </row>
    <row r="927" spans="2:65" s="12" customFormat="1">
      <c r="B927" s="152"/>
      <c r="D927" s="150" t="s">
        <v>226</v>
      </c>
      <c r="E927" s="153" t="s">
        <v>19</v>
      </c>
      <c r="F927" s="154" t="s">
        <v>7154</v>
      </c>
      <c r="H927" s="155">
        <v>31.2</v>
      </c>
      <c r="I927" s="156"/>
      <c r="L927" s="152"/>
      <c r="M927" s="157"/>
      <c r="T927" s="158"/>
      <c r="AT927" s="153" t="s">
        <v>226</v>
      </c>
      <c r="AU927" s="153" t="s">
        <v>236</v>
      </c>
      <c r="AV927" s="12" t="s">
        <v>79</v>
      </c>
      <c r="AW927" s="12" t="s">
        <v>31</v>
      </c>
      <c r="AX927" s="12" t="s">
        <v>69</v>
      </c>
      <c r="AY927" s="153" t="s">
        <v>212</v>
      </c>
    </row>
    <row r="928" spans="2:65" s="13" customFormat="1">
      <c r="B928" s="159"/>
      <c r="D928" s="150" t="s">
        <v>226</v>
      </c>
      <c r="E928" s="160" t="s">
        <v>19</v>
      </c>
      <c r="F928" s="161" t="s">
        <v>228</v>
      </c>
      <c r="H928" s="162">
        <v>31.2</v>
      </c>
      <c r="I928" s="163"/>
      <c r="L928" s="159"/>
      <c r="M928" s="164"/>
      <c r="T928" s="165"/>
      <c r="AT928" s="160" t="s">
        <v>226</v>
      </c>
      <c r="AU928" s="160" t="s">
        <v>236</v>
      </c>
      <c r="AV928" s="13" t="s">
        <v>229</v>
      </c>
      <c r="AW928" s="13" t="s">
        <v>31</v>
      </c>
      <c r="AX928" s="13" t="s">
        <v>77</v>
      </c>
      <c r="AY928" s="160" t="s">
        <v>212</v>
      </c>
    </row>
    <row r="929" spans="2:65" s="11" customFormat="1" ht="20.85" customHeight="1">
      <c r="B929" s="121"/>
      <c r="D929" s="122" t="s">
        <v>68</v>
      </c>
      <c r="E929" s="131" t="s">
        <v>7155</v>
      </c>
      <c r="F929" s="131" t="s">
        <v>7156</v>
      </c>
      <c r="I929" s="124"/>
      <c r="J929" s="132">
        <f>BK929</f>
        <v>0</v>
      </c>
      <c r="L929" s="121"/>
      <c r="M929" s="126"/>
      <c r="P929" s="127">
        <f>SUM(P930:P943)</f>
        <v>0</v>
      </c>
      <c r="R929" s="127">
        <f>SUM(R930:R943)</f>
        <v>1.6609723999999999</v>
      </c>
      <c r="T929" s="128">
        <f>SUM(T930:T943)</f>
        <v>0</v>
      </c>
      <c r="AR929" s="122" t="s">
        <v>79</v>
      </c>
      <c r="AT929" s="129" t="s">
        <v>68</v>
      </c>
      <c r="AU929" s="129" t="s">
        <v>79</v>
      </c>
      <c r="AY929" s="122" t="s">
        <v>212</v>
      </c>
      <c r="BK929" s="130">
        <f>SUM(BK930:BK943)</f>
        <v>0</v>
      </c>
    </row>
    <row r="930" spans="2:65" s="1" customFormat="1" ht="44.25" customHeight="1">
      <c r="B930" s="34"/>
      <c r="C930" s="133" t="s">
        <v>1698</v>
      </c>
      <c r="D930" s="133" t="s">
        <v>215</v>
      </c>
      <c r="E930" s="134" t="s">
        <v>7157</v>
      </c>
      <c r="F930" s="135" t="s">
        <v>7158</v>
      </c>
      <c r="G930" s="136" t="s">
        <v>495</v>
      </c>
      <c r="H930" s="137">
        <v>46.137999999999998</v>
      </c>
      <c r="I930" s="138"/>
      <c r="J930" s="139">
        <f>ROUND(I930*H930,2)</f>
        <v>0</v>
      </c>
      <c r="K930" s="135" t="s">
        <v>219</v>
      </c>
      <c r="L930" s="34"/>
      <c r="M930" s="140" t="s">
        <v>19</v>
      </c>
      <c r="N930" s="141" t="s">
        <v>40</v>
      </c>
      <c r="P930" s="142">
        <f>O930*H930</f>
        <v>0</v>
      </c>
      <c r="Q930" s="142">
        <v>1.17E-2</v>
      </c>
      <c r="R930" s="142">
        <f>Q930*H930</f>
        <v>0.53981460000000003</v>
      </c>
      <c r="S930" s="142">
        <v>0</v>
      </c>
      <c r="T930" s="143">
        <f>S930*H930</f>
        <v>0</v>
      </c>
      <c r="AR930" s="144" t="s">
        <v>229</v>
      </c>
      <c r="AT930" s="144" t="s">
        <v>215</v>
      </c>
      <c r="AU930" s="144" t="s">
        <v>236</v>
      </c>
      <c r="AY930" s="19" t="s">
        <v>212</v>
      </c>
      <c r="BE930" s="145">
        <f>IF(N930="základní",J930,0)</f>
        <v>0</v>
      </c>
      <c r="BF930" s="145">
        <f>IF(N930="snížená",J930,0)</f>
        <v>0</v>
      </c>
      <c r="BG930" s="145">
        <f>IF(N930="zákl. přenesená",J930,0)</f>
        <v>0</v>
      </c>
      <c r="BH930" s="145">
        <f>IF(N930="sníž. přenesená",J930,0)</f>
        <v>0</v>
      </c>
      <c r="BI930" s="145">
        <f>IF(N930="nulová",J930,0)</f>
        <v>0</v>
      </c>
      <c r="BJ930" s="19" t="s">
        <v>77</v>
      </c>
      <c r="BK930" s="145">
        <f>ROUND(I930*H930,2)</f>
        <v>0</v>
      </c>
      <c r="BL930" s="19" t="s">
        <v>229</v>
      </c>
      <c r="BM930" s="144" t="s">
        <v>7159</v>
      </c>
    </row>
    <row r="931" spans="2:65" s="1" customFormat="1">
      <c r="B931" s="34"/>
      <c r="D931" s="146" t="s">
        <v>222</v>
      </c>
      <c r="F931" s="147" t="s">
        <v>7160</v>
      </c>
      <c r="I931" s="148"/>
      <c r="L931" s="34"/>
      <c r="M931" s="149"/>
      <c r="T931" s="55"/>
      <c r="AT931" s="19" t="s">
        <v>222</v>
      </c>
      <c r="AU931" s="19" t="s">
        <v>236</v>
      </c>
    </row>
    <row r="932" spans="2:65" s="14" customFormat="1" ht="22.5">
      <c r="B932" s="170"/>
      <c r="D932" s="150" t="s">
        <v>226</v>
      </c>
      <c r="E932" s="171" t="s">
        <v>19</v>
      </c>
      <c r="F932" s="172" t="s">
        <v>7161</v>
      </c>
      <c r="H932" s="171" t="s">
        <v>19</v>
      </c>
      <c r="I932" s="173"/>
      <c r="L932" s="170"/>
      <c r="M932" s="174"/>
      <c r="T932" s="175"/>
      <c r="AT932" s="171" t="s">
        <v>226</v>
      </c>
      <c r="AU932" s="171" t="s">
        <v>236</v>
      </c>
      <c r="AV932" s="14" t="s">
        <v>77</v>
      </c>
      <c r="AW932" s="14" t="s">
        <v>31</v>
      </c>
      <c r="AX932" s="14" t="s">
        <v>69</v>
      </c>
      <c r="AY932" s="171" t="s">
        <v>212</v>
      </c>
    </row>
    <row r="933" spans="2:65" s="12" customFormat="1">
      <c r="B933" s="152"/>
      <c r="D933" s="150" t="s">
        <v>226</v>
      </c>
      <c r="E933" s="153" t="s">
        <v>19</v>
      </c>
      <c r="F933" s="154" t="s">
        <v>7162</v>
      </c>
      <c r="H933" s="155">
        <v>46.137999999999998</v>
      </c>
      <c r="I933" s="156"/>
      <c r="L933" s="152"/>
      <c r="M933" s="157"/>
      <c r="T933" s="158"/>
      <c r="AT933" s="153" t="s">
        <v>226</v>
      </c>
      <c r="AU933" s="153" t="s">
        <v>236</v>
      </c>
      <c r="AV933" s="12" t="s">
        <v>79</v>
      </c>
      <c r="AW933" s="12" t="s">
        <v>31</v>
      </c>
      <c r="AX933" s="12" t="s">
        <v>69</v>
      </c>
      <c r="AY933" s="153" t="s">
        <v>212</v>
      </c>
    </row>
    <row r="934" spans="2:65" s="13" customFormat="1">
      <c r="B934" s="159"/>
      <c r="D934" s="150" t="s">
        <v>226</v>
      </c>
      <c r="E934" s="160" t="s">
        <v>19</v>
      </c>
      <c r="F934" s="161" t="s">
        <v>228</v>
      </c>
      <c r="H934" s="162">
        <v>46.137999999999998</v>
      </c>
      <c r="I934" s="163"/>
      <c r="L934" s="159"/>
      <c r="M934" s="164"/>
      <c r="T934" s="165"/>
      <c r="AT934" s="160" t="s">
        <v>226</v>
      </c>
      <c r="AU934" s="160" t="s">
        <v>236</v>
      </c>
      <c r="AV934" s="13" t="s">
        <v>229</v>
      </c>
      <c r="AW934" s="13" t="s">
        <v>31</v>
      </c>
      <c r="AX934" s="13" t="s">
        <v>77</v>
      </c>
      <c r="AY934" s="160" t="s">
        <v>212</v>
      </c>
    </row>
    <row r="935" spans="2:65" s="1" customFormat="1" ht="16.5" customHeight="1">
      <c r="B935" s="34"/>
      <c r="C935" s="186" t="s">
        <v>1707</v>
      </c>
      <c r="D935" s="186" t="s">
        <v>3107</v>
      </c>
      <c r="E935" s="187" t="s">
        <v>7163</v>
      </c>
      <c r="F935" s="188" t="s">
        <v>7164</v>
      </c>
      <c r="G935" s="189" t="s">
        <v>495</v>
      </c>
      <c r="H935" s="190">
        <v>50.752000000000002</v>
      </c>
      <c r="I935" s="191"/>
      <c r="J935" s="192">
        <f>ROUND(I935*H935,2)</f>
        <v>0</v>
      </c>
      <c r="K935" s="188" t="s">
        <v>219</v>
      </c>
      <c r="L935" s="193"/>
      <c r="M935" s="194" t="s">
        <v>19</v>
      </c>
      <c r="N935" s="195" t="s">
        <v>40</v>
      </c>
      <c r="P935" s="142">
        <f>O935*H935</f>
        <v>0</v>
      </c>
      <c r="Q935" s="142">
        <v>2.1999999999999999E-2</v>
      </c>
      <c r="R935" s="142">
        <f>Q935*H935</f>
        <v>1.116544</v>
      </c>
      <c r="S935" s="142">
        <v>0</v>
      </c>
      <c r="T935" s="143">
        <f>S935*H935</f>
        <v>0</v>
      </c>
      <c r="AR935" s="144" t="s">
        <v>267</v>
      </c>
      <c r="AT935" s="144" t="s">
        <v>3107</v>
      </c>
      <c r="AU935" s="144" t="s">
        <v>236</v>
      </c>
      <c r="AY935" s="19" t="s">
        <v>212</v>
      </c>
      <c r="BE935" s="145">
        <f>IF(N935="základní",J935,0)</f>
        <v>0</v>
      </c>
      <c r="BF935" s="145">
        <f>IF(N935="snížená",J935,0)</f>
        <v>0</v>
      </c>
      <c r="BG935" s="145">
        <f>IF(N935="zákl. přenesená",J935,0)</f>
        <v>0</v>
      </c>
      <c r="BH935" s="145">
        <f>IF(N935="sníž. přenesená",J935,0)</f>
        <v>0</v>
      </c>
      <c r="BI935" s="145">
        <f>IF(N935="nulová",J935,0)</f>
        <v>0</v>
      </c>
      <c r="BJ935" s="19" t="s">
        <v>77</v>
      </c>
      <c r="BK935" s="145">
        <f>ROUND(I935*H935,2)</f>
        <v>0</v>
      </c>
      <c r="BL935" s="19" t="s">
        <v>229</v>
      </c>
      <c r="BM935" s="144" t="s">
        <v>7165</v>
      </c>
    </row>
    <row r="936" spans="2:65" s="14" customFormat="1" ht="22.5">
      <c r="B936" s="170"/>
      <c r="D936" s="150" t="s">
        <v>226</v>
      </c>
      <c r="E936" s="171" t="s">
        <v>19</v>
      </c>
      <c r="F936" s="172" t="s">
        <v>7166</v>
      </c>
      <c r="H936" s="171" t="s">
        <v>19</v>
      </c>
      <c r="I936" s="173"/>
      <c r="L936" s="170"/>
      <c r="M936" s="174"/>
      <c r="T936" s="175"/>
      <c r="AT936" s="171" t="s">
        <v>226</v>
      </c>
      <c r="AU936" s="171" t="s">
        <v>236</v>
      </c>
      <c r="AV936" s="14" t="s">
        <v>77</v>
      </c>
      <c r="AW936" s="14" t="s">
        <v>31</v>
      </c>
      <c r="AX936" s="14" t="s">
        <v>69</v>
      </c>
      <c r="AY936" s="171" t="s">
        <v>212</v>
      </c>
    </row>
    <row r="937" spans="2:65" s="12" customFormat="1">
      <c r="B937" s="152"/>
      <c r="D937" s="150" t="s">
        <v>226</v>
      </c>
      <c r="E937" s="153" t="s">
        <v>19</v>
      </c>
      <c r="F937" s="154" t="s">
        <v>7167</v>
      </c>
      <c r="H937" s="155">
        <v>50.752000000000002</v>
      </c>
      <c r="I937" s="156"/>
      <c r="L937" s="152"/>
      <c r="M937" s="157"/>
      <c r="T937" s="158"/>
      <c r="AT937" s="153" t="s">
        <v>226</v>
      </c>
      <c r="AU937" s="153" t="s">
        <v>236</v>
      </c>
      <c r="AV937" s="12" t="s">
        <v>79</v>
      </c>
      <c r="AW937" s="12" t="s">
        <v>31</v>
      </c>
      <c r="AX937" s="12" t="s">
        <v>69</v>
      </c>
      <c r="AY937" s="153" t="s">
        <v>212</v>
      </c>
    </row>
    <row r="938" spans="2:65" s="13" customFormat="1">
      <c r="B938" s="159"/>
      <c r="D938" s="150" t="s">
        <v>226</v>
      </c>
      <c r="E938" s="160" t="s">
        <v>19</v>
      </c>
      <c r="F938" s="161" t="s">
        <v>228</v>
      </c>
      <c r="H938" s="162">
        <v>50.752000000000002</v>
      </c>
      <c r="I938" s="163"/>
      <c r="L938" s="159"/>
      <c r="M938" s="164"/>
      <c r="T938" s="165"/>
      <c r="AT938" s="160" t="s">
        <v>226</v>
      </c>
      <c r="AU938" s="160" t="s">
        <v>236</v>
      </c>
      <c r="AV938" s="13" t="s">
        <v>229</v>
      </c>
      <c r="AW938" s="13" t="s">
        <v>31</v>
      </c>
      <c r="AX938" s="13" t="s">
        <v>77</v>
      </c>
      <c r="AY938" s="160" t="s">
        <v>212</v>
      </c>
    </row>
    <row r="939" spans="2:65" s="1" customFormat="1" ht="24.2" customHeight="1">
      <c r="B939" s="34"/>
      <c r="C939" s="133" t="s">
        <v>1722</v>
      </c>
      <c r="D939" s="133" t="s">
        <v>215</v>
      </c>
      <c r="E939" s="134" t="s">
        <v>7085</v>
      </c>
      <c r="F939" s="135" t="s">
        <v>7086</v>
      </c>
      <c r="G939" s="136" t="s">
        <v>495</v>
      </c>
      <c r="H939" s="137">
        <v>46.137999999999998</v>
      </c>
      <c r="I939" s="138"/>
      <c r="J939" s="139">
        <f>ROUND(I939*H939,2)</f>
        <v>0</v>
      </c>
      <c r="K939" s="135" t="s">
        <v>219</v>
      </c>
      <c r="L939" s="34"/>
      <c r="M939" s="140" t="s">
        <v>19</v>
      </c>
      <c r="N939" s="141" t="s">
        <v>40</v>
      </c>
      <c r="P939" s="142">
        <f>O939*H939</f>
        <v>0</v>
      </c>
      <c r="Q939" s="142">
        <v>1E-4</v>
      </c>
      <c r="R939" s="142">
        <f>Q939*H939</f>
        <v>4.6138000000000004E-3</v>
      </c>
      <c r="S939" s="142">
        <v>0</v>
      </c>
      <c r="T939" s="143">
        <f>S939*H939</f>
        <v>0</v>
      </c>
      <c r="AR939" s="144" t="s">
        <v>229</v>
      </c>
      <c r="AT939" s="144" t="s">
        <v>215</v>
      </c>
      <c r="AU939" s="144" t="s">
        <v>236</v>
      </c>
      <c r="AY939" s="19" t="s">
        <v>212</v>
      </c>
      <c r="BE939" s="145">
        <f>IF(N939="základní",J939,0)</f>
        <v>0</v>
      </c>
      <c r="BF939" s="145">
        <f>IF(N939="snížená",J939,0)</f>
        <v>0</v>
      </c>
      <c r="BG939" s="145">
        <f>IF(N939="zákl. přenesená",J939,0)</f>
        <v>0</v>
      </c>
      <c r="BH939" s="145">
        <f>IF(N939="sníž. přenesená",J939,0)</f>
        <v>0</v>
      </c>
      <c r="BI939" s="145">
        <f>IF(N939="nulová",J939,0)</f>
        <v>0</v>
      </c>
      <c r="BJ939" s="19" t="s">
        <v>77</v>
      </c>
      <c r="BK939" s="145">
        <f>ROUND(I939*H939,2)</f>
        <v>0</v>
      </c>
      <c r="BL939" s="19" t="s">
        <v>229</v>
      </c>
      <c r="BM939" s="144" t="s">
        <v>7168</v>
      </c>
    </row>
    <row r="940" spans="2:65" s="1" customFormat="1">
      <c r="B940" s="34"/>
      <c r="D940" s="146" t="s">
        <v>222</v>
      </c>
      <c r="F940" s="147" t="s">
        <v>7088</v>
      </c>
      <c r="I940" s="148"/>
      <c r="L940" s="34"/>
      <c r="M940" s="149"/>
      <c r="T940" s="55"/>
      <c r="AT940" s="19" t="s">
        <v>222</v>
      </c>
      <c r="AU940" s="19" t="s">
        <v>236</v>
      </c>
    </row>
    <row r="941" spans="2:65" s="14" customFormat="1">
      <c r="B941" s="170"/>
      <c r="D941" s="150" t="s">
        <v>226</v>
      </c>
      <c r="E941" s="171" t="s">
        <v>19</v>
      </c>
      <c r="F941" s="172" t="s">
        <v>7153</v>
      </c>
      <c r="H941" s="171" t="s">
        <v>19</v>
      </c>
      <c r="I941" s="173"/>
      <c r="L941" s="170"/>
      <c r="M941" s="174"/>
      <c r="T941" s="175"/>
      <c r="AT941" s="171" t="s">
        <v>226</v>
      </c>
      <c r="AU941" s="171" t="s">
        <v>236</v>
      </c>
      <c r="AV941" s="14" t="s">
        <v>77</v>
      </c>
      <c r="AW941" s="14" t="s">
        <v>31</v>
      </c>
      <c r="AX941" s="14" t="s">
        <v>69</v>
      </c>
      <c r="AY941" s="171" t="s">
        <v>212</v>
      </c>
    </row>
    <row r="942" spans="2:65" s="12" customFormat="1">
      <c r="B942" s="152"/>
      <c r="D942" s="150" t="s">
        <v>226</v>
      </c>
      <c r="E942" s="153" t="s">
        <v>19</v>
      </c>
      <c r="F942" s="154" t="s">
        <v>7169</v>
      </c>
      <c r="H942" s="155">
        <v>46.137999999999998</v>
      </c>
      <c r="I942" s="156"/>
      <c r="L942" s="152"/>
      <c r="M942" s="157"/>
      <c r="T942" s="158"/>
      <c r="AT942" s="153" t="s">
        <v>226</v>
      </c>
      <c r="AU942" s="153" t="s">
        <v>236</v>
      </c>
      <c r="AV942" s="12" t="s">
        <v>79</v>
      </c>
      <c r="AW942" s="12" t="s">
        <v>31</v>
      </c>
      <c r="AX942" s="12" t="s">
        <v>69</v>
      </c>
      <c r="AY942" s="153" t="s">
        <v>212</v>
      </c>
    </row>
    <row r="943" spans="2:65" s="13" customFormat="1">
      <c r="B943" s="159"/>
      <c r="D943" s="150" t="s">
        <v>226</v>
      </c>
      <c r="E943" s="160" t="s">
        <v>19</v>
      </c>
      <c r="F943" s="161" t="s">
        <v>228</v>
      </c>
      <c r="H943" s="162">
        <v>46.137999999999998</v>
      </c>
      <c r="I943" s="163"/>
      <c r="L943" s="159"/>
      <c r="M943" s="164"/>
      <c r="T943" s="165"/>
      <c r="AT943" s="160" t="s">
        <v>226</v>
      </c>
      <c r="AU943" s="160" t="s">
        <v>236</v>
      </c>
      <c r="AV943" s="13" t="s">
        <v>229</v>
      </c>
      <c r="AW943" s="13" t="s">
        <v>31</v>
      </c>
      <c r="AX943" s="13" t="s">
        <v>77</v>
      </c>
      <c r="AY943" s="160" t="s">
        <v>212</v>
      </c>
    </row>
    <row r="944" spans="2:65" s="11" customFormat="1" ht="20.85" customHeight="1">
      <c r="B944" s="121"/>
      <c r="D944" s="122" t="s">
        <v>68</v>
      </c>
      <c r="E944" s="131" t="s">
        <v>7170</v>
      </c>
      <c r="F944" s="131" t="s">
        <v>7171</v>
      </c>
      <c r="I944" s="124"/>
      <c r="J944" s="132">
        <f>BK944</f>
        <v>0</v>
      </c>
      <c r="L944" s="121"/>
      <c r="M944" s="126"/>
      <c r="P944" s="127">
        <f>SUM(P945:P990)</f>
        <v>0</v>
      </c>
      <c r="R944" s="127">
        <f>SUM(R945:R990)</f>
        <v>0.38305055999999998</v>
      </c>
      <c r="T944" s="128">
        <f>SUM(T945:T990)</f>
        <v>0</v>
      </c>
      <c r="AR944" s="122" t="s">
        <v>79</v>
      </c>
      <c r="AT944" s="129" t="s">
        <v>68</v>
      </c>
      <c r="AU944" s="129" t="s">
        <v>79</v>
      </c>
      <c r="AY944" s="122" t="s">
        <v>212</v>
      </c>
      <c r="BK944" s="130">
        <f>SUM(BK945:BK990)</f>
        <v>0</v>
      </c>
    </row>
    <row r="945" spans="2:65" s="1" customFormat="1" ht="21.75" customHeight="1">
      <c r="B945" s="34"/>
      <c r="C945" s="133" t="s">
        <v>1735</v>
      </c>
      <c r="D945" s="133" t="s">
        <v>215</v>
      </c>
      <c r="E945" s="134" t="s">
        <v>7172</v>
      </c>
      <c r="F945" s="135" t="s">
        <v>7173</v>
      </c>
      <c r="G945" s="136" t="s">
        <v>495</v>
      </c>
      <c r="H945" s="137">
        <v>747.27599999999995</v>
      </c>
      <c r="I945" s="138"/>
      <c r="J945" s="139">
        <f>ROUND(I945*H945,2)</f>
        <v>0</v>
      </c>
      <c r="K945" s="135" t="s">
        <v>245</v>
      </c>
      <c r="L945" s="34"/>
      <c r="M945" s="140" t="s">
        <v>19</v>
      </c>
      <c r="N945" s="141" t="s">
        <v>40</v>
      </c>
      <c r="P945" s="142">
        <f>O945*H945</f>
        <v>0</v>
      </c>
      <c r="Q945" s="142">
        <v>0</v>
      </c>
      <c r="R945" s="142">
        <f>Q945*H945</f>
        <v>0</v>
      </c>
      <c r="S945" s="142">
        <v>0</v>
      </c>
      <c r="T945" s="143">
        <f>S945*H945</f>
        <v>0</v>
      </c>
      <c r="AR945" s="144" t="s">
        <v>316</v>
      </c>
      <c r="AT945" s="144" t="s">
        <v>215</v>
      </c>
      <c r="AU945" s="144" t="s">
        <v>236</v>
      </c>
      <c r="AY945" s="19" t="s">
        <v>212</v>
      </c>
      <c r="BE945" s="145">
        <f>IF(N945="základní",J945,0)</f>
        <v>0</v>
      </c>
      <c r="BF945" s="145">
        <f>IF(N945="snížená",J945,0)</f>
        <v>0</v>
      </c>
      <c r="BG945" s="145">
        <f>IF(N945="zákl. přenesená",J945,0)</f>
        <v>0</v>
      </c>
      <c r="BH945" s="145">
        <f>IF(N945="sníž. přenesená",J945,0)</f>
        <v>0</v>
      </c>
      <c r="BI945" s="145">
        <f>IF(N945="nulová",J945,0)</f>
        <v>0</v>
      </c>
      <c r="BJ945" s="19" t="s">
        <v>77</v>
      </c>
      <c r="BK945" s="145">
        <f>ROUND(I945*H945,2)</f>
        <v>0</v>
      </c>
      <c r="BL945" s="19" t="s">
        <v>316</v>
      </c>
      <c r="BM945" s="144" t="s">
        <v>7174</v>
      </c>
    </row>
    <row r="946" spans="2:65" s="1" customFormat="1" ht="126.75">
      <c r="B946" s="34"/>
      <c r="D946" s="150" t="s">
        <v>224</v>
      </c>
      <c r="F946" s="151" t="s">
        <v>7175</v>
      </c>
      <c r="I946" s="148"/>
      <c r="L946" s="34"/>
      <c r="M946" s="149"/>
      <c r="T946" s="55"/>
      <c r="AT946" s="19" t="s">
        <v>224</v>
      </c>
      <c r="AU946" s="19" t="s">
        <v>236</v>
      </c>
    </row>
    <row r="947" spans="2:65" s="14" customFormat="1">
      <c r="B947" s="170"/>
      <c r="D947" s="150" t="s">
        <v>226</v>
      </c>
      <c r="E947" s="171" t="s">
        <v>19</v>
      </c>
      <c r="F947" s="172" t="s">
        <v>7176</v>
      </c>
      <c r="H947" s="171" t="s">
        <v>19</v>
      </c>
      <c r="I947" s="173"/>
      <c r="L947" s="170"/>
      <c r="M947" s="174"/>
      <c r="T947" s="175"/>
      <c r="AT947" s="171" t="s">
        <v>226</v>
      </c>
      <c r="AU947" s="171" t="s">
        <v>236</v>
      </c>
      <c r="AV947" s="14" t="s">
        <v>77</v>
      </c>
      <c r="AW947" s="14" t="s">
        <v>31</v>
      </c>
      <c r="AX947" s="14" t="s">
        <v>69</v>
      </c>
      <c r="AY947" s="171" t="s">
        <v>212</v>
      </c>
    </row>
    <row r="948" spans="2:65" s="14" customFormat="1">
      <c r="B948" s="170"/>
      <c r="D948" s="150" t="s">
        <v>226</v>
      </c>
      <c r="E948" s="171" t="s">
        <v>19</v>
      </c>
      <c r="F948" s="172" t="s">
        <v>7177</v>
      </c>
      <c r="H948" s="171" t="s">
        <v>19</v>
      </c>
      <c r="I948" s="173"/>
      <c r="L948" s="170"/>
      <c r="M948" s="174"/>
      <c r="T948" s="175"/>
      <c r="AT948" s="171" t="s">
        <v>226</v>
      </c>
      <c r="AU948" s="171" t="s">
        <v>236</v>
      </c>
      <c r="AV948" s="14" t="s">
        <v>77</v>
      </c>
      <c r="AW948" s="14" t="s">
        <v>31</v>
      </c>
      <c r="AX948" s="14" t="s">
        <v>69</v>
      </c>
      <c r="AY948" s="171" t="s">
        <v>212</v>
      </c>
    </row>
    <row r="949" spans="2:65" s="12" customFormat="1">
      <c r="B949" s="152"/>
      <c r="D949" s="150" t="s">
        <v>226</v>
      </c>
      <c r="E949" s="153" t="s">
        <v>19</v>
      </c>
      <c r="F949" s="154" t="s">
        <v>7178</v>
      </c>
      <c r="H949" s="155">
        <v>321.03399999999999</v>
      </c>
      <c r="I949" s="156"/>
      <c r="L949" s="152"/>
      <c r="M949" s="157"/>
      <c r="T949" s="158"/>
      <c r="AT949" s="153" t="s">
        <v>226</v>
      </c>
      <c r="AU949" s="153" t="s">
        <v>236</v>
      </c>
      <c r="AV949" s="12" t="s">
        <v>79</v>
      </c>
      <c r="AW949" s="12" t="s">
        <v>31</v>
      </c>
      <c r="AX949" s="12" t="s">
        <v>69</v>
      </c>
      <c r="AY949" s="153" t="s">
        <v>212</v>
      </c>
    </row>
    <row r="950" spans="2:65" s="12" customFormat="1">
      <c r="B950" s="152"/>
      <c r="D950" s="150" t="s">
        <v>226</v>
      </c>
      <c r="E950" s="153" t="s">
        <v>19</v>
      </c>
      <c r="F950" s="154" t="s">
        <v>7179</v>
      </c>
      <c r="H950" s="155">
        <v>39.869999999999997</v>
      </c>
      <c r="I950" s="156"/>
      <c r="L950" s="152"/>
      <c r="M950" s="157"/>
      <c r="T950" s="158"/>
      <c r="AT950" s="153" t="s">
        <v>226</v>
      </c>
      <c r="AU950" s="153" t="s">
        <v>236</v>
      </c>
      <c r="AV950" s="12" t="s">
        <v>79</v>
      </c>
      <c r="AW950" s="12" t="s">
        <v>31</v>
      </c>
      <c r="AX950" s="12" t="s">
        <v>69</v>
      </c>
      <c r="AY950" s="153" t="s">
        <v>212</v>
      </c>
    </row>
    <row r="951" spans="2:65" s="12" customFormat="1">
      <c r="B951" s="152"/>
      <c r="D951" s="150" t="s">
        <v>226</v>
      </c>
      <c r="E951" s="153" t="s">
        <v>19</v>
      </c>
      <c r="F951" s="154" t="s">
        <v>7180</v>
      </c>
      <c r="H951" s="155">
        <v>72.522000000000006</v>
      </c>
      <c r="I951" s="156"/>
      <c r="L951" s="152"/>
      <c r="M951" s="157"/>
      <c r="T951" s="158"/>
      <c r="AT951" s="153" t="s">
        <v>226</v>
      </c>
      <c r="AU951" s="153" t="s">
        <v>236</v>
      </c>
      <c r="AV951" s="12" t="s">
        <v>79</v>
      </c>
      <c r="AW951" s="12" t="s">
        <v>31</v>
      </c>
      <c r="AX951" s="12" t="s">
        <v>69</v>
      </c>
      <c r="AY951" s="153" t="s">
        <v>212</v>
      </c>
    </row>
    <row r="952" spans="2:65" s="12" customFormat="1">
      <c r="B952" s="152"/>
      <c r="D952" s="150" t="s">
        <v>226</v>
      </c>
      <c r="E952" s="153" t="s">
        <v>19</v>
      </c>
      <c r="F952" s="154" t="s">
        <v>7181</v>
      </c>
      <c r="H952" s="155">
        <v>51.68</v>
      </c>
      <c r="I952" s="156"/>
      <c r="L952" s="152"/>
      <c r="M952" s="157"/>
      <c r="T952" s="158"/>
      <c r="AT952" s="153" t="s">
        <v>226</v>
      </c>
      <c r="AU952" s="153" t="s">
        <v>236</v>
      </c>
      <c r="AV952" s="12" t="s">
        <v>79</v>
      </c>
      <c r="AW952" s="12" t="s">
        <v>31</v>
      </c>
      <c r="AX952" s="12" t="s">
        <v>69</v>
      </c>
      <c r="AY952" s="153" t="s">
        <v>212</v>
      </c>
    </row>
    <row r="953" spans="2:65" s="12" customFormat="1">
      <c r="B953" s="152"/>
      <c r="D953" s="150" t="s">
        <v>226</v>
      </c>
      <c r="E953" s="153" t="s">
        <v>19</v>
      </c>
      <c r="F953" s="154" t="s">
        <v>7182</v>
      </c>
      <c r="H953" s="155">
        <v>100.48</v>
      </c>
      <c r="I953" s="156"/>
      <c r="L953" s="152"/>
      <c r="M953" s="157"/>
      <c r="T953" s="158"/>
      <c r="AT953" s="153" t="s">
        <v>226</v>
      </c>
      <c r="AU953" s="153" t="s">
        <v>236</v>
      </c>
      <c r="AV953" s="12" t="s">
        <v>79</v>
      </c>
      <c r="AW953" s="12" t="s">
        <v>31</v>
      </c>
      <c r="AX953" s="12" t="s">
        <v>69</v>
      </c>
      <c r="AY953" s="153" t="s">
        <v>212</v>
      </c>
    </row>
    <row r="954" spans="2:65" s="12" customFormat="1">
      <c r="B954" s="152"/>
      <c r="D954" s="150" t="s">
        <v>226</v>
      </c>
      <c r="E954" s="153" t="s">
        <v>19</v>
      </c>
      <c r="F954" s="154" t="s">
        <v>7183</v>
      </c>
      <c r="H954" s="155">
        <v>18.818999999999999</v>
      </c>
      <c r="I954" s="156"/>
      <c r="L954" s="152"/>
      <c r="M954" s="157"/>
      <c r="T954" s="158"/>
      <c r="AT954" s="153" t="s">
        <v>226</v>
      </c>
      <c r="AU954" s="153" t="s">
        <v>236</v>
      </c>
      <c r="AV954" s="12" t="s">
        <v>79</v>
      </c>
      <c r="AW954" s="12" t="s">
        <v>31</v>
      </c>
      <c r="AX954" s="12" t="s">
        <v>69</v>
      </c>
      <c r="AY954" s="153" t="s">
        <v>212</v>
      </c>
    </row>
    <row r="955" spans="2:65" s="12" customFormat="1">
      <c r="B955" s="152"/>
      <c r="D955" s="150" t="s">
        <v>226</v>
      </c>
      <c r="E955" s="153" t="s">
        <v>19</v>
      </c>
      <c r="F955" s="154" t="s">
        <v>7184</v>
      </c>
      <c r="H955" s="155">
        <v>1.038</v>
      </c>
      <c r="I955" s="156"/>
      <c r="L955" s="152"/>
      <c r="M955" s="157"/>
      <c r="T955" s="158"/>
      <c r="AT955" s="153" t="s">
        <v>226</v>
      </c>
      <c r="AU955" s="153" t="s">
        <v>236</v>
      </c>
      <c r="AV955" s="12" t="s">
        <v>79</v>
      </c>
      <c r="AW955" s="12" t="s">
        <v>31</v>
      </c>
      <c r="AX955" s="12" t="s">
        <v>69</v>
      </c>
      <c r="AY955" s="153" t="s">
        <v>212</v>
      </c>
    </row>
    <row r="956" spans="2:65" s="15" customFormat="1">
      <c r="B956" s="176"/>
      <c r="D956" s="150" t="s">
        <v>226</v>
      </c>
      <c r="E956" s="177" t="s">
        <v>19</v>
      </c>
      <c r="F956" s="178" t="s">
        <v>455</v>
      </c>
      <c r="H956" s="179">
        <v>605.44299999999998</v>
      </c>
      <c r="I956" s="180"/>
      <c r="L956" s="176"/>
      <c r="M956" s="181"/>
      <c r="T956" s="182"/>
      <c r="AT956" s="177" t="s">
        <v>226</v>
      </c>
      <c r="AU956" s="177" t="s">
        <v>236</v>
      </c>
      <c r="AV956" s="15" t="s">
        <v>236</v>
      </c>
      <c r="AW956" s="15" t="s">
        <v>31</v>
      </c>
      <c r="AX956" s="15" t="s">
        <v>69</v>
      </c>
      <c r="AY956" s="177" t="s">
        <v>212</v>
      </c>
    </row>
    <row r="957" spans="2:65" s="12" customFormat="1">
      <c r="B957" s="152"/>
      <c r="D957" s="150" t="s">
        <v>226</v>
      </c>
      <c r="E957" s="153" t="s">
        <v>19</v>
      </c>
      <c r="F957" s="154" t="s">
        <v>7185</v>
      </c>
      <c r="H957" s="155">
        <v>7.3</v>
      </c>
      <c r="I957" s="156"/>
      <c r="L957" s="152"/>
      <c r="M957" s="157"/>
      <c r="T957" s="158"/>
      <c r="AT957" s="153" t="s">
        <v>226</v>
      </c>
      <c r="AU957" s="153" t="s">
        <v>236</v>
      </c>
      <c r="AV957" s="12" t="s">
        <v>79</v>
      </c>
      <c r="AW957" s="12" t="s">
        <v>31</v>
      </c>
      <c r="AX957" s="12" t="s">
        <v>69</v>
      </c>
      <c r="AY957" s="153" t="s">
        <v>212</v>
      </c>
    </row>
    <row r="958" spans="2:65" s="12" customFormat="1">
      <c r="B958" s="152"/>
      <c r="D958" s="150" t="s">
        <v>226</v>
      </c>
      <c r="E958" s="153" t="s">
        <v>19</v>
      </c>
      <c r="F958" s="154" t="s">
        <v>7186</v>
      </c>
      <c r="H958" s="155">
        <v>57.195</v>
      </c>
      <c r="I958" s="156"/>
      <c r="L958" s="152"/>
      <c r="M958" s="157"/>
      <c r="T958" s="158"/>
      <c r="AT958" s="153" t="s">
        <v>226</v>
      </c>
      <c r="AU958" s="153" t="s">
        <v>236</v>
      </c>
      <c r="AV958" s="12" t="s">
        <v>79</v>
      </c>
      <c r="AW958" s="12" t="s">
        <v>31</v>
      </c>
      <c r="AX958" s="12" t="s">
        <v>69</v>
      </c>
      <c r="AY958" s="153" t="s">
        <v>212</v>
      </c>
    </row>
    <row r="959" spans="2:65" s="12" customFormat="1">
      <c r="B959" s="152"/>
      <c r="D959" s="150" t="s">
        <v>226</v>
      </c>
      <c r="E959" s="153" t="s">
        <v>19</v>
      </c>
      <c r="F959" s="154" t="s">
        <v>7187</v>
      </c>
      <c r="H959" s="155">
        <v>31.2</v>
      </c>
      <c r="I959" s="156"/>
      <c r="L959" s="152"/>
      <c r="M959" s="157"/>
      <c r="T959" s="158"/>
      <c r="AT959" s="153" t="s">
        <v>226</v>
      </c>
      <c r="AU959" s="153" t="s">
        <v>236</v>
      </c>
      <c r="AV959" s="12" t="s">
        <v>79</v>
      </c>
      <c r="AW959" s="12" t="s">
        <v>31</v>
      </c>
      <c r="AX959" s="12" t="s">
        <v>69</v>
      </c>
      <c r="AY959" s="153" t="s">
        <v>212</v>
      </c>
    </row>
    <row r="960" spans="2:65" s="12" customFormat="1">
      <c r="B960" s="152"/>
      <c r="D960" s="150" t="s">
        <v>226</v>
      </c>
      <c r="E960" s="153" t="s">
        <v>19</v>
      </c>
      <c r="F960" s="154" t="s">
        <v>7188</v>
      </c>
      <c r="H960" s="155">
        <v>46.137999999999998</v>
      </c>
      <c r="I960" s="156"/>
      <c r="L960" s="152"/>
      <c r="M960" s="157"/>
      <c r="T960" s="158"/>
      <c r="AT960" s="153" t="s">
        <v>226</v>
      </c>
      <c r="AU960" s="153" t="s">
        <v>236</v>
      </c>
      <c r="AV960" s="12" t="s">
        <v>79</v>
      </c>
      <c r="AW960" s="12" t="s">
        <v>31</v>
      </c>
      <c r="AX960" s="12" t="s">
        <v>69</v>
      </c>
      <c r="AY960" s="153" t="s">
        <v>212</v>
      </c>
    </row>
    <row r="961" spans="2:65" s="15" customFormat="1">
      <c r="B961" s="176"/>
      <c r="D961" s="150" t="s">
        <v>226</v>
      </c>
      <c r="E961" s="177" t="s">
        <v>19</v>
      </c>
      <c r="F961" s="178" t="s">
        <v>455</v>
      </c>
      <c r="H961" s="179">
        <v>141.833</v>
      </c>
      <c r="I961" s="180"/>
      <c r="L961" s="176"/>
      <c r="M961" s="181"/>
      <c r="T961" s="182"/>
      <c r="AT961" s="177" t="s">
        <v>226</v>
      </c>
      <c r="AU961" s="177" t="s">
        <v>236</v>
      </c>
      <c r="AV961" s="15" t="s">
        <v>236</v>
      </c>
      <c r="AW961" s="15" t="s">
        <v>31</v>
      </c>
      <c r="AX961" s="15" t="s">
        <v>69</v>
      </c>
      <c r="AY961" s="177" t="s">
        <v>212</v>
      </c>
    </row>
    <row r="962" spans="2:65" s="13" customFormat="1">
      <c r="B962" s="159"/>
      <c r="D962" s="150" t="s">
        <v>226</v>
      </c>
      <c r="E962" s="160" t="s">
        <v>19</v>
      </c>
      <c r="F962" s="161" t="s">
        <v>228</v>
      </c>
      <c r="H962" s="162">
        <v>747.27599999999995</v>
      </c>
      <c r="I962" s="163"/>
      <c r="L962" s="159"/>
      <c r="M962" s="164"/>
      <c r="T962" s="165"/>
      <c r="AT962" s="160" t="s">
        <v>226</v>
      </c>
      <c r="AU962" s="160" t="s">
        <v>236</v>
      </c>
      <c r="AV962" s="13" t="s">
        <v>229</v>
      </c>
      <c r="AW962" s="13" t="s">
        <v>31</v>
      </c>
      <c r="AX962" s="13" t="s">
        <v>77</v>
      </c>
      <c r="AY962" s="160" t="s">
        <v>212</v>
      </c>
    </row>
    <row r="963" spans="2:65" s="14" customFormat="1" ht="22.5">
      <c r="B963" s="170"/>
      <c r="D963" s="150" t="s">
        <v>226</v>
      </c>
      <c r="E963" s="171" t="s">
        <v>19</v>
      </c>
      <c r="F963" s="172" t="s">
        <v>7189</v>
      </c>
      <c r="H963" s="171" t="s">
        <v>19</v>
      </c>
      <c r="I963" s="173"/>
      <c r="L963" s="170"/>
      <c r="M963" s="174"/>
      <c r="T963" s="175"/>
      <c r="AT963" s="171" t="s">
        <v>226</v>
      </c>
      <c r="AU963" s="171" t="s">
        <v>236</v>
      </c>
      <c r="AV963" s="14" t="s">
        <v>77</v>
      </c>
      <c r="AW963" s="14" t="s">
        <v>31</v>
      </c>
      <c r="AX963" s="14" t="s">
        <v>69</v>
      </c>
      <c r="AY963" s="171" t="s">
        <v>212</v>
      </c>
    </row>
    <row r="964" spans="2:65" s="1" customFormat="1" ht="16.5" customHeight="1">
      <c r="B964" s="34"/>
      <c r="C964" s="133" t="s">
        <v>1751</v>
      </c>
      <c r="D964" s="133" t="s">
        <v>215</v>
      </c>
      <c r="E964" s="134" t="s">
        <v>7190</v>
      </c>
      <c r="F964" s="135" t="s">
        <v>7191</v>
      </c>
      <c r="G964" s="136" t="s">
        <v>536</v>
      </c>
      <c r="H964" s="137">
        <v>126.72</v>
      </c>
      <c r="I964" s="138"/>
      <c r="J964" s="139">
        <f>ROUND(I964*H964,2)</f>
        <v>0</v>
      </c>
      <c r="K964" s="135" t="s">
        <v>219</v>
      </c>
      <c r="L964" s="34"/>
      <c r="M964" s="140" t="s">
        <v>19</v>
      </c>
      <c r="N964" s="141" t="s">
        <v>40</v>
      </c>
      <c r="P964" s="142">
        <f>O964*H964</f>
        <v>0</v>
      </c>
      <c r="Q964" s="142">
        <v>1E-4</v>
      </c>
      <c r="R964" s="142">
        <f>Q964*H964</f>
        <v>1.2672000000000001E-2</v>
      </c>
      <c r="S964" s="142">
        <v>0</v>
      </c>
      <c r="T964" s="143">
        <f>S964*H964</f>
        <v>0</v>
      </c>
      <c r="AR964" s="144" t="s">
        <v>229</v>
      </c>
      <c r="AT964" s="144" t="s">
        <v>215</v>
      </c>
      <c r="AU964" s="144" t="s">
        <v>236</v>
      </c>
      <c r="AY964" s="19" t="s">
        <v>212</v>
      </c>
      <c r="BE964" s="145">
        <f>IF(N964="základní",J964,0)</f>
        <v>0</v>
      </c>
      <c r="BF964" s="145">
        <f>IF(N964="snížená",J964,0)</f>
        <v>0</v>
      </c>
      <c r="BG964" s="145">
        <f>IF(N964="zákl. přenesená",J964,0)</f>
        <v>0</v>
      </c>
      <c r="BH964" s="145">
        <f>IF(N964="sníž. přenesená",J964,0)</f>
        <v>0</v>
      </c>
      <c r="BI964" s="145">
        <f>IF(N964="nulová",J964,0)</f>
        <v>0</v>
      </c>
      <c r="BJ964" s="19" t="s">
        <v>77</v>
      </c>
      <c r="BK964" s="145">
        <f>ROUND(I964*H964,2)</f>
        <v>0</v>
      </c>
      <c r="BL964" s="19" t="s">
        <v>229</v>
      </c>
      <c r="BM964" s="144" t="s">
        <v>7192</v>
      </c>
    </row>
    <row r="965" spans="2:65" s="1" customFormat="1">
      <c r="B965" s="34"/>
      <c r="D965" s="146" t="s">
        <v>222</v>
      </c>
      <c r="F965" s="147" t="s">
        <v>7193</v>
      </c>
      <c r="I965" s="148"/>
      <c r="L965" s="34"/>
      <c r="M965" s="149"/>
      <c r="T965" s="55"/>
      <c r="AT965" s="19" t="s">
        <v>222</v>
      </c>
      <c r="AU965" s="19" t="s">
        <v>236</v>
      </c>
    </row>
    <row r="966" spans="2:65" s="14" customFormat="1">
      <c r="B966" s="170"/>
      <c r="D966" s="150" t="s">
        <v>226</v>
      </c>
      <c r="E966" s="171" t="s">
        <v>19</v>
      </c>
      <c r="F966" s="172" t="s">
        <v>7194</v>
      </c>
      <c r="H966" s="171" t="s">
        <v>19</v>
      </c>
      <c r="I966" s="173"/>
      <c r="L966" s="170"/>
      <c r="M966" s="174"/>
      <c r="T966" s="175"/>
      <c r="AT966" s="171" t="s">
        <v>226</v>
      </c>
      <c r="AU966" s="171" t="s">
        <v>236</v>
      </c>
      <c r="AV966" s="14" t="s">
        <v>77</v>
      </c>
      <c r="AW966" s="14" t="s">
        <v>31</v>
      </c>
      <c r="AX966" s="14" t="s">
        <v>69</v>
      </c>
      <c r="AY966" s="171" t="s">
        <v>212</v>
      </c>
    </row>
    <row r="967" spans="2:65" s="12" customFormat="1">
      <c r="B967" s="152"/>
      <c r="D967" s="150" t="s">
        <v>226</v>
      </c>
      <c r="E967" s="153" t="s">
        <v>19</v>
      </c>
      <c r="F967" s="154" t="s">
        <v>7195</v>
      </c>
      <c r="H967" s="155">
        <v>126.72</v>
      </c>
      <c r="I967" s="156"/>
      <c r="L967" s="152"/>
      <c r="M967" s="157"/>
      <c r="T967" s="158"/>
      <c r="AT967" s="153" t="s">
        <v>226</v>
      </c>
      <c r="AU967" s="153" t="s">
        <v>236</v>
      </c>
      <c r="AV967" s="12" t="s">
        <v>79</v>
      </c>
      <c r="AW967" s="12" t="s">
        <v>31</v>
      </c>
      <c r="AX967" s="12" t="s">
        <v>69</v>
      </c>
      <c r="AY967" s="153" t="s">
        <v>212</v>
      </c>
    </row>
    <row r="968" spans="2:65" s="13" customFormat="1">
      <c r="B968" s="159"/>
      <c r="D968" s="150" t="s">
        <v>226</v>
      </c>
      <c r="E968" s="160" t="s">
        <v>19</v>
      </c>
      <c r="F968" s="161" t="s">
        <v>228</v>
      </c>
      <c r="H968" s="162">
        <v>126.72</v>
      </c>
      <c r="I968" s="163"/>
      <c r="L968" s="159"/>
      <c r="M968" s="164"/>
      <c r="T968" s="165"/>
      <c r="AT968" s="160" t="s">
        <v>226</v>
      </c>
      <c r="AU968" s="160" t="s">
        <v>236</v>
      </c>
      <c r="AV968" s="13" t="s">
        <v>229</v>
      </c>
      <c r="AW968" s="13" t="s">
        <v>31</v>
      </c>
      <c r="AX968" s="13" t="s">
        <v>77</v>
      </c>
      <c r="AY968" s="160" t="s">
        <v>212</v>
      </c>
    </row>
    <row r="969" spans="2:65" s="1" customFormat="1" ht="16.5" customHeight="1">
      <c r="B969" s="34"/>
      <c r="C969" s="186" t="s">
        <v>1757</v>
      </c>
      <c r="D969" s="186" t="s">
        <v>3107</v>
      </c>
      <c r="E969" s="187" t="s">
        <v>7196</v>
      </c>
      <c r="F969" s="188" t="s">
        <v>7197</v>
      </c>
      <c r="G969" s="189" t="s">
        <v>536</v>
      </c>
      <c r="H969" s="190">
        <v>139.392</v>
      </c>
      <c r="I969" s="191"/>
      <c r="J969" s="192">
        <f>ROUND(I969*H969,2)</f>
        <v>0</v>
      </c>
      <c r="K969" s="188" t="s">
        <v>219</v>
      </c>
      <c r="L969" s="193"/>
      <c r="M969" s="194" t="s">
        <v>19</v>
      </c>
      <c r="N969" s="195" t="s">
        <v>40</v>
      </c>
      <c r="P969" s="142">
        <f>O969*H969</f>
        <v>0</v>
      </c>
      <c r="Q969" s="142">
        <v>2.9999999999999997E-4</v>
      </c>
      <c r="R969" s="142">
        <f>Q969*H969</f>
        <v>4.1817599999999996E-2</v>
      </c>
      <c r="S969" s="142">
        <v>0</v>
      </c>
      <c r="T969" s="143">
        <f>S969*H969</f>
        <v>0</v>
      </c>
      <c r="AR969" s="144" t="s">
        <v>267</v>
      </c>
      <c r="AT969" s="144" t="s">
        <v>3107</v>
      </c>
      <c r="AU969" s="144" t="s">
        <v>236</v>
      </c>
      <c r="AY969" s="19" t="s">
        <v>212</v>
      </c>
      <c r="BE969" s="145">
        <f>IF(N969="základní",J969,0)</f>
        <v>0</v>
      </c>
      <c r="BF969" s="145">
        <f>IF(N969="snížená",J969,0)</f>
        <v>0</v>
      </c>
      <c r="BG969" s="145">
        <f>IF(N969="zákl. přenesená",J969,0)</f>
        <v>0</v>
      </c>
      <c r="BH969" s="145">
        <f>IF(N969="sníž. přenesená",J969,0)</f>
        <v>0</v>
      </c>
      <c r="BI969" s="145">
        <f>IF(N969="nulová",J969,0)</f>
        <v>0</v>
      </c>
      <c r="BJ969" s="19" t="s">
        <v>77</v>
      </c>
      <c r="BK969" s="145">
        <f>ROUND(I969*H969,2)</f>
        <v>0</v>
      </c>
      <c r="BL969" s="19" t="s">
        <v>229</v>
      </c>
      <c r="BM969" s="144" t="s">
        <v>7198</v>
      </c>
    </row>
    <row r="970" spans="2:65" s="14" customFormat="1">
      <c r="B970" s="170"/>
      <c r="D970" s="150" t="s">
        <v>226</v>
      </c>
      <c r="E970" s="171" t="s">
        <v>19</v>
      </c>
      <c r="F970" s="172" t="s">
        <v>7199</v>
      </c>
      <c r="H970" s="171" t="s">
        <v>19</v>
      </c>
      <c r="I970" s="173"/>
      <c r="L970" s="170"/>
      <c r="M970" s="174"/>
      <c r="T970" s="175"/>
      <c r="AT970" s="171" t="s">
        <v>226</v>
      </c>
      <c r="AU970" s="171" t="s">
        <v>236</v>
      </c>
      <c r="AV970" s="14" t="s">
        <v>77</v>
      </c>
      <c r="AW970" s="14" t="s">
        <v>31</v>
      </c>
      <c r="AX970" s="14" t="s">
        <v>69</v>
      </c>
      <c r="AY970" s="171" t="s">
        <v>212</v>
      </c>
    </row>
    <row r="971" spans="2:65" s="12" customFormat="1">
      <c r="B971" s="152"/>
      <c r="D971" s="150" t="s">
        <v>226</v>
      </c>
      <c r="E971" s="153" t="s">
        <v>19</v>
      </c>
      <c r="F971" s="154" t="s">
        <v>7200</v>
      </c>
      <c r="H971" s="155">
        <v>139.392</v>
      </c>
      <c r="I971" s="156"/>
      <c r="L971" s="152"/>
      <c r="M971" s="157"/>
      <c r="T971" s="158"/>
      <c r="AT971" s="153" t="s">
        <v>226</v>
      </c>
      <c r="AU971" s="153" t="s">
        <v>236</v>
      </c>
      <c r="AV971" s="12" t="s">
        <v>79</v>
      </c>
      <c r="AW971" s="12" t="s">
        <v>31</v>
      </c>
      <c r="AX971" s="12" t="s">
        <v>69</v>
      </c>
      <c r="AY971" s="153" t="s">
        <v>212</v>
      </c>
    </row>
    <row r="972" spans="2:65" s="13" customFormat="1">
      <c r="B972" s="159"/>
      <c r="D972" s="150" t="s">
        <v>226</v>
      </c>
      <c r="E972" s="160" t="s">
        <v>19</v>
      </c>
      <c r="F972" s="161" t="s">
        <v>228</v>
      </c>
      <c r="H972" s="162">
        <v>139.392</v>
      </c>
      <c r="I972" s="163"/>
      <c r="L972" s="159"/>
      <c r="M972" s="164"/>
      <c r="T972" s="165"/>
      <c r="AT972" s="160" t="s">
        <v>226</v>
      </c>
      <c r="AU972" s="160" t="s">
        <v>236</v>
      </c>
      <c r="AV972" s="13" t="s">
        <v>229</v>
      </c>
      <c r="AW972" s="13" t="s">
        <v>31</v>
      </c>
      <c r="AX972" s="13" t="s">
        <v>77</v>
      </c>
      <c r="AY972" s="160" t="s">
        <v>212</v>
      </c>
    </row>
    <row r="973" spans="2:65" s="1" customFormat="1" ht="16.5" customHeight="1">
      <c r="B973" s="34"/>
      <c r="C973" s="133" t="s">
        <v>1771</v>
      </c>
      <c r="D973" s="133" t="s">
        <v>215</v>
      </c>
      <c r="E973" s="134" t="s">
        <v>7201</v>
      </c>
      <c r="F973" s="135" t="s">
        <v>7202</v>
      </c>
      <c r="G973" s="136" t="s">
        <v>536</v>
      </c>
      <c r="H973" s="137">
        <v>56.405999999999999</v>
      </c>
      <c r="I973" s="138"/>
      <c r="J973" s="139">
        <f>ROUND(I973*H973,2)</f>
        <v>0</v>
      </c>
      <c r="K973" s="135" t="s">
        <v>219</v>
      </c>
      <c r="L973" s="34"/>
      <c r="M973" s="140" t="s">
        <v>19</v>
      </c>
      <c r="N973" s="141" t="s">
        <v>40</v>
      </c>
      <c r="P973" s="142">
        <f>O973*H973</f>
        <v>0</v>
      </c>
      <c r="Q973" s="142">
        <v>1.6000000000000001E-4</v>
      </c>
      <c r="R973" s="142">
        <f>Q973*H973</f>
        <v>9.0249600000000003E-3</v>
      </c>
      <c r="S973" s="142">
        <v>0</v>
      </c>
      <c r="T973" s="143">
        <f>S973*H973</f>
        <v>0</v>
      </c>
      <c r="AR973" s="144" t="s">
        <v>316</v>
      </c>
      <c r="AT973" s="144" t="s">
        <v>215</v>
      </c>
      <c r="AU973" s="144" t="s">
        <v>236</v>
      </c>
      <c r="AY973" s="19" t="s">
        <v>212</v>
      </c>
      <c r="BE973" s="145">
        <f>IF(N973="základní",J973,0)</f>
        <v>0</v>
      </c>
      <c r="BF973" s="145">
        <f>IF(N973="snížená",J973,0)</f>
        <v>0</v>
      </c>
      <c r="BG973" s="145">
        <f>IF(N973="zákl. přenesená",J973,0)</f>
        <v>0</v>
      </c>
      <c r="BH973" s="145">
        <f>IF(N973="sníž. přenesená",J973,0)</f>
        <v>0</v>
      </c>
      <c r="BI973" s="145">
        <f>IF(N973="nulová",J973,0)</f>
        <v>0</v>
      </c>
      <c r="BJ973" s="19" t="s">
        <v>77</v>
      </c>
      <c r="BK973" s="145">
        <f>ROUND(I973*H973,2)</f>
        <v>0</v>
      </c>
      <c r="BL973" s="19" t="s">
        <v>316</v>
      </c>
      <c r="BM973" s="144" t="s">
        <v>7203</v>
      </c>
    </row>
    <row r="974" spans="2:65" s="1" customFormat="1">
      <c r="B974" s="34"/>
      <c r="D974" s="146" t="s">
        <v>222</v>
      </c>
      <c r="F974" s="147" t="s">
        <v>7204</v>
      </c>
      <c r="I974" s="148"/>
      <c r="L974" s="34"/>
      <c r="M974" s="149"/>
      <c r="T974" s="55"/>
      <c r="AT974" s="19" t="s">
        <v>222</v>
      </c>
      <c r="AU974" s="19" t="s">
        <v>236</v>
      </c>
    </row>
    <row r="975" spans="2:65" s="12" customFormat="1">
      <c r="B975" s="152"/>
      <c r="D975" s="150" t="s">
        <v>226</v>
      </c>
      <c r="E975" s="153" t="s">
        <v>19</v>
      </c>
      <c r="F975" s="154" t="s">
        <v>7205</v>
      </c>
      <c r="H975" s="155">
        <v>56.405999999999999</v>
      </c>
      <c r="I975" s="156"/>
      <c r="L975" s="152"/>
      <c r="M975" s="157"/>
      <c r="T975" s="158"/>
      <c r="AT975" s="153" t="s">
        <v>226</v>
      </c>
      <c r="AU975" s="153" t="s">
        <v>236</v>
      </c>
      <c r="AV975" s="12" t="s">
        <v>79</v>
      </c>
      <c r="AW975" s="12" t="s">
        <v>31</v>
      </c>
      <c r="AX975" s="12" t="s">
        <v>69</v>
      </c>
      <c r="AY975" s="153" t="s">
        <v>212</v>
      </c>
    </row>
    <row r="976" spans="2:65" s="13" customFormat="1">
      <c r="B976" s="159"/>
      <c r="D976" s="150" t="s">
        <v>226</v>
      </c>
      <c r="E976" s="160" t="s">
        <v>19</v>
      </c>
      <c r="F976" s="161" t="s">
        <v>228</v>
      </c>
      <c r="H976" s="162">
        <v>56.405999999999999</v>
      </c>
      <c r="I976" s="163"/>
      <c r="L976" s="159"/>
      <c r="M976" s="164"/>
      <c r="T976" s="165"/>
      <c r="AT976" s="160" t="s">
        <v>226</v>
      </c>
      <c r="AU976" s="160" t="s">
        <v>236</v>
      </c>
      <c r="AV976" s="13" t="s">
        <v>229</v>
      </c>
      <c r="AW976" s="13" t="s">
        <v>31</v>
      </c>
      <c r="AX976" s="13" t="s">
        <v>77</v>
      </c>
      <c r="AY976" s="160" t="s">
        <v>212</v>
      </c>
    </row>
    <row r="977" spans="2:65" s="1" customFormat="1" ht="21.75" customHeight="1">
      <c r="B977" s="34"/>
      <c r="C977" s="133" t="s">
        <v>1784</v>
      </c>
      <c r="D977" s="133" t="s">
        <v>215</v>
      </c>
      <c r="E977" s="134" t="s">
        <v>7206</v>
      </c>
      <c r="F977" s="135" t="s">
        <v>7207</v>
      </c>
      <c r="G977" s="136" t="s">
        <v>536</v>
      </c>
      <c r="H977" s="137">
        <v>190.2</v>
      </c>
      <c r="I977" s="138"/>
      <c r="J977" s="139">
        <f>ROUND(I977*H977,2)</f>
        <v>0</v>
      </c>
      <c r="K977" s="135" t="s">
        <v>219</v>
      </c>
      <c r="L977" s="34"/>
      <c r="M977" s="140" t="s">
        <v>19</v>
      </c>
      <c r="N977" s="141" t="s">
        <v>40</v>
      </c>
      <c r="P977" s="142">
        <f>O977*H977</f>
        <v>0</v>
      </c>
      <c r="Q977" s="142">
        <v>3.0000000000000001E-5</v>
      </c>
      <c r="R977" s="142">
        <f>Q977*H977</f>
        <v>5.7060000000000001E-3</v>
      </c>
      <c r="S977" s="142">
        <v>0</v>
      </c>
      <c r="T977" s="143">
        <f>S977*H977</f>
        <v>0</v>
      </c>
      <c r="AR977" s="144" t="s">
        <v>316</v>
      </c>
      <c r="AT977" s="144" t="s">
        <v>215</v>
      </c>
      <c r="AU977" s="144" t="s">
        <v>236</v>
      </c>
      <c r="AY977" s="19" t="s">
        <v>212</v>
      </c>
      <c r="BE977" s="145">
        <f>IF(N977="základní",J977,0)</f>
        <v>0</v>
      </c>
      <c r="BF977" s="145">
        <f>IF(N977="snížená",J977,0)</f>
        <v>0</v>
      </c>
      <c r="BG977" s="145">
        <f>IF(N977="zákl. přenesená",J977,0)</f>
        <v>0</v>
      </c>
      <c r="BH977" s="145">
        <f>IF(N977="sníž. přenesená",J977,0)</f>
        <v>0</v>
      </c>
      <c r="BI977" s="145">
        <f>IF(N977="nulová",J977,0)</f>
        <v>0</v>
      </c>
      <c r="BJ977" s="19" t="s">
        <v>77</v>
      </c>
      <c r="BK977" s="145">
        <f>ROUND(I977*H977,2)</f>
        <v>0</v>
      </c>
      <c r="BL977" s="19" t="s">
        <v>316</v>
      </c>
      <c r="BM977" s="144" t="s">
        <v>7208</v>
      </c>
    </row>
    <row r="978" spans="2:65" s="1" customFormat="1">
      <c r="B978" s="34"/>
      <c r="D978" s="146" t="s">
        <v>222</v>
      </c>
      <c r="F978" s="147" t="s">
        <v>7209</v>
      </c>
      <c r="I978" s="148"/>
      <c r="L978" s="34"/>
      <c r="M978" s="149"/>
      <c r="T978" s="55"/>
      <c r="AT978" s="19" t="s">
        <v>222</v>
      </c>
      <c r="AU978" s="19" t="s">
        <v>236</v>
      </c>
    </row>
    <row r="979" spans="2:65" s="14" customFormat="1">
      <c r="B979" s="170"/>
      <c r="D979" s="150" t="s">
        <v>226</v>
      </c>
      <c r="E979" s="171" t="s">
        <v>19</v>
      </c>
      <c r="F979" s="172" t="s">
        <v>7210</v>
      </c>
      <c r="H979" s="171" t="s">
        <v>19</v>
      </c>
      <c r="I979" s="173"/>
      <c r="L979" s="170"/>
      <c r="M979" s="174"/>
      <c r="T979" s="175"/>
      <c r="AT979" s="171" t="s">
        <v>226</v>
      </c>
      <c r="AU979" s="171" t="s">
        <v>236</v>
      </c>
      <c r="AV979" s="14" t="s">
        <v>77</v>
      </c>
      <c r="AW979" s="14" t="s">
        <v>31</v>
      </c>
      <c r="AX979" s="14" t="s">
        <v>69</v>
      </c>
      <c r="AY979" s="171" t="s">
        <v>212</v>
      </c>
    </row>
    <row r="980" spans="2:65" s="12" customFormat="1">
      <c r="B980" s="152"/>
      <c r="D980" s="150" t="s">
        <v>226</v>
      </c>
      <c r="E980" s="153" t="s">
        <v>19</v>
      </c>
      <c r="F980" s="154" t="s">
        <v>7211</v>
      </c>
      <c r="H980" s="155">
        <v>125.6</v>
      </c>
      <c r="I980" s="156"/>
      <c r="L980" s="152"/>
      <c r="M980" s="157"/>
      <c r="T980" s="158"/>
      <c r="AT980" s="153" t="s">
        <v>226</v>
      </c>
      <c r="AU980" s="153" t="s">
        <v>236</v>
      </c>
      <c r="AV980" s="12" t="s">
        <v>79</v>
      </c>
      <c r="AW980" s="12" t="s">
        <v>31</v>
      </c>
      <c r="AX980" s="12" t="s">
        <v>69</v>
      </c>
      <c r="AY980" s="153" t="s">
        <v>212</v>
      </c>
    </row>
    <row r="981" spans="2:65" s="12" customFormat="1">
      <c r="B981" s="152"/>
      <c r="D981" s="150" t="s">
        <v>226</v>
      </c>
      <c r="E981" s="153" t="s">
        <v>19</v>
      </c>
      <c r="F981" s="154" t="s">
        <v>7212</v>
      </c>
      <c r="H981" s="155">
        <v>64.599999999999994</v>
      </c>
      <c r="I981" s="156"/>
      <c r="L981" s="152"/>
      <c r="M981" s="157"/>
      <c r="T981" s="158"/>
      <c r="AT981" s="153" t="s">
        <v>226</v>
      </c>
      <c r="AU981" s="153" t="s">
        <v>236</v>
      </c>
      <c r="AV981" s="12" t="s">
        <v>79</v>
      </c>
      <c r="AW981" s="12" t="s">
        <v>31</v>
      </c>
      <c r="AX981" s="12" t="s">
        <v>69</v>
      </c>
      <c r="AY981" s="153" t="s">
        <v>212</v>
      </c>
    </row>
    <row r="982" spans="2:65" s="13" customFormat="1">
      <c r="B982" s="159"/>
      <c r="D982" s="150" t="s">
        <v>226</v>
      </c>
      <c r="E982" s="160" t="s">
        <v>19</v>
      </c>
      <c r="F982" s="161" t="s">
        <v>228</v>
      </c>
      <c r="H982" s="162">
        <v>190.2</v>
      </c>
      <c r="I982" s="163"/>
      <c r="L982" s="159"/>
      <c r="M982" s="164"/>
      <c r="T982" s="165"/>
      <c r="AT982" s="160" t="s">
        <v>226</v>
      </c>
      <c r="AU982" s="160" t="s">
        <v>236</v>
      </c>
      <c r="AV982" s="13" t="s">
        <v>229</v>
      </c>
      <c r="AW982" s="13" t="s">
        <v>31</v>
      </c>
      <c r="AX982" s="13" t="s">
        <v>77</v>
      </c>
      <c r="AY982" s="160" t="s">
        <v>212</v>
      </c>
    </row>
    <row r="983" spans="2:65" s="1" customFormat="1" ht="16.5" customHeight="1">
      <c r="B983" s="34"/>
      <c r="C983" s="186" t="s">
        <v>1791</v>
      </c>
      <c r="D983" s="186" t="s">
        <v>3107</v>
      </c>
      <c r="E983" s="187" t="s">
        <v>7213</v>
      </c>
      <c r="F983" s="188" t="s">
        <v>7214</v>
      </c>
      <c r="G983" s="189" t="s">
        <v>536</v>
      </c>
      <c r="H983" s="190">
        <v>209.22</v>
      </c>
      <c r="I983" s="191"/>
      <c r="J983" s="192">
        <f>ROUND(I983*H983,2)</f>
        <v>0</v>
      </c>
      <c r="K983" s="188" t="s">
        <v>219</v>
      </c>
      <c r="L983" s="193"/>
      <c r="M983" s="194" t="s">
        <v>19</v>
      </c>
      <c r="N983" s="195" t="s">
        <v>40</v>
      </c>
      <c r="P983" s="142">
        <f>O983*H983</f>
        <v>0</v>
      </c>
      <c r="Q983" s="142">
        <v>1.5E-3</v>
      </c>
      <c r="R983" s="142">
        <f>Q983*H983</f>
        <v>0.31383</v>
      </c>
      <c r="S983" s="142">
        <v>0</v>
      </c>
      <c r="T983" s="143">
        <f>S983*H983</f>
        <v>0</v>
      </c>
      <c r="AR983" s="144" t="s">
        <v>631</v>
      </c>
      <c r="AT983" s="144" t="s">
        <v>3107</v>
      </c>
      <c r="AU983" s="144" t="s">
        <v>236</v>
      </c>
      <c r="AY983" s="19" t="s">
        <v>212</v>
      </c>
      <c r="BE983" s="145">
        <f>IF(N983="základní",J983,0)</f>
        <v>0</v>
      </c>
      <c r="BF983" s="145">
        <f>IF(N983="snížená",J983,0)</f>
        <v>0</v>
      </c>
      <c r="BG983" s="145">
        <f>IF(N983="zákl. přenesená",J983,0)</f>
        <v>0</v>
      </c>
      <c r="BH983" s="145">
        <f>IF(N983="sníž. přenesená",J983,0)</f>
        <v>0</v>
      </c>
      <c r="BI983" s="145">
        <f>IF(N983="nulová",J983,0)</f>
        <v>0</v>
      </c>
      <c r="BJ983" s="19" t="s">
        <v>77</v>
      </c>
      <c r="BK983" s="145">
        <f>ROUND(I983*H983,2)</f>
        <v>0</v>
      </c>
      <c r="BL983" s="19" t="s">
        <v>316</v>
      </c>
      <c r="BM983" s="144" t="s">
        <v>7215</v>
      </c>
    </row>
    <row r="984" spans="2:65" s="14" customFormat="1">
      <c r="B984" s="170"/>
      <c r="D984" s="150" t="s">
        <v>226</v>
      </c>
      <c r="E984" s="171" t="s">
        <v>19</v>
      </c>
      <c r="F984" s="172" t="s">
        <v>7210</v>
      </c>
      <c r="H984" s="171" t="s">
        <v>19</v>
      </c>
      <c r="I984" s="173"/>
      <c r="L984" s="170"/>
      <c r="M984" s="174"/>
      <c r="T984" s="175"/>
      <c r="AT984" s="171" t="s">
        <v>226</v>
      </c>
      <c r="AU984" s="171" t="s">
        <v>236</v>
      </c>
      <c r="AV984" s="14" t="s">
        <v>77</v>
      </c>
      <c r="AW984" s="14" t="s">
        <v>31</v>
      </c>
      <c r="AX984" s="14" t="s">
        <v>69</v>
      </c>
      <c r="AY984" s="171" t="s">
        <v>212</v>
      </c>
    </row>
    <row r="985" spans="2:65" s="12" customFormat="1">
      <c r="B985" s="152"/>
      <c r="D985" s="150" t="s">
        <v>226</v>
      </c>
      <c r="E985" s="153" t="s">
        <v>19</v>
      </c>
      <c r="F985" s="154" t="s">
        <v>7216</v>
      </c>
      <c r="H985" s="155">
        <v>138.16</v>
      </c>
      <c r="I985" s="156"/>
      <c r="L985" s="152"/>
      <c r="M985" s="157"/>
      <c r="T985" s="158"/>
      <c r="AT985" s="153" t="s">
        <v>226</v>
      </c>
      <c r="AU985" s="153" t="s">
        <v>236</v>
      </c>
      <c r="AV985" s="12" t="s">
        <v>79</v>
      </c>
      <c r="AW985" s="12" t="s">
        <v>31</v>
      </c>
      <c r="AX985" s="12" t="s">
        <v>69</v>
      </c>
      <c r="AY985" s="153" t="s">
        <v>212</v>
      </c>
    </row>
    <row r="986" spans="2:65" s="12" customFormat="1">
      <c r="B986" s="152"/>
      <c r="D986" s="150" t="s">
        <v>226</v>
      </c>
      <c r="E986" s="153" t="s">
        <v>19</v>
      </c>
      <c r="F986" s="154" t="s">
        <v>7217</v>
      </c>
      <c r="H986" s="155">
        <v>71.06</v>
      </c>
      <c r="I986" s="156"/>
      <c r="L986" s="152"/>
      <c r="M986" s="157"/>
      <c r="T986" s="158"/>
      <c r="AT986" s="153" t="s">
        <v>226</v>
      </c>
      <c r="AU986" s="153" t="s">
        <v>236</v>
      </c>
      <c r="AV986" s="12" t="s">
        <v>79</v>
      </c>
      <c r="AW986" s="12" t="s">
        <v>31</v>
      </c>
      <c r="AX986" s="12" t="s">
        <v>69</v>
      </c>
      <c r="AY986" s="153" t="s">
        <v>212</v>
      </c>
    </row>
    <row r="987" spans="2:65" s="13" customFormat="1">
      <c r="B987" s="159"/>
      <c r="D987" s="150" t="s">
        <v>226</v>
      </c>
      <c r="E987" s="160" t="s">
        <v>19</v>
      </c>
      <c r="F987" s="161" t="s">
        <v>228</v>
      </c>
      <c r="H987" s="162">
        <v>209.22</v>
      </c>
      <c r="I987" s="163"/>
      <c r="L987" s="159"/>
      <c r="M987" s="164"/>
      <c r="T987" s="165"/>
      <c r="AT987" s="160" t="s">
        <v>226</v>
      </c>
      <c r="AU987" s="160" t="s">
        <v>236</v>
      </c>
      <c r="AV987" s="13" t="s">
        <v>229</v>
      </c>
      <c r="AW987" s="13" t="s">
        <v>31</v>
      </c>
      <c r="AX987" s="13" t="s">
        <v>77</v>
      </c>
      <c r="AY987" s="160" t="s">
        <v>212</v>
      </c>
    </row>
    <row r="988" spans="2:65" s="1" customFormat="1" ht="24.2" customHeight="1">
      <c r="B988" s="34"/>
      <c r="C988" s="133" t="s">
        <v>1805</v>
      </c>
      <c r="D988" s="133" t="s">
        <v>215</v>
      </c>
      <c r="E988" s="134" t="s">
        <v>7218</v>
      </c>
      <c r="F988" s="135" t="s">
        <v>7219</v>
      </c>
      <c r="G988" s="136" t="s">
        <v>4232</v>
      </c>
      <c r="H988" s="196"/>
      <c r="I988" s="138"/>
      <c r="J988" s="139">
        <f>ROUND(I988*H988,2)</f>
        <v>0</v>
      </c>
      <c r="K988" s="135" t="s">
        <v>219</v>
      </c>
      <c r="L988" s="34"/>
      <c r="M988" s="140" t="s">
        <v>19</v>
      </c>
      <c r="N988" s="141" t="s">
        <v>40</v>
      </c>
      <c r="P988" s="142">
        <f>O988*H988</f>
        <v>0</v>
      </c>
      <c r="Q988" s="142">
        <v>0</v>
      </c>
      <c r="R988" s="142">
        <f>Q988*H988</f>
        <v>0</v>
      </c>
      <c r="S988" s="142">
        <v>0</v>
      </c>
      <c r="T988" s="143">
        <f>S988*H988</f>
        <v>0</v>
      </c>
      <c r="AR988" s="144" t="s">
        <v>316</v>
      </c>
      <c r="AT988" s="144" t="s">
        <v>215</v>
      </c>
      <c r="AU988" s="144" t="s">
        <v>236</v>
      </c>
      <c r="AY988" s="19" t="s">
        <v>212</v>
      </c>
      <c r="BE988" s="145">
        <f>IF(N988="základní",J988,0)</f>
        <v>0</v>
      </c>
      <c r="BF988" s="145">
        <f>IF(N988="snížená",J988,0)</f>
        <v>0</v>
      </c>
      <c r="BG988" s="145">
        <f>IF(N988="zákl. přenesená",J988,0)</f>
        <v>0</v>
      </c>
      <c r="BH988" s="145">
        <f>IF(N988="sníž. přenesená",J988,0)</f>
        <v>0</v>
      </c>
      <c r="BI988" s="145">
        <f>IF(N988="nulová",J988,0)</f>
        <v>0</v>
      </c>
      <c r="BJ988" s="19" t="s">
        <v>77</v>
      </c>
      <c r="BK988" s="145">
        <f>ROUND(I988*H988,2)</f>
        <v>0</v>
      </c>
      <c r="BL988" s="19" t="s">
        <v>316</v>
      </c>
      <c r="BM988" s="144" t="s">
        <v>7220</v>
      </c>
    </row>
    <row r="989" spans="2:65" s="1" customFormat="1">
      <c r="B989" s="34"/>
      <c r="D989" s="146" t="s">
        <v>222</v>
      </c>
      <c r="F989" s="147" t="s">
        <v>7221</v>
      </c>
      <c r="I989" s="148"/>
      <c r="L989" s="34"/>
      <c r="M989" s="149"/>
      <c r="T989" s="55"/>
      <c r="AT989" s="19" t="s">
        <v>222</v>
      </c>
      <c r="AU989" s="19" t="s">
        <v>236</v>
      </c>
    </row>
    <row r="990" spans="2:65" s="1" customFormat="1" ht="29.25">
      <c r="B990" s="34"/>
      <c r="D990" s="150" t="s">
        <v>224</v>
      </c>
      <c r="F990" s="151" t="s">
        <v>7222</v>
      </c>
      <c r="I990" s="148"/>
      <c r="L990" s="34"/>
      <c r="M990" s="149"/>
      <c r="T990" s="55"/>
      <c r="AT990" s="19" t="s">
        <v>224</v>
      </c>
      <c r="AU990" s="19" t="s">
        <v>236</v>
      </c>
    </row>
    <row r="991" spans="2:65" s="11" customFormat="1" ht="22.9" customHeight="1">
      <c r="B991" s="121"/>
      <c r="D991" s="122" t="s">
        <v>68</v>
      </c>
      <c r="E991" s="131" t="s">
        <v>2168</v>
      </c>
      <c r="F991" s="131" t="s">
        <v>2169</v>
      </c>
      <c r="I991" s="124"/>
      <c r="J991" s="132">
        <f>BK991</f>
        <v>0</v>
      </c>
      <c r="L991" s="121"/>
      <c r="M991" s="126"/>
      <c r="P991" s="127">
        <f>P992+P1003</f>
        <v>0</v>
      </c>
      <c r="R991" s="127">
        <f>R992+R1003</f>
        <v>0</v>
      </c>
      <c r="T991" s="128">
        <f>T992+T1003</f>
        <v>0</v>
      </c>
      <c r="AR991" s="122" t="s">
        <v>79</v>
      </c>
      <c r="AT991" s="129" t="s">
        <v>68</v>
      </c>
      <c r="AU991" s="129" t="s">
        <v>77</v>
      </c>
      <c r="AY991" s="122" t="s">
        <v>212</v>
      </c>
      <c r="BK991" s="130">
        <f>BK992+BK1003</f>
        <v>0</v>
      </c>
    </row>
    <row r="992" spans="2:65" s="11" customFormat="1" ht="20.85" customHeight="1">
      <c r="B992" s="121"/>
      <c r="D992" s="122" t="s">
        <v>68</v>
      </c>
      <c r="E992" s="131" t="s">
        <v>7223</v>
      </c>
      <c r="F992" s="131" t="s">
        <v>7224</v>
      </c>
      <c r="I992" s="124"/>
      <c r="J992" s="132">
        <f>BK992</f>
        <v>0</v>
      </c>
      <c r="L992" s="121"/>
      <c r="M992" s="126"/>
      <c r="P992" s="127">
        <f>SUM(P993:P1002)</f>
        <v>0</v>
      </c>
      <c r="R992" s="127">
        <f>SUM(R993:R1002)</f>
        <v>0</v>
      </c>
      <c r="T992" s="128">
        <f>SUM(T993:T1002)</f>
        <v>0</v>
      </c>
      <c r="AR992" s="122" t="s">
        <v>79</v>
      </c>
      <c r="AT992" s="129" t="s">
        <v>68</v>
      </c>
      <c r="AU992" s="129" t="s">
        <v>79</v>
      </c>
      <c r="AY992" s="122" t="s">
        <v>212</v>
      </c>
      <c r="BK992" s="130">
        <f>SUM(BK993:BK1002)</f>
        <v>0</v>
      </c>
    </row>
    <row r="993" spans="2:65" s="1" customFormat="1" ht="16.5" customHeight="1">
      <c r="B993" s="34"/>
      <c r="C993" s="133" t="s">
        <v>1812</v>
      </c>
      <c r="D993" s="133" t="s">
        <v>215</v>
      </c>
      <c r="E993" s="134" t="s">
        <v>7225</v>
      </c>
      <c r="F993" s="135" t="s">
        <v>7226</v>
      </c>
      <c r="G993" s="136" t="s">
        <v>495</v>
      </c>
      <c r="H993" s="137">
        <v>35.167000000000002</v>
      </c>
      <c r="I993" s="138"/>
      <c r="J993" s="139">
        <f>ROUND(I993*H993,2)</f>
        <v>0</v>
      </c>
      <c r="K993" s="135" t="s">
        <v>245</v>
      </c>
      <c r="L993" s="34"/>
      <c r="M993" s="140" t="s">
        <v>19</v>
      </c>
      <c r="N993" s="141" t="s">
        <v>40</v>
      </c>
      <c r="P993" s="142">
        <f>O993*H993</f>
        <v>0</v>
      </c>
      <c r="Q993" s="142">
        <v>0</v>
      </c>
      <c r="R993" s="142">
        <f>Q993*H993</f>
        <v>0</v>
      </c>
      <c r="S993" s="142">
        <v>0</v>
      </c>
      <c r="T993" s="143">
        <f>S993*H993</f>
        <v>0</v>
      </c>
      <c r="AR993" s="144" t="s">
        <v>316</v>
      </c>
      <c r="AT993" s="144" t="s">
        <v>215</v>
      </c>
      <c r="AU993" s="144" t="s">
        <v>236</v>
      </c>
      <c r="AY993" s="19" t="s">
        <v>212</v>
      </c>
      <c r="BE993" s="145">
        <f>IF(N993="základní",J993,0)</f>
        <v>0</v>
      </c>
      <c r="BF993" s="145">
        <f>IF(N993="snížená",J993,0)</f>
        <v>0</v>
      </c>
      <c r="BG993" s="145">
        <f>IF(N993="zákl. přenesená",J993,0)</f>
        <v>0</v>
      </c>
      <c r="BH993" s="145">
        <f>IF(N993="sníž. přenesená",J993,0)</f>
        <v>0</v>
      </c>
      <c r="BI993" s="145">
        <f>IF(N993="nulová",J993,0)</f>
        <v>0</v>
      </c>
      <c r="BJ993" s="19" t="s">
        <v>77</v>
      </c>
      <c r="BK993" s="145">
        <f>ROUND(I993*H993,2)</f>
        <v>0</v>
      </c>
      <c r="BL993" s="19" t="s">
        <v>316</v>
      </c>
      <c r="BM993" s="144" t="s">
        <v>7227</v>
      </c>
    </row>
    <row r="994" spans="2:65" s="1" customFormat="1" ht="29.25">
      <c r="B994" s="34"/>
      <c r="D994" s="150" t="s">
        <v>224</v>
      </c>
      <c r="F994" s="151" t="s">
        <v>7228</v>
      </c>
      <c r="I994" s="148"/>
      <c r="L994" s="34"/>
      <c r="M994" s="149"/>
      <c r="T994" s="55"/>
      <c r="AT994" s="19" t="s">
        <v>224</v>
      </c>
      <c r="AU994" s="19" t="s">
        <v>236</v>
      </c>
    </row>
    <row r="995" spans="2:65" s="14" customFormat="1">
      <c r="B995" s="170"/>
      <c r="D995" s="150" t="s">
        <v>226</v>
      </c>
      <c r="E995" s="171" t="s">
        <v>19</v>
      </c>
      <c r="F995" s="172" t="s">
        <v>7229</v>
      </c>
      <c r="H995" s="171" t="s">
        <v>19</v>
      </c>
      <c r="I995" s="173"/>
      <c r="L995" s="170"/>
      <c r="M995" s="174"/>
      <c r="T995" s="175"/>
      <c r="AT995" s="171" t="s">
        <v>226</v>
      </c>
      <c r="AU995" s="171" t="s">
        <v>236</v>
      </c>
      <c r="AV995" s="14" t="s">
        <v>77</v>
      </c>
      <c r="AW995" s="14" t="s">
        <v>31</v>
      </c>
      <c r="AX995" s="14" t="s">
        <v>69</v>
      </c>
      <c r="AY995" s="171" t="s">
        <v>212</v>
      </c>
    </row>
    <row r="996" spans="2:65" s="12" customFormat="1">
      <c r="B996" s="152"/>
      <c r="D996" s="150" t="s">
        <v>226</v>
      </c>
      <c r="E996" s="153" t="s">
        <v>19</v>
      </c>
      <c r="F996" s="154" t="s">
        <v>7230</v>
      </c>
      <c r="H996" s="155">
        <v>35.167000000000002</v>
      </c>
      <c r="I996" s="156"/>
      <c r="L996" s="152"/>
      <c r="M996" s="157"/>
      <c r="T996" s="158"/>
      <c r="AT996" s="153" t="s">
        <v>226</v>
      </c>
      <c r="AU996" s="153" t="s">
        <v>236</v>
      </c>
      <c r="AV996" s="12" t="s">
        <v>79</v>
      </c>
      <c r="AW996" s="12" t="s">
        <v>31</v>
      </c>
      <c r="AX996" s="12" t="s">
        <v>69</v>
      </c>
      <c r="AY996" s="153" t="s">
        <v>212</v>
      </c>
    </row>
    <row r="997" spans="2:65" s="13" customFormat="1">
      <c r="B997" s="159"/>
      <c r="D997" s="150" t="s">
        <v>226</v>
      </c>
      <c r="E997" s="160" t="s">
        <v>19</v>
      </c>
      <c r="F997" s="161" t="s">
        <v>228</v>
      </c>
      <c r="H997" s="162">
        <v>35.167000000000002</v>
      </c>
      <c r="I997" s="163"/>
      <c r="L997" s="159"/>
      <c r="M997" s="164"/>
      <c r="T997" s="165"/>
      <c r="AT997" s="160" t="s">
        <v>226</v>
      </c>
      <c r="AU997" s="160" t="s">
        <v>236</v>
      </c>
      <c r="AV997" s="13" t="s">
        <v>229</v>
      </c>
      <c r="AW997" s="13" t="s">
        <v>31</v>
      </c>
      <c r="AX997" s="13" t="s">
        <v>77</v>
      </c>
      <c r="AY997" s="160" t="s">
        <v>212</v>
      </c>
    </row>
    <row r="998" spans="2:65" s="1" customFormat="1" ht="16.5" customHeight="1">
      <c r="B998" s="34"/>
      <c r="C998" s="133" t="s">
        <v>1818</v>
      </c>
      <c r="D998" s="133" t="s">
        <v>215</v>
      </c>
      <c r="E998" s="134" t="s">
        <v>7231</v>
      </c>
      <c r="F998" s="135" t="s">
        <v>7232</v>
      </c>
      <c r="G998" s="136" t="s">
        <v>495</v>
      </c>
      <c r="H998" s="137">
        <v>35.167000000000002</v>
      </c>
      <c r="I998" s="138"/>
      <c r="J998" s="139">
        <f>ROUND(I998*H998,2)</f>
        <v>0</v>
      </c>
      <c r="K998" s="135" t="s">
        <v>245</v>
      </c>
      <c r="L998" s="34"/>
      <c r="M998" s="140" t="s">
        <v>19</v>
      </c>
      <c r="N998" s="141" t="s">
        <v>40</v>
      </c>
      <c r="P998" s="142">
        <f>O998*H998</f>
        <v>0</v>
      </c>
      <c r="Q998" s="142">
        <v>0</v>
      </c>
      <c r="R998" s="142">
        <f>Q998*H998</f>
        <v>0</v>
      </c>
      <c r="S998" s="142">
        <v>0</v>
      </c>
      <c r="T998" s="143">
        <f>S998*H998</f>
        <v>0</v>
      </c>
      <c r="AR998" s="144" t="s">
        <v>316</v>
      </c>
      <c r="AT998" s="144" t="s">
        <v>215</v>
      </c>
      <c r="AU998" s="144" t="s">
        <v>236</v>
      </c>
      <c r="AY998" s="19" t="s">
        <v>212</v>
      </c>
      <c r="BE998" s="145">
        <f>IF(N998="základní",J998,0)</f>
        <v>0</v>
      </c>
      <c r="BF998" s="145">
        <f>IF(N998="snížená",J998,0)</f>
        <v>0</v>
      </c>
      <c r="BG998" s="145">
        <f>IF(N998="zákl. přenesená",J998,0)</f>
        <v>0</v>
      </c>
      <c r="BH998" s="145">
        <f>IF(N998="sníž. přenesená",J998,0)</f>
        <v>0</v>
      </c>
      <c r="BI998" s="145">
        <f>IF(N998="nulová",J998,0)</f>
        <v>0</v>
      </c>
      <c r="BJ998" s="19" t="s">
        <v>77</v>
      </c>
      <c r="BK998" s="145">
        <f>ROUND(I998*H998,2)</f>
        <v>0</v>
      </c>
      <c r="BL998" s="19" t="s">
        <v>316</v>
      </c>
      <c r="BM998" s="144" t="s">
        <v>7233</v>
      </c>
    </row>
    <row r="999" spans="2:65" s="1" customFormat="1" ht="29.25">
      <c r="B999" s="34"/>
      <c r="D999" s="150" t="s">
        <v>224</v>
      </c>
      <c r="F999" s="151" t="s">
        <v>7234</v>
      </c>
      <c r="I999" s="148"/>
      <c r="L999" s="34"/>
      <c r="M999" s="149"/>
      <c r="T999" s="55"/>
      <c r="AT999" s="19" t="s">
        <v>224</v>
      </c>
      <c r="AU999" s="19" t="s">
        <v>236</v>
      </c>
    </row>
    <row r="1000" spans="2:65" s="14" customFormat="1" ht="22.5">
      <c r="B1000" s="170"/>
      <c r="D1000" s="150" t="s">
        <v>226</v>
      </c>
      <c r="E1000" s="171" t="s">
        <v>19</v>
      </c>
      <c r="F1000" s="172" t="s">
        <v>7235</v>
      </c>
      <c r="H1000" s="171" t="s">
        <v>19</v>
      </c>
      <c r="I1000" s="173"/>
      <c r="L1000" s="170"/>
      <c r="M1000" s="174"/>
      <c r="T1000" s="175"/>
      <c r="AT1000" s="171" t="s">
        <v>226</v>
      </c>
      <c r="AU1000" s="171" t="s">
        <v>236</v>
      </c>
      <c r="AV1000" s="14" t="s">
        <v>77</v>
      </c>
      <c r="AW1000" s="14" t="s">
        <v>31</v>
      </c>
      <c r="AX1000" s="14" t="s">
        <v>69</v>
      </c>
      <c r="AY1000" s="171" t="s">
        <v>212</v>
      </c>
    </row>
    <row r="1001" spans="2:65" s="12" customFormat="1">
      <c r="B1001" s="152"/>
      <c r="D1001" s="150" t="s">
        <v>226</v>
      </c>
      <c r="E1001" s="153" t="s">
        <v>19</v>
      </c>
      <c r="F1001" s="154" t="s">
        <v>7230</v>
      </c>
      <c r="H1001" s="155">
        <v>35.167000000000002</v>
      </c>
      <c r="I1001" s="156"/>
      <c r="L1001" s="152"/>
      <c r="M1001" s="157"/>
      <c r="T1001" s="158"/>
      <c r="AT1001" s="153" t="s">
        <v>226</v>
      </c>
      <c r="AU1001" s="153" t="s">
        <v>236</v>
      </c>
      <c r="AV1001" s="12" t="s">
        <v>79</v>
      </c>
      <c r="AW1001" s="12" t="s">
        <v>31</v>
      </c>
      <c r="AX1001" s="12" t="s">
        <v>69</v>
      </c>
      <c r="AY1001" s="153" t="s">
        <v>212</v>
      </c>
    </row>
    <row r="1002" spans="2:65" s="13" customFormat="1">
      <c r="B1002" s="159"/>
      <c r="D1002" s="150" t="s">
        <v>226</v>
      </c>
      <c r="E1002" s="160" t="s">
        <v>19</v>
      </c>
      <c r="F1002" s="161" t="s">
        <v>228</v>
      </c>
      <c r="H1002" s="162">
        <v>35.167000000000002</v>
      </c>
      <c r="I1002" s="163"/>
      <c r="L1002" s="159"/>
      <c r="M1002" s="164"/>
      <c r="T1002" s="165"/>
      <c r="AT1002" s="160" t="s">
        <v>226</v>
      </c>
      <c r="AU1002" s="160" t="s">
        <v>236</v>
      </c>
      <c r="AV1002" s="13" t="s">
        <v>229</v>
      </c>
      <c r="AW1002" s="13" t="s">
        <v>31</v>
      </c>
      <c r="AX1002" s="13" t="s">
        <v>77</v>
      </c>
      <c r="AY1002" s="160" t="s">
        <v>212</v>
      </c>
    </row>
    <row r="1003" spans="2:65" s="11" customFormat="1" ht="20.85" customHeight="1">
      <c r="B1003" s="121"/>
      <c r="D1003" s="122" t="s">
        <v>68</v>
      </c>
      <c r="E1003" s="131" t="s">
        <v>7236</v>
      </c>
      <c r="F1003" s="131" t="s">
        <v>7237</v>
      </c>
      <c r="I1003" s="124"/>
      <c r="J1003" s="132">
        <f>BK1003</f>
        <v>0</v>
      </c>
      <c r="L1003" s="121"/>
      <c r="M1003" s="126"/>
      <c r="P1003" s="127">
        <f>SUM(P1004:P1012)</f>
        <v>0</v>
      </c>
      <c r="R1003" s="127">
        <f>SUM(R1004:R1012)</f>
        <v>0</v>
      </c>
      <c r="T1003" s="128">
        <f>SUM(T1004:T1012)</f>
        <v>0</v>
      </c>
      <c r="AR1003" s="122" t="s">
        <v>79</v>
      </c>
      <c r="AT1003" s="129" t="s">
        <v>68</v>
      </c>
      <c r="AU1003" s="129" t="s">
        <v>79</v>
      </c>
      <c r="AY1003" s="122" t="s">
        <v>212</v>
      </c>
      <c r="BK1003" s="130">
        <f>SUM(BK1004:BK1012)</f>
        <v>0</v>
      </c>
    </row>
    <row r="1004" spans="2:65" s="1" customFormat="1" ht="24.2" customHeight="1">
      <c r="B1004" s="34"/>
      <c r="C1004" s="133" t="s">
        <v>1824</v>
      </c>
      <c r="D1004" s="133" t="s">
        <v>215</v>
      </c>
      <c r="E1004" s="134" t="s">
        <v>7238</v>
      </c>
      <c r="F1004" s="135" t="s">
        <v>7239</v>
      </c>
      <c r="G1004" s="136" t="s">
        <v>495</v>
      </c>
      <c r="H1004" s="137">
        <v>31.97</v>
      </c>
      <c r="I1004" s="138"/>
      <c r="J1004" s="139">
        <f>ROUND(I1004*H1004,2)</f>
        <v>0</v>
      </c>
      <c r="K1004" s="135" t="s">
        <v>245</v>
      </c>
      <c r="L1004" s="34"/>
      <c r="M1004" s="140" t="s">
        <v>19</v>
      </c>
      <c r="N1004" s="141" t="s">
        <v>40</v>
      </c>
      <c r="P1004" s="142">
        <f>O1004*H1004</f>
        <v>0</v>
      </c>
      <c r="Q1004" s="142">
        <v>0</v>
      </c>
      <c r="R1004" s="142">
        <f>Q1004*H1004</f>
        <v>0</v>
      </c>
      <c r="S1004" s="142">
        <v>0</v>
      </c>
      <c r="T1004" s="143">
        <f>S1004*H1004</f>
        <v>0</v>
      </c>
      <c r="AR1004" s="144" t="s">
        <v>316</v>
      </c>
      <c r="AT1004" s="144" t="s">
        <v>215</v>
      </c>
      <c r="AU1004" s="144" t="s">
        <v>236</v>
      </c>
      <c r="AY1004" s="19" t="s">
        <v>212</v>
      </c>
      <c r="BE1004" s="145">
        <f>IF(N1004="základní",J1004,0)</f>
        <v>0</v>
      </c>
      <c r="BF1004" s="145">
        <f>IF(N1004="snížená",J1004,0)</f>
        <v>0</v>
      </c>
      <c r="BG1004" s="145">
        <f>IF(N1004="zákl. přenesená",J1004,0)</f>
        <v>0</v>
      </c>
      <c r="BH1004" s="145">
        <f>IF(N1004="sníž. přenesená",J1004,0)</f>
        <v>0</v>
      </c>
      <c r="BI1004" s="145">
        <f>IF(N1004="nulová",J1004,0)</f>
        <v>0</v>
      </c>
      <c r="BJ1004" s="19" t="s">
        <v>77</v>
      </c>
      <c r="BK1004" s="145">
        <f>ROUND(I1004*H1004,2)</f>
        <v>0</v>
      </c>
      <c r="BL1004" s="19" t="s">
        <v>316</v>
      </c>
      <c r="BM1004" s="144" t="s">
        <v>7240</v>
      </c>
    </row>
    <row r="1005" spans="2:65" s="1" customFormat="1" ht="78">
      <c r="B1005" s="34"/>
      <c r="D1005" s="150" t="s">
        <v>224</v>
      </c>
      <c r="F1005" s="151" t="s">
        <v>7241</v>
      </c>
      <c r="I1005" s="148"/>
      <c r="L1005" s="34"/>
      <c r="M1005" s="149"/>
      <c r="T1005" s="55"/>
      <c r="AT1005" s="19" t="s">
        <v>224</v>
      </c>
      <c r="AU1005" s="19" t="s">
        <v>236</v>
      </c>
    </row>
    <row r="1006" spans="2:65" s="14" customFormat="1">
      <c r="B1006" s="170"/>
      <c r="D1006" s="150" t="s">
        <v>226</v>
      </c>
      <c r="E1006" s="171" t="s">
        <v>19</v>
      </c>
      <c r="F1006" s="172" t="s">
        <v>7242</v>
      </c>
      <c r="H1006" s="171" t="s">
        <v>19</v>
      </c>
      <c r="I1006" s="173"/>
      <c r="L1006" s="170"/>
      <c r="M1006" s="174"/>
      <c r="T1006" s="175"/>
      <c r="AT1006" s="171" t="s">
        <v>226</v>
      </c>
      <c r="AU1006" s="171" t="s">
        <v>236</v>
      </c>
      <c r="AV1006" s="14" t="s">
        <v>77</v>
      </c>
      <c r="AW1006" s="14" t="s">
        <v>31</v>
      </c>
      <c r="AX1006" s="14" t="s">
        <v>69</v>
      </c>
      <c r="AY1006" s="171" t="s">
        <v>212</v>
      </c>
    </row>
    <row r="1007" spans="2:65" s="12" customFormat="1">
      <c r="B1007" s="152"/>
      <c r="D1007" s="150" t="s">
        <v>226</v>
      </c>
      <c r="E1007" s="153" t="s">
        <v>19</v>
      </c>
      <c r="F1007" s="154" t="s">
        <v>7243</v>
      </c>
      <c r="H1007" s="155">
        <v>31.97</v>
      </c>
      <c r="I1007" s="156"/>
      <c r="L1007" s="152"/>
      <c r="M1007" s="157"/>
      <c r="T1007" s="158"/>
      <c r="AT1007" s="153" t="s">
        <v>226</v>
      </c>
      <c r="AU1007" s="153" t="s">
        <v>236</v>
      </c>
      <c r="AV1007" s="12" t="s">
        <v>79</v>
      </c>
      <c r="AW1007" s="12" t="s">
        <v>31</v>
      </c>
      <c r="AX1007" s="12" t="s">
        <v>69</v>
      </c>
      <c r="AY1007" s="153" t="s">
        <v>212</v>
      </c>
    </row>
    <row r="1008" spans="2:65" s="13" customFormat="1">
      <c r="B1008" s="159"/>
      <c r="D1008" s="150" t="s">
        <v>226</v>
      </c>
      <c r="E1008" s="160" t="s">
        <v>19</v>
      </c>
      <c r="F1008" s="161" t="s">
        <v>228</v>
      </c>
      <c r="H1008" s="162">
        <v>31.97</v>
      </c>
      <c r="I1008" s="163"/>
      <c r="L1008" s="159"/>
      <c r="M1008" s="164"/>
      <c r="T1008" s="165"/>
      <c r="AT1008" s="160" t="s">
        <v>226</v>
      </c>
      <c r="AU1008" s="160" t="s">
        <v>236</v>
      </c>
      <c r="AV1008" s="13" t="s">
        <v>229</v>
      </c>
      <c r="AW1008" s="13" t="s">
        <v>31</v>
      </c>
      <c r="AX1008" s="13" t="s">
        <v>77</v>
      </c>
      <c r="AY1008" s="160" t="s">
        <v>212</v>
      </c>
    </row>
    <row r="1009" spans="2:65" s="14" customFormat="1">
      <c r="B1009" s="170"/>
      <c r="D1009" s="150" t="s">
        <v>226</v>
      </c>
      <c r="E1009" s="171" t="s">
        <v>19</v>
      </c>
      <c r="F1009" s="172" t="s">
        <v>7244</v>
      </c>
      <c r="H1009" s="171" t="s">
        <v>19</v>
      </c>
      <c r="I1009" s="173"/>
      <c r="L1009" s="170"/>
      <c r="M1009" s="174"/>
      <c r="T1009" s="175"/>
      <c r="AT1009" s="171" t="s">
        <v>226</v>
      </c>
      <c r="AU1009" s="171" t="s">
        <v>236</v>
      </c>
      <c r="AV1009" s="14" t="s">
        <v>77</v>
      </c>
      <c r="AW1009" s="14" t="s">
        <v>31</v>
      </c>
      <c r="AX1009" s="14" t="s">
        <v>69</v>
      </c>
      <c r="AY1009" s="171" t="s">
        <v>212</v>
      </c>
    </row>
    <row r="1010" spans="2:65" s="1" customFormat="1" ht="24.2" customHeight="1">
      <c r="B1010" s="34"/>
      <c r="C1010" s="133" t="s">
        <v>1833</v>
      </c>
      <c r="D1010" s="133" t="s">
        <v>215</v>
      </c>
      <c r="E1010" s="134" t="s">
        <v>5063</v>
      </c>
      <c r="F1010" s="135" t="s">
        <v>5064</v>
      </c>
      <c r="G1010" s="136" t="s">
        <v>4232</v>
      </c>
      <c r="H1010" s="196"/>
      <c r="I1010" s="138"/>
      <c r="J1010" s="139">
        <f>ROUND(I1010*H1010,2)</f>
        <v>0</v>
      </c>
      <c r="K1010" s="135" t="s">
        <v>219</v>
      </c>
      <c r="L1010" s="34"/>
      <c r="M1010" s="140" t="s">
        <v>19</v>
      </c>
      <c r="N1010" s="141" t="s">
        <v>40</v>
      </c>
      <c r="P1010" s="142">
        <f>O1010*H1010</f>
        <v>0</v>
      </c>
      <c r="Q1010" s="142">
        <v>0</v>
      </c>
      <c r="R1010" s="142">
        <f>Q1010*H1010</f>
        <v>0</v>
      </c>
      <c r="S1010" s="142">
        <v>0</v>
      </c>
      <c r="T1010" s="143">
        <f>S1010*H1010</f>
        <v>0</v>
      </c>
      <c r="AR1010" s="144" t="s">
        <v>316</v>
      </c>
      <c r="AT1010" s="144" t="s">
        <v>215</v>
      </c>
      <c r="AU1010" s="144" t="s">
        <v>236</v>
      </c>
      <c r="AY1010" s="19" t="s">
        <v>212</v>
      </c>
      <c r="BE1010" s="145">
        <f>IF(N1010="základní",J1010,0)</f>
        <v>0</v>
      </c>
      <c r="BF1010" s="145">
        <f>IF(N1010="snížená",J1010,0)</f>
        <v>0</v>
      </c>
      <c r="BG1010" s="145">
        <f>IF(N1010="zákl. přenesená",J1010,0)</f>
        <v>0</v>
      </c>
      <c r="BH1010" s="145">
        <f>IF(N1010="sníž. přenesená",J1010,0)</f>
        <v>0</v>
      </c>
      <c r="BI1010" s="145">
        <f>IF(N1010="nulová",J1010,0)</f>
        <v>0</v>
      </c>
      <c r="BJ1010" s="19" t="s">
        <v>77</v>
      </c>
      <c r="BK1010" s="145">
        <f>ROUND(I1010*H1010,2)</f>
        <v>0</v>
      </c>
      <c r="BL1010" s="19" t="s">
        <v>316</v>
      </c>
      <c r="BM1010" s="144" t="s">
        <v>7245</v>
      </c>
    </row>
    <row r="1011" spans="2:65" s="1" customFormat="1">
      <c r="B1011" s="34"/>
      <c r="D1011" s="146" t="s">
        <v>222</v>
      </c>
      <c r="F1011" s="147" t="s">
        <v>5066</v>
      </c>
      <c r="I1011" s="148"/>
      <c r="L1011" s="34"/>
      <c r="M1011" s="149"/>
      <c r="T1011" s="55"/>
      <c r="AT1011" s="19" t="s">
        <v>222</v>
      </c>
      <c r="AU1011" s="19" t="s">
        <v>236</v>
      </c>
    </row>
    <row r="1012" spans="2:65" s="1" customFormat="1" ht="19.5">
      <c r="B1012" s="34"/>
      <c r="D1012" s="150" t="s">
        <v>224</v>
      </c>
      <c r="F1012" s="151" t="s">
        <v>7246</v>
      </c>
      <c r="I1012" s="148"/>
      <c r="L1012" s="34"/>
      <c r="M1012" s="149"/>
      <c r="T1012" s="55"/>
      <c r="AT1012" s="19" t="s">
        <v>224</v>
      </c>
      <c r="AU1012" s="19" t="s">
        <v>236</v>
      </c>
    </row>
    <row r="1013" spans="2:65" s="11" customFormat="1" ht="22.9" customHeight="1">
      <c r="B1013" s="121"/>
      <c r="D1013" s="122" t="s">
        <v>68</v>
      </c>
      <c r="E1013" s="131" t="s">
        <v>2376</v>
      </c>
      <c r="F1013" s="131" t="s">
        <v>2377</v>
      </c>
      <c r="I1013" s="124"/>
      <c r="J1013" s="132">
        <f>BK1013</f>
        <v>0</v>
      </c>
      <c r="L1013" s="121"/>
      <c r="M1013" s="126"/>
      <c r="P1013" s="127">
        <f>P1014+P1058+P1073+P1108+P1193+P1263+P1273+P1283</f>
        <v>0</v>
      </c>
      <c r="R1013" s="127">
        <f>R1014+R1058+R1073+R1108+R1193+R1263+R1273+R1283</f>
        <v>239.38114728000005</v>
      </c>
      <c r="T1013" s="128">
        <f>T1014+T1058+T1073+T1108+T1193+T1263+T1273+T1283</f>
        <v>0</v>
      </c>
      <c r="AR1013" s="122" t="s">
        <v>79</v>
      </c>
      <c r="AT1013" s="129" t="s">
        <v>68</v>
      </c>
      <c r="AU1013" s="129" t="s">
        <v>77</v>
      </c>
      <c r="AY1013" s="122" t="s">
        <v>212</v>
      </c>
      <c r="BK1013" s="130">
        <f>BK1014+BK1058+BK1073+BK1108+BK1193+BK1263+BK1273+BK1283</f>
        <v>0</v>
      </c>
    </row>
    <row r="1014" spans="2:65" s="11" customFormat="1" ht="20.85" customHeight="1">
      <c r="B1014" s="121"/>
      <c r="D1014" s="122" t="s">
        <v>68</v>
      </c>
      <c r="E1014" s="131" t="s">
        <v>7247</v>
      </c>
      <c r="F1014" s="131" t="s">
        <v>7248</v>
      </c>
      <c r="I1014" s="124"/>
      <c r="J1014" s="132">
        <f>BK1014</f>
        <v>0</v>
      </c>
      <c r="L1014" s="121"/>
      <c r="M1014" s="126"/>
      <c r="P1014" s="127">
        <f>SUM(P1015:P1057)</f>
        <v>0</v>
      </c>
      <c r="R1014" s="127">
        <f>SUM(R1015:R1057)</f>
        <v>36.811760390000003</v>
      </c>
      <c r="T1014" s="128">
        <f>SUM(T1015:T1057)</f>
        <v>0</v>
      </c>
      <c r="AR1014" s="122" t="s">
        <v>79</v>
      </c>
      <c r="AT1014" s="129" t="s">
        <v>68</v>
      </c>
      <c r="AU1014" s="129" t="s">
        <v>79</v>
      </c>
      <c r="AY1014" s="122" t="s">
        <v>212</v>
      </c>
      <c r="BK1014" s="130">
        <f>SUM(BK1015:BK1057)</f>
        <v>0</v>
      </c>
    </row>
    <row r="1015" spans="2:65" s="1" customFormat="1" ht="24.2" customHeight="1">
      <c r="B1015" s="34"/>
      <c r="C1015" s="133" t="s">
        <v>1844</v>
      </c>
      <c r="D1015" s="133" t="s">
        <v>215</v>
      </c>
      <c r="E1015" s="134" t="s">
        <v>7249</v>
      </c>
      <c r="F1015" s="135" t="s">
        <v>7250</v>
      </c>
      <c r="G1015" s="136" t="s">
        <v>495</v>
      </c>
      <c r="H1015" s="137">
        <v>31.93</v>
      </c>
      <c r="I1015" s="138"/>
      <c r="J1015" s="139">
        <f>ROUND(I1015*H1015,2)</f>
        <v>0</v>
      </c>
      <c r="K1015" s="135" t="s">
        <v>219</v>
      </c>
      <c r="L1015" s="34"/>
      <c r="M1015" s="140" t="s">
        <v>19</v>
      </c>
      <c r="N1015" s="141" t="s">
        <v>40</v>
      </c>
      <c r="P1015" s="142">
        <f>O1015*H1015</f>
        <v>0</v>
      </c>
      <c r="Q1015" s="142">
        <v>9.0299999999999998E-3</v>
      </c>
      <c r="R1015" s="142">
        <f>Q1015*H1015</f>
        <v>0.28832789999999997</v>
      </c>
      <c r="S1015" s="142">
        <v>0</v>
      </c>
      <c r="T1015" s="143">
        <f>S1015*H1015</f>
        <v>0</v>
      </c>
      <c r="AR1015" s="144" t="s">
        <v>316</v>
      </c>
      <c r="AT1015" s="144" t="s">
        <v>215</v>
      </c>
      <c r="AU1015" s="144" t="s">
        <v>236</v>
      </c>
      <c r="AY1015" s="19" t="s">
        <v>212</v>
      </c>
      <c r="BE1015" s="145">
        <f>IF(N1015="základní",J1015,0)</f>
        <v>0</v>
      </c>
      <c r="BF1015" s="145">
        <f>IF(N1015="snížená",J1015,0)</f>
        <v>0</v>
      </c>
      <c r="BG1015" s="145">
        <f>IF(N1015="zákl. přenesená",J1015,0)</f>
        <v>0</v>
      </c>
      <c r="BH1015" s="145">
        <f>IF(N1015="sníž. přenesená",J1015,0)</f>
        <v>0</v>
      </c>
      <c r="BI1015" s="145">
        <f>IF(N1015="nulová",J1015,0)</f>
        <v>0</v>
      </c>
      <c r="BJ1015" s="19" t="s">
        <v>77</v>
      </c>
      <c r="BK1015" s="145">
        <f>ROUND(I1015*H1015,2)</f>
        <v>0</v>
      </c>
      <c r="BL1015" s="19" t="s">
        <v>316</v>
      </c>
      <c r="BM1015" s="144" t="s">
        <v>7251</v>
      </c>
    </row>
    <row r="1016" spans="2:65" s="1" customFormat="1">
      <c r="B1016" s="34"/>
      <c r="D1016" s="146" t="s">
        <v>222</v>
      </c>
      <c r="F1016" s="147" t="s">
        <v>7252</v>
      </c>
      <c r="I1016" s="148"/>
      <c r="L1016" s="34"/>
      <c r="M1016" s="149"/>
      <c r="T1016" s="55"/>
      <c r="AT1016" s="19" t="s">
        <v>222</v>
      </c>
      <c r="AU1016" s="19" t="s">
        <v>236</v>
      </c>
    </row>
    <row r="1017" spans="2:65" s="14" customFormat="1">
      <c r="B1017" s="170"/>
      <c r="D1017" s="150" t="s">
        <v>226</v>
      </c>
      <c r="E1017" s="171" t="s">
        <v>19</v>
      </c>
      <c r="F1017" s="172" t="s">
        <v>7253</v>
      </c>
      <c r="H1017" s="171" t="s">
        <v>19</v>
      </c>
      <c r="I1017" s="173"/>
      <c r="L1017" s="170"/>
      <c r="M1017" s="174"/>
      <c r="T1017" s="175"/>
      <c r="AT1017" s="171" t="s">
        <v>226</v>
      </c>
      <c r="AU1017" s="171" t="s">
        <v>236</v>
      </c>
      <c r="AV1017" s="14" t="s">
        <v>77</v>
      </c>
      <c r="AW1017" s="14" t="s">
        <v>31</v>
      </c>
      <c r="AX1017" s="14" t="s">
        <v>69</v>
      </c>
      <c r="AY1017" s="171" t="s">
        <v>212</v>
      </c>
    </row>
    <row r="1018" spans="2:65" s="12" customFormat="1">
      <c r="B1018" s="152"/>
      <c r="D1018" s="150" t="s">
        <v>226</v>
      </c>
      <c r="E1018" s="153" t="s">
        <v>19</v>
      </c>
      <c r="F1018" s="154" t="s">
        <v>7254</v>
      </c>
      <c r="H1018" s="155">
        <v>31.93</v>
      </c>
      <c r="I1018" s="156"/>
      <c r="L1018" s="152"/>
      <c r="M1018" s="157"/>
      <c r="T1018" s="158"/>
      <c r="AT1018" s="153" t="s">
        <v>226</v>
      </c>
      <c r="AU1018" s="153" t="s">
        <v>236</v>
      </c>
      <c r="AV1018" s="12" t="s">
        <v>79</v>
      </c>
      <c r="AW1018" s="12" t="s">
        <v>31</v>
      </c>
      <c r="AX1018" s="12" t="s">
        <v>69</v>
      </c>
      <c r="AY1018" s="153" t="s">
        <v>212</v>
      </c>
    </row>
    <row r="1019" spans="2:65" s="13" customFormat="1">
      <c r="B1019" s="159"/>
      <c r="D1019" s="150" t="s">
        <v>226</v>
      </c>
      <c r="E1019" s="160" t="s">
        <v>19</v>
      </c>
      <c r="F1019" s="161" t="s">
        <v>228</v>
      </c>
      <c r="H1019" s="162">
        <v>31.93</v>
      </c>
      <c r="I1019" s="163"/>
      <c r="L1019" s="159"/>
      <c r="M1019" s="164"/>
      <c r="T1019" s="165"/>
      <c r="AT1019" s="160" t="s">
        <v>226</v>
      </c>
      <c r="AU1019" s="160" t="s">
        <v>236</v>
      </c>
      <c r="AV1019" s="13" t="s">
        <v>229</v>
      </c>
      <c r="AW1019" s="13" t="s">
        <v>31</v>
      </c>
      <c r="AX1019" s="13" t="s">
        <v>77</v>
      </c>
      <c r="AY1019" s="160" t="s">
        <v>212</v>
      </c>
    </row>
    <row r="1020" spans="2:65" s="1" customFormat="1" ht="21.75" customHeight="1">
      <c r="B1020" s="34"/>
      <c r="C1020" s="186" t="s">
        <v>1851</v>
      </c>
      <c r="D1020" s="186" t="s">
        <v>3107</v>
      </c>
      <c r="E1020" s="187" t="s">
        <v>7255</v>
      </c>
      <c r="F1020" s="188" t="s">
        <v>7256</v>
      </c>
      <c r="G1020" s="189" t="s">
        <v>495</v>
      </c>
      <c r="H1020" s="190">
        <v>41.509</v>
      </c>
      <c r="I1020" s="191"/>
      <c r="J1020" s="192">
        <f>ROUND(I1020*H1020,2)</f>
        <v>0</v>
      </c>
      <c r="K1020" s="188" t="s">
        <v>219</v>
      </c>
      <c r="L1020" s="193"/>
      <c r="M1020" s="194" t="s">
        <v>19</v>
      </c>
      <c r="N1020" s="195" t="s">
        <v>40</v>
      </c>
      <c r="P1020" s="142">
        <f>O1020*H1020</f>
        <v>0</v>
      </c>
      <c r="Q1020" s="142">
        <v>2.1999999999999999E-2</v>
      </c>
      <c r="R1020" s="142">
        <f>Q1020*H1020</f>
        <v>0.91319799999999995</v>
      </c>
      <c r="S1020" s="142">
        <v>0</v>
      </c>
      <c r="T1020" s="143">
        <f>S1020*H1020</f>
        <v>0</v>
      </c>
      <c r="AR1020" s="144" t="s">
        <v>631</v>
      </c>
      <c r="AT1020" s="144" t="s">
        <v>3107</v>
      </c>
      <c r="AU1020" s="144" t="s">
        <v>236</v>
      </c>
      <c r="AY1020" s="19" t="s">
        <v>212</v>
      </c>
      <c r="BE1020" s="145">
        <f>IF(N1020="základní",J1020,0)</f>
        <v>0</v>
      </c>
      <c r="BF1020" s="145">
        <f>IF(N1020="snížená",J1020,0)</f>
        <v>0</v>
      </c>
      <c r="BG1020" s="145">
        <f>IF(N1020="zákl. přenesená",J1020,0)</f>
        <v>0</v>
      </c>
      <c r="BH1020" s="145">
        <f>IF(N1020="sníž. přenesená",J1020,0)</f>
        <v>0</v>
      </c>
      <c r="BI1020" s="145">
        <f>IF(N1020="nulová",J1020,0)</f>
        <v>0</v>
      </c>
      <c r="BJ1020" s="19" t="s">
        <v>77</v>
      </c>
      <c r="BK1020" s="145">
        <f>ROUND(I1020*H1020,2)</f>
        <v>0</v>
      </c>
      <c r="BL1020" s="19" t="s">
        <v>316</v>
      </c>
      <c r="BM1020" s="144" t="s">
        <v>7257</v>
      </c>
    </row>
    <row r="1021" spans="2:65" s="14" customFormat="1">
      <c r="B1021" s="170"/>
      <c r="D1021" s="150" t="s">
        <v>226</v>
      </c>
      <c r="E1021" s="171" t="s">
        <v>19</v>
      </c>
      <c r="F1021" s="172" t="s">
        <v>7258</v>
      </c>
      <c r="H1021" s="171" t="s">
        <v>19</v>
      </c>
      <c r="I1021" s="173"/>
      <c r="L1021" s="170"/>
      <c r="M1021" s="174"/>
      <c r="T1021" s="175"/>
      <c r="AT1021" s="171" t="s">
        <v>226</v>
      </c>
      <c r="AU1021" s="171" t="s">
        <v>236</v>
      </c>
      <c r="AV1021" s="14" t="s">
        <v>77</v>
      </c>
      <c r="AW1021" s="14" t="s">
        <v>31</v>
      </c>
      <c r="AX1021" s="14" t="s">
        <v>69</v>
      </c>
      <c r="AY1021" s="171" t="s">
        <v>212</v>
      </c>
    </row>
    <row r="1022" spans="2:65" s="12" customFormat="1">
      <c r="B1022" s="152"/>
      <c r="D1022" s="150" t="s">
        <v>226</v>
      </c>
      <c r="E1022" s="153" t="s">
        <v>19</v>
      </c>
      <c r="F1022" s="154" t="s">
        <v>7259</v>
      </c>
      <c r="H1022" s="155">
        <v>41.509</v>
      </c>
      <c r="I1022" s="156"/>
      <c r="L1022" s="152"/>
      <c r="M1022" s="157"/>
      <c r="T1022" s="158"/>
      <c r="AT1022" s="153" t="s">
        <v>226</v>
      </c>
      <c r="AU1022" s="153" t="s">
        <v>236</v>
      </c>
      <c r="AV1022" s="12" t="s">
        <v>79</v>
      </c>
      <c r="AW1022" s="12" t="s">
        <v>31</v>
      </c>
      <c r="AX1022" s="12" t="s">
        <v>69</v>
      </c>
      <c r="AY1022" s="153" t="s">
        <v>212</v>
      </c>
    </row>
    <row r="1023" spans="2:65" s="13" customFormat="1">
      <c r="B1023" s="159"/>
      <c r="D1023" s="150" t="s">
        <v>226</v>
      </c>
      <c r="E1023" s="160" t="s">
        <v>19</v>
      </c>
      <c r="F1023" s="161" t="s">
        <v>228</v>
      </c>
      <c r="H1023" s="162">
        <v>41.509</v>
      </c>
      <c r="I1023" s="163"/>
      <c r="L1023" s="159"/>
      <c r="M1023" s="164"/>
      <c r="T1023" s="165"/>
      <c r="AT1023" s="160" t="s">
        <v>226</v>
      </c>
      <c r="AU1023" s="160" t="s">
        <v>236</v>
      </c>
      <c r="AV1023" s="13" t="s">
        <v>229</v>
      </c>
      <c r="AW1023" s="13" t="s">
        <v>31</v>
      </c>
      <c r="AX1023" s="13" t="s">
        <v>77</v>
      </c>
      <c r="AY1023" s="160" t="s">
        <v>212</v>
      </c>
    </row>
    <row r="1024" spans="2:65" s="14" customFormat="1">
      <c r="B1024" s="170"/>
      <c r="D1024" s="150" t="s">
        <v>226</v>
      </c>
      <c r="E1024" s="171" t="s">
        <v>19</v>
      </c>
      <c r="F1024" s="172" t="s">
        <v>7260</v>
      </c>
      <c r="H1024" s="171" t="s">
        <v>19</v>
      </c>
      <c r="I1024" s="173"/>
      <c r="L1024" s="170"/>
      <c r="M1024" s="174"/>
      <c r="T1024" s="175"/>
      <c r="AT1024" s="171" t="s">
        <v>226</v>
      </c>
      <c r="AU1024" s="171" t="s">
        <v>236</v>
      </c>
      <c r="AV1024" s="14" t="s">
        <v>77</v>
      </c>
      <c r="AW1024" s="14" t="s">
        <v>31</v>
      </c>
      <c r="AX1024" s="14" t="s">
        <v>69</v>
      </c>
      <c r="AY1024" s="171" t="s">
        <v>212</v>
      </c>
    </row>
    <row r="1025" spans="2:65" s="1" customFormat="1" ht="24.2" customHeight="1">
      <c r="B1025" s="34"/>
      <c r="C1025" s="133" t="s">
        <v>1858</v>
      </c>
      <c r="D1025" s="133" t="s">
        <v>215</v>
      </c>
      <c r="E1025" s="134" t="s">
        <v>7261</v>
      </c>
      <c r="F1025" s="135" t="s">
        <v>7262</v>
      </c>
      <c r="G1025" s="136" t="s">
        <v>495</v>
      </c>
      <c r="H1025" s="137">
        <v>127.09</v>
      </c>
      <c r="I1025" s="138"/>
      <c r="J1025" s="139">
        <f>ROUND(I1025*H1025,2)</f>
        <v>0</v>
      </c>
      <c r="K1025" s="135" t="s">
        <v>219</v>
      </c>
      <c r="L1025" s="34"/>
      <c r="M1025" s="140" t="s">
        <v>19</v>
      </c>
      <c r="N1025" s="141" t="s">
        <v>40</v>
      </c>
      <c r="P1025" s="142">
        <f>O1025*H1025</f>
        <v>0</v>
      </c>
      <c r="Q1025" s="142">
        <v>6.0000000000000001E-3</v>
      </c>
      <c r="R1025" s="142">
        <f>Q1025*H1025</f>
        <v>0.76254</v>
      </c>
      <c r="S1025" s="142">
        <v>0</v>
      </c>
      <c r="T1025" s="143">
        <f>S1025*H1025</f>
        <v>0</v>
      </c>
      <c r="AR1025" s="144" t="s">
        <v>316</v>
      </c>
      <c r="AT1025" s="144" t="s">
        <v>215</v>
      </c>
      <c r="AU1025" s="144" t="s">
        <v>236</v>
      </c>
      <c r="AY1025" s="19" t="s">
        <v>212</v>
      </c>
      <c r="BE1025" s="145">
        <f>IF(N1025="základní",J1025,0)</f>
        <v>0</v>
      </c>
      <c r="BF1025" s="145">
        <f>IF(N1025="snížená",J1025,0)</f>
        <v>0</v>
      </c>
      <c r="BG1025" s="145">
        <f>IF(N1025="zákl. přenesená",J1025,0)</f>
        <v>0</v>
      </c>
      <c r="BH1025" s="145">
        <f>IF(N1025="sníž. přenesená",J1025,0)</f>
        <v>0</v>
      </c>
      <c r="BI1025" s="145">
        <f>IF(N1025="nulová",J1025,0)</f>
        <v>0</v>
      </c>
      <c r="BJ1025" s="19" t="s">
        <v>77</v>
      </c>
      <c r="BK1025" s="145">
        <f>ROUND(I1025*H1025,2)</f>
        <v>0</v>
      </c>
      <c r="BL1025" s="19" t="s">
        <v>316</v>
      </c>
      <c r="BM1025" s="144" t="s">
        <v>7263</v>
      </c>
    </row>
    <row r="1026" spans="2:65" s="1" customFormat="1">
      <c r="B1026" s="34"/>
      <c r="D1026" s="146" t="s">
        <v>222</v>
      </c>
      <c r="F1026" s="147" t="s">
        <v>7264</v>
      </c>
      <c r="I1026" s="148"/>
      <c r="L1026" s="34"/>
      <c r="M1026" s="149"/>
      <c r="T1026" s="55"/>
      <c r="AT1026" s="19" t="s">
        <v>222</v>
      </c>
      <c r="AU1026" s="19" t="s">
        <v>236</v>
      </c>
    </row>
    <row r="1027" spans="2:65" s="14" customFormat="1">
      <c r="B1027" s="170"/>
      <c r="D1027" s="150" t="s">
        <v>226</v>
      </c>
      <c r="E1027" s="171" t="s">
        <v>19</v>
      </c>
      <c r="F1027" s="172" t="s">
        <v>7265</v>
      </c>
      <c r="H1027" s="171" t="s">
        <v>19</v>
      </c>
      <c r="I1027" s="173"/>
      <c r="L1027" s="170"/>
      <c r="M1027" s="174"/>
      <c r="T1027" s="175"/>
      <c r="AT1027" s="171" t="s">
        <v>226</v>
      </c>
      <c r="AU1027" s="171" t="s">
        <v>236</v>
      </c>
      <c r="AV1027" s="14" t="s">
        <v>77</v>
      </c>
      <c r="AW1027" s="14" t="s">
        <v>31</v>
      </c>
      <c r="AX1027" s="14" t="s">
        <v>69</v>
      </c>
      <c r="AY1027" s="171" t="s">
        <v>212</v>
      </c>
    </row>
    <row r="1028" spans="2:65" s="12" customFormat="1">
      <c r="B1028" s="152"/>
      <c r="D1028" s="150" t="s">
        <v>226</v>
      </c>
      <c r="E1028" s="153" t="s">
        <v>19</v>
      </c>
      <c r="F1028" s="154" t="s">
        <v>7266</v>
      </c>
      <c r="H1028" s="155">
        <v>127.09</v>
      </c>
      <c r="I1028" s="156"/>
      <c r="L1028" s="152"/>
      <c r="M1028" s="157"/>
      <c r="T1028" s="158"/>
      <c r="AT1028" s="153" t="s">
        <v>226</v>
      </c>
      <c r="AU1028" s="153" t="s">
        <v>236</v>
      </c>
      <c r="AV1028" s="12" t="s">
        <v>79</v>
      </c>
      <c r="AW1028" s="12" t="s">
        <v>31</v>
      </c>
      <c r="AX1028" s="12" t="s">
        <v>69</v>
      </c>
      <c r="AY1028" s="153" t="s">
        <v>212</v>
      </c>
    </row>
    <row r="1029" spans="2:65" s="13" customFormat="1">
      <c r="B1029" s="159"/>
      <c r="D1029" s="150" t="s">
        <v>226</v>
      </c>
      <c r="E1029" s="160" t="s">
        <v>19</v>
      </c>
      <c r="F1029" s="161" t="s">
        <v>228</v>
      </c>
      <c r="H1029" s="162">
        <v>127.09</v>
      </c>
      <c r="I1029" s="163"/>
      <c r="L1029" s="159"/>
      <c r="M1029" s="164"/>
      <c r="T1029" s="165"/>
      <c r="AT1029" s="160" t="s">
        <v>226</v>
      </c>
      <c r="AU1029" s="160" t="s">
        <v>236</v>
      </c>
      <c r="AV1029" s="13" t="s">
        <v>229</v>
      </c>
      <c r="AW1029" s="13" t="s">
        <v>31</v>
      </c>
      <c r="AX1029" s="13" t="s">
        <v>77</v>
      </c>
      <c r="AY1029" s="160" t="s">
        <v>212</v>
      </c>
    </row>
    <row r="1030" spans="2:65" s="1" customFormat="1" ht="21.75" customHeight="1">
      <c r="B1030" s="34"/>
      <c r="C1030" s="186" t="s">
        <v>1864</v>
      </c>
      <c r="D1030" s="186" t="s">
        <v>3107</v>
      </c>
      <c r="E1030" s="187" t="s">
        <v>7267</v>
      </c>
      <c r="F1030" s="188" t="s">
        <v>7268</v>
      </c>
      <c r="G1030" s="189" t="s">
        <v>495</v>
      </c>
      <c r="H1030" s="190">
        <v>139.79900000000001</v>
      </c>
      <c r="I1030" s="191"/>
      <c r="J1030" s="192">
        <f>ROUND(I1030*H1030,2)</f>
        <v>0</v>
      </c>
      <c r="K1030" s="188" t="s">
        <v>219</v>
      </c>
      <c r="L1030" s="193"/>
      <c r="M1030" s="194" t="s">
        <v>19</v>
      </c>
      <c r="N1030" s="195" t="s">
        <v>40</v>
      </c>
      <c r="P1030" s="142">
        <f>O1030*H1030</f>
        <v>0</v>
      </c>
      <c r="Q1030" s="142">
        <v>2.1999999999999999E-2</v>
      </c>
      <c r="R1030" s="142">
        <f>Q1030*H1030</f>
        <v>3.0755780000000001</v>
      </c>
      <c r="S1030" s="142">
        <v>0</v>
      </c>
      <c r="T1030" s="143">
        <f>S1030*H1030</f>
        <v>0</v>
      </c>
      <c r="AR1030" s="144" t="s">
        <v>631</v>
      </c>
      <c r="AT1030" s="144" t="s">
        <v>3107</v>
      </c>
      <c r="AU1030" s="144" t="s">
        <v>236</v>
      </c>
      <c r="AY1030" s="19" t="s">
        <v>212</v>
      </c>
      <c r="BE1030" s="145">
        <f>IF(N1030="základní",J1030,0)</f>
        <v>0</v>
      </c>
      <c r="BF1030" s="145">
        <f>IF(N1030="snížená",J1030,0)</f>
        <v>0</v>
      </c>
      <c r="BG1030" s="145">
        <f>IF(N1030="zákl. přenesená",J1030,0)</f>
        <v>0</v>
      </c>
      <c r="BH1030" s="145">
        <f>IF(N1030="sníž. přenesená",J1030,0)</f>
        <v>0</v>
      </c>
      <c r="BI1030" s="145">
        <f>IF(N1030="nulová",J1030,0)</f>
        <v>0</v>
      </c>
      <c r="BJ1030" s="19" t="s">
        <v>77</v>
      </c>
      <c r="BK1030" s="145">
        <f>ROUND(I1030*H1030,2)</f>
        <v>0</v>
      </c>
      <c r="BL1030" s="19" t="s">
        <v>316</v>
      </c>
      <c r="BM1030" s="144" t="s">
        <v>7269</v>
      </c>
    </row>
    <row r="1031" spans="2:65" s="14" customFormat="1">
      <c r="B1031" s="170"/>
      <c r="D1031" s="150" t="s">
        <v>226</v>
      </c>
      <c r="E1031" s="171" t="s">
        <v>19</v>
      </c>
      <c r="F1031" s="172" t="s">
        <v>7270</v>
      </c>
      <c r="H1031" s="171" t="s">
        <v>19</v>
      </c>
      <c r="I1031" s="173"/>
      <c r="L1031" s="170"/>
      <c r="M1031" s="174"/>
      <c r="T1031" s="175"/>
      <c r="AT1031" s="171" t="s">
        <v>226</v>
      </c>
      <c r="AU1031" s="171" t="s">
        <v>236</v>
      </c>
      <c r="AV1031" s="14" t="s">
        <v>77</v>
      </c>
      <c r="AW1031" s="14" t="s">
        <v>31</v>
      </c>
      <c r="AX1031" s="14" t="s">
        <v>69</v>
      </c>
      <c r="AY1031" s="171" t="s">
        <v>212</v>
      </c>
    </row>
    <row r="1032" spans="2:65" s="12" customFormat="1">
      <c r="B1032" s="152"/>
      <c r="D1032" s="150" t="s">
        <v>226</v>
      </c>
      <c r="E1032" s="153" t="s">
        <v>19</v>
      </c>
      <c r="F1032" s="154" t="s">
        <v>7271</v>
      </c>
      <c r="H1032" s="155">
        <v>139.79900000000001</v>
      </c>
      <c r="I1032" s="156"/>
      <c r="L1032" s="152"/>
      <c r="M1032" s="157"/>
      <c r="T1032" s="158"/>
      <c r="AT1032" s="153" t="s">
        <v>226</v>
      </c>
      <c r="AU1032" s="153" t="s">
        <v>236</v>
      </c>
      <c r="AV1032" s="12" t="s">
        <v>79</v>
      </c>
      <c r="AW1032" s="12" t="s">
        <v>31</v>
      </c>
      <c r="AX1032" s="12" t="s">
        <v>69</v>
      </c>
      <c r="AY1032" s="153" t="s">
        <v>212</v>
      </c>
    </row>
    <row r="1033" spans="2:65" s="13" customFormat="1">
      <c r="B1033" s="159"/>
      <c r="D1033" s="150" t="s">
        <v>226</v>
      </c>
      <c r="E1033" s="160" t="s">
        <v>19</v>
      </c>
      <c r="F1033" s="161" t="s">
        <v>228</v>
      </c>
      <c r="H1033" s="162">
        <v>139.79900000000001</v>
      </c>
      <c r="I1033" s="163"/>
      <c r="L1033" s="159"/>
      <c r="M1033" s="164"/>
      <c r="T1033" s="165"/>
      <c r="AT1033" s="160" t="s">
        <v>226</v>
      </c>
      <c r="AU1033" s="160" t="s">
        <v>236</v>
      </c>
      <c r="AV1033" s="13" t="s">
        <v>229</v>
      </c>
      <c r="AW1033" s="13" t="s">
        <v>31</v>
      </c>
      <c r="AX1033" s="13" t="s">
        <v>77</v>
      </c>
      <c r="AY1033" s="160" t="s">
        <v>212</v>
      </c>
    </row>
    <row r="1034" spans="2:65" s="1" customFormat="1" ht="16.5" customHeight="1">
      <c r="B1034" s="34"/>
      <c r="C1034" s="133" t="s">
        <v>1873</v>
      </c>
      <c r="D1034" s="133" t="s">
        <v>215</v>
      </c>
      <c r="E1034" s="134" t="s">
        <v>7272</v>
      </c>
      <c r="F1034" s="135" t="s">
        <v>7273</v>
      </c>
      <c r="G1034" s="136" t="s">
        <v>495</v>
      </c>
      <c r="H1034" s="137">
        <v>166.971</v>
      </c>
      <c r="I1034" s="138"/>
      <c r="J1034" s="139">
        <f>ROUND(I1034*H1034,2)</f>
        <v>0</v>
      </c>
      <c r="K1034" s="135" t="s">
        <v>219</v>
      </c>
      <c r="L1034" s="34"/>
      <c r="M1034" s="140" t="s">
        <v>19</v>
      </c>
      <c r="N1034" s="141" t="s">
        <v>40</v>
      </c>
      <c r="P1034" s="142">
        <f>O1034*H1034</f>
        <v>0</v>
      </c>
      <c r="Q1034" s="142">
        <v>0.11</v>
      </c>
      <c r="R1034" s="142">
        <f>Q1034*H1034</f>
        <v>18.366810000000001</v>
      </c>
      <c r="S1034" s="142">
        <v>0</v>
      </c>
      <c r="T1034" s="143">
        <f>S1034*H1034</f>
        <v>0</v>
      </c>
      <c r="AR1034" s="144" t="s">
        <v>229</v>
      </c>
      <c r="AT1034" s="144" t="s">
        <v>215</v>
      </c>
      <c r="AU1034" s="144" t="s">
        <v>236</v>
      </c>
      <c r="AY1034" s="19" t="s">
        <v>212</v>
      </c>
      <c r="BE1034" s="145">
        <f>IF(N1034="základní",J1034,0)</f>
        <v>0</v>
      </c>
      <c r="BF1034" s="145">
        <f>IF(N1034="snížená",J1034,0)</f>
        <v>0</v>
      </c>
      <c r="BG1034" s="145">
        <f>IF(N1034="zákl. přenesená",J1034,0)</f>
        <v>0</v>
      </c>
      <c r="BH1034" s="145">
        <f>IF(N1034="sníž. přenesená",J1034,0)</f>
        <v>0</v>
      </c>
      <c r="BI1034" s="145">
        <f>IF(N1034="nulová",J1034,0)</f>
        <v>0</v>
      </c>
      <c r="BJ1034" s="19" t="s">
        <v>77</v>
      </c>
      <c r="BK1034" s="145">
        <f>ROUND(I1034*H1034,2)</f>
        <v>0</v>
      </c>
      <c r="BL1034" s="19" t="s">
        <v>229</v>
      </c>
      <c r="BM1034" s="144" t="s">
        <v>7274</v>
      </c>
    </row>
    <row r="1035" spans="2:65" s="1" customFormat="1">
      <c r="B1035" s="34"/>
      <c r="D1035" s="146" t="s">
        <v>222</v>
      </c>
      <c r="F1035" s="147" t="s">
        <v>7275</v>
      </c>
      <c r="I1035" s="148"/>
      <c r="L1035" s="34"/>
      <c r="M1035" s="149"/>
      <c r="T1035" s="55"/>
      <c r="AT1035" s="19" t="s">
        <v>222</v>
      </c>
      <c r="AU1035" s="19" t="s">
        <v>236</v>
      </c>
    </row>
    <row r="1036" spans="2:65" s="14" customFormat="1">
      <c r="B1036" s="170"/>
      <c r="D1036" s="150" t="s">
        <v>226</v>
      </c>
      <c r="E1036" s="171" t="s">
        <v>19</v>
      </c>
      <c r="F1036" s="172" t="s">
        <v>7276</v>
      </c>
      <c r="H1036" s="171" t="s">
        <v>19</v>
      </c>
      <c r="I1036" s="173"/>
      <c r="L1036" s="170"/>
      <c r="M1036" s="174"/>
      <c r="T1036" s="175"/>
      <c r="AT1036" s="171" t="s">
        <v>226</v>
      </c>
      <c r="AU1036" s="171" t="s">
        <v>236</v>
      </c>
      <c r="AV1036" s="14" t="s">
        <v>77</v>
      </c>
      <c r="AW1036" s="14" t="s">
        <v>31</v>
      </c>
      <c r="AX1036" s="14" t="s">
        <v>69</v>
      </c>
      <c r="AY1036" s="171" t="s">
        <v>212</v>
      </c>
    </row>
    <row r="1037" spans="2:65" s="12" customFormat="1">
      <c r="B1037" s="152"/>
      <c r="D1037" s="150" t="s">
        <v>226</v>
      </c>
      <c r="E1037" s="153" t="s">
        <v>19</v>
      </c>
      <c r="F1037" s="154" t="s">
        <v>7277</v>
      </c>
      <c r="H1037" s="155">
        <v>166.971</v>
      </c>
      <c r="I1037" s="156"/>
      <c r="L1037" s="152"/>
      <c r="M1037" s="157"/>
      <c r="T1037" s="158"/>
      <c r="AT1037" s="153" t="s">
        <v>226</v>
      </c>
      <c r="AU1037" s="153" t="s">
        <v>236</v>
      </c>
      <c r="AV1037" s="12" t="s">
        <v>79</v>
      </c>
      <c r="AW1037" s="12" t="s">
        <v>31</v>
      </c>
      <c r="AX1037" s="12" t="s">
        <v>69</v>
      </c>
      <c r="AY1037" s="153" t="s">
        <v>212</v>
      </c>
    </row>
    <row r="1038" spans="2:65" s="13" customFormat="1">
      <c r="B1038" s="159"/>
      <c r="D1038" s="150" t="s">
        <v>226</v>
      </c>
      <c r="E1038" s="160" t="s">
        <v>19</v>
      </c>
      <c r="F1038" s="161" t="s">
        <v>228</v>
      </c>
      <c r="H1038" s="162">
        <v>166.971</v>
      </c>
      <c r="I1038" s="163"/>
      <c r="L1038" s="159"/>
      <c r="M1038" s="164"/>
      <c r="T1038" s="165"/>
      <c r="AT1038" s="160" t="s">
        <v>226</v>
      </c>
      <c r="AU1038" s="160" t="s">
        <v>236</v>
      </c>
      <c r="AV1038" s="13" t="s">
        <v>229</v>
      </c>
      <c r="AW1038" s="13" t="s">
        <v>31</v>
      </c>
      <c r="AX1038" s="13" t="s">
        <v>77</v>
      </c>
      <c r="AY1038" s="160" t="s">
        <v>212</v>
      </c>
    </row>
    <row r="1039" spans="2:65" s="1" customFormat="1" ht="24.2" customHeight="1">
      <c r="B1039" s="34"/>
      <c r="C1039" s="133" t="s">
        <v>1880</v>
      </c>
      <c r="D1039" s="133" t="s">
        <v>215</v>
      </c>
      <c r="E1039" s="134" t="s">
        <v>7278</v>
      </c>
      <c r="F1039" s="135" t="s">
        <v>7279</v>
      </c>
      <c r="G1039" s="136" t="s">
        <v>495</v>
      </c>
      <c r="H1039" s="137">
        <v>1168.797</v>
      </c>
      <c r="I1039" s="138"/>
      <c r="J1039" s="139">
        <f>ROUND(I1039*H1039,2)</f>
        <v>0</v>
      </c>
      <c r="K1039" s="135" t="s">
        <v>219</v>
      </c>
      <c r="L1039" s="34"/>
      <c r="M1039" s="140" t="s">
        <v>19</v>
      </c>
      <c r="N1039" s="141" t="s">
        <v>40</v>
      </c>
      <c r="P1039" s="142">
        <f>O1039*H1039</f>
        <v>0</v>
      </c>
      <c r="Q1039" s="142">
        <v>1.0999999999999999E-2</v>
      </c>
      <c r="R1039" s="142">
        <f>Q1039*H1039</f>
        <v>12.856767</v>
      </c>
      <c r="S1039" s="142">
        <v>0</v>
      </c>
      <c r="T1039" s="143">
        <f>S1039*H1039</f>
        <v>0</v>
      </c>
      <c r="AR1039" s="144" t="s">
        <v>229</v>
      </c>
      <c r="AT1039" s="144" t="s">
        <v>215</v>
      </c>
      <c r="AU1039" s="144" t="s">
        <v>236</v>
      </c>
      <c r="AY1039" s="19" t="s">
        <v>212</v>
      </c>
      <c r="BE1039" s="145">
        <f>IF(N1039="základní",J1039,0)</f>
        <v>0</v>
      </c>
      <c r="BF1039" s="145">
        <f>IF(N1039="snížená",J1039,0)</f>
        <v>0</v>
      </c>
      <c r="BG1039" s="145">
        <f>IF(N1039="zákl. přenesená",J1039,0)</f>
        <v>0</v>
      </c>
      <c r="BH1039" s="145">
        <f>IF(N1039="sníž. přenesená",J1039,0)</f>
        <v>0</v>
      </c>
      <c r="BI1039" s="145">
        <f>IF(N1039="nulová",J1039,0)</f>
        <v>0</v>
      </c>
      <c r="BJ1039" s="19" t="s">
        <v>77</v>
      </c>
      <c r="BK1039" s="145">
        <f>ROUND(I1039*H1039,2)</f>
        <v>0</v>
      </c>
      <c r="BL1039" s="19" t="s">
        <v>229</v>
      </c>
      <c r="BM1039" s="144" t="s">
        <v>7280</v>
      </c>
    </row>
    <row r="1040" spans="2:65" s="1" customFormat="1">
      <c r="B1040" s="34"/>
      <c r="D1040" s="146" t="s">
        <v>222</v>
      </c>
      <c r="F1040" s="147" t="s">
        <v>7281</v>
      </c>
      <c r="I1040" s="148"/>
      <c r="L1040" s="34"/>
      <c r="M1040" s="149"/>
      <c r="T1040" s="55"/>
      <c r="AT1040" s="19" t="s">
        <v>222</v>
      </c>
      <c r="AU1040" s="19" t="s">
        <v>236</v>
      </c>
    </row>
    <row r="1041" spans="2:65" s="14" customFormat="1" ht="22.5">
      <c r="B1041" s="170"/>
      <c r="D1041" s="150" t="s">
        <v>226</v>
      </c>
      <c r="E1041" s="171" t="s">
        <v>19</v>
      </c>
      <c r="F1041" s="172" t="s">
        <v>7282</v>
      </c>
      <c r="H1041" s="171" t="s">
        <v>19</v>
      </c>
      <c r="I1041" s="173"/>
      <c r="L1041" s="170"/>
      <c r="M1041" s="174"/>
      <c r="T1041" s="175"/>
      <c r="AT1041" s="171" t="s">
        <v>226</v>
      </c>
      <c r="AU1041" s="171" t="s">
        <v>236</v>
      </c>
      <c r="AV1041" s="14" t="s">
        <v>77</v>
      </c>
      <c r="AW1041" s="14" t="s">
        <v>31</v>
      </c>
      <c r="AX1041" s="14" t="s">
        <v>69</v>
      </c>
      <c r="AY1041" s="171" t="s">
        <v>212</v>
      </c>
    </row>
    <row r="1042" spans="2:65" s="12" customFormat="1">
      <c r="B1042" s="152"/>
      <c r="D1042" s="150" t="s">
        <v>226</v>
      </c>
      <c r="E1042" s="153" t="s">
        <v>19</v>
      </c>
      <c r="F1042" s="154" t="s">
        <v>7283</v>
      </c>
      <c r="H1042" s="155">
        <v>1168.797</v>
      </c>
      <c r="I1042" s="156"/>
      <c r="L1042" s="152"/>
      <c r="M1042" s="157"/>
      <c r="T1042" s="158"/>
      <c r="AT1042" s="153" t="s">
        <v>226</v>
      </c>
      <c r="AU1042" s="153" t="s">
        <v>236</v>
      </c>
      <c r="AV1042" s="12" t="s">
        <v>79</v>
      </c>
      <c r="AW1042" s="12" t="s">
        <v>31</v>
      </c>
      <c r="AX1042" s="12" t="s">
        <v>69</v>
      </c>
      <c r="AY1042" s="153" t="s">
        <v>212</v>
      </c>
    </row>
    <row r="1043" spans="2:65" s="13" customFormat="1">
      <c r="B1043" s="159"/>
      <c r="D1043" s="150" t="s">
        <v>226</v>
      </c>
      <c r="E1043" s="160" t="s">
        <v>19</v>
      </c>
      <c r="F1043" s="161" t="s">
        <v>228</v>
      </c>
      <c r="H1043" s="162">
        <v>1168.797</v>
      </c>
      <c r="I1043" s="163"/>
      <c r="L1043" s="159"/>
      <c r="M1043" s="164"/>
      <c r="T1043" s="165"/>
      <c r="AT1043" s="160" t="s">
        <v>226</v>
      </c>
      <c r="AU1043" s="160" t="s">
        <v>236</v>
      </c>
      <c r="AV1043" s="13" t="s">
        <v>229</v>
      </c>
      <c r="AW1043" s="13" t="s">
        <v>31</v>
      </c>
      <c r="AX1043" s="13" t="s">
        <v>77</v>
      </c>
      <c r="AY1043" s="160" t="s">
        <v>212</v>
      </c>
    </row>
    <row r="1044" spans="2:65" s="1" customFormat="1" ht="16.5" customHeight="1">
      <c r="B1044" s="34"/>
      <c r="C1044" s="133" t="s">
        <v>1887</v>
      </c>
      <c r="D1044" s="133" t="s">
        <v>215</v>
      </c>
      <c r="E1044" s="134" t="s">
        <v>7284</v>
      </c>
      <c r="F1044" s="135" t="s">
        <v>7285</v>
      </c>
      <c r="G1044" s="136" t="s">
        <v>495</v>
      </c>
      <c r="H1044" s="137">
        <v>182.87299999999999</v>
      </c>
      <c r="I1044" s="138"/>
      <c r="J1044" s="139">
        <f>ROUND(I1044*H1044,2)</f>
        <v>0</v>
      </c>
      <c r="K1044" s="135" t="s">
        <v>219</v>
      </c>
      <c r="L1044" s="34"/>
      <c r="M1044" s="140" t="s">
        <v>19</v>
      </c>
      <c r="N1044" s="141" t="s">
        <v>40</v>
      </c>
      <c r="P1044" s="142">
        <f>O1044*H1044</f>
        <v>0</v>
      </c>
      <c r="Q1044" s="142">
        <v>1.2999999999999999E-4</v>
      </c>
      <c r="R1044" s="142">
        <f>Q1044*H1044</f>
        <v>2.3773489999999998E-2</v>
      </c>
      <c r="S1044" s="142">
        <v>0</v>
      </c>
      <c r="T1044" s="143">
        <f>S1044*H1044</f>
        <v>0</v>
      </c>
      <c r="AR1044" s="144" t="s">
        <v>229</v>
      </c>
      <c r="AT1044" s="144" t="s">
        <v>215</v>
      </c>
      <c r="AU1044" s="144" t="s">
        <v>236</v>
      </c>
      <c r="AY1044" s="19" t="s">
        <v>212</v>
      </c>
      <c r="BE1044" s="145">
        <f>IF(N1044="základní",J1044,0)</f>
        <v>0</v>
      </c>
      <c r="BF1044" s="145">
        <f>IF(N1044="snížená",J1044,0)</f>
        <v>0</v>
      </c>
      <c r="BG1044" s="145">
        <f>IF(N1044="zákl. přenesená",J1044,0)</f>
        <v>0</v>
      </c>
      <c r="BH1044" s="145">
        <f>IF(N1044="sníž. přenesená",J1044,0)</f>
        <v>0</v>
      </c>
      <c r="BI1044" s="145">
        <f>IF(N1044="nulová",J1044,0)</f>
        <v>0</v>
      </c>
      <c r="BJ1044" s="19" t="s">
        <v>77</v>
      </c>
      <c r="BK1044" s="145">
        <f>ROUND(I1044*H1044,2)</f>
        <v>0</v>
      </c>
      <c r="BL1044" s="19" t="s">
        <v>229</v>
      </c>
      <c r="BM1044" s="144" t="s">
        <v>7286</v>
      </c>
    </row>
    <row r="1045" spans="2:65" s="1" customFormat="1">
      <c r="B1045" s="34"/>
      <c r="D1045" s="146" t="s">
        <v>222</v>
      </c>
      <c r="F1045" s="147" t="s">
        <v>7287</v>
      </c>
      <c r="I1045" s="148"/>
      <c r="L1045" s="34"/>
      <c r="M1045" s="149"/>
      <c r="T1045" s="55"/>
      <c r="AT1045" s="19" t="s">
        <v>222</v>
      </c>
      <c r="AU1045" s="19" t="s">
        <v>236</v>
      </c>
    </row>
    <row r="1046" spans="2:65" s="14" customFormat="1">
      <c r="B1046" s="170"/>
      <c r="D1046" s="150" t="s">
        <v>226</v>
      </c>
      <c r="E1046" s="171" t="s">
        <v>19</v>
      </c>
      <c r="F1046" s="172" t="s">
        <v>7288</v>
      </c>
      <c r="H1046" s="171" t="s">
        <v>19</v>
      </c>
      <c r="I1046" s="173"/>
      <c r="L1046" s="170"/>
      <c r="M1046" s="174"/>
      <c r="T1046" s="175"/>
      <c r="AT1046" s="171" t="s">
        <v>226</v>
      </c>
      <c r="AU1046" s="171" t="s">
        <v>236</v>
      </c>
      <c r="AV1046" s="14" t="s">
        <v>77</v>
      </c>
      <c r="AW1046" s="14" t="s">
        <v>31</v>
      </c>
      <c r="AX1046" s="14" t="s">
        <v>69</v>
      </c>
      <c r="AY1046" s="171" t="s">
        <v>212</v>
      </c>
    </row>
    <row r="1047" spans="2:65" s="12" customFormat="1">
      <c r="B1047" s="152"/>
      <c r="D1047" s="150" t="s">
        <v>226</v>
      </c>
      <c r="E1047" s="153" t="s">
        <v>19</v>
      </c>
      <c r="F1047" s="154" t="s">
        <v>7289</v>
      </c>
      <c r="H1047" s="155">
        <v>182.87299999999999</v>
      </c>
      <c r="I1047" s="156"/>
      <c r="L1047" s="152"/>
      <c r="M1047" s="157"/>
      <c r="T1047" s="158"/>
      <c r="AT1047" s="153" t="s">
        <v>226</v>
      </c>
      <c r="AU1047" s="153" t="s">
        <v>236</v>
      </c>
      <c r="AV1047" s="12" t="s">
        <v>79</v>
      </c>
      <c r="AW1047" s="12" t="s">
        <v>31</v>
      </c>
      <c r="AX1047" s="12" t="s">
        <v>69</v>
      </c>
      <c r="AY1047" s="153" t="s">
        <v>212</v>
      </c>
    </row>
    <row r="1048" spans="2:65" s="13" customFormat="1">
      <c r="B1048" s="159"/>
      <c r="D1048" s="150" t="s">
        <v>226</v>
      </c>
      <c r="E1048" s="160" t="s">
        <v>19</v>
      </c>
      <c r="F1048" s="161" t="s">
        <v>228</v>
      </c>
      <c r="H1048" s="162">
        <v>182.87299999999999</v>
      </c>
      <c r="I1048" s="163"/>
      <c r="L1048" s="159"/>
      <c r="M1048" s="164"/>
      <c r="T1048" s="165"/>
      <c r="AT1048" s="160" t="s">
        <v>226</v>
      </c>
      <c r="AU1048" s="160" t="s">
        <v>236</v>
      </c>
      <c r="AV1048" s="13" t="s">
        <v>229</v>
      </c>
      <c r="AW1048" s="13" t="s">
        <v>31</v>
      </c>
      <c r="AX1048" s="13" t="s">
        <v>77</v>
      </c>
      <c r="AY1048" s="160" t="s">
        <v>212</v>
      </c>
    </row>
    <row r="1049" spans="2:65" s="1" customFormat="1" ht="24.2" customHeight="1">
      <c r="B1049" s="34"/>
      <c r="C1049" s="133" t="s">
        <v>1894</v>
      </c>
      <c r="D1049" s="133" t="s">
        <v>215</v>
      </c>
      <c r="E1049" s="134" t="s">
        <v>7290</v>
      </c>
      <c r="F1049" s="135" t="s">
        <v>7291</v>
      </c>
      <c r="G1049" s="136" t="s">
        <v>495</v>
      </c>
      <c r="H1049" s="137">
        <v>159.02000000000001</v>
      </c>
      <c r="I1049" s="138"/>
      <c r="J1049" s="139">
        <f>ROUND(I1049*H1049,2)</f>
        <v>0</v>
      </c>
      <c r="K1049" s="135" t="s">
        <v>219</v>
      </c>
      <c r="L1049" s="34"/>
      <c r="M1049" s="140" t="s">
        <v>19</v>
      </c>
      <c r="N1049" s="141" t="s">
        <v>40</v>
      </c>
      <c r="P1049" s="142">
        <f>O1049*H1049</f>
        <v>0</v>
      </c>
      <c r="Q1049" s="142">
        <v>0</v>
      </c>
      <c r="R1049" s="142">
        <f>Q1049*H1049</f>
        <v>0</v>
      </c>
      <c r="S1049" s="142">
        <v>0</v>
      </c>
      <c r="T1049" s="143">
        <f>S1049*H1049</f>
        <v>0</v>
      </c>
      <c r="AR1049" s="144" t="s">
        <v>316</v>
      </c>
      <c r="AT1049" s="144" t="s">
        <v>215</v>
      </c>
      <c r="AU1049" s="144" t="s">
        <v>236</v>
      </c>
      <c r="AY1049" s="19" t="s">
        <v>212</v>
      </c>
      <c r="BE1049" s="145">
        <f>IF(N1049="základní",J1049,0)</f>
        <v>0</v>
      </c>
      <c r="BF1049" s="145">
        <f>IF(N1049="snížená",J1049,0)</f>
        <v>0</v>
      </c>
      <c r="BG1049" s="145">
        <f>IF(N1049="zákl. přenesená",J1049,0)</f>
        <v>0</v>
      </c>
      <c r="BH1049" s="145">
        <f>IF(N1049="sníž. přenesená",J1049,0)</f>
        <v>0</v>
      </c>
      <c r="BI1049" s="145">
        <f>IF(N1049="nulová",J1049,0)</f>
        <v>0</v>
      </c>
      <c r="BJ1049" s="19" t="s">
        <v>77</v>
      </c>
      <c r="BK1049" s="145">
        <f>ROUND(I1049*H1049,2)</f>
        <v>0</v>
      </c>
      <c r="BL1049" s="19" t="s">
        <v>316</v>
      </c>
      <c r="BM1049" s="144" t="s">
        <v>7292</v>
      </c>
    </row>
    <row r="1050" spans="2:65" s="1" customFormat="1">
      <c r="B1050" s="34"/>
      <c r="D1050" s="146" t="s">
        <v>222</v>
      </c>
      <c r="F1050" s="147" t="s">
        <v>7293</v>
      </c>
      <c r="I1050" s="148"/>
      <c r="L1050" s="34"/>
      <c r="M1050" s="149"/>
      <c r="T1050" s="55"/>
      <c r="AT1050" s="19" t="s">
        <v>222</v>
      </c>
      <c r="AU1050" s="19" t="s">
        <v>236</v>
      </c>
    </row>
    <row r="1051" spans="2:65" s="14" customFormat="1" ht="22.5">
      <c r="B1051" s="170"/>
      <c r="D1051" s="150" t="s">
        <v>226</v>
      </c>
      <c r="E1051" s="171" t="s">
        <v>19</v>
      </c>
      <c r="F1051" s="172" t="s">
        <v>7294</v>
      </c>
      <c r="H1051" s="171" t="s">
        <v>19</v>
      </c>
      <c r="I1051" s="173"/>
      <c r="L1051" s="170"/>
      <c r="M1051" s="174"/>
      <c r="T1051" s="175"/>
      <c r="AT1051" s="171" t="s">
        <v>226</v>
      </c>
      <c r="AU1051" s="171" t="s">
        <v>236</v>
      </c>
      <c r="AV1051" s="14" t="s">
        <v>77</v>
      </c>
      <c r="AW1051" s="14" t="s">
        <v>31</v>
      </c>
      <c r="AX1051" s="14" t="s">
        <v>69</v>
      </c>
      <c r="AY1051" s="171" t="s">
        <v>212</v>
      </c>
    </row>
    <row r="1052" spans="2:65" s="12" customFormat="1">
      <c r="B1052" s="152"/>
      <c r="D1052" s="150" t="s">
        <v>226</v>
      </c>
      <c r="E1052" s="153" t="s">
        <v>19</v>
      </c>
      <c r="F1052" s="154" t="s">
        <v>7295</v>
      </c>
      <c r="H1052" s="155">
        <v>159.02000000000001</v>
      </c>
      <c r="I1052" s="156"/>
      <c r="L1052" s="152"/>
      <c r="M1052" s="157"/>
      <c r="T1052" s="158"/>
      <c r="AT1052" s="153" t="s">
        <v>226</v>
      </c>
      <c r="AU1052" s="153" t="s">
        <v>236</v>
      </c>
      <c r="AV1052" s="12" t="s">
        <v>79</v>
      </c>
      <c r="AW1052" s="12" t="s">
        <v>31</v>
      </c>
      <c r="AX1052" s="12" t="s">
        <v>69</v>
      </c>
      <c r="AY1052" s="153" t="s">
        <v>212</v>
      </c>
    </row>
    <row r="1053" spans="2:65" s="13" customFormat="1">
      <c r="B1053" s="159"/>
      <c r="D1053" s="150" t="s">
        <v>226</v>
      </c>
      <c r="E1053" s="160" t="s">
        <v>19</v>
      </c>
      <c r="F1053" s="161" t="s">
        <v>228</v>
      </c>
      <c r="H1053" s="162">
        <v>159.02000000000001</v>
      </c>
      <c r="I1053" s="163"/>
      <c r="L1053" s="159"/>
      <c r="M1053" s="164"/>
      <c r="T1053" s="165"/>
      <c r="AT1053" s="160" t="s">
        <v>226</v>
      </c>
      <c r="AU1053" s="160" t="s">
        <v>236</v>
      </c>
      <c r="AV1053" s="13" t="s">
        <v>229</v>
      </c>
      <c r="AW1053" s="13" t="s">
        <v>31</v>
      </c>
      <c r="AX1053" s="13" t="s">
        <v>77</v>
      </c>
      <c r="AY1053" s="160" t="s">
        <v>212</v>
      </c>
    </row>
    <row r="1054" spans="2:65" s="1" customFormat="1" ht="16.5" customHeight="1">
      <c r="B1054" s="34"/>
      <c r="C1054" s="186" t="s">
        <v>1903</v>
      </c>
      <c r="D1054" s="186" t="s">
        <v>3107</v>
      </c>
      <c r="E1054" s="187" t="s">
        <v>7296</v>
      </c>
      <c r="F1054" s="188" t="s">
        <v>7297</v>
      </c>
      <c r="G1054" s="189" t="s">
        <v>495</v>
      </c>
      <c r="H1054" s="190">
        <v>174.922</v>
      </c>
      <c r="I1054" s="191"/>
      <c r="J1054" s="192">
        <f>ROUND(I1054*H1054,2)</f>
        <v>0</v>
      </c>
      <c r="K1054" s="188" t="s">
        <v>219</v>
      </c>
      <c r="L1054" s="193"/>
      <c r="M1054" s="194" t="s">
        <v>19</v>
      </c>
      <c r="N1054" s="195" t="s">
        <v>40</v>
      </c>
      <c r="P1054" s="142">
        <f>O1054*H1054</f>
        <v>0</v>
      </c>
      <c r="Q1054" s="142">
        <v>3.0000000000000001E-3</v>
      </c>
      <c r="R1054" s="142">
        <f>Q1054*H1054</f>
        <v>0.52476599999999995</v>
      </c>
      <c r="S1054" s="142">
        <v>0</v>
      </c>
      <c r="T1054" s="143">
        <f>S1054*H1054</f>
        <v>0</v>
      </c>
      <c r="AR1054" s="144" t="s">
        <v>631</v>
      </c>
      <c r="AT1054" s="144" t="s">
        <v>3107</v>
      </c>
      <c r="AU1054" s="144" t="s">
        <v>236</v>
      </c>
      <c r="AY1054" s="19" t="s">
        <v>212</v>
      </c>
      <c r="BE1054" s="145">
        <f>IF(N1054="základní",J1054,0)</f>
        <v>0</v>
      </c>
      <c r="BF1054" s="145">
        <f>IF(N1054="snížená",J1054,0)</f>
        <v>0</v>
      </c>
      <c r="BG1054" s="145">
        <f>IF(N1054="zákl. přenesená",J1054,0)</f>
        <v>0</v>
      </c>
      <c r="BH1054" s="145">
        <f>IF(N1054="sníž. přenesená",J1054,0)</f>
        <v>0</v>
      </c>
      <c r="BI1054" s="145">
        <f>IF(N1054="nulová",J1054,0)</f>
        <v>0</v>
      </c>
      <c r="BJ1054" s="19" t="s">
        <v>77</v>
      </c>
      <c r="BK1054" s="145">
        <f>ROUND(I1054*H1054,2)</f>
        <v>0</v>
      </c>
      <c r="BL1054" s="19" t="s">
        <v>316</v>
      </c>
      <c r="BM1054" s="144" t="s">
        <v>7298</v>
      </c>
    </row>
    <row r="1055" spans="2:65" s="14" customFormat="1" ht="22.5">
      <c r="B1055" s="170"/>
      <c r="D1055" s="150" t="s">
        <v>226</v>
      </c>
      <c r="E1055" s="171" t="s">
        <v>19</v>
      </c>
      <c r="F1055" s="172" t="s">
        <v>7299</v>
      </c>
      <c r="H1055" s="171" t="s">
        <v>19</v>
      </c>
      <c r="I1055" s="173"/>
      <c r="L1055" s="170"/>
      <c r="M1055" s="174"/>
      <c r="T1055" s="175"/>
      <c r="AT1055" s="171" t="s">
        <v>226</v>
      </c>
      <c r="AU1055" s="171" t="s">
        <v>236</v>
      </c>
      <c r="AV1055" s="14" t="s">
        <v>77</v>
      </c>
      <c r="AW1055" s="14" t="s">
        <v>31</v>
      </c>
      <c r="AX1055" s="14" t="s">
        <v>69</v>
      </c>
      <c r="AY1055" s="171" t="s">
        <v>212</v>
      </c>
    </row>
    <row r="1056" spans="2:65" s="12" customFormat="1">
      <c r="B1056" s="152"/>
      <c r="D1056" s="150" t="s">
        <v>226</v>
      </c>
      <c r="E1056" s="153" t="s">
        <v>19</v>
      </c>
      <c r="F1056" s="154" t="s">
        <v>7300</v>
      </c>
      <c r="H1056" s="155">
        <v>174.922</v>
      </c>
      <c r="I1056" s="156"/>
      <c r="L1056" s="152"/>
      <c r="M1056" s="157"/>
      <c r="T1056" s="158"/>
      <c r="AT1056" s="153" t="s">
        <v>226</v>
      </c>
      <c r="AU1056" s="153" t="s">
        <v>236</v>
      </c>
      <c r="AV1056" s="12" t="s">
        <v>79</v>
      </c>
      <c r="AW1056" s="12" t="s">
        <v>31</v>
      </c>
      <c r="AX1056" s="12" t="s">
        <v>69</v>
      </c>
      <c r="AY1056" s="153" t="s">
        <v>212</v>
      </c>
    </row>
    <row r="1057" spans="2:65" s="13" customFormat="1">
      <c r="B1057" s="159"/>
      <c r="D1057" s="150" t="s">
        <v>226</v>
      </c>
      <c r="E1057" s="160" t="s">
        <v>19</v>
      </c>
      <c r="F1057" s="161" t="s">
        <v>228</v>
      </c>
      <c r="H1057" s="162">
        <v>174.922</v>
      </c>
      <c r="I1057" s="163"/>
      <c r="L1057" s="159"/>
      <c r="M1057" s="164"/>
      <c r="T1057" s="165"/>
      <c r="AT1057" s="160" t="s">
        <v>226</v>
      </c>
      <c r="AU1057" s="160" t="s">
        <v>236</v>
      </c>
      <c r="AV1057" s="13" t="s">
        <v>229</v>
      </c>
      <c r="AW1057" s="13" t="s">
        <v>31</v>
      </c>
      <c r="AX1057" s="13" t="s">
        <v>77</v>
      </c>
      <c r="AY1057" s="160" t="s">
        <v>212</v>
      </c>
    </row>
    <row r="1058" spans="2:65" s="11" customFormat="1" ht="20.85" customHeight="1">
      <c r="B1058" s="121"/>
      <c r="D1058" s="122" t="s">
        <v>68</v>
      </c>
      <c r="E1058" s="131" t="s">
        <v>7301</v>
      </c>
      <c r="F1058" s="131" t="s">
        <v>7302</v>
      </c>
      <c r="I1058" s="124"/>
      <c r="J1058" s="132">
        <f>BK1058</f>
        <v>0</v>
      </c>
      <c r="L1058" s="121"/>
      <c r="M1058" s="126"/>
      <c r="P1058" s="127">
        <f>SUM(P1059:P1072)</f>
        <v>0</v>
      </c>
      <c r="R1058" s="127">
        <f>SUM(R1059:R1072)</f>
        <v>1.3881249999999998</v>
      </c>
      <c r="T1058" s="128">
        <f>SUM(T1059:T1072)</f>
        <v>0</v>
      </c>
      <c r="AR1058" s="122" t="s">
        <v>79</v>
      </c>
      <c r="AT1058" s="129" t="s">
        <v>68</v>
      </c>
      <c r="AU1058" s="129" t="s">
        <v>79</v>
      </c>
      <c r="AY1058" s="122" t="s">
        <v>212</v>
      </c>
      <c r="BK1058" s="130">
        <f>SUM(BK1059:BK1072)</f>
        <v>0</v>
      </c>
    </row>
    <row r="1059" spans="2:65" s="1" customFormat="1" ht="24.2" customHeight="1">
      <c r="B1059" s="34"/>
      <c r="C1059" s="133" t="s">
        <v>1910</v>
      </c>
      <c r="D1059" s="133" t="s">
        <v>215</v>
      </c>
      <c r="E1059" s="134" t="s">
        <v>7261</v>
      </c>
      <c r="F1059" s="135" t="s">
        <v>7262</v>
      </c>
      <c r="G1059" s="136" t="s">
        <v>495</v>
      </c>
      <c r="H1059" s="137">
        <v>12.5</v>
      </c>
      <c r="I1059" s="138"/>
      <c r="J1059" s="139">
        <f>ROUND(I1059*H1059,2)</f>
        <v>0</v>
      </c>
      <c r="K1059" s="135" t="s">
        <v>219</v>
      </c>
      <c r="L1059" s="34"/>
      <c r="M1059" s="140" t="s">
        <v>19</v>
      </c>
      <c r="N1059" s="141" t="s">
        <v>40</v>
      </c>
      <c r="P1059" s="142">
        <f>O1059*H1059</f>
        <v>0</v>
      </c>
      <c r="Q1059" s="142">
        <v>6.0000000000000001E-3</v>
      </c>
      <c r="R1059" s="142">
        <f>Q1059*H1059</f>
        <v>7.4999999999999997E-2</v>
      </c>
      <c r="S1059" s="142">
        <v>0</v>
      </c>
      <c r="T1059" s="143">
        <f>S1059*H1059</f>
        <v>0</v>
      </c>
      <c r="AR1059" s="144" t="s">
        <v>316</v>
      </c>
      <c r="AT1059" s="144" t="s">
        <v>215</v>
      </c>
      <c r="AU1059" s="144" t="s">
        <v>236</v>
      </c>
      <c r="AY1059" s="19" t="s">
        <v>212</v>
      </c>
      <c r="BE1059" s="145">
        <f>IF(N1059="základní",J1059,0)</f>
        <v>0</v>
      </c>
      <c r="BF1059" s="145">
        <f>IF(N1059="snížená",J1059,0)</f>
        <v>0</v>
      </c>
      <c r="BG1059" s="145">
        <f>IF(N1059="zákl. přenesená",J1059,0)</f>
        <v>0</v>
      </c>
      <c r="BH1059" s="145">
        <f>IF(N1059="sníž. přenesená",J1059,0)</f>
        <v>0</v>
      </c>
      <c r="BI1059" s="145">
        <f>IF(N1059="nulová",J1059,0)</f>
        <v>0</v>
      </c>
      <c r="BJ1059" s="19" t="s">
        <v>77</v>
      </c>
      <c r="BK1059" s="145">
        <f>ROUND(I1059*H1059,2)</f>
        <v>0</v>
      </c>
      <c r="BL1059" s="19" t="s">
        <v>316</v>
      </c>
      <c r="BM1059" s="144" t="s">
        <v>7303</v>
      </c>
    </row>
    <row r="1060" spans="2:65" s="1" customFormat="1">
      <c r="B1060" s="34"/>
      <c r="D1060" s="146" t="s">
        <v>222</v>
      </c>
      <c r="F1060" s="147" t="s">
        <v>7264</v>
      </c>
      <c r="I1060" s="148"/>
      <c r="L1060" s="34"/>
      <c r="M1060" s="149"/>
      <c r="T1060" s="55"/>
      <c r="AT1060" s="19" t="s">
        <v>222</v>
      </c>
      <c r="AU1060" s="19" t="s">
        <v>236</v>
      </c>
    </row>
    <row r="1061" spans="2:65" s="14" customFormat="1">
      <c r="B1061" s="170"/>
      <c r="D1061" s="150" t="s">
        <v>226</v>
      </c>
      <c r="E1061" s="171" t="s">
        <v>19</v>
      </c>
      <c r="F1061" s="172" t="s">
        <v>7304</v>
      </c>
      <c r="H1061" s="171" t="s">
        <v>19</v>
      </c>
      <c r="I1061" s="173"/>
      <c r="L1061" s="170"/>
      <c r="M1061" s="174"/>
      <c r="T1061" s="175"/>
      <c r="AT1061" s="171" t="s">
        <v>226</v>
      </c>
      <c r="AU1061" s="171" t="s">
        <v>236</v>
      </c>
      <c r="AV1061" s="14" t="s">
        <v>77</v>
      </c>
      <c r="AW1061" s="14" t="s">
        <v>31</v>
      </c>
      <c r="AX1061" s="14" t="s">
        <v>69</v>
      </c>
      <c r="AY1061" s="171" t="s">
        <v>212</v>
      </c>
    </row>
    <row r="1062" spans="2:65" s="12" customFormat="1">
      <c r="B1062" s="152"/>
      <c r="D1062" s="150" t="s">
        <v>226</v>
      </c>
      <c r="E1062" s="153" t="s">
        <v>19</v>
      </c>
      <c r="F1062" s="154" t="s">
        <v>7305</v>
      </c>
      <c r="H1062" s="155">
        <v>12.5</v>
      </c>
      <c r="I1062" s="156"/>
      <c r="L1062" s="152"/>
      <c r="M1062" s="157"/>
      <c r="T1062" s="158"/>
      <c r="AT1062" s="153" t="s">
        <v>226</v>
      </c>
      <c r="AU1062" s="153" t="s">
        <v>236</v>
      </c>
      <c r="AV1062" s="12" t="s">
        <v>79</v>
      </c>
      <c r="AW1062" s="12" t="s">
        <v>31</v>
      </c>
      <c r="AX1062" s="12" t="s">
        <v>69</v>
      </c>
      <c r="AY1062" s="153" t="s">
        <v>212</v>
      </c>
    </row>
    <row r="1063" spans="2:65" s="13" customFormat="1">
      <c r="B1063" s="159"/>
      <c r="D1063" s="150" t="s">
        <v>226</v>
      </c>
      <c r="E1063" s="160" t="s">
        <v>19</v>
      </c>
      <c r="F1063" s="161" t="s">
        <v>228</v>
      </c>
      <c r="H1063" s="162">
        <v>12.5</v>
      </c>
      <c r="I1063" s="163"/>
      <c r="L1063" s="159"/>
      <c r="M1063" s="164"/>
      <c r="T1063" s="165"/>
      <c r="AT1063" s="160" t="s">
        <v>226</v>
      </c>
      <c r="AU1063" s="160" t="s">
        <v>236</v>
      </c>
      <c r="AV1063" s="13" t="s">
        <v>229</v>
      </c>
      <c r="AW1063" s="13" t="s">
        <v>31</v>
      </c>
      <c r="AX1063" s="13" t="s">
        <v>77</v>
      </c>
      <c r="AY1063" s="160" t="s">
        <v>212</v>
      </c>
    </row>
    <row r="1064" spans="2:65" s="1" customFormat="1" ht="21.75" customHeight="1">
      <c r="B1064" s="34"/>
      <c r="C1064" s="186" t="s">
        <v>1919</v>
      </c>
      <c r="D1064" s="186" t="s">
        <v>3107</v>
      </c>
      <c r="E1064" s="187" t="s">
        <v>7267</v>
      </c>
      <c r="F1064" s="188" t="s">
        <v>7268</v>
      </c>
      <c r="G1064" s="189" t="s">
        <v>495</v>
      </c>
      <c r="H1064" s="190">
        <v>13.75</v>
      </c>
      <c r="I1064" s="191"/>
      <c r="J1064" s="192">
        <f>ROUND(I1064*H1064,2)</f>
        <v>0</v>
      </c>
      <c r="K1064" s="188" t="s">
        <v>219</v>
      </c>
      <c r="L1064" s="193"/>
      <c r="M1064" s="194" t="s">
        <v>19</v>
      </c>
      <c r="N1064" s="195" t="s">
        <v>40</v>
      </c>
      <c r="P1064" s="142">
        <f>O1064*H1064</f>
        <v>0</v>
      </c>
      <c r="Q1064" s="142">
        <v>2.1999999999999999E-2</v>
      </c>
      <c r="R1064" s="142">
        <f>Q1064*H1064</f>
        <v>0.30249999999999999</v>
      </c>
      <c r="S1064" s="142">
        <v>0</v>
      </c>
      <c r="T1064" s="143">
        <f>S1064*H1064</f>
        <v>0</v>
      </c>
      <c r="AR1064" s="144" t="s">
        <v>631</v>
      </c>
      <c r="AT1064" s="144" t="s">
        <v>3107</v>
      </c>
      <c r="AU1064" s="144" t="s">
        <v>236</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316</v>
      </c>
      <c r="BM1064" s="144" t="s">
        <v>7306</v>
      </c>
    </row>
    <row r="1065" spans="2:65" s="14" customFormat="1">
      <c r="B1065" s="170"/>
      <c r="D1065" s="150" t="s">
        <v>226</v>
      </c>
      <c r="E1065" s="171" t="s">
        <v>19</v>
      </c>
      <c r="F1065" s="172" t="s">
        <v>7307</v>
      </c>
      <c r="H1065" s="171" t="s">
        <v>19</v>
      </c>
      <c r="I1065" s="173"/>
      <c r="L1065" s="170"/>
      <c r="M1065" s="174"/>
      <c r="T1065" s="175"/>
      <c r="AT1065" s="171" t="s">
        <v>226</v>
      </c>
      <c r="AU1065" s="171" t="s">
        <v>236</v>
      </c>
      <c r="AV1065" s="14" t="s">
        <v>77</v>
      </c>
      <c r="AW1065" s="14" t="s">
        <v>31</v>
      </c>
      <c r="AX1065" s="14" t="s">
        <v>69</v>
      </c>
      <c r="AY1065" s="171" t="s">
        <v>212</v>
      </c>
    </row>
    <row r="1066" spans="2:65" s="12" customFormat="1">
      <c r="B1066" s="152"/>
      <c r="D1066" s="150" t="s">
        <v>226</v>
      </c>
      <c r="E1066" s="153" t="s">
        <v>19</v>
      </c>
      <c r="F1066" s="154" t="s">
        <v>7308</v>
      </c>
      <c r="H1066" s="155">
        <v>13.75</v>
      </c>
      <c r="I1066" s="156"/>
      <c r="L1066" s="152"/>
      <c r="M1066" s="157"/>
      <c r="T1066" s="158"/>
      <c r="AT1066" s="153" t="s">
        <v>226</v>
      </c>
      <c r="AU1066" s="153" t="s">
        <v>236</v>
      </c>
      <c r="AV1066" s="12" t="s">
        <v>79</v>
      </c>
      <c r="AW1066" s="12" t="s">
        <v>31</v>
      </c>
      <c r="AX1066" s="12" t="s">
        <v>69</v>
      </c>
      <c r="AY1066" s="153" t="s">
        <v>212</v>
      </c>
    </row>
    <row r="1067" spans="2:65" s="13" customFormat="1">
      <c r="B1067" s="159"/>
      <c r="D1067" s="150" t="s">
        <v>226</v>
      </c>
      <c r="E1067" s="160" t="s">
        <v>19</v>
      </c>
      <c r="F1067" s="161" t="s">
        <v>228</v>
      </c>
      <c r="H1067" s="162">
        <v>13.75</v>
      </c>
      <c r="I1067" s="163"/>
      <c r="L1067" s="159"/>
      <c r="M1067" s="164"/>
      <c r="T1067" s="165"/>
      <c r="AT1067" s="160" t="s">
        <v>226</v>
      </c>
      <c r="AU1067" s="160" t="s">
        <v>236</v>
      </c>
      <c r="AV1067" s="13" t="s">
        <v>229</v>
      </c>
      <c r="AW1067" s="13" t="s">
        <v>31</v>
      </c>
      <c r="AX1067" s="13" t="s">
        <v>77</v>
      </c>
      <c r="AY1067" s="160" t="s">
        <v>212</v>
      </c>
    </row>
    <row r="1068" spans="2:65" s="1" customFormat="1" ht="16.5" customHeight="1">
      <c r="B1068" s="34"/>
      <c r="C1068" s="133" t="s">
        <v>1926</v>
      </c>
      <c r="D1068" s="133" t="s">
        <v>215</v>
      </c>
      <c r="E1068" s="134" t="s">
        <v>7309</v>
      </c>
      <c r="F1068" s="135" t="s">
        <v>7310</v>
      </c>
      <c r="G1068" s="136" t="s">
        <v>495</v>
      </c>
      <c r="H1068" s="137">
        <v>13.125</v>
      </c>
      <c r="I1068" s="138"/>
      <c r="J1068" s="139">
        <f>ROUND(I1068*H1068,2)</f>
        <v>0</v>
      </c>
      <c r="K1068" s="135" t="s">
        <v>219</v>
      </c>
      <c r="L1068" s="34"/>
      <c r="M1068" s="140" t="s">
        <v>19</v>
      </c>
      <c r="N1068" s="141" t="s">
        <v>40</v>
      </c>
      <c r="P1068" s="142">
        <f>O1068*H1068</f>
        <v>0</v>
      </c>
      <c r="Q1068" s="142">
        <v>7.6999999999999999E-2</v>
      </c>
      <c r="R1068" s="142">
        <f>Q1068*H1068</f>
        <v>1.0106249999999999</v>
      </c>
      <c r="S1068" s="142">
        <v>0</v>
      </c>
      <c r="T1068" s="143">
        <f>S1068*H1068</f>
        <v>0</v>
      </c>
      <c r="AR1068" s="144" t="s">
        <v>229</v>
      </c>
      <c r="AT1068" s="144" t="s">
        <v>215</v>
      </c>
      <c r="AU1068" s="144" t="s">
        <v>236</v>
      </c>
      <c r="AY1068" s="19" t="s">
        <v>212</v>
      </c>
      <c r="BE1068" s="145">
        <f>IF(N1068="základní",J1068,0)</f>
        <v>0</v>
      </c>
      <c r="BF1068" s="145">
        <f>IF(N1068="snížená",J1068,0)</f>
        <v>0</v>
      </c>
      <c r="BG1068" s="145">
        <f>IF(N1068="zákl. přenesená",J1068,0)</f>
        <v>0</v>
      </c>
      <c r="BH1068" s="145">
        <f>IF(N1068="sníž. přenesená",J1068,0)</f>
        <v>0</v>
      </c>
      <c r="BI1068" s="145">
        <f>IF(N1068="nulová",J1068,0)</f>
        <v>0</v>
      </c>
      <c r="BJ1068" s="19" t="s">
        <v>77</v>
      </c>
      <c r="BK1068" s="145">
        <f>ROUND(I1068*H1068,2)</f>
        <v>0</v>
      </c>
      <c r="BL1068" s="19" t="s">
        <v>229</v>
      </c>
      <c r="BM1068" s="144" t="s">
        <v>7311</v>
      </c>
    </row>
    <row r="1069" spans="2:65" s="1" customFormat="1">
      <c r="B1069" s="34"/>
      <c r="D1069" s="146" t="s">
        <v>222</v>
      </c>
      <c r="F1069" s="147" t="s">
        <v>7312</v>
      </c>
      <c r="I1069" s="148"/>
      <c r="L1069" s="34"/>
      <c r="M1069" s="149"/>
      <c r="T1069" s="55"/>
      <c r="AT1069" s="19" t="s">
        <v>222</v>
      </c>
      <c r="AU1069" s="19" t="s">
        <v>236</v>
      </c>
    </row>
    <row r="1070" spans="2:65" s="14" customFormat="1">
      <c r="B1070" s="170"/>
      <c r="D1070" s="150" t="s">
        <v>226</v>
      </c>
      <c r="E1070" s="171" t="s">
        <v>19</v>
      </c>
      <c r="F1070" s="172" t="s">
        <v>7313</v>
      </c>
      <c r="H1070" s="171" t="s">
        <v>19</v>
      </c>
      <c r="I1070" s="173"/>
      <c r="L1070" s="170"/>
      <c r="M1070" s="174"/>
      <c r="T1070" s="175"/>
      <c r="AT1070" s="171" t="s">
        <v>226</v>
      </c>
      <c r="AU1070" s="171" t="s">
        <v>236</v>
      </c>
      <c r="AV1070" s="14" t="s">
        <v>77</v>
      </c>
      <c r="AW1070" s="14" t="s">
        <v>31</v>
      </c>
      <c r="AX1070" s="14" t="s">
        <v>69</v>
      </c>
      <c r="AY1070" s="171" t="s">
        <v>212</v>
      </c>
    </row>
    <row r="1071" spans="2:65" s="12" customFormat="1">
      <c r="B1071" s="152"/>
      <c r="D1071" s="150" t="s">
        <v>226</v>
      </c>
      <c r="E1071" s="153" t="s">
        <v>19</v>
      </c>
      <c r="F1071" s="154" t="s">
        <v>7314</v>
      </c>
      <c r="H1071" s="155">
        <v>13.125</v>
      </c>
      <c r="I1071" s="156"/>
      <c r="L1071" s="152"/>
      <c r="M1071" s="157"/>
      <c r="T1071" s="158"/>
      <c r="AT1071" s="153" t="s">
        <v>226</v>
      </c>
      <c r="AU1071" s="153" t="s">
        <v>236</v>
      </c>
      <c r="AV1071" s="12" t="s">
        <v>79</v>
      </c>
      <c r="AW1071" s="12" t="s">
        <v>31</v>
      </c>
      <c r="AX1071" s="12" t="s">
        <v>69</v>
      </c>
      <c r="AY1071" s="153" t="s">
        <v>212</v>
      </c>
    </row>
    <row r="1072" spans="2:65" s="13" customFormat="1">
      <c r="B1072" s="159"/>
      <c r="D1072" s="150" t="s">
        <v>226</v>
      </c>
      <c r="E1072" s="160" t="s">
        <v>19</v>
      </c>
      <c r="F1072" s="161" t="s">
        <v>228</v>
      </c>
      <c r="H1072" s="162">
        <v>13.125</v>
      </c>
      <c r="I1072" s="163"/>
      <c r="L1072" s="159"/>
      <c r="M1072" s="164"/>
      <c r="T1072" s="165"/>
      <c r="AT1072" s="160" t="s">
        <v>226</v>
      </c>
      <c r="AU1072" s="160" t="s">
        <v>236</v>
      </c>
      <c r="AV1072" s="13" t="s">
        <v>229</v>
      </c>
      <c r="AW1072" s="13" t="s">
        <v>31</v>
      </c>
      <c r="AX1072" s="13" t="s">
        <v>77</v>
      </c>
      <c r="AY1072" s="160" t="s">
        <v>212</v>
      </c>
    </row>
    <row r="1073" spans="2:65" s="11" customFormat="1" ht="20.85" customHeight="1">
      <c r="B1073" s="121"/>
      <c r="D1073" s="122" t="s">
        <v>68</v>
      </c>
      <c r="E1073" s="131" t="s">
        <v>7315</v>
      </c>
      <c r="F1073" s="131" t="s">
        <v>7316</v>
      </c>
      <c r="I1073" s="124"/>
      <c r="J1073" s="132">
        <f>BK1073</f>
        <v>0</v>
      </c>
      <c r="L1073" s="121"/>
      <c r="M1073" s="126"/>
      <c r="P1073" s="127">
        <f>SUM(P1074:P1107)</f>
        <v>0</v>
      </c>
      <c r="R1073" s="127">
        <f>SUM(R1074:R1107)</f>
        <v>0.91172927999999998</v>
      </c>
      <c r="T1073" s="128">
        <f>SUM(T1074:T1107)</f>
        <v>0</v>
      </c>
      <c r="AR1073" s="122" t="s">
        <v>79</v>
      </c>
      <c r="AT1073" s="129" t="s">
        <v>68</v>
      </c>
      <c r="AU1073" s="129" t="s">
        <v>79</v>
      </c>
      <c r="AY1073" s="122" t="s">
        <v>212</v>
      </c>
      <c r="BK1073" s="130">
        <f>SUM(BK1074:BK1107)</f>
        <v>0</v>
      </c>
    </row>
    <row r="1074" spans="2:65" s="1" customFormat="1" ht="24.2" customHeight="1">
      <c r="B1074" s="34"/>
      <c r="C1074" s="133" t="s">
        <v>1932</v>
      </c>
      <c r="D1074" s="133" t="s">
        <v>215</v>
      </c>
      <c r="E1074" s="134" t="s">
        <v>7249</v>
      </c>
      <c r="F1074" s="135" t="s">
        <v>7250</v>
      </c>
      <c r="G1074" s="136" t="s">
        <v>495</v>
      </c>
      <c r="H1074" s="137">
        <v>3.84</v>
      </c>
      <c r="I1074" s="138"/>
      <c r="J1074" s="139">
        <f>ROUND(I1074*H1074,2)</f>
        <v>0</v>
      </c>
      <c r="K1074" s="135" t="s">
        <v>219</v>
      </c>
      <c r="L1074" s="34"/>
      <c r="M1074" s="140" t="s">
        <v>19</v>
      </c>
      <c r="N1074" s="141" t="s">
        <v>40</v>
      </c>
      <c r="P1074" s="142">
        <f>O1074*H1074</f>
        <v>0</v>
      </c>
      <c r="Q1074" s="142">
        <v>9.0299999999999998E-3</v>
      </c>
      <c r="R1074" s="142">
        <f>Q1074*H1074</f>
        <v>3.4675199999999996E-2</v>
      </c>
      <c r="S1074" s="142">
        <v>0</v>
      </c>
      <c r="T1074" s="143">
        <f>S1074*H1074</f>
        <v>0</v>
      </c>
      <c r="AR1074" s="144" t="s">
        <v>316</v>
      </c>
      <c r="AT1074" s="144" t="s">
        <v>215</v>
      </c>
      <c r="AU1074" s="144" t="s">
        <v>236</v>
      </c>
      <c r="AY1074" s="19" t="s">
        <v>212</v>
      </c>
      <c r="BE1074" s="145">
        <f>IF(N1074="základní",J1074,0)</f>
        <v>0</v>
      </c>
      <c r="BF1074" s="145">
        <f>IF(N1074="snížená",J1074,0)</f>
        <v>0</v>
      </c>
      <c r="BG1074" s="145">
        <f>IF(N1074="zákl. přenesená",J1074,0)</f>
        <v>0</v>
      </c>
      <c r="BH1074" s="145">
        <f>IF(N1074="sníž. přenesená",J1074,0)</f>
        <v>0</v>
      </c>
      <c r="BI1074" s="145">
        <f>IF(N1074="nulová",J1074,0)</f>
        <v>0</v>
      </c>
      <c r="BJ1074" s="19" t="s">
        <v>77</v>
      </c>
      <c r="BK1074" s="145">
        <f>ROUND(I1074*H1074,2)</f>
        <v>0</v>
      </c>
      <c r="BL1074" s="19" t="s">
        <v>316</v>
      </c>
      <c r="BM1074" s="144" t="s">
        <v>7317</v>
      </c>
    </row>
    <row r="1075" spans="2:65" s="1" customFormat="1">
      <c r="B1075" s="34"/>
      <c r="D1075" s="146" t="s">
        <v>222</v>
      </c>
      <c r="F1075" s="147" t="s">
        <v>7252</v>
      </c>
      <c r="I1075" s="148"/>
      <c r="L1075" s="34"/>
      <c r="M1075" s="149"/>
      <c r="T1075" s="55"/>
      <c r="AT1075" s="19" t="s">
        <v>222</v>
      </c>
      <c r="AU1075" s="19" t="s">
        <v>236</v>
      </c>
    </row>
    <row r="1076" spans="2:65" s="14" customFormat="1">
      <c r="B1076" s="170"/>
      <c r="D1076" s="150" t="s">
        <v>226</v>
      </c>
      <c r="E1076" s="171" t="s">
        <v>19</v>
      </c>
      <c r="F1076" s="172" t="s">
        <v>7318</v>
      </c>
      <c r="H1076" s="171" t="s">
        <v>19</v>
      </c>
      <c r="I1076" s="173"/>
      <c r="L1076" s="170"/>
      <c r="M1076" s="174"/>
      <c r="T1076" s="175"/>
      <c r="AT1076" s="171" t="s">
        <v>226</v>
      </c>
      <c r="AU1076" s="171" t="s">
        <v>236</v>
      </c>
      <c r="AV1076" s="14" t="s">
        <v>77</v>
      </c>
      <c r="AW1076" s="14" t="s">
        <v>31</v>
      </c>
      <c r="AX1076" s="14" t="s">
        <v>69</v>
      </c>
      <c r="AY1076" s="171" t="s">
        <v>212</v>
      </c>
    </row>
    <row r="1077" spans="2:65" s="12" customFormat="1">
      <c r="B1077" s="152"/>
      <c r="D1077" s="150" t="s">
        <v>226</v>
      </c>
      <c r="E1077" s="153" t="s">
        <v>19</v>
      </c>
      <c r="F1077" s="154" t="s">
        <v>7319</v>
      </c>
      <c r="H1077" s="155">
        <v>3.84</v>
      </c>
      <c r="I1077" s="156"/>
      <c r="L1077" s="152"/>
      <c r="M1077" s="157"/>
      <c r="T1077" s="158"/>
      <c r="AT1077" s="153" t="s">
        <v>226</v>
      </c>
      <c r="AU1077" s="153" t="s">
        <v>236</v>
      </c>
      <c r="AV1077" s="12" t="s">
        <v>79</v>
      </c>
      <c r="AW1077" s="12" t="s">
        <v>31</v>
      </c>
      <c r="AX1077" s="12" t="s">
        <v>69</v>
      </c>
      <c r="AY1077" s="153" t="s">
        <v>212</v>
      </c>
    </row>
    <row r="1078" spans="2:65" s="13" customFormat="1">
      <c r="B1078" s="159"/>
      <c r="D1078" s="150" t="s">
        <v>226</v>
      </c>
      <c r="E1078" s="160" t="s">
        <v>19</v>
      </c>
      <c r="F1078" s="161" t="s">
        <v>228</v>
      </c>
      <c r="H1078" s="162">
        <v>3.84</v>
      </c>
      <c r="I1078" s="163"/>
      <c r="L1078" s="159"/>
      <c r="M1078" s="164"/>
      <c r="T1078" s="165"/>
      <c r="AT1078" s="160" t="s">
        <v>226</v>
      </c>
      <c r="AU1078" s="160" t="s">
        <v>236</v>
      </c>
      <c r="AV1078" s="13" t="s">
        <v>229</v>
      </c>
      <c r="AW1078" s="13" t="s">
        <v>31</v>
      </c>
      <c r="AX1078" s="13" t="s">
        <v>77</v>
      </c>
      <c r="AY1078" s="160" t="s">
        <v>212</v>
      </c>
    </row>
    <row r="1079" spans="2:65" s="1" customFormat="1" ht="21.75" customHeight="1">
      <c r="B1079" s="34"/>
      <c r="C1079" s="186" t="s">
        <v>1939</v>
      </c>
      <c r="D1079" s="186" t="s">
        <v>3107</v>
      </c>
      <c r="E1079" s="187" t="s">
        <v>7255</v>
      </c>
      <c r="F1079" s="188" t="s">
        <v>7256</v>
      </c>
      <c r="G1079" s="189" t="s">
        <v>495</v>
      </c>
      <c r="H1079" s="190">
        <v>4.992</v>
      </c>
      <c r="I1079" s="191"/>
      <c r="J1079" s="192">
        <f>ROUND(I1079*H1079,2)</f>
        <v>0</v>
      </c>
      <c r="K1079" s="188" t="s">
        <v>219</v>
      </c>
      <c r="L1079" s="193"/>
      <c r="M1079" s="194" t="s">
        <v>19</v>
      </c>
      <c r="N1079" s="195" t="s">
        <v>40</v>
      </c>
      <c r="P1079" s="142">
        <f>O1079*H1079</f>
        <v>0</v>
      </c>
      <c r="Q1079" s="142">
        <v>2.1999999999999999E-2</v>
      </c>
      <c r="R1079" s="142">
        <f>Q1079*H1079</f>
        <v>0.10982399999999999</v>
      </c>
      <c r="S1079" s="142">
        <v>0</v>
      </c>
      <c r="T1079" s="143">
        <f>S1079*H1079</f>
        <v>0</v>
      </c>
      <c r="AR1079" s="144" t="s">
        <v>631</v>
      </c>
      <c r="AT1079" s="144" t="s">
        <v>3107</v>
      </c>
      <c r="AU1079" s="144" t="s">
        <v>236</v>
      </c>
      <c r="AY1079" s="19" t="s">
        <v>212</v>
      </c>
      <c r="BE1079" s="145">
        <f>IF(N1079="základní",J1079,0)</f>
        <v>0</v>
      </c>
      <c r="BF1079" s="145">
        <f>IF(N1079="snížená",J1079,0)</f>
        <v>0</v>
      </c>
      <c r="BG1079" s="145">
        <f>IF(N1079="zákl. přenesená",J1079,0)</f>
        <v>0</v>
      </c>
      <c r="BH1079" s="145">
        <f>IF(N1079="sníž. přenesená",J1079,0)</f>
        <v>0</v>
      </c>
      <c r="BI1079" s="145">
        <f>IF(N1079="nulová",J1079,0)</f>
        <v>0</v>
      </c>
      <c r="BJ1079" s="19" t="s">
        <v>77</v>
      </c>
      <c r="BK1079" s="145">
        <f>ROUND(I1079*H1079,2)</f>
        <v>0</v>
      </c>
      <c r="BL1079" s="19" t="s">
        <v>316</v>
      </c>
      <c r="BM1079" s="144" t="s">
        <v>7320</v>
      </c>
    </row>
    <row r="1080" spans="2:65" s="14" customFormat="1">
      <c r="B1080" s="170"/>
      <c r="D1080" s="150" t="s">
        <v>226</v>
      </c>
      <c r="E1080" s="171" t="s">
        <v>19</v>
      </c>
      <c r="F1080" s="172" t="s">
        <v>7321</v>
      </c>
      <c r="H1080" s="171" t="s">
        <v>19</v>
      </c>
      <c r="I1080" s="173"/>
      <c r="L1080" s="170"/>
      <c r="M1080" s="174"/>
      <c r="T1080" s="175"/>
      <c r="AT1080" s="171" t="s">
        <v>226</v>
      </c>
      <c r="AU1080" s="171" t="s">
        <v>236</v>
      </c>
      <c r="AV1080" s="14" t="s">
        <v>77</v>
      </c>
      <c r="AW1080" s="14" t="s">
        <v>31</v>
      </c>
      <c r="AX1080" s="14" t="s">
        <v>69</v>
      </c>
      <c r="AY1080" s="171" t="s">
        <v>212</v>
      </c>
    </row>
    <row r="1081" spans="2:65" s="12" customFormat="1">
      <c r="B1081" s="152"/>
      <c r="D1081" s="150" t="s">
        <v>226</v>
      </c>
      <c r="E1081" s="153" t="s">
        <v>19</v>
      </c>
      <c r="F1081" s="154" t="s">
        <v>7322</v>
      </c>
      <c r="H1081" s="155">
        <v>4.992</v>
      </c>
      <c r="I1081" s="156"/>
      <c r="L1081" s="152"/>
      <c r="M1081" s="157"/>
      <c r="T1081" s="158"/>
      <c r="AT1081" s="153" t="s">
        <v>226</v>
      </c>
      <c r="AU1081" s="153" t="s">
        <v>236</v>
      </c>
      <c r="AV1081" s="12" t="s">
        <v>79</v>
      </c>
      <c r="AW1081" s="12" t="s">
        <v>31</v>
      </c>
      <c r="AX1081" s="12" t="s">
        <v>69</v>
      </c>
      <c r="AY1081" s="153" t="s">
        <v>212</v>
      </c>
    </row>
    <row r="1082" spans="2:65" s="13" customFormat="1">
      <c r="B1082" s="159"/>
      <c r="D1082" s="150" t="s">
        <v>226</v>
      </c>
      <c r="E1082" s="160" t="s">
        <v>19</v>
      </c>
      <c r="F1082" s="161" t="s">
        <v>228</v>
      </c>
      <c r="H1082" s="162">
        <v>4.992</v>
      </c>
      <c r="I1082" s="163"/>
      <c r="L1082" s="159"/>
      <c r="M1082" s="164"/>
      <c r="T1082" s="165"/>
      <c r="AT1082" s="160" t="s">
        <v>226</v>
      </c>
      <c r="AU1082" s="160" t="s">
        <v>236</v>
      </c>
      <c r="AV1082" s="13" t="s">
        <v>229</v>
      </c>
      <c r="AW1082" s="13" t="s">
        <v>31</v>
      </c>
      <c r="AX1082" s="13" t="s">
        <v>77</v>
      </c>
      <c r="AY1082" s="160" t="s">
        <v>212</v>
      </c>
    </row>
    <row r="1083" spans="2:65" s="14" customFormat="1">
      <c r="B1083" s="170"/>
      <c r="D1083" s="150" t="s">
        <v>226</v>
      </c>
      <c r="E1083" s="171" t="s">
        <v>19</v>
      </c>
      <c r="F1083" s="172" t="s">
        <v>7260</v>
      </c>
      <c r="H1083" s="171" t="s">
        <v>19</v>
      </c>
      <c r="I1083" s="173"/>
      <c r="L1083" s="170"/>
      <c r="M1083" s="174"/>
      <c r="T1083" s="175"/>
      <c r="AT1083" s="171" t="s">
        <v>226</v>
      </c>
      <c r="AU1083" s="171" t="s">
        <v>236</v>
      </c>
      <c r="AV1083" s="14" t="s">
        <v>77</v>
      </c>
      <c r="AW1083" s="14" t="s">
        <v>31</v>
      </c>
      <c r="AX1083" s="14" t="s">
        <v>69</v>
      </c>
      <c r="AY1083" s="171" t="s">
        <v>212</v>
      </c>
    </row>
    <row r="1084" spans="2:65" s="1" customFormat="1" ht="16.5" customHeight="1">
      <c r="B1084" s="34"/>
      <c r="C1084" s="133" t="s">
        <v>1946</v>
      </c>
      <c r="D1084" s="133" t="s">
        <v>215</v>
      </c>
      <c r="E1084" s="134" t="s">
        <v>7272</v>
      </c>
      <c r="F1084" s="135" t="s">
        <v>7273</v>
      </c>
      <c r="G1084" s="136" t="s">
        <v>495</v>
      </c>
      <c r="H1084" s="137">
        <v>4.032</v>
      </c>
      <c r="I1084" s="138"/>
      <c r="J1084" s="139">
        <f>ROUND(I1084*H1084,2)</f>
        <v>0</v>
      </c>
      <c r="K1084" s="135" t="s">
        <v>219</v>
      </c>
      <c r="L1084" s="34"/>
      <c r="M1084" s="140" t="s">
        <v>19</v>
      </c>
      <c r="N1084" s="141" t="s">
        <v>40</v>
      </c>
      <c r="P1084" s="142">
        <f>O1084*H1084</f>
        <v>0</v>
      </c>
      <c r="Q1084" s="142">
        <v>0.11</v>
      </c>
      <c r="R1084" s="142">
        <f>Q1084*H1084</f>
        <v>0.44352000000000003</v>
      </c>
      <c r="S1084" s="142">
        <v>0</v>
      </c>
      <c r="T1084" s="143">
        <f>S1084*H1084</f>
        <v>0</v>
      </c>
      <c r="AR1084" s="144" t="s">
        <v>229</v>
      </c>
      <c r="AT1084" s="144" t="s">
        <v>215</v>
      </c>
      <c r="AU1084" s="144" t="s">
        <v>236</v>
      </c>
      <c r="AY1084" s="19" t="s">
        <v>212</v>
      </c>
      <c r="BE1084" s="145">
        <f>IF(N1084="základní",J1084,0)</f>
        <v>0</v>
      </c>
      <c r="BF1084" s="145">
        <f>IF(N1084="snížená",J1084,0)</f>
        <v>0</v>
      </c>
      <c r="BG1084" s="145">
        <f>IF(N1084="zákl. přenesená",J1084,0)</f>
        <v>0</v>
      </c>
      <c r="BH1084" s="145">
        <f>IF(N1084="sníž. přenesená",J1084,0)</f>
        <v>0</v>
      </c>
      <c r="BI1084" s="145">
        <f>IF(N1084="nulová",J1084,0)</f>
        <v>0</v>
      </c>
      <c r="BJ1084" s="19" t="s">
        <v>77</v>
      </c>
      <c r="BK1084" s="145">
        <f>ROUND(I1084*H1084,2)</f>
        <v>0</v>
      </c>
      <c r="BL1084" s="19" t="s">
        <v>229</v>
      </c>
      <c r="BM1084" s="144" t="s">
        <v>7323</v>
      </c>
    </row>
    <row r="1085" spans="2:65" s="1" customFormat="1">
      <c r="B1085" s="34"/>
      <c r="D1085" s="146" t="s">
        <v>222</v>
      </c>
      <c r="F1085" s="147" t="s">
        <v>7275</v>
      </c>
      <c r="I1085" s="148"/>
      <c r="L1085" s="34"/>
      <c r="M1085" s="149"/>
      <c r="T1085" s="55"/>
      <c r="AT1085" s="19" t="s">
        <v>222</v>
      </c>
      <c r="AU1085" s="19" t="s">
        <v>236</v>
      </c>
    </row>
    <row r="1086" spans="2:65" s="14" customFormat="1">
      <c r="B1086" s="170"/>
      <c r="D1086" s="150" t="s">
        <v>226</v>
      </c>
      <c r="E1086" s="171" t="s">
        <v>19</v>
      </c>
      <c r="F1086" s="172" t="s">
        <v>7324</v>
      </c>
      <c r="H1086" s="171" t="s">
        <v>19</v>
      </c>
      <c r="I1086" s="173"/>
      <c r="L1086" s="170"/>
      <c r="M1086" s="174"/>
      <c r="T1086" s="175"/>
      <c r="AT1086" s="171" t="s">
        <v>226</v>
      </c>
      <c r="AU1086" s="171" t="s">
        <v>236</v>
      </c>
      <c r="AV1086" s="14" t="s">
        <v>77</v>
      </c>
      <c r="AW1086" s="14" t="s">
        <v>31</v>
      </c>
      <c r="AX1086" s="14" t="s">
        <v>69</v>
      </c>
      <c r="AY1086" s="171" t="s">
        <v>212</v>
      </c>
    </row>
    <row r="1087" spans="2:65" s="12" customFormat="1">
      <c r="B1087" s="152"/>
      <c r="D1087" s="150" t="s">
        <v>226</v>
      </c>
      <c r="E1087" s="153" t="s">
        <v>19</v>
      </c>
      <c r="F1087" s="154" t="s">
        <v>7325</v>
      </c>
      <c r="H1087" s="155">
        <v>4.032</v>
      </c>
      <c r="I1087" s="156"/>
      <c r="L1087" s="152"/>
      <c r="M1087" s="157"/>
      <c r="T1087" s="158"/>
      <c r="AT1087" s="153" t="s">
        <v>226</v>
      </c>
      <c r="AU1087" s="153" t="s">
        <v>236</v>
      </c>
      <c r="AV1087" s="12" t="s">
        <v>79</v>
      </c>
      <c r="AW1087" s="12" t="s">
        <v>31</v>
      </c>
      <c r="AX1087" s="12" t="s">
        <v>69</v>
      </c>
      <c r="AY1087" s="153" t="s">
        <v>212</v>
      </c>
    </row>
    <row r="1088" spans="2:65" s="13" customFormat="1">
      <c r="B1088" s="159"/>
      <c r="D1088" s="150" t="s">
        <v>226</v>
      </c>
      <c r="E1088" s="160" t="s">
        <v>19</v>
      </c>
      <c r="F1088" s="161" t="s">
        <v>228</v>
      </c>
      <c r="H1088" s="162">
        <v>4.032</v>
      </c>
      <c r="I1088" s="163"/>
      <c r="L1088" s="159"/>
      <c r="M1088" s="164"/>
      <c r="T1088" s="165"/>
      <c r="AT1088" s="160" t="s">
        <v>226</v>
      </c>
      <c r="AU1088" s="160" t="s">
        <v>236</v>
      </c>
      <c r="AV1088" s="13" t="s">
        <v>229</v>
      </c>
      <c r="AW1088" s="13" t="s">
        <v>31</v>
      </c>
      <c r="AX1088" s="13" t="s">
        <v>77</v>
      </c>
      <c r="AY1088" s="160" t="s">
        <v>212</v>
      </c>
    </row>
    <row r="1089" spans="2:65" s="1" customFormat="1" ht="24.2" customHeight="1">
      <c r="B1089" s="34"/>
      <c r="C1089" s="133" t="s">
        <v>1953</v>
      </c>
      <c r="D1089" s="133" t="s">
        <v>215</v>
      </c>
      <c r="E1089" s="134" t="s">
        <v>7278</v>
      </c>
      <c r="F1089" s="135" t="s">
        <v>7279</v>
      </c>
      <c r="G1089" s="136" t="s">
        <v>495</v>
      </c>
      <c r="H1089" s="137">
        <v>28.224</v>
      </c>
      <c r="I1089" s="138"/>
      <c r="J1089" s="139">
        <f>ROUND(I1089*H1089,2)</f>
        <v>0</v>
      </c>
      <c r="K1089" s="135" t="s">
        <v>219</v>
      </c>
      <c r="L1089" s="34"/>
      <c r="M1089" s="140" t="s">
        <v>19</v>
      </c>
      <c r="N1089" s="141" t="s">
        <v>40</v>
      </c>
      <c r="P1089" s="142">
        <f>O1089*H1089</f>
        <v>0</v>
      </c>
      <c r="Q1089" s="142">
        <v>1.0999999999999999E-2</v>
      </c>
      <c r="R1089" s="142">
        <f>Q1089*H1089</f>
        <v>0.31046399999999996</v>
      </c>
      <c r="S1089" s="142">
        <v>0</v>
      </c>
      <c r="T1089" s="143">
        <f>S1089*H1089</f>
        <v>0</v>
      </c>
      <c r="AR1089" s="144" t="s">
        <v>229</v>
      </c>
      <c r="AT1089" s="144" t="s">
        <v>215</v>
      </c>
      <c r="AU1089" s="144" t="s">
        <v>236</v>
      </c>
      <c r="AY1089" s="19" t="s">
        <v>212</v>
      </c>
      <c r="BE1089" s="145">
        <f>IF(N1089="základní",J1089,0)</f>
        <v>0</v>
      </c>
      <c r="BF1089" s="145">
        <f>IF(N1089="snížená",J1089,0)</f>
        <v>0</v>
      </c>
      <c r="BG1089" s="145">
        <f>IF(N1089="zákl. přenesená",J1089,0)</f>
        <v>0</v>
      </c>
      <c r="BH1089" s="145">
        <f>IF(N1089="sníž. přenesená",J1089,0)</f>
        <v>0</v>
      </c>
      <c r="BI1089" s="145">
        <f>IF(N1089="nulová",J1089,0)</f>
        <v>0</v>
      </c>
      <c r="BJ1089" s="19" t="s">
        <v>77</v>
      </c>
      <c r="BK1089" s="145">
        <f>ROUND(I1089*H1089,2)</f>
        <v>0</v>
      </c>
      <c r="BL1089" s="19" t="s">
        <v>229</v>
      </c>
      <c r="BM1089" s="144" t="s">
        <v>7326</v>
      </c>
    </row>
    <row r="1090" spans="2:65" s="1" customFormat="1">
      <c r="B1090" s="34"/>
      <c r="D1090" s="146" t="s">
        <v>222</v>
      </c>
      <c r="F1090" s="147" t="s">
        <v>7281</v>
      </c>
      <c r="I1090" s="148"/>
      <c r="L1090" s="34"/>
      <c r="M1090" s="149"/>
      <c r="T1090" s="55"/>
      <c r="AT1090" s="19" t="s">
        <v>222</v>
      </c>
      <c r="AU1090" s="19" t="s">
        <v>236</v>
      </c>
    </row>
    <row r="1091" spans="2:65" s="14" customFormat="1" ht="22.5">
      <c r="B1091" s="170"/>
      <c r="D1091" s="150" t="s">
        <v>226</v>
      </c>
      <c r="E1091" s="171" t="s">
        <v>19</v>
      </c>
      <c r="F1091" s="172" t="s">
        <v>7282</v>
      </c>
      <c r="H1091" s="171" t="s">
        <v>19</v>
      </c>
      <c r="I1091" s="173"/>
      <c r="L1091" s="170"/>
      <c r="M1091" s="174"/>
      <c r="T1091" s="175"/>
      <c r="AT1091" s="171" t="s">
        <v>226</v>
      </c>
      <c r="AU1091" s="171" t="s">
        <v>236</v>
      </c>
      <c r="AV1091" s="14" t="s">
        <v>77</v>
      </c>
      <c r="AW1091" s="14" t="s">
        <v>31</v>
      </c>
      <c r="AX1091" s="14" t="s">
        <v>69</v>
      </c>
      <c r="AY1091" s="171" t="s">
        <v>212</v>
      </c>
    </row>
    <row r="1092" spans="2:65" s="12" customFormat="1">
      <c r="B1092" s="152"/>
      <c r="D1092" s="150" t="s">
        <v>226</v>
      </c>
      <c r="E1092" s="153" t="s">
        <v>19</v>
      </c>
      <c r="F1092" s="154" t="s">
        <v>7327</v>
      </c>
      <c r="H1092" s="155">
        <v>28.224</v>
      </c>
      <c r="I1092" s="156"/>
      <c r="L1092" s="152"/>
      <c r="M1092" s="157"/>
      <c r="T1092" s="158"/>
      <c r="AT1092" s="153" t="s">
        <v>226</v>
      </c>
      <c r="AU1092" s="153" t="s">
        <v>236</v>
      </c>
      <c r="AV1092" s="12" t="s">
        <v>79</v>
      </c>
      <c r="AW1092" s="12" t="s">
        <v>31</v>
      </c>
      <c r="AX1092" s="12" t="s">
        <v>69</v>
      </c>
      <c r="AY1092" s="153" t="s">
        <v>212</v>
      </c>
    </row>
    <row r="1093" spans="2:65" s="13" customFormat="1">
      <c r="B1093" s="159"/>
      <c r="D1093" s="150" t="s">
        <v>226</v>
      </c>
      <c r="E1093" s="160" t="s">
        <v>19</v>
      </c>
      <c r="F1093" s="161" t="s">
        <v>228</v>
      </c>
      <c r="H1093" s="162">
        <v>28.224</v>
      </c>
      <c r="I1093" s="163"/>
      <c r="L1093" s="159"/>
      <c r="M1093" s="164"/>
      <c r="T1093" s="165"/>
      <c r="AT1093" s="160" t="s">
        <v>226</v>
      </c>
      <c r="AU1093" s="160" t="s">
        <v>236</v>
      </c>
      <c r="AV1093" s="13" t="s">
        <v>229</v>
      </c>
      <c r="AW1093" s="13" t="s">
        <v>31</v>
      </c>
      <c r="AX1093" s="13" t="s">
        <v>77</v>
      </c>
      <c r="AY1093" s="160" t="s">
        <v>212</v>
      </c>
    </row>
    <row r="1094" spans="2:65" s="1" customFormat="1" ht="16.5" customHeight="1">
      <c r="B1094" s="34"/>
      <c r="C1094" s="133" t="s">
        <v>1960</v>
      </c>
      <c r="D1094" s="133" t="s">
        <v>215</v>
      </c>
      <c r="E1094" s="134" t="s">
        <v>7284</v>
      </c>
      <c r="F1094" s="135" t="s">
        <v>7285</v>
      </c>
      <c r="G1094" s="136" t="s">
        <v>495</v>
      </c>
      <c r="H1094" s="137">
        <v>4.4160000000000004</v>
      </c>
      <c r="I1094" s="138"/>
      <c r="J1094" s="139">
        <f>ROUND(I1094*H1094,2)</f>
        <v>0</v>
      </c>
      <c r="K1094" s="135" t="s">
        <v>219</v>
      </c>
      <c r="L1094" s="34"/>
      <c r="M1094" s="140" t="s">
        <v>19</v>
      </c>
      <c r="N1094" s="141" t="s">
        <v>40</v>
      </c>
      <c r="P1094" s="142">
        <f>O1094*H1094</f>
        <v>0</v>
      </c>
      <c r="Q1094" s="142">
        <v>1.2999999999999999E-4</v>
      </c>
      <c r="R1094" s="142">
        <f>Q1094*H1094</f>
        <v>5.7408000000000003E-4</v>
      </c>
      <c r="S1094" s="142">
        <v>0</v>
      </c>
      <c r="T1094" s="143">
        <f>S1094*H1094</f>
        <v>0</v>
      </c>
      <c r="AR1094" s="144" t="s">
        <v>229</v>
      </c>
      <c r="AT1094" s="144" t="s">
        <v>215</v>
      </c>
      <c r="AU1094" s="144" t="s">
        <v>236</v>
      </c>
      <c r="AY1094" s="19" t="s">
        <v>212</v>
      </c>
      <c r="BE1094" s="145">
        <f>IF(N1094="základní",J1094,0)</f>
        <v>0</v>
      </c>
      <c r="BF1094" s="145">
        <f>IF(N1094="snížená",J1094,0)</f>
        <v>0</v>
      </c>
      <c r="BG1094" s="145">
        <f>IF(N1094="zákl. přenesená",J1094,0)</f>
        <v>0</v>
      </c>
      <c r="BH1094" s="145">
        <f>IF(N1094="sníž. přenesená",J1094,0)</f>
        <v>0</v>
      </c>
      <c r="BI1094" s="145">
        <f>IF(N1094="nulová",J1094,0)</f>
        <v>0</v>
      </c>
      <c r="BJ1094" s="19" t="s">
        <v>77</v>
      </c>
      <c r="BK1094" s="145">
        <f>ROUND(I1094*H1094,2)</f>
        <v>0</v>
      </c>
      <c r="BL1094" s="19" t="s">
        <v>229</v>
      </c>
      <c r="BM1094" s="144" t="s">
        <v>7328</v>
      </c>
    </row>
    <row r="1095" spans="2:65" s="1" customFormat="1">
      <c r="B1095" s="34"/>
      <c r="D1095" s="146" t="s">
        <v>222</v>
      </c>
      <c r="F1095" s="147" t="s">
        <v>7287</v>
      </c>
      <c r="I1095" s="148"/>
      <c r="L1095" s="34"/>
      <c r="M1095" s="149"/>
      <c r="T1095" s="55"/>
      <c r="AT1095" s="19" t="s">
        <v>222</v>
      </c>
      <c r="AU1095" s="19" t="s">
        <v>236</v>
      </c>
    </row>
    <row r="1096" spans="2:65" s="14" customFormat="1">
      <c r="B1096" s="170"/>
      <c r="D1096" s="150" t="s">
        <v>226</v>
      </c>
      <c r="E1096" s="171" t="s">
        <v>19</v>
      </c>
      <c r="F1096" s="172" t="s">
        <v>7329</v>
      </c>
      <c r="H1096" s="171" t="s">
        <v>19</v>
      </c>
      <c r="I1096" s="173"/>
      <c r="L1096" s="170"/>
      <c r="M1096" s="174"/>
      <c r="T1096" s="175"/>
      <c r="AT1096" s="171" t="s">
        <v>226</v>
      </c>
      <c r="AU1096" s="171" t="s">
        <v>236</v>
      </c>
      <c r="AV1096" s="14" t="s">
        <v>77</v>
      </c>
      <c r="AW1096" s="14" t="s">
        <v>31</v>
      </c>
      <c r="AX1096" s="14" t="s">
        <v>69</v>
      </c>
      <c r="AY1096" s="171" t="s">
        <v>212</v>
      </c>
    </row>
    <row r="1097" spans="2:65" s="12" customFormat="1">
      <c r="B1097" s="152"/>
      <c r="D1097" s="150" t="s">
        <v>226</v>
      </c>
      <c r="E1097" s="153" t="s">
        <v>19</v>
      </c>
      <c r="F1097" s="154" t="s">
        <v>7330</v>
      </c>
      <c r="H1097" s="155">
        <v>4.4160000000000004</v>
      </c>
      <c r="I1097" s="156"/>
      <c r="L1097" s="152"/>
      <c r="M1097" s="157"/>
      <c r="T1097" s="158"/>
      <c r="AT1097" s="153" t="s">
        <v>226</v>
      </c>
      <c r="AU1097" s="153" t="s">
        <v>236</v>
      </c>
      <c r="AV1097" s="12" t="s">
        <v>79</v>
      </c>
      <c r="AW1097" s="12" t="s">
        <v>31</v>
      </c>
      <c r="AX1097" s="12" t="s">
        <v>69</v>
      </c>
      <c r="AY1097" s="153" t="s">
        <v>212</v>
      </c>
    </row>
    <row r="1098" spans="2:65" s="13" customFormat="1">
      <c r="B1098" s="159"/>
      <c r="D1098" s="150" t="s">
        <v>226</v>
      </c>
      <c r="E1098" s="160" t="s">
        <v>19</v>
      </c>
      <c r="F1098" s="161" t="s">
        <v>228</v>
      </c>
      <c r="H1098" s="162">
        <v>4.4160000000000004</v>
      </c>
      <c r="I1098" s="163"/>
      <c r="L1098" s="159"/>
      <c r="M1098" s="164"/>
      <c r="T1098" s="165"/>
      <c r="AT1098" s="160" t="s">
        <v>226</v>
      </c>
      <c r="AU1098" s="160" t="s">
        <v>236</v>
      </c>
      <c r="AV1098" s="13" t="s">
        <v>229</v>
      </c>
      <c r="AW1098" s="13" t="s">
        <v>31</v>
      </c>
      <c r="AX1098" s="13" t="s">
        <v>77</v>
      </c>
      <c r="AY1098" s="160" t="s">
        <v>212</v>
      </c>
    </row>
    <row r="1099" spans="2:65" s="1" customFormat="1" ht="24.2" customHeight="1">
      <c r="B1099" s="34"/>
      <c r="C1099" s="133" t="s">
        <v>1966</v>
      </c>
      <c r="D1099" s="133" t="s">
        <v>215</v>
      </c>
      <c r="E1099" s="134" t="s">
        <v>7290</v>
      </c>
      <c r="F1099" s="135" t="s">
        <v>7291</v>
      </c>
      <c r="G1099" s="136" t="s">
        <v>495</v>
      </c>
      <c r="H1099" s="137">
        <v>3.84</v>
      </c>
      <c r="I1099" s="138"/>
      <c r="J1099" s="139">
        <f>ROUND(I1099*H1099,2)</f>
        <v>0</v>
      </c>
      <c r="K1099" s="135" t="s">
        <v>219</v>
      </c>
      <c r="L1099" s="34"/>
      <c r="M1099" s="140" t="s">
        <v>19</v>
      </c>
      <c r="N1099" s="141" t="s">
        <v>40</v>
      </c>
      <c r="P1099" s="142">
        <f>O1099*H1099</f>
        <v>0</v>
      </c>
      <c r="Q1099" s="142">
        <v>0</v>
      </c>
      <c r="R1099" s="142">
        <f>Q1099*H1099</f>
        <v>0</v>
      </c>
      <c r="S1099" s="142">
        <v>0</v>
      </c>
      <c r="T1099" s="143">
        <f>S1099*H1099</f>
        <v>0</v>
      </c>
      <c r="AR1099" s="144" t="s">
        <v>316</v>
      </c>
      <c r="AT1099" s="144" t="s">
        <v>215</v>
      </c>
      <c r="AU1099" s="144" t="s">
        <v>236</v>
      </c>
      <c r="AY1099" s="19" t="s">
        <v>212</v>
      </c>
      <c r="BE1099" s="145">
        <f>IF(N1099="základní",J1099,0)</f>
        <v>0</v>
      </c>
      <c r="BF1099" s="145">
        <f>IF(N1099="snížená",J1099,0)</f>
        <v>0</v>
      </c>
      <c r="BG1099" s="145">
        <f>IF(N1099="zákl. přenesená",J1099,0)</f>
        <v>0</v>
      </c>
      <c r="BH1099" s="145">
        <f>IF(N1099="sníž. přenesená",J1099,0)</f>
        <v>0</v>
      </c>
      <c r="BI1099" s="145">
        <f>IF(N1099="nulová",J1099,0)</f>
        <v>0</v>
      </c>
      <c r="BJ1099" s="19" t="s">
        <v>77</v>
      </c>
      <c r="BK1099" s="145">
        <f>ROUND(I1099*H1099,2)</f>
        <v>0</v>
      </c>
      <c r="BL1099" s="19" t="s">
        <v>316</v>
      </c>
      <c r="BM1099" s="144" t="s">
        <v>7331</v>
      </c>
    </row>
    <row r="1100" spans="2:65" s="1" customFormat="1">
      <c r="B1100" s="34"/>
      <c r="D1100" s="146" t="s">
        <v>222</v>
      </c>
      <c r="F1100" s="147" t="s">
        <v>7293</v>
      </c>
      <c r="I1100" s="148"/>
      <c r="L1100" s="34"/>
      <c r="M1100" s="149"/>
      <c r="T1100" s="55"/>
      <c r="AT1100" s="19" t="s">
        <v>222</v>
      </c>
      <c r="AU1100" s="19" t="s">
        <v>236</v>
      </c>
    </row>
    <row r="1101" spans="2:65" s="14" customFormat="1" ht="22.5">
      <c r="B1101" s="170"/>
      <c r="D1101" s="150" t="s">
        <v>226</v>
      </c>
      <c r="E1101" s="171" t="s">
        <v>19</v>
      </c>
      <c r="F1101" s="172" t="s">
        <v>7332</v>
      </c>
      <c r="H1101" s="171" t="s">
        <v>19</v>
      </c>
      <c r="I1101" s="173"/>
      <c r="L1101" s="170"/>
      <c r="M1101" s="174"/>
      <c r="T1101" s="175"/>
      <c r="AT1101" s="171" t="s">
        <v>226</v>
      </c>
      <c r="AU1101" s="171" t="s">
        <v>236</v>
      </c>
      <c r="AV1101" s="14" t="s">
        <v>77</v>
      </c>
      <c r="AW1101" s="14" t="s">
        <v>31</v>
      </c>
      <c r="AX1101" s="14" t="s">
        <v>69</v>
      </c>
      <c r="AY1101" s="171" t="s">
        <v>212</v>
      </c>
    </row>
    <row r="1102" spans="2:65" s="12" customFormat="1">
      <c r="B1102" s="152"/>
      <c r="D1102" s="150" t="s">
        <v>226</v>
      </c>
      <c r="E1102" s="153" t="s">
        <v>19</v>
      </c>
      <c r="F1102" s="154" t="s">
        <v>7319</v>
      </c>
      <c r="H1102" s="155">
        <v>3.84</v>
      </c>
      <c r="I1102" s="156"/>
      <c r="L1102" s="152"/>
      <c r="M1102" s="157"/>
      <c r="T1102" s="158"/>
      <c r="AT1102" s="153" t="s">
        <v>226</v>
      </c>
      <c r="AU1102" s="153" t="s">
        <v>236</v>
      </c>
      <c r="AV1102" s="12" t="s">
        <v>79</v>
      </c>
      <c r="AW1102" s="12" t="s">
        <v>31</v>
      </c>
      <c r="AX1102" s="12" t="s">
        <v>69</v>
      </c>
      <c r="AY1102" s="153" t="s">
        <v>212</v>
      </c>
    </row>
    <row r="1103" spans="2:65" s="13" customFormat="1">
      <c r="B1103" s="159"/>
      <c r="D1103" s="150" t="s">
        <v>226</v>
      </c>
      <c r="E1103" s="160" t="s">
        <v>19</v>
      </c>
      <c r="F1103" s="161" t="s">
        <v>228</v>
      </c>
      <c r="H1103" s="162">
        <v>3.84</v>
      </c>
      <c r="I1103" s="163"/>
      <c r="L1103" s="159"/>
      <c r="M1103" s="164"/>
      <c r="T1103" s="165"/>
      <c r="AT1103" s="160" t="s">
        <v>226</v>
      </c>
      <c r="AU1103" s="160" t="s">
        <v>236</v>
      </c>
      <c r="AV1103" s="13" t="s">
        <v>229</v>
      </c>
      <c r="AW1103" s="13" t="s">
        <v>31</v>
      </c>
      <c r="AX1103" s="13" t="s">
        <v>77</v>
      </c>
      <c r="AY1103" s="160" t="s">
        <v>212</v>
      </c>
    </row>
    <row r="1104" spans="2:65" s="1" customFormat="1" ht="16.5" customHeight="1">
      <c r="B1104" s="34"/>
      <c r="C1104" s="186" t="s">
        <v>1972</v>
      </c>
      <c r="D1104" s="186" t="s">
        <v>3107</v>
      </c>
      <c r="E1104" s="187" t="s">
        <v>7296</v>
      </c>
      <c r="F1104" s="188" t="s">
        <v>7297</v>
      </c>
      <c r="G1104" s="189" t="s">
        <v>495</v>
      </c>
      <c r="H1104" s="190">
        <v>4.2240000000000002</v>
      </c>
      <c r="I1104" s="191"/>
      <c r="J1104" s="192">
        <f>ROUND(I1104*H1104,2)</f>
        <v>0</v>
      </c>
      <c r="K1104" s="188" t="s">
        <v>219</v>
      </c>
      <c r="L1104" s="193"/>
      <c r="M1104" s="194" t="s">
        <v>19</v>
      </c>
      <c r="N1104" s="195" t="s">
        <v>40</v>
      </c>
      <c r="P1104" s="142">
        <f>O1104*H1104</f>
        <v>0</v>
      </c>
      <c r="Q1104" s="142">
        <v>3.0000000000000001E-3</v>
      </c>
      <c r="R1104" s="142">
        <f>Q1104*H1104</f>
        <v>1.2672000000000001E-2</v>
      </c>
      <c r="S1104" s="142">
        <v>0</v>
      </c>
      <c r="T1104" s="143">
        <f>S1104*H1104</f>
        <v>0</v>
      </c>
      <c r="AR1104" s="144" t="s">
        <v>631</v>
      </c>
      <c r="AT1104" s="144" t="s">
        <v>3107</v>
      </c>
      <c r="AU1104" s="144" t="s">
        <v>236</v>
      </c>
      <c r="AY1104" s="19" t="s">
        <v>212</v>
      </c>
      <c r="BE1104" s="145">
        <f>IF(N1104="základní",J1104,0)</f>
        <v>0</v>
      </c>
      <c r="BF1104" s="145">
        <f>IF(N1104="snížená",J1104,0)</f>
        <v>0</v>
      </c>
      <c r="BG1104" s="145">
        <f>IF(N1104="zákl. přenesená",J1104,0)</f>
        <v>0</v>
      </c>
      <c r="BH1104" s="145">
        <f>IF(N1104="sníž. přenesená",J1104,0)</f>
        <v>0</v>
      </c>
      <c r="BI1104" s="145">
        <f>IF(N1104="nulová",J1104,0)</f>
        <v>0</v>
      </c>
      <c r="BJ1104" s="19" t="s">
        <v>77</v>
      </c>
      <c r="BK1104" s="145">
        <f>ROUND(I1104*H1104,2)</f>
        <v>0</v>
      </c>
      <c r="BL1104" s="19" t="s">
        <v>316</v>
      </c>
      <c r="BM1104" s="144" t="s">
        <v>7333</v>
      </c>
    </row>
    <row r="1105" spans="2:65" s="14" customFormat="1" ht="22.5">
      <c r="B1105" s="170"/>
      <c r="D1105" s="150" t="s">
        <v>226</v>
      </c>
      <c r="E1105" s="171" t="s">
        <v>19</v>
      </c>
      <c r="F1105" s="172" t="s">
        <v>7334</v>
      </c>
      <c r="H1105" s="171" t="s">
        <v>19</v>
      </c>
      <c r="I1105" s="173"/>
      <c r="L1105" s="170"/>
      <c r="M1105" s="174"/>
      <c r="T1105" s="175"/>
      <c r="AT1105" s="171" t="s">
        <v>226</v>
      </c>
      <c r="AU1105" s="171" t="s">
        <v>236</v>
      </c>
      <c r="AV1105" s="14" t="s">
        <v>77</v>
      </c>
      <c r="AW1105" s="14" t="s">
        <v>31</v>
      </c>
      <c r="AX1105" s="14" t="s">
        <v>69</v>
      </c>
      <c r="AY1105" s="171" t="s">
        <v>212</v>
      </c>
    </row>
    <row r="1106" spans="2:65" s="12" customFormat="1">
      <c r="B1106" s="152"/>
      <c r="D1106" s="150" t="s">
        <v>226</v>
      </c>
      <c r="E1106" s="153" t="s">
        <v>19</v>
      </c>
      <c r="F1106" s="154" t="s">
        <v>7335</v>
      </c>
      <c r="H1106" s="155">
        <v>4.2240000000000002</v>
      </c>
      <c r="I1106" s="156"/>
      <c r="L1106" s="152"/>
      <c r="M1106" s="157"/>
      <c r="T1106" s="158"/>
      <c r="AT1106" s="153" t="s">
        <v>226</v>
      </c>
      <c r="AU1106" s="153" t="s">
        <v>236</v>
      </c>
      <c r="AV1106" s="12" t="s">
        <v>79</v>
      </c>
      <c r="AW1106" s="12" t="s">
        <v>31</v>
      </c>
      <c r="AX1106" s="12" t="s">
        <v>69</v>
      </c>
      <c r="AY1106" s="153" t="s">
        <v>212</v>
      </c>
    </row>
    <row r="1107" spans="2:65" s="13" customFormat="1">
      <c r="B1107" s="159"/>
      <c r="D1107" s="150" t="s">
        <v>226</v>
      </c>
      <c r="E1107" s="160" t="s">
        <v>19</v>
      </c>
      <c r="F1107" s="161" t="s">
        <v>228</v>
      </c>
      <c r="H1107" s="162">
        <v>4.2240000000000002</v>
      </c>
      <c r="I1107" s="163"/>
      <c r="L1107" s="159"/>
      <c r="M1107" s="164"/>
      <c r="T1107" s="165"/>
      <c r="AT1107" s="160" t="s">
        <v>226</v>
      </c>
      <c r="AU1107" s="160" t="s">
        <v>236</v>
      </c>
      <c r="AV1107" s="13" t="s">
        <v>229</v>
      </c>
      <c r="AW1107" s="13" t="s">
        <v>31</v>
      </c>
      <c r="AX1107" s="13" t="s">
        <v>77</v>
      </c>
      <c r="AY1107" s="160" t="s">
        <v>212</v>
      </c>
    </row>
    <row r="1108" spans="2:65" s="11" customFormat="1" ht="20.85" customHeight="1">
      <c r="B1108" s="121"/>
      <c r="D1108" s="122" t="s">
        <v>68</v>
      </c>
      <c r="E1108" s="131" t="s">
        <v>7336</v>
      </c>
      <c r="F1108" s="131" t="s">
        <v>7337</v>
      </c>
      <c r="I1108" s="124"/>
      <c r="J1108" s="132">
        <f>BK1108</f>
        <v>0</v>
      </c>
      <c r="L1108" s="121"/>
      <c r="M1108" s="126"/>
      <c r="P1108" s="127">
        <f>SUM(P1109:P1192)</f>
        <v>0</v>
      </c>
      <c r="R1108" s="127">
        <f>SUM(R1109:R1192)</f>
        <v>182.00422037000001</v>
      </c>
      <c r="T1108" s="128">
        <f>SUM(T1109:T1192)</f>
        <v>0</v>
      </c>
      <c r="AR1108" s="122" t="s">
        <v>79</v>
      </c>
      <c r="AT1108" s="129" t="s">
        <v>68</v>
      </c>
      <c r="AU1108" s="129" t="s">
        <v>79</v>
      </c>
      <c r="AY1108" s="122" t="s">
        <v>212</v>
      </c>
      <c r="BK1108" s="130">
        <f>SUM(BK1109:BK1192)</f>
        <v>0</v>
      </c>
    </row>
    <row r="1109" spans="2:65" s="1" customFormat="1" ht="24.2" customHeight="1">
      <c r="B1109" s="34"/>
      <c r="C1109" s="133" t="s">
        <v>1980</v>
      </c>
      <c r="D1109" s="133" t="s">
        <v>215</v>
      </c>
      <c r="E1109" s="134" t="s">
        <v>7249</v>
      </c>
      <c r="F1109" s="135" t="s">
        <v>7250</v>
      </c>
      <c r="G1109" s="136" t="s">
        <v>495</v>
      </c>
      <c r="H1109" s="137">
        <v>180.61</v>
      </c>
      <c r="I1109" s="138"/>
      <c r="J1109" s="139">
        <f>ROUND(I1109*H1109,2)</f>
        <v>0</v>
      </c>
      <c r="K1109" s="135" t="s">
        <v>219</v>
      </c>
      <c r="L1109" s="34"/>
      <c r="M1109" s="140" t="s">
        <v>19</v>
      </c>
      <c r="N1109" s="141" t="s">
        <v>40</v>
      </c>
      <c r="P1109" s="142">
        <f>O1109*H1109</f>
        <v>0</v>
      </c>
      <c r="Q1109" s="142">
        <v>9.0299999999999998E-3</v>
      </c>
      <c r="R1109" s="142">
        <f>Q1109*H1109</f>
        <v>1.6309083000000002</v>
      </c>
      <c r="S1109" s="142">
        <v>0</v>
      </c>
      <c r="T1109" s="143">
        <f>S1109*H1109</f>
        <v>0</v>
      </c>
      <c r="AR1109" s="144" t="s">
        <v>316</v>
      </c>
      <c r="AT1109" s="144" t="s">
        <v>215</v>
      </c>
      <c r="AU1109" s="144" t="s">
        <v>236</v>
      </c>
      <c r="AY1109" s="19" t="s">
        <v>212</v>
      </c>
      <c r="BE1109" s="145">
        <f>IF(N1109="základní",J1109,0)</f>
        <v>0</v>
      </c>
      <c r="BF1109" s="145">
        <f>IF(N1109="snížená",J1109,0)</f>
        <v>0</v>
      </c>
      <c r="BG1109" s="145">
        <f>IF(N1109="zákl. přenesená",J1109,0)</f>
        <v>0</v>
      </c>
      <c r="BH1109" s="145">
        <f>IF(N1109="sníž. přenesená",J1109,0)</f>
        <v>0</v>
      </c>
      <c r="BI1109" s="145">
        <f>IF(N1109="nulová",J1109,0)</f>
        <v>0</v>
      </c>
      <c r="BJ1109" s="19" t="s">
        <v>77</v>
      </c>
      <c r="BK1109" s="145">
        <f>ROUND(I1109*H1109,2)</f>
        <v>0</v>
      </c>
      <c r="BL1109" s="19" t="s">
        <v>316</v>
      </c>
      <c r="BM1109" s="144" t="s">
        <v>7338</v>
      </c>
    </row>
    <row r="1110" spans="2:65" s="1" customFormat="1">
      <c r="B1110" s="34"/>
      <c r="D1110" s="146" t="s">
        <v>222</v>
      </c>
      <c r="F1110" s="147" t="s">
        <v>7252</v>
      </c>
      <c r="I1110" s="148"/>
      <c r="L1110" s="34"/>
      <c r="M1110" s="149"/>
      <c r="T1110" s="55"/>
      <c r="AT1110" s="19" t="s">
        <v>222</v>
      </c>
      <c r="AU1110" s="19" t="s">
        <v>236</v>
      </c>
    </row>
    <row r="1111" spans="2:65" s="14" customFormat="1">
      <c r="B1111" s="170"/>
      <c r="D1111" s="150" t="s">
        <v>226</v>
      </c>
      <c r="E1111" s="171" t="s">
        <v>19</v>
      </c>
      <c r="F1111" s="172" t="s">
        <v>7339</v>
      </c>
      <c r="H1111" s="171" t="s">
        <v>19</v>
      </c>
      <c r="I1111" s="173"/>
      <c r="L1111" s="170"/>
      <c r="M1111" s="174"/>
      <c r="T1111" s="175"/>
      <c r="AT1111" s="171" t="s">
        <v>226</v>
      </c>
      <c r="AU1111" s="171" t="s">
        <v>236</v>
      </c>
      <c r="AV1111" s="14" t="s">
        <v>77</v>
      </c>
      <c r="AW1111" s="14" t="s">
        <v>31</v>
      </c>
      <c r="AX1111" s="14" t="s">
        <v>69</v>
      </c>
      <c r="AY1111" s="171" t="s">
        <v>212</v>
      </c>
    </row>
    <row r="1112" spans="2:65" s="12" customFormat="1">
      <c r="B1112" s="152"/>
      <c r="D1112" s="150" t="s">
        <v>226</v>
      </c>
      <c r="E1112" s="153" t="s">
        <v>19</v>
      </c>
      <c r="F1112" s="154" t="s">
        <v>7340</v>
      </c>
      <c r="H1112" s="155">
        <v>21.06</v>
      </c>
      <c r="I1112" s="156"/>
      <c r="L1112" s="152"/>
      <c r="M1112" s="157"/>
      <c r="T1112" s="158"/>
      <c r="AT1112" s="153" t="s">
        <v>226</v>
      </c>
      <c r="AU1112" s="153" t="s">
        <v>236</v>
      </c>
      <c r="AV1112" s="12" t="s">
        <v>79</v>
      </c>
      <c r="AW1112" s="12" t="s">
        <v>31</v>
      </c>
      <c r="AX1112" s="12" t="s">
        <v>69</v>
      </c>
      <c r="AY1112" s="153" t="s">
        <v>212</v>
      </c>
    </row>
    <row r="1113" spans="2:65" s="12" customFormat="1">
      <c r="B1113" s="152"/>
      <c r="D1113" s="150" t="s">
        <v>226</v>
      </c>
      <c r="E1113" s="153" t="s">
        <v>19</v>
      </c>
      <c r="F1113" s="154" t="s">
        <v>7341</v>
      </c>
      <c r="H1113" s="155">
        <v>31.88</v>
      </c>
      <c r="I1113" s="156"/>
      <c r="L1113" s="152"/>
      <c r="M1113" s="157"/>
      <c r="T1113" s="158"/>
      <c r="AT1113" s="153" t="s">
        <v>226</v>
      </c>
      <c r="AU1113" s="153" t="s">
        <v>236</v>
      </c>
      <c r="AV1113" s="12" t="s">
        <v>79</v>
      </c>
      <c r="AW1113" s="12" t="s">
        <v>31</v>
      </c>
      <c r="AX1113" s="12" t="s">
        <v>69</v>
      </c>
      <c r="AY1113" s="153" t="s">
        <v>212</v>
      </c>
    </row>
    <row r="1114" spans="2:65" s="12" customFormat="1">
      <c r="B1114" s="152"/>
      <c r="D1114" s="150" t="s">
        <v>226</v>
      </c>
      <c r="E1114" s="153" t="s">
        <v>19</v>
      </c>
      <c r="F1114" s="154" t="s">
        <v>7342</v>
      </c>
      <c r="H1114" s="155">
        <v>31.94</v>
      </c>
      <c r="I1114" s="156"/>
      <c r="L1114" s="152"/>
      <c r="M1114" s="157"/>
      <c r="T1114" s="158"/>
      <c r="AT1114" s="153" t="s">
        <v>226</v>
      </c>
      <c r="AU1114" s="153" t="s">
        <v>236</v>
      </c>
      <c r="AV1114" s="12" t="s">
        <v>79</v>
      </c>
      <c r="AW1114" s="12" t="s">
        <v>31</v>
      </c>
      <c r="AX1114" s="12" t="s">
        <v>69</v>
      </c>
      <c r="AY1114" s="153" t="s">
        <v>212</v>
      </c>
    </row>
    <row r="1115" spans="2:65" s="12" customFormat="1">
      <c r="B1115" s="152"/>
      <c r="D1115" s="150" t="s">
        <v>226</v>
      </c>
      <c r="E1115" s="153" t="s">
        <v>19</v>
      </c>
      <c r="F1115" s="154" t="s">
        <v>7343</v>
      </c>
      <c r="H1115" s="155">
        <v>31.91</v>
      </c>
      <c r="I1115" s="156"/>
      <c r="L1115" s="152"/>
      <c r="M1115" s="157"/>
      <c r="T1115" s="158"/>
      <c r="AT1115" s="153" t="s">
        <v>226</v>
      </c>
      <c r="AU1115" s="153" t="s">
        <v>236</v>
      </c>
      <c r="AV1115" s="12" t="s">
        <v>79</v>
      </c>
      <c r="AW1115" s="12" t="s">
        <v>31</v>
      </c>
      <c r="AX1115" s="12" t="s">
        <v>69</v>
      </c>
      <c r="AY1115" s="153" t="s">
        <v>212</v>
      </c>
    </row>
    <row r="1116" spans="2:65" s="12" customFormat="1">
      <c r="B1116" s="152"/>
      <c r="D1116" s="150" t="s">
        <v>226</v>
      </c>
      <c r="E1116" s="153" t="s">
        <v>19</v>
      </c>
      <c r="F1116" s="154" t="s">
        <v>7344</v>
      </c>
      <c r="H1116" s="155">
        <v>31.91</v>
      </c>
      <c r="I1116" s="156"/>
      <c r="L1116" s="152"/>
      <c r="M1116" s="157"/>
      <c r="T1116" s="158"/>
      <c r="AT1116" s="153" t="s">
        <v>226</v>
      </c>
      <c r="AU1116" s="153" t="s">
        <v>236</v>
      </c>
      <c r="AV1116" s="12" t="s">
        <v>79</v>
      </c>
      <c r="AW1116" s="12" t="s">
        <v>31</v>
      </c>
      <c r="AX1116" s="12" t="s">
        <v>69</v>
      </c>
      <c r="AY1116" s="153" t="s">
        <v>212</v>
      </c>
    </row>
    <row r="1117" spans="2:65" s="12" customFormat="1">
      <c r="B1117" s="152"/>
      <c r="D1117" s="150" t="s">
        <v>226</v>
      </c>
      <c r="E1117" s="153" t="s">
        <v>19</v>
      </c>
      <c r="F1117" s="154" t="s">
        <v>7345</v>
      </c>
      <c r="H1117" s="155">
        <v>31.91</v>
      </c>
      <c r="I1117" s="156"/>
      <c r="L1117" s="152"/>
      <c r="M1117" s="157"/>
      <c r="T1117" s="158"/>
      <c r="AT1117" s="153" t="s">
        <v>226</v>
      </c>
      <c r="AU1117" s="153" t="s">
        <v>236</v>
      </c>
      <c r="AV1117" s="12" t="s">
        <v>79</v>
      </c>
      <c r="AW1117" s="12" t="s">
        <v>31</v>
      </c>
      <c r="AX1117" s="12" t="s">
        <v>69</v>
      </c>
      <c r="AY1117" s="153" t="s">
        <v>212</v>
      </c>
    </row>
    <row r="1118" spans="2:65" s="13" customFormat="1">
      <c r="B1118" s="159"/>
      <c r="D1118" s="150" t="s">
        <v>226</v>
      </c>
      <c r="E1118" s="160" t="s">
        <v>19</v>
      </c>
      <c r="F1118" s="161" t="s">
        <v>228</v>
      </c>
      <c r="H1118" s="162">
        <v>180.61</v>
      </c>
      <c r="I1118" s="163"/>
      <c r="L1118" s="159"/>
      <c r="M1118" s="164"/>
      <c r="T1118" s="165"/>
      <c r="AT1118" s="160" t="s">
        <v>226</v>
      </c>
      <c r="AU1118" s="160" t="s">
        <v>236</v>
      </c>
      <c r="AV1118" s="13" t="s">
        <v>229</v>
      </c>
      <c r="AW1118" s="13" t="s">
        <v>31</v>
      </c>
      <c r="AX1118" s="13" t="s">
        <v>77</v>
      </c>
      <c r="AY1118" s="160" t="s">
        <v>212</v>
      </c>
    </row>
    <row r="1119" spans="2:65" s="1" customFormat="1" ht="21.75" customHeight="1">
      <c r="B1119" s="34"/>
      <c r="C1119" s="186" t="s">
        <v>1986</v>
      </c>
      <c r="D1119" s="186" t="s">
        <v>3107</v>
      </c>
      <c r="E1119" s="187" t="s">
        <v>7255</v>
      </c>
      <c r="F1119" s="188" t="s">
        <v>7256</v>
      </c>
      <c r="G1119" s="189" t="s">
        <v>495</v>
      </c>
      <c r="H1119" s="190">
        <v>234.79300000000001</v>
      </c>
      <c r="I1119" s="191"/>
      <c r="J1119" s="192">
        <f>ROUND(I1119*H1119,2)</f>
        <v>0</v>
      </c>
      <c r="K1119" s="188" t="s">
        <v>219</v>
      </c>
      <c r="L1119" s="193"/>
      <c r="M1119" s="194" t="s">
        <v>19</v>
      </c>
      <c r="N1119" s="195" t="s">
        <v>40</v>
      </c>
      <c r="P1119" s="142">
        <f>O1119*H1119</f>
        <v>0</v>
      </c>
      <c r="Q1119" s="142">
        <v>2.1999999999999999E-2</v>
      </c>
      <c r="R1119" s="142">
        <f>Q1119*H1119</f>
        <v>5.1654460000000002</v>
      </c>
      <c r="S1119" s="142">
        <v>0</v>
      </c>
      <c r="T1119" s="143">
        <f>S1119*H1119</f>
        <v>0</v>
      </c>
      <c r="AR1119" s="144" t="s">
        <v>631</v>
      </c>
      <c r="AT1119" s="144" t="s">
        <v>3107</v>
      </c>
      <c r="AU1119" s="144" t="s">
        <v>236</v>
      </c>
      <c r="AY1119" s="19" t="s">
        <v>212</v>
      </c>
      <c r="BE1119" s="145">
        <f>IF(N1119="základní",J1119,0)</f>
        <v>0</v>
      </c>
      <c r="BF1119" s="145">
        <f>IF(N1119="snížená",J1119,0)</f>
        <v>0</v>
      </c>
      <c r="BG1119" s="145">
        <f>IF(N1119="zákl. přenesená",J1119,0)</f>
        <v>0</v>
      </c>
      <c r="BH1119" s="145">
        <f>IF(N1119="sníž. přenesená",J1119,0)</f>
        <v>0</v>
      </c>
      <c r="BI1119" s="145">
        <f>IF(N1119="nulová",J1119,0)</f>
        <v>0</v>
      </c>
      <c r="BJ1119" s="19" t="s">
        <v>77</v>
      </c>
      <c r="BK1119" s="145">
        <f>ROUND(I1119*H1119,2)</f>
        <v>0</v>
      </c>
      <c r="BL1119" s="19" t="s">
        <v>316</v>
      </c>
      <c r="BM1119" s="144" t="s">
        <v>7346</v>
      </c>
    </row>
    <row r="1120" spans="2:65" s="14" customFormat="1">
      <c r="B1120" s="170"/>
      <c r="D1120" s="150" t="s">
        <v>226</v>
      </c>
      <c r="E1120" s="171" t="s">
        <v>19</v>
      </c>
      <c r="F1120" s="172" t="s">
        <v>7347</v>
      </c>
      <c r="H1120" s="171" t="s">
        <v>19</v>
      </c>
      <c r="I1120" s="173"/>
      <c r="L1120" s="170"/>
      <c r="M1120" s="174"/>
      <c r="T1120" s="175"/>
      <c r="AT1120" s="171" t="s">
        <v>226</v>
      </c>
      <c r="AU1120" s="171" t="s">
        <v>236</v>
      </c>
      <c r="AV1120" s="14" t="s">
        <v>77</v>
      </c>
      <c r="AW1120" s="14" t="s">
        <v>31</v>
      </c>
      <c r="AX1120" s="14" t="s">
        <v>69</v>
      </c>
      <c r="AY1120" s="171" t="s">
        <v>212</v>
      </c>
    </row>
    <row r="1121" spans="2:65" s="12" customFormat="1">
      <c r="B1121" s="152"/>
      <c r="D1121" s="150" t="s">
        <v>226</v>
      </c>
      <c r="E1121" s="153" t="s">
        <v>19</v>
      </c>
      <c r="F1121" s="154" t="s">
        <v>7348</v>
      </c>
      <c r="H1121" s="155">
        <v>27.378</v>
      </c>
      <c r="I1121" s="156"/>
      <c r="L1121" s="152"/>
      <c r="M1121" s="157"/>
      <c r="T1121" s="158"/>
      <c r="AT1121" s="153" t="s">
        <v>226</v>
      </c>
      <c r="AU1121" s="153" t="s">
        <v>236</v>
      </c>
      <c r="AV1121" s="12" t="s">
        <v>79</v>
      </c>
      <c r="AW1121" s="12" t="s">
        <v>31</v>
      </c>
      <c r="AX1121" s="12" t="s">
        <v>69</v>
      </c>
      <c r="AY1121" s="153" t="s">
        <v>212</v>
      </c>
    </row>
    <row r="1122" spans="2:65" s="12" customFormat="1">
      <c r="B1122" s="152"/>
      <c r="D1122" s="150" t="s">
        <v>226</v>
      </c>
      <c r="E1122" s="153" t="s">
        <v>19</v>
      </c>
      <c r="F1122" s="154" t="s">
        <v>7349</v>
      </c>
      <c r="H1122" s="155">
        <v>41.444000000000003</v>
      </c>
      <c r="I1122" s="156"/>
      <c r="L1122" s="152"/>
      <c r="M1122" s="157"/>
      <c r="T1122" s="158"/>
      <c r="AT1122" s="153" t="s">
        <v>226</v>
      </c>
      <c r="AU1122" s="153" t="s">
        <v>236</v>
      </c>
      <c r="AV1122" s="12" t="s">
        <v>79</v>
      </c>
      <c r="AW1122" s="12" t="s">
        <v>31</v>
      </c>
      <c r="AX1122" s="12" t="s">
        <v>69</v>
      </c>
      <c r="AY1122" s="153" t="s">
        <v>212</v>
      </c>
    </row>
    <row r="1123" spans="2:65" s="12" customFormat="1">
      <c r="B1123" s="152"/>
      <c r="D1123" s="150" t="s">
        <v>226</v>
      </c>
      <c r="E1123" s="153" t="s">
        <v>19</v>
      </c>
      <c r="F1123" s="154" t="s">
        <v>7350</v>
      </c>
      <c r="H1123" s="155">
        <v>41.521999999999998</v>
      </c>
      <c r="I1123" s="156"/>
      <c r="L1123" s="152"/>
      <c r="M1123" s="157"/>
      <c r="T1123" s="158"/>
      <c r="AT1123" s="153" t="s">
        <v>226</v>
      </c>
      <c r="AU1123" s="153" t="s">
        <v>236</v>
      </c>
      <c r="AV1123" s="12" t="s">
        <v>79</v>
      </c>
      <c r="AW1123" s="12" t="s">
        <v>31</v>
      </c>
      <c r="AX1123" s="12" t="s">
        <v>69</v>
      </c>
      <c r="AY1123" s="153" t="s">
        <v>212</v>
      </c>
    </row>
    <row r="1124" spans="2:65" s="12" customFormat="1">
      <c r="B1124" s="152"/>
      <c r="D1124" s="150" t="s">
        <v>226</v>
      </c>
      <c r="E1124" s="153" t="s">
        <v>19</v>
      </c>
      <c r="F1124" s="154" t="s">
        <v>7351</v>
      </c>
      <c r="H1124" s="155">
        <v>41.482999999999997</v>
      </c>
      <c r="I1124" s="156"/>
      <c r="L1124" s="152"/>
      <c r="M1124" s="157"/>
      <c r="T1124" s="158"/>
      <c r="AT1124" s="153" t="s">
        <v>226</v>
      </c>
      <c r="AU1124" s="153" t="s">
        <v>236</v>
      </c>
      <c r="AV1124" s="12" t="s">
        <v>79</v>
      </c>
      <c r="AW1124" s="12" t="s">
        <v>31</v>
      </c>
      <c r="AX1124" s="12" t="s">
        <v>69</v>
      </c>
      <c r="AY1124" s="153" t="s">
        <v>212</v>
      </c>
    </row>
    <row r="1125" spans="2:65" s="12" customFormat="1">
      <c r="B1125" s="152"/>
      <c r="D1125" s="150" t="s">
        <v>226</v>
      </c>
      <c r="E1125" s="153" t="s">
        <v>19</v>
      </c>
      <c r="F1125" s="154" t="s">
        <v>7352</v>
      </c>
      <c r="H1125" s="155">
        <v>41.482999999999997</v>
      </c>
      <c r="I1125" s="156"/>
      <c r="L1125" s="152"/>
      <c r="M1125" s="157"/>
      <c r="T1125" s="158"/>
      <c r="AT1125" s="153" t="s">
        <v>226</v>
      </c>
      <c r="AU1125" s="153" t="s">
        <v>236</v>
      </c>
      <c r="AV1125" s="12" t="s">
        <v>79</v>
      </c>
      <c r="AW1125" s="12" t="s">
        <v>31</v>
      </c>
      <c r="AX1125" s="12" t="s">
        <v>69</v>
      </c>
      <c r="AY1125" s="153" t="s">
        <v>212</v>
      </c>
    </row>
    <row r="1126" spans="2:65" s="12" customFormat="1">
      <c r="B1126" s="152"/>
      <c r="D1126" s="150" t="s">
        <v>226</v>
      </c>
      <c r="E1126" s="153" t="s">
        <v>19</v>
      </c>
      <c r="F1126" s="154" t="s">
        <v>7353</v>
      </c>
      <c r="H1126" s="155">
        <v>41.482999999999997</v>
      </c>
      <c r="I1126" s="156"/>
      <c r="L1126" s="152"/>
      <c r="M1126" s="157"/>
      <c r="T1126" s="158"/>
      <c r="AT1126" s="153" t="s">
        <v>226</v>
      </c>
      <c r="AU1126" s="153" t="s">
        <v>236</v>
      </c>
      <c r="AV1126" s="12" t="s">
        <v>79</v>
      </c>
      <c r="AW1126" s="12" t="s">
        <v>31</v>
      </c>
      <c r="AX1126" s="12" t="s">
        <v>69</v>
      </c>
      <c r="AY1126" s="153" t="s">
        <v>212</v>
      </c>
    </row>
    <row r="1127" spans="2:65" s="13" customFormat="1">
      <c r="B1127" s="159"/>
      <c r="D1127" s="150" t="s">
        <v>226</v>
      </c>
      <c r="E1127" s="160" t="s">
        <v>19</v>
      </c>
      <c r="F1127" s="161" t="s">
        <v>228</v>
      </c>
      <c r="H1127" s="162">
        <v>234.79300000000001</v>
      </c>
      <c r="I1127" s="163"/>
      <c r="L1127" s="159"/>
      <c r="M1127" s="164"/>
      <c r="T1127" s="165"/>
      <c r="AT1127" s="160" t="s">
        <v>226</v>
      </c>
      <c r="AU1127" s="160" t="s">
        <v>236</v>
      </c>
      <c r="AV1127" s="13" t="s">
        <v>229</v>
      </c>
      <c r="AW1127" s="13" t="s">
        <v>31</v>
      </c>
      <c r="AX1127" s="13" t="s">
        <v>77</v>
      </c>
      <c r="AY1127" s="160" t="s">
        <v>212</v>
      </c>
    </row>
    <row r="1128" spans="2:65" s="14" customFormat="1">
      <c r="B1128" s="170"/>
      <c r="D1128" s="150" t="s">
        <v>226</v>
      </c>
      <c r="E1128" s="171" t="s">
        <v>19</v>
      </c>
      <c r="F1128" s="172" t="s">
        <v>7260</v>
      </c>
      <c r="H1128" s="171" t="s">
        <v>19</v>
      </c>
      <c r="I1128" s="173"/>
      <c r="L1128" s="170"/>
      <c r="M1128" s="174"/>
      <c r="T1128" s="175"/>
      <c r="AT1128" s="171" t="s">
        <v>226</v>
      </c>
      <c r="AU1128" s="171" t="s">
        <v>236</v>
      </c>
      <c r="AV1128" s="14" t="s">
        <v>77</v>
      </c>
      <c r="AW1128" s="14" t="s">
        <v>31</v>
      </c>
      <c r="AX1128" s="14" t="s">
        <v>69</v>
      </c>
      <c r="AY1128" s="171" t="s">
        <v>212</v>
      </c>
    </row>
    <row r="1129" spans="2:65" s="1" customFormat="1" ht="24.2" customHeight="1">
      <c r="B1129" s="34"/>
      <c r="C1129" s="133" t="s">
        <v>1993</v>
      </c>
      <c r="D1129" s="133" t="s">
        <v>215</v>
      </c>
      <c r="E1129" s="134" t="s">
        <v>7261</v>
      </c>
      <c r="F1129" s="135" t="s">
        <v>7262</v>
      </c>
      <c r="G1129" s="136" t="s">
        <v>495</v>
      </c>
      <c r="H1129" s="137">
        <v>932.64</v>
      </c>
      <c r="I1129" s="138"/>
      <c r="J1129" s="139">
        <f>ROUND(I1129*H1129,2)</f>
        <v>0</v>
      </c>
      <c r="K1129" s="135" t="s">
        <v>219</v>
      </c>
      <c r="L1129" s="34"/>
      <c r="M1129" s="140" t="s">
        <v>19</v>
      </c>
      <c r="N1129" s="141" t="s">
        <v>40</v>
      </c>
      <c r="P1129" s="142">
        <f>O1129*H1129</f>
        <v>0</v>
      </c>
      <c r="Q1129" s="142">
        <v>6.0000000000000001E-3</v>
      </c>
      <c r="R1129" s="142">
        <f>Q1129*H1129</f>
        <v>5.5958399999999999</v>
      </c>
      <c r="S1129" s="142">
        <v>0</v>
      </c>
      <c r="T1129" s="143">
        <f>S1129*H1129</f>
        <v>0</v>
      </c>
      <c r="AR1129" s="144" t="s">
        <v>316</v>
      </c>
      <c r="AT1129" s="144" t="s">
        <v>215</v>
      </c>
      <c r="AU1129" s="144" t="s">
        <v>236</v>
      </c>
      <c r="AY1129" s="19" t="s">
        <v>212</v>
      </c>
      <c r="BE1129" s="145">
        <f>IF(N1129="základní",J1129,0)</f>
        <v>0</v>
      </c>
      <c r="BF1129" s="145">
        <f>IF(N1129="snížená",J1129,0)</f>
        <v>0</v>
      </c>
      <c r="BG1129" s="145">
        <f>IF(N1129="zákl. přenesená",J1129,0)</f>
        <v>0</v>
      </c>
      <c r="BH1129" s="145">
        <f>IF(N1129="sníž. přenesená",J1129,0)</f>
        <v>0</v>
      </c>
      <c r="BI1129" s="145">
        <f>IF(N1129="nulová",J1129,0)</f>
        <v>0</v>
      </c>
      <c r="BJ1129" s="19" t="s">
        <v>77</v>
      </c>
      <c r="BK1129" s="145">
        <f>ROUND(I1129*H1129,2)</f>
        <v>0</v>
      </c>
      <c r="BL1129" s="19" t="s">
        <v>316</v>
      </c>
      <c r="BM1129" s="144" t="s">
        <v>7354</v>
      </c>
    </row>
    <row r="1130" spans="2:65" s="1" customFormat="1">
      <c r="B1130" s="34"/>
      <c r="D1130" s="146" t="s">
        <v>222</v>
      </c>
      <c r="F1130" s="147" t="s">
        <v>7264</v>
      </c>
      <c r="I1130" s="148"/>
      <c r="L1130" s="34"/>
      <c r="M1130" s="149"/>
      <c r="T1130" s="55"/>
      <c r="AT1130" s="19" t="s">
        <v>222</v>
      </c>
      <c r="AU1130" s="19" t="s">
        <v>236</v>
      </c>
    </row>
    <row r="1131" spans="2:65" s="14" customFormat="1">
      <c r="B1131" s="170"/>
      <c r="D1131" s="150" t="s">
        <v>226</v>
      </c>
      <c r="E1131" s="171" t="s">
        <v>19</v>
      </c>
      <c r="F1131" s="172" t="s">
        <v>7355</v>
      </c>
      <c r="H1131" s="171" t="s">
        <v>19</v>
      </c>
      <c r="I1131" s="173"/>
      <c r="L1131" s="170"/>
      <c r="M1131" s="174"/>
      <c r="T1131" s="175"/>
      <c r="AT1131" s="171" t="s">
        <v>226</v>
      </c>
      <c r="AU1131" s="171" t="s">
        <v>236</v>
      </c>
      <c r="AV1131" s="14" t="s">
        <v>77</v>
      </c>
      <c r="AW1131" s="14" t="s">
        <v>31</v>
      </c>
      <c r="AX1131" s="14" t="s">
        <v>69</v>
      </c>
      <c r="AY1131" s="171" t="s">
        <v>212</v>
      </c>
    </row>
    <row r="1132" spans="2:65" s="12" customFormat="1">
      <c r="B1132" s="152"/>
      <c r="D1132" s="150" t="s">
        <v>226</v>
      </c>
      <c r="E1132" s="153" t="s">
        <v>19</v>
      </c>
      <c r="F1132" s="154" t="s">
        <v>7356</v>
      </c>
      <c r="H1132" s="155">
        <v>47.9</v>
      </c>
      <c r="I1132" s="156"/>
      <c r="L1132" s="152"/>
      <c r="M1132" s="157"/>
      <c r="T1132" s="158"/>
      <c r="AT1132" s="153" t="s">
        <v>226</v>
      </c>
      <c r="AU1132" s="153" t="s">
        <v>236</v>
      </c>
      <c r="AV1132" s="12" t="s">
        <v>79</v>
      </c>
      <c r="AW1132" s="12" t="s">
        <v>31</v>
      </c>
      <c r="AX1132" s="12" t="s">
        <v>69</v>
      </c>
      <c r="AY1132" s="153" t="s">
        <v>212</v>
      </c>
    </row>
    <row r="1133" spans="2:65" s="12" customFormat="1">
      <c r="B1133" s="152"/>
      <c r="D1133" s="150" t="s">
        <v>226</v>
      </c>
      <c r="E1133" s="153" t="s">
        <v>19</v>
      </c>
      <c r="F1133" s="154" t="s">
        <v>7357</v>
      </c>
      <c r="H1133" s="155">
        <v>249.93</v>
      </c>
      <c r="I1133" s="156"/>
      <c r="L1133" s="152"/>
      <c r="M1133" s="157"/>
      <c r="T1133" s="158"/>
      <c r="AT1133" s="153" t="s">
        <v>226</v>
      </c>
      <c r="AU1133" s="153" t="s">
        <v>236</v>
      </c>
      <c r="AV1133" s="12" t="s">
        <v>79</v>
      </c>
      <c r="AW1133" s="12" t="s">
        <v>31</v>
      </c>
      <c r="AX1133" s="12" t="s">
        <v>69</v>
      </c>
      <c r="AY1133" s="153" t="s">
        <v>212</v>
      </c>
    </row>
    <row r="1134" spans="2:65" s="12" customFormat="1">
      <c r="B1134" s="152"/>
      <c r="D1134" s="150" t="s">
        <v>226</v>
      </c>
      <c r="E1134" s="153" t="s">
        <v>19</v>
      </c>
      <c r="F1134" s="154" t="s">
        <v>7358</v>
      </c>
      <c r="H1134" s="155">
        <v>425.37</v>
      </c>
      <c r="I1134" s="156"/>
      <c r="L1134" s="152"/>
      <c r="M1134" s="157"/>
      <c r="T1134" s="158"/>
      <c r="AT1134" s="153" t="s">
        <v>226</v>
      </c>
      <c r="AU1134" s="153" t="s">
        <v>236</v>
      </c>
      <c r="AV1134" s="12" t="s">
        <v>79</v>
      </c>
      <c r="AW1134" s="12" t="s">
        <v>31</v>
      </c>
      <c r="AX1134" s="12" t="s">
        <v>69</v>
      </c>
      <c r="AY1134" s="153" t="s">
        <v>212</v>
      </c>
    </row>
    <row r="1135" spans="2:65" s="12" customFormat="1">
      <c r="B1135" s="152"/>
      <c r="D1135" s="150" t="s">
        <v>226</v>
      </c>
      <c r="E1135" s="153" t="s">
        <v>19</v>
      </c>
      <c r="F1135" s="154" t="s">
        <v>7359</v>
      </c>
      <c r="H1135" s="155">
        <v>209.44</v>
      </c>
      <c r="I1135" s="156"/>
      <c r="L1135" s="152"/>
      <c r="M1135" s="157"/>
      <c r="T1135" s="158"/>
      <c r="AT1135" s="153" t="s">
        <v>226</v>
      </c>
      <c r="AU1135" s="153" t="s">
        <v>236</v>
      </c>
      <c r="AV1135" s="12" t="s">
        <v>79</v>
      </c>
      <c r="AW1135" s="12" t="s">
        <v>31</v>
      </c>
      <c r="AX1135" s="12" t="s">
        <v>69</v>
      </c>
      <c r="AY1135" s="153" t="s">
        <v>212</v>
      </c>
    </row>
    <row r="1136" spans="2:65" s="13" customFormat="1">
      <c r="B1136" s="159"/>
      <c r="D1136" s="150" t="s">
        <v>226</v>
      </c>
      <c r="E1136" s="160" t="s">
        <v>19</v>
      </c>
      <c r="F1136" s="161" t="s">
        <v>228</v>
      </c>
      <c r="H1136" s="162">
        <v>932.64</v>
      </c>
      <c r="I1136" s="163"/>
      <c r="L1136" s="159"/>
      <c r="M1136" s="164"/>
      <c r="T1136" s="165"/>
      <c r="AT1136" s="160" t="s">
        <v>226</v>
      </c>
      <c r="AU1136" s="160" t="s">
        <v>236</v>
      </c>
      <c r="AV1136" s="13" t="s">
        <v>229</v>
      </c>
      <c r="AW1136" s="13" t="s">
        <v>31</v>
      </c>
      <c r="AX1136" s="13" t="s">
        <v>77</v>
      </c>
      <c r="AY1136" s="160" t="s">
        <v>212</v>
      </c>
    </row>
    <row r="1137" spans="2:65" s="1" customFormat="1" ht="21.75" customHeight="1">
      <c r="B1137" s="34"/>
      <c r="C1137" s="186" t="s">
        <v>1998</v>
      </c>
      <c r="D1137" s="186" t="s">
        <v>3107</v>
      </c>
      <c r="E1137" s="187" t="s">
        <v>7267</v>
      </c>
      <c r="F1137" s="188" t="s">
        <v>7268</v>
      </c>
      <c r="G1137" s="189" t="s">
        <v>495</v>
      </c>
      <c r="H1137" s="190">
        <v>1025.904</v>
      </c>
      <c r="I1137" s="191"/>
      <c r="J1137" s="192">
        <f>ROUND(I1137*H1137,2)</f>
        <v>0</v>
      </c>
      <c r="K1137" s="188" t="s">
        <v>219</v>
      </c>
      <c r="L1137" s="193"/>
      <c r="M1137" s="194" t="s">
        <v>19</v>
      </c>
      <c r="N1137" s="195" t="s">
        <v>40</v>
      </c>
      <c r="P1137" s="142">
        <f>O1137*H1137</f>
        <v>0</v>
      </c>
      <c r="Q1137" s="142">
        <v>2.1999999999999999E-2</v>
      </c>
      <c r="R1137" s="142">
        <f>Q1137*H1137</f>
        <v>22.569887999999999</v>
      </c>
      <c r="S1137" s="142">
        <v>0</v>
      </c>
      <c r="T1137" s="143">
        <f>S1137*H1137</f>
        <v>0</v>
      </c>
      <c r="AR1137" s="144" t="s">
        <v>631</v>
      </c>
      <c r="AT1137" s="144" t="s">
        <v>3107</v>
      </c>
      <c r="AU1137" s="144" t="s">
        <v>236</v>
      </c>
      <c r="AY1137" s="19" t="s">
        <v>212</v>
      </c>
      <c r="BE1137" s="145">
        <f>IF(N1137="základní",J1137,0)</f>
        <v>0</v>
      </c>
      <c r="BF1137" s="145">
        <f>IF(N1137="snížená",J1137,0)</f>
        <v>0</v>
      </c>
      <c r="BG1137" s="145">
        <f>IF(N1137="zákl. přenesená",J1137,0)</f>
        <v>0</v>
      </c>
      <c r="BH1137" s="145">
        <f>IF(N1137="sníž. přenesená",J1137,0)</f>
        <v>0</v>
      </c>
      <c r="BI1137" s="145">
        <f>IF(N1137="nulová",J1137,0)</f>
        <v>0</v>
      </c>
      <c r="BJ1137" s="19" t="s">
        <v>77</v>
      </c>
      <c r="BK1137" s="145">
        <f>ROUND(I1137*H1137,2)</f>
        <v>0</v>
      </c>
      <c r="BL1137" s="19" t="s">
        <v>316</v>
      </c>
      <c r="BM1137" s="144" t="s">
        <v>7360</v>
      </c>
    </row>
    <row r="1138" spans="2:65" s="14" customFormat="1">
      <c r="B1138" s="170"/>
      <c r="D1138" s="150" t="s">
        <v>226</v>
      </c>
      <c r="E1138" s="171" t="s">
        <v>19</v>
      </c>
      <c r="F1138" s="172" t="s">
        <v>7361</v>
      </c>
      <c r="H1138" s="171" t="s">
        <v>19</v>
      </c>
      <c r="I1138" s="173"/>
      <c r="L1138" s="170"/>
      <c r="M1138" s="174"/>
      <c r="T1138" s="175"/>
      <c r="AT1138" s="171" t="s">
        <v>226</v>
      </c>
      <c r="AU1138" s="171" t="s">
        <v>236</v>
      </c>
      <c r="AV1138" s="14" t="s">
        <v>77</v>
      </c>
      <c r="AW1138" s="14" t="s">
        <v>31</v>
      </c>
      <c r="AX1138" s="14" t="s">
        <v>69</v>
      </c>
      <c r="AY1138" s="171" t="s">
        <v>212</v>
      </c>
    </row>
    <row r="1139" spans="2:65" s="12" customFormat="1">
      <c r="B1139" s="152"/>
      <c r="D1139" s="150" t="s">
        <v>226</v>
      </c>
      <c r="E1139" s="153" t="s">
        <v>19</v>
      </c>
      <c r="F1139" s="154" t="s">
        <v>7362</v>
      </c>
      <c r="H1139" s="155">
        <v>52.69</v>
      </c>
      <c r="I1139" s="156"/>
      <c r="L1139" s="152"/>
      <c r="M1139" s="157"/>
      <c r="T1139" s="158"/>
      <c r="AT1139" s="153" t="s">
        <v>226</v>
      </c>
      <c r="AU1139" s="153" t="s">
        <v>236</v>
      </c>
      <c r="AV1139" s="12" t="s">
        <v>79</v>
      </c>
      <c r="AW1139" s="12" t="s">
        <v>31</v>
      </c>
      <c r="AX1139" s="12" t="s">
        <v>69</v>
      </c>
      <c r="AY1139" s="153" t="s">
        <v>212</v>
      </c>
    </row>
    <row r="1140" spans="2:65" s="12" customFormat="1">
      <c r="B1140" s="152"/>
      <c r="D1140" s="150" t="s">
        <v>226</v>
      </c>
      <c r="E1140" s="153" t="s">
        <v>19</v>
      </c>
      <c r="F1140" s="154" t="s">
        <v>7363</v>
      </c>
      <c r="H1140" s="155">
        <v>274.923</v>
      </c>
      <c r="I1140" s="156"/>
      <c r="L1140" s="152"/>
      <c r="M1140" s="157"/>
      <c r="T1140" s="158"/>
      <c r="AT1140" s="153" t="s">
        <v>226</v>
      </c>
      <c r="AU1140" s="153" t="s">
        <v>236</v>
      </c>
      <c r="AV1140" s="12" t="s">
        <v>79</v>
      </c>
      <c r="AW1140" s="12" t="s">
        <v>31</v>
      </c>
      <c r="AX1140" s="12" t="s">
        <v>69</v>
      </c>
      <c r="AY1140" s="153" t="s">
        <v>212</v>
      </c>
    </row>
    <row r="1141" spans="2:65" s="12" customFormat="1">
      <c r="B1141" s="152"/>
      <c r="D1141" s="150" t="s">
        <v>226</v>
      </c>
      <c r="E1141" s="153" t="s">
        <v>19</v>
      </c>
      <c r="F1141" s="154" t="s">
        <v>7364</v>
      </c>
      <c r="H1141" s="155">
        <v>467.90699999999998</v>
      </c>
      <c r="I1141" s="156"/>
      <c r="L1141" s="152"/>
      <c r="M1141" s="157"/>
      <c r="T1141" s="158"/>
      <c r="AT1141" s="153" t="s">
        <v>226</v>
      </c>
      <c r="AU1141" s="153" t="s">
        <v>236</v>
      </c>
      <c r="AV1141" s="12" t="s">
        <v>79</v>
      </c>
      <c r="AW1141" s="12" t="s">
        <v>31</v>
      </c>
      <c r="AX1141" s="12" t="s">
        <v>69</v>
      </c>
      <c r="AY1141" s="153" t="s">
        <v>212</v>
      </c>
    </row>
    <row r="1142" spans="2:65" s="12" customFormat="1">
      <c r="B1142" s="152"/>
      <c r="D1142" s="150" t="s">
        <v>226</v>
      </c>
      <c r="E1142" s="153" t="s">
        <v>19</v>
      </c>
      <c r="F1142" s="154" t="s">
        <v>7365</v>
      </c>
      <c r="H1142" s="155">
        <v>230.38399999999999</v>
      </c>
      <c r="I1142" s="156"/>
      <c r="L1142" s="152"/>
      <c r="M1142" s="157"/>
      <c r="T1142" s="158"/>
      <c r="AT1142" s="153" t="s">
        <v>226</v>
      </c>
      <c r="AU1142" s="153" t="s">
        <v>236</v>
      </c>
      <c r="AV1142" s="12" t="s">
        <v>79</v>
      </c>
      <c r="AW1142" s="12" t="s">
        <v>31</v>
      </c>
      <c r="AX1142" s="12" t="s">
        <v>69</v>
      </c>
      <c r="AY1142" s="153" t="s">
        <v>212</v>
      </c>
    </row>
    <row r="1143" spans="2:65" s="13" customFormat="1">
      <c r="B1143" s="159"/>
      <c r="D1143" s="150" t="s">
        <v>226</v>
      </c>
      <c r="E1143" s="160" t="s">
        <v>19</v>
      </c>
      <c r="F1143" s="161" t="s">
        <v>228</v>
      </c>
      <c r="H1143" s="162">
        <v>1025.904</v>
      </c>
      <c r="I1143" s="163"/>
      <c r="L1143" s="159"/>
      <c r="M1143" s="164"/>
      <c r="T1143" s="165"/>
      <c r="AT1143" s="160" t="s">
        <v>226</v>
      </c>
      <c r="AU1143" s="160" t="s">
        <v>236</v>
      </c>
      <c r="AV1143" s="13" t="s">
        <v>229</v>
      </c>
      <c r="AW1143" s="13" t="s">
        <v>31</v>
      </c>
      <c r="AX1143" s="13" t="s">
        <v>77</v>
      </c>
      <c r="AY1143" s="160" t="s">
        <v>212</v>
      </c>
    </row>
    <row r="1144" spans="2:65" s="1" customFormat="1" ht="16.5" customHeight="1">
      <c r="B1144" s="34"/>
      <c r="C1144" s="133" t="s">
        <v>2006</v>
      </c>
      <c r="D1144" s="133" t="s">
        <v>215</v>
      </c>
      <c r="E1144" s="134" t="s">
        <v>7272</v>
      </c>
      <c r="F1144" s="135" t="s">
        <v>7273</v>
      </c>
      <c r="G1144" s="136" t="s">
        <v>495</v>
      </c>
      <c r="H1144" s="137">
        <v>1168.914</v>
      </c>
      <c r="I1144" s="138"/>
      <c r="J1144" s="139">
        <f>ROUND(I1144*H1144,2)</f>
        <v>0</v>
      </c>
      <c r="K1144" s="135" t="s">
        <v>219</v>
      </c>
      <c r="L1144" s="34"/>
      <c r="M1144" s="140" t="s">
        <v>19</v>
      </c>
      <c r="N1144" s="141" t="s">
        <v>40</v>
      </c>
      <c r="P1144" s="142">
        <f>O1144*H1144</f>
        <v>0</v>
      </c>
      <c r="Q1144" s="142">
        <v>0.11</v>
      </c>
      <c r="R1144" s="142">
        <f>Q1144*H1144</f>
        <v>128.58054000000001</v>
      </c>
      <c r="S1144" s="142">
        <v>0</v>
      </c>
      <c r="T1144" s="143">
        <f>S1144*H1144</f>
        <v>0</v>
      </c>
      <c r="AR1144" s="144" t="s">
        <v>229</v>
      </c>
      <c r="AT1144" s="144" t="s">
        <v>215</v>
      </c>
      <c r="AU1144" s="144" t="s">
        <v>236</v>
      </c>
      <c r="AY1144" s="19" t="s">
        <v>212</v>
      </c>
      <c r="BE1144" s="145">
        <f>IF(N1144="základní",J1144,0)</f>
        <v>0</v>
      </c>
      <c r="BF1144" s="145">
        <f>IF(N1144="snížená",J1144,0)</f>
        <v>0</v>
      </c>
      <c r="BG1144" s="145">
        <f>IF(N1144="zákl. přenesená",J1144,0)</f>
        <v>0</v>
      </c>
      <c r="BH1144" s="145">
        <f>IF(N1144="sníž. přenesená",J1144,0)</f>
        <v>0</v>
      </c>
      <c r="BI1144" s="145">
        <f>IF(N1144="nulová",J1144,0)</f>
        <v>0</v>
      </c>
      <c r="BJ1144" s="19" t="s">
        <v>77</v>
      </c>
      <c r="BK1144" s="145">
        <f>ROUND(I1144*H1144,2)</f>
        <v>0</v>
      </c>
      <c r="BL1144" s="19" t="s">
        <v>229</v>
      </c>
      <c r="BM1144" s="144" t="s">
        <v>7366</v>
      </c>
    </row>
    <row r="1145" spans="2:65" s="1" customFormat="1">
      <c r="B1145" s="34"/>
      <c r="D1145" s="146" t="s">
        <v>222</v>
      </c>
      <c r="F1145" s="147" t="s">
        <v>7275</v>
      </c>
      <c r="I1145" s="148"/>
      <c r="L1145" s="34"/>
      <c r="M1145" s="149"/>
      <c r="T1145" s="55"/>
      <c r="AT1145" s="19" t="s">
        <v>222</v>
      </c>
      <c r="AU1145" s="19" t="s">
        <v>236</v>
      </c>
    </row>
    <row r="1146" spans="2:65" s="14" customFormat="1">
      <c r="B1146" s="170"/>
      <c r="D1146" s="150" t="s">
        <v>226</v>
      </c>
      <c r="E1146" s="171" t="s">
        <v>19</v>
      </c>
      <c r="F1146" s="172" t="s">
        <v>7367</v>
      </c>
      <c r="H1146" s="171" t="s">
        <v>19</v>
      </c>
      <c r="I1146" s="173"/>
      <c r="L1146" s="170"/>
      <c r="M1146" s="174"/>
      <c r="T1146" s="175"/>
      <c r="AT1146" s="171" t="s">
        <v>226</v>
      </c>
      <c r="AU1146" s="171" t="s">
        <v>236</v>
      </c>
      <c r="AV1146" s="14" t="s">
        <v>77</v>
      </c>
      <c r="AW1146" s="14" t="s">
        <v>31</v>
      </c>
      <c r="AX1146" s="14" t="s">
        <v>69</v>
      </c>
      <c r="AY1146" s="171" t="s">
        <v>212</v>
      </c>
    </row>
    <row r="1147" spans="2:65" s="12" customFormat="1">
      <c r="B1147" s="152"/>
      <c r="D1147" s="150" t="s">
        <v>226</v>
      </c>
      <c r="E1147" s="153" t="s">
        <v>19</v>
      </c>
      <c r="F1147" s="154" t="s">
        <v>7368</v>
      </c>
      <c r="H1147" s="155">
        <v>72.408000000000001</v>
      </c>
      <c r="I1147" s="156"/>
      <c r="L1147" s="152"/>
      <c r="M1147" s="157"/>
      <c r="T1147" s="158"/>
      <c r="AT1147" s="153" t="s">
        <v>226</v>
      </c>
      <c r="AU1147" s="153" t="s">
        <v>236</v>
      </c>
      <c r="AV1147" s="12" t="s">
        <v>79</v>
      </c>
      <c r="AW1147" s="12" t="s">
        <v>31</v>
      </c>
      <c r="AX1147" s="12" t="s">
        <v>69</v>
      </c>
      <c r="AY1147" s="153" t="s">
        <v>212</v>
      </c>
    </row>
    <row r="1148" spans="2:65" s="12" customFormat="1">
      <c r="B1148" s="152"/>
      <c r="D1148" s="150" t="s">
        <v>226</v>
      </c>
      <c r="E1148" s="153" t="s">
        <v>19</v>
      </c>
      <c r="F1148" s="154" t="s">
        <v>7369</v>
      </c>
      <c r="H1148" s="155">
        <v>33.473999999999997</v>
      </c>
      <c r="I1148" s="156"/>
      <c r="L1148" s="152"/>
      <c r="M1148" s="157"/>
      <c r="T1148" s="158"/>
      <c r="AT1148" s="153" t="s">
        <v>226</v>
      </c>
      <c r="AU1148" s="153" t="s">
        <v>236</v>
      </c>
      <c r="AV1148" s="12" t="s">
        <v>79</v>
      </c>
      <c r="AW1148" s="12" t="s">
        <v>31</v>
      </c>
      <c r="AX1148" s="12" t="s">
        <v>69</v>
      </c>
      <c r="AY1148" s="153" t="s">
        <v>212</v>
      </c>
    </row>
    <row r="1149" spans="2:65" s="12" customFormat="1">
      <c r="B1149" s="152"/>
      <c r="D1149" s="150" t="s">
        <v>226</v>
      </c>
      <c r="E1149" s="153" t="s">
        <v>19</v>
      </c>
      <c r="F1149" s="154" t="s">
        <v>7370</v>
      </c>
      <c r="H1149" s="155">
        <v>295.964</v>
      </c>
      <c r="I1149" s="156"/>
      <c r="L1149" s="152"/>
      <c r="M1149" s="157"/>
      <c r="T1149" s="158"/>
      <c r="AT1149" s="153" t="s">
        <v>226</v>
      </c>
      <c r="AU1149" s="153" t="s">
        <v>236</v>
      </c>
      <c r="AV1149" s="12" t="s">
        <v>79</v>
      </c>
      <c r="AW1149" s="12" t="s">
        <v>31</v>
      </c>
      <c r="AX1149" s="12" t="s">
        <v>69</v>
      </c>
      <c r="AY1149" s="153" t="s">
        <v>212</v>
      </c>
    </row>
    <row r="1150" spans="2:65" s="12" customFormat="1">
      <c r="B1150" s="152"/>
      <c r="D1150" s="150" t="s">
        <v>226</v>
      </c>
      <c r="E1150" s="153" t="s">
        <v>19</v>
      </c>
      <c r="F1150" s="154" t="s">
        <v>7371</v>
      </c>
      <c r="H1150" s="155">
        <v>480.14400000000001</v>
      </c>
      <c r="I1150" s="156"/>
      <c r="L1150" s="152"/>
      <c r="M1150" s="157"/>
      <c r="T1150" s="158"/>
      <c r="AT1150" s="153" t="s">
        <v>226</v>
      </c>
      <c r="AU1150" s="153" t="s">
        <v>236</v>
      </c>
      <c r="AV1150" s="12" t="s">
        <v>79</v>
      </c>
      <c r="AW1150" s="12" t="s">
        <v>31</v>
      </c>
      <c r="AX1150" s="12" t="s">
        <v>69</v>
      </c>
      <c r="AY1150" s="153" t="s">
        <v>212</v>
      </c>
    </row>
    <row r="1151" spans="2:65" s="12" customFormat="1">
      <c r="B1151" s="152"/>
      <c r="D1151" s="150" t="s">
        <v>226</v>
      </c>
      <c r="E1151" s="153" t="s">
        <v>19</v>
      </c>
      <c r="F1151" s="154" t="s">
        <v>7372</v>
      </c>
      <c r="H1151" s="155">
        <v>33.506</v>
      </c>
      <c r="I1151" s="156"/>
      <c r="L1151" s="152"/>
      <c r="M1151" s="157"/>
      <c r="T1151" s="158"/>
      <c r="AT1151" s="153" t="s">
        <v>226</v>
      </c>
      <c r="AU1151" s="153" t="s">
        <v>236</v>
      </c>
      <c r="AV1151" s="12" t="s">
        <v>79</v>
      </c>
      <c r="AW1151" s="12" t="s">
        <v>31</v>
      </c>
      <c r="AX1151" s="12" t="s">
        <v>69</v>
      </c>
      <c r="AY1151" s="153" t="s">
        <v>212</v>
      </c>
    </row>
    <row r="1152" spans="2:65" s="12" customFormat="1">
      <c r="B1152" s="152"/>
      <c r="D1152" s="150" t="s">
        <v>226</v>
      </c>
      <c r="E1152" s="153" t="s">
        <v>19</v>
      </c>
      <c r="F1152" s="154" t="s">
        <v>7373</v>
      </c>
      <c r="H1152" s="155">
        <v>253.41800000000001</v>
      </c>
      <c r="I1152" s="156"/>
      <c r="L1152" s="152"/>
      <c r="M1152" s="157"/>
      <c r="T1152" s="158"/>
      <c r="AT1152" s="153" t="s">
        <v>226</v>
      </c>
      <c r="AU1152" s="153" t="s">
        <v>236</v>
      </c>
      <c r="AV1152" s="12" t="s">
        <v>79</v>
      </c>
      <c r="AW1152" s="12" t="s">
        <v>31</v>
      </c>
      <c r="AX1152" s="12" t="s">
        <v>69</v>
      </c>
      <c r="AY1152" s="153" t="s">
        <v>212</v>
      </c>
    </row>
    <row r="1153" spans="2:65" s="13" customFormat="1">
      <c r="B1153" s="159"/>
      <c r="D1153" s="150" t="s">
        <v>226</v>
      </c>
      <c r="E1153" s="160" t="s">
        <v>19</v>
      </c>
      <c r="F1153" s="161" t="s">
        <v>228</v>
      </c>
      <c r="H1153" s="162">
        <v>1168.914</v>
      </c>
      <c r="I1153" s="163"/>
      <c r="L1153" s="159"/>
      <c r="M1153" s="164"/>
      <c r="T1153" s="165"/>
      <c r="AT1153" s="160" t="s">
        <v>226</v>
      </c>
      <c r="AU1153" s="160" t="s">
        <v>236</v>
      </c>
      <c r="AV1153" s="13" t="s">
        <v>229</v>
      </c>
      <c r="AW1153" s="13" t="s">
        <v>31</v>
      </c>
      <c r="AX1153" s="13" t="s">
        <v>77</v>
      </c>
      <c r="AY1153" s="160" t="s">
        <v>212</v>
      </c>
    </row>
    <row r="1154" spans="2:65" s="1" customFormat="1" ht="24.2" customHeight="1">
      <c r="B1154" s="34"/>
      <c r="C1154" s="133" t="s">
        <v>2015</v>
      </c>
      <c r="D1154" s="133" t="s">
        <v>215</v>
      </c>
      <c r="E1154" s="134" t="s">
        <v>7278</v>
      </c>
      <c r="F1154" s="135" t="s">
        <v>7279</v>
      </c>
      <c r="G1154" s="136" t="s">
        <v>495</v>
      </c>
      <c r="H1154" s="137">
        <v>1168.914</v>
      </c>
      <c r="I1154" s="138"/>
      <c r="J1154" s="139">
        <f>ROUND(I1154*H1154,2)</f>
        <v>0</v>
      </c>
      <c r="K1154" s="135" t="s">
        <v>219</v>
      </c>
      <c r="L1154" s="34"/>
      <c r="M1154" s="140" t="s">
        <v>19</v>
      </c>
      <c r="N1154" s="141" t="s">
        <v>40</v>
      </c>
      <c r="P1154" s="142">
        <f>O1154*H1154</f>
        <v>0</v>
      </c>
      <c r="Q1154" s="142">
        <v>1.0999999999999999E-2</v>
      </c>
      <c r="R1154" s="142">
        <f>Q1154*H1154</f>
        <v>12.858053999999999</v>
      </c>
      <c r="S1154" s="142">
        <v>0</v>
      </c>
      <c r="T1154" s="143">
        <f>S1154*H1154</f>
        <v>0</v>
      </c>
      <c r="AR1154" s="144" t="s">
        <v>229</v>
      </c>
      <c r="AT1154" s="144" t="s">
        <v>215</v>
      </c>
      <c r="AU1154" s="144" t="s">
        <v>236</v>
      </c>
      <c r="AY1154" s="19" t="s">
        <v>212</v>
      </c>
      <c r="BE1154" s="145">
        <f>IF(N1154="základní",J1154,0)</f>
        <v>0</v>
      </c>
      <c r="BF1154" s="145">
        <f>IF(N1154="snížená",J1154,0)</f>
        <v>0</v>
      </c>
      <c r="BG1154" s="145">
        <f>IF(N1154="zákl. přenesená",J1154,0)</f>
        <v>0</v>
      </c>
      <c r="BH1154" s="145">
        <f>IF(N1154="sníž. přenesená",J1154,0)</f>
        <v>0</v>
      </c>
      <c r="BI1154" s="145">
        <f>IF(N1154="nulová",J1154,0)</f>
        <v>0</v>
      </c>
      <c r="BJ1154" s="19" t="s">
        <v>77</v>
      </c>
      <c r="BK1154" s="145">
        <f>ROUND(I1154*H1154,2)</f>
        <v>0</v>
      </c>
      <c r="BL1154" s="19" t="s">
        <v>229</v>
      </c>
      <c r="BM1154" s="144" t="s">
        <v>7374</v>
      </c>
    </row>
    <row r="1155" spans="2:65" s="1" customFormat="1">
      <c r="B1155" s="34"/>
      <c r="D1155" s="146" t="s">
        <v>222</v>
      </c>
      <c r="F1155" s="147" t="s">
        <v>7281</v>
      </c>
      <c r="I1155" s="148"/>
      <c r="L1155" s="34"/>
      <c r="M1155" s="149"/>
      <c r="T1155" s="55"/>
      <c r="AT1155" s="19" t="s">
        <v>222</v>
      </c>
      <c r="AU1155" s="19" t="s">
        <v>236</v>
      </c>
    </row>
    <row r="1156" spans="2:65" s="14" customFormat="1" ht="22.5">
      <c r="B1156" s="170"/>
      <c r="D1156" s="150" t="s">
        <v>226</v>
      </c>
      <c r="E1156" s="171" t="s">
        <v>19</v>
      </c>
      <c r="F1156" s="172" t="s">
        <v>7375</v>
      </c>
      <c r="H1156" s="171" t="s">
        <v>19</v>
      </c>
      <c r="I1156" s="173"/>
      <c r="L1156" s="170"/>
      <c r="M1156" s="174"/>
      <c r="T1156" s="175"/>
      <c r="AT1156" s="171" t="s">
        <v>226</v>
      </c>
      <c r="AU1156" s="171" t="s">
        <v>236</v>
      </c>
      <c r="AV1156" s="14" t="s">
        <v>77</v>
      </c>
      <c r="AW1156" s="14" t="s">
        <v>31</v>
      </c>
      <c r="AX1156" s="14" t="s">
        <v>69</v>
      </c>
      <c r="AY1156" s="171" t="s">
        <v>212</v>
      </c>
    </row>
    <row r="1157" spans="2:65" s="12" customFormat="1">
      <c r="B1157" s="152"/>
      <c r="D1157" s="150" t="s">
        <v>226</v>
      </c>
      <c r="E1157" s="153" t="s">
        <v>19</v>
      </c>
      <c r="F1157" s="154" t="s">
        <v>7376</v>
      </c>
      <c r="H1157" s="155">
        <v>72.408000000000001</v>
      </c>
      <c r="I1157" s="156"/>
      <c r="L1157" s="152"/>
      <c r="M1157" s="157"/>
      <c r="T1157" s="158"/>
      <c r="AT1157" s="153" t="s">
        <v>226</v>
      </c>
      <c r="AU1157" s="153" t="s">
        <v>236</v>
      </c>
      <c r="AV1157" s="12" t="s">
        <v>79</v>
      </c>
      <c r="AW1157" s="12" t="s">
        <v>31</v>
      </c>
      <c r="AX1157" s="12" t="s">
        <v>69</v>
      </c>
      <c r="AY1157" s="153" t="s">
        <v>212</v>
      </c>
    </row>
    <row r="1158" spans="2:65" s="12" customFormat="1">
      <c r="B1158" s="152"/>
      <c r="D1158" s="150" t="s">
        <v>226</v>
      </c>
      <c r="E1158" s="153" t="s">
        <v>19</v>
      </c>
      <c r="F1158" s="154" t="s">
        <v>7377</v>
      </c>
      <c r="H1158" s="155">
        <v>33.473999999999997</v>
      </c>
      <c r="I1158" s="156"/>
      <c r="L1158" s="152"/>
      <c r="M1158" s="157"/>
      <c r="T1158" s="158"/>
      <c r="AT1158" s="153" t="s">
        <v>226</v>
      </c>
      <c r="AU1158" s="153" t="s">
        <v>236</v>
      </c>
      <c r="AV1158" s="12" t="s">
        <v>79</v>
      </c>
      <c r="AW1158" s="12" t="s">
        <v>31</v>
      </c>
      <c r="AX1158" s="12" t="s">
        <v>69</v>
      </c>
      <c r="AY1158" s="153" t="s">
        <v>212</v>
      </c>
    </row>
    <row r="1159" spans="2:65" s="12" customFormat="1">
      <c r="B1159" s="152"/>
      <c r="D1159" s="150" t="s">
        <v>226</v>
      </c>
      <c r="E1159" s="153" t="s">
        <v>19</v>
      </c>
      <c r="F1159" s="154" t="s">
        <v>7378</v>
      </c>
      <c r="H1159" s="155">
        <v>295.964</v>
      </c>
      <c r="I1159" s="156"/>
      <c r="L1159" s="152"/>
      <c r="M1159" s="157"/>
      <c r="T1159" s="158"/>
      <c r="AT1159" s="153" t="s">
        <v>226</v>
      </c>
      <c r="AU1159" s="153" t="s">
        <v>236</v>
      </c>
      <c r="AV1159" s="12" t="s">
        <v>79</v>
      </c>
      <c r="AW1159" s="12" t="s">
        <v>31</v>
      </c>
      <c r="AX1159" s="12" t="s">
        <v>69</v>
      </c>
      <c r="AY1159" s="153" t="s">
        <v>212</v>
      </c>
    </row>
    <row r="1160" spans="2:65" s="12" customFormat="1">
      <c r="B1160" s="152"/>
      <c r="D1160" s="150" t="s">
        <v>226</v>
      </c>
      <c r="E1160" s="153" t="s">
        <v>19</v>
      </c>
      <c r="F1160" s="154" t="s">
        <v>7379</v>
      </c>
      <c r="H1160" s="155">
        <v>480.14400000000001</v>
      </c>
      <c r="I1160" s="156"/>
      <c r="L1160" s="152"/>
      <c r="M1160" s="157"/>
      <c r="T1160" s="158"/>
      <c r="AT1160" s="153" t="s">
        <v>226</v>
      </c>
      <c r="AU1160" s="153" t="s">
        <v>236</v>
      </c>
      <c r="AV1160" s="12" t="s">
        <v>79</v>
      </c>
      <c r="AW1160" s="12" t="s">
        <v>31</v>
      </c>
      <c r="AX1160" s="12" t="s">
        <v>69</v>
      </c>
      <c r="AY1160" s="153" t="s">
        <v>212</v>
      </c>
    </row>
    <row r="1161" spans="2:65" s="12" customFormat="1">
      <c r="B1161" s="152"/>
      <c r="D1161" s="150" t="s">
        <v>226</v>
      </c>
      <c r="E1161" s="153" t="s">
        <v>19</v>
      </c>
      <c r="F1161" s="154" t="s">
        <v>7380</v>
      </c>
      <c r="H1161" s="155">
        <v>33.506</v>
      </c>
      <c r="I1161" s="156"/>
      <c r="L1161" s="152"/>
      <c r="M1161" s="157"/>
      <c r="T1161" s="158"/>
      <c r="AT1161" s="153" t="s">
        <v>226</v>
      </c>
      <c r="AU1161" s="153" t="s">
        <v>236</v>
      </c>
      <c r="AV1161" s="12" t="s">
        <v>79</v>
      </c>
      <c r="AW1161" s="12" t="s">
        <v>31</v>
      </c>
      <c r="AX1161" s="12" t="s">
        <v>69</v>
      </c>
      <c r="AY1161" s="153" t="s">
        <v>212</v>
      </c>
    </row>
    <row r="1162" spans="2:65" s="12" customFormat="1">
      <c r="B1162" s="152"/>
      <c r="D1162" s="150" t="s">
        <v>226</v>
      </c>
      <c r="E1162" s="153" t="s">
        <v>19</v>
      </c>
      <c r="F1162" s="154" t="s">
        <v>7381</v>
      </c>
      <c r="H1162" s="155">
        <v>253.41800000000001</v>
      </c>
      <c r="I1162" s="156"/>
      <c r="L1162" s="152"/>
      <c r="M1162" s="157"/>
      <c r="T1162" s="158"/>
      <c r="AT1162" s="153" t="s">
        <v>226</v>
      </c>
      <c r="AU1162" s="153" t="s">
        <v>236</v>
      </c>
      <c r="AV1162" s="12" t="s">
        <v>79</v>
      </c>
      <c r="AW1162" s="12" t="s">
        <v>31</v>
      </c>
      <c r="AX1162" s="12" t="s">
        <v>69</v>
      </c>
      <c r="AY1162" s="153" t="s">
        <v>212</v>
      </c>
    </row>
    <row r="1163" spans="2:65" s="13" customFormat="1">
      <c r="B1163" s="159"/>
      <c r="D1163" s="150" t="s">
        <v>226</v>
      </c>
      <c r="E1163" s="160" t="s">
        <v>19</v>
      </c>
      <c r="F1163" s="161" t="s">
        <v>228</v>
      </c>
      <c r="H1163" s="162">
        <v>1168.914</v>
      </c>
      <c r="I1163" s="163"/>
      <c r="L1163" s="159"/>
      <c r="M1163" s="164"/>
      <c r="T1163" s="165"/>
      <c r="AT1163" s="160" t="s">
        <v>226</v>
      </c>
      <c r="AU1163" s="160" t="s">
        <v>236</v>
      </c>
      <c r="AV1163" s="13" t="s">
        <v>229</v>
      </c>
      <c r="AW1163" s="13" t="s">
        <v>31</v>
      </c>
      <c r="AX1163" s="13" t="s">
        <v>77</v>
      </c>
      <c r="AY1163" s="160" t="s">
        <v>212</v>
      </c>
    </row>
    <row r="1164" spans="2:65" s="1" customFormat="1" ht="16.5" customHeight="1">
      <c r="B1164" s="34"/>
      <c r="C1164" s="133" t="s">
        <v>2025</v>
      </c>
      <c r="D1164" s="133" t="s">
        <v>215</v>
      </c>
      <c r="E1164" s="134" t="s">
        <v>7284</v>
      </c>
      <c r="F1164" s="135" t="s">
        <v>7285</v>
      </c>
      <c r="G1164" s="136" t="s">
        <v>495</v>
      </c>
      <c r="H1164" s="137">
        <v>1280.239</v>
      </c>
      <c r="I1164" s="138"/>
      <c r="J1164" s="139">
        <f>ROUND(I1164*H1164,2)</f>
        <v>0</v>
      </c>
      <c r="K1164" s="135" t="s">
        <v>219</v>
      </c>
      <c r="L1164" s="34"/>
      <c r="M1164" s="140" t="s">
        <v>19</v>
      </c>
      <c r="N1164" s="141" t="s">
        <v>40</v>
      </c>
      <c r="P1164" s="142">
        <f>O1164*H1164</f>
        <v>0</v>
      </c>
      <c r="Q1164" s="142">
        <v>1.2999999999999999E-4</v>
      </c>
      <c r="R1164" s="142">
        <f>Q1164*H1164</f>
        <v>0.16643106999999999</v>
      </c>
      <c r="S1164" s="142">
        <v>0</v>
      </c>
      <c r="T1164" s="143">
        <f>S1164*H1164</f>
        <v>0</v>
      </c>
      <c r="AR1164" s="144" t="s">
        <v>229</v>
      </c>
      <c r="AT1164" s="144" t="s">
        <v>215</v>
      </c>
      <c r="AU1164" s="144" t="s">
        <v>236</v>
      </c>
      <c r="AY1164" s="19" t="s">
        <v>212</v>
      </c>
      <c r="BE1164" s="145">
        <f>IF(N1164="základní",J1164,0)</f>
        <v>0</v>
      </c>
      <c r="BF1164" s="145">
        <f>IF(N1164="snížená",J1164,0)</f>
        <v>0</v>
      </c>
      <c r="BG1164" s="145">
        <f>IF(N1164="zákl. přenesená",J1164,0)</f>
        <v>0</v>
      </c>
      <c r="BH1164" s="145">
        <f>IF(N1164="sníž. přenesená",J1164,0)</f>
        <v>0</v>
      </c>
      <c r="BI1164" s="145">
        <f>IF(N1164="nulová",J1164,0)</f>
        <v>0</v>
      </c>
      <c r="BJ1164" s="19" t="s">
        <v>77</v>
      </c>
      <c r="BK1164" s="145">
        <f>ROUND(I1164*H1164,2)</f>
        <v>0</v>
      </c>
      <c r="BL1164" s="19" t="s">
        <v>229</v>
      </c>
      <c r="BM1164" s="144" t="s">
        <v>7382</v>
      </c>
    </row>
    <row r="1165" spans="2:65" s="1" customFormat="1">
      <c r="B1165" s="34"/>
      <c r="D1165" s="146" t="s">
        <v>222</v>
      </c>
      <c r="F1165" s="147" t="s">
        <v>7287</v>
      </c>
      <c r="I1165" s="148"/>
      <c r="L1165" s="34"/>
      <c r="M1165" s="149"/>
      <c r="T1165" s="55"/>
      <c r="AT1165" s="19" t="s">
        <v>222</v>
      </c>
      <c r="AU1165" s="19" t="s">
        <v>236</v>
      </c>
    </row>
    <row r="1166" spans="2:65" s="14" customFormat="1">
      <c r="B1166" s="170"/>
      <c r="D1166" s="150" t="s">
        <v>226</v>
      </c>
      <c r="E1166" s="171" t="s">
        <v>19</v>
      </c>
      <c r="F1166" s="172" t="s">
        <v>7383</v>
      </c>
      <c r="H1166" s="171" t="s">
        <v>19</v>
      </c>
      <c r="I1166" s="173"/>
      <c r="L1166" s="170"/>
      <c r="M1166" s="174"/>
      <c r="T1166" s="175"/>
      <c r="AT1166" s="171" t="s">
        <v>226</v>
      </c>
      <c r="AU1166" s="171" t="s">
        <v>236</v>
      </c>
      <c r="AV1166" s="14" t="s">
        <v>77</v>
      </c>
      <c r="AW1166" s="14" t="s">
        <v>31</v>
      </c>
      <c r="AX1166" s="14" t="s">
        <v>69</v>
      </c>
      <c r="AY1166" s="171" t="s">
        <v>212</v>
      </c>
    </row>
    <row r="1167" spans="2:65" s="12" customFormat="1">
      <c r="B1167" s="152"/>
      <c r="D1167" s="150" t="s">
        <v>226</v>
      </c>
      <c r="E1167" s="153" t="s">
        <v>19</v>
      </c>
      <c r="F1167" s="154" t="s">
        <v>7384</v>
      </c>
      <c r="H1167" s="155">
        <v>79.304000000000002</v>
      </c>
      <c r="I1167" s="156"/>
      <c r="L1167" s="152"/>
      <c r="M1167" s="157"/>
      <c r="T1167" s="158"/>
      <c r="AT1167" s="153" t="s">
        <v>226</v>
      </c>
      <c r="AU1167" s="153" t="s">
        <v>236</v>
      </c>
      <c r="AV1167" s="12" t="s">
        <v>79</v>
      </c>
      <c r="AW1167" s="12" t="s">
        <v>31</v>
      </c>
      <c r="AX1167" s="12" t="s">
        <v>69</v>
      </c>
      <c r="AY1167" s="153" t="s">
        <v>212</v>
      </c>
    </row>
    <row r="1168" spans="2:65" s="12" customFormat="1">
      <c r="B1168" s="152"/>
      <c r="D1168" s="150" t="s">
        <v>226</v>
      </c>
      <c r="E1168" s="153" t="s">
        <v>19</v>
      </c>
      <c r="F1168" s="154" t="s">
        <v>7385</v>
      </c>
      <c r="H1168" s="155">
        <v>36.661999999999999</v>
      </c>
      <c r="I1168" s="156"/>
      <c r="L1168" s="152"/>
      <c r="M1168" s="157"/>
      <c r="T1168" s="158"/>
      <c r="AT1168" s="153" t="s">
        <v>226</v>
      </c>
      <c r="AU1168" s="153" t="s">
        <v>236</v>
      </c>
      <c r="AV1168" s="12" t="s">
        <v>79</v>
      </c>
      <c r="AW1168" s="12" t="s">
        <v>31</v>
      </c>
      <c r="AX1168" s="12" t="s">
        <v>69</v>
      </c>
      <c r="AY1168" s="153" t="s">
        <v>212</v>
      </c>
    </row>
    <row r="1169" spans="2:65" s="12" customFormat="1">
      <c r="B1169" s="152"/>
      <c r="D1169" s="150" t="s">
        <v>226</v>
      </c>
      <c r="E1169" s="153" t="s">
        <v>19</v>
      </c>
      <c r="F1169" s="154" t="s">
        <v>7386</v>
      </c>
      <c r="H1169" s="155">
        <v>324.15100000000001</v>
      </c>
      <c r="I1169" s="156"/>
      <c r="L1169" s="152"/>
      <c r="M1169" s="157"/>
      <c r="T1169" s="158"/>
      <c r="AT1169" s="153" t="s">
        <v>226</v>
      </c>
      <c r="AU1169" s="153" t="s">
        <v>236</v>
      </c>
      <c r="AV1169" s="12" t="s">
        <v>79</v>
      </c>
      <c r="AW1169" s="12" t="s">
        <v>31</v>
      </c>
      <c r="AX1169" s="12" t="s">
        <v>69</v>
      </c>
      <c r="AY1169" s="153" t="s">
        <v>212</v>
      </c>
    </row>
    <row r="1170" spans="2:65" s="12" customFormat="1">
      <c r="B1170" s="152"/>
      <c r="D1170" s="150" t="s">
        <v>226</v>
      </c>
      <c r="E1170" s="153" t="s">
        <v>19</v>
      </c>
      <c r="F1170" s="154" t="s">
        <v>7387</v>
      </c>
      <c r="H1170" s="155">
        <v>525.87199999999996</v>
      </c>
      <c r="I1170" s="156"/>
      <c r="L1170" s="152"/>
      <c r="M1170" s="157"/>
      <c r="T1170" s="158"/>
      <c r="AT1170" s="153" t="s">
        <v>226</v>
      </c>
      <c r="AU1170" s="153" t="s">
        <v>236</v>
      </c>
      <c r="AV1170" s="12" t="s">
        <v>79</v>
      </c>
      <c r="AW1170" s="12" t="s">
        <v>31</v>
      </c>
      <c r="AX1170" s="12" t="s">
        <v>69</v>
      </c>
      <c r="AY1170" s="153" t="s">
        <v>212</v>
      </c>
    </row>
    <row r="1171" spans="2:65" s="12" customFormat="1">
      <c r="B1171" s="152"/>
      <c r="D1171" s="150" t="s">
        <v>226</v>
      </c>
      <c r="E1171" s="153" t="s">
        <v>19</v>
      </c>
      <c r="F1171" s="154" t="s">
        <v>7388</v>
      </c>
      <c r="H1171" s="155">
        <v>36.697000000000003</v>
      </c>
      <c r="I1171" s="156"/>
      <c r="L1171" s="152"/>
      <c r="M1171" s="157"/>
      <c r="T1171" s="158"/>
      <c r="AT1171" s="153" t="s">
        <v>226</v>
      </c>
      <c r="AU1171" s="153" t="s">
        <v>236</v>
      </c>
      <c r="AV1171" s="12" t="s">
        <v>79</v>
      </c>
      <c r="AW1171" s="12" t="s">
        <v>31</v>
      </c>
      <c r="AX1171" s="12" t="s">
        <v>69</v>
      </c>
      <c r="AY1171" s="153" t="s">
        <v>212</v>
      </c>
    </row>
    <row r="1172" spans="2:65" s="12" customFormat="1">
      <c r="B1172" s="152"/>
      <c r="D1172" s="150" t="s">
        <v>226</v>
      </c>
      <c r="E1172" s="153" t="s">
        <v>19</v>
      </c>
      <c r="F1172" s="154" t="s">
        <v>7389</v>
      </c>
      <c r="H1172" s="155">
        <v>277.553</v>
      </c>
      <c r="I1172" s="156"/>
      <c r="L1172" s="152"/>
      <c r="M1172" s="157"/>
      <c r="T1172" s="158"/>
      <c r="AT1172" s="153" t="s">
        <v>226</v>
      </c>
      <c r="AU1172" s="153" t="s">
        <v>236</v>
      </c>
      <c r="AV1172" s="12" t="s">
        <v>79</v>
      </c>
      <c r="AW1172" s="12" t="s">
        <v>31</v>
      </c>
      <c r="AX1172" s="12" t="s">
        <v>69</v>
      </c>
      <c r="AY1172" s="153" t="s">
        <v>212</v>
      </c>
    </row>
    <row r="1173" spans="2:65" s="13" customFormat="1">
      <c r="B1173" s="159"/>
      <c r="D1173" s="150" t="s">
        <v>226</v>
      </c>
      <c r="E1173" s="160" t="s">
        <v>19</v>
      </c>
      <c r="F1173" s="161" t="s">
        <v>228</v>
      </c>
      <c r="H1173" s="162">
        <v>1280.239</v>
      </c>
      <c r="I1173" s="163"/>
      <c r="L1173" s="159"/>
      <c r="M1173" s="164"/>
      <c r="T1173" s="165"/>
      <c r="AT1173" s="160" t="s">
        <v>226</v>
      </c>
      <c r="AU1173" s="160" t="s">
        <v>236</v>
      </c>
      <c r="AV1173" s="13" t="s">
        <v>229</v>
      </c>
      <c r="AW1173" s="13" t="s">
        <v>31</v>
      </c>
      <c r="AX1173" s="13" t="s">
        <v>77</v>
      </c>
      <c r="AY1173" s="160" t="s">
        <v>212</v>
      </c>
    </row>
    <row r="1174" spans="2:65" s="1" customFormat="1" ht="24.2" customHeight="1">
      <c r="B1174" s="34"/>
      <c r="C1174" s="133" t="s">
        <v>2033</v>
      </c>
      <c r="D1174" s="133" t="s">
        <v>215</v>
      </c>
      <c r="E1174" s="134" t="s">
        <v>7290</v>
      </c>
      <c r="F1174" s="135" t="s">
        <v>7291</v>
      </c>
      <c r="G1174" s="136" t="s">
        <v>495</v>
      </c>
      <c r="H1174" s="137">
        <v>1113.25</v>
      </c>
      <c r="I1174" s="138"/>
      <c r="J1174" s="139">
        <f>ROUND(I1174*H1174,2)</f>
        <v>0</v>
      </c>
      <c r="K1174" s="135" t="s">
        <v>219</v>
      </c>
      <c r="L1174" s="34"/>
      <c r="M1174" s="140" t="s">
        <v>19</v>
      </c>
      <c r="N1174" s="141" t="s">
        <v>40</v>
      </c>
      <c r="P1174" s="142">
        <f>O1174*H1174</f>
        <v>0</v>
      </c>
      <c r="Q1174" s="142">
        <v>0</v>
      </c>
      <c r="R1174" s="142">
        <f>Q1174*H1174</f>
        <v>0</v>
      </c>
      <c r="S1174" s="142">
        <v>0</v>
      </c>
      <c r="T1174" s="143">
        <f>S1174*H1174</f>
        <v>0</v>
      </c>
      <c r="AR1174" s="144" t="s">
        <v>316</v>
      </c>
      <c r="AT1174" s="144" t="s">
        <v>215</v>
      </c>
      <c r="AU1174" s="144" t="s">
        <v>236</v>
      </c>
      <c r="AY1174" s="19" t="s">
        <v>212</v>
      </c>
      <c r="BE1174" s="145">
        <f>IF(N1174="základní",J1174,0)</f>
        <v>0</v>
      </c>
      <c r="BF1174" s="145">
        <f>IF(N1174="snížená",J1174,0)</f>
        <v>0</v>
      </c>
      <c r="BG1174" s="145">
        <f>IF(N1174="zákl. přenesená",J1174,0)</f>
        <v>0</v>
      </c>
      <c r="BH1174" s="145">
        <f>IF(N1174="sníž. přenesená",J1174,0)</f>
        <v>0</v>
      </c>
      <c r="BI1174" s="145">
        <f>IF(N1174="nulová",J1174,0)</f>
        <v>0</v>
      </c>
      <c r="BJ1174" s="19" t="s">
        <v>77</v>
      </c>
      <c r="BK1174" s="145">
        <f>ROUND(I1174*H1174,2)</f>
        <v>0</v>
      </c>
      <c r="BL1174" s="19" t="s">
        <v>316</v>
      </c>
      <c r="BM1174" s="144" t="s">
        <v>7390</v>
      </c>
    </row>
    <row r="1175" spans="2:65" s="1" customFormat="1">
      <c r="B1175" s="34"/>
      <c r="D1175" s="146" t="s">
        <v>222</v>
      </c>
      <c r="F1175" s="147" t="s">
        <v>7293</v>
      </c>
      <c r="I1175" s="148"/>
      <c r="L1175" s="34"/>
      <c r="M1175" s="149"/>
      <c r="T1175" s="55"/>
      <c r="AT1175" s="19" t="s">
        <v>222</v>
      </c>
      <c r="AU1175" s="19" t="s">
        <v>236</v>
      </c>
    </row>
    <row r="1176" spans="2:65" s="14" customFormat="1" ht="22.5">
      <c r="B1176" s="170"/>
      <c r="D1176" s="150" t="s">
        <v>226</v>
      </c>
      <c r="E1176" s="171" t="s">
        <v>19</v>
      </c>
      <c r="F1176" s="172" t="s">
        <v>7391</v>
      </c>
      <c r="H1176" s="171" t="s">
        <v>19</v>
      </c>
      <c r="I1176" s="173"/>
      <c r="L1176" s="170"/>
      <c r="M1176" s="174"/>
      <c r="T1176" s="175"/>
      <c r="AT1176" s="171" t="s">
        <v>226</v>
      </c>
      <c r="AU1176" s="171" t="s">
        <v>236</v>
      </c>
      <c r="AV1176" s="14" t="s">
        <v>77</v>
      </c>
      <c r="AW1176" s="14" t="s">
        <v>31</v>
      </c>
      <c r="AX1176" s="14" t="s">
        <v>69</v>
      </c>
      <c r="AY1176" s="171" t="s">
        <v>212</v>
      </c>
    </row>
    <row r="1177" spans="2:65" s="12" customFormat="1">
      <c r="B1177" s="152"/>
      <c r="D1177" s="150" t="s">
        <v>226</v>
      </c>
      <c r="E1177" s="153" t="s">
        <v>19</v>
      </c>
      <c r="F1177" s="154" t="s">
        <v>7392</v>
      </c>
      <c r="H1177" s="155">
        <v>68.959999999999994</v>
      </c>
      <c r="I1177" s="156"/>
      <c r="L1177" s="152"/>
      <c r="M1177" s="157"/>
      <c r="T1177" s="158"/>
      <c r="AT1177" s="153" t="s">
        <v>226</v>
      </c>
      <c r="AU1177" s="153" t="s">
        <v>236</v>
      </c>
      <c r="AV1177" s="12" t="s">
        <v>79</v>
      </c>
      <c r="AW1177" s="12" t="s">
        <v>31</v>
      </c>
      <c r="AX1177" s="12" t="s">
        <v>69</v>
      </c>
      <c r="AY1177" s="153" t="s">
        <v>212</v>
      </c>
    </row>
    <row r="1178" spans="2:65" s="12" customFormat="1">
      <c r="B1178" s="152"/>
      <c r="D1178" s="150" t="s">
        <v>226</v>
      </c>
      <c r="E1178" s="153" t="s">
        <v>19</v>
      </c>
      <c r="F1178" s="154" t="s">
        <v>7393</v>
      </c>
      <c r="H1178" s="155">
        <v>31.88</v>
      </c>
      <c r="I1178" s="156"/>
      <c r="L1178" s="152"/>
      <c r="M1178" s="157"/>
      <c r="T1178" s="158"/>
      <c r="AT1178" s="153" t="s">
        <v>226</v>
      </c>
      <c r="AU1178" s="153" t="s">
        <v>236</v>
      </c>
      <c r="AV1178" s="12" t="s">
        <v>79</v>
      </c>
      <c r="AW1178" s="12" t="s">
        <v>31</v>
      </c>
      <c r="AX1178" s="12" t="s">
        <v>69</v>
      </c>
      <c r="AY1178" s="153" t="s">
        <v>212</v>
      </c>
    </row>
    <row r="1179" spans="2:65" s="12" customFormat="1">
      <c r="B1179" s="152"/>
      <c r="D1179" s="150" t="s">
        <v>226</v>
      </c>
      <c r="E1179" s="153" t="s">
        <v>19</v>
      </c>
      <c r="F1179" s="154" t="s">
        <v>7394</v>
      </c>
      <c r="H1179" s="155">
        <v>281.87</v>
      </c>
      <c r="I1179" s="156"/>
      <c r="L1179" s="152"/>
      <c r="M1179" s="157"/>
      <c r="T1179" s="158"/>
      <c r="AT1179" s="153" t="s">
        <v>226</v>
      </c>
      <c r="AU1179" s="153" t="s">
        <v>236</v>
      </c>
      <c r="AV1179" s="12" t="s">
        <v>79</v>
      </c>
      <c r="AW1179" s="12" t="s">
        <v>31</v>
      </c>
      <c r="AX1179" s="12" t="s">
        <v>69</v>
      </c>
      <c r="AY1179" s="153" t="s">
        <v>212</v>
      </c>
    </row>
    <row r="1180" spans="2:65" s="12" customFormat="1">
      <c r="B1180" s="152"/>
      <c r="D1180" s="150" t="s">
        <v>226</v>
      </c>
      <c r="E1180" s="153" t="s">
        <v>19</v>
      </c>
      <c r="F1180" s="154" t="s">
        <v>7395</v>
      </c>
      <c r="H1180" s="155">
        <v>457.28</v>
      </c>
      <c r="I1180" s="156"/>
      <c r="L1180" s="152"/>
      <c r="M1180" s="157"/>
      <c r="T1180" s="158"/>
      <c r="AT1180" s="153" t="s">
        <v>226</v>
      </c>
      <c r="AU1180" s="153" t="s">
        <v>236</v>
      </c>
      <c r="AV1180" s="12" t="s">
        <v>79</v>
      </c>
      <c r="AW1180" s="12" t="s">
        <v>31</v>
      </c>
      <c r="AX1180" s="12" t="s">
        <v>69</v>
      </c>
      <c r="AY1180" s="153" t="s">
        <v>212</v>
      </c>
    </row>
    <row r="1181" spans="2:65" s="12" customFormat="1">
      <c r="B1181" s="152"/>
      <c r="D1181" s="150" t="s">
        <v>226</v>
      </c>
      <c r="E1181" s="153" t="s">
        <v>19</v>
      </c>
      <c r="F1181" s="154" t="s">
        <v>7396</v>
      </c>
      <c r="H1181" s="155">
        <v>31.91</v>
      </c>
      <c r="I1181" s="156"/>
      <c r="L1181" s="152"/>
      <c r="M1181" s="157"/>
      <c r="T1181" s="158"/>
      <c r="AT1181" s="153" t="s">
        <v>226</v>
      </c>
      <c r="AU1181" s="153" t="s">
        <v>236</v>
      </c>
      <c r="AV1181" s="12" t="s">
        <v>79</v>
      </c>
      <c r="AW1181" s="12" t="s">
        <v>31</v>
      </c>
      <c r="AX1181" s="12" t="s">
        <v>69</v>
      </c>
      <c r="AY1181" s="153" t="s">
        <v>212</v>
      </c>
    </row>
    <row r="1182" spans="2:65" s="12" customFormat="1">
      <c r="B1182" s="152"/>
      <c r="D1182" s="150" t="s">
        <v>226</v>
      </c>
      <c r="E1182" s="153" t="s">
        <v>19</v>
      </c>
      <c r="F1182" s="154" t="s">
        <v>7397</v>
      </c>
      <c r="H1182" s="155">
        <v>241.35</v>
      </c>
      <c r="I1182" s="156"/>
      <c r="L1182" s="152"/>
      <c r="M1182" s="157"/>
      <c r="T1182" s="158"/>
      <c r="AT1182" s="153" t="s">
        <v>226</v>
      </c>
      <c r="AU1182" s="153" t="s">
        <v>236</v>
      </c>
      <c r="AV1182" s="12" t="s">
        <v>79</v>
      </c>
      <c r="AW1182" s="12" t="s">
        <v>31</v>
      </c>
      <c r="AX1182" s="12" t="s">
        <v>69</v>
      </c>
      <c r="AY1182" s="153" t="s">
        <v>212</v>
      </c>
    </row>
    <row r="1183" spans="2:65" s="13" customFormat="1">
      <c r="B1183" s="159"/>
      <c r="D1183" s="150" t="s">
        <v>226</v>
      </c>
      <c r="E1183" s="160" t="s">
        <v>19</v>
      </c>
      <c r="F1183" s="161" t="s">
        <v>228</v>
      </c>
      <c r="H1183" s="162">
        <v>1113.25</v>
      </c>
      <c r="I1183" s="163"/>
      <c r="L1183" s="159"/>
      <c r="M1183" s="164"/>
      <c r="T1183" s="165"/>
      <c r="AT1183" s="160" t="s">
        <v>226</v>
      </c>
      <c r="AU1183" s="160" t="s">
        <v>236</v>
      </c>
      <c r="AV1183" s="13" t="s">
        <v>229</v>
      </c>
      <c r="AW1183" s="13" t="s">
        <v>31</v>
      </c>
      <c r="AX1183" s="13" t="s">
        <v>77</v>
      </c>
      <c r="AY1183" s="160" t="s">
        <v>212</v>
      </c>
    </row>
    <row r="1184" spans="2:65" s="1" customFormat="1" ht="16.5" customHeight="1">
      <c r="B1184" s="34"/>
      <c r="C1184" s="186" t="s">
        <v>2039</v>
      </c>
      <c r="D1184" s="186" t="s">
        <v>3107</v>
      </c>
      <c r="E1184" s="187" t="s">
        <v>7398</v>
      </c>
      <c r="F1184" s="188" t="s">
        <v>7399</v>
      </c>
      <c r="G1184" s="189" t="s">
        <v>495</v>
      </c>
      <c r="H1184" s="190">
        <v>1224.575</v>
      </c>
      <c r="I1184" s="191"/>
      <c r="J1184" s="192">
        <f>ROUND(I1184*H1184,2)</f>
        <v>0</v>
      </c>
      <c r="K1184" s="188" t="s">
        <v>219</v>
      </c>
      <c r="L1184" s="193"/>
      <c r="M1184" s="194" t="s">
        <v>19</v>
      </c>
      <c r="N1184" s="195" t="s">
        <v>40</v>
      </c>
      <c r="P1184" s="142">
        <f>O1184*H1184</f>
        <v>0</v>
      </c>
      <c r="Q1184" s="142">
        <v>4.4400000000000004E-3</v>
      </c>
      <c r="R1184" s="142">
        <f>Q1184*H1184</f>
        <v>5.437113000000001</v>
      </c>
      <c r="S1184" s="142">
        <v>0</v>
      </c>
      <c r="T1184" s="143">
        <f>S1184*H1184</f>
        <v>0</v>
      </c>
      <c r="AR1184" s="144" t="s">
        <v>631</v>
      </c>
      <c r="AT1184" s="144" t="s">
        <v>3107</v>
      </c>
      <c r="AU1184" s="144" t="s">
        <v>236</v>
      </c>
      <c r="AY1184" s="19" t="s">
        <v>212</v>
      </c>
      <c r="BE1184" s="145">
        <f>IF(N1184="základní",J1184,0)</f>
        <v>0</v>
      </c>
      <c r="BF1184" s="145">
        <f>IF(N1184="snížená",J1184,0)</f>
        <v>0</v>
      </c>
      <c r="BG1184" s="145">
        <f>IF(N1184="zákl. přenesená",J1184,0)</f>
        <v>0</v>
      </c>
      <c r="BH1184" s="145">
        <f>IF(N1184="sníž. přenesená",J1184,0)</f>
        <v>0</v>
      </c>
      <c r="BI1184" s="145">
        <f>IF(N1184="nulová",J1184,0)</f>
        <v>0</v>
      </c>
      <c r="BJ1184" s="19" t="s">
        <v>77</v>
      </c>
      <c r="BK1184" s="145">
        <f>ROUND(I1184*H1184,2)</f>
        <v>0</v>
      </c>
      <c r="BL1184" s="19" t="s">
        <v>316</v>
      </c>
      <c r="BM1184" s="144" t="s">
        <v>7400</v>
      </c>
    </row>
    <row r="1185" spans="2:65" s="14" customFormat="1" ht="22.5">
      <c r="B1185" s="170"/>
      <c r="D1185" s="150" t="s">
        <v>226</v>
      </c>
      <c r="E1185" s="171" t="s">
        <v>19</v>
      </c>
      <c r="F1185" s="172" t="s">
        <v>7401</v>
      </c>
      <c r="H1185" s="171" t="s">
        <v>19</v>
      </c>
      <c r="I1185" s="173"/>
      <c r="L1185" s="170"/>
      <c r="M1185" s="174"/>
      <c r="T1185" s="175"/>
      <c r="AT1185" s="171" t="s">
        <v>226</v>
      </c>
      <c r="AU1185" s="171" t="s">
        <v>236</v>
      </c>
      <c r="AV1185" s="14" t="s">
        <v>77</v>
      </c>
      <c r="AW1185" s="14" t="s">
        <v>31</v>
      </c>
      <c r="AX1185" s="14" t="s">
        <v>69</v>
      </c>
      <c r="AY1185" s="171" t="s">
        <v>212</v>
      </c>
    </row>
    <row r="1186" spans="2:65" s="12" customFormat="1">
      <c r="B1186" s="152"/>
      <c r="D1186" s="150" t="s">
        <v>226</v>
      </c>
      <c r="E1186" s="153" t="s">
        <v>19</v>
      </c>
      <c r="F1186" s="154" t="s">
        <v>7402</v>
      </c>
      <c r="H1186" s="155">
        <v>75.855999999999995</v>
      </c>
      <c r="I1186" s="156"/>
      <c r="L1186" s="152"/>
      <c r="M1186" s="157"/>
      <c r="T1186" s="158"/>
      <c r="AT1186" s="153" t="s">
        <v>226</v>
      </c>
      <c r="AU1186" s="153" t="s">
        <v>236</v>
      </c>
      <c r="AV1186" s="12" t="s">
        <v>79</v>
      </c>
      <c r="AW1186" s="12" t="s">
        <v>31</v>
      </c>
      <c r="AX1186" s="12" t="s">
        <v>69</v>
      </c>
      <c r="AY1186" s="153" t="s">
        <v>212</v>
      </c>
    </row>
    <row r="1187" spans="2:65" s="12" customFormat="1">
      <c r="B1187" s="152"/>
      <c r="D1187" s="150" t="s">
        <v>226</v>
      </c>
      <c r="E1187" s="153" t="s">
        <v>19</v>
      </c>
      <c r="F1187" s="154" t="s">
        <v>7403</v>
      </c>
      <c r="H1187" s="155">
        <v>35.067999999999998</v>
      </c>
      <c r="I1187" s="156"/>
      <c r="L1187" s="152"/>
      <c r="M1187" s="157"/>
      <c r="T1187" s="158"/>
      <c r="AT1187" s="153" t="s">
        <v>226</v>
      </c>
      <c r="AU1187" s="153" t="s">
        <v>236</v>
      </c>
      <c r="AV1187" s="12" t="s">
        <v>79</v>
      </c>
      <c r="AW1187" s="12" t="s">
        <v>31</v>
      </c>
      <c r="AX1187" s="12" t="s">
        <v>69</v>
      </c>
      <c r="AY1187" s="153" t="s">
        <v>212</v>
      </c>
    </row>
    <row r="1188" spans="2:65" s="12" customFormat="1">
      <c r="B1188" s="152"/>
      <c r="D1188" s="150" t="s">
        <v>226</v>
      </c>
      <c r="E1188" s="153" t="s">
        <v>19</v>
      </c>
      <c r="F1188" s="154" t="s">
        <v>7404</v>
      </c>
      <c r="H1188" s="155">
        <v>310.05700000000002</v>
      </c>
      <c r="I1188" s="156"/>
      <c r="L1188" s="152"/>
      <c r="M1188" s="157"/>
      <c r="T1188" s="158"/>
      <c r="AT1188" s="153" t="s">
        <v>226</v>
      </c>
      <c r="AU1188" s="153" t="s">
        <v>236</v>
      </c>
      <c r="AV1188" s="12" t="s">
        <v>79</v>
      </c>
      <c r="AW1188" s="12" t="s">
        <v>31</v>
      </c>
      <c r="AX1188" s="12" t="s">
        <v>69</v>
      </c>
      <c r="AY1188" s="153" t="s">
        <v>212</v>
      </c>
    </row>
    <row r="1189" spans="2:65" s="12" customFormat="1">
      <c r="B1189" s="152"/>
      <c r="D1189" s="150" t="s">
        <v>226</v>
      </c>
      <c r="E1189" s="153" t="s">
        <v>19</v>
      </c>
      <c r="F1189" s="154" t="s">
        <v>7405</v>
      </c>
      <c r="H1189" s="155">
        <v>503.00799999999998</v>
      </c>
      <c r="I1189" s="156"/>
      <c r="L1189" s="152"/>
      <c r="M1189" s="157"/>
      <c r="T1189" s="158"/>
      <c r="AT1189" s="153" t="s">
        <v>226</v>
      </c>
      <c r="AU1189" s="153" t="s">
        <v>236</v>
      </c>
      <c r="AV1189" s="12" t="s">
        <v>79</v>
      </c>
      <c r="AW1189" s="12" t="s">
        <v>31</v>
      </c>
      <c r="AX1189" s="12" t="s">
        <v>69</v>
      </c>
      <c r="AY1189" s="153" t="s">
        <v>212</v>
      </c>
    </row>
    <row r="1190" spans="2:65" s="12" customFormat="1">
      <c r="B1190" s="152"/>
      <c r="D1190" s="150" t="s">
        <v>226</v>
      </c>
      <c r="E1190" s="153" t="s">
        <v>19</v>
      </c>
      <c r="F1190" s="154" t="s">
        <v>7406</v>
      </c>
      <c r="H1190" s="155">
        <v>35.100999999999999</v>
      </c>
      <c r="I1190" s="156"/>
      <c r="L1190" s="152"/>
      <c r="M1190" s="157"/>
      <c r="T1190" s="158"/>
      <c r="AT1190" s="153" t="s">
        <v>226</v>
      </c>
      <c r="AU1190" s="153" t="s">
        <v>236</v>
      </c>
      <c r="AV1190" s="12" t="s">
        <v>79</v>
      </c>
      <c r="AW1190" s="12" t="s">
        <v>31</v>
      </c>
      <c r="AX1190" s="12" t="s">
        <v>69</v>
      </c>
      <c r="AY1190" s="153" t="s">
        <v>212</v>
      </c>
    </row>
    <row r="1191" spans="2:65" s="12" customFormat="1">
      <c r="B1191" s="152"/>
      <c r="D1191" s="150" t="s">
        <v>226</v>
      </c>
      <c r="E1191" s="153" t="s">
        <v>19</v>
      </c>
      <c r="F1191" s="154" t="s">
        <v>7407</v>
      </c>
      <c r="H1191" s="155">
        <v>265.48500000000001</v>
      </c>
      <c r="I1191" s="156"/>
      <c r="L1191" s="152"/>
      <c r="M1191" s="157"/>
      <c r="T1191" s="158"/>
      <c r="AT1191" s="153" t="s">
        <v>226</v>
      </c>
      <c r="AU1191" s="153" t="s">
        <v>236</v>
      </c>
      <c r="AV1191" s="12" t="s">
        <v>79</v>
      </c>
      <c r="AW1191" s="12" t="s">
        <v>31</v>
      </c>
      <c r="AX1191" s="12" t="s">
        <v>69</v>
      </c>
      <c r="AY1191" s="153" t="s">
        <v>212</v>
      </c>
    </row>
    <row r="1192" spans="2:65" s="13" customFormat="1">
      <c r="B1192" s="159"/>
      <c r="D1192" s="150" t="s">
        <v>226</v>
      </c>
      <c r="E1192" s="160" t="s">
        <v>19</v>
      </c>
      <c r="F1192" s="161" t="s">
        <v>228</v>
      </c>
      <c r="H1192" s="162">
        <v>1224.575</v>
      </c>
      <c r="I1192" s="163"/>
      <c r="L1192" s="159"/>
      <c r="M1192" s="164"/>
      <c r="T1192" s="165"/>
      <c r="AT1192" s="160" t="s">
        <v>226</v>
      </c>
      <c r="AU1192" s="160" t="s">
        <v>236</v>
      </c>
      <c r="AV1192" s="13" t="s">
        <v>229</v>
      </c>
      <c r="AW1192" s="13" t="s">
        <v>31</v>
      </c>
      <c r="AX1192" s="13" t="s">
        <v>77</v>
      </c>
      <c r="AY1192" s="160" t="s">
        <v>212</v>
      </c>
    </row>
    <row r="1193" spans="2:65" s="11" customFormat="1" ht="20.85" customHeight="1">
      <c r="B1193" s="121"/>
      <c r="D1193" s="122" t="s">
        <v>68</v>
      </c>
      <c r="E1193" s="131" t="s">
        <v>7408</v>
      </c>
      <c r="F1193" s="131" t="s">
        <v>7409</v>
      </c>
      <c r="I1193" s="124"/>
      <c r="J1193" s="132">
        <f>BK1193</f>
        <v>0</v>
      </c>
      <c r="L1193" s="121"/>
      <c r="M1193" s="126"/>
      <c r="P1193" s="127">
        <f>SUM(P1194:P1262)</f>
        <v>0</v>
      </c>
      <c r="R1193" s="127">
        <f>SUM(R1194:R1262)</f>
        <v>3.9101990400000002</v>
      </c>
      <c r="T1193" s="128">
        <f>SUM(T1194:T1262)</f>
        <v>0</v>
      </c>
      <c r="AR1193" s="122" t="s">
        <v>79</v>
      </c>
      <c r="AT1193" s="129" t="s">
        <v>68</v>
      </c>
      <c r="AU1193" s="129" t="s">
        <v>79</v>
      </c>
      <c r="AY1193" s="122" t="s">
        <v>212</v>
      </c>
      <c r="BK1193" s="130">
        <f>SUM(BK1194:BK1262)</f>
        <v>0</v>
      </c>
    </row>
    <row r="1194" spans="2:65" s="1" customFormat="1" ht="24.2" customHeight="1">
      <c r="B1194" s="34"/>
      <c r="C1194" s="133" t="s">
        <v>2046</v>
      </c>
      <c r="D1194" s="133" t="s">
        <v>215</v>
      </c>
      <c r="E1194" s="134" t="s">
        <v>7249</v>
      </c>
      <c r="F1194" s="135" t="s">
        <v>7250</v>
      </c>
      <c r="G1194" s="136" t="s">
        <v>495</v>
      </c>
      <c r="H1194" s="137">
        <v>23.04</v>
      </c>
      <c r="I1194" s="138"/>
      <c r="J1194" s="139">
        <f>ROUND(I1194*H1194,2)</f>
        <v>0</v>
      </c>
      <c r="K1194" s="135" t="s">
        <v>219</v>
      </c>
      <c r="L1194" s="34"/>
      <c r="M1194" s="140" t="s">
        <v>19</v>
      </c>
      <c r="N1194" s="141" t="s">
        <v>40</v>
      </c>
      <c r="P1194" s="142">
        <f>O1194*H1194</f>
        <v>0</v>
      </c>
      <c r="Q1194" s="142">
        <v>9.0299999999999998E-3</v>
      </c>
      <c r="R1194" s="142">
        <f>Q1194*H1194</f>
        <v>0.20805119999999999</v>
      </c>
      <c r="S1194" s="142">
        <v>0</v>
      </c>
      <c r="T1194" s="143">
        <f>S1194*H1194</f>
        <v>0</v>
      </c>
      <c r="AR1194" s="144" t="s">
        <v>316</v>
      </c>
      <c r="AT1194" s="144" t="s">
        <v>215</v>
      </c>
      <c r="AU1194" s="144" t="s">
        <v>236</v>
      </c>
      <c r="AY1194" s="19" t="s">
        <v>212</v>
      </c>
      <c r="BE1194" s="145">
        <f>IF(N1194="základní",J1194,0)</f>
        <v>0</v>
      </c>
      <c r="BF1194" s="145">
        <f>IF(N1194="snížená",J1194,0)</f>
        <v>0</v>
      </c>
      <c r="BG1194" s="145">
        <f>IF(N1194="zákl. přenesená",J1194,0)</f>
        <v>0</v>
      </c>
      <c r="BH1194" s="145">
        <f>IF(N1194="sníž. přenesená",J1194,0)</f>
        <v>0</v>
      </c>
      <c r="BI1194" s="145">
        <f>IF(N1194="nulová",J1194,0)</f>
        <v>0</v>
      </c>
      <c r="BJ1194" s="19" t="s">
        <v>77</v>
      </c>
      <c r="BK1194" s="145">
        <f>ROUND(I1194*H1194,2)</f>
        <v>0</v>
      </c>
      <c r="BL1194" s="19" t="s">
        <v>316</v>
      </c>
      <c r="BM1194" s="144" t="s">
        <v>7410</v>
      </c>
    </row>
    <row r="1195" spans="2:65" s="1" customFormat="1">
      <c r="B1195" s="34"/>
      <c r="D1195" s="146" t="s">
        <v>222</v>
      </c>
      <c r="F1195" s="147" t="s">
        <v>7252</v>
      </c>
      <c r="I1195" s="148"/>
      <c r="L1195" s="34"/>
      <c r="M1195" s="149"/>
      <c r="T1195" s="55"/>
      <c r="AT1195" s="19" t="s">
        <v>222</v>
      </c>
      <c r="AU1195" s="19" t="s">
        <v>236</v>
      </c>
    </row>
    <row r="1196" spans="2:65" s="14" customFormat="1">
      <c r="B1196" s="170"/>
      <c r="D1196" s="150" t="s">
        <v>226</v>
      </c>
      <c r="E1196" s="171" t="s">
        <v>19</v>
      </c>
      <c r="F1196" s="172" t="s">
        <v>7411</v>
      </c>
      <c r="H1196" s="171" t="s">
        <v>19</v>
      </c>
      <c r="I1196" s="173"/>
      <c r="L1196" s="170"/>
      <c r="M1196" s="174"/>
      <c r="T1196" s="175"/>
      <c r="AT1196" s="171" t="s">
        <v>226</v>
      </c>
      <c r="AU1196" s="171" t="s">
        <v>236</v>
      </c>
      <c r="AV1196" s="14" t="s">
        <v>77</v>
      </c>
      <c r="AW1196" s="14" t="s">
        <v>31</v>
      </c>
      <c r="AX1196" s="14" t="s">
        <v>69</v>
      </c>
      <c r="AY1196" s="171" t="s">
        <v>212</v>
      </c>
    </row>
    <row r="1197" spans="2:65" s="12" customFormat="1">
      <c r="B1197" s="152"/>
      <c r="D1197" s="150" t="s">
        <v>226</v>
      </c>
      <c r="E1197" s="153" t="s">
        <v>19</v>
      </c>
      <c r="F1197" s="154" t="s">
        <v>7412</v>
      </c>
      <c r="H1197" s="155">
        <v>3.84</v>
      </c>
      <c r="I1197" s="156"/>
      <c r="L1197" s="152"/>
      <c r="M1197" s="157"/>
      <c r="T1197" s="158"/>
      <c r="AT1197" s="153" t="s">
        <v>226</v>
      </c>
      <c r="AU1197" s="153" t="s">
        <v>236</v>
      </c>
      <c r="AV1197" s="12" t="s">
        <v>79</v>
      </c>
      <c r="AW1197" s="12" t="s">
        <v>31</v>
      </c>
      <c r="AX1197" s="12" t="s">
        <v>69</v>
      </c>
      <c r="AY1197" s="153" t="s">
        <v>212</v>
      </c>
    </row>
    <row r="1198" spans="2:65" s="12" customFormat="1">
      <c r="B1198" s="152"/>
      <c r="D1198" s="150" t="s">
        <v>226</v>
      </c>
      <c r="E1198" s="153" t="s">
        <v>19</v>
      </c>
      <c r="F1198" s="154" t="s">
        <v>7413</v>
      </c>
      <c r="H1198" s="155">
        <v>3.84</v>
      </c>
      <c r="I1198" s="156"/>
      <c r="L1198" s="152"/>
      <c r="M1198" s="157"/>
      <c r="T1198" s="158"/>
      <c r="AT1198" s="153" t="s">
        <v>226</v>
      </c>
      <c r="AU1198" s="153" t="s">
        <v>236</v>
      </c>
      <c r="AV1198" s="12" t="s">
        <v>79</v>
      </c>
      <c r="AW1198" s="12" t="s">
        <v>31</v>
      </c>
      <c r="AX1198" s="12" t="s">
        <v>69</v>
      </c>
      <c r="AY1198" s="153" t="s">
        <v>212</v>
      </c>
    </row>
    <row r="1199" spans="2:65" s="12" customFormat="1">
      <c r="B1199" s="152"/>
      <c r="D1199" s="150" t="s">
        <v>226</v>
      </c>
      <c r="E1199" s="153" t="s">
        <v>19</v>
      </c>
      <c r="F1199" s="154" t="s">
        <v>7414</v>
      </c>
      <c r="H1199" s="155">
        <v>3.84</v>
      </c>
      <c r="I1199" s="156"/>
      <c r="L1199" s="152"/>
      <c r="M1199" s="157"/>
      <c r="T1199" s="158"/>
      <c r="AT1199" s="153" t="s">
        <v>226</v>
      </c>
      <c r="AU1199" s="153" t="s">
        <v>236</v>
      </c>
      <c r="AV1199" s="12" t="s">
        <v>79</v>
      </c>
      <c r="AW1199" s="12" t="s">
        <v>31</v>
      </c>
      <c r="AX1199" s="12" t="s">
        <v>69</v>
      </c>
      <c r="AY1199" s="153" t="s">
        <v>212</v>
      </c>
    </row>
    <row r="1200" spans="2:65" s="12" customFormat="1">
      <c r="B1200" s="152"/>
      <c r="D1200" s="150" t="s">
        <v>226</v>
      </c>
      <c r="E1200" s="153" t="s">
        <v>19</v>
      </c>
      <c r="F1200" s="154" t="s">
        <v>7415</v>
      </c>
      <c r="H1200" s="155">
        <v>3.84</v>
      </c>
      <c r="I1200" s="156"/>
      <c r="L1200" s="152"/>
      <c r="M1200" s="157"/>
      <c r="T1200" s="158"/>
      <c r="AT1200" s="153" t="s">
        <v>226</v>
      </c>
      <c r="AU1200" s="153" t="s">
        <v>236</v>
      </c>
      <c r="AV1200" s="12" t="s">
        <v>79</v>
      </c>
      <c r="AW1200" s="12" t="s">
        <v>31</v>
      </c>
      <c r="AX1200" s="12" t="s">
        <v>69</v>
      </c>
      <c r="AY1200" s="153" t="s">
        <v>212</v>
      </c>
    </row>
    <row r="1201" spans="2:65" s="12" customFormat="1">
      <c r="B1201" s="152"/>
      <c r="D1201" s="150" t="s">
        <v>226</v>
      </c>
      <c r="E1201" s="153" t="s">
        <v>19</v>
      </c>
      <c r="F1201" s="154" t="s">
        <v>7416</v>
      </c>
      <c r="H1201" s="155">
        <v>3.84</v>
      </c>
      <c r="I1201" s="156"/>
      <c r="L1201" s="152"/>
      <c r="M1201" s="157"/>
      <c r="T1201" s="158"/>
      <c r="AT1201" s="153" t="s">
        <v>226</v>
      </c>
      <c r="AU1201" s="153" t="s">
        <v>236</v>
      </c>
      <c r="AV1201" s="12" t="s">
        <v>79</v>
      </c>
      <c r="AW1201" s="12" t="s">
        <v>31</v>
      </c>
      <c r="AX1201" s="12" t="s">
        <v>69</v>
      </c>
      <c r="AY1201" s="153" t="s">
        <v>212</v>
      </c>
    </row>
    <row r="1202" spans="2:65" s="12" customFormat="1">
      <c r="B1202" s="152"/>
      <c r="D1202" s="150" t="s">
        <v>226</v>
      </c>
      <c r="E1202" s="153" t="s">
        <v>19</v>
      </c>
      <c r="F1202" s="154" t="s">
        <v>7417</v>
      </c>
      <c r="H1202" s="155">
        <v>3.84</v>
      </c>
      <c r="I1202" s="156"/>
      <c r="L1202" s="152"/>
      <c r="M1202" s="157"/>
      <c r="T1202" s="158"/>
      <c r="AT1202" s="153" t="s">
        <v>226</v>
      </c>
      <c r="AU1202" s="153" t="s">
        <v>236</v>
      </c>
      <c r="AV1202" s="12" t="s">
        <v>79</v>
      </c>
      <c r="AW1202" s="12" t="s">
        <v>31</v>
      </c>
      <c r="AX1202" s="12" t="s">
        <v>69</v>
      </c>
      <c r="AY1202" s="153" t="s">
        <v>212</v>
      </c>
    </row>
    <row r="1203" spans="2:65" s="13" customFormat="1">
      <c r="B1203" s="159"/>
      <c r="D1203" s="150" t="s">
        <v>226</v>
      </c>
      <c r="E1203" s="160" t="s">
        <v>19</v>
      </c>
      <c r="F1203" s="161" t="s">
        <v>228</v>
      </c>
      <c r="H1203" s="162">
        <v>23.04</v>
      </c>
      <c r="I1203" s="163"/>
      <c r="L1203" s="159"/>
      <c r="M1203" s="164"/>
      <c r="T1203" s="165"/>
      <c r="AT1203" s="160" t="s">
        <v>226</v>
      </c>
      <c r="AU1203" s="160" t="s">
        <v>236</v>
      </c>
      <c r="AV1203" s="13" t="s">
        <v>229</v>
      </c>
      <c r="AW1203" s="13" t="s">
        <v>31</v>
      </c>
      <c r="AX1203" s="13" t="s">
        <v>77</v>
      </c>
      <c r="AY1203" s="160" t="s">
        <v>212</v>
      </c>
    </row>
    <row r="1204" spans="2:65" s="1" customFormat="1" ht="21.75" customHeight="1">
      <c r="B1204" s="34"/>
      <c r="C1204" s="186" t="s">
        <v>2052</v>
      </c>
      <c r="D1204" s="186" t="s">
        <v>3107</v>
      </c>
      <c r="E1204" s="187" t="s">
        <v>7255</v>
      </c>
      <c r="F1204" s="188" t="s">
        <v>7256</v>
      </c>
      <c r="G1204" s="189" t="s">
        <v>495</v>
      </c>
      <c r="H1204" s="190">
        <v>29.952000000000002</v>
      </c>
      <c r="I1204" s="191"/>
      <c r="J1204" s="192">
        <f>ROUND(I1204*H1204,2)</f>
        <v>0</v>
      </c>
      <c r="K1204" s="188" t="s">
        <v>219</v>
      </c>
      <c r="L1204" s="193"/>
      <c r="M1204" s="194" t="s">
        <v>19</v>
      </c>
      <c r="N1204" s="195" t="s">
        <v>40</v>
      </c>
      <c r="P1204" s="142">
        <f>O1204*H1204</f>
        <v>0</v>
      </c>
      <c r="Q1204" s="142">
        <v>2.1999999999999999E-2</v>
      </c>
      <c r="R1204" s="142">
        <f>Q1204*H1204</f>
        <v>0.65894399999999997</v>
      </c>
      <c r="S1204" s="142">
        <v>0</v>
      </c>
      <c r="T1204" s="143">
        <f>S1204*H1204</f>
        <v>0</v>
      </c>
      <c r="AR1204" s="144" t="s">
        <v>631</v>
      </c>
      <c r="AT1204" s="144" t="s">
        <v>3107</v>
      </c>
      <c r="AU1204" s="144" t="s">
        <v>236</v>
      </c>
      <c r="AY1204" s="19" t="s">
        <v>212</v>
      </c>
      <c r="BE1204" s="145">
        <f>IF(N1204="základní",J1204,0)</f>
        <v>0</v>
      </c>
      <c r="BF1204" s="145">
        <f>IF(N1204="snížená",J1204,0)</f>
        <v>0</v>
      </c>
      <c r="BG1204" s="145">
        <f>IF(N1204="zákl. přenesená",J1204,0)</f>
        <v>0</v>
      </c>
      <c r="BH1204" s="145">
        <f>IF(N1204="sníž. přenesená",J1204,0)</f>
        <v>0</v>
      </c>
      <c r="BI1204" s="145">
        <f>IF(N1204="nulová",J1204,0)</f>
        <v>0</v>
      </c>
      <c r="BJ1204" s="19" t="s">
        <v>77</v>
      </c>
      <c r="BK1204" s="145">
        <f>ROUND(I1204*H1204,2)</f>
        <v>0</v>
      </c>
      <c r="BL1204" s="19" t="s">
        <v>316</v>
      </c>
      <c r="BM1204" s="144" t="s">
        <v>7418</v>
      </c>
    </row>
    <row r="1205" spans="2:65" s="14" customFormat="1">
      <c r="B1205" s="170"/>
      <c r="D1205" s="150" t="s">
        <v>226</v>
      </c>
      <c r="E1205" s="171" t="s">
        <v>19</v>
      </c>
      <c r="F1205" s="172" t="s">
        <v>7419</v>
      </c>
      <c r="H1205" s="171" t="s">
        <v>19</v>
      </c>
      <c r="I1205" s="173"/>
      <c r="L1205" s="170"/>
      <c r="M1205" s="174"/>
      <c r="T1205" s="175"/>
      <c r="AT1205" s="171" t="s">
        <v>226</v>
      </c>
      <c r="AU1205" s="171" t="s">
        <v>236</v>
      </c>
      <c r="AV1205" s="14" t="s">
        <v>77</v>
      </c>
      <c r="AW1205" s="14" t="s">
        <v>31</v>
      </c>
      <c r="AX1205" s="14" t="s">
        <v>69</v>
      </c>
      <c r="AY1205" s="171" t="s">
        <v>212</v>
      </c>
    </row>
    <row r="1206" spans="2:65" s="12" customFormat="1">
      <c r="B1206" s="152"/>
      <c r="D1206" s="150" t="s">
        <v>226</v>
      </c>
      <c r="E1206" s="153" t="s">
        <v>19</v>
      </c>
      <c r="F1206" s="154" t="s">
        <v>7420</v>
      </c>
      <c r="H1206" s="155">
        <v>4.992</v>
      </c>
      <c r="I1206" s="156"/>
      <c r="L1206" s="152"/>
      <c r="M1206" s="157"/>
      <c r="T1206" s="158"/>
      <c r="AT1206" s="153" t="s">
        <v>226</v>
      </c>
      <c r="AU1206" s="153" t="s">
        <v>236</v>
      </c>
      <c r="AV1206" s="12" t="s">
        <v>79</v>
      </c>
      <c r="AW1206" s="12" t="s">
        <v>31</v>
      </c>
      <c r="AX1206" s="12" t="s">
        <v>69</v>
      </c>
      <c r="AY1206" s="153" t="s">
        <v>212</v>
      </c>
    </row>
    <row r="1207" spans="2:65" s="12" customFormat="1">
      <c r="B1207" s="152"/>
      <c r="D1207" s="150" t="s">
        <v>226</v>
      </c>
      <c r="E1207" s="153" t="s">
        <v>19</v>
      </c>
      <c r="F1207" s="154" t="s">
        <v>7421</v>
      </c>
      <c r="H1207" s="155">
        <v>4.992</v>
      </c>
      <c r="I1207" s="156"/>
      <c r="L1207" s="152"/>
      <c r="M1207" s="157"/>
      <c r="T1207" s="158"/>
      <c r="AT1207" s="153" t="s">
        <v>226</v>
      </c>
      <c r="AU1207" s="153" t="s">
        <v>236</v>
      </c>
      <c r="AV1207" s="12" t="s">
        <v>79</v>
      </c>
      <c r="AW1207" s="12" t="s">
        <v>31</v>
      </c>
      <c r="AX1207" s="12" t="s">
        <v>69</v>
      </c>
      <c r="AY1207" s="153" t="s">
        <v>212</v>
      </c>
    </row>
    <row r="1208" spans="2:65" s="12" customFormat="1">
      <c r="B1208" s="152"/>
      <c r="D1208" s="150" t="s">
        <v>226</v>
      </c>
      <c r="E1208" s="153" t="s">
        <v>19</v>
      </c>
      <c r="F1208" s="154" t="s">
        <v>7422</v>
      </c>
      <c r="H1208" s="155">
        <v>4.992</v>
      </c>
      <c r="I1208" s="156"/>
      <c r="L1208" s="152"/>
      <c r="M1208" s="157"/>
      <c r="T1208" s="158"/>
      <c r="AT1208" s="153" t="s">
        <v>226</v>
      </c>
      <c r="AU1208" s="153" t="s">
        <v>236</v>
      </c>
      <c r="AV1208" s="12" t="s">
        <v>79</v>
      </c>
      <c r="AW1208" s="12" t="s">
        <v>31</v>
      </c>
      <c r="AX1208" s="12" t="s">
        <v>69</v>
      </c>
      <c r="AY1208" s="153" t="s">
        <v>212</v>
      </c>
    </row>
    <row r="1209" spans="2:65" s="12" customFormat="1">
      <c r="B1209" s="152"/>
      <c r="D1209" s="150" t="s">
        <v>226</v>
      </c>
      <c r="E1209" s="153" t="s">
        <v>19</v>
      </c>
      <c r="F1209" s="154" t="s">
        <v>7423</v>
      </c>
      <c r="H1209" s="155">
        <v>4.992</v>
      </c>
      <c r="I1209" s="156"/>
      <c r="L1209" s="152"/>
      <c r="M1209" s="157"/>
      <c r="T1209" s="158"/>
      <c r="AT1209" s="153" t="s">
        <v>226</v>
      </c>
      <c r="AU1209" s="153" t="s">
        <v>236</v>
      </c>
      <c r="AV1209" s="12" t="s">
        <v>79</v>
      </c>
      <c r="AW1209" s="12" t="s">
        <v>31</v>
      </c>
      <c r="AX1209" s="12" t="s">
        <v>69</v>
      </c>
      <c r="AY1209" s="153" t="s">
        <v>212</v>
      </c>
    </row>
    <row r="1210" spans="2:65" s="12" customFormat="1">
      <c r="B1210" s="152"/>
      <c r="D1210" s="150" t="s">
        <v>226</v>
      </c>
      <c r="E1210" s="153" t="s">
        <v>19</v>
      </c>
      <c r="F1210" s="154" t="s">
        <v>7424</v>
      </c>
      <c r="H1210" s="155">
        <v>4.992</v>
      </c>
      <c r="I1210" s="156"/>
      <c r="L1210" s="152"/>
      <c r="M1210" s="157"/>
      <c r="T1210" s="158"/>
      <c r="AT1210" s="153" t="s">
        <v>226</v>
      </c>
      <c r="AU1210" s="153" t="s">
        <v>236</v>
      </c>
      <c r="AV1210" s="12" t="s">
        <v>79</v>
      </c>
      <c r="AW1210" s="12" t="s">
        <v>31</v>
      </c>
      <c r="AX1210" s="12" t="s">
        <v>69</v>
      </c>
      <c r="AY1210" s="153" t="s">
        <v>212</v>
      </c>
    </row>
    <row r="1211" spans="2:65" s="12" customFormat="1">
      <c r="B1211" s="152"/>
      <c r="D1211" s="150" t="s">
        <v>226</v>
      </c>
      <c r="E1211" s="153" t="s">
        <v>19</v>
      </c>
      <c r="F1211" s="154" t="s">
        <v>7425</v>
      </c>
      <c r="H1211" s="155">
        <v>4.992</v>
      </c>
      <c r="I1211" s="156"/>
      <c r="L1211" s="152"/>
      <c r="M1211" s="157"/>
      <c r="T1211" s="158"/>
      <c r="AT1211" s="153" t="s">
        <v>226</v>
      </c>
      <c r="AU1211" s="153" t="s">
        <v>236</v>
      </c>
      <c r="AV1211" s="12" t="s">
        <v>79</v>
      </c>
      <c r="AW1211" s="12" t="s">
        <v>31</v>
      </c>
      <c r="AX1211" s="12" t="s">
        <v>69</v>
      </c>
      <c r="AY1211" s="153" t="s">
        <v>212</v>
      </c>
    </row>
    <row r="1212" spans="2:65" s="13" customFormat="1">
      <c r="B1212" s="159"/>
      <c r="D1212" s="150" t="s">
        <v>226</v>
      </c>
      <c r="E1212" s="160" t="s">
        <v>19</v>
      </c>
      <c r="F1212" s="161" t="s">
        <v>228</v>
      </c>
      <c r="H1212" s="162">
        <v>29.952000000000002</v>
      </c>
      <c r="I1212" s="163"/>
      <c r="L1212" s="159"/>
      <c r="M1212" s="164"/>
      <c r="T1212" s="165"/>
      <c r="AT1212" s="160" t="s">
        <v>226</v>
      </c>
      <c r="AU1212" s="160" t="s">
        <v>236</v>
      </c>
      <c r="AV1212" s="13" t="s">
        <v>229</v>
      </c>
      <c r="AW1212" s="13" t="s">
        <v>31</v>
      </c>
      <c r="AX1212" s="13" t="s">
        <v>77</v>
      </c>
      <c r="AY1212" s="160" t="s">
        <v>212</v>
      </c>
    </row>
    <row r="1213" spans="2:65" s="14" customFormat="1">
      <c r="B1213" s="170"/>
      <c r="D1213" s="150" t="s">
        <v>226</v>
      </c>
      <c r="E1213" s="171" t="s">
        <v>19</v>
      </c>
      <c r="F1213" s="172" t="s">
        <v>7260</v>
      </c>
      <c r="H1213" s="171" t="s">
        <v>19</v>
      </c>
      <c r="I1213" s="173"/>
      <c r="L1213" s="170"/>
      <c r="M1213" s="174"/>
      <c r="T1213" s="175"/>
      <c r="AT1213" s="171" t="s">
        <v>226</v>
      </c>
      <c r="AU1213" s="171" t="s">
        <v>236</v>
      </c>
      <c r="AV1213" s="14" t="s">
        <v>77</v>
      </c>
      <c r="AW1213" s="14" t="s">
        <v>31</v>
      </c>
      <c r="AX1213" s="14" t="s">
        <v>69</v>
      </c>
      <c r="AY1213" s="171" t="s">
        <v>212</v>
      </c>
    </row>
    <row r="1214" spans="2:65" s="1" customFormat="1" ht="16.5" customHeight="1">
      <c r="B1214" s="34"/>
      <c r="C1214" s="133" t="s">
        <v>2059</v>
      </c>
      <c r="D1214" s="133" t="s">
        <v>215</v>
      </c>
      <c r="E1214" s="134" t="s">
        <v>7272</v>
      </c>
      <c r="F1214" s="135" t="s">
        <v>7273</v>
      </c>
      <c r="G1214" s="136" t="s">
        <v>495</v>
      </c>
      <c r="H1214" s="137">
        <v>24.192</v>
      </c>
      <c r="I1214" s="138"/>
      <c r="J1214" s="139">
        <f>ROUND(I1214*H1214,2)</f>
        <v>0</v>
      </c>
      <c r="K1214" s="135" t="s">
        <v>219</v>
      </c>
      <c r="L1214" s="34"/>
      <c r="M1214" s="140" t="s">
        <v>19</v>
      </c>
      <c r="N1214" s="141" t="s">
        <v>40</v>
      </c>
      <c r="P1214" s="142">
        <f>O1214*H1214</f>
        <v>0</v>
      </c>
      <c r="Q1214" s="142">
        <v>0.11</v>
      </c>
      <c r="R1214" s="142">
        <f>Q1214*H1214</f>
        <v>2.6611199999999999</v>
      </c>
      <c r="S1214" s="142">
        <v>0</v>
      </c>
      <c r="T1214" s="143">
        <f>S1214*H1214</f>
        <v>0</v>
      </c>
      <c r="AR1214" s="144" t="s">
        <v>229</v>
      </c>
      <c r="AT1214" s="144" t="s">
        <v>215</v>
      </c>
      <c r="AU1214" s="144" t="s">
        <v>236</v>
      </c>
      <c r="AY1214" s="19" t="s">
        <v>212</v>
      </c>
      <c r="BE1214" s="145">
        <f>IF(N1214="základní",J1214,0)</f>
        <v>0</v>
      </c>
      <c r="BF1214" s="145">
        <f>IF(N1214="snížená",J1214,0)</f>
        <v>0</v>
      </c>
      <c r="BG1214" s="145">
        <f>IF(N1214="zákl. přenesená",J1214,0)</f>
        <v>0</v>
      </c>
      <c r="BH1214" s="145">
        <f>IF(N1214="sníž. přenesená",J1214,0)</f>
        <v>0</v>
      </c>
      <c r="BI1214" s="145">
        <f>IF(N1214="nulová",J1214,0)</f>
        <v>0</v>
      </c>
      <c r="BJ1214" s="19" t="s">
        <v>77</v>
      </c>
      <c r="BK1214" s="145">
        <f>ROUND(I1214*H1214,2)</f>
        <v>0</v>
      </c>
      <c r="BL1214" s="19" t="s">
        <v>229</v>
      </c>
      <c r="BM1214" s="144" t="s">
        <v>7426</v>
      </c>
    </row>
    <row r="1215" spans="2:65" s="1" customFormat="1">
      <c r="B1215" s="34"/>
      <c r="D1215" s="146" t="s">
        <v>222</v>
      </c>
      <c r="F1215" s="147" t="s">
        <v>7275</v>
      </c>
      <c r="I1215" s="148"/>
      <c r="L1215" s="34"/>
      <c r="M1215" s="149"/>
      <c r="T1215" s="55"/>
      <c r="AT1215" s="19" t="s">
        <v>222</v>
      </c>
      <c r="AU1215" s="19" t="s">
        <v>236</v>
      </c>
    </row>
    <row r="1216" spans="2:65" s="14" customFormat="1">
      <c r="B1216" s="170"/>
      <c r="D1216" s="150" t="s">
        <v>226</v>
      </c>
      <c r="E1216" s="171" t="s">
        <v>19</v>
      </c>
      <c r="F1216" s="172" t="s">
        <v>7427</v>
      </c>
      <c r="H1216" s="171" t="s">
        <v>19</v>
      </c>
      <c r="I1216" s="173"/>
      <c r="L1216" s="170"/>
      <c r="M1216" s="174"/>
      <c r="T1216" s="175"/>
      <c r="AT1216" s="171" t="s">
        <v>226</v>
      </c>
      <c r="AU1216" s="171" t="s">
        <v>236</v>
      </c>
      <c r="AV1216" s="14" t="s">
        <v>77</v>
      </c>
      <c r="AW1216" s="14" t="s">
        <v>31</v>
      </c>
      <c r="AX1216" s="14" t="s">
        <v>69</v>
      </c>
      <c r="AY1216" s="171" t="s">
        <v>212</v>
      </c>
    </row>
    <row r="1217" spans="2:65" s="12" customFormat="1">
      <c r="B1217" s="152"/>
      <c r="D1217" s="150" t="s">
        <v>226</v>
      </c>
      <c r="E1217" s="153" t="s">
        <v>19</v>
      </c>
      <c r="F1217" s="154" t="s">
        <v>7428</v>
      </c>
      <c r="H1217" s="155">
        <v>4.032</v>
      </c>
      <c r="I1217" s="156"/>
      <c r="L1217" s="152"/>
      <c r="M1217" s="157"/>
      <c r="T1217" s="158"/>
      <c r="AT1217" s="153" t="s">
        <v>226</v>
      </c>
      <c r="AU1217" s="153" t="s">
        <v>236</v>
      </c>
      <c r="AV1217" s="12" t="s">
        <v>79</v>
      </c>
      <c r="AW1217" s="12" t="s">
        <v>31</v>
      </c>
      <c r="AX1217" s="12" t="s">
        <v>69</v>
      </c>
      <c r="AY1217" s="153" t="s">
        <v>212</v>
      </c>
    </row>
    <row r="1218" spans="2:65" s="12" customFormat="1">
      <c r="B1218" s="152"/>
      <c r="D1218" s="150" t="s">
        <v>226</v>
      </c>
      <c r="E1218" s="153" t="s">
        <v>19</v>
      </c>
      <c r="F1218" s="154" t="s">
        <v>7429</v>
      </c>
      <c r="H1218" s="155">
        <v>4.032</v>
      </c>
      <c r="I1218" s="156"/>
      <c r="L1218" s="152"/>
      <c r="M1218" s="157"/>
      <c r="T1218" s="158"/>
      <c r="AT1218" s="153" t="s">
        <v>226</v>
      </c>
      <c r="AU1218" s="153" t="s">
        <v>236</v>
      </c>
      <c r="AV1218" s="12" t="s">
        <v>79</v>
      </c>
      <c r="AW1218" s="12" t="s">
        <v>31</v>
      </c>
      <c r="AX1218" s="12" t="s">
        <v>69</v>
      </c>
      <c r="AY1218" s="153" t="s">
        <v>212</v>
      </c>
    </row>
    <row r="1219" spans="2:65" s="12" customFormat="1">
      <c r="B1219" s="152"/>
      <c r="D1219" s="150" t="s">
        <v>226</v>
      </c>
      <c r="E1219" s="153" t="s">
        <v>19</v>
      </c>
      <c r="F1219" s="154" t="s">
        <v>7430</v>
      </c>
      <c r="H1219" s="155">
        <v>4.032</v>
      </c>
      <c r="I1219" s="156"/>
      <c r="L1219" s="152"/>
      <c r="M1219" s="157"/>
      <c r="T1219" s="158"/>
      <c r="AT1219" s="153" t="s">
        <v>226</v>
      </c>
      <c r="AU1219" s="153" t="s">
        <v>236</v>
      </c>
      <c r="AV1219" s="12" t="s">
        <v>79</v>
      </c>
      <c r="AW1219" s="12" t="s">
        <v>31</v>
      </c>
      <c r="AX1219" s="12" t="s">
        <v>69</v>
      </c>
      <c r="AY1219" s="153" t="s">
        <v>212</v>
      </c>
    </row>
    <row r="1220" spans="2:65" s="12" customFormat="1">
      <c r="B1220" s="152"/>
      <c r="D1220" s="150" t="s">
        <v>226</v>
      </c>
      <c r="E1220" s="153" t="s">
        <v>19</v>
      </c>
      <c r="F1220" s="154" t="s">
        <v>7431</v>
      </c>
      <c r="H1220" s="155">
        <v>4.032</v>
      </c>
      <c r="I1220" s="156"/>
      <c r="L1220" s="152"/>
      <c r="M1220" s="157"/>
      <c r="T1220" s="158"/>
      <c r="AT1220" s="153" t="s">
        <v>226</v>
      </c>
      <c r="AU1220" s="153" t="s">
        <v>236</v>
      </c>
      <c r="AV1220" s="12" t="s">
        <v>79</v>
      </c>
      <c r="AW1220" s="12" t="s">
        <v>31</v>
      </c>
      <c r="AX1220" s="12" t="s">
        <v>69</v>
      </c>
      <c r="AY1220" s="153" t="s">
        <v>212</v>
      </c>
    </row>
    <row r="1221" spans="2:65" s="12" customFormat="1">
      <c r="B1221" s="152"/>
      <c r="D1221" s="150" t="s">
        <v>226</v>
      </c>
      <c r="E1221" s="153" t="s">
        <v>19</v>
      </c>
      <c r="F1221" s="154" t="s">
        <v>7432</v>
      </c>
      <c r="H1221" s="155">
        <v>4.032</v>
      </c>
      <c r="I1221" s="156"/>
      <c r="L1221" s="152"/>
      <c r="M1221" s="157"/>
      <c r="T1221" s="158"/>
      <c r="AT1221" s="153" t="s">
        <v>226</v>
      </c>
      <c r="AU1221" s="153" t="s">
        <v>236</v>
      </c>
      <c r="AV1221" s="12" t="s">
        <v>79</v>
      </c>
      <c r="AW1221" s="12" t="s">
        <v>31</v>
      </c>
      <c r="AX1221" s="12" t="s">
        <v>69</v>
      </c>
      <c r="AY1221" s="153" t="s">
        <v>212</v>
      </c>
    </row>
    <row r="1222" spans="2:65" s="12" customFormat="1">
      <c r="B1222" s="152"/>
      <c r="D1222" s="150" t="s">
        <v>226</v>
      </c>
      <c r="E1222" s="153" t="s">
        <v>19</v>
      </c>
      <c r="F1222" s="154" t="s">
        <v>7433</v>
      </c>
      <c r="H1222" s="155">
        <v>4.032</v>
      </c>
      <c r="I1222" s="156"/>
      <c r="L1222" s="152"/>
      <c r="M1222" s="157"/>
      <c r="T1222" s="158"/>
      <c r="AT1222" s="153" t="s">
        <v>226</v>
      </c>
      <c r="AU1222" s="153" t="s">
        <v>236</v>
      </c>
      <c r="AV1222" s="12" t="s">
        <v>79</v>
      </c>
      <c r="AW1222" s="12" t="s">
        <v>31</v>
      </c>
      <c r="AX1222" s="12" t="s">
        <v>69</v>
      </c>
      <c r="AY1222" s="153" t="s">
        <v>212</v>
      </c>
    </row>
    <row r="1223" spans="2:65" s="13" customFormat="1">
      <c r="B1223" s="159"/>
      <c r="D1223" s="150" t="s">
        <v>226</v>
      </c>
      <c r="E1223" s="160" t="s">
        <v>19</v>
      </c>
      <c r="F1223" s="161" t="s">
        <v>228</v>
      </c>
      <c r="H1223" s="162">
        <v>24.192</v>
      </c>
      <c r="I1223" s="163"/>
      <c r="L1223" s="159"/>
      <c r="M1223" s="164"/>
      <c r="T1223" s="165"/>
      <c r="AT1223" s="160" t="s">
        <v>226</v>
      </c>
      <c r="AU1223" s="160" t="s">
        <v>236</v>
      </c>
      <c r="AV1223" s="13" t="s">
        <v>229</v>
      </c>
      <c r="AW1223" s="13" t="s">
        <v>31</v>
      </c>
      <c r="AX1223" s="13" t="s">
        <v>77</v>
      </c>
      <c r="AY1223" s="160" t="s">
        <v>212</v>
      </c>
    </row>
    <row r="1224" spans="2:65" s="1" customFormat="1" ht="24.2" customHeight="1">
      <c r="B1224" s="34"/>
      <c r="C1224" s="133" t="s">
        <v>2067</v>
      </c>
      <c r="D1224" s="133" t="s">
        <v>215</v>
      </c>
      <c r="E1224" s="134" t="s">
        <v>7278</v>
      </c>
      <c r="F1224" s="135" t="s">
        <v>7279</v>
      </c>
      <c r="G1224" s="136" t="s">
        <v>495</v>
      </c>
      <c r="H1224" s="137">
        <v>24.192</v>
      </c>
      <c r="I1224" s="138"/>
      <c r="J1224" s="139">
        <f>ROUND(I1224*H1224,2)</f>
        <v>0</v>
      </c>
      <c r="K1224" s="135" t="s">
        <v>219</v>
      </c>
      <c r="L1224" s="34"/>
      <c r="M1224" s="140" t="s">
        <v>19</v>
      </c>
      <c r="N1224" s="141" t="s">
        <v>40</v>
      </c>
      <c r="P1224" s="142">
        <f>O1224*H1224</f>
        <v>0</v>
      </c>
      <c r="Q1224" s="142">
        <v>1.0999999999999999E-2</v>
      </c>
      <c r="R1224" s="142">
        <f>Q1224*H1224</f>
        <v>0.26611199999999996</v>
      </c>
      <c r="S1224" s="142">
        <v>0</v>
      </c>
      <c r="T1224" s="143">
        <f>S1224*H1224</f>
        <v>0</v>
      </c>
      <c r="AR1224" s="144" t="s">
        <v>229</v>
      </c>
      <c r="AT1224" s="144" t="s">
        <v>215</v>
      </c>
      <c r="AU1224" s="144" t="s">
        <v>236</v>
      </c>
      <c r="AY1224" s="19" t="s">
        <v>212</v>
      </c>
      <c r="BE1224" s="145">
        <f>IF(N1224="základní",J1224,0)</f>
        <v>0</v>
      </c>
      <c r="BF1224" s="145">
        <f>IF(N1224="snížená",J1224,0)</f>
        <v>0</v>
      </c>
      <c r="BG1224" s="145">
        <f>IF(N1224="zákl. přenesená",J1224,0)</f>
        <v>0</v>
      </c>
      <c r="BH1224" s="145">
        <f>IF(N1224="sníž. přenesená",J1224,0)</f>
        <v>0</v>
      </c>
      <c r="BI1224" s="145">
        <f>IF(N1224="nulová",J1224,0)</f>
        <v>0</v>
      </c>
      <c r="BJ1224" s="19" t="s">
        <v>77</v>
      </c>
      <c r="BK1224" s="145">
        <f>ROUND(I1224*H1224,2)</f>
        <v>0</v>
      </c>
      <c r="BL1224" s="19" t="s">
        <v>229</v>
      </c>
      <c r="BM1224" s="144" t="s">
        <v>7434</v>
      </c>
    </row>
    <row r="1225" spans="2:65" s="1" customFormat="1">
      <c r="B1225" s="34"/>
      <c r="D1225" s="146" t="s">
        <v>222</v>
      </c>
      <c r="F1225" s="147" t="s">
        <v>7281</v>
      </c>
      <c r="I1225" s="148"/>
      <c r="L1225" s="34"/>
      <c r="M1225" s="149"/>
      <c r="T1225" s="55"/>
      <c r="AT1225" s="19" t="s">
        <v>222</v>
      </c>
      <c r="AU1225" s="19" t="s">
        <v>236</v>
      </c>
    </row>
    <row r="1226" spans="2:65" s="14" customFormat="1" ht="22.5">
      <c r="B1226" s="170"/>
      <c r="D1226" s="150" t="s">
        <v>226</v>
      </c>
      <c r="E1226" s="171" t="s">
        <v>19</v>
      </c>
      <c r="F1226" s="172" t="s">
        <v>7375</v>
      </c>
      <c r="H1226" s="171" t="s">
        <v>19</v>
      </c>
      <c r="I1226" s="173"/>
      <c r="L1226" s="170"/>
      <c r="M1226" s="174"/>
      <c r="T1226" s="175"/>
      <c r="AT1226" s="171" t="s">
        <v>226</v>
      </c>
      <c r="AU1226" s="171" t="s">
        <v>236</v>
      </c>
      <c r="AV1226" s="14" t="s">
        <v>77</v>
      </c>
      <c r="AW1226" s="14" t="s">
        <v>31</v>
      </c>
      <c r="AX1226" s="14" t="s">
        <v>69</v>
      </c>
      <c r="AY1226" s="171" t="s">
        <v>212</v>
      </c>
    </row>
    <row r="1227" spans="2:65" s="12" customFormat="1">
      <c r="B1227" s="152"/>
      <c r="D1227" s="150" t="s">
        <v>226</v>
      </c>
      <c r="E1227" s="153" t="s">
        <v>19</v>
      </c>
      <c r="F1227" s="154" t="s">
        <v>7435</v>
      </c>
      <c r="H1227" s="155">
        <v>4.032</v>
      </c>
      <c r="I1227" s="156"/>
      <c r="L1227" s="152"/>
      <c r="M1227" s="157"/>
      <c r="T1227" s="158"/>
      <c r="AT1227" s="153" t="s">
        <v>226</v>
      </c>
      <c r="AU1227" s="153" t="s">
        <v>236</v>
      </c>
      <c r="AV1227" s="12" t="s">
        <v>79</v>
      </c>
      <c r="AW1227" s="12" t="s">
        <v>31</v>
      </c>
      <c r="AX1227" s="12" t="s">
        <v>69</v>
      </c>
      <c r="AY1227" s="153" t="s">
        <v>212</v>
      </c>
    </row>
    <row r="1228" spans="2:65" s="12" customFormat="1">
      <c r="B1228" s="152"/>
      <c r="D1228" s="150" t="s">
        <v>226</v>
      </c>
      <c r="E1228" s="153" t="s">
        <v>19</v>
      </c>
      <c r="F1228" s="154" t="s">
        <v>7436</v>
      </c>
      <c r="H1228" s="155">
        <v>4.032</v>
      </c>
      <c r="I1228" s="156"/>
      <c r="L1228" s="152"/>
      <c r="M1228" s="157"/>
      <c r="T1228" s="158"/>
      <c r="AT1228" s="153" t="s">
        <v>226</v>
      </c>
      <c r="AU1228" s="153" t="s">
        <v>236</v>
      </c>
      <c r="AV1228" s="12" t="s">
        <v>79</v>
      </c>
      <c r="AW1228" s="12" t="s">
        <v>31</v>
      </c>
      <c r="AX1228" s="12" t="s">
        <v>69</v>
      </c>
      <c r="AY1228" s="153" t="s">
        <v>212</v>
      </c>
    </row>
    <row r="1229" spans="2:65" s="12" customFormat="1">
      <c r="B1229" s="152"/>
      <c r="D1229" s="150" t="s">
        <v>226</v>
      </c>
      <c r="E1229" s="153" t="s">
        <v>19</v>
      </c>
      <c r="F1229" s="154" t="s">
        <v>7437</v>
      </c>
      <c r="H1229" s="155">
        <v>4.032</v>
      </c>
      <c r="I1229" s="156"/>
      <c r="L1229" s="152"/>
      <c r="M1229" s="157"/>
      <c r="T1229" s="158"/>
      <c r="AT1229" s="153" t="s">
        <v>226</v>
      </c>
      <c r="AU1229" s="153" t="s">
        <v>236</v>
      </c>
      <c r="AV1229" s="12" t="s">
        <v>79</v>
      </c>
      <c r="AW1229" s="12" t="s">
        <v>31</v>
      </c>
      <c r="AX1229" s="12" t="s">
        <v>69</v>
      </c>
      <c r="AY1229" s="153" t="s">
        <v>212</v>
      </c>
    </row>
    <row r="1230" spans="2:65" s="12" customFormat="1">
      <c r="B1230" s="152"/>
      <c r="D1230" s="150" t="s">
        <v>226</v>
      </c>
      <c r="E1230" s="153" t="s">
        <v>19</v>
      </c>
      <c r="F1230" s="154" t="s">
        <v>7438</v>
      </c>
      <c r="H1230" s="155">
        <v>4.032</v>
      </c>
      <c r="I1230" s="156"/>
      <c r="L1230" s="152"/>
      <c r="M1230" s="157"/>
      <c r="T1230" s="158"/>
      <c r="AT1230" s="153" t="s">
        <v>226</v>
      </c>
      <c r="AU1230" s="153" t="s">
        <v>236</v>
      </c>
      <c r="AV1230" s="12" t="s">
        <v>79</v>
      </c>
      <c r="AW1230" s="12" t="s">
        <v>31</v>
      </c>
      <c r="AX1230" s="12" t="s">
        <v>69</v>
      </c>
      <c r="AY1230" s="153" t="s">
        <v>212</v>
      </c>
    </row>
    <row r="1231" spans="2:65" s="12" customFormat="1">
      <c r="B1231" s="152"/>
      <c r="D1231" s="150" t="s">
        <v>226</v>
      </c>
      <c r="E1231" s="153" t="s">
        <v>19</v>
      </c>
      <c r="F1231" s="154" t="s">
        <v>7439</v>
      </c>
      <c r="H1231" s="155">
        <v>4.032</v>
      </c>
      <c r="I1231" s="156"/>
      <c r="L1231" s="152"/>
      <c r="M1231" s="157"/>
      <c r="T1231" s="158"/>
      <c r="AT1231" s="153" t="s">
        <v>226</v>
      </c>
      <c r="AU1231" s="153" t="s">
        <v>236</v>
      </c>
      <c r="AV1231" s="12" t="s">
        <v>79</v>
      </c>
      <c r="AW1231" s="12" t="s">
        <v>31</v>
      </c>
      <c r="AX1231" s="12" t="s">
        <v>69</v>
      </c>
      <c r="AY1231" s="153" t="s">
        <v>212</v>
      </c>
    </row>
    <row r="1232" spans="2:65" s="12" customFormat="1">
      <c r="B1232" s="152"/>
      <c r="D1232" s="150" t="s">
        <v>226</v>
      </c>
      <c r="E1232" s="153" t="s">
        <v>19</v>
      </c>
      <c r="F1232" s="154" t="s">
        <v>7440</v>
      </c>
      <c r="H1232" s="155">
        <v>4.032</v>
      </c>
      <c r="I1232" s="156"/>
      <c r="L1232" s="152"/>
      <c r="M1232" s="157"/>
      <c r="T1232" s="158"/>
      <c r="AT1232" s="153" t="s">
        <v>226</v>
      </c>
      <c r="AU1232" s="153" t="s">
        <v>236</v>
      </c>
      <c r="AV1232" s="12" t="s">
        <v>79</v>
      </c>
      <c r="AW1232" s="12" t="s">
        <v>31</v>
      </c>
      <c r="AX1232" s="12" t="s">
        <v>69</v>
      </c>
      <c r="AY1232" s="153" t="s">
        <v>212</v>
      </c>
    </row>
    <row r="1233" spans="2:65" s="13" customFormat="1">
      <c r="B1233" s="159"/>
      <c r="D1233" s="150" t="s">
        <v>226</v>
      </c>
      <c r="E1233" s="160" t="s">
        <v>19</v>
      </c>
      <c r="F1233" s="161" t="s">
        <v>228</v>
      </c>
      <c r="H1233" s="162">
        <v>24.192</v>
      </c>
      <c r="I1233" s="163"/>
      <c r="L1233" s="159"/>
      <c r="M1233" s="164"/>
      <c r="T1233" s="165"/>
      <c r="AT1233" s="160" t="s">
        <v>226</v>
      </c>
      <c r="AU1233" s="160" t="s">
        <v>236</v>
      </c>
      <c r="AV1233" s="13" t="s">
        <v>229</v>
      </c>
      <c r="AW1233" s="13" t="s">
        <v>31</v>
      </c>
      <c r="AX1233" s="13" t="s">
        <v>77</v>
      </c>
      <c r="AY1233" s="160" t="s">
        <v>212</v>
      </c>
    </row>
    <row r="1234" spans="2:65" s="1" customFormat="1" ht="16.5" customHeight="1">
      <c r="B1234" s="34"/>
      <c r="C1234" s="133" t="s">
        <v>2074</v>
      </c>
      <c r="D1234" s="133" t="s">
        <v>215</v>
      </c>
      <c r="E1234" s="134" t="s">
        <v>7284</v>
      </c>
      <c r="F1234" s="135" t="s">
        <v>7285</v>
      </c>
      <c r="G1234" s="136" t="s">
        <v>495</v>
      </c>
      <c r="H1234" s="137">
        <v>26.495999999999999</v>
      </c>
      <c r="I1234" s="138"/>
      <c r="J1234" s="139">
        <f>ROUND(I1234*H1234,2)</f>
        <v>0</v>
      </c>
      <c r="K1234" s="135" t="s">
        <v>219</v>
      </c>
      <c r="L1234" s="34"/>
      <c r="M1234" s="140" t="s">
        <v>19</v>
      </c>
      <c r="N1234" s="141" t="s">
        <v>40</v>
      </c>
      <c r="P1234" s="142">
        <f>O1234*H1234</f>
        <v>0</v>
      </c>
      <c r="Q1234" s="142">
        <v>1.2999999999999999E-4</v>
      </c>
      <c r="R1234" s="142">
        <f>Q1234*H1234</f>
        <v>3.4444799999999993E-3</v>
      </c>
      <c r="S1234" s="142">
        <v>0</v>
      </c>
      <c r="T1234" s="143">
        <f>S1234*H1234</f>
        <v>0</v>
      </c>
      <c r="AR1234" s="144" t="s">
        <v>229</v>
      </c>
      <c r="AT1234" s="144" t="s">
        <v>215</v>
      </c>
      <c r="AU1234" s="144" t="s">
        <v>236</v>
      </c>
      <c r="AY1234" s="19" t="s">
        <v>212</v>
      </c>
      <c r="BE1234" s="145">
        <f>IF(N1234="základní",J1234,0)</f>
        <v>0</v>
      </c>
      <c r="BF1234" s="145">
        <f>IF(N1234="snížená",J1234,0)</f>
        <v>0</v>
      </c>
      <c r="BG1234" s="145">
        <f>IF(N1234="zákl. přenesená",J1234,0)</f>
        <v>0</v>
      </c>
      <c r="BH1234" s="145">
        <f>IF(N1234="sníž. přenesená",J1234,0)</f>
        <v>0</v>
      </c>
      <c r="BI1234" s="145">
        <f>IF(N1234="nulová",J1234,0)</f>
        <v>0</v>
      </c>
      <c r="BJ1234" s="19" t="s">
        <v>77</v>
      </c>
      <c r="BK1234" s="145">
        <f>ROUND(I1234*H1234,2)</f>
        <v>0</v>
      </c>
      <c r="BL1234" s="19" t="s">
        <v>229</v>
      </c>
      <c r="BM1234" s="144" t="s">
        <v>7441</v>
      </c>
    </row>
    <row r="1235" spans="2:65" s="1" customFormat="1">
      <c r="B1235" s="34"/>
      <c r="D1235" s="146" t="s">
        <v>222</v>
      </c>
      <c r="F1235" s="147" t="s">
        <v>7287</v>
      </c>
      <c r="I1235" s="148"/>
      <c r="L1235" s="34"/>
      <c r="M1235" s="149"/>
      <c r="T1235" s="55"/>
      <c r="AT1235" s="19" t="s">
        <v>222</v>
      </c>
      <c r="AU1235" s="19" t="s">
        <v>236</v>
      </c>
    </row>
    <row r="1236" spans="2:65" s="14" customFormat="1">
      <c r="B1236" s="170"/>
      <c r="D1236" s="150" t="s">
        <v>226</v>
      </c>
      <c r="E1236" s="171" t="s">
        <v>19</v>
      </c>
      <c r="F1236" s="172" t="s">
        <v>7442</v>
      </c>
      <c r="H1236" s="171" t="s">
        <v>19</v>
      </c>
      <c r="I1236" s="173"/>
      <c r="L1236" s="170"/>
      <c r="M1236" s="174"/>
      <c r="T1236" s="175"/>
      <c r="AT1236" s="171" t="s">
        <v>226</v>
      </c>
      <c r="AU1236" s="171" t="s">
        <v>236</v>
      </c>
      <c r="AV1236" s="14" t="s">
        <v>77</v>
      </c>
      <c r="AW1236" s="14" t="s">
        <v>31</v>
      </c>
      <c r="AX1236" s="14" t="s">
        <v>69</v>
      </c>
      <c r="AY1236" s="171" t="s">
        <v>212</v>
      </c>
    </row>
    <row r="1237" spans="2:65" s="12" customFormat="1">
      <c r="B1237" s="152"/>
      <c r="D1237" s="150" t="s">
        <v>226</v>
      </c>
      <c r="E1237" s="153" t="s">
        <v>19</v>
      </c>
      <c r="F1237" s="154" t="s">
        <v>7443</v>
      </c>
      <c r="H1237" s="155">
        <v>4.4160000000000004</v>
      </c>
      <c r="I1237" s="156"/>
      <c r="L1237" s="152"/>
      <c r="M1237" s="157"/>
      <c r="T1237" s="158"/>
      <c r="AT1237" s="153" t="s">
        <v>226</v>
      </c>
      <c r="AU1237" s="153" t="s">
        <v>236</v>
      </c>
      <c r="AV1237" s="12" t="s">
        <v>79</v>
      </c>
      <c r="AW1237" s="12" t="s">
        <v>31</v>
      </c>
      <c r="AX1237" s="12" t="s">
        <v>69</v>
      </c>
      <c r="AY1237" s="153" t="s">
        <v>212</v>
      </c>
    </row>
    <row r="1238" spans="2:65" s="12" customFormat="1">
      <c r="B1238" s="152"/>
      <c r="D1238" s="150" t="s">
        <v>226</v>
      </c>
      <c r="E1238" s="153" t="s">
        <v>19</v>
      </c>
      <c r="F1238" s="154" t="s">
        <v>7444</v>
      </c>
      <c r="H1238" s="155">
        <v>4.4160000000000004</v>
      </c>
      <c r="I1238" s="156"/>
      <c r="L1238" s="152"/>
      <c r="M1238" s="157"/>
      <c r="T1238" s="158"/>
      <c r="AT1238" s="153" t="s">
        <v>226</v>
      </c>
      <c r="AU1238" s="153" t="s">
        <v>236</v>
      </c>
      <c r="AV1238" s="12" t="s">
        <v>79</v>
      </c>
      <c r="AW1238" s="12" t="s">
        <v>31</v>
      </c>
      <c r="AX1238" s="12" t="s">
        <v>69</v>
      </c>
      <c r="AY1238" s="153" t="s">
        <v>212</v>
      </c>
    </row>
    <row r="1239" spans="2:65" s="12" customFormat="1">
      <c r="B1239" s="152"/>
      <c r="D1239" s="150" t="s">
        <v>226</v>
      </c>
      <c r="E1239" s="153" t="s">
        <v>19</v>
      </c>
      <c r="F1239" s="154" t="s">
        <v>7445</v>
      </c>
      <c r="H1239" s="155">
        <v>4.4160000000000004</v>
      </c>
      <c r="I1239" s="156"/>
      <c r="L1239" s="152"/>
      <c r="M1239" s="157"/>
      <c r="T1239" s="158"/>
      <c r="AT1239" s="153" t="s">
        <v>226</v>
      </c>
      <c r="AU1239" s="153" t="s">
        <v>236</v>
      </c>
      <c r="AV1239" s="12" t="s">
        <v>79</v>
      </c>
      <c r="AW1239" s="12" t="s">
        <v>31</v>
      </c>
      <c r="AX1239" s="12" t="s">
        <v>69</v>
      </c>
      <c r="AY1239" s="153" t="s">
        <v>212</v>
      </c>
    </row>
    <row r="1240" spans="2:65" s="12" customFormat="1">
      <c r="B1240" s="152"/>
      <c r="D1240" s="150" t="s">
        <v>226</v>
      </c>
      <c r="E1240" s="153" t="s">
        <v>19</v>
      </c>
      <c r="F1240" s="154" t="s">
        <v>7446</v>
      </c>
      <c r="H1240" s="155">
        <v>4.4160000000000004</v>
      </c>
      <c r="I1240" s="156"/>
      <c r="L1240" s="152"/>
      <c r="M1240" s="157"/>
      <c r="T1240" s="158"/>
      <c r="AT1240" s="153" t="s">
        <v>226</v>
      </c>
      <c r="AU1240" s="153" t="s">
        <v>236</v>
      </c>
      <c r="AV1240" s="12" t="s">
        <v>79</v>
      </c>
      <c r="AW1240" s="12" t="s">
        <v>31</v>
      </c>
      <c r="AX1240" s="12" t="s">
        <v>69</v>
      </c>
      <c r="AY1240" s="153" t="s">
        <v>212</v>
      </c>
    </row>
    <row r="1241" spans="2:65" s="12" customFormat="1">
      <c r="B1241" s="152"/>
      <c r="D1241" s="150" t="s">
        <v>226</v>
      </c>
      <c r="E1241" s="153" t="s">
        <v>19</v>
      </c>
      <c r="F1241" s="154" t="s">
        <v>7447</v>
      </c>
      <c r="H1241" s="155">
        <v>4.4160000000000004</v>
      </c>
      <c r="I1241" s="156"/>
      <c r="L1241" s="152"/>
      <c r="M1241" s="157"/>
      <c r="T1241" s="158"/>
      <c r="AT1241" s="153" t="s">
        <v>226</v>
      </c>
      <c r="AU1241" s="153" t="s">
        <v>236</v>
      </c>
      <c r="AV1241" s="12" t="s">
        <v>79</v>
      </c>
      <c r="AW1241" s="12" t="s">
        <v>31</v>
      </c>
      <c r="AX1241" s="12" t="s">
        <v>69</v>
      </c>
      <c r="AY1241" s="153" t="s">
        <v>212</v>
      </c>
    </row>
    <row r="1242" spans="2:65" s="12" customFormat="1">
      <c r="B1242" s="152"/>
      <c r="D1242" s="150" t="s">
        <v>226</v>
      </c>
      <c r="E1242" s="153" t="s">
        <v>19</v>
      </c>
      <c r="F1242" s="154" t="s">
        <v>7448</v>
      </c>
      <c r="H1242" s="155">
        <v>4.4160000000000004</v>
      </c>
      <c r="I1242" s="156"/>
      <c r="L1242" s="152"/>
      <c r="M1242" s="157"/>
      <c r="T1242" s="158"/>
      <c r="AT1242" s="153" t="s">
        <v>226</v>
      </c>
      <c r="AU1242" s="153" t="s">
        <v>236</v>
      </c>
      <c r="AV1242" s="12" t="s">
        <v>79</v>
      </c>
      <c r="AW1242" s="12" t="s">
        <v>31</v>
      </c>
      <c r="AX1242" s="12" t="s">
        <v>69</v>
      </c>
      <c r="AY1242" s="153" t="s">
        <v>212</v>
      </c>
    </row>
    <row r="1243" spans="2:65" s="13" customFormat="1">
      <c r="B1243" s="159"/>
      <c r="D1243" s="150" t="s">
        <v>226</v>
      </c>
      <c r="E1243" s="160" t="s">
        <v>19</v>
      </c>
      <c r="F1243" s="161" t="s">
        <v>228</v>
      </c>
      <c r="H1243" s="162">
        <v>26.495999999999999</v>
      </c>
      <c r="I1243" s="163"/>
      <c r="L1243" s="159"/>
      <c r="M1243" s="164"/>
      <c r="T1243" s="165"/>
      <c r="AT1243" s="160" t="s">
        <v>226</v>
      </c>
      <c r="AU1243" s="160" t="s">
        <v>236</v>
      </c>
      <c r="AV1243" s="13" t="s">
        <v>229</v>
      </c>
      <c r="AW1243" s="13" t="s">
        <v>31</v>
      </c>
      <c r="AX1243" s="13" t="s">
        <v>77</v>
      </c>
      <c r="AY1243" s="160" t="s">
        <v>212</v>
      </c>
    </row>
    <row r="1244" spans="2:65" s="1" customFormat="1" ht="24.2" customHeight="1">
      <c r="B1244" s="34"/>
      <c r="C1244" s="133" t="s">
        <v>2088</v>
      </c>
      <c r="D1244" s="133" t="s">
        <v>215</v>
      </c>
      <c r="E1244" s="134" t="s">
        <v>7290</v>
      </c>
      <c r="F1244" s="135" t="s">
        <v>7291</v>
      </c>
      <c r="G1244" s="136" t="s">
        <v>495</v>
      </c>
      <c r="H1244" s="137">
        <v>23.04</v>
      </c>
      <c r="I1244" s="138"/>
      <c r="J1244" s="139">
        <f>ROUND(I1244*H1244,2)</f>
        <v>0</v>
      </c>
      <c r="K1244" s="135" t="s">
        <v>219</v>
      </c>
      <c r="L1244" s="34"/>
      <c r="M1244" s="140" t="s">
        <v>19</v>
      </c>
      <c r="N1244" s="141" t="s">
        <v>40</v>
      </c>
      <c r="P1244" s="142">
        <f>O1244*H1244</f>
        <v>0</v>
      </c>
      <c r="Q1244" s="142">
        <v>0</v>
      </c>
      <c r="R1244" s="142">
        <f>Q1244*H1244</f>
        <v>0</v>
      </c>
      <c r="S1244" s="142">
        <v>0</v>
      </c>
      <c r="T1244" s="143">
        <f>S1244*H1244</f>
        <v>0</v>
      </c>
      <c r="AR1244" s="144" t="s">
        <v>316</v>
      </c>
      <c r="AT1244" s="144" t="s">
        <v>215</v>
      </c>
      <c r="AU1244" s="144" t="s">
        <v>236</v>
      </c>
      <c r="AY1244" s="19" t="s">
        <v>212</v>
      </c>
      <c r="BE1244" s="145">
        <f>IF(N1244="základní",J1244,0)</f>
        <v>0</v>
      </c>
      <c r="BF1244" s="145">
        <f>IF(N1244="snížená",J1244,0)</f>
        <v>0</v>
      </c>
      <c r="BG1244" s="145">
        <f>IF(N1244="zákl. přenesená",J1244,0)</f>
        <v>0</v>
      </c>
      <c r="BH1244" s="145">
        <f>IF(N1244="sníž. přenesená",J1244,0)</f>
        <v>0</v>
      </c>
      <c r="BI1244" s="145">
        <f>IF(N1244="nulová",J1244,0)</f>
        <v>0</v>
      </c>
      <c r="BJ1244" s="19" t="s">
        <v>77</v>
      </c>
      <c r="BK1244" s="145">
        <f>ROUND(I1244*H1244,2)</f>
        <v>0</v>
      </c>
      <c r="BL1244" s="19" t="s">
        <v>316</v>
      </c>
      <c r="BM1244" s="144" t="s">
        <v>7449</v>
      </c>
    </row>
    <row r="1245" spans="2:65" s="1" customFormat="1">
      <c r="B1245" s="34"/>
      <c r="D1245" s="146" t="s">
        <v>222</v>
      </c>
      <c r="F1245" s="147" t="s">
        <v>7293</v>
      </c>
      <c r="I1245" s="148"/>
      <c r="L1245" s="34"/>
      <c r="M1245" s="149"/>
      <c r="T1245" s="55"/>
      <c r="AT1245" s="19" t="s">
        <v>222</v>
      </c>
      <c r="AU1245" s="19" t="s">
        <v>236</v>
      </c>
    </row>
    <row r="1246" spans="2:65" s="14" customFormat="1" ht="22.5">
      <c r="B1246" s="170"/>
      <c r="D1246" s="150" t="s">
        <v>226</v>
      </c>
      <c r="E1246" s="171" t="s">
        <v>19</v>
      </c>
      <c r="F1246" s="172" t="s">
        <v>7450</v>
      </c>
      <c r="H1246" s="171" t="s">
        <v>19</v>
      </c>
      <c r="I1246" s="173"/>
      <c r="L1246" s="170"/>
      <c r="M1246" s="174"/>
      <c r="T1246" s="175"/>
      <c r="AT1246" s="171" t="s">
        <v>226</v>
      </c>
      <c r="AU1246" s="171" t="s">
        <v>236</v>
      </c>
      <c r="AV1246" s="14" t="s">
        <v>77</v>
      </c>
      <c r="AW1246" s="14" t="s">
        <v>31</v>
      </c>
      <c r="AX1246" s="14" t="s">
        <v>69</v>
      </c>
      <c r="AY1246" s="171" t="s">
        <v>212</v>
      </c>
    </row>
    <row r="1247" spans="2:65" s="12" customFormat="1">
      <c r="B1247" s="152"/>
      <c r="D1247" s="150" t="s">
        <v>226</v>
      </c>
      <c r="E1247" s="153" t="s">
        <v>19</v>
      </c>
      <c r="F1247" s="154" t="s">
        <v>7412</v>
      </c>
      <c r="H1247" s="155">
        <v>3.84</v>
      </c>
      <c r="I1247" s="156"/>
      <c r="L1247" s="152"/>
      <c r="M1247" s="157"/>
      <c r="T1247" s="158"/>
      <c r="AT1247" s="153" t="s">
        <v>226</v>
      </c>
      <c r="AU1247" s="153" t="s">
        <v>236</v>
      </c>
      <c r="AV1247" s="12" t="s">
        <v>79</v>
      </c>
      <c r="AW1247" s="12" t="s">
        <v>31</v>
      </c>
      <c r="AX1247" s="12" t="s">
        <v>69</v>
      </c>
      <c r="AY1247" s="153" t="s">
        <v>212</v>
      </c>
    </row>
    <row r="1248" spans="2:65" s="12" customFormat="1">
      <c r="B1248" s="152"/>
      <c r="D1248" s="150" t="s">
        <v>226</v>
      </c>
      <c r="E1248" s="153" t="s">
        <v>19</v>
      </c>
      <c r="F1248" s="154" t="s">
        <v>7413</v>
      </c>
      <c r="H1248" s="155">
        <v>3.84</v>
      </c>
      <c r="I1248" s="156"/>
      <c r="L1248" s="152"/>
      <c r="M1248" s="157"/>
      <c r="T1248" s="158"/>
      <c r="AT1248" s="153" t="s">
        <v>226</v>
      </c>
      <c r="AU1248" s="153" t="s">
        <v>236</v>
      </c>
      <c r="AV1248" s="12" t="s">
        <v>79</v>
      </c>
      <c r="AW1248" s="12" t="s">
        <v>31</v>
      </c>
      <c r="AX1248" s="12" t="s">
        <v>69</v>
      </c>
      <c r="AY1248" s="153" t="s">
        <v>212</v>
      </c>
    </row>
    <row r="1249" spans="2:65" s="12" customFormat="1">
      <c r="B1249" s="152"/>
      <c r="D1249" s="150" t="s">
        <v>226</v>
      </c>
      <c r="E1249" s="153" t="s">
        <v>19</v>
      </c>
      <c r="F1249" s="154" t="s">
        <v>7414</v>
      </c>
      <c r="H1249" s="155">
        <v>3.84</v>
      </c>
      <c r="I1249" s="156"/>
      <c r="L1249" s="152"/>
      <c r="M1249" s="157"/>
      <c r="T1249" s="158"/>
      <c r="AT1249" s="153" t="s">
        <v>226</v>
      </c>
      <c r="AU1249" s="153" t="s">
        <v>236</v>
      </c>
      <c r="AV1249" s="12" t="s">
        <v>79</v>
      </c>
      <c r="AW1249" s="12" t="s">
        <v>31</v>
      </c>
      <c r="AX1249" s="12" t="s">
        <v>69</v>
      </c>
      <c r="AY1249" s="153" t="s">
        <v>212</v>
      </c>
    </row>
    <row r="1250" spans="2:65" s="12" customFormat="1">
      <c r="B1250" s="152"/>
      <c r="D1250" s="150" t="s">
        <v>226</v>
      </c>
      <c r="E1250" s="153" t="s">
        <v>19</v>
      </c>
      <c r="F1250" s="154" t="s">
        <v>7415</v>
      </c>
      <c r="H1250" s="155">
        <v>3.84</v>
      </c>
      <c r="I1250" s="156"/>
      <c r="L1250" s="152"/>
      <c r="M1250" s="157"/>
      <c r="T1250" s="158"/>
      <c r="AT1250" s="153" t="s">
        <v>226</v>
      </c>
      <c r="AU1250" s="153" t="s">
        <v>236</v>
      </c>
      <c r="AV1250" s="12" t="s">
        <v>79</v>
      </c>
      <c r="AW1250" s="12" t="s">
        <v>31</v>
      </c>
      <c r="AX1250" s="12" t="s">
        <v>69</v>
      </c>
      <c r="AY1250" s="153" t="s">
        <v>212</v>
      </c>
    </row>
    <row r="1251" spans="2:65" s="12" customFormat="1">
      <c r="B1251" s="152"/>
      <c r="D1251" s="150" t="s">
        <v>226</v>
      </c>
      <c r="E1251" s="153" t="s">
        <v>19</v>
      </c>
      <c r="F1251" s="154" t="s">
        <v>7416</v>
      </c>
      <c r="H1251" s="155">
        <v>3.84</v>
      </c>
      <c r="I1251" s="156"/>
      <c r="L1251" s="152"/>
      <c r="M1251" s="157"/>
      <c r="T1251" s="158"/>
      <c r="AT1251" s="153" t="s">
        <v>226</v>
      </c>
      <c r="AU1251" s="153" t="s">
        <v>236</v>
      </c>
      <c r="AV1251" s="12" t="s">
        <v>79</v>
      </c>
      <c r="AW1251" s="12" t="s">
        <v>31</v>
      </c>
      <c r="AX1251" s="12" t="s">
        <v>69</v>
      </c>
      <c r="AY1251" s="153" t="s">
        <v>212</v>
      </c>
    </row>
    <row r="1252" spans="2:65" s="12" customFormat="1">
      <c r="B1252" s="152"/>
      <c r="D1252" s="150" t="s">
        <v>226</v>
      </c>
      <c r="E1252" s="153" t="s">
        <v>19</v>
      </c>
      <c r="F1252" s="154" t="s">
        <v>7417</v>
      </c>
      <c r="H1252" s="155">
        <v>3.84</v>
      </c>
      <c r="I1252" s="156"/>
      <c r="L1252" s="152"/>
      <c r="M1252" s="157"/>
      <c r="T1252" s="158"/>
      <c r="AT1252" s="153" t="s">
        <v>226</v>
      </c>
      <c r="AU1252" s="153" t="s">
        <v>236</v>
      </c>
      <c r="AV1252" s="12" t="s">
        <v>79</v>
      </c>
      <c r="AW1252" s="12" t="s">
        <v>31</v>
      </c>
      <c r="AX1252" s="12" t="s">
        <v>69</v>
      </c>
      <c r="AY1252" s="153" t="s">
        <v>212</v>
      </c>
    </row>
    <row r="1253" spans="2:65" s="13" customFormat="1">
      <c r="B1253" s="159"/>
      <c r="D1253" s="150" t="s">
        <v>226</v>
      </c>
      <c r="E1253" s="160" t="s">
        <v>19</v>
      </c>
      <c r="F1253" s="161" t="s">
        <v>228</v>
      </c>
      <c r="H1253" s="162">
        <v>23.04</v>
      </c>
      <c r="I1253" s="163"/>
      <c r="L1253" s="159"/>
      <c r="M1253" s="164"/>
      <c r="T1253" s="165"/>
      <c r="AT1253" s="160" t="s">
        <v>226</v>
      </c>
      <c r="AU1253" s="160" t="s">
        <v>236</v>
      </c>
      <c r="AV1253" s="13" t="s">
        <v>229</v>
      </c>
      <c r="AW1253" s="13" t="s">
        <v>31</v>
      </c>
      <c r="AX1253" s="13" t="s">
        <v>77</v>
      </c>
      <c r="AY1253" s="160" t="s">
        <v>212</v>
      </c>
    </row>
    <row r="1254" spans="2:65" s="1" customFormat="1" ht="16.5" customHeight="1">
      <c r="B1254" s="34"/>
      <c r="C1254" s="186" t="s">
        <v>2094</v>
      </c>
      <c r="D1254" s="186" t="s">
        <v>3107</v>
      </c>
      <c r="E1254" s="187" t="s">
        <v>7398</v>
      </c>
      <c r="F1254" s="188" t="s">
        <v>7399</v>
      </c>
      <c r="G1254" s="189" t="s">
        <v>495</v>
      </c>
      <c r="H1254" s="190">
        <v>25.344000000000001</v>
      </c>
      <c r="I1254" s="191"/>
      <c r="J1254" s="192">
        <f>ROUND(I1254*H1254,2)</f>
        <v>0</v>
      </c>
      <c r="K1254" s="188" t="s">
        <v>219</v>
      </c>
      <c r="L1254" s="193"/>
      <c r="M1254" s="194" t="s">
        <v>19</v>
      </c>
      <c r="N1254" s="195" t="s">
        <v>40</v>
      </c>
      <c r="P1254" s="142">
        <f>O1254*H1254</f>
        <v>0</v>
      </c>
      <c r="Q1254" s="142">
        <v>4.4400000000000004E-3</v>
      </c>
      <c r="R1254" s="142">
        <f>Q1254*H1254</f>
        <v>0.11252736000000002</v>
      </c>
      <c r="S1254" s="142">
        <v>0</v>
      </c>
      <c r="T1254" s="143">
        <f>S1254*H1254</f>
        <v>0</v>
      </c>
      <c r="AR1254" s="144" t="s">
        <v>631</v>
      </c>
      <c r="AT1254" s="144" t="s">
        <v>3107</v>
      </c>
      <c r="AU1254" s="144" t="s">
        <v>236</v>
      </c>
      <c r="AY1254" s="19" t="s">
        <v>212</v>
      </c>
      <c r="BE1254" s="145">
        <f>IF(N1254="základní",J1254,0)</f>
        <v>0</v>
      </c>
      <c r="BF1254" s="145">
        <f>IF(N1254="snížená",J1254,0)</f>
        <v>0</v>
      </c>
      <c r="BG1254" s="145">
        <f>IF(N1254="zákl. přenesená",J1254,0)</f>
        <v>0</v>
      </c>
      <c r="BH1254" s="145">
        <f>IF(N1254="sníž. přenesená",J1254,0)</f>
        <v>0</v>
      </c>
      <c r="BI1254" s="145">
        <f>IF(N1254="nulová",J1254,0)</f>
        <v>0</v>
      </c>
      <c r="BJ1254" s="19" t="s">
        <v>77</v>
      </c>
      <c r="BK1254" s="145">
        <f>ROUND(I1254*H1254,2)</f>
        <v>0</v>
      </c>
      <c r="BL1254" s="19" t="s">
        <v>316</v>
      </c>
      <c r="BM1254" s="144" t="s">
        <v>7451</v>
      </c>
    </row>
    <row r="1255" spans="2:65" s="14" customFormat="1" ht="22.5">
      <c r="B1255" s="170"/>
      <c r="D1255" s="150" t="s">
        <v>226</v>
      </c>
      <c r="E1255" s="171" t="s">
        <v>19</v>
      </c>
      <c r="F1255" s="172" t="s">
        <v>7452</v>
      </c>
      <c r="H1255" s="171" t="s">
        <v>19</v>
      </c>
      <c r="I1255" s="173"/>
      <c r="L1255" s="170"/>
      <c r="M1255" s="174"/>
      <c r="T1255" s="175"/>
      <c r="AT1255" s="171" t="s">
        <v>226</v>
      </c>
      <c r="AU1255" s="171" t="s">
        <v>236</v>
      </c>
      <c r="AV1255" s="14" t="s">
        <v>77</v>
      </c>
      <c r="AW1255" s="14" t="s">
        <v>31</v>
      </c>
      <c r="AX1255" s="14" t="s">
        <v>69</v>
      </c>
      <c r="AY1255" s="171" t="s">
        <v>212</v>
      </c>
    </row>
    <row r="1256" spans="2:65" s="12" customFormat="1">
      <c r="B1256" s="152"/>
      <c r="D1256" s="150" t="s">
        <v>226</v>
      </c>
      <c r="E1256" s="153" t="s">
        <v>19</v>
      </c>
      <c r="F1256" s="154" t="s">
        <v>7453</v>
      </c>
      <c r="H1256" s="155">
        <v>4.2240000000000002</v>
      </c>
      <c r="I1256" s="156"/>
      <c r="L1256" s="152"/>
      <c r="M1256" s="157"/>
      <c r="T1256" s="158"/>
      <c r="AT1256" s="153" t="s">
        <v>226</v>
      </c>
      <c r="AU1256" s="153" t="s">
        <v>236</v>
      </c>
      <c r="AV1256" s="12" t="s">
        <v>79</v>
      </c>
      <c r="AW1256" s="12" t="s">
        <v>31</v>
      </c>
      <c r="AX1256" s="12" t="s">
        <v>69</v>
      </c>
      <c r="AY1256" s="153" t="s">
        <v>212</v>
      </c>
    </row>
    <row r="1257" spans="2:65" s="12" customFormat="1">
      <c r="B1257" s="152"/>
      <c r="D1257" s="150" t="s">
        <v>226</v>
      </c>
      <c r="E1257" s="153" t="s">
        <v>19</v>
      </c>
      <c r="F1257" s="154" t="s">
        <v>7454</v>
      </c>
      <c r="H1257" s="155">
        <v>4.2240000000000002</v>
      </c>
      <c r="I1257" s="156"/>
      <c r="L1257" s="152"/>
      <c r="M1257" s="157"/>
      <c r="T1257" s="158"/>
      <c r="AT1257" s="153" t="s">
        <v>226</v>
      </c>
      <c r="AU1257" s="153" t="s">
        <v>236</v>
      </c>
      <c r="AV1257" s="12" t="s">
        <v>79</v>
      </c>
      <c r="AW1257" s="12" t="s">
        <v>31</v>
      </c>
      <c r="AX1257" s="12" t="s">
        <v>69</v>
      </c>
      <c r="AY1257" s="153" t="s">
        <v>212</v>
      </c>
    </row>
    <row r="1258" spans="2:65" s="12" customFormat="1">
      <c r="B1258" s="152"/>
      <c r="D1258" s="150" t="s">
        <v>226</v>
      </c>
      <c r="E1258" s="153" t="s">
        <v>19</v>
      </c>
      <c r="F1258" s="154" t="s">
        <v>7455</v>
      </c>
      <c r="H1258" s="155">
        <v>4.2240000000000002</v>
      </c>
      <c r="I1258" s="156"/>
      <c r="L1258" s="152"/>
      <c r="M1258" s="157"/>
      <c r="T1258" s="158"/>
      <c r="AT1258" s="153" t="s">
        <v>226</v>
      </c>
      <c r="AU1258" s="153" t="s">
        <v>236</v>
      </c>
      <c r="AV1258" s="12" t="s">
        <v>79</v>
      </c>
      <c r="AW1258" s="12" t="s">
        <v>31</v>
      </c>
      <c r="AX1258" s="12" t="s">
        <v>69</v>
      </c>
      <c r="AY1258" s="153" t="s">
        <v>212</v>
      </c>
    </row>
    <row r="1259" spans="2:65" s="12" customFormat="1">
      <c r="B1259" s="152"/>
      <c r="D1259" s="150" t="s">
        <v>226</v>
      </c>
      <c r="E1259" s="153" t="s">
        <v>19</v>
      </c>
      <c r="F1259" s="154" t="s">
        <v>7456</v>
      </c>
      <c r="H1259" s="155">
        <v>4.2240000000000002</v>
      </c>
      <c r="I1259" s="156"/>
      <c r="L1259" s="152"/>
      <c r="M1259" s="157"/>
      <c r="T1259" s="158"/>
      <c r="AT1259" s="153" t="s">
        <v>226</v>
      </c>
      <c r="AU1259" s="153" t="s">
        <v>236</v>
      </c>
      <c r="AV1259" s="12" t="s">
        <v>79</v>
      </c>
      <c r="AW1259" s="12" t="s">
        <v>31</v>
      </c>
      <c r="AX1259" s="12" t="s">
        <v>69</v>
      </c>
      <c r="AY1259" s="153" t="s">
        <v>212</v>
      </c>
    </row>
    <row r="1260" spans="2:65" s="12" customFormat="1">
      <c r="B1260" s="152"/>
      <c r="D1260" s="150" t="s">
        <v>226</v>
      </c>
      <c r="E1260" s="153" t="s">
        <v>19</v>
      </c>
      <c r="F1260" s="154" t="s">
        <v>7457</v>
      </c>
      <c r="H1260" s="155">
        <v>4.2240000000000002</v>
      </c>
      <c r="I1260" s="156"/>
      <c r="L1260" s="152"/>
      <c r="M1260" s="157"/>
      <c r="T1260" s="158"/>
      <c r="AT1260" s="153" t="s">
        <v>226</v>
      </c>
      <c r="AU1260" s="153" t="s">
        <v>236</v>
      </c>
      <c r="AV1260" s="12" t="s">
        <v>79</v>
      </c>
      <c r="AW1260" s="12" t="s">
        <v>31</v>
      </c>
      <c r="AX1260" s="12" t="s">
        <v>69</v>
      </c>
      <c r="AY1260" s="153" t="s">
        <v>212</v>
      </c>
    </row>
    <row r="1261" spans="2:65" s="12" customFormat="1">
      <c r="B1261" s="152"/>
      <c r="D1261" s="150" t="s">
        <v>226</v>
      </c>
      <c r="E1261" s="153" t="s">
        <v>19</v>
      </c>
      <c r="F1261" s="154" t="s">
        <v>7458</v>
      </c>
      <c r="H1261" s="155">
        <v>4.2240000000000002</v>
      </c>
      <c r="I1261" s="156"/>
      <c r="L1261" s="152"/>
      <c r="M1261" s="157"/>
      <c r="T1261" s="158"/>
      <c r="AT1261" s="153" t="s">
        <v>226</v>
      </c>
      <c r="AU1261" s="153" t="s">
        <v>236</v>
      </c>
      <c r="AV1261" s="12" t="s">
        <v>79</v>
      </c>
      <c r="AW1261" s="12" t="s">
        <v>31</v>
      </c>
      <c r="AX1261" s="12" t="s">
        <v>69</v>
      </c>
      <c r="AY1261" s="153" t="s">
        <v>212</v>
      </c>
    </row>
    <row r="1262" spans="2:65" s="13" customFormat="1">
      <c r="B1262" s="159"/>
      <c r="D1262" s="150" t="s">
        <v>226</v>
      </c>
      <c r="E1262" s="160" t="s">
        <v>19</v>
      </c>
      <c r="F1262" s="161" t="s">
        <v>228</v>
      </c>
      <c r="H1262" s="162">
        <v>25.344000000000001</v>
      </c>
      <c r="I1262" s="163"/>
      <c r="L1262" s="159"/>
      <c r="M1262" s="164"/>
      <c r="T1262" s="165"/>
      <c r="AT1262" s="160" t="s">
        <v>226</v>
      </c>
      <c r="AU1262" s="160" t="s">
        <v>236</v>
      </c>
      <c r="AV1262" s="13" t="s">
        <v>229</v>
      </c>
      <c r="AW1262" s="13" t="s">
        <v>31</v>
      </c>
      <c r="AX1262" s="13" t="s">
        <v>77</v>
      </c>
      <c r="AY1262" s="160" t="s">
        <v>212</v>
      </c>
    </row>
    <row r="1263" spans="2:65" s="11" customFormat="1" ht="20.85" customHeight="1">
      <c r="B1263" s="121"/>
      <c r="D1263" s="122" t="s">
        <v>68</v>
      </c>
      <c r="E1263" s="131" t="s">
        <v>7459</v>
      </c>
      <c r="F1263" s="131" t="s">
        <v>7460</v>
      </c>
      <c r="I1263" s="124"/>
      <c r="J1263" s="132">
        <f>BK1263</f>
        <v>0</v>
      </c>
      <c r="L1263" s="121"/>
      <c r="M1263" s="126"/>
      <c r="P1263" s="127">
        <f>SUM(P1264:P1272)</f>
        <v>0</v>
      </c>
      <c r="R1263" s="127">
        <f>SUM(R1264:R1272)</f>
        <v>1.7049428000000002</v>
      </c>
      <c r="T1263" s="128">
        <f>SUM(T1264:T1272)</f>
        <v>0</v>
      </c>
      <c r="AR1263" s="122" t="s">
        <v>79</v>
      </c>
      <c r="AT1263" s="129" t="s">
        <v>68</v>
      </c>
      <c r="AU1263" s="129" t="s">
        <v>79</v>
      </c>
      <c r="AY1263" s="122" t="s">
        <v>212</v>
      </c>
      <c r="BK1263" s="130">
        <f>SUM(BK1264:BK1272)</f>
        <v>0</v>
      </c>
    </row>
    <row r="1264" spans="2:65" s="1" customFormat="1" ht="24.2" customHeight="1">
      <c r="B1264" s="34"/>
      <c r="C1264" s="133" t="s">
        <v>2101</v>
      </c>
      <c r="D1264" s="133" t="s">
        <v>215</v>
      </c>
      <c r="E1264" s="134" t="s">
        <v>7461</v>
      </c>
      <c r="F1264" s="135" t="s">
        <v>7462</v>
      </c>
      <c r="G1264" s="136" t="s">
        <v>495</v>
      </c>
      <c r="H1264" s="137">
        <v>17.96</v>
      </c>
      <c r="I1264" s="138"/>
      <c r="J1264" s="139">
        <f>ROUND(I1264*H1264,2)</f>
        <v>0</v>
      </c>
      <c r="K1264" s="135" t="s">
        <v>245</v>
      </c>
      <c r="L1264" s="34"/>
      <c r="M1264" s="140" t="s">
        <v>19</v>
      </c>
      <c r="N1264" s="141" t="s">
        <v>40</v>
      </c>
      <c r="P1264" s="142">
        <f>O1264*H1264</f>
        <v>0</v>
      </c>
      <c r="Q1264" s="142">
        <v>9.1299999999999992E-3</v>
      </c>
      <c r="R1264" s="142">
        <f>Q1264*H1264</f>
        <v>0.1639748</v>
      </c>
      <c r="S1264" s="142">
        <v>0</v>
      </c>
      <c r="T1264" s="143">
        <f>S1264*H1264</f>
        <v>0</v>
      </c>
      <c r="AR1264" s="144" t="s">
        <v>316</v>
      </c>
      <c r="AT1264" s="144" t="s">
        <v>215</v>
      </c>
      <c r="AU1264" s="144" t="s">
        <v>236</v>
      </c>
      <c r="AY1264" s="19" t="s">
        <v>212</v>
      </c>
      <c r="BE1264" s="145">
        <f>IF(N1264="základní",J1264,0)</f>
        <v>0</v>
      </c>
      <c r="BF1264" s="145">
        <f>IF(N1264="snížená",J1264,0)</f>
        <v>0</v>
      </c>
      <c r="BG1264" s="145">
        <f>IF(N1264="zákl. přenesená",J1264,0)</f>
        <v>0</v>
      </c>
      <c r="BH1264" s="145">
        <f>IF(N1264="sníž. přenesená",J1264,0)</f>
        <v>0</v>
      </c>
      <c r="BI1264" s="145">
        <f>IF(N1264="nulová",J1264,0)</f>
        <v>0</v>
      </c>
      <c r="BJ1264" s="19" t="s">
        <v>77</v>
      </c>
      <c r="BK1264" s="145">
        <f>ROUND(I1264*H1264,2)</f>
        <v>0</v>
      </c>
      <c r="BL1264" s="19" t="s">
        <v>316</v>
      </c>
      <c r="BM1264" s="144" t="s">
        <v>7463</v>
      </c>
    </row>
    <row r="1265" spans="2:65" s="14" customFormat="1">
      <c r="B1265" s="170"/>
      <c r="D1265" s="150" t="s">
        <v>226</v>
      </c>
      <c r="E1265" s="171" t="s">
        <v>19</v>
      </c>
      <c r="F1265" s="172" t="s">
        <v>7464</v>
      </c>
      <c r="H1265" s="171" t="s">
        <v>19</v>
      </c>
      <c r="I1265" s="173"/>
      <c r="L1265" s="170"/>
      <c r="M1265" s="174"/>
      <c r="T1265" s="175"/>
      <c r="AT1265" s="171" t="s">
        <v>226</v>
      </c>
      <c r="AU1265" s="171" t="s">
        <v>236</v>
      </c>
      <c r="AV1265" s="14" t="s">
        <v>77</v>
      </c>
      <c r="AW1265" s="14" t="s">
        <v>31</v>
      </c>
      <c r="AX1265" s="14" t="s">
        <v>69</v>
      </c>
      <c r="AY1265" s="171" t="s">
        <v>212</v>
      </c>
    </row>
    <row r="1266" spans="2:65" s="12" customFormat="1">
      <c r="B1266" s="152"/>
      <c r="D1266" s="150" t="s">
        <v>226</v>
      </c>
      <c r="E1266" s="153" t="s">
        <v>19</v>
      </c>
      <c r="F1266" s="154" t="s">
        <v>7465</v>
      </c>
      <c r="H1266" s="155">
        <v>17.96</v>
      </c>
      <c r="I1266" s="156"/>
      <c r="L1266" s="152"/>
      <c r="M1266" s="157"/>
      <c r="T1266" s="158"/>
      <c r="AT1266" s="153" t="s">
        <v>226</v>
      </c>
      <c r="AU1266" s="153" t="s">
        <v>236</v>
      </c>
      <c r="AV1266" s="12" t="s">
        <v>79</v>
      </c>
      <c r="AW1266" s="12" t="s">
        <v>31</v>
      </c>
      <c r="AX1266" s="12" t="s">
        <v>69</v>
      </c>
      <c r="AY1266" s="153" t="s">
        <v>212</v>
      </c>
    </row>
    <row r="1267" spans="2:65" s="13" customFormat="1">
      <c r="B1267" s="159"/>
      <c r="D1267" s="150" t="s">
        <v>226</v>
      </c>
      <c r="E1267" s="160" t="s">
        <v>19</v>
      </c>
      <c r="F1267" s="161" t="s">
        <v>228</v>
      </c>
      <c r="H1267" s="162">
        <v>17.96</v>
      </c>
      <c r="I1267" s="163"/>
      <c r="L1267" s="159"/>
      <c r="M1267" s="164"/>
      <c r="T1267" s="165"/>
      <c r="AT1267" s="160" t="s">
        <v>226</v>
      </c>
      <c r="AU1267" s="160" t="s">
        <v>236</v>
      </c>
      <c r="AV1267" s="13" t="s">
        <v>229</v>
      </c>
      <c r="AW1267" s="13" t="s">
        <v>31</v>
      </c>
      <c r="AX1267" s="13" t="s">
        <v>77</v>
      </c>
      <c r="AY1267" s="160" t="s">
        <v>212</v>
      </c>
    </row>
    <row r="1268" spans="2:65" s="1" customFormat="1" ht="21.75" customHeight="1">
      <c r="B1268" s="34"/>
      <c r="C1268" s="186" t="s">
        <v>2108</v>
      </c>
      <c r="D1268" s="186" t="s">
        <v>3107</v>
      </c>
      <c r="E1268" s="187" t="s">
        <v>7466</v>
      </c>
      <c r="F1268" s="188" t="s">
        <v>7467</v>
      </c>
      <c r="G1268" s="189" t="s">
        <v>495</v>
      </c>
      <c r="H1268" s="190">
        <v>23.347999999999999</v>
      </c>
      <c r="I1268" s="191"/>
      <c r="J1268" s="192">
        <f>ROUND(I1268*H1268,2)</f>
        <v>0</v>
      </c>
      <c r="K1268" s="188" t="s">
        <v>219</v>
      </c>
      <c r="L1268" s="193"/>
      <c r="M1268" s="194" t="s">
        <v>19</v>
      </c>
      <c r="N1268" s="195" t="s">
        <v>40</v>
      </c>
      <c r="P1268" s="142">
        <f>O1268*H1268</f>
        <v>0</v>
      </c>
      <c r="Q1268" s="142">
        <v>6.6000000000000003E-2</v>
      </c>
      <c r="R1268" s="142">
        <f>Q1268*H1268</f>
        <v>1.5409680000000001</v>
      </c>
      <c r="S1268" s="142">
        <v>0</v>
      </c>
      <c r="T1268" s="143">
        <f>S1268*H1268</f>
        <v>0</v>
      </c>
      <c r="AR1268" s="144" t="s">
        <v>631</v>
      </c>
      <c r="AT1268" s="144" t="s">
        <v>3107</v>
      </c>
      <c r="AU1268" s="144" t="s">
        <v>236</v>
      </c>
      <c r="AY1268" s="19" t="s">
        <v>212</v>
      </c>
      <c r="BE1268" s="145">
        <f>IF(N1268="základní",J1268,0)</f>
        <v>0</v>
      </c>
      <c r="BF1268" s="145">
        <f>IF(N1268="snížená",J1268,0)</f>
        <v>0</v>
      </c>
      <c r="BG1268" s="145">
        <f>IF(N1268="zákl. přenesená",J1268,0)</f>
        <v>0</v>
      </c>
      <c r="BH1268" s="145">
        <f>IF(N1268="sníž. přenesená",J1268,0)</f>
        <v>0</v>
      </c>
      <c r="BI1268" s="145">
        <f>IF(N1268="nulová",J1268,0)</f>
        <v>0</v>
      </c>
      <c r="BJ1268" s="19" t="s">
        <v>77</v>
      </c>
      <c r="BK1268" s="145">
        <f>ROUND(I1268*H1268,2)</f>
        <v>0</v>
      </c>
      <c r="BL1268" s="19" t="s">
        <v>316</v>
      </c>
      <c r="BM1268" s="144" t="s">
        <v>7468</v>
      </c>
    </row>
    <row r="1269" spans="2:65" s="14" customFormat="1">
      <c r="B1269" s="170"/>
      <c r="D1269" s="150" t="s">
        <v>226</v>
      </c>
      <c r="E1269" s="171" t="s">
        <v>19</v>
      </c>
      <c r="F1269" s="172" t="s">
        <v>7469</v>
      </c>
      <c r="H1269" s="171" t="s">
        <v>19</v>
      </c>
      <c r="I1269" s="173"/>
      <c r="L1269" s="170"/>
      <c r="M1269" s="174"/>
      <c r="T1269" s="175"/>
      <c r="AT1269" s="171" t="s">
        <v>226</v>
      </c>
      <c r="AU1269" s="171" t="s">
        <v>236</v>
      </c>
      <c r="AV1269" s="14" t="s">
        <v>77</v>
      </c>
      <c r="AW1269" s="14" t="s">
        <v>31</v>
      </c>
      <c r="AX1269" s="14" t="s">
        <v>69</v>
      </c>
      <c r="AY1269" s="171" t="s">
        <v>212</v>
      </c>
    </row>
    <row r="1270" spans="2:65" s="12" customFormat="1">
      <c r="B1270" s="152"/>
      <c r="D1270" s="150" t="s">
        <v>226</v>
      </c>
      <c r="E1270" s="153" t="s">
        <v>19</v>
      </c>
      <c r="F1270" s="154" t="s">
        <v>7470</v>
      </c>
      <c r="H1270" s="155">
        <v>23.347999999999999</v>
      </c>
      <c r="I1270" s="156"/>
      <c r="L1270" s="152"/>
      <c r="M1270" s="157"/>
      <c r="T1270" s="158"/>
      <c r="AT1270" s="153" t="s">
        <v>226</v>
      </c>
      <c r="AU1270" s="153" t="s">
        <v>236</v>
      </c>
      <c r="AV1270" s="12" t="s">
        <v>79</v>
      </c>
      <c r="AW1270" s="12" t="s">
        <v>31</v>
      </c>
      <c r="AX1270" s="12" t="s">
        <v>69</v>
      </c>
      <c r="AY1270" s="153" t="s">
        <v>212</v>
      </c>
    </row>
    <row r="1271" spans="2:65" s="13" customFormat="1">
      <c r="B1271" s="159"/>
      <c r="D1271" s="150" t="s">
        <v>226</v>
      </c>
      <c r="E1271" s="160" t="s">
        <v>19</v>
      </c>
      <c r="F1271" s="161" t="s">
        <v>228</v>
      </c>
      <c r="H1271" s="162">
        <v>23.347999999999999</v>
      </c>
      <c r="I1271" s="163"/>
      <c r="L1271" s="159"/>
      <c r="M1271" s="164"/>
      <c r="T1271" s="165"/>
      <c r="AT1271" s="160" t="s">
        <v>226</v>
      </c>
      <c r="AU1271" s="160" t="s">
        <v>236</v>
      </c>
      <c r="AV1271" s="13" t="s">
        <v>229</v>
      </c>
      <c r="AW1271" s="13" t="s">
        <v>31</v>
      </c>
      <c r="AX1271" s="13" t="s">
        <v>77</v>
      </c>
      <c r="AY1271" s="160" t="s">
        <v>212</v>
      </c>
    </row>
    <row r="1272" spans="2:65" s="14" customFormat="1">
      <c r="B1272" s="170"/>
      <c r="D1272" s="150" t="s">
        <v>226</v>
      </c>
      <c r="E1272" s="171" t="s">
        <v>19</v>
      </c>
      <c r="F1272" s="172" t="s">
        <v>7260</v>
      </c>
      <c r="H1272" s="171" t="s">
        <v>19</v>
      </c>
      <c r="I1272" s="173"/>
      <c r="L1272" s="170"/>
      <c r="M1272" s="174"/>
      <c r="T1272" s="175"/>
      <c r="AT1272" s="171" t="s">
        <v>226</v>
      </c>
      <c r="AU1272" s="171" t="s">
        <v>236</v>
      </c>
      <c r="AV1272" s="14" t="s">
        <v>77</v>
      </c>
      <c r="AW1272" s="14" t="s">
        <v>31</v>
      </c>
      <c r="AX1272" s="14" t="s">
        <v>69</v>
      </c>
      <c r="AY1272" s="171" t="s">
        <v>212</v>
      </c>
    </row>
    <row r="1273" spans="2:65" s="11" customFormat="1" ht="20.85" customHeight="1">
      <c r="B1273" s="121"/>
      <c r="D1273" s="122" t="s">
        <v>68</v>
      </c>
      <c r="E1273" s="131" t="s">
        <v>7471</v>
      </c>
      <c r="F1273" s="131" t="s">
        <v>7472</v>
      </c>
      <c r="I1273" s="124"/>
      <c r="J1273" s="132">
        <f>BK1273</f>
        <v>0</v>
      </c>
      <c r="L1273" s="121"/>
      <c r="M1273" s="126"/>
      <c r="P1273" s="127">
        <f>SUM(P1274:P1282)</f>
        <v>0</v>
      </c>
      <c r="R1273" s="127">
        <f>SUM(R1274:R1282)</f>
        <v>6.5216910000000006</v>
      </c>
      <c r="T1273" s="128">
        <f>SUM(T1274:T1282)</f>
        <v>0</v>
      </c>
      <c r="AR1273" s="122" t="s">
        <v>79</v>
      </c>
      <c r="AT1273" s="129" t="s">
        <v>68</v>
      </c>
      <c r="AU1273" s="129" t="s">
        <v>79</v>
      </c>
      <c r="AY1273" s="122" t="s">
        <v>212</v>
      </c>
      <c r="BK1273" s="130">
        <f>SUM(BK1274:BK1282)</f>
        <v>0</v>
      </c>
    </row>
    <row r="1274" spans="2:65" s="1" customFormat="1" ht="24.2" customHeight="1">
      <c r="B1274" s="34"/>
      <c r="C1274" s="133" t="s">
        <v>2115</v>
      </c>
      <c r="D1274" s="133" t="s">
        <v>215</v>
      </c>
      <c r="E1274" s="134" t="s">
        <v>7461</v>
      </c>
      <c r="F1274" s="135" t="s">
        <v>7462</v>
      </c>
      <c r="G1274" s="136" t="s">
        <v>495</v>
      </c>
      <c r="H1274" s="137">
        <v>68.7</v>
      </c>
      <c r="I1274" s="138"/>
      <c r="J1274" s="139">
        <f>ROUND(I1274*H1274,2)</f>
        <v>0</v>
      </c>
      <c r="K1274" s="135" t="s">
        <v>245</v>
      </c>
      <c r="L1274" s="34"/>
      <c r="M1274" s="140" t="s">
        <v>19</v>
      </c>
      <c r="N1274" s="141" t="s">
        <v>40</v>
      </c>
      <c r="P1274" s="142">
        <f>O1274*H1274</f>
        <v>0</v>
      </c>
      <c r="Q1274" s="142">
        <v>9.1299999999999992E-3</v>
      </c>
      <c r="R1274" s="142">
        <f>Q1274*H1274</f>
        <v>0.62723099999999998</v>
      </c>
      <c r="S1274" s="142">
        <v>0</v>
      </c>
      <c r="T1274" s="143">
        <f>S1274*H1274</f>
        <v>0</v>
      </c>
      <c r="AR1274" s="144" t="s">
        <v>316</v>
      </c>
      <c r="AT1274" s="144" t="s">
        <v>215</v>
      </c>
      <c r="AU1274" s="144" t="s">
        <v>236</v>
      </c>
      <c r="AY1274" s="19" t="s">
        <v>212</v>
      </c>
      <c r="BE1274" s="145">
        <f>IF(N1274="základní",J1274,0)</f>
        <v>0</v>
      </c>
      <c r="BF1274" s="145">
        <f>IF(N1274="snížená",J1274,0)</f>
        <v>0</v>
      </c>
      <c r="BG1274" s="145">
        <f>IF(N1274="zákl. přenesená",J1274,0)</f>
        <v>0</v>
      </c>
      <c r="BH1274" s="145">
        <f>IF(N1274="sníž. přenesená",J1274,0)</f>
        <v>0</v>
      </c>
      <c r="BI1274" s="145">
        <f>IF(N1274="nulová",J1274,0)</f>
        <v>0</v>
      </c>
      <c r="BJ1274" s="19" t="s">
        <v>77</v>
      </c>
      <c r="BK1274" s="145">
        <f>ROUND(I1274*H1274,2)</f>
        <v>0</v>
      </c>
      <c r="BL1274" s="19" t="s">
        <v>316</v>
      </c>
      <c r="BM1274" s="144" t="s">
        <v>7473</v>
      </c>
    </row>
    <row r="1275" spans="2:65" s="14" customFormat="1">
      <c r="B1275" s="170"/>
      <c r="D1275" s="150" t="s">
        <v>226</v>
      </c>
      <c r="E1275" s="171" t="s">
        <v>19</v>
      </c>
      <c r="F1275" s="172" t="s">
        <v>7474</v>
      </c>
      <c r="H1275" s="171" t="s">
        <v>19</v>
      </c>
      <c r="I1275" s="173"/>
      <c r="L1275" s="170"/>
      <c r="M1275" s="174"/>
      <c r="T1275" s="175"/>
      <c r="AT1275" s="171" t="s">
        <v>226</v>
      </c>
      <c r="AU1275" s="171" t="s">
        <v>236</v>
      </c>
      <c r="AV1275" s="14" t="s">
        <v>77</v>
      </c>
      <c r="AW1275" s="14" t="s">
        <v>31</v>
      </c>
      <c r="AX1275" s="14" t="s">
        <v>69</v>
      </c>
      <c r="AY1275" s="171" t="s">
        <v>212</v>
      </c>
    </row>
    <row r="1276" spans="2:65" s="12" customFormat="1">
      <c r="B1276" s="152"/>
      <c r="D1276" s="150" t="s">
        <v>226</v>
      </c>
      <c r="E1276" s="153" t="s">
        <v>19</v>
      </c>
      <c r="F1276" s="154" t="s">
        <v>7475</v>
      </c>
      <c r="H1276" s="155">
        <v>68.7</v>
      </c>
      <c r="I1276" s="156"/>
      <c r="L1276" s="152"/>
      <c r="M1276" s="157"/>
      <c r="T1276" s="158"/>
      <c r="AT1276" s="153" t="s">
        <v>226</v>
      </c>
      <c r="AU1276" s="153" t="s">
        <v>236</v>
      </c>
      <c r="AV1276" s="12" t="s">
        <v>79</v>
      </c>
      <c r="AW1276" s="12" t="s">
        <v>31</v>
      </c>
      <c r="AX1276" s="12" t="s">
        <v>69</v>
      </c>
      <c r="AY1276" s="153" t="s">
        <v>212</v>
      </c>
    </row>
    <row r="1277" spans="2:65" s="13" customFormat="1">
      <c r="B1277" s="159"/>
      <c r="D1277" s="150" t="s">
        <v>226</v>
      </c>
      <c r="E1277" s="160" t="s">
        <v>19</v>
      </c>
      <c r="F1277" s="161" t="s">
        <v>228</v>
      </c>
      <c r="H1277" s="162">
        <v>68.7</v>
      </c>
      <c r="I1277" s="163"/>
      <c r="L1277" s="159"/>
      <c r="M1277" s="164"/>
      <c r="T1277" s="165"/>
      <c r="AT1277" s="160" t="s">
        <v>226</v>
      </c>
      <c r="AU1277" s="160" t="s">
        <v>236</v>
      </c>
      <c r="AV1277" s="13" t="s">
        <v>229</v>
      </c>
      <c r="AW1277" s="13" t="s">
        <v>31</v>
      </c>
      <c r="AX1277" s="13" t="s">
        <v>77</v>
      </c>
      <c r="AY1277" s="160" t="s">
        <v>212</v>
      </c>
    </row>
    <row r="1278" spans="2:65" s="1" customFormat="1" ht="21.75" customHeight="1">
      <c r="B1278" s="34"/>
      <c r="C1278" s="186" t="s">
        <v>2121</v>
      </c>
      <c r="D1278" s="186" t="s">
        <v>3107</v>
      </c>
      <c r="E1278" s="187" t="s">
        <v>7466</v>
      </c>
      <c r="F1278" s="188" t="s">
        <v>7467</v>
      </c>
      <c r="G1278" s="189" t="s">
        <v>495</v>
      </c>
      <c r="H1278" s="190">
        <v>89.31</v>
      </c>
      <c r="I1278" s="191"/>
      <c r="J1278" s="192">
        <f>ROUND(I1278*H1278,2)</f>
        <v>0</v>
      </c>
      <c r="K1278" s="188" t="s">
        <v>219</v>
      </c>
      <c r="L1278" s="193"/>
      <c r="M1278" s="194" t="s">
        <v>19</v>
      </c>
      <c r="N1278" s="195" t="s">
        <v>40</v>
      </c>
      <c r="P1278" s="142">
        <f>O1278*H1278</f>
        <v>0</v>
      </c>
      <c r="Q1278" s="142">
        <v>6.6000000000000003E-2</v>
      </c>
      <c r="R1278" s="142">
        <f>Q1278*H1278</f>
        <v>5.8944600000000005</v>
      </c>
      <c r="S1278" s="142">
        <v>0</v>
      </c>
      <c r="T1278" s="143">
        <f>S1278*H1278</f>
        <v>0</v>
      </c>
      <c r="AR1278" s="144" t="s">
        <v>631</v>
      </c>
      <c r="AT1278" s="144" t="s">
        <v>3107</v>
      </c>
      <c r="AU1278" s="144" t="s">
        <v>236</v>
      </c>
      <c r="AY1278" s="19" t="s">
        <v>212</v>
      </c>
      <c r="BE1278" s="145">
        <f>IF(N1278="základní",J1278,0)</f>
        <v>0</v>
      </c>
      <c r="BF1278" s="145">
        <f>IF(N1278="snížená",J1278,0)</f>
        <v>0</v>
      </c>
      <c r="BG1278" s="145">
        <f>IF(N1278="zákl. přenesená",J1278,0)</f>
        <v>0</v>
      </c>
      <c r="BH1278" s="145">
        <f>IF(N1278="sníž. přenesená",J1278,0)</f>
        <v>0</v>
      </c>
      <c r="BI1278" s="145">
        <f>IF(N1278="nulová",J1278,0)</f>
        <v>0</v>
      </c>
      <c r="BJ1278" s="19" t="s">
        <v>77</v>
      </c>
      <c r="BK1278" s="145">
        <f>ROUND(I1278*H1278,2)</f>
        <v>0</v>
      </c>
      <c r="BL1278" s="19" t="s">
        <v>316</v>
      </c>
      <c r="BM1278" s="144" t="s">
        <v>7476</v>
      </c>
    </row>
    <row r="1279" spans="2:65" s="14" customFormat="1">
      <c r="B1279" s="170"/>
      <c r="D1279" s="150" t="s">
        <v>226</v>
      </c>
      <c r="E1279" s="171" t="s">
        <v>19</v>
      </c>
      <c r="F1279" s="172" t="s">
        <v>7477</v>
      </c>
      <c r="H1279" s="171" t="s">
        <v>19</v>
      </c>
      <c r="I1279" s="173"/>
      <c r="L1279" s="170"/>
      <c r="M1279" s="174"/>
      <c r="T1279" s="175"/>
      <c r="AT1279" s="171" t="s">
        <v>226</v>
      </c>
      <c r="AU1279" s="171" t="s">
        <v>236</v>
      </c>
      <c r="AV1279" s="14" t="s">
        <v>77</v>
      </c>
      <c r="AW1279" s="14" t="s">
        <v>31</v>
      </c>
      <c r="AX1279" s="14" t="s">
        <v>69</v>
      </c>
      <c r="AY1279" s="171" t="s">
        <v>212</v>
      </c>
    </row>
    <row r="1280" spans="2:65" s="12" customFormat="1">
      <c r="B1280" s="152"/>
      <c r="D1280" s="150" t="s">
        <v>226</v>
      </c>
      <c r="E1280" s="153" t="s">
        <v>19</v>
      </c>
      <c r="F1280" s="154" t="s">
        <v>7478</v>
      </c>
      <c r="H1280" s="155">
        <v>89.31</v>
      </c>
      <c r="I1280" s="156"/>
      <c r="L1280" s="152"/>
      <c r="M1280" s="157"/>
      <c r="T1280" s="158"/>
      <c r="AT1280" s="153" t="s">
        <v>226</v>
      </c>
      <c r="AU1280" s="153" t="s">
        <v>236</v>
      </c>
      <c r="AV1280" s="12" t="s">
        <v>79</v>
      </c>
      <c r="AW1280" s="12" t="s">
        <v>31</v>
      </c>
      <c r="AX1280" s="12" t="s">
        <v>69</v>
      </c>
      <c r="AY1280" s="153" t="s">
        <v>212</v>
      </c>
    </row>
    <row r="1281" spans="2:65" s="13" customFormat="1">
      <c r="B1281" s="159"/>
      <c r="D1281" s="150" t="s">
        <v>226</v>
      </c>
      <c r="E1281" s="160" t="s">
        <v>19</v>
      </c>
      <c r="F1281" s="161" t="s">
        <v>228</v>
      </c>
      <c r="H1281" s="162">
        <v>89.31</v>
      </c>
      <c r="I1281" s="163"/>
      <c r="L1281" s="159"/>
      <c r="M1281" s="164"/>
      <c r="T1281" s="165"/>
      <c r="AT1281" s="160" t="s">
        <v>226</v>
      </c>
      <c r="AU1281" s="160" t="s">
        <v>236</v>
      </c>
      <c r="AV1281" s="13" t="s">
        <v>229</v>
      </c>
      <c r="AW1281" s="13" t="s">
        <v>31</v>
      </c>
      <c r="AX1281" s="13" t="s">
        <v>77</v>
      </c>
      <c r="AY1281" s="160" t="s">
        <v>212</v>
      </c>
    </row>
    <row r="1282" spans="2:65" s="14" customFormat="1">
      <c r="B1282" s="170"/>
      <c r="D1282" s="150" t="s">
        <v>226</v>
      </c>
      <c r="E1282" s="171" t="s">
        <v>19</v>
      </c>
      <c r="F1282" s="172" t="s">
        <v>7260</v>
      </c>
      <c r="H1282" s="171" t="s">
        <v>19</v>
      </c>
      <c r="I1282" s="173"/>
      <c r="L1282" s="170"/>
      <c r="M1282" s="174"/>
      <c r="T1282" s="175"/>
      <c r="AT1282" s="171" t="s">
        <v>226</v>
      </c>
      <c r="AU1282" s="171" t="s">
        <v>236</v>
      </c>
      <c r="AV1282" s="14" t="s">
        <v>77</v>
      </c>
      <c r="AW1282" s="14" t="s">
        <v>31</v>
      </c>
      <c r="AX1282" s="14" t="s">
        <v>69</v>
      </c>
      <c r="AY1282" s="171" t="s">
        <v>212</v>
      </c>
    </row>
    <row r="1283" spans="2:65" s="11" customFormat="1" ht="20.85" customHeight="1">
      <c r="B1283" s="121"/>
      <c r="D1283" s="122" t="s">
        <v>68</v>
      </c>
      <c r="E1283" s="131" t="s">
        <v>7479</v>
      </c>
      <c r="F1283" s="131" t="s">
        <v>7480</v>
      </c>
      <c r="I1283" s="124"/>
      <c r="J1283" s="132">
        <f>BK1283</f>
        <v>0</v>
      </c>
      <c r="L1283" s="121"/>
      <c r="M1283" s="126"/>
      <c r="P1283" s="127">
        <f>SUM(P1284:P1486)</f>
        <v>0</v>
      </c>
      <c r="R1283" s="127">
        <f>SUM(R1284:R1486)</f>
        <v>6.1284793999999998</v>
      </c>
      <c r="T1283" s="128">
        <f>SUM(T1284:T1486)</f>
        <v>0</v>
      </c>
      <c r="AR1283" s="122" t="s">
        <v>79</v>
      </c>
      <c r="AT1283" s="129" t="s">
        <v>68</v>
      </c>
      <c r="AU1283" s="129" t="s">
        <v>79</v>
      </c>
      <c r="AY1283" s="122" t="s">
        <v>212</v>
      </c>
      <c r="BK1283" s="130">
        <f>SUM(BK1284:BK1486)</f>
        <v>0</v>
      </c>
    </row>
    <row r="1284" spans="2:65" s="1" customFormat="1" ht="16.5" customHeight="1">
      <c r="B1284" s="34"/>
      <c r="C1284" s="133" t="s">
        <v>2129</v>
      </c>
      <c r="D1284" s="133" t="s">
        <v>215</v>
      </c>
      <c r="E1284" s="134" t="s">
        <v>7481</v>
      </c>
      <c r="F1284" s="135" t="s">
        <v>7482</v>
      </c>
      <c r="G1284" s="136" t="s">
        <v>495</v>
      </c>
      <c r="H1284" s="137">
        <v>1398.31</v>
      </c>
      <c r="I1284" s="138"/>
      <c r="J1284" s="139">
        <f>ROUND(I1284*H1284,2)</f>
        <v>0</v>
      </c>
      <c r="K1284" s="135" t="s">
        <v>245</v>
      </c>
      <c r="L1284" s="34"/>
      <c r="M1284" s="140" t="s">
        <v>19</v>
      </c>
      <c r="N1284" s="141" t="s">
        <v>40</v>
      </c>
      <c r="P1284" s="142">
        <f>O1284*H1284</f>
        <v>0</v>
      </c>
      <c r="Q1284" s="142">
        <v>0</v>
      </c>
      <c r="R1284" s="142">
        <f>Q1284*H1284</f>
        <v>0</v>
      </c>
      <c r="S1284" s="142">
        <v>0</v>
      </c>
      <c r="T1284" s="143">
        <f>S1284*H1284</f>
        <v>0</v>
      </c>
      <c r="AR1284" s="144" t="s">
        <v>316</v>
      </c>
      <c r="AT1284" s="144" t="s">
        <v>215</v>
      </c>
      <c r="AU1284" s="144" t="s">
        <v>236</v>
      </c>
      <c r="AY1284" s="19" t="s">
        <v>212</v>
      </c>
      <c r="BE1284" s="145">
        <f>IF(N1284="základní",J1284,0)</f>
        <v>0</v>
      </c>
      <c r="BF1284" s="145">
        <f>IF(N1284="snížená",J1284,0)</f>
        <v>0</v>
      </c>
      <c r="BG1284" s="145">
        <f>IF(N1284="zákl. přenesená",J1284,0)</f>
        <v>0</v>
      </c>
      <c r="BH1284" s="145">
        <f>IF(N1284="sníž. přenesená",J1284,0)</f>
        <v>0</v>
      </c>
      <c r="BI1284" s="145">
        <f>IF(N1284="nulová",J1284,0)</f>
        <v>0</v>
      </c>
      <c r="BJ1284" s="19" t="s">
        <v>77</v>
      </c>
      <c r="BK1284" s="145">
        <f>ROUND(I1284*H1284,2)</f>
        <v>0</v>
      </c>
      <c r="BL1284" s="19" t="s">
        <v>316</v>
      </c>
      <c r="BM1284" s="144" t="s">
        <v>7483</v>
      </c>
    </row>
    <row r="1285" spans="2:65" s="1" customFormat="1" ht="29.25">
      <c r="B1285" s="34"/>
      <c r="D1285" s="150" t="s">
        <v>224</v>
      </c>
      <c r="F1285" s="151" t="s">
        <v>7484</v>
      </c>
      <c r="I1285" s="148"/>
      <c r="L1285" s="34"/>
      <c r="M1285" s="149"/>
      <c r="T1285" s="55"/>
      <c r="AT1285" s="19" t="s">
        <v>224</v>
      </c>
      <c r="AU1285" s="19" t="s">
        <v>236</v>
      </c>
    </row>
    <row r="1286" spans="2:65" s="14" customFormat="1">
      <c r="B1286" s="170"/>
      <c r="D1286" s="150" t="s">
        <v>226</v>
      </c>
      <c r="E1286" s="171" t="s">
        <v>19</v>
      </c>
      <c r="F1286" s="172" t="s">
        <v>7485</v>
      </c>
      <c r="H1286" s="171" t="s">
        <v>19</v>
      </c>
      <c r="I1286" s="173"/>
      <c r="L1286" s="170"/>
      <c r="M1286" s="174"/>
      <c r="T1286" s="175"/>
      <c r="AT1286" s="171" t="s">
        <v>226</v>
      </c>
      <c r="AU1286" s="171" t="s">
        <v>236</v>
      </c>
      <c r="AV1286" s="14" t="s">
        <v>77</v>
      </c>
      <c r="AW1286" s="14" t="s">
        <v>31</v>
      </c>
      <c r="AX1286" s="14" t="s">
        <v>69</v>
      </c>
      <c r="AY1286" s="171" t="s">
        <v>212</v>
      </c>
    </row>
    <row r="1287" spans="2:65" s="12" customFormat="1">
      <c r="B1287" s="152"/>
      <c r="D1287" s="150" t="s">
        <v>226</v>
      </c>
      <c r="E1287" s="153" t="s">
        <v>19</v>
      </c>
      <c r="F1287" s="154" t="s">
        <v>7486</v>
      </c>
      <c r="H1287" s="155">
        <v>159.02000000000001</v>
      </c>
      <c r="I1287" s="156"/>
      <c r="L1287" s="152"/>
      <c r="M1287" s="157"/>
      <c r="T1287" s="158"/>
      <c r="AT1287" s="153" t="s">
        <v>226</v>
      </c>
      <c r="AU1287" s="153" t="s">
        <v>236</v>
      </c>
      <c r="AV1287" s="12" t="s">
        <v>79</v>
      </c>
      <c r="AW1287" s="12" t="s">
        <v>31</v>
      </c>
      <c r="AX1287" s="12" t="s">
        <v>69</v>
      </c>
      <c r="AY1287" s="153" t="s">
        <v>212</v>
      </c>
    </row>
    <row r="1288" spans="2:65" s="12" customFormat="1">
      <c r="B1288" s="152"/>
      <c r="D1288" s="150" t="s">
        <v>226</v>
      </c>
      <c r="E1288" s="153" t="s">
        <v>19</v>
      </c>
      <c r="F1288" s="154" t="s">
        <v>7487</v>
      </c>
      <c r="H1288" s="155">
        <v>12.5</v>
      </c>
      <c r="I1288" s="156"/>
      <c r="L1288" s="152"/>
      <c r="M1288" s="157"/>
      <c r="T1288" s="158"/>
      <c r="AT1288" s="153" t="s">
        <v>226</v>
      </c>
      <c r="AU1288" s="153" t="s">
        <v>236</v>
      </c>
      <c r="AV1288" s="12" t="s">
        <v>79</v>
      </c>
      <c r="AW1288" s="12" t="s">
        <v>31</v>
      </c>
      <c r="AX1288" s="12" t="s">
        <v>69</v>
      </c>
      <c r="AY1288" s="153" t="s">
        <v>212</v>
      </c>
    </row>
    <row r="1289" spans="2:65" s="12" customFormat="1">
      <c r="B1289" s="152"/>
      <c r="D1289" s="150" t="s">
        <v>226</v>
      </c>
      <c r="E1289" s="153" t="s">
        <v>19</v>
      </c>
      <c r="F1289" s="154" t="s">
        <v>7488</v>
      </c>
      <c r="H1289" s="155">
        <v>3.84</v>
      </c>
      <c r="I1289" s="156"/>
      <c r="L1289" s="152"/>
      <c r="M1289" s="157"/>
      <c r="T1289" s="158"/>
      <c r="AT1289" s="153" t="s">
        <v>226</v>
      </c>
      <c r="AU1289" s="153" t="s">
        <v>236</v>
      </c>
      <c r="AV1289" s="12" t="s">
        <v>79</v>
      </c>
      <c r="AW1289" s="12" t="s">
        <v>31</v>
      </c>
      <c r="AX1289" s="12" t="s">
        <v>69</v>
      </c>
      <c r="AY1289" s="153" t="s">
        <v>212</v>
      </c>
    </row>
    <row r="1290" spans="2:65" s="12" customFormat="1">
      <c r="B1290" s="152"/>
      <c r="D1290" s="150" t="s">
        <v>226</v>
      </c>
      <c r="E1290" s="153" t="s">
        <v>19</v>
      </c>
      <c r="F1290" s="154" t="s">
        <v>7489</v>
      </c>
      <c r="H1290" s="155">
        <v>1113.25</v>
      </c>
      <c r="I1290" s="156"/>
      <c r="L1290" s="152"/>
      <c r="M1290" s="157"/>
      <c r="T1290" s="158"/>
      <c r="AT1290" s="153" t="s">
        <v>226</v>
      </c>
      <c r="AU1290" s="153" t="s">
        <v>236</v>
      </c>
      <c r="AV1290" s="12" t="s">
        <v>79</v>
      </c>
      <c r="AW1290" s="12" t="s">
        <v>31</v>
      </c>
      <c r="AX1290" s="12" t="s">
        <v>69</v>
      </c>
      <c r="AY1290" s="153" t="s">
        <v>212</v>
      </c>
    </row>
    <row r="1291" spans="2:65" s="12" customFormat="1">
      <c r="B1291" s="152"/>
      <c r="D1291" s="150" t="s">
        <v>226</v>
      </c>
      <c r="E1291" s="153" t="s">
        <v>19</v>
      </c>
      <c r="F1291" s="154" t="s">
        <v>7490</v>
      </c>
      <c r="H1291" s="155">
        <v>23.04</v>
      </c>
      <c r="I1291" s="156"/>
      <c r="L1291" s="152"/>
      <c r="M1291" s="157"/>
      <c r="T1291" s="158"/>
      <c r="AT1291" s="153" t="s">
        <v>226</v>
      </c>
      <c r="AU1291" s="153" t="s">
        <v>236</v>
      </c>
      <c r="AV1291" s="12" t="s">
        <v>79</v>
      </c>
      <c r="AW1291" s="12" t="s">
        <v>31</v>
      </c>
      <c r="AX1291" s="12" t="s">
        <v>69</v>
      </c>
      <c r="AY1291" s="153" t="s">
        <v>212</v>
      </c>
    </row>
    <row r="1292" spans="2:65" s="15" customFormat="1">
      <c r="B1292" s="176"/>
      <c r="D1292" s="150" t="s">
        <v>226</v>
      </c>
      <c r="E1292" s="177" t="s">
        <v>19</v>
      </c>
      <c r="F1292" s="178" t="s">
        <v>455</v>
      </c>
      <c r="H1292" s="179">
        <v>1311.65</v>
      </c>
      <c r="I1292" s="180"/>
      <c r="L1292" s="176"/>
      <c r="M1292" s="181"/>
      <c r="T1292" s="182"/>
      <c r="AT1292" s="177" t="s">
        <v>226</v>
      </c>
      <c r="AU1292" s="177" t="s">
        <v>236</v>
      </c>
      <c r="AV1292" s="15" t="s">
        <v>236</v>
      </c>
      <c r="AW1292" s="15" t="s">
        <v>31</v>
      </c>
      <c r="AX1292" s="15" t="s">
        <v>69</v>
      </c>
      <c r="AY1292" s="177" t="s">
        <v>212</v>
      </c>
    </row>
    <row r="1293" spans="2:65" s="12" customFormat="1">
      <c r="B1293" s="152"/>
      <c r="D1293" s="150" t="s">
        <v>226</v>
      </c>
      <c r="E1293" s="153" t="s">
        <v>19</v>
      </c>
      <c r="F1293" s="154" t="s">
        <v>7491</v>
      </c>
      <c r="H1293" s="155">
        <v>17.96</v>
      </c>
      <c r="I1293" s="156"/>
      <c r="L1293" s="152"/>
      <c r="M1293" s="157"/>
      <c r="T1293" s="158"/>
      <c r="AT1293" s="153" t="s">
        <v>226</v>
      </c>
      <c r="AU1293" s="153" t="s">
        <v>236</v>
      </c>
      <c r="AV1293" s="12" t="s">
        <v>79</v>
      </c>
      <c r="AW1293" s="12" t="s">
        <v>31</v>
      </c>
      <c r="AX1293" s="12" t="s">
        <v>69</v>
      </c>
      <c r="AY1293" s="153" t="s">
        <v>212</v>
      </c>
    </row>
    <row r="1294" spans="2:65" s="12" customFormat="1">
      <c r="B1294" s="152"/>
      <c r="D1294" s="150" t="s">
        <v>226</v>
      </c>
      <c r="E1294" s="153" t="s">
        <v>19</v>
      </c>
      <c r="F1294" s="154" t="s">
        <v>7492</v>
      </c>
      <c r="H1294" s="155">
        <v>68.7</v>
      </c>
      <c r="I1294" s="156"/>
      <c r="L1294" s="152"/>
      <c r="M1294" s="157"/>
      <c r="T1294" s="158"/>
      <c r="AT1294" s="153" t="s">
        <v>226</v>
      </c>
      <c r="AU1294" s="153" t="s">
        <v>236</v>
      </c>
      <c r="AV1294" s="12" t="s">
        <v>79</v>
      </c>
      <c r="AW1294" s="12" t="s">
        <v>31</v>
      </c>
      <c r="AX1294" s="12" t="s">
        <v>69</v>
      </c>
      <c r="AY1294" s="153" t="s">
        <v>212</v>
      </c>
    </row>
    <row r="1295" spans="2:65" s="15" customFormat="1">
      <c r="B1295" s="176"/>
      <c r="D1295" s="150" t="s">
        <v>226</v>
      </c>
      <c r="E1295" s="177" t="s">
        <v>19</v>
      </c>
      <c r="F1295" s="178" t="s">
        <v>455</v>
      </c>
      <c r="H1295" s="179">
        <v>86.66</v>
      </c>
      <c r="I1295" s="180"/>
      <c r="L1295" s="176"/>
      <c r="M1295" s="181"/>
      <c r="T1295" s="182"/>
      <c r="AT1295" s="177" t="s">
        <v>226</v>
      </c>
      <c r="AU1295" s="177" t="s">
        <v>236</v>
      </c>
      <c r="AV1295" s="15" t="s">
        <v>236</v>
      </c>
      <c r="AW1295" s="15" t="s">
        <v>31</v>
      </c>
      <c r="AX1295" s="15" t="s">
        <v>69</v>
      </c>
      <c r="AY1295" s="177" t="s">
        <v>212</v>
      </c>
    </row>
    <row r="1296" spans="2:65" s="13" customFormat="1">
      <c r="B1296" s="159"/>
      <c r="D1296" s="150" t="s">
        <v>226</v>
      </c>
      <c r="E1296" s="160" t="s">
        <v>19</v>
      </c>
      <c r="F1296" s="161" t="s">
        <v>228</v>
      </c>
      <c r="H1296" s="162">
        <v>1398.31</v>
      </c>
      <c r="I1296" s="163"/>
      <c r="L1296" s="159"/>
      <c r="M1296" s="164"/>
      <c r="T1296" s="165"/>
      <c r="AT1296" s="160" t="s">
        <v>226</v>
      </c>
      <c r="AU1296" s="160" t="s">
        <v>236</v>
      </c>
      <c r="AV1296" s="13" t="s">
        <v>229</v>
      </c>
      <c r="AW1296" s="13" t="s">
        <v>31</v>
      </c>
      <c r="AX1296" s="13" t="s">
        <v>77</v>
      </c>
      <c r="AY1296" s="160" t="s">
        <v>212</v>
      </c>
    </row>
    <row r="1297" spans="2:65" s="1" customFormat="1" ht="24.2" customHeight="1">
      <c r="B1297" s="34"/>
      <c r="C1297" s="133" t="s">
        <v>2135</v>
      </c>
      <c r="D1297" s="133" t="s">
        <v>215</v>
      </c>
      <c r="E1297" s="134" t="s">
        <v>7493</v>
      </c>
      <c r="F1297" s="135" t="s">
        <v>7494</v>
      </c>
      <c r="G1297" s="136" t="s">
        <v>495</v>
      </c>
      <c r="H1297" s="137">
        <v>1398.31</v>
      </c>
      <c r="I1297" s="138"/>
      <c r="J1297" s="139">
        <f>ROUND(I1297*H1297,2)</f>
        <v>0</v>
      </c>
      <c r="K1297" s="135" t="s">
        <v>245</v>
      </c>
      <c r="L1297" s="34"/>
      <c r="M1297" s="140" t="s">
        <v>19</v>
      </c>
      <c r="N1297" s="141" t="s">
        <v>40</v>
      </c>
      <c r="P1297" s="142">
        <f>O1297*H1297</f>
        <v>0</v>
      </c>
      <c r="Q1297" s="142">
        <v>0</v>
      </c>
      <c r="R1297" s="142">
        <f>Q1297*H1297</f>
        <v>0</v>
      </c>
      <c r="S1297" s="142">
        <v>0</v>
      </c>
      <c r="T1297" s="143">
        <f>S1297*H1297</f>
        <v>0</v>
      </c>
      <c r="AR1297" s="144" t="s">
        <v>229</v>
      </c>
      <c r="AT1297" s="144" t="s">
        <v>215</v>
      </c>
      <c r="AU1297" s="144" t="s">
        <v>236</v>
      </c>
      <c r="AY1297" s="19" t="s">
        <v>212</v>
      </c>
      <c r="BE1297" s="145">
        <f>IF(N1297="základní",J1297,0)</f>
        <v>0</v>
      </c>
      <c r="BF1297" s="145">
        <f>IF(N1297="snížená",J1297,0)</f>
        <v>0</v>
      </c>
      <c r="BG1297" s="145">
        <f>IF(N1297="zákl. přenesená",J1297,0)</f>
        <v>0</v>
      </c>
      <c r="BH1297" s="145">
        <f>IF(N1297="sníž. přenesená",J1297,0)</f>
        <v>0</v>
      </c>
      <c r="BI1297" s="145">
        <f>IF(N1297="nulová",J1297,0)</f>
        <v>0</v>
      </c>
      <c r="BJ1297" s="19" t="s">
        <v>77</v>
      </c>
      <c r="BK1297" s="145">
        <f>ROUND(I1297*H1297,2)</f>
        <v>0</v>
      </c>
      <c r="BL1297" s="19" t="s">
        <v>229</v>
      </c>
      <c r="BM1297" s="144" t="s">
        <v>7495</v>
      </c>
    </row>
    <row r="1298" spans="2:65" s="1" customFormat="1" ht="97.5">
      <c r="B1298" s="34"/>
      <c r="D1298" s="150" t="s">
        <v>224</v>
      </c>
      <c r="F1298" s="151" t="s">
        <v>7496</v>
      </c>
      <c r="I1298" s="148"/>
      <c r="L1298" s="34"/>
      <c r="M1298" s="149"/>
      <c r="T1298" s="55"/>
      <c r="AT1298" s="19" t="s">
        <v>224</v>
      </c>
      <c r="AU1298" s="19" t="s">
        <v>236</v>
      </c>
    </row>
    <row r="1299" spans="2:65" s="14" customFormat="1">
      <c r="B1299" s="170"/>
      <c r="D1299" s="150" t="s">
        <v>226</v>
      </c>
      <c r="E1299" s="171" t="s">
        <v>19</v>
      </c>
      <c r="F1299" s="172" t="s">
        <v>7497</v>
      </c>
      <c r="H1299" s="171" t="s">
        <v>19</v>
      </c>
      <c r="I1299" s="173"/>
      <c r="L1299" s="170"/>
      <c r="M1299" s="174"/>
      <c r="T1299" s="175"/>
      <c r="AT1299" s="171" t="s">
        <v>226</v>
      </c>
      <c r="AU1299" s="171" t="s">
        <v>236</v>
      </c>
      <c r="AV1299" s="14" t="s">
        <v>77</v>
      </c>
      <c r="AW1299" s="14" t="s">
        <v>31</v>
      </c>
      <c r="AX1299" s="14" t="s">
        <v>69</v>
      </c>
      <c r="AY1299" s="171" t="s">
        <v>212</v>
      </c>
    </row>
    <row r="1300" spans="2:65" s="12" customFormat="1">
      <c r="B1300" s="152"/>
      <c r="D1300" s="150" t="s">
        <v>226</v>
      </c>
      <c r="E1300" s="153" t="s">
        <v>19</v>
      </c>
      <c r="F1300" s="154" t="s">
        <v>7498</v>
      </c>
      <c r="H1300" s="155">
        <v>159.02000000000001</v>
      </c>
      <c r="I1300" s="156"/>
      <c r="L1300" s="152"/>
      <c r="M1300" s="157"/>
      <c r="T1300" s="158"/>
      <c r="AT1300" s="153" t="s">
        <v>226</v>
      </c>
      <c r="AU1300" s="153" t="s">
        <v>236</v>
      </c>
      <c r="AV1300" s="12" t="s">
        <v>79</v>
      </c>
      <c r="AW1300" s="12" t="s">
        <v>31</v>
      </c>
      <c r="AX1300" s="12" t="s">
        <v>69</v>
      </c>
      <c r="AY1300" s="153" t="s">
        <v>212</v>
      </c>
    </row>
    <row r="1301" spans="2:65" s="12" customFormat="1">
      <c r="B1301" s="152"/>
      <c r="D1301" s="150" t="s">
        <v>226</v>
      </c>
      <c r="E1301" s="153" t="s">
        <v>19</v>
      </c>
      <c r="F1301" s="154" t="s">
        <v>7499</v>
      </c>
      <c r="H1301" s="155">
        <v>12.5</v>
      </c>
      <c r="I1301" s="156"/>
      <c r="L1301" s="152"/>
      <c r="M1301" s="157"/>
      <c r="T1301" s="158"/>
      <c r="AT1301" s="153" t="s">
        <v>226</v>
      </c>
      <c r="AU1301" s="153" t="s">
        <v>236</v>
      </c>
      <c r="AV1301" s="12" t="s">
        <v>79</v>
      </c>
      <c r="AW1301" s="12" t="s">
        <v>31</v>
      </c>
      <c r="AX1301" s="12" t="s">
        <v>69</v>
      </c>
      <c r="AY1301" s="153" t="s">
        <v>212</v>
      </c>
    </row>
    <row r="1302" spans="2:65" s="12" customFormat="1">
      <c r="B1302" s="152"/>
      <c r="D1302" s="150" t="s">
        <v>226</v>
      </c>
      <c r="E1302" s="153" t="s">
        <v>19</v>
      </c>
      <c r="F1302" s="154" t="s">
        <v>7500</v>
      </c>
      <c r="H1302" s="155">
        <v>3.84</v>
      </c>
      <c r="I1302" s="156"/>
      <c r="L1302" s="152"/>
      <c r="M1302" s="157"/>
      <c r="T1302" s="158"/>
      <c r="AT1302" s="153" t="s">
        <v>226</v>
      </c>
      <c r="AU1302" s="153" t="s">
        <v>236</v>
      </c>
      <c r="AV1302" s="12" t="s">
        <v>79</v>
      </c>
      <c r="AW1302" s="12" t="s">
        <v>31</v>
      </c>
      <c r="AX1302" s="12" t="s">
        <v>69</v>
      </c>
      <c r="AY1302" s="153" t="s">
        <v>212</v>
      </c>
    </row>
    <row r="1303" spans="2:65" s="12" customFormat="1">
      <c r="B1303" s="152"/>
      <c r="D1303" s="150" t="s">
        <v>226</v>
      </c>
      <c r="E1303" s="153" t="s">
        <v>19</v>
      </c>
      <c r="F1303" s="154" t="s">
        <v>7501</v>
      </c>
      <c r="H1303" s="155">
        <v>1113.25</v>
      </c>
      <c r="I1303" s="156"/>
      <c r="L1303" s="152"/>
      <c r="M1303" s="157"/>
      <c r="T1303" s="158"/>
      <c r="AT1303" s="153" t="s">
        <v>226</v>
      </c>
      <c r="AU1303" s="153" t="s">
        <v>236</v>
      </c>
      <c r="AV1303" s="12" t="s">
        <v>79</v>
      </c>
      <c r="AW1303" s="12" t="s">
        <v>31</v>
      </c>
      <c r="AX1303" s="12" t="s">
        <v>69</v>
      </c>
      <c r="AY1303" s="153" t="s">
        <v>212</v>
      </c>
    </row>
    <row r="1304" spans="2:65" s="12" customFormat="1">
      <c r="B1304" s="152"/>
      <c r="D1304" s="150" t="s">
        <v>226</v>
      </c>
      <c r="E1304" s="153" t="s">
        <v>19</v>
      </c>
      <c r="F1304" s="154" t="s">
        <v>7502</v>
      </c>
      <c r="H1304" s="155">
        <v>23.04</v>
      </c>
      <c r="I1304" s="156"/>
      <c r="L1304" s="152"/>
      <c r="M1304" s="157"/>
      <c r="T1304" s="158"/>
      <c r="AT1304" s="153" t="s">
        <v>226</v>
      </c>
      <c r="AU1304" s="153" t="s">
        <v>236</v>
      </c>
      <c r="AV1304" s="12" t="s">
        <v>79</v>
      </c>
      <c r="AW1304" s="12" t="s">
        <v>31</v>
      </c>
      <c r="AX1304" s="12" t="s">
        <v>69</v>
      </c>
      <c r="AY1304" s="153" t="s">
        <v>212</v>
      </c>
    </row>
    <row r="1305" spans="2:65" s="15" customFormat="1">
      <c r="B1305" s="176"/>
      <c r="D1305" s="150" t="s">
        <v>226</v>
      </c>
      <c r="E1305" s="177" t="s">
        <v>19</v>
      </c>
      <c r="F1305" s="178" t="s">
        <v>455</v>
      </c>
      <c r="H1305" s="179">
        <v>1311.65</v>
      </c>
      <c r="I1305" s="180"/>
      <c r="L1305" s="176"/>
      <c r="M1305" s="181"/>
      <c r="T1305" s="182"/>
      <c r="AT1305" s="177" t="s">
        <v>226</v>
      </c>
      <c r="AU1305" s="177" t="s">
        <v>236</v>
      </c>
      <c r="AV1305" s="15" t="s">
        <v>236</v>
      </c>
      <c r="AW1305" s="15" t="s">
        <v>31</v>
      </c>
      <c r="AX1305" s="15" t="s">
        <v>69</v>
      </c>
      <c r="AY1305" s="177" t="s">
        <v>212</v>
      </c>
    </row>
    <row r="1306" spans="2:65" s="12" customFormat="1">
      <c r="B1306" s="152"/>
      <c r="D1306" s="150" t="s">
        <v>226</v>
      </c>
      <c r="E1306" s="153" t="s">
        <v>19</v>
      </c>
      <c r="F1306" s="154" t="s">
        <v>7503</v>
      </c>
      <c r="H1306" s="155">
        <v>17.96</v>
      </c>
      <c r="I1306" s="156"/>
      <c r="L1306" s="152"/>
      <c r="M1306" s="157"/>
      <c r="T1306" s="158"/>
      <c r="AT1306" s="153" t="s">
        <v>226</v>
      </c>
      <c r="AU1306" s="153" t="s">
        <v>236</v>
      </c>
      <c r="AV1306" s="12" t="s">
        <v>79</v>
      </c>
      <c r="AW1306" s="12" t="s">
        <v>31</v>
      </c>
      <c r="AX1306" s="12" t="s">
        <v>69</v>
      </c>
      <c r="AY1306" s="153" t="s">
        <v>212</v>
      </c>
    </row>
    <row r="1307" spans="2:65" s="12" customFormat="1">
      <c r="B1307" s="152"/>
      <c r="D1307" s="150" t="s">
        <v>226</v>
      </c>
      <c r="E1307" s="153" t="s">
        <v>19</v>
      </c>
      <c r="F1307" s="154" t="s">
        <v>7504</v>
      </c>
      <c r="H1307" s="155">
        <v>68.7</v>
      </c>
      <c r="I1307" s="156"/>
      <c r="L1307" s="152"/>
      <c r="M1307" s="157"/>
      <c r="T1307" s="158"/>
      <c r="AT1307" s="153" t="s">
        <v>226</v>
      </c>
      <c r="AU1307" s="153" t="s">
        <v>236</v>
      </c>
      <c r="AV1307" s="12" t="s">
        <v>79</v>
      </c>
      <c r="AW1307" s="12" t="s">
        <v>31</v>
      </c>
      <c r="AX1307" s="12" t="s">
        <v>69</v>
      </c>
      <c r="AY1307" s="153" t="s">
        <v>212</v>
      </c>
    </row>
    <row r="1308" spans="2:65" s="15" customFormat="1">
      <c r="B1308" s="176"/>
      <c r="D1308" s="150" t="s">
        <v>226</v>
      </c>
      <c r="E1308" s="177" t="s">
        <v>19</v>
      </c>
      <c r="F1308" s="178" t="s">
        <v>455</v>
      </c>
      <c r="H1308" s="179">
        <v>86.66</v>
      </c>
      <c r="I1308" s="180"/>
      <c r="L1308" s="176"/>
      <c r="M1308" s="181"/>
      <c r="T1308" s="182"/>
      <c r="AT1308" s="177" t="s">
        <v>226</v>
      </c>
      <c r="AU1308" s="177" t="s">
        <v>236</v>
      </c>
      <c r="AV1308" s="15" t="s">
        <v>236</v>
      </c>
      <c r="AW1308" s="15" t="s">
        <v>31</v>
      </c>
      <c r="AX1308" s="15" t="s">
        <v>69</v>
      </c>
      <c r="AY1308" s="177" t="s">
        <v>212</v>
      </c>
    </row>
    <row r="1309" spans="2:65" s="13" customFormat="1">
      <c r="B1309" s="159"/>
      <c r="D1309" s="150" t="s">
        <v>226</v>
      </c>
      <c r="E1309" s="160" t="s">
        <v>19</v>
      </c>
      <c r="F1309" s="161" t="s">
        <v>228</v>
      </c>
      <c r="H1309" s="162">
        <v>1398.31</v>
      </c>
      <c r="I1309" s="163"/>
      <c r="L1309" s="159"/>
      <c r="M1309" s="164"/>
      <c r="T1309" s="165"/>
      <c r="AT1309" s="160" t="s">
        <v>226</v>
      </c>
      <c r="AU1309" s="160" t="s">
        <v>236</v>
      </c>
      <c r="AV1309" s="13" t="s">
        <v>229</v>
      </c>
      <c r="AW1309" s="13" t="s">
        <v>31</v>
      </c>
      <c r="AX1309" s="13" t="s">
        <v>77</v>
      </c>
      <c r="AY1309" s="160" t="s">
        <v>212</v>
      </c>
    </row>
    <row r="1310" spans="2:65" s="14" customFormat="1">
      <c r="B1310" s="170"/>
      <c r="D1310" s="150" t="s">
        <v>226</v>
      </c>
      <c r="E1310" s="171" t="s">
        <v>19</v>
      </c>
      <c r="F1310" s="172" t="s">
        <v>7244</v>
      </c>
      <c r="H1310" s="171" t="s">
        <v>19</v>
      </c>
      <c r="I1310" s="173"/>
      <c r="L1310" s="170"/>
      <c r="M1310" s="174"/>
      <c r="T1310" s="175"/>
      <c r="AT1310" s="171" t="s">
        <v>226</v>
      </c>
      <c r="AU1310" s="171" t="s">
        <v>236</v>
      </c>
      <c r="AV1310" s="14" t="s">
        <v>77</v>
      </c>
      <c r="AW1310" s="14" t="s">
        <v>31</v>
      </c>
      <c r="AX1310" s="14" t="s">
        <v>69</v>
      </c>
      <c r="AY1310" s="171" t="s">
        <v>212</v>
      </c>
    </row>
    <row r="1311" spans="2:65" s="1" customFormat="1" ht="16.5" customHeight="1">
      <c r="B1311" s="34"/>
      <c r="C1311" s="133" t="s">
        <v>2142</v>
      </c>
      <c r="D1311" s="133" t="s">
        <v>215</v>
      </c>
      <c r="E1311" s="134" t="s">
        <v>7505</v>
      </c>
      <c r="F1311" s="135" t="s">
        <v>7506</v>
      </c>
      <c r="G1311" s="136" t="s">
        <v>536</v>
      </c>
      <c r="H1311" s="137">
        <v>982.5</v>
      </c>
      <c r="I1311" s="138"/>
      <c r="J1311" s="139">
        <f>ROUND(I1311*H1311,2)</f>
        <v>0</v>
      </c>
      <c r="K1311" s="135" t="s">
        <v>219</v>
      </c>
      <c r="L1311" s="34"/>
      <c r="M1311" s="140" t="s">
        <v>19</v>
      </c>
      <c r="N1311" s="141" t="s">
        <v>40</v>
      </c>
      <c r="P1311" s="142">
        <f>O1311*H1311</f>
        <v>0</v>
      </c>
      <c r="Q1311" s="142">
        <v>0</v>
      </c>
      <c r="R1311" s="142">
        <f>Q1311*H1311</f>
        <v>0</v>
      </c>
      <c r="S1311" s="142">
        <v>0</v>
      </c>
      <c r="T1311" s="143">
        <f>S1311*H1311</f>
        <v>0</v>
      </c>
      <c r="AR1311" s="144" t="s">
        <v>316</v>
      </c>
      <c r="AT1311" s="144" t="s">
        <v>215</v>
      </c>
      <c r="AU1311" s="144" t="s">
        <v>236</v>
      </c>
      <c r="AY1311" s="19" t="s">
        <v>212</v>
      </c>
      <c r="BE1311" s="145">
        <f>IF(N1311="základní",J1311,0)</f>
        <v>0</v>
      </c>
      <c r="BF1311" s="145">
        <f>IF(N1311="snížená",J1311,0)</f>
        <v>0</v>
      </c>
      <c r="BG1311" s="145">
        <f>IF(N1311="zákl. přenesená",J1311,0)</f>
        <v>0</v>
      </c>
      <c r="BH1311" s="145">
        <f>IF(N1311="sníž. přenesená",J1311,0)</f>
        <v>0</v>
      </c>
      <c r="BI1311" s="145">
        <f>IF(N1311="nulová",J1311,0)</f>
        <v>0</v>
      </c>
      <c r="BJ1311" s="19" t="s">
        <v>77</v>
      </c>
      <c r="BK1311" s="145">
        <f>ROUND(I1311*H1311,2)</f>
        <v>0</v>
      </c>
      <c r="BL1311" s="19" t="s">
        <v>316</v>
      </c>
      <c r="BM1311" s="144" t="s">
        <v>7507</v>
      </c>
    </row>
    <row r="1312" spans="2:65" s="1" customFormat="1">
      <c r="B1312" s="34"/>
      <c r="D1312" s="146" t="s">
        <v>222</v>
      </c>
      <c r="F1312" s="147" t="s">
        <v>7508</v>
      </c>
      <c r="I1312" s="148"/>
      <c r="L1312" s="34"/>
      <c r="M1312" s="149"/>
      <c r="T1312" s="55"/>
      <c r="AT1312" s="19" t="s">
        <v>222</v>
      </c>
      <c r="AU1312" s="19" t="s">
        <v>236</v>
      </c>
    </row>
    <row r="1313" spans="2:51" s="14" customFormat="1">
      <c r="B1313" s="170"/>
      <c r="D1313" s="150" t="s">
        <v>226</v>
      </c>
      <c r="E1313" s="171" t="s">
        <v>19</v>
      </c>
      <c r="F1313" s="172" t="s">
        <v>7509</v>
      </c>
      <c r="H1313" s="171" t="s">
        <v>19</v>
      </c>
      <c r="I1313" s="173"/>
      <c r="L1313" s="170"/>
      <c r="M1313" s="174"/>
      <c r="T1313" s="175"/>
      <c r="AT1313" s="171" t="s">
        <v>226</v>
      </c>
      <c r="AU1313" s="171" t="s">
        <v>236</v>
      </c>
      <c r="AV1313" s="14" t="s">
        <v>77</v>
      </c>
      <c r="AW1313" s="14" t="s">
        <v>31</v>
      </c>
      <c r="AX1313" s="14" t="s">
        <v>69</v>
      </c>
      <c r="AY1313" s="171" t="s">
        <v>212</v>
      </c>
    </row>
    <row r="1314" spans="2:51" s="14" customFormat="1">
      <c r="B1314" s="170"/>
      <c r="D1314" s="150" t="s">
        <v>226</v>
      </c>
      <c r="E1314" s="171" t="s">
        <v>19</v>
      </c>
      <c r="F1314" s="172" t="s">
        <v>7510</v>
      </c>
      <c r="H1314" s="171" t="s">
        <v>19</v>
      </c>
      <c r="I1314" s="173"/>
      <c r="L1314" s="170"/>
      <c r="M1314" s="174"/>
      <c r="T1314" s="175"/>
      <c r="AT1314" s="171" t="s">
        <v>226</v>
      </c>
      <c r="AU1314" s="171" t="s">
        <v>236</v>
      </c>
      <c r="AV1314" s="14" t="s">
        <v>77</v>
      </c>
      <c r="AW1314" s="14" t="s">
        <v>31</v>
      </c>
      <c r="AX1314" s="14" t="s">
        <v>69</v>
      </c>
      <c r="AY1314" s="171" t="s">
        <v>212</v>
      </c>
    </row>
    <row r="1315" spans="2:51" s="12" customFormat="1">
      <c r="B1315" s="152"/>
      <c r="D1315" s="150" t="s">
        <v>226</v>
      </c>
      <c r="E1315" s="153" t="s">
        <v>19</v>
      </c>
      <c r="F1315" s="154" t="s">
        <v>7511</v>
      </c>
      <c r="H1315" s="155">
        <v>78.3</v>
      </c>
      <c r="I1315" s="156"/>
      <c r="L1315" s="152"/>
      <c r="M1315" s="157"/>
      <c r="T1315" s="158"/>
      <c r="AT1315" s="153" t="s">
        <v>226</v>
      </c>
      <c r="AU1315" s="153" t="s">
        <v>236</v>
      </c>
      <c r="AV1315" s="12" t="s">
        <v>79</v>
      </c>
      <c r="AW1315" s="12" t="s">
        <v>31</v>
      </c>
      <c r="AX1315" s="12" t="s">
        <v>69</v>
      </c>
      <c r="AY1315" s="153" t="s">
        <v>212</v>
      </c>
    </row>
    <row r="1316" spans="2:51" s="12" customFormat="1">
      <c r="B1316" s="152"/>
      <c r="D1316" s="150" t="s">
        <v>226</v>
      </c>
      <c r="E1316" s="153" t="s">
        <v>19</v>
      </c>
      <c r="F1316" s="154" t="s">
        <v>7512</v>
      </c>
      <c r="H1316" s="155">
        <v>59.4</v>
      </c>
      <c r="I1316" s="156"/>
      <c r="L1316" s="152"/>
      <c r="M1316" s="157"/>
      <c r="T1316" s="158"/>
      <c r="AT1316" s="153" t="s">
        <v>226</v>
      </c>
      <c r="AU1316" s="153" t="s">
        <v>236</v>
      </c>
      <c r="AV1316" s="12" t="s">
        <v>79</v>
      </c>
      <c r="AW1316" s="12" t="s">
        <v>31</v>
      </c>
      <c r="AX1316" s="12" t="s">
        <v>69</v>
      </c>
      <c r="AY1316" s="153" t="s">
        <v>212</v>
      </c>
    </row>
    <row r="1317" spans="2:51" s="12" customFormat="1">
      <c r="B1317" s="152"/>
      <c r="D1317" s="150" t="s">
        <v>226</v>
      </c>
      <c r="E1317" s="153" t="s">
        <v>19</v>
      </c>
      <c r="F1317" s="154" t="s">
        <v>7513</v>
      </c>
      <c r="H1317" s="155">
        <v>216.7</v>
      </c>
      <c r="I1317" s="156"/>
      <c r="L1317" s="152"/>
      <c r="M1317" s="157"/>
      <c r="T1317" s="158"/>
      <c r="AT1317" s="153" t="s">
        <v>226</v>
      </c>
      <c r="AU1317" s="153" t="s">
        <v>236</v>
      </c>
      <c r="AV1317" s="12" t="s">
        <v>79</v>
      </c>
      <c r="AW1317" s="12" t="s">
        <v>31</v>
      </c>
      <c r="AX1317" s="12" t="s">
        <v>69</v>
      </c>
      <c r="AY1317" s="153" t="s">
        <v>212</v>
      </c>
    </row>
    <row r="1318" spans="2:51" s="12" customFormat="1">
      <c r="B1318" s="152"/>
      <c r="D1318" s="150" t="s">
        <v>226</v>
      </c>
      <c r="E1318" s="153" t="s">
        <v>19</v>
      </c>
      <c r="F1318" s="154" t="s">
        <v>7514</v>
      </c>
      <c r="H1318" s="155">
        <v>329.2</v>
      </c>
      <c r="I1318" s="156"/>
      <c r="L1318" s="152"/>
      <c r="M1318" s="157"/>
      <c r="T1318" s="158"/>
      <c r="AT1318" s="153" t="s">
        <v>226</v>
      </c>
      <c r="AU1318" s="153" t="s">
        <v>236</v>
      </c>
      <c r="AV1318" s="12" t="s">
        <v>79</v>
      </c>
      <c r="AW1318" s="12" t="s">
        <v>31</v>
      </c>
      <c r="AX1318" s="12" t="s">
        <v>69</v>
      </c>
      <c r="AY1318" s="153" t="s">
        <v>212</v>
      </c>
    </row>
    <row r="1319" spans="2:51" s="12" customFormat="1">
      <c r="B1319" s="152"/>
      <c r="D1319" s="150" t="s">
        <v>226</v>
      </c>
      <c r="E1319" s="153" t="s">
        <v>19</v>
      </c>
      <c r="F1319" s="154" t="s">
        <v>7515</v>
      </c>
      <c r="H1319" s="155">
        <v>59.4</v>
      </c>
      <c r="I1319" s="156"/>
      <c r="L1319" s="152"/>
      <c r="M1319" s="157"/>
      <c r="T1319" s="158"/>
      <c r="AT1319" s="153" t="s">
        <v>226</v>
      </c>
      <c r="AU1319" s="153" t="s">
        <v>236</v>
      </c>
      <c r="AV1319" s="12" t="s">
        <v>79</v>
      </c>
      <c r="AW1319" s="12" t="s">
        <v>31</v>
      </c>
      <c r="AX1319" s="12" t="s">
        <v>69</v>
      </c>
      <c r="AY1319" s="153" t="s">
        <v>212</v>
      </c>
    </row>
    <row r="1320" spans="2:51" s="12" customFormat="1">
      <c r="B1320" s="152"/>
      <c r="D1320" s="150" t="s">
        <v>226</v>
      </c>
      <c r="E1320" s="153" t="s">
        <v>19</v>
      </c>
      <c r="F1320" s="154" t="s">
        <v>7516</v>
      </c>
      <c r="H1320" s="155">
        <v>169.9</v>
      </c>
      <c r="I1320" s="156"/>
      <c r="L1320" s="152"/>
      <c r="M1320" s="157"/>
      <c r="T1320" s="158"/>
      <c r="AT1320" s="153" t="s">
        <v>226</v>
      </c>
      <c r="AU1320" s="153" t="s">
        <v>236</v>
      </c>
      <c r="AV1320" s="12" t="s">
        <v>79</v>
      </c>
      <c r="AW1320" s="12" t="s">
        <v>31</v>
      </c>
      <c r="AX1320" s="12" t="s">
        <v>69</v>
      </c>
      <c r="AY1320" s="153" t="s">
        <v>212</v>
      </c>
    </row>
    <row r="1321" spans="2:51" s="15" customFormat="1">
      <c r="B1321" s="176"/>
      <c r="D1321" s="150" t="s">
        <v>226</v>
      </c>
      <c r="E1321" s="177" t="s">
        <v>19</v>
      </c>
      <c r="F1321" s="178" t="s">
        <v>455</v>
      </c>
      <c r="H1321" s="179">
        <v>912.9</v>
      </c>
      <c r="I1321" s="180"/>
      <c r="L1321" s="176"/>
      <c r="M1321" s="181"/>
      <c r="T1321" s="182"/>
      <c r="AT1321" s="177" t="s">
        <v>226</v>
      </c>
      <c r="AU1321" s="177" t="s">
        <v>236</v>
      </c>
      <c r="AV1321" s="15" t="s">
        <v>236</v>
      </c>
      <c r="AW1321" s="15" t="s">
        <v>31</v>
      </c>
      <c r="AX1321" s="15" t="s">
        <v>69</v>
      </c>
      <c r="AY1321" s="177" t="s">
        <v>212</v>
      </c>
    </row>
    <row r="1322" spans="2:51" s="14" customFormat="1">
      <c r="B1322" s="170"/>
      <c r="D1322" s="150" t="s">
        <v>226</v>
      </c>
      <c r="E1322" s="171" t="s">
        <v>19</v>
      </c>
      <c r="F1322" s="172" t="s">
        <v>7517</v>
      </c>
      <c r="H1322" s="171" t="s">
        <v>19</v>
      </c>
      <c r="I1322" s="173"/>
      <c r="L1322" s="170"/>
      <c r="M1322" s="174"/>
      <c r="T1322" s="175"/>
      <c r="AT1322" s="171" t="s">
        <v>226</v>
      </c>
      <c r="AU1322" s="171" t="s">
        <v>236</v>
      </c>
      <c r="AV1322" s="14" t="s">
        <v>77</v>
      </c>
      <c r="AW1322" s="14" t="s">
        <v>31</v>
      </c>
      <c r="AX1322" s="14" t="s">
        <v>69</v>
      </c>
      <c r="AY1322" s="171" t="s">
        <v>212</v>
      </c>
    </row>
    <row r="1323" spans="2:51" s="12" customFormat="1">
      <c r="B1323" s="152"/>
      <c r="D1323" s="150" t="s">
        <v>226</v>
      </c>
      <c r="E1323" s="153" t="s">
        <v>19</v>
      </c>
      <c r="F1323" s="154" t="s">
        <v>7518</v>
      </c>
      <c r="H1323" s="155">
        <v>11.6</v>
      </c>
      <c r="I1323" s="156"/>
      <c r="L1323" s="152"/>
      <c r="M1323" s="157"/>
      <c r="T1323" s="158"/>
      <c r="AT1323" s="153" t="s">
        <v>226</v>
      </c>
      <c r="AU1323" s="153" t="s">
        <v>236</v>
      </c>
      <c r="AV1323" s="12" t="s">
        <v>79</v>
      </c>
      <c r="AW1323" s="12" t="s">
        <v>31</v>
      </c>
      <c r="AX1323" s="12" t="s">
        <v>69</v>
      </c>
      <c r="AY1323" s="153" t="s">
        <v>212</v>
      </c>
    </row>
    <row r="1324" spans="2:51" s="12" customFormat="1">
      <c r="B1324" s="152"/>
      <c r="D1324" s="150" t="s">
        <v>226</v>
      </c>
      <c r="E1324" s="153" t="s">
        <v>19</v>
      </c>
      <c r="F1324" s="154" t="s">
        <v>7519</v>
      </c>
      <c r="H1324" s="155">
        <v>11.6</v>
      </c>
      <c r="I1324" s="156"/>
      <c r="L1324" s="152"/>
      <c r="M1324" s="157"/>
      <c r="T1324" s="158"/>
      <c r="AT1324" s="153" t="s">
        <v>226</v>
      </c>
      <c r="AU1324" s="153" t="s">
        <v>236</v>
      </c>
      <c r="AV1324" s="12" t="s">
        <v>79</v>
      </c>
      <c r="AW1324" s="12" t="s">
        <v>31</v>
      </c>
      <c r="AX1324" s="12" t="s">
        <v>69</v>
      </c>
      <c r="AY1324" s="153" t="s">
        <v>212</v>
      </c>
    </row>
    <row r="1325" spans="2:51" s="12" customFormat="1">
      <c r="B1325" s="152"/>
      <c r="D1325" s="150" t="s">
        <v>226</v>
      </c>
      <c r="E1325" s="153" t="s">
        <v>19</v>
      </c>
      <c r="F1325" s="154" t="s">
        <v>7520</v>
      </c>
      <c r="H1325" s="155">
        <v>11.6</v>
      </c>
      <c r="I1325" s="156"/>
      <c r="L1325" s="152"/>
      <c r="M1325" s="157"/>
      <c r="T1325" s="158"/>
      <c r="AT1325" s="153" t="s">
        <v>226</v>
      </c>
      <c r="AU1325" s="153" t="s">
        <v>236</v>
      </c>
      <c r="AV1325" s="12" t="s">
        <v>79</v>
      </c>
      <c r="AW1325" s="12" t="s">
        <v>31</v>
      </c>
      <c r="AX1325" s="12" t="s">
        <v>69</v>
      </c>
      <c r="AY1325" s="153" t="s">
        <v>212</v>
      </c>
    </row>
    <row r="1326" spans="2:51" s="12" customFormat="1">
      <c r="B1326" s="152"/>
      <c r="D1326" s="150" t="s">
        <v>226</v>
      </c>
      <c r="E1326" s="153" t="s">
        <v>19</v>
      </c>
      <c r="F1326" s="154" t="s">
        <v>7521</v>
      </c>
      <c r="H1326" s="155">
        <v>11.6</v>
      </c>
      <c r="I1326" s="156"/>
      <c r="L1326" s="152"/>
      <c r="M1326" s="157"/>
      <c r="T1326" s="158"/>
      <c r="AT1326" s="153" t="s">
        <v>226</v>
      </c>
      <c r="AU1326" s="153" t="s">
        <v>236</v>
      </c>
      <c r="AV1326" s="12" t="s">
        <v>79</v>
      </c>
      <c r="AW1326" s="12" t="s">
        <v>31</v>
      </c>
      <c r="AX1326" s="12" t="s">
        <v>69</v>
      </c>
      <c r="AY1326" s="153" t="s">
        <v>212</v>
      </c>
    </row>
    <row r="1327" spans="2:51" s="12" customFormat="1">
      <c r="B1327" s="152"/>
      <c r="D1327" s="150" t="s">
        <v>226</v>
      </c>
      <c r="E1327" s="153" t="s">
        <v>19</v>
      </c>
      <c r="F1327" s="154" t="s">
        <v>7522</v>
      </c>
      <c r="H1327" s="155">
        <v>11.6</v>
      </c>
      <c r="I1327" s="156"/>
      <c r="L1327" s="152"/>
      <c r="M1327" s="157"/>
      <c r="T1327" s="158"/>
      <c r="AT1327" s="153" t="s">
        <v>226</v>
      </c>
      <c r="AU1327" s="153" t="s">
        <v>236</v>
      </c>
      <c r="AV1327" s="12" t="s">
        <v>79</v>
      </c>
      <c r="AW1327" s="12" t="s">
        <v>31</v>
      </c>
      <c r="AX1327" s="12" t="s">
        <v>69</v>
      </c>
      <c r="AY1327" s="153" t="s">
        <v>212</v>
      </c>
    </row>
    <row r="1328" spans="2:51" s="12" customFormat="1">
      <c r="B1328" s="152"/>
      <c r="D1328" s="150" t="s">
        <v>226</v>
      </c>
      <c r="E1328" s="153" t="s">
        <v>19</v>
      </c>
      <c r="F1328" s="154" t="s">
        <v>7523</v>
      </c>
      <c r="H1328" s="155">
        <v>11.6</v>
      </c>
      <c r="I1328" s="156"/>
      <c r="L1328" s="152"/>
      <c r="M1328" s="157"/>
      <c r="T1328" s="158"/>
      <c r="AT1328" s="153" t="s">
        <v>226</v>
      </c>
      <c r="AU1328" s="153" t="s">
        <v>236</v>
      </c>
      <c r="AV1328" s="12" t="s">
        <v>79</v>
      </c>
      <c r="AW1328" s="12" t="s">
        <v>31</v>
      </c>
      <c r="AX1328" s="12" t="s">
        <v>69</v>
      </c>
      <c r="AY1328" s="153" t="s">
        <v>212</v>
      </c>
    </row>
    <row r="1329" spans="2:65" s="15" customFormat="1">
      <c r="B1329" s="176"/>
      <c r="D1329" s="150" t="s">
        <v>226</v>
      </c>
      <c r="E1329" s="177" t="s">
        <v>19</v>
      </c>
      <c r="F1329" s="178" t="s">
        <v>455</v>
      </c>
      <c r="H1329" s="179">
        <v>69.599999999999994</v>
      </c>
      <c r="I1329" s="180"/>
      <c r="L1329" s="176"/>
      <c r="M1329" s="181"/>
      <c r="T1329" s="182"/>
      <c r="AT1329" s="177" t="s">
        <v>226</v>
      </c>
      <c r="AU1329" s="177" t="s">
        <v>236</v>
      </c>
      <c r="AV1329" s="15" t="s">
        <v>236</v>
      </c>
      <c r="AW1329" s="15" t="s">
        <v>31</v>
      </c>
      <c r="AX1329" s="15" t="s">
        <v>69</v>
      </c>
      <c r="AY1329" s="177" t="s">
        <v>212</v>
      </c>
    </row>
    <row r="1330" spans="2:65" s="13" customFormat="1">
      <c r="B1330" s="159"/>
      <c r="D1330" s="150" t="s">
        <v>226</v>
      </c>
      <c r="E1330" s="160" t="s">
        <v>19</v>
      </c>
      <c r="F1330" s="161" t="s">
        <v>228</v>
      </c>
      <c r="H1330" s="162">
        <v>982.5</v>
      </c>
      <c r="I1330" s="163"/>
      <c r="L1330" s="159"/>
      <c r="M1330" s="164"/>
      <c r="T1330" s="165"/>
      <c r="AT1330" s="160" t="s">
        <v>226</v>
      </c>
      <c r="AU1330" s="160" t="s">
        <v>236</v>
      </c>
      <c r="AV1330" s="13" t="s">
        <v>229</v>
      </c>
      <c r="AW1330" s="13" t="s">
        <v>31</v>
      </c>
      <c r="AX1330" s="13" t="s">
        <v>77</v>
      </c>
      <c r="AY1330" s="160" t="s">
        <v>212</v>
      </c>
    </row>
    <row r="1331" spans="2:65" s="1" customFormat="1" ht="16.5" customHeight="1">
      <c r="B1331" s="34"/>
      <c r="C1331" s="186" t="s">
        <v>2148</v>
      </c>
      <c r="D1331" s="186" t="s">
        <v>3107</v>
      </c>
      <c r="E1331" s="187" t="s">
        <v>7524</v>
      </c>
      <c r="F1331" s="188" t="s">
        <v>7525</v>
      </c>
      <c r="G1331" s="189" t="s">
        <v>536</v>
      </c>
      <c r="H1331" s="190">
        <v>1080.75</v>
      </c>
      <c r="I1331" s="191"/>
      <c r="J1331" s="192">
        <f>ROUND(I1331*H1331,2)</f>
        <v>0</v>
      </c>
      <c r="K1331" s="188" t="s">
        <v>219</v>
      </c>
      <c r="L1331" s="193"/>
      <c r="M1331" s="194" t="s">
        <v>19</v>
      </c>
      <c r="N1331" s="195" t="s">
        <v>40</v>
      </c>
      <c r="P1331" s="142">
        <f>O1331*H1331</f>
        <v>0</v>
      </c>
      <c r="Q1331" s="142">
        <v>2.9999999999999997E-4</v>
      </c>
      <c r="R1331" s="142">
        <f>Q1331*H1331</f>
        <v>0.32422499999999999</v>
      </c>
      <c r="S1331" s="142">
        <v>0</v>
      </c>
      <c r="T1331" s="143">
        <f>S1331*H1331</f>
        <v>0</v>
      </c>
      <c r="AR1331" s="144" t="s">
        <v>631</v>
      </c>
      <c r="AT1331" s="144" t="s">
        <v>3107</v>
      </c>
      <c r="AU1331" s="144" t="s">
        <v>236</v>
      </c>
      <c r="AY1331" s="19" t="s">
        <v>212</v>
      </c>
      <c r="BE1331" s="145">
        <f>IF(N1331="základní",J1331,0)</f>
        <v>0</v>
      </c>
      <c r="BF1331" s="145">
        <f>IF(N1331="snížená",J1331,0)</f>
        <v>0</v>
      </c>
      <c r="BG1331" s="145">
        <f>IF(N1331="zákl. přenesená",J1331,0)</f>
        <v>0</v>
      </c>
      <c r="BH1331" s="145">
        <f>IF(N1331="sníž. přenesená",J1331,0)</f>
        <v>0</v>
      </c>
      <c r="BI1331" s="145">
        <f>IF(N1331="nulová",J1331,0)</f>
        <v>0</v>
      </c>
      <c r="BJ1331" s="19" t="s">
        <v>77</v>
      </c>
      <c r="BK1331" s="145">
        <f>ROUND(I1331*H1331,2)</f>
        <v>0</v>
      </c>
      <c r="BL1331" s="19" t="s">
        <v>316</v>
      </c>
      <c r="BM1331" s="144" t="s">
        <v>7526</v>
      </c>
    </row>
    <row r="1332" spans="2:65" s="14" customFormat="1">
      <c r="B1332" s="170"/>
      <c r="D1332" s="150" t="s">
        <v>226</v>
      </c>
      <c r="E1332" s="171" t="s">
        <v>19</v>
      </c>
      <c r="F1332" s="172" t="s">
        <v>7527</v>
      </c>
      <c r="H1332" s="171" t="s">
        <v>19</v>
      </c>
      <c r="I1332" s="173"/>
      <c r="L1332" s="170"/>
      <c r="M1332" s="174"/>
      <c r="T1332" s="175"/>
      <c r="AT1332" s="171" t="s">
        <v>226</v>
      </c>
      <c r="AU1332" s="171" t="s">
        <v>236</v>
      </c>
      <c r="AV1332" s="14" t="s">
        <v>77</v>
      </c>
      <c r="AW1332" s="14" t="s">
        <v>31</v>
      </c>
      <c r="AX1332" s="14" t="s">
        <v>69</v>
      </c>
      <c r="AY1332" s="171" t="s">
        <v>212</v>
      </c>
    </row>
    <row r="1333" spans="2:65" s="14" customFormat="1">
      <c r="B1333" s="170"/>
      <c r="D1333" s="150" t="s">
        <v>226</v>
      </c>
      <c r="E1333" s="171" t="s">
        <v>19</v>
      </c>
      <c r="F1333" s="172" t="s">
        <v>7510</v>
      </c>
      <c r="H1333" s="171" t="s">
        <v>19</v>
      </c>
      <c r="I1333" s="173"/>
      <c r="L1333" s="170"/>
      <c r="M1333" s="174"/>
      <c r="T1333" s="175"/>
      <c r="AT1333" s="171" t="s">
        <v>226</v>
      </c>
      <c r="AU1333" s="171" t="s">
        <v>236</v>
      </c>
      <c r="AV1333" s="14" t="s">
        <v>77</v>
      </c>
      <c r="AW1333" s="14" t="s">
        <v>31</v>
      </c>
      <c r="AX1333" s="14" t="s">
        <v>69</v>
      </c>
      <c r="AY1333" s="171" t="s">
        <v>212</v>
      </c>
    </row>
    <row r="1334" spans="2:65" s="12" customFormat="1">
      <c r="B1334" s="152"/>
      <c r="D1334" s="150" t="s">
        <v>226</v>
      </c>
      <c r="E1334" s="153" t="s">
        <v>19</v>
      </c>
      <c r="F1334" s="154" t="s">
        <v>7528</v>
      </c>
      <c r="H1334" s="155">
        <v>86.13</v>
      </c>
      <c r="I1334" s="156"/>
      <c r="L1334" s="152"/>
      <c r="M1334" s="157"/>
      <c r="T1334" s="158"/>
      <c r="AT1334" s="153" t="s">
        <v>226</v>
      </c>
      <c r="AU1334" s="153" t="s">
        <v>236</v>
      </c>
      <c r="AV1334" s="12" t="s">
        <v>79</v>
      </c>
      <c r="AW1334" s="12" t="s">
        <v>31</v>
      </c>
      <c r="AX1334" s="12" t="s">
        <v>69</v>
      </c>
      <c r="AY1334" s="153" t="s">
        <v>212</v>
      </c>
    </row>
    <row r="1335" spans="2:65" s="12" customFormat="1">
      <c r="B1335" s="152"/>
      <c r="D1335" s="150" t="s">
        <v>226</v>
      </c>
      <c r="E1335" s="153" t="s">
        <v>19</v>
      </c>
      <c r="F1335" s="154" t="s">
        <v>7529</v>
      </c>
      <c r="H1335" s="155">
        <v>65.34</v>
      </c>
      <c r="I1335" s="156"/>
      <c r="L1335" s="152"/>
      <c r="M1335" s="157"/>
      <c r="T1335" s="158"/>
      <c r="AT1335" s="153" t="s">
        <v>226</v>
      </c>
      <c r="AU1335" s="153" t="s">
        <v>236</v>
      </c>
      <c r="AV1335" s="12" t="s">
        <v>79</v>
      </c>
      <c r="AW1335" s="12" t="s">
        <v>31</v>
      </c>
      <c r="AX1335" s="12" t="s">
        <v>69</v>
      </c>
      <c r="AY1335" s="153" t="s">
        <v>212</v>
      </c>
    </row>
    <row r="1336" spans="2:65" s="12" customFormat="1">
      <c r="B1336" s="152"/>
      <c r="D1336" s="150" t="s">
        <v>226</v>
      </c>
      <c r="E1336" s="153" t="s">
        <v>19</v>
      </c>
      <c r="F1336" s="154" t="s">
        <v>7530</v>
      </c>
      <c r="H1336" s="155">
        <v>238.37</v>
      </c>
      <c r="I1336" s="156"/>
      <c r="L1336" s="152"/>
      <c r="M1336" s="157"/>
      <c r="T1336" s="158"/>
      <c r="AT1336" s="153" t="s">
        <v>226</v>
      </c>
      <c r="AU1336" s="153" t="s">
        <v>236</v>
      </c>
      <c r="AV1336" s="12" t="s">
        <v>79</v>
      </c>
      <c r="AW1336" s="12" t="s">
        <v>31</v>
      </c>
      <c r="AX1336" s="12" t="s">
        <v>69</v>
      </c>
      <c r="AY1336" s="153" t="s">
        <v>212</v>
      </c>
    </row>
    <row r="1337" spans="2:65" s="12" customFormat="1">
      <c r="B1337" s="152"/>
      <c r="D1337" s="150" t="s">
        <v>226</v>
      </c>
      <c r="E1337" s="153" t="s">
        <v>19</v>
      </c>
      <c r="F1337" s="154" t="s">
        <v>7531</v>
      </c>
      <c r="H1337" s="155">
        <v>362.12</v>
      </c>
      <c r="I1337" s="156"/>
      <c r="L1337" s="152"/>
      <c r="M1337" s="157"/>
      <c r="T1337" s="158"/>
      <c r="AT1337" s="153" t="s">
        <v>226</v>
      </c>
      <c r="AU1337" s="153" t="s">
        <v>236</v>
      </c>
      <c r="AV1337" s="12" t="s">
        <v>79</v>
      </c>
      <c r="AW1337" s="12" t="s">
        <v>31</v>
      </c>
      <c r="AX1337" s="12" t="s">
        <v>69</v>
      </c>
      <c r="AY1337" s="153" t="s">
        <v>212</v>
      </c>
    </row>
    <row r="1338" spans="2:65" s="12" customFormat="1">
      <c r="B1338" s="152"/>
      <c r="D1338" s="150" t="s">
        <v>226</v>
      </c>
      <c r="E1338" s="153" t="s">
        <v>19</v>
      </c>
      <c r="F1338" s="154" t="s">
        <v>7532</v>
      </c>
      <c r="H1338" s="155">
        <v>65.34</v>
      </c>
      <c r="I1338" s="156"/>
      <c r="L1338" s="152"/>
      <c r="M1338" s="157"/>
      <c r="T1338" s="158"/>
      <c r="AT1338" s="153" t="s">
        <v>226</v>
      </c>
      <c r="AU1338" s="153" t="s">
        <v>236</v>
      </c>
      <c r="AV1338" s="12" t="s">
        <v>79</v>
      </c>
      <c r="AW1338" s="12" t="s">
        <v>31</v>
      </c>
      <c r="AX1338" s="12" t="s">
        <v>69</v>
      </c>
      <c r="AY1338" s="153" t="s">
        <v>212</v>
      </c>
    </row>
    <row r="1339" spans="2:65" s="12" customFormat="1">
      <c r="B1339" s="152"/>
      <c r="D1339" s="150" t="s">
        <v>226</v>
      </c>
      <c r="E1339" s="153" t="s">
        <v>19</v>
      </c>
      <c r="F1339" s="154" t="s">
        <v>7533</v>
      </c>
      <c r="H1339" s="155">
        <v>186.89</v>
      </c>
      <c r="I1339" s="156"/>
      <c r="L1339" s="152"/>
      <c r="M1339" s="157"/>
      <c r="T1339" s="158"/>
      <c r="AT1339" s="153" t="s">
        <v>226</v>
      </c>
      <c r="AU1339" s="153" t="s">
        <v>236</v>
      </c>
      <c r="AV1339" s="12" t="s">
        <v>79</v>
      </c>
      <c r="AW1339" s="12" t="s">
        <v>31</v>
      </c>
      <c r="AX1339" s="12" t="s">
        <v>69</v>
      </c>
      <c r="AY1339" s="153" t="s">
        <v>212</v>
      </c>
    </row>
    <row r="1340" spans="2:65" s="15" customFormat="1">
      <c r="B1340" s="176"/>
      <c r="D1340" s="150" t="s">
        <v>226</v>
      </c>
      <c r="E1340" s="177" t="s">
        <v>19</v>
      </c>
      <c r="F1340" s="178" t="s">
        <v>455</v>
      </c>
      <c r="H1340" s="179">
        <v>1004.19</v>
      </c>
      <c r="I1340" s="180"/>
      <c r="L1340" s="176"/>
      <c r="M1340" s="181"/>
      <c r="T1340" s="182"/>
      <c r="AT1340" s="177" t="s">
        <v>226</v>
      </c>
      <c r="AU1340" s="177" t="s">
        <v>236</v>
      </c>
      <c r="AV1340" s="15" t="s">
        <v>236</v>
      </c>
      <c r="AW1340" s="15" t="s">
        <v>31</v>
      </c>
      <c r="AX1340" s="15" t="s">
        <v>69</v>
      </c>
      <c r="AY1340" s="177" t="s">
        <v>212</v>
      </c>
    </row>
    <row r="1341" spans="2:65" s="14" customFormat="1">
      <c r="B1341" s="170"/>
      <c r="D1341" s="150" t="s">
        <v>226</v>
      </c>
      <c r="E1341" s="171" t="s">
        <v>19</v>
      </c>
      <c r="F1341" s="172" t="s">
        <v>7517</v>
      </c>
      <c r="H1341" s="171" t="s">
        <v>19</v>
      </c>
      <c r="I1341" s="173"/>
      <c r="L1341" s="170"/>
      <c r="M1341" s="174"/>
      <c r="T1341" s="175"/>
      <c r="AT1341" s="171" t="s">
        <v>226</v>
      </c>
      <c r="AU1341" s="171" t="s">
        <v>236</v>
      </c>
      <c r="AV1341" s="14" t="s">
        <v>77</v>
      </c>
      <c r="AW1341" s="14" t="s">
        <v>31</v>
      </c>
      <c r="AX1341" s="14" t="s">
        <v>69</v>
      </c>
      <c r="AY1341" s="171" t="s">
        <v>212</v>
      </c>
    </row>
    <row r="1342" spans="2:65" s="12" customFormat="1">
      <c r="B1342" s="152"/>
      <c r="D1342" s="150" t="s">
        <v>226</v>
      </c>
      <c r="E1342" s="153" t="s">
        <v>19</v>
      </c>
      <c r="F1342" s="154" t="s">
        <v>7534</v>
      </c>
      <c r="H1342" s="155">
        <v>12.76</v>
      </c>
      <c r="I1342" s="156"/>
      <c r="L1342" s="152"/>
      <c r="M1342" s="157"/>
      <c r="T1342" s="158"/>
      <c r="AT1342" s="153" t="s">
        <v>226</v>
      </c>
      <c r="AU1342" s="153" t="s">
        <v>236</v>
      </c>
      <c r="AV1342" s="12" t="s">
        <v>79</v>
      </c>
      <c r="AW1342" s="12" t="s">
        <v>31</v>
      </c>
      <c r="AX1342" s="12" t="s">
        <v>69</v>
      </c>
      <c r="AY1342" s="153" t="s">
        <v>212</v>
      </c>
    </row>
    <row r="1343" spans="2:65" s="12" customFormat="1">
      <c r="B1343" s="152"/>
      <c r="D1343" s="150" t="s">
        <v>226</v>
      </c>
      <c r="E1343" s="153" t="s">
        <v>19</v>
      </c>
      <c r="F1343" s="154" t="s">
        <v>7535</v>
      </c>
      <c r="H1343" s="155">
        <v>12.76</v>
      </c>
      <c r="I1343" s="156"/>
      <c r="L1343" s="152"/>
      <c r="M1343" s="157"/>
      <c r="T1343" s="158"/>
      <c r="AT1343" s="153" t="s">
        <v>226</v>
      </c>
      <c r="AU1343" s="153" t="s">
        <v>236</v>
      </c>
      <c r="AV1343" s="12" t="s">
        <v>79</v>
      </c>
      <c r="AW1343" s="12" t="s">
        <v>31</v>
      </c>
      <c r="AX1343" s="12" t="s">
        <v>69</v>
      </c>
      <c r="AY1343" s="153" t="s">
        <v>212</v>
      </c>
    </row>
    <row r="1344" spans="2:65" s="12" customFormat="1">
      <c r="B1344" s="152"/>
      <c r="D1344" s="150" t="s">
        <v>226</v>
      </c>
      <c r="E1344" s="153" t="s">
        <v>19</v>
      </c>
      <c r="F1344" s="154" t="s">
        <v>7536</v>
      </c>
      <c r="H1344" s="155">
        <v>12.76</v>
      </c>
      <c r="I1344" s="156"/>
      <c r="L1344" s="152"/>
      <c r="M1344" s="157"/>
      <c r="T1344" s="158"/>
      <c r="AT1344" s="153" t="s">
        <v>226</v>
      </c>
      <c r="AU1344" s="153" t="s">
        <v>236</v>
      </c>
      <c r="AV1344" s="12" t="s">
        <v>79</v>
      </c>
      <c r="AW1344" s="12" t="s">
        <v>31</v>
      </c>
      <c r="AX1344" s="12" t="s">
        <v>69</v>
      </c>
      <c r="AY1344" s="153" t="s">
        <v>212</v>
      </c>
    </row>
    <row r="1345" spans="2:65" s="12" customFormat="1">
      <c r="B1345" s="152"/>
      <c r="D1345" s="150" t="s">
        <v>226</v>
      </c>
      <c r="E1345" s="153" t="s">
        <v>19</v>
      </c>
      <c r="F1345" s="154" t="s">
        <v>7537</v>
      </c>
      <c r="H1345" s="155">
        <v>12.76</v>
      </c>
      <c r="I1345" s="156"/>
      <c r="L1345" s="152"/>
      <c r="M1345" s="157"/>
      <c r="T1345" s="158"/>
      <c r="AT1345" s="153" t="s">
        <v>226</v>
      </c>
      <c r="AU1345" s="153" t="s">
        <v>236</v>
      </c>
      <c r="AV1345" s="12" t="s">
        <v>79</v>
      </c>
      <c r="AW1345" s="12" t="s">
        <v>31</v>
      </c>
      <c r="AX1345" s="12" t="s">
        <v>69</v>
      </c>
      <c r="AY1345" s="153" t="s">
        <v>212</v>
      </c>
    </row>
    <row r="1346" spans="2:65" s="12" customFormat="1">
      <c r="B1346" s="152"/>
      <c r="D1346" s="150" t="s">
        <v>226</v>
      </c>
      <c r="E1346" s="153" t="s">
        <v>19</v>
      </c>
      <c r="F1346" s="154" t="s">
        <v>7538</v>
      </c>
      <c r="H1346" s="155">
        <v>12.76</v>
      </c>
      <c r="I1346" s="156"/>
      <c r="L1346" s="152"/>
      <c r="M1346" s="157"/>
      <c r="T1346" s="158"/>
      <c r="AT1346" s="153" t="s">
        <v>226</v>
      </c>
      <c r="AU1346" s="153" t="s">
        <v>236</v>
      </c>
      <c r="AV1346" s="12" t="s">
        <v>79</v>
      </c>
      <c r="AW1346" s="12" t="s">
        <v>31</v>
      </c>
      <c r="AX1346" s="12" t="s">
        <v>69</v>
      </c>
      <c r="AY1346" s="153" t="s">
        <v>212</v>
      </c>
    </row>
    <row r="1347" spans="2:65" s="12" customFormat="1">
      <c r="B1347" s="152"/>
      <c r="D1347" s="150" t="s">
        <v>226</v>
      </c>
      <c r="E1347" s="153" t="s">
        <v>19</v>
      </c>
      <c r="F1347" s="154" t="s">
        <v>7539</v>
      </c>
      <c r="H1347" s="155">
        <v>12.76</v>
      </c>
      <c r="I1347" s="156"/>
      <c r="L1347" s="152"/>
      <c r="M1347" s="157"/>
      <c r="T1347" s="158"/>
      <c r="AT1347" s="153" t="s">
        <v>226</v>
      </c>
      <c r="AU1347" s="153" t="s">
        <v>236</v>
      </c>
      <c r="AV1347" s="12" t="s">
        <v>79</v>
      </c>
      <c r="AW1347" s="12" t="s">
        <v>31</v>
      </c>
      <c r="AX1347" s="12" t="s">
        <v>69</v>
      </c>
      <c r="AY1347" s="153" t="s">
        <v>212</v>
      </c>
    </row>
    <row r="1348" spans="2:65" s="15" customFormat="1">
      <c r="B1348" s="176"/>
      <c r="D1348" s="150" t="s">
        <v>226</v>
      </c>
      <c r="E1348" s="177" t="s">
        <v>19</v>
      </c>
      <c r="F1348" s="178" t="s">
        <v>455</v>
      </c>
      <c r="H1348" s="179">
        <v>76.56</v>
      </c>
      <c r="I1348" s="180"/>
      <c r="L1348" s="176"/>
      <c r="M1348" s="181"/>
      <c r="T1348" s="182"/>
      <c r="AT1348" s="177" t="s">
        <v>226</v>
      </c>
      <c r="AU1348" s="177" t="s">
        <v>236</v>
      </c>
      <c r="AV1348" s="15" t="s">
        <v>236</v>
      </c>
      <c r="AW1348" s="15" t="s">
        <v>31</v>
      </c>
      <c r="AX1348" s="15" t="s">
        <v>69</v>
      </c>
      <c r="AY1348" s="177" t="s">
        <v>212</v>
      </c>
    </row>
    <row r="1349" spans="2:65" s="13" customFormat="1">
      <c r="B1349" s="159"/>
      <c r="D1349" s="150" t="s">
        <v>226</v>
      </c>
      <c r="E1349" s="160" t="s">
        <v>19</v>
      </c>
      <c r="F1349" s="161" t="s">
        <v>228</v>
      </c>
      <c r="H1349" s="162">
        <v>1080.75</v>
      </c>
      <c r="I1349" s="163"/>
      <c r="L1349" s="159"/>
      <c r="M1349" s="164"/>
      <c r="T1349" s="165"/>
      <c r="AT1349" s="160" t="s">
        <v>226</v>
      </c>
      <c r="AU1349" s="160" t="s">
        <v>236</v>
      </c>
      <c r="AV1349" s="13" t="s">
        <v>229</v>
      </c>
      <c r="AW1349" s="13" t="s">
        <v>31</v>
      </c>
      <c r="AX1349" s="13" t="s">
        <v>77</v>
      </c>
      <c r="AY1349" s="160" t="s">
        <v>212</v>
      </c>
    </row>
    <row r="1350" spans="2:65" s="1" customFormat="1" ht="24.2" customHeight="1">
      <c r="B1350" s="34"/>
      <c r="C1350" s="133" t="s">
        <v>2155</v>
      </c>
      <c r="D1350" s="133" t="s">
        <v>215</v>
      </c>
      <c r="E1350" s="134" t="s">
        <v>7540</v>
      </c>
      <c r="F1350" s="135" t="s">
        <v>7541</v>
      </c>
      <c r="G1350" s="136" t="s">
        <v>536</v>
      </c>
      <c r="H1350" s="137">
        <v>1097.25</v>
      </c>
      <c r="I1350" s="138"/>
      <c r="J1350" s="139">
        <f>ROUND(I1350*H1350,2)</f>
        <v>0</v>
      </c>
      <c r="K1350" s="135" t="s">
        <v>219</v>
      </c>
      <c r="L1350" s="34"/>
      <c r="M1350" s="140" t="s">
        <v>19</v>
      </c>
      <c r="N1350" s="141" t="s">
        <v>40</v>
      </c>
      <c r="P1350" s="142">
        <f>O1350*H1350</f>
        <v>0</v>
      </c>
      <c r="Q1350" s="142">
        <v>2.0000000000000002E-5</v>
      </c>
      <c r="R1350" s="142">
        <f>Q1350*H1350</f>
        <v>2.1945000000000003E-2</v>
      </c>
      <c r="S1350" s="142">
        <v>0</v>
      </c>
      <c r="T1350" s="143">
        <f>S1350*H1350</f>
        <v>0</v>
      </c>
      <c r="AR1350" s="144" t="s">
        <v>229</v>
      </c>
      <c r="AT1350" s="144" t="s">
        <v>215</v>
      </c>
      <c r="AU1350" s="144" t="s">
        <v>236</v>
      </c>
      <c r="AY1350" s="19" t="s">
        <v>212</v>
      </c>
      <c r="BE1350" s="145">
        <f>IF(N1350="základní",J1350,0)</f>
        <v>0</v>
      </c>
      <c r="BF1350" s="145">
        <f>IF(N1350="snížená",J1350,0)</f>
        <v>0</v>
      </c>
      <c r="BG1350" s="145">
        <f>IF(N1350="zákl. přenesená",J1350,0)</f>
        <v>0</v>
      </c>
      <c r="BH1350" s="145">
        <f>IF(N1350="sníž. přenesená",J1350,0)</f>
        <v>0</v>
      </c>
      <c r="BI1350" s="145">
        <f>IF(N1350="nulová",J1350,0)</f>
        <v>0</v>
      </c>
      <c r="BJ1350" s="19" t="s">
        <v>77</v>
      </c>
      <c r="BK1350" s="145">
        <f>ROUND(I1350*H1350,2)</f>
        <v>0</v>
      </c>
      <c r="BL1350" s="19" t="s">
        <v>229</v>
      </c>
      <c r="BM1350" s="144" t="s">
        <v>7542</v>
      </c>
    </row>
    <row r="1351" spans="2:65" s="1" customFormat="1">
      <c r="B1351" s="34"/>
      <c r="D1351" s="146" t="s">
        <v>222</v>
      </c>
      <c r="F1351" s="147" t="s">
        <v>7543</v>
      </c>
      <c r="I1351" s="148"/>
      <c r="L1351" s="34"/>
      <c r="M1351" s="149"/>
      <c r="T1351" s="55"/>
      <c r="AT1351" s="19" t="s">
        <v>222</v>
      </c>
      <c r="AU1351" s="19" t="s">
        <v>236</v>
      </c>
    </row>
    <row r="1352" spans="2:65" s="14" customFormat="1">
      <c r="B1352" s="170"/>
      <c r="D1352" s="150" t="s">
        <v>226</v>
      </c>
      <c r="E1352" s="171" t="s">
        <v>19</v>
      </c>
      <c r="F1352" s="172" t="s">
        <v>7544</v>
      </c>
      <c r="H1352" s="171" t="s">
        <v>19</v>
      </c>
      <c r="I1352" s="173"/>
      <c r="L1352" s="170"/>
      <c r="M1352" s="174"/>
      <c r="T1352" s="175"/>
      <c r="AT1352" s="171" t="s">
        <v>226</v>
      </c>
      <c r="AU1352" s="171" t="s">
        <v>236</v>
      </c>
      <c r="AV1352" s="14" t="s">
        <v>77</v>
      </c>
      <c r="AW1352" s="14" t="s">
        <v>31</v>
      </c>
      <c r="AX1352" s="14" t="s">
        <v>69</v>
      </c>
      <c r="AY1352" s="171" t="s">
        <v>212</v>
      </c>
    </row>
    <row r="1353" spans="2:65" s="14" customFormat="1">
      <c r="B1353" s="170"/>
      <c r="D1353" s="150" t="s">
        <v>226</v>
      </c>
      <c r="E1353" s="171" t="s">
        <v>19</v>
      </c>
      <c r="F1353" s="172" t="s">
        <v>7545</v>
      </c>
      <c r="H1353" s="171" t="s">
        <v>19</v>
      </c>
      <c r="I1353" s="173"/>
      <c r="L1353" s="170"/>
      <c r="M1353" s="174"/>
      <c r="T1353" s="175"/>
      <c r="AT1353" s="171" t="s">
        <v>226</v>
      </c>
      <c r="AU1353" s="171" t="s">
        <v>236</v>
      </c>
      <c r="AV1353" s="14" t="s">
        <v>77</v>
      </c>
      <c r="AW1353" s="14" t="s">
        <v>31</v>
      </c>
      <c r="AX1353" s="14" t="s">
        <v>69</v>
      </c>
      <c r="AY1353" s="171" t="s">
        <v>212</v>
      </c>
    </row>
    <row r="1354" spans="2:65" s="12" customFormat="1">
      <c r="B1354" s="152"/>
      <c r="D1354" s="150" t="s">
        <v>226</v>
      </c>
      <c r="E1354" s="153" t="s">
        <v>19</v>
      </c>
      <c r="F1354" s="154" t="s">
        <v>7546</v>
      </c>
      <c r="H1354" s="155">
        <v>16.5</v>
      </c>
      <c r="I1354" s="156"/>
      <c r="L1354" s="152"/>
      <c r="M1354" s="157"/>
      <c r="T1354" s="158"/>
      <c r="AT1354" s="153" t="s">
        <v>226</v>
      </c>
      <c r="AU1354" s="153" t="s">
        <v>236</v>
      </c>
      <c r="AV1354" s="12" t="s">
        <v>79</v>
      </c>
      <c r="AW1354" s="12" t="s">
        <v>31</v>
      </c>
      <c r="AX1354" s="12" t="s">
        <v>69</v>
      </c>
      <c r="AY1354" s="153" t="s">
        <v>212</v>
      </c>
    </row>
    <row r="1355" spans="2:65" s="15" customFormat="1">
      <c r="B1355" s="176"/>
      <c r="D1355" s="150" t="s">
        <v>226</v>
      </c>
      <c r="E1355" s="177" t="s">
        <v>19</v>
      </c>
      <c r="F1355" s="178" t="s">
        <v>455</v>
      </c>
      <c r="H1355" s="179">
        <v>16.5</v>
      </c>
      <c r="I1355" s="180"/>
      <c r="L1355" s="176"/>
      <c r="M1355" s="181"/>
      <c r="T1355" s="182"/>
      <c r="AT1355" s="177" t="s">
        <v>226</v>
      </c>
      <c r="AU1355" s="177" t="s">
        <v>236</v>
      </c>
      <c r="AV1355" s="15" t="s">
        <v>236</v>
      </c>
      <c r="AW1355" s="15" t="s">
        <v>31</v>
      </c>
      <c r="AX1355" s="15" t="s">
        <v>69</v>
      </c>
      <c r="AY1355" s="177" t="s">
        <v>212</v>
      </c>
    </row>
    <row r="1356" spans="2:65" s="14" customFormat="1">
      <c r="B1356" s="170"/>
      <c r="D1356" s="150" t="s">
        <v>226</v>
      </c>
      <c r="E1356" s="171" t="s">
        <v>19</v>
      </c>
      <c r="F1356" s="172" t="s">
        <v>7547</v>
      </c>
      <c r="H1356" s="171" t="s">
        <v>19</v>
      </c>
      <c r="I1356" s="173"/>
      <c r="L1356" s="170"/>
      <c r="M1356" s="174"/>
      <c r="T1356" s="175"/>
      <c r="AT1356" s="171" t="s">
        <v>226</v>
      </c>
      <c r="AU1356" s="171" t="s">
        <v>236</v>
      </c>
      <c r="AV1356" s="14" t="s">
        <v>77</v>
      </c>
      <c r="AW1356" s="14" t="s">
        <v>31</v>
      </c>
      <c r="AX1356" s="14" t="s">
        <v>69</v>
      </c>
      <c r="AY1356" s="171" t="s">
        <v>212</v>
      </c>
    </row>
    <row r="1357" spans="2:65" s="12" customFormat="1">
      <c r="B1357" s="152"/>
      <c r="D1357" s="150" t="s">
        <v>226</v>
      </c>
      <c r="E1357" s="153" t="s">
        <v>19</v>
      </c>
      <c r="F1357" s="154" t="s">
        <v>7528</v>
      </c>
      <c r="H1357" s="155">
        <v>86.13</v>
      </c>
      <c r="I1357" s="156"/>
      <c r="L1357" s="152"/>
      <c r="M1357" s="157"/>
      <c r="T1357" s="158"/>
      <c r="AT1357" s="153" t="s">
        <v>226</v>
      </c>
      <c r="AU1357" s="153" t="s">
        <v>236</v>
      </c>
      <c r="AV1357" s="12" t="s">
        <v>79</v>
      </c>
      <c r="AW1357" s="12" t="s">
        <v>31</v>
      </c>
      <c r="AX1357" s="12" t="s">
        <v>69</v>
      </c>
      <c r="AY1357" s="153" t="s">
        <v>212</v>
      </c>
    </row>
    <row r="1358" spans="2:65" s="12" customFormat="1">
      <c r="B1358" s="152"/>
      <c r="D1358" s="150" t="s">
        <v>226</v>
      </c>
      <c r="E1358" s="153" t="s">
        <v>19</v>
      </c>
      <c r="F1358" s="154" t="s">
        <v>7529</v>
      </c>
      <c r="H1358" s="155">
        <v>65.34</v>
      </c>
      <c r="I1358" s="156"/>
      <c r="L1358" s="152"/>
      <c r="M1358" s="157"/>
      <c r="T1358" s="158"/>
      <c r="AT1358" s="153" t="s">
        <v>226</v>
      </c>
      <c r="AU1358" s="153" t="s">
        <v>236</v>
      </c>
      <c r="AV1358" s="12" t="s">
        <v>79</v>
      </c>
      <c r="AW1358" s="12" t="s">
        <v>31</v>
      </c>
      <c r="AX1358" s="12" t="s">
        <v>69</v>
      </c>
      <c r="AY1358" s="153" t="s">
        <v>212</v>
      </c>
    </row>
    <row r="1359" spans="2:65" s="12" customFormat="1">
      <c r="B1359" s="152"/>
      <c r="D1359" s="150" t="s">
        <v>226</v>
      </c>
      <c r="E1359" s="153" t="s">
        <v>19</v>
      </c>
      <c r="F1359" s="154" t="s">
        <v>7530</v>
      </c>
      <c r="H1359" s="155">
        <v>238.37</v>
      </c>
      <c r="I1359" s="156"/>
      <c r="L1359" s="152"/>
      <c r="M1359" s="157"/>
      <c r="T1359" s="158"/>
      <c r="AT1359" s="153" t="s">
        <v>226</v>
      </c>
      <c r="AU1359" s="153" t="s">
        <v>236</v>
      </c>
      <c r="AV1359" s="12" t="s">
        <v>79</v>
      </c>
      <c r="AW1359" s="12" t="s">
        <v>31</v>
      </c>
      <c r="AX1359" s="12" t="s">
        <v>69</v>
      </c>
      <c r="AY1359" s="153" t="s">
        <v>212</v>
      </c>
    </row>
    <row r="1360" spans="2:65" s="12" customFormat="1">
      <c r="B1360" s="152"/>
      <c r="D1360" s="150" t="s">
        <v>226</v>
      </c>
      <c r="E1360" s="153" t="s">
        <v>19</v>
      </c>
      <c r="F1360" s="154" t="s">
        <v>7531</v>
      </c>
      <c r="H1360" s="155">
        <v>362.12</v>
      </c>
      <c r="I1360" s="156"/>
      <c r="L1360" s="152"/>
      <c r="M1360" s="157"/>
      <c r="T1360" s="158"/>
      <c r="AT1360" s="153" t="s">
        <v>226</v>
      </c>
      <c r="AU1360" s="153" t="s">
        <v>236</v>
      </c>
      <c r="AV1360" s="12" t="s">
        <v>79</v>
      </c>
      <c r="AW1360" s="12" t="s">
        <v>31</v>
      </c>
      <c r="AX1360" s="12" t="s">
        <v>69</v>
      </c>
      <c r="AY1360" s="153" t="s">
        <v>212</v>
      </c>
    </row>
    <row r="1361" spans="2:65" s="12" customFormat="1">
      <c r="B1361" s="152"/>
      <c r="D1361" s="150" t="s">
        <v>226</v>
      </c>
      <c r="E1361" s="153" t="s">
        <v>19</v>
      </c>
      <c r="F1361" s="154" t="s">
        <v>7532</v>
      </c>
      <c r="H1361" s="155">
        <v>65.34</v>
      </c>
      <c r="I1361" s="156"/>
      <c r="L1361" s="152"/>
      <c r="M1361" s="157"/>
      <c r="T1361" s="158"/>
      <c r="AT1361" s="153" t="s">
        <v>226</v>
      </c>
      <c r="AU1361" s="153" t="s">
        <v>236</v>
      </c>
      <c r="AV1361" s="12" t="s">
        <v>79</v>
      </c>
      <c r="AW1361" s="12" t="s">
        <v>31</v>
      </c>
      <c r="AX1361" s="12" t="s">
        <v>69</v>
      </c>
      <c r="AY1361" s="153" t="s">
        <v>212</v>
      </c>
    </row>
    <row r="1362" spans="2:65" s="12" customFormat="1">
      <c r="B1362" s="152"/>
      <c r="D1362" s="150" t="s">
        <v>226</v>
      </c>
      <c r="E1362" s="153" t="s">
        <v>19</v>
      </c>
      <c r="F1362" s="154" t="s">
        <v>7533</v>
      </c>
      <c r="H1362" s="155">
        <v>186.89</v>
      </c>
      <c r="I1362" s="156"/>
      <c r="L1362" s="152"/>
      <c r="M1362" s="157"/>
      <c r="T1362" s="158"/>
      <c r="AT1362" s="153" t="s">
        <v>226</v>
      </c>
      <c r="AU1362" s="153" t="s">
        <v>236</v>
      </c>
      <c r="AV1362" s="12" t="s">
        <v>79</v>
      </c>
      <c r="AW1362" s="12" t="s">
        <v>31</v>
      </c>
      <c r="AX1362" s="12" t="s">
        <v>69</v>
      </c>
      <c r="AY1362" s="153" t="s">
        <v>212</v>
      </c>
    </row>
    <row r="1363" spans="2:65" s="15" customFormat="1">
      <c r="B1363" s="176"/>
      <c r="D1363" s="150" t="s">
        <v>226</v>
      </c>
      <c r="E1363" s="177" t="s">
        <v>19</v>
      </c>
      <c r="F1363" s="178" t="s">
        <v>455</v>
      </c>
      <c r="H1363" s="179">
        <v>1004.19</v>
      </c>
      <c r="I1363" s="180"/>
      <c r="L1363" s="176"/>
      <c r="M1363" s="181"/>
      <c r="T1363" s="182"/>
      <c r="AT1363" s="177" t="s">
        <v>226</v>
      </c>
      <c r="AU1363" s="177" t="s">
        <v>236</v>
      </c>
      <c r="AV1363" s="15" t="s">
        <v>236</v>
      </c>
      <c r="AW1363" s="15" t="s">
        <v>31</v>
      </c>
      <c r="AX1363" s="15" t="s">
        <v>69</v>
      </c>
      <c r="AY1363" s="177" t="s">
        <v>212</v>
      </c>
    </row>
    <row r="1364" spans="2:65" s="14" customFormat="1">
      <c r="B1364" s="170"/>
      <c r="D1364" s="150" t="s">
        <v>226</v>
      </c>
      <c r="E1364" s="171" t="s">
        <v>19</v>
      </c>
      <c r="F1364" s="172" t="s">
        <v>7548</v>
      </c>
      <c r="H1364" s="171" t="s">
        <v>19</v>
      </c>
      <c r="I1364" s="173"/>
      <c r="L1364" s="170"/>
      <c r="M1364" s="174"/>
      <c r="T1364" s="175"/>
      <c r="AT1364" s="171" t="s">
        <v>226</v>
      </c>
      <c r="AU1364" s="171" t="s">
        <v>236</v>
      </c>
      <c r="AV1364" s="14" t="s">
        <v>77</v>
      </c>
      <c r="AW1364" s="14" t="s">
        <v>31</v>
      </c>
      <c r="AX1364" s="14" t="s">
        <v>69</v>
      </c>
      <c r="AY1364" s="171" t="s">
        <v>212</v>
      </c>
    </row>
    <row r="1365" spans="2:65" s="12" customFormat="1">
      <c r="B1365" s="152"/>
      <c r="D1365" s="150" t="s">
        <v>226</v>
      </c>
      <c r="E1365" s="153" t="s">
        <v>19</v>
      </c>
      <c r="F1365" s="154" t="s">
        <v>7549</v>
      </c>
      <c r="H1365" s="155">
        <v>12.76</v>
      </c>
      <c r="I1365" s="156"/>
      <c r="L1365" s="152"/>
      <c r="M1365" s="157"/>
      <c r="T1365" s="158"/>
      <c r="AT1365" s="153" t="s">
        <v>226</v>
      </c>
      <c r="AU1365" s="153" t="s">
        <v>236</v>
      </c>
      <c r="AV1365" s="12" t="s">
        <v>79</v>
      </c>
      <c r="AW1365" s="12" t="s">
        <v>31</v>
      </c>
      <c r="AX1365" s="12" t="s">
        <v>69</v>
      </c>
      <c r="AY1365" s="153" t="s">
        <v>212</v>
      </c>
    </row>
    <row r="1366" spans="2:65" s="12" customFormat="1">
      <c r="B1366" s="152"/>
      <c r="D1366" s="150" t="s">
        <v>226</v>
      </c>
      <c r="E1366" s="153" t="s">
        <v>19</v>
      </c>
      <c r="F1366" s="154" t="s">
        <v>7550</v>
      </c>
      <c r="H1366" s="155">
        <v>12.76</v>
      </c>
      <c r="I1366" s="156"/>
      <c r="L1366" s="152"/>
      <c r="M1366" s="157"/>
      <c r="T1366" s="158"/>
      <c r="AT1366" s="153" t="s">
        <v>226</v>
      </c>
      <c r="AU1366" s="153" t="s">
        <v>236</v>
      </c>
      <c r="AV1366" s="12" t="s">
        <v>79</v>
      </c>
      <c r="AW1366" s="12" t="s">
        <v>31</v>
      </c>
      <c r="AX1366" s="12" t="s">
        <v>69</v>
      </c>
      <c r="AY1366" s="153" t="s">
        <v>212</v>
      </c>
    </row>
    <row r="1367" spans="2:65" s="12" customFormat="1">
      <c r="B1367" s="152"/>
      <c r="D1367" s="150" t="s">
        <v>226</v>
      </c>
      <c r="E1367" s="153" t="s">
        <v>19</v>
      </c>
      <c r="F1367" s="154" t="s">
        <v>7551</v>
      </c>
      <c r="H1367" s="155">
        <v>12.76</v>
      </c>
      <c r="I1367" s="156"/>
      <c r="L1367" s="152"/>
      <c r="M1367" s="157"/>
      <c r="T1367" s="158"/>
      <c r="AT1367" s="153" t="s">
        <v>226</v>
      </c>
      <c r="AU1367" s="153" t="s">
        <v>236</v>
      </c>
      <c r="AV1367" s="12" t="s">
        <v>79</v>
      </c>
      <c r="AW1367" s="12" t="s">
        <v>31</v>
      </c>
      <c r="AX1367" s="12" t="s">
        <v>69</v>
      </c>
      <c r="AY1367" s="153" t="s">
        <v>212</v>
      </c>
    </row>
    <row r="1368" spans="2:65" s="12" customFormat="1">
      <c r="B1368" s="152"/>
      <c r="D1368" s="150" t="s">
        <v>226</v>
      </c>
      <c r="E1368" s="153" t="s">
        <v>19</v>
      </c>
      <c r="F1368" s="154" t="s">
        <v>7552</v>
      </c>
      <c r="H1368" s="155">
        <v>12.76</v>
      </c>
      <c r="I1368" s="156"/>
      <c r="L1368" s="152"/>
      <c r="M1368" s="157"/>
      <c r="T1368" s="158"/>
      <c r="AT1368" s="153" t="s">
        <v>226</v>
      </c>
      <c r="AU1368" s="153" t="s">
        <v>236</v>
      </c>
      <c r="AV1368" s="12" t="s">
        <v>79</v>
      </c>
      <c r="AW1368" s="12" t="s">
        <v>31</v>
      </c>
      <c r="AX1368" s="12" t="s">
        <v>69</v>
      </c>
      <c r="AY1368" s="153" t="s">
        <v>212</v>
      </c>
    </row>
    <row r="1369" spans="2:65" s="12" customFormat="1">
      <c r="B1369" s="152"/>
      <c r="D1369" s="150" t="s">
        <v>226</v>
      </c>
      <c r="E1369" s="153" t="s">
        <v>19</v>
      </c>
      <c r="F1369" s="154" t="s">
        <v>7553</v>
      </c>
      <c r="H1369" s="155">
        <v>12.76</v>
      </c>
      <c r="I1369" s="156"/>
      <c r="L1369" s="152"/>
      <c r="M1369" s="157"/>
      <c r="T1369" s="158"/>
      <c r="AT1369" s="153" t="s">
        <v>226</v>
      </c>
      <c r="AU1369" s="153" t="s">
        <v>236</v>
      </c>
      <c r="AV1369" s="12" t="s">
        <v>79</v>
      </c>
      <c r="AW1369" s="12" t="s">
        <v>31</v>
      </c>
      <c r="AX1369" s="12" t="s">
        <v>69</v>
      </c>
      <c r="AY1369" s="153" t="s">
        <v>212</v>
      </c>
    </row>
    <row r="1370" spans="2:65" s="12" customFormat="1">
      <c r="B1370" s="152"/>
      <c r="D1370" s="150" t="s">
        <v>226</v>
      </c>
      <c r="E1370" s="153" t="s">
        <v>19</v>
      </c>
      <c r="F1370" s="154" t="s">
        <v>7554</v>
      </c>
      <c r="H1370" s="155">
        <v>12.76</v>
      </c>
      <c r="I1370" s="156"/>
      <c r="L1370" s="152"/>
      <c r="M1370" s="157"/>
      <c r="T1370" s="158"/>
      <c r="AT1370" s="153" t="s">
        <v>226</v>
      </c>
      <c r="AU1370" s="153" t="s">
        <v>236</v>
      </c>
      <c r="AV1370" s="12" t="s">
        <v>79</v>
      </c>
      <c r="AW1370" s="12" t="s">
        <v>31</v>
      </c>
      <c r="AX1370" s="12" t="s">
        <v>69</v>
      </c>
      <c r="AY1370" s="153" t="s">
        <v>212</v>
      </c>
    </row>
    <row r="1371" spans="2:65" s="15" customFormat="1">
      <c r="B1371" s="176"/>
      <c r="D1371" s="150" t="s">
        <v>226</v>
      </c>
      <c r="E1371" s="177" t="s">
        <v>19</v>
      </c>
      <c r="F1371" s="178" t="s">
        <v>455</v>
      </c>
      <c r="H1371" s="179">
        <v>76.56</v>
      </c>
      <c r="I1371" s="180"/>
      <c r="L1371" s="176"/>
      <c r="M1371" s="181"/>
      <c r="T1371" s="182"/>
      <c r="AT1371" s="177" t="s">
        <v>226</v>
      </c>
      <c r="AU1371" s="177" t="s">
        <v>236</v>
      </c>
      <c r="AV1371" s="15" t="s">
        <v>236</v>
      </c>
      <c r="AW1371" s="15" t="s">
        <v>31</v>
      </c>
      <c r="AX1371" s="15" t="s">
        <v>69</v>
      </c>
      <c r="AY1371" s="177" t="s">
        <v>212</v>
      </c>
    </row>
    <row r="1372" spans="2:65" s="13" customFormat="1">
      <c r="B1372" s="159"/>
      <c r="D1372" s="150" t="s">
        <v>226</v>
      </c>
      <c r="E1372" s="160" t="s">
        <v>19</v>
      </c>
      <c r="F1372" s="161" t="s">
        <v>228</v>
      </c>
      <c r="H1372" s="162">
        <v>1097.25</v>
      </c>
      <c r="I1372" s="163"/>
      <c r="L1372" s="159"/>
      <c r="M1372" s="164"/>
      <c r="T1372" s="165"/>
      <c r="AT1372" s="160" t="s">
        <v>226</v>
      </c>
      <c r="AU1372" s="160" t="s">
        <v>236</v>
      </c>
      <c r="AV1372" s="13" t="s">
        <v>229</v>
      </c>
      <c r="AW1372" s="13" t="s">
        <v>31</v>
      </c>
      <c r="AX1372" s="13" t="s">
        <v>77</v>
      </c>
      <c r="AY1372" s="160" t="s">
        <v>212</v>
      </c>
    </row>
    <row r="1373" spans="2:65" s="1" customFormat="1" ht="24.2" customHeight="1">
      <c r="B1373" s="34"/>
      <c r="C1373" s="133" t="s">
        <v>2162</v>
      </c>
      <c r="D1373" s="133" t="s">
        <v>215</v>
      </c>
      <c r="E1373" s="134" t="s">
        <v>7555</v>
      </c>
      <c r="F1373" s="135" t="s">
        <v>7556</v>
      </c>
      <c r="G1373" s="136" t="s">
        <v>536</v>
      </c>
      <c r="H1373" s="137">
        <v>188.32</v>
      </c>
      <c r="I1373" s="138"/>
      <c r="J1373" s="139">
        <f>ROUND(I1373*H1373,2)</f>
        <v>0</v>
      </c>
      <c r="K1373" s="135" t="s">
        <v>219</v>
      </c>
      <c r="L1373" s="34"/>
      <c r="M1373" s="140" t="s">
        <v>19</v>
      </c>
      <c r="N1373" s="141" t="s">
        <v>40</v>
      </c>
      <c r="P1373" s="142">
        <f>O1373*H1373</f>
        <v>0</v>
      </c>
      <c r="Q1373" s="142">
        <v>2.0000000000000002E-5</v>
      </c>
      <c r="R1373" s="142">
        <f>Q1373*H1373</f>
        <v>3.7664E-3</v>
      </c>
      <c r="S1373" s="142">
        <v>0</v>
      </c>
      <c r="T1373" s="143">
        <f>S1373*H1373</f>
        <v>0</v>
      </c>
      <c r="AR1373" s="144" t="s">
        <v>229</v>
      </c>
      <c r="AT1373" s="144" t="s">
        <v>215</v>
      </c>
      <c r="AU1373" s="144" t="s">
        <v>236</v>
      </c>
      <c r="AY1373" s="19" t="s">
        <v>212</v>
      </c>
      <c r="BE1373" s="145">
        <f>IF(N1373="základní",J1373,0)</f>
        <v>0</v>
      </c>
      <c r="BF1373" s="145">
        <f>IF(N1373="snížená",J1373,0)</f>
        <v>0</v>
      </c>
      <c r="BG1373" s="145">
        <f>IF(N1373="zákl. přenesená",J1373,0)</f>
        <v>0</v>
      </c>
      <c r="BH1373" s="145">
        <f>IF(N1373="sníž. přenesená",J1373,0)</f>
        <v>0</v>
      </c>
      <c r="BI1373" s="145">
        <f>IF(N1373="nulová",J1373,0)</f>
        <v>0</v>
      </c>
      <c r="BJ1373" s="19" t="s">
        <v>77</v>
      </c>
      <c r="BK1373" s="145">
        <f>ROUND(I1373*H1373,2)</f>
        <v>0</v>
      </c>
      <c r="BL1373" s="19" t="s">
        <v>229</v>
      </c>
      <c r="BM1373" s="144" t="s">
        <v>7557</v>
      </c>
    </row>
    <row r="1374" spans="2:65" s="1" customFormat="1">
      <c r="B1374" s="34"/>
      <c r="D1374" s="146" t="s">
        <v>222</v>
      </c>
      <c r="F1374" s="147" t="s">
        <v>7558</v>
      </c>
      <c r="I1374" s="148"/>
      <c r="L1374" s="34"/>
      <c r="M1374" s="149"/>
      <c r="T1374" s="55"/>
      <c r="AT1374" s="19" t="s">
        <v>222</v>
      </c>
      <c r="AU1374" s="19" t="s">
        <v>236</v>
      </c>
    </row>
    <row r="1375" spans="2:65" s="14" customFormat="1">
      <c r="B1375" s="170"/>
      <c r="D1375" s="150" t="s">
        <v>226</v>
      </c>
      <c r="E1375" s="171" t="s">
        <v>19</v>
      </c>
      <c r="F1375" s="172" t="s">
        <v>7544</v>
      </c>
      <c r="H1375" s="171" t="s">
        <v>19</v>
      </c>
      <c r="I1375" s="173"/>
      <c r="L1375" s="170"/>
      <c r="M1375" s="174"/>
      <c r="T1375" s="175"/>
      <c r="AT1375" s="171" t="s">
        <v>226</v>
      </c>
      <c r="AU1375" s="171" t="s">
        <v>236</v>
      </c>
      <c r="AV1375" s="14" t="s">
        <v>77</v>
      </c>
      <c r="AW1375" s="14" t="s">
        <v>31</v>
      </c>
      <c r="AX1375" s="14" t="s">
        <v>69</v>
      </c>
      <c r="AY1375" s="171" t="s">
        <v>212</v>
      </c>
    </row>
    <row r="1376" spans="2:65" s="15" customFormat="1">
      <c r="B1376" s="176"/>
      <c r="D1376" s="150" t="s">
        <v>226</v>
      </c>
      <c r="E1376" s="177" t="s">
        <v>19</v>
      </c>
      <c r="F1376" s="178" t="s">
        <v>455</v>
      </c>
      <c r="H1376" s="179">
        <v>0</v>
      </c>
      <c r="I1376" s="180"/>
      <c r="L1376" s="176"/>
      <c r="M1376" s="181"/>
      <c r="T1376" s="182"/>
      <c r="AT1376" s="177" t="s">
        <v>226</v>
      </c>
      <c r="AU1376" s="177" t="s">
        <v>236</v>
      </c>
      <c r="AV1376" s="15" t="s">
        <v>236</v>
      </c>
      <c r="AW1376" s="15" t="s">
        <v>31</v>
      </c>
      <c r="AX1376" s="15" t="s">
        <v>69</v>
      </c>
      <c r="AY1376" s="177" t="s">
        <v>212</v>
      </c>
    </row>
    <row r="1377" spans="2:65" s="14" customFormat="1">
      <c r="B1377" s="170"/>
      <c r="D1377" s="150" t="s">
        <v>226</v>
      </c>
      <c r="E1377" s="171" t="s">
        <v>19</v>
      </c>
      <c r="F1377" s="172" t="s">
        <v>7559</v>
      </c>
      <c r="H1377" s="171" t="s">
        <v>19</v>
      </c>
      <c r="I1377" s="173"/>
      <c r="L1377" s="170"/>
      <c r="M1377" s="174"/>
      <c r="T1377" s="175"/>
      <c r="AT1377" s="171" t="s">
        <v>226</v>
      </c>
      <c r="AU1377" s="171" t="s">
        <v>236</v>
      </c>
      <c r="AV1377" s="14" t="s">
        <v>77</v>
      </c>
      <c r="AW1377" s="14" t="s">
        <v>31</v>
      </c>
      <c r="AX1377" s="14" t="s">
        <v>69</v>
      </c>
      <c r="AY1377" s="171" t="s">
        <v>212</v>
      </c>
    </row>
    <row r="1378" spans="2:65" s="12" customFormat="1">
      <c r="B1378" s="152"/>
      <c r="D1378" s="150" t="s">
        <v>226</v>
      </c>
      <c r="E1378" s="153" t="s">
        <v>19</v>
      </c>
      <c r="F1378" s="154" t="s">
        <v>7560</v>
      </c>
      <c r="H1378" s="155">
        <v>175.56</v>
      </c>
      <c r="I1378" s="156"/>
      <c r="L1378" s="152"/>
      <c r="M1378" s="157"/>
      <c r="T1378" s="158"/>
      <c r="AT1378" s="153" t="s">
        <v>226</v>
      </c>
      <c r="AU1378" s="153" t="s">
        <v>236</v>
      </c>
      <c r="AV1378" s="12" t="s">
        <v>79</v>
      </c>
      <c r="AW1378" s="12" t="s">
        <v>31</v>
      </c>
      <c r="AX1378" s="12" t="s">
        <v>69</v>
      </c>
      <c r="AY1378" s="153" t="s">
        <v>212</v>
      </c>
    </row>
    <row r="1379" spans="2:65" s="15" customFormat="1">
      <c r="B1379" s="176"/>
      <c r="D1379" s="150" t="s">
        <v>226</v>
      </c>
      <c r="E1379" s="177" t="s">
        <v>19</v>
      </c>
      <c r="F1379" s="178" t="s">
        <v>455</v>
      </c>
      <c r="H1379" s="179">
        <v>175.56</v>
      </c>
      <c r="I1379" s="180"/>
      <c r="L1379" s="176"/>
      <c r="M1379" s="181"/>
      <c r="T1379" s="182"/>
      <c r="AT1379" s="177" t="s">
        <v>226</v>
      </c>
      <c r="AU1379" s="177" t="s">
        <v>236</v>
      </c>
      <c r="AV1379" s="15" t="s">
        <v>236</v>
      </c>
      <c r="AW1379" s="15" t="s">
        <v>31</v>
      </c>
      <c r="AX1379" s="15" t="s">
        <v>69</v>
      </c>
      <c r="AY1379" s="177" t="s">
        <v>212</v>
      </c>
    </row>
    <row r="1380" spans="2:65" s="14" customFormat="1">
      <c r="B1380" s="170"/>
      <c r="D1380" s="150" t="s">
        <v>226</v>
      </c>
      <c r="E1380" s="171" t="s">
        <v>19</v>
      </c>
      <c r="F1380" s="172" t="s">
        <v>7561</v>
      </c>
      <c r="H1380" s="171" t="s">
        <v>19</v>
      </c>
      <c r="I1380" s="173"/>
      <c r="L1380" s="170"/>
      <c r="M1380" s="174"/>
      <c r="T1380" s="175"/>
      <c r="AT1380" s="171" t="s">
        <v>226</v>
      </c>
      <c r="AU1380" s="171" t="s">
        <v>236</v>
      </c>
      <c r="AV1380" s="14" t="s">
        <v>77</v>
      </c>
      <c r="AW1380" s="14" t="s">
        <v>31</v>
      </c>
      <c r="AX1380" s="14" t="s">
        <v>69</v>
      </c>
      <c r="AY1380" s="171" t="s">
        <v>212</v>
      </c>
    </row>
    <row r="1381" spans="2:65" s="12" customFormat="1">
      <c r="B1381" s="152"/>
      <c r="D1381" s="150" t="s">
        <v>226</v>
      </c>
      <c r="E1381" s="153" t="s">
        <v>19</v>
      </c>
      <c r="F1381" s="154" t="s">
        <v>7562</v>
      </c>
      <c r="H1381" s="155">
        <v>12.76</v>
      </c>
      <c r="I1381" s="156"/>
      <c r="L1381" s="152"/>
      <c r="M1381" s="157"/>
      <c r="T1381" s="158"/>
      <c r="AT1381" s="153" t="s">
        <v>226</v>
      </c>
      <c r="AU1381" s="153" t="s">
        <v>236</v>
      </c>
      <c r="AV1381" s="12" t="s">
        <v>79</v>
      </c>
      <c r="AW1381" s="12" t="s">
        <v>31</v>
      </c>
      <c r="AX1381" s="12" t="s">
        <v>69</v>
      </c>
      <c r="AY1381" s="153" t="s">
        <v>212</v>
      </c>
    </row>
    <row r="1382" spans="2:65" s="15" customFormat="1">
      <c r="B1382" s="176"/>
      <c r="D1382" s="150" t="s">
        <v>226</v>
      </c>
      <c r="E1382" s="177" t="s">
        <v>19</v>
      </c>
      <c r="F1382" s="178" t="s">
        <v>455</v>
      </c>
      <c r="H1382" s="179">
        <v>12.76</v>
      </c>
      <c r="I1382" s="180"/>
      <c r="L1382" s="176"/>
      <c r="M1382" s="181"/>
      <c r="T1382" s="182"/>
      <c r="AT1382" s="177" t="s">
        <v>226</v>
      </c>
      <c r="AU1382" s="177" t="s">
        <v>236</v>
      </c>
      <c r="AV1382" s="15" t="s">
        <v>236</v>
      </c>
      <c r="AW1382" s="15" t="s">
        <v>31</v>
      </c>
      <c r="AX1382" s="15" t="s">
        <v>69</v>
      </c>
      <c r="AY1382" s="177" t="s">
        <v>212</v>
      </c>
    </row>
    <row r="1383" spans="2:65" s="13" customFormat="1">
      <c r="B1383" s="159"/>
      <c r="D1383" s="150" t="s">
        <v>226</v>
      </c>
      <c r="E1383" s="160" t="s">
        <v>19</v>
      </c>
      <c r="F1383" s="161" t="s">
        <v>228</v>
      </c>
      <c r="H1383" s="162">
        <v>188.32</v>
      </c>
      <c r="I1383" s="163"/>
      <c r="L1383" s="159"/>
      <c r="M1383" s="164"/>
      <c r="T1383" s="165"/>
      <c r="AT1383" s="160" t="s">
        <v>226</v>
      </c>
      <c r="AU1383" s="160" t="s">
        <v>236</v>
      </c>
      <c r="AV1383" s="13" t="s">
        <v>229</v>
      </c>
      <c r="AW1383" s="13" t="s">
        <v>31</v>
      </c>
      <c r="AX1383" s="13" t="s">
        <v>77</v>
      </c>
      <c r="AY1383" s="160" t="s">
        <v>212</v>
      </c>
    </row>
    <row r="1384" spans="2:65" s="1" customFormat="1" ht="24.2" customHeight="1">
      <c r="B1384" s="34"/>
      <c r="C1384" s="133" t="s">
        <v>2170</v>
      </c>
      <c r="D1384" s="133" t="s">
        <v>215</v>
      </c>
      <c r="E1384" s="134" t="s">
        <v>7563</v>
      </c>
      <c r="F1384" s="135" t="s">
        <v>7564</v>
      </c>
      <c r="G1384" s="136" t="s">
        <v>536</v>
      </c>
      <c r="H1384" s="137">
        <v>726.3</v>
      </c>
      <c r="I1384" s="138"/>
      <c r="J1384" s="139">
        <f>ROUND(I1384*H1384,2)</f>
        <v>0</v>
      </c>
      <c r="K1384" s="135" t="s">
        <v>219</v>
      </c>
      <c r="L1384" s="34"/>
      <c r="M1384" s="140" t="s">
        <v>19</v>
      </c>
      <c r="N1384" s="141" t="s">
        <v>40</v>
      </c>
      <c r="P1384" s="142">
        <f>O1384*H1384</f>
        <v>0</v>
      </c>
      <c r="Q1384" s="142">
        <v>5.8E-4</v>
      </c>
      <c r="R1384" s="142">
        <f>Q1384*H1384</f>
        <v>0.42125399999999996</v>
      </c>
      <c r="S1384" s="142">
        <v>0</v>
      </c>
      <c r="T1384" s="143">
        <f>S1384*H1384</f>
        <v>0</v>
      </c>
      <c r="AR1384" s="144" t="s">
        <v>316</v>
      </c>
      <c r="AT1384" s="144" t="s">
        <v>215</v>
      </c>
      <c r="AU1384" s="144" t="s">
        <v>236</v>
      </c>
      <c r="AY1384" s="19" t="s">
        <v>212</v>
      </c>
      <c r="BE1384" s="145">
        <f>IF(N1384="základní",J1384,0)</f>
        <v>0</v>
      </c>
      <c r="BF1384" s="145">
        <f>IF(N1384="snížená",J1384,0)</f>
        <v>0</v>
      </c>
      <c r="BG1384" s="145">
        <f>IF(N1384="zákl. přenesená",J1384,0)</f>
        <v>0</v>
      </c>
      <c r="BH1384" s="145">
        <f>IF(N1384="sníž. přenesená",J1384,0)</f>
        <v>0</v>
      </c>
      <c r="BI1384" s="145">
        <f>IF(N1384="nulová",J1384,0)</f>
        <v>0</v>
      </c>
      <c r="BJ1384" s="19" t="s">
        <v>77</v>
      </c>
      <c r="BK1384" s="145">
        <f>ROUND(I1384*H1384,2)</f>
        <v>0</v>
      </c>
      <c r="BL1384" s="19" t="s">
        <v>316</v>
      </c>
      <c r="BM1384" s="144" t="s">
        <v>7565</v>
      </c>
    </row>
    <row r="1385" spans="2:65" s="1" customFormat="1">
      <c r="B1385" s="34"/>
      <c r="D1385" s="146" t="s">
        <v>222</v>
      </c>
      <c r="F1385" s="147" t="s">
        <v>7566</v>
      </c>
      <c r="I1385" s="148"/>
      <c r="L1385" s="34"/>
      <c r="M1385" s="149"/>
      <c r="T1385" s="55"/>
      <c r="AT1385" s="19" t="s">
        <v>222</v>
      </c>
      <c r="AU1385" s="19" t="s">
        <v>236</v>
      </c>
    </row>
    <row r="1386" spans="2:65" s="14" customFormat="1">
      <c r="B1386" s="170"/>
      <c r="D1386" s="150" t="s">
        <v>226</v>
      </c>
      <c r="E1386" s="171" t="s">
        <v>19</v>
      </c>
      <c r="F1386" s="172" t="s">
        <v>7567</v>
      </c>
      <c r="H1386" s="171" t="s">
        <v>19</v>
      </c>
      <c r="I1386" s="173"/>
      <c r="L1386" s="170"/>
      <c r="M1386" s="174"/>
      <c r="T1386" s="175"/>
      <c r="AT1386" s="171" t="s">
        <v>226</v>
      </c>
      <c r="AU1386" s="171" t="s">
        <v>236</v>
      </c>
      <c r="AV1386" s="14" t="s">
        <v>77</v>
      </c>
      <c r="AW1386" s="14" t="s">
        <v>31</v>
      </c>
      <c r="AX1386" s="14" t="s">
        <v>69</v>
      </c>
      <c r="AY1386" s="171" t="s">
        <v>212</v>
      </c>
    </row>
    <row r="1387" spans="2:65" s="14" customFormat="1">
      <c r="B1387" s="170"/>
      <c r="D1387" s="150" t="s">
        <v>226</v>
      </c>
      <c r="E1387" s="171" t="s">
        <v>19</v>
      </c>
      <c r="F1387" s="172" t="s">
        <v>7568</v>
      </c>
      <c r="H1387" s="171" t="s">
        <v>19</v>
      </c>
      <c r="I1387" s="173"/>
      <c r="L1387" s="170"/>
      <c r="M1387" s="174"/>
      <c r="T1387" s="175"/>
      <c r="AT1387" s="171" t="s">
        <v>226</v>
      </c>
      <c r="AU1387" s="171" t="s">
        <v>236</v>
      </c>
      <c r="AV1387" s="14" t="s">
        <v>77</v>
      </c>
      <c r="AW1387" s="14" t="s">
        <v>31</v>
      </c>
      <c r="AX1387" s="14" t="s">
        <v>69</v>
      </c>
      <c r="AY1387" s="171" t="s">
        <v>212</v>
      </c>
    </row>
    <row r="1388" spans="2:65" s="12" customFormat="1">
      <c r="B1388" s="152"/>
      <c r="D1388" s="150" t="s">
        <v>226</v>
      </c>
      <c r="E1388" s="153" t="s">
        <v>19</v>
      </c>
      <c r="F1388" s="154" t="s">
        <v>7569</v>
      </c>
      <c r="H1388" s="155">
        <v>100</v>
      </c>
      <c r="I1388" s="156"/>
      <c r="L1388" s="152"/>
      <c r="M1388" s="157"/>
      <c r="T1388" s="158"/>
      <c r="AT1388" s="153" t="s">
        <v>226</v>
      </c>
      <c r="AU1388" s="153" t="s">
        <v>236</v>
      </c>
      <c r="AV1388" s="12" t="s">
        <v>79</v>
      </c>
      <c r="AW1388" s="12" t="s">
        <v>31</v>
      </c>
      <c r="AX1388" s="12" t="s">
        <v>69</v>
      </c>
      <c r="AY1388" s="153" t="s">
        <v>212</v>
      </c>
    </row>
    <row r="1389" spans="2:65" s="12" customFormat="1" ht="22.5">
      <c r="B1389" s="152"/>
      <c r="D1389" s="150" t="s">
        <v>226</v>
      </c>
      <c r="E1389" s="153" t="s">
        <v>19</v>
      </c>
      <c r="F1389" s="154" t="s">
        <v>7570</v>
      </c>
      <c r="H1389" s="155">
        <v>579.5</v>
      </c>
      <c r="I1389" s="156"/>
      <c r="L1389" s="152"/>
      <c r="M1389" s="157"/>
      <c r="T1389" s="158"/>
      <c r="AT1389" s="153" t="s">
        <v>226</v>
      </c>
      <c r="AU1389" s="153" t="s">
        <v>236</v>
      </c>
      <c r="AV1389" s="12" t="s">
        <v>79</v>
      </c>
      <c r="AW1389" s="12" t="s">
        <v>31</v>
      </c>
      <c r="AX1389" s="12" t="s">
        <v>69</v>
      </c>
      <c r="AY1389" s="153" t="s">
        <v>212</v>
      </c>
    </row>
    <row r="1390" spans="2:65" s="15" customFormat="1">
      <c r="B1390" s="176"/>
      <c r="D1390" s="150" t="s">
        <v>226</v>
      </c>
      <c r="E1390" s="177" t="s">
        <v>19</v>
      </c>
      <c r="F1390" s="178" t="s">
        <v>455</v>
      </c>
      <c r="H1390" s="179">
        <v>679.5</v>
      </c>
      <c r="I1390" s="180"/>
      <c r="L1390" s="176"/>
      <c r="M1390" s="181"/>
      <c r="T1390" s="182"/>
      <c r="AT1390" s="177" t="s">
        <v>226</v>
      </c>
      <c r="AU1390" s="177" t="s">
        <v>236</v>
      </c>
      <c r="AV1390" s="15" t="s">
        <v>236</v>
      </c>
      <c r="AW1390" s="15" t="s">
        <v>31</v>
      </c>
      <c r="AX1390" s="15" t="s">
        <v>69</v>
      </c>
      <c r="AY1390" s="177" t="s">
        <v>212</v>
      </c>
    </row>
    <row r="1391" spans="2:65" s="14" customFormat="1">
      <c r="B1391" s="170"/>
      <c r="D1391" s="150" t="s">
        <v>226</v>
      </c>
      <c r="E1391" s="171" t="s">
        <v>19</v>
      </c>
      <c r="F1391" s="172" t="s">
        <v>7571</v>
      </c>
      <c r="H1391" s="171" t="s">
        <v>19</v>
      </c>
      <c r="I1391" s="173"/>
      <c r="L1391" s="170"/>
      <c r="M1391" s="174"/>
      <c r="T1391" s="175"/>
      <c r="AT1391" s="171" t="s">
        <v>226</v>
      </c>
      <c r="AU1391" s="171" t="s">
        <v>236</v>
      </c>
      <c r="AV1391" s="14" t="s">
        <v>77</v>
      </c>
      <c r="AW1391" s="14" t="s">
        <v>31</v>
      </c>
      <c r="AX1391" s="14" t="s">
        <v>69</v>
      </c>
      <c r="AY1391" s="171" t="s">
        <v>212</v>
      </c>
    </row>
    <row r="1392" spans="2:65" s="12" customFormat="1">
      <c r="B1392" s="152"/>
      <c r="D1392" s="150" t="s">
        <v>226</v>
      </c>
      <c r="E1392" s="153" t="s">
        <v>19</v>
      </c>
      <c r="F1392" s="154" t="s">
        <v>7572</v>
      </c>
      <c r="H1392" s="155">
        <v>7.8</v>
      </c>
      <c r="I1392" s="156"/>
      <c r="L1392" s="152"/>
      <c r="M1392" s="157"/>
      <c r="T1392" s="158"/>
      <c r="AT1392" s="153" t="s">
        <v>226</v>
      </c>
      <c r="AU1392" s="153" t="s">
        <v>236</v>
      </c>
      <c r="AV1392" s="12" t="s">
        <v>79</v>
      </c>
      <c r="AW1392" s="12" t="s">
        <v>31</v>
      </c>
      <c r="AX1392" s="12" t="s">
        <v>69</v>
      </c>
      <c r="AY1392" s="153" t="s">
        <v>212</v>
      </c>
    </row>
    <row r="1393" spans="2:65" s="12" customFormat="1">
      <c r="B1393" s="152"/>
      <c r="D1393" s="150" t="s">
        <v>226</v>
      </c>
      <c r="E1393" s="153" t="s">
        <v>19</v>
      </c>
      <c r="F1393" s="154" t="s">
        <v>7573</v>
      </c>
      <c r="H1393" s="155">
        <v>39</v>
      </c>
      <c r="I1393" s="156"/>
      <c r="L1393" s="152"/>
      <c r="M1393" s="157"/>
      <c r="T1393" s="158"/>
      <c r="AT1393" s="153" t="s">
        <v>226</v>
      </c>
      <c r="AU1393" s="153" t="s">
        <v>236</v>
      </c>
      <c r="AV1393" s="12" t="s">
        <v>79</v>
      </c>
      <c r="AW1393" s="12" t="s">
        <v>31</v>
      </c>
      <c r="AX1393" s="12" t="s">
        <v>69</v>
      </c>
      <c r="AY1393" s="153" t="s">
        <v>212</v>
      </c>
    </row>
    <row r="1394" spans="2:65" s="15" customFormat="1">
      <c r="B1394" s="176"/>
      <c r="D1394" s="150" t="s">
        <v>226</v>
      </c>
      <c r="E1394" s="177" t="s">
        <v>19</v>
      </c>
      <c r="F1394" s="178" t="s">
        <v>455</v>
      </c>
      <c r="H1394" s="179">
        <v>46.8</v>
      </c>
      <c r="I1394" s="180"/>
      <c r="L1394" s="176"/>
      <c r="M1394" s="181"/>
      <c r="T1394" s="182"/>
      <c r="AT1394" s="177" t="s">
        <v>226</v>
      </c>
      <c r="AU1394" s="177" t="s">
        <v>236</v>
      </c>
      <c r="AV1394" s="15" t="s">
        <v>236</v>
      </c>
      <c r="AW1394" s="15" t="s">
        <v>31</v>
      </c>
      <c r="AX1394" s="15" t="s">
        <v>69</v>
      </c>
      <c r="AY1394" s="177" t="s">
        <v>212</v>
      </c>
    </row>
    <row r="1395" spans="2:65" s="13" customFormat="1">
      <c r="B1395" s="159"/>
      <c r="D1395" s="150" t="s">
        <v>226</v>
      </c>
      <c r="E1395" s="160" t="s">
        <v>19</v>
      </c>
      <c r="F1395" s="161" t="s">
        <v>228</v>
      </c>
      <c r="H1395" s="162">
        <v>726.3</v>
      </c>
      <c r="I1395" s="163"/>
      <c r="L1395" s="159"/>
      <c r="M1395" s="164"/>
      <c r="T1395" s="165"/>
      <c r="AT1395" s="160" t="s">
        <v>226</v>
      </c>
      <c r="AU1395" s="160" t="s">
        <v>236</v>
      </c>
      <c r="AV1395" s="13" t="s">
        <v>229</v>
      </c>
      <c r="AW1395" s="13" t="s">
        <v>31</v>
      </c>
      <c r="AX1395" s="13" t="s">
        <v>77</v>
      </c>
      <c r="AY1395" s="160" t="s">
        <v>212</v>
      </c>
    </row>
    <row r="1396" spans="2:65" s="1" customFormat="1" ht="21.75" customHeight="1">
      <c r="B1396" s="34"/>
      <c r="C1396" s="186" t="s">
        <v>2183</v>
      </c>
      <c r="D1396" s="186" t="s">
        <v>3107</v>
      </c>
      <c r="E1396" s="187" t="s">
        <v>7255</v>
      </c>
      <c r="F1396" s="188" t="s">
        <v>7256</v>
      </c>
      <c r="G1396" s="189" t="s">
        <v>495</v>
      </c>
      <c r="H1396" s="190">
        <v>15.444000000000001</v>
      </c>
      <c r="I1396" s="191"/>
      <c r="J1396" s="192">
        <f>ROUND(I1396*H1396,2)</f>
        <v>0</v>
      </c>
      <c r="K1396" s="188" t="s">
        <v>219</v>
      </c>
      <c r="L1396" s="193"/>
      <c r="M1396" s="194" t="s">
        <v>19</v>
      </c>
      <c r="N1396" s="195" t="s">
        <v>40</v>
      </c>
      <c r="P1396" s="142">
        <f>O1396*H1396</f>
        <v>0</v>
      </c>
      <c r="Q1396" s="142">
        <v>2.1999999999999999E-2</v>
      </c>
      <c r="R1396" s="142">
        <f>Q1396*H1396</f>
        <v>0.33976800000000001</v>
      </c>
      <c r="S1396" s="142">
        <v>0</v>
      </c>
      <c r="T1396" s="143">
        <f>S1396*H1396</f>
        <v>0</v>
      </c>
      <c r="AR1396" s="144" t="s">
        <v>631</v>
      </c>
      <c r="AT1396" s="144" t="s">
        <v>3107</v>
      </c>
      <c r="AU1396" s="144" t="s">
        <v>236</v>
      </c>
      <c r="AY1396" s="19" t="s">
        <v>212</v>
      </c>
      <c r="BE1396" s="145">
        <f>IF(N1396="základní",J1396,0)</f>
        <v>0</v>
      </c>
      <c r="BF1396" s="145">
        <f>IF(N1396="snížená",J1396,0)</f>
        <v>0</v>
      </c>
      <c r="BG1396" s="145">
        <f>IF(N1396="zákl. přenesená",J1396,0)</f>
        <v>0</v>
      </c>
      <c r="BH1396" s="145">
        <f>IF(N1396="sníž. přenesená",J1396,0)</f>
        <v>0</v>
      </c>
      <c r="BI1396" s="145">
        <f>IF(N1396="nulová",J1396,0)</f>
        <v>0</v>
      </c>
      <c r="BJ1396" s="19" t="s">
        <v>77</v>
      </c>
      <c r="BK1396" s="145">
        <f>ROUND(I1396*H1396,2)</f>
        <v>0</v>
      </c>
      <c r="BL1396" s="19" t="s">
        <v>316</v>
      </c>
      <c r="BM1396" s="144" t="s">
        <v>7574</v>
      </c>
    </row>
    <row r="1397" spans="2:65" s="14" customFormat="1">
      <c r="B1397" s="170"/>
      <c r="D1397" s="150" t="s">
        <v>226</v>
      </c>
      <c r="E1397" s="171" t="s">
        <v>19</v>
      </c>
      <c r="F1397" s="172" t="s">
        <v>7575</v>
      </c>
      <c r="H1397" s="171" t="s">
        <v>19</v>
      </c>
      <c r="I1397" s="173"/>
      <c r="L1397" s="170"/>
      <c r="M1397" s="174"/>
      <c r="T1397" s="175"/>
      <c r="AT1397" s="171" t="s">
        <v>226</v>
      </c>
      <c r="AU1397" s="171" t="s">
        <v>236</v>
      </c>
      <c r="AV1397" s="14" t="s">
        <v>77</v>
      </c>
      <c r="AW1397" s="14" t="s">
        <v>31</v>
      </c>
      <c r="AX1397" s="14" t="s">
        <v>69</v>
      </c>
      <c r="AY1397" s="171" t="s">
        <v>212</v>
      </c>
    </row>
    <row r="1398" spans="2:65" s="14" customFormat="1">
      <c r="B1398" s="170"/>
      <c r="D1398" s="150" t="s">
        <v>226</v>
      </c>
      <c r="E1398" s="171" t="s">
        <v>19</v>
      </c>
      <c r="F1398" s="172" t="s">
        <v>7576</v>
      </c>
      <c r="H1398" s="171" t="s">
        <v>19</v>
      </c>
      <c r="I1398" s="173"/>
      <c r="L1398" s="170"/>
      <c r="M1398" s="174"/>
      <c r="T1398" s="175"/>
      <c r="AT1398" s="171" t="s">
        <v>226</v>
      </c>
      <c r="AU1398" s="171" t="s">
        <v>236</v>
      </c>
      <c r="AV1398" s="14" t="s">
        <v>77</v>
      </c>
      <c r="AW1398" s="14" t="s">
        <v>31</v>
      </c>
      <c r="AX1398" s="14" t="s">
        <v>69</v>
      </c>
      <c r="AY1398" s="171" t="s">
        <v>212</v>
      </c>
    </row>
    <row r="1399" spans="2:65" s="12" customFormat="1">
      <c r="B1399" s="152"/>
      <c r="D1399" s="150" t="s">
        <v>226</v>
      </c>
      <c r="E1399" s="153" t="s">
        <v>19</v>
      </c>
      <c r="F1399" s="154" t="s">
        <v>7577</v>
      </c>
      <c r="H1399" s="155">
        <v>2.5739999999999998</v>
      </c>
      <c r="I1399" s="156"/>
      <c r="L1399" s="152"/>
      <c r="M1399" s="157"/>
      <c r="T1399" s="158"/>
      <c r="AT1399" s="153" t="s">
        <v>226</v>
      </c>
      <c r="AU1399" s="153" t="s">
        <v>236</v>
      </c>
      <c r="AV1399" s="12" t="s">
        <v>79</v>
      </c>
      <c r="AW1399" s="12" t="s">
        <v>31</v>
      </c>
      <c r="AX1399" s="12" t="s">
        <v>69</v>
      </c>
      <c r="AY1399" s="153" t="s">
        <v>212</v>
      </c>
    </row>
    <row r="1400" spans="2:65" s="12" customFormat="1">
      <c r="B1400" s="152"/>
      <c r="D1400" s="150" t="s">
        <v>226</v>
      </c>
      <c r="E1400" s="153" t="s">
        <v>19</v>
      </c>
      <c r="F1400" s="154" t="s">
        <v>7578</v>
      </c>
      <c r="H1400" s="155">
        <v>12.87</v>
      </c>
      <c r="I1400" s="156"/>
      <c r="L1400" s="152"/>
      <c r="M1400" s="157"/>
      <c r="T1400" s="158"/>
      <c r="AT1400" s="153" t="s">
        <v>226</v>
      </c>
      <c r="AU1400" s="153" t="s">
        <v>236</v>
      </c>
      <c r="AV1400" s="12" t="s">
        <v>79</v>
      </c>
      <c r="AW1400" s="12" t="s">
        <v>31</v>
      </c>
      <c r="AX1400" s="12" t="s">
        <v>69</v>
      </c>
      <c r="AY1400" s="153" t="s">
        <v>212</v>
      </c>
    </row>
    <row r="1401" spans="2:65" s="13" customFormat="1">
      <c r="B1401" s="159"/>
      <c r="D1401" s="150" t="s">
        <v>226</v>
      </c>
      <c r="E1401" s="160" t="s">
        <v>19</v>
      </c>
      <c r="F1401" s="161" t="s">
        <v>228</v>
      </c>
      <c r="H1401" s="162">
        <v>15.444000000000001</v>
      </c>
      <c r="I1401" s="163"/>
      <c r="L1401" s="159"/>
      <c r="M1401" s="164"/>
      <c r="T1401" s="165"/>
      <c r="AT1401" s="160" t="s">
        <v>226</v>
      </c>
      <c r="AU1401" s="160" t="s">
        <v>236</v>
      </c>
      <c r="AV1401" s="13" t="s">
        <v>229</v>
      </c>
      <c r="AW1401" s="13" t="s">
        <v>31</v>
      </c>
      <c r="AX1401" s="13" t="s">
        <v>77</v>
      </c>
      <c r="AY1401" s="160" t="s">
        <v>212</v>
      </c>
    </row>
    <row r="1402" spans="2:65" s="14" customFormat="1" ht="22.5">
      <c r="B1402" s="170"/>
      <c r="D1402" s="150" t="s">
        <v>226</v>
      </c>
      <c r="E1402" s="171" t="s">
        <v>19</v>
      </c>
      <c r="F1402" s="172" t="s">
        <v>7579</v>
      </c>
      <c r="H1402" s="171" t="s">
        <v>19</v>
      </c>
      <c r="I1402" s="173"/>
      <c r="L1402" s="170"/>
      <c r="M1402" s="174"/>
      <c r="T1402" s="175"/>
      <c r="AT1402" s="171" t="s">
        <v>226</v>
      </c>
      <c r="AU1402" s="171" t="s">
        <v>236</v>
      </c>
      <c r="AV1402" s="14" t="s">
        <v>77</v>
      </c>
      <c r="AW1402" s="14" t="s">
        <v>31</v>
      </c>
      <c r="AX1402" s="14" t="s">
        <v>69</v>
      </c>
      <c r="AY1402" s="171" t="s">
        <v>212</v>
      </c>
    </row>
    <row r="1403" spans="2:65" s="14" customFormat="1">
      <c r="B1403" s="170"/>
      <c r="D1403" s="150" t="s">
        <v>226</v>
      </c>
      <c r="E1403" s="171" t="s">
        <v>19</v>
      </c>
      <c r="F1403" s="172" t="s">
        <v>7580</v>
      </c>
      <c r="H1403" s="171" t="s">
        <v>19</v>
      </c>
      <c r="I1403" s="173"/>
      <c r="L1403" s="170"/>
      <c r="M1403" s="174"/>
      <c r="T1403" s="175"/>
      <c r="AT1403" s="171" t="s">
        <v>226</v>
      </c>
      <c r="AU1403" s="171" t="s">
        <v>236</v>
      </c>
      <c r="AV1403" s="14" t="s">
        <v>77</v>
      </c>
      <c r="AW1403" s="14" t="s">
        <v>31</v>
      </c>
      <c r="AX1403" s="14" t="s">
        <v>69</v>
      </c>
      <c r="AY1403" s="171" t="s">
        <v>212</v>
      </c>
    </row>
    <row r="1404" spans="2:65" s="14" customFormat="1">
      <c r="B1404" s="170"/>
      <c r="D1404" s="150" t="s">
        <v>226</v>
      </c>
      <c r="E1404" s="171" t="s">
        <v>19</v>
      </c>
      <c r="F1404" s="172" t="s">
        <v>7581</v>
      </c>
      <c r="H1404" s="171" t="s">
        <v>19</v>
      </c>
      <c r="I1404" s="173"/>
      <c r="L1404" s="170"/>
      <c r="M1404" s="174"/>
      <c r="T1404" s="175"/>
      <c r="AT1404" s="171" t="s">
        <v>226</v>
      </c>
      <c r="AU1404" s="171" t="s">
        <v>236</v>
      </c>
      <c r="AV1404" s="14" t="s">
        <v>77</v>
      </c>
      <c r="AW1404" s="14" t="s">
        <v>31</v>
      </c>
      <c r="AX1404" s="14" t="s">
        <v>69</v>
      </c>
      <c r="AY1404" s="171" t="s">
        <v>212</v>
      </c>
    </row>
    <row r="1405" spans="2:65" s="1" customFormat="1" ht="21.75" customHeight="1">
      <c r="B1405" s="34"/>
      <c r="C1405" s="186" t="s">
        <v>2190</v>
      </c>
      <c r="D1405" s="186" t="s">
        <v>3107</v>
      </c>
      <c r="E1405" s="187" t="s">
        <v>7267</v>
      </c>
      <c r="F1405" s="188" t="s">
        <v>7268</v>
      </c>
      <c r="G1405" s="189" t="s">
        <v>495</v>
      </c>
      <c r="H1405" s="190">
        <v>112.11799999999999</v>
      </c>
      <c r="I1405" s="191"/>
      <c r="J1405" s="192">
        <f>ROUND(I1405*H1405,2)</f>
        <v>0</v>
      </c>
      <c r="K1405" s="188" t="s">
        <v>219</v>
      </c>
      <c r="L1405" s="193"/>
      <c r="M1405" s="194" t="s">
        <v>19</v>
      </c>
      <c r="N1405" s="195" t="s">
        <v>40</v>
      </c>
      <c r="P1405" s="142">
        <f>O1405*H1405</f>
        <v>0</v>
      </c>
      <c r="Q1405" s="142">
        <v>2.1999999999999999E-2</v>
      </c>
      <c r="R1405" s="142">
        <f>Q1405*H1405</f>
        <v>2.4665959999999996</v>
      </c>
      <c r="S1405" s="142">
        <v>0</v>
      </c>
      <c r="T1405" s="143">
        <f>S1405*H1405</f>
        <v>0</v>
      </c>
      <c r="AR1405" s="144" t="s">
        <v>631</v>
      </c>
      <c r="AT1405" s="144" t="s">
        <v>3107</v>
      </c>
      <c r="AU1405" s="144" t="s">
        <v>236</v>
      </c>
      <c r="AY1405" s="19" t="s">
        <v>212</v>
      </c>
      <c r="BE1405" s="145">
        <f>IF(N1405="základní",J1405,0)</f>
        <v>0</v>
      </c>
      <c r="BF1405" s="145">
        <f>IF(N1405="snížená",J1405,0)</f>
        <v>0</v>
      </c>
      <c r="BG1405" s="145">
        <f>IF(N1405="zákl. přenesená",J1405,0)</f>
        <v>0</v>
      </c>
      <c r="BH1405" s="145">
        <f>IF(N1405="sníž. přenesená",J1405,0)</f>
        <v>0</v>
      </c>
      <c r="BI1405" s="145">
        <f>IF(N1405="nulová",J1405,0)</f>
        <v>0</v>
      </c>
      <c r="BJ1405" s="19" t="s">
        <v>77</v>
      </c>
      <c r="BK1405" s="145">
        <f>ROUND(I1405*H1405,2)</f>
        <v>0</v>
      </c>
      <c r="BL1405" s="19" t="s">
        <v>316</v>
      </c>
      <c r="BM1405" s="144" t="s">
        <v>7582</v>
      </c>
    </row>
    <row r="1406" spans="2:65" s="14" customFormat="1">
      <c r="B1406" s="170"/>
      <c r="D1406" s="150" t="s">
        <v>226</v>
      </c>
      <c r="E1406" s="171" t="s">
        <v>19</v>
      </c>
      <c r="F1406" s="172" t="s">
        <v>7575</v>
      </c>
      <c r="H1406" s="171" t="s">
        <v>19</v>
      </c>
      <c r="I1406" s="173"/>
      <c r="L1406" s="170"/>
      <c r="M1406" s="174"/>
      <c r="T1406" s="175"/>
      <c r="AT1406" s="171" t="s">
        <v>226</v>
      </c>
      <c r="AU1406" s="171" t="s">
        <v>236</v>
      </c>
      <c r="AV1406" s="14" t="s">
        <v>77</v>
      </c>
      <c r="AW1406" s="14" t="s">
        <v>31</v>
      </c>
      <c r="AX1406" s="14" t="s">
        <v>69</v>
      </c>
      <c r="AY1406" s="171" t="s">
        <v>212</v>
      </c>
    </row>
    <row r="1407" spans="2:65" s="14" customFormat="1">
      <c r="B1407" s="170"/>
      <c r="D1407" s="150" t="s">
        <v>226</v>
      </c>
      <c r="E1407" s="171" t="s">
        <v>19</v>
      </c>
      <c r="F1407" s="172" t="s">
        <v>7583</v>
      </c>
      <c r="H1407" s="171" t="s">
        <v>19</v>
      </c>
      <c r="I1407" s="173"/>
      <c r="L1407" s="170"/>
      <c r="M1407" s="174"/>
      <c r="T1407" s="175"/>
      <c r="AT1407" s="171" t="s">
        <v>226</v>
      </c>
      <c r="AU1407" s="171" t="s">
        <v>236</v>
      </c>
      <c r="AV1407" s="14" t="s">
        <v>77</v>
      </c>
      <c r="AW1407" s="14" t="s">
        <v>31</v>
      </c>
      <c r="AX1407" s="14" t="s">
        <v>69</v>
      </c>
      <c r="AY1407" s="171" t="s">
        <v>212</v>
      </c>
    </row>
    <row r="1408" spans="2:65" s="12" customFormat="1">
      <c r="B1408" s="152"/>
      <c r="D1408" s="150" t="s">
        <v>226</v>
      </c>
      <c r="E1408" s="153" t="s">
        <v>19</v>
      </c>
      <c r="F1408" s="154" t="s">
        <v>7584</v>
      </c>
      <c r="H1408" s="155">
        <v>16.5</v>
      </c>
      <c r="I1408" s="156"/>
      <c r="L1408" s="152"/>
      <c r="M1408" s="157"/>
      <c r="T1408" s="158"/>
      <c r="AT1408" s="153" t="s">
        <v>226</v>
      </c>
      <c r="AU1408" s="153" t="s">
        <v>236</v>
      </c>
      <c r="AV1408" s="12" t="s">
        <v>79</v>
      </c>
      <c r="AW1408" s="12" t="s">
        <v>31</v>
      </c>
      <c r="AX1408" s="12" t="s">
        <v>69</v>
      </c>
      <c r="AY1408" s="153" t="s">
        <v>212</v>
      </c>
    </row>
    <row r="1409" spans="2:65" s="12" customFormat="1" ht="33.75">
      <c r="B1409" s="152"/>
      <c r="D1409" s="150" t="s">
        <v>226</v>
      </c>
      <c r="E1409" s="153" t="s">
        <v>19</v>
      </c>
      <c r="F1409" s="154" t="s">
        <v>7585</v>
      </c>
      <c r="H1409" s="155">
        <v>95.617999999999995</v>
      </c>
      <c r="I1409" s="156"/>
      <c r="L1409" s="152"/>
      <c r="M1409" s="157"/>
      <c r="T1409" s="158"/>
      <c r="AT1409" s="153" t="s">
        <v>226</v>
      </c>
      <c r="AU1409" s="153" t="s">
        <v>236</v>
      </c>
      <c r="AV1409" s="12" t="s">
        <v>79</v>
      </c>
      <c r="AW1409" s="12" t="s">
        <v>31</v>
      </c>
      <c r="AX1409" s="12" t="s">
        <v>69</v>
      </c>
      <c r="AY1409" s="153" t="s">
        <v>212</v>
      </c>
    </row>
    <row r="1410" spans="2:65" s="13" customFormat="1">
      <c r="B1410" s="159"/>
      <c r="D1410" s="150" t="s">
        <v>226</v>
      </c>
      <c r="E1410" s="160" t="s">
        <v>19</v>
      </c>
      <c r="F1410" s="161" t="s">
        <v>228</v>
      </c>
      <c r="H1410" s="162">
        <v>112.11799999999999</v>
      </c>
      <c r="I1410" s="163"/>
      <c r="L1410" s="159"/>
      <c r="M1410" s="164"/>
      <c r="T1410" s="165"/>
      <c r="AT1410" s="160" t="s">
        <v>226</v>
      </c>
      <c r="AU1410" s="160" t="s">
        <v>236</v>
      </c>
      <c r="AV1410" s="13" t="s">
        <v>229</v>
      </c>
      <c r="AW1410" s="13" t="s">
        <v>31</v>
      </c>
      <c r="AX1410" s="13" t="s">
        <v>77</v>
      </c>
      <c r="AY1410" s="160" t="s">
        <v>212</v>
      </c>
    </row>
    <row r="1411" spans="2:65" s="14" customFormat="1" ht="22.5">
      <c r="B1411" s="170"/>
      <c r="D1411" s="150" t="s">
        <v>226</v>
      </c>
      <c r="E1411" s="171" t="s">
        <v>19</v>
      </c>
      <c r="F1411" s="172" t="s">
        <v>7586</v>
      </c>
      <c r="H1411" s="171" t="s">
        <v>19</v>
      </c>
      <c r="I1411" s="173"/>
      <c r="L1411" s="170"/>
      <c r="M1411" s="174"/>
      <c r="T1411" s="175"/>
      <c r="AT1411" s="171" t="s">
        <v>226</v>
      </c>
      <c r="AU1411" s="171" t="s">
        <v>236</v>
      </c>
      <c r="AV1411" s="14" t="s">
        <v>77</v>
      </c>
      <c r="AW1411" s="14" t="s">
        <v>31</v>
      </c>
      <c r="AX1411" s="14" t="s">
        <v>69</v>
      </c>
      <c r="AY1411" s="171" t="s">
        <v>212</v>
      </c>
    </row>
    <row r="1412" spans="2:65" s="14" customFormat="1">
      <c r="B1412" s="170"/>
      <c r="D1412" s="150" t="s">
        <v>226</v>
      </c>
      <c r="E1412" s="171" t="s">
        <v>19</v>
      </c>
      <c r="F1412" s="172" t="s">
        <v>7580</v>
      </c>
      <c r="H1412" s="171" t="s">
        <v>19</v>
      </c>
      <c r="I1412" s="173"/>
      <c r="L1412" s="170"/>
      <c r="M1412" s="174"/>
      <c r="T1412" s="175"/>
      <c r="AT1412" s="171" t="s">
        <v>226</v>
      </c>
      <c r="AU1412" s="171" t="s">
        <v>236</v>
      </c>
      <c r="AV1412" s="14" t="s">
        <v>77</v>
      </c>
      <c r="AW1412" s="14" t="s">
        <v>31</v>
      </c>
      <c r="AX1412" s="14" t="s">
        <v>69</v>
      </c>
      <c r="AY1412" s="171" t="s">
        <v>212</v>
      </c>
    </row>
    <row r="1413" spans="2:65" s="14" customFormat="1">
      <c r="B1413" s="170"/>
      <c r="D1413" s="150" t="s">
        <v>226</v>
      </c>
      <c r="E1413" s="171" t="s">
        <v>19</v>
      </c>
      <c r="F1413" s="172" t="s">
        <v>7587</v>
      </c>
      <c r="H1413" s="171" t="s">
        <v>19</v>
      </c>
      <c r="I1413" s="173"/>
      <c r="L1413" s="170"/>
      <c r="M1413" s="174"/>
      <c r="T1413" s="175"/>
      <c r="AT1413" s="171" t="s">
        <v>226</v>
      </c>
      <c r="AU1413" s="171" t="s">
        <v>236</v>
      </c>
      <c r="AV1413" s="14" t="s">
        <v>77</v>
      </c>
      <c r="AW1413" s="14" t="s">
        <v>31</v>
      </c>
      <c r="AX1413" s="14" t="s">
        <v>69</v>
      </c>
      <c r="AY1413" s="171" t="s">
        <v>212</v>
      </c>
    </row>
    <row r="1414" spans="2:65" s="1" customFormat="1" ht="16.5" customHeight="1">
      <c r="B1414" s="34"/>
      <c r="C1414" s="133" t="s">
        <v>2198</v>
      </c>
      <c r="D1414" s="133" t="s">
        <v>215</v>
      </c>
      <c r="E1414" s="134" t="s">
        <v>7588</v>
      </c>
      <c r="F1414" s="135" t="s">
        <v>7589</v>
      </c>
      <c r="G1414" s="136" t="s">
        <v>495</v>
      </c>
      <c r="H1414" s="137">
        <v>1398.31</v>
      </c>
      <c r="I1414" s="138"/>
      <c r="J1414" s="139">
        <f>ROUND(I1414*H1414,2)</f>
        <v>0</v>
      </c>
      <c r="K1414" s="135" t="s">
        <v>219</v>
      </c>
      <c r="L1414" s="34"/>
      <c r="M1414" s="140" t="s">
        <v>19</v>
      </c>
      <c r="N1414" s="141" t="s">
        <v>40</v>
      </c>
      <c r="P1414" s="142">
        <f>O1414*H1414</f>
        <v>0</v>
      </c>
      <c r="Q1414" s="142">
        <v>0</v>
      </c>
      <c r="R1414" s="142">
        <f>Q1414*H1414</f>
        <v>0</v>
      </c>
      <c r="S1414" s="142">
        <v>0</v>
      </c>
      <c r="T1414" s="143">
        <f>S1414*H1414</f>
        <v>0</v>
      </c>
      <c r="AR1414" s="144" t="s">
        <v>316</v>
      </c>
      <c r="AT1414" s="144" t="s">
        <v>215</v>
      </c>
      <c r="AU1414" s="144" t="s">
        <v>236</v>
      </c>
      <c r="AY1414" s="19" t="s">
        <v>212</v>
      </c>
      <c r="BE1414" s="145">
        <f>IF(N1414="základní",J1414,0)</f>
        <v>0</v>
      </c>
      <c r="BF1414" s="145">
        <f>IF(N1414="snížená",J1414,0)</f>
        <v>0</v>
      </c>
      <c r="BG1414" s="145">
        <f>IF(N1414="zákl. přenesená",J1414,0)</f>
        <v>0</v>
      </c>
      <c r="BH1414" s="145">
        <f>IF(N1414="sníž. přenesená",J1414,0)</f>
        <v>0</v>
      </c>
      <c r="BI1414" s="145">
        <f>IF(N1414="nulová",J1414,0)</f>
        <v>0</v>
      </c>
      <c r="BJ1414" s="19" t="s">
        <v>77</v>
      </c>
      <c r="BK1414" s="145">
        <f>ROUND(I1414*H1414,2)</f>
        <v>0</v>
      </c>
      <c r="BL1414" s="19" t="s">
        <v>316</v>
      </c>
      <c r="BM1414" s="144" t="s">
        <v>7590</v>
      </c>
    </row>
    <row r="1415" spans="2:65" s="1" customFormat="1">
      <c r="B1415" s="34"/>
      <c r="D1415" s="146" t="s">
        <v>222</v>
      </c>
      <c r="F1415" s="147" t="s">
        <v>7591</v>
      </c>
      <c r="I1415" s="148"/>
      <c r="L1415" s="34"/>
      <c r="M1415" s="149"/>
      <c r="T1415" s="55"/>
      <c r="AT1415" s="19" t="s">
        <v>222</v>
      </c>
      <c r="AU1415" s="19" t="s">
        <v>236</v>
      </c>
    </row>
    <row r="1416" spans="2:65" s="14" customFormat="1">
      <c r="B1416" s="170"/>
      <c r="D1416" s="150" t="s">
        <v>226</v>
      </c>
      <c r="E1416" s="171" t="s">
        <v>19</v>
      </c>
      <c r="F1416" s="172" t="s">
        <v>7592</v>
      </c>
      <c r="H1416" s="171" t="s">
        <v>19</v>
      </c>
      <c r="I1416" s="173"/>
      <c r="L1416" s="170"/>
      <c r="M1416" s="174"/>
      <c r="T1416" s="175"/>
      <c r="AT1416" s="171" t="s">
        <v>226</v>
      </c>
      <c r="AU1416" s="171" t="s">
        <v>236</v>
      </c>
      <c r="AV1416" s="14" t="s">
        <v>77</v>
      </c>
      <c r="AW1416" s="14" t="s">
        <v>31</v>
      </c>
      <c r="AX1416" s="14" t="s">
        <v>69</v>
      </c>
      <c r="AY1416" s="171" t="s">
        <v>212</v>
      </c>
    </row>
    <row r="1417" spans="2:65" s="12" customFormat="1">
      <c r="B1417" s="152"/>
      <c r="D1417" s="150" t="s">
        <v>226</v>
      </c>
      <c r="E1417" s="153" t="s">
        <v>19</v>
      </c>
      <c r="F1417" s="154" t="s">
        <v>7593</v>
      </c>
      <c r="H1417" s="155">
        <v>159.02000000000001</v>
      </c>
      <c r="I1417" s="156"/>
      <c r="L1417" s="152"/>
      <c r="M1417" s="157"/>
      <c r="T1417" s="158"/>
      <c r="AT1417" s="153" t="s">
        <v>226</v>
      </c>
      <c r="AU1417" s="153" t="s">
        <v>236</v>
      </c>
      <c r="AV1417" s="12" t="s">
        <v>79</v>
      </c>
      <c r="AW1417" s="12" t="s">
        <v>31</v>
      </c>
      <c r="AX1417" s="12" t="s">
        <v>69</v>
      </c>
      <c r="AY1417" s="153" t="s">
        <v>212</v>
      </c>
    </row>
    <row r="1418" spans="2:65" s="12" customFormat="1">
      <c r="B1418" s="152"/>
      <c r="D1418" s="150" t="s">
        <v>226</v>
      </c>
      <c r="E1418" s="153" t="s">
        <v>19</v>
      </c>
      <c r="F1418" s="154" t="s">
        <v>7594</v>
      </c>
      <c r="H1418" s="155">
        <v>12.5</v>
      </c>
      <c r="I1418" s="156"/>
      <c r="L1418" s="152"/>
      <c r="M1418" s="157"/>
      <c r="T1418" s="158"/>
      <c r="AT1418" s="153" t="s">
        <v>226</v>
      </c>
      <c r="AU1418" s="153" t="s">
        <v>236</v>
      </c>
      <c r="AV1418" s="12" t="s">
        <v>79</v>
      </c>
      <c r="AW1418" s="12" t="s">
        <v>31</v>
      </c>
      <c r="AX1418" s="12" t="s">
        <v>69</v>
      </c>
      <c r="AY1418" s="153" t="s">
        <v>212</v>
      </c>
    </row>
    <row r="1419" spans="2:65" s="12" customFormat="1">
      <c r="B1419" s="152"/>
      <c r="D1419" s="150" t="s">
        <v>226</v>
      </c>
      <c r="E1419" s="153" t="s">
        <v>19</v>
      </c>
      <c r="F1419" s="154" t="s">
        <v>7595</v>
      </c>
      <c r="H1419" s="155">
        <v>3.84</v>
      </c>
      <c r="I1419" s="156"/>
      <c r="L1419" s="152"/>
      <c r="M1419" s="157"/>
      <c r="T1419" s="158"/>
      <c r="AT1419" s="153" t="s">
        <v>226</v>
      </c>
      <c r="AU1419" s="153" t="s">
        <v>236</v>
      </c>
      <c r="AV1419" s="12" t="s">
        <v>79</v>
      </c>
      <c r="AW1419" s="12" t="s">
        <v>31</v>
      </c>
      <c r="AX1419" s="12" t="s">
        <v>69</v>
      </c>
      <c r="AY1419" s="153" t="s">
        <v>212</v>
      </c>
    </row>
    <row r="1420" spans="2:65" s="12" customFormat="1">
      <c r="B1420" s="152"/>
      <c r="D1420" s="150" t="s">
        <v>226</v>
      </c>
      <c r="E1420" s="153" t="s">
        <v>19</v>
      </c>
      <c r="F1420" s="154" t="s">
        <v>7596</v>
      </c>
      <c r="H1420" s="155">
        <v>1113.25</v>
      </c>
      <c r="I1420" s="156"/>
      <c r="L1420" s="152"/>
      <c r="M1420" s="157"/>
      <c r="T1420" s="158"/>
      <c r="AT1420" s="153" t="s">
        <v>226</v>
      </c>
      <c r="AU1420" s="153" t="s">
        <v>236</v>
      </c>
      <c r="AV1420" s="12" t="s">
        <v>79</v>
      </c>
      <c r="AW1420" s="12" t="s">
        <v>31</v>
      </c>
      <c r="AX1420" s="12" t="s">
        <v>69</v>
      </c>
      <c r="AY1420" s="153" t="s">
        <v>212</v>
      </c>
    </row>
    <row r="1421" spans="2:65" s="12" customFormat="1">
      <c r="B1421" s="152"/>
      <c r="D1421" s="150" t="s">
        <v>226</v>
      </c>
      <c r="E1421" s="153" t="s">
        <v>19</v>
      </c>
      <c r="F1421" s="154" t="s">
        <v>7597</v>
      </c>
      <c r="H1421" s="155">
        <v>23.04</v>
      </c>
      <c r="I1421" s="156"/>
      <c r="L1421" s="152"/>
      <c r="M1421" s="157"/>
      <c r="T1421" s="158"/>
      <c r="AT1421" s="153" t="s">
        <v>226</v>
      </c>
      <c r="AU1421" s="153" t="s">
        <v>236</v>
      </c>
      <c r="AV1421" s="12" t="s">
        <v>79</v>
      </c>
      <c r="AW1421" s="12" t="s">
        <v>31</v>
      </c>
      <c r="AX1421" s="12" t="s">
        <v>69</v>
      </c>
      <c r="AY1421" s="153" t="s">
        <v>212</v>
      </c>
    </row>
    <row r="1422" spans="2:65" s="15" customFormat="1">
      <c r="B1422" s="176"/>
      <c r="D1422" s="150" t="s">
        <v>226</v>
      </c>
      <c r="E1422" s="177" t="s">
        <v>19</v>
      </c>
      <c r="F1422" s="178" t="s">
        <v>455</v>
      </c>
      <c r="H1422" s="179">
        <v>1311.65</v>
      </c>
      <c r="I1422" s="180"/>
      <c r="L1422" s="176"/>
      <c r="M1422" s="181"/>
      <c r="T1422" s="182"/>
      <c r="AT1422" s="177" t="s">
        <v>226</v>
      </c>
      <c r="AU1422" s="177" t="s">
        <v>236</v>
      </c>
      <c r="AV1422" s="15" t="s">
        <v>236</v>
      </c>
      <c r="AW1422" s="15" t="s">
        <v>31</v>
      </c>
      <c r="AX1422" s="15" t="s">
        <v>69</v>
      </c>
      <c r="AY1422" s="177" t="s">
        <v>212</v>
      </c>
    </row>
    <row r="1423" spans="2:65" s="12" customFormat="1">
      <c r="B1423" s="152"/>
      <c r="D1423" s="150" t="s">
        <v>226</v>
      </c>
      <c r="E1423" s="153" t="s">
        <v>19</v>
      </c>
      <c r="F1423" s="154" t="s">
        <v>7598</v>
      </c>
      <c r="H1423" s="155">
        <v>17.96</v>
      </c>
      <c r="I1423" s="156"/>
      <c r="L1423" s="152"/>
      <c r="M1423" s="157"/>
      <c r="T1423" s="158"/>
      <c r="AT1423" s="153" t="s">
        <v>226</v>
      </c>
      <c r="AU1423" s="153" t="s">
        <v>236</v>
      </c>
      <c r="AV1423" s="12" t="s">
        <v>79</v>
      </c>
      <c r="AW1423" s="12" t="s">
        <v>31</v>
      </c>
      <c r="AX1423" s="12" t="s">
        <v>69</v>
      </c>
      <c r="AY1423" s="153" t="s">
        <v>212</v>
      </c>
    </row>
    <row r="1424" spans="2:65" s="12" customFormat="1">
      <c r="B1424" s="152"/>
      <c r="D1424" s="150" t="s">
        <v>226</v>
      </c>
      <c r="E1424" s="153" t="s">
        <v>19</v>
      </c>
      <c r="F1424" s="154" t="s">
        <v>7599</v>
      </c>
      <c r="H1424" s="155">
        <v>68.7</v>
      </c>
      <c r="I1424" s="156"/>
      <c r="L1424" s="152"/>
      <c r="M1424" s="157"/>
      <c r="T1424" s="158"/>
      <c r="AT1424" s="153" t="s">
        <v>226</v>
      </c>
      <c r="AU1424" s="153" t="s">
        <v>236</v>
      </c>
      <c r="AV1424" s="12" t="s">
        <v>79</v>
      </c>
      <c r="AW1424" s="12" t="s">
        <v>31</v>
      </c>
      <c r="AX1424" s="12" t="s">
        <v>69</v>
      </c>
      <c r="AY1424" s="153" t="s">
        <v>212</v>
      </c>
    </row>
    <row r="1425" spans="2:65" s="15" customFormat="1">
      <c r="B1425" s="176"/>
      <c r="D1425" s="150" t="s">
        <v>226</v>
      </c>
      <c r="E1425" s="177" t="s">
        <v>19</v>
      </c>
      <c r="F1425" s="178" t="s">
        <v>455</v>
      </c>
      <c r="H1425" s="179">
        <v>86.66</v>
      </c>
      <c r="I1425" s="180"/>
      <c r="L1425" s="176"/>
      <c r="M1425" s="181"/>
      <c r="T1425" s="182"/>
      <c r="AT1425" s="177" t="s">
        <v>226</v>
      </c>
      <c r="AU1425" s="177" t="s">
        <v>236</v>
      </c>
      <c r="AV1425" s="15" t="s">
        <v>236</v>
      </c>
      <c r="AW1425" s="15" t="s">
        <v>31</v>
      </c>
      <c r="AX1425" s="15" t="s">
        <v>69</v>
      </c>
      <c r="AY1425" s="177" t="s">
        <v>212</v>
      </c>
    </row>
    <row r="1426" spans="2:65" s="13" customFormat="1">
      <c r="B1426" s="159"/>
      <c r="D1426" s="150" t="s">
        <v>226</v>
      </c>
      <c r="E1426" s="160" t="s">
        <v>19</v>
      </c>
      <c r="F1426" s="161" t="s">
        <v>228</v>
      </c>
      <c r="H1426" s="162">
        <v>1398.31</v>
      </c>
      <c r="I1426" s="163"/>
      <c r="L1426" s="159"/>
      <c r="M1426" s="164"/>
      <c r="T1426" s="165"/>
      <c r="AT1426" s="160" t="s">
        <v>226</v>
      </c>
      <c r="AU1426" s="160" t="s">
        <v>236</v>
      </c>
      <c r="AV1426" s="13" t="s">
        <v>229</v>
      </c>
      <c r="AW1426" s="13" t="s">
        <v>31</v>
      </c>
      <c r="AX1426" s="13" t="s">
        <v>77</v>
      </c>
      <c r="AY1426" s="160" t="s">
        <v>212</v>
      </c>
    </row>
    <row r="1427" spans="2:65" s="1" customFormat="1" ht="16.5" customHeight="1">
      <c r="B1427" s="34"/>
      <c r="C1427" s="133" t="s">
        <v>2205</v>
      </c>
      <c r="D1427" s="133" t="s">
        <v>215</v>
      </c>
      <c r="E1427" s="134" t="s">
        <v>7600</v>
      </c>
      <c r="F1427" s="135" t="s">
        <v>7601</v>
      </c>
      <c r="G1427" s="136" t="s">
        <v>495</v>
      </c>
      <c r="H1427" s="137">
        <v>1398.31</v>
      </c>
      <c r="I1427" s="138"/>
      <c r="J1427" s="139">
        <f>ROUND(I1427*H1427,2)</f>
        <v>0</v>
      </c>
      <c r="K1427" s="135" t="s">
        <v>219</v>
      </c>
      <c r="L1427" s="34"/>
      <c r="M1427" s="140" t="s">
        <v>19</v>
      </c>
      <c r="N1427" s="141" t="s">
        <v>40</v>
      </c>
      <c r="P1427" s="142">
        <f>O1427*H1427</f>
        <v>0</v>
      </c>
      <c r="Q1427" s="142">
        <v>2.9999999999999997E-4</v>
      </c>
      <c r="R1427" s="142">
        <f>Q1427*H1427</f>
        <v>0.41949299999999995</v>
      </c>
      <c r="S1427" s="142">
        <v>0</v>
      </c>
      <c r="T1427" s="143">
        <f>S1427*H1427</f>
        <v>0</v>
      </c>
      <c r="AR1427" s="144" t="s">
        <v>229</v>
      </c>
      <c r="AT1427" s="144" t="s">
        <v>215</v>
      </c>
      <c r="AU1427" s="144" t="s">
        <v>236</v>
      </c>
      <c r="AY1427" s="19" t="s">
        <v>212</v>
      </c>
      <c r="BE1427" s="145">
        <f>IF(N1427="základní",J1427,0)</f>
        <v>0</v>
      </c>
      <c r="BF1427" s="145">
        <f>IF(N1427="snížená",J1427,0)</f>
        <v>0</v>
      </c>
      <c r="BG1427" s="145">
        <f>IF(N1427="zákl. přenesená",J1427,0)</f>
        <v>0</v>
      </c>
      <c r="BH1427" s="145">
        <f>IF(N1427="sníž. přenesená",J1427,0)</f>
        <v>0</v>
      </c>
      <c r="BI1427" s="145">
        <f>IF(N1427="nulová",J1427,0)</f>
        <v>0</v>
      </c>
      <c r="BJ1427" s="19" t="s">
        <v>77</v>
      </c>
      <c r="BK1427" s="145">
        <f>ROUND(I1427*H1427,2)</f>
        <v>0</v>
      </c>
      <c r="BL1427" s="19" t="s">
        <v>229</v>
      </c>
      <c r="BM1427" s="144" t="s">
        <v>7602</v>
      </c>
    </row>
    <row r="1428" spans="2:65" s="1" customFormat="1">
      <c r="B1428" s="34"/>
      <c r="D1428" s="146" t="s">
        <v>222</v>
      </c>
      <c r="F1428" s="147" t="s">
        <v>7603</v>
      </c>
      <c r="I1428" s="148"/>
      <c r="L1428" s="34"/>
      <c r="M1428" s="149"/>
      <c r="T1428" s="55"/>
      <c r="AT1428" s="19" t="s">
        <v>222</v>
      </c>
      <c r="AU1428" s="19" t="s">
        <v>236</v>
      </c>
    </row>
    <row r="1429" spans="2:65" s="14" customFormat="1">
      <c r="B1429" s="170"/>
      <c r="D1429" s="150" t="s">
        <v>226</v>
      </c>
      <c r="E1429" s="171" t="s">
        <v>19</v>
      </c>
      <c r="F1429" s="172" t="s">
        <v>7604</v>
      </c>
      <c r="H1429" s="171" t="s">
        <v>19</v>
      </c>
      <c r="I1429" s="173"/>
      <c r="L1429" s="170"/>
      <c r="M1429" s="174"/>
      <c r="T1429" s="175"/>
      <c r="AT1429" s="171" t="s">
        <v>226</v>
      </c>
      <c r="AU1429" s="171" t="s">
        <v>236</v>
      </c>
      <c r="AV1429" s="14" t="s">
        <v>77</v>
      </c>
      <c r="AW1429" s="14" t="s">
        <v>31</v>
      </c>
      <c r="AX1429" s="14" t="s">
        <v>69</v>
      </c>
      <c r="AY1429" s="171" t="s">
        <v>212</v>
      </c>
    </row>
    <row r="1430" spans="2:65" s="12" customFormat="1">
      <c r="B1430" s="152"/>
      <c r="D1430" s="150" t="s">
        <v>226</v>
      </c>
      <c r="E1430" s="153" t="s">
        <v>19</v>
      </c>
      <c r="F1430" s="154" t="s">
        <v>7605</v>
      </c>
      <c r="H1430" s="155">
        <v>159.02000000000001</v>
      </c>
      <c r="I1430" s="156"/>
      <c r="L1430" s="152"/>
      <c r="M1430" s="157"/>
      <c r="T1430" s="158"/>
      <c r="AT1430" s="153" t="s">
        <v>226</v>
      </c>
      <c r="AU1430" s="153" t="s">
        <v>236</v>
      </c>
      <c r="AV1430" s="12" t="s">
        <v>79</v>
      </c>
      <c r="AW1430" s="12" t="s">
        <v>31</v>
      </c>
      <c r="AX1430" s="12" t="s">
        <v>69</v>
      </c>
      <c r="AY1430" s="153" t="s">
        <v>212</v>
      </c>
    </row>
    <row r="1431" spans="2:65" s="12" customFormat="1">
      <c r="B1431" s="152"/>
      <c r="D1431" s="150" t="s">
        <v>226</v>
      </c>
      <c r="E1431" s="153" t="s">
        <v>19</v>
      </c>
      <c r="F1431" s="154" t="s">
        <v>7606</v>
      </c>
      <c r="H1431" s="155">
        <v>12.5</v>
      </c>
      <c r="I1431" s="156"/>
      <c r="L1431" s="152"/>
      <c r="M1431" s="157"/>
      <c r="T1431" s="158"/>
      <c r="AT1431" s="153" t="s">
        <v>226</v>
      </c>
      <c r="AU1431" s="153" t="s">
        <v>236</v>
      </c>
      <c r="AV1431" s="12" t="s">
        <v>79</v>
      </c>
      <c r="AW1431" s="12" t="s">
        <v>31</v>
      </c>
      <c r="AX1431" s="12" t="s">
        <v>69</v>
      </c>
      <c r="AY1431" s="153" t="s">
        <v>212</v>
      </c>
    </row>
    <row r="1432" spans="2:65" s="12" customFormat="1">
      <c r="B1432" s="152"/>
      <c r="D1432" s="150" t="s">
        <v>226</v>
      </c>
      <c r="E1432" s="153" t="s">
        <v>19</v>
      </c>
      <c r="F1432" s="154" t="s">
        <v>7607</v>
      </c>
      <c r="H1432" s="155">
        <v>3.84</v>
      </c>
      <c r="I1432" s="156"/>
      <c r="L1432" s="152"/>
      <c r="M1432" s="157"/>
      <c r="T1432" s="158"/>
      <c r="AT1432" s="153" t="s">
        <v>226</v>
      </c>
      <c r="AU1432" s="153" t="s">
        <v>236</v>
      </c>
      <c r="AV1432" s="12" t="s">
        <v>79</v>
      </c>
      <c r="AW1432" s="12" t="s">
        <v>31</v>
      </c>
      <c r="AX1432" s="12" t="s">
        <v>69</v>
      </c>
      <c r="AY1432" s="153" t="s">
        <v>212</v>
      </c>
    </row>
    <row r="1433" spans="2:65" s="12" customFormat="1">
      <c r="B1433" s="152"/>
      <c r="D1433" s="150" t="s">
        <v>226</v>
      </c>
      <c r="E1433" s="153" t="s">
        <v>19</v>
      </c>
      <c r="F1433" s="154" t="s">
        <v>7608</v>
      </c>
      <c r="H1433" s="155">
        <v>1113.25</v>
      </c>
      <c r="I1433" s="156"/>
      <c r="L1433" s="152"/>
      <c r="M1433" s="157"/>
      <c r="T1433" s="158"/>
      <c r="AT1433" s="153" t="s">
        <v>226</v>
      </c>
      <c r="AU1433" s="153" t="s">
        <v>236</v>
      </c>
      <c r="AV1433" s="12" t="s">
        <v>79</v>
      </c>
      <c r="AW1433" s="12" t="s">
        <v>31</v>
      </c>
      <c r="AX1433" s="12" t="s">
        <v>69</v>
      </c>
      <c r="AY1433" s="153" t="s">
        <v>212</v>
      </c>
    </row>
    <row r="1434" spans="2:65" s="12" customFormat="1">
      <c r="B1434" s="152"/>
      <c r="D1434" s="150" t="s">
        <v>226</v>
      </c>
      <c r="E1434" s="153" t="s">
        <v>19</v>
      </c>
      <c r="F1434" s="154" t="s">
        <v>7609</v>
      </c>
      <c r="H1434" s="155">
        <v>23.04</v>
      </c>
      <c r="I1434" s="156"/>
      <c r="L1434" s="152"/>
      <c r="M1434" s="157"/>
      <c r="T1434" s="158"/>
      <c r="AT1434" s="153" t="s">
        <v>226</v>
      </c>
      <c r="AU1434" s="153" t="s">
        <v>236</v>
      </c>
      <c r="AV1434" s="12" t="s">
        <v>79</v>
      </c>
      <c r="AW1434" s="12" t="s">
        <v>31</v>
      </c>
      <c r="AX1434" s="12" t="s">
        <v>69</v>
      </c>
      <c r="AY1434" s="153" t="s">
        <v>212</v>
      </c>
    </row>
    <row r="1435" spans="2:65" s="15" customFormat="1">
      <c r="B1435" s="176"/>
      <c r="D1435" s="150" t="s">
        <v>226</v>
      </c>
      <c r="E1435" s="177" t="s">
        <v>19</v>
      </c>
      <c r="F1435" s="178" t="s">
        <v>455</v>
      </c>
      <c r="H1435" s="179">
        <v>1311.65</v>
      </c>
      <c r="I1435" s="180"/>
      <c r="L1435" s="176"/>
      <c r="M1435" s="181"/>
      <c r="T1435" s="182"/>
      <c r="AT1435" s="177" t="s">
        <v>226</v>
      </c>
      <c r="AU1435" s="177" t="s">
        <v>236</v>
      </c>
      <c r="AV1435" s="15" t="s">
        <v>236</v>
      </c>
      <c r="AW1435" s="15" t="s">
        <v>31</v>
      </c>
      <c r="AX1435" s="15" t="s">
        <v>69</v>
      </c>
      <c r="AY1435" s="177" t="s">
        <v>212</v>
      </c>
    </row>
    <row r="1436" spans="2:65" s="12" customFormat="1">
      <c r="B1436" s="152"/>
      <c r="D1436" s="150" t="s">
        <v>226</v>
      </c>
      <c r="E1436" s="153" t="s">
        <v>19</v>
      </c>
      <c r="F1436" s="154" t="s">
        <v>7610</v>
      </c>
      <c r="H1436" s="155">
        <v>17.96</v>
      </c>
      <c r="I1436" s="156"/>
      <c r="L1436" s="152"/>
      <c r="M1436" s="157"/>
      <c r="T1436" s="158"/>
      <c r="AT1436" s="153" t="s">
        <v>226</v>
      </c>
      <c r="AU1436" s="153" t="s">
        <v>236</v>
      </c>
      <c r="AV1436" s="12" t="s">
        <v>79</v>
      </c>
      <c r="AW1436" s="12" t="s">
        <v>31</v>
      </c>
      <c r="AX1436" s="12" t="s">
        <v>69</v>
      </c>
      <c r="AY1436" s="153" t="s">
        <v>212</v>
      </c>
    </row>
    <row r="1437" spans="2:65" s="12" customFormat="1">
      <c r="B1437" s="152"/>
      <c r="D1437" s="150" t="s">
        <v>226</v>
      </c>
      <c r="E1437" s="153" t="s">
        <v>19</v>
      </c>
      <c r="F1437" s="154" t="s">
        <v>7611</v>
      </c>
      <c r="H1437" s="155">
        <v>68.7</v>
      </c>
      <c r="I1437" s="156"/>
      <c r="L1437" s="152"/>
      <c r="M1437" s="157"/>
      <c r="T1437" s="158"/>
      <c r="AT1437" s="153" t="s">
        <v>226</v>
      </c>
      <c r="AU1437" s="153" t="s">
        <v>236</v>
      </c>
      <c r="AV1437" s="12" t="s">
        <v>79</v>
      </c>
      <c r="AW1437" s="12" t="s">
        <v>31</v>
      </c>
      <c r="AX1437" s="12" t="s">
        <v>69</v>
      </c>
      <c r="AY1437" s="153" t="s">
        <v>212</v>
      </c>
    </row>
    <row r="1438" spans="2:65" s="15" customFormat="1">
      <c r="B1438" s="176"/>
      <c r="D1438" s="150" t="s">
        <v>226</v>
      </c>
      <c r="E1438" s="177" t="s">
        <v>19</v>
      </c>
      <c r="F1438" s="178" t="s">
        <v>455</v>
      </c>
      <c r="H1438" s="179">
        <v>86.66</v>
      </c>
      <c r="I1438" s="180"/>
      <c r="L1438" s="176"/>
      <c r="M1438" s="181"/>
      <c r="T1438" s="182"/>
      <c r="AT1438" s="177" t="s">
        <v>226</v>
      </c>
      <c r="AU1438" s="177" t="s">
        <v>236</v>
      </c>
      <c r="AV1438" s="15" t="s">
        <v>236</v>
      </c>
      <c r="AW1438" s="15" t="s">
        <v>31</v>
      </c>
      <c r="AX1438" s="15" t="s">
        <v>69</v>
      </c>
      <c r="AY1438" s="177" t="s">
        <v>212</v>
      </c>
    </row>
    <row r="1439" spans="2:65" s="13" customFormat="1">
      <c r="B1439" s="159"/>
      <c r="D1439" s="150" t="s">
        <v>226</v>
      </c>
      <c r="E1439" s="160" t="s">
        <v>19</v>
      </c>
      <c r="F1439" s="161" t="s">
        <v>228</v>
      </c>
      <c r="H1439" s="162">
        <v>1398.31</v>
      </c>
      <c r="I1439" s="163"/>
      <c r="L1439" s="159"/>
      <c r="M1439" s="164"/>
      <c r="T1439" s="165"/>
      <c r="AT1439" s="160" t="s">
        <v>226</v>
      </c>
      <c r="AU1439" s="160" t="s">
        <v>236</v>
      </c>
      <c r="AV1439" s="13" t="s">
        <v>229</v>
      </c>
      <c r="AW1439" s="13" t="s">
        <v>31</v>
      </c>
      <c r="AX1439" s="13" t="s">
        <v>77</v>
      </c>
      <c r="AY1439" s="160" t="s">
        <v>212</v>
      </c>
    </row>
    <row r="1440" spans="2:65" s="1" customFormat="1" ht="24.2" customHeight="1">
      <c r="B1440" s="34"/>
      <c r="C1440" s="133" t="s">
        <v>2218</v>
      </c>
      <c r="D1440" s="133" t="s">
        <v>215</v>
      </c>
      <c r="E1440" s="134" t="s">
        <v>7612</v>
      </c>
      <c r="F1440" s="135" t="s">
        <v>7613</v>
      </c>
      <c r="G1440" s="136" t="s">
        <v>495</v>
      </c>
      <c r="H1440" s="137">
        <v>91.99</v>
      </c>
      <c r="I1440" s="138"/>
      <c r="J1440" s="139">
        <f>ROUND(I1440*H1440,2)</f>
        <v>0</v>
      </c>
      <c r="K1440" s="135" t="s">
        <v>219</v>
      </c>
      <c r="L1440" s="34"/>
      <c r="M1440" s="140" t="s">
        <v>19</v>
      </c>
      <c r="N1440" s="141" t="s">
        <v>40</v>
      </c>
      <c r="P1440" s="142">
        <f>O1440*H1440</f>
        <v>0</v>
      </c>
      <c r="Q1440" s="142">
        <v>0</v>
      </c>
      <c r="R1440" s="142">
        <f>Q1440*H1440</f>
        <v>0</v>
      </c>
      <c r="S1440" s="142">
        <v>0</v>
      </c>
      <c r="T1440" s="143">
        <f>S1440*H1440</f>
        <v>0</v>
      </c>
      <c r="AR1440" s="144" t="s">
        <v>229</v>
      </c>
      <c r="AT1440" s="144" t="s">
        <v>215</v>
      </c>
      <c r="AU1440" s="144" t="s">
        <v>236</v>
      </c>
      <c r="AY1440" s="19" t="s">
        <v>212</v>
      </c>
      <c r="BE1440" s="145">
        <f>IF(N1440="základní",J1440,0)</f>
        <v>0</v>
      </c>
      <c r="BF1440" s="145">
        <f>IF(N1440="snížená",J1440,0)</f>
        <v>0</v>
      </c>
      <c r="BG1440" s="145">
        <f>IF(N1440="zákl. přenesená",J1440,0)</f>
        <v>0</v>
      </c>
      <c r="BH1440" s="145">
        <f>IF(N1440="sníž. přenesená",J1440,0)</f>
        <v>0</v>
      </c>
      <c r="BI1440" s="145">
        <f>IF(N1440="nulová",J1440,0)</f>
        <v>0</v>
      </c>
      <c r="BJ1440" s="19" t="s">
        <v>77</v>
      </c>
      <c r="BK1440" s="145">
        <f>ROUND(I1440*H1440,2)</f>
        <v>0</v>
      </c>
      <c r="BL1440" s="19" t="s">
        <v>229</v>
      </c>
      <c r="BM1440" s="144" t="s">
        <v>7614</v>
      </c>
    </row>
    <row r="1441" spans="2:51" s="1" customFormat="1">
      <c r="B1441" s="34"/>
      <c r="D1441" s="146" t="s">
        <v>222</v>
      </c>
      <c r="F1441" s="147" t="s">
        <v>7615</v>
      </c>
      <c r="I1441" s="148"/>
      <c r="L1441" s="34"/>
      <c r="M1441" s="149"/>
      <c r="T1441" s="55"/>
      <c r="AT1441" s="19" t="s">
        <v>222</v>
      </c>
      <c r="AU1441" s="19" t="s">
        <v>236</v>
      </c>
    </row>
    <row r="1442" spans="2:51" s="14" customFormat="1">
      <c r="B1442" s="170"/>
      <c r="D1442" s="150" t="s">
        <v>226</v>
      </c>
      <c r="E1442" s="171" t="s">
        <v>19</v>
      </c>
      <c r="F1442" s="172" t="s">
        <v>7616</v>
      </c>
      <c r="H1442" s="171" t="s">
        <v>19</v>
      </c>
      <c r="I1442" s="173"/>
      <c r="L1442" s="170"/>
      <c r="M1442" s="174"/>
      <c r="T1442" s="175"/>
      <c r="AT1442" s="171" t="s">
        <v>226</v>
      </c>
      <c r="AU1442" s="171" t="s">
        <v>236</v>
      </c>
      <c r="AV1442" s="14" t="s">
        <v>77</v>
      </c>
      <c r="AW1442" s="14" t="s">
        <v>31</v>
      </c>
      <c r="AX1442" s="14" t="s">
        <v>69</v>
      </c>
      <c r="AY1442" s="171" t="s">
        <v>212</v>
      </c>
    </row>
    <row r="1443" spans="2:51" s="14" customFormat="1">
      <c r="B1443" s="170"/>
      <c r="D1443" s="150" t="s">
        <v>226</v>
      </c>
      <c r="E1443" s="171" t="s">
        <v>19</v>
      </c>
      <c r="F1443" s="172" t="s">
        <v>7617</v>
      </c>
      <c r="H1443" s="171" t="s">
        <v>19</v>
      </c>
      <c r="I1443" s="173"/>
      <c r="L1443" s="170"/>
      <c r="M1443" s="174"/>
      <c r="T1443" s="175"/>
      <c r="AT1443" s="171" t="s">
        <v>226</v>
      </c>
      <c r="AU1443" s="171" t="s">
        <v>236</v>
      </c>
      <c r="AV1443" s="14" t="s">
        <v>77</v>
      </c>
      <c r="AW1443" s="14" t="s">
        <v>31</v>
      </c>
      <c r="AX1443" s="14" t="s">
        <v>69</v>
      </c>
      <c r="AY1443" s="171" t="s">
        <v>212</v>
      </c>
    </row>
    <row r="1444" spans="2:51" s="12" customFormat="1">
      <c r="B1444" s="152"/>
      <c r="D1444" s="150" t="s">
        <v>226</v>
      </c>
      <c r="E1444" s="153" t="s">
        <v>19</v>
      </c>
      <c r="F1444" s="154" t="s">
        <v>7618</v>
      </c>
      <c r="H1444" s="155">
        <v>10.86</v>
      </c>
      <c r="I1444" s="156"/>
      <c r="L1444" s="152"/>
      <c r="M1444" s="157"/>
      <c r="T1444" s="158"/>
      <c r="AT1444" s="153" t="s">
        <v>226</v>
      </c>
      <c r="AU1444" s="153" t="s">
        <v>236</v>
      </c>
      <c r="AV1444" s="12" t="s">
        <v>79</v>
      </c>
      <c r="AW1444" s="12" t="s">
        <v>31</v>
      </c>
      <c r="AX1444" s="12" t="s">
        <v>69</v>
      </c>
      <c r="AY1444" s="153" t="s">
        <v>212</v>
      </c>
    </row>
    <row r="1445" spans="2:51" s="15" customFormat="1">
      <c r="B1445" s="176"/>
      <c r="D1445" s="150" t="s">
        <v>226</v>
      </c>
      <c r="E1445" s="177" t="s">
        <v>19</v>
      </c>
      <c r="F1445" s="178" t="s">
        <v>455</v>
      </c>
      <c r="H1445" s="179">
        <v>10.86</v>
      </c>
      <c r="I1445" s="180"/>
      <c r="L1445" s="176"/>
      <c r="M1445" s="181"/>
      <c r="T1445" s="182"/>
      <c r="AT1445" s="177" t="s">
        <v>226</v>
      </c>
      <c r="AU1445" s="177" t="s">
        <v>236</v>
      </c>
      <c r="AV1445" s="15" t="s">
        <v>236</v>
      </c>
      <c r="AW1445" s="15" t="s">
        <v>31</v>
      </c>
      <c r="AX1445" s="15" t="s">
        <v>69</v>
      </c>
      <c r="AY1445" s="177" t="s">
        <v>212</v>
      </c>
    </row>
    <row r="1446" spans="2:51" s="14" customFormat="1">
      <c r="B1446" s="170"/>
      <c r="D1446" s="150" t="s">
        <v>226</v>
      </c>
      <c r="E1446" s="171" t="s">
        <v>19</v>
      </c>
      <c r="F1446" s="172" t="s">
        <v>7619</v>
      </c>
      <c r="H1446" s="171" t="s">
        <v>19</v>
      </c>
      <c r="I1446" s="173"/>
      <c r="L1446" s="170"/>
      <c r="M1446" s="174"/>
      <c r="T1446" s="175"/>
      <c r="AT1446" s="171" t="s">
        <v>226</v>
      </c>
      <c r="AU1446" s="171" t="s">
        <v>236</v>
      </c>
      <c r="AV1446" s="14" t="s">
        <v>77</v>
      </c>
      <c r="AW1446" s="14" t="s">
        <v>31</v>
      </c>
      <c r="AX1446" s="14" t="s">
        <v>69</v>
      </c>
      <c r="AY1446" s="171" t="s">
        <v>212</v>
      </c>
    </row>
    <row r="1447" spans="2:51" s="12" customFormat="1">
      <c r="B1447" s="152"/>
      <c r="D1447" s="150" t="s">
        <v>226</v>
      </c>
      <c r="E1447" s="153" t="s">
        <v>19</v>
      </c>
      <c r="F1447" s="154" t="s">
        <v>7319</v>
      </c>
      <c r="H1447" s="155">
        <v>3.84</v>
      </c>
      <c r="I1447" s="156"/>
      <c r="L1447" s="152"/>
      <c r="M1447" s="157"/>
      <c r="T1447" s="158"/>
      <c r="AT1447" s="153" t="s">
        <v>226</v>
      </c>
      <c r="AU1447" s="153" t="s">
        <v>236</v>
      </c>
      <c r="AV1447" s="12" t="s">
        <v>79</v>
      </c>
      <c r="AW1447" s="12" t="s">
        <v>31</v>
      </c>
      <c r="AX1447" s="12" t="s">
        <v>69</v>
      </c>
      <c r="AY1447" s="153" t="s">
        <v>212</v>
      </c>
    </row>
    <row r="1448" spans="2:51" s="15" customFormat="1">
      <c r="B1448" s="176"/>
      <c r="D1448" s="150" t="s">
        <v>226</v>
      </c>
      <c r="E1448" s="177" t="s">
        <v>19</v>
      </c>
      <c r="F1448" s="178" t="s">
        <v>455</v>
      </c>
      <c r="H1448" s="179">
        <v>3.84</v>
      </c>
      <c r="I1448" s="180"/>
      <c r="L1448" s="176"/>
      <c r="M1448" s="181"/>
      <c r="T1448" s="182"/>
      <c r="AT1448" s="177" t="s">
        <v>226</v>
      </c>
      <c r="AU1448" s="177" t="s">
        <v>236</v>
      </c>
      <c r="AV1448" s="15" t="s">
        <v>236</v>
      </c>
      <c r="AW1448" s="15" t="s">
        <v>31</v>
      </c>
      <c r="AX1448" s="15" t="s">
        <v>69</v>
      </c>
      <c r="AY1448" s="177" t="s">
        <v>212</v>
      </c>
    </row>
    <row r="1449" spans="2:51" s="14" customFormat="1">
      <c r="B1449" s="170"/>
      <c r="D1449" s="150" t="s">
        <v>226</v>
      </c>
      <c r="E1449" s="171" t="s">
        <v>19</v>
      </c>
      <c r="F1449" s="172" t="s">
        <v>7510</v>
      </c>
      <c r="H1449" s="171" t="s">
        <v>19</v>
      </c>
      <c r="I1449" s="173"/>
      <c r="L1449" s="170"/>
      <c r="M1449" s="174"/>
      <c r="T1449" s="175"/>
      <c r="AT1449" s="171" t="s">
        <v>226</v>
      </c>
      <c r="AU1449" s="171" t="s">
        <v>236</v>
      </c>
      <c r="AV1449" s="14" t="s">
        <v>77</v>
      </c>
      <c r="AW1449" s="14" t="s">
        <v>31</v>
      </c>
      <c r="AX1449" s="14" t="s">
        <v>69</v>
      </c>
      <c r="AY1449" s="171" t="s">
        <v>212</v>
      </c>
    </row>
    <row r="1450" spans="2:51" s="12" customFormat="1">
      <c r="B1450" s="152"/>
      <c r="D1450" s="150" t="s">
        <v>226</v>
      </c>
      <c r="E1450" s="153" t="s">
        <v>19</v>
      </c>
      <c r="F1450" s="154" t="s">
        <v>7620</v>
      </c>
      <c r="H1450" s="155">
        <v>10.82</v>
      </c>
      <c r="I1450" s="156"/>
      <c r="L1450" s="152"/>
      <c r="M1450" s="157"/>
      <c r="T1450" s="158"/>
      <c r="AT1450" s="153" t="s">
        <v>226</v>
      </c>
      <c r="AU1450" s="153" t="s">
        <v>236</v>
      </c>
      <c r="AV1450" s="12" t="s">
        <v>79</v>
      </c>
      <c r="AW1450" s="12" t="s">
        <v>31</v>
      </c>
      <c r="AX1450" s="12" t="s">
        <v>69</v>
      </c>
      <c r="AY1450" s="153" t="s">
        <v>212</v>
      </c>
    </row>
    <row r="1451" spans="2:51" s="12" customFormat="1">
      <c r="B1451" s="152"/>
      <c r="D1451" s="150" t="s">
        <v>226</v>
      </c>
      <c r="E1451" s="153" t="s">
        <v>19</v>
      </c>
      <c r="F1451" s="154" t="s">
        <v>7621</v>
      </c>
      <c r="H1451" s="155">
        <v>10.88</v>
      </c>
      <c r="I1451" s="156"/>
      <c r="L1451" s="152"/>
      <c r="M1451" s="157"/>
      <c r="T1451" s="158"/>
      <c r="AT1451" s="153" t="s">
        <v>226</v>
      </c>
      <c r="AU1451" s="153" t="s">
        <v>236</v>
      </c>
      <c r="AV1451" s="12" t="s">
        <v>79</v>
      </c>
      <c r="AW1451" s="12" t="s">
        <v>31</v>
      </c>
      <c r="AX1451" s="12" t="s">
        <v>69</v>
      </c>
      <c r="AY1451" s="153" t="s">
        <v>212</v>
      </c>
    </row>
    <row r="1452" spans="2:51" s="12" customFormat="1">
      <c r="B1452" s="152"/>
      <c r="D1452" s="150" t="s">
        <v>226</v>
      </c>
      <c r="E1452" s="153" t="s">
        <v>19</v>
      </c>
      <c r="F1452" s="154" t="s">
        <v>7622</v>
      </c>
      <c r="H1452" s="155">
        <v>10.85</v>
      </c>
      <c r="I1452" s="156"/>
      <c r="L1452" s="152"/>
      <c r="M1452" s="157"/>
      <c r="T1452" s="158"/>
      <c r="AT1452" s="153" t="s">
        <v>226</v>
      </c>
      <c r="AU1452" s="153" t="s">
        <v>236</v>
      </c>
      <c r="AV1452" s="12" t="s">
        <v>79</v>
      </c>
      <c r="AW1452" s="12" t="s">
        <v>31</v>
      </c>
      <c r="AX1452" s="12" t="s">
        <v>69</v>
      </c>
      <c r="AY1452" s="153" t="s">
        <v>212</v>
      </c>
    </row>
    <row r="1453" spans="2:51" s="12" customFormat="1">
      <c r="B1453" s="152"/>
      <c r="D1453" s="150" t="s">
        <v>226</v>
      </c>
      <c r="E1453" s="153" t="s">
        <v>19</v>
      </c>
      <c r="F1453" s="154" t="s">
        <v>7623</v>
      </c>
      <c r="H1453" s="155">
        <v>10.85</v>
      </c>
      <c r="I1453" s="156"/>
      <c r="L1453" s="152"/>
      <c r="M1453" s="157"/>
      <c r="T1453" s="158"/>
      <c r="AT1453" s="153" t="s">
        <v>226</v>
      </c>
      <c r="AU1453" s="153" t="s">
        <v>236</v>
      </c>
      <c r="AV1453" s="12" t="s">
        <v>79</v>
      </c>
      <c r="AW1453" s="12" t="s">
        <v>31</v>
      </c>
      <c r="AX1453" s="12" t="s">
        <v>69</v>
      </c>
      <c r="AY1453" s="153" t="s">
        <v>212</v>
      </c>
    </row>
    <row r="1454" spans="2:51" s="12" customFormat="1">
      <c r="B1454" s="152"/>
      <c r="D1454" s="150" t="s">
        <v>226</v>
      </c>
      <c r="E1454" s="153" t="s">
        <v>19</v>
      </c>
      <c r="F1454" s="154" t="s">
        <v>7624</v>
      </c>
      <c r="H1454" s="155">
        <v>10.85</v>
      </c>
      <c r="I1454" s="156"/>
      <c r="L1454" s="152"/>
      <c r="M1454" s="157"/>
      <c r="T1454" s="158"/>
      <c r="AT1454" s="153" t="s">
        <v>226</v>
      </c>
      <c r="AU1454" s="153" t="s">
        <v>236</v>
      </c>
      <c r="AV1454" s="12" t="s">
        <v>79</v>
      </c>
      <c r="AW1454" s="12" t="s">
        <v>31</v>
      </c>
      <c r="AX1454" s="12" t="s">
        <v>69</v>
      </c>
      <c r="AY1454" s="153" t="s">
        <v>212</v>
      </c>
    </row>
    <row r="1455" spans="2:51" s="15" customFormat="1">
      <c r="B1455" s="176"/>
      <c r="D1455" s="150" t="s">
        <v>226</v>
      </c>
      <c r="E1455" s="177" t="s">
        <v>19</v>
      </c>
      <c r="F1455" s="178" t="s">
        <v>455</v>
      </c>
      <c r="H1455" s="179">
        <v>54.25</v>
      </c>
      <c r="I1455" s="180"/>
      <c r="L1455" s="176"/>
      <c r="M1455" s="181"/>
      <c r="T1455" s="182"/>
      <c r="AT1455" s="177" t="s">
        <v>226</v>
      </c>
      <c r="AU1455" s="177" t="s">
        <v>236</v>
      </c>
      <c r="AV1455" s="15" t="s">
        <v>236</v>
      </c>
      <c r="AW1455" s="15" t="s">
        <v>31</v>
      </c>
      <c r="AX1455" s="15" t="s">
        <v>69</v>
      </c>
      <c r="AY1455" s="177" t="s">
        <v>212</v>
      </c>
    </row>
    <row r="1456" spans="2:51" s="14" customFormat="1">
      <c r="B1456" s="170"/>
      <c r="D1456" s="150" t="s">
        <v>226</v>
      </c>
      <c r="E1456" s="171" t="s">
        <v>19</v>
      </c>
      <c r="F1456" s="172" t="s">
        <v>7517</v>
      </c>
      <c r="H1456" s="171" t="s">
        <v>19</v>
      </c>
      <c r="I1456" s="173"/>
      <c r="L1456" s="170"/>
      <c r="M1456" s="174"/>
      <c r="T1456" s="175"/>
      <c r="AT1456" s="171" t="s">
        <v>226</v>
      </c>
      <c r="AU1456" s="171" t="s">
        <v>236</v>
      </c>
      <c r="AV1456" s="14" t="s">
        <v>77</v>
      </c>
      <c r="AW1456" s="14" t="s">
        <v>31</v>
      </c>
      <c r="AX1456" s="14" t="s">
        <v>69</v>
      </c>
      <c r="AY1456" s="171" t="s">
        <v>212</v>
      </c>
    </row>
    <row r="1457" spans="2:65" s="12" customFormat="1">
      <c r="B1457" s="152"/>
      <c r="D1457" s="150" t="s">
        <v>226</v>
      </c>
      <c r="E1457" s="153" t="s">
        <v>19</v>
      </c>
      <c r="F1457" s="154" t="s">
        <v>7412</v>
      </c>
      <c r="H1457" s="155">
        <v>3.84</v>
      </c>
      <c r="I1457" s="156"/>
      <c r="L1457" s="152"/>
      <c r="M1457" s="157"/>
      <c r="T1457" s="158"/>
      <c r="AT1457" s="153" t="s">
        <v>226</v>
      </c>
      <c r="AU1457" s="153" t="s">
        <v>236</v>
      </c>
      <c r="AV1457" s="12" t="s">
        <v>79</v>
      </c>
      <c r="AW1457" s="12" t="s">
        <v>31</v>
      </c>
      <c r="AX1457" s="12" t="s">
        <v>69</v>
      </c>
      <c r="AY1457" s="153" t="s">
        <v>212</v>
      </c>
    </row>
    <row r="1458" spans="2:65" s="12" customFormat="1">
      <c r="B1458" s="152"/>
      <c r="D1458" s="150" t="s">
        <v>226</v>
      </c>
      <c r="E1458" s="153" t="s">
        <v>19</v>
      </c>
      <c r="F1458" s="154" t="s">
        <v>7413</v>
      </c>
      <c r="H1458" s="155">
        <v>3.84</v>
      </c>
      <c r="I1458" s="156"/>
      <c r="L1458" s="152"/>
      <c r="M1458" s="157"/>
      <c r="T1458" s="158"/>
      <c r="AT1458" s="153" t="s">
        <v>226</v>
      </c>
      <c r="AU1458" s="153" t="s">
        <v>236</v>
      </c>
      <c r="AV1458" s="12" t="s">
        <v>79</v>
      </c>
      <c r="AW1458" s="12" t="s">
        <v>31</v>
      </c>
      <c r="AX1458" s="12" t="s">
        <v>69</v>
      </c>
      <c r="AY1458" s="153" t="s">
        <v>212</v>
      </c>
    </row>
    <row r="1459" spans="2:65" s="12" customFormat="1">
      <c r="B1459" s="152"/>
      <c r="D1459" s="150" t="s">
        <v>226</v>
      </c>
      <c r="E1459" s="153" t="s">
        <v>19</v>
      </c>
      <c r="F1459" s="154" t="s">
        <v>7414</v>
      </c>
      <c r="H1459" s="155">
        <v>3.84</v>
      </c>
      <c r="I1459" s="156"/>
      <c r="L1459" s="152"/>
      <c r="M1459" s="157"/>
      <c r="T1459" s="158"/>
      <c r="AT1459" s="153" t="s">
        <v>226</v>
      </c>
      <c r="AU1459" s="153" t="s">
        <v>236</v>
      </c>
      <c r="AV1459" s="12" t="s">
        <v>79</v>
      </c>
      <c r="AW1459" s="12" t="s">
        <v>31</v>
      </c>
      <c r="AX1459" s="12" t="s">
        <v>69</v>
      </c>
      <c r="AY1459" s="153" t="s">
        <v>212</v>
      </c>
    </row>
    <row r="1460" spans="2:65" s="12" customFormat="1">
      <c r="B1460" s="152"/>
      <c r="D1460" s="150" t="s">
        <v>226</v>
      </c>
      <c r="E1460" s="153" t="s">
        <v>19</v>
      </c>
      <c r="F1460" s="154" t="s">
        <v>7415</v>
      </c>
      <c r="H1460" s="155">
        <v>3.84</v>
      </c>
      <c r="I1460" s="156"/>
      <c r="L1460" s="152"/>
      <c r="M1460" s="157"/>
      <c r="T1460" s="158"/>
      <c r="AT1460" s="153" t="s">
        <v>226</v>
      </c>
      <c r="AU1460" s="153" t="s">
        <v>236</v>
      </c>
      <c r="AV1460" s="12" t="s">
        <v>79</v>
      </c>
      <c r="AW1460" s="12" t="s">
        <v>31</v>
      </c>
      <c r="AX1460" s="12" t="s">
        <v>69</v>
      </c>
      <c r="AY1460" s="153" t="s">
        <v>212</v>
      </c>
    </row>
    <row r="1461" spans="2:65" s="12" customFormat="1">
      <c r="B1461" s="152"/>
      <c r="D1461" s="150" t="s">
        <v>226</v>
      </c>
      <c r="E1461" s="153" t="s">
        <v>19</v>
      </c>
      <c r="F1461" s="154" t="s">
        <v>7416</v>
      </c>
      <c r="H1461" s="155">
        <v>3.84</v>
      </c>
      <c r="I1461" s="156"/>
      <c r="L1461" s="152"/>
      <c r="M1461" s="157"/>
      <c r="T1461" s="158"/>
      <c r="AT1461" s="153" t="s">
        <v>226</v>
      </c>
      <c r="AU1461" s="153" t="s">
        <v>236</v>
      </c>
      <c r="AV1461" s="12" t="s">
        <v>79</v>
      </c>
      <c r="AW1461" s="12" t="s">
        <v>31</v>
      </c>
      <c r="AX1461" s="12" t="s">
        <v>69</v>
      </c>
      <c r="AY1461" s="153" t="s">
        <v>212</v>
      </c>
    </row>
    <row r="1462" spans="2:65" s="12" customFormat="1">
      <c r="B1462" s="152"/>
      <c r="D1462" s="150" t="s">
        <v>226</v>
      </c>
      <c r="E1462" s="153" t="s">
        <v>19</v>
      </c>
      <c r="F1462" s="154" t="s">
        <v>7417</v>
      </c>
      <c r="H1462" s="155">
        <v>3.84</v>
      </c>
      <c r="I1462" s="156"/>
      <c r="L1462" s="152"/>
      <c r="M1462" s="157"/>
      <c r="T1462" s="158"/>
      <c r="AT1462" s="153" t="s">
        <v>226</v>
      </c>
      <c r="AU1462" s="153" t="s">
        <v>236</v>
      </c>
      <c r="AV1462" s="12" t="s">
        <v>79</v>
      </c>
      <c r="AW1462" s="12" t="s">
        <v>31</v>
      </c>
      <c r="AX1462" s="12" t="s">
        <v>69</v>
      </c>
      <c r="AY1462" s="153" t="s">
        <v>212</v>
      </c>
    </row>
    <row r="1463" spans="2:65" s="15" customFormat="1">
      <c r="B1463" s="176"/>
      <c r="D1463" s="150" t="s">
        <v>226</v>
      </c>
      <c r="E1463" s="177" t="s">
        <v>19</v>
      </c>
      <c r="F1463" s="178" t="s">
        <v>455</v>
      </c>
      <c r="H1463" s="179">
        <v>23.04</v>
      </c>
      <c r="I1463" s="180"/>
      <c r="L1463" s="176"/>
      <c r="M1463" s="181"/>
      <c r="T1463" s="182"/>
      <c r="AT1463" s="177" t="s">
        <v>226</v>
      </c>
      <c r="AU1463" s="177" t="s">
        <v>236</v>
      </c>
      <c r="AV1463" s="15" t="s">
        <v>236</v>
      </c>
      <c r="AW1463" s="15" t="s">
        <v>31</v>
      </c>
      <c r="AX1463" s="15" t="s">
        <v>69</v>
      </c>
      <c r="AY1463" s="177" t="s">
        <v>212</v>
      </c>
    </row>
    <row r="1464" spans="2:65" s="13" customFormat="1">
      <c r="B1464" s="159"/>
      <c r="D1464" s="150" t="s">
        <v>226</v>
      </c>
      <c r="E1464" s="160" t="s">
        <v>19</v>
      </c>
      <c r="F1464" s="161" t="s">
        <v>228</v>
      </c>
      <c r="H1464" s="162">
        <v>91.99</v>
      </c>
      <c r="I1464" s="163"/>
      <c r="L1464" s="159"/>
      <c r="M1464" s="164"/>
      <c r="T1464" s="165"/>
      <c r="AT1464" s="160" t="s">
        <v>226</v>
      </c>
      <c r="AU1464" s="160" t="s">
        <v>236</v>
      </c>
      <c r="AV1464" s="13" t="s">
        <v>229</v>
      </c>
      <c r="AW1464" s="13" t="s">
        <v>31</v>
      </c>
      <c r="AX1464" s="13" t="s">
        <v>77</v>
      </c>
      <c r="AY1464" s="160" t="s">
        <v>212</v>
      </c>
    </row>
    <row r="1465" spans="2:65" s="1" customFormat="1" ht="16.5" customHeight="1">
      <c r="B1465" s="34"/>
      <c r="C1465" s="133" t="s">
        <v>2225</v>
      </c>
      <c r="D1465" s="133" t="s">
        <v>215</v>
      </c>
      <c r="E1465" s="134" t="s">
        <v>7625</v>
      </c>
      <c r="F1465" s="135" t="s">
        <v>7626</v>
      </c>
      <c r="G1465" s="136" t="s">
        <v>495</v>
      </c>
      <c r="H1465" s="137">
        <v>1377.2329999999999</v>
      </c>
      <c r="I1465" s="138"/>
      <c r="J1465" s="139">
        <f>ROUND(I1465*H1465,2)</f>
        <v>0</v>
      </c>
      <c r="K1465" s="135" t="s">
        <v>219</v>
      </c>
      <c r="L1465" s="34"/>
      <c r="M1465" s="140" t="s">
        <v>19</v>
      </c>
      <c r="N1465" s="141" t="s">
        <v>40</v>
      </c>
      <c r="P1465" s="142">
        <f>O1465*H1465</f>
        <v>0</v>
      </c>
      <c r="Q1465" s="142">
        <v>1.5E-3</v>
      </c>
      <c r="R1465" s="142">
        <f>Q1465*H1465</f>
        <v>2.0658495000000001</v>
      </c>
      <c r="S1465" s="142">
        <v>0</v>
      </c>
      <c r="T1465" s="143">
        <f>S1465*H1465</f>
        <v>0</v>
      </c>
      <c r="AR1465" s="144" t="s">
        <v>229</v>
      </c>
      <c r="AT1465" s="144" t="s">
        <v>215</v>
      </c>
      <c r="AU1465" s="144" t="s">
        <v>236</v>
      </c>
      <c r="AY1465" s="19" t="s">
        <v>212</v>
      </c>
      <c r="BE1465" s="145">
        <f>IF(N1465="základní",J1465,0)</f>
        <v>0</v>
      </c>
      <c r="BF1465" s="145">
        <f>IF(N1465="snížená",J1465,0)</f>
        <v>0</v>
      </c>
      <c r="BG1465" s="145">
        <f>IF(N1465="zákl. přenesená",J1465,0)</f>
        <v>0</v>
      </c>
      <c r="BH1465" s="145">
        <f>IF(N1465="sníž. přenesená",J1465,0)</f>
        <v>0</v>
      </c>
      <c r="BI1465" s="145">
        <f>IF(N1465="nulová",J1465,0)</f>
        <v>0</v>
      </c>
      <c r="BJ1465" s="19" t="s">
        <v>77</v>
      </c>
      <c r="BK1465" s="145">
        <f>ROUND(I1465*H1465,2)</f>
        <v>0</v>
      </c>
      <c r="BL1465" s="19" t="s">
        <v>229</v>
      </c>
      <c r="BM1465" s="144" t="s">
        <v>7627</v>
      </c>
    </row>
    <row r="1466" spans="2:65" s="1" customFormat="1">
      <c r="B1466" s="34"/>
      <c r="D1466" s="146" t="s">
        <v>222</v>
      </c>
      <c r="F1466" s="147" t="s">
        <v>7628</v>
      </c>
      <c r="I1466" s="148"/>
      <c r="L1466" s="34"/>
      <c r="M1466" s="149"/>
      <c r="T1466" s="55"/>
      <c r="AT1466" s="19" t="s">
        <v>222</v>
      </c>
      <c r="AU1466" s="19" t="s">
        <v>236</v>
      </c>
    </row>
    <row r="1467" spans="2:65" s="1" customFormat="1" ht="29.25">
      <c r="B1467" s="34"/>
      <c r="D1467" s="150" t="s">
        <v>224</v>
      </c>
      <c r="F1467" s="151" t="s">
        <v>7629</v>
      </c>
      <c r="I1467" s="148"/>
      <c r="L1467" s="34"/>
      <c r="M1467" s="149"/>
      <c r="T1467" s="55"/>
      <c r="AT1467" s="19" t="s">
        <v>224</v>
      </c>
      <c r="AU1467" s="19" t="s">
        <v>236</v>
      </c>
    </row>
    <row r="1468" spans="2:65" s="14" customFormat="1">
      <c r="B1468" s="170"/>
      <c r="D1468" s="150" t="s">
        <v>226</v>
      </c>
      <c r="E1468" s="171" t="s">
        <v>19</v>
      </c>
      <c r="F1468" s="172" t="s">
        <v>7630</v>
      </c>
      <c r="H1468" s="171" t="s">
        <v>19</v>
      </c>
      <c r="I1468" s="173"/>
      <c r="L1468" s="170"/>
      <c r="M1468" s="174"/>
      <c r="T1468" s="175"/>
      <c r="AT1468" s="171" t="s">
        <v>226</v>
      </c>
      <c r="AU1468" s="171" t="s">
        <v>236</v>
      </c>
      <c r="AV1468" s="14" t="s">
        <v>77</v>
      </c>
      <c r="AW1468" s="14" t="s">
        <v>31</v>
      </c>
      <c r="AX1468" s="14" t="s">
        <v>69</v>
      </c>
      <c r="AY1468" s="171" t="s">
        <v>212</v>
      </c>
    </row>
    <row r="1469" spans="2:65" s="12" customFormat="1">
      <c r="B1469" s="152"/>
      <c r="D1469" s="150" t="s">
        <v>226</v>
      </c>
      <c r="E1469" s="153" t="s">
        <v>19</v>
      </c>
      <c r="F1469" s="154" t="s">
        <v>7631</v>
      </c>
      <c r="H1469" s="155">
        <v>166.971</v>
      </c>
      <c r="I1469" s="156"/>
      <c r="L1469" s="152"/>
      <c r="M1469" s="157"/>
      <c r="T1469" s="158"/>
      <c r="AT1469" s="153" t="s">
        <v>226</v>
      </c>
      <c r="AU1469" s="153" t="s">
        <v>236</v>
      </c>
      <c r="AV1469" s="12" t="s">
        <v>79</v>
      </c>
      <c r="AW1469" s="12" t="s">
        <v>31</v>
      </c>
      <c r="AX1469" s="12" t="s">
        <v>69</v>
      </c>
      <c r="AY1469" s="153" t="s">
        <v>212</v>
      </c>
    </row>
    <row r="1470" spans="2:65" s="12" customFormat="1">
      <c r="B1470" s="152"/>
      <c r="D1470" s="150" t="s">
        <v>226</v>
      </c>
      <c r="E1470" s="153" t="s">
        <v>19</v>
      </c>
      <c r="F1470" s="154" t="s">
        <v>7632</v>
      </c>
      <c r="H1470" s="155">
        <v>13.125</v>
      </c>
      <c r="I1470" s="156"/>
      <c r="L1470" s="152"/>
      <c r="M1470" s="157"/>
      <c r="T1470" s="158"/>
      <c r="AT1470" s="153" t="s">
        <v>226</v>
      </c>
      <c r="AU1470" s="153" t="s">
        <v>236</v>
      </c>
      <c r="AV1470" s="12" t="s">
        <v>79</v>
      </c>
      <c r="AW1470" s="12" t="s">
        <v>31</v>
      </c>
      <c r="AX1470" s="12" t="s">
        <v>69</v>
      </c>
      <c r="AY1470" s="153" t="s">
        <v>212</v>
      </c>
    </row>
    <row r="1471" spans="2:65" s="12" customFormat="1">
      <c r="B1471" s="152"/>
      <c r="D1471" s="150" t="s">
        <v>226</v>
      </c>
      <c r="E1471" s="153" t="s">
        <v>19</v>
      </c>
      <c r="F1471" s="154" t="s">
        <v>7633</v>
      </c>
      <c r="H1471" s="155">
        <v>4.032</v>
      </c>
      <c r="I1471" s="156"/>
      <c r="L1471" s="152"/>
      <c r="M1471" s="157"/>
      <c r="T1471" s="158"/>
      <c r="AT1471" s="153" t="s">
        <v>226</v>
      </c>
      <c r="AU1471" s="153" t="s">
        <v>236</v>
      </c>
      <c r="AV1471" s="12" t="s">
        <v>79</v>
      </c>
      <c r="AW1471" s="12" t="s">
        <v>31</v>
      </c>
      <c r="AX1471" s="12" t="s">
        <v>69</v>
      </c>
      <c r="AY1471" s="153" t="s">
        <v>212</v>
      </c>
    </row>
    <row r="1472" spans="2:65" s="12" customFormat="1">
      <c r="B1472" s="152"/>
      <c r="D1472" s="150" t="s">
        <v>226</v>
      </c>
      <c r="E1472" s="153" t="s">
        <v>19</v>
      </c>
      <c r="F1472" s="154" t="s">
        <v>7634</v>
      </c>
      <c r="H1472" s="155">
        <v>1168.913</v>
      </c>
      <c r="I1472" s="156"/>
      <c r="L1472" s="152"/>
      <c r="M1472" s="157"/>
      <c r="T1472" s="158"/>
      <c r="AT1472" s="153" t="s">
        <v>226</v>
      </c>
      <c r="AU1472" s="153" t="s">
        <v>236</v>
      </c>
      <c r="AV1472" s="12" t="s">
        <v>79</v>
      </c>
      <c r="AW1472" s="12" t="s">
        <v>31</v>
      </c>
      <c r="AX1472" s="12" t="s">
        <v>69</v>
      </c>
      <c r="AY1472" s="153" t="s">
        <v>212</v>
      </c>
    </row>
    <row r="1473" spans="2:65" s="12" customFormat="1">
      <c r="B1473" s="152"/>
      <c r="D1473" s="150" t="s">
        <v>226</v>
      </c>
      <c r="E1473" s="153" t="s">
        <v>19</v>
      </c>
      <c r="F1473" s="154" t="s">
        <v>7635</v>
      </c>
      <c r="H1473" s="155">
        <v>24.192</v>
      </c>
      <c r="I1473" s="156"/>
      <c r="L1473" s="152"/>
      <c r="M1473" s="157"/>
      <c r="T1473" s="158"/>
      <c r="AT1473" s="153" t="s">
        <v>226</v>
      </c>
      <c r="AU1473" s="153" t="s">
        <v>236</v>
      </c>
      <c r="AV1473" s="12" t="s">
        <v>79</v>
      </c>
      <c r="AW1473" s="12" t="s">
        <v>31</v>
      </c>
      <c r="AX1473" s="12" t="s">
        <v>69</v>
      </c>
      <c r="AY1473" s="153" t="s">
        <v>212</v>
      </c>
    </row>
    <row r="1474" spans="2:65" s="13" customFormat="1">
      <c r="B1474" s="159"/>
      <c r="D1474" s="150" t="s">
        <v>226</v>
      </c>
      <c r="E1474" s="160" t="s">
        <v>19</v>
      </c>
      <c r="F1474" s="161" t="s">
        <v>228</v>
      </c>
      <c r="H1474" s="162">
        <v>1377.2329999999999</v>
      </c>
      <c r="I1474" s="163"/>
      <c r="L1474" s="159"/>
      <c r="M1474" s="164"/>
      <c r="T1474" s="165"/>
      <c r="AT1474" s="160" t="s">
        <v>226</v>
      </c>
      <c r="AU1474" s="160" t="s">
        <v>236</v>
      </c>
      <c r="AV1474" s="13" t="s">
        <v>229</v>
      </c>
      <c r="AW1474" s="13" t="s">
        <v>31</v>
      </c>
      <c r="AX1474" s="13" t="s">
        <v>77</v>
      </c>
      <c r="AY1474" s="160" t="s">
        <v>212</v>
      </c>
    </row>
    <row r="1475" spans="2:65" s="1" customFormat="1" ht="16.5" customHeight="1">
      <c r="B1475" s="34"/>
      <c r="C1475" s="133" t="s">
        <v>2233</v>
      </c>
      <c r="D1475" s="133" t="s">
        <v>215</v>
      </c>
      <c r="E1475" s="134" t="s">
        <v>7636</v>
      </c>
      <c r="F1475" s="135" t="s">
        <v>7637</v>
      </c>
      <c r="G1475" s="136" t="s">
        <v>495</v>
      </c>
      <c r="H1475" s="137">
        <v>1311.65</v>
      </c>
      <c r="I1475" s="138"/>
      <c r="J1475" s="139">
        <f>ROUND(I1475*H1475,2)</f>
        <v>0</v>
      </c>
      <c r="K1475" s="135" t="s">
        <v>219</v>
      </c>
      <c r="L1475" s="34"/>
      <c r="M1475" s="140" t="s">
        <v>19</v>
      </c>
      <c r="N1475" s="141" t="s">
        <v>40</v>
      </c>
      <c r="P1475" s="142">
        <f>O1475*H1475</f>
        <v>0</v>
      </c>
      <c r="Q1475" s="142">
        <v>5.0000000000000002E-5</v>
      </c>
      <c r="R1475" s="142">
        <f>Q1475*H1475</f>
        <v>6.5582500000000002E-2</v>
      </c>
      <c r="S1475" s="142">
        <v>0</v>
      </c>
      <c r="T1475" s="143">
        <f>S1475*H1475</f>
        <v>0</v>
      </c>
      <c r="AR1475" s="144" t="s">
        <v>229</v>
      </c>
      <c r="AT1475" s="144" t="s">
        <v>215</v>
      </c>
      <c r="AU1475" s="144" t="s">
        <v>236</v>
      </c>
      <c r="AY1475" s="19" t="s">
        <v>212</v>
      </c>
      <c r="BE1475" s="145">
        <f>IF(N1475="základní",J1475,0)</f>
        <v>0</v>
      </c>
      <c r="BF1475" s="145">
        <f>IF(N1475="snížená",J1475,0)</f>
        <v>0</v>
      </c>
      <c r="BG1475" s="145">
        <f>IF(N1475="zákl. přenesená",J1475,0)</f>
        <v>0</v>
      </c>
      <c r="BH1475" s="145">
        <f>IF(N1475="sníž. přenesená",J1475,0)</f>
        <v>0</v>
      </c>
      <c r="BI1475" s="145">
        <f>IF(N1475="nulová",J1475,0)</f>
        <v>0</v>
      </c>
      <c r="BJ1475" s="19" t="s">
        <v>77</v>
      </c>
      <c r="BK1475" s="145">
        <f>ROUND(I1475*H1475,2)</f>
        <v>0</v>
      </c>
      <c r="BL1475" s="19" t="s">
        <v>229</v>
      </c>
      <c r="BM1475" s="144" t="s">
        <v>7638</v>
      </c>
    </row>
    <row r="1476" spans="2:65" s="1" customFormat="1">
      <c r="B1476" s="34"/>
      <c r="D1476" s="146" t="s">
        <v>222</v>
      </c>
      <c r="F1476" s="147" t="s">
        <v>7639</v>
      </c>
      <c r="I1476" s="148"/>
      <c r="L1476" s="34"/>
      <c r="M1476" s="149"/>
      <c r="T1476" s="55"/>
      <c r="AT1476" s="19" t="s">
        <v>222</v>
      </c>
      <c r="AU1476" s="19" t="s">
        <v>236</v>
      </c>
    </row>
    <row r="1477" spans="2:65" s="14" customFormat="1">
      <c r="B1477" s="170"/>
      <c r="D1477" s="150" t="s">
        <v>226</v>
      </c>
      <c r="E1477" s="171" t="s">
        <v>19</v>
      </c>
      <c r="F1477" s="172" t="s">
        <v>7640</v>
      </c>
      <c r="H1477" s="171" t="s">
        <v>19</v>
      </c>
      <c r="I1477" s="173"/>
      <c r="L1477" s="170"/>
      <c r="M1477" s="174"/>
      <c r="T1477" s="175"/>
      <c r="AT1477" s="171" t="s">
        <v>226</v>
      </c>
      <c r="AU1477" s="171" t="s">
        <v>236</v>
      </c>
      <c r="AV1477" s="14" t="s">
        <v>77</v>
      </c>
      <c r="AW1477" s="14" t="s">
        <v>31</v>
      </c>
      <c r="AX1477" s="14" t="s">
        <v>69</v>
      </c>
      <c r="AY1477" s="171" t="s">
        <v>212</v>
      </c>
    </row>
    <row r="1478" spans="2:65" s="12" customFormat="1">
      <c r="B1478" s="152"/>
      <c r="D1478" s="150" t="s">
        <v>226</v>
      </c>
      <c r="E1478" s="153" t="s">
        <v>19</v>
      </c>
      <c r="F1478" s="154" t="s">
        <v>7641</v>
      </c>
      <c r="H1478" s="155">
        <v>159.02000000000001</v>
      </c>
      <c r="I1478" s="156"/>
      <c r="L1478" s="152"/>
      <c r="M1478" s="157"/>
      <c r="T1478" s="158"/>
      <c r="AT1478" s="153" t="s">
        <v>226</v>
      </c>
      <c r="AU1478" s="153" t="s">
        <v>236</v>
      </c>
      <c r="AV1478" s="12" t="s">
        <v>79</v>
      </c>
      <c r="AW1478" s="12" t="s">
        <v>31</v>
      </c>
      <c r="AX1478" s="12" t="s">
        <v>69</v>
      </c>
      <c r="AY1478" s="153" t="s">
        <v>212</v>
      </c>
    </row>
    <row r="1479" spans="2:65" s="12" customFormat="1">
      <c r="B1479" s="152"/>
      <c r="D1479" s="150" t="s">
        <v>226</v>
      </c>
      <c r="E1479" s="153" t="s">
        <v>19</v>
      </c>
      <c r="F1479" s="154" t="s">
        <v>7642</v>
      </c>
      <c r="H1479" s="155">
        <v>12.5</v>
      </c>
      <c r="I1479" s="156"/>
      <c r="L1479" s="152"/>
      <c r="M1479" s="157"/>
      <c r="T1479" s="158"/>
      <c r="AT1479" s="153" t="s">
        <v>226</v>
      </c>
      <c r="AU1479" s="153" t="s">
        <v>236</v>
      </c>
      <c r="AV1479" s="12" t="s">
        <v>79</v>
      </c>
      <c r="AW1479" s="12" t="s">
        <v>31</v>
      </c>
      <c r="AX1479" s="12" t="s">
        <v>69</v>
      </c>
      <c r="AY1479" s="153" t="s">
        <v>212</v>
      </c>
    </row>
    <row r="1480" spans="2:65" s="12" customFormat="1">
      <c r="B1480" s="152"/>
      <c r="D1480" s="150" t="s">
        <v>226</v>
      </c>
      <c r="E1480" s="153" t="s">
        <v>19</v>
      </c>
      <c r="F1480" s="154" t="s">
        <v>7643</v>
      </c>
      <c r="H1480" s="155">
        <v>3.84</v>
      </c>
      <c r="I1480" s="156"/>
      <c r="L1480" s="152"/>
      <c r="M1480" s="157"/>
      <c r="T1480" s="158"/>
      <c r="AT1480" s="153" t="s">
        <v>226</v>
      </c>
      <c r="AU1480" s="153" t="s">
        <v>236</v>
      </c>
      <c r="AV1480" s="12" t="s">
        <v>79</v>
      </c>
      <c r="AW1480" s="12" t="s">
        <v>31</v>
      </c>
      <c r="AX1480" s="12" t="s">
        <v>69</v>
      </c>
      <c r="AY1480" s="153" t="s">
        <v>212</v>
      </c>
    </row>
    <row r="1481" spans="2:65" s="12" customFormat="1">
      <c r="B1481" s="152"/>
      <c r="D1481" s="150" t="s">
        <v>226</v>
      </c>
      <c r="E1481" s="153" t="s">
        <v>19</v>
      </c>
      <c r="F1481" s="154" t="s">
        <v>7644</v>
      </c>
      <c r="H1481" s="155">
        <v>1113.25</v>
      </c>
      <c r="I1481" s="156"/>
      <c r="L1481" s="152"/>
      <c r="M1481" s="157"/>
      <c r="T1481" s="158"/>
      <c r="AT1481" s="153" t="s">
        <v>226</v>
      </c>
      <c r="AU1481" s="153" t="s">
        <v>236</v>
      </c>
      <c r="AV1481" s="12" t="s">
        <v>79</v>
      </c>
      <c r="AW1481" s="12" t="s">
        <v>31</v>
      </c>
      <c r="AX1481" s="12" t="s">
        <v>69</v>
      </c>
      <c r="AY1481" s="153" t="s">
        <v>212</v>
      </c>
    </row>
    <row r="1482" spans="2:65" s="12" customFormat="1">
      <c r="B1482" s="152"/>
      <c r="D1482" s="150" t="s">
        <v>226</v>
      </c>
      <c r="E1482" s="153" t="s">
        <v>19</v>
      </c>
      <c r="F1482" s="154" t="s">
        <v>7645</v>
      </c>
      <c r="H1482" s="155">
        <v>23.04</v>
      </c>
      <c r="I1482" s="156"/>
      <c r="L1482" s="152"/>
      <c r="M1482" s="157"/>
      <c r="T1482" s="158"/>
      <c r="AT1482" s="153" t="s">
        <v>226</v>
      </c>
      <c r="AU1482" s="153" t="s">
        <v>236</v>
      </c>
      <c r="AV1482" s="12" t="s">
        <v>79</v>
      </c>
      <c r="AW1482" s="12" t="s">
        <v>31</v>
      </c>
      <c r="AX1482" s="12" t="s">
        <v>69</v>
      </c>
      <c r="AY1482" s="153" t="s">
        <v>212</v>
      </c>
    </row>
    <row r="1483" spans="2:65" s="13" customFormat="1">
      <c r="B1483" s="159"/>
      <c r="D1483" s="150" t="s">
        <v>226</v>
      </c>
      <c r="E1483" s="160" t="s">
        <v>19</v>
      </c>
      <c r="F1483" s="161" t="s">
        <v>228</v>
      </c>
      <c r="H1483" s="162">
        <v>1311.65</v>
      </c>
      <c r="I1483" s="163"/>
      <c r="L1483" s="159"/>
      <c r="M1483" s="164"/>
      <c r="T1483" s="165"/>
      <c r="AT1483" s="160" t="s">
        <v>226</v>
      </c>
      <c r="AU1483" s="160" t="s">
        <v>236</v>
      </c>
      <c r="AV1483" s="13" t="s">
        <v>229</v>
      </c>
      <c r="AW1483" s="13" t="s">
        <v>31</v>
      </c>
      <c r="AX1483" s="13" t="s">
        <v>77</v>
      </c>
      <c r="AY1483" s="160" t="s">
        <v>212</v>
      </c>
    </row>
    <row r="1484" spans="2:65" s="1" customFormat="1" ht="24.2" customHeight="1">
      <c r="B1484" s="34"/>
      <c r="C1484" s="133" t="s">
        <v>2239</v>
      </c>
      <c r="D1484" s="133" t="s">
        <v>215</v>
      </c>
      <c r="E1484" s="134" t="s">
        <v>7646</v>
      </c>
      <c r="F1484" s="135" t="s">
        <v>7647</v>
      </c>
      <c r="G1484" s="136" t="s">
        <v>4232</v>
      </c>
      <c r="H1484" s="196"/>
      <c r="I1484" s="138"/>
      <c r="J1484" s="139">
        <f>ROUND(I1484*H1484,2)</f>
        <v>0</v>
      </c>
      <c r="K1484" s="135" t="s">
        <v>219</v>
      </c>
      <c r="L1484" s="34"/>
      <c r="M1484" s="140" t="s">
        <v>19</v>
      </c>
      <c r="N1484" s="141" t="s">
        <v>40</v>
      </c>
      <c r="P1484" s="142">
        <f>O1484*H1484</f>
        <v>0</v>
      </c>
      <c r="Q1484" s="142">
        <v>0</v>
      </c>
      <c r="R1484" s="142">
        <f>Q1484*H1484</f>
        <v>0</v>
      </c>
      <c r="S1484" s="142">
        <v>0</v>
      </c>
      <c r="T1484" s="143">
        <f>S1484*H1484</f>
        <v>0</v>
      </c>
      <c r="AR1484" s="144" t="s">
        <v>229</v>
      </c>
      <c r="AT1484" s="144" t="s">
        <v>215</v>
      </c>
      <c r="AU1484" s="144" t="s">
        <v>236</v>
      </c>
      <c r="AY1484" s="19" t="s">
        <v>212</v>
      </c>
      <c r="BE1484" s="145">
        <f>IF(N1484="základní",J1484,0)</f>
        <v>0</v>
      </c>
      <c r="BF1484" s="145">
        <f>IF(N1484="snížená",J1484,0)</f>
        <v>0</v>
      </c>
      <c r="BG1484" s="145">
        <f>IF(N1484="zákl. přenesená",J1484,0)</f>
        <v>0</v>
      </c>
      <c r="BH1484" s="145">
        <f>IF(N1484="sníž. přenesená",J1484,0)</f>
        <v>0</v>
      </c>
      <c r="BI1484" s="145">
        <f>IF(N1484="nulová",J1484,0)</f>
        <v>0</v>
      </c>
      <c r="BJ1484" s="19" t="s">
        <v>77</v>
      </c>
      <c r="BK1484" s="145">
        <f>ROUND(I1484*H1484,2)</f>
        <v>0</v>
      </c>
      <c r="BL1484" s="19" t="s">
        <v>229</v>
      </c>
      <c r="BM1484" s="144" t="s">
        <v>7648</v>
      </c>
    </row>
    <row r="1485" spans="2:65" s="1" customFormat="1">
      <c r="B1485" s="34"/>
      <c r="D1485" s="146" t="s">
        <v>222</v>
      </c>
      <c r="F1485" s="147" t="s">
        <v>7649</v>
      </c>
      <c r="I1485" s="148"/>
      <c r="L1485" s="34"/>
      <c r="M1485" s="149"/>
      <c r="T1485" s="55"/>
      <c r="AT1485" s="19" t="s">
        <v>222</v>
      </c>
      <c r="AU1485" s="19" t="s">
        <v>236</v>
      </c>
    </row>
    <row r="1486" spans="2:65" s="1" customFormat="1" ht="29.25">
      <c r="B1486" s="34"/>
      <c r="D1486" s="150" t="s">
        <v>224</v>
      </c>
      <c r="F1486" s="151" t="s">
        <v>7222</v>
      </c>
      <c r="I1486" s="148"/>
      <c r="L1486" s="34"/>
      <c r="M1486" s="149"/>
      <c r="T1486" s="55"/>
      <c r="AT1486" s="19" t="s">
        <v>224</v>
      </c>
      <c r="AU1486" s="19" t="s">
        <v>236</v>
      </c>
    </row>
    <row r="1487" spans="2:65" s="11" customFormat="1" ht="22.9" customHeight="1">
      <c r="B1487" s="121"/>
      <c r="D1487" s="122" t="s">
        <v>68</v>
      </c>
      <c r="E1487" s="131" t="s">
        <v>7650</v>
      </c>
      <c r="F1487" s="131" t="s">
        <v>7651</v>
      </c>
      <c r="I1487" s="124"/>
      <c r="J1487" s="132">
        <f>BK1487</f>
        <v>0</v>
      </c>
      <c r="L1487" s="121"/>
      <c r="M1487" s="126"/>
      <c r="P1487" s="127">
        <f>P1488+P1513</f>
        <v>0</v>
      </c>
      <c r="R1487" s="127">
        <f>R1488+R1513</f>
        <v>23.922550469999997</v>
      </c>
      <c r="T1487" s="128">
        <f>T1488+T1513</f>
        <v>0</v>
      </c>
      <c r="AR1487" s="122" t="s">
        <v>79</v>
      </c>
      <c r="AT1487" s="129" t="s">
        <v>68</v>
      </c>
      <c r="AU1487" s="129" t="s">
        <v>77</v>
      </c>
      <c r="AY1487" s="122" t="s">
        <v>212</v>
      </c>
      <c r="BK1487" s="130">
        <f>BK1488+BK1513</f>
        <v>0</v>
      </c>
    </row>
    <row r="1488" spans="2:65" s="11" customFormat="1" ht="20.85" customHeight="1">
      <c r="B1488" s="121"/>
      <c r="D1488" s="122" t="s">
        <v>68</v>
      </c>
      <c r="E1488" s="131" t="s">
        <v>7652</v>
      </c>
      <c r="F1488" s="131" t="s">
        <v>7653</v>
      </c>
      <c r="I1488" s="124"/>
      <c r="J1488" s="132">
        <f>BK1488</f>
        <v>0</v>
      </c>
      <c r="L1488" s="121"/>
      <c r="M1488" s="126"/>
      <c r="P1488" s="127">
        <f>SUM(P1489:P1512)</f>
        <v>0</v>
      </c>
      <c r="R1488" s="127">
        <f>SUM(R1489:R1512)</f>
        <v>22.626573269999998</v>
      </c>
      <c r="T1488" s="128">
        <f>SUM(T1489:T1512)</f>
        <v>0</v>
      </c>
      <c r="AR1488" s="122" t="s">
        <v>79</v>
      </c>
      <c r="AT1488" s="129" t="s">
        <v>68</v>
      </c>
      <c r="AU1488" s="129" t="s">
        <v>79</v>
      </c>
      <c r="AY1488" s="122" t="s">
        <v>212</v>
      </c>
      <c r="BK1488" s="130">
        <f>SUM(BK1489:BK1512)</f>
        <v>0</v>
      </c>
    </row>
    <row r="1489" spans="2:65" s="1" customFormat="1" ht="16.5" customHeight="1">
      <c r="B1489" s="34"/>
      <c r="C1489" s="133" t="s">
        <v>2245</v>
      </c>
      <c r="D1489" s="133" t="s">
        <v>215</v>
      </c>
      <c r="E1489" s="134" t="s">
        <v>7654</v>
      </c>
      <c r="F1489" s="135" t="s">
        <v>7655</v>
      </c>
      <c r="G1489" s="136" t="s">
        <v>495</v>
      </c>
      <c r="H1489" s="137">
        <v>125.276</v>
      </c>
      <c r="I1489" s="138"/>
      <c r="J1489" s="139">
        <f>ROUND(I1489*H1489,2)</f>
        <v>0</v>
      </c>
      <c r="K1489" s="135" t="s">
        <v>219</v>
      </c>
      <c r="L1489" s="34"/>
      <c r="M1489" s="140" t="s">
        <v>19</v>
      </c>
      <c r="N1489" s="141" t="s">
        <v>40</v>
      </c>
      <c r="P1489" s="142">
        <f>O1489*H1489</f>
        <v>0</v>
      </c>
      <c r="Q1489" s="142">
        <v>6.5820000000000004E-2</v>
      </c>
      <c r="R1489" s="142">
        <f>Q1489*H1489</f>
        <v>8.2456663199999998</v>
      </c>
      <c r="S1489" s="142">
        <v>0</v>
      </c>
      <c r="T1489" s="143">
        <f>S1489*H1489</f>
        <v>0</v>
      </c>
      <c r="AR1489" s="144" t="s">
        <v>316</v>
      </c>
      <c r="AT1489" s="144" t="s">
        <v>215</v>
      </c>
      <c r="AU1489" s="144" t="s">
        <v>236</v>
      </c>
      <c r="AY1489" s="19" t="s">
        <v>212</v>
      </c>
      <c r="BE1489" s="145">
        <f>IF(N1489="základní",J1489,0)</f>
        <v>0</v>
      </c>
      <c r="BF1489" s="145">
        <f>IF(N1489="snížená",J1489,0)</f>
        <v>0</v>
      </c>
      <c r="BG1489" s="145">
        <f>IF(N1489="zákl. přenesená",J1489,0)</f>
        <v>0</v>
      </c>
      <c r="BH1489" s="145">
        <f>IF(N1489="sníž. přenesená",J1489,0)</f>
        <v>0</v>
      </c>
      <c r="BI1489" s="145">
        <f>IF(N1489="nulová",J1489,0)</f>
        <v>0</v>
      </c>
      <c r="BJ1489" s="19" t="s">
        <v>77</v>
      </c>
      <c r="BK1489" s="145">
        <f>ROUND(I1489*H1489,2)</f>
        <v>0</v>
      </c>
      <c r="BL1489" s="19" t="s">
        <v>316</v>
      </c>
      <c r="BM1489" s="144" t="s">
        <v>7656</v>
      </c>
    </row>
    <row r="1490" spans="2:65" s="1" customFormat="1">
      <c r="B1490" s="34"/>
      <c r="D1490" s="146" t="s">
        <v>222</v>
      </c>
      <c r="F1490" s="147" t="s">
        <v>7657</v>
      </c>
      <c r="I1490" s="148"/>
      <c r="L1490" s="34"/>
      <c r="M1490" s="149"/>
      <c r="T1490" s="55"/>
      <c r="AT1490" s="19" t="s">
        <v>222</v>
      </c>
      <c r="AU1490" s="19" t="s">
        <v>236</v>
      </c>
    </row>
    <row r="1491" spans="2:65" s="14" customFormat="1">
      <c r="B1491" s="170"/>
      <c r="D1491" s="150" t="s">
        <v>226</v>
      </c>
      <c r="E1491" s="171" t="s">
        <v>19</v>
      </c>
      <c r="F1491" s="172" t="s">
        <v>7658</v>
      </c>
      <c r="H1491" s="171" t="s">
        <v>19</v>
      </c>
      <c r="I1491" s="173"/>
      <c r="L1491" s="170"/>
      <c r="M1491" s="174"/>
      <c r="T1491" s="175"/>
      <c r="AT1491" s="171" t="s">
        <v>226</v>
      </c>
      <c r="AU1491" s="171" t="s">
        <v>236</v>
      </c>
      <c r="AV1491" s="14" t="s">
        <v>77</v>
      </c>
      <c r="AW1491" s="14" t="s">
        <v>31</v>
      </c>
      <c r="AX1491" s="14" t="s">
        <v>69</v>
      </c>
      <c r="AY1491" s="171" t="s">
        <v>212</v>
      </c>
    </row>
    <row r="1492" spans="2:65" s="12" customFormat="1">
      <c r="B1492" s="152"/>
      <c r="D1492" s="150" t="s">
        <v>226</v>
      </c>
      <c r="E1492" s="153" t="s">
        <v>19</v>
      </c>
      <c r="F1492" s="154" t="s">
        <v>7659</v>
      </c>
      <c r="H1492" s="155">
        <v>125.276</v>
      </c>
      <c r="I1492" s="156"/>
      <c r="L1492" s="152"/>
      <c r="M1492" s="157"/>
      <c r="T1492" s="158"/>
      <c r="AT1492" s="153" t="s">
        <v>226</v>
      </c>
      <c r="AU1492" s="153" t="s">
        <v>236</v>
      </c>
      <c r="AV1492" s="12" t="s">
        <v>79</v>
      </c>
      <c r="AW1492" s="12" t="s">
        <v>31</v>
      </c>
      <c r="AX1492" s="12" t="s">
        <v>69</v>
      </c>
      <c r="AY1492" s="153" t="s">
        <v>212</v>
      </c>
    </row>
    <row r="1493" spans="2:65" s="13" customFormat="1">
      <c r="B1493" s="159"/>
      <c r="D1493" s="150" t="s">
        <v>226</v>
      </c>
      <c r="E1493" s="160" t="s">
        <v>19</v>
      </c>
      <c r="F1493" s="161" t="s">
        <v>228</v>
      </c>
      <c r="H1493" s="162">
        <v>125.276</v>
      </c>
      <c r="I1493" s="163"/>
      <c r="L1493" s="159"/>
      <c r="M1493" s="164"/>
      <c r="T1493" s="165"/>
      <c r="AT1493" s="160" t="s">
        <v>226</v>
      </c>
      <c r="AU1493" s="160" t="s">
        <v>236</v>
      </c>
      <c r="AV1493" s="13" t="s">
        <v>229</v>
      </c>
      <c r="AW1493" s="13" t="s">
        <v>31</v>
      </c>
      <c r="AX1493" s="13" t="s">
        <v>77</v>
      </c>
      <c r="AY1493" s="160" t="s">
        <v>212</v>
      </c>
    </row>
    <row r="1494" spans="2:65" s="1" customFormat="1" ht="16.5" customHeight="1">
      <c r="B1494" s="34"/>
      <c r="C1494" s="133" t="s">
        <v>2254</v>
      </c>
      <c r="D1494" s="133" t="s">
        <v>215</v>
      </c>
      <c r="E1494" s="134" t="s">
        <v>7272</v>
      </c>
      <c r="F1494" s="135" t="s">
        <v>7273</v>
      </c>
      <c r="G1494" s="136" t="s">
        <v>495</v>
      </c>
      <c r="H1494" s="137">
        <v>125.276</v>
      </c>
      <c r="I1494" s="138"/>
      <c r="J1494" s="139">
        <f>ROUND(I1494*H1494,2)</f>
        <v>0</v>
      </c>
      <c r="K1494" s="135" t="s">
        <v>219</v>
      </c>
      <c r="L1494" s="34"/>
      <c r="M1494" s="140" t="s">
        <v>19</v>
      </c>
      <c r="N1494" s="141" t="s">
        <v>40</v>
      </c>
      <c r="P1494" s="142">
        <f>O1494*H1494</f>
        <v>0</v>
      </c>
      <c r="Q1494" s="142">
        <v>0.11</v>
      </c>
      <c r="R1494" s="142">
        <f>Q1494*H1494</f>
        <v>13.78036</v>
      </c>
      <c r="S1494" s="142">
        <v>0</v>
      </c>
      <c r="T1494" s="143">
        <f>S1494*H1494</f>
        <v>0</v>
      </c>
      <c r="AR1494" s="144" t="s">
        <v>316</v>
      </c>
      <c r="AT1494" s="144" t="s">
        <v>215</v>
      </c>
      <c r="AU1494" s="144" t="s">
        <v>236</v>
      </c>
      <c r="AY1494" s="19" t="s">
        <v>212</v>
      </c>
      <c r="BE1494" s="145">
        <f>IF(N1494="základní",J1494,0)</f>
        <v>0</v>
      </c>
      <c r="BF1494" s="145">
        <f>IF(N1494="snížená",J1494,0)</f>
        <v>0</v>
      </c>
      <c r="BG1494" s="145">
        <f>IF(N1494="zákl. přenesená",J1494,0)</f>
        <v>0</v>
      </c>
      <c r="BH1494" s="145">
        <f>IF(N1494="sníž. přenesená",J1494,0)</f>
        <v>0</v>
      </c>
      <c r="BI1494" s="145">
        <f>IF(N1494="nulová",J1494,0)</f>
        <v>0</v>
      </c>
      <c r="BJ1494" s="19" t="s">
        <v>77</v>
      </c>
      <c r="BK1494" s="145">
        <f>ROUND(I1494*H1494,2)</f>
        <v>0</v>
      </c>
      <c r="BL1494" s="19" t="s">
        <v>316</v>
      </c>
      <c r="BM1494" s="144" t="s">
        <v>7660</v>
      </c>
    </row>
    <row r="1495" spans="2:65" s="1" customFormat="1">
      <c r="B1495" s="34"/>
      <c r="D1495" s="146" t="s">
        <v>222</v>
      </c>
      <c r="F1495" s="147" t="s">
        <v>7275</v>
      </c>
      <c r="I1495" s="148"/>
      <c r="L1495" s="34"/>
      <c r="M1495" s="149"/>
      <c r="T1495" s="55"/>
      <c r="AT1495" s="19" t="s">
        <v>222</v>
      </c>
      <c r="AU1495" s="19" t="s">
        <v>236</v>
      </c>
    </row>
    <row r="1496" spans="2:65" s="14" customFormat="1">
      <c r="B1496" s="170"/>
      <c r="D1496" s="150" t="s">
        <v>226</v>
      </c>
      <c r="E1496" s="171" t="s">
        <v>19</v>
      </c>
      <c r="F1496" s="172" t="s">
        <v>7661</v>
      </c>
      <c r="H1496" s="171" t="s">
        <v>19</v>
      </c>
      <c r="I1496" s="173"/>
      <c r="L1496" s="170"/>
      <c r="M1496" s="174"/>
      <c r="T1496" s="175"/>
      <c r="AT1496" s="171" t="s">
        <v>226</v>
      </c>
      <c r="AU1496" s="171" t="s">
        <v>236</v>
      </c>
      <c r="AV1496" s="14" t="s">
        <v>77</v>
      </c>
      <c r="AW1496" s="14" t="s">
        <v>31</v>
      </c>
      <c r="AX1496" s="14" t="s">
        <v>69</v>
      </c>
      <c r="AY1496" s="171" t="s">
        <v>212</v>
      </c>
    </row>
    <row r="1497" spans="2:65" s="12" customFormat="1">
      <c r="B1497" s="152"/>
      <c r="D1497" s="150" t="s">
        <v>226</v>
      </c>
      <c r="E1497" s="153" t="s">
        <v>19</v>
      </c>
      <c r="F1497" s="154" t="s">
        <v>7659</v>
      </c>
      <c r="H1497" s="155">
        <v>125.276</v>
      </c>
      <c r="I1497" s="156"/>
      <c r="L1497" s="152"/>
      <c r="M1497" s="157"/>
      <c r="T1497" s="158"/>
      <c r="AT1497" s="153" t="s">
        <v>226</v>
      </c>
      <c r="AU1497" s="153" t="s">
        <v>236</v>
      </c>
      <c r="AV1497" s="12" t="s">
        <v>79</v>
      </c>
      <c r="AW1497" s="12" t="s">
        <v>31</v>
      </c>
      <c r="AX1497" s="12" t="s">
        <v>69</v>
      </c>
      <c r="AY1497" s="153" t="s">
        <v>212</v>
      </c>
    </row>
    <row r="1498" spans="2:65" s="13" customFormat="1">
      <c r="B1498" s="159"/>
      <c r="D1498" s="150" t="s">
        <v>226</v>
      </c>
      <c r="E1498" s="160" t="s">
        <v>19</v>
      </c>
      <c r="F1498" s="161" t="s">
        <v>228</v>
      </c>
      <c r="H1498" s="162">
        <v>125.276</v>
      </c>
      <c r="I1498" s="163"/>
      <c r="L1498" s="159"/>
      <c r="M1498" s="164"/>
      <c r="T1498" s="165"/>
      <c r="AT1498" s="160" t="s">
        <v>226</v>
      </c>
      <c r="AU1498" s="160" t="s">
        <v>236</v>
      </c>
      <c r="AV1498" s="13" t="s">
        <v>229</v>
      </c>
      <c r="AW1498" s="13" t="s">
        <v>31</v>
      </c>
      <c r="AX1498" s="13" t="s">
        <v>77</v>
      </c>
      <c r="AY1498" s="160" t="s">
        <v>212</v>
      </c>
    </row>
    <row r="1499" spans="2:65" s="1" customFormat="1" ht="16.5" customHeight="1">
      <c r="B1499" s="34"/>
      <c r="C1499" s="133" t="s">
        <v>2260</v>
      </c>
      <c r="D1499" s="133" t="s">
        <v>215</v>
      </c>
      <c r="E1499" s="134" t="s">
        <v>7284</v>
      </c>
      <c r="F1499" s="135" t="s">
        <v>7285</v>
      </c>
      <c r="G1499" s="136" t="s">
        <v>495</v>
      </c>
      <c r="H1499" s="137">
        <v>137.20699999999999</v>
      </c>
      <c r="I1499" s="138"/>
      <c r="J1499" s="139">
        <f>ROUND(I1499*H1499,2)</f>
        <v>0</v>
      </c>
      <c r="K1499" s="135" t="s">
        <v>219</v>
      </c>
      <c r="L1499" s="34"/>
      <c r="M1499" s="140" t="s">
        <v>19</v>
      </c>
      <c r="N1499" s="141" t="s">
        <v>40</v>
      </c>
      <c r="P1499" s="142">
        <f>O1499*H1499</f>
        <v>0</v>
      </c>
      <c r="Q1499" s="142">
        <v>1.2999999999999999E-4</v>
      </c>
      <c r="R1499" s="142">
        <f>Q1499*H1499</f>
        <v>1.7836909999999997E-2</v>
      </c>
      <c r="S1499" s="142">
        <v>0</v>
      </c>
      <c r="T1499" s="143">
        <f>S1499*H1499</f>
        <v>0</v>
      </c>
      <c r="AR1499" s="144" t="s">
        <v>316</v>
      </c>
      <c r="AT1499" s="144" t="s">
        <v>215</v>
      </c>
      <c r="AU1499" s="144" t="s">
        <v>236</v>
      </c>
      <c r="AY1499" s="19" t="s">
        <v>212</v>
      </c>
      <c r="BE1499" s="145">
        <f>IF(N1499="základní",J1499,0)</f>
        <v>0</v>
      </c>
      <c r="BF1499" s="145">
        <f>IF(N1499="snížená",J1499,0)</f>
        <v>0</v>
      </c>
      <c r="BG1499" s="145">
        <f>IF(N1499="zákl. přenesená",J1499,0)</f>
        <v>0</v>
      </c>
      <c r="BH1499" s="145">
        <f>IF(N1499="sníž. přenesená",J1499,0)</f>
        <v>0</v>
      </c>
      <c r="BI1499" s="145">
        <f>IF(N1499="nulová",J1499,0)</f>
        <v>0</v>
      </c>
      <c r="BJ1499" s="19" t="s">
        <v>77</v>
      </c>
      <c r="BK1499" s="145">
        <f>ROUND(I1499*H1499,2)</f>
        <v>0</v>
      </c>
      <c r="BL1499" s="19" t="s">
        <v>316</v>
      </c>
      <c r="BM1499" s="144" t="s">
        <v>7662</v>
      </c>
    </row>
    <row r="1500" spans="2:65" s="1" customFormat="1">
      <c r="B1500" s="34"/>
      <c r="D1500" s="146" t="s">
        <v>222</v>
      </c>
      <c r="F1500" s="147" t="s">
        <v>7287</v>
      </c>
      <c r="I1500" s="148"/>
      <c r="L1500" s="34"/>
      <c r="M1500" s="149"/>
      <c r="T1500" s="55"/>
      <c r="AT1500" s="19" t="s">
        <v>222</v>
      </c>
      <c r="AU1500" s="19" t="s">
        <v>236</v>
      </c>
    </row>
    <row r="1501" spans="2:65" s="14" customFormat="1">
      <c r="B1501" s="170"/>
      <c r="D1501" s="150" t="s">
        <v>226</v>
      </c>
      <c r="E1501" s="171" t="s">
        <v>19</v>
      </c>
      <c r="F1501" s="172" t="s">
        <v>7663</v>
      </c>
      <c r="H1501" s="171" t="s">
        <v>19</v>
      </c>
      <c r="I1501" s="173"/>
      <c r="L1501" s="170"/>
      <c r="M1501" s="174"/>
      <c r="T1501" s="175"/>
      <c r="AT1501" s="171" t="s">
        <v>226</v>
      </c>
      <c r="AU1501" s="171" t="s">
        <v>236</v>
      </c>
      <c r="AV1501" s="14" t="s">
        <v>77</v>
      </c>
      <c r="AW1501" s="14" t="s">
        <v>31</v>
      </c>
      <c r="AX1501" s="14" t="s">
        <v>69</v>
      </c>
      <c r="AY1501" s="171" t="s">
        <v>212</v>
      </c>
    </row>
    <row r="1502" spans="2:65" s="12" customFormat="1">
      <c r="B1502" s="152"/>
      <c r="D1502" s="150" t="s">
        <v>226</v>
      </c>
      <c r="E1502" s="153" t="s">
        <v>19</v>
      </c>
      <c r="F1502" s="154" t="s">
        <v>7664</v>
      </c>
      <c r="H1502" s="155">
        <v>137.20699999999999</v>
      </c>
      <c r="I1502" s="156"/>
      <c r="L1502" s="152"/>
      <c r="M1502" s="157"/>
      <c r="T1502" s="158"/>
      <c r="AT1502" s="153" t="s">
        <v>226</v>
      </c>
      <c r="AU1502" s="153" t="s">
        <v>236</v>
      </c>
      <c r="AV1502" s="12" t="s">
        <v>79</v>
      </c>
      <c r="AW1502" s="12" t="s">
        <v>31</v>
      </c>
      <c r="AX1502" s="12" t="s">
        <v>69</v>
      </c>
      <c r="AY1502" s="153" t="s">
        <v>212</v>
      </c>
    </row>
    <row r="1503" spans="2:65" s="13" customFormat="1">
      <c r="B1503" s="159"/>
      <c r="D1503" s="150" t="s">
        <v>226</v>
      </c>
      <c r="E1503" s="160" t="s">
        <v>19</v>
      </c>
      <c r="F1503" s="161" t="s">
        <v>228</v>
      </c>
      <c r="H1503" s="162">
        <v>137.20699999999999</v>
      </c>
      <c r="I1503" s="163"/>
      <c r="L1503" s="159"/>
      <c r="M1503" s="164"/>
      <c r="T1503" s="165"/>
      <c r="AT1503" s="160" t="s">
        <v>226</v>
      </c>
      <c r="AU1503" s="160" t="s">
        <v>236</v>
      </c>
      <c r="AV1503" s="13" t="s">
        <v>229</v>
      </c>
      <c r="AW1503" s="13" t="s">
        <v>31</v>
      </c>
      <c r="AX1503" s="13" t="s">
        <v>77</v>
      </c>
      <c r="AY1503" s="160" t="s">
        <v>212</v>
      </c>
    </row>
    <row r="1504" spans="2:65" s="1" customFormat="1" ht="24.2" customHeight="1">
      <c r="B1504" s="34"/>
      <c r="C1504" s="133" t="s">
        <v>2267</v>
      </c>
      <c r="D1504" s="133" t="s">
        <v>215</v>
      </c>
      <c r="E1504" s="134" t="s">
        <v>7290</v>
      </c>
      <c r="F1504" s="135" t="s">
        <v>7291</v>
      </c>
      <c r="G1504" s="136" t="s">
        <v>495</v>
      </c>
      <c r="H1504" s="137">
        <v>119.31</v>
      </c>
      <c r="I1504" s="138"/>
      <c r="J1504" s="139">
        <f>ROUND(I1504*H1504,2)</f>
        <v>0</v>
      </c>
      <c r="K1504" s="135" t="s">
        <v>219</v>
      </c>
      <c r="L1504" s="34"/>
      <c r="M1504" s="140" t="s">
        <v>19</v>
      </c>
      <c r="N1504" s="141" t="s">
        <v>40</v>
      </c>
      <c r="P1504" s="142">
        <f>O1504*H1504</f>
        <v>0</v>
      </c>
      <c r="Q1504" s="142">
        <v>0</v>
      </c>
      <c r="R1504" s="142">
        <f>Q1504*H1504</f>
        <v>0</v>
      </c>
      <c r="S1504" s="142">
        <v>0</v>
      </c>
      <c r="T1504" s="143">
        <f>S1504*H1504</f>
        <v>0</v>
      </c>
      <c r="AR1504" s="144" t="s">
        <v>316</v>
      </c>
      <c r="AT1504" s="144" t="s">
        <v>215</v>
      </c>
      <c r="AU1504" s="144" t="s">
        <v>236</v>
      </c>
      <c r="AY1504" s="19" t="s">
        <v>212</v>
      </c>
      <c r="BE1504" s="145">
        <f>IF(N1504="základní",J1504,0)</f>
        <v>0</v>
      </c>
      <c r="BF1504" s="145">
        <f>IF(N1504="snížená",J1504,0)</f>
        <v>0</v>
      </c>
      <c r="BG1504" s="145">
        <f>IF(N1504="zákl. přenesená",J1504,0)</f>
        <v>0</v>
      </c>
      <c r="BH1504" s="145">
        <f>IF(N1504="sníž. přenesená",J1504,0)</f>
        <v>0</v>
      </c>
      <c r="BI1504" s="145">
        <f>IF(N1504="nulová",J1504,0)</f>
        <v>0</v>
      </c>
      <c r="BJ1504" s="19" t="s">
        <v>77</v>
      </c>
      <c r="BK1504" s="145">
        <f>ROUND(I1504*H1504,2)</f>
        <v>0</v>
      </c>
      <c r="BL1504" s="19" t="s">
        <v>316</v>
      </c>
      <c r="BM1504" s="144" t="s">
        <v>7665</v>
      </c>
    </row>
    <row r="1505" spans="2:65" s="1" customFormat="1">
      <c r="B1505" s="34"/>
      <c r="D1505" s="146" t="s">
        <v>222</v>
      </c>
      <c r="F1505" s="147" t="s">
        <v>7293</v>
      </c>
      <c r="I1505" s="148"/>
      <c r="L1505" s="34"/>
      <c r="M1505" s="149"/>
      <c r="T1505" s="55"/>
      <c r="AT1505" s="19" t="s">
        <v>222</v>
      </c>
      <c r="AU1505" s="19" t="s">
        <v>236</v>
      </c>
    </row>
    <row r="1506" spans="2:65" s="14" customFormat="1" ht="22.5">
      <c r="B1506" s="170"/>
      <c r="D1506" s="150" t="s">
        <v>226</v>
      </c>
      <c r="E1506" s="171" t="s">
        <v>19</v>
      </c>
      <c r="F1506" s="172" t="s">
        <v>7666</v>
      </c>
      <c r="H1506" s="171" t="s">
        <v>19</v>
      </c>
      <c r="I1506" s="173"/>
      <c r="L1506" s="170"/>
      <c r="M1506" s="174"/>
      <c r="T1506" s="175"/>
      <c r="AT1506" s="171" t="s">
        <v>226</v>
      </c>
      <c r="AU1506" s="171" t="s">
        <v>236</v>
      </c>
      <c r="AV1506" s="14" t="s">
        <v>77</v>
      </c>
      <c r="AW1506" s="14" t="s">
        <v>31</v>
      </c>
      <c r="AX1506" s="14" t="s">
        <v>69</v>
      </c>
      <c r="AY1506" s="171" t="s">
        <v>212</v>
      </c>
    </row>
    <row r="1507" spans="2:65" s="12" customFormat="1">
      <c r="B1507" s="152"/>
      <c r="D1507" s="150" t="s">
        <v>226</v>
      </c>
      <c r="E1507" s="153" t="s">
        <v>19</v>
      </c>
      <c r="F1507" s="154" t="s">
        <v>7667</v>
      </c>
      <c r="H1507" s="155">
        <v>119.31</v>
      </c>
      <c r="I1507" s="156"/>
      <c r="L1507" s="152"/>
      <c r="M1507" s="157"/>
      <c r="T1507" s="158"/>
      <c r="AT1507" s="153" t="s">
        <v>226</v>
      </c>
      <c r="AU1507" s="153" t="s">
        <v>236</v>
      </c>
      <c r="AV1507" s="12" t="s">
        <v>79</v>
      </c>
      <c r="AW1507" s="12" t="s">
        <v>31</v>
      </c>
      <c r="AX1507" s="12" t="s">
        <v>69</v>
      </c>
      <c r="AY1507" s="153" t="s">
        <v>212</v>
      </c>
    </row>
    <row r="1508" spans="2:65" s="13" customFormat="1">
      <c r="B1508" s="159"/>
      <c r="D1508" s="150" t="s">
        <v>226</v>
      </c>
      <c r="E1508" s="160" t="s">
        <v>19</v>
      </c>
      <c r="F1508" s="161" t="s">
        <v>228</v>
      </c>
      <c r="H1508" s="162">
        <v>119.31</v>
      </c>
      <c r="I1508" s="163"/>
      <c r="L1508" s="159"/>
      <c r="M1508" s="164"/>
      <c r="T1508" s="165"/>
      <c r="AT1508" s="160" t="s">
        <v>226</v>
      </c>
      <c r="AU1508" s="160" t="s">
        <v>236</v>
      </c>
      <c r="AV1508" s="13" t="s">
        <v>229</v>
      </c>
      <c r="AW1508" s="13" t="s">
        <v>31</v>
      </c>
      <c r="AX1508" s="13" t="s">
        <v>77</v>
      </c>
      <c r="AY1508" s="160" t="s">
        <v>212</v>
      </c>
    </row>
    <row r="1509" spans="2:65" s="1" customFormat="1" ht="16.5" customHeight="1">
      <c r="B1509" s="34"/>
      <c r="C1509" s="186" t="s">
        <v>2274</v>
      </c>
      <c r="D1509" s="186" t="s">
        <v>3107</v>
      </c>
      <c r="E1509" s="187" t="s">
        <v>7398</v>
      </c>
      <c r="F1509" s="188" t="s">
        <v>7399</v>
      </c>
      <c r="G1509" s="189" t="s">
        <v>495</v>
      </c>
      <c r="H1509" s="190">
        <v>131.24100000000001</v>
      </c>
      <c r="I1509" s="191"/>
      <c r="J1509" s="192">
        <f>ROUND(I1509*H1509,2)</f>
        <v>0</v>
      </c>
      <c r="K1509" s="188" t="s">
        <v>219</v>
      </c>
      <c r="L1509" s="193"/>
      <c r="M1509" s="194" t="s">
        <v>19</v>
      </c>
      <c r="N1509" s="195" t="s">
        <v>40</v>
      </c>
      <c r="P1509" s="142">
        <f>O1509*H1509</f>
        <v>0</v>
      </c>
      <c r="Q1509" s="142">
        <v>4.4400000000000004E-3</v>
      </c>
      <c r="R1509" s="142">
        <f>Q1509*H1509</f>
        <v>0.58271004000000015</v>
      </c>
      <c r="S1509" s="142">
        <v>0</v>
      </c>
      <c r="T1509" s="143">
        <f>S1509*H1509</f>
        <v>0</v>
      </c>
      <c r="AR1509" s="144" t="s">
        <v>631</v>
      </c>
      <c r="AT1509" s="144" t="s">
        <v>3107</v>
      </c>
      <c r="AU1509" s="144" t="s">
        <v>236</v>
      </c>
      <c r="AY1509" s="19" t="s">
        <v>212</v>
      </c>
      <c r="BE1509" s="145">
        <f>IF(N1509="základní",J1509,0)</f>
        <v>0</v>
      </c>
      <c r="BF1509" s="145">
        <f>IF(N1509="snížená",J1509,0)</f>
        <v>0</v>
      </c>
      <c r="BG1509" s="145">
        <f>IF(N1509="zákl. přenesená",J1509,0)</f>
        <v>0</v>
      </c>
      <c r="BH1509" s="145">
        <f>IF(N1509="sníž. přenesená",J1509,0)</f>
        <v>0</v>
      </c>
      <c r="BI1509" s="145">
        <f>IF(N1509="nulová",J1509,0)</f>
        <v>0</v>
      </c>
      <c r="BJ1509" s="19" t="s">
        <v>77</v>
      </c>
      <c r="BK1509" s="145">
        <f>ROUND(I1509*H1509,2)</f>
        <v>0</v>
      </c>
      <c r="BL1509" s="19" t="s">
        <v>316</v>
      </c>
      <c r="BM1509" s="144" t="s">
        <v>7668</v>
      </c>
    </row>
    <row r="1510" spans="2:65" s="14" customFormat="1" ht="22.5">
      <c r="B1510" s="170"/>
      <c r="D1510" s="150" t="s">
        <v>226</v>
      </c>
      <c r="E1510" s="171" t="s">
        <v>19</v>
      </c>
      <c r="F1510" s="172" t="s">
        <v>7669</v>
      </c>
      <c r="H1510" s="171" t="s">
        <v>19</v>
      </c>
      <c r="I1510" s="173"/>
      <c r="L1510" s="170"/>
      <c r="M1510" s="174"/>
      <c r="T1510" s="175"/>
      <c r="AT1510" s="171" t="s">
        <v>226</v>
      </c>
      <c r="AU1510" s="171" t="s">
        <v>236</v>
      </c>
      <c r="AV1510" s="14" t="s">
        <v>77</v>
      </c>
      <c r="AW1510" s="14" t="s">
        <v>31</v>
      </c>
      <c r="AX1510" s="14" t="s">
        <v>69</v>
      </c>
      <c r="AY1510" s="171" t="s">
        <v>212</v>
      </c>
    </row>
    <row r="1511" spans="2:65" s="12" customFormat="1">
      <c r="B1511" s="152"/>
      <c r="D1511" s="150" t="s">
        <v>226</v>
      </c>
      <c r="E1511" s="153" t="s">
        <v>19</v>
      </c>
      <c r="F1511" s="154" t="s">
        <v>7670</v>
      </c>
      <c r="H1511" s="155">
        <v>131.24100000000001</v>
      </c>
      <c r="I1511" s="156"/>
      <c r="L1511" s="152"/>
      <c r="M1511" s="157"/>
      <c r="T1511" s="158"/>
      <c r="AT1511" s="153" t="s">
        <v>226</v>
      </c>
      <c r="AU1511" s="153" t="s">
        <v>236</v>
      </c>
      <c r="AV1511" s="12" t="s">
        <v>79</v>
      </c>
      <c r="AW1511" s="12" t="s">
        <v>31</v>
      </c>
      <c r="AX1511" s="12" t="s">
        <v>69</v>
      </c>
      <c r="AY1511" s="153" t="s">
        <v>212</v>
      </c>
    </row>
    <row r="1512" spans="2:65" s="13" customFormat="1">
      <c r="B1512" s="159"/>
      <c r="D1512" s="150" t="s">
        <v>226</v>
      </c>
      <c r="E1512" s="160" t="s">
        <v>19</v>
      </c>
      <c r="F1512" s="161" t="s">
        <v>228</v>
      </c>
      <c r="H1512" s="162">
        <v>131.24100000000001</v>
      </c>
      <c r="I1512" s="163"/>
      <c r="L1512" s="159"/>
      <c r="M1512" s="164"/>
      <c r="T1512" s="165"/>
      <c r="AT1512" s="160" t="s">
        <v>226</v>
      </c>
      <c r="AU1512" s="160" t="s">
        <v>236</v>
      </c>
      <c r="AV1512" s="13" t="s">
        <v>229</v>
      </c>
      <c r="AW1512" s="13" t="s">
        <v>31</v>
      </c>
      <c r="AX1512" s="13" t="s">
        <v>77</v>
      </c>
      <c r="AY1512" s="160" t="s">
        <v>212</v>
      </c>
    </row>
    <row r="1513" spans="2:65" s="11" customFormat="1" ht="20.85" customHeight="1">
      <c r="B1513" s="121"/>
      <c r="D1513" s="122" t="s">
        <v>68</v>
      </c>
      <c r="E1513" s="131" t="s">
        <v>7671</v>
      </c>
      <c r="F1513" s="131" t="s">
        <v>7672</v>
      </c>
      <c r="I1513" s="124"/>
      <c r="J1513" s="132">
        <f>BK1513</f>
        <v>0</v>
      </c>
      <c r="L1513" s="121"/>
      <c r="M1513" s="126"/>
      <c r="P1513" s="127">
        <f>SUM(P1514:P1549)</f>
        <v>0</v>
      </c>
      <c r="R1513" s="127">
        <f>SUM(R1514:R1549)</f>
        <v>1.2959772000000001</v>
      </c>
      <c r="T1513" s="128">
        <f>SUM(T1514:T1549)</f>
        <v>0</v>
      </c>
      <c r="AR1513" s="122" t="s">
        <v>79</v>
      </c>
      <c r="AT1513" s="129" t="s">
        <v>68</v>
      </c>
      <c r="AU1513" s="129" t="s">
        <v>79</v>
      </c>
      <c r="AY1513" s="122" t="s">
        <v>212</v>
      </c>
      <c r="BK1513" s="130">
        <f>SUM(BK1514:BK1549)</f>
        <v>0</v>
      </c>
    </row>
    <row r="1514" spans="2:65" s="1" customFormat="1" ht="16.5" customHeight="1">
      <c r="B1514" s="34"/>
      <c r="C1514" s="133" t="s">
        <v>2288</v>
      </c>
      <c r="D1514" s="133" t="s">
        <v>215</v>
      </c>
      <c r="E1514" s="134" t="s">
        <v>7673</v>
      </c>
      <c r="F1514" s="135" t="s">
        <v>7674</v>
      </c>
      <c r="G1514" s="136" t="s">
        <v>495</v>
      </c>
      <c r="H1514" s="137">
        <v>119.31</v>
      </c>
      <c r="I1514" s="138"/>
      <c r="J1514" s="139">
        <f>ROUND(I1514*H1514,2)</f>
        <v>0</v>
      </c>
      <c r="K1514" s="135" t="s">
        <v>245</v>
      </c>
      <c r="L1514" s="34"/>
      <c r="M1514" s="140" t="s">
        <v>19</v>
      </c>
      <c r="N1514" s="141" t="s">
        <v>40</v>
      </c>
      <c r="P1514" s="142">
        <f>O1514*H1514</f>
        <v>0</v>
      </c>
      <c r="Q1514" s="142">
        <v>0</v>
      </c>
      <c r="R1514" s="142">
        <f>Q1514*H1514</f>
        <v>0</v>
      </c>
      <c r="S1514" s="142">
        <v>0</v>
      </c>
      <c r="T1514" s="143">
        <f>S1514*H1514</f>
        <v>0</v>
      </c>
      <c r="AR1514" s="144" t="s">
        <v>316</v>
      </c>
      <c r="AT1514" s="144" t="s">
        <v>215</v>
      </c>
      <c r="AU1514" s="144" t="s">
        <v>236</v>
      </c>
      <c r="AY1514" s="19" t="s">
        <v>212</v>
      </c>
      <c r="BE1514" s="145">
        <f>IF(N1514="základní",J1514,0)</f>
        <v>0</v>
      </c>
      <c r="BF1514" s="145">
        <f>IF(N1514="snížená",J1514,0)</f>
        <v>0</v>
      </c>
      <c r="BG1514" s="145">
        <f>IF(N1514="zákl. přenesená",J1514,0)</f>
        <v>0</v>
      </c>
      <c r="BH1514" s="145">
        <f>IF(N1514="sníž. přenesená",J1514,0)</f>
        <v>0</v>
      </c>
      <c r="BI1514" s="145">
        <f>IF(N1514="nulová",J1514,0)</f>
        <v>0</v>
      </c>
      <c r="BJ1514" s="19" t="s">
        <v>77</v>
      </c>
      <c r="BK1514" s="145">
        <f>ROUND(I1514*H1514,2)</f>
        <v>0</v>
      </c>
      <c r="BL1514" s="19" t="s">
        <v>316</v>
      </c>
      <c r="BM1514" s="144" t="s">
        <v>7675</v>
      </c>
    </row>
    <row r="1515" spans="2:65" s="1" customFormat="1" ht="19.5">
      <c r="B1515" s="34"/>
      <c r="D1515" s="150" t="s">
        <v>224</v>
      </c>
      <c r="F1515" s="151" t="s">
        <v>7676</v>
      </c>
      <c r="I1515" s="148"/>
      <c r="L1515" s="34"/>
      <c r="M1515" s="149"/>
      <c r="T1515" s="55"/>
      <c r="AT1515" s="19" t="s">
        <v>224</v>
      </c>
      <c r="AU1515" s="19" t="s">
        <v>236</v>
      </c>
    </row>
    <row r="1516" spans="2:65" s="14" customFormat="1">
      <c r="B1516" s="170"/>
      <c r="D1516" s="150" t="s">
        <v>226</v>
      </c>
      <c r="E1516" s="171" t="s">
        <v>19</v>
      </c>
      <c r="F1516" s="172" t="s">
        <v>7485</v>
      </c>
      <c r="H1516" s="171" t="s">
        <v>19</v>
      </c>
      <c r="I1516" s="173"/>
      <c r="L1516" s="170"/>
      <c r="M1516" s="174"/>
      <c r="T1516" s="175"/>
      <c r="AT1516" s="171" t="s">
        <v>226</v>
      </c>
      <c r="AU1516" s="171" t="s">
        <v>236</v>
      </c>
      <c r="AV1516" s="14" t="s">
        <v>77</v>
      </c>
      <c r="AW1516" s="14" t="s">
        <v>31</v>
      </c>
      <c r="AX1516" s="14" t="s">
        <v>69</v>
      </c>
      <c r="AY1516" s="171" t="s">
        <v>212</v>
      </c>
    </row>
    <row r="1517" spans="2:65" s="12" customFormat="1">
      <c r="B1517" s="152"/>
      <c r="D1517" s="150" t="s">
        <v>226</v>
      </c>
      <c r="E1517" s="153" t="s">
        <v>19</v>
      </c>
      <c r="F1517" s="154" t="s">
        <v>7677</v>
      </c>
      <c r="H1517" s="155">
        <v>119.31</v>
      </c>
      <c r="I1517" s="156"/>
      <c r="L1517" s="152"/>
      <c r="M1517" s="157"/>
      <c r="T1517" s="158"/>
      <c r="AT1517" s="153" t="s">
        <v>226</v>
      </c>
      <c r="AU1517" s="153" t="s">
        <v>236</v>
      </c>
      <c r="AV1517" s="12" t="s">
        <v>79</v>
      </c>
      <c r="AW1517" s="12" t="s">
        <v>31</v>
      </c>
      <c r="AX1517" s="12" t="s">
        <v>69</v>
      </c>
      <c r="AY1517" s="153" t="s">
        <v>212</v>
      </c>
    </row>
    <row r="1518" spans="2:65" s="13" customFormat="1">
      <c r="B1518" s="159"/>
      <c r="D1518" s="150" t="s">
        <v>226</v>
      </c>
      <c r="E1518" s="160" t="s">
        <v>19</v>
      </c>
      <c r="F1518" s="161" t="s">
        <v>228</v>
      </c>
      <c r="H1518" s="162">
        <v>119.31</v>
      </c>
      <c r="I1518" s="163"/>
      <c r="L1518" s="159"/>
      <c r="M1518" s="164"/>
      <c r="T1518" s="165"/>
      <c r="AT1518" s="160" t="s">
        <v>226</v>
      </c>
      <c r="AU1518" s="160" t="s">
        <v>236</v>
      </c>
      <c r="AV1518" s="13" t="s">
        <v>229</v>
      </c>
      <c r="AW1518" s="13" t="s">
        <v>31</v>
      </c>
      <c r="AX1518" s="13" t="s">
        <v>77</v>
      </c>
      <c r="AY1518" s="160" t="s">
        <v>212</v>
      </c>
    </row>
    <row r="1519" spans="2:65" s="1" customFormat="1" ht="21.75" customHeight="1">
      <c r="B1519" s="34"/>
      <c r="C1519" s="133" t="s">
        <v>2294</v>
      </c>
      <c r="D1519" s="133" t="s">
        <v>215</v>
      </c>
      <c r="E1519" s="134" t="s">
        <v>7678</v>
      </c>
      <c r="F1519" s="135" t="s">
        <v>7679</v>
      </c>
      <c r="G1519" s="136" t="s">
        <v>495</v>
      </c>
      <c r="H1519" s="137">
        <v>119.31</v>
      </c>
      <c r="I1519" s="138"/>
      <c r="J1519" s="139">
        <f>ROUND(I1519*H1519,2)</f>
        <v>0</v>
      </c>
      <c r="K1519" s="135" t="s">
        <v>245</v>
      </c>
      <c r="L1519" s="34"/>
      <c r="M1519" s="140" t="s">
        <v>19</v>
      </c>
      <c r="N1519" s="141" t="s">
        <v>40</v>
      </c>
      <c r="P1519" s="142">
        <f>O1519*H1519</f>
        <v>0</v>
      </c>
      <c r="Q1519" s="142">
        <v>0</v>
      </c>
      <c r="R1519" s="142">
        <f>Q1519*H1519</f>
        <v>0</v>
      </c>
      <c r="S1519" s="142">
        <v>0</v>
      </c>
      <c r="T1519" s="143">
        <f>S1519*H1519</f>
        <v>0</v>
      </c>
      <c r="AR1519" s="144" t="s">
        <v>316</v>
      </c>
      <c r="AT1519" s="144" t="s">
        <v>215</v>
      </c>
      <c r="AU1519" s="144" t="s">
        <v>236</v>
      </c>
      <c r="AY1519" s="19" t="s">
        <v>212</v>
      </c>
      <c r="BE1519" s="145">
        <f>IF(N1519="základní",J1519,0)</f>
        <v>0</v>
      </c>
      <c r="BF1519" s="145">
        <f>IF(N1519="snížená",J1519,0)</f>
        <v>0</v>
      </c>
      <c r="BG1519" s="145">
        <f>IF(N1519="zákl. přenesená",J1519,0)</f>
        <v>0</v>
      </c>
      <c r="BH1519" s="145">
        <f>IF(N1519="sníž. přenesená",J1519,0)</f>
        <v>0</v>
      </c>
      <c r="BI1519" s="145">
        <f>IF(N1519="nulová",J1519,0)</f>
        <v>0</v>
      </c>
      <c r="BJ1519" s="19" t="s">
        <v>77</v>
      </c>
      <c r="BK1519" s="145">
        <f>ROUND(I1519*H1519,2)</f>
        <v>0</v>
      </c>
      <c r="BL1519" s="19" t="s">
        <v>316</v>
      </c>
      <c r="BM1519" s="144" t="s">
        <v>7680</v>
      </c>
    </row>
    <row r="1520" spans="2:65" s="1" customFormat="1" ht="68.25">
      <c r="B1520" s="34"/>
      <c r="D1520" s="150" t="s">
        <v>224</v>
      </c>
      <c r="F1520" s="151" t="s">
        <v>7681</v>
      </c>
      <c r="I1520" s="148"/>
      <c r="L1520" s="34"/>
      <c r="M1520" s="149"/>
      <c r="T1520" s="55"/>
      <c r="AT1520" s="19" t="s">
        <v>224</v>
      </c>
      <c r="AU1520" s="19" t="s">
        <v>236</v>
      </c>
    </row>
    <row r="1521" spans="2:65" s="14" customFormat="1">
      <c r="B1521" s="170"/>
      <c r="D1521" s="150" t="s">
        <v>226</v>
      </c>
      <c r="E1521" s="171" t="s">
        <v>19</v>
      </c>
      <c r="F1521" s="172" t="s">
        <v>7682</v>
      </c>
      <c r="H1521" s="171" t="s">
        <v>19</v>
      </c>
      <c r="I1521" s="173"/>
      <c r="L1521" s="170"/>
      <c r="M1521" s="174"/>
      <c r="T1521" s="175"/>
      <c r="AT1521" s="171" t="s">
        <v>226</v>
      </c>
      <c r="AU1521" s="171" t="s">
        <v>236</v>
      </c>
      <c r="AV1521" s="14" t="s">
        <v>77</v>
      </c>
      <c r="AW1521" s="14" t="s">
        <v>31</v>
      </c>
      <c r="AX1521" s="14" t="s">
        <v>69</v>
      </c>
      <c r="AY1521" s="171" t="s">
        <v>212</v>
      </c>
    </row>
    <row r="1522" spans="2:65" s="12" customFormat="1">
      <c r="B1522" s="152"/>
      <c r="D1522" s="150" t="s">
        <v>226</v>
      </c>
      <c r="E1522" s="153" t="s">
        <v>19</v>
      </c>
      <c r="F1522" s="154" t="s">
        <v>7683</v>
      </c>
      <c r="H1522" s="155">
        <v>119.31</v>
      </c>
      <c r="I1522" s="156"/>
      <c r="L1522" s="152"/>
      <c r="M1522" s="157"/>
      <c r="T1522" s="158"/>
      <c r="AT1522" s="153" t="s">
        <v>226</v>
      </c>
      <c r="AU1522" s="153" t="s">
        <v>236</v>
      </c>
      <c r="AV1522" s="12" t="s">
        <v>79</v>
      </c>
      <c r="AW1522" s="12" t="s">
        <v>31</v>
      </c>
      <c r="AX1522" s="12" t="s">
        <v>69</v>
      </c>
      <c r="AY1522" s="153" t="s">
        <v>212</v>
      </c>
    </row>
    <row r="1523" spans="2:65" s="13" customFormat="1">
      <c r="B1523" s="159"/>
      <c r="D1523" s="150" t="s">
        <v>226</v>
      </c>
      <c r="E1523" s="160" t="s">
        <v>19</v>
      </c>
      <c r="F1523" s="161" t="s">
        <v>228</v>
      </c>
      <c r="H1523" s="162">
        <v>119.31</v>
      </c>
      <c r="I1523" s="163"/>
      <c r="L1523" s="159"/>
      <c r="M1523" s="164"/>
      <c r="T1523" s="165"/>
      <c r="AT1523" s="160" t="s">
        <v>226</v>
      </c>
      <c r="AU1523" s="160" t="s">
        <v>236</v>
      </c>
      <c r="AV1523" s="13" t="s">
        <v>229</v>
      </c>
      <c r="AW1523" s="13" t="s">
        <v>31</v>
      </c>
      <c r="AX1523" s="13" t="s">
        <v>77</v>
      </c>
      <c r="AY1523" s="160" t="s">
        <v>212</v>
      </c>
    </row>
    <row r="1524" spans="2:65" s="14" customFormat="1">
      <c r="B1524" s="170"/>
      <c r="D1524" s="150" t="s">
        <v>226</v>
      </c>
      <c r="E1524" s="171" t="s">
        <v>19</v>
      </c>
      <c r="F1524" s="172" t="s">
        <v>7244</v>
      </c>
      <c r="H1524" s="171" t="s">
        <v>19</v>
      </c>
      <c r="I1524" s="173"/>
      <c r="L1524" s="170"/>
      <c r="M1524" s="174"/>
      <c r="T1524" s="175"/>
      <c r="AT1524" s="171" t="s">
        <v>226</v>
      </c>
      <c r="AU1524" s="171" t="s">
        <v>236</v>
      </c>
      <c r="AV1524" s="14" t="s">
        <v>77</v>
      </c>
      <c r="AW1524" s="14" t="s">
        <v>31</v>
      </c>
      <c r="AX1524" s="14" t="s">
        <v>69</v>
      </c>
      <c r="AY1524" s="171" t="s">
        <v>212</v>
      </c>
    </row>
    <row r="1525" spans="2:65" s="1" customFormat="1" ht="16.5" customHeight="1">
      <c r="B1525" s="34"/>
      <c r="C1525" s="133" t="s">
        <v>2301</v>
      </c>
      <c r="D1525" s="133" t="s">
        <v>215</v>
      </c>
      <c r="E1525" s="134" t="s">
        <v>7505</v>
      </c>
      <c r="F1525" s="135" t="s">
        <v>7506</v>
      </c>
      <c r="G1525" s="136" t="s">
        <v>536</v>
      </c>
      <c r="H1525" s="137">
        <v>86.1</v>
      </c>
      <c r="I1525" s="138"/>
      <c r="J1525" s="139">
        <f>ROUND(I1525*H1525,2)</f>
        <v>0</v>
      </c>
      <c r="K1525" s="135" t="s">
        <v>219</v>
      </c>
      <c r="L1525" s="34"/>
      <c r="M1525" s="140" t="s">
        <v>19</v>
      </c>
      <c r="N1525" s="141" t="s">
        <v>40</v>
      </c>
      <c r="P1525" s="142">
        <f>O1525*H1525</f>
        <v>0</v>
      </c>
      <c r="Q1525" s="142">
        <v>0</v>
      </c>
      <c r="R1525" s="142">
        <f>Q1525*H1525</f>
        <v>0</v>
      </c>
      <c r="S1525" s="142">
        <v>0</v>
      </c>
      <c r="T1525" s="143">
        <f>S1525*H1525</f>
        <v>0</v>
      </c>
      <c r="AR1525" s="144" t="s">
        <v>316</v>
      </c>
      <c r="AT1525" s="144" t="s">
        <v>215</v>
      </c>
      <c r="AU1525" s="144" t="s">
        <v>236</v>
      </c>
      <c r="AY1525" s="19" t="s">
        <v>212</v>
      </c>
      <c r="BE1525" s="145">
        <f>IF(N1525="základní",J1525,0)</f>
        <v>0</v>
      </c>
      <c r="BF1525" s="145">
        <f>IF(N1525="snížená",J1525,0)</f>
        <v>0</v>
      </c>
      <c r="BG1525" s="145">
        <f>IF(N1525="zákl. přenesená",J1525,0)</f>
        <v>0</v>
      </c>
      <c r="BH1525" s="145">
        <f>IF(N1525="sníž. přenesená",J1525,0)</f>
        <v>0</v>
      </c>
      <c r="BI1525" s="145">
        <f>IF(N1525="nulová",J1525,0)</f>
        <v>0</v>
      </c>
      <c r="BJ1525" s="19" t="s">
        <v>77</v>
      </c>
      <c r="BK1525" s="145">
        <f>ROUND(I1525*H1525,2)</f>
        <v>0</v>
      </c>
      <c r="BL1525" s="19" t="s">
        <v>316</v>
      </c>
      <c r="BM1525" s="144" t="s">
        <v>7684</v>
      </c>
    </row>
    <row r="1526" spans="2:65" s="1" customFormat="1">
      <c r="B1526" s="34"/>
      <c r="D1526" s="146" t="s">
        <v>222</v>
      </c>
      <c r="F1526" s="147" t="s">
        <v>7508</v>
      </c>
      <c r="I1526" s="148"/>
      <c r="L1526" s="34"/>
      <c r="M1526" s="149"/>
      <c r="T1526" s="55"/>
      <c r="AT1526" s="19" t="s">
        <v>222</v>
      </c>
      <c r="AU1526" s="19" t="s">
        <v>236</v>
      </c>
    </row>
    <row r="1527" spans="2:65" s="14" customFormat="1">
      <c r="B1527" s="170"/>
      <c r="D1527" s="150" t="s">
        <v>226</v>
      </c>
      <c r="E1527" s="171" t="s">
        <v>19</v>
      </c>
      <c r="F1527" s="172" t="s">
        <v>7509</v>
      </c>
      <c r="H1527" s="171" t="s">
        <v>19</v>
      </c>
      <c r="I1527" s="173"/>
      <c r="L1527" s="170"/>
      <c r="M1527" s="174"/>
      <c r="T1527" s="175"/>
      <c r="AT1527" s="171" t="s">
        <v>226</v>
      </c>
      <c r="AU1527" s="171" t="s">
        <v>236</v>
      </c>
      <c r="AV1527" s="14" t="s">
        <v>77</v>
      </c>
      <c r="AW1527" s="14" t="s">
        <v>31</v>
      </c>
      <c r="AX1527" s="14" t="s">
        <v>69</v>
      </c>
      <c r="AY1527" s="171" t="s">
        <v>212</v>
      </c>
    </row>
    <row r="1528" spans="2:65" s="14" customFormat="1">
      <c r="B1528" s="170"/>
      <c r="D1528" s="150" t="s">
        <v>226</v>
      </c>
      <c r="E1528" s="171" t="s">
        <v>19</v>
      </c>
      <c r="F1528" s="172" t="s">
        <v>7685</v>
      </c>
      <c r="H1528" s="171" t="s">
        <v>19</v>
      </c>
      <c r="I1528" s="173"/>
      <c r="L1528" s="170"/>
      <c r="M1528" s="174"/>
      <c r="T1528" s="175"/>
      <c r="AT1528" s="171" t="s">
        <v>226</v>
      </c>
      <c r="AU1528" s="171" t="s">
        <v>236</v>
      </c>
      <c r="AV1528" s="14" t="s">
        <v>77</v>
      </c>
      <c r="AW1528" s="14" t="s">
        <v>31</v>
      </c>
      <c r="AX1528" s="14" t="s">
        <v>69</v>
      </c>
      <c r="AY1528" s="171" t="s">
        <v>212</v>
      </c>
    </row>
    <row r="1529" spans="2:65" s="12" customFormat="1">
      <c r="B1529" s="152"/>
      <c r="D1529" s="150" t="s">
        <v>226</v>
      </c>
      <c r="E1529" s="153" t="s">
        <v>19</v>
      </c>
      <c r="F1529" s="154" t="s">
        <v>7686</v>
      </c>
      <c r="H1529" s="155">
        <v>86.1</v>
      </c>
      <c r="I1529" s="156"/>
      <c r="L1529" s="152"/>
      <c r="M1529" s="157"/>
      <c r="T1529" s="158"/>
      <c r="AT1529" s="153" t="s">
        <v>226</v>
      </c>
      <c r="AU1529" s="153" t="s">
        <v>236</v>
      </c>
      <c r="AV1529" s="12" t="s">
        <v>79</v>
      </c>
      <c r="AW1529" s="12" t="s">
        <v>31</v>
      </c>
      <c r="AX1529" s="12" t="s">
        <v>69</v>
      </c>
      <c r="AY1529" s="153" t="s">
        <v>212</v>
      </c>
    </row>
    <row r="1530" spans="2:65" s="13" customFormat="1">
      <c r="B1530" s="159"/>
      <c r="D1530" s="150" t="s">
        <v>226</v>
      </c>
      <c r="E1530" s="160" t="s">
        <v>19</v>
      </c>
      <c r="F1530" s="161" t="s">
        <v>228</v>
      </c>
      <c r="H1530" s="162">
        <v>86.1</v>
      </c>
      <c r="I1530" s="163"/>
      <c r="L1530" s="159"/>
      <c r="M1530" s="164"/>
      <c r="T1530" s="165"/>
      <c r="AT1530" s="160" t="s">
        <v>226</v>
      </c>
      <c r="AU1530" s="160" t="s">
        <v>236</v>
      </c>
      <c r="AV1530" s="13" t="s">
        <v>229</v>
      </c>
      <c r="AW1530" s="13" t="s">
        <v>31</v>
      </c>
      <c r="AX1530" s="13" t="s">
        <v>77</v>
      </c>
      <c r="AY1530" s="160" t="s">
        <v>212</v>
      </c>
    </row>
    <row r="1531" spans="2:65" s="1" customFormat="1" ht="16.5" customHeight="1">
      <c r="B1531" s="34"/>
      <c r="C1531" s="186" t="s">
        <v>2308</v>
      </c>
      <c r="D1531" s="186" t="s">
        <v>3107</v>
      </c>
      <c r="E1531" s="187" t="s">
        <v>7524</v>
      </c>
      <c r="F1531" s="188" t="s">
        <v>7525</v>
      </c>
      <c r="G1531" s="189" t="s">
        <v>536</v>
      </c>
      <c r="H1531" s="190">
        <v>94.71</v>
      </c>
      <c r="I1531" s="191"/>
      <c r="J1531" s="192">
        <f>ROUND(I1531*H1531,2)</f>
        <v>0</v>
      </c>
      <c r="K1531" s="188" t="s">
        <v>219</v>
      </c>
      <c r="L1531" s="193"/>
      <c r="M1531" s="194" t="s">
        <v>19</v>
      </c>
      <c r="N1531" s="195" t="s">
        <v>40</v>
      </c>
      <c r="P1531" s="142">
        <f>O1531*H1531</f>
        <v>0</v>
      </c>
      <c r="Q1531" s="142">
        <v>2.9999999999999997E-4</v>
      </c>
      <c r="R1531" s="142">
        <f>Q1531*H1531</f>
        <v>2.8412999999999997E-2</v>
      </c>
      <c r="S1531" s="142">
        <v>0</v>
      </c>
      <c r="T1531" s="143">
        <f>S1531*H1531</f>
        <v>0</v>
      </c>
      <c r="AR1531" s="144" t="s">
        <v>631</v>
      </c>
      <c r="AT1531" s="144" t="s">
        <v>3107</v>
      </c>
      <c r="AU1531" s="144" t="s">
        <v>236</v>
      </c>
      <c r="AY1531" s="19" t="s">
        <v>212</v>
      </c>
      <c r="BE1531" s="145">
        <f>IF(N1531="základní",J1531,0)</f>
        <v>0</v>
      </c>
      <c r="BF1531" s="145">
        <f>IF(N1531="snížená",J1531,0)</f>
        <v>0</v>
      </c>
      <c r="BG1531" s="145">
        <f>IF(N1531="zákl. přenesená",J1531,0)</f>
        <v>0</v>
      </c>
      <c r="BH1531" s="145">
        <f>IF(N1531="sníž. přenesená",J1531,0)</f>
        <v>0</v>
      </c>
      <c r="BI1531" s="145">
        <f>IF(N1531="nulová",J1531,0)</f>
        <v>0</v>
      </c>
      <c r="BJ1531" s="19" t="s">
        <v>77</v>
      </c>
      <c r="BK1531" s="145">
        <f>ROUND(I1531*H1531,2)</f>
        <v>0</v>
      </c>
      <c r="BL1531" s="19" t="s">
        <v>316</v>
      </c>
      <c r="BM1531" s="144" t="s">
        <v>7687</v>
      </c>
    </row>
    <row r="1532" spans="2:65" s="14" customFormat="1">
      <c r="B1532" s="170"/>
      <c r="D1532" s="150" t="s">
        <v>226</v>
      </c>
      <c r="E1532" s="171" t="s">
        <v>19</v>
      </c>
      <c r="F1532" s="172" t="s">
        <v>7527</v>
      </c>
      <c r="H1532" s="171" t="s">
        <v>19</v>
      </c>
      <c r="I1532" s="173"/>
      <c r="L1532" s="170"/>
      <c r="M1532" s="174"/>
      <c r="T1532" s="175"/>
      <c r="AT1532" s="171" t="s">
        <v>226</v>
      </c>
      <c r="AU1532" s="171" t="s">
        <v>236</v>
      </c>
      <c r="AV1532" s="14" t="s">
        <v>77</v>
      </c>
      <c r="AW1532" s="14" t="s">
        <v>31</v>
      </c>
      <c r="AX1532" s="14" t="s">
        <v>69</v>
      </c>
      <c r="AY1532" s="171" t="s">
        <v>212</v>
      </c>
    </row>
    <row r="1533" spans="2:65" s="14" customFormat="1">
      <c r="B1533" s="170"/>
      <c r="D1533" s="150" t="s">
        <v>226</v>
      </c>
      <c r="E1533" s="171" t="s">
        <v>19</v>
      </c>
      <c r="F1533" s="172" t="s">
        <v>7685</v>
      </c>
      <c r="H1533" s="171" t="s">
        <v>19</v>
      </c>
      <c r="I1533" s="173"/>
      <c r="L1533" s="170"/>
      <c r="M1533" s="174"/>
      <c r="T1533" s="175"/>
      <c r="AT1533" s="171" t="s">
        <v>226</v>
      </c>
      <c r="AU1533" s="171" t="s">
        <v>236</v>
      </c>
      <c r="AV1533" s="14" t="s">
        <v>77</v>
      </c>
      <c r="AW1533" s="14" t="s">
        <v>31</v>
      </c>
      <c r="AX1533" s="14" t="s">
        <v>69</v>
      </c>
      <c r="AY1533" s="171" t="s">
        <v>212</v>
      </c>
    </row>
    <row r="1534" spans="2:65" s="12" customFormat="1">
      <c r="B1534" s="152"/>
      <c r="D1534" s="150" t="s">
        <v>226</v>
      </c>
      <c r="E1534" s="153" t="s">
        <v>19</v>
      </c>
      <c r="F1534" s="154" t="s">
        <v>7688</v>
      </c>
      <c r="H1534" s="155">
        <v>94.71</v>
      </c>
      <c r="I1534" s="156"/>
      <c r="L1534" s="152"/>
      <c r="M1534" s="157"/>
      <c r="T1534" s="158"/>
      <c r="AT1534" s="153" t="s">
        <v>226</v>
      </c>
      <c r="AU1534" s="153" t="s">
        <v>236</v>
      </c>
      <c r="AV1534" s="12" t="s">
        <v>79</v>
      </c>
      <c r="AW1534" s="12" t="s">
        <v>31</v>
      </c>
      <c r="AX1534" s="12" t="s">
        <v>69</v>
      </c>
      <c r="AY1534" s="153" t="s">
        <v>212</v>
      </c>
    </row>
    <row r="1535" spans="2:65" s="13" customFormat="1">
      <c r="B1535" s="159"/>
      <c r="D1535" s="150" t="s">
        <v>226</v>
      </c>
      <c r="E1535" s="160" t="s">
        <v>19</v>
      </c>
      <c r="F1535" s="161" t="s">
        <v>228</v>
      </c>
      <c r="H1535" s="162">
        <v>94.71</v>
      </c>
      <c r="I1535" s="163"/>
      <c r="L1535" s="159"/>
      <c r="M1535" s="164"/>
      <c r="T1535" s="165"/>
      <c r="AT1535" s="160" t="s">
        <v>226</v>
      </c>
      <c r="AU1535" s="160" t="s">
        <v>236</v>
      </c>
      <c r="AV1535" s="13" t="s">
        <v>229</v>
      </c>
      <c r="AW1535" s="13" t="s">
        <v>31</v>
      </c>
      <c r="AX1535" s="13" t="s">
        <v>77</v>
      </c>
      <c r="AY1535" s="160" t="s">
        <v>212</v>
      </c>
    </row>
    <row r="1536" spans="2:65" s="1" customFormat="1" ht="24.2" customHeight="1">
      <c r="B1536" s="34"/>
      <c r="C1536" s="133" t="s">
        <v>2315</v>
      </c>
      <c r="D1536" s="133" t="s">
        <v>215</v>
      </c>
      <c r="E1536" s="134" t="s">
        <v>7540</v>
      </c>
      <c r="F1536" s="135" t="s">
        <v>7541</v>
      </c>
      <c r="G1536" s="136" t="s">
        <v>536</v>
      </c>
      <c r="H1536" s="137">
        <v>94.71</v>
      </c>
      <c r="I1536" s="138"/>
      <c r="J1536" s="139">
        <f>ROUND(I1536*H1536,2)</f>
        <v>0</v>
      </c>
      <c r="K1536" s="135" t="s">
        <v>219</v>
      </c>
      <c r="L1536" s="34"/>
      <c r="M1536" s="140" t="s">
        <v>19</v>
      </c>
      <c r="N1536" s="141" t="s">
        <v>40</v>
      </c>
      <c r="P1536" s="142">
        <f>O1536*H1536</f>
        <v>0</v>
      </c>
      <c r="Q1536" s="142">
        <v>2.0000000000000002E-5</v>
      </c>
      <c r="R1536" s="142">
        <f>Q1536*H1536</f>
        <v>1.8942E-3</v>
      </c>
      <c r="S1536" s="142">
        <v>0</v>
      </c>
      <c r="T1536" s="143">
        <f>S1536*H1536</f>
        <v>0</v>
      </c>
      <c r="AR1536" s="144" t="s">
        <v>316</v>
      </c>
      <c r="AT1536" s="144" t="s">
        <v>215</v>
      </c>
      <c r="AU1536" s="144" t="s">
        <v>236</v>
      </c>
      <c r="AY1536" s="19" t="s">
        <v>212</v>
      </c>
      <c r="BE1536" s="145">
        <f>IF(N1536="základní",J1536,0)</f>
        <v>0</v>
      </c>
      <c r="BF1536" s="145">
        <f>IF(N1536="snížená",J1536,0)</f>
        <v>0</v>
      </c>
      <c r="BG1536" s="145">
        <f>IF(N1536="zákl. přenesená",J1536,0)</f>
        <v>0</v>
      </c>
      <c r="BH1536" s="145">
        <f>IF(N1536="sníž. přenesená",J1536,0)</f>
        <v>0</v>
      </c>
      <c r="BI1536" s="145">
        <f>IF(N1536="nulová",J1536,0)</f>
        <v>0</v>
      </c>
      <c r="BJ1536" s="19" t="s">
        <v>77</v>
      </c>
      <c r="BK1536" s="145">
        <f>ROUND(I1536*H1536,2)</f>
        <v>0</v>
      </c>
      <c r="BL1536" s="19" t="s">
        <v>316</v>
      </c>
      <c r="BM1536" s="144" t="s">
        <v>7689</v>
      </c>
    </row>
    <row r="1537" spans="2:65" s="1" customFormat="1">
      <c r="B1537" s="34"/>
      <c r="D1537" s="146" t="s">
        <v>222</v>
      </c>
      <c r="F1537" s="147" t="s">
        <v>7543</v>
      </c>
      <c r="I1537" s="148"/>
      <c r="L1537" s="34"/>
      <c r="M1537" s="149"/>
      <c r="T1537" s="55"/>
      <c r="AT1537" s="19" t="s">
        <v>222</v>
      </c>
      <c r="AU1537" s="19" t="s">
        <v>236</v>
      </c>
    </row>
    <row r="1538" spans="2:65" s="14" customFormat="1">
      <c r="B1538" s="170"/>
      <c r="D1538" s="150" t="s">
        <v>226</v>
      </c>
      <c r="E1538" s="171" t="s">
        <v>19</v>
      </c>
      <c r="F1538" s="172" t="s">
        <v>7544</v>
      </c>
      <c r="H1538" s="171" t="s">
        <v>19</v>
      </c>
      <c r="I1538" s="173"/>
      <c r="L1538" s="170"/>
      <c r="M1538" s="174"/>
      <c r="T1538" s="175"/>
      <c r="AT1538" s="171" t="s">
        <v>226</v>
      </c>
      <c r="AU1538" s="171" t="s">
        <v>236</v>
      </c>
      <c r="AV1538" s="14" t="s">
        <v>77</v>
      </c>
      <c r="AW1538" s="14" t="s">
        <v>31</v>
      </c>
      <c r="AX1538" s="14" t="s">
        <v>69</v>
      </c>
      <c r="AY1538" s="171" t="s">
        <v>212</v>
      </c>
    </row>
    <row r="1539" spans="2:65" s="14" customFormat="1">
      <c r="B1539" s="170"/>
      <c r="D1539" s="150" t="s">
        <v>226</v>
      </c>
      <c r="E1539" s="171" t="s">
        <v>19</v>
      </c>
      <c r="F1539" s="172" t="s">
        <v>7690</v>
      </c>
      <c r="H1539" s="171" t="s">
        <v>19</v>
      </c>
      <c r="I1539" s="173"/>
      <c r="L1539" s="170"/>
      <c r="M1539" s="174"/>
      <c r="T1539" s="175"/>
      <c r="AT1539" s="171" t="s">
        <v>226</v>
      </c>
      <c r="AU1539" s="171" t="s">
        <v>236</v>
      </c>
      <c r="AV1539" s="14" t="s">
        <v>77</v>
      </c>
      <c r="AW1539" s="14" t="s">
        <v>31</v>
      </c>
      <c r="AX1539" s="14" t="s">
        <v>69</v>
      </c>
      <c r="AY1539" s="171" t="s">
        <v>212</v>
      </c>
    </row>
    <row r="1540" spans="2:65" s="12" customFormat="1">
      <c r="B1540" s="152"/>
      <c r="D1540" s="150" t="s">
        <v>226</v>
      </c>
      <c r="E1540" s="153" t="s">
        <v>19</v>
      </c>
      <c r="F1540" s="154" t="s">
        <v>7688</v>
      </c>
      <c r="H1540" s="155">
        <v>94.71</v>
      </c>
      <c r="I1540" s="156"/>
      <c r="L1540" s="152"/>
      <c r="M1540" s="157"/>
      <c r="T1540" s="158"/>
      <c r="AT1540" s="153" t="s">
        <v>226</v>
      </c>
      <c r="AU1540" s="153" t="s">
        <v>236</v>
      </c>
      <c r="AV1540" s="12" t="s">
        <v>79</v>
      </c>
      <c r="AW1540" s="12" t="s">
        <v>31</v>
      </c>
      <c r="AX1540" s="12" t="s">
        <v>69</v>
      </c>
      <c r="AY1540" s="153" t="s">
        <v>212</v>
      </c>
    </row>
    <row r="1541" spans="2:65" s="13" customFormat="1">
      <c r="B1541" s="159"/>
      <c r="D1541" s="150" t="s">
        <v>226</v>
      </c>
      <c r="E1541" s="160" t="s">
        <v>19</v>
      </c>
      <c r="F1541" s="161" t="s">
        <v>228</v>
      </c>
      <c r="H1541" s="162">
        <v>94.71</v>
      </c>
      <c r="I1541" s="163"/>
      <c r="L1541" s="159"/>
      <c r="M1541" s="164"/>
      <c r="T1541" s="165"/>
      <c r="AT1541" s="160" t="s">
        <v>226</v>
      </c>
      <c r="AU1541" s="160" t="s">
        <v>236</v>
      </c>
      <c r="AV1541" s="13" t="s">
        <v>229</v>
      </c>
      <c r="AW1541" s="13" t="s">
        <v>31</v>
      </c>
      <c r="AX1541" s="13" t="s">
        <v>77</v>
      </c>
      <c r="AY1541" s="160" t="s">
        <v>212</v>
      </c>
    </row>
    <row r="1542" spans="2:65" s="1" customFormat="1" ht="21.75" customHeight="1">
      <c r="B1542" s="34"/>
      <c r="C1542" s="133" t="s">
        <v>2321</v>
      </c>
      <c r="D1542" s="133" t="s">
        <v>215</v>
      </c>
      <c r="E1542" s="134" t="s">
        <v>7691</v>
      </c>
      <c r="F1542" s="135" t="s">
        <v>7692</v>
      </c>
      <c r="G1542" s="136" t="s">
        <v>536</v>
      </c>
      <c r="H1542" s="137">
        <v>90.405000000000001</v>
      </c>
      <c r="I1542" s="138"/>
      <c r="J1542" s="139">
        <f>ROUND(I1542*H1542,2)</f>
        <v>0</v>
      </c>
      <c r="K1542" s="135" t="s">
        <v>219</v>
      </c>
      <c r="L1542" s="34"/>
      <c r="M1542" s="140" t="s">
        <v>19</v>
      </c>
      <c r="N1542" s="141" t="s">
        <v>40</v>
      </c>
      <c r="P1542" s="142">
        <f>O1542*H1542</f>
        <v>0</v>
      </c>
      <c r="Q1542" s="142">
        <v>1.4E-2</v>
      </c>
      <c r="R1542" s="142">
        <f>Q1542*H1542</f>
        <v>1.2656700000000001</v>
      </c>
      <c r="S1542" s="142">
        <v>0</v>
      </c>
      <c r="T1542" s="143">
        <f>S1542*H1542</f>
        <v>0</v>
      </c>
      <c r="AR1542" s="144" t="s">
        <v>316</v>
      </c>
      <c r="AT1542" s="144" t="s">
        <v>215</v>
      </c>
      <c r="AU1542" s="144" t="s">
        <v>236</v>
      </c>
      <c r="AY1542" s="19" t="s">
        <v>212</v>
      </c>
      <c r="BE1542" s="145">
        <f>IF(N1542="základní",J1542,0)</f>
        <v>0</v>
      </c>
      <c r="BF1542" s="145">
        <f>IF(N1542="snížená",J1542,0)</f>
        <v>0</v>
      </c>
      <c r="BG1542" s="145">
        <f>IF(N1542="zákl. přenesená",J1542,0)</f>
        <v>0</v>
      </c>
      <c r="BH1542" s="145">
        <f>IF(N1542="sníž. přenesená",J1542,0)</f>
        <v>0</v>
      </c>
      <c r="BI1542" s="145">
        <f>IF(N1542="nulová",J1542,0)</f>
        <v>0</v>
      </c>
      <c r="BJ1542" s="19" t="s">
        <v>77</v>
      </c>
      <c r="BK1542" s="145">
        <f>ROUND(I1542*H1542,2)</f>
        <v>0</v>
      </c>
      <c r="BL1542" s="19" t="s">
        <v>316</v>
      </c>
      <c r="BM1542" s="144" t="s">
        <v>7693</v>
      </c>
    </row>
    <row r="1543" spans="2:65" s="1" customFormat="1">
      <c r="B1543" s="34"/>
      <c r="D1543" s="146" t="s">
        <v>222</v>
      </c>
      <c r="F1543" s="147" t="s">
        <v>7694</v>
      </c>
      <c r="I1543" s="148"/>
      <c r="L1543" s="34"/>
      <c r="M1543" s="149"/>
      <c r="T1543" s="55"/>
      <c r="AT1543" s="19" t="s">
        <v>222</v>
      </c>
      <c r="AU1543" s="19" t="s">
        <v>236</v>
      </c>
    </row>
    <row r="1544" spans="2:65" s="14" customFormat="1">
      <c r="B1544" s="170"/>
      <c r="D1544" s="150" t="s">
        <v>226</v>
      </c>
      <c r="E1544" s="171" t="s">
        <v>19</v>
      </c>
      <c r="F1544" s="172" t="s">
        <v>7695</v>
      </c>
      <c r="H1544" s="171" t="s">
        <v>19</v>
      </c>
      <c r="I1544" s="173"/>
      <c r="L1544" s="170"/>
      <c r="M1544" s="174"/>
      <c r="T1544" s="175"/>
      <c r="AT1544" s="171" t="s">
        <v>226</v>
      </c>
      <c r="AU1544" s="171" t="s">
        <v>236</v>
      </c>
      <c r="AV1544" s="14" t="s">
        <v>77</v>
      </c>
      <c r="AW1544" s="14" t="s">
        <v>31</v>
      </c>
      <c r="AX1544" s="14" t="s">
        <v>69</v>
      </c>
      <c r="AY1544" s="171" t="s">
        <v>212</v>
      </c>
    </row>
    <row r="1545" spans="2:65" s="12" customFormat="1">
      <c r="B1545" s="152"/>
      <c r="D1545" s="150" t="s">
        <v>226</v>
      </c>
      <c r="E1545" s="153" t="s">
        <v>19</v>
      </c>
      <c r="F1545" s="154" t="s">
        <v>7696</v>
      </c>
      <c r="H1545" s="155">
        <v>90.405000000000001</v>
      </c>
      <c r="I1545" s="156"/>
      <c r="L1545" s="152"/>
      <c r="M1545" s="157"/>
      <c r="T1545" s="158"/>
      <c r="AT1545" s="153" t="s">
        <v>226</v>
      </c>
      <c r="AU1545" s="153" t="s">
        <v>236</v>
      </c>
      <c r="AV1545" s="12" t="s">
        <v>79</v>
      </c>
      <c r="AW1545" s="12" t="s">
        <v>31</v>
      </c>
      <c r="AX1545" s="12" t="s">
        <v>69</v>
      </c>
      <c r="AY1545" s="153" t="s">
        <v>212</v>
      </c>
    </row>
    <row r="1546" spans="2:65" s="13" customFormat="1">
      <c r="B1546" s="159"/>
      <c r="D1546" s="150" t="s">
        <v>226</v>
      </c>
      <c r="E1546" s="160" t="s">
        <v>19</v>
      </c>
      <c r="F1546" s="161" t="s">
        <v>228</v>
      </c>
      <c r="H1546" s="162">
        <v>90.405000000000001</v>
      </c>
      <c r="I1546" s="163"/>
      <c r="L1546" s="159"/>
      <c r="M1546" s="164"/>
      <c r="T1546" s="165"/>
      <c r="AT1546" s="160" t="s">
        <v>226</v>
      </c>
      <c r="AU1546" s="160" t="s">
        <v>236</v>
      </c>
      <c r="AV1546" s="13" t="s">
        <v>229</v>
      </c>
      <c r="AW1546" s="13" t="s">
        <v>31</v>
      </c>
      <c r="AX1546" s="13" t="s">
        <v>77</v>
      </c>
      <c r="AY1546" s="160" t="s">
        <v>212</v>
      </c>
    </row>
    <row r="1547" spans="2:65" s="1" customFormat="1" ht="24.2" customHeight="1">
      <c r="B1547" s="34"/>
      <c r="C1547" s="133" t="s">
        <v>2328</v>
      </c>
      <c r="D1547" s="133" t="s">
        <v>215</v>
      </c>
      <c r="E1547" s="134" t="s">
        <v>7697</v>
      </c>
      <c r="F1547" s="135" t="s">
        <v>7698</v>
      </c>
      <c r="G1547" s="136" t="s">
        <v>4232</v>
      </c>
      <c r="H1547" s="196"/>
      <c r="I1547" s="138"/>
      <c r="J1547" s="139">
        <f>ROUND(I1547*H1547,2)</f>
        <v>0</v>
      </c>
      <c r="K1547" s="135" t="s">
        <v>219</v>
      </c>
      <c r="L1547" s="34"/>
      <c r="M1547" s="140" t="s">
        <v>19</v>
      </c>
      <c r="N1547" s="141" t="s">
        <v>40</v>
      </c>
      <c r="P1547" s="142">
        <f>O1547*H1547</f>
        <v>0</v>
      </c>
      <c r="Q1547" s="142">
        <v>0</v>
      </c>
      <c r="R1547" s="142">
        <f>Q1547*H1547</f>
        <v>0</v>
      </c>
      <c r="S1547" s="142">
        <v>0</v>
      </c>
      <c r="T1547" s="143">
        <f>S1547*H1547</f>
        <v>0</v>
      </c>
      <c r="AR1547" s="144" t="s">
        <v>316</v>
      </c>
      <c r="AT1547" s="144" t="s">
        <v>215</v>
      </c>
      <c r="AU1547" s="144" t="s">
        <v>236</v>
      </c>
      <c r="AY1547" s="19" t="s">
        <v>212</v>
      </c>
      <c r="BE1547" s="145">
        <f>IF(N1547="základní",J1547,0)</f>
        <v>0</v>
      </c>
      <c r="BF1547" s="145">
        <f>IF(N1547="snížená",J1547,0)</f>
        <v>0</v>
      </c>
      <c r="BG1547" s="145">
        <f>IF(N1547="zákl. přenesená",J1547,0)</f>
        <v>0</v>
      </c>
      <c r="BH1547" s="145">
        <f>IF(N1547="sníž. přenesená",J1547,0)</f>
        <v>0</v>
      </c>
      <c r="BI1547" s="145">
        <f>IF(N1547="nulová",J1547,0)</f>
        <v>0</v>
      </c>
      <c r="BJ1547" s="19" t="s">
        <v>77</v>
      </c>
      <c r="BK1547" s="145">
        <f>ROUND(I1547*H1547,2)</f>
        <v>0</v>
      </c>
      <c r="BL1547" s="19" t="s">
        <v>316</v>
      </c>
      <c r="BM1547" s="144" t="s">
        <v>7699</v>
      </c>
    </row>
    <row r="1548" spans="2:65" s="1" customFormat="1">
      <c r="B1548" s="34"/>
      <c r="D1548" s="146" t="s">
        <v>222</v>
      </c>
      <c r="F1548" s="147" t="s">
        <v>7700</v>
      </c>
      <c r="I1548" s="148"/>
      <c r="L1548" s="34"/>
      <c r="M1548" s="149"/>
      <c r="T1548" s="55"/>
      <c r="AT1548" s="19" t="s">
        <v>222</v>
      </c>
      <c r="AU1548" s="19" t="s">
        <v>236</v>
      </c>
    </row>
    <row r="1549" spans="2:65" s="1" customFormat="1" ht="29.25">
      <c r="B1549" s="34"/>
      <c r="D1549" s="150" t="s">
        <v>224</v>
      </c>
      <c r="F1549" s="151" t="s">
        <v>7222</v>
      </c>
      <c r="I1549" s="148"/>
      <c r="L1549" s="34"/>
      <c r="M1549" s="149"/>
      <c r="T1549" s="55"/>
      <c r="AT1549" s="19" t="s">
        <v>224</v>
      </c>
      <c r="AU1549" s="19" t="s">
        <v>236</v>
      </c>
    </row>
    <row r="1550" spans="2:65" s="11" customFormat="1" ht="22.9" customHeight="1">
      <c r="B1550" s="121"/>
      <c r="D1550" s="122" t="s">
        <v>68</v>
      </c>
      <c r="E1550" s="131" t="s">
        <v>2448</v>
      </c>
      <c r="F1550" s="131" t="s">
        <v>2449</v>
      </c>
      <c r="I1550" s="124"/>
      <c r="J1550" s="132">
        <f>BK1550</f>
        <v>0</v>
      </c>
      <c r="L1550" s="121"/>
      <c r="M1550" s="126"/>
      <c r="P1550" s="127">
        <f>P1551+P1584+P1608+P1689+P1764+P1778+P1825+P1845+P1879+P1909</f>
        <v>0</v>
      </c>
      <c r="R1550" s="127">
        <f>R1551+R1584+R1608+R1689+R1764+R1778+R1825+R1845+R1879+R1909</f>
        <v>501.88635385999993</v>
      </c>
      <c r="T1550" s="128">
        <f>T1551+T1584+T1608+T1689+T1764+T1778+T1825+T1845+T1879+T1909</f>
        <v>0</v>
      </c>
      <c r="AR1550" s="122" t="s">
        <v>79</v>
      </c>
      <c r="AT1550" s="129" t="s">
        <v>68</v>
      </c>
      <c r="AU1550" s="129" t="s">
        <v>77</v>
      </c>
      <c r="AY1550" s="122" t="s">
        <v>212</v>
      </c>
      <c r="BK1550" s="130">
        <f>BK1551+BK1584+BK1608+BK1689+BK1764+BK1778+BK1825+BK1845+BK1879+BK1909</f>
        <v>0</v>
      </c>
    </row>
    <row r="1551" spans="2:65" s="11" customFormat="1" ht="20.85" customHeight="1">
      <c r="B1551" s="121"/>
      <c r="D1551" s="122" t="s">
        <v>68</v>
      </c>
      <c r="E1551" s="131" t="s">
        <v>7701</v>
      </c>
      <c r="F1551" s="131" t="s">
        <v>7702</v>
      </c>
      <c r="I1551" s="124"/>
      <c r="J1551" s="132">
        <f>BK1551</f>
        <v>0</v>
      </c>
      <c r="L1551" s="121"/>
      <c r="M1551" s="126"/>
      <c r="P1551" s="127">
        <f>SUM(P1552:P1583)</f>
        <v>0</v>
      </c>
      <c r="R1551" s="127">
        <f>SUM(R1552:R1583)</f>
        <v>40.343153619999995</v>
      </c>
      <c r="T1551" s="128">
        <f>SUM(T1552:T1583)</f>
        <v>0</v>
      </c>
      <c r="AR1551" s="122" t="s">
        <v>79</v>
      </c>
      <c r="AT1551" s="129" t="s">
        <v>68</v>
      </c>
      <c r="AU1551" s="129" t="s">
        <v>79</v>
      </c>
      <c r="AY1551" s="122" t="s">
        <v>212</v>
      </c>
      <c r="BK1551" s="130">
        <f>SUM(BK1552:BK1583)</f>
        <v>0</v>
      </c>
    </row>
    <row r="1552" spans="2:65" s="1" customFormat="1" ht="16.5" customHeight="1">
      <c r="B1552" s="34"/>
      <c r="C1552" s="133" t="s">
        <v>2336</v>
      </c>
      <c r="D1552" s="133" t="s">
        <v>215</v>
      </c>
      <c r="E1552" s="134" t="s">
        <v>7703</v>
      </c>
      <c r="F1552" s="135" t="s">
        <v>7704</v>
      </c>
      <c r="G1552" s="136" t="s">
        <v>495</v>
      </c>
      <c r="H1552" s="137">
        <v>169.09</v>
      </c>
      <c r="I1552" s="138"/>
      <c r="J1552" s="139">
        <f>ROUND(I1552*H1552,2)</f>
        <v>0</v>
      </c>
      <c r="K1552" s="135" t="s">
        <v>245</v>
      </c>
      <c r="L1552" s="34"/>
      <c r="M1552" s="140" t="s">
        <v>19</v>
      </c>
      <c r="N1552" s="141" t="s">
        <v>40</v>
      </c>
      <c r="P1552" s="142">
        <f>O1552*H1552</f>
        <v>0</v>
      </c>
      <c r="Q1552" s="142">
        <v>4.0000000000000002E-4</v>
      </c>
      <c r="R1552" s="142">
        <f>Q1552*H1552</f>
        <v>6.7636000000000002E-2</v>
      </c>
      <c r="S1552" s="142">
        <v>0</v>
      </c>
      <c r="T1552" s="143">
        <f>S1552*H1552</f>
        <v>0</v>
      </c>
      <c r="AR1552" s="144" t="s">
        <v>316</v>
      </c>
      <c r="AT1552" s="144" t="s">
        <v>215</v>
      </c>
      <c r="AU1552" s="144" t="s">
        <v>236</v>
      </c>
      <c r="AY1552" s="19" t="s">
        <v>212</v>
      </c>
      <c r="BE1552" s="145">
        <f>IF(N1552="základní",J1552,0)</f>
        <v>0</v>
      </c>
      <c r="BF1552" s="145">
        <f>IF(N1552="snížená",J1552,0)</f>
        <v>0</v>
      </c>
      <c r="BG1552" s="145">
        <f>IF(N1552="zákl. přenesená",J1552,0)</f>
        <v>0</v>
      </c>
      <c r="BH1552" s="145">
        <f>IF(N1552="sníž. přenesená",J1552,0)</f>
        <v>0</v>
      </c>
      <c r="BI1552" s="145">
        <f>IF(N1552="nulová",J1552,0)</f>
        <v>0</v>
      </c>
      <c r="BJ1552" s="19" t="s">
        <v>77</v>
      </c>
      <c r="BK1552" s="145">
        <f>ROUND(I1552*H1552,2)</f>
        <v>0</v>
      </c>
      <c r="BL1552" s="19" t="s">
        <v>316</v>
      </c>
      <c r="BM1552" s="144" t="s">
        <v>7705</v>
      </c>
    </row>
    <row r="1553" spans="2:65" s="14" customFormat="1">
      <c r="B1553" s="170"/>
      <c r="D1553" s="150" t="s">
        <v>226</v>
      </c>
      <c r="E1553" s="171" t="s">
        <v>19</v>
      </c>
      <c r="F1553" s="172" t="s">
        <v>7706</v>
      </c>
      <c r="H1553" s="171" t="s">
        <v>19</v>
      </c>
      <c r="I1553" s="173"/>
      <c r="L1553" s="170"/>
      <c r="M1553" s="174"/>
      <c r="T1553" s="175"/>
      <c r="AT1553" s="171" t="s">
        <v>226</v>
      </c>
      <c r="AU1553" s="171" t="s">
        <v>236</v>
      </c>
      <c r="AV1553" s="14" t="s">
        <v>77</v>
      </c>
      <c r="AW1553" s="14" t="s">
        <v>31</v>
      </c>
      <c r="AX1553" s="14" t="s">
        <v>69</v>
      </c>
      <c r="AY1553" s="171" t="s">
        <v>212</v>
      </c>
    </row>
    <row r="1554" spans="2:65" s="12" customFormat="1">
      <c r="B1554" s="152"/>
      <c r="D1554" s="150" t="s">
        <v>226</v>
      </c>
      <c r="E1554" s="153" t="s">
        <v>19</v>
      </c>
      <c r="F1554" s="154" t="s">
        <v>7707</v>
      </c>
      <c r="H1554" s="155">
        <v>169.09</v>
      </c>
      <c r="I1554" s="156"/>
      <c r="L1554" s="152"/>
      <c r="M1554" s="157"/>
      <c r="T1554" s="158"/>
      <c r="AT1554" s="153" t="s">
        <v>226</v>
      </c>
      <c r="AU1554" s="153" t="s">
        <v>236</v>
      </c>
      <c r="AV1554" s="12" t="s">
        <v>79</v>
      </c>
      <c r="AW1554" s="12" t="s">
        <v>31</v>
      </c>
      <c r="AX1554" s="12" t="s">
        <v>69</v>
      </c>
      <c r="AY1554" s="153" t="s">
        <v>212</v>
      </c>
    </row>
    <row r="1555" spans="2:65" s="13" customFormat="1">
      <c r="B1555" s="159"/>
      <c r="D1555" s="150" t="s">
        <v>226</v>
      </c>
      <c r="E1555" s="160" t="s">
        <v>19</v>
      </c>
      <c r="F1555" s="161" t="s">
        <v>228</v>
      </c>
      <c r="H1555" s="162">
        <v>169.09</v>
      </c>
      <c r="I1555" s="163"/>
      <c r="L1555" s="159"/>
      <c r="M1555" s="164"/>
      <c r="T1555" s="165"/>
      <c r="AT1555" s="160" t="s">
        <v>226</v>
      </c>
      <c r="AU1555" s="160" t="s">
        <v>236</v>
      </c>
      <c r="AV1555" s="13" t="s">
        <v>229</v>
      </c>
      <c r="AW1555" s="13" t="s">
        <v>31</v>
      </c>
      <c r="AX1555" s="13" t="s">
        <v>77</v>
      </c>
      <c r="AY1555" s="160" t="s">
        <v>212</v>
      </c>
    </row>
    <row r="1556" spans="2:65" s="1" customFormat="1" ht="16.5" customHeight="1">
      <c r="B1556" s="34"/>
      <c r="C1556" s="186" t="s">
        <v>2343</v>
      </c>
      <c r="D1556" s="186" t="s">
        <v>3107</v>
      </c>
      <c r="E1556" s="187" t="s">
        <v>7708</v>
      </c>
      <c r="F1556" s="188" t="s">
        <v>7709</v>
      </c>
      <c r="G1556" s="189" t="s">
        <v>495</v>
      </c>
      <c r="H1556" s="190">
        <v>185.999</v>
      </c>
      <c r="I1556" s="191"/>
      <c r="J1556" s="192">
        <f>ROUND(I1556*H1556,2)</f>
        <v>0</v>
      </c>
      <c r="K1556" s="188" t="s">
        <v>219</v>
      </c>
      <c r="L1556" s="193"/>
      <c r="M1556" s="194" t="s">
        <v>19</v>
      </c>
      <c r="N1556" s="195" t="s">
        <v>40</v>
      </c>
      <c r="P1556" s="142">
        <f>O1556*H1556</f>
        <v>0</v>
      </c>
      <c r="Q1556" s="142">
        <v>3.3999999999999998E-3</v>
      </c>
      <c r="R1556" s="142">
        <f>Q1556*H1556</f>
        <v>0.63239659999999998</v>
      </c>
      <c r="S1556" s="142">
        <v>0</v>
      </c>
      <c r="T1556" s="143">
        <f>S1556*H1556</f>
        <v>0</v>
      </c>
      <c r="AR1556" s="144" t="s">
        <v>631</v>
      </c>
      <c r="AT1556" s="144" t="s">
        <v>3107</v>
      </c>
      <c r="AU1556" s="144" t="s">
        <v>236</v>
      </c>
      <c r="AY1556" s="19" t="s">
        <v>212</v>
      </c>
      <c r="BE1556" s="145">
        <f>IF(N1556="základní",J1556,0)</f>
        <v>0</v>
      </c>
      <c r="BF1556" s="145">
        <f>IF(N1556="snížená",J1556,0)</f>
        <v>0</v>
      </c>
      <c r="BG1556" s="145">
        <f>IF(N1556="zákl. přenesená",J1556,0)</f>
        <v>0</v>
      </c>
      <c r="BH1556" s="145">
        <f>IF(N1556="sníž. přenesená",J1556,0)</f>
        <v>0</v>
      </c>
      <c r="BI1556" s="145">
        <f>IF(N1556="nulová",J1556,0)</f>
        <v>0</v>
      </c>
      <c r="BJ1556" s="19" t="s">
        <v>77</v>
      </c>
      <c r="BK1556" s="145">
        <f>ROUND(I1556*H1556,2)</f>
        <v>0</v>
      </c>
      <c r="BL1556" s="19" t="s">
        <v>316</v>
      </c>
      <c r="BM1556" s="144" t="s">
        <v>7710</v>
      </c>
    </row>
    <row r="1557" spans="2:65" s="14" customFormat="1">
      <c r="B1557" s="170"/>
      <c r="D1557" s="150" t="s">
        <v>226</v>
      </c>
      <c r="E1557" s="171" t="s">
        <v>19</v>
      </c>
      <c r="F1557" s="172" t="s">
        <v>7711</v>
      </c>
      <c r="H1557" s="171" t="s">
        <v>19</v>
      </c>
      <c r="I1557" s="173"/>
      <c r="L1557" s="170"/>
      <c r="M1557" s="174"/>
      <c r="T1557" s="175"/>
      <c r="AT1557" s="171" t="s">
        <v>226</v>
      </c>
      <c r="AU1557" s="171" t="s">
        <v>236</v>
      </c>
      <c r="AV1557" s="14" t="s">
        <v>77</v>
      </c>
      <c r="AW1557" s="14" t="s">
        <v>31</v>
      </c>
      <c r="AX1557" s="14" t="s">
        <v>69</v>
      </c>
      <c r="AY1557" s="171" t="s">
        <v>212</v>
      </c>
    </row>
    <row r="1558" spans="2:65" s="12" customFormat="1">
      <c r="B1558" s="152"/>
      <c r="D1558" s="150" t="s">
        <v>226</v>
      </c>
      <c r="E1558" s="153" t="s">
        <v>19</v>
      </c>
      <c r="F1558" s="154" t="s">
        <v>7712</v>
      </c>
      <c r="H1558" s="155">
        <v>185.999</v>
      </c>
      <c r="I1558" s="156"/>
      <c r="L1558" s="152"/>
      <c r="M1558" s="157"/>
      <c r="T1558" s="158"/>
      <c r="AT1558" s="153" t="s">
        <v>226</v>
      </c>
      <c r="AU1558" s="153" t="s">
        <v>236</v>
      </c>
      <c r="AV1558" s="12" t="s">
        <v>79</v>
      </c>
      <c r="AW1558" s="12" t="s">
        <v>31</v>
      </c>
      <c r="AX1558" s="12" t="s">
        <v>69</v>
      </c>
      <c r="AY1558" s="153" t="s">
        <v>212</v>
      </c>
    </row>
    <row r="1559" spans="2:65" s="13" customFormat="1">
      <c r="B1559" s="159"/>
      <c r="D1559" s="150" t="s">
        <v>226</v>
      </c>
      <c r="E1559" s="160" t="s">
        <v>19</v>
      </c>
      <c r="F1559" s="161" t="s">
        <v>228</v>
      </c>
      <c r="H1559" s="162">
        <v>185.999</v>
      </c>
      <c r="I1559" s="163"/>
      <c r="L1559" s="159"/>
      <c r="M1559" s="164"/>
      <c r="T1559" s="165"/>
      <c r="AT1559" s="160" t="s">
        <v>226</v>
      </c>
      <c r="AU1559" s="160" t="s">
        <v>236</v>
      </c>
      <c r="AV1559" s="13" t="s">
        <v>229</v>
      </c>
      <c r="AW1559" s="13" t="s">
        <v>31</v>
      </c>
      <c r="AX1559" s="13" t="s">
        <v>77</v>
      </c>
      <c r="AY1559" s="160" t="s">
        <v>212</v>
      </c>
    </row>
    <row r="1560" spans="2:65" s="1" customFormat="1" ht="16.5" customHeight="1">
      <c r="B1560" s="34"/>
      <c r="C1560" s="133" t="s">
        <v>2350</v>
      </c>
      <c r="D1560" s="133" t="s">
        <v>215</v>
      </c>
      <c r="E1560" s="134" t="s">
        <v>7272</v>
      </c>
      <c r="F1560" s="135" t="s">
        <v>7273</v>
      </c>
      <c r="G1560" s="136" t="s">
        <v>495</v>
      </c>
      <c r="H1560" s="137">
        <v>177.54499999999999</v>
      </c>
      <c r="I1560" s="138"/>
      <c r="J1560" s="139">
        <f>ROUND(I1560*H1560,2)</f>
        <v>0</v>
      </c>
      <c r="K1560" s="135" t="s">
        <v>219</v>
      </c>
      <c r="L1560" s="34"/>
      <c r="M1560" s="140" t="s">
        <v>19</v>
      </c>
      <c r="N1560" s="141" t="s">
        <v>40</v>
      </c>
      <c r="P1560" s="142">
        <f>O1560*H1560</f>
        <v>0</v>
      </c>
      <c r="Q1560" s="142">
        <v>0.11</v>
      </c>
      <c r="R1560" s="142">
        <f>Q1560*H1560</f>
        <v>19.529949999999999</v>
      </c>
      <c r="S1560" s="142">
        <v>0</v>
      </c>
      <c r="T1560" s="143">
        <f>S1560*H1560</f>
        <v>0</v>
      </c>
      <c r="AR1560" s="144" t="s">
        <v>316</v>
      </c>
      <c r="AT1560" s="144" t="s">
        <v>215</v>
      </c>
      <c r="AU1560" s="144" t="s">
        <v>236</v>
      </c>
      <c r="AY1560" s="19" t="s">
        <v>212</v>
      </c>
      <c r="BE1560" s="145">
        <f>IF(N1560="základní",J1560,0)</f>
        <v>0</v>
      </c>
      <c r="BF1560" s="145">
        <f>IF(N1560="snížená",J1560,0)</f>
        <v>0</v>
      </c>
      <c r="BG1560" s="145">
        <f>IF(N1560="zákl. přenesená",J1560,0)</f>
        <v>0</v>
      </c>
      <c r="BH1560" s="145">
        <f>IF(N1560="sníž. přenesená",J1560,0)</f>
        <v>0</v>
      </c>
      <c r="BI1560" s="145">
        <f>IF(N1560="nulová",J1560,0)</f>
        <v>0</v>
      </c>
      <c r="BJ1560" s="19" t="s">
        <v>77</v>
      </c>
      <c r="BK1560" s="145">
        <f>ROUND(I1560*H1560,2)</f>
        <v>0</v>
      </c>
      <c r="BL1560" s="19" t="s">
        <v>316</v>
      </c>
      <c r="BM1560" s="144" t="s">
        <v>7713</v>
      </c>
    </row>
    <row r="1561" spans="2:65" s="1" customFormat="1">
      <c r="B1561" s="34"/>
      <c r="D1561" s="146" t="s">
        <v>222</v>
      </c>
      <c r="F1561" s="147" t="s">
        <v>7275</v>
      </c>
      <c r="I1561" s="148"/>
      <c r="L1561" s="34"/>
      <c r="M1561" s="149"/>
      <c r="T1561" s="55"/>
      <c r="AT1561" s="19" t="s">
        <v>222</v>
      </c>
      <c r="AU1561" s="19" t="s">
        <v>236</v>
      </c>
    </row>
    <row r="1562" spans="2:65" s="14" customFormat="1">
      <c r="B1562" s="170"/>
      <c r="D1562" s="150" t="s">
        <v>226</v>
      </c>
      <c r="E1562" s="171" t="s">
        <v>19</v>
      </c>
      <c r="F1562" s="172" t="s">
        <v>7714</v>
      </c>
      <c r="H1562" s="171" t="s">
        <v>19</v>
      </c>
      <c r="I1562" s="173"/>
      <c r="L1562" s="170"/>
      <c r="M1562" s="174"/>
      <c r="T1562" s="175"/>
      <c r="AT1562" s="171" t="s">
        <v>226</v>
      </c>
      <c r="AU1562" s="171" t="s">
        <v>236</v>
      </c>
      <c r="AV1562" s="14" t="s">
        <v>77</v>
      </c>
      <c r="AW1562" s="14" t="s">
        <v>31</v>
      </c>
      <c r="AX1562" s="14" t="s">
        <v>69</v>
      </c>
      <c r="AY1562" s="171" t="s">
        <v>212</v>
      </c>
    </row>
    <row r="1563" spans="2:65" s="12" customFormat="1">
      <c r="B1563" s="152"/>
      <c r="D1563" s="150" t="s">
        <v>226</v>
      </c>
      <c r="E1563" s="153" t="s">
        <v>19</v>
      </c>
      <c r="F1563" s="154" t="s">
        <v>7715</v>
      </c>
      <c r="H1563" s="155">
        <v>177.54499999999999</v>
      </c>
      <c r="I1563" s="156"/>
      <c r="L1563" s="152"/>
      <c r="M1563" s="157"/>
      <c r="T1563" s="158"/>
      <c r="AT1563" s="153" t="s">
        <v>226</v>
      </c>
      <c r="AU1563" s="153" t="s">
        <v>236</v>
      </c>
      <c r="AV1563" s="12" t="s">
        <v>79</v>
      </c>
      <c r="AW1563" s="12" t="s">
        <v>31</v>
      </c>
      <c r="AX1563" s="12" t="s">
        <v>69</v>
      </c>
      <c r="AY1563" s="153" t="s">
        <v>212</v>
      </c>
    </row>
    <row r="1564" spans="2:65" s="13" customFormat="1">
      <c r="B1564" s="159"/>
      <c r="D1564" s="150" t="s">
        <v>226</v>
      </c>
      <c r="E1564" s="160" t="s">
        <v>19</v>
      </c>
      <c r="F1564" s="161" t="s">
        <v>228</v>
      </c>
      <c r="H1564" s="162">
        <v>177.54499999999999</v>
      </c>
      <c r="I1564" s="163"/>
      <c r="L1564" s="159"/>
      <c r="M1564" s="164"/>
      <c r="T1564" s="165"/>
      <c r="AT1564" s="160" t="s">
        <v>226</v>
      </c>
      <c r="AU1564" s="160" t="s">
        <v>236</v>
      </c>
      <c r="AV1564" s="13" t="s">
        <v>229</v>
      </c>
      <c r="AW1564" s="13" t="s">
        <v>31</v>
      </c>
      <c r="AX1564" s="13" t="s">
        <v>77</v>
      </c>
      <c r="AY1564" s="160" t="s">
        <v>212</v>
      </c>
    </row>
    <row r="1565" spans="2:65" s="1" customFormat="1" ht="24.2" customHeight="1">
      <c r="B1565" s="34"/>
      <c r="C1565" s="133" t="s">
        <v>2358</v>
      </c>
      <c r="D1565" s="133" t="s">
        <v>215</v>
      </c>
      <c r="E1565" s="134" t="s">
        <v>7278</v>
      </c>
      <c r="F1565" s="135" t="s">
        <v>7279</v>
      </c>
      <c r="G1565" s="136" t="s">
        <v>495</v>
      </c>
      <c r="H1565" s="137">
        <v>1775.4449999999999</v>
      </c>
      <c r="I1565" s="138"/>
      <c r="J1565" s="139">
        <f>ROUND(I1565*H1565,2)</f>
        <v>0</v>
      </c>
      <c r="K1565" s="135" t="s">
        <v>219</v>
      </c>
      <c r="L1565" s="34"/>
      <c r="M1565" s="140" t="s">
        <v>19</v>
      </c>
      <c r="N1565" s="141" t="s">
        <v>40</v>
      </c>
      <c r="P1565" s="142">
        <f>O1565*H1565</f>
        <v>0</v>
      </c>
      <c r="Q1565" s="142">
        <v>1.0999999999999999E-2</v>
      </c>
      <c r="R1565" s="142">
        <f>Q1565*H1565</f>
        <v>19.529895</v>
      </c>
      <c r="S1565" s="142">
        <v>0</v>
      </c>
      <c r="T1565" s="143">
        <f>S1565*H1565</f>
        <v>0</v>
      </c>
      <c r="AR1565" s="144" t="s">
        <v>316</v>
      </c>
      <c r="AT1565" s="144" t="s">
        <v>215</v>
      </c>
      <c r="AU1565" s="144" t="s">
        <v>236</v>
      </c>
      <c r="AY1565" s="19" t="s">
        <v>212</v>
      </c>
      <c r="BE1565" s="145">
        <f>IF(N1565="základní",J1565,0)</f>
        <v>0</v>
      </c>
      <c r="BF1565" s="145">
        <f>IF(N1565="snížená",J1565,0)</f>
        <v>0</v>
      </c>
      <c r="BG1565" s="145">
        <f>IF(N1565="zákl. přenesená",J1565,0)</f>
        <v>0</v>
      </c>
      <c r="BH1565" s="145">
        <f>IF(N1565="sníž. přenesená",J1565,0)</f>
        <v>0</v>
      </c>
      <c r="BI1565" s="145">
        <f>IF(N1565="nulová",J1565,0)</f>
        <v>0</v>
      </c>
      <c r="BJ1565" s="19" t="s">
        <v>77</v>
      </c>
      <c r="BK1565" s="145">
        <f>ROUND(I1565*H1565,2)</f>
        <v>0</v>
      </c>
      <c r="BL1565" s="19" t="s">
        <v>316</v>
      </c>
      <c r="BM1565" s="144" t="s">
        <v>7716</v>
      </c>
    </row>
    <row r="1566" spans="2:65" s="1" customFormat="1">
      <c r="B1566" s="34"/>
      <c r="D1566" s="146" t="s">
        <v>222</v>
      </c>
      <c r="F1566" s="147" t="s">
        <v>7281</v>
      </c>
      <c r="I1566" s="148"/>
      <c r="L1566" s="34"/>
      <c r="M1566" s="149"/>
      <c r="T1566" s="55"/>
      <c r="AT1566" s="19" t="s">
        <v>222</v>
      </c>
      <c r="AU1566" s="19" t="s">
        <v>236</v>
      </c>
    </row>
    <row r="1567" spans="2:65" s="14" customFormat="1" ht="22.5">
      <c r="B1567" s="170"/>
      <c r="D1567" s="150" t="s">
        <v>226</v>
      </c>
      <c r="E1567" s="171" t="s">
        <v>19</v>
      </c>
      <c r="F1567" s="172" t="s">
        <v>7717</v>
      </c>
      <c r="H1567" s="171" t="s">
        <v>19</v>
      </c>
      <c r="I1567" s="173"/>
      <c r="L1567" s="170"/>
      <c r="M1567" s="174"/>
      <c r="T1567" s="175"/>
      <c r="AT1567" s="171" t="s">
        <v>226</v>
      </c>
      <c r="AU1567" s="171" t="s">
        <v>236</v>
      </c>
      <c r="AV1567" s="14" t="s">
        <v>77</v>
      </c>
      <c r="AW1567" s="14" t="s">
        <v>31</v>
      </c>
      <c r="AX1567" s="14" t="s">
        <v>69</v>
      </c>
      <c r="AY1567" s="171" t="s">
        <v>212</v>
      </c>
    </row>
    <row r="1568" spans="2:65" s="12" customFormat="1">
      <c r="B1568" s="152"/>
      <c r="D1568" s="150" t="s">
        <v>226</v>
      </c>
      <c r="E1568" s="153" t="s">
        <v>19</v>
      </c>
      <c r="F1568" s="154" t="s">
        <v>7718</v>
      </c>
      <c r="H1568" s="155">
        <v>1775.4449999999999</v>
      </c>
      <c r="I1568" s="156"/>
      <c r="L1568" s="152"/>
      <c r="M1568" s="157"/>
      <c r="T1568" s="158"/>
      <c r="AT1568" s="153" t="s">
        <v>226</v>
      </c>
      <c r="AU1568" s="153" t="s">
        <v>236</v>
      </c>
      <c r="AV1568" s="12" t="s">
        <v>79</v>
      </c>
      <c r="AW1568" s="12" t="s">
        <v>31</v>
      </c>
      <c r="AX1568" s="12" t="s">
        <v>69</v>
      </c>
      <c r="AY1568" s="153" t="s">
        <v>212</v>
      </c>
    </row>
    <row r="1569" spans="2:65" s="13" customFormat="1">
      <c r="B1569" s="159"/>
      <c r="D1569" s="150" t="s">
        <v>226</v>
      </c>
      <c r="E1569" s="160" t="s">
        <v>19</v>
      </c>
      <c r="F1569" s="161" t="s">
        <v>228</v>
      </c>
      <c r="H1569" s="162">
        <v>1775.4449999999999</v>
      </c>
      <c r="I1569" s="163"/>
      <c r="L1569" s="159"/>
      <c r="M1569" s="164"/>
      <c r="T1569" s="165"/>
      <c r="AT1569" s="160" t="s">
        <v>226</v>
      </c>
      <c r="AU1569" s="160" t="s">
        <v>236</v>
      </c>
      <c r="AV1569" s="13" t="s">
        <v>229</v>
      </c>
      <c r="AW1569" s="13" t="s">
        <v>31</v>
      </c>
      <c r="AX1569" s="13" t="s">
        <v>77</v>
      </c>
      <c r="AY1569" s="160" t="s">
        <v>212</v>
      </c>
    </row>
    <row r="1570" spans="2:65" s="1" customFormat="1" ht="16.5" customHeight="1">
      <c r="B1570" s="34"/>
      <c r="C1570" s="133" t="s">
        <v>2364</v>
      </c>
      <c r="D1570" s="133" t="s">
        <v>215</v>
      </c>
      <c r="E1570" s="134" t="s">
        <v>7284</v>
      </c>
      <c r="F1570" s="135" t="s">
        <v>7285</v>
      </c>
      <c r="G1570" s="136" t="s">
        <v>495</v>
      </c>
      <c r="H1570" s="137">
        <v>194.45400000000001</v>
      </c>
      <c r="I1570" s="138"/>
      <c r="J1570" s="139">
        <f>ROUND(I1570*H1570,2)</f>
        <v>0</v>
      </c>
      <c r="K1570" s="135" t="s">
        <v>219</v>
      </c>
      <c r="L1570" s="34"/>
      <c r="M1570" s="140" t="s">
        <v>19</v>
      </c>
      <c r="N1570" s="141" t="s">
        <v>40</v>
      </c>
      <c r="P1570" s="142">
        <f>O1570*H1570</f>
        <v>0</v>
      </c>
      <c r="Q1570" s="142">
        <v>1.2999999999999999E-4</v>
      </c>
      <c r="R1570" s="142">
        <f>Q1570*H1570</f>
        <v>2.5279019999999999E-2</v>
      </c>
      <c r="S1570" s="142">
        <v>0</v>
      </c>
      <c r="T1570" s="143">
        <f>S1570*H1570</f>
        <v>0</v>
      </c>
      <c r="AR1570" s="144" t="s">
        <v>316</v>
      </c>
      <c r="AT1570" s="144" t="s">
        <v>215</v>
      </c>
      <c r="AU1570" s="144" t="s">
        <v>236</v>
      </c>
      <c r="AY1570" s="19" t="s">
        <v>212</v>
      </c>
      <c r="BE1570" s="145">
        <f>IF(N1570="základní",J1570,0)</f>
        <v>0</v>
      </c>
      <c r="BF1570" s="145">
        <f>IF(N1570="snížená",J1570,0)</f>
        <v>0</v>
      </c>
      <c r="BG1570" s="145">
        <f>IF(N1570="zákl. přenesená",J1570,0)</f>
        <v>0</v>
      </c>
      <c r="BH1570" s="145">
        <f>IF(N1570="sníž. přenesená",J1570,0)</f>
        <v>0</v>
      </c>
      <c r="BI1570" s="145">
        <f>IF(N1570="nulová",J1570,0)</f>
        <v>0</v>
      </c>
      <c r="BJ1570" s="19" t="s">
        <v>77</v>
      </c>
      <c r="BK1570" s="145">
        <f>ROUND(I1570*H1570,2)</f>
        <v>0</v>
      </c>
      <c r="BL1570" s="19" t="s">
        <v>316</v>
      </c>
      <c r="BM1570" s="144" t="s">
        <v>7719</v>
      </c>
    </row>
    <row r="1571" spans="2:65" s="1" customFormat="1">
      <c r="B1571" s="34"/>
      <c r="D1571" s="146" t="s">
        <v>222</v>
      </c>
      <c r="F1571" s="147" t="s">
        <v>7287</v>
      </c>
      <c r="I1571" s="148"/>
      <c r="L1571" s="34"/>
      <c r="M1571" s="149"/>
      <c r="T1571" s="55"/>
      <c r="AT1571" s="19" t="s">
        <v>222</v>
      </c>
      <c r="AU1571" s="19" t="s">
        <v>236</v>
      </c>
    </row>
    <row r="1572" spans="2:65" s="14" customFormat="1">
      <c r="B1572" s="170"/>
      <c r="D1572" s="150" t="s">
        <v>226</v>
      </c>
      <c r="E1572" s="171" t="s">
        <v>19</v>
      </c>
      <c r="F1572" s="172" t="s">
        <v>7720</v>
      </c>
      <c r="H1572" s="171" t="s">
        <v>19</v>
      </c>
      <c r="I1572" s="173"/>
      <c r="L1572" s="170"/>
      <c r="M1572" s="174"/>
      <c r="T1572" s="175"/>
      <c r="AT1572" s="171" t="s">
        <v>226</v>
      </c>
      <c r="AU1572" s="171" t="s">
        <v>236</v>
      </c>
      <c r="AV1572" s="14" t="s">
        <v>77</v>
      </c>
      <c r="AW1572" s="14" t="s">
        <v>31</v>
      </c>
      <c r="AX1572" s="14" t="s">
        <v>69</v>
      </c>
      <c r="AY1572" s="171" t="s">
        <v>212</v>
      </c>
    </row>
    <row r="1573" spans="2:65" s="12" customFormat="1">
      <c r="B1573" s="152"/>
      <c r="D1573" s="150" t="s">
        <v>226</v>
      </c>
      <c r="E1573" s="153" t="s">
        <v>19</v>
      </c>
      <c r="F1573" s="154" t="s">
        <v>7721</v>
      </c>
      <c r="H1573" s="155">
        <v>194.45400000000001</v>
      </c>
      <c r="I1573" s="156"/>
      <c r="L1573" s="152"/>
      <c r="M1573" s="157"/>
      <c r="T1573" s="158"/>
      <c r="AT1573" s="153" t="s">
        <v>226</v>
      </c>
      <c r="AU1573" s="153" t="s">
        <v>236</v>
      </c>
      <c r="AV1573" s="12" t="s">
        <v>79</v>
      </c>
      <c r="AW1573" s="12" t="s">
        <v>31</v>
      </c>
      <c r="AX1573" s="12" t="s">
        <v>69</v>
      </c>
      <c r="AY1573" s="153" t="s">
        <v>212</v>
      </c>
    </row>
    <row r="1574" spans="2:65" s="13" customFormat="1">
      <c r="B1574" s="159"/>
      <c r="D1574" s="150" t="s">
        <v>226</v>
      </c>
      <c r="E1574" s="160" t="s">
        <v>19</v>
      </c>
      <c r="F1574" s="161" t="s">
        <v>228</v>
      </c>
      <c r="H1574" s="162">
        <v>194.45400000000001</v>
      </c>
      <c r="I1574" s="163"/>
      <c r="L1574" s="159"/>
      <c r="M1574" s="164"/>
      <c r="T1574" s="165"/>
      <c r="AT1574" s="160" t="s">
        <v>226</v>
      </c>
      <c r="AU1574" s="160" t="s">
        <v>236</v>
      </c>
      <c r="AV1574" s="13" t="s">
        <v>229</v>
      </c>
      <c r="AW1574" s="13" t="s">
        <v>31</v>
      </c>
      <c r="AX1574" s="13" t="s">
        <v>77</v>
      </c>
      <c r="AY1574" s="160" t="s">
        <v>212</v>
      </c>
    </row>
    <row r="1575" spans="2:65" s="1" customFormat="1" ht="24.2" customHeight="1">
      <c r="B1575" s="34"/>
      <c r="C1575" s="133" t="s">
        <v>2370</v>
      </c>
      <c r="D1575" s="133" t="s">
        <v>215</v>
      </c>
      <c r="E1575" s="134" t="s">
        <v>7290</v>
      </c>
      <c r="F1575" s="135" t="s">
        <v>7291</v>
      </c>
      <c r="G1575" s="136" t="s">
        <v>495</v>
      </c>
      <c r="H1575" s="137">
        <v>169.09</v>
      </c>
      <c r="I1575" s="138"/>
      <c r="J1575" s="139">
        <f>ROUND(I1575*H1575,2)</f>
        <v>0</v>
      </c>
      <c r="K1575" s="135" t="s">
        <v>219</v>
      </c>
      <c r="L1575" s="34"/>
      <c r="M1575" s="140" t="s">
        <v>19</v>
      </c>
      <c r="N1575" s="141" t="s">
        <v>40</v>
      </c>
      <c r="P1575" s="142">
        <f>O1575*H1575</f>
        <v>0</v>
      </c>
      <c r="Q1575" s="142">
        <v>0</v>
      </c>
      <c r="R1575" s="142">
        <f>Q1575*H1575</f>
        <v>0</v>
      </c>
      <c r="S1575" s="142">
        <v>0</v>
      </c>
      <c r="T1575" s="143">
        <f>S1575*H1575</f>
        <v>0</v>
      </c>
      <c r="AR1575" s="144" t="s">
        <v>316</v>
      </c>
      <c r="AT1575" s="144" t="s">
        <v>215</v>
      </c>
      <c r="AU1575" s="144" t="s">
        <v>236</v>
      </c>
      <c r="AY1575" s="19" t="s">
        <v>212</v>
      </c>
      <c r="BE1575" s="145">
        <f>IF(N1575="základní",J1575,0)</f>
        <v>0</v>
      </c>
      <c r="BF1575" s="145">
        <f>IF(N1575="snížená",J1575,0)</f>
        <v>0</v>
      </c>
      <c r="BG1575" s="145">
        <f>IF(N1575="zákl. přenesená",J1575,0)</f>
        <v>0</v>
      </c>
      <c r="BH1575" s="145">
        <f>IF(N1575="sníž. přenesená",J1575,0)</f>
        <v>0</v>
      </c>
      <c r="BI1575" s="145">
        <f>IF(N1575="nulová",J1575,0)</f>
        <v>0</v>
      </c>
      <c r="BJ1575" s="19" t="s">
        <v>77</v>
      </c>
      <c r="BK1575" s="145">
        <f>ROUND(I1575*H1575,2)</f>
        <v>0</v>
      </c>
      <c r="BL1575" s="19" t="s">
        <v>316</v>
      </c>
      <c r="BM1575" s="144" t="s">
        <v>7722</v>
      </c>
    </row>
    <row r="1576" spans="2:65" s="1" customFormat="1">
      <c r="B1576" s="34"/>
      <c r="D1576" s="146" t="s">
        <v>222</v>
      </c>
      <c r="F1576" s="147" t="s">
        <v>7293</v>
      </c>
      <c r="I1576" s="148"/>
      <c r="L1576" s="34"/>
      <c r="M1576" s="149"/>
      <c r="T1576" s="55"/>
      <c r="AT1576" s="19" t="s">
        <v>222</v>
      </c>
      <c r="AU1576" s="19" t="s">
        <v>236</v>
      </c>
    </row>
    <row r="1577" spans="2:65" s="14" customFormat="1" ht="22.5">
      <c r="B1577" s="170"/>
      <c r="D1577" s="150" t="s">
        <v>226</v>
      </c>
      <c r="E1577" s="171" t="s">
        <v>19</v>
      </c>
      <c r="F1577" s="172" t="s">
        <v>7723</v>
      </c>
      <c r="H1577" s="171" t="s">
        <v>19</v>
      </c>
      <c r="I1577" s="173"/>
      <c r="L1577" s="170"/>
      <c r="M1577" s="174"/>
      <c r="T1577" s="175"/>
      <c r="AT1577" s="171" t="s">
        <v>226</v>
      </c>
      <c r="AU1577" s="171" t="s">
        <v>236</v>
      </c>
      <c r="AV1577" s="14" t="s">
        <v>77</v>
      </c>
      <c r="AW1577" s="14" t="s">
        <v>31</v>
      </c>
      <c r="AX1577" s="14" t="s">
        <v>69</v>
      </c>
      <c r="AY1577" s="171" t="s">
        <v>212</v>
      </c>
    </row>
    <row r="1578" spans="2:65" s="12" customFormat="1">
      <c r="B1578" s="152"/>
      <c r="D1578" s="150" t="s">
        <v>226</v>
      </c>
      <c r="E1578" s="153" t="s">
        <v>19</v>
      </c>
      <c r="F1578" s="154" t="s">
        <v>7707</v>
      </c>
      <c r="H1578" s="155">
        <v>169.09</v>
      </c>
      <c r="I1578" s="156"/>
      <c r="L1578" s="152"/>
      <c r="M1578" s="157"/>
      <c r="T1578" s="158"/>
      <c r="AT1578" s="153" t="s">
        <v>226</v>
      </c>
      <c r="AU1578" s="153" t="s">
        <v>236</v>
      </c>
      <c r="AV1578" s="12" t="s">
        <v>79</v>
      </c>
      <c r="AW1578" s="12" t="s">
        <v>31</v>
      </c>
      <c r="AX1578" s="12" t="s">
        <v>69</v>
      </c>
      <c r="AY1578" s="153" t="s">
        <v>212</v>
      </c>
    </row>
    <row r="1579" spans="2:65" s="13" customFormat="1">
      <c r="B1579" s="159"/>
      <c r="D1579" s="150" t="s">
        <v>226</v>
      </c>
      <c r="E1579" s="160" t="s">
        <v>19</v>
      </c>
      <c r="F1579" s="161" t="s">
        <v>228</v>
      </c>
      <c r="H1579" s="162">
        <v>169.09</v>
      </c>
      <c r="I1579" s="163"/>
      <c r="L1579" s="159"/>
      <c r="M1579" s="164"/>
      <c r="T1579" s="165"/>
      <c r="AT1579" s="160" t="s">
        <v>226</v>
      </c>
      <c r="AU1579" s="160" t="s">
        <v>236</v>
      </c>
      <c r="AV1579" s="13" t="s">
        <v>229</v>
      </c>
      <c r="AW1579" s="13" t="s">
        <v>31</v>
      </c>
      <c r="AX1579" s="13" t="s">
        <v>77</v>
      </c>
      <c r="AY1579" s="160" t="s">
        <v>212</v>
      </c>
    </row>
    <row r="1580" spans="2:65" s="1" customFormat="1" ht="16.5" customHeight="1">
      <c r="B1580" s="34"/>
      <c r="C1580" s="186" t="s">
        <v>2378</v>
      </c>
      <c r="D1580" s="186" t="s">
        <v>3107</v>
      </c>
      <c r="E1580" s="187" t="s">
        <v>7296</v>
      </c>
      <c r="F1580" s="188" t="s">
        <v>7297</v>
      </c>
      <c r="G1580" s="189" t="s">
        <v>495</v>
      </c>
      <c r="H1580" s="190">
        <v>185.999</v>
      </c>
      <c r="I1580" s="191"/>
      <c r="J1580" s="192">
        <f>ROUND(I1580*H1580,2)</f>
        <v>0</v>
      </c>
      <c r="K1580" s="188" t="s">
        <v>219</v>
      </c>
      <c r="L1580" s="193"/>
      <c r="M1580" s="194" t="s">
        <v>19</v>
      </c>
      <c r="N1580" s="195" t="s">
        <v>40</v>
      </c>
      <c r="P1580" s="142">
        <f>O1580*H1580</f>
        <v>0</v>
      </c>
      <c r="Q1580" s="142">
        <v>3.0000000000000001E-3</v>
      </c>
      <c r="R1580" s="142">
        <f>Q1580*H1580</f>
        <v>0.55799699999999997</v>
      </c>
      <c r="S1580" s="142">
        <v>0</v>
      </c>
      <c r="T1580" s="143">
        <f>S1580*H1580</f>
        <v>0</v>
      </c>
      <c r="AR1580" s="144" t="s">
        <v>631</v>
      </c>
      <c r="AT1580" s="144" t="s">
        <v>3107</v>
      </c>
      <c r="AU1580" s="144" t="s">
        <v>236</v>
      </c>
      <c r="AY1580" s="19" t="s">
        <v>212</v>
      </c>
      <c r="BE1580" s="145">
        <f>IF(N1580="základní",J1580,0)</f>
        <v>0</v>
      </c>
      <c r="BF1580" s="145">
        <f>IF(N1580="snížená",J1580,0)</f>
        <v>0</v>
      </c>
      <c r="BG1580" s="145">
        <f>IF(N1580="zákl. přenesená",J1580,0)</f>
        <v>0</v>
      </c>
      <c r="BH1580" s="145">
        <f>IF(N1580="sníž. přenesená",J1580,0)</f>
        <v>0</v>
      </c>
      <c r="BI1580" s="145">
        <f>IF(N1580="nulová",J1580,0)</f>
        <v>0</v>
      </c>
      <c r="BJ1580" s="19" t="s">
        <v>77</v>
      </c>
      <c r="BK1580" s="145">
        <f>ROUND(I1580*H1580,2)</f>
        <v>0</v>
      </c>
      <c r="BL1580" s="19" t="s">
        <v>316</v>
      </c>
      <c r="BM1580" s="144" t="s">
        <v>7724</v>
      </c>
    </row>
    <row r="1581" spans="2:65" s="14" customFormat="1" ht="22.5">
      <c r="B1581" s="170"/>
      <c r="D1581" s="150" t="s">
        <v>226</v>
      </c>
      <c r="E1581" s="171" t="s">
        <v>19</v>
      </c>
      <c r="F1581" s="172" t="s">
        <v>7725</v>
      </c>
      <c r="H1581" s="171" t="s">
        <v>19</v>
      </c>
      <c r="I1581" s="173"/>
      <c r="L1581" s="170"/>
      <c r="M1581" s="174"/>
      <c r="T1581" s="175"/>
      <c r="AT1581" s="171" t="s">
        <v>226</v>
      </c>
      <c r="AU1581" s="171" t="s">
        <v>236</v>
      </c>
      <c r="AV1581" s="14" t="s">
        <v>77</v>
      </c>
      <c r="AW1581" s="14" t="s">
        <v>31</v>
      </c>
      <c r="AX1581" s="14" t="s">
        <v>69</v>
      </c>
      <c r="AY1581" s="171" t="s">
        <v>212</v>
      </c>
    </row>
    <row r="1582" spans="2:65" s="12" customFormat="1">
      <c r="B1582" s="152"/>
      <c r="D1582" s="150" t="s">
        <v>226</v>
      </c>
      <c r="E1582" s="153" t="s">
        <v>19</v>
      </c>
      <c r="F1582" s="154" t="s">
        <v>7712</v>
      </c>
      <c r="H1582" s="155">
        <v>185.999</v>
      </c>
      <c r="I1582" s="156"/>
      <c r="L1582" s="152"/>
      <c r="M1582" s="157"/>
      <c r="T1582" s="158"/>
      <c r="AT1582" s="153" t="s">
        <v>226</v>
      </c>
      <c r="AU1582" s="153" t="s">
        <v>236</v>
      </c>
      <c r="AV1582" s="12" t="s">
        <v>79</v>
      </c>
      <c r="AW1582" s="12" t="s">
        <v>31</v>
      </c>
      <c r="AX1582" s="12" t="s">
        <v>69</v>
      </c>
      <c r="AY1582" s="153" t="s">
        <v>212</v>
      </c>
    </row>
    <row r="1583" spans="2:65" s="13" customFormat="1">
      <c r="B1583" s="159"/>
      <c r="D1583" s="150" t="s">
        <v>226</v>
      </c>
      <c r="E1583" s="160" t="s">
        <v>19</v>
      </c>
      <c r="F1583" s="161" t="s">
        <v>228</v>
      </c>
      <c r="H1583" s="162">
        <v>185.999</v>
      </c>
      <c r="I1583" s="163"/>
      <c r="L1583" s="159"/>
      <c r="M1583" s="164"/>
      <c r="T1583" s="165"/>
      <c r="AT1583" s="160" t="s">
        <v>226</v>
      </c>
      <c r="AU1583" s="160" t="s">
        <v>236</v>
      </c>
      <c r="AV1583" s="13" t="s">
        <v>229</v>
      </c>
      <c r="AW1583" s="13" t="s">
        <v>31</v>
      </c>
      <c r="AX1583" s="13" t="s">
        <v>77</v>
      </c>
      <c r="AY1583" s="160" t="s">
        <v>212</v>
      </c>
    </row>
    <row r="1584" spans="2:65" s="11" customFormat="1" ht="20.85" customHeight="1">
      <c r="B1584" s="121"/>
      <c r="D1584" s="122" t="s">
        <v>68</v>
      </c>
      <c r="E1584" s="131" t="s">
        <v>7726</v>
      </c>
      <c r="F1584" s="131" t="s">
        <v>7727</v>
      </c>
      <c r="I1584" s="124"/>
      <c r="J1584" s="132">
        <f>BK1584</f>
        <v>0</v>
      </c>
      <c r="L1584" s="121"/>
      <c r="M1584" s="126"/>
      <c r="P1584" s="127">
        <f>SUM(P1585:P1607)</f>
        <v>0</v>
      </c>
      <c r="R1584" s="127">
        <f>SUM(R1585:R1607)</f>
        <v>4.7575536899999991</v>
      </c>
      <c r="T1584" s="128">
        <f>SUM(T1585:T1607)</f>
        <v>0</v>
      </c>
      <c r="AR1584" s="122" t="s">
        <v>79</v>
      </c>
      <c r="AT1584" s="129" t="s">
        <v>68</v>
      </c>
      <c r="AU1584" s="129" t="s">
        <v>79</v>
      </c>
      <c r="AY1584" s="122" t="s">
        <v>212</v>
      </c>
      <c r="BK1584" s="130">
        <f>SUM(BK1585:BK1607)</f>
        <v>0</v>
      </c>
    </row>
    <row r="1585" spans="2:65" s="1" customFormat="1" ht="16.5" customHeight="1">
      <c r="B1585" s="34"/>
      <c r="C1585" s="133" t="s">
        <v>2400</v>
      </c>
      <c r="D1585" s="133" t="s">
        <v>215</v>
      </c>
      <c r="E1585" s="134" t="s">
        <v>7703</v>
      </c>
      <c r="F1585" s="135" t="s">
        <v>7704</v>
      </c>
      <c r="G1585" s="136" t="s">
        <v>495</v>
      </c>
      <c r="H1585" s="137">
        <v>20.22</v>
      </c>
      <c r="I1585" s="138"/>
      <c r="J1585" s="139">
        <f>ROUND(I1585*H1585,2)</f>
        <v>0</v>
      </c>
      <c r="K1585" s="135" t="s">
        <v>245</v>
      </c>
      <c r="L1585" s="34"/>
      <c r="M1585" s="140" t="s">
        <v>19</v>
      </c>
      <c r="N1585" s="141" t="s">
        <v>40</v>
      </c>
      <c r="P1585" s="142">
        <f>O1585*H1585</f>
        <v>0</v>
      </c>
      <c r="Q1585" s="142">
        <v>4.0000000000000002E-4</v>
      </c>
      <c r="R1585" s="142">
        <f>Q1585*H1585</f>
        <v>8.0879999999999997E-3</v>
      </c>
      <c r="S1585" s="142">
        <v>0</v>
      </c>
      <c r="T1585" s="143">
        <f>S1585*H1585</f>
        <v>0</v>
      </c>
      <c r="AR1585" s="144" t="s">
        <v>316</v>
      </c>
      <c r="AT1585" s="144" t="s">
        <v>215</v>
      </c>
      <c r="AU1585" s="144" t="s">
        <v>236</v>
      </c>
      <c r="AY1585" s="19" t="s">
        <v>212</v>
      </c>
      <c r="BE1585" s="145">
        <f>IF(N1585="základní",J1585,0)</f>
        <v>0</v>
      </c>
      <c r="BF1585" s="145">
        <f>IF(N1585="snížená",J1585,0)</f>
        <v>0</v>
      </c>
      <c r="BG1585" s="145">
        <f>IF(N1585="zákl. přenesená",J1585,0)</f>
        <v>0</v>
      </c>
      <c r="BH1585" s="145">
        <f>IF(N1585="sníž. přenesená",J1585,0)</f>
        <v>0</v>
      </c>
      <c r="BI1585" s="145">
        <f>IF(N1585="nulová",J1585,0)</f>
        <v>0</v>
      </c>
      <c r="BJ1585" s="19" t="s">
        <v>77</v>
      </c>
      <c r="BK1585" s="145">
        <f>ROUND(I1585*H1585,2)</f>
        <v>0</v>
      </c>
      <c r="BL1585" s="19" t="s">
        <v>316</v>
      </c>
      <c r="BM1585" s="144" t="s">
        <v>7728</v>
      </c>
    </row>
    <row r="1586" spans="2:65" s="14" customFormat="1">
      <c r="B1586" s="170"/>
      <c r="D1586" s="150" t="s">
        <v>226</v>
      </c>
      <c r="E1586" s="171" t="s">
        <v>19</v>
      </c>
      <c r="F1586" s="172" t="s">
        <v>7729</v>
      </c>
      <c r="H1586" s="171" t="s">
        <v>19</v>
      </c>
      <c r="I1586" s="173"/>
      <c r="L1586" s="170"/>
      <c r="M1586" s="174"/>
      <c r="T1586" s="175"/>
      <c r="AT1586" s="171" t="s">
        <v>226</v>
      </c>
      <c r="AU1586" s="171" t="s">
        <v>236</v>
      </c>
      <c r="AV1586" s="14" t="s">
        <v>77</v>
      </c>
      <c r="AW1586" s="14" t="s">
        <v>31</v>
      </c>
      <c r="AX1586" s="14" t="s">
        <v>69</v>
      </c>
      <c r="AY1586" s="171" t="s">
        <v>212</v>
      </c>
    </row>
    <row r="1587" spans="2:65" s="12" customFormat="1">
      <c r="B1587" s="152"/>
      <c r="D1587" s="150" t="s">
        <v>226</v>
      </c>
      <c r="E1587" s="153" t="s">
        <v>19</v>
      </c>
      <c r="F1587" s="154" t="s">
        <v>7730</v>
      </c>
      <c r="H1587" s="155">
        <v>20.22</v>
      </c>
      <c r="I1587" s="156"/>
      <c r="L1587" s="152"/>
      <c r="M1587" s="157"/>
      <c r="T1587" s="158"/>
      <c r="AT1587" s="153" t="s">
        <v>226</v>
      </c>
      <c r="AU1587" s="153" t="s">
        <v>236</v>
      </c>
      <c r="AV1587" s="12" t="s">
        <v>79</v>
      </c>
      <c r="AW1587" s="12" t="s">
        <v>31</v>
      </c>
      <c r="AX1587" s="12" t="s">
        <v>69</v>
      </c>
      <c r="AY1587" s="153" t="s">
        <v>212</v>
      </c>
    </row>
    <row r="1588" spans="2:65" s="13" customFormat="1">
      <c r="B1588" s="159"/>
      <c r="D1588" s="150" t="s">
        <v>226</v>
      </c>
      <c r="E1588" s="160" t="s">
        <v>19</v>
      </c>
      <c r="F1588" s="161" t="s">
        <v>228</v>
      </c>
      <c r="H1588" s="162">
        <v>20.22</v>
      </c>
      <c r="I1588" s="163"/>
      <c r="L1588" s="159"/>
      <c r="M1588" s="164"/>
      <c r="T1588" s="165"/>
      <c r="AT1588" s="160" t="s">
        <v>226</v>
      </c>
      <c r="AU1588" s="160" t="s">
        <v>236</v>
      </c>
      <c r="AV1588" s="13" t="s">
        <v>229</v>
      </c>
      <c r="AW1588" s="13" t="s">
        <v>31</v>
      </c>
      <c r="AX1588" s="13" t="s">
        <v>77</v>
      </c>
      <c r="AY1588" s="160" t="s">
        <v>212</v>
      </c>
    </row>
    <row r="1589" spans="2:65" s="1" customFormat="1" ht="16.5" customHeight="1">
      <c r="B1589" s="34"/>
      <c r="C1589" s="186" t="s">
        <v>2408</v>
      </c>
      <c r="D1589" s="186" t="s">
        <v>3107</v>
      </c>
      <c r="E1589" s="187" t="s">
        <v>7708</v>
      </c>
      <c r="F1589" s="188" t="s">
        <v>7709</v>
      </c>
      <c r="G1589" s="189" t="s">
        <v>495</v>
      </c>
      <c r="H1589" s="190">
        <v>22.242000000000001</v>
      </c>
      <c r="I1589" s="191"/>
      <c r="J1589" s="192">
        <f>ROUND(I1589*H1589,2)</f>
        <v>0</v>
      </c>
      <c r="K1589" s="188" t="s">
        <v>219</v>
      </c>
      <c r="L1589" s="193"/>
      <c r="M1589" s="194" t="s">
        <v>19</v>
      </c>
      <c r="N1589" s="195" t="s">
        <v>40</v>
      </c>
      <c r="P1589" s="142">
        <f>O1589*H1589</f>
        <v>0</v>
      </c>
      <c r="Q1589" s="142">
        <v>3.3999999999999998E-3</v>
      </c>
      <c r="R1589" s="142">
        <f>Q1589*H1589</f>
        <v>7.5622800000000004E-2</v>
      </c>
      <c r="S1589" s="142">
        <v>0</v>
      </c>
      <c r="T1589" s="143">
        <f>S1589*H1589</f>
        <v>0</v>
      </c>
      <c r="AR1589" s="144" t="s">
        <v>631</v>
      </c>
      <c r="AT1589" s="144" t="s">
        <v>3107</v>
      </c>
      <c r="AU1589" s="144" t="s">
        <v>236</v>
      </c>
      <c r="AY1589" s="19" t="s">
        <v>212</v>
      </c>
      <c r="BE1589" s="145">
        <f>IF(N1589="základní",J1589,0)</f>
        <v>0</v>
      </c>
      <c r="BF1589" s="145">
        <f>IF(N1589="snížená",J1589,0)</f>
        <v>0</v>
      </c>
      <c r="BG1589" s="145">
        <f>IF(N1589="zákl. přenesená",J1589,0)</f>
        <v>0</v>
      </c>
      <c r="BH1589" s="145">
        <f>IF(N1589="sníž. přenesená",J1589,0)</f>
        <v>0</v>
      </c>
      <c r="BI1589" s="145">
        <f>IF(N1589="nulová",J1589,0)</f>
        <v>0</v>
      </c>
      <c r="BJ1589" s="19" t="s">
        <v>77</v>
      </c>
      <c r="BK1589" s="145">
        <f>ROUND(I1589*H1589,2)</f>
        <v>0</v>
      </c>
      <c r="BL1589" s="19" t="s">
        <v>316</v>
      </c>
      <c r="BM1589" s="144" t="s">
        <v>7731</v>
      </c>
    </row>
    <row r="1590" spans="2:65" s="14" customFormat="1">
      <c r="B1590" s="170"/>
      <c r="D1590" s="150" t="s">
        <v>226</v>
      </c>
      <c r="E1590" s="171" t="s">
        <v>19</v>
      </c>
      <c r="F1590" s="172" t="s">
        <v>7732</v>
      </c>
      <c r="H1590" s="171" t="s">
        <v>19</v>
      </c>
      <c r="I1590" s="173"/>
      <c r="L1590" s="170"/>
      <c r="M1590" s="174"/>
      <c r="T1590" s="175"/>
      <c r="AT1590" s="171" t="s">
        <v>226</v>
      </c>
      <c r="AU1590" s="171" t="s">
        <v>236</v>
      </c>
      <c r="AV1590" s="14" t="s">
        <v>77</v>
      </c>
      <c r="AW1590" s="14" t="s">
        <v>31</v>
      </c>
      <c r="AX1590" s="14" t="s">
        <v>69</v>
      </c>
      <c r="AY1590" s="171" t="s">
        <v>212</v>
      </c>
    </row>
    <row r="1591" spans="2:65" s="12" customFormat="1">
      <c r="B1591" s="152"/>
      <c r="D1591" s="150" t="s">
        <v>226</v>
      </c>
      <c r="E1591" s="153" t="s">
        <v>19</v>
      </c>
      <c r="F1591" s="154" t="s">
        <v>7733</v>
      </c>
      <c r="H1591" s="155">
        <v>22.242000000000001</v>
      </c>
      <c r="I1591" s="156"/>
      <c r="L1591" s="152"/>
      <c r="M1591" s="157"/>
      <c r="T1591" s="158"/>
      <c r="AT1591" s="153" t="s">
        <v>226</v>
      </c>
      <c r="AU1591" s="153" t="s">
        <v>236</v>
      </c>
      <c r="AV1591" s="12" t="s">
        <v>79</v>
      </c>
      <c r="AW1591" s="12" t="s">
        <v>31</v>
      </c>
      <c r="AX1591" s="12" t="s">
        <v>69</v>
      </c>
      <c r="AY1591" s="153" t="s">
        <v>212</v>
      </c>
    </row>
    <row r="1592" spans="2:65" s="13" customFormat="1">
      <c r="B1592" s="159"/>
      <c r="D1592" s="150" t="s">
        <v>226</v>
      </c>
      <c r="E1592" s="160" t="s">
        <v>19</v>
      </c>
      <c r="F1592" s="161" t="s">
        <v>228</v>
      </c>
      <c r="H1592" s="162">
        <v>22.242000000000001</v>
      </c>
      <c r="I1592" s="163"/>
      <c r="L1592" s="159"/>
      <c r="M1592" s="164"/>
      <c r="T1592" s="165"/>
      <c r="AT1592" s="160" t="s">
        <v>226</v>
      </c>
      <c r="AU1592" s="160" t="s">
        <v>236</v>
      </c>
      <c r="AV1592" s="13" t="s">
        <v>229</v>
      </c>
      <c r="AW1592" s="13" t="s">
        <v>31</v>
      </c>
      <c r="AX1592" s="13" t="s">
        <v>77</v>
      </c>
      <c r="AY1592" s="160" t="s">
        <v>212</v>
      </c>
    </row>
    <row r="1593" spans="2:65" s="1" customFormat="1" ht="16.5" customHeight="1">
      <c r="B1593" s="34"/>
      <c r="C1593" s="133" t="s">
        <v>2424</v>
      </c>
      <c r="D1593" s="133" t="s">
        <v>215</v>
      </c>
      <c r="E1593" s="134" t="s">
        <v>7272</v>
      </c>
      <c r="F1593" s="135" t="s">
        <v>7273</v>
      </c>
      <c r="G1593" s="136" t="s">
        <v>495</v>
      </c>
      <c r="H1593" s="137">
        <v>21.231000000000002</v>
      </c>
      <c r="I1593" s="138"/>
      <c r="J1593" s="139">
        <f>ROUND(I1593*H1593,2)</f>
        <v>0</v>
      </c>
      <c r="K1593" s="135" t="s">
        <v>219</v>
      </c>
      <c r="L1593" s="34"/>
      <c r="M1593" s="140" t="s">
        <v>19</v>
      </c>
      <c r="N1593" s="141" t="s">
        <v>40</v>
      </c>
      <c r="P1593" s="142">
        <f>O1593*H1593</f>
        <v>0</v>
      </c>
      <c r="Q1593" s="142">
        <v>0.11</v>
      </c>
      <c r="R1593" s="142">
        <f>Q1593*H1593</f>
        <v>2.33541</v>
      </c>
      <c r="S1593" s="142">
        <v>0</v>
      </c>
      <c r="T1593" s="143">
        <f>S1593*H1593</f>
        <v>0</v>
      </c>
      <c r="AR1593" s="144" t="s">
        <v>316</v>
      </c>
      <c r="AT1593" s="144" t="s">
        <v>215</v>
      </c>
      <c r="AU1593" s="144" t="s">
        <v>236</v>
      </c>
      <c r="AY1593" s="19" t="s">
        <v>212</v>
      </c>
      <c r="BE1593" s="145">
        <f>IF(N1593="základní",J1593,0)</f>
        <v>0</v>
      </c>
      <c r="BF1593" s="145">
        <f>IF(N1593="snížená",J1593,0)</f>
        <v>0</v>
      </c>
      <c r="BG1593" s="145">
        <f>IF(N1593="zákl. přenesená",J1593,0)</f>
        <v>0</v>
      </c>
      <c r="BH1593" s="145">
        <f>IF(N1593="sníž. přenesená",J1593,0)</f>
        <v>0</v>
      </c>
      <c r="BI1593" s="145">
        <f>IF(N1593="nulová",J1593,0)</f>
        <v>0</v>
      </c>
      <c r="BJ1593" s="19" t="s">
        <v>77</v>
      </c>
      <c r="BK1593" s="145">
        <f>ROUND(I1593*H1593,2)</f>
        <v>0</v>
      </c>
      <c r="BL1593" s="19" t="s">
        <v>316</v>
      </c>
      <c r="BM1593" s="144" t="s">
        <v>7734</v>
      </c>
    </row>
    <row r="1594" spans="2:65" s="1" customFormat="1">
      <c r="B1594" s="34"/>
      <c r="D1594" s="146" t="s">
        <v>222</v>
      </c>
      <c r="F1594" s="147" t="s">
        <v>7275</v>
      </c>
      <c r="I1594" s="148"/>
      <c r="L1594" s="34"/>
      <c r="M1594" s="149"/>
      <c r="T1594" s="55"/>
      <c r="AT1594" s="19" t="s">
        <v>222</v>
      </c>
      <c r="AU1594" s="19" t="s">
        <v>236</v>
      </c>
    </row>
    <row r="1595" spans="2:65" s="14" customFormat="1">
      <c r="B1595" s="170"/>
      <c r="D1595" s="150" t="s">
        <v>226</v>
      </c>
      <c r="E1595" s="171" t="s">
        <v>19</v>
      </c>
      <c r="F1595" s="172" t="s">
        <v>7735</v>
      </c>
      <c r="H1595" s="171" t="s">
        <v>19</v>
      </c>
      <c r="I1595" s="173"/>
      <c r="L1595" s="170"/>
      <c r="M1595" s="174"/>
      <c r="T1595" s="175"/>
      <c r="AT1595" s="171" t="s">
        <v>226</v>
      </c>
      <c r="AU1595" s="171" t="s">
        <v>236</v>
      </c>
      <c r="AV1595" s="14" t="s">
        <v>77</v>
      </c>
      <c r="AW1595" s="14" t="s">
        <v>31</v>
      </c>
      <c r="AX1595" s="14" t="s">
        <v>69</v>
      </c>
      <c r="AY1595" s="171" t="s">
        <v>212</v>
      </c>
    </row>
    <row r="1596" spans="2:65" s="12" customFormat="1">
      <c r="B1596" s="152"/>
      <c r="D1596" s="150" t="s">
        <v>226</v>
      </c>
      <c r="E1596" s="153" t="s">
        <v>19</v>
      </c>
      <c r="F1596" s="154" t="s">
        <v>7736</v>
      </c>
      <c r="H1596" s="155">
        <v>21.231000000000002</v>
      </c>
      <c r="I1596" s="156"/>
      <c r="L1596" s="152"/>
      <c r="M1596" s="157"/>
      <c r="T1596" s="158"/>
      <c r="AT1596" s="153" t="s">
        <v>226</v>
      </c>
      <c r="AU1596" s="153" t="s">
        <v>236</v>
      </c>
      <c r="AV1596" s="12" t="s">
        <v>79</v>
      </c>
      <c r="AW1596" s="12" t="s">
        <v>31</v>
      </c>
      <c r="AX1596" s="12" t="s">
        <v>69</v>
      </c>
      <c r="AY1596" s="153" t="s">
        <v>212</v>
      </c>
    </row>
    <row r="1597" spans="2:65" s="13" customFormat="1">
      <c r="B1597" s="159"/>
      <c r="D1597" s="150" t="s">
        <v>226</v>
      </c>
      <c r="E1597" s="160" t="s">
        <v>19</v>
      </c>
      <c r="F1597" s="161" t="s">
        <v>228</v>
      </c>
      <c r="H1597" s="162">
        <v>21.231000000000002</v>
      </c>
      <c r="I1597" s="163"/>
      <c r="L1597" s="159"/>
      <c r="M1597" s="164"/>
      <c r="T1597" s="165"/>
      <c r="AT1597" s="160" t="s">
        <v>226</v>
      </c>
      <c r="AU1597" s="160" t="s">
        <v>236</v>
      </c>
      <c r="AV1597" s="13" t="s">
        <v>229</v>
      </c>
      <c r="AW1597" s="13" t="s">
        <v>31</v>
      </c>
      <c r="AX1597" s="13" t="s">
        <v>77</v>
      </c>
      <c r="AY1597" s="160" t="s">
        <v>212</v>
      </c>
    </row>
    <row r="1598" spans="2:65" s="1" customFormat="1" ht="24.2" customHeight="1">
      <c r="B1598" s="34"/>
      <c r="C1598" s="133" t="s">
        <v>2431</v>
      </c>
      <c r="D1598" s="133" t="s">
        <v>215</v>
      </c>
      <c r="E1598" s="134" t="s">
        <v>7278</v>
      </c>
      <c r="F1598" s="135" t="s">
        <v>7279</v>
      </c>
      <c r="G1598" s="136" t="s">
        <v>495</v>
      </c>
      <c r="H1598" s="137">
        <v>212.31</v>
      </c>
      <c r="I1598" s="138"/>
      <c r="J1598" s="139">
        <f>ROUND(I1598*H1598,2)</f>
        <v>0</v>
      </c>
      <c r="K1598" s="135" t="s">
        <v>219</v>
      </c>
      <c r="L1598" s="34"/>
      <c r="M1598" s="140" t="s">
        <v>19</v>
      </c>
      <c r="N1598" s="141" t="s">
        <v>40</v>
      </c>
      <c r="P1598" s="142">
        <f>O1598*H1598</f>
        <v>0</v>
      </c>
      <c r="Q1598" s="142">
        <v>1.0999999999999999E-2</v>
      </c>
      <c r="R1598" s="142">
        <f>Q1598*H1598</f>
        <v>2.33541</v>
      </c>
      <c r="S1598" s="142">
        <v>0</v>
      </c>
      <c r="T1598" s="143">
        <f>S1598*H1598</f>
        <v>0</v>
      </c>
      <c r="AR1598" s="144" t="s">
        <v>316</v>
      </c>
      <c r="AT1598" s="144" t="s">
        <v>215</v>
      </c>
      <c r="AU1598" s="144" t="s">
        <v>236</v>
      </c>
      <c r="AY1598" s="19" t="s">
        <v>212</v>
      </c>
      <c r="BE1598" s="145">
        <f>IF(N1598="základní",J1598,0)</f>
        <v>0</v>
      </c>
      <c r="BF1598" s="145">
        <f>IF(N1598="snížená",J1598,0)</f>
        <v>0</v>
      </c>
      <c r="BG1598" s="145">
        <f>IF(N1598="zákl. přenesená",J1598,0)</f>
        <v>0</v>
      </c>
      <c r="BH1598" s="145">
        <f>IF(N1598="sníž. přenesená",J1598,0)</f>
        <v>0</v>
      </c>
      <c r="BI1598" s="145">
        <f>IF(N1598="nulová",J1598,0)</f>
        <v>0</v>
      </c>
      <c r="BJ1598" s="19" t="s">
        <v>77</v>
      </c>
      <c r="BK1598" s="145">
        <f>ROUND(I1598*H1598,2)</f>
        <v>0</v>
      </c>
      <c r="BL1598" s="19" t="s">
        <v>316</v>
      </c>
      <c r="BM1598" s="144" t="s">
        <v>7737</v>
      </c>
    </row>
    <row r="1599" spans="2:65" s="1" customFormat="1">
      <c r="B1599" s="34"/>
      <c r="D1599" s="146" t="s">
        <v>222</v>
      </c>
      <c r="F1599" s="147" t="s">
        <v>7281</v>
      </c>
      <c r="I1599" s="148"/>
      <c r="L1599" s="34"/>
      <c r="M1599" s="149"/>
      <c r="T1599" s="55"/>
      <c r="AT1599" s="19" t="s">
        <v>222</v>
      </c>
      <c r="AU1599" s="19" t="s">
        <v>236</v>
      </c>
    </row>
    <row r="1600" spans="2:65" s="14" customFormat="1" ht="22.5">
      <c r="B1600" s="170"/>
      <c r="D1600" s="150" t="s">
        <v>226</v>
      </c>
      <c r="E1600" s="171" t="s">
        <v>19</v>
      </c>
      <c r="F1600" s="172" t="s">
        <v>7717</v>
      </c>
      <c r="H1600" s="171" t="s">
        <v>19</v>
      </c>
      <c r="I1600" s="173"/>
      <c r="L1600" s="170"/>
      <c r="M1600" s="174"/>
      <c r="T1600" s="175"/>
      <c r="AT1600" s="171" t="s">
        <v>226</v>
      </c>
      <c r="AU1600" s="171" t="s">
        <v>236</v>
      </c>
      <c r="AV1600" s="14" t="s">
        <v>77</v>
      </c>
      <c r="AW1600" s="14" t="s">
        <v>31</v>
      </c>
      <c r="AX1600" s="14" t="s">
        <v>69</v>
      </c>
      <c r="AY1600" s="171" t="s">
        <v>212</v>
      </c>
    </row>
    <row r="1601" spans="2:65" s="12" customFormat="1">
      <c r="B1601" s="152"/>
      <c r="D1601" s="150" t="s">
        <v>226</v>
      </c>
      <c r="E1601" s="153" t="s">
        <v>19</v>
      </c>
      <c r="F1601" s="154" t="s">
        <v>7738</v>
      </c>
      <c r="H1601" s="155">
        <v>212.31</v>
      </c>
      <c r="I1601" s="156"/>
      <c r="L1601" s="152"/>
      <c r="M1601" s="157"/>
      <c r="T1601" s="158"/>
      <c r="AT1601" s="153" t="s">
        <v>226</v>
      </c>
      <c r="AU1601" s="153" t="s">
        <v>236</v>
      </c>
      <c r="AV1601" s="12" t="s">
        <v>79</v>
      </c>
      <c r="AW1601" s="12" t="s">
        <v>31</v>
      </c>
      <c r="AX1601" s="12" t="s">
        <v>69</v>
      </c>
      <c r="AY1601" s="153" t="s">
        <v>212</v>
      </c>
    </row>
    <row r="1602" spans="2:65" s="13" customFormat="1">
      <c r="B1602" s="159"/>
      <c r="D1602" s="150" t="s">
        <v>226</v>
      </c>
      <c r="E1602" s="160" t="s">
        <v>19</v>
      </c>
      <c r="F1602" s="161" t="s">
        <v>228</v>
      </c>
      <c r="H1602" s="162">
        <v>212.31</v>
      </c>
      <c r="I1602" s="163"/>
      <c r="L1602" s="159"/>
      <c r="M1602" s="164"/>
      <c r="T1602" s="165"/>
      <c r="AT1602" s="160" t="s">
        <v>226</v>
      </c>
      <c r="AU1602" s="160" t="s">
        <v>236</v>
      </c>
      <c r="AV1602" s="13" t="s">
        <v>229</v>
      </c>
      <c r="AW1602" s="13" t="s">
        <v>31</v>
      </c>
      <c r="AX1602" s="13" t="s">
        <v>77</v>
      </c>
      <c r="AY1602" s="160" t="s">
        <v>212</v>
      </c>
    </row>
    <row r="1603" spans="2:65" s="1" customFormat="1" ht="16.5" customHeight="1">
      <c r="B1603" s="34"/>
      <c r="C1603" s="133" t="s">
        <v>2441</v>
      </c>
      <c r="D1603" s="133" t="s">
        <v>215</v>
      </c>
      <c r="E1603" s="134" t="s">
        <v>7284</v>
      </c>
      <c r="F1603" s="135" t="s">
        <v>7285</v>
      </c>
      <c r="G1603" s="136" t="s">
        <v>495</v>
      </c>
      <c r="H1603" s="137">
        <v>23.253</v>
      </c>
      <c r="I1603" s="138"/>
      <c r="J1603" s="139">
        <f>ROUND(I1603*H1603,2)</f>
        <v>0</v>
      </c>
      <c r="K1603" s="135" t="s">
        <v>219</v>
      </c>
      <c r="L1603" s="34"/>
      <c r="M1603" s="140" t="s">
        <v>19</v>
      </c>
      <c r="N1603" s="141" t="s">
        <v>40</v>
      </c>
      <c r="P1603" s="142">
        <f>O1603*H1603</f>
        <v>0</v>
      </c>
      <c r="Q1603" s="142">
        <v>1.2999999999999999E-4</v>
      </c>
      <c r="R1603" s="142">
        <f>Q1603*H1603</f>
        <v>3.0228899999999999E-3</v>
      </c>
      <c r="S1603" s="142">
        <v>0</v>
      </c>
      <c r="T1603" s="143">
        <f>S1603*H1603</f>
        <v>0</v>
      </c>
      <c r="AR1603" s="144" t="s">
        <v>316</v>
      </c>
      <c r="AT1603" s="144" t="s">
        <v>215</v>
      </c>
      <c r="AU1603" s="144" t="s">
        <v>236</v>
      </c>
      <c r="AY1603" s="19" t="s">
        <v>212</v>
      </c>
      <c r="BE1603" s="145">
        <f>IF(N1603="základní",J1603,0)</f>
        <v>0</v>
      </c>
      <c r="BF1603" s="145">
        <f>IF(N1603="snížená",J1603,0)</f>
        <v>0</v>
      </c>
      <c r="BG1603" s="145">
        <f>IF(N1603="zákl. přenesená",J1603,0)</f>
        <v>0</v>
      </c>
      <c r="BH1603" s="145">
        <f>IF(N1603="sníž. přenesená",J1603,0)</f>
        <v>0</v>
      </c>
      <c r="BI1603" s="145">
        <f>IF(N1603="nulová",J1603,0)</f>
        <v>0</v>
      </c>
      <c r="BJ1603" s="19" t="s">
        <v>77</v>
      </c>
      <c r="BK1603" s="145">
        <f>ROUND(I1603*H1603,2)</f>
        <v>0</v>
      </c>
      <c r="BL1603" s="19" t="s">
        <v>316</v>
      </c>
      <c r="BM1603" s="144" t="s">
        <v>7739</v>
      </c>
    </row>
    <row r="1604" spans="2:65" s="1" customFormat="1">
      <c r="B1604" s="34"/>
      <c r="D1604" s="146" t="s">
        <v>222</v>
      </c>
      <c r="F1604" s="147" t="s">
        <v>7287</v>
      </c>
      <c r="I1604" s="148"/>
      <c r="L1604" s="34"/>
      <c r="M1604" s="149"/>
      <c r="T1604" s="55"/>
      <c r="AT1604" s="19" t="s">
        <v>222</v>
      </c>
      <c r="AU1604" s="19" t="s">
        <v>236</v>
      </c>
    </row>
    <row r="1605" spans="2:65" s="14" customFormat="1">
      <c r="B1605" s="170"/>
      <c r="D1605" s="150" t="s">
        <v>226</v>
      </c>
      <c r="E1605" s="171" t="s">
        <v>19</v>
      </c>
      <c r="F1605" s="172" t="s">
        <v>7740</v>
      </c>
      <c r="H1605" s="171" t="s">
        <v>19</v>
      </c>
      <c r="I1605" s="173"/>
      <c r="L1605" s="170"/>
      <c r="M1605" s="174"/>
      <c r="T1605" s="175"/>
      <c r="AT1605" s="171" t="s">
        <v>226</v>
      </c>
      <c r="AU1605" s="171" t="s">
        <v>236</v>
      </c>
      <c r="AV1605" s="14" t="s">
        <v>77</v>
      </c>
      <c r="AW1605" s="14" t="s">
        <v>31</v>
      </c>
      <c r="AX1605" s="14" t="s">
        <v>69</v>
      </c>
      <c r="AY1605" s="171" t="s">
        <v>212</v>
      </c>
    </row>
    <row r="1606" spans="2:65" s="12" customFormat="1">
      <c r="B1606" s="152"/>
      <c r="D1606" s="150" t="s">
        <v>226</v>
      </c>
      <c r="E1606" s="153" t="s">
        <v>19</v>
      </c>
      <c r="F1606" s="154" t="s">
        <v>7741</v>
      </c>
      <c r="H1606" s="155">
        <v>23.253</v>
      </c>
      <c r="I1606" s="156"/>
      <c r="L1606" s="152"/>
      <c r="M1606" s="157"/>
      <c r="T1606" s="158"/>
      <c r="AT1606" s="153" t="s">
        <v>226</v>
      </c>
      <c r="AU1606" s="153" t="s">
        <v>236</v>
      </c>
      <c r="AV1606" s="12" t="s">
        <v>79</v>
      </c>
      <c r="AW1606" s="12" t="s">
        <v>31</v>
      </c>
      <c r="AX1606" s="12" t="s">
        <v>69</v>
      </c>
      <c r="AY1606" s="153" t="s">
        <v>212</v>
      </c>
    </row>
    <row r="1607" spans="2:65" s="13" customFormat="1">
      <c r="B1607" s="159"/>
      <c r="D1607" s="150" t="s">
        <v>226</v>
      </c>
      <c r="E1607" s="160" t="s">
        <v>19</v>
      </c>
      <c r="F1607" s="161" t="s">
        <v>228</v>
      </c>
      <c r="H1607" s="162">
        <v>23.253</v>
      </c>
      <c r="I1607" s="163"/>
      <c r="L1607" s="159"/>
      <c r="M1607" s="164"/>
      <c r="T1607" s="165"/>
      <c r="AT1607" s="160" t="s">
        <v>226</v>
      </c>
      <c r="AU1607" s="160" t="s">
        <v>236</v>
      </c>
      <c r="AV1607" s="13" t="s">
        <v>229</v>
      </c>
      <c r="AW1607" s="13" t="s">
        <v>31</v>
      </c>
      <c r="AX1607" s="13" t="s">
        <v>77</v>
      </c>
      <c r="AY1607" s="160" t="s">
        <v>212</v>
      </c>
    </row>
    <row r="1608" spans="2:65" s="11" customFormat="1" ht="20.85" customHeight="1">
      <c r="B1608" s="121"/>
      <c r="D1608" s="122" t="s">
        <v>68</v>
      </c>
      <c r="E1608" s="131" t="s">
        <v>7742</v>
      </c>
      <c r="F1608" s="131" t="s">
        <v>7743</v>
      </c>
      <c r="I1608" s="124"/>
      <c r="J1608" s="132">
        <f>BK1608</f>
        <v>0</v>
      </c>
      <c r="L1608" s="121"/>
      <c r="M1608" s="126"/>
      <c r="P1608" s="127">
        <f>SUM(P1609:P1688)</f>
        <v>0</v>
      </c>
      <c r="R1608" s="127">
        <f>SUM(R1609:R1688)</f>
        <v>0.70499519999999993</v>
      </c>
      <c r="T1608" s="128">
        <f>SUM(T1609:T1688)</f>
        <v>0</v>
      </c>
      <c r="AR1608" s="122" t="s">
        <v>79</v>
      </c>
      <c r="AT1608" s="129" t="s">
        <v>68</v>
      </c>
      <c r="AU1608" s="129" t="s">
        <v>79</v>
      </c>
      <c r="AY1608" s="122" t="s">
        <v>212</v>
      </c>
      <c r="BK1608" s="130">
        <f>SUM(BK1609:BK1688)</f>
        <v>0</v>
      </c>
    </row>
    <row r="1609" spans="2:65" s="1" customFormat="1" ht="16.5" customHeight="1">
      <c r="B1609" s="34"/>
      <c r="C1609" s="133" t="s">
        <v>2450</v>
      </c>
      <c r="D1609" s="133" t="s">
        <v>215</v>
      </c>
      <c r="E1609" s="134" t="s">
        <v>7744</v>
      </c>
      <c r="F1609" s="135" t="s">
        <v>7745</v>
      </c>
      <c r="G1609" s="136" t="s">
        <v>536</v>
      </c>
      <c r="H1609" s="137">
        <v>374.4</v>
      </c>
      <c r="I1609" s="138"/>
      <c r="J1609" s="139">
        <f>ROUND(I1609*H1609,2)</f>
        <v>0</v>
      </c>
      <c r="K1609" s="135" t="s">
        <v>245</v>
      </c>
      <c r="L1609" s="34"/>
      <c r="M1609" s="140" t="s">
        <v>19</v>
      </c>
      <c r="N1609" s="141" t="s">
        <v>40</v>
      </c>
      <c r="P1609" s="142">
        <f>O1609*H1609</f>
        <v>0</v>
      </c>
      <c r="Q1609" s="142">
        <v>1.2E-4</v>
      </c>
      <c r="R1609" s="142">
        <f>Q1609*H1609</f>
        <v>4.4927999999999996E-2</v>
      </c>
      <c r="S1609" s="142">
        <v>0</v>
      </c>
      <c r="T1609" s="143">
        <f>S1609*H1609</f>
        <v>0</v>
      </c>
      <c r="AR1609" s="144" t="s">
        <v>316</v>
      </c>
      <c r="AT1609" s="144" t="s">
        <v>215</v>
      </c>
      <c r="AU1609" s="144" t="s">
        <v>236</v>
      </c>
      <c r="AY1609" s="19" t="s">
        <v>212</v>
      </c>
      <c r="BE1609" s="145">
        <f>IF(N1609="základní",J1609,0)</f>
        <v>0</v>
      </c>
      <c r="BF1609" s="145">
        <f>IF(N1609="snížená",J1609,0)</f>
        <v>0</v>
      </c>
      <c r="BG1609" s="145">
        <f>IF(N1609="zákl. přenesená",J1609,0)</f>
        <v>0</v>
      </c>
      <c r="BH1609" s="145">
        <f>IF(N1609="sníž. přenesená",J1609,0)</f>
        <v>0</v>
      </c>
      <c r="BI1609" s="145">
        <f>IF(N1609="nulová",J1609,0)</f>
        <v>0</v>
      </c>
      <c r="BJ1609" s="19" t="s">
        <v>77</v>
      </c>
      <c r="BK1609" s="145">
        <f>ROUND(I1609*H1609,2)</f>
        <v>0</v>
      </c>
      <c r="BL1609" s="19" t="s">
        <v>316</v>
      </c>
      <c r="BM1609" s="144" t="s">
        <v>7746</v>
      </c>
    </row>
    <row r="1610" spans="2:65" s="14" customFormat="1">
      <c r="B1610" s="170"/>
      <c r="D1610" s="150" t="s">
        <v>226</v>
      </c>
      <c r="E1610" s="171" t="s">
        <v>19</v>
      </c>
      <c r="F1610" s="172" t="s">
        <v>7747</v>
      </c>
      <c r="H1610" s="171" t="s">
        <v>19</v>
      </c>
      <c r="I1610" s="173"/>
      <c r="L1610" s="170"/>
      <c r="M1610" s="174"/>
      <c r="T1610" s="175"/>
      <c r="AT1610" s="171" t="s">
        <v>226</v>
      </c>
      <c r="AU1610" s="171" t="s">
        <v>236</v>
      </c>
      <c r="AV1610" s="14" t="s">
        <v>77</v>
      </c>
      <c r="AW1610" s="14" t="s">
        <v>31</v>
      </c>
      <c r="AX1610" s="14" t="s">
        <v>69</v>
      </c>
      <c r="AY1610" s="171" t="s">
        <v>212</v>
      </c>
    </row>
    <row r="1611" spans="2:65" s="14" customFormat="1">
      <c r="B1611" s="170"/>
      <c r="D1611" s="150" t="s">
        <v>226</v>
      </c>
      <c r="E1611" s="171" t="s">
        <v>19</v>
      </c>
      <c r="F1611" s="172" t="s">
        <v>7748</v>
      </c>
      <c r="H1611" s="171" t="s">
        <v>19</v>
      </c>
      <c r="I1611" s="173"/>
      <c r="L1611" s="170"/>
      <c r="M1611" s="174"/>
      <c r="T1611" s="175"/>
      <c r="AT1611" s="171" t="s">
        <v>226</v>
      </c>
      <c r="AU1611" s="171" t="s">
        <v>236</v>
      </c>
      <c r="AV1611" s="14" t="s">
        <v>77</v>
      </c>
      <c r="AW1611" s="14" t="s">
        <v>31</v>
      </c>
      <c r="AX1611" s="14" t="s">
        <v>69</v>
      </c>
      <c r="AY1611" s="171" t="s">
        <v>212</v>
      </c>
    </row>
    <row r="1612" spans="2:65" s="12" customFormat="1">
      <c r="B1612" s="152"/>
      <c r="D1612" s="150" t="s">
        <v>226</v>
      </c>
      <c r="E1612" s="153" t="s">
        <v>19</v>
      </c>
      <c r="F1612" s="154" t="s">
        <v>7749</v>
      </c>
      <c r="H1612" s="155">
        <v>28.8</v>
      </c>
      <c r="I1612" s="156"/>
      <c r="L1612" s="152"/>
      <c r="M1612" s="157"/>
      <c r="T1612" s="158"/>
      <c r="AT1612" s="153" t="s">
        <v>226</v>
      </c>
      <c r="AU1612" s="153" t="s">
        <v>236</v>
      </c>
      <c r="AV1612" s="12" t="s">
        <v>79</v>
      </c>
      <c r="AW1612" s="12" t="s">
        <v>31</v>
      </c>
      <c r="AX1612" s="12" t="s">
        <v>69</v>
      </c>
      <c r="AY1612" s="153" t="s">
        <v>212</v>
      </c>
    </row>
    <row r="1613" spans="2:65" s="12" customFormat="1">
      <c r="B1613" s="152"/>
      <c r="D1613" s="150" t="s">
        <v>226</v>
      </c>
      <c r="E1613" s="153" t="s">
        <v>19</v>
      </c>
      <c r="F1613" s="154" t="s">
        <v>7750</v>
      </c>
      <c r="H1613" s="155">
        <v>28.8</v>
      </c>
      <c r="I1613" s="156"/>
      <c r="L1613" s="152"/>
      <c r="M1613" s="157"/>
      <c r="T1613" s="158"/>
      <c r="AT1613" s="153" t="s">
        <v>226</v>
      </c>
      <c r="AU1613" s="153" t="s">
        <v>236</v>
      </c>
      <c r="AV1613" s="12" t="s">
        <v>79</v>
      </c>
      <c r="AW1613" s="12" t="s">
        <v>31</v>
      </c>
      <c r="AX1613" s="12" t="s">
        <v>69</v>
      </c>
      <c r="AY1613" s="153" t="s">
        <v>212</v>
      </c>
    </row>
    <row r="1614" spans="2:65" s="12" customFormat="1">
      <c r="B1614" s="152"/>
      <c r="D1614" s="150" t="s">
        <v>226</v>
      </c>
      <c r="E1614" s="153" t="s">
        <v>19</v>
      </c>
      <c r="F1614" s="154" t="s">
        <v>7751</v>
      </c>
      <c r="H1614" s="155">
        <v>28.8</v>
      </c>
      <c r="I1614" s="156"/>
      <c r="L1614" s="152"/>
      <c r="M1614" s="157"/>
      <c r="T1614" s="158"/>
      <c r="AT1614" s="153" t="s">
        <v>226</v>
      </c>
      <c r="AU1614" s="153" t="s">
        <v>236</v>
      </c>
      <c r="AV1614" s="12" t="s">
        <v>79</v>
      </c>
      <c r="AW1614" s="12" t="s">
        <v>31</v>
      </c>
      <c r="AX1614" s="12" t="s">
        <v>69</v>
      </c>
      <c r="AY1614" s="153" t="s">
        <v>212</v>
      </c>
    </row>
    <row r="1615" spans="2:65" s="12" customFormat="1">
      <c r="B1615" s="152"/>
      <c r="D1615" s="150" t="s">
        <v>226</v>
      </c>
      <c r="E1615" s="153" t="s">
        <v>19</v>
      </c>
      <c r="F1615" s="154" t="s">
        <v>7752</v>
      </c>
      <c r="H1615" s="155">
        <v>28.8</v>
      </c>
      <c r="I1615" s="156"/>
      <c r="L1615" s="152"/>
      <c r="M1615" s="157"/>
      <c r="T1615" s="158"/>
      <c r="AT1615" s="153" t="s">
        <v>226</v>
      </c>
      <c r="AU1615" s="153" t="s">
        <v>236</v>
      </c>
      <c r="AV1615" s="12" t="s">
        <v>79</v>
      </c>
      <c r="AW1615" s="12" t="s">
        <v>31</v>
      </c>
      <c r="AX1615" s="12" t="s">
        <v>69</v>
      </c>
      <c r="AY1615" s="153" t="s">
        <v>212</v>
      </c>
    </row>
    <row r="1616" spans="2:65" s="12" customFormat="1">
      <c r="B1616" s="152"/>
      <c r="D1616" s="150" t="s">
        <v>226</v>
      </c>
      <c r="E1616" s="153" t="s">
        <v>19</v>
      </c>
      <c r="F1616" s="154" t="s">
        <v>7753</v>
      </c>
      <c r="H1616" s="155">
        <v>28.8</v>
      </c>
      <c r="I1616" s="156"/>
      <c r="L1616" s="152"/>
      <c r="M1616" s="157"/>
      <c r="T1616" s="158"/>
      <c r="AT1616" s="153" t="s">
        <v>226</v>
      </c>
      <c r="AU1616" s="153" t="s">
        <v>236</v>
      </c>
      <c r="AV1616" s="12" t="s">
        <v>79</v>
      </c>
      <c r="AW1616" s="12" t="s">
        <v>31</v>
      </c>
      <c r="AX1616" s="12" t="s">
        <v>69</v>
      </c>
      <c r="AY1616" s="153" t="s">
        <v>212</v>
      </c>
    </row>
    <row r="1617" spans="2:65" s="12" customFormat="1">
      <c r="B1617" s="152"/>
      <c r="D1617" s="150" t="s">
        <v>226</v>
      </c>
      <c r="E1617" s="153" t="s">
        <v>19</v>
      </c>
      <c r="F1617" s="154" t="s">
        <v>7754</v>
      </c>
      <c r="H1617" s="155">
        <v>28.8</v>
      </c>
      <c r="I1617" s="156"/>
      <c r="L1617" s="152"/>
      <c r="M1617" s="157"/>
      <c r="T1617" s="158"/>
      <c r="AT1617" s="153" t="s">
        <v>226</v>
      </c>
      <c r="AU1617" s="153" t="s">
        <v>236</v>
      </c>
      <c r="AV1617" s="12" t="s">
        <v>79</v>
      </c>
      <c r="AW1617" s="12" t="s">
        <v>31</v>
      </c>
      <c r="AX1617" s="12" t="s">
        <v>69</v>
      </c>
      <c r="AY1617" s="153" t="s">
        <v>212</v>
      </c>
    </row>
    <row r="1618" spans="2:65" s="15" customFormat="1">
      <c r="B1618" s="176"/>
      <c r="D1618" s="150" t="s">
        <v>226</v>
      </c>
      <c r="E1618" s="177" t="s">
        <v>19</v>
      </c>
      <c r="F1618" s="178" t="s">
        <v>455</v>
      </c>
      <c r="H1618" s="179">
        <v>172.8</v>
      </c>
      <c r="I1618" s="180"/>
      <c r="L1618" s="176"/>
      <c r="M1618" s="181"/>
      <c r="T1618" s="182"/>
      <c r="AT1618" s="177" t="s">
        <v>226</v>
      </c>
      <c r="AU1618" s="177" t="s">
        <v>236</v>
      </c>
      <c r="AV1618" s="15" t="s">
        <v>236</v>
      </c>
      <c r="AW1618" s="15" t="s">
        <v>31</v>
      </c>
      <c r="AX1618" s="15" t="s">
        <v>69</v>
      </c>
      <c r="AY1618" s="177" t="s">
        <v>212</v>
      </c>
    </row>
    <row r="1619" spans="2:65" s="14" customFormat="1">
      <c r="B1619" s="170"/>
      <c r="D1619" s="150" t="s">
        <v>226</v>
      </c>
      <c r="E1619" s="171" t="s">
        <v>19</v>
      </c>
      <c r="F1619" s="172" t="s">
        <v>7755</v>
      </c>
      <c r="H1619" s="171" t="s">
        <v>19</v>
      </c>
      <c r="I1619" s="173"/>
      <c r="L1619" s="170"/>
      <c r="M1619" s="174"/>
      <c r="T1619" s="175"/>
      <c r="AT1619" s="171" t="s">
        <v>226</v>
      </c>
      <c r="AU1619" s="171" t="s">
        <v>236</v>
      </c>
      <c r="AV1619" s="14" t="s">
        <v>77</v>
      </c>
      <c r="AW1619" s="14" t="s">
        <v>31</v>
      </c>
      <c r="AX1619" s="14" t="s">
        <v>69</v>
      </c>
      <c r="AY1619" s="171" t="s">
        <v>212</v>
      </c>
    </row>
    <row r="1620" spans="2:65" s="12" customFormat="1">
      <c r="B1620" s="152"/>
      <c r="D1620" s="150" t="s">
        <v>226</v>
      </c>
      <c r="E1620" s="153" t="s">
        <v>19</v>
      </c>
      <c r="F1620" s="154" t="s">
        <v>7749</v>
      </c>
      <c r="H1620" s="155">
        <v>28.8</v>
      </c>
      <c r="I1620" s="156"/>
      <c r="L1620" s="152"/>
      <c r="M1620" s="157"/>
      <c r="T1620" s="158"/>
      <c r="AT1620" s="153" t="s">
        <v>226</v>
      </c>
      <c r="AU1620" s="153" t="s">
        <v>236</v>
      </c>
      <c r="AV1620" s="12" t="s">
        <v>79</v>
      </c>
      <c r="AW1620" s="12" t="s">
        <v>31</v>
      </c>
      <c r="AX1620" s="12" t="s">
        <v>69</v>
      </c>
      <c r="AY1620" s="153" t="s">
        <v>212</v>
      </c>
    </row>
    <row r="1621" spans="2:65" s="12" customFormat="1">
      <c r="B1621" s="152"/>
      <c r="D1621" s="150" t="s">
        <v>226</v>
      </c>
      <c r="E1621" s="153" t="s">
        <v>19</v>
      </c>
      <c r="F1621" s="154" t="s">
        <v>7750</v>
      </c>
      <c r="H1621" s="155">
        <v>28.8</v>
      </c>
      <c r="I1621" s="156"/>
      <c r="L1621" s="152"/>
      <c r="M1621" s="157"/>
      <c r="T1621" s="158"/>
      <c r="AT1621" s="153" t="s">
        <v>226</v>
      </c>
      <c r="AU1621" s="153" t="s">
        <v>236</v>
      </c>
      <c r="AV1621" s="12" t="s">
        <v>79</v>
      </c>
      <c r="AW1621" s="12" t="s">
        <v>31</v>
      </c>
      <c r="AX1621" s="12" t="s">
        <v>69</v>
      </c>
      <c r="AY1621" s="153" t="s">
        <v>212</v>
      </c>
    </row>
    <row r="1622" spans="2:65" s="12" customFormat="1">
      <c r="B1622" s="152"/>
      <c r="D1622" s="150" t="s">
        <v>226</v>
      </c>
      <c r="E1622" s="153" t="s">
        <v>19</v>
      </c>
      <c r="F1622" s="154" t="s">
        <v>7751</v>
      </c>
      <c r="H1622" s="155">
        <v>28.8</v>
      </c>
      <c r="I1622" s="156"/>
      <c r="L1622" s="152"/>
      <c r="M1622" s="157"/>
      <c r="T1622" s="158"/>
      <c r="AT1622" s="153" t="s">
        <v>226</v>
      </c>
      <c r="AU1622" s="153" t="s">
        <v>236</v>
      </c>
      <c r="AV1622" s="12" t="s">
        <v>79</v>
      </c>
      <c r="AW1622" s="12" t="s">
        <v>31</v>
      </c>
      <c r="AX1622" s="12" t="s">
        <v>69</v>
      </c>
      <c r="AY1622" s="153" t="s">
        <v>212</v>
      </c>
    </row>
    <row r="1623" spans="2:65" s="12" customFormat="1">
      <c r="B1623" s="152"/>
      <c r="D1623" s="150" t="s">
        <v>226</v>
      </c>
      <c r="E1623" s="153" t="s">
        <v>19</v>
      </c>
      <c r="F1623" s="154" t="s">
        <v>7752</v>
      </c>
      <c r="H1623" s="155">
        <v>28.8</v>
      </c>
      <c r="I1623" s="156"/>
      <c r="L1623" s="152"/>
      <c r="M1623" s="157"/>
      <c r="T1623" s="158"/>
      <c r="AT1623" s="153" t="s">
        <v>226</v>
      </c>
      <c r="AU1623" s="153" t="s">
        <v>236</v>
      </c>
      <c r="AV1623" s="12" t="s">
        <v>79</v>
      </c>
      <c r="AW1623" s="12" t="s">
        <v>31</v>
      </c>
      <c r="AX1623" s="12" t="s">
        <v>69</v>
      </c>
      <c r="AY1623" s="153" t="s">
        <v>212</v>
      </c>
    </row>
    <row r="1624" spans="2:65" s="12" customFormat="1">
      <c r="B1624" s="152"/>
      <c r="D1624" s="150" t="s">
        <v>226</v>
      </c>
      <c r="E1624" s="153" t="s">
        <v>19</v>
      </c>
      <c r="F1624" s="154" t="s">
        <v>7753</v>
      </c>
      <c r="H1624" s="155">
        <v>28.8</v>
      </c>
      <c r="I1624" s="156"/>
      <c r="L1624" s="152"/>
      <c r="M1624" s="157"/>
      <c r="T1624" s="158"/>
      <c r="AT1624" s="153" t="s">
        <v>226</v>
      </c>
      <c r="AU1624" s="153" t="s">
        <v>236</v>
      </c>
      <c r="AV1624" s="12" t="s">
        <v>79</v>
      </c>
      <c r="AW1624" s="12" t="s">
        <v>31</v>
      </c>
      <c r="AX1624" s="12" t="s">
        <v>69</v>
      </c>
      <c r="AY1624" s="153" t="s">
        <v>212</v>
      </c>
    </row>
    <row r="1625" spans="2:65" s="12" customFormat="1">
      <c r="B1625" s="152"/>
      <c r="D1625" s="150" t="s">
        <v>226</v>
      </c>
      <c r="E1625" s="153" t="s">
        <v>19</v>
      </c>
      <c r="F1625" s="154" t="s">
        <v>7754</v>
      </c>
      <c r="H1625" s="155">
        <v>28.8</v>
      </c>
      <c r="I1625" s="156"/>
      <c r="L1625" s="152"/>
      <c r="M1625" s="157"/>
      <c r="T1625" s="158"/>
      <c r="AT1625" s="153" t="s">
        <v>226</v>
      </c>
      <c r="AU1625" s="153" t="s">
        <v>236</v>
      </c>
      <c r="AV1625" s="12" t="s">
        <v>79</v>
      </c>
      <c r="AW1625" s="12" t="s">
        <v>31</v>
      </c>
      <c r="AX1625" s="12" t="s">
        <v>69</v>
      </c>
      <c r="AY1625" s="153" t="s">
        <v>212</v>
      </c>
    </row>
    <row r="1626" spans="2:65" s="12" customFormat="1">
      <c r="B1626" s="152"/>
      <c r="D1626" s="150" t="s">
        <v>226</v>
      </c>
      <c r="E1626" s="153" t="s">
        <v>19</v>
      </c>
      <c r="F1626" s="154" t="s">
        <v>7756</v>
      </c>
      <c r="H1626" s="155">
        <v>28.8</v>
      </c>
      <c r="I1626" s="156"/>
      <c r="L1626" s="152"/>
      <c r="M1626" s="157"/>
      <c r="T1626" s="158"/>
      <c r="AT1626" s="153" t="s">
        <v>226</v>
      </c>
      <c r="AU1626" s="153" t="s">
        <v>236</v>
      </c>
      <c r="AV1626" s="12" t="s">
        <v>79</v>
      </c>
      <c r="AW1626" s="12" t="s">
        <v>31</v>
      </c>
      <c r="AX1626" s="12" t="s">
        <v>69</v>
      </c>
      <c r="AY1626" s="153" t="s">
        <v>212</v>
      </c>
    </row>
    <row r="1627" spans="2:65" s="15" customFormat="1">
      <c r="B1627" s="176"/>
      <c r="D1627" s="150" t="s">
        <v>226</v>
      </c>
      <c r="E1627" s="177" t="s">
        <v>19</v>
      </c>
      <c r="F1627" s="178" t="s">
        <v>455</v>
      </c>
      <c r="H1627" s="179">
        <v>201.6</v>
      </c>
      <c r="I1627" s="180"/>
      <c r="L1627" s="176"/>
      <c r="M1627" s="181"/>
      <c r="T1627" s="182"/>
      <c r="AT1627" s="177" t="s">
        <v>226</v>
      </c>
      <c r="AU1627" s="177" t="s">
        <v>236</v>
      </c>
      <c r="AV1627" s="15" t="s">
        <v>236</v>
      </c>
      <c r="AW1627" s="15" t="s">
        <v>31</v>
      </c>
      <c r="AX1627" s="15" t="s">
        <v>69</v>
      </c>
      <c r="AY1627" s="177" t="s">
        <v>212</v>
      </c>
    </row>
    <row r="1628" spans="2:65" s="13" customFormat="1">
      <c r="B1628" s="159"/>
      <c r="D1628" s="150" t="s">
        <v>226</v>
      </c>
      <c r="E1628" s="160" t="s">
        <v>19</v>
      </c>
      <c r="F1628" s="161" t="s">
        <v>228</v>
      </c>
      <c r="H1628" s="162">
        <v>374.4</v>
      </c>
      <c r="I1628" s="163"/>
      <c r="L1628" s="159"/>
      <c r="M1628" s="164"/>
      <c r="T1628" s="165"/>
      <c r="AT1628" s="160" t="s">
        <v>226</v>
      </c>
      <c r="AU1628" s="160" t="s">
        <v>236</v>
      </c>
      <c r="AV1628" s="13" t="s">
        <v>229</v>
      </c>
      <c r="AW1628" s="13" t="s">
        <v>31</v>
      </c>
      <c r="AX1628" s="13" t="s">
        <v>77</v>
      </c>
      <c r="AY1628" s="160" t="s">
        <v>212</v>
      </c>
    </row>
    <row r="1629" spans="2:65" s="1" customFormat="1" ht="16.5" customHeight="1">
      <c r="B1629" s="34"/>
      <c r="C1629" s="186" t="s">
        <v>2482</v>
      </c>
      <c r="D1629" s="186" t="s">
        <v>3107</v>
      </c>
      <c r="E1629" s="187" t="s">
        <v>7708</v>
      </c>
      <c r="F1629" s="188" t="s">
        <v>7709</v>
      </c>
      <c r="G1629" s="189" t="s">
        <v>495</v>
      </c>
      <c r="H1629" s="190">
        <v>123.55200000000001</v>
      </c>
      <c r="I1629" s="191"/>
      <c r="J1629" s="192">
        <f>ROUND(I1629*H1629,2)</f>
        <v>0</v>
      </c>
      <c r="K1629" s="188" t="s">
        <v>219</v>
      </c>
      <c r="L1629" s="193"/>
      <c r="M1629" s="194" t="s">
        <v>19</v>
      </c>
      <c r="N1629" s="195" t="s">
        <v>40</v>
      </c>
      <c r="P1629" s="142">
        <f>O1629*H1629</f>
        <v>0</v>
      </c>
      <c r="Q1629" s="142">
        <v>3.3999999999999998E-3</v>
      </c>
      <c r="R1629" s="142">
        <f>Q1629*H1629</f>
        <v>0.42007679999999997</v>
      </c>
      <c r="S1629" s="142">
        <v>0</v>
      </c>
      <c r="T1629" s="143">
        <f>S1629*H1629</f>
        <v>0</v>
      </c>
      <c r="AR1629" s="144" t="s">
        <v>631</v>
      </c>
      <c r="AT1629" s="144" t="s">
        <v>3107</v>
      </c>
      <c r="AU1629" s="144" t="s">
        <v>236</v>
      </c>
      <c r="AY1629" s="19" t="s">
        <v>212</v>
      </c>
      <c r="BE1629" s="145">
        <f>IF(N1629="základní",J1629,0)</f>
        <v>0</v>
      </c>
      <c r="BF1629" s="145">
        <f>IF(N1629="snížená",J1629,0)</f>
        <v>0</v>
      </c>
      <c r="BG1629" s="145">
        <f>IF(N1629="zákl. přenesená",J1629,0)</f>
        <v>0</v>
      </c>
      <c r="BH1629" s="145">
        <f>IF(N1629="sníž. přenesená",J1629,0)</f>
        <v>0</v>
      </c>
      <c r="BI1629" s="145">
        <f>IF(N1629="nulová",J1629,0)</f>
        <v>0</v>
      </c>
      <c r="BJ1629" s="19" t="s">
        <v>77</v>
      </c>
      <c r="BK1629" s="145">
        <f>ROUND(I1629*H1629,2)</f>
        <v>0</v>
      </c>
      <c r="BL1629" s="19" t="s">
        <v>316</v>
      </c>
      <c r="BM1629" s="144" t="s">
        <v>7757</v>
      </c>
    </row>
    <row r="1630" spans="2:65" s="14" customFormat="1">
      <c r="B1630" s="170"/>
      <c r="D1630" s="150" t="s">
        <v>226</v>
      </c>
      <c r="E1630" s="171" t="s">
        <v>19</v>
      </c>
      <c r="F1630" s="172" t="s">
        <v>7758</v>
      </c>
      <c r="H1630" s="171" t="s">
        <v>19</v>
      </c>
      <c r="I1630" s="173"/>
      <c r="L1630" s="170"/>
      <c r="M1630" s="174"/>
      <c r="T1630" s="175"/>
      <c r="AT1630" s="171" t="s">
        <v>226</v>
      </c>
      <c r="AU1630" s="171" t="s">
        <v>236</v>
      </c>
      <c r="AV1630" s="14" t="s">
        <v>77</v>
      </c>
      <c r="AW1630" s="14" t="s">
        <v>31</v>
      </c>
      <c r="AX1630" s="14" t="s">
        <v>69</v>
      </c>
      <c r="AY1630" s="171" t="s">
        <v>212</v>
      </c>
    </row>
    <row r="1631" spans="2:65" s="14" customFormat="1">
      <c r="B1631" s="170"/>
      <c r="D1631" s="150" t="s">
        <v>226</v>
      </c>
      <c r="E1631" s="171" t="s">
        <v>19</v>
      </c>
      <c r="F1631" s="172" t="s">
        <v>7748</v>
      </c>
      <c r="H1631" s="171" t="s">
        <v>19</v>
      </c>
      <c r="I1631" s="173"/>
      <c r="L1631" s="170"/>
      <c r="M1631" s="174"/>
      <c r="T1631" s="175"/>
      <c r="AT1631" s="171" t="s">
        <v>226</v>
      </c>
      <c r="AU1631" s="171" t="s">
        <v>236</v>
      </c>
      <c r="AV1631" s="14" t="s">
        <v>77</v>
      </c>
      <c r="AW1631" s="14" t="s">
        <v>31</v>
      </c>
      <c r="AX1631" s="14" t="s">
        <v>69</v>
      </c>
      <c r="AY1631" s="171" t="s">
        <v>212</v>
      </c>
    </row>
    <row r="1632" spans="2:65" s="12" customFormat="1">
      <c r="B1632" s="152"/>
      <c r="D1632" s="150" t="s">
        <v>226</v>
      </c>
      <c r="E1632" s="153" t="s">
        <v>19</v>
      </c>
      <c r="F1632" s="154" t="s">
        <v>7759</v>
      </c>
      <c r="H1632" s="155">
        <v>9.5039999999999996</v>
      </c>
      <c r="I1632" s="156"/>
      <c r="L1632" s="152"/>
      <c r="M1632" s="157"/>
      <c r="T1632" s="158"/>
      <c r="AT1632" s="153" t="s">
        <v>226</v>
      </c>
      <c r="AU1632" s="153" t="s">
        <v>236</v>
      </c>
      <c r="AV1632" s="12" t="s">
        <v>79</v>
      </c>
      <c r="AW1632" s="12" t="s">
        <v>31</v>
      </c>
      <c r="AX1632" s="12" t="s">
        <v>69</v>
      </c>
      <c r="AY1632" s="153" t="s">
        <v>212</v>
      </c>
    </row>
    <row r="1633" spans="2:51" s="12" customFormat="1">
      <c r="B1633" s="152"/>
      <c r="D1633" s="150" t="s">
        <v>226</v>
      </c>
      <c r="E1633" s="153" t="s">
        <v>19</v>
      </c>
      <c r="F1633" s="154" t="s">
        <v>7760</v>
      </c>
      <c r="H1633" s="155">
        <v>9.5039999999999996</v>
      </c>
      <c r="I1633" s="156"/>
      <c r="L1633" s="152"/>
      <c r="M1633" s="157"/>
      <c r="T1633" s="158"/>
      <c r="AT1633" s="153" t="s">
        <v>226</v>
      </c>
      <c r="AU1633" s="153" t="s">
        <v>236</v>
      </c>
      <c r="AV1633" s="12" t="s">
        <v>79</v>
      </c>
      <c r="AW1633" s="12" t="s">
        <v>31</v>
      </c>
      <c r="AX1633" s="12" t="s">
        <v>69</v>
      </c>
      <c r="AY1633" s="153" t="s">
        <v>212</v>
      </c>
    </row>
    <row r="1634" spans="2:51" s="12" customFormat="1">
      <c r="B1634" s="152"/>
      <c r="D1634" s="150" t="s">
        <v>226</v>
      </c>
      <c r="E1634" s="153" t="s">
        <v>19</v>
      </c>
      <c r="F1634" s="154" t="s">
        <v>7761</v>
      </c>
      <c r="H1634" s="155">
        <v>9.5039999999999996</v>
      </c>
      <c r="I1634" s="156"/>
      <c r="L1634" s="152"/>
      <c r="M1634" s="157"/>
      <c r="T1634" s="158"/>
      <c r="AT1634" s="153" t="s">
        <v>226</v>
      </c>
      <c r="AU1634" s="153" t="s">
        <v>236</v>
      </c>
      <c r="AV1634" s="12" t="s">
        <v>79</v>
      </c>
      <c r="AW1634" s="12" t="s">
        <v>31</v>
      </c>
      <c r="AX1634" s="12" t="s">
        <v>69</v>
      </c>
      <c r="AY1634" s="153" t="s">
        <v>212</v>
      </c>
    </row>
    <row r="1635" spans="2:51" s="12" customFormat="1">
      <c r="B1635" s="152"/>
      <c r="D1635" s="150" t="s">
        <v>226</v>
      </c>
      <c r="E1635" s="153" t="s">
        <v>19</v>
      </c>
      <c r="F1635" s="154" t="s">
        <v>7762</v>
      </c>
      <c r="H1635" s="155">
        <v>9.5039999999999996</v>
      </c>
      <c r="I1635" s="156"/>
      <c r="L1635" s="152"/>
      <c r="M1635" s="157"/>
      <c r="T1635" s="158"/>
      <c r="AT1635" s="153" t="s">
        <v>226</v>
      </c>
      <c r="AU1635" s="153" t="s">
        <v>236</v>
      </c>
      <c r="AV1635" s="12" t="s">
        <v>79</v>
      </c>
      <c r="AW1635" s="12" t="s">
        <v>31</v>
      </c>
      <c r="AX1635" s="12" t="s">
        <v>69</v>
      </c>
      <c r="AY1635" s="153" t="s">
        <v>212</v>
      </c>
    </row>
    <row r="1636" spans="2:51" s="12" customFormat="1">
      <c r="B1636" s="152"/>
      <c r="D1636" s="150" t="s">
        <v>226</v>
      </c>
      <c r="E1636" s="153" t="s">
        <v>19</v>
      </c>
      <c r="F1636" s="154" t="s">
        <v>7763</v>
      </c>
      <c r="H1636" s="155">
        <v>9.5039999999999996</v>
      </c>
      <c r="I1636" s="156"/>
      <c r="L1636" s="152"/>
      <c r="M1636" s="157"/>
      <c r="T1636" s="158"/>
      <c r="AT1636" s="153" t="s">
        <v>226</v>
      </c>
      <c r="AU1636" s="153" t="s">
        <v>236</v>
      </c>
      <c r="AV1636" s="12" t="s">
        <v>79</v>
      </c>
      <c r="AW1636" s="12" t="s">
        <v>31</v>
      </c>
      <c r="AX1636" s="12" t="s">
        <v>69</v>
      </c>
      <c r="AY1636" s="153" t="s">
        <v>212</v>
      </c>
    </row>
    <row r="1637" spans="2:51" s="12" customFormat="1">
      <c r="B1637" s="152"/>
      <c r="D1637" s="150" t="s">
        <v>226</v>
      </c>
      <c r="E1637" s="153" t="s">
        <v>19</v>
      </c>
      <c r="F1637" s="154" t="s">
        <v>7764</v>
      </c>
      <c r="H1637" s="155">
        <v>9.5039999999999996</v>
      </c>
      <c r="I1637" s="156"/>
      <c r="L1637" s="152"/>
      <c r="M1637" s="157"/>
      <c r="T1637" s="158"/>
      <c r="AT1637" s="153" t="s">
        <v>226</v>
      </c>
      <c r="AU1637" s="153" t="s">
        <v>236</v>
      </c>
      <c r="AV1637" s="12" t="s">
        <v>79</v>
      </c>
      <c r="AW1637" s="12" t="s">
        <v>31</v>
      </c>
      <c r="AX1637" s="12" t="s">
        <v>69</v>
      </c>
      <c r="AY1637" s="153" t="s">
        <v>212</v>
      </c>
    </row>
    <row r="1638" spans="2:51" s="15" customFormat="1">
      <c r="B1638" s="176"/>
      <c r="D1638" s="150" t="s">
        <v>226</v>
      </c>
      <c r="E1638" s="177" t="s">
        <v>19</v>
      </c>
      <c r="F1638" s="178" t="s">
        <v>455</v>
      </c>
      <c r="H1638" s="179">
        <v>57.024000000000001</v>
      </c>
      <c r="I1638" s="180"/>
      <c r="L1638" s="176"/>
      <c r="M1638" s="181"/>
      <c r="T1638" s="182"/>
      <c r="AT1638" s="177" t="s">
        <v>226</v>
      </c>
      <c r="AU1638" s="177" t="s">
        <v>236</v>
      </c>
      <c r="AV1638" s="15" t="s">
        <v>236</v>
      </c>
      <c r="AW1638" s="15" t="s">
        <v>31</v>
      </c>
      <c r="AX1638" s="15" t="s">
        <v>69</v>
      </c>
      <c r="AY1638" s="177" t="s">
        <v>212</v>
      </c>
    </row>
    <row r="1639" spans="2:51" s="14" customFormat="1">
      <c r="B1639" s="170"/>
      <c r="D1639" s="150" t="s">
        <v>226</v>
      </c>
      <c r="E1639" s="171" t="s">
        <v>19</v>
      </c>
      <c r="F1639" s="172" t="s">
        <v>7755</v>
      </c>
      <c r="H1639" s="171" t="s">
        <v>19</v>
      </c>
      <c r="I1639" s="173"/>
      <c r="L1639" s="170"/>
      <c r="M1639" s="174"/>
      <c r="T1639" s="175"/>
      <c r="AT1639" s="171" t="s">
        <v>226</v>
      </c>
      <c r="AU1639" s="171" t="s">
        <v>236</v>
      </c>
      <c r="AV1639" s="14" t="s">
        <v>77</v>
      </c>
      <c r="AW1639" s="14" t="s">
        <v>31</v>
      </c>
      <c r="AX1639" s="14" t="s">
        <v>69</v>
      </c>
      <c r="AY1639" s="171" t="s">
        <v>212</v>
      </c>
    </row>
    <row r="1640" spans="2:51" s="12" customFormat="1">
      <c r="B1640" s="152"/>
      <c r="D1640" s="150" t="s">
        <v>226</v>
      </c>
      <c r="E1640" s="153" t="s">
        <v>19</v>
      </c>
      <c r="F1640" s="154" t="s">
        <v>7759</v>
      </c>
      <c r="H1640" s="155">
        <v>9.5039999999999996</v>
      </c>
      <c r="I1640" s="156"/>
      <c r="L1640" s="152"/>
      <c r="M1640" s="157"/>
      <c r="T1640" s="158"/>
      <c r="AT1640" s="153" t="s">
        <v>226</v>
      </c>
      <c r="AU1640" s="153" t="s">
        <v>236</v>
      </c>
      <c r="AV1640" s="12" t="s">
        <v>79</v>
      </c>
      <c r="AW1640" s="12" t="s">
        <v>31</v>
      </c>
      <c r="AX1640" s="12" t="s">
        <v>69</v>
      </c>
      <c r="AY1640" s="153" t="s">
        <v>212</v>
      </c>
    </row>
    <row r="1641" spans="2:51" s="12" customFormat="1">
      <c r="B1641" s="152"/>
      <c r="D1641" s="150" t="s">
        <v>226</v>
      </c>
      <c r="E1641" s="153" t="s">
        <v>19</v>
      </c>
      <c r="F1641" s="154" t="s">
        <v>7760</v>
      </c>
      <c r="H1641" s="155">
        <v>9.5039999999999996</v>
      </c>
      <c r="I1641" s="156"/>
      <c r="L1641" s="152"/>
      <c r="M1641" s="157"/>
      <c r="T1641" s="158"/>
      <c r="AT1641" s="153" t="s">
        <v>226</v>
      </c>
      <c r="AU1641" s="153" t="s">
        <v>236</v>
      </c>
      <c r="AV1641" s="12" t="s">
        <v>79</v>
      </c>
      <c r="AW1641" s="12" t="s">
        <v>31</v>
      </c>
      <c r="AX1641" s="12" t="s">
        <v>69</v>
      </c>
      <c r="AY1641" s="153" t="s">
        <v>212</v>
      </c>
    </row>
    <row r="1642" spans="2:51" s="12" customFormat="1">
      <c r="B1642" s="152"/>
      <c r="D1642" s="150" t="s">
        <v>226</v>
      </c>
      <c r="E1642" s="153" t="s">
        <v>19</v>
      </c>
      <c r="F1642" s="154" t="s">
        <v>7761</v>
      </c>
      <c r="H1642" s="155">
        <v>9.5039999999999996</v>
      </c>
      <c r="I1642" s="156"/>
      <c r="L1642" s="152"/>
      <c r="M1642" s="157"/>
      <c r="T1642" s="158"/>
      <c r="AT1642" s="153" t="s">
        <v>226</v>
      </c>
      <c r="AU1642" s="153" t="s">
        <v>236</v>
      </c>
      <c r="AV1642" s="12" t="s">
        <v>79</v>
      </c>
      <c r="AW1642" s="12" t="s">
        <v>31</v>
      </c>
      <c r="AX1642" s="12" t="s">
        <v>69</v>
      </c>
      <c r="AY1642" s="153" t="s">
        <v>212</v>
      </c>
    </row>
    <row r="1643" spans="2:51" s="12" customFormat="1">
      <c r="B1643" s="152"/>
      <c r="D1643" s="150" t="s">
        <v>226</v>
      </c>
      <c r="E1643" s="153" t="s">
        <v>19</v>
      </c>
      <c r="F1643" s="154" t="s">
        <v>7762</v>
      </c>
      <c r="H1643" s="155">
        <v>9.5039999999999996</v>
      </c>
      <c r="I1643" s="156"/>
      <c r="L1643" s="152"/>
      <c r="M1643" s="157"/>
      <c r="T1643" s="158"/>
      <c r="AT1643" s="153" t="s">
        <v>226</v>
      </c>
      <c r="AU1643" s="153" t="s">
        <v>236</v>
      </c>
      <c r="AV1643" s="12" t="s">
        <v>79</v>
      </c>
      <c r="AW1643" s="12" t="s">
        <v>31</v>
      </c>
      <c r="AX1643" s="12" t="s">
        <v>69</v>
      </c>
      <c r="AY1643" s="153" t="s">
        <v>212</v>
      </c>
    </row>
    <row r="1644" spans="2:51" s="12" customFormat="1">
      <c r="B1644" s="152"/>
      <c r="D1644" s="150" t="s">
        <v>226</v>
      </c>
      <c r="E1644" s="153" t="s">
        <v>19</v>
      </c>
      <c r="F1644" s="154" t="s">
        <v>7763</v>
      </c>
      <c r="H1644" s="155">
        <v>9.5039999999999996</v>
      </c>
      <c r="I1644" s="156"/>
      <c r="L1644" s="152"/>
      <c r="M1644" s="157"/>
      <c r="T1644" s="158"/>
      <c r="AT1644" s="153" t="s">
        <v>226</v>
      </c>
      <c r="AU1644" s="153" t="s">
        <v>236</v>
      </c>
      <c r="AV1644" s="12" t="s">
        <v>79</v>
      </c>
      <c r="AW1644" s="12" t="s">
        <v>31</v>
      </c>
      <c r="AX1644" s="12" t="s">
        <v>69</v>
      </c>
      <c r="AY1644" s="153" t="s">
        <v>212</v>
      </c>
    </row>
    <row r="1645" spans="2:51" s="12" customFormat="1">
      <c r="B1645" s="152"/>
      <c r="D1645" s="150" t="s">
        <v>226</v>
      </c>
      <c r="E1645" s="153" t="s">
        <v>19</v>
      </c>
      <c r="F1645" s="154" t="s">
        <v>7764</v>
      </c>
      <c r="H1645" s="155">
        <v>9.5039999999999996</v>
      </c>
      <c r="I1645" s="156"/>
      <c r="L1645" s="152"/>
      <c r="M1645" s="157"/>
      <c r="T1645" s="158"/>
      <c r="AT1645" s="153" t="s">
        <v>226</v>
      </c>
      <c r="AU1645" s="153" t="s">
        <v>236</v>
      </c>
      <c r="AV1645" s="12" t="s">
        <v>79</v>
      </c>
      <c r="AW1645" s="12" t="s">
        <v>31</v>
      </c>
      <c r="AX1645" s="12" t="s">
        <v>69</v>
      </c>
      <c r="AY1645" s="153" t="s">
        <v>212</v>
      </c>
    </row>
    <row r="1646" spans="2:51" s="12" customFormat="1">
      <c r="B1646" s="152"/>
      <c r="D1646" s="150" t="s">
        <v>226</v>
      </c>
      <c r="E1646" s="153" t="s">
        <v>19</v>
      </c>
      <c r="F1646" s="154" t="s">
        <v>7765</v>
      </c>
      <c r="H1646" s="155">
        <v>9.5039999999999996</v>
      </c>
      <c r="I1646" s="156"/>
      <c r="L1646" s="152"/>
      <c r="M1646" s="157"/>
      <c r="T1646" s="158"/>
      <c r="AT1646" s="153" t="s">
        <v>226</v>
      </c>
      <c r="AU1646" s="153" t="s">
        <v>236</v>
      </c>
      <c r="AV1646" s="12" t="s">
        <v>79</v>
      </c>
      <c r="AW1646" s="12" t="s">
        <v>31</v>
      </c>
      <c r="AX1646" s="12" t="s">
        <v>69</v>
      </c>
      <c r="AY1646" s="153" t="s">
        <v>212</v>
      </c>
    </row>
    <row r="1647" spans="2:51" s="15" customFormat="1">
      <c r="B1647" s="176"/>
      <c r="D1647" s="150" t="s">
        <v>226</v>
      </c>
      <c r="E1647" s="177" t="s">
        <v>19</v>
      </c>
      <c r="F1647" s="178" t="s">
        <v>455</v>
      </c>
      <c r="H1647" s="179">
        <v>66.528000000000006</v>
      </c>
      <c r="I1647" s="180"/>
      <c r="L1647" s="176"/>
      <c r="M1647" s="181"/>
      <c r="T1647" s="182"/>
      <c r="AT1647" s="177" t="s">
        <v>226</v>
      </c>
      <c r="AU1647" s="177" t="s">
        <v>236</v>
      </c>
      <c r="AV1647" s="15" t="s">
        <v>236</v>
      </c>
      <c r="AW1647" s="15" t="s">
        <v>31</v>
      </c>
      <c r="AX1647" s="15" t="s">
        <v>69</v>
      </c>
      <c r="AY1647" s="177" t="s">
        <v>212</v>
      </c>
    </row>
    <row r="1648" spans="2:51" s="13" customFormat="1">
      <c r="B1648" s="159"/>
      <c r="D1648" s="150" t="s">
        <v>226</v>
      </c>
      <c r="E1648" s="160" t="s">
        <v>19</v>
      </c>
      <c r="F1648" s="161" t="s">
        <v>228</v>
      </c>
      <c r="H1648" s="162">
        <v>123.55200000000001</v>
      </c>
      <c r="I1648" s="163"/>
      <c r="L1648" s="159"/>
      <c r="M1648" s="164"/>
      <c r="T1648" s="165"/>
      <c r="AT1648" s="160" t="s">
        <v>226</v>
      </c>
      <c r="AU1648" s="160" t="s">
        <v>236</v>
      </c>
      <c r="AV1648" s="13" t="s">
        <v>229</v>
      </c>
      <c r="AW1648" s="13" t="s">
        <v>31</v>
      </c>
      <c r="AX1648" s="13" t="s">
        <v>77</v>
      </c>
      <c r="AY1648" s="160" t="s">
        <v>212</v>
      </c>
    </row>
    <row r="1649" spans="2:65" s="1" customFormat="1" ht="16.5" customHeight="1">
      <c r="B1649" s="34"/>
      <c r="C1649" s="133" t="s">
        <v>2489</v>
      </c>
      <c r="D1649" s="133" t="s">
        <v>215</v>
      </c>
      <c r="E1649" s="134" t="s">
        <v>7766</v>
      </c>
      <c r="F1649" s="135" t="s">
        <v>7767</v>
      </c>
      <c r="G1649" s="136" t="s">
        <v>536</v>
      </c>
      <c r="H1649" s="137">
        <v>374.4</v>
      </c>
      <c r="I1649" s="138"/>
      <c r="J1649" s="139">
        <f>ROUND(I1649*H1649,2)</f>
        <v>0</v>
      </c>
      <c r="K1649" s="135" t="s">
        <v>245</v>
      </c>
      <c r="L1649" s="34"/>
      <c r="M1649" s="140" t="s">
        <v>19</v>
      </c>
      <c r="N1649" s="141" t="s">
        <v>40</v>
      </c>
      <c r="P1649" s="142">
        <f>O1649*H1649</f>
        <v>0</v>
      </c>
      <c r="Q1649" s="142">
        <v>8.0000000000000007E-5</v>
      </c>
      <c r="R1649" s="142">
        <f>Q1649*H1649</f>
        <v>2.9951999999999999E-2</v>
      </c>
      <c r="S1649" s="142">
        <v>0</v>
      </c>
      <c r="T1649" s="143">
        <f>S1649*H1649</f>
        <v>0</v>
      </c>
      <c r="AR1649" s="144" t="s">
        <v>316</v>
      </c>
      <c r="AT1649" s="144" t="s">
        <v>215</v>
      </c>
      <c r="AU1649" s="144" t="s">
        <v>236</v>
      </c>
      <c r="AY1649" s="19" t="s">
        <v>212</v>
      </c>
      <c r="BE1649" s="145">
        <f>IF(N1649="základní",J1649,0)</f>
        <v>0</v>
      </c>
      <c r="BF1649" s="145">
        <f>IF(N1649="snížená",J1649,0)</f>
        <v>0</v>
      </c>
      <c r="BG1649" s="145">
        <f>IF(N1649="zákl. přenesená",J1649,0)</f>
        <v>0</v>
      </c>
      <c r="BH1649" s="145">
        <f>IF(N1649="sníž. přenesená",J1649,0)</f>
        <v>0</v>
      </c>
      <c r="BI1649" s="145">
        <f>IF(N1649="nulová",J1649,0)</f>
        <v>0</v>
      </c>
      <c r="BJ1649" s="19" t="s">
        <v>77</v>
      </c>
      <c r="BK1649" s="145">
        <f>ROUND(I1649*H1649,2)</f>
        <v>0</v>
      </c>
      <c r="BL1649" s="19" t="s">
        <v>316</v>
      </c>
      <c r="BM1649" s="144" t="s">
        <v>7768</v>
      </c>
    </row>
    <row r="1650" spans="2:65" s="14" customFormat="1">
      <c r="B1650" s="170"/>
      <c r="D1650" s="150" t="s">
        <v>226</v>
      </c>
      <c r="E1650" s="171" t="s">
        <v>19</v>
      </c>
      <c r="F1650" s="172" t="s">
        <v>7769</v>
      </c>
      <c r="H1650" s="171" t="s">
        <v>19</v>
      </c>
      <c r="I1650" s="173"/>
      <c r="L1650" s="170"/>
      <c r="M1650" s="174"/>
      <c r="T1650" s="175"/>
      <c r="AT1650" s="171" t="s">
        <v>226</v>
      </c>
      <c r="AU1650" s="171" t="s">
        <v>236</v>
      </c>
      <c r="AV1650" s="14" t="s">
        <v>77</v>
      </c>
      <c r="AW1650" s="14" t="s">
        <v>31</v>
      </c>
      <c r="AX1650" s="14" t="s">
        <v>69</v>
      </c>
      <c r="AY1650" s="171" t="s">
        <v>212</v>
      </c>
    </row>
    <row r="1651" spans="2:65" s="14" customFormat="1">
      <c r="B1651" s="170"/>
      <c r="D1651" s="150" t="s">
        <v>226</v>
      </c>
      <c r="E1651" s="171" t="s">
        <v>19</v>
      </c>
      <c r="F1651" s="172" t="s">
        <v>7748</v>
      </c>
      <c r="H1651" s="171" t="s">
        <v>19</v>
      </c>
      <c r="I1651" s="173"/>
      <c r="L1651" s="170"/>
      <c r="M1651" s="174"/>
      <c r="T1651" s="175"/>
      <c r="AT1651" s="171" t="s">
        <v>226</v>
      </c>
      <c r="AU1651" s="171" t="s">
        <v>236</v>
      </c>
      <c r="AV1651" s="14" t="s">
        <v>77</v>
      </c>
      <c r="AW1651" s="14" t="s">
        <v>31</v>
      </c>
      <c r="AX1651" s="14" t="s">
        <v>69</v>
      </c>
      <c r="AY1651" s="171" t="s">
        <v>212</v>
      </c>
    </row>
    <row r="1652" spans="2:65" s="12" customFormat="1">
      <c r="B1652" s="152"/>
      <c r="D1652" s="150" t="s">
        <v>226</v>
      </c>
      <c r="E1652" s="153" t="s">
        <v>19</v>
      </c>
      <c r="F1652" s="154" t="s">
        <v>7770</v>
      </c>
      <c r="H1652" s="155">
        <v>28.8</v>
      </c>
      <c r="I1652" s="156"/>
      <c r="L1652" s="152"/>
      <c r="M1652" s="157"/>
      <c r="T1652" s="158"/>
      <c r="AT1652" s="153" t="s">
        <v>226</v>
      </c>
      <c r="AU1652" s="153" t="s">
        <v>236</v>
      </c>
      <c r="AV1652" s="12" t="s">
        <v>79</v>
      </c>
      <c r="AW1652" s="12" t="s">
        <v>31</v>
      </c>
      <c r="AX1652" s="12" t="s">
        <v>69</v>
      </c>
      <c r="AY1652" s="153" t="s">
        <v>212</v>
      </c>
    </row>
    <row r="1653" spans="2:65" s="12" customFormat="1">
      <c r="B1653" s="152"/>
      <c r="D1653" s="150" t="s">
        <v>226</v>
      </c>
      <c r="E1653" s="153" t="s">
        <v>19</v>
      </c>
      <c r="F1653" s="154" t="s">
        <v>7750</v>
      </c>
      <c r="H1653" s="155">
        <v>28.8</v>
      </c>
      <c r="I1653" s="156"/>
      <c r="L1653" s="152"/>
      <c r="M1653" s="157"/>
      <c r="T1653" s="158"/>
      <c r="AT1653" s="153" t="s">
        <v>226</v>
      </c>
      <c r="AU1653" s="153" t="s">
        <v>236</v>
      </c>
      <c r="AV1653" s="12" t="s">
        <v>79</v>
      </c>
      <c r="AW1653" s="12" t="s">
        <v>31</v>
      </c>
      <c r="AX1653" s="12" t="s">
        <v>69</v>
      </c>
      <c r="AY1653" s="153" t="s">
        <v>212</v>
      </c>
    </row>
    <row r="1654" spans="2:65" s="12" customFormat="1">
      <c r="B1654" s="152"/>
      <c r="D1654" s="150" t="s">
        <v>226</v>
      </c>
      <c r="E1654" s="153" t="s">
        <v>19</v>
      </c>
      <c r="F1654" s="154" t="s">
        <v>7751</v>
      </c>
      <c r="H1654" s="155">
        <v>28.8</v>
      </c>
      <c r="I1654" s="156"/>
      <c r="L1654" s="152"/>
      <c r="M1654" s="157"/>
      <c r="T1654" s="158"/>
      <c r="AT1654" s="153" t="s">
        <v>226</v>
      </c>
      <c r="AU1654" s="153" t="s">
        <v>236</v>
      </c>
      <c r="AV1654" s="12" t="s">
        <v>79</v>
      </c>
      <c r="AW1654" s="12" t="s">
        <v>31</v>
      </c>
      <c r="AX1654" s="12" t="s">
        <v>69</v>
      </c>
      <c r="AY1654" s="153" t="s">
        <v>212</v>
      </c>
    </row>
    <row r="1655" spans="2:65" s="12" customFormat="1">
      <c r="B1655" s="152"/>
      <c r="D1655" s="150" t="s">
        <v>226</v>
      </c>
      <c r="E1655" s="153" t="s">
        <v>19</v>
      </c>
      <c r="F1655" s="154" t="s">
        <v>7752</v>
      </c>
      <c r="H1655" s="155">
        <v>28.8</v>
      </c>
      <c r="I1655" s="156"/>
      <c r="L1655" s="152"/>
      <c r="M1655" s="157"/>
      <c r="T1655" s="158"/>
      <c r="AT1655" s="153" t="s">
        <v>226</v>
      </c>
      <c r="AU1655" s="153" t="s">
        <v>236</v>
      </c>
      <c r="AV1655" s="12" t="s">
        <v>79</v>
      </c>
      <c r="AW1655" s="12" t="s">
        <v>31</v>
      </c>
      <c r="AX1655" s="12" t="s">
        <v>69</v>
      </c>
      <c r="AY1655" s="153" t="s">
        <v>212</v>
      </c>
    </row>
    <row r="1656" spans="2:65" s="12" customFormat="1">
      <c r="B1656" s="152"/>
      <c r="D1656" s="150" t="s">
        <v>226</v>
      </c>
      <c r="E1656" s="153" t="s">
        <v>19</v>
      </c>
      <c r="F1656" s="154" t="s">
        <v>7753</v>
      </c>
      <c r="H1656" s="155">
        <v>28.8</v>
      </c>
      <c r="I1656" s="156"/>
      <c r="L1656" s="152"/>
      <c r="M1656" s="157"/>
      <c r="T1656" s="158"/>
      <c r="AT1656" s="153" t="s">
        <v>226</v>
      </c>
      <c r="AU1656" s="153" t="s">
        <v>236</v>
      </c>
      <c r="AV1656" s="12" t="s">
        <v>79</v>
      </c>
      <c r="AW1656" s="12" t="s">
        <v>31</v>
      </c>
      <c r="AX1656" s="12" t="s">
        <v>69</v>
      </c>
      <c r="AY1656" s="153" t="s">
        <v>212</v>
      </c>
    </row>
    <row r="1657" spans="2:65" s="12" customFormat="1">
      <c r="B1657" s="152"/>
      <c r="D1657" s="150" t="s">
        <v>226</v>
      </c>
      <c r="E1657" s="153" t="s">
        <v>19</v>
      </c>
      <c r="F1657" s="154" t="s">
        <v>7754</v>
      </c>
      <c r="H1657" s="155">
        <v>28.8</v>
      </c>
      <c r="I1657" s="156"/>
      <c r="L1657" s="152"/>
      <c r="M1657" s="157"/>
      <c r="T1657" s="158"/>
      <c r="AT1657" s="153" t="s">
        <v>226</v>
      </c>
      <c r="AU1657" s="153" t="s">
        <v>236</v>
      </c>
      <c r="AV1657" s="12" t="s">
        <v>79</v>
      </c>
      <c r="AW1657" s="12" t="s">
        <v>31</v>
      </c>
      <c r="AX1657" s="12" t="s">
        <v>69</v>
      </c>
      <c r="AY1657" s="153" t="s">
        <v>212</v>
      </c>
    </row>
    <row r="1658" spans="2:65" s="15" customFormat="1">
      <c r="B1658" s="176"/>
      <c r="D1658" s="150" t="s">
        <v>226</v>
      </c>
      <c r="E1658" s="177" t="s">
        <v>19</v>
      </c>
      <c r="F1658" s="178" t="s">
        <v>455</v>
      </c>
      <c r="H1658" s="179">
        <v>172.8</v>
      </c>
      <c r="I1658" s="180"/>
      <c r="L1658" s="176"/>
      <c r="M1658" s="181"/>
      <c r="T1658" s="182"/>
      <c r="AT1658" s="177" t="s">
        <v>226</v>
      </c>
      <c r="AU1658" s="177" t="s">
        <v>236</v>
      </c>
      <c r="AV1658" s="15" t="s">
        <v>236</v>
      </c>
      <c r="AW1658" s="15" t="s">
        <v>31</v>
      </c>
      <c r="AX1658" s="15" t="s">
        <v>69</v>
      </c>
      <c r="AY1658" s="177" t="s">
        <v>212</v>
      </c>
    </row>
    <row r="1659" spans="2:65" s="14" customFormat="1">
      <c r="B1659" s="170"/>
      <c r="D1659" s="150" t="s">
        <v>226</v>
      </c>
      <c r="E1659" s="171" t="s">
        <v>19</v>
      </c>
      <c r="F1659" s="172" t="s">
        <v>7755</v>
      </c>
      <c r="H1659" s="171" t="s">
        <v>19</v>
      </c>
      <c r="I1659" s="173"/>
      <c r="L1659" s="170"/>
      <c r="M1659" s="174"/>
      <c r="T1659" s="175"/>
      <c r="AT1659" s="171" t="s">
        <v>226</v>
      </c>
      <c r="AU1659" s="171" t="s">
        <v>236</v>
      </c>
      <c r="AV1659" s="14" t="s">
        <v>77</v>
      </c>
      <c r="AW1659" s="14" t="s">
        <v>31</v>
      </c>
      <c r="AX1659" s="14" t="s">
        <v>69</v>
      </c>
      <c r="AY1659" s="171" t="s">
        <v>212</v>
      </c>
    </row>
    <row r="1660" spans="2:65" s="12" customFormat="1">
      <c r="B1660" s="152"/>
      <c r="D1660" s="150" t="s">
        <v>226</v>
      </c>
      <c r="E1660" s="153" t="s">
        <v>19</v>
      </c>
      <c r="F1660" s="154" t="s">
        <v>7770</v>
      </c>
      <c r="H1660" s="155">
        <v>28.8</v>
      </c>
      <c r="I1660" s="156"/>
      <c r="L1660" s="152"/>
      <c r="M1660" s="157"/>
      <c r="T1660" s="158"/>
      <c r="AT1660" s="153" t="s">
        <v>226</v>
      </c>
      <c r="AU1660" s="153" t="s">
        <v>236</v>
      </c>
      <c r="AV1660" s="12" t="s">
        <v>79</v>
      </c>
      <c r="AW1660" s="12" t="s">
        <v>31</v>
      </c>
      <c r="AX1660" s="12" t="s">
        <v>69</v>
      </c>
      <c r="AY1660" s="153" t="s">
        <v>212</v>
      </c>
    </row>
    <row r="1661" spans="2:65" s="12" customFormat="1">
      <c r="B1661" s="152"/>
      <c r="D1661" s="150" t="s">
        <v>226</v>
      </c>
      <c r="E1661" s="153" t="s">
        <v>19</v>
      </c>
      <c r="F1661" s="154" t="s">
        <v>7771</v>
      </c>
      <c r="H1661" s="155">
        <v>28.8</v>
      </c>
      <c r="I1661" s="156"/>
      <c r="L1661" s="152"/>
      <c r="M1661" s="157"/>
      <c r="T1661" s="158"/>
      <c r="AT1661" s="153" t="s">
        <v>226</v>
      </c>
      <c r="AU1661" s="153" t="s">
        <v>236</v>
      </c>
      <c r="AV1661" s="12" t="s">
        <v>79</v>
      </c>
      <c r="AW1661" s="12" t="s">
        <v>31</v>
      </c>
      <c r="AX1661" s="12" t="s">
        <v>69</v>
      </c>
      <c r="AY1661" s="153" t="s">
        <v>212</v>
      </c>
    </row>
    <row r="1662" spans="2:65" s="12" customFormat="1">
      <c r="B1662" s="152"/>
      <c r="D1662" s="150" t="s">
        <v>226</v>
      </c>
      <c r="E1662" s="153" t="s">
        <v>19</v>
      </c>
      <c r="F1662" s="154" t="s">
        <v>7772</v>
      </c>
      <c r="H1662" s="155">
        <v>28.8</v>
      </c>
      <c r="I1662" s="156"/>
      <c r="L1662" s="152"/>
      <c r="M1662" s="157"/>
      <c r="T1662" s="158"/>
      <c r="AT1662" s="153" t="s">
        <v>226</v>
      </c>
      <c r="AU1662" s="153" t="s">
        <v>236</v>
      </c>
      <c r="AV1662" s="12" t="s">
        <v>79</v>
      </c>
      <c r="AW1662" s="12" t="s">
        <v>31</v>
      </c>
      <c r="AX1662" s="12" t="s">
        <v>69</v>
      </c>
      <c r="AY1662" s="153" t="s">
        <v>212</v>
      </c>
    </row>
    <row r="1663" spans="2:65" s="12" customFormat="1">
      <c r="B1663" s="152"/>
      <c r="D1663" s="150" t="s">
        <v>226</v>
      </c>
      <c r="E1663" s="153" t="s">
        <v>19</v>
      </c>
      <c r="F1663" s="154" t="s">
        <v>7773</v>
      </c>
      <c r="H1663" s="155">
        <v>28.8</v>
      </c>
      <c r="I1663" s="156"/>
      <c r="L1663" s="152"/>
      <c r="M1663" s="157"/>
      <c r="T1663" s="158"/>
      <c r="AT1663" s="153" t="s">
        <v>226</v>
      </c>
      <c r="AU1663" s="153" t="s">
        <v>236</v>
      </c>
      <c r="AV1663" s="12" t="s">
        <v>79</v>
      </c>
      <c r="AW1663" s="12" t="s">
        <v>31</v>
      </c>
      <c r="AX1663" s="12" t="s">
        <v>69</v>
      </c>
      <c r="AY1663" s="153" t="s">
        <v>212</v>
      </c>
    </row>
    <row r="1664" spans="2:65" s="12" customFormat="1">
      <c r="B1664" s="152"/>
      <c r="D1664" s="150" t="s">
        <v>226</v>
      </c>
      <c r="E1664" s="153" t="s">
        <v>19</v>
      </c>
      <c r="F1664" s="154" t="s">
        <v>7774</v>
      </c>
      <c r="H1664" s="155">
        <v>28.8</v>
      </c>
      <c r="I1664" s="156"/>
      <c r="L1664" s="152"/>
      <c r="M1664" s="157"/>
      <c r="T1664" s="158"/>
      <c r="AT1664" s="153" t="s">
        <v>226</v>
      </c>
      <c r="AU1664" s="153" t="s">
        <v>236</v>
      </c>
      <c r="AV1664" s="12" t="s">
        <v>79</v>
      </c>
      <c r="AW1664" s="12" t="s">
        <v>31</v>
      </c>
      <c r="AX1664" s="12" t="s">
        <v>69</v>
      </c>
      <c r="AY1664" s="153" t="s">
        <v>212</v>
      </c>
    </row>
    <row r="1665" spans="2:65" s="12" customFormat="1">
      <c r="B1665" s="152"/>
      <c r="D1665" s="150" t="s">
        <v>226</v>
      </c>
      <c r="E1665" s="153" t="s">
        <v>19</v>
      </c>
      <c r="F1665" s="154" t="s">
        <v>7775</v>
      </c>
      <c r="H1665" s="155">
        <v>28.8</v>
      </c>
      <c r="I1665" s="156"/>
      <c r="L1665" s="152"/>
      <c r="M1665" s="157"/>
      <c r="T1665" s="158"/>
      <c r="AT1665" s="153" t="s">
        <v>226</v>
      </c>
      <c r="AU1665" s="153" t="s">
        <v>236</v>
      </c>
      <c r="AV1665" s="12" t="s">
        <v>79</v>
      </c>
      <c r="AW1665" s="12" t="s">
        <v>31</v>
      </c>
      <c r="AX1665" s="12" t="s">
        <v>69</v>
      </c>
      <c r="AY1665" s="153" t="s">
        <v>212</v>
      </c>
    </row>
    <row r="1666" spans="2:65" s="12" customFormat="1">
      <c r="B1666" s="152"/>
      <c r="D1666" s="150" t="s">
        <v>226</v>
      </c>
      <c r="E1666" s="153" t="s">
        <v>19</v>
      </c>
      <c r="F1666" s="154" t="s">
        <v>7776</v>
      </c>
      <c r="H1666" s="155">
        <v>28.8</v>
      </c>
      <c r="I1666" s="156"/>
      <c r="L1666" s="152"/>
      <c r="M1666" s="157"/>
      <c r="T1666" s="158"/>
      <c r="AT1666" s="153" t="s">
        <v>226</v>
      </c>
      <c r="AU1666" s="153" t="s">
        <v>236</v>
      </c>
      <c r="AV1666" s="12" t="s">
        <v>79</v>
      </c>
      <c r="AW1666" s="12" t="s">
        <v>31</v>
      </c>
      <c r="AX1666" s="12" t="s">
        <v>69</v>
      </c>
      <c r="AY1666" s="153" t="s">
        <v>212</v>
      </c>
    </row>
    <row r="1667" spans="2:65" s="15" customFormat="1">
      <c r="B1667" s="176"/>
      <c r="D1667" s="150" t="s">
        <v>226</v>
      </c>
      <c r="E1667" s="177" t="s">
        <v>19</v>
      </c>
      <c r="F1667" s="178" t="s">
        <v>455</v>
      </c>
      <c r="H1667" s="179">
        <v>201.6</v>
      </c>
      <c r="I1667" s="180"/>
      <c r="L1667" s="176"/>
      <c r="M1667" s="181"/>
      <c r="T1667" s="182"/>
      <c r="AT1667" s="177" t="s">
        <v>226</v>
      </c>
      <c r="AU1667" s="177" t="s">
        <v>236</v>
      </c>
      <c r="AV1667" s="15" t="s">
        <v>236</v>
      </c>
      <c r="AW1667" s="15" t="s">
        <v>31</v>
      </c>
      <c r="AX1667" s="15" t="s">
        <v>69</v>
      </c>
      <c r="AY1667" s="177" t="s">
        <v>212</v>
      </c>
    </row>
    <row r="1668" spans="2:65" s="13" customFormat="1">
      <c r="B1668" s="159"/>
      <c r="D1668" s="150" t="s">
        <v>226</v>
      </c>
      <c r="E1668" s="160" t="s">
        <v>19</v>
      </c>
      <c r="F1668" s="161" t="s">
        <v>228</v>
      </c>
      <c r="H1668" s="162">
        <v>374.4</v>
      </c>
      <c r="I1668" s="163"/>
      <c r="L1668" s="159"/>
      <c r="M1668" s="164"/>
      <c r="T1668" s="165"/>
      <c r="AT1668" s="160" t="s">
        <v>226</v>
      </c>
      <c r="AU1668" s="160" t="s">
        <v>236</v>
      </c>
      <c r="AV1668" s="13" t="s">
        <v>229</v>
      </c>
      <c r="AW1668" s="13" t="s">
        <v>31</v>
      </c>
      <c r="AX1668" s="13" t="s">
        <v>77</v>
      </c>
      <c r="AY1668" s="160" t="s">
        <v>212</v>
      </c>
    </row>
    <row r="1669" spans="2:65" s="1" customFormat="1" ht="16.5" customHeight="1">
      <c r="B1669" s="34"/>
      <c r="C1669" s="186" t="s">
        <v>2505</v>
      </c>
      <c r="D1669" s="186" t="s">
        <v>3107</v>
      </c>
      <c r="E1669" s="187" t="s">
        <v>7708</v>
      </c>
      <c r="F1669" s="188" t="s">
        <v>7709</v>
      </c>
      <c r="G1669" s="189" t="s">
        <v>495</v>
      </c>
      <c r="H1669" s="190">
        <v>61.776000000000003</v>
      </c>
      <c r="I1669" s="191"/>
      <c r="J1669" s="192">
        <f>ROUND(I1669*H1669,2)</f>
        <v>0</v>
      </c>
      <c r="K1669" s="188" t="s">
        <v>219</v>
      </c>
      <c r="L1669" s="193"/>
      <c r="M1669" s="194" t="s">
        <v>19</v>
      </c>
      <c r="N1669" s="195" t="s">
        <v>40</v>
      </c>
      <c r="P1669" s="142">
        <f>O1669*H1669</f>
        <v>0</v>
      </c>
      <c r="Q1669" s="142">
        <v>3.3999999999999998E-3</v>
      </c>
      <c r="R1669" s="142">
        <f>Q1669*H1669</f>
        <v>0.21003839999999999</v>
      </c>
      <c r="S1669" s="142">
        <v>0</v>
      </c>
      <c r="T1669" s="143">
        <f>S1669*H1669</f>
        <v>0</v>
      </c>
      <c r="AR1669" s="144" t="s">
        <v>631</v>
      </c>
      <c r="AT1669" s="144" t="s">
        <v>3107</v>
      </c>
      <c r="AU1669" s="144" t="s">
        <v>236</v>
      </c>
      <c r="AY1669" s="19" t="s">
        <v>212</v>
      </c>
      <c r="BE1669" s="145">
        <f>IF(N1669="základní",J1669,0)</f>
        <v>0</v>
      </c>
      <c r="BF1669" s="145">
        <f>IF(N1669="snížená",J1669,0)</f>
        <v>0</v>
      </c>
      <c r="BG1669" s="145">
        <f>IF(N1669="zákl. přenesená",J1669,0)</f>
        <v>0</v>
      </c>
      <c r="BH1669" s="145">
        <f>IF(N1669="sníž. přenesená",J1669,0)</f>
        <v>0</v>
      </c>
      <c r="BI1669" s="145">
        <f>IF(N1669="nulová",J1669,0)</f>
        <v>0</v>
      </c>
      <c r="BJ1669" s="19" t="s">
        <v>77</v>
      </c>
      <c r="BK1669" s="145">
        <f>ROUND(I1669*H1669,2)</f>
        <v>0</v>
      </c>
      <c r="BL1669" s="19" t="s">
        <v>316</v>
      </c>
      <c r="BM1669" s="144" t="s">
        <v>7777</v>
      </c>
    </row>
    <row r="1670" spans="2:65" s="14" customFormat="1">
      <c r="B1670" s="170"/>
      <c r="D1670" s="150" t="s">
        <v>226</v>
      </c>
      <c r="E1670" s="171" t="s">
        <v>19</v>
      </c>
      <c r="F1670" s="172" t="s">
        <v>7778</v>
      </c>
      <c r="H1670" s="171" t="s">
        <v>19</v>
      </c>
      <c r="I1670" s="173"/>
      <c r="L1670" s="170"/>
      <c r="M1670" s="174"/>
      <c r="T1670" s="175"/>
      <c r="AT1670" s="171" t="s">
        <v>226</v>
      </c>
      <c r="AU1670" s="171" t="s">
        <v>236</v>
      </c>
      <c r="AV1670" s="14" t="s">
        <v>77</v>
      </c>
      <c r="AW1670" s="14" t="s">
        <v>31</v>
      </c>
      <c r="AX1670" s="14" t="s">
        <v>69</v>
      </c>
      <c r="AY1670" s="171" t="s">
        <v>212</v>
      </c>
    </row>
    <row r="1671" spans="2:65" s="14" customFormat="1">
      <c r="B1671" s="170"/>
      <c r="D1671" s="150" t="s">
        <v>226</v>
      </c>
      <c r="E1671" s="171" t="s">
        <v>19</v>
      </c>
      <c r="F1671" s="172" t="s">
        <v>7748</v>
      </c>
      <c r="H1671" s="171" t="s">
        <v>19</v>
      </c>
      <c r="I1671" s="173"/>
      <c r="L1671" s="170"/>
      <c r="M1671" s="174"/>
      <c r="T1671" s="175"/>
      <c r="AT1671" s="171" t="s">
        <v>226</v>
      </c>
      <c r="AU1671" s="171" t="s">
        <v>236</v>
      </c>
      <c r="AV1671" s="14" t="s">
        <v>77</v>
      </c>
      <c r="AW1671" s="14" t="s">
        <v>31</v>
      </c>
      <c r="AX1671" s="14" t="s">
        <v>69</v>
      </c>
      <c r="AY1671" s="171" t="s">
        <v>212</v>
      </c>
    </row>
    <row r="1672" spans="2:65" s="12" customFormat="1">
      <c r="B1672" s="152"/>
      <c r="D1672" s="150" t="s">
        <v>226</v>
      </c>
      <c r="E1672" s="153" t="s">
        <v>19</v>
      </c>
      <c r="F1672" s="154" t="s">
        <v>7779</v>
      </c>
      <c r="H1672" s="155">
        <v>4.7519999999999998</v>
      </c>
      <c r="I1672" s="156"/>
      <c r="L1672" s="152"/>
      <c r="M1672" s="157"/>
      <c r="T1672" s="158"/>
      <c r="AT1672" s="153" t="s">
        <v>226</v>
      </c>
      <c r="AU1672" s="153" t="s">
        <v>236</v>
      </c>
      <c r="AV1672" s="12" t="s">
        <v>79</v>
      </c>
      <c r="AW1672" s="12" t="s">
        <v>31</v>
      </c>
      <c r="AX1672" s="12" t="s">
        <v>69</v>
      </c>
      <c r="AY1672" s="153" t="s">
        <v>212</v>
      </c>
    </row>
    <row r="1673" spans="2:65" s="12" customFormat="1">
      <c r="B1673" s="152"/>
      <c r="D1673" s="150" t="s">
        <v>226</v>
      </c>
      <c r="E1673" s="153" t="s">
        <v>19</v>
      </c>
      <c r="F1673" s="154" t="s">
        <v>7780</v>
      </c>
      <c r="H1673" s="155">
        <v>4.7519999999999998</v>
      </c>
      <c r="I1673" s="156"/>
      <c r="L1673" s="152"/>
      <c r="M1673" s="157"/>
      <c r="T1673" s="158"/>
      <c r="AT1673" s="153" t="s">
        <v>226</v>
      </c>
      <c r="AU1673" s="153" t="s">
        <v>236</v>
      </c>
      <c r="AV1673" s="12" t="s">
        <v>79</v>
      </c>
      <c r="AW1673" s="12" t="s">
        <v>31</v>
      </c>
      <c r="AX1673" s="12" t="s">
        <v>69</v>
      </c>
      <c r="AY1673" s="153" t="s">
        <v>212</v>
      </c>
    </row>
    <row r="1674" spans="2:65" s="12" customFormat="1">
      <c r="B1674" s="152"/>
      <c r="D1674" s="150" t="s">
        <v>226</v>
      </c>
      <c r="E1674" s="153" t="s">
        <v>19</v>
      </c>
      <c r="F1674" s="154" t="s">
        <v>7781</v>
      </c>
      <c r="H1674" s="155">
        <v>4.7519999999999998</v>
      </c>
      <c r="I1674" s="156"/>
      <c r="L1674" s="152"/>
      <c r="M1674" s="157"/>
      <c r="T1674" s="158"/>
      <c r="AT1674" s="153" t="s">
        <v>226</v>
      </c>
      <c r="AU1674" s="153" t="s">
        <v>236</v>
      </c>
      <c r="AV1674" s="12" t="s">
        <v>79</v>
      </c>
      <c r="AW1674" s="12" t="s">
        <v>31</v>
      </c>
      <c r="AX1674" s="12" t="s">
        <v>69</v>
      </c>
      <c r="AY1674" s="153" t="s">
        <v>212</v>
      </c>
    </row>
    <row r="1675" spans="2:65" s="12" customFormat="1">
      <c r="B1675" s="152"/>
      <c r="D1675" s="150" t="s">
        <v>226</v>
      </c>
      <c r="E1675" s="153" t="s">
        <v>19</v>
      </c>
      <c r="F1675" s="154" t="s">
        <v>7782</v>
      </c>
      <c r="H1675" s="155">
        <v>4.7519999999999998</v>
      </c>
      <c r="I1675" s="156"/>
      <c r="L1675" s="152"/>
      <c r="M1675" s="157"/>
      <c r="T1675" s="158"/>
      <c r="AT1675" s="153" t="s">
        <v>226</v>
      </c>
      <c r="AU1675" s="153" t="s">
        <v>236</v>
      </c>
      <c r="AV1675" s="12" t="s">
        <v>79</v>
      </c>
      <c r="AW1675" s="12" t="s">
        <v>31</v>
      </c>
      <c r="AX1675" s="12" t="s">
        <v>69</v>
      </c>
      <c r="AY1675" s="153" t="s">
        <v>212</v>
      </c>
    </row>
    <row r="1676" spans="2:65" s="12" customFormat="1">
      <c r="B1676" s="152"/>
      <c r="D1676" s="150" t="s">
        <v>226</v>
      </c>
      <c r="E1676" s="153" t="s">
        <v>19</v>
      </c>
      <c r="F1676" s="154" t="s">
        <v>7783</v>
      </c>
      <c r="H1676" s="155">
        <v>4.7519999999999998</v>
      </c>
      <c r="I1676" s="156"/>
      <c r="L1676" s="152"/>
      <c r="M1676" s="157"/>
      <c r="T1676" s="158"/>
      <c r="AT1676" s="153" t="s">
        <v>226</v>
      </c>
      <c r="AU1676" s="153" t="s">
        <v>236</v>
      </c>
      <c r="AV1676" s="12" t="s">
        <v>79</v>
      </c>
      <c r="AW1676" s="12" t="s">
        <v>31</v>
      </c>
      <c r="AX1676" s="12" t="s">
        <v>69</v>
      </c>
      <c r="AY1676" s="153" t="s">
        <v>212</v>
      </c>
    </row>
    <row r="1677" spans="2:65" s="12" customFormat="1">
      <c r="B1677" s="152"/>
      <c r="D1677" s="150" t="s">
        <v>226</v>
      </c>
      <c r="E1677" s="153" t="s">
        <v>19</v>
      </c>
      <c r="F1677" s="154" t="s">
        <v>7784</v>
      </c>
      <c r="H1677" s="155">
        <v>4.7519999999999998</v>
      </c>
      <c r="I1677" s="156"/>
      <c r="L1677" s="152"/>
      <c r="M1677" s="157"/>
      <c r="T1677" s="158"/>
      <c r="AT1677" s="153" t="s">
        <v>226</v>
      </c>
      <c r="AU1677" s="153" t="s">
        <v>236</v>
      </c>
      <c r="AV1677" s="12" t="s">
        <v>79</v>
      </c>
      <c r="AW1677" s="12" t="s">
        <v>31</v>
      </c>
      <c r="AX1677" s="12" t="s">
        <v>69</v>
      </c>
      <c r="AY1677" s="153" t="s">
        <v>212</v>
      </c>
    </row>
    <row r="1678" spans="2:65" s="15" customFormat="1">
      <c r="B1678" s="176"/>
      <c r="D1678" s="150" t="s">
        <v>226</v>
      </c>
      <c r="E1678" s="177" t="s">
        <v>19</v>
      </c>
      <c r="F1678" s="178" t="s">
        <v>455</v>
      </c>
      <c r="H1678" s="179">
        <v>28.512</v>
      </c>
      <c r="I1678" s="180"/>
      <c r="L1678" s="176"/>
      <c r="M1678" s="181"/>
      <c r="T1678" s="182"/>
      <c r="AT1678" s="177" t="s">
        <v>226</v>
      </c>
      <c r="AU1678" s="177" t="s">
        <v>236</v>
      </c>
      <c r="AV1678" s="15" t="s">
        <v>236</v>
      </c>
      <c r="AW1678" s="15" t="s">
        <v>31</v>
      </c>
      <c r="AX1678" s="15" t="s">
        <v>69</v>
      </c>
      <c r="AY1678" s="177" t="s">
        <v>212</v>
      </c>
    </row>
    <row r="1679" spans="2:65" s="14" customFormat="1">
      <c r="B1679" s="170"/>
      <c r="D1679" s="150" t="s">
        <v>226</v>
      </c>
      <c r="E1679" s="171" t="s">
        <v>19</v>
      </c>
      <c r="F1679" s="172" t="s">
        <v>7755</v>
      </c>
      <c r="H1679" s="171" t="s">
        <v>19</v>
      </c>
      <c r="I1679" s="173"/>
      <c r="L1679" s="170"/>
      <c r="M1679" s="174"/>
      <c r="T1679" s="175"/>
      <c r="AT1679" s="171" t="s">
        <v>226</v>
      </c>
      <c r="AU1679" s="171" t="s">
        <v>236</v>
      </c>
      <c r="AV1679" s="14" t="s">
        <v>77</v>
      </c>
      <c r="AW1679" s="14" t="s">
        <v>31</v>
      </c>
      <c r="AX1679" s="14" t="s">
        <v>69</v>
      </c>
      <c r="AY1679" s="171" t="s">
        <v>212</v>
      </c>
    </row>
    <row r="1680" spans="2:65" s="12" customFormat="1">
      <c r="B1680" s="152"/>
      <c r="D1680" s="150" t="s">
        <v>226</v>
      </c>
      <c r="E1680" s="153" t="s">
        <v>19</v>
      </c>
      <c r="F1680" s="154" t="s">
        <v>7779</v>
      </c>
      <c r="H1680" s="155">
        <v>4.7519999999999998</v>
      </c>
      <c r="I1680" s="156"/>
      <c r="L1680" s="152"/>
      <c r="M1680" s="157"/>
      <c r="T1680" s="158"/>
      <c r="AT1680" s="153" t="s">
        <v>226</v>
      </c>
      <c r="AU1680" s="153" t="s">
        <v>236</v>
      </c>
      <c r="AV1680" s="12" t="s">
        <v>79</v>
      </c>
      <c r="AW1680" s="12" t="s">
        <v>31</v>
      </c>
      <c r="AX1680" s="12" t="s">
        <v>69</v>
      </c>
      <c r="AY1680" s="153" t="s">
        <v>212</v>
      </c>
    </row>
    <row r="1681" spans="2:65" s="12" customFormat="1">
      <c r="B1681" s="152"/>
      <c r="D1681" s="150" t="s">
        <v>226</v>
      </c>
      <c r="E1681" s="153" t="s">
        <v>19</v>
      </c>
      <c r="F1681" s="154" t="s">
        <v>7780</v>
      </c>
      <c r="H1681" s="155">
        <v>4.7519999999999998</v>
      </c>
      <c r="I1681" s="156"/>
      <c r="L1681" s="152"/>
      <c r="M1681" s="157"/>
      <c r="T1681" s="158"/>
      <c r="AT1681" s="153" t="s">
        <v>226</v>
      </c>
      <c r="AU1681" s="153" t="s">
        <v>236</v>
      </c>
      <c r="AV1681" s="12" t="s">
        <v>79</v>
      </c>
      <c r="AW1681" s="12" t="s">
        <v>31</v>
      </c>
      <c r="AX1681" s="12" t="s">
        <v>69</v>
      </c>
      <c r="AY1681" s="153" t="s">
        <v>212</v>
      </c>
    </row>
    <row r="1682" spans="2:65" s="12" customFormat="1">
      <c r="B1682" s="152"/>
      <c r="D1682" s="150" t="s">
        <v>226</v>
      </c>
      <c r="E1682" s="153" t="s">
        <v>19</v>
      </c>
      <c r="F1682" s="154" t="s">
        <v>7781</v>
      </c>
      <c r="H1682" s="155">
        <v>4.7519999999999998</v>
      </c>
      <c r="I1682" s="156"/>
      <c r="L1682" s="152"/>
      <c r="M1682" s="157"/>
      <c r="T1682" s="158"/>
      <c r="AT1682" s="153" t="s">
        <v>226</v>
      </c>
      <c r="AU1682" s="153" t="s">
        <v>236</v>
      </c>
      <c r="AV1682" s="12" t="s">
        <v>79</v>
      </c>
      <c r="AW1682" s="12" t="s">
        <v>31</v>
      </c>
      <c r="AX1682" s="12" t="s">
        <v>69</v>
      </c>
      <c r="AY1682" s="153" t="s">
        <v>212</v>
      </c>
    </row>
    <row r="1683" spans="2:65" s="12" customFormat="1">
      <c r="B1683" s="152"/>
      <c r="D1683" s="150" t="s">
        <v>226</v>
      </c>
      <c r="E1683" s="153" t="s">
        <v>19</v>
      </c>
      <c r="F1683" s="154" t="s">
        <v>7782</v>
      </c>
      <c r="H1683" s="155">
        <v>4.7519999999999998</v>
      </c>
      <c r="I1683" s="156"/>
      <c r="L1683" s="152"/>
      <c r="M1683" s="157"/>
      <c r="T1683" s="158"/>
      <c r="AT1683" s="153" t="s">
        <v>226</v>
      </c>
      <c r="AU1683" s="153" t="s">
        <v>236</v>
      </c>
      <c r="AV1683" s="12" t="s">
        <v>79</v>
      </c>
      <c r="AW1683" s="12" t="s">
        <v>31</v>
      </c>
      <c r="AX1683" s="12" t="s">
        <v>69</v>
      </c>
      <c r="AY1683" s="153" t="s">
        <v>212</v>
      </c>
    </row>
    <row r="1684" spans="2:65" s="12" customFormat="1">
      <c r="B1684" s="152"/>
      <c r="D1684" s="150" t="s">
        <v>226</v>
      </c>
      <c r="E1684" s="153" t="s">
        <v>19</v>
      </c>
      <c r="F1684" s="154" t="s">
        <v>7783</v>
      </c>
      <c r="H1684" s="155">
        <v>4.7519999999999998</v>
      </c>
      <c r="I1684" s="156"/>
      <c r="L1684" s="152"/>
      <c r="M1684" s="157"/>
      <c r="T1684" s="158"/>
      <c r="AT1684" s="153" t="s">
        <v>226</v>
      </c>
      <c r="AU1684" s="153" t="s">
        <v>236</v>
      </c>
      <c r="AV1684" s="12" t="s">
        <v>79</v>
      </c>
      <c r="AW1684" s="12" t="s">
        <v>31</v>
      </c>
      <c r="AX1684" s="12" t="s">
        <v>69</v>
      </c>
      <c r="AY1684" s="153" t="s">
        <v>212</v>
      </c>
    </row>
    <row r="1685" spans="2:65" s="12" customFormat="1">
      <c r="B1685" s="152"/>
      <c r="D1685" s="150" t="s">
        <v>226</v>
      </c>
      <c r="E1685" s="153" t="s">
        <v>19</v>
      </c>
      <c r="F1685" s="154" t="s">
        <v>7784</v>
      </c>
      <c r="H1685" s="155">
        <v>4.7519999999999998</v>
      </c>
      <c r="I1685" s="156"/>
      <c r="L1685" s="152"/>
      <c r="M1685" s="157"/>
      <c r="T1685" s="158"/>
      <c r="AT1685" s="153" t="s">
        <v>226</v>
      </c>
      <c r="AU1685" s="153" t="s">
        <v>236</v>
      </c>
      <c r="AV1685" s="12" t="s">
        <v>79</v>
      </c>
      <c r="AW1685" s="12" t="s">
        <v>31</v>
      </c>
      <c r="AX1685" s="12" t="s">
        <v>69</v>
      </c>
      <c r="AY1685" s="153" t="s">
        <v>212</v>
      </c>
    </row>
    <row r="1686" spans="2:65" s="12" customFormat="1">
      <c r="B1686" s="152"/>
      <c r="D1686" s="150" t="s">
        <v>226</v>
      </c>
      <c r="E1686" s="153" t="s">
        <v>19</v>
      </c>
      <c r="F1686" s="154" t="s">
        <v>7785</v>
      </c>
      <c r="H1686" s="155">
        <v>4.7519999999999998</v>
      </c>
      <c r="I1686" s="156"/>
      <c r="L1686" s="152"/>
      <c r="M1686" s="157"/>
      <c r="T1686" s="158"/>
      <c r="AT1686" s="153" t="s">
        <v>226</v>
      </c>
      <c r="AU1686" s="153" t="s">
        <v>236</v>
      </c>
      <c r="AV1686" s="12" t="s">
        <v>79</v>
      </c>
      <c r="AW1686" s="12" t="s">
        <v>31</v>
      </c>
      <c r="AX1686" s="12" t="s">
        <v>69</v>
      </c>
      <c r="AY1686" s="153" t="s">
        <v>212</v>
      </c>
    </row>
    <row r="1687" spans="2:65" s="15" customFormat="1">
      <c r="B1687" s="176"/>
      <c r="D1687" s="150" t="s">
        <v>226</v>
      </c>
      <c r="E1687" s="177" t="s">
        <v>19</v>
      </c>
      <c r="F1687" s="178" t="s">
        <v>455</v>
      </c>
      <c r="H1687" s="179">
        <v>33.264000000000003</v>
      </c>
      <c r="I1687" s="180"/>
      <c r="L1687" s="176"/>
      <c r="M1687" s="181"/>
      <c r="T1687" s="182"/>
      <c r="AT1687" s="177" t="s">
        <v>226</v>
      </c>
      <c r="AU1687" s="177" t="s">
        <v>236</v>
      </c>
      <c r="AV1687" s="15" t="s">
        <v>236</v>
      </c>
      <c r="AW1687" s="15" t="s">
        <v>31</v>
      </c>
      <c r="AX1687" s="15" t="s">
        <v>69</v>
      </c>
      <c r="AY1687" s="177" t="s">
        <v>212</v>
      </c>
    </row>
    <row r="1688" spans="2:65" s="13" customFormat="1">
      <c r="B1688" s="159"/>
      <c r="D1688" s="150" t="s">
        <v>226</v>
      </c>
      <c r="E1688" s="160" t="s">
        <v>19</v>
      </c>
      <c r="F1688" s="161" t="s">
        <v>228</v>
      </c>
      <c r="H1688" s="162">
        <v>61.776000000000003</v>
      </c>
      <c r="I1688" s="163"/>
      <c r="L1688" s="159"/>
      <c r="M1688" s="164"/>
      <c r="T1688" s="165"/>
      <c r="AT1688" s="160" t="s">
        <v>226</v>
      </c>
      <c r="AU1688" s="160" t="s">
        <v>236</v>
      </c>
      <c r="AV1688" s="13" t="s">
        <v>229</v>
      </c>
      <c r="AW1688" s="13" t="s">
        <v>31</v>
      </c>
      <c r="AX1688" s="13" t="s">
        <v>77</v>
      </c>
      <c r="AY1688" s="160" t="s">
        <v>212</v>
      </c>
    </row>
    <row r="1689" spans="2:65" s="11" customFormat="1" ht="20.85" customHeight="1">
      <c r="B1689" s="121"/>
      <c r="D1689" s="122" t="s">
        <v>68</v>
      </c>
      <c r="E1689" s="131" t="s">
        <v>7786</v>
      </c>
      <c r="F1689" s="131" t="s">
        <v>7787</v>
      </c>
      <c r="I1689" s="124"/>
      <c r="J1689" s="132">
        <f>BK1689</f>
        <v>0</v>
      </c>
      <c r="L1689" s="121"/>
      <c r="M1689" s="126"/>
      <c r="P1689" s="127">
        <f>SUM(P1690:P1763)</f>
        <v>0</v>
      </c>
      <c r="R1689" s="127">
        <f>SUM(R1690:R1763)</f>
        <v>369.20670183999999</v>
      </c>
      <c r="T1689" s="128">
        <f>SUM(T1690:T1763)</f>
        <v>0</v>
      </c>
      <c r="AR1689" s="122" t="s">
        <v>79</v>
      </c>
      <c r="AT1689" s="129" t="s">
        <v>68</v>
      </c>
      <c r="AU1689" s="129" t="s">
        <v>79</v>
      </c>
      <c r="AY1689" s="122" t="s">
        <v>212</v>
      </c>
      <c r="BK1689" s="130">
        <f>SUM(BK1690:BK1763)</f>
        <v>0</v>
      </c>
    </row>
    <row r="1690" spans="2:65" s="1" customFormat="1" ht="16.5" customHeight="1">
      <c r="B1690" s="34"/>
      <c r="C1690" s="133" t="s">
        <v>2539</v>
      </c>
      <c r="D1690" s="133" t="s">
        <v>215</v>
      </c>
      <c r="E1690" s="134" t="s">
        <v>7703</v>
      </c>
      <c r="F1690" s="135" t="s">
        <v>7704</v>
      </c>
      <c r="G1690" s="136" t="s">
        <v>495</v>
      </c>
      <c r="H1690" s="137">
        <v>2160.6999999999998</v>
      </c>
      <c r="I1690" s="138"/>
      <c r="J1690" s="139">
        <f>ROUND(I1690*H1690,2)</f>
        <v>0</v>
      </c>
      <c r="K1690" s="135" t="s">
        <v>245</v>
      </c>
      <c r="L1690" s="34"/>
      <c r="M1690" s="140" t="s">
        <v>19</v>
      </c>
      <c r="N1690" s="141" t="s">
        <v>40</v>
      </c>
      <c r="P1690" s="142">
        <f>O1690*H1690</f>
        <v>0</v>
      </c>
      <c r="Q1690" s="142">
        <v>4.0000000000000002E-4</v>
      </c>
      <c r="R1690" s="142">
        <f>Q1690*H1690</f>
        <v>0.86427999999999994</v>
      </c>
      <c r="S1690" s="142">
        <v>0</v>
      </c>
      <c r="T1690" s="143">
        <f>S1690*H1690</f>
        <v>0</v>
      </c>
      <c r="AR1690" s="144" t="s">
        <v>316</v>
      </c>
      <c r="AT1690" s="144" t="s">
        <v>215</v>
      </c>
      <c r="AU1690" s="144" t="s">
        <v>236</v>
      </c>
      <c r="AY1690" s="19" t="s">
        <v>212</v>
      </c>
      <c r="BE1690" s="145">
        <f>IF(N1690="základní",J1690,0)</f>
        <v>0</v>
      </c>
      <c r="BF1690" s="145">
        <f>IF(N1690="snížená",J1690,0)</f>
        <v>0</v>
      </c>
      <c r="BG1690" s="145">
        <f>IF(N1690="zákl. přenesená",J1690,0)</f>
        <v>0</v>
      </c>
      <c r="BH1690" s="145">
        <f>IF(N1690="sníž. přenesená",J1690,0)</f>
        <v>0</v>
      </c>
      <c r="BI1690" s="145">
        <f>IF(N1690="nulová",J1690,0)</f>
        <v>0</v>
      </c>
      <c r="BJ1690" s="19" t="s">
        <v>77</v>
      </c>
      <c r="BK1690" s="145">
        <f>ROUND(I1690*H1690,2)</f>
        <v>0</v>
      </c>
      <c r="BL1690" s="19" t="s">
        <v>316</v>
      </c>
      <c r="BM1690" s="144" t="s">
        <v>7788</v>
      </c>
    </row>
    <row r="1691" spans="2:65" s="14" customFormat="1">
      <c r="B1691" s="170"/>
      <c r="D1691" s="150" t="s">
        <v>226</v>
      </c>
      <c r="E1691" s="171" t="s">
        <v>19</v>
      </c>
      <c r="F1691" s="172" t="s">
        <v>7789</v>
      </c>
      <c r="H1691" s="171" t="s">
        <v>19</v>
      </c>
      <c r="I1691" s="173"/>
      <c r="L1691" s="170"/>
      <c r="M1691" s="174"/>
      <c r="T1691" s="175"/>
      <c r="AT1691" s="171" t="s">
        <v>226</v>
      </c>
      <c r="AU1691" s="171" t="s">
        <v>236</v>
      </c>
      <c r="AV1691" s="14" t="s">
        <v>77</v>
      </c>
      <c r="AW1691" s="14" t="s">
        <v>31</v>
      </c>
      <c r="AX1691" s="14" t="s">
        <v>69</v>
      </c>
      <c r="AY1691" s="171" t="s">
        <v>212</v>
      </c>
    </row>
    <row r="1692" spans="2:65" s="12" customFormat="1" ht="33.75">
      <c r="B1692" s="152"/>
      <c r="D1692" s="150" t="s">
        <v>226</v>
      </c>
      <c r="E1692" s="153" t="s">
        <v>19</v>
      </c>
      <c r="F1692" s="154" t="s">
        <v>7790</v>
      </c>
      <c r="H1692" s="155">
        <v>481.51</v>
      </c>
      <c r="I1692" s="156"/>
      <c r="L1692" s="152"/>
      <c r="M1692" s="157"/>
      <c r="T1692" s="158"/>
      <c r="AT1692" s="153" t="s">
        <v>226</v>
      </c>
      <c r="AU1692" s="153" t="s">
        <v>236</v>
      </c>
      <c r="AV1692" s="12" t="s">
        <v>79</v>
      </c>
      <c r="AW1692" s="12" t="s">
        <v>31</v>
      </c>
      <c r="AX1692" s="12" t="s">
        <v>69</v>
      </c>
      <c r="AY1692" s="153" t="s">
        <v>212</v>
      </c>
    </row>
    <row r="1693" spans="2:65" s="12" customFormat="1">
      <c r="B1693" s="152"/>
      <c r="D1693" s="150" t="s">
        <v>226</v>
      </c>
      <c r="E1693" s="153" t="s">
        <v>19</v>
      </c>
      <c r="F1693" s="154" t="s">
        <v>7791</v>
      </c>
      <c r="H1693" s="155">
        <v>380.23</v>
      </c>
      <c r="I1693" s="156"/>
      <c r="L1693" s="152"/>
      <c r="M1693" s="157"/>
      <c r="T1693" s="158"/>
      <c r="AT1693" s="153" t="s">
        <v>226</v>
      </c>
      <c r="AU1693" s="153" t="s">
        <v>236</v>
      </c>
      <c r="AV1693" s="12" t="s">
        <v>79</v>
      </c>
      <c r="AW1693" s="12" t="s">
        <v>31</v>
      </c>
      <c r="AX1693" s="12" t="s">
        <v>69</v>
      </c>
      <c r="AY1693" s="153" t="s">
        <v>212</v>
      </c>
    </row>
    <row r="1694" spans="2:65" s="12" customFormat="1">
      <c r="B1694" s="152"/>
      <c r="D1694" s="150" t="s">
        <v>226</v>
      </c>
      <c r="E1694" s="153" t="s">
        <v>19</v>
      </c>
      <c r="F1694" s="154" t="s">
        <v>7792</v>
      </c>
      <c r="H1694" s="155">
        <v>243.15</v>
      </c>
      <c r="I1694" s="156"/>
      <c r="L1694" s="152"/>
      <c r="M1694" s="157"/>
      <c r="T1694" s="158"/>
      <c r="AT1694" s="153" t="s">
        <v>226</v>
      </c>
      <c r="AU1694" s="153" t="s">
        <v>236</v>
      </c>
      <c r="AV1694" s="12" t="s">
        <v>79</v>
      </c>
      <c r="AW1694" s="12" t="s">
        <v>31</v>
      </c>
      <c r="AX1694" s="12" t="s">
        <v>69</v>
      </c>
      <c r="AY1694" s="153" t="s">
        <v>212</v>
      </c>
    </row>
    <row r="1695" spans="2:65" s="12" customFormat="1">
      <c r="B1695" s="152"/>
      <c r="D1695" s="150" t="s">
        <v>226</v>
      </c>
      <c r="E1695" s="153" t="s">
        <v>19</v>
      </c>
      <c r="F1695" s="154" t="s">
        <v>7793</v>
      </c>
      <c r="H1695" s="155">
        <v>272.51</v>
      </c>
      <c r="I1695" s="156"/>
      <c r="L1695" s="152"/>
      <c r="M1695" s="157"/>
      <c r="T1695" s="158"/>
      <c r="AT1695" s="153" t="s">
        <v>226</v>
      </c>
      <c r="AU1695" s="153" t="s">
        <v>236</v>
      </c>
      <c r="AV1695" s="12" t="s">
        <v>79</v>
      </c>
      <c r="AW1695" s="12" t="s">
        <v>31</v>
      </c>
      <c r="AX1695" s="12" t="s">
        <v>69</v>
      </c>
      <c r="AY1695" s="153" t="s">
        <v>212</v>
      </c>
    </row>
    <row r="1696" spans="2:65" s="12" customFormat="1">
      <c r="B1696" s="152"/>
      <c r="D1696" s="150" t="s">
        <v>226</v>
      </c>
      <c r="E1696" s="153" t="s">
        <v>19</v>
      </c>
      <c r="F1696" s="154" t="s">
        <v>7794</v>
      </c>
      <c r="H1696" s="155">
        <v>531.13</v>
      </c>
      <c r="I1696" s="156"/>
      <c r="L1696" s="152"/>
      <c r="M1696" s="157"/>
      <c r="T1696" s="158"/>
      <c r="AT1696" s="153" t="s">
        <v>226</v>
      </c>
      <c r="AU1696" s="153" t="s">
        <v>236</v>
      </c>
      <c r="AV1696" s="12" t="s">
        <v>79</v>
      </c>
      <c r="AW1696" s="12" t="s">
        <v>31</v>
      </c>
      <c r="AX1696" s="12" t="s">
        <v>69</v>
      </c>
      <c r="AY1696" s="153" t="s">
        <v>212</v>
      </c>
    </row>
    <row r="1697" spans="2:65" s="12" customFormat="1">
      <c r="B1697" s="152"/>
      <c r="D1697" s="150" t="s">
        <v>226</v>
      </c>
      <c r="E1697" s="153" t="s">
        <v>19</v>
      </c>
      <c r="F1697" s="154" t="s">
        <v>7795</v>
      </c>
      <c r="H1697" s="155">
        <v>247.25</v>
      </c>
      <c r="I1697" s="156"/>
      <c r="L1697" s="152"/>
      <c r="M1697" s="157"/>
      <c r="T1697" s="158"/>
      <c r="AT1697" s="153" t="s">
        <v>226</v>
      </c>
      <c r="AU1697" s="153" t="s">
        <v>236</v>
      </c>
      <c r="AV1697" s="12" t="s">
        <v>79</v>
      </c>
      <c r="AW1697" s="12" t="s">
        <v>31</v>
      </c>
      <c r="AX1697" s="12" t="s">
        <v>69</v>
      </c>
      <c r="AY1697" s="153" t="s">
        <v>212</v>
      </c>
    </row>
    <row r="1698" spans="2:65" s="12" customFormat="1">
      <c r="B1698" s="152"/>
      <c r="D1698" s="150" t="s">
        <v>226</v>
      </c>
      <c r="E1698" s="153" t="s">
        <v>19</v>
      </c>
      <c r="F1698" s="154" t="s">
        <v>7796</v>
      </c>
      <c r="H1698" s="155">
        <v>4.92</v>
      </c>
      <c r="I1698" s="156"/>
      <c r="L1698" s="152"/>
      <c r="M1698" s="157"/>
      <c r="T1698" s="158"/>
      <c r="AT1698" s="153" t="s">
        <v>226</v>
      </c>
      <c r="AU1698" s="153" t="s">
        <v>236</v>
      </c>
      <c r="AV1698" s="12" t="s">
        <v>79</v>
      </c>
      <c r="AW1698" s="12" t="s">
        <v>31</v>
      </c>
      <c r="AX1698" s="12" t="s">
        <v>69</v>
      </c>
      <c r="AY1698" s="153" t="s">
        <v>212</v>
      </c>
    </row>
    <row r="1699" spans="2:65" s="13" customFormat="1">
      <c r="B1699" s="159"/>
      <c r="D1699" s="150" t="s">
        <v>226</v>
      </c>
      <c r="E1699" s="160" t="s">
        <v>19</v>
      </c>
      <c r="F1699" s="161" t="s">
        <v>228</v>
      </c>
      <c r="H1699" s="162">
        <v>2160.6999999999998</v>
      </c>
      <c r="I1699" s="163"/>
      <c r="L1699" s="159"/>
      <c r="M1699" s="164"/>
      <c r="T1699" s="165"/>
      <c r="AT1699" s="160" t="s">
        <v>226</v>
      </c>
      <c r="AU1699" s="160" t="s">
        <v>236</v>
      </c>
      <c r="AV1699" s="13" t="s">
        <v>229</v>
      </c>
      <c r="AW1699" s="13" t="s">
        <v>31</v>
      </c>
      <c r="AX1699" s="13" t="s">
        <v>77</v>
      </c>
      <c r="AY1699" s="160" t="s">
        <v>212</v>
      </c>
    </row>
    <row r="1700" spans="2:65" s="1" customFormat="1" ht="16.5" customHeight="1">
      <c r="B1700" s="34"/>
      <c r="C1700" s="186" t="s">
        <v>2554</v>
      </c>
      <c r="D1700" s="186" t="s">
        <v>3107</v>
      </c>
      <c r="E1700" s="187" t="s">
        <v>7708</v>
      </c>
      <c r="F1700" s="188" t="s">
        <v>7709</v>
      </c>
      <c r="G1700" s="189" t="s">
        <v>495</v>
      </c>
      <c r="H1700" s="190">
        <v>2376.77</v>
      </c>
      <c r="I1700" s="191"/>
      <c r="J1700" s="192">
        <f>ROUND(I1700*H1700,2)</f>
        <v>0</v>
      </c>
      <c r="K1700" s="188" t="s">
        <v>219</v>
      </c>
      <c r="L1700" s="193"/>
      <c r="M1700" s="194" t="s">
        <v>19</v>
      </c>
      <c r="N1700" s="195" t="s">
        <v>40</v>
      </c>
      <c r="P1700" s="142">
        <f>O1700*H1700</f>
        <v>0</v>
      </c>
      <c r="Q1700" s="142">
        <v>3.3999999999999998E-3</v>
      </c>
      <c r="R1700" s="142">
        <f>Q1700*H1700</f>
        <v>8.0810180000000003</v>
      </c>
      <c r="S1700" s="142">
        <v>0</v>
      </c>
      <c r="T1700" s="143">
        <f>S1700*H1700</f>
        <v>0</v>
      </c>
      <c r="AR1700" s="144" t="s">
        <v>631</v>
      </c>
      <c r="AT1700" s="144" t="s">
        <v>3107</v>
      </c>
      <c r="AU1700" s="144" t="s">
        <v>236</v>
      </c>
      <c r="AY1700" s="19" t="s">
        <v>212</v>
      </c>
      <c r="BE1700" s="145">
        <f>IF(N1700="základní",J1700,0)</f>
        <v>0</v>
      </c>
      <c r="BF1700" s="145">
        <f>IF(N1700="snížená",J1700,0)</f>
        <v>0</v>
      </c>
      <c r="BG1700" s="145">
        <f>IF(N1700="zákl. přenesená",J1700,0)</f>
        <v>0</v>
      </c>
      <c r="BH1700" s="145">
        <f>IF(N1700="sníž. přenesená",J1700,0)</f>
        <v>0</v>
      </c>
      <c r="BI1700" s="145">
        <f>IF(N1700="nulová",J1700,0)</f>
        <v>0</v>
      </c>
      <c r="BJ1700" s="19" t="s">
        <v>77</v>
      </c>
      <c r="BK1700" s="145">
        <f>ROUND(I1700*H1700,2)</f>
        <v>0</v>
      </c>
      <c r="BL1700" s="19" t="s">
        <v>316</v>
      </c>
      <c r="BM1700" s="144" t="s">
        <v>7797</v>
      </c>
    </row>
    <row r="1701" spans="2:65" s="14" customFormat="1">
      <c r="B1701" s="170"/>
      <c r="D1701" s="150" t="s">
        <v>226</v>
      </c>
      <c r="E1701" s="171" t="s">
        <v>19</v>
      </c>
      <c r="F1701" s="172" t="s">
        <v>7798</v>
      </c>
      <c r="H1701" s="171" t="s">
        <v>19</v>
      </c>
      <c r="I1701" s="173"/>
      <c r="L1701" s="170"/>
      <c r="M1701" s="174"/>
      <c r="T1701" s="175"/>
      <c r="AT1701" s="171" t="s">
        <v>226</v>
      </c>
      <c r="AU1701" s="171" t="s">
        <v>236</v>
      </c>
      <c r="AV1701" s="14" t="s">
        <v>77</v>
      </c>
      <c r="AW1701" s="14" t="s">
        <v>31</v>
      </c>
      <c r="AX1701" s="14" t="s">
        <v>69</v>
      </c>
      <c r="AY1701" s="171" t="s">
        <v>212</v>
      </c>
    </row>
    <row r="1702" spans="2:65" s="12" customFormat="1" ht="33.75">
      <c r="B1702" s="152"/>
      <c r="D1702" s="150" t="s">
        <v>226</v>
      </c>
      <c r="E1702" s="153" t="s">
        <v>19</v>
      </c>
      <c r="F1702" s="154" t="s">
        <v>7799</v>
      </c>
      <c r="H1702" s="155">
        <v>529.66099999999994</v>
      </c>
      <c r="I1702" s="156"/>
      <c r="L1702" s="152"/>
      <c r="M1702" s="157"/>
      <c r="T1702" s="158"/>
      <c r="AT1702" s="153" t="s">
        <v>226</v>
      </c>
      <c r="AU1702" s="153" t="s">
        <v>236</v>
      </c>
      <c r="AV1702" s="12" t="s">
        <v>79</v>
      </c>
      <c r="AW1702" s="12" t="s">
        <v>31</v>
      </c>
      <c r="AX1702" s="12" t="s">
        <v>69</v>
      </c>
      <c r="AY1702" s="153" t="s">
        <v>212</v>
      </c>
    </row>
    <row r="1703" spans="2:65" s="12" customFormat="1">
      <c r="B1703" s="152"/>
      <c r="D1703" s="150" t="s">
        <v>226</v>
      </c>
      <c r="E1703" s="153" t="s">
        <v>19</v>
      </c>
      <c r="F1703" s="154" t="s">
        <v>7800</v>
      </c>
      <c r="H1703" s="155">
        <v>418.25299999999999</v>
      </c>
      <c r="I1703" s="156"/>
      <c r="L1703" s="152"/>
      <c r="M1703" s="157"/>
      <c r="T1703" s="158"/>
      <c r="AT1703" s="153" t="s">
        <v>226</v>
      </c>
      <c r="AU1703" s="153" t="s">
        <v>236</v>
      </c>
      <c r="AV1703" s="12" t="s">
        <v>79</v>
      </c>
      <c r="AW1703" s="12" t="s">
        <v>31</v>
      </c>
      <c r="AX1703" s="12" t="s">
        <v>69</v>
      </c>
      <c r="AY1703" s="153" t="s">
        <v>212</v>
      </c>
    </row>
    <row r="1704" spans="2:65" s="12" customFormat="1">
      <c r="B1704" s="152"/>
      <c r="D1704" s="150" t="s">
        <v>226</v>
      </c>
      <c r="E1704" s="153" t="s">
        <v>19</v>
      </c>
      <c r="F1704" s="154" t="s">
        <v>7801</v>
      </c>
      <c r="H1704" s="155">
        <v>267.46499999999997</v>
      </c>
      <c r="I1704" s="156"/>
      <c r="L1704" s="152"/>
      <c r="M1704" s="157"/>
      <c r="T1704" s="158"/>
      <c r="AT1704" s="153" t="s">
        <v>226</v>
      </c>
      <c r="AU1704" s="153" t="s">
        <v>236</v>
      </c>
      <c r="AV1704" s="12" t="s">
        <v>79</v>
      </c>
      <c r="AW1704" s="12" t="s">
        <v>31</v>
      </c>
      <c r="AX1704" s="12" t="s">
        <v>69</v>
      </c>
      <c r="AY1704" s="153" t="s">
        <v>212</v>
      </c>
    </row>
    <row r="1705" spans="2:65" s="12" customFormat="1">
      <c r="B1705" s="152"/>
      <c r="D1705" s="150" t="s">
        <v>226</v>
      </c>
      <c r="E1705" s="153" t="s">
        <v>19</v>
      </c>
      <c r="F1705" s="154" t="s">
        <v>7802</v>
      </c>
      <c r="H1705" s="155">
        <v>299.76100000000002</v>
      </c>
      <c r="I1705" s="156"/>
      <c r="L1705" s="152"/>
      <c r="M1705" s="157"/>
      <c r="T1705" s="158"/>
      <c r="AT1705" s="153" t="s">
        <v>226</v>
      </c>
      <c r="AU1705" s="153" t="s">
        <v>236</v>
      </c>
      <c r="AV1705" s="12" t="s">
        <v>79</v>
      </c>
      <c r="AW1705" s="12" t="s">
        <v>31</v>
      </c>
      <c r="AX1705" s="12" t="s">
        <v>69</v>
      </c>
      <c r="AY1705" s="153" t="s">
        <v>212</v>
      </c>
    </row>
    <row r="1706" spans="2:65" s="12" customFormat="1" ht="22.5">
      <c r="B1706" s="152"/>
      <c r="D1706" s="150" t="s">
        <v>226</v>
      </c>
      <c r="E1706" s="153" t="s">
        <v>19</v>
      </c>
      <c r="F1706" s="154" t="s">
        <v>7803</v>
      </c>
      <c r="H1706" s="155">
        <v>584.24300000000005</v>
      </c>
      <c r="I1706" s="156"/>
      <c r="L1706" s="152"/>
      <c r="M1706" s="157"/>
      <c r="T1706" s="158"/>
      <c r="AT1706" s="153" t="s">
        <v>226</v>
      </c>
      <c r="AU1706" s="153" t="s">
        <v>236</v>
      </c>
      <c r="AV1706" s="12" t="s">
        <v>79</v>
      </c>
      <c r="AW1706" s="12" t="s">
        <v>31</v>
      </c>
      <c r="AX1706" s="12" t="s">
        <v>69</v>
      </c>
      <c r="AY1706" s="153" t="s">
        <v>212</v>
      </c>
    </row>
    <row r="1707" spans="2:65" s="12" customFormat="1">
      <c r="B1707" s="152"/>
      <c r="D1707" s="150" t="s">
        <v>226</v>
      </c>
      <c r="E1707" s="153" t="s">
        <v>19</v>
      </c>
      <c r="F1707" s="154" t="s">
        <v>7804</v>
      </c>
      <c r="H1707" s="155">
        <v>271.97500000000002</v>
      </c>
      <c r="I1707" s="156"/>
      <c r="L1707" s="152"/>
      <c r="M1707" s="157"/>
      <c r="T1707" s="158"/>
      <c r="AT1707" s="153" t="s">
        <v>226</v>
      </c>
      <c r="AU1707" s="153" t="s">
        <v>236</v>
      </c>
      <c r="AV1707" s="12" t="s">
        <v>79</v>
      </c>
      <c r="AW1707" s="12" t="s">
        <v>31</v>
      </c>
      <c r="AX1707" s="12" t="s">
        <v>69</v>
      </c>
      <c r="AY1707" s="153" t="s">
        <v>212</v>
      </c>
    </row>
    <row r="1708" spans="2:65" s="12" customFormat="1">
      <c r="B1708" s="152"/>
      <c r="D1708" s="150" t="s">
        <v>226</v>
      </c>
      <c r="E1708" s="153" t="s">
        <v>19</v>
      </c>
      <c r="F1708" s="154" t="s">
        <v>7805</v>
      </c>
      <c r="H1708" s="155">
        <v>5.4119999999999999</v>
      </c>
      <c r="I1708" s="156"/>
      <c r="L1708" s="152"/>
      <c r="M1708" s="157"/>
      <c r="T1708" s="158"/>
      <c r="AT1708" s="153" t="s">
        <v>226</v>
      </c>
      <c r="AU1708" s="153" t="s">
        <v>236</v>
      </c>
      <c r="AV1708" s="12" t="s">
        <v>79</v>
      </c>
      <c r="AW1708" s="12" t="s">
        <v>31</v>
      </c>
      <c r="AX1708" s="12" t="s">
        <v>69</v>
      </c>
      <c r="AY1708" s="153" t="s">
        <v>212</v>
      </c>
    </row>
    <row r="1709" spans="2:65" s="13" customFormat="1">
      <c r="B1709" s="159"/>
      <c r="D1709" s="150" t="s">
        <v>226</v>
      </c>
      <c r="E1709" s="160" t="s">
        <v>19</v>
      </c>
      <c r="F1709" s="161" t="s">
        <v>228</v>
      </c>
      <c r="H1709" s="162">
        <v>2376.77</v>
      </c>
      <c r="I1709" s="163"/>
      <c r="L1709" s="159"/>
      <c r="M1709" s="164"/>
      <c r="T1709" s="165"/>
      <c r="AT1709" s="160" t="s">
        <v>226</v>
      </c>
      <c r="AU1709" s="160" t="s">
        <v>236</v>
      </c>
      <c r="AV1709" s="13" t="s">
        <v>229</v>
      </c>
      <c r="AW1709" s="13" t="s">
        <v>31</v>
      </c>
      <c r="AX1709" s="13" t="s">
        <v>77</v>
      </c>
      <c r="AY1709" s="160" t="s">
        <v>212</v>
      </c>
    </row>
    <row r="1710" spans="2:65" s="1" customFormat="1" ht="16.5" customHeight="1">
      <c r="B1710" s="34"/>
      <c r="C1710" s="133" t="s">
        <v>2560</v>
      </c>
      <c r="D1710" s="133" t="s">
        <v>215</v>
      </c>
      <c r="E1710" s="134" t="s">
        <v>7272</v>
      </c>
      <c r="F1710" s="135" t="s">
        <v>7273</v>
      </c>
      <c r="G1710" s="136" t="s">
        <v>495</v>
      </c>
      <c r="H1710" s="137">
        <v>2268.7379999999998</v>
      </c>
      <c r="I1710" s="138"/>
      <c r="J1710" s="139">
        <f>ROUND(I1710*H1710,2)</f>
        <v>0</v>
      </c>
      <c r="K1710" s="135" t="s">
        <v>219</v>
      </c>
      <c r="L1710" s="34"/>
      <c r="M1710" s="140" t="s">
        <v>19</v>
      </c>
      <c r="N1710" s="141" t="s">
        <v>40</v>
      </c>
      <c r="P1710" s="142">
        <f>O1710*H1710</f>
        <v>0</v>
      </c>
      <c r="Q1710" s="142">
        <v>0.11</v>
      </c>
      <c r="R1710" s="142">
        <f>Q1710*H1710</f>
        <v>249.56117999999998</v>
      </c>
      <c r="S1710" s="142">
        <v>0</v>
      </c>
      <c r="T1710" s="143">
        <f>S1710*H1710</f>
        <v>0</v>
      </c>
      <c r="AR1710" s="144" t="s">
        <v>316</v>
      </c>
      <c r="AT1710" s="144" t="s">
        <v>215</v>
      </c>
      <c r="AU1710" s="144" t="s">
        <v>236</v>
      </c>
      <c r="AY1710" s="19" t="s">
        <v>212</v>
      </c>
      <c r="BE1710" s="145">
        <f>IF(N1710="základní",J1710,0)</f>
        <v>0</v>
      </c>
      <c r="BF1710" s="145">
        <f>IF(N1710="snížená",J1710,0)</f>
        <v>0</v>
      </c>
      <c r="BG1710" s="145">
        <f>IF(N1710="zákl. přenesená",J1710,0)</f>
        <v>0</v>
      </c>
      <c r="BH1710" s="145">
        <f>IF(N1710="sníž. přenesená",J1710,0)</f>
        <v>0</v>
      </c>
      <c r="BI1710" s="145">
        <f>IF(N1710="nulová",J1710,0)</f>
        <v>0</v>
      </c>
      <c r="BJ1710" s="19" t="s">
        <v>77</v>
      </c>
      <c r="BK1710" s="145">
        <f>ROUND(I1710*H1710,2)</f>
        <v>0</v>
      </c>
      <c r="BL1710" s="19" t="s">
        <v>316</v>
      </c>
      <c r="BM1710" s="144" t="s">
        <v>7806</v>
      </c>
    </row>
    <row r="1711" spans="2:65" s="1" customFormat="1">
      <c r="B1711" s="34"/>
      <c r="D1711" s="146" t="s">
        <v>222</v>
      </c>
      <c r="F1711" s="147" t="s">
        <v>7275</v>
      </c>
      <c r="I1711" s="148"/>
      <c r="L1711" s="34"/>
      <c r="M1711" s="149"/>
      <c r="T1711" s="55"/>
      <c r="AT1711" s="19" t="s">
        <v>222</v>
      </c>
      <c r="AU1711" s="19" t="s">
        <v>236</v>
      </c>
    </row>
    <row r="1712" spans="2:65" s="14" customFormat="1">
      <c r="B1712" s="170"/>
      <c r="D1712" s="150" t="s">
        <v>226</v>
      </c>
      <c r="E1712" s="171" t="s">
        <v>19</v>
      </c>
      <c r="F1712" s="172" t="s">
        <v>7807</v>
      </c>
      <c r="H1712" s="171" t="s">
        <v>19</v>
      </c>
      <c r="I1712" s="173"/>
      <c r="L1712" s="170"/>
      <c r="M1712" s="174"/>
      <c r="T1712" s="175"/>
      <c r="AT1712" s="171" t="s">
        <v>226</v>
      </c>
      <c r="AU1712" s="171" t="s">
        <v>236</v>
      </c>
      <c r="AV1712" s="14" t="s">
        <v>77</v>
      </c>
      <c r="AW1712" s="14" t="s">
        <v>31</v>
      </c>
      <c r="AX1712" s="14" t="s">
        <v>69</v>
      </c>
      <c r="AY1712" s="171" t="s">
        <v>212</v>
      </c>
    </row>
    <row r="1713" spans="2:65" s="12" customFormat="1" ht="33.75">
      <c r="B1713" s="152"/>
      <c r="D1713" s="150" t="s">
        <v>226</v>
      </c>
      <c r="E1713" s="153" t="s">
        <v>19</v>
      </c>
      <c r="F1713" s="154" t="s">
        <v>7808</v>
      </c>
      <c r="H1713" s="155">
        <v>505.58600000000001</v>
      </c>
      <c r="I1713" s="156"/>
      <c r="L1713" s="152"/>
      <c r="M1713" s="157"/>
      <c r="T1713" s="158"/>
      <c r="AT1713" s="153" t="s">
        <v>226</v>
      </c>
      <c r="AU1713" s="153" t="s">
        <v>236</v>
      </c>
      <c r="AV1713" s="12" t="s">
        <v>79</v>
      </c>
      <c r="AW1713" s="12" t="s">
        <v>31</v>
      </c>
      <c r="AX1713" s="12" t="s">
        <v>69</v>
      </c>
      <c r="AY1713" s="153" t="s">
        <v>212</v>
      </c>
    </row>
    <row r="1714" spans="2:65" s="12" customFormat="1">
      <c r="B1714" s="152"/>
      <c r="D1714" s="150" t="s">
        <v>226</v>
      </c>
      <c r="E1714" s="153" t="s">
        <v>19</v>
      </c>
      <c r="F1714" s="154" t="s">
        <v>7809</v>
      </c>
      <c r="H1714" s="155">
        <v>399.24200000000002</v>
      </c>
      <c r="I1714" s="156"/>
      <c r="L1714" s="152"/>
      <c r="M1714" s="157"/>
      <c r="T1714" s="158"/>
      <c r="AT1714" s="153" t="s">
        <v>226</v>
      </c>
      <c r="AU1714" s="153" t="s">
        <v>236</v>
      </c>
      <c r="AV1714" s="12" t="s">
        <v>79</v>
      </c>
      <c r="AW1714" s="12" t="s">
        <v>31</v>
      </c>
      <c r="AX1714" s="12" t="s">
        <v>69</v>
      </c>
      <c r="AY1714" s="153" t="s">
        <v>212</v>
      </c>
    </row>
    <row r="1715" spans="2:65" s="12" customFormat="1">
      <c r="B1715" s="152"/>
      <c r="D1715" s="150" t="s">
        <v>226</v>
      </c>
      <c r="E1715" s="153" t="s">
        <v>19</v>
      </c>
      <c r="F1715" s="154" t="s">
        <v>7810</v>
      </c>
      <c r="H1715" s="155">
        <v>255.30799999999999</v>
      </c>
      <c r="I1715" s="156"/>
      <c r="L1715" s="152"/>
      <c r="M1715" s="157"/>
      <c r="T1715" s="158"/>
      <c r="AT1715" s="153" t="s">
        <v>226</v>
      </c>
      <c r="AU1715" s="153" t="s">
        <v>236</v>
      </c>
      <c r="AV1715" s="12" t="s">
        <v>79</v>
      </c>
      <c r="AW1715" s="12" t="s">
        <v>31</v>
      </c>
      <c r="AX1715" s="12" t="s">
        <v>69</v>
      </c>
      <c r="AY1715" s="153" t="s">
        <v>212</v>
      </c>
    </row>
    <row r="1716" spans="2:65" s="12" customFormat="1">
      <c r="B1716" s="152"/>
      <c r="D1716" s="150" t="s">
        <v>226</v>
      </c>
      <c r="E1716" s="153" t="s">
        <v>19</v>
      </c>
      <c r="F1716" s="154" t="s">
        <v>7811</v>
      </c>
      <c r="H1716" s="155">
        <v>286.13600000000002</v>
      </c>
      <c r="I1716" s="156"/>
      <c r="L1716" s="152"/>
      <c r="M1716" s="157"/>
      <c r="T1716" s="158"/>
      <c r="AT1716" s="153" t="s">
        <v>226</v>
      </c>
      <c r="AU1716" s="153" t="s">
        <v>236</v>
      </c>
      <c r="AV1716" s="12" t="s">
        <v>79</v>
      </c>
      <c r="AW1716" s="12" t="s">
        <v>31</v>
      </c>
      <c r="AX1716" s="12" t="s">
        <v>69</v>
      </c>
      <c r="AY1716" s="153" t="s">
        <v>212</v>
      </c>
    </row>
    <row r="1717" spans="2:65" s="12" customFormat="1" ht="22.5">
      <c r="B1717" s="152"/>
      <c r="D1717" s="150" t="s">
        <v>226</v>
      </c>
      <c r="E1717" s="153" t="s">
        <v>19</v>
      </c>
      <c r="F1717" s="154" t="s">
        <v>7812</v>
      </c>
      <c r="H1717" s="155">
        <v>557.68700000000001</v>
      </c>
      <c r="I1717" s="156"/>
      <c r="L1717" s="152"/>
      <c r="M1717" s="157"/>
      <c r="T1717" s="158"/>
      <c r="AT1717" s="153" t="s">
        <v>226</v>
      </c>
      <c r="AU1717" s="153" t="s">
        <v>236</v>
      </c>
      <c r="AV1717" s="12" t="s">
        <v>79</v>
      </c>
      <c r="AW1717" s="12" t="s">
        <v>31</v>
      </c>
      <c r="AX1717" s="12" t="s">
        <v>69</v>
      </c>
      <c r="AY1717" s="153" t="s">
        <v>212</v>
      </c>
    </row>
    <row r="1718" spans="2:65" s="12" customFormat="1">
      <c r="B1718" s="152"/>
      <c r="D1718" s="150" t="s">
        <v>226</v>
      </c>
      <c r="E1718" s="153" t="s">
        <v>19</v>
      </c>
      <c r="F1718" s="154" t="s">
        <v>7813</v>
      </c>
      <c r="H1718" s="155">
        <v>259.613</v>
      </c>
      <c r="I1718" s="156"/>
      <c r="L1718" s="152"/>
      <c r="M1718" s="157"/>
      <c r="T1718" s="158"/>
      <c r="AT1718" s="153" t="s">
        <v>226</v>
      </c>
      <c r="AU1718" s="153" t="s">
        <v>236</v>
      </c>
      <c r="AV1718" s="12" t="s">
        <v>79</v>
      </c>
      <c r="AW1718" s="12" t="s">
        <v>31</v>
      </c>
      <c r="AX1718" s="12" t="s">
        <v>69</v>
      </c>
      <c r="AY1718" s="153" t="s">
        <v>212</v>
      </c>
    </row>
    <row r="1719" spans="2:65" s="12" customFormat="1">
      <c r="B1719" s="152"/>
      <c r="D1719" s="150" t="s">
        <v>226</v>
      </c>
      <c r="E1719" s="153" t="s">
        <v>19</v>
      </c>
      <c r="F1719" s="154" t="s">
        <v>7814</v>
      </c>
      <c r="H1719" s="155">
        <v>5.1660000000000004</v>
      </c>
      <c r="I1719" s="156"/>
      <c r="L1719" s="152"/>
      <c r="M1719" s="157"/>
      <c r="T1719" s="158"/>
      <c r="AT1719" s="153" t="s">
        <v>226</v>
      </c>
      <c r="AU1719" s="153" t="s">
        <v>236</v>
      </c>
      <c r="AV1719" s="12" t="s">
        <v>79</v>
      </c>
      <c r="AW1719" s="12" t="s">
        <v>31</v>
      </c>
      <c r="AX1719" s="12" t="s">
        <v>69</v>
      </c>
      <c r="AY1719" s="153" t="s">
        <v>212</v>
      </c>
    </row>
    <row r="1720" spans="2:65" s="13" customFormat="1">
      <c r="B1720" s="159"/>
      <c r="D1720" s="150" t="s">
        <v>226</v>
      </c>
      <c r="E1720" s="160" t="s">
        <v>19</v>
      </c>
      <c r="F1720" s="161" t="s">
        <v>228</v>
      </c>
      <c r="H1720" s="162">
        <v>2268.7379999999998</v>
      </c>
      <c r="I1720" s="163"/>
      <c r="L1720" s="159"/>
      <c r="M1720" s="164"/>
      <c r="T1720" s="165"/>
      <c r="AT1720" s="160" t="s">
        <v>226</v>
      </c>
      <c r="AU1720" s="160" t="s">
        <v>236</v>
      </c>
      <c r="AV1720" s="13" t="s">
        <v>229</v>
      </c>
      <c r="AW1720" s="13" t="s">
        <v>31</v>
      </c>
      <c r="AX1720" s="13" t="s">
        <v>77</v>
      </c>
      <c r="AY1720" s="160" t="s">
        <v>212</v>
      </c>
    </row>
    <row r="1721" spans="2:65" s="1" customFormat="1" ht="24.2" customHeight="1">
      <c r="B1721" s="34"/>
      <c r="C1721" s="133" t="s">
        <v>2568</v>
      </c>
      <c r="D1721" s="133" t="s">
        <v>215</v>
      </c>
      <c r="E1721" s="134" t="s">
        <v>7278</v>
      </c>
      <c r="F1721" s="135" t="s">
        <v>7279</v>
      </c>
      <c r="G1721" s="136" t="s">
        <v>495</v>
      </c>
      <c r="H1721" s="137">
        <v>9074.94</v>
      </c>
      <c r="I1721" s="138"/>
      <c r="J1721" s="139">
        <f>ROUND(I1721*H1721,2)</f>
        <v>0</v>
      </c>
      <c r="K1721" s="135" t="s">
        <v>219</v>
      </c>
      <c r="L1721" s="34"/>
      <c r="M1721" s="140" t="s">
        <v>19</v>
      </c>
      <c r="N1721" s="141" t="s">
        <v>40</v>
      </c>
      <c r="P1721" s="142">
        <f>O1721*H1721</f>
        <v>0</v>
      </c>
      <c r="Q1721" s="142">
        <v>1.0999999999999999E-2</v>
      </c>
      <c r="R1721" s="142">
        <f>Q1721*H1721</f>
        <v>99.824340000000007</v>
      </c>
      <c r="S1721" s="142">
        <v>0</v>
      </c>
      <c r="T1721" s="143">
        <f>S1721*H1721</f>
        <v>0</v>
      </c>
      <c r="AR1721" s="144" t="s">
        <v>316</v>
      </c>
      <c r="AT1721" s="144" t="s">
        <v>215</v>
      </c>
      <c r="AU1721" s="144" t="s">
        <v>236</v>
      </c>
      <c r="AY1721" s="19" t="s">
        <v>212</v>
      </c>
      <c r="BE1721" s="145">
        <f>IF(N1721="základní",J1721,0)</f>
        <v>0</v>
      </c>
      <c r="BF1721" s="145">
        <f>IF(N1721="snížená",J1721,0)</f>
        <v>0</v>
      </c>
      <c r="BG1721" s="145">
        <f>IF(N1721="zákl. přenesená",J1721,0)</f>
        <v>0</v>
      </c>
      <c r="BH1721" s="145">
        <f>IF(N1721="sníž. přenesená",J1721,0)</f>
        <v>0</v>
      </c>
      <c r="BI1721" s="145">
        <f>IF(N1721="nulová",J1721,0)</f>
        <v>0</v>
      </c>
      <c r="BJ1721" s="19" t="s">
        <v>77</v>
      </c>
      <c r="BK1721" s="145">
        <f>ROUND(I1721*H1721,2)</f>
        <v>0</v>
      </c>
      <c r="BL1721" s="19" t="s">
        <v>316</v>
      </c>
      <c r="BM1721" s="144" t="s">
        <v>7815</v>
      </c>
    </row>
    <row r="1722" spans="2:65" s="1" customFormat="1">
      <c r="B1722" s="34"/>
      <c r="D1722" s="146" t="s">
        <v>222</v>
      </c>
      <c r="F1722" s="147" t="s">
        <v>7281</v>
      </c>
      <c r="I1722" s="148"/>
      <c r="L1722" s="34"/>
      <c r="M1722" s="149"/>
      <c r="T1722" s="55"/>
      <c r="AT1722" s="19" t="s">
        <v>222</v>
      </c>
      <c r="AU1722" s="19" t="s">
        <v>236</v>
      </c>
    </row>
    <row r="1723" spans="2:65" s="14" customFormat="1" ht="22.5">
      <c r="B1723" s="170"/>
      <c r="D1723" s="150" t="s">
        <v>226</v>
      </c>
      <c r="E1723" s="171" t="s">
        <v>19</v>
      </c>
      <c r="F1723" s="172" t="s">
        <v>7816</v>
      </c>
      <c r="H1723" s="171" t="s">
        <v>19</v>
      </c>
      <c r="I1723" s="173"/>
      <c r="L1723" s="170"/>
      <c r="M1723" s="174"/>
      <c r="T1723" s="175"/>
      <c r="AT1723" s="171" t="s">
        <v>226</v>
      </c>
      <c r="AU1723" s="171" t="s">
        <v>236</v>
      </c>
      <c r="AV1723" s="14" t="s">
        <v>77</v>
      </c>
      <c r="AW1723" s="14" t="s">
        <v>31</v>
      </c>
      <c r="AX1723" s="14" t="s">
        <v>69</v>
      </c>
      <c r="AY1723" s="171" t="s">
        <v>212</v>
      </c>
    </row>
    <row r="1724" spans="2:65" s="12" customFormat="1" ht="33.75">
      <c r="B1724" s="152"/>
      <c r="D1724" s="150" t="s">
        <v>226</v>
      </c>
      <c r="E1724" s="153" t="s">
        <v>19</v>
      </c>
      <c r="F1724" s="154" t="s">
        <v>7817</v>
      </c>
      <c r="H1724" s="155">
        <v>2022.3420000000001</v>
      </c>
      <c r="I1724" s="156"/>
      <c r="L1724" s="152"/>
      <c r="M1724" s="157"/>
      <c r="T1724" s="158"/>
      <c r="AT1724" s="153" t="s">
        <v>226</v>
      </c>
      <c r="AU1724" s="153" t="s">
        <v>236</v>
      </c>
      <c r="AV1724" s="12" t="s">
        <v>79</v>
      </c>
      <c r="AW1724" s="12" t="s">
        <v>31</v>
      </c>
      <c r="AX1724" s="12" t="s">
        <v>69</v>
      </c>
      <c r="AY1724" s="153" t="s">
        <v>212</v>
      </c>
    </row>
    <row r="1725" spans="2:65" s="12" customFormat="1">
      <c r="B1725" s="152"/>
      <c r="D1725" s="150" t="s">
        <v>226</v>
      </c>
      <c r="E1725" s="153" t="s">
        <v>19</v>
      </c>
      <c r="F1725" s="154" t="s">
        <v>7818</v>
      </c>
      <c r="H1725" s="155">
        <v>1596.9659999999999</v>
      </c>
      <c r="I1725" s="156"/>
      <c r="L1725" s="152"/>
      <c r="M1725" s="157"/>
      <c r="T1725" s="158"/>
      <c r="AT1725" s="153" t="s">
        <v>226</v>
      </c>
      <c r="AU1725" s="153" t="s">
        <v>236</v>
      </c>
      <c r="AV1725" s="12" t="s">
        <v>79</v>
      </c>
      <c r="AW1725" s="12" t="s">
        <v>31</v>
      </c>
      <c r="AX1725" s="12" t="s">
        <v>69</v>
      </c>
      <c r="AY1725" s="153" t="s">
        <v>212</v>
      </c>
    </row>
    <row r="1726" spans="2:65" s="12" customFormat="1">
      <c r="B1726" s="152"/>
      <c r="D1726" s="150" t="s">
        <v>226</v>
      </c>
      <c r="E1726" s="153" t="s">
        <v>19</v>
      </c>
      <c r="F1726" s="154" t="s">
        <v>7819</v>
      </c>
      <c r="H1726" s="155">
        <v>1021.23</v>
      </c>
      <c r="I1726" s="156"/>
      <c r="L1726" s="152"/>
      <c r="M1726" s="157"/>
      <c r="T1726" s="158"/>
      <c r="AT1726" s="153" t="s">
        <v>226</v>
      </c>
      <c r="AU1726" s="153" t="s">
        <v>236</v>
      </c>
      <c r="AV1726" s="12" t="s">
        <v>79</v>
      </c>
      <c r="AW1726" s="12" t="s">
        <v>31</v>
      </c>
      <c r="AX1726" s="12" t="s">
        <v>69</v>
      </c>
      <c r="AY1726" s="153" t="s">
        <v>212</v>
      </c>
    </row>
    <row r="1727" spans="2:65" s="12" customFormat="1">
      <c r="B1727" s="152"/>
      <c r="D1727" s="150" t="s">
        <v>226</v>
      </c>
      <c r="E1727" s="153" t="s">
        <v>19</v>
      </c>
      <c r="F1727" s="154" t="s">
        <v>7820</v>
      </c>
      <c r="H1727" s="155">
        <v>1144.5419999999999</v>
      </c>
      <c r="I1727" s="156"/>
      <c r="L1727" s="152"/>
      <c r="M1727" s="157"/>
      <c r="T1727" s="158"/>
      <c r="AT1727" s="153" t="s">
        <v>226</v>
      </c>
      <c r="AU1727" s="153" t="s">
        <v>236</v>
      </c>
      <c r="AV1727" s="12" t="s">
        <v>79</v>
      </c>
      <c r="AW1727" s="12" t="s">
        <v>31</v>
      </c>
      <c r="AX1727" s="12" t="s">
        <v>69</v>
      </c>
      <c r="AY1727" s="153" t="s">
        <v>212</v>
      </c>
    </row>
    <row r="1728" spans="2:65" s="12" customFormat="1" ht="22.5">
      <c r="B1728" s="152"/>
      <c r="D1728" s="150" t="s">
        <v>226</v>
      </c>
      <c r="E1728" s="153" t="s">
        <v>19</v>
      </c>
      <c r="F1728" s="154" t="s">
        <v>7821</v>
      </c>
      <c r="H1728" s="155">
        <v>2230.7460000000001</v>
      </c>
      <c r="I1728" s="156"/>
      <c r="L1728" s="152"/>
      <c r="M1728" s="157"/>
      <c r="T1728" s="158"/>
      <c r="AT1728" s="153" t="s">
        <v>226</v>
      </c>
      <c r="AU1728" s="153" t="s">
        <v>236</v>
      </c>
      <c r="AV1728" s="12" t="s">
        <v>79</v>
      </c>
      <c r="AW1728" s="12" t="s">
        <v>31</v>
      </c>
      <c r="AX1728" s="12" t="s">
        <v>69</v>
      </c>
      <c r="AY1728" s="153" t="s">
        <v>212</v>
      </c>
    </row>
    <row r="1729" spans="2:65" s="12" customFormat="1">
      <c r="B1729" s="152"/>
      <c r="D1729" s="150" t="s">
        <v>226</v>
      </c>
      <c r="E1729" s="153" t="s">
        <v>19</v>
      </c>
      <c r="F1729" s="154" t="s">
        <v>7822</v>
      </c>
      <c r="H1729" s="155">
        <v>1038.45</v>
      </c>
      <c r="I1729" s="156"/>
      <c r="L1729" s="152"/>
      <c r="M1729" s="157"/>
      <c r="T1729" s="158"/>
      <c r="AT1729" s="153" t="s">
        <v>226</v>
      </c>
      <c r="AU1729" s="153" t="s">
        <v>236</v>
      </c>
      <c r="AV1729" s="12" t="s">
        <v>79</v>
      </c>
      <c r="AW1729" s="12" t="s">
        <v>31</v>
      </c>
      <c r="AX1729" s="12" t="s">
        <v>69</v>
      </c>
      <c r="AY1729" s="153" t="s">
        <v>212</v>
      </c>
    </row>
    <row r="1730" spans="2:65" s="12" customFormat="1">
      <c r="B1730" s="152"/>
      <c r="D1730" s="150" t="s">
        <v>226</v>
      </c>
      <c r="E1730" s="153" t="s">
        <v>19</v>
      </c>
      <c r="F1730" s="154" t="s">
        <v>7823</v>
      </c>
      <c r="H1730" s="155">
        <v>20.664000000000001</v>
      </c>
      <c r="I1730" s="156"/>
      <c r="L1730" s="152"/>
      <c r="M1730" s="157"/>
      <c r="T1730" s="158"/>
      <c r="AT1730" s="153" t="s">
        <v>226</v>
      </c>
      <c r="AU1730" s="153" t="s">
        <v>236</v>
      </c>
      <c r="AV1730" s="12" t="s">
        <v>79</v>
      </c>
      <c r="AW1730" s="12" t="s">
        <v>31</v>
      </c>
      <c r="AX1730" s="12" t="s">
        <v>69</v>
      </c>
      <c r="AY1730" s="153" t="s">
        <v>212</v>
      </c>
    </row>
    <row r="1731" spans="2:65" s="13" customFormat="1">
      <c r="B1731" s="159"/>
      <c r="D1731" s="150" t="s">
        <v>226</v>
      </c>
      <c r="E1731" s="160" t="s">
        <v>19</v>
      </c>
      <c r="F1731" s="161" t="s">
        <v>228</v>
      </c>
      <c r="H1731" s="162">
        <v>9074.94</v>
      </c>
      <c r="I1731" s="163"/>
      <c r="L1731" s="159"/>
      <c r="M1731" s="164"/>
      <c r="T1731" s="165"/>
      <c r="AT1731" s="160" t="s">
        <v>226</v>
      </c>
      <c r="AU1731" s="160" t="s">
        <v>236</v>
      </c>
      <c r="AV1731" s="13" t="s">
        <v>229</v>
      </c>
      <c r="AW1731" s="13" t="s">
        <v>31</v>
      </c>
      <c r="AX1731" s="13" t="s">
        <v>77</v>
      </c>
      <c r="AY1731" s="160" t="s">
        <v>212</v>
      </c>
    </row>
    <row r="1732" spans="2:65" s="1" customFormat="1" ht="16.5" customHeight="1">
      <c r="B1732" s="34"/>
      <c r="C1732" s="133" t="s">
        <v>2574</v>
      </c>
      <c r="D1732" s="133" t="s">
        <v>215</v>
      </c>
      <c r="E1732" s="134" t="s">
        <v>7284</v>
      </c>
      <c r="F1732" s="135" t="s">
        <v>7285</v>
      </c>
      <c r="G1732" s="136" t="s">
        <v>495</v>
      </c>
      <c r="H1732" s="137">
        <v>2484.808</v>
      </c>
      <c r="I1732" s="138"/>
      <c r="J1732" s="139">
        <f>ROUND(I1732*H1732,2)</f>
        <v>0</v>
      </c>
      <c r="K1732" s="135" t="s">
        <v>219</v>
      </c>
      <c r="L1732" s="34"/>
      <c r="M1732" s="140" t="s">
        <v>19</v>
      </c>
      <c r="N1732" s="141" t="s">
        <v>40</v>
      </c>
      <c r="P1732" s="142">
        <f>O1732*H1732</f>
        <v>0</v>
      </c>
      <c r="Q1732" s="142">
        <v>1.2999999999999999E-4</v>
      </c>
      <c r="R1732" s="142">
        <f>Q1732*H1732</f>
        <v>0.32302503999999999</v>
      </c>
      <c r="S1732" s="142">
        <v>0</v>
      </c>
      <c r="T1732" s="143">
        <f>S1732*H1732</f>
        <v>0</v>
      </c>
      <c r="AR1732" s="144" t="s">
        <v>316</v>
      </c>
      <c r="AT1732" s="144" t="s">
        <v>215</v>
      </c>
      <c r="AU1732" s="144" t="s">
        <v>236</v>
      </c>
      <c r="AY1732" s="19" t="s">
        <v>212</v>
      </c>
      <c r="BE1732" s="145">
        <f>IF(N1732="základní",J1732,0)</f>
        <v>0</v>
      </c>
      <c r="BF1732" s="145">
        <f>IF(N1732="snížená",J1732,0)</f>
        <v>0</v>
      </c>
      <c r="BG1732" s="145">
        <f>IF(N1732="zákl. přenesená",J1732,0)</f>
        <v>0</v>
      </c>
      <c r="BH1732" s="145">
        <f>IF(N1732="sníž. přenesená",J1732,0)</f>
        <v>0</v>
      </c>
      <c r="BI1732" s="145">
        <f>IF(N1732="nulová",J1732,0)</f>
        <v>0</v>
      </c>
      <c r="BJ1732" s="19" t="s">
        <v>77</v>
      </c>
      <c r="BK1732" s="145">
        <f>ROUND(I1732*H1732,2)</f>
        <v>0</v>
      </c>
      <c r="BL1732" s="19" t="s">
        <v>316</v>
      </c>
      <c r="BM1732" s="144" t="s">
        <v>7824</v>
      </c>
    </row>
    <row r="1733" spans="2:65" s="1" customFormat="1">
      <c r="B1733" s="34"/>
      <c r="D1733" s="146" t="s">
        <v>222</v>
      </c>
      <c r="F1733" s="147" t="s">
        <v>7287</v>
      </c>
      <c r="I1733" s="148"/>
      <c r="L1733" s="34"/>
      <c r="M1733" s="149"/>
      <c r="T1733" s="55"/>
      <c r="AT1733" s="19" t="s">
        <v>222</v>
      </c>
      <c r="AU1733" s="19" t="s">
        <v>236</v>
      </c>
    </row>
    <row r="1734" spans="2:65" s="14" customFormat="1">
      <c r="B1734" s="170"/>
      <c r="D1734" s="150" t="s">
        <v>226</v>
      </c>
      <c r="E1734" s="171" t="s">
        <v>19</v>
      </c>
      <c r="F1734" s="172" t="s">
        <v>7825</v>
      </c>
      <c r="H1734" s="171" t="s">
        <v>19</v>
      </c>
      <c r="I1734" s="173"/>
      <c r="L1734" s="170"/>
      <c r="M1734" s="174"/>
      <c r="T1734" s="175"/>
      <c r="AT1734" s="171" t="s">
        <v>226</v>
      </c>
      <c r="AU1734" s="171" t="s">
        <v>236</v>
      </c>
      <c r="AV1734" s="14" t="s">
        <v>77</v>
      </c>
      <c r="AW1734" s="14" t="s">
        <v>31</v>
      </c>
      <c r="AX1734" s="14" t="s">
        <v>69</v>
      </c>
      <c r="AY1734" s="171" t="s">
        <v>212</v>
      </c>
    </row>
    <row r="1735" spans="2:65" s="12" customFormat="1" ht="33.75">
      <c r="B1735" s="152"/>
      <c r="D1735" s="150" t="s">
        <v>226</v>
      </c>
      <c r="E1735" s="153" t="s">
        <v>19</v>
      </c>
      <c r="F1735" s="154" t="s">
        <v>7826</v>
      </c>
      <c r="H1735" s="155">
        <v>553.73699999999997</v>
      </c>
      <c r="I1735" s="156"/>
      <c r="L1735" s="152"/>
      <c r="M1735" s="157"/>
      <c r="T1735" s="158"/>
      <c r="AT1735" s="153" t="s">
        <v>226</v>
      </c>
      <c r="AU1735" s="153" t="s">
        <v>236</v>
      </c>
      <c r="AV1735" s="12" t="s">
        <v>79</v>
      </c>
      <c r="AW1735" s="12" t="s">
        <v>31</v>
      </c>
      <c r="AX1735" s="12" t="s">
        <v>69</v>
      </c>
      <c r="AY1735" s="153" t="s">
        <v>212</v>
      </c>
    </row>
    <row r="1736" spans="2:65" s="12" customFormat="1">
      <c r="B1736" s="152"/>
      <c r="D1736" s="150" t="s">
        <v>226</v>
      </c>
      <c r="E1736" s="153" t="s">
        <v>19</v>
      </c>
      <c r="F1736" s="154" t="s">
        <v>7827</v>
      </c>
      <c r="H1736" s="155">
        <v>437.26499999999999</v>
      </c>
      <c r="I1736" s="156"/>
      <c r="L1736" s="152"/>
      <c r="M1736" s="157"/>
      <c r="T1736" s="158"/>
      <c r="AT1736" s="153" t="s">
        <v>226</v>
      </c>
      <c r="AU1736" s="153" t="s">
        <v>236</v>
      </c>
      <c r="AV1736" s="12" t="s">
        <v>79</v>
      </c>
      <c r="AW1736" s="12" t="s">
        <v>31</v>
      </c>
      <c r="AX1736" s="12" t="s">
        <v>69</v>
      </c>
      <c r="AY1736" s="153" t="s">
        <v>212</v>
      </c>
    </row>
    <row r="1737" spans="2:65" s="12" customFormat="1">
      <c r="B1737" s="152"/>
      <c r="D1737" s="150" t="s">
        <v>226</v>
      </c>
      <c r="E1737" s="153" t="s">
        <v>19</v>
      </c>
      <c r="F1737" s="154" t="s">
        <v>7828</v>
      </c>
      <c r="H1737" s="155">
        <v>279.62299999999999</v>
      </c>
      <c r="I1737" s="156"/>
      <c r="L1737" s="152"/>
      <c r="M1737" s="157"/>
      <c r="T1737" s="158"/>
      <c r="AT1737" s="153" t="s">
        <v>226</v>
      </c>
      <c r="AU1737" s="153" t="s">
        <v>236</v>
      </c>
      <c r="AV1737" s="12" t="s">
        <v>79</v>
      </c>
      <c r="AW1737" s="12" t="s">
        <v>31</v>
      </c>
      <c r="AX1737" s="12" t="s">
        <v>69</v>
      </c>
      <c r="AY1737" s="153" t="s">
        <v>212</v>
      </c>
    </row>
    <row r="1738" spans="2:65" s="12" customFormat="1">
      <c r="B1738" s="152"/>
      <c r="D1738" s="150" t="s">
        <v>226</v>
      </c>
      <c r="E1738" s="153" t="s">
        <v>19</v>
      </c>
      <c r="F1738" s="154" t="s">
        <v>7829</v>
      </c>
      <c r="H1738" s="155">
        <v>313.387</v>
      </c>
      <c r="I1738" s="156"/>
      <c r="L1738" s="152"/>
      <c r="M1738" s="157"/>
      <c r="T1738" s="158"/>
      <c r="AT1738" s="153" t="s">
        <v>226</v>
      </c>
      <c r="AU1738" s="153" t="s">
        <v>236</v>
      </c>
      <c r="AV1738" s="12" t="s">
        <v>79</v>
      </c>
      <c r="AW1738" s="12" t="s">
        <v>31</v>
      </c>
      <c r="AX1738" s="12" t="s">
        <v>69</v>
      </c>
      <c r="AY1738" s="153" t="s">
        <v>212</v>
      </c>
    </row>
    <row r="1739" spans="2:65" s="12" customFormat="1" ht="22.5">
      <c r="B1739" s="152"/>
      <c r="D1739" s="150" t="s">
        <v>226</v>
      </c>
      <c r="E1739" s="153" t="s">
        <v>19</v>
      </c>
      <c r="F1739" s="154" t="s">
        <v>7830</v>
      </c>
      <c r="H1739" s="155">
        <v>610.79999999999995</v>
      </c>
      <c r="I1739" s="156"/>
      <c r="L1739" s="152"/>
      <c r="M1739" s="157"/>
      <c r="T1739" s="158"/>
      <c r="AT1739" s="153" t="s">
        <v>226</v>
      </c>
      <c r="AU1739" s="153" t="s">
        <v>236</v>
      </c>
      <c r="AV1739" s="12" t="s">
        <v>79</v>
      </c>
      <c r="AW1739" s="12" t="s">
        <v>31</v>
      </c>
      <c r="AX1739" s="12" t="s">
        <v>69</v>
      </c>
      <c r="AY1739" s="153" t="s">
        <v>212</v>
      </c>
    </row>
    <row r="1740" spans="2:65" s="12" customFormat="1">
      <c r="B1740" s="152"/>
      <c r="D1740" s="150" t="s">
        <v>226</v>
      </c>
      <c r="E1740" s="153" t="s">
        <v>19</v>
      </c>
      <c r="F1740" s="154" t="s">
        <v>7831</v>
      </c>
      <c r="H1740" s="155">
        <v>284.33800000000002</v>
      </c>
      <c r="I1740" s="156"/>
      <c r="L1740" s="152"/>
      <c r="M1740" s="157"/>
      <c r="T1740" s="158"/>
      <c r="AT1740" s="153" t="s">
        <v>226</v>
      </c>
      <c r="AU1740" s="153" t="s">
        <v>236</v>
      </c>
      <c r="AV1740" s="12" t="s">
        <v>79</v>
      </c>
      <c r="AW1740" s="12" t="s">
        <v>31</v>
      </c>
      <c r="AX1740" s="12" t="s">
        <v>69</v>
      </c>
      <c r="AY1740" s="153" t="s">
        <v>212</v>
      </c>
    </row>
    <row r="1741" spans="2:65" s="12" customFormat="1">
      <c r="B1741" s="152"/>
      <c r="D1741" s="150" t="s">
        <v>226</v>
      </c>
      <c r="E1741" s="153" t="s">
        <v>19</v>
      </c>
      <c r="F1741" s="154" t="s">
        <v>7832</v>
      </c>
      <c r="H1741" s="155">
        <v>5.6580000000000004</v>
      </c>
      <c r="I1741" s="156"/>
      <c r="L1741" s="152"/>
      <c r="M1741" s="157"/>
      <c r="T1741" s="158"/>
      <c r="AT1741" s="153" t="s">
        <v>226</v>
      </c>
      <c r="AU1741" s="153" t="s">
        <v>236</v>
      </c>
      <c r="AV1741" s="12" t="s">
        <v>79</v>
      </c>
      <c r="AW1741" s="12" t="s">
        <v>31</v>
      </c>
      <c r="AX1741" s="12" t="s">
        <v>69</v>
      </c>
      <c r="AY1741" s="153" t="s">
        <v>212</v>
      </c>
    </row>
    <row r="1742" spans="2:65" s="13" customFormat="1">
      <c r="B1742" s="159"/>
      <c r="D1742" s="150" t="s">
        <v>226</v>
      </c>
      <c r="E1742" s="160" t="s">
        <v>19</v>
      </c>
      <c r="F1742" s="161" t="s">
        <v>228</v>
      </c>
      <c r="H1742" s="162">
        <v>2484.808</v>
      </c>
      <c r="I1742" s="163"/>
      <c r="L1742" s="159"/>
      <c r="M1742" s="164"/>
      <c r="T1742" s="165"/>
      <c r="AT1742" s="160" t="s">
        <v>226</v>
      </c>
      <c r="AU1742" s="160" t="s">
        <v>236</v>
      </c>
      <c r="AV1742" s="13" t="s">
        <v>229</v>
      </c>
      <c r="AW1742" s="13" t="s">
        <v>31</v>
      </c>
      <c r="AX1742" s="13" t="s">
        <v>77</v>
      </c>
      <c r="AY1742" s="160" t="s">
        <v>212</v>
      </c>
    </row>
    <row r="1743" spans="2:65" s="1" customFormat="1" ht="24.2" customHeight="1">
      <c r="B1743" s="34"/>
      <c r="C1743" s="133" t="s">
        <v>2581</v>
      </c>
      <c r="D1743" s="133" t="s">
        <v>215</v>
      </c>
      <c r="E1743" s="134" t="s">
        <v>7290</v>
      </c>
      <c r="F1743" s="135" t="s">
        <v>7291</v>
      </c>
      <c r="G1743" s="136" t="s">
        <v>495</v>
      </c>
      <c r="H1743" s="137">
        <v>2160.6999999999998</v>
      </c>
      <c r="I1743" s="138"/>
      <c r="J1743" s="139">
        <f>ROUND(I1743*H1743,2)</f>
        <v>0</v>
      </c>
      <c r="K1743" s="135" t="s">
        <v>219</v>
      </c>
      <c r="L1743" s="34"/>
      <c r="M1743" s="140" t="s">
        <v>19</v>
      </c>
      <c r="N1743" s="141" t="s">
        <v>40</v>
      </c>
      <c r="P1743" s="142">
        <f>O1743*H1743</f>
        <v>0</v>
      </c>
      <c r="Q1743" s="142">
        <v>0</v>
      </c>
      <c r="R1743" s="142">
        <f>Q1743*H1743</f>
        <v>0</v>
      </c>
      <c r="S1743" s="142">
        <v>0</v>
      </c>
      <c r="T1743" s="143">
        <f>S1743*H1743</f>
        <v>0</v>
      </c>
      <c r="AR1743" s="144" t="s">
        <v>316</v>
      </c>
      <c r="AT1743" s="144" t="s">
        <v>215</v>
      </c>
      <c r="AU1743" s="144" t="s">
        <v>236</v>
      </c>
      <c r="AY1743" s="19" t="s">
        <v>212</v>
      </c>
      <c r="BE1743" s="145">
        <f>IF(N1743="základní",J1743,0)</f>
        <v>0</v>
      </c>
      <c r="BF1743" s="145">
        <f>IF(N1743="snížená",J1743,0)</f>
        <v>0</v>
      </c>
      <c r="BG1743" s="145">
        <f>IF(N1743="zákl. přenesená",J1743,0)</f>
        <v>0</v>
      </c>
      <c r="BH1743" s="145">
        <f>IF(N1743="sníž. přenesená",J1743,0)</f>
        <v>0</v>
      </c>
      <c r="BI1743" s="145">
        <f>IF(N1743="nulová",J1743,0)</f>
        <v>0</v>
      </c>
      <c r="BJ1743" s="19" t="s">
        <v>77</v>
      </c>
      <c r="BK1743" s="145">
        <f>ROUND(I1743*H1743,2)</f>
        <v>0</v>
      </c>
      <c r="BL1743" s="19" t="s">
        <v>316</v>
      </c>
      <c r="BM1743" s="144" t="s">
        <v>7833</v>
      </c>
    </row>
    <row r="1744" spans="2:65" s="1" customFormat="1">
      <c r="B1744" s="34"/>
      <c r="D1744" s="146" t="s">
        <v>222</v>
      </c>
      <c r="F1744" s="147" t="s">
        <v>7293</v>
      </c>
      <c r="I1744" s="148"/>
      <c r="L1744" s="34"/>
      <c r="M1744" s="149"/>
      <c r="T1744" s="55"/>
      <c r="AT1744" s="19" t="s">
        <v>222</v>
      </c>
      <c r="AU1744" s="19" t="s">
        <v>236</v>
      </c>
    </row>
    <row r="1745" spans="2:65" s="14" customFormat="1" ht="22.5">
      <c r="B1745" s="170"/>
      <c r="D1745" s="150" t="s">
        <v>226</v>
      </c>
      <c r="E1745" s="171" t="s">
        <v>19</v>
      </c>
      <c r="F1745" s="172" t="s">
        <v>7834</v>
      </c>
      <c r="H1745" s="171" t="s">
        <v>19</v>
      </c>
      <c r="I1745" s="173"/>
      <c r="L1745" s="170"/>
      <c r="M1745" s="174"/>
      <c r="T1745" s="175"/>
      <c r="AT1745" s="171" t="s">
        <v>226</v>
      </c>
      <c r="AU1745" s="171" t="s">
        <v>236</v>
      </c>
      <c r="AV1745" s="14" t="s">
        <v>77</v>
      </c>
      <c r="AW1745" s="14" t="s">
        <v>31</v>
      </c>
      <c r="AX1745" s="14" t="s">
        <v>69</v>
      </c>
      <c r="AY1745" s="171" t="s">
        <v>212</v>
      </c>
    </row>
    <row r="1746" spans="2:65" s="12" customFormat="1" ht="33.75">
      <c r="B1746" s="152"/>
      <c r="D1746" s="150" t="s">
        <v>226</v>
      </c>
      <c r="E1746" s="153" t="s">
        <v>19</v>
      </c>
      <c r="F1746" s="154" t="s">
        <v>7790</v>
      </c>
      <c r="H1746" s="155">
        <v>481.51</v>
      </c>
      <c r="I1746" s="156"/>
      <c r="L1746" s="152"/>
      <c r="M1746" s="157"/>
      <c r="T1746" s="158"/>
      <c r="AT1746" s="153" t="s">
        <v>226</v>
      </c>
      <c r="AU1746" s="153" t="s">
        <v>236</v>
      </c>
      <c r="AV1746" s="12" t="s">
        <v>79</v>
      </c>
      <c r="AW1746" s="12" t="s">
        <v>31</v>
      </c>
      <c r="AX1746" s="12" t="s">
        <v>69</v>
      </c>
      <c r="AY1746" s="153" t="s">
        <v>212</v>
      </c>
    </row>
    <row r="1747" spans="2:65" s="12" customFormat="1">
      <c r="B1747" s="152"/>
      <c r="D1747" s="150" t="s">
        <v>226</v>
      </c>
      <c r="E1747" s="153" t="s">
        <v>19</v>
      </c>
      <c r="F1747" s="154" t="s">
        <v>7791</v>
      </c>
      <c r="H1747" s="155">
        <v>380.23</v>
      </c>
      <c r="I1747" s="156"/>
      <c r="L1747" s="152"/>
      <c r="M1747" s="157"/>
      <c r="T1747" s="158"/>
      <c r="AT1747" s="153" t="s">
        <v>226</v>
      </c>
      <c r="AU1747" s="153" t="s">
        <v>236</v>
      </c>
      <c r="AV1747" s="12" t="s">
        <v>79</v>
      </c>
      <c r="AW1747" s="12" t="s">
        <v>31</v>
      </c>
      <c r="AX1747" s="12" t="s">
        <v>69</v>
      </c>
      <c r="AY1747" s="153" t="s">
        <v>212</v>
      </c>
    </row>
    <row r="1748" spans="2:65" s="12" customFormat="1">
      <c r="B1748" s="152"/>
      <c r="D1748" s="150" t="s">
        <v>226</v>
      </c>
      <c r="E1748" s="153" t="s">
        <v>19</v>
      </c>
      <c r="F1748" s="154" t="s">
        <v>7792</v>
      </c>
      <c r="H1748" s="155">
        <v>243.15</v>
      </c>
      <c r="I1748" s="156"/>
      <c r="L1748" s="152"/>
      <c r="M1748" s="157"/>
      <c r="T1748" s="158"/>
      <c r="AT1748" s="153" t="s">
        <v>226</v>
      </c>
      <c r="AU1748" s="153" t="s">
        <v>236</v>
      </c>
      <c r="AV1748" s="12" t="s">
        <v>79</v>
      </c>
      <c r="AW1748" s="12" t="s">
        <v>31</v>
      </c>
      <c r="AX1748" s="12" t="s">
        <v>69</v>
      </c>
      <c r="AY1748" s="153" t="s">
        <v>212</v>
      </c>
    </row>
    <row r="1749" spans="2:65" s="12" customFormat="1">
      <c r="B1749" s="152"/>
      <c r="D1749" s="150" t="s">
        <v>226</v>
      </c>
      <c r="E1749" s="153" t="s">
        <v>19</v>
      </c>
      <c r="F1749" s="154" t="s">
        <v>7793</v>
      </c>
      <c r="H1749" s="155">
        <v>272.51</v>
      </c>
      <c r="I1749" s="156"/>
      <c r="L1749" s="152"/>
      <c r="M1749" s="157"/>
      <c r="T1749" s="158"/>
      <c r="AT1749" s="153" t="s">
        <v>226</v>
      </c>
      <c r="AU1749" s="153" t="s">
        <v>236</v>
      </c>
      <c r="AV1749" s="12" t="s">
        <v>79</v>
      </c>
      <c r="AW1749" s="12" t="s">
        <v>31</v>
      </c>
      <c r="AX1749" s="12" t="s">
        <v>69</v>
      </c>
      <c r="AY1749" s="153" t="s">
        <v>212</v>
      </c>
    </row>
    <row r="1750" spans="2:65" s="12" customFormat="1">
      <c r="B1750" s="152"/>
      <c r="D1750" s="150" t="s">
        <v>226</v>
      </c>
      <c r="E1750" s="153" t="s">
        <v>19</v>
      </c>
      <c r="F1750" s="154" t="s">
        <v>7794</v>
      </c>
      <c r="H1750" s="155">
        <v>531.13</v>
      </c>
      <c r="I1750" s="156"/>
      <c r="L1750" s="152"/>
      <c r="M1750" s="157"/>
      <c r="T1750" s="158"/>
      <c r="AT1750" s="153" t="s">
        <v>226</v>
      </c>
      <c r="AU1750" s="153" t="s">
        <v>236</v>
      </c>
      <c r="AV1750" s="12" t="s">
        <v>79</v>
      </c>
      <c r="AW1750" s="12" t="s">
        <v>31</v>
      </c>
      <c r="AX1750" s="12" t="s">
        <v>69</v>
      </c>
      <c r="AY1750" s="153" t="s">
        <v>212</v>
      </c>
    </row>
    <row r="1751" spans="2:65" s="12" customFormat="1">
      <c r="B1751" s="152"/>
      <c r="D1751" s="150" t="s">
        <v>226</v>
      </c>
      <c r="E1751" s="153" t="s">
        <v>19</v>
      </c>
      <c r="F1751" s="154" t="s">
        <v>7795</v>
      </c>
      <c r="H1751" s="155">
        <v>247.25</v>
      </c>
      <c r="I1751" s="156"/>
      <c r="L1751" s="152"/>
      <c r="M1751" s="157"/>
      <c r="T1751" s="158"/>
      <c r="AT1751" s="153" t="s">
        <v>226</v>
      </c>
      <c r="AU1751" s="153" t="s">
        <v>236</v>
      </c>
      <c r="AV1751" s="12" t="s">
        <v>79</v>
      </c>
      <c r="AW1751" s="12" t="s">
        <v>31</v>
      </c>
      <c r="AX1751" s="12" t="s">
        <v>69</v>
      </c>
      <c r="AY1751" s="153" t="s">
        <v>212</v>
      </c>
    </row>
    <row r="1752" spans="2:65" s="12" customFormat="1">
      <c r="B1752" s="152"/>
      <c r="D1752" s="150" t="s">
        <v>226</v>
      </c>
      <c r="E1752" s="153" t="s">
        <v>19</v>
      </c>
      <c r="F1752" s="154" t="s">
        <v>7796</v>
      </c>
      <c r="H1752" s="155">
        <v>4.92</v>
      </c>
      <c r="I1752" s="156"/>
      <c r="L1752" s="152"/>
      <c r="M1752" s="157"/>
      <c r="T1752" s="158"/>
      <c r="AT1752" s="153" t="s">
        <v>226</v>
      </c>
      <c r="AU1752" s="153" t="s">
        <v>236</v>
      </c>
      <c r="AV1752" s="12" t="s">
        <v>79</v>
      </c>
      <c r="AW1752" s="12" t="s">
        <v>31</v>
      </c>
      <c r="AX1752" s="12" t="s">
        <v>69</v>
      </c>
      <c r="AY1752" s="153" t="s">
        <v>212</v>
      </c>
    </row>
    <row r="1753" spans="2:65" s="13" customFormat="1">
      <c r="B1753" s="159"/>
      <c r="D1753" s="150" t="s">
        <v>226</v>
      </c>
      <c r="E1753" s="160" t="s">
        <v>19</v>
      </c>
      <c r="F1753" s="161" t="s">
        <v>228</v>
      </c>
      <c r="H1753" s="162">
        <v>2160.6999999999998</v>
      </c>
      <c r="I1753" s="163"/>
      <c r="L1753" s="159"/>
      <c r="M1753" s="164"/>
      <c r="T1753" s="165"/>
      <c r="AT1753" s="160" t="s">
        <v>226</v>
      </c>
      <c r="AU1753" s="160" t="s">
        <v>236</v>
      </c>
      <c r="AV1753" s="13" t="s">
        <v>229</v>
      </c>
      <c r="AW1753" s="13" t="s">
        <v>31</v>
      </c>
      <c r="AX1753" s="13" t="s">
        <v>77</v>
      </c>
      <c r="AY1753" s="160" t="s">
        <v>212</v>
      </c>
    </row>
    <row r="1754" spans="2:65" s="1" customFormat="1" ht="16.5" customHeight="1">
      <c r="B1754" s="34"/>
      <c r="C1754" s="186" t="s">
        <v>2596</v>
      </c>
      <c r="D1754" s="186" t="s">
        <v>3107</v>
      </c>
      <c r="E1754" s="187" t="s">
        <v>7398</v>
      </c>
      <c r="F1754" s="188" t="s">
        <v>7399</v>
      </c>
      <c r="G1754" s="189" t="s">
        <v>495</v>
      </c>
      <c r="H1754" s="190">
        <v>2376.77</v>
      </c>
      <c r="I1754" s="191"/>
      <c r="J1754" s="192">
        <f>ROUND(I1754*H1754,2)</f>
        <v>0</v>
      </c>
      <c r="K1754" s="188" t="s">
        <v>219</v>
      </c>
      <c r="L1754" s="193"/>
      <c r="M1754" s="194" t="s">
        <v>19</v>
      </c>
      <c r="N1754" s="195" t="s">
        <v>40</v>
      </c>
      <c r="P1754" s="142">
        <f>O1754*H1754</f>
        <v>0</v>
      </c>
      <c r="Q1754" s="142">
        <v>4.4400000000000004E-3</v>
      </c>
      <c r="R1754" s="142">
        <f>Q1754*H1754</f>
        <v>10.552858800000001</v>
      </c>
      <c r="S1754" s="142">
        <v>0</v>
      </c>
      <c r="T1754" s="143">
        <f>S1754*H1754</f>
        <v>0</v>
      </c>
      <c r="AR1754" s="144" t="s">
        <v>631</v>
      </c>
      <c r="AT1754" s="144" t="s">
        <v>3107</v>
      </c>
      <c r="AU1754" s="144" t="s">
        <v>236</v>
      </c>
      <c r="AY1754" s="19" t="s">
        <v>212</v>
      </c>
      <c r="BE1754" s="145">
        <f>IF(N1754="základní",J1754,0)</f>
        <v>0</v>
      </c>
      <c r="BF1754" s="145">
        <f>IF(N1754="snížená",J1754,0)</f>
        <v>0</v>
      </c>
      <c r="BG1754" s="145">
        <f>IF(N1754="zákl. přenesená",J1754,0)</f>
        <v>0</v>
      </c>
      <c r="BH1754" s="145">
        <f>IF(N1754="sníž. přenesená",J1754,0)</f>
        <v>0</v>
      </c>
      <c r="BI1754" s="145">
        <f>IF(N1754="nulová",J1754,0)</f>
        <v>0</v>
      </c>
      <c r="BJ1754" s="19" t="s">
        <v>77</v>
      </c>
      <c r="BK1754" s="145">
        <f>ROUND(I1754*H1754,2)</f>
        <v>0</v>
      </c>
      <c r="BL1754" s="19" t="s">
        <v>316</v>
      </c>
      <c r="BM1754" s="144" t="s">
        <v>7835</v>
      </c>
    </row>
    <row r="1755" spans="2:65" s="14" customFormat="1" ht="22.5">
      <c r="B1755" s="170"/>
      <c r="D1755" s="150" t="s">
        <v>226</v>
      </c>
      <c r="E1755" s="171" t="s">
        <v>19</v>
      </c>
      <c r="F1755" s="172" t="s">
        <v>7836</v>
      </c>
      <c r="H1755" s="171" t="s">
        <v>19</v>
      </c>
      <c r="I1755" s="173"/>
      <c r="L1755" s="170"/>
      <c r="M1755" s="174"/>
      <c r="T1755" s="175"/>
      <c r="AT1755" s="171" t="s">
        <v>226</v>
      </c>
      <c r="AU1755" s="171" t="s">
        <v>236</v>
      </c>
      <c r="AV1755" s="14" t="s">
        <v>77</v>
      </c>
      <c r="AW1755" s="14" t="s">
        <v>31</v>
      </c>
      <c r="AX1755" s="14" t="s">
        <v>69</v>
      </c>
      <c r="AY1755" s="171" t="s">
        <v>212</v>
      </c>
    </row>
    <row r="1756" spans="2:65" s="12" customFormat="1" ht="33.75">
      <c r="B1756" s="152"/>
      <c r="D1756" s="150" t="s">
        <v>226</v>
      </c>
      <c r="E1756" s="153" t="s">
        <v>19</v>
      </c>
      <c r="F1756" s="154" t="s">
        <v>7799</v>
      </c>
      <c r="H1756" s="155">
        <v>529.66099999999994</v>
      </c>
      <c r="I1756" s="156"/>
      <c r="L1756" s="152"/>
      <c r="M1756" s="157"/>
      <c r="T1756" s="158"/>
      <c r="AT1756" s="153" t="s">
        <v>226</v>
      </c>
      <c r="AU1756" s="153" t="s">
        <v>236</v>
      </c>
      <c r="AV1756" s="12" t="s">
        <v>79</v>
      </c>
      <c r="AW1756" s="12" t="s">
        <v>31</v>
      </c>
      <c r="AX1756" s="12" t="s">
        <v>69</v>
      </c>
      <c r="AY1756" s="153" t="s">
        <v>212</v>
      </c>
    </row>
    <row r="1757" spans="2:65" s="12" customFormat="1">
      <c r="B1757" s="152"/>
      <c r="D1757" s="150" t="s">
        <v>226</v>
      </c>
      <c r="E1757" s="153" t="s">
        <v>19</v>
      </c>
      <c r="F1757" s="154" t="s">
        <v>7800</v>
      </c>
      <c r="H1757" s="155">
        <v>418.25299999999999</v>
      </c>
      <c r="I1757" s="156"/>
      <c r="L1757" s="152"/>
      <c r="M1757" s="157"/>
      <c r="T1757" s="158"/>
      <c r="AT1757" s="153" t="s">
        <v>226</v>
      </c>
      <c r="AU1757" s="153" t="s">
        <v>236</v>
      </c>
      <c r="AV1757" s="12" t="s">
        <v>79</v>
      </c>
      <c r="AW1757" s="12" t="s">
        <v>31</v>
      </c>
      <c r="AX1757" s="12" t="s">
        <v>69</v>
      </c>
      <c r="AY1757" s="153" t="s">
        <v>212</v>
      </c>
    </row>
    <row r="1758" spans="2:65" s="12" customFormat="1">
      <c r="B1758" s="152"/>
      <c r="D1758" s="150" t="s">
        <v>226</v>
      </c>
      <c r="E1758" s="153" t="s">
        <v>19</v>
      </c>
      <c r="F1758" s="154" t="s">
        <v>7801</v>
      </c>
      <c r="H1758" s="155">
        <v>267.46499999999997</v>
      </c>
      <c r="I1758" s="156"/>
      <c r="L1758" s="152"/>
      <c r="M1758" s="157"/>
      <c r="T1758" s="158"/>
      <c r="AT1758" s="153" t="s">
        <v>226</v>
      </c>
      <c r="AU1758" s="153" t="s">
        <v>236</v>
      </c>
      <c r="AV1758" s="12" t="s">
        <v>79</v>
      </c>
      <c r="AW1758" s="12" t="s">
        <v>31</v>
      </c>
      <c r="AX1758" s="12" t="s">
        <v>69</v>
      </c>
      <c r="AY1758" s="153" t="s">
        <v>212</v>
      </c>
    </row>
    <row r="1759" spans="2:65" s="12" customFormat="1">
      <c r="B1759" s="152"/>
      <c r="D1759" s="150" t="s">
        <v>226</v>
      </c>
      <c r="E1759" s="153" t="s">
        <v>19</v>
      </c>
      <c r="F1759" s="154" t="s">
        <v>7802</v>
      </c>
      <c r="H1759" s="155">
        <v>299.76100000000002</v>
      </c>
      <c r="I1759" s="156"/>
      <c r="L1759" s="152"/>
      <c r="M1759" s="157"/>
      <c r="T1759" s="158"/>
      <c r="AT1759" s="153" t="s">
        <v>226</v>
      </c>
      <c r="AU1759" s="153" t="s">
        <v>236</v>
      </c>
      <c r="AV1759" s="12" t="s">
        <v>79</v>
      </c>
      <c r="AW1759" s="12" t="s">
        <v>31</v>
      </c>
      <c r="AX1759" s="12" t="s">
        <v>69</v>
      </c>
      <c r="AY1759" s="153" t="s">
        <v>212</v>
      </c>
    </row>
    <row r="1760" spans="2:65" s="12" customFormat="1" ht="22.5">
      <c r="B1760" s="152"/>
      <c r="D1760" s="150" t="s">
        <v>226</v>
      </c>
      <c r="E1760" s="153" t="s">
        <v>19</v>
      </c>
      <c r="F1760" s="154" t="s">
        <v>7803</v>
      </c>
      <c r="H1760" s="155">
        <v>584.24300000000005</v>
      </c>
      <c r="I1760" s="156"/>
      <c r="L1760" s="152"/>
      <c r="M1760" s="157"/>
      <c r="T1760" s="158"/>
      <c r="AT1760" s="153" t="s">
        <v>226</v>
      </c>
      <c r="AU1760" s="153" t="s">
        <v>236</v>
      </c>
      <c r="AV1760" s="12" t="s">
        <v>79</v>
      </c>
      <c r="AW1760" s="12" t="s">
        <v>31</v>
      </c>
      <c r="AX1760" s="12" t="s">
        <v>69</v>
      </c>
      <c r="AY1760" s="153" t="s">
        <v>212</v>
      </c>
    </row>
    <row r="1761" spans="2:65" s="12" customFormat="1">
      <c r="B1761" s="152"/>
      <c r="D1761" s="150" t="s">
        <v>226</v>
      </c>
      <c r="E1761" s="153" t="s">
        <v>19</v>
      </c>
      <c r="F1761" s="154" t="s">
        <v>7804</v>
      </c>
      <c r="H1761" s="155">
        <v>271.97500000000002</v>
      </c>
      <c r="I1761" s="156"/>
      <c r="L1761" s="152"/>
      <c r="M1761" s="157"/>
      <c r="T1761" s="158"/>
      <c r="AT1761" s="153" t="s">
        <v>226</v>
      </c>
      <c r="AU1761" s="153" t="s">
        <v>236</v>
      </c>
      <c r="AV1761" s="12" t="s">
        <v>79</v>
      </c>
      <c r="AW1761" s="12" t="s">
        <v>31</v>
      </c>
      <c r="AX1761" s="12" t="s">
        <v>69</v>
      </c>
      <c r="AY1761" s="153" t="s">
        <v>212</v>
      </c>
    </row>
    <row r="1762" spans="2:65" s="12" customFormat="1">
      <c r="B1762" s="152"/>
      <c r="D1762" s="150" t="s">
        <v>226</v>
      </c>
      <c r="E1762" s="153" t="s">
        <v>19</v>
      </c>
      <c r="F1762" s="154" t="s">
        <v>7805</v>
      </c>
      <c r="H1762" s="155">
        <v>5.4119999999999999</v>
      </c>
      <c r="I1762" s="156"/>
      <c r="L1762" s="152"/>
      <c r="M1762" s="157"/>
      <c r="T1762" s="158"/>
      <c r="AT1762" s="153" t="s">
        <v>226</v>
      </c>
      <c r="AU1762" s="153" t="s">
        <v>236</v>
      </c>
      <c r="AV1762" s="12" t="s">
        <v>79</v>
      </c>
      <c r="AW1762" s="12" t="s">
        <v>31</v>
      </c>
      <c r="AX1762" s="12" t="s">
        <v>69</v>
      </c>
      <c r="AY1762" s="153" t="s">
        <v>212</v>
      </c>
    </row>
    <row r="1763" spans="2:65" s="13" customFormat="1">
      <c r="B1763" s="159"/>
      <c r="D1763" s="150" t="s">
        <v>226</v>
      </c>
      <c r="E1763" s="160" t="s">
        <v>19</v>
      </c>
      <c r="F1763" s="161" t="s">
        <v>228</v>
      </c>
      <c r="H1763" s="162">
        <v>2376.77</v>
      </c>
      <c r="I1763" s="163"/>
      <c r="L1763" s="159"/>
      <c r="M1763" s="164"/>
      <c r="T1763" s="165"/>
      <c r="AT1763" s="160" t="s">
        <v>226</v>
      </c>
      <c r="AU1763" s="160" t="s">
        <v>236</v>
      </c>
      <c r="AV1763" s="13" t="s">
        <v>229</v>
      </c>
      <c r="AW1763" s="13" t="s">
        <v>31</v>
      </c>
      <c r="AX1763" s="13" t="s">
        <v>77</v>
      </c>
      <c r="AY1763" s="160" t="s">
        <v>212</v>
      </c>
    </row>
    <row r="1764" spans="2:65" s="11" customFormat="1" ht="20.85" customHeight="1">
      <c r="B1764" s="121"/>
      <c r="D1764" s="122" t="s">
        <v>68</v>
      </c>
      <c r="E1764" s="131" t="s">
        <v>7837</v>
      </c>
      <c r="F1764" s="131" t="s">
        <v>7838</v>
      </c>
      <c r="I1764" s="124"/>
      <c r="J1764" s="132">
        <f>BK1764</f>
        <v>0</v>
      </c>
      <c r="L1764" s="121"/>
      <c r="M1764" s="126"/>
      <c r="P1764" s="127">
        <f>SUM(P1765:P1777)</f>
        <v>0</v>
      </c>
      <c r="R1764" s="127">
        <f>SUM(R1765:R1777)</f>
        <v>0.24991560000000002</v>
      </c>
      <c r="T1764" s="128">
        <f>SUM(T1765:T1777)</f>
        <v>0</v>
      </c>
      <c r="AR1764" s="122" t="s">
        <v>79</v>
      </c>
      <c r="AT1764" s="129" t="s">
        <v>68</v>
      </c>
      <c r="AU1764" s="129" t="s">
        <v>79</v>
      </c>
      <c r="AY1764" s="122" t="s">
        <v>212</v>
      </c>
      <c r="BK1764" s="130">
        <f>SUM(BK1765:BK1777)</f>
        <v>0</v>
      </c>
    </row>
    <row r="1765" spans="2:65" s="1" customFormat="1" ht="16.5" customHeight="1">
      <c r="B1765" s="34"/>
      <c r="C1765" s="133" t="s">
        <v>2609</v>
      </c>
      <c r="D1765" s="133" t="s">
        <v>215</v>
      </c>
      <c r="E1765" s="134" t="s">
        <v>7703</v>
      </c>
      <c r="F1765" s="135" t="s">
        <v>7704</v>
      </c>
      <c r="G1765" s="136" t="s">
        <v>495</v>
      </c>
      <c r="H1765" s="137">
        <v>6.89</v>
      </c>
      <c r="I1765" s="138"/>
      <c r="J1765" s="139">
        <f>ROUND(I1765*H1765,2)</f>
        <v>0</v>
      </c>
      <c r="K1765" s="135" t="s">
        <v>245</v>
      </c>
      <c r="L1765" s="34"/>
      <c r="M1765" s="140" t="s">
        <v>19</v>
      </c>
      <c r="N1765" s="141" t="s">
        <v>40</v>
      </c>
      <c r="P1765" s="142">
        <f>O1765*H1765</f>
        <v>0</v>
      </c>
      <c r="Q1765" s="142">
        <v>4.0000000000000002E-4</v>
      </c>
      <c r="R1765" s="142">
        <f>Q1765*H1765</f>
        <v>2.7560000000000002E-3</v>
      </c>
      <c r="S1765" s="142">
        <v>0</v>
      </c>
      <c r="T1765" s="143">
        <f>S1765*H1765</f>
        <v>0</v>
      </c>
      <c r="AR1765" s="144" t="s">
        <v>316</v>
      </c>
      <c r="AT1765" s="144" t="s">
        <v>215</v>
      </c>
      <c r="AU1765" s="144" t="s">
        <v>236</v>
      </c>
      <c r="AY1765" s="19" t="s">
        <v>212</v>
      </c>
      <c r="BE1765" s="145">
        <f>IF(N1765="základní",J1765,0)</f>
        <v>0</v>
      </c>
      <c r="BF1765" s="145">
        <f>IF(N1765="snížená",J1765,0)</f>
        <v>0</v>
      </c>
      <c r="BG1765" s="145">
        <f>IF(N1765="zákl. přenesená",J1765,0)</f>
        <v>0</v>
      </c>
      <c r="BH1765" s="145">
        <f>IF(N1765="sníž. přenesená",J1765,0)</f>
        <v>0</v>
      </c>
      <c r="BI1765" s="145">
        <f>IF(N1765="nulová",J1765,0)</f>
        <v>0</v>
      </c>
      <c r="BJ1765" s="19" t="s">
        <v>77</v>
      </c>
      <c r="BK1765" s="145">
        <f>ROUND(I1765*H1765,2)</f>
        <v>0</v>
      </c>
      <c r="BL1765" s="19" t="s">
        <v>316</v>
      </c>
      <c r="BM1765" s="144" t="s">
        <v>7839</v>
      </c>
    </row>
    <row r="1766" spans="2:65" s="14" customFormat="1">
      <c r="B1766" s="170"/>
      <c r="D1766" s="150" t="s">
        <v>226</v>
      </c>
      <c r="E1766" s="171" t="s">
        <v>19</v>
      </c>
      <c r="F1766" s="172" t="s">
        <v>7840</v>
      </c>
      <c r="H1766" s="171" t="s">
        <v>19</v>
      </c>
      <c r="I1766" s="173"/>
      <c r="L1766" s="170"/>
      <c r="M1766" s="174"/>
      <c r="T1766" s="175"/>
      <c r="AT1766" s="171" t="s">
        <v>226</v>
      </c>
      <c r="AU1766" s="171" t="s">
        <v>236</v>
      </c>
      <c r="AV1766" s="14" t="s">
        <v>77</v>
      </c>
      <c r="AW1766" s="14" t="s">
        <v>31</v>
      </c>
      <c r="AX1766" s="14" t="s">
        <v>69</v>
      </c>
      <c r="AY1766" s="171" t="s">
        <v>212</v>
      </c>
    </row>
    <row r="1767" spans="2:65" s="12" customFormat="1">
      <c r="B1767" s="152"/>
      <c r="D1767" s="150" t="s">
        <v>226</v>
      </c>
      <c r="E1767" s="153" t="s">
        <v>19</v>
      </c>
      <c r="F1767" s="154" t="s">
        <v>7841</v>
      </c>
      <c r="H1767" s="155">
        <v>6.89</v>
      </c>
      <c r="I1767" s="156"/>
      <c r="L1767" s="152"/>
      <c r="M1767" s="157"/>
      <c r="T1767" s="158"/>
      <c r="AT1767" s="153" t="s">
        <v>226</v>
      </c>
      <c r="AU1767" s="153" t="s">
        <v>236</v>
      </c>
      <c r="AV1767" s="12" t="s">
        <v>79</v>
      </c>
      <c r="AW1767" s="12" t="s">
        <v>31</v>
      </c>
      <c r="AX1767" s="12" t="s">
        <v>69</v>
      </c>
      <c r="AY1767" s="153" t="s">
        <v>212</v>
      </c>
    </row>
    <row r="1768" spans="2:65" s="13" customFormat="1">
      <c r="B1768" s="159"/>
      <c r="D1768" s="150" t="s">
        <v>226</v>
      </c>
      <c r="E1768" s="160" t="s">
        <v>19</v>
      </c>
      <c r="F1768" s="161" t="s">
        <v>228</v>
      </c>
      <c r="H1768" s="162">
        <v>6.89</v>
      </c>
      <c r="I1768" s="163"/>
      <c r="L1768" s="159"/>
      <c r="M1768" s="164"/>
      <c r="T1768" s="165"/>
      <c r="AT1768" s="160" t="s">
        <v>226</v>
      </c>
      <c r="AU1768" s="160" t="s">
        <v>236</v>
      </c>
      <c r="AV1768" s="13" t="s">
        <v>229</v>
      </c>
      <c r="AW1768" s="13" t="s">
        <v>31</v>
      </c>
      <c r="AX1768" s="13" t="s">
        <v>77</v>
      </c>
      <c r="AY1768" s="160" t="s">
        <v>212</v>
      </c>
    </row>
    <row r="1769" spans="2:65" s="1" customFormat="1" ht="16.5" customHeight="1">
      <c r="B1769" s="34"/>
      <c r="C1769" s="186" t="s">
        <v>2617</v>
      </c>
      <c r="D1769" s="186" t="s">
        <v>3107</v>
      </c>
      <c r="E1769" s="187" t="s">
        <v>7708</v>
      </c>
      <c r="F1769" s="188" t="s">
        <v>7709</v>
      </c>
      <c r="G1769" s="189" t="s">
        <v>495</v>
      </c>
      <c r="H1769" s="190">
        <v>7.5789999999999997</v>
      </c>
      <c r="I1769" s="191"/>
      <c r="J1769" s="192">
        <f>ROUND(I1769*H1769,2)</f>
        <v>0</v>
      </c>
      <c r="K1769" s="188" t="s">
        <v>219</v>
      </c>
      <c r="L1769" s="193"/>
      <c r="M1769" s="194" t="s">
        <v>19</v>
      </c>
      <c r="N1769" s="195" t="s">
        <v>40</v>
      </c>
      <c r="P1769" s="142">
        <f>O1769*H1769</f>
        <v>0</v>
      </c>
      <c r="Q1769" s="142">
        <v>3.3999999999999998E-3</v>
      </c>
      <c r="R1769" s="142">
        <f>Q1769*H1769</f>
        <v>2.5768599999999999E-2</v>
      </c>
      <c r="S1769" s="142">
        <v>0</v>
      </c>
      <c r="T1769" s="143">
        <f>S1769*H1769</f>
        <v>0</v>
      </c>
      <c r="AR1769" s="144" t="s">
        <v>631</v>
      </c>
      <c r="AT1769" s="144" t="s">
        <v>3107</v>
      </c>
      <c r="AU1769" s="144" t="s">
        <v>236</v>
      </c>
      <c r="AY1769" s="19" t="s">
        <v>212</v>
      </c>
      <c r="BE1769" s="145">
        <f>IF(N1769="základní",J1769,0)</f>
        <v>0</v>
      </c>
      <c r="BF1769" s="145">
        <f>IF(N1769="snížená",J1769,0)</f>
        <v>0</v>
      </c>
      <c r="BG1769" s="145">
        <f>IF(N1769="zákl. přenesená",J1769,0)</f>
        <v>0</v>
      </c>
      <c r="BH1769" s="145">
        <f>IF(N1769="sníž. přenesená",J1769,0)</f>
        <v>0</v>
      </c>
      <c r="BI1769" s="145">
        <f>IF(N1769="nulová",J1769,0)</f>
        <v>0</v>
      </c>
      <c r="BJ1769" s="19" t="s">
        <v>77</v>
      </c>
      <c r="BK1769" s="145">
        <f>ROUND(I1769*H1769,2)</f>
        <v>0</v>
      </c>
      <c r="BL1769" s="19" t="s">
        <v>316</v>
      </c>
      <c r="BM1769" s="144" t="s">
        <v>7842</v>
      </c>
    </row>
    <row r="1770" spans="2:65" s="14" customFormat="1">
      <c r="B1770" s="170"/>
      <c r="D1770" s="150" t="s">
        <v>226</v>
      </c>
      <c r="E1770" s="171" t="s">
        <v>19</v>
      </c>
      <c r="F1770" s="172" t="s">
        <v>7843</v>
      </c>
      <c r="H1770" s="171" t="s">
        <v>19</v>
      </c>
      <c r="I1770" s="173"/>
      <c r="L1770" s="170"/>
      <c r="M1770" s="174"/>
      <c r="T1770" s="175"/>
      <c r="AT1770" s="171" t="s">
        <v>226</v>
      </c>
      <c r="AU1770" s="171" t="s">
        <v>236</v>
      </c>
      <c r="AV1770" s="14" t="s">
        <v>77</v>
      </c>
      <c r="AW1770" s="14" t="s">
        <v>31</v>
      </c>
      <c r="AX1770" s="14" t="s">
        <v>69</v>
      </c>
      <c r="AY1770" s="171" t="s">
        <v>212</v>
      </c>
    </row>
    <row r="1771" spans="2:65" s="12" customFormat="1">
      <c r="B1771" s="152"/>
      <c r="D1771" s="150" t="s">
        <v>226</v>
      </c>
      <c r="E1771" s="153" t="s">
        <v>19</v>
      </c>
      <c r="F1771" s="154" t="s">
        <v>7844</v>
      </c>
      <c r="H1771" s="155">
        <v>7.5789999999999997</v>
      </c>
      <c r="I1771" s="156"/>
      <c r="L1771" s="152"/>
      <c r="M1771" s="157"/>
      <c r="T1771" s="158"/>
      <c r="AT1771" s="153" t="s">
        <v>226</v>
      </c>
      <c r="AU1771" s="153" t="s">
        <v>236</v>
      </c>
      <c r="AV1771" s="12" t="s">
        <v>79</v>
      </c>
      <c r="AW1771" s="12" t="s">
        <v>31</v>
      </c>
      <c r="AX1771" s="12" t="s">
        <v>69</v>
      </c>
      <c r="AY1771" s="153" t="s">
        <v>212</v>
      </c>
    </row>
    <row r="1772" spans="2:65" s="13" customFormat="1">
      <c r="B1772" s="159"/>
      <c r="D1772" s="150" t="s">
        <v>226</v>
      </c>
      <c r="E1772" s="160" t="s">
        <v>19</v>
      </c>
      <c r="F1772" s="161" t="s">
        <v>228</v>
      </c>
      <c r="H1772" s="162">
        <v>7.5789999999999997</v>
      </c>
      <c r="I1772" s="163"/>
      <c r="L1772" s="159"/>
      <c r="M1772" s="164"/>
      <c r="T1772" s="165"/>
      <c r="AT1772" s="160" t="s">
        <v>226</v>
      </c>
      <c r="AU1772" s="160" t="s">
        <v>236</v>
      </c>
      <c r="AV1772" s="13" t="s">
        <v>229</v>
      </c>
      <c r="AW1772" s="13" t="s">
        <v>31</v>
      </c>
      <c r="AX1772" s="13" t="s">
        <v>77</v>
      </c>
      <c r="AY1772" s="160" t="s">
        <v>212</v>
      </c>
    </row>
    <row r="1773" spans="2:65" s="1" customFormat="1" ht="16.5" customHeight="1">
      <c r="B1773" s="34"/>
      <c r="C1773" s="133" t="s">
        <v>2632</v>
      </c>
      <c r="D1773" s="133" t="s">
        <v>215</v>
      </c>
      <c r="E1773" s="134" t="s">
        <v>7845</v>
      </c>
      <c r="F1773" s="135" t="s">
        <v>7846</v>
      </c>
      <c r="G1773" s="136" t="s">
        <v>495</v>
      </c>
      <c r="H1773" s="137">
        <v>7.2350000000000003</v>
      </c>
      <c r="I1773" s="138"/>
      <c r="J1773" s="139">
        <f>ROUND(I1773*H1773,2)</f>
        <v>0</v>
      </c>
      <c r="K1773" s="135" t="s">
        <v>219</v>
      </c>
      <c r="L1773" s="34"/>
      <c r="M1773" s="140" t="s">
        <v>19</v>
      </c>
      <c r="N1773" s="141" t="s">
        <v>40</v>
      </c>
      <c r="P1773" s="142">
        <f>O1773*H1773</f>
        <v>0</v>
      </c>
      <c r="Q1773" s="142">
        <v>3.0599999999999999E-2</v>
      </c>
      <c r="R1773" s="142">
        <f>Q1773*H1773</f>
        <v>0.221391</v>
      </c>
      <c r="S1773" s="142">
        <v>0</v>
      </c>
      <c r="T1773" s="143">
        <f>S1773*H1773</f>
        <v>0</v>
      </c>
      <c r="AR1773" s="144" t="s">
        <v>316</v>
      </c>
      <c r="AT1773" s="144" t="s">
        <v>215</v>
      </c>
      <c r="AU1773" s="144" t="s">
        <v>236</v>
      </c>
      <c r="AY1773" s="19" t="s">
        <v>212</v>
      </c>
      <c r="BE1773" s="145">
        <f>IF(N1773="základní",J1773,0)</f>
        <v>0</v>
      </c>
      <c r="BF1773" s="145">
        <f>IF(N1773="snížená",J1773,0)</f>
        <v>0</v>
      </c>
      <c r="BG1773" s="145">
        <f>IF(N1773="zákl. přenesená",J1773,0)</f>
        <v>0</v>
      </c>
      <c r="BH1773" s="145">
        <f>IF(N1773="sníž. přenesená",J1773,0)</f>
        <v>0</v>
      </c>
      <c r="BI1773" s="145">
        <f>IF(N1773="nulová",J1773,0)</f>
        <v>0</v>
      </c>
      <c r="BJ1773" s="19" t="s">
        <v>77</v>
      </c>
      <c r="BK1773" s="145">
        <f>ROUND(I1773*H1773,2)</f>
        <v>0</v>
      </c>
      <c r="BL1773" s="19" t="s">
        <v>316</v>
      </c>
      <c r="BM1773" s="144" t="s">
        <v>7847</v>
      </c>
    </row>
    <row r="1774" spans="2:65" s="1" customFormat="1">
      <c r="B1774" s="34"/>
      <c r="D1774" s="146" t="s">
        <v>222</v>
      </c>
      <c r="F1774" s="147" t="s">
        <v>7848</v>
      </c>
      <c r="I1774" s="148"/>
      <c r="L1774" s="34"/>
      <c r="M1774" s="149"/>
      <c r="T1774" s="55"/>
      <c r="AT1774" s="19" t="s">
        <v>222</v>
      </c>
      <c r="AU1774" s="19" t="s">
        <v>236</v>
      </c>
    </row>
    <row r="1775" spans="2:65" s="14" customFormat="1">
      <c r="B1775" s="170"/>
      <c r="D1775" s="150" t="s">
        <v>226</v>
      </c>
      <c r="E1775" s="171" t="s">
        <v>19</v>
      </c>
      <c r="F1775" s="172" t="s">
        <v>7849</v>
      </c>
      <c r="H1775" s="171" t="s">
        <v>19</v>
      </c>
      <c r="I1775" s="173"/>
      <c r="L1775" s="170"/>
      <c r="M1775" s="174"/>
      <c r="T1775" s="175"/>
      <c r="AT1775" s="171" t="s">
        <v>226</v>
      </c>
      <c r="AU1775" s="171" t="s">
        <v>236</v>
      </c>
      <c r="AV1775" s="14" t="s">
        <v>77</v>
      </c>
      <c r="AW1775" s="14" t="s">
        <v>31</v>
      </c>
      <c r="AX1775" s="14" t="s">
        <v>69</v>
      </c>
      <c r="AY1775" s="171" t="s">
        <v>212</v>
      </c>
    </row>
    <row r="1776" spans="2:65" s="12" customFormat="1">
      <c r="B1776" s="152"/>
      <c r="D1776" s="150" t="s">
        <v>226</v>
      </c>
      <c r="E1776" s="153" t="s">
        <v>19</v>
      </c>
      <c r="F1776" s="154" t="s">
        <v>7850</v>
      </c>
      <c r="H1776" s="155">
        <v>7.2350000000000003</v>
      </c>
      <c r="I1776" s="156"/>
      <c r="L1776" s="152"/>
      <c r="M1776" s="157"/>
      <c r="T1776" s="158"/>
      <c r="AT1776" s="153" t="s">
        <v>226</v>
      </c>
      <c r="AU1776" s="153" t="s">
        <v>236</v>
      </c>
      <c r="AV1776" s="12" t="s">
        <v>79</v>
      </c>
      <c r="AW1776" s="12" t="s">
        <v>31</v>
      </c>
      <c r="AX1776" s="12" t="s">
        <v>69</v>
      </c>
      <c r="AY1776" s="153" t="s">
        <v>212</v>
      </c>
    </row>
    <row r="1777" spans="2:65" s="13" customFormat="1">
      <c r="B1777" s="159"/>
      <c r="D1777" s="150" t="s">
        <v>226</v>
      </c>
      <c r="E1777" s="160" t="s">
        <v>19</v>
      </c>
      <c r="F1777" s="161" t="s">
        <v>228</v>
      </c>
      <c r="H1777" s="162">
        <v>7.2350000000000003</v>
      </c>
      <c r="I1777" s="163"/>
      <c r="L1777" s="159"/>
      <c r="M1777" s="164"/>
      <c r="T1777" s="165"/>
      <c r="AT1777" s="160" t="s">
        <v>226</v>
      </c>
      <c r="AU1777" s="160" t="s">
        <v>236</v>
      </c>
      <c r="AV1777" s="13" t="s">
        <v>229</v>
      </c>
      <c r="AW1777" s="13" t="s">
        <v>31</v>
      </c>
      <c r="AX1777" s="13" t="s">
        <v>77</v>
      </c>
      <c r="AY1777" s="160" t="s">
        <v>212</v>
      </c>
    </row>
    <row r="1778" spans="2:65" s="11" customFormat="1" ht="20.85" customHeight="1">
      <c r="B1778" s="121"/>
      <c r="D1778" s="122" t="s">
        <v>68</v>
      </c>
      <c r="E1778" s="131" t="s">
        <v>7851</v>
      </c>
      <c r="F1778" s="131" t="s">
        <v>7852</v>
      </c>
      <c r="I1778" s="124"/>
      <c r="J1778" s="132">
        <f>BK1778</f>
        <v>0</v>
      </c>
      <c r="L1778" s="121"/>
      <c r="M1778" s="126"/>
      <c r="P1778" s="127">
        <f>SUM(P1779:P1824)</f>
        <v>0</v>
      </c>
      <c r="R1778" s="127">
        <f>SUM(R1779:R1824)</f>
        <v>62.017341979999998</v>
      </c>
      <c r="T1778" s="128">
        <f>SUM(T1779:T1824)</f>
        <v>0</v>
      </c>
      <c r="AR1778" s="122" t="s">
        <v>79</v>
      </c>
      <c r="AT1778" s="129" t="s">
        <v>68</v>
      </c>
      <c r="AU1778" s="129" t="s">
        <v>79</v>
      </c>
      <c r="AY1778" s="122" t="s">
        <v>212</v>
      </c>
      <c r="BK1778" s="130">
        <f>SUM(BK1779:BK1824)</f>
        <v>0</v>
      </c>
    </row>
    <row r="1779" spans="2:65" s="1" customFormat="1" ht="21.75" customHeight="1">
      <c r="B1779" s="34"/>
      <c r="C1779" s="133" t="s">
        <v>2640</v>
      </c>
      <c r="D1779" s="133" t="s">
        <v>215</v>
      </c>
      <c r="E1779" s="134" t="s">
        <v>7853</v>
      </c>
      <c r="F1779" s="135" t="s">
        <v>7854</v>
      </c>
      <c r="G1779" s="136" t="s">
        <v>495</v>
      </c>
      <c r="H1779" s="137">
        <v>363.88</v>
      </c>
      <c r="I1779" s="138"/>
      <c r="J1779" s="139">
        <f>ROUND(I1779*H1779,2)</f>
        <v>0</v>
      </c>
      <c r="K1779" s="135" t="s">
        <v>245</v>
      </c>
      <c r="L1779" s="34"/>
      <c r="M1779" s="140" t="s">
        <v>19</v>
      </c>
      <c r="N1779" s="141" t="s">
        <v>40</v>
      </c>
      <c r="P1779" s="142">
        <f>O1779*H1779</f>
        <v>0</v>
      </c>
      <c r="Q1779" s="142">
        <v>4.0000000000000002E-4</v>
      </c>
      <c r="R1779" s="142">
        <f>Q1779*H1779</f>
        <v>0.14555200000000001</v>
      </c>
      <c r="S1779" s="142">
        <v>0</v>
      </c>
      <c r="T1779" s="143">
        <f>S1779*H1779</f>
        <v>0</v>
      </c>
      <c r="AR1779" s="144" t="s">
        <v>316</v>
      </c>
      <c r="AT1779" s="144" t="s">
        <v>215</v>
      </c>
      <c r="AU1779" s="144" t="s">
        <v>236</v>
      </c>
      <c r="AY1779" s="19" t="s">
        <v>212</v>
      </c>
      <c r="BE1779" s="145">
        <f>IF(N1779="základní",J1779,0)</f>
        <v>0</v>
      </c>
      <c r="BF1779" s="145">
        <f>IF(N1779="snížená",J1779,0)</f>
        <v>0</v>
      </c>
      <c r="BG1779" s="145">
        <f>IF(N1779="zákl. přenesená",J1779,0)</f>
        <v>0</v>
      </c>
      <c r="BH1779" s="145">
        <f>IF(N1779="sníž. přenesená",J1779,0)</f>
        <v>0</v>
      </c>
      <c r="BI1779" s="145">
        <f>IF(N1779="nulová",J1779,0)</f>
        <v>0</v>
      </c>
      <c r="BJ1779" s="19" t="s">
        <v>77</v>
      </c>
      <c r="BK1779" s="145">
        <f>ROUND(I1779*H1779,2)</f>
        <v>0</v>
      </c>
      <c r="BL1779" s="19" t="s">
        <v>316</v>
      </c>
      <c r="BM1779" s="144" t="s">
        <v>7855</v>
      </c>
    </row>
    <row r="1780" spans="2:65" s="14" customFormat="1">
      <c r="B1780" s="170"/>
      <c r="D1780" s="150" t="s">
        <v>226</v>
      </c>
      <c r="E1780" s="171" t="s">
        <v>19</v>
      </c>
      <c r="F1780" s="172" t="s">
        <v>7856</v>
      </c>
      <c r="H1780" s="171" t="s">
        <v>19</v>
      </c>
      <c r="I1780" s="173"/>
      <c r="L1780" s="170"/>
      <c r="M1780" s="174"/>
      <c r="T1780" s="175"/>
      <c r="AT1780" s="171" t="s">
        <v>226</v>
      </c>
      <c r="AU1780" s="171" t="s">
        <v>236</v>
      </c>
      <c r="AV1780" s="14" t="s">
        <v>77</v>
      </c>
      <c r="AW1780" s="14" t="s">
        <v>31</v>
      </c>
      <c r="AX1780" s="14" t="s">
        <v>69</v>
      </c>
      <c r="AY1780" s="171" t="s">
        <v>212</v>
      </c>
    </row>
    <row r="1781" spans="2:65" s="12" customFormat="1">
      <c r="B1781" s="152"/>
      <c r="D1781" s="150" t="s">
        <v>226</v>
      </c>
      <c r="E1781" s="153" t="s">
        <v>19</v>
      </c>
      <c r="F1781" s="154" t="s">
        <v>7857</v>
      </c>
      <c r="H1781" s="155">
        <v>18.18</v>
      </c>
      <c r="I1781" s="156"/>
      <c r="L1781" s="152"/>
      <c r="M1781" s="157"/>
      <c r="T1781" s="158"/>
      <c r="AT1781" s="153" t="s">
        <v>226</v>
      </c>
      <c r="AU1781" s="153" t="s">
        <v>236</v>
      </c>
      <c r="AV1781" s="12" t="s">
        <v>79</v>
      </c>
      <c r="AW1781" s="12" t="s">
        <v>31</v>
      </c>
      <c r="AX1781" s="12" t="s">
        <v>69</v>
      </c>
      <c r="AY1781" s="153" t="s">
        <v>212</v>
      </c>
    </row>
    <row r="1782" spans="2:65" s="12" customFormat="1">
      <c r="B1782" s="152"/>
      <c r="D1782" s="150" t="s">
        <v>226</v>
      </c>
      <c r="E1782" s="153" t="s">
        <v>19</v>
      </c>
      <c r="F1782" s="154" t="s">
        <v>7858</v>
      </c>
      <c r="H1782" s="155">
        <v>235.58</v>
      </c>
      <c r="I1782" s="156"/>
      <c r="L1782" s="152"/>
      <c r="M1782" s="157"/>
      <c r="T1782" s="158"/>
      <c r="AT1782" s="153" t="s">
        <v>226</v>
      </c>
      <c r="AU1782" s="153" t="s">
        <v>236</v>
      </c>
      <c r="AV1782" s="12" t="s">
        <v>79</v>
      </c>
      <c r="AW1782" s="12" t="s">
        <v>31</v>
      </c>
      <c r="AX1782" s="12" t="s">
        <v>69</v>
      </c>
      <c r="AY1782" s="153" t="s">
        <v>212</v>
      </c>
    </row>
    <row r="1783" spans="2:65" s="12" customFormat="1">
      <c r="B1783" s="152"/>
      <c r="D1783" s="150" t="s">
        <v>226</v>
      </c>
      <c r="E1783" s="153" t="s">
        <v>19</v>
      </c>
      <c r="F1783" s="154" t="s">
        <v>7859</v>
      </c>
      <c r="H1783" s="155">
        <v>110.12</v>
      </c>
      <c r="I1783" s="156"/>
      <c r="L1783" s="152"/>
      <c r="M1783" s="157"/>
      <c r="T1783" s="158"/>
      <c r="AT1783" s="153" t="s">
        <v>226</v>
      </c>
      <c r="AU1783" s="153" t="s">
        <v>236</v>
      </c>
      <c r="AV1783" s="12" t="s">
        <v>79</v>
      </c>
      <c r="AW1783" s="12" t="s">
        <v>31</v>
      </c>
      <c r="AX1783" s="12" t="s">
        <v>69</v>
      </c>
      <c r="AY1783" s="153" t="s">
        <v>212</v>
      </c>
    </row>
    <row r="1784" spans="2:65" s="13" customFormat="1">
      <c r="B1784" s="159"/>
      <c r="D1784" s="150" t="s">
        <v>226</v>
      </c>
      <c r="E1784" s="160" t="s">
        <v>19</v>
      </c>
      <c r="F1784" s="161" t="s">
        <v>228</v>
      </c>
      <c r="H1784" s="162">
        <v>363.88</v>
      </c>
      <c r="I1784" s="163"/>
      <c r="L1784" s="159"/>
      <c r="M1784" s="164"/>
      <c r="T1784" s="165"/>
      <c r="AT1784" s="160" t="s">
        <v>226</v>
      </c>
      <c r="AU1784" s="160" t="s">
        <v>236</v>
      </c>
      <c r="AV1784" s="13" t="s">
        <v>229</v>
      </c>
      <c r="AW1784" s="13" t="s">
        <v>31</v>
      </c>
      <c r="AX1784" s="13" t="s">
        <v>77</v>
      </c>
      <c r="AY1784" s="160" t="s">
        <v>212</v>
      </c>
    </row>
    <row r="1785" spans="2:65" s="1" customFormat="1" ht="16.5" customHeight="1">
      <c r="B1785" s="34"/>
      <c r="C1785" s="186" t="s">
        <v>4576</v>
      </c>
      <c r="D1785" s="186" t="s">
        <v>3107</v>
      </c>
      <c r="E1785" s="187" t="s">
        <v>7860</v>
      </c>
      <c r="F1785" s="188" t="s">
        <v>7861</v>
      </c>
      <c r="G1785" s="189" t="s">
        <v>495</v>
      </c>
      <c r="H1785" s="190">
        <v>400.26799999999997</v>
      </c>
      <c r="I1785" s="191"/>
      <c r="J1785" s="192">
        <f>ROUND(I1785*H1785,2)</f>
        <v>0</v>
      </c>
      <c r="K1785" s="188" t="s">
        <v>219</v>
      </c>
      <c r="L1785" s="193"/>
      <c r="M1785" s="194" t="s">
        <v>19</v>
      </c>
      <c r="N1785" s="195" t="s">
        <v>40</v>
      </c>
      <c r="P1785" s="142">
        <f>O1785*H1785</f>
        <v>0</v>
      </c>
      <c r="Q1785" s="142">
        <v>3.0000000000000001E-3</v>
      </c>
      <c r="R1785" s="142">
        <f>Q1785*H1785</f>
        <v>1.200804</v>
      </c>
      <c r="S1785" s="142">
        <v>0</v>
      </c>
      <c r="T1785" s="143">
        <f>S1785*H1785</f>
        <v>0</v>
      </c>
      <c r="AR1785" s="144" t="s">
        <v>631</v>
      </c>
      <c r="AT1785" s="144" t="s">
        <v>3107</v>
      </c>
      <c r="AU1785" s="144" t="s">
        <v>236</v>
      </c>
      <c r="AY1785" s="19" t="s">
        <v>212</v>
      </c>
      <c r="BE1785" s="145">
        <f>IF(N1785="základní",J1785,0)</f>
        <v>0</v>
      </c>
      <c r="BF1785" s="145">
        <f>IF(N1785="snížená",J1785,0)</f>
        <v>0</v>
      </c>
      <c r="BG1785" s="145">
        <f>IF(N1785="zákl. přenesená",J1785,0)</f>
        <v>0</v>
      </c>
      <c r="BH1785" s="145">
        <f>IF(N1785="sníž. přenesená",J1785,0)</f>
        <v>0</v>
      </c>
      <c r="BI1785" s="145">
        <f>IF(N1785="nulová",J1785,0)</f>
        <v>0</v>
      </c>
      <c r="BJ1785" s="19" t="s">
        <v>77</v>
      </c>
      <c r="BK1785" s="145">
        <f>ROUND(I1785*H1785,2)</f>
        <v>0</v>
      </c>
      <c r="BL1785" s="19" t="s">
        <v>316</v>
      </c>
      <c r="BM1785" s="144" t="s">
        <v>7862</v>
      </c>
    </row>
    <row r="1786" spans="2:65" s="14" customFormat="1">
      <c r="B1786" s="170"/>
      <c r="D1786" s="150" t="s">
        <v>226</v>
      </c>
      <c r="E1786" s="171" t="s">
        <v>19</v>
      </c>
      <c r="F1786" s="172" t="s">
        <v>7863</v>
      </c>
      <c r="H1786" s="171" t="s">
        <v>19</v>
      </c>
      <c r="I1786" s="173"/>
      <c r="L1786" s="170"/>
      <c r="M1786" s="174"/>
      <c r="T1786" s="175"/>
      <c r="AT1786" s="171" t="s">
        <v>226</v>
      </c>
      <c r="AU1786" s="171" t="s">
        <v>236</v>
      </c>
      <c r="AV1786" s="14" t="s">
        <v>77</v>
      </c>
      <c r="AW1786" s="14" t="s">
        <v>31</v>
      </c>
      <c r="AX1786" s="14" t="s">
        <v>69</v>
      </c>
      <c r="AY1786" s="171" t="s">
        <v>212</v>
      </c>
    </row>
    <row r="1787" spans="2:65" s="12" customFormat="1">
      <c r="B1787" s="152"/>
      <c r="D1787" s="150" t="s">
        <v>226</v>
      </c>
      <c r="E1787" s="153" t="s">
        <v>19</v>
      </c>
      <c r="F1787" s="154" t="s">
        <v>7864</v>
      </c>
      <c r="H1787" s="155">
        <v>19.998000000000001</v>
      </c>
      <c r="I1787" s="156"/>
      <c r="L1787" s="152"/>
      <c r="M1787" s="157"/>
      <c r="T1787" s="158"/>
      <c r="AT1787" s="153" t="s">
        <v>226</v>
      </c>
      <c r="AU1787" s="153" t="s">
        <v>236</v>
      </c>
      <c r="AV1787" s="12" t="s">
        <v>79</v>
      </c>
      <c r="AW1787" s="12" t="s">
        <v>31</v>
      </c>
      <c r="AX1787" s="12" t="s">
        <v>69</v>
      </c>
      <c r="AY1787" s="153" t="s">
        <v>212</v>
      </c>
    </row>
    <row r="1788" spans="2:65" s="12" customFormat="1">
      <c r="B1788" s="152"/>
      <c r="D1788" s="150" t="s">
        <v>226</v>
      </c>
      <c r="E1788" s="153" t="s">
        <v>19</v>
      </c>
      <c r="F1788" s="154" t="s">
        <v>7865</v>
      </c>
      <c r="H1788" s="155">
        <v>259.13799999999998</v>
      </c>
      <c r="I1788" s="156"/>
      <c r="L1788" s="152"/>
      <c r="M1788" s="157"/>
      <c r="T1788" s="158"/>
      <c r="AT1788" s="153" t="s">
        <v>226</v>
      </c>
      <c r="AU1788" s="153" t="s">
        <v>236</v>
      </c>
      <c r="AV1788" s="12" t="s">
        <v>79</v>
      </c>
      <c r="AW1788" s="12" t="s">
        <v>31</v>
      </c>
      <c r="AX1788" s="12" t="s">
        <v>69</v>
      </c>
      <c r="AY1788" s="153" t="s">
        <v>212</v>
      </c>
    </row>
    <row r="1789" spans="2:65" s="12" customFormat="1">
      <c r="B1789" s="152"/>
      <c r="D1789" s="150" t="s">
        <v>226</v>
      </c>
      <c r="E1789" s="153" t="s">
        <v>19</v>
      </c>
      <c r="F1789" s="154" t="s">
        <v>7866</v>
      </c>
      <c r="H1789" s="155">
        <v>121.13200000000001</v>
      </c>
      <c r="I1789" s="156"/>
      <c r="L1789" s="152"/>
      <c r="M1789" s="157"/>
      <c r="T1789" s="158"/>
      <c r="AT1789" s="153" t="s">
        <v>226</v>
      </c>
      <c r="AU1789" s="153" t="s">
        <v>236</v>
      </c>
      <c r="AV1789" s="12" t="s">
        <v>79</v>
      </c>
      <c r="AW1789" s="12" t="s">
        <v>31</v>
      </c>
      <c r="AX1789" s="12" t="s">
        <v>69</v>
      </c>
      <c r="AY1789" s="153" t="s">
        <v>212</v>
      </c>
    </row>
    <row r="1790" spans="2:65" s="13" customFormat="1">
      <c r="B1790" s="159"/>
      <c r="D1790" s="150" t="s">
        <v>226</v>
      </c>
      <c r="E1790" s="160" t="s">
        <v>19</v>
      </c>
      <c r="F1790" s="161" t="s">
        <v>228</v>
      </c>
      <c r="H1790" s="162">
        <v>400.26799999999997</v>
      </c>
      <c r="I1790" s="163"/>
      <c r="L1790" s="159"/>
      <c r="M1790" s="164"/>
      <c r="T1790" s="165"/>
      <c r="AT1790" s="160" t="s">
        <v>226</v>
      </c>
      <c r="AU1790" s="160" t="s">
        <v>236</v>
      </c>
      <c r="AV1790" s="13" t="s">
        <v>229</v>
      </c>
      <c r="AW1790" s="13" t="s">
        <v>31</v>
      </c>
      <c r="AX1790" s="13" t="s">
        <v>77</v>
      </c>
      <c r="AY1790" s="160" t="s">
        <v>212</v>
      </c>
    </row>
    <row r="1791" spans="2:65" s="1" customFormat="1" ht="16.5" customHeight="1">
      <c r="B1791" s="34"/>
      <c r="C1791" s="133" t="s">
        <v>4582</v>
      </c>
      <c r="D1791" s="133" t="s">
        <v>215</v>
      </c>
      <c r="E1791" s="134" t="s">
        <v>7272</v>
      </c>
      <c r="F1791" s="135" t="s">
        <v>7273</v>
      </c>
      <c r="G1791" s="136" t="s">
        <v>495</v>
      </c>
      <c r="H1791" s="137">
        <v>382.07400000000001</v>
      </c>
      <c r="I1791" s="138"/>
      <c r="J1791" s="139">
        <f>ROUND(I1791*H1791,2)</f>
        <v>0</v>
      </c>
      <c r="K1791" s="135" t="s">
        <v>219</v>
      </c>
      <c r="L1791" s="34"/>
      <c r="M1791" s="140" t="s">
        <v>19</v>
      </c>
      <c r="N1791" s="141" t="s">
        <v>40</v>
      </c>
      <c r="P1791" s="142">
        <f>O1791*H1791</f>
        <v>0</v>
      </c>
      <c r="Q1791" s="142">
        <v>0.11</v>
      </c>
      <c r="R1791" s="142">
        <f>Q1791*H1791</f>
        <v>42.02814</v>
      </c>
      <c r="S1791" s="142">
        <v>0</v>
      </c>
      <c r="T1791" s="143">
        <f>S1791*H1791</f>
        <v>0</v>
      </c>
      <c r="AR1791" s="144" t="s">
        <v>316</v>
      </c>
      <c r="AT1791" s="144" t="s">
        <v>215</v>
      </c>
      <c r="AU1791" s="144" t="s">
        <v>236</v>
      </c>
      <c r="AY1791" s="19" t="s">
        <v>212</v>
      </c>
      <c r="BE1791" s="145">
        <f>IF(N1791="základní",J1791,0)</f>
        <v>0</v>
      </c>
      <c r="BF1791" s="145">
        <f>IF(N1791="snížená",J1791,0)</f>
        <v>0</v>
      </c>
      <c r="BG1791" s="145">
        <f>IF(N1791="zákl. přenesená",J1791,0)</f>
        <v>0</v>
      </c>
      <c r="BH1791" s="145">
        <f>IF(N1791="sníž. přenesená",J1791,0)</f>
        <v>0</v>
      </c>
      <c r="BI1791" s="145">
        <f>IF(N1791="nulová",J1791,0)</f>
        <v>0</v>
      </c>
      <c r="BJ1791" s="19" t="s">
        <v>77</v>
      </c>
      <c r="BK1791" s="145">
        <f>ROUND(I1791*H1791,2)</f>
        <v>0</v>
      </c>
      <c r="BL1791" s="19" t="s">
        <v>316</v>
      </c>
      <c r="BM1791" s="144" t="s">
        <v>7867</v>
      </c>
    </row>
    <row r="1792" spans="2:65" s="1" customFormat="1">
      <c r="B1792" s="34"/>
      <c r="D1792" s="146" t="s">
        <v>222</v>
      </c>
      <c r="F1792" s="147" t="s">
        <v>7275</v>
      </c>
      <c r="I1792" s="148"/>
      <c r="L1792" s="34"/>
      <c r="M1792" s="149"/>
      <c r="T1792" s="55"/>
      <c r="AT1792" s="19" t="s">
        <v>222</v>
      </c>
      <c r="AU1792" s="19" t="s">
        <v>236</v>
      </c>
    </row>
    <row r="1793" spans="2:65" s="14" customFormat="1">
      <c r="B1793" s="170"/>
      <c r="D1793" s="150" t="s">
        <v>226</v>
      </c>
      <c r="E1793" s="171" t="s">
        <v>19</v>
      </c>
      <c r="F1793" s="172" t="s">
        <v>7868</v>
      </c>
      <c r="H1793" s="171" t="s">
        <v>19</v>
      </c>
      <c r="I1793" s="173"/>
      <c r="L1793" s="170"/>
      <c r="M1793" s="174"/>
      <c r="T1793" s="175"/>
      <c r="AT1793" s="171" t="s">
        <v>226</v>
      </c>
      <c r="AU1793" s="171" t="s">
        <v>236</v>
      </c>
      <c r="AV1793" s="14" t="s">
        <v>77</v>
      </c>
      <c r="AW1793" s="14" t="s">
        <v>31</v>
      </c>
      <c r="AX1793" s="14" t="s">
        <v>69</v>
      </c>
      <c r="AY1793" s="171" t="s">
        <v>212</v>
      </c>
    </row>
    <row r="1794" spans="2:65" s="12" customFormat="1">
      <c r="B1794" s="152"/>
      <c r="D1794" s="150" t="s">
        <v>226</v>
      </c>
      <c r="E1794" s="153" t="s">
        <v>19</v>
      </c>
      <c r="F1794" s="154" t="s">
        <v>7869</v>
      </c>
      <c r="H1794" s="155">
        <v>19.088999999999999</v>
      </c>
      <c r="I1794" s="156"/>
      <c r="L1794" s="152"/>
      <c r="M1794" s="157"/>
      <c r="T1794" s="158"/>
      <c r="AT1794" s="153" t="s">
        <v>226</v>
      </c>
      <c r="AU1794" s="153" t="s">
        <v>236</v>
      </c>
      <c r="AV1794" s="12" t="s">
        <v>79</v>
      </c>
      <c r="AW1794" s="12" t="s">
        <v>31</v>
      </c>
      <c r="AX1794" s="12" t="s">
        <v>69</v>
      </c>
      <c r="AY1794" s="153" t="s">
        <v>212</v>
      </c>
    </row>
    <row r="1795" spans="2:65" s="12" customFormat="1">
      <c r="B1795" s="152"/>
      <c r="D1795" s="150" t="s">
        <v>226</v>
      </c>
      <c r="E1795" s="153" t="s">
        <v>19</v>
      </c>
      <c r="F1795" s="154" t="s">
        <v>7870</v>
      </c>
      <c r="H1795" s="155">
        <v>247.35900000000001</v>
      </c>
      <c r="I1795" s="156"/>
      <c r="L1795" s="152"/>
      <c r="M1795" s="157"/>
      <c r="T1795" s="158"/>
      <c r="AT1795" s="153" t="s">
        <v>226</v>
      </c>
      <c r="AU1795" s="153" t="s">
        <v>236</v>
      </c>
      <c r="AV1795" s="12" t="s">
        <v>79</v>
      </c>
      <c r="AW1795" s="12" t="s">
        <v>31</v>
      </c>
      <c r="AX1795" s="12" t="s">
        <v>69</v>
      </c>
      <c r="AY1795" s="153" t="s">
        <v>212</v>
      </c>
    </row>
    <row r="1796" spans="2:65" s="12" customFormat="1">
      <c r="B1796" s="152"/>
      <c r="D1796" s="150" t="s">
        <v>226</v>
      </c>
      <c r="E1796" s="153" t="s">
        <v>19</v>
      </c>
      <c r="F1796" s="154" t="s">
        <v>7871</v>
      </c>
      <c r="H1796" s="155">
        <v>115.626</v>
      </c>
      <c r="I1796" s="156"/>
      <c r="L1796" s="152"/>
      <c r="M1796" s="157"/>
      <c r="T1796" s="158"/>
      <c r="AT1796" s="153" t="s">
        <v>226</v>
      </c>
      <c r="AU1796" s="153" t="s">
        <v>236</v>
      </c>
      <c r="AV1796" s="12" t="s">
        <v>79</v>
      </c>
      <c r="AW1796" s="12" t="s">
        <v>31</v>
      </c>
      <c r="AX1796" s="12" t="s">
        <v>69</v>
      </c>
      <c r="AY1796" s="153" t="s">
        <v>212</v>
      </c>
    </row>
    <row r="1797" spans="2:65" s="13" customFormat="1">
      <c r="B1797" s="159"/>
      <c r="D1797" s="150" t="s">
        <v>226</v>
      </c>
      <c r="E1797" s="160" t="s">
        <v>19</v>
      </c>
      <c r="F1797" s="161" t="s">
        <v>228</v>
      </c>
      <c r="H1797" s="162">
        <v>382.07400000000001</v>
      </c>
      <c r="I1797" s="163"/>
      <c r="L1797" s="159"/>
      <c r="M1797" s="164"/>
      <c r="T1797" s="165"/>
      <c r="AT1797" s="160" t="s">
        <v>226</v>
      </c>
      <c r="AU1797" s="160" t="s">
        <v>236</v>
      </c>
      <c r="AV1797" s="13" t="s">
        <v>229</v>
      </c>
      <c r="AW1797" s="13" t="s">
        <v>31</v>
      </c>
      <c r="AX1797" s="13" t="s">
        <v>77</v>
      </c>
      <c r="AY1797" s="160" t="s">
        <v>212</v>
      </c>
    </row>
    <row r="1798" spans="2:65" s="1" customFormat="1" ht="24.2" customHeight="1">
      <c r="B1798" s="34"/>
      <c r="C1798" s="133" t="s">
        <v>4587</v>
      </c>
      <c r="D1798" s="133" t="s">
        <v>215</v>
      </c>
      <c r="E1798" s="134" t="s">
        <v>7278</v>
      </c>
      <c r="F1798" s="135" t="s">
        <v>7279</v>
      </c>
      <c r="G1798" s="136" t="s">
        <v>495</v>
      </c>
      <c r="H1798" s="137">
        <v>1528.296</v>
      </c>
      <c r="I1798" s="138"/>
      <c r="J1798" s="139">
        <f>ROUND(I1798*H1798,2)</f>
        <v>0</v>
      </c>
      <c r="K1798" s="135" t="s">
        <v>219</v>
      </c>
      <c r="L1798" s="34"/>
      <c r="M1798" s="140" t="s">
        <v>19</v>
      </c>
      <c r="N1798" s="141" t="s">
        <v>40</v>
      </c>
      <c r="P1798" s="142">
        <f>O1798*H1798</f>
        <v>0</v>
      </c>
      <c r="Q1798" s="142">
        <v>1.0999999999999999E-2</v>
      </c>
      <c r="R1798" s="142">
        <f>Q1798*H1798</f>
        <v>16.811256</v>
      </c>
      <c r="S1798" s="142">
        <v>0</v>
      </c>
      <c r="T1798" s="143">
        <f>S1798*H1798</f>
        <v>0</v>
      </c>
      <c r="AR1798" s="144" t="s">
        <v>316</v>
      </c>
      <c r="AT1798" s="144" t="s">
        <v>215</v>
      </c>
      <c r="AU1798" s="144" t="s">
        <v>236</v>
      </c>
      <c r="AY1798" s="19" t="s">
        <v>212</v>
      </c>
      <c r="BE1798" s="145">
        <f>IF(N1798="základní",J1798,0)</f>
        <v>0</v>
      </c>
      <c r="BF1798" s="145">
        <f>IF(N1798="snížená",J1798,0)</f>
        <v>0</v>
      </c>
      <c r="BG1798" s="145">
        <f>IF(N1798="zákl. přenesená",J1798,0)</f>
        <v>0</v>
      </c>
      <c r="BH1798" s="145">
        <f>IF(N1798="sníž. přenesená",J1798,0)</f>
        <v>0</v>
      </c>
      <c r="BI1798" s="145">
        <f>IF(N1798="nulová",J1798,0)</f>
        <v>0</v>
      </c>
      <c r="BJ1798" s="19" t="s">
        <v>77</v>
      </c>
      <c r="BK1798" s="145">
        <f>ROUND(I1798*H1798,2)</f>
        <v>0</v>
      </c>
      <c r="BL1798" s="19" t="s">
        <v>316</v>
      </c>
      <c r="BM1798" s="144" t="s">
        <v>7872</v>
      </c>
    </row>
    <row r="1799" spans="2:65" s="1" customFormat="1">
      <c r="B1799" s="34"/>
      <c r="D1799" s="146" t="s">
        <v>222</v>
      </c>
      <c r="F1799" s="147" t="s">
        <v>7281</v>
      </c>
      <c r="I1799" s="148"/>
      <c r="L1799" s="34"/>
      <c r="M1799" s="149"/>
      <c r="T1799" s="55"/>
      <c r="AT1799" s="19" t="s">
        <v>222</v>
      </c>
      <c r="AU1799" s="19" t="s">
        <v>236</v>
      </c>
    </row>
    <row r="1800" spans="2:65" s="14" customFormat="1" ht="22.5">
      <c r="B1800" s="170"/>
      <c r="D1800" s="150" t="s">
        <v>226</v>
      </c>
      <c r="E1800" s="171" t="s">
        <v>19</v>
      </c>
      <c r="F1800" s="172" t="s">
        <v>7816</v>
      </c>
      <c r="H1800" s="171" t="s">
        <v>19</v>
      </c>
      <c r="I1800" s="173"/>
      <c r="L1800" s="170"/>
      <c r="M1800" s="174"/>
      <c r="T1800" s="175"/>
      <c r="AT1800" s="171" t="s">
        <v>226</v>
      </c>
      <c r="AU1800" s="171" t="s">
        <v>236</v>
      </c>
      <c r="AV1800" s="14" t="s">
        <v>77</v>
      </c>
      <c r="AW1800" s="14" t="s">
        <v>31</v>
      </c>
      <c r="AX1800" s="14" t="s">
        <v>69</v>
      </c>
      <c r="AY1800" s="171" t="s">
        <v>212</v>
      </c>
    </row>
    <row r="1801" spans="2:65" s="12" customFormat="1">
      <c r="B1801" s="152"/>
      <c r="D1801" s="150" t="s">
        <v>226</v>
      </c>
      <c r="E1801" s="153" t="s">
        <v>19</v>
      </c>
      <c r="F1801" s="154" t="s">
        <v>7873</v>
      </c>
      <c r="H1801" s="155">
        <v>76.355999999999995</v>
      </c>
      <c r="I1801" s="156"/>
      <c r="L1801" s="152"/>
      <c r="M1801" s="157"/>
      <c r="T1801" s="158"/>
      <c r="AT1801" s="153" t="s">
        <v>226</v>
      </c>
      <c r="AU1801" s="153" t="s">
        <v>236</v>
      </c>
      <c r="AV1801" s="12" t="s">
        <v>79</v>
      </c>
      <c r="AW1801" s="12" t="s">
        <v>31</v>
      </c>
      <c r="AX1801" s="12" t="s">
        <v>69</v>
      </c>
      <c r="AY1801" s="153" t="s">
        <v>212</v>
      </c>
    </row>
    <row r="1802" spans="2:65" s="12" customFormat="1">
      <c r="B1802" s="152"/>
      <c r="D1802" s="150" t="s">
        <v>226</v>
      </c>
      <c r="E1802" s="153" t="s">
        <v>19</v>
      </c>
      <c r="F1802" s="154" t="s">
        <v>7874</v>
      </c>
      <c r="H1802" s="155">
        <v>989.43600000000004</v>
      </c>
      <c r="I1802" s="156"/>
      <c r="L1802" s="152"/>
      <c r="M1802" s="157"/>
      <c r="T1802" s="158"/>
      <c r="AT1802" s="153" t="s">
        <v>226</v>
      </c>
      <c r="AU1802" s="153" t="s">
        <v>236</v>
      </c>
      <c r="AV1802" s="12" t="s">
        <v>79</v>
      </c>
      <c r="AW1802" s="12" t="s">
        <v>31</v>
      </c>
      <c r="AX1802" s="12" t="s">
        <v>69</v>
      </c>
      <c r="AY1802" s="153" t="s">
        <v>212</v>
      </c>
    </row>
    <row r="1803" spans="2:65" s="12" customFormat="1">
      <c r="B1803" s="152"/>
      <c r="D1803" s="150" t="s">
        <v>226</v>
      </c>
      <c r="E1803" s="153" t="s">
        <v>19</v>
      </c>
      <c r="F1803" s="154" t="s">
        <v>7875</v>
      </c>
      <c r="H1803" s="155">
        <v>462.50400000000002</v>
      </c>
      <c r="I1803" s="156"/>
      <c r="L1803" s="152"/>
      <c r="M1803" s="157"/>
      <c r="T1803" s="158"/>
      <c r="AT1803" s="153" t="s">
        <v>226</v>
      </c>
      <c r="AU1803" s="153" t="s">
        <v>236</v>
      </c>
      <c r="AV1803" s="12" t="s">
        <v>79</v>
      </c>
      <c r="AW1803" s="12" t="s">
        <v>31</v>
      </c>
      <c r="AX1803" s="12" t="s">
        <v>69</v>
      </c>
      <c r="AY1803" s="153" t="s">
        <v>212</v>
      </c>
    </row>
    <row r="1804" spans="2:65" s="13" customFormat="1">
      <c r="B1804" s="159"/>
      <c r="D1804" s="150" t="s">
        <v>226</v>
      </c>
      <c r="E1804" s="160" t="s">
        <v>19</v>
      </c>
      <c r="F1804" s="161" t="s">
        <v>228</v>
      </c>
      <c r="H1804" s="162">
        <v>1528.296</v>
      </c>
      <c r="I1804" s="163"/>
      <c r="L1804" s="159"/>
      <c r="M1804" s="164"/>
      <c r="T1804" s="165"/>
      <c r="AT1804" s="160" t="s">
        <v>226</v>
      </c>
      <c r="AU1804" s="160" t="s">
        <v>236</v>
      </c>
      <c r="AV1804" s="13" t="s">
        <v>229</v>
      </c>
      <c r="AW1804" s="13" t="s">
        <v>31</v>
      </c>
      <c r="AX1804" s="13" t="s">
        <v>77</v>
      </c>
      <c r="AY1804" s="160" t="s">
        <v>212</v>
      </c>
    </row>
    <row r="1805" spans="2:65" s="1" customFormat="1" ht="16.5" customHeight="1">
      <c r="B1805" s="34"/>
      <c r="C1805" s="133" t="s">
        <v>4594</v>
      </c>
      <c r="D1805" s="133" t="s">
        <v>215</v>
      </c>
      <c r="E1805" s="134" t="s">
        <v>7284</v>
      </c>
      <c r="F1805" s="135" t="s">
        <v>7285</v>
      </c>
      <c r="G1805" s="136" t="s">
        <v>495</v>
      </c>
      <c r="H1805" s="137">
        <v>418.46199999999999</v>
      </c>
      <c r="I1805" s="138"/>
      <c r="J1805" s="139">
        <f>ROUND(I1805*H1805,2)</f>
        <v>0</v>
      </c>
      <c r="K1805" s="135" t="s">
        <v>219</v>
      </c>
      <c r="L1805" s="34"/>
      <c r="M1805" s="140" t="s">
        <v>19</v>
      </c>
      <c r="N1805" s="141" t="s">
        <v>40</v>
      </c>
      <c r="P1805" s="142">
        <f>O1805*H1805</f>
        <v>0</v>
      </c>
      <c r="Q1805" s="142">
        <v>1.2999999999999999E-4</v>
      </c>
      <c r="R1805" s="142">
        <f>Q1805*H1805</f>
        <v>5.4400059999999993E-2</v>
      </c>
      <c r="S1805" s="142">
        <v>0</v>
      </c>
      <c r="T1805" s="143">
        <f>S1805*H1805</f>
        <v>0</v>
      </c>
      <c r="AR1805" s="144" t="s">
        <v>316</v>
      </c>
      <c r="AT1805" s="144" t="s">
        <v>215</v>
      </c>
      <c r="AU1805" s="144" t="s">
        <v>236</v>
      </c>
      <c r="AY1805" s="19" t="s">
        <v>212</v>
      </c>
      <c r="BE1805" s="145">
        <f>IF(N1805="základní",J1805,0)</f>
        <v>0</v>
      </c>
      <c r="BF1805" s="145">
        <f>IF(N1805="snížená",J1805,0)</f>
        <v>0</v>
      </c>
      <c r="BG1805" s="145">
        <f>IF(N1805="zákl. přenesená",J1805,0)</f>
        <v>0</v>
      </c>
      <c r="BH1805" s="145">
        <f>IF(N1805="sníž. přenesená",J1805,0)</f>
        <v>0</v>
      </c>
      <c r="BI1805" s="145">
        <f>IF(N1805="nulová",J1805,0)</f>
        <v>0</v>
      </c>
      <c r="BJ1805" s="19" t="s">
        <v>77</v>
      </c>
      <c r="BK1805" s="145">
        <f>ROUND(I1805*H1805,2)</f>
        <v>0</v>
      </c>
      <c r="BL1805" s="19" t="s">
        <v>316</v>
      </c>
      <c r="BM1805" s="144" t="s">
        <v>7876</v>
      </c>
    </row>
    <row r="1806" spans="2:65" s="1" customFormat="1">
      <c r="B1806" s="34"/>
      <c r="D1806" s="146" t="s">
        <v>222</v>
      </c>
      <c r="F1806" s="147" t="s">
        <v>7287</v>
      </c>
      <c r="I1806" s="148"/>
      <c r="L1806" s="34"/>
      <c r="M1806" s="149"/>
      <c r="T1806" s="55"/>
      <c r="AT1806" s="19" t="s">
        <v>222</v>
      </c>
      <c r="AU1806" s="19" t="s">
        <v>236</v>
      </c>
    </row>
    <row r="1807" spans="2:65" s="14" customFormat="1">
      <c r="B1807" s="170"/>
      <c r="D1807" s="150" t="s">
        <v>226</v>
      </c>
      <c r="E1807" s="171" t="s">
        <v>19</v>
      </c>
      <c r="F1807" s="172" t="s">
        <v>7877</v>
      </c>
      <c r="H1807" s="171" t="s">
        <v>19</v>
      </c>
      <c r="I1807" s="173"/>
      <c r="L1807" s="170"/>
      <c r="M1807" s="174"/>
      <c r="T1807" s="175"/>
      <c r="AT1807" s="171" t="s">
        <v>226</v>
      </c>
      <c r="AU1807" s="171" t="s">
        <v>236</v>
      </c>
      <c r="AV1807" s="14" t="s">
        <v>77</v>
      </c>
      <c r="AW1807" s="14" t="s">
        <v>31</v>
      </c>
      <c r="AX1807" s="14" t="s">
        <v>69</v>
      </c>
      <c r="AY1807" s="171" t="s">
        <v>212</v>
      </c>
    </row>
    <row r="1808" spans="2:65" s="12" customFormat="1">
      <c r="B1808" s="152"/>
      <c r="D1808" s="150" t="s">
        <v>226</v>
      </c>
      <c r="E1808" s="153" t="s">
        <v>19</v>
      </c>
      <c r="F1808" s="154" t="s">
        <v>7878</v>
      </c>
      <c r="H1808" s="155">
        <v>20.907</v>
      </c>
      <c r="I1808" s="156"/>
      <c r="L1808" s="152"/>
      <c r="M1808" s="157"/>
      <c r="T1808" s="158"/>
      <c r="AT1808" s="153" t="s">
        <v>226</v>
      </c>
      <c r="AU1808" s="153" t="s">
        <v>236</v>
      </c>
      <c r="AV1808" s="12" t="s">
        <v>79</v>
      </c>
      <c r="AW1808" s="12" t="s">
        <v>31</v>
      </c>
      <c r="AX1808" s="12" t="s">
        <v>69</v>
      </c>
      <c r="AY1808" s="153" t="s">
        <v>212</v>
      </c>
    </row>
    <row r="1809" spans="2:65" s="12" customFormat="1">
      <c r="B1809" s="152"/>
      <c r="D1809" s="150" t="s">
        <v>226</v>
      </c>
      <c r="E1809" s="153" t="s">
        <v>19</v>
      </c>
      <c r="F1809" s="154" t="s">
        <v>7879</v>
      </c>
      <c r="H1809" s="155">
        <v>270.91699999999997</v>
      </c>
      <c r="I1809" s="156"/>
      <c r="L1809" s="152"/>
      <c r="M1809" s="157"/>
      <c r="T1809" s="158"/>
      <c r="AT1809" s="153" t="s">
        <v>226</v>
      </c>
      <c r="AU1809" s="153" t="s">
        <v>236</v>
      </c>
      <c r="AV1809" s="12" t="s">
        <v>79</v>
      </c>
      <c r="AW1809" s="12" t="s">
        <v>31</v>
      </c>
      <c r="AX1809" s="12" t="s">
        <v>69</v>
      </c>
      <c r="AY1809" s="153" t="s">
        <v>212</v>
      </c>
    </row>
    <row r="1810" spans="2:65" s="12" customFormat="1">
      <c r="B1810" s="152"/>
      <c r="D1810" s="150" t="s">
        <v>226</v>
      </c>
      <c r="E1810" s="153" t="s">
        <v>19</v>
      </c>
      <c r="F1810" s="154" t="s">
        <v>7880</v>
      </c>
      <c r="H1810" s="155">
        <v>126.63800000000001</v>
      </c>
      <c r="I1810" s="156"/>
      <c r="L1810" s="152"/>
      <c r="M1810" s="157"/>
      <c r="T1810" s="158"/>
      <c r="AT1810" s="153" t="s">
        <v>226</v>
      </c>
      <c r="AU1810" s="153" t="s">
        <v>236</v>
      </c>
      <c r="AV1810" s="12" t="s">
        <v>79</v>
      </c>
      <c r="AW1810" s="12" t="s">
        <v>31</v>
      </c>
      <c r="AX1810" s="12" t="s">
        <v>69</v>
      </c>
      <c r="AY1810" s="153" t="s">
        <v>212</v>
      </c>
    </row>
    <row r="1811" spans="2:65" s="13" customFormat="1">
      <c r="B1811" s="159"/>
      <c r="D1811" s="150" t="s">
        <v>226</v>
      </c>
      <c r="E1811" s="160" t="s">
        <v>19</v>
      </c>
      <c r="F1811" s="161" t="s">
        <v>228</v>
      </c>
      <c r="H1811" s="162">
        <v>418.46199999999999</v>
      </c>
      <c r="I1811" s="163"/>
      <c r="L1811" s="159"/>
      <c r="M1811" s="164"/>
      <c r="T1811" s="165"/>
      <c r="AT1811" s="160" t="s">
        <v>226</v>
      </c>
      <c r="AU1811" s="160" t="s">
        <v>236</v>
      </c>
      <c r="AV1811" s="13" t="s">
        <v>229</v>
      </c>
      <c r="AW1811" s="13" t="s">
        <v>31</v>
      </c>
      <c r="AX1811" s="13" t="s">
        <v>77</v>
      </c>
      <c r="AY1811" s="160" t="s">
        <v>212</v>
      </c>
    </row>
    <row r="1812" spans="2:65" s="1" customFormat="1" ht="24.2" customHeight="1">
      <c r="B1812" s="34"/>
      <c r="C1812" s="133" t="s">
        <v>4600</v>
      </c>
      <c r="D1812" s="133" t="s">
        <v>215</v>
      </c>
      <c r="E1812" s="134" t="s">
        <v>7290</v>
      </c>
      <c r="F1812" s="135" t="s">
        <v>7291</v>
      </c>
      <c r="G1812" s="136" t="s">
        <v>495</v>
      </c>
      <c r="H1812" s="137">
        <v>363.88</v>
      </c>
      <c r="I1812" s="138"/>
      <c r="J1812" s="139">
        <f>ROUND(I1812*H1812,2)</f>
        <v>0</v>
      </c>
      <c r="K1812" s="135" t="s">
        <v>219</v>
      </c>
      <c r="L1812" s="34"/>
      <c r="M1812" s="140" t="s">
        <v>19</v>
      </c>
      <c r="N1812" s="141" t="s">
        <v>40</v>
      </c>
      <c r="P1812" s="142">
        <f>O1812*H1812</f>
        <v>0</v>
      </c>
      <c r="Q1812" s="142">
        <v>0</v>
      </c>
      <c r="R1812" s="142">
        <f>Q1812*H1812</f>
        <v>0</v>
      </c>
      <c r="S1812" s="142">
        <v>0</v>
      </c>
      <c r="T1812" s="143">
        <f>S1812*H1812</f>
        <v>0</v>
      </c>
      <c r="AR1812" s="144" t="s">
        <v>316</v>
      </c>
      <c r="AT1812" s="144" t="s">
        <v>215</v>
      </c>
      <c r="AU1812" s="144" t="s">
        <v>236</v>
      </c>
      <c r="AY1812" s="19" t="s">
        <v>212</v>
      </c>
      <c r="BE1812" s="145">
        <f>IF(N1812="základní",J1812,0)</f>
        <v>0</v>
      </c>
      <c r="BF1812" s="145">
        <f>IF(N1812="snížená",J1812,0)</f>
        <v>0</v>
      </c>
      <c r="BG1812" s="145">
        <f>IF(N1812="zákl. přenesená",J1812,0)</f>
        <v>0</v>
      </c>
      <c r="BH1812" s="145">
        <f>IF(N1812="sníž. přenesená",J1812,0)</f>
        <v>0</v>
      </c>
      <c r="BI1812" s="145">
        <f>IF(N1812="nulová",J1812,0)</f>
        <v>0</v>
      </c>
      <c r="BJ1812" s="19" t="s">
        <v>77</v>
      </c>
      <c r="BK1812" s="145">
        <f>ROUND(I1812*H1812,2)</f>
        <v>0</v>
      </c>
      <c r="BL1812" s="19" t="s">
        <v>316</v>
      </c>
      <c r="BM1812" s="144" t="s">
        <v>7881</v>
      </c>
    </row>
    <row r="1813" spans="2:65" s="1" customFormat="1">
      <c r="B1813" s="34"/>
      <c r="D1813" s="146" t="s">
        <v>222</v>
      </c>
      <c r="F1813" s="147" t="s">
        <v>7293</v>
      </c>
      <c r="I1813" s="148"/>
      <c r="L1813" s="34"/>
      <c r="M1813" s="149"/>
      <c r="T1813" s="55"/>
      <c r="AT1813" s="19" t="s">
        <v>222</v>
      </c>
      <c r="AU1813" s="19" t="s">
        <v>236</v>
      </c>
    </row>
    <row r="1814" spans="2:65" s="14" customFormat="1" ht="22.5">
      <c r="B1814" s="170"/>
      <c r="D1814" s="150" t="s">
        <v>226</v>
      </c>
      <c r="E1814" s="171" t="s">
        <v>19</v>
      </c>
      <c r="F1814" s="172" t="s">
        <v>7882</v>
      </c>
      <c r="H1814" s="171" t="s">
        <v>19</v>
      </c>
      <c r="I1814" s="173"/>
      <c r="L1814" s="170"/>
      <c r="M1814" s="174"/>
      <c r="T1814" s="175"/>
      <c r="AT1814" s="171" t="s">
        <v>226</v>
      </c>
      <c r="AU1814" s="171" t="s">
        <v>236</v>
      </c>
      <c r="AV1814" s="14" t="s">
        <v>77</v>
      </c>
      <c r="AW1814" s="14" t="s">
        <v>31</v>
      </c>
      <c r="AX1814" s="14" t="s">
        <v>69</v>
      </c>
      <c r="AY1814" s="171" t="s">
        <v>212</v>
      </c>
    </row>
    <row r="1815" spans="2:65" s="12" customFormat="1">
      <c r="B1815" s="152"/>
      <c r="D1815" s="150" t="s">
        <v>226</v>
      </c>
      <c r="E1815" s="153" t="s">
        <v>19</v>
      </c>
      <c r="F1815" s="154" t="s">
        <v>7857</v>
      </c>
      <c r="H1815" s="155">
        <v>18.18</v>
      </c>
      <c r="I1815" s="156"/>
      <c r="L1815" s="152"/>
      <c r="M1815" s="157"/>
      <c r="T1815" s="158"/>
      <c r="AT1815" s="153" t="s">
        <v>226</v>
      </c>
      <c r="AU1815" s="153" t="s">
        <v>236</v>
      </c>
      <c r="AV1815" s="12" t="s">
        <v>79</v>
      </c>
      <c r="AW1815" s="12" t="s">
        <v>31</v>
      </c>
      <c r="AX1815" s="12" t="s">
        <v>69</v>
      </c>
      <c r="AY1815" s="153" t="s">
        <v>212</v>
      </c>
    </row>
    <row r="1816" spans="2:65" s="12" customFormat="1">
      <c r="B1816" s="152"/>
      <c r="D1816" s="150" t="s">
        <v>226</v>
      </c>
      <c r="E1816" s="153" t="s">
        <v>19</v>
      </c>
      <c r="F1816" s="154" t="s">
        <v>7858</v>
      </c>
      <c r="H1816" s="155">
        <v>235.58</v>
      </c>
      <c r="I1816" s="156"/>
      <c r="L1816" s="152"/>
      <c r="M1816" s="157"/>
      <c r="T1816" s="158"/>
      <c r="AT1816" s="153" t="s">
        <v>226</v>
      </c>
      <c r="AU1816" s="153" t="s">
        <v>236</v>
      </c>
      <c r="AV1816" s="12" t="s">
        <v>79</v>
      </c>
      <c r="AW1816" s="12" t="s">
        <v>31</v>
      </c>
      <c r="AX1816" s="12" t="s">
        <v>69</v>
      </c>
      <c r="AY1816" s="153" t="s">
        <v>212</v>
      </c>
    </row>
    <row r="1817" spans="2:65" s="12" customFormat="1">
      <c r="B1817" s="152"/>
      <c r="D1817" s="150" t="s">
        <v>226</v>
      </c>
      <c r="E1817" s="153" t="s">
        <v>19</v>
      </c>
      <c r="F1817" s="154" t="s">
        <v>7859</v>
      </c>
      <c r="H1817" s="155">
        <v>110.12</v>
      </c>
      <c r="I1817" s="156"/>
      <c r="L1817" s="152"/>
      <c r="M1817" s="157"/>
      <c r="T1817" s="158"/>
      <c r="AT1817" s="153" t="s">
        <v>226</v>
      </c>
      <c r="AU1817" s="153" t="s">
        <v>236</v>
      </c>
      <c r="AV1817" s="12" t="s">
        <v>79</v>
      </c>
      <c r="AW1817" s="12" t="s">
        <v>31</v>
      </c>
      <c r="AX1817" s="12" t="s">
        <v>69</v>
      </c>
      <c r="AY1817" s="153" t="s">
        <v>212</v>
      </c>
    </row>
    <row r="1818" spans="2:65" s="13" customFormat="1">
      <c r="B1818" s="159"/>
      <c r="D1818" s="150" t="s">
        <v>226</v>
      </c>
      <c r="E1818" s="160" t="s">
        <v>19</v>
      </c>
      <c r="F1818" s="161" t="s">
        <v>228</v>
      </c>
      <c r="H1818" s="162">
        <v>363.88</v>
      </c>
      <c r="I1818" s="163"/>
      <c r="L1818" s="159"/>
      <c r="M1818" s="164"/>
      <c r="T1818" s="165"/>
      <c r="AT1818" s="160" t="s">
        <v>226</v>
      </c>
      <c r="AU1818" s="160" t="s">
        <v>236</v>
      </c>
      <c r="AV1818" s="13" t="s">
        <v>229</v>
      </c>
      <c r="AW1818" s="13" t="s">
        <v>31</v>
      </c>
      <c r="AX1818" s="13" t="s">
        <v>77</v>
      </c>
      <c r="AY1818" s="160" t="s">
        <v>212</v>
      </c>
    </row>
    <row r="1819" spans="2:65" s="1" customFormat="1" ht="16.5" customHeight="1">
      <c r="B1819" s="34"/>
      <c r="C1819" s="186" t="s">
        <v>4608</v>
      </c>
      <c r="D1819" s="186" t="s">
        <v>3107</v>
      </c>
      <c r="E1819" s="187" t="s">
        <v>7398</v>
      </c>
      <c r="F1819" s="188" t="s">
        <v>7399</v>
      </c>
      <c r="G1819" s="189" t="s">
        <v>495</v>
      </c>
      <c r="H1819" s="190">
        <v>400.26799999999997</v>
      </c>
      <c r="I1819" s="191"/>
      <c r="J1819" s="192">
        <f>ROUND(I1819*H1819,2)</f>
        <v>0</v>
      </c>
      <c r="K1819" s="188" t="s">
        <v>219</v>
      </c>
      <c r="L1819" s="193"/>
      <c r="M1819" s="194" t="s">
        <v>19</v>
      </c>
      <c r="N1819" s="195" t="s">
        <v>40</v>
      </c>
      <c r="P1819" s="142">
        <f>O1819*H1819</f>
        <v>0</v>
      </c>
      <c r="Q1819" s="142">
        <v>4.4400000000000004E-3</v>
      </c>
      <c r="R1819" s="142">
        <f>Q1819*H1819</f>
        <v>1.7771899200000001</v>
      </c>
      <c r="S1819" s="142">
        <v>0</v>
      </c>
      <c r="T1819" s="143">
        <f>S1819*H1819</f>
        <v>0</v>
      </c>
      <c r="AR1819" s="144" t="s">
        <v>631</v>
      </c>
      <c r="AT1819" s="144" t="s">
        <v>3107</v>
      </c>
      <c r="AU1819" s="144" t="s">
        <v>236</v>
      </c>
      <c r="AY1819" s="19" t="s">
        <v>212</v>
      </c>
      <c r="BE1819" s="145">
        <f>IF(N1819="základní",J1819,0)</f>
        <v>0</v>
      </c>
      <c r="BF1819" s="145">
        <f>IF(N1819="snížená",J1819,0)</f>
        <v>0</v>
      </c>
      <c r="BG1819" s="145">
        <f>IF(N1819="zákl. přenesená",J1819,0)</f>
        <v>0</v>
      </c>
      <c r="BH1819" s="145">
        <f>IF(N1819="sníž. přenesená",J1819,0)</f>
        <v>0</v>
      </c>
      <c r="BI1819" s="145">
        <f>IF(N1819="nulová",J1819,0)</f>
        <v>0</v>
      </c>
      <c r="BJ1819" s="19" t="s">
        <v>77</v>
      </c>
      <c r="BK1819" s="145">
        <f>ROUND(I1819*H1819,2)</f>
        <v>0</v>
      </c>
      <c r="BL1819" s="19" t="s">
        <v>316</v>
      </c>
      <c r="BM1819" s="144" t="s">
        <v>7883</v>
      </c>
    </row>
    <row r="1820" spans="2:65" s="14" customFormat="1" ht="22.5">
      <c r="B1820" s="170"/>
      <c r="D1820" s="150" t="s">
        <v>226</v>
      </c>
      <c r="E1820" s="171" t="s">
        <v>19</v>
      </c>
      <c r="F1820" s="172" t="s">
        <v>7884</v>
      </c>
      <c r="H1820" s="171" t="s">
        <v>19</v>
      </c>
      <c r="I1820" s="173"/>
      <c r="L1820" s="170"/>
      <c r="M1820" s="174"/>
      <c r="T1820" s="175"/>
      <c r="AT1820" s="171" t="s">
        <v>226</v>
      </c>
      <c r="AU1820" s="171" t="s">
        <v>236</v>
      </c>
      <c r="AV1820" s="14" t="s">
        <v>77</v>
      </c>
      <c r="AW1820" s="14" t="s">
        <v>31</v>
      </c>
      <c r="AX1820" s="14" t="s">
        <v>69</v>
      </c>
      <c r="AY1820" s="171" t="s">
        <v>212</v>
      </c>
    </row>
    <row r="1821" spans="2:65" s="12" customFormat="1">
      <c r="B1821" s="152"/>
      <c r="D1821" s="150" t="s">
        <v>226</v>
      </c>
      <c r="E1821" s="153" t="s">
        <v>19</v>
      </c>
      <c r="F1821" s="154" t="s">
        <v>7864</v>
      </c>
      <c r="H1821" s="155">
        <v>19.998000000000001</v>
      </c>
      <c r="I1821" s="156"/>
      <c r="L1821" s="152"/>
      <c r="M1821" s="157"/>
      <c r="T1821" s="158"/>
      <c r="AT1821" s="153" t="s">
        <v>226</v>
      </c>
      <c r="AU1821" s="153" t="s">
        <v>236</v>
      </c>
      <c r="AV1821" s="12" t="s">
        <v>79</v>
      </c>
      <c r="AW1821" s="12" t="s">
        <v>31</v>
      </c>
      <c r="AX1821" s="12" t="s">
        <v>69</v>
      </c>
      <c r="AY1821" s="153" t="s">
        <v>212</v>
      </c>
    </row>
    <row r="1822" spans="2:65" s="12" customFormat="1">
      <c r="B1822" s="152"/>
      <c r="D1822" s="150" t="s">
        <v>226</v>
      </c>
      <c r="E1822" s="153" t="s">
        <v>19</v>
      </c>
      <c r="F1822" s="154" t="s">
        <v>7865</v>
      </c>
      <c r="H1822" s="155">
        <v>259.13799999999998</v>
      </c>
      <c r="I1822" s="156"/>
      <c r="L1822" s="152"/>
      <c r="M1822" s="157"/>
      <c r="T1822" s="158"/>
      <c r="AT1822" s="153" t="s">
        <v>226</v>
      </c>
      <c r="AU1822" s="153" t="s">
        <v>236</v>
      </c>
      <c r="AV1822" s="12" t="s">
        <v>79</v>
      </c>
      <c r="AW1822" s="12" t="s">
        <v>31</v>
      </c>
      <c r="AX1822" s="12" t="s">
        <v>69</v>
      </c>
      <c r="AY1822" s="153" t="s">
        <v>212</v>
      </c>
    </row>
    <row r="1823" spans="2:65" s="12" customFormat="1">
      <c r="B1823" s="152"/>
      <c r="D1823" s="150" t="s">
        <v>226</v>
      </c>
      <c r="E1823" s="153" t="s">
        <v>19</v>
      </c>
      <c r="F1823" s="154" t="s">
        <v>7866</v>
      </c>
      <c r="H1823" s="155">
        <v>121.13200000000001</v>
      </c>
      <c r="I1823" s="156"/>
      <c r="L1823" s="152"/>
      <c r="M1823" s="157"/>
      <c r="T1823" s="158"/>
      <c r="AT1823" s="153" t="s">
        <v>226</v>
      </c>
      <c r="AU1823" s="153" t="s">
        <v>236</v>
      </c>
      <c r="AV1823" s="12" t="s">
        <v>79</v>
      </c>
      <c r="AW1823" s="12" t="s">
        <v>31</v>
      </c>
      <c r="AX1823" s="12" t="s">
        <v>69</v>
      </c>
      <c r="AY1823" s="153" t="s">
        <v>212</v>
      </c>
    </row>
    <row r="1824" spans="2:65" s="13" customFormat="1">
      <c r="B1824" s="159"/>
      <c r="D1824" s="150" t="s">
        <v>226</v>
      </c>
      <c r="E1824" s="160" t="s">
        <v>19</v>
      </c>
      <c r="F1824" s="161" t="s">
        <v>228</v>
      </c>
      <c r="H1824" s="162">
        <v>400.26799999999997</v>
      </c>
      <c r="I1824" s="163"/>
      <c r="L1824" s="159"/>
      <c r="M1824" s="164"/>
      <c r="T1824" s="165"/>
      <c r="AT1824" s="160" t="s">
        <v>226</v>
      </c>
      <c r="AU1824" s="160" t="s">
        <v>236</v>
      </c>
      <c r="AV1824" s="13" t="s">
        <v>229</v>
      </c>
      <c r="AW1824" s="13" t="s">
        <v>31</v>
      </c>
      <c r="AX1824" s="13" t="s">
        <v>77</v>
      </c>
      <c r="AY1824" s="160" t="s">
        <v>212</v>
      </c>
    </row>
    <row r="1825" spans="2:65" s="11" customFormat="1" ht="20.85" customHeight="1">
      <c r="B1825" s="121"/>
      <c r="D1825" s="122" t="s">
        <v>68</v>
      </c>
      <c r="E1825" s="131" t="s">
        <v>7885</v>
      </c>
      <c r="F1825" s="131" t="s">
        <v>7886</v>
      </c>
      <c r="I1825" s="124"/>
      <c r="J1825" s="132">
        <f>BK1825</f>
        <v>0</v>
      </c>
      <c r="L1825" s="121"/>
      <c r="M1825" s="126"/>
      <c r="P1825" s="127">
        <f>SUM(P1826:P1844)</f>
        <v>0</v>
      </c>
      <c r="R1825" s="127">
        <f>SUM(R1826:R1844)</f>
        <v>0.74423499999999998</v>
      </c>
      <c r="T1825" s="128">
        <f>SUM(T1826:T1844)</f>
        <v>0</v>
      </c>
      <c r="AR1825" s="122" t="s">
        <v>79</v>
      </c>
      <c r="AT1825" s="129" t="s">
        <v>68</v>
      </c>
      <c r="AU1825" s="129" t="s">
        <v>79</v>
      </c>
      <c r="AY1825" s="122" t="s">
        <v>212</v>
      </c>
      <c r="BK1825" s="130">
        <f>SUM(BK1826:BK1844)</f>
        <v>0</v>
      </c>
    </row>
    <row r="1826" spans="2:65" s="1" customFormat="1" ht="21.75" customHeight="1">
      <c r="B1826" s="34"/>
      <c r="C1826" s="133" t="s">
        <v>4619</v>
      </c>
      <c r="D1826" s="133" t="s">
        <v>215</v>
      </c>
      <c r="E1826" s="134" t="s">
        <v>7853</v>
      </c>
      <c r="F1826" s="135" t="s">
        <v>7854</v>
      </c>
      <c r="G1826" s="136" t="s">
        <v>495</v>
      </c>
      <c r="H1826" s="137">
        <v>20.77</v>
      </c>
      <c r="I1826" s="138"/>
      <c r="J1826" s="139">
        <f>ROUND(I1826*H1826,2)</f>
        <v>0</v>
      </c>
      <c r="K1826" s="135" t="s">
        <v>245</v>
      </c>
      <c r="L1826" s="34"/>
      <c r="M1826" s="140" t="s">
        <v>19</v>
      </c>
      <c r="N1826" s="141" t="s">
        <v>40</v>
      </c>
      <c r="P1826" s="142">
        <f>O1826*H1826</f>
        <v>0</v>
      </c>
      <c r="Q1826" s="142">
        <v>4.0000000000000002E-4</v>
      </c>
      <c r="R1826" s="142">
        <f>Q1826*H1826</f>
        <v>8.3079999999999994E-3</v>
      </c>
      <c r="S1826" s="142">
        <v>0</v>
      </c>
      <c r="T1826" s="143">
        <f>S1826*H1826</f>
        <v>0</v>
      </c>
      <c r="AR1826" s="144" t="s">
        <v>316</v>
      </c>
      <c r="AT1826" s="144" t="s">
        <v>215</v>
      </c>
      <c r="AU1826" s="144" t="s">
        <v>236</v>
      </c>
      <c r="AY1826" s="19" t="s">
        <v>212</v>
      </c>
      <c r="BE1826" s="145">
        <f>IF(N1826="základní",J1826,0)</f>
        <v>0</v>
      </c>
      <c r="BF1826" s="145">
        <f>IF(N1826="snížená",J1826,0)</f>
        <v>0</v>
      </c>
      <c r="BG1826" s="145">
        <f>IF(N1826="zákl. přenesená",J1826,0)</f>
        <v>0</v>
      </c>
      <c r="BH1826" s="145">
        <f>IF(N1826="sníž. přenesená",J1826,0)</f>
        <v>0</v>
      </c>
      <c r="BI1826" s="145">
        <f>IF(N1826="nulová",J1826,0)</f>
        <v>0</v>
      </c>
      <c r="BJ1826" s="19" t="s">
        <v>77</v>
      </c>
      <c r="BK1826" s="145">
        <f>ROUND(I1826*H1826,2)</f>
        <v>0</v>
      </c>
      <c r="BL1826" s="19" t="s">
        <v>316</v>
      </c>
      <c r="BM1826" s="144" t="s">
        <v>7887</v>
      </c>
    </row>
    <row r="1827" spans="2:65" s="14" customFormat="1">
      <c r="B1827" s="170"/>
      <c r="D1827" s="150" t="s">
        <v>226</v>
      </c>
      <c r="E1827" s="171" t="s">
        <v>19</v>
      </c>
      <c r="F1827" s="172" t="s">
        <v>7888</v>
      </c>
      <c r="H1827" s="171" t="s">
        <v>19</v>
      </c>
      <c r="I1827" s="173"/>
      <c r="L1827" s="170"/>
      <c r="M1827" s="174"/>
      <c r="T1827" s="175"/>
      <c r="AT1827" s="171" t="s">
        <v>226</v>
      </c>
      <c r="AU1827" s="171" t="s">
        <v>236</v>
      </c>
      <c r="AV1827" s="14" t="s">
        <v>77</v>
      </c>
      <c r="AW1827" s="14" t="s">
        <v>31</v>
      </c>
      <c r="AX1827" s="14" t="s">
        <v>69</v>
      </c>
      <c r="AY1827" s="171" t="s">
        <v>212</v>
      </c>
    </row>
    <row r="1828" spans="2:65" s="12" customFormat="1">
      <c r="B1828" s="152"/>
      <c r="D1828" s="150" t="s">
        <v>226</v>
      </c>
      <c r="E1828" s="153" t="s">
        <v>19</v>
      </c>
      <c r="F1828" s="154" t="s">
        <v>7889</v>
      </c>
      <c r="H1828" s="155">
        <v>6.99</v>
      </c>
      <c r="I1828" s="156"/>
      <c r="L1828" s="152"/>
      <c r="M1828" s="157"/>
      <c r="T1828" s="158"/>
      <c r="AT1828" s="153" t="s">
        <v>226</v>
      </c>
      <c r="AU1828" s="153" t="s">
        <v>236</v>
      </c>
      <c r="AV1828" s="12" t="s">
        <v>79</v>
      </c>
      <c r="AW1828" s="12" t="s">
        <v>31</v>
      </c>
      <c r="AX1828" s="12" t="s">
        <v>69</v>
      </c>
      <c r="AY1828" s="153" t="s">
        <v>212</v>
      </c>
    </row>
    <row r="1829" spans="2:65" s="12" customFormat="1">
      <c r="B1829" s="152"/>
      <c r="D1829" s="150" t="s">
        <v>226</v>
      </c>
      <c r="E1829" s="153" t="s">
        <v>19</v>
      </c>
      <c r="F1829" s="154" t="s">
        <v>7890</v>
      </c>
      <c r="H1829" s="155">
        <v>6.89</v>
      </c>
      <c r="I1829" s="156"/>
      <c r="L1829" s="152"/>
      <c r="M1829" s="157"/>
      <c r="T1829" s="158"/>
      <c r="AT1829" s="153" t="s">
        <v>226</v>
      </c>
      <c r="AU1829" s="153" t="s">
        <v>236</v>
      </c>
      <c r="AV1829" s="12" t="s">
        <v>79</v>
      </c>
      <c r="AW1829" s="12" t="s">
        <v>31</v>
      </c>
      <c r="AX1829" s="12" t="s">
        <v>69</v>
      </c>
      <c r="AY1829" s="153" t="s">
        <v>212</v>
      </c>
    </row>
    <row r="1830" spans="2:65" s="12" customFormat="1">
      <c r="B1830" s="152"/>
      <c r="D1830" s="150" t="s">
        <v>226</v>
      </c>
      <c r="E1830" s="153" t="s">
        <v>19</v>
      </c>
      <c r="F1830" s="154" t="s">
        <v>7891</v>
      </c>
      <c r="H1830" s="155">
        <v>6.89</v>
      </c>
      <c r="I1830" s="156"/>
      <c r="L1830" s="152"/>
      <c r="M1830" s="157"/>
      <c r="T1830" s="158"/>
      <c r="AT1830" s="153" t="s">
        <v>226</v>
      </c>
      <c r="AU1830" s="153" t="s">
        <v>236</v>
      </c>
      <c r="AV1830" s="12" t="s">
        <v>79</v>
      </c>
      <c r="AW1830" s="12" t="s">
        <v>31</v>
      </c>
      <c r="AX1830" s="12" t="s">
        <v>69</v>
      </c>
      <c r="AY1830" s="153" t="s">
        <v>212</v>
      </c>
    </row>
    <row r="1831" spans="2:65" s="13" customFormat="1">
      <c r="B1831" s="159"/>
      <c r="D1831" s="150" t="s">
        <v>226</v>
      </c>
      <c r="E1831" s="160" t="s">
        <v>19</v>
      </c>
      <c r="F1831" s="161" t="s">
        <v>228</v>
      </c>
      <c r="H1831" s="162">
        <v>20.77</v>
      </c>
      <c r="I1831" s="163"/>
      <c r="L1831" s="159"/>
      <c r="M1831" s="164"/>
      <c r="T1831" s="165"/>
      <c r="AT1831" s="160" t="s">
        <v>226</v>
      </c>
      <c r="AU1831" s="160" t="s">
        <v>236</v>
      </c>
      <c r="AV1831" s="13" t="s">
        <v>229</v>
      </c>
      <c r="AW1831" s="13" t="s">
        <v>31</v>
      </c>
      <c r="AX1831" s="13" t="s">
        <v>77</v>
      </c>
      <c r="AY1831" s="160" t="s">
        <v>212</v>
      </c>
    </row>
    <row r="1832" spans="2:65" s="1" customFormat="1" ht="16.5" customHeight="1">
      <c r="B1832" s="34"/>
      <c r="C1832" s="186" t="s">
        <v>4633</v>
      </c>
      <c r="D1832" s="186" t="s">
        <v>3107</v>
      </c>
      <c r="E1832" s="187" t="s">
        <v>7860</v>
      </c>
      <c r="F1832" s="188" t="s">
        <v>7861</v>
      </c>
      <c r="G1832" s="189" t="s">
        <v>495</v>
      </c>
      <c r="H1832" s="190">
        <v>22.847000000000001</v>
      </c>
      <c r="I1832" s="191"/>
      <c r="J1832" s="192">
        <f>ROUND(I1832*H1832,2)</f>
        <v>0</v>
      </c>
      <c r="K1832" s="188" t="s">
        <v>219</v>
      </c>
      <c r="L1832" s="193"/>
      <c r="M1832" s="194" t="s">
        <v>19</v>
      </c>
      <c r="N1832" s="195" t="s">
        <v>40</v>
      </c>
      <c r="P1832" s="142">
        <f>O1832*H1832</f>
        <v>0</v>
      </c>
      <c r="Q1832" s="142">
        <v>3.0000000000000001E-3</v>
      </c>
      <c r="R1832" s="142">
        <f>Q1832*H1832</f>
        <v>6.8541000000000005E-2</v>
      </c>
      <c r="S1832" s="142">
        <v>0</v>
      </c>
      <c r="T1832" s="143">
        <f>S1832*H1832</f>
        <v>0</v>
      </c>
      <c r="AR1832" s="144" t="s">
        <v>631</v>
      </c>
      <c r="AT1832" s="144" t="s">
        <v>3107</v>
      </c>
      <c r="AU1832" s="144" t="s">
        <v>236</v>
      </c>
      <c r="AY1832" s="19" t="s">
        <v>212</v>
      </c>
      <c r="BE1832" s="145">
        <f>IF(N1832="základní",J1832,0)</f>
        <v>0</v>
      </c>
      <c r="BF1832" s="145">
        <f>IF(N1832="snížená",J1832,0)</f>
        <v>0</v>
      </c>
      <c r="BG1832" s="145">
        <f>IF(N1832="zákl. přenesená",J1832,0)</f>
        <v>0</v>
      </c>
      <c r="BH1832" s="145">
        <f>IF(N1832="sníž. přenesená",J1832,0)</f>
        <v>0</v>
      </c>
      <c r="BI1832" s="145">
        <f>IF(N1832="nulová",J1832,0)</f>
        <v>0</v>
      </c>
      <c r="BJ1832" s="19" t="s">
        <v>77</v>
      </c>
      <c r="BK1832" s="145">
        <f>ROUND(I1832*H1832,2)</f>
        <v>0</v>
      </c>
      <c r="BL1832" s="19" t="s">
        <v>316</v>
      </c>
      <c r="BM1832" s="144" t="s">
        <v>7892</v>
      </c>
    </row>
    <row r="1833" spans="2:65" s="14" customFormat="1">
      <c r="B1833" s="170"/>
      <c r="D1833" s="150" t="s">
        <v>226</v>
      </c>
      <c r="E1833" s="171" t="s">
        <v>19</v>
      </c>
      <c r="F1833" s="172" t="s">
        <v>7893</v>
      </c>
      <c r="H1833" s="171" t="s">
        <v>19</v>
      </c>
      <c r="I1833" s="173"/>
      <c r="L1833" s="170"/>
      <c r="M1833" s="174"/>
      <c r="T1833" s="175"/>
      <c r="AT1833" s="171" t="s">
        <v>226</v>
      </c>
      <c r="AU1833" s="171" t="s">
        <v>236</v>
      </c>
      <c r="AV1833" s="14" t="s">
        <v>77</v>
      </c>
      <c r="AW1833" s="14" t="s">
        <v>31</v>
      </c>
      <c r="AX1833" s="14" t="s">
        <v>69</v>
      </c>
      <c r="AY1833" s="171" t="s">
        <v>212</v>
      </c>
    </row>
    <row r="1834" spans="2:65" s="12" customFormat="1">
      <c r="B1834" s="152"/>
      <c r="D1834" s="150" t="s">
        <v>226</v>
      </c>
      <c r="E1834" s="153" t="s">
        <v>19</v>
      </c>
      <c r="F1834" s="154" t="s">
        <v>7894</v>
      </c>
      <c r="H1834" s="155">
        <v>7.6890000000000001</v>
      </c>
      <c r="I1834" s="156"/>
      <c r="L1834" s="152"/>
      <c r="M1834" s="157"/>
      <c r="T1834" s="158"/>
      <c r="AT1834" s="153" t="s">
        <v>226</v>
      </c>
      <c r="AU1834" s="153" t="s">
        <v>236</v>
      </c>
      <c r="AV1834" s="12" t="s">
        <v>79</v>
      </c>
      <c r="AW1834" s="12" t="s">
        <v>31</v>
      </c>
      <c r="AX1834" s="12" t="s">
        <v>69</v>
      </c>
      <c r="AY1834" s="153" t="s">
        <v>212</v>
      </c>
    </row>
    <row r="1835" spans="2:65" s="12" customFormat="1">
      <c r="B1835" s="152"/>
      <c r="D1835" s="150" t="s">
        <v>226</v>
      </c>
      <c r="E1835" s="153" t="s">
        <v>19</v>
      </c>
      <c r="F1835" s="154" t="s">
        <v>7895</v>
      </c>
      <c r="H1835" s="155">
        <v>7.5789999999999997</v>
      </c>
      <c r="I1835" s="156"/>
      <c r="L1835" s="152"/>
      <c r="M1835" s="157"/>
      <c r="T1835" s="158"/>
      <c r="AT1835" s="153" t="s">
        <v>226</v>
      </c>
      <c r="AU1835" s="153" t="s">
        <v>236</v>
      </c>
      <c r="AV1835" s="12" t="s">
        <v>79</v>
      </c>
      <c r="AW1835" s="12" t="s">
        <v>31</v>
      </c>
      <c r="AX1835" s="12" t="s">
        <v>69</v>
      </c>
      <c r="AY1835" s="153" t="s">
        <v>212</v>
      </c>
    </row>
    <row r="1836" spans="2:65" s="12" customFormat="1">
      <c r="B1836" s="152"/>
      <c r="D1836" s="150" t="s">
        <v>226</v>
      </c>
      <c r="E1836" s="153" t="s">
        <v>19</v>
      </c>
      <c r="F1836" s="154" t="s">
        <v>7896</v>
      </c>
      <c r="H1836" s="155">
        <v>7.5789999999999997</v>
      </c>
      <c r="I1836" s="156"/>
      <c r="L1836" s="152"/>
      <c r="M1836" s="157"/>
      <c r="T1836" s="158"/>
      <c r="AT1836" s="153" t="s">
        <v>226</v>
      </c>
      <c r="AU1836" s="153" t="s">
        <v>236</v>
      </c>
      <c r="AV1836" s="12" t="s">
        <v>79</v>
      </c>
      <c r="AW1836" s="12" t="s">
        <v>31</v>
      </c>
      <c r="AX1836" s="12" t="s">
        <v>69</v>
      </c>
      <c r="AY1836" s="153" t="s">
        <v>212</v>
      </c>
    </row>
    <row r="1837" spans="2:65" s="13" customFormat="1">
      <c r="B1837" s="159"/>
      <c r="D1837" s="150" t="s">
        <v>226</v>
      </c>
      <c r="E1837" s="160" t="s">
        <v>19</v>
      </c>
      <c r="F1837" s="161" t="s">
        <v>228</v>
      </c>
      <c r="H1837" s="162">
        <v>22.847000000000001</v>
      </c>
      <c r="I1837" s="163"/>
      <c r="L1837" s="159"/>
      <c r="M1837" s="164"/>
      <c r="T1837" s="165"/>
      <c r="AT1837" s="160" t="s">
        <v>226</v>
      </c>
      <c r="AU1837" s="160" t="s">
        <v>236</v>
      </c>
      <c r="AV1837" s="13" t="s">
        <v>229</v>
      </c>
      <c r="AW1837" s="13" t="s">
        <v>31</v>
      </c>
      <c r="AX1837" s="13" t="s">
        <v>77</v>
      </c>
      <c r="AY1837" s="160" t="s">
        <v>212</v>
      </c>
    </row>
    <row r="1838" spans="2:65" s="1" customFormat="1" ht="16.5" customHeight="1">
      <c r="B1838" s="34"/>
      <c r="C1838" s="133" t="s">
        <v>4639</v>
      </c>
      <c r="D1838" s="133" t="s">
        <v>215</v>
      </c>
      <c r="E1838" s="134" t="s">
        <v>7845</v>
      </c>
      <c r="F1838" s="135" t="s">
        <v>7846</v>
      </c>
      <c r="G1838" s="136" t="s">
        <v>495</v>
      </c>
      <c r="H1838" s="137">
        <v>21.81</v>
      </c>
      <c r="I1838" s="138"/>
      <c r="J1838" s="139">
        <f>ROUND(I1838*H1838,2)</f>
        <v>0</v>
      </c>
      <c r="K1838" s="135" t="s">
        <v>219</v>
      </c>
      <c r="L1838" s="34"/>
      <c r="M1838" s="140" t="s">
        <v>19</v>
      </c>
      <c r="N1838" s="141" t="s">
        <v>40</v>
      </c>
      <c r="P1838" s="142">
        <f>O1838*H1838</f>
        <v>0</v>
      </c>
      <c r="Q1838" s="142">
        <v>3.0599999999999999E-2</v>
      </c>
      <c r="R1838" s="142">
        <f>Q1838*H1838</f>
        <v>0.66738599999999992</v>
      </c>
      <c r="S1838" s="142">
        <v>0</v>
      </c>
      <c r="T1838" s="143">
        <f>S1838*H1838</f>
        <v>0</v>
      </c>
      <c r="AR1838" s="144" t="s">
        <v>316</v>
      </c>
      <c r="AT1838" s="144" t="s">
        <v>215</v>
      </c>
      <c r="AU1838" s="144" t="s">
        <v>236</v>
      </c>
      <c r="AY1838" s="19" t="s">
        <v>212</v>
      </c>
      <c r="BE1838" s="145">
        <f>IF(N1838="základní",J1838,0)</f>
        <v>0</v>
      </c>
      <c r="BF1838" s="145">
        <f>IF(N1838="snížená",J1838,0)</f>
        <v>0</v>
      </c>
      <c r="BG1838" s="145">
        <f>IF(N1838="zákl. přenesená",J1838,0)</f>
        <v>0</v>
      </c>
      <c r="BH1838" s="145">
        <f>IF(N1838="sníž. přenesená",J1838,0)</f>
        <v>0</v>
      </c>
      <c r="BI1838" s="145">
        <f>IF(N1838="nulová",J1838,0)</f>
        <v>0</v>
      </c>
      <c r="BJ1838" s="19" t="s">
        <v>77</v>
      </c>
      <c r="BK1838" s="145">
        <f>ROUND(I1838*H1838,2)</f>
        <v>0</v>
      </c>
      <c r="BL1838" s="19" t="s">
        <v>316</v>
      </c>
      <c r="BM1838" s="144" t="s">
        <v>7897</v>
      </c>
    </row>
    <row r="1839" spans="2:65" s="1" customFormat="1">
      <c r="B1839" s="34"/>
      <c r="D1839" s="146" t="s">
        <v>222</v>
      </c>
      <c r="F1839" s="147" t="s">
        <v>7848</v>
      </c>
      <c r="I1839" s="148"/>
      <c r="L1839" s="34"/>
      <c r="M1839" s="149"/>
      <c r="T1839" s="55"/>
      <c r="AT1839" s="19" t="s">
        <v>222</v>
      </c>
      <c r="AU1839" s="19" t="s">
        <v>236</v>
      </c>
    </row>
    <row r="1840" spans="2:65" s="14" customFormat="1">
      <c r="B1840" s="170"/>
      <c r="D1840" s="150" t="s">
        <v>226</v>
      </c>
      <c r="E1840" s="171" t="s">
        <v>19</v>
      </c>
      <c r="F1840" s="172" t="s">
        <v>7898</v>
      </c>
      <c r="H1840" s="171" t="s">
        <v>19</v>
      </c>
      <c r="I1840" s="173"/>
      <c r="L1840" s="170"/>
      <c r="M1840" s="174"/>
      <c r="T1840" s="175"/>
      <c r="AT1840" s="171" t="s">
        <v>226</v>
      </c>
      <c r="AU1840" s="171" t="s">
        <v>236</v>
      </c>
      <c r="AV1840" s="14" t="s">
        <v>77</v>
      </c>
      <c r="AW1840" s="14" t="s">
        <v>31</v>
      </c>
      <c r="AX1840" s="14" t="s">
        <v>69</v>
      </c>
      <c r="AY1840" s="171" t="s">
        <v>212</v>
      </c>
    </row>
    <row r="1841" spans="2:65" s="12" customFormat="1">
      <c r="B1841" s="152"/>
      <c r="D1841" s="150" t="s">
        <v>226</v>
      </c>
      <c r="E1841" s="153" t="s">
        <v>19</v>
      </c>
      <c r="F1841" s="154" t="s">
        <v>7899</v>
      </c>
      <c r="H1841" s="155">
        <v>7.34</v>
      </c>
      <c r="I1841" s="156"/>
      <c r="L1841" s="152"/>
      <c r="M1841" s="157"/>
      <c r="T1841" s="158"/>
      <c r="AT1841" s="153" t="s">
        <v>226</v>
      </c>
      <c r="AU1841" s="153" t="s">
        <v>236</v>
      </c>
      <c r="AV1841" s="12" t="s">
        <v>79</v>
      </c>
      <c r="AW1841" s="12" t="s">
        <v>31</v>
      </c>
      <c r="AX1841" s="12" t="s">
        <v>69</v>
      </c>
      <c r="AY1841" s="153" t="s">
        <v>212</v>
      </c>
    </row>
    <row r="1842" spans="2:65" s="12" customFormat="1">
      <c r="B1842" s="152"/>
      <c r="D1842" s="150" t="s">
        <v>226</v>
      </c>
      <c r="E1842" s="153" t="s">
        <v>19</v>
      </c>
      <c r="F1842" s="154" t="s">
        <v>7900</v>
      </c>
      <c r="H1842" s="155">
        <v>7.2350000000000003</v>
      </c>
      <c r="I1842" s="156"/>
      <c r="L1842" s="152"/>
      <c r="M1842" s="157"/>
      <c r="T1842" s="158"/>
      <c r="AT1842" s="153" t="s">
        <v>226</v>
      </c>
      <c r="AU1842" s="153" t="s">
        <v>236</v>
      </c>
      <c r="AV1842" s="12" t="s">
        <v>79</v>
      </c>
      <c r="AW1842" s="12" t="s">
        <v>31</v>
      </c>
      <c r="AX1842" s="12" t="s">
        <v>69</v>
      </c>
      <c r="AY1842" s="153" t="s">
        <v>212</v>
      </c>
    </row>
    <row r="1843" spans="2:65" s="12" customFormat="1">
      <c r="B1843" s="152"/>
      <c r="D1843" s="150" t="s">
        <v>226</v>
      </c>
      <c r="E1843" s="153" t="s">
        <v>19</v>
      </c>
      <c r="F1843" s="154" t="s">
        <v>7901</v>
      </c>
      <c r="H1843" s="155">
        <v>7.2350000000000003</v>
      </c>
      <c r="I1843" s="156"/>
      <c r="L1843" s="152"/>
      <c r="M1843" s="157"/>
      <c r="T1843" s="158"/>
      <c r="AT1843" s="153" t="s">
        <v>226</v>
      </c>
      <c r="AU1843" s="153" t="s">
        <v>236</v>
      </c>
      <c r="AV1843" s="12" t="s">
        <v>79</v>
      </c>
      <c r="AW1843" s="12" t="s">
        <v>31</v>
      </c>
      <c r="AX1843" s="12" t="s">
        <v>69</v>
      </c>
      <c r="AY1843" s="153" t="s">
        <v>212</v>
      </c>
    </row>
    <row r="1844" spans="2:65" s="13" customFormat="1">
      <c r="B1844" s="159"/>
      <c r="D1844" s="150" t="s">
        <v>226</v>
      </c>
      <c r="E1844" s="160" t="s">
        <v>19</v>
      </c>
      <c r="F1844" s="161" t="s">
        <v>228</v>
      </c>
      <c r="H1844" s="162">
        <v>21.81</v>
      </c>
      <c r="I1844" s="163"/>
      <c r="L1844" s="159"/>
      <c r="M1844" s="164"/>
      <c r="T1844" s="165"/>
      <c r="AT1844" s="160" t="s">
        <v>226</v>
      </c>
      <c r="AU1844" s="160" t="s">
        <v>236</v>
      </c>
      <c r="AV1844" s="13" t="s">
        <v>229</v>
      </c>
      <c r="AW1844" s="13" t="s">
        <v>31</v>
      </c>
      <c r="AX1844" s="13" t="s">
        <v>77</v>
      </c>
      <c r="AY1844" s="160" t="s">
        <v>212</v>
      </c>
    </row>
    <row r="1845" spans="2:65" s="11" customFormat="1" ht="20.85" customHeight="1">
      <c r="B1845" s="121"/>
      <c r="D1845" s="122" t="s">
        <v>68</v>
      </c>
      <c r="E1845" s="131" t="s">
        <v>7902</v>
      </c>
      <c r="F1845" s="131" t="s">
        <v>7903</v>
      </c>
      <c r="I1845" s="124"/>
      <c r="J1845" s="132">
        <f>BK1845</f>
        <v>0</v>
      </c>
      <c r="L1845" s="121"/>
      <c r="M1845" s="126"/>
      <c r="P1845" s="127">
        <f>SUM(P1846:P1878)</f>
        <v>0</v>
      </c>
      <c r="R1845" s="127">
        <f>SUM(R1846:R1878)</f>
        <v>19.163114190000002</v>
      </c>
      <c r="T1845" s="128">
        <f>SUM(T1846:T1878)</f>
        <v>0</v>
      </c>
      <c r="AR1845" s="122" t="s">
        <v>79</v>
      </c>
      <c r="AT1845" s="129" t="s">
        <v>68</v>
      </c>
      <c r="AU1845" s="129" t="s">
        <v>79</v>
      </c>
      <c r="AY1845" s="122" t="s">
        <v>212</v>
      </c>
      <c r="BK1845" s="130">
        <f>SUM(BK1846:BK1878)</f>
        <v>0</v>
      </c>
    </row>
    <row r="1846" spans="2:65" s="1" customFormat="1" ht="16.5" customHeight="1">
      <c r="B1846" s="34"/>
      <c r="C1846" s="133" t="s">
        <v>4646</v>
      </c>
      <c r="D1846" s="133" t="s">
        <v>215</v>
      </c>
      <c r="E1846" s="134" t="s">
        <v>7904</v>
      </c>
      <c r="F1846" s="135" t="s">
        <v>7905</v>
      </c>
      <c r="G1846" s="136" t="s">
        <v>495</v>
      </c>
      <c r="H1846" s="137">
        <v>119.75</v>
      </c>
      <c r="I1846" s="138"/>
      <c r="J1846" s="139">
        <f>ROUND(I1846*H1846,2)</f>
        <v>0</v>
      </c>
      <c r="K1846" s="135" t="s">
        <v>219</v>
      </c>
      <c r="L1846" s="34"/>
      <c r="M1846" s="140" t="s">
        <v>19</v>
      </c>
      <c r="N1846" s="141" t="s">
        <v>40</v>
      </c>
      <c r="P1846" s="142">
        <f>O1846*H1846</f>
        <v>0</v>
      </c>
      <c r="Q1846" s="142">
        <v>2.0000000000000001E-4</v>
      </c>
      <c r="R1846" s="142">
        <f>Q1846*H1846</f>
        <v>2.3950000000000003E-2</v>
      </c>
      <c r="S1846" s="142">
        <v>0</v>
      </c>
      <c r="T1846" s="143">
        <f>S1846*H1846</f>
        <v>0</v>
      </c>
      <c r="AR1846" s="144" t="s">
        <v>316</v>
      </c>
      <c r="AT1846" s="144" t="s">
        <v>215</v>
      </c>
      <c r="AU1846" s="144" t="s">
        <v>236</v>
      </c>
      <c r="AY1846" s="19" t="s">
        <v>212</v>
      </c>
      <c r="BE1846" s="145">
        <f>IF(N1846="základní",J1846,0)</f>
        <v>0</v>
      </c>
      <c r="BF1846" s="145">
        <f>IF(N1846="snížená",J1846,0)</f>
        <v>0</v>
      </c>
      <c r="BG1846" s="145">
        <f>IF(N1846="zákl. přenesená",J1846,0)</f>
        <v>0</v>
      </c>
      <c r="BH1846" s="145">
        <f>IF(N1846="sníž. přenesená",J1846,0)</f>
        <v>0</v>
      </c>
      <c r="BI1846" s="145">
        <f>IF(N1846="nulová",J1846,0)</f>
        <v>0</v>
      </c>
      <c r="BJ1846" s="19" t="s">
        <v>77</v>
      </c>
      <c r="BK1846" s="145">
        <f>ROUND(I1846*H1846,2)</f>
        <v>0</v>
      </c>
      <c r="BL1846" s="19" t="s">
        <v>316</v>
      </c>
      <c r="BM1846" s="144" t="s">
        <v>7906</v>
      </c>
    </row>
    <row r="1847" spans="2:65" s="1" customFormat="1">
      <c r="B1847" s="34"/>
      <c r="D1847" s="146" t="s">
        <v>222</v>
      </c>
      <c r="F1847" s="147" t="s">
        <v>7907</v>
      </c>
      <c r="I1847" s="148"/>
      <c r="L1847" s="34"/>
      <c r="M1847" s="149"/>
      <c r="T1847" s="55"/>
      <c r="AT1847" s="19" t="s">
        <v>222</v>
      </c>
      <c r="AU1847" s="19" t="s">
        <v>236</v>
      </c>
    </row>
    <row r="1848" spans="2:65" s="14" customFormat="1">
      <c r="B1848" s="170"/>
      <c r="D1848" s="150" t="s">
        <v>226</v>
      </c>
      <c r="E1848" s="171" t="s">
        <v>19</v>
      </c>
      <c r="F1848" s="172" t="s">
        <v>7908</v>
      </c>
      <c r="H1848" s="171" t="s">
        <v>19</v>
      </c>
      <c r="I1848" s="173"/>
      <c r="L1848" s="170"/>
      <c r="M1848" s="174"/>
      <c r="T1848" s="175"/>
      <c r="AT1848" s="171" t="s">
        <v>226</v>
      </c>
      <c r="AU1848" s="171" t="s">
        <v>236</v>
      </c>
      <c r="AV1848" s="14" t="s">
        <v>77</v>
      </c>
      <c r="AW1848" s="14" t="s">
        <v>31</v>
      </c>
      <c r="AX1848" s="14" t="s">
        <v>69</v>
      </c>
      <c r="AY1848" s="171" t="s">
        <v>212</v>
      </c>
    </row>
    <row r="1849" spans="2:65" s="12" customFormat="1">
      <c r="B1849" s="152"/>
      <c r="D1849" s="150" t="s">
        <v>226</v>
      </c>
      <c r="E1849" s="153" t="s">
        <v>19</v>
      </c>
      <c r="F1849" s="154" t="s">
        <v>7909</v>
      </c>
      <c r="H1849" s="155">
        <v>119.75</v>
      </c>
      <c r="I1849" s="156"/>
      <c r="L1849" s="152"/>
      <c r="M1849" s="157"/>
      <c r="T1849" s="158"/>
      <c r="AT1849" s="153" t="s">
        <v>226</v>
      </c>
      <c r="AU1849" s="153" t="s">
        <v>236</v>
      </c>
      <c r="AV1849" s="12" t="s">
        <v>79</v>
      </c>
      <c r="AW1849" s="12" t="s">
        <v>31</v>
      </c>
      <c r="AX1849" s="12" t="s">
        <v>69</v>
      </c>
      <c r="AY1849" s="153" t="s">
        <v>212</v>
      </c>
    </row>
    <row r="1850" spans="2:65" s="13" customFormat="1">
      <c r="B1850" s="159"/>
      <c r="D1850" s="150" t="s">
        <v>226</v>
      </c>
      <c r="E1850" s="160" t="s">
        <v>19</v>
      </c>
      <c r="F1850" s="161" t="s">
        <v>228</v>
      </c>
      <c r="H1850" s="162">
        <v>119.75</v>
      </c>
      <c r="I1850" s="163"/>
      <c r="L1850" s="159"/>
      <c r="M1850" s="164"/>
      <c r="T1850" s="165"/>
      <c r="AT1850" s="160" t="s">
        <v>226</v>
      </c>
      <c r="AU1850" s="160" t="s">
        <v>236</v>
      </c>
      <c r="AV1850" s="13" t="s">
        <v>229</v>
      </c>
      <c r="AW1850" s="13" t="s">
        <v>31</v>
      </c>
      <c r="AX1850" s="13" t="s">
        <v>77</v>
      </c>
      <c r="AY1850" s="160" t="s">
        <v>212</v>
      </c>
    </row>
    <row r="1851" spans="2:65" s="1" customFormat="1" ht="21.75" customHeight="1">
      <c r="B1851" s="34"/>
      <c r="C1851" s="186" t="s">
        <v>4654</v>
      </c>
      <c r="D1851" s="186" t="s">
        <v>3107</v>
      </c>
      <c r="E1851" s="187" t="s">
        <v>7910</v>
      </c>
      <c r="F1851" s="188" t="s">
        <v>7911</v>
      </c>
      <c r="G1851" s="189" t="s">
        <v>495</v>
      </c>
      <c r="H1851" s="190">
        <v>131.72499999999999</v>
      </c>
      <c r="I1851" s="191"/>
      <c r="J1851" s="192">
        <f>ROUND(I1851*H1851,2)</f>
        <v>0</v>
      </c>
      <c r="K1851" s="188" t="s">
        <v>219</v>
      </c>
      <c r="L1851" s="193"/>
      <c r="M1851" s="194" t="s">
        <v>19</v>
      </c>
      <c r="N1851" s="195" t="s">
        <v>40</v>
      </c>
      <c r="P1851" s="142">
        <f>O1851*H1851</f>
        <v>0</v>
      </c>
      <c r="Q1851" s="142">
        <v>4.2199999999999998E-3</v>
      </c>
      <c r="R1851" s="142">
        <f>Q1851*H1851</f>
        <v>0.55587949999999997</v>
      </c>
      <c r="S1851" s="142">
        <v>0</v>
      </c>
      <c r="T1851" s="143">
        <f>S1851*H1851</f>
        <v>0</v>
      </c>
      <c r="AR1851" s="144" t="s">
        <v>631</v>
      </c>
      <c r="AT1851" s="144" t="s">
        <v>3107</v>
      </c>
      <c r="AU1851" s="144" t="s">
        <v>236</v>
      </c>
      <c r="AY1851" s="19" t="s">
        <v>212</v>
      </c>
      <c r="BE1851" s="145">
        <f>IF(N1851="základní",J1851,0)</f>
        <v>0</v>
      </c>
      <c r="BF1851" s="145">
        <f>IF(N1851="snížená",J1851,0)</f>
        <v>0</v>
      </c>
      <c r="BG1851" s="145">
        <f>IF(N1851="zákl. přenesená",J1851,0)</f>
        <v>0</v>
      </c>
      <c r="BH1851" s="145">
        <f>IF(N1851="sníž. přenesená",J1851,0)</f>
        <v>0</v>
      </c>
      <c r="BI1851" s="145">
        <f>IF(N1851="nulová",J1851,0)</f>
        <v>0</v>
      </c>
      <c r="BJ1851" s="19" t="s">
        <v>77</v>
      </c>
      <c r="BK1851" s="145">
        <f>ROUND(I1851*H1851,2)</f>
        <v>0</v>
      </c>
      <c r="BL1851" s="19" t="s">
        <v>316</v>
      </c>
      <c r="BM1851" s="144" t="s">
        <v>7912</v>
      </c>
    </row>
    <row r="1852" spans="2:65" s="14" customFormat="1">
      <c r="B1852" s="170"/>
      <c r="D1852" s="150" t="s">
        <v>226</v>
      </c>
      <c r="E1852" s="171" t="s">
        <v>19</v>
      </c>
      <c r="F1852" s="172" t="s">
        <v>7913</v>
      </c>
      <c r="H1852" s="171" t="s">
        <v>19</v>
      </c>
      <c r="I1852" s="173"/>
      <c r="L1852" s="170"/>
      <c r="M1852" s="174"/>
      <c r="T1852" s="175"/>
      <c r="AT1852" s="171" t="s">
        <v>226</v>
      </c>
      <c r="AU1852" s="171" t="s">
        <v>236</v>
      </c>
      <c r="AV1852" s="14" t="s">
        <v>77</v>
      </c>
      <c r="AW1852" s="14" t="s">
        <v>31</v>
      </c>
      <c r="AX1852" s="14" t="s">
        <v>69</v>
      </c>
      <c r="AY1852" s="171" t="s">
        <v>212</v>
      </c>
    </row>
    <row r="1853" spans="2:65" s="12" customFormat="1">
      <c r="B1853" s="152"/>
      <c r="D1853" s="150" t="s">
        <v>226</v>
      </c>
      <c r="E1853" s="153" t="s">
        <v>19</v>
      </c>
      <c r="F1853" s="154" t="s">
        <v>7914</v>
      </c>
      <c r="H1853" s="155">
        <v>131.72499999999999</v>
      </c>
      <c r="I1853" s="156"/>
      <c r="L1853" s="152"/>
      <c r="M1853" s="157"/>
      <c r="T1853" s="158"/>
      <c r="AT1853" s="153" t="s">
        <v>226</v>
      </c>
      <c r="AU1853" s="153" t="s">
        <v>236</v>
      </c>
      <c r="AV1853" s="12" t="s">
        <v>79</v>
      </c>
      <c r="AW1853" s="12" t="s">
        <v>31</v>
      </c>
      <c r="AX1853" s="12" t="s">
        <v>69</v>
      </c>
      <c r="AY1853" s="153" t="s">
        <v>212</v>
      </c>
    </row>
    <row r="1854" spans="2:65" s="13" customFormat="1">
      <c r="B1854" s="159"/>
      <c r="D1854" s="150" t="s">
        <v>226</v>
      </c>
      <c r="E1854" s="160" t="s">
        <v>19</v>
      </c>
      <c r="F1854" s="161" t="s">
        <v>228</v>
      </c>
      <c r="H1854" s="162">
        <v>131.72499999999999</v>
      </c>
      <c r="I1854" s="163"/>
      <c r="L1854" s="159"/>
      <c r="M1854" s="164"/>
      <c r="T1854" s="165"/>
      <c r="AT1854" s="160" t="s">
        <v>226</v>
      </c>
      <c r="AU1854" s="160" t="s">
        <v>236</v>
      </c>
      <c r="AV1854" s="13" t="s">
        <v>229</v>
      </c>
      <c r="AW1854" s="13" t="s">
        <v>31</v>
      </c>
      <c r="AX1854" s="13" t="s">
        <v>77</v>
      </c>
      <c r="AY1854" s="160" t="s">
        <v>212</v>
      </c>
    </row>
    <row r="1855" spans="2:65" s="1" customFormat="1" ht="16.5" customHeight="1">
      <c r="B1855" s="34"/>
      <c r="C1855" s="133" t="s">
        <v>4666</v>
      </c>
      <c r="D1855" s="133" t="s">
        <v>215</v>
      </c>
      <c r="E1855" s="134" t="s">
        <v>7272</v>
      </c>
      <c r="F1855" s="135" t="s">
        <v>7273</v>
      </c>
      <c r="G1855" s="136" t="s">
        <v>495</v>
      </c>
      <c r="H1855" s="137">
        <v>125.738</v>
      </c>
      <c r="I1855" s="138"/>
      <c r="J1855" s="139">
        <f>ROUND(I1855*H1855,2)</f>
        <v>0</v>
      </c>
      <c r="K1855" s="135" t="s">
        <v>219</v>
      </c>
      <c r="L1855" s="34"/>
      <c r="M1855" s="140" t="s">
        <v>19</v>
      </c>
      <c r="N1855" s="141" t="s">
        <v>40</v>
      </c>
      <c r="P1855" s="142">
        <f>O1855*H1855</f>
        <v>0</v>
      </c>
      <c r="Q1855" s="142">
        <v>0.11</v>
      </c>
      <c r="R1855" s="142">
        <f>Q1855*H1855</f>
        <v>13.83118</v>
      </c>
      <c r="S1855" s="142">
        <v>0</v>
      </c>
      <c r="T1855" s="143">
        <f>S1855*H1855</f>
        <v>0</v>
      </c>
      <c r="AR1855" s="144" t="s">
        <v>316</v>
      </c>
      <c r="AT1855" s="144" t="s">
        <v>215</v>
      </c>
      <c r="AU1855" s="144" t="s">
        <v>236</v>
      </c>
      <c r="AY1855" s="19" t="s">
        <v>212</v>
      </c>
      <c r="BE1855" s="145">
        <f>IF(N1855="základní",J1855,0)</f>
        <v>0</v>
      </c>
      <c r="BF1855" s="145">
        <f>IF(N1855="snížená",J1855,0)</f>
        <v>0</v>
      </c>
      <c r="BG1855" s="145">
        <f>IF(N1855="zákl. přenesená",J1855,0)</f>
        <v>0</v>
      </c>
      <c r="BH1855" s="145">
        <f>IF(N1855="sníž. přenesená",J1855,0)</f>
        <v>0</v>
      </c>
      <c r="BI1855" s="145">
        <f>IF(N1855="nulová",J1855,0)</f>
        <v>0</v>
      </c>
      <c r="BJ1855" s="19" t="s">
        <v>77</v>
      </c>
      <c r="BK1855" s="145">
        <f>ROUND(I1855*H1855,2)</f>
        <v>0</v>
      </c>
      <c r="BL1855" s="19" t="s">
        <v>316</v>
      </c>
      <c r="BM1855" s="144" t="s">
        <v>7915</v>
      </c>
    </row>
    <row r="1856" spans="2:65" s="1" customFormat="1">
      <c r="B1856" s="34"/>
      <c r="D1856" s="146" t="s">
        <v>222</v>
      </c>
      <c r="F1856" s="147" t="s">
        <v>7275</v>
      </c>
      <c r="I1856" s="148"/>
      <c r="L1856" s="34"/>
      <c r="M1856" s="149"/>
      <c r="T1856" s="55"/>
      <c r="AT1856" s="19" t="s">
        <v>222</v>
      </c>
      <c r="AU1856" s="19" t="s">
        <v>236</v>
      </c>
    </row>
    <row r="1857" spans="2:65" s="14" customFormat="1">
      <c r="B1857" s="170"/>
      <c r="D1857" s="150" t="s">
        <v>226</v>
      </c>
      <c r="E1857" s="171" t="s">
        <v>19</v>
      </c>
      <c r="F1857" s="172" t="s">
        <v>7916</v>
      </c>
      <c r="H1857" s="171" t="s">
        <v>19</v>
      </c>
      <c r="I1857" s="173"/>
      <c r="L1857" s="170"/>
      <c r="M1857" s="174"/>
      <c r="T1857" s="175"/>
      <c r="AT1857" s="171" t="s">
        <v>226</v>
      </c>
      <c r="AU1857" s="171" t="s">
        <v>236</v>
      </c>
      <c r="AV1857" s="14" t="s">
        <v>77</v>
      </c>
      <c r="AW1857" s="14" t="s">
        <v>31</v>
      </c>
      <c r="AX1857" s="14" t="s">
        <v>69</v>
      </c>
      <c r="AY1857" s="171" t="s">
        <v>212</v>
      </c>
    </row>
    <row r="1858" spans="2:65" s="12" customFormat="1">
      <c r="B1858" s="152"/>
      <c r="D1858" s="150" t="s">
        <v>226</v>
      </c>
      <c r="E1858" s="153" t="s">
        <v>19</v>
      </c>
      <c r="F1858" s="154" t="s">
        <v>7917</v>
      </c>
      <c r="H1858" s="155">
        <v>125.738</v>
      </c>
      <c r="I1858" s="156"/>
      <c r="L1858" s="152"/>
      <c r="M1858" s="157"/>
      <c r="T1858" s="158"/>
      <c r="AT1858" s="153" t="s">
        <v>226</v>
      </c>
      <c r="AU1858" s="153" t="s">
        <v>236</v>
      </c>
      <c r="AV1858" s="12" t="s">
        <v>79</v>
      </c>
      <c r="AW1858" s="12" t="s">
        <v>31</v>
      </c>
      <c r="AX1858" s="12" t="s">
        <v>69</v>
      </c>
      <c r="AY1858" s="153" t="s">
        <v>212</v>
      </c>
    </row>
    <row r="1859" spans="2:65" s="13" customFormat="1">
      <c r="B1859" s="159"/>
      <c r="D1859" s="150" t="s">
        <v>226</v>
      </c>
      <c r="E1859" s="160" t="s">
        <v>19</v>
      </c>
      <c r="F1859" s="161" t="s">
        <v>228</v>
      </c>
      <c r="H1859" s="162">
        <v>125.738</v>
      </c>
      <c r="I1859" s="163"/>
      <c r="L1859" s="159"/>
      <c r="M1859" s="164"/>
      <c r="T1859" s="165"/>
      <c r="AT1859" s="160" t="s">
        <v>226</v>
      </c>
      <c r="AU1859" s="160" t="s">
        <v>236</v>
      </c>
      <c r="AV1859" s="13" t="s">
        <v>229</v>
      </c>
      <c r="AW1859" s="13" t="s">
        <v>31</v>
      </c>
      <c r="AX1859" s="13" t="s">
        <v>77</v>
      </c>
      <c r="AY1859" s="160" t="s">
        <v>212</v>
      </c>
    </row>
    <row r="1860" spans="2:65" s="1" customFormat="1" ht="24.2" customHeight="1">
      <c r="B1860" s="34"/>
      <c r="C1860" s="133" t="s">
        <v>4678</v>
      </c>
      <c r="D1860" s="133" t="s">
        <v>215</v>
      </c>
      <c r="E1860" s="134" t="s">
        <v>7278</v>
      </c>
      <c r="F1860" s="135" t="s">
        <v>7279</v>
      </c>
      <c r="G1860" s="136" t="s">
        <v>495</v>
      </c>
      <c r="H1860" s="137">
        <v>377.21300000000002</v>
      </c>
      <c r="I1860" s="138"/>
      <c r="J1860" s="139">
        <f>ROUND(I1860*H1860,2)</f>
        <v>0</v>
      </c>
      <c r="K1860" s="135" t="s">
        <v>219</v>
      </c>
      <c r="L1860" s="34"/>
      <c r="M1860" s="140" t="s">
        <v>19</v>
      </c>
      <c r="N1860" s="141" t="s">
        <v>40</v>
      </c>
      <c r="P1860" s="142">
        <f>O1860*H1860</f>
        <v>0</v>
      </c>
      <c r="Q1860" s="142">
        <v>1.0999999999999999E-2</v>
      </c>
      <c r="R1860" s="142">
        <f>Q1860*H1860</f>
        <v>4.149343</v>
      </c>
      <c r="S1860" s="142">
        <v>0</v>
      </c>
      <c r="T1860" s="143">
        <f>S1860*H1860</f>
        <v>0</v>
      </c>
      <c r="AR1860" s="144" t="s">
        <v>316</v>
      </c>
      <c r="AT1860" s="144" t="s">
        <v>215</v>
      </c>
      <c r="AU1860" s="144" t="s">
        <v>236</v>
      </c>
      <c r="AY1860" s="19" t="s">
        <v>212</v>
      </c>
      <c r="BE1860" s="145">
        <f>IF(N1860="základní",J1860,0)</f>
        <v>0</v>
      </c>
      <c r="BF1860" s="145">
        <f>IF(N1860="snížená",J1860,0)</f>
        <v>0</v>
      </c>
      <c r="BG1860" s="145">
        <f>IF(N1860="zákl. přenesená",J1860,0)</f>
        <v>0</v>
      </c>
      <c r="BH1860" s="145">
        <f>IF(N1860="sníž. přenesená",J1860,0)</f>
        <v>0</v>
      </c>
      <c r="BI1860" s="145">
        <f>IF(N1860="nulová",J1860,0)</f>
        <v>0</v>
      </c>
      <c r="BJ1860" s="19" t="s">
        <v>77</v>
      </c>
      <c r="BK1860" s="145">
        <f>ROUND(I1860*H1860,2)</f>
        <v>0</v>
      </c>
      <c r="BL1860" s="19" t="s">
        <v>316</v>
      </c>
      <c r="BM1860" s="144" t="s">
        <v>7918</v>
      </c>
    </row>
    <row r="1861" spans="2:65" s="1" customFormat="1">
      <c r="B1861" s="34"/>
      <c r="D1861" s="146" t="s">
        <v>222</v>
      </c>
      <c r="F1861" s="147" t="s">
        <v>7281</v>
      </c>
      <c r="I1861" s="148"/>
      <c r="L1861" s="34"/>
      <c r="M1861" s="149"/>
      <c r="T1861" s="55"/>
      <c r="AT1861" s="19" t="s">
        <v>222</v>
      </c>
      <c r="AU1861" s="19" t="s">
        <v>236</v>
      </c>
    </row>
    <row r="1862" spans="2:65" s="14" customFormat="1" ht="22.5">
      <c r="B1862" s="170"/>
      <c r="D1862" s="150" t="s">
        <v>226</v>
      </c>
      <c r="E1862" s="171" t="s">
        <v>19</v>
      </c>
      <c r="F1862" s="172" t="s">
        <v>7919</v>
      </c>
      <c r="H1862" s="171" t="s">
        <v>19</v>
      </c>
      <c r="I1862" s="173"/>
      <c r="L1862" s="170"/>
      <c r="M1862" s="174"/>
      <c r="T1862" s="175"/>
      <c r="AT1862" s="171" t="s">
        <v>226</v>
      </c>
      <c r="AU1862" s="171" t="s">
        <v>236</v>
      </c>
      <c r="AV1862" s="14" t="s">
        <v>77</v>
      </c>
      <c r="AW1862" s="14" t="s">
        <v>31</v>
      </c>
      <c r="AX1862" s="14" t="s">
        <v>69</v>
      </c>
      <c r="AY1862" s="171" t="s">
        <v>212</v>
      </c>
    </row>
    <row r="1863" spans="2:65" s="12" customFormat="1">
      <c r="B1863" s="152"/>
      <c r="D1863" s="150" t="s">
        <v>226</v>
      </c>
      <c r="E1863" s="153" t="s">
        <v>19</v>
      </c>
      <c r="F1863" s="154" t="s">
        <v>7920</v>
      </c>
      <c r="H1863" s="155">
        <v>377.21300000000002</v>
      </c>
      <c r="I1863" s="156"/>
      <c r="L1863" s="152"/>
      <c r="M1863" s="157"/>
      <c r="T1863" s="158"/>
      <c r="AT1863" s="153" t="s">
        <v>226</v>
      </c>
      <c r="AU1863" s="153" t="s">
        <v>236</v>
      </c>
      <c r="AV1863" s="12" t="s">
        <v>79</v>
      </c>
      <c r="AW1863" s="12" t="s">
        <v>31</v>
      </c>
      <c r="AX1863" s="12" t="s">
        <v>69</v>
      </c>
      <c r="AY1863" s="153" t="s">
        <v>212</v>
      </c>
    </row>
    <row r="1864" spans="2:65" s="13" customFormat="1">
      <c r="B1864" s="159"/>
      <c r="D1864" s="150" t="s">
        <v>226</v>
      </c>
      <c r="E1864" s="160" t="s">
        <v>19</v>
      </c>
      <c r="F1864" s="161" t="s">
        <v>228</v>
      </c>
      <c r="H1864" s="162">
        <v>377.21300000000002</v>
      </c>
      <c r="I1864" s="163"/>
      <c r="L1864" s="159"/>
      <c r="M1864" s="164"/>
      <c r="T1864" s="165"/>
      <c r="AT1864" s="160" t="s">
        <v>226</v>
      </c>
      <c r="AU1864" s="160" t="s">
        <v>236</v>
      </c>
      <c r="AV1864" s="13" t="s">
        <v>229</v>
      </c>
      <c r="AW1864" s="13" t="s">
        <v>31</v>
      </c>
      <c r="AX1864" s="13" t="s">
        <v>77</v>
      </c>
      <c r="AY1864" s="160" t="s">
        <v>212</v>
      </c>
    </row>
    <row r="1865" spans="2:65" s="1" customFormat="1" ht="16.5" customHeight="1">
      <c r="B1865" s="34"/>
      <c r="C1865" s="133" t="s">
        <v>4707</v>
      </c>
      <c r="D1865" s="133" t="s">
        <v>215</v>
      </c>
      <c r="E1865" s="134" t="s">
        <v>7284</v>
      </c>
      <c r="F1865" s="135" t="s">
        <v>7285</v>
      </c>
      <c r="G1865" s="136" t="s">
        <v>495</v>
      </c>
      <c r="H1865" s="137">
        <v>137.71299999999999</v>
      </c>
      <c r="I1865" s="138"/>
      <c r="J1865" s="139">
        <f>ROUND(I1865*H1865,2)</f>
        <v>0</v>
      </c>
      <c r="K1865" s="135" t="s">
        <v>219</v>
      </c>
      <c r="L1865" s="34"/>
      <c r="M1865" s="140" t="s">
        <v>19</v>
      </c>
      <c r="N1865" s="141" t="s">
        <v>40</v>
      </c>
      <c r="P1865" s="142">
        <f>O1865*H1865</f>
        <v>0</v>
      </c>
      <c r="Q1865" s="142">
        <v>1.2999999999999999E-4</v>
      </c>
      <c r="R1865" s="142">
        <f>Q1865*H1865</f>
        <v>1.7902689999999999E-2</v>
      </c>
      <c r="S1865" s="142">
        <v>0</v>
      </c>
      <c r="T1865" s="143">
        <f>S1865*H1865</f>
        <v>0</v>
      </c>
      <c r="AR1865" s="144" t="s">
        <v>316</v>
      </c>
      <c r="AT1865" s="144" t="s">
        <v>215</v>
      </c>
      <c r="AU1865" s="144" t="s">
        <v>236</v>
      </c>
      <c r="AY1865" s="19" t="s">
        <v>212</v>
      </c>
      <c r="BE1865" s="145">
        <f>IF(N1865="základní",J1865,0)</f>
        <v>0</v>
      </c>
      <c r="BF1865" s="145">
        <f>IF(N1865="snížená",J1865,0)</f>
        <v>0</v>
      </c>
      <c r="BG1865" s="145">
        <f>IF(N1865="zákl. přenesená",J1865,0)</f>
        <v>0</v>
      </c>
      <c r="BH1865" s="145">
        <f>IF(N1865="sníž. přenesená",J1865,0)</f>
        <v>0</v>
      </c>
      <c r="BI1865" s="145">
        <f>IF(N1865="nulová",J1865,0)</f>
        <v>0</v>
      </c>
      <c r="BJ1865" s="19" t="s">
        <v>77</v>
      </c>
      <c r="BK1865" s="145">
        <f>ROUND(I1865*H1865,2)</f>
        <v>0</v>
      </c>
      <c r="BL1865" s="19" t="s">
        <v>316</v>
      </c>
      <c r="BM1865" s="144" t="s">
        <v>7921</v>
      </c>
    </row>
    <row r="1866" spans="2:65" s="1" customFormat="1">
      <c r="B1866" s="34"/>
      <c r="D1866" s="146" t="s">
        <v>222</v>
      </c>
      <c r="F1866" s="147" t="s">
        <v>7287</v>
      </c>
      <c r="I1866" s="148"/>
      <c r="L1866" s="34"/>
      <c r="M1866" s="149"/>
      <c r="T1866" s="55"/>
      <c r="AT1866" s="19" t="s">
        <v>222</v>
      </c>
      <c r="AU1866" s="19" t="s">
        <v>236</v>
      </c>
    </row>
    <row r="1867" spans="2:65" s="14" customFormat="1">
      <c r="B1867" s="170"/>
      <c r="D1867" s="150" t="s">
        <v>226</v>
      </c>
      <c r="E1867" s="171" t="s">
        <v>19</v>
      </c>
      <c r="F1867" s="172" t="s">
        <v>7922</v>
      </c>
      <c r="H1867" s="171" t="s">
        <v>19</v>
      </c>
      <c r="I1867" s="173"/>
      <c r="L1867" s="170"/>
      <c r="M1867" s="174"/>
      <c r="T1867" s="175"/>
      <c r="AT1867" s="171" t="s">
        <v>226</v>
      </c>
      <c r="AU1867" s="171" t="s">
        <v>236</v>
      </c>
      <c r="AV1867" s="14" t="s">
        <v>77</v>
      </c>
      <c r="AW1867" s="14" t="s">
        <v>31</v>
      </c>
      <c r="AX1867" s="14" t="s">
        <v>69</v>
      </c>
      <c r="AY1867" s="171" t="s">
        <v>212</v>
      </c>
    </row>
    <row r="1868" spans="2:65" s="12" customFormat="1">
      <c r="B1868" s="152"/>
      <c r="D1868" s="150" t="s">
        <v>226</v>
      </c>
      <c r="E1868" s="153" t="s">
        <v>19</v>
      </c>
      <c r="F1868" s="154" t="s">
        <v>7923</v>
      </c>
      <c r="H1868" s="155">
        <v>137.71299999999999</v>
      </c>
      <c r="I1868" s="156"/>
      <c r="L1868" s="152"/>
      <c r="M1868" s="157"/>
      <c r="T1868" s="158"/>
      <c r="AT1868" s="153" t="s">
        <v>226</v>
      </c>
      <c r="AU1868" s="153" t="s">
        <v>236</v>
      </c>
      <c r="AV1868" s="12" t="s">
        <v>79</v>
      </c>
      <c r="AW1868" s="12" t="s">
        <v>31</v>
      </c>
      <c r="AX1868" s="12" t="s">
        <v>69</v>
      </c>
      <c r="AY1868" s="153" t="s">
        <v>212</v>
      </c>
    </row>
    <row r="1869" spans="2:65" s="13" customFormat="1">
      <c r="B1869" s="159"/>
      <c r="D1869" s="150" t="s">
        <v>226</v>
      </c>
      <c r="E1869" s="160" t="s">
        <v>19</v>
      </c>
      <c r="F1869" s="161" t="s">
        <v>228</v>
      </c>
      <c r="H1869" s="162">
        <v>137.71299999999999</v>
      </c>
      <c r="I1869" s="163"/>
      <c r="L1869" s="159"/>
      <c r="M1869" s="164"/>
      <c r="T1869" s="165"/>
      <c r="AT1869" s="160" t="s">
        <v>226</v>
      </c>
      <c r="AU1869" s="160" t="s">
        <v>236</v>
      </c>
      <c r="AV1869" s="13" t="s">
        <v>229</v>
      </c>
      <c r="AW1869" s="13" t="s">
        <v>31</v>
      </c>
      <c r="AX1869" s="13" t="s">
        <v>77</v>
      </c>
      <c r="AY1869" s="160" t="s">
        <v>212</v>
      </c>
    </row>
    <row r="1870" spans="2:65" s="1" customFormat="1" ht="24.2" customHeight="1">
      <c r="B1870" s="34"/>
      <c r="C1870" s="133" t="s">
        <v>4726</v>
      </c>
      <c r="D1870" s="133" t="s">
        <v>215</v>
      </c>
      <c r="E1870" s="134" t="s">
        <v>7290</v>
      </c>
      <c r="F1870" s="135" t="s">
        <v>7291</v>
      </c>
      <c r="G1870" s="136" t="s">
        <v>495</v>
      </c>
      <c r="H1870" s="137">
        <v>119.75</v>
      </c>
      <c r="I1870" s="138"/>
      <c r="J1870" s="139">
        <f>ROUND(I1870*H1870,2)</f>
        <v>0</v>
      </c>
      <c r="K1870" s="135" t="s">
        <v>219</v>
      </c>
      <c r="L1870" s="34"/>
      <c r="M1870" s="140" t="s">
        <v>19</v>
      </c>
      <c r="N1870" s="141" t="s">
        <v>40</v>
      </c>
      <c r="P1870" s="142">
        <f>O1870*H1870</f>
        <v>0</v>
      </c>
      <c r="Q1870" s="142">
        <v>0</v>
      </c>
      <c r="R1870" s="142">
        <f>Q1870*H1870</f>
        <v>0</v>
      </c>
      <c r="S1870" s="142">
        <v>0</v>
      </c>
      <c r="T1870" s="143">
        <f>S1870*H1870</f>
        <v>0</v>
      </c>
      <c r="AR1870" s="144" t="s">
        <v>316</v>
      </c>
      <c r="AT1870" s="144" t="s">
        <v>215</v>
      </c>
      <c r="AU1870" s="144" t="s">
        <v>236</v>
      </c>
      <c r="AY1870" s="19" t="s">
        <v>212</v>
      </c>
      <c r="BE1870" s="145">
        <f>IF(N1870="základní",J1870,0)</f>
        <v>0</v>
      </c>
      <c r="BF1870" s="145">
        <f>IF(N1870="snížená",J1870,0)</f>
        <v>0</v>
      </c>
      <c r="BG1870" s="145">
        <f>IF(N1870="zákl. přenesená",J1870,0)</f>
        <v>0</v>
      </c>
      <c r="BH1870" s="145">
        <f>IF(N1870="sníž. přenesená",J1870,0)</f>
        <v>0</v>
      </c>
      <c r="BI1870" s="145">
        <f>IF(N1870="nulová",J1870,0)</f>
        <v>0</v>
      </c>
      <c r="BJ1870" s="19" t="s">
        <v>77</v>
      </c>
      <c r="BK1870" s="145">
        <f>ROUND(I1870*H1870,2)</f>
        <v>0</v>
      </c>
      <c r="BL1870" s="19" t="s">
        <v>316</v>
      </c>
      <c r="BM1870" s="144" t="s">
        <v>7924</v>
      </c>
    </row>
    <row r="1871" spans="2:65" s="1" customFormat="1">
      <c r="B1871" s="34"/>
      <c r="D1871" s="146" t="s">
        <v>222</v>
      </c>
      <c r="F1871" s="147" t="s">
        <v>7293</v>
      </c>
      <c r="I1871" s="148"/>
      <c r="L1871" s="34"/>
      <c r="M1871" s="149"/>
      <c r="T1871" s="55"/>
      <c r="AT1871" s="19" t="s">
        <v>222</v>
      </c>
      <c r="AU1871" s="19" t="s">
        <v>236</v>
      </c>
    </row>
    <row r="1872" spans="2:65" s="14" customFormat="1" ht="22.5">
      <c r="B1872" s="170"/>
      <c r="D1872" s="150" t="s">
        <v>226</v>
      </c>
      <c r="E1872" s="171" t="s">
        <v>19</v>
      </c>
      <c r="F1872" s="172" t="s">
        <v>7925</v>
      </c>
      <c r="H1872" s="171" t="s">
        <v>19</v>
      </c>
      <c r="I1872" s="173"/>
      <c r="L1872" s="170"/>
      <c r="M1872" s="174"/>
      <c r="T1872" s="175"/>
      <c r="AT1872" s="171" t="s">
        <v>226</v>
      </c>
      <c r="AU1872" s="171" t="s">
        <v>236</v>
      </c>
      <c r="AV1872" s="14" t="s">
        <v>77</v>
      </c>
      <c r="AW1872" s="14" t="s">
        <v>31</v>
      </c>
      <c r="AX1872" s="14" t="s">
        <v>69</v>
      </c>
      <c r="AY1872" s="171" t="s">
        <v>212</v>
      </c>
    </row>
    <row r="1873" spans="2:65" s="12" customFormat="1">
      <c r="B1873" s="152"/>
      <c r="D1873" s="150" t="s">
        <v>226</v>
      </c>
      <c r="E1873" s="153" t="s">
        <v>19</v>
      </c>
      <c r="F1873" s="154" t="s">
        <v>7909</v>
      </c>
      <c r="H1873" s="155">
        <v>119.75</v>
      </c>
      <c r="I1873" s="156"/>
      <c r="L1873" s="152"/>
      <c r="M1873" s="157"/>
      <c r="T1873" s="158"/>
      <c r="AT1873" s="153" t="s">
        <v>226</v>
      </c>
      <c r="AU1873" s="153" t="s">
        <v>236</v>
      </c>
      <c r="AV1873" s="12" t="s">
        <v>79</v>
      </c>
      <c r="AW1873" s="12" t="s">
        <v>31</v>
      </c>
      <c r="AX1873" s="12" t="s">
        <v>69</v>
      </c>
      <c r="AY1873" s="153" t="s">
        <v>212</v>
      </c>
    </row>
    <row r="1874" spans="2:65" s="13" customFormat="1">
      <c r="B1874" s="159"/>
      <c r="D1874" s="150" t="s">
        <v>226</v>
      </c>
      <c r="E1874" s="160" t="s">
        <v>19</v>
      </c>
      <c r="F1874" s="161" t="s">
        <v>228</v>
      </c>
      <c r="H1874" s="162">
        <v>119.75</v>
      </c>
      <c r="I1874" s="163"/>
      <c r="L1874" s="159"/>
      <c r="M1874" s="164"/>
      <c r="T1874" s="165"/>
      <c r="AT1874" s="160" t="s">
        <v>226</v>
      </c>
      <c r="AU1874" s="160" t="s">
        <v>236</v>
      </c>
      <c r="AV1874" s="13" t="s">
        <v>229</v>
      </c>
      <c r="AW1874" s="13" t="s">
        <v>31</v>
      </c>
      <c r="AX1874" s="13" t="s">
        <v>77</v>
      </c>
      <c r="AY1874" s="160" t="s">
        <v>212</v>
      </c>
    </row>
    <row r="1875" spans="2:65" s="1" customFormat="1" ht="16.5" customHeight="1">
      <c r="B1875" s="34"/>
      <c r="C1875" s="186" t="s">
        <v>4737</v>
      </c>
      <c r="D1875" s="186" t="s">
        <v>3107</v>
      </c>
      <c r="E1875" s="187" t="s">
        <v>7398</v>
      </c>
      <c r="F1875" s="188" t="s">
        <v>7399</v>
      </c>
      <c r="G1875" s="189" t="s">
        <v>495</v>
      </c>
      <c r="H1875" s="190">
        <v>131.72499999999999</v>
      </c>
      <c r="I1875" s="191"/>
      <c r="J1875" s="192">
        <f>ROUND(I1875*H1875,2)</f>
        <v>0</v>
      </c>
      <c r="K1875" s="188" t="s">
        <v>219</v>
      </c>
      <c r="L1875" s="193"/>
      <c r="M1875" s="194" t="s">
        <v>19</v>
      </c>
      <c r="N1875" s="195" t="s">
        <v>40</v>
      </c>
      <c r="P1875" s="142">
        <f>O1875*H1875</f>
        <v>0</v>
      </c>
      <c r="Q1875" s="142">
        <v>4.4400000000000004E-3</v>
      </c>
      <c r="R1875" s="142">
        <f>Q1875*H1875</f>
        <v>0.58485900000000002</v>
      </c>
      <c r="S1875" s="142">
        <v>0</v>
      </c>
      <c r="T1875" s="143">
        <f>S1875*H1875</f>
        <v>0</v>
      </c>
      <c r="AR1875" s="144" t="s">
        <v>631</v>
      </c>
      <c r="AT1875" s="144" t="s">
        <v>3107</v>
      </c>
      <c r="AU1875" s="144" t="s">
        <v>236</v>
      </c>
      <c r="AY1875" s="19" t="s">
        <v>212</v>
      </c>
      <c r="BE1875" s="145">
        <f>IF(N1875="základní",J1875,0)</f>
        <v>0</v>
      </c>
      <c r="BF1875" s="145">
        <f>IF(N1875="snížená",J1875,0)</f>
        <v>0</v>
      </c>
      <c r="BG1875" s="145">
        <f>IF(N1875="zákl. přenesená",J1875,0)</f>
        <v>0</v>
      </c>
      <c r="BH1875" s="145">
        <f>IF(N1875="sníž. přenesená",J1875,0)</f>
        <v>0</v>
      </c>
      <c r="BI1875" s="145">
        <f>IF(N1875="nulová",J1875,0)</f>
        <v>0</v>
      </c>
      <c r="BJ1875" s="19" t="s">
        <v>77</v>
      </c>
      <c r="BK1875" s="145">
        <f>ROUND(I1875*H1875,2)</f>
        <v>0</v>
      </c>
      <c r="BL1875" s="19" t="s">
        <v>316</v>
      </c>
      <c r="BM1875" s="144" t="s">
        <v>7926</v>
      </c>
    </row>
    <row r="1876" spans="2:65" s="14" customFormat="1" ht="22.5">
      <c r="B1876" s="170"/>
      <c r="D1876" s="150" t="s">
        <v>226</v>
      </c>
      <c r="E1876" s="171" t="s">
        <v>19</v>
      </c>
      <c r="F1876" s="172" t="s">
        <v>7927</v>
      </c>
      <c r="H1876" s="171" t="s">
        <v>19</v>
      </c>
      <c r="I1876" s="173"/>
      <c r="L1876" s="170"/>
      <c r="M1876" s="174"/>
      <c r="T1876" s="175"/>
      <c r="AT1876" s="171" t="s">
        <v>226</v>
      </c>
      <c r="AU1876" s="171" t="s">
        <v>236</v>
      </c>
      <c r="AV1876" s="14" t="s">
        <v>77</v>
      </c>
      <c r="AW1876" s="14" t="s">
        <v>31</v>
      </c>
      <c r="AX1876" s="14" t="s">
        <v>69</v>
      </c>
      <c r="AY1876" s="171" t="s">
        <v>212</v>
      </c>
    </row>
    <row r="1877" spans="2:65" s="12" customFormat="1">
      <c r="B1877" s="152"/>
      <c r="D1877" s="150" t="s">
        <v>226</v>
      </c>
      <c r="E1877" s="153" t="s">
        <v>19</v>
      </c>
      <c r="F1877" s="154" t="s">
        <v>7914</v>
      </c>
      <c r="H1877" s="155">
        <v>131.72499999999999</v>
      </c>
      <c r="I1877" s="156"/>
      <c r="L1877" s="152"/>
      <c r="M1877" s="157"/>
      <c r="T1877" s="158"/>
      <c r="AT1877" s="153" t="s">
        <v>226</v>
      </c>
      <c r="AU1877" s="153" t="s">
        <v>236</v>
      </c>
      <c r="AV1877" s="12" t="s">
        <v>79</v>
      </c>
      <c r="AW1877" s="12" t="s">
        <v>31</v>
      </c>
      <c r="AX1877" s="12" t="s">
        <v>69</v>
      </c>
      <c r="AY1877" s="153" t="s">
        <v>212</v>
      </c>
    </row>
    <row r="1878" spans="2:65" s="13" customFormat="1">
      <c r="B1878" s="159"/>
      <c r="D1878" s="150" t="s">
        <v>226</v>
      </c>
      <c r="E1878" s="160" t="s">
        <v>19</v>
      </c>
      <c r="F1878" s="161" t="s">
        <v>228</v>
      </c>
      <c r="H1878" s="162">
        <v>131.72499999999999</v>
      </c>
      <c r="I1878" s="163"/>
      <c r="L1878" s="159"/>
      <c r="M1878" s="164"/>
      <c r="T1878" s="165"/>
      <c r="AT1878" s="160" t="s">
        <v>226</v>
      </c>
      <c r="AU1878" s="160" t="s">
        <v>236</v>
      </c>
      <c r="AV1878" s="13" t="s">
        <v>229</v>
      </c>
      <c r="AW1878" s="13" t="s">
        <v>31</v>
      </c>
      <c r="AX1878" s="13" t="s">
        <v>77</v>
      </c>
      <c r="AY1878" s="160" t="s">
        <v>212</v>
      </c>
    </row>
    <row r="1879" spans="2:65" s="11" customFormat="1" ht="20.85" customHeight="1">
      <c r="B1879" s="121"/>
      <c r="D1879" s="122" t="s">
        <v>68</v>
      </c>
      <c r="E1879" s="131" t="s">
        <v>7928</v>
      </c>
      <c r="F1879" s="131" t="s">
        <v>7929</v>
      </c>
      <c r="I1879" s="124"/>
      <c r="J1879" s="132">
        <f>BK1879</f>
        <v>0</v>
      </c>
      <c r="L1879" s="121"/>
      <c r="M1879" s="126"/>
      <c r="P1879" s="127">
        <f>SUM(P1880:P1908)</f>
        <v>0</v>
      </c>
      <c r="R1879" s="127">
        <f>SUM(R1880:R1908)</f>
        <v>1.5527332</v>
      </c>
      <c r="T1879" s="128">
        <f>SUM(T1880:T1908)</f>
        <v>0</v>
      </c>
      <c r="AR1879" s="122" t="s">
        <v>79</v>
      </c>
      <c r="AT1879" s="129" t="s">
        <v>68</v>
      </c>
      <c r="AU1879" s="129" t="s">
        <v>79</v>
      </c>
      <c r="AY1879" s="122" t="s">
        <v>212</v>
      </c>
      <c r="BK1879" s="130">
        <f>SUM(BK1880:BK1908)</f>
        <v>0</v>
      </c>
    </row>
    <row r="1880" spans="2:65" s="1" customFormat="1" ht="16.5" customHeight="1">
      <c r="B1880" s="34"/>
      <c r="C1880" s="133" t="s">
        <v>4739</v>
      </c>
      <c r="D1880" s="133" t="s">
        <v>215</v>
      </c>
      <c r="E1880" s="134" t="s">
        <v>7272</v>
      </c>
      <c r="F1880" s="135" t="s">
        <v>7273</v>
      </c>
      <c r="G1880" s="136" t="s">
        <v>495</v>
      </c>
      <c r="H1880" s="137">
        <v>11.351000000000001</v>
      </c>
      <c r="I1880" s="138"/>
      <c r="J1880" s="139">
        <f>ROUND(I1880*H1880,2)</f>
        <v>0</v>
      </c>
      <c r="K1880" s="135" t="s">
        <v>219</v>
      </c>
      <c r="L1880" s="34"/>
      <c r="M1880" s="140" t="s">
        <v>19</v>
      </c>
      <c r="N1880" s="141" t="s">
        <v>40</v>
      </c>
      <c r="P1880" s="142">
        <f>O1880*H1880</f>
        <v>0</v>
      </c>
      <c r="Q1880" s="142">
        <v>0.11</v>
      </c>
      <c r="R1880" s="142">
        <f>Q1880*H1880</f>
        <v>1.24861</v>
      </c>
      <c r="S1880" s="142">
        <v>0</v>
      </c>
      <c r="T1880" s="143">
        <f>S1880*H1880</f>
        <v>0</v>
      </c>
      <c r="AR1880" s="144" t="s">
        <v>316</v>
      </c>
      <c r="AT1880" s="144" t="s">
        <v>215</v>
      </c>
      <c r="AU1880" s="144" t="s">
        <v>236</v>
      </c>
      <c r="AY1880" s="19" t="s">
        <v>212</v>
      </c>
      <c r="BE1880" s="145">
        <f>IF(N1880="základní",J1880,0)</f>
        <v>0</v>
      </c>
      <c r="BF1880" s="145">
        <f>IF(N1880="snížená",J1880,0)</f>
        <v>0</v>
      </c>
      <c r="BG1880" s="145">
        <f>IF(N1880="zákl. přenesená",J1880,0)</f>
        <v>0</v>
      </c>
      <c r="BH1880" s="145">
        <f>IF(N1880="sníž. přenesená",J1880,0)</f>
        <v>0</v>
      </c>
      <c r="BI1880" s="145">
        <f>IF(N1880="nulová",J1880,0)</f>
        <v>0</v>
      </c>
      <c r="BJ1880" s="19" t="s">
        <v>77</v>
      </c>
      <c r="BK1880" s="145">
        <f>ROUND(I1880*H1880,2)</f>
        <v>0</v>
      </c>
      <c r="BL1880" s="19" t="s">
        <v>316</v>
      </c>
      <c r="BM1880" s="144" t="s">
        <v>7930</v>
      </c>
    </row>
    <row r="1881" spans="2:65" s="1" customFormat="1">
      <c r="B1881" s="34"/>
      <c r="D1881" s="146" t="s">
        <v>222</v>
      </c>
      <c r="F1881" s="147" t="s">
        <v>7275</v>
      </c>
      <c r="I1881" s="148"/>
      <c r="L1881" s="34"/>
      <c r="M1881" s="149"/>
      <c r="T1881" s="55"/>
      <c r="AT1881" s="19" t="s">
        <v>222</v>
      </c>
      <c r="AU1881" s="19" t="s">
        <v>236</v>
      </c>
    </row>
    <row r="1882" spans="2:65" s="1" customFormat="1" ht="19.5">
      <c r="B1882" s="34"/>
      <c r="D1882" s="150" t="s">
        <v>224</v>
      </c>
      <c r="F1882" s="151" t="s">
        <v>7931</v>
      </c>
      <c r="I1882" s="148"/>
      <c r="L1882" s="34"/>
      <c r="M1882" s="149"/>
      <c r="T1882" s="55"/>
      <c r="AT1882" s="19" t="s">
        <v>224</v>
      </c>
      <c r="AU1882" s="19" t="s">
        <v>236</v>
      </c>
    </row>
    <row r="1883" spans="2:65" s="14" customFormat="1">
      <c r="B1883" s="170"/>
      <c r="D1883" s="150" t="s">
        <v>226</v>
      </c>
      <c r="E1883" s="171" t="s">
        <v>19</v>
      </c>
      <c r="F1883" s="172" t="s">
        <v>7932</v>
      </c>
      <c r="H1883" s="171" t="s">
        <v>19</v>
      </c>
      <c r="I1883" s="173"/>
      <c r="L1883" s="170"/>
      <c r="M1883" s="174"/>
      <c r="T1883" s="175"/>
      <c r="AT1883" s="171" t="s">
        <v>226</v>
      </c>
      <c r="AU1883" s="171" t="s">
        <v>236</v>
      </c>
      <c r="AV1883" s="14" t="s">
        <v>77</v>
      </c>
      <c r="AW1883" s="14" t="s">
        <v>31</v>
      </c>
      <c r="AX1883" s="14" t="s">
        <v>69</v>
      </c>
      <c r="AY1883" s="171" t="s">
        <v>212</v>
      </c>
    </row>
    <row r="1884" spans="2:65" s="12" customFormat="1">
      <c r="B1884" s="152"/>
      <c r="D1884" s="150" t="s">
        <v>226</v>
      </c>
      <c r="E1884" s="153" t="s">
        <v>19</v>
      </c>
      <c r="F1884" s="154" t="s">
        <v>7933</v>
      </c>
      <c r="H1884" s="155">
        <v>11.351000000000001</v>
      </c>
      <c r="I1884" s="156"/>
      <c r="L1884" s="152"/>
      <c r="M1884" s="157"/>
      <c r="T1884" s="158"/>
      <c r="AT1884" s="153" t="s">
        <v>226</v>
      </c>
      <c r="AU1884" s="153" t="s">
        <v>236</v>
      </c>
      <c r="AV1884" s="12" t="s">
        <v>79</v>
      </c>
      <c r="AW1884" s="12" t="s">
        <v>31</v>
      </c>
      <c r="AX1884" s="12" t="s">
        <v>69</v>
      </c>
      <c r="AY1884" s="153" t="s">
        <v>212</v>
      </c>
    </row>
    <row r="1885" spans="2:65" s="13" customFormat="1">
      <c r="B1885" s="159"/>
      <c r="D1885" s="150" t="s">
        <v>226</v>
      </c>
      <c r="E1885" s="160" t="s">
        <v>19</v>
      </c>
      <c r="F1885" s="161" t="s">
        <v>228</v>
      </c>
      <c r="H1885" s="162">
        <v>11.351000000000001</v>
      </c>
      <c r="I1885" s="163"/>
      <c r="L1885" s="159"/>
      <c r="M1885" s="164"/>
      <c r="T1885" s="165"/>
      <c r="AT1885" s="160" t="s">
        <v>226</v>
      </c>
      <c r="AU1885" s="160" t="s">
        <v>236</v>
      </c>
      <c r="AV1885" s="13" t="s">
        <v>229</v>
      </c>
      <c r="AW1885" s="13" t="s">
        <v>31</v>
      </c>
      <c r="AX1885" s="13" t="s">
        <v>77</v>
      </c>
      <c r="AY1885" s="160" t="s">
        <v>212</v>
      </c>
    </row>
    <row r="1886" spans="2:65" s="1" customFormat="1" ht="24.2" customHeight="1">
      <c r="B1886" s="34"/>
      <c r="C1886" s="133" t="s">
        <v>4752</v>
      </c>
      <c r="D1886" s="133" t="s">
        <v>215</v>
      </c>
      <c r="E1886" s="134" t="s">
        <v>7278</v>
      </c>
      <c r="F1886" s="135" t="s">
        <v>7279</v>
      </c>
      <c r="G1886" s="136" t="s">
        <v>495</v>
      </c>
      <c r="H1886" s="137">
        <v>22.701000000000001</v>
      </c>
      <c r="I1886" s="138"/>
      <c r="J1886" s="139">
        <f>ROUND(I1886*H1886,2)</f>
        <v>0</v>
      </c>
      <c r="K1886" s="135" t="s">
        <v>219</v>
      </c>
      <c r="L1886" s="34"/>
      <c r="M1886" s="140" t="s">
        <v>19</v>
      </c>
      <c r="N1886" s="141" t="s">
        <v>40</v>
      </c>
      <c r="P1886" s="142">
        <f>O1886*H1886</f>
        <v>0</v>
      </c>
      <c r="Q1886" s="142">
        <v>1.0999999999999999E-2</v>
      </c>
      <c r="R1886" s="142">
        <f>Q1886*H1886</f>
        <v>0.24971099999999999</v>
      </c>
      <c r="S1886" s="142">
        <v>0</v>
      </c>
      <c r="T1886" s="143">
        <f>S1886*H1886</f>
        <v>0</v>
      </c>
      <c r="AR1886" s="144" t="s">
        <v>316</v>
      </c>
      <c r="AT1886" s="144" t="s">
        <v>215</v>
      </c>
      <c r="AU1886" s="144" t="s">
        <v>236</v>
      </c>
      <c r="AY1886" s="19" t="s">
        <v>212</v>
      </c>
      <c r="BE1886" s="145">
        <f>IF(N1886="základní",J1886,0)</f>
        <v>0</v>
      </c>
      <c r="BF1886" s="145">
        <f>IF(N1886="snížená",J1886,0)</f>
        <v>0</v>
      </c>
      <c r="BG1886" s="145">
        <f>IF(N1886="zákl. přenesená",J1886,0)</f>
        <v>0</v>
      </c>
      <c r="BH1886" s="145">
        <f>IF(N1886="sníž. přenesená",J1886,0)</f>
        <v>0</v>
      </c>
      <c r="BI1886" s="145">
        <f>IF(N1886="nulová",J1886,0)</f>
        <v>0</v>
      </c>
      <c r="BJ1886" s="19" t="s">
        <v>77</v>
      </c>
      <c r="BK1886" s="145">
        <f>ROUND(I1886*H1886,2)</f>
        <v>0</v>
      </c>
      <c r="BL1886" s="19" t="s">
        <v>316</v>
      </c>
      <c r="BM1886" s="144" t="s">
        <v>7934</v>
      </c>
    </row>
    <row r="1887" spans="2:65" s="1" customFormat="1">
      <c r="B1887" s="34"/>
      <c r="D1887" s="146" t="s">
        <v>222</v>
      </c>
      <c r="F1887" s="147" t="s">
        <v>7281</v>
      </c>
      <c r="I1887" s="148"/>
      <c r="L1887" s="34"/>
      <c r="M1887" s="149"/>
      <c r="T1887" s="55"/>
      <c r="AT1887" s="19" t="s">
        <v>222</v>
      </c>
      <c r="AU1887" s="19" t="s">
        <v>236</v>
      </c>
    </row>
    <row r="1888" spans="2:65" s="1" customFormat="1" ht="19.5">
      <c r="B1888" s="34"/>
      <c r="D1888" s="150" t="s">
        <v>224</v>
      </c>
      <c r="F1888" s="151" t="s">
        <v>7931</v>
      </c>
      <c r="I1888" s="148"/>
      <c r="L1888" s="34"/>
      <c r="M1888" s="149"/>
      <c r="T1888" s="55"/>
      <c r="AT1888" s="19" t="s">
        <v>224</v>
      </c>
      <c r="AU1888" s="19" t="s">
        <v>236</v>
      </c>
    </row>
    <row r="1889" spans="2:65" s="14" customFormat="1" ht="22.5">
      <c r="B1889" s="170"/>
      <c r="D1889" s="150" t="s">
        <v>226</v>
      </c>
      <c r="E1889" s="171" t="s">
        <v>19</v>
      </c>
      <c r="F1889" s="172" t="s">
        <v>7935</v>
      </c>
      <c r="H1889" s="171" t="s">
        <v>19</v>
      </c>
      <c r="I1889" s="173"/>
      <c r="L1889" s="170"/>
      <c r="M1889" s="174"/>
      <c r="T1889" s="175"/>
      <c r="AT1889" s="171" t="s">
        <v>226</v>
      </c>
      <c r="AU1889" s="171" t="s">
        <v>236</v>
      </c>
      <c r="AV1889" s="14" t="s">
        <v>77</v>
      </c>
      <c r="AW1889" s="14" t="s">
        <v>31</v>
      </c>
      <c r="AX1889" s="14" t="s">
        <v>69</v>
      </c>
      <c r="AY1889" s="171" t="s">
        <v>212</v>
      </c>
    </row>
    <row r="1890" spans="2:65" s="12" customFormat="1">
      <c r="B1890" s="152"/>
      <c r="D1890" s="150" t="s">
        <v>226</v>
      </c>
      <c r="E1890" s="153" t="s">
        <v>19</v>
      </c>
      <c r="F1890" s="154" t="s">
        <v>7936</v>
      </c>
      <c r="H1890" s="155">
        <v>22.701000000000001</v>
      </c>
      <c r="I1890" s="156"/>
      <c r="L1890" s="152"/>
      <c r="M1890" s="157"/>
      <c r="T1890" s="158"/>
      <c r="AT1890" s="153" t="s">
        <v>226</v>
      </c>
      <c r="AU1890" s="153" t="s">
        <v>236</v>
      </c>
      <c r="AV1890" s="12" t="s">
        <v>79</v>
      </c>
      <c r="AW1890" s="12" t="s">
        <v>31</v>
      </c>
      <c r="AX1890" s="12" t="s">
        <v>69</v>
      </c>
      <c r="AY1890" s="153" t="s">
        <v>212</v>
      </c>
    </row>
    <row r="1891" spans="2:65" s="13" customFormat="1">
      <c r="B1891" s="159"/>
      <c r="D1891" s="150" t="s">
        <v>226</v>
      </c>
      <c r="E1891" s="160" t="s">
        <v>19</v>
      </c>
      <c r="F1891" s="161" t="s">
        <v>228</v>
      </c>
      <c r="H1891" s="162">
        <v>22.701000000000001</v>
      </c>
      <c r="I1891" s="163"/>
      <c r="L1891" s="159"/>
      <c r="M1891" s="164"/>
      <c r="T1891" s="165"/>
      <c r="AT1891" s="160" t="s">
        <v>226</v>
      </c>
      <c r="AU1891" s="160" t="s">
        <v>236</v>
      </c>
      <c r="AV1891" s="13" t="s">
        <v>229</v>
      </c>
      <c r="AW1891" s="13" t="s">
        <v>31</v>
      </c>
      <c r="AX1891" s="13" t="s">
        <v>77</v>
      </c>
      <c r="AY1891" s="160" t="s">
        <v>212</v>
      </c>
    </row>
    <row r="1892" spans="2:65" s="1" customFormat="1" ht="16.5" customHeight="1">
      <c r="B1892" s="34"/>
      <c r="C1892" s="133" t="s">
        <v>4760</v>
      </c>
      <c r="D1892" s="133" t="s">
        <v>215</v>
      </c>
      <c r="E1892" s="134" t="s">
        <v>7284</v>
      </c>
      <c r="F1892" s="135" t="s">
        <v>7285</v>
      </c>
      <c r="G1892" s="136" t="s">
        <v>495</v>
      </c>
      <c r="H1892" s="137">
        <v>12.432</v>
      </c>
      <c r="I1892" s="138"/>
      <c r="J1892" s="139">
        <f>ROUND(I1892*H1892,2)</f>
        <v>0</v>
      </c>
      <c r="K1892" s="135" t="s">
        <v>219</v>
      </c>
      <c r="L1892" s="34"/>
      <c r="M1892" s="140" t="s">
        <v>19</v>
      </c>
      <c r="N1892" s="141" t="s">
        <v>40</v>
      </c>
      <c r="P1892" s="142">
        <f>O1892*H1892</f>
        <v>0</v>
      </c>
      <c r="Q1892" s="142">
        <v>1.2999999999999999E-4</v>
      </c>
      <c r="R1892" s="142">
        <f>Q1892*H1892</f>
        <v>1.6161599999999999E-3</v>
      </c>
      <c r="S1892" s="142">
        <v>0</v>
      </c>
      <c r="T1892" s="143">
        <f>S1892*H1892</f>
        <v>0</v>
      </c>
      <c r="AR1892" s="144" t="s">
        <v>316</v>
      </c>
      <c r="AT1892" s="144" t="s">
        <v>215</v>
      </c>
      <c r="AU1892" s="144" t="s">
        <v>236</v>
      </c>
      <c r="AY1892" s="19" t="s">
        <v>212</v>
      </c>
      <c r="BE1892" s="145">
        <f>IF(N1892="základní",J1892,0)</f>
        <v>0</v>
      </c>
      <c r="BF1892" s="145">
        <f>IF(N1892="snížená",J1892,0)</f>
        <v>0</v>
      </c>
      <c r="BG1892" s="145">
        <f>IF(N1892="zákl. přenesená",J1892,0)</f>
        <v>0</v>
      </c>
      <c r="BH1892" s="145">
        <f>IF(N1892="sníž. přenesená",J1892,0)</f>
        <v>0</v>
      </c>
      <c r="BI1892" s="145">
        <f>IF(N1892="nulová",J1892,0)</f>
        <v>0</v>
      </c>
      <c r="BJ1892" s="19" t="s">
        <v>77</v>
      </c>
      <c r="BK1892" s="145">
        <f>ROUND(I1892*H1892,2)</f>
        <v>0</v>
      </c>
      <c r="BL1892" s="19" t="s">
        <v>316</v>
      </c>
      <c r="BM1892" s="144" t="s">
        <v>7937</v>
      </c>
    </row>
    <row r="1893" spans="2:65" s="1" customFormat="1">
      <c r="B1893" s="34"/>
      <c r="D1893" s="146" t="s">
        <v>222</v>
      </c>
      <c r="F1893" s="147" t="s">
        <v>7287</v>
      </c>
      <c r="I1893" s="148"/>
      <c r="L1893" s="34"/>
      <c r="M1893" s="149"/>
      <c r="T1893" s="55"/>
      <c r="AT1893" s="19" t="s">
        <v>222</v>
      </c>
      <c r="AU1893" s="19" t="s">
        <v>236</v>
      </c>
    </row>
    <row r="1894" spans="2:65" s="1" customFormat="1" ht="19.5">
      <c r="B1894" s="34"/>
      <c r="D1894" s="150" t="s">
        <v>224</v>
      </c>
      <c r="F1894" s="151" t="s">
        <v>7931</v>
      </c>
      <c r="I1894" s="148"/>
      <c r="L1894" s="34"/>
      <c r="M1894" s="149"/>
      <c r="T1894" s="55"/>
      <c r="AT1894" s="19" t="s">
        <v>224</v>
      </c>
      <c r="AU1894" s="19" t="s">
        <v>236</v>
      </c>
    </row>
    <row r="1895" spans="2:65" s="14" customFormat="1">
      <c r="B1895" s="170"/>
      <c r="D1895" s="150" t="s">
        <v>226</v>
      </c>
      <c r="E1895" s="171" t="s">
        <v>19</v>
      </c>
      <c r="F1895" s="172" t="s">
        <v>7938</v>
      </c>
      <c r="H1895" s="171" t="s">
        <v>19</v>
      </c>
      <c r="I1895" s="173"/>
      <c r="L1895" s="170"/>
      <c r="M1895" s="174"/>
      <c r="T1895" s="175"/>
      <c r="AT1895" s="171" t="s">
        <v>226</v>
      </c>
      <c r="AU1895" s="171" t="s">
        <v>236</v>
      </c>
      <c r="AV1895" s="14" t="s">
        <v>77</v>
      </c>
      <c r="AW1895" s="14" t="s">
        <v>31</v>
      </c>
      <c r="AX1895" s="14" t="s">
        <v>69</v>
      </c>
      <c r="AY1895" s="171" t="s">
        <v>212</v>
      </c>
    </row>
    <row r="1896" spans="2:65" s="12" customFormat="1">
      <c r="B1896" s="152"/>
      <c r="D1896" s="150" t="s">
        <v>226</v>
      </c>
      <c r="E1896" s="153" t="s">
        <v>19</v>
      </c>
      <c r="F1896" s="154" t="s">
        <v>7939</v>
      </c>
      <c r="H1896" s="155">
        <v>12.432</v>
      </c>
      <c r="I1896" s="156"/>
      <c r="L1896" s="152"/>
      <c r="M1896" s="157"/>
      <c r="T1896" s="158"/>
      <c r="AT1896" s="153" t="s">
        <v>226</v>
      </c>
      <c r="AU1896" s="153" t="s">
        <v>236</v>
      </c>
      <c r="AV1896" s="12" t="s">
        <v>79</v>
      </c>
      <c r="AW1896" s="12" t="s">
        <v>31</v>
      </c>
      <c r="AX1896" s="12" t="s">
        <v>69</v>
      </c>
      <c r="AY1896" s="153" t="s">
        <v>212</v>
      </c>
    </row>
    <row r="1897" spans="2:65" s="13" customFormat="1">
      <c r="B1897" s="159"/>
      <c r="D1897" s="150" t="s">
        <v>226</v>
      </c>
      <c r="E1897" s="160" t="s">
        <v>19</v>
      </c>
      <c r="F1897" s="161" t="s">
        <v>228</v>
      </c>
      <c r="H1897" s="162">
        <v>12.432</v>
      </c>
      <c r="I1897" s="163"/>
      <c r="L1897" s="159"/>
      <c r="M1897" s="164"/>
      <c r="T1897" s="165"/>
      <c r="AT1897" s="160" t="s">
        <v>226</v>
      </c>
      <c r="AU1897" s="160" t="s">
        <v>236</v>
      </c>
      <c r="AV1897" s="13" t="s">
        <v>229</v>
      </c>
      <c r="AW1897" s="13" t="s">
        <v>31</v>
      </c>
      <c r="AX1897" s="13" t="s">
        <v>77</v>
      </c>
      <c r="AY1897" s="160" t="s">
        <v>212</v>
      </c>
    </row>
    <row r="1898" spans="2:65" s="1" customFormat="1" ht="24.2" customHeight="1">
      <c r="B1898" s="34"/>
      <c r="C1898" s="133" t="s">
        <v>4766</v>
      </c>
      <c r="D1898" s="133" t="s">
        <v>215</v>
      </c>
      <c r="E1898" s="134" t="s">
        <v>7290</v>
      </c>
      <c r="F1898" s="135" t="s">
        <v>7291</v>
      </c>
      <c r="G1898" s="136" t="s">
        <v>495</v>
      </c>
      <c r="H1898" s="137">
        <v>10.81</v>
      </c>
      <c r="I1898" s="138"/>
      <c r="J1898" s="139">
        <f>ROUND(I1898*H1898,2)</f>
        <v>0</v>
      </c>
      <c r="K1898" s="135" t="s">
        <v>219</v>
      </c>
      <c r="L1898" s="34"/>
      <c r="M1898" s="140" t="s">
        <v>19</v>
      </c>
      <c r="N1898" s="141" t="s">
        <v>40</v>
      </c>
      <c r="P1898" s="142">
        <f>O1898*H1898</f>
        <v>0</v>
      </c>
      <c r="Q1898" s="142">
        <v>0</v>
      </c>
      <c r="R1898" s="142">
        <f>Q1898*H1898</f>
        <v>0</v>
      </c>
      <c r="S1898" s="142">
        <v>0</v>
      </c>
      <c r="T1898" s="143">
        <f>S1898*H1898</f>
        <v>0</v>
      </c>
      <c r="AR1898" s="144" t="s">
        <v>316</v>
      </c>
      <c r="AT1898" s="144" t="s">
        <v>215</v>
      </c>
      <c r="AU1898" s="144" t="s">
        <v>236</v>
      </c>
      <c r="AY1898" s="19" t="s">
        <v>212</v>
      </c>
      <c r="BE1898" s="145">
        <f>IF(N1898="základní",J1898,0)</f>
        <v>0</v>
      </c>
      <c r="BF1898" s="145">
        <f>IF(N1898="snížená",J1898,0)</f>
        <v>0</v>
      </c>
      <c r="BG1898" s="145">
        <f>IF(N1898="zákl. přenesená",J1898,0)</f>
        <v>0</v>
      </c>
      <c r="BH1898" s="145">
        <f>IF(N1898="sníž. přenesená",J1898,0)</f>
        <v>0</v>
      </c>
      <c r="BI1898" s="145">
        <f>IF(N1898="nulová",J1898,0)</f>
        <v>0</v>
      </c>
      <c r="BJ1898" s="19" t="s">
        <v>77</v>
      </c>
      <c r="BK1898" s="145">
        <f>ROUND(I1898*H1898,2)</f>
        <v>0</v>
      </c>
      <c r="BL1898" s="19" t="s">
        <v>316</v>
      </c>
      <c r="BM1898" s="144" t="s">
        <v>7940</v>
      </c>
    </row>
    <row r="1899" spans="2:65" s="1" customFormat="1">
      <c r="B1899" s="34"/>
      <c r="D1899" s="146" t="s">
        <v>222</v>
      </c>
      <c r="F1899" s="147" t="s">
        <v>7293</v>
      </c>
      <c r="I1899" s="148"/>
      <c r="L1899" s="34"/>
      <c r="M1899" s="149"/>
      <c r="T1899" s="55"/>
      <c r="AT1899" s="19" t="s">
        <v>222</v>
      </c>
      <c r="AU1899" s="19" t="s">
        <v>236</v>
      </c>
    </row>
    <row r="1900" spans="2:65" s="1" customFormat="1" ht="19.5">
      <c r="B1900" s="34"/>
      <c r="D1900" s="150" t="s">
        <v>224</v>
      </c>
      <c r="F1900" s="151" t="s">
        <v>7931</v>
      </c>
      <c r="I1900" s="148"/>
      <c r="L1900" s="34"/>
      <c r="M1900" s="149"/>
      <c r="T1900" s="55"/>
      <c r="AT1900" s="19" t="s">
        <v>224</v>
      </c>
      <c r="AU1900" s="19" t="s">
        <v>236</v>
      </c>
    </row>
    <row r="1901" spans="2:65" s="14" customFormat="1" ht="22.5">
      <c r="B1901" s="170"/>
      <c r="D1901" s="150" t="s">
        <v>226</v>
      </c>
      <c r="E1901" s="171" t="s">
        <v>19</v>
      </c>
      <c r="F1901" s="172" t="s">
        <v>7941</v>
      </c>
      <c r="H1901" s="171" t="s">
        <v>19</v>
      </c>
      <c r="I1901" s="173"/>
      <c r="L1901" s="170"/>
      <c r="M1901" s="174"/>
      <c r="T1901" s="175"/>
      <c r="AT1901" s="171" t="s">
        <v>226</v>
      </c>
      <c r="AU1901" s="171" t="s">
        <v>236</v>
      </c>
      <c r="AV1901" s="14" t="s">
        <v>77</v>
      </c>
      <c r="AW1901" s="14" t="s">
        <v>31</v>
      </c>
      <c r="AX1901" s="14" t="s">
        <v>69</v>
      </c>
      <c r="AY1901" s="171" t="s">
        <v>212</v>
      </c>
    </row>
    <row r="1902" spans="2:65" s="12" customFormat="1">
      <c r="B1902" s="152"/>
      <c r="D1902" s="150" t="s">
        <v>226</v>
      </c>
      <c r="E1902" s="153" t="s">
        <v>19</v>
      </c>
      <c r="F1902" s="154" t="s">
        <v>7942</v>
      </c>
      <c r="H1902" s="155">
        <v>10.81</v>
      </c>
      <c r="I1902" s="156"/>
      <c r="L1902" s="152"/>
      <c r="M1902" s="157"/>
      <c r="T1902" s="158"/>
      <c r="AT1902" s="153" t="s">
        <v>226</v>
      </c>
      <c r="AU1902" s="153" t="s">
        <v>236</v>
      </c>
      <c r="AV1902" s="12" t="s">
        <v>79</v>
      </c>
      <c r="AW1902" s="12" t="s">
        <v>31</v>
      </c>
      <c r="AX1902" s="12" t="s">
        <v>69</v>
      </c>
      <c r="AY1902" s="153" t="s">
        <v>212</v>
      </c>
    </row>
    <row r="1903" spans="2:65" s="13" customFormat="1">
      <c r="B1903" s="159"/>
      <c r="D1903" s="150" t="s">
        <v>226</v>
      </c>
      <c r="E1903" s="160" t="s">
        <v>19</v>
      </c>
      <c r="F1903" s="161" t="s">
        <v>228</v>
      </c>
      <c r="H1903" s="162">
        <v>10.81</v>
      </c>
      <c r="I1903" s="163"/>
      <c r="L1903" s="159"/>
      <c r="M1903" s="164"/>
      <c r="T1903" s="165"/>
      <c r="AT1903" s="160" t="s">
        <v>226</v>
      </c>
      <c r="AU1903" s="160" t="s">
        <v>236</v>
      </c>
      <c r="AV1903" s="13" t="s">
        <v>229</v>
      </c>
      <c r="AW1903" s="13" t="s">
        <v>31</v>
      </c>
      <c r="AX1903" s="13" t="s">
        <v>77</v>
      </c>
      <c r="AY1903" s="160" t="s">
        <v>212</v>
      </c>
    </row>
    <row r="1904" spans="2:65" s="1" customFormat="1" ht="16.5" customHeight="1">
      <c r="B1904" s="34"/>
      <c r="C1904" s="186" t="s">
        <v>4773</v>
      </c>
      <c r="D1904" s="186" t="s">
        <v>3107</v>
      </c>
      <c r="E1904" s="187" t="s">
        <v>7398</v>
      </c>
      <c r="F1904" s="188" t="s">
        <v>7399</v>
      </c>
      <c r="G1904" s="189" t="s">
        <v>495</v>
      </c>
      <c r="H1904" s="190">
        <v>11.891</v>
      </c>
      <c r="I1904" s="191"/>
      <c r="J1904" s="192">
        <f>ROUND(I1904*H1904,2)</f>
        <v>0</v>
      </c>
      <c r="K1904" s="188" t="s">
        <v>219</v>
      </c>
      <c r="L1904" s="193"/>
      <c r="M1904" s="194" t="s">
        <v>19</v>
      </c>
      <c r="N1904" s="195" t="s">
        <v>40</v>
      </c>
      <c r="P1904" s="142">
        <f>O1904*H1904</f>
        <v>0</v>
      </c>
      <c r="Q1904" s="142">
        <v>4.4400000000000004E-3</v>
      </c>
      <c r="R1904" s="142">
        <f>Q1904*H1904</f>
        <v>5.2796040000000002E-2</v>
      </c>
      <c r="S1904" s="142">
        <v>0</v>
      </c>
      <c r="T1904" s="143">
        <f>S1904*H1904</f>
        <v>0</v>
      </c>
      <c r="AR1904" s="144" t="s">
        <v>631</v>
      </c>
      <c r="AT1904" s="144" t="s">
        <v>3107</v>
      </c>
      <c r="AU1904" s="144" t="s">
        <v>236</v>
      </c>
      <c r="AY1904" s="19" t="s">
        <v>212</v>
      </c>
      <c r="BE1904" s="145">
        <f>IF(N1904="základní",J1904,0)</f>
        <v>0</v>
      </c>
      <c r="BF1904" s="145">
        <f>IF(N1904="snížená",J1904,0)</f>
        <v>0</v>
      </c>
      <c r="BG1904" s="145">
        <f>IF(N1904="zákl. přenesená",J1904,0)</f>
        <v>0</v>
      </c>
      <c r="BH1904" s="145">
        <f>IF(N1904="sníž. přenesená",J1904,0)</f>
        <v>0</v>
      </c>
      <c r="BI1904" s="145">
        <f>IF(N1904="nulová",J1904,0)</f>
        <v>0</v>
      </c>
      <c r="BJ1904" s="19" t="s">
        <v>77</v>
      </c>
      <c r="BK1904" s="145">
        <f>ROUND(I1904*H1904,2)</f>
        <v>0</v>
      </c>
      <c r="BL1904" s="19" t="s">
        <v>316</v>
      </c>
      <c r="BM1904" s="144" t="s">
        <v>7943</v>
      </c>
    </row>
    <row r="1905" spans="2:65" s="1" customFormat="1" ht="19.5">
      <c r="B1905" s="34"/>
      <c r="D1905" s="150" t="s">
        <v>224</v>
      </c>
      <c r="F1905" s="151" t="s">
        <v>7931</v>
      </c>
      <c r="I1905" s="148"/>
      <c r="L1905" s="34"/>
      <c r="M1905" s="149"/>
      <c r="T1905" s="55"/>
      <c r="AT1905" s="19" t="s">
        <v>224</v>
      </c>
      <c r="AU1905" s="19" t="s">
        <v>236</v>
      </c>
    </row>
    <row r="1906" spans="2:65" s="14" customFormat="1" ht="22.5">
      <c r="B1906" s="170"/>
      <c r="D1906" s="150" t="s">
        <v>226</v>
      </c>
      <c r="E1906" s="171" t="s">
        <v>19</v>
      </c>
      <c r="F1906" s="172" t="s">
        <v>7944</v>
      </c>
      <c r="H1906" s="171" t="s">
        <v>19</v>
      </c>
      <c r="I1906" s="173"/>
      <c r="L1906" s="170"/>
      <c r="M1906" s="174"/>
      <c r="T1906" s="175"/>
      <c r="AT1906" s="171" t="s">
        <v>226</v>
      </c>
      <c r="AU1906" s="171" t="s">
        <v>236</v>
      </c>
      <c r="AV1906" s="14" t="s">
        <v>77</v>
      </c>
      <c r="AW1906" s="14" t="s">
        <v>31</v>
      </c>
      <c r="AX1906" s="14" t="s">
        <v>69</v>
      </c>
      <c r="AY1906" s="171" t="s">
        <v>212</v>
      </c>
    </row>
    <row r="1907" spans="2:65" s="12" customFormat="1">
      <c r="B1907" s="152"/>
      <c r="D1907" s="150" t="s">
        <v>226</v>
      </c>
      <c r="E1907" s="153" t="s">
        <v>19</v>
      </c>
      <c r="F1907" s="154" t="s">
        <v>7945</v>
      </c>
      <c r="H1907" s="155">
        <v>11.891</v>
      </c>
      <c r="I1907" s="156"/>
      <c r="L1907" s="152"/>
      <c r="M1907" s="157"/>
      <c r="T1907" s="158"/>
      <c r="AT1907" s="153" t="s">
        <v>226</v>
      </c>
      <c r="AU1907" s="153" t="s">
        <v>236</v>
      </c>
      <c r="AV1907" s="12" t="s">
        <v>79</v>
      </c>
      <c r="AW1907" s="12" t="s">
        <v>31</v>
      </c>
      <c r="AX1907" s="12" t="s">
        <v>69</v>
      </c>
      <c r="AY1907" s="153" t="s">
        <v>212</v>
      </c>
    </row>
    <row r="1908" spans="2:65" s="13" customFormat="1">
      <c r="B1908" s="159"/>
      <c r="D1908" s="150" t="s">
        <v>226</v>
      </c>
      <c r="E1908" s="160" t="s">
        <v>19</v>
      </c>
      <c r="F1908" s="161" t="s">
        <v>228</v>
      </c>
      <c r="H1908" s="162">
        <v>11.891</v>
      </c>
      <c r="I1908" s="163"/>
      <c r="L1908" s="159"/>
      <c r="M1908" s="164"/>
      <c r="T1908" s="165"/>
      <c r="AT1908" s="160" t="s">
        <v>226</v>
      </c>
      <c r="AU1908" s="160" t="s">
        <v>236</v>
      </c>
      <c r="AV1908" s="13" t="s">
        <v>229</v>
      </c>
      <c r="AW1908" s="13" t="s">
        <v>31</v>
      </c>
      <c r="AX1908" s="13" t="s">
        <v>77</v>
      </c>
      <c r="AY1908" s="160" t="s">
        <v>212</v>
      </c>
    </row>
    <row r="1909" spans="2:65" s="11" customFormat="1" ht="20.85" customHeight="1">
      <c r="B1909" s="121"/>
      <c r="D1909" s="122" t="s">
        <v>68</v>
      </c>
      <c r="E1909" s="131" t="s">
        <v>7946</v>
      </c>
      <c r="F1909" s="131" t="s">
        <v>7947</v>
      </c>
      <c r="I1909" s="124"/>
      <c r="J1909" s="132">
        <f>BK1909</f>
        <v>0</v>
      </c>
      <c r="L1909" s="121"/>
      <c r="M1909" s="126"/>
      <c r="P1909" s="127">
        <f>SUM(P1910:P2257)</f>
        <v>0</v>
      </c>
      <c r="R1909" s="127">
        <f>SUM(R1910:R2257)</f>
        <v>3.1466095399999996</v>
      </c>
      <c r="T1909" s="128">
        <f>SUM(T1910:T2257)</f>
        <v>0</v>
      </c>
      <c r="AR1909" s="122" t="s">
        <v>79</v>
      </c>
      <c r="AT1909" s="129" t="s">
        <v>68</v>
      </c>
      <c r="AU1909" s="129" t="s">
        <v>79</v>
      </c>
      <c r="AY1909" s="122" t="s">
        <v>212</v>
      </c>
      <c r="BK1909" s="130">
        <f>SUM(BK1910:BK2257)</f>
        <v>0</v>
      </c>
    </row>
    <row r="1910" spans="2:65" s="1" customFormat="1" ht="16.5" customHeight="1">
      <c r="B1910" s="34"/>
      <c r="C1910" s="133" t="s">
        <v>4779</v>
      </c>
      <c r="D1910" s="133" t="s">
        <v>215</v>
      </c>
      <c r="E1910" s="134" t="s">
        <v>7948</v>
      </c>
      <c r="F1910" s="135" t="s">
        <v>7949</v>
      </c>
      <c r="G1910" s="136" t="s">
        <v>495</v>
      </c>
      <c r="H1910" s="137">
        <v>3040.59</v>
      </c>
      <c r="I1910" s="138"/>
      <c r="J1910" s="139">
        <f>ROUND(I1910*H1910,2)</f>
        <v>0</v>
      </c>
      <c r="K1910" s="135" t="s">
        <v>245</v>
      </c>
      <c r="L1910" s="34"/>
      <c r="M1910" s="140" t="s">
        <v>19</v>
      </c>
      <c r="N1910" s="141" t="s">
        <v>40</v>
      </c>
      <c r="P1910" s="142">
        <f>O1910*H1910</f>
        <v>0</v>
      </c>
      <c r="Q1910" s="142">
        <v>0</v>
      </c>
      <c r="R1910" s="142">
        <f>Q1910*H1910</f>
        <v>0</v>
      </c>
      <c r="S1910" s="142">
        <v>0</v>
      </c>
      <c r="T1910" s="143">
        <f>S1910*H1910</f>
        <v>0</v>
      </c>
      <c r="AR1910" s="144" t="s">
        <v>316</v>
      </c>
      <c r="AT1910" s="144" t="s">
        <v>215</v>
      </c>
      <c r="AU1910" s="144" t="s">
        <v>236</v>
      </c>
      <c r="AY1910" s="19" t="s">
        <v>212</v>
      </c>
      <c r="BE1910" s="145">
        <f>IF(N1910="základní",J1910,0)</f>
        <v>0</v>
      </c>
      <c r="BF1910" s="145">
        <f>IF(N1910="snížená",J1910,0)</f>
        <v>0</v>
      </c>
      <c r="BG1910" s="145">
        <f>IF(N1910="zákl. přenesená",J1910,0)</f>
        <v>0</v>
      </c>
      <c r="BH1910" s="145">
        <f>IF(N1910="sníž. přenesená",J1910,0)</f>
        <v>0</v>
      </c>
      <c r="BI1910" s="145">
        <f>IF(N1910="nulová",J1910,0)</f>
        <v>0</v>
      </c>
      <c r="BJ1910" s="19" t="s">
        <v>77</v>
      </c>
      <c r="BK1910" s="145">
        <f>ROUND(I1910*H1910,2)</f>
        <v>0</v>
      </c>
      <c r="BL1910" s="19" t="s">
        <v>316</v>
      </c>
      <c r="BM1910" s="144" t="s">
        <v>7950</v>
      </c>
    </row>
    <row r="1911" spans="2:65" s="1" customFormat="1" ht="29.25">
      <c r="B1911" s="34"/>
      <c r="D1911" s="150" t="s">
        <v>224</v>
      </c>
      <c r="F1911" s="151" t="s">
        <v>7951</v>
      </c>
      <c r="I1911" s="148"/>
      <c r="L1911" s="34"/>
      <c r="M1911" s="149"/>
      <c r="T1911" s="55"/>
      <c r="AT1911" s="19" t="s">
        <v>224</v>
      </c>
      <c r="AU1911" s="19" t="s">
        <v>236</v>
      </c>
    </row>
    <row r="1912" spans="2:65" s="14" customFormat="1">
      <c r="B1912" s="170"/>
      <c r="D1912" s="150" t="s">
        <v>226</v>
      </c>
      <c r="E1912" s="171" t="s">
        <v>19</v>
      </c>
      <c r="F1912" s="172" t="s">
        <v>7485</v>
      </c>
      <c r="H1912" s="171" t="s">
        <v>19</v>
      </c>
      <c r="I1912" s="173"/>
      <c r="L1912" s="170"/>
      <c r="M1912" s="174"/>
      <c r="T1912" s="175"/>
      <c r="AT1912" s="171" t="s">
        <v>226</v>
      </c>
      <c r="AU1912" s="171" t="s">
        <v>236</v>
      </c>
      <c r="AV1912" s="14" t="s">
        <v>77</v>
      </c>
      <c r="AW1912" s="14" t="s">
        <v>31</v>
      </c>
      <c r="AX1912" s="14" t="s">
        <v>69</v>
      </c>
      <c r="AY1912" s="171" t="s">
        <v>212</v>
      </c>
    </row>
    <row r="1913" spans="2:65" s="14" customFormat="1">
      <c r="B1913" s="170"/>
      <c r="D1913" s="150" t="s">
        <v>226</v>
      </c>
      <c r="E1913" s="171" t="s">
        <v>19</v>
      </c>
      <c r="F1913" s="172" t="s">
        <v>7952</v>
      </c>
      <c r="H1913" s="171" t="s">
        <v>19</v>
      </c>
      <c r="I1913" s="173"/>
      <c r="L1913" s="170"/>
      <c r="M1913" s="174"/>
      <c r="T1913" s="175"/>
      <c r="AT1913" s="171" t="s">
        <v>226</v>
      </c>
      <c r="AU1913" s="171" t="s">
        <v>236</v>
      </c>
      <c r="AV1913" s="14" t="s">
        <v>77</v>
      </c>
      <c r="AW1913" s="14" t="s">
        <v>31</v>
      </c>
      <c r="AX1913" s="14" t="s">
        <v>69</v>
      </c>
      <c r="AY1913" s="171" t="s">
        <v>212</v>
      </c>
    </row>
    <row r="1914" spans="2:65" s="12" customFormat="1">
      <c r="B1914" s="152"/>
      <c r="D1914" s="150" t="s">
        <v>226</v>
      </c>
      <c r="E1914" s="153" t="s">
        <v>19</v>
      </c>
      <c r="F1914" s="154" t="s">
        <v>7953</v>
      </c>
      <c r="H1914" s="155">
        <v>169.09</v>
      </c>
      <c r="I1914" s="156"/>
      <c r="L1914" s="152"/>
      <c r="M1914" s="157"/>
      <c r="T1914" s="158"/>
      <c r="AT1914" s="153" t="s">
        <v>226</v>
      </c>
      <c r="AU1914" s="153" t="s">
        <v>236</v>
      </c>
      <c r="AV1914" s="12" t="s">
        <v>79</v>
      </c>
      <c r="AW1914" s="12" t="s">
        <v>31</v>
      </c>
      <c r="AX1914" s="12" t="s">
        <v>69</v>
      </c>
      <c r="AY1914" s="153" t="s">
        <v>212</v>
      </c>
    </row>
    <row r="1915" spans="2:65" s="12" customFormat="1">
      <c r="B1915" s="152"/>
      <c r="D1915" s="150" t="s">
        <v>226</v>
      </c>
      <c r="E1915" s="153" t="s">
        <v>19</v>
      </c>
      <c r="F1915" s="154" t="s">
        <v>7954</v>
      </c>
      <c r="H1915" s="155">
        <v>20.22</v>
      </c>
      <c r="I1915" s="156"/>
      <c r="L1915" s="152"/>
      <c r="M1915" s="157"/>
      <c r="T1915" s="158"/>
      <c r="AT1915" s="153" t="s">
        <v>226</v>
      </c>
      <c r="AU1915" s="153" t="s">
        <v>236</v>
      </c>
      <c r="AV1915" s="12" t="s">
        <v>79</v>
      </c>
      <c r="AW1915" s="12" t="s">
        <v>31</v>
      </c>
      <c r="AX1915" s="12" t="s">
        <v>69</v>
      </c>
      <c r="AY1915" s="153" t="s">
        <v>212</v>
      </c>
    </row>
    <row r="1916" spans="2:65" s="12" customFormat="1">
      <c r="B1916" s="152"/>
      <c r="D1916" s="150" t="s">
        <v>226</v>
      </c>
      <c r="E1916" s="153" t="s">
        <v>19</v>
      </c>
      <c r="F1916" s="154" t="s">
        <v>7955</v>
      </c>
      <c r="H1916" s="155">
        <v>168.48</v>
      </c>
      <c r="I1916" s="156"/>
      <c r="L1916" s="152"/>
      <c r="M1916" s="157"/>
      <c r="T1916" s="158"/>
      <c r="AT1916" s="153" t="s">
        <v>226</v>
      </c>
      <c r="AU1916" s="153" t="s">
        <v>236</v>
      </c>
      <c r="AV1916" s="12" t="s">
        <v>79</v>
      </c>
      <c r="AW1916" s="12" t="s">
        <v>31</v>
      </c>
      <c r="AX1916" s="12" t="s">
        <v>69</v>
      </c>
      <c r="AY1916" s="153" t="s">
        <v>212</v>
      </c>
    </row>
    <row r="1917" spans="2:65" s="12" customFormat="1">
      <c r="B1917" s="152"/>
      <c r="D1917" s="150" t="s">
        <v>226</v>
      </c>
      <c r="E1917" s="153" t="s">
        <v>19</v>
      </c>
      <c r="F1917" s="154" t="s">
        <v>7956</v>
      </c>
      <c r="H1917" s="155">
        <v>2160.6999999999998</v>
      </c>
      <c r="I1917" s="156"/>
      <c r="L1917" s="152"/>
      <c r="M1917" s="157"/>
      <c r="T1917" s="158"/>
      <c r="AT1917" s="153" t="s">
        <v>226</v>
      </c>
      <c r="AU1917" s="153" t="s">
        <v>236</v>
      </c>
      <c r="AV1917" s="12" t="s">
        <v>79</v>
      </c>
      <c r="AW1917" s="12" t="s">
        <v>31</v>
      </c>
      <c r="AX1917" s="12" t="s">
        <v>69</v>
      </c>
      <c r="AY1917" s="153" t="s">
        <v>212</v>
      </c>
    </row>
    <row r="1918" spans="2:65" s="12" customFormat="1">
      <c r="B1918" s="152"/>
      <c r="D1918" s="150" t="s">
        <v>226</v>
      </c>
      <c r="E1918" s="153" t="s">
        <v>19</v>
      </c>
      <c r="F1918" s="154" t="s">
        <v>7957</v>
      </c>
      <c r="H1918" s="155">
        <v>6.89</v>
      </c>
      <c r="I1918" s="156"/>
      <c r="L1918" s="152"/>
      <c r="M1918" s="157"/>
      <c r="T1918" s="158"/>
      <c r="AT1918" s="153" t="s">
        <v>226</v>
      </c>
      <c r="AU1918" s="153" t="s">
        <v>236</v>
      </c>
      <c r="AV1918" s="12" t="s">
        <v>79</v>
      </c>
      <c r="AW1918" s="12" t="s">
        <v>31</v>
      </c>
      <c r="AX1918" s="12" t="s">
        <v>69</v>
      </c>
      <c r="AY1918" s="153" t="s">
        <v>212</v>
      </c>
    </row>
    <row r="1919" spans="2:65" s="15" customFormat="1">
      <c r="B1919" s="176"/>
      <c r="D1919" s="150" t="s">
        <v>226</v>
      </c>
      <c r="E1919" s="177" t="s">
        <v>19</v>
      </c>
      <c r="F1919" s="178" t="s">
        <v>455</v>
      </c>
      <c r="H1919" s="179">
        <v>2525.38</v>
      </c>
      <c r="I1919" s="180"/>
      <c r="L1919" s="176"/>
      <c r="M1919" s="181"/>
      <c r="T1919" s="182"/>
      <c r="AT1919" s="177" t="s">
        <v>226</v>
      </c>
      <c r="AU1919" s="177" t="s">
        <v>236</v>
      </c>
      <c r="AV1919" s="15" t="s">
        <v>236</v>
      </c>
      <c r="AW1919" s="15" t="s">
        <v>31</v>
      </c>
      <c r="AX1919" s="15" t="s">
        <v>69</v>
      </c>
      <c r="AY1919" s="177" t="s">
        <v>212</v>
      </c>
    </row>
    <row r="1920" spans="2:65" s="14" customFormat="1">
      <c r="B1920" s="170"/>
      <c r="D1920" s="150" t="s">
        <v>226</v>
      </c>
      <c r="E1920" s="171" t="s">
        <v>19</v>
      </c>
      <c r="F1920" s="172" t="s">
        <v>7958</v>
      </c>
      <c r="H1920" s="171" t="s">
        <v>19</v>
      </c>
      <c r="I1920" s="173"/>
      <c r="L1920" s="170"/>
      <c r="M1920" s="174"/>
      <c r="T1920" s="175"/>
      <c r="AT1920" s="171" t="s">
        <v>226</v>
      </c>
      <c r="AU1920" s="171" t="s">
        <v>236</v>
      </c>
      <c r="AV1920" s="14" t="s">
        <v>77</v>
      </c>
      <c r="AW1920" s="14" t="s">
        <v>31</v>
      </c>
      <c r="AX1920" s="14" t="s">
        <v>69</v>
      </c>
      <c r="AY1920" s="171" t="s">
        <v>212</v>
      </c>
    </row>
    <row r="1921" spans="2:65" s="12" customFormat="1">
      <c r="B1921" s="152"/>
      <c r="D1921" s="150" t="s">
        <v>226</v>
      </c>
      <c r="E1921" s="153" t="s">
        <v>19</v>
      </c>
      <c r="F1921" s="154" t="s">
        <v>7959</v>
      </c>
      <c r="H1921" s="155">
        <v>363.88</v>
      </c>
      <c r="I1921" s="156"/>
      <c r="L1921" s="152"/>
      <c r="M1921" s="157"/>
      <c r="T1921" s="158"/>
      <c r="AT1921" s="153" t="s">
        <v>226</v>
      </c>
      <c r="AU1921" s="153" t="s">
        <v>236</v>
      </c>
      <c r="AV1921" s="12" t="s">
        <v>79</v>
      </c>
      <c r="AW1921" s="12" t="s">
        <v>31</v>
      </c>
      <c r="AX1921" s="12" t="s">
        <v>69</v>
      </c>
      <c r="AY1921" s="153" t="s">
        <v>212</v>
      </c>
    </row>
    <row r="1922" spans="2:65" s="12" customFormat="1">
      <c r="B1922" s="152"/>
      <c r="D1922" s="150" t="s">
        <v>226</v>
      </c>
      <c r="E1922" s="153" t="s">
        <v>19</v>
      </c>
      <c r="F1922" s="154" t="s">
        <v>7960</v>
      </c>
      <c r="H1922" s="155">
        <v>20.77</v>
      </c>
      <c r="I1922" s="156"/>
      <c r="L1922" s="152"/>
      <c r="M1922" s="157"/>
      <c r="T1922" s="158"/>
      <c r="AT1922" s="153" t="s">
        <v>226</v>
      </c>
      <c r="AU1922" s="153" t="s">
        <v>236</v>
      </c>
      <c r="AV1922" s="12" t="s">
        <v>79</v>
      </c>
      <c r="AW1922" s="12" t="s">
        <v>31</v>
      </c>
      <c r="AX1922" s="12" t="s">
        <v>69</v>
      </c>
      <c r="AY1922" s="153" t="s">
        <v>212</v>
      </c>
    </row>
    <row r="1923" spans="2:65" s="15" customFormat="1">
      <c r="B1923" s="176"/>
      <c r="D1923" s="150" t="s">
        <v>226</v>
      </c>
      <c r="E1923" s="177" t="s">
        <v>19</v>
      </c>
      <c r="F1923" s="178" t="s">
        <v>455</v>
      </c>
      <c r="H1923" s="179">
        <v>384.65</v>
      </c>
      <c r="I1923" s="180"/>
      <c r="L1923" s="176"/>
      <c r="M1923" s="181"/>
      <c r="T1923" s="182"/>
      <c r="AT1923" s="177" t="s">
        <v>226</v>
      </c>
      <c r="AU1923" s="177" t="s">
        <v>236</v>
      </c>
      <c r="AV1923" s="15" t="s">
        <v>236</v>
      </c>
      <c r="AW1923" s="15" t="s">
        <v>31</v>
      </c>
      <c r="AX1923" s="15" t="s">
        <v>69</v>
      </c>
      <c r="AY1923" s="177" t="s">
        <v>212</v>
      </c>
    </row>
    <row r="1924" spans="2:65" s="14" customFormat="1">
      <c r="B1924" s="170"/>
      <c r="D1924" s="150" t="s">
        <v>226</v>
      </c>
      <c r="E1924" s="171" t="s">
        <v>19</v>
      </c>
      <c r="F1924" s="172" t="s">
        <v>7961</v>
      </c>
      <c r="H1924" s="171" t="s">
        <v>19</v>
      </c>
      <c r="I1924" s="173"/>
      <c r="L1924" s="170"/>
      <c r="M1924" s="174"/>
      <c r="T1924" s="175"/>
      <c r="AT1924" s="171" t="s">
        <v>226</v>
      </c>
      <c r="AU1924" s="171" t="s">
        <v>236</v>
      </c>
      <c r="AV1924" s="14" t="s">
        <v>77</v>
      </c>
      <c r="AW1924" s="14" t="s">
        <v>31</v>
      </c>
      <c r="AX1924" s="14" t="s">
        <v>69</v>
      </c>
      <c r="AY1924" s="171" t="s">
        <v>212</v>
      </c>
    </row>
    <row r="1925" spans="2:65" s="12" customFormat="1">
      <c r="B1925" s="152"/>
      <c r="D1925" s="150" t="s">
        <v>226</v>
      </c>
      <c r="E1925" s="153" t="s">
        <v>19</v>
      </c>
      <c r="F1925" s="154" t="s">
        <v>7962</v>
      </c>
      <c r="H1925" s="155">
        <v>10.81</v>
      </c>
      <c r="I1925" s="156"/>
      <c r="L1925" s="152"/>
      <c r="M1925" s="157"/>
      <c r="T1925" s="158"/>
      <c r="AT1925" s="153" t="s">
        <v>226</v>
      </c>
      <c r="AU1925" s="153" t="s">
        <v>236</v>
      </c>
      <c r="AV1925" s="12" t="s">
        <v>79</v>
      </c>
      <c r="AW1925" s="12" t="s">
        <v>31</v>
      </c>
      <c r="AX1925" s="12" t="s">
        <v>69</v>
      </c>
      <c r="AY1925" s="153" t="s">
        <v>212</v>
      </c>
    </row>
    <row r="1926" spans="2:65" s="15" customFormat="1">
      <c r="B1926" s="176"/>
      <c r="D1926" s="150" t="s">
        <v>226</v>
      </c>
      <c r="E1926" s="177" t="s">
        <v>19</v>
      </c>
      <c r="F1926" s="178" t="s">
        <v>455</v>
      </c>
      <c r="H1926" s="179">
        <v>10.81</v>
      </c>
      <c r="I1926" s="180"/>
      <c r="L1926" s="176"/>
      <c r="M1926" s="181"/>
      <c r="T1926" s="182"/>
      <c r="AT1926" s="177" t="s">
        <v>226</v>
      </c>
      <c r="AU1926" s="177" t="s">
        <v>236</v>
      </c>
      <c r="AV1926" s="15" t="s">
        <v>236</v>
      </c>
      <c r="AW1926" s="15" t="s">
        <v>31</v>
      </c>
      <c r="AX1926" s="15" t="s">
        <v>69</v>
      </c>
      <c r="AY1926" s="177" t="s">
        <v>212</v>
      </c>
    </row>
    <row r="1927" spans="2:65" s="14" customFormat="1">
      <c r="B1927" s="170"/>
      <c r="D1927" s="150" t="s">
        <v>226</v>
      </c>
      <c r="E1927" s="171" t="s">
        <v>19</v>
      </c>
      <c r="F1927" s="172" t="s">
        <v>7963</v>
      </c>
      <c r="H1927" s="171" t="s">
        <v>19</v>
      </c>
      <c r="I1927" s="173"/>
      <c r="L1927" s="170"/>
      <c r="M1927" s="174"/>
      <c r="T1927" s="175"/>
      <c r="AT1927" s="171" t="s">
        <v>226</v>
      </c>
      <c r="AU1927" s="171" t="s">
        <v>236</v>
      </c>
      <c r="AV1927" s="14" t="s">
        <v>77</v>
      </c>
      <c r="AW1927" s="14" t="s">
        <v>31</v>
      </c>
      <c r="AX1927" s="14" t="s">
        <v>69</v>
      </c>
      <c r="AY1927" s="171" t="s">
        <v>212</v>
      </c>
    </row>
    <row r="1928" spans="2:65" s="12" customFormat="1">
      <c r="B1928" s="152"/>
      <c r="D1928" s="150" t="s">
        <v>226</v>
      </c>
      <c r="E1928" s="153" t="s">
        <v>19</v>
      </c>
      <c r="F1928" s="154" t="s">
        <v>7964</v>
      </c>
      <c r="H1928" s="155">
        <v>119.75</v>
      </c>
      <c r="I1928" s="156"/>
      <c r="L1928" s="152"/>
      <c r="M1928" s="157"/>
      <c r="T1928" s="158"/>
      <c r="AT1928" s="153" t="s">
        <v>226</v>
      </c>
      <c r="AU1928" s="153" t="s">
        <v>236</v>
      </c>
      <c r="AV1928" s="12" t="s">
        <v>79</v>
      </c>
      <c r="AW1928" s="12" t="s">
        <v>31</v>
      </c>
      <c r="AX1928" s="12" t="s">
        <v>69</v>
      </c>
      <c r="AY1928" s="153" t="s">
        <v>212</v>
      </c>
    </row>
    <row r="1929" spans="2:65" s="15" customFormat="1">
      <c r="B1929" s="176"/>
      <c r="D1929" s="150" t="s">
        <v>226</v>
      </c>
      <c r="E1929" s="177" t="s">
        <v>19</v>
      </c>
      <c r="F1929" s="178" t="s">
        <v>455</v>
      </c>
      <c r="H1929" s="179">
        <v>119.75</v>
      </c>
      <c r="I1929" s="180"/>
      <c r="L1929" s="176"/>
      <c r="M1929" s="181"/>
      <c r="T1929" s="182"/>
      <c r="AT1929" s="177" t="s">
        <v>226</v>
      </c>
      <c r="AU1929" s="177" t="s">
        <v>236</v>
      </c>
      <c r="AV1929" s="15" t="s">
        <v>236</v>
      </c>
      <c r="AW1929" s="15" t="s">
        <v>31</v>
      </c>
      <c r="AX1929" s="15" t="s">
        <v>69</v>
      </c>
      <c r="AY1929" s="177" t="s">
        <v>212</v>
      </c>
    </row>
    <row r="1930" spans="2:65" s="13" customFormat="1">
      <c r="B1930" s="159"/>
      <c r="D1930" s="150" t="s">
        <v>226</v>
      </c>
      <c r="E1930" s="160" t="s">
        <v>19</v>
      </c>
      <c r="F1930" s="161" t="s">
        <v>228</v>
      </c>
      <c r="H1930" s="162">
        <v>3040.59</v>
      </c>
      <c r="I1930" s="163"/>
      <c r="L1930" s="159"/>
      <c r="M1930" s="164"/>
      <c r="T1930" s="165"/>
      <c r="AT1930" s="160" t="s">
        <v>226</v>
      </c>
      <c r="AU1930" s="160" t="s">
        <v>236</v>
      </c>
      <c r="AV1930" s="13" t="s">
        <v>229</v>
      </c>
      <c r="AW1930" s="13" t="s">
        <v>31</v>
      </c>
      <c r="AX1930" s="13" t="s">
        <v>77</v>
      </c>
      <c r="AY1930" s="160" t="s">
        <v>212</v>
      </c>
    </row>
    <row r="1931" spans="2:65" s="1" customFormat="1" ht="24.2" customHeight="1">
      <c r="B1931" s="34"/>
      <c r="C1931" s="133" t="s">
        <v>4784</v>
      </c>
      <c r="D1931" s="133" t="s">
        <v>215</v>
      </c>
      <c r="E1931" s="134" t="s">
        <v>7965</v>
      </c>
      <c r="F1931" s="135" t="s">
        <v>7966</v>
      </c>
      <c r="G1931" s="136" t="s">
        <v>495</v>
      </c>
      <c r="H1931" s="137">
        <v>3040.59</v>
      </c>
      <c r="I1931" s="138"/>
      <c r="J1931" s="139">
        <f>ROUND(I1931*H1931,2)</f>
        <v>0</v>
      </c>
      <c r="K1931" s="135" t="s">
        <v>245</v>
      </c>
      <c r="L1931" s="34"/>
      <c r="M1931" s="140" t="s">
        <v>19</v>
      </c>
      <c r="N1931" s="141" t="s">
        <v>40</v>
      </c>
      <c r="P1931" s="142">
        <f>O1931*H1931</f>
        <v>0</v>
      </c>
      <c r="Q1931" s="142">
        <v>0</v>
      </c>
      <c r="R1931" s="142">
        <f>Q1931*H1931</f>
        <v>0</v>
      </c>
      <c r="S1931" s="142">
        <v>0</v>
      </c>
      <c r="T1931" s="143">
        <f>S1931*H1931</f>
        <v>0</v>
      </c>
      <c r="AR1931" s="144" t="s">
        <v>316</v>
      </c>
      <c r="AT1931" s="144" t="s">
        <v>215</v>
      </c>
      <c r="AU1931" s="144" t="s">
        <v>236</v>
      </c>
      <c r="AY1931" s="19" t="s">
        <v>212</v>
      </c>
      <c r="BE1931" s="145">
        <f>IF(N1931="základní",J1931,0)</f>
        <v>0</v>
      </c>
      <c r="BF1931" s="145">
        <f>IF(N1931="snížená",J1931,0)</f>
        <v>0</v>
      </c>
      <c r="BG1931" s="145">
        <f>IF(N1931="zákl. přenesená",J1931,0)</f>
        <v>0</v>
      </c>
      <c r="BH1931" s="145">
        <f>IF(N1931="sníž. přenesená",J1931,0)</f>
        <v>0</v>
      </c>
      <c r="BI1931" s="145">
        <f>IF(N1931="nulová",J1931,0)</f>
        <v>0</v>
      </c>
      <c r="BJ1931" s="19" t="s">
        <v>77</v>
      </c>
      <c r="BK1931" s="145">
        <f>ROUND(I1931*H1931,2)</f>
        <v>0</v>
      </c>
      <c r="BL1931" s="19" t="s">
        <v>316</v>
      </c>
      <c r="BM1931" s="144" t="s">
        <v>7967</v>
      </c>
    </row>
    <row r="1932" spans="2:65" s="1" customFormat="1" ht="97.5">
      <c r="B1932" s="34"/>
      <c r="D1932" s="150" t="s">
        <v>224</v>
      </c>
      <c r="F1932" s="151" t="s">
        <v>7968</v>
      </c>
      <c r="I1932" s="148"/>
      <c r="L1932" s="34"/>
      <c r="M1932" s="149"/>
      <c r="T1932" s="55"/>
      <c r="AT1932" s="19" t="s">
        <v>224</v>
      </c>
      <c r="AU1932" s="19" t="s">
        <v>236</v>
      </c>
    </row>
    <row r="1933" spans="2:65" s="14" customFormat="1">
      <c r="B1933" s="170"/>
      <c r="D1933" s="150" t="s">
        <v>226</v>
      </c>
      <c r="E1933" s="171" t="s">
        <v>19</v>
      </c>
      <c r="F1933" s="172" t="s">
        <v>7969</v>
      </c>
      <c r="H1933" s="171" t="s">
        <v>19</v>
      </c>
      <c r="I1933" s="173"/>
      <c r="L1933" s="170"/>
      <c r="M1933" s="174"/>
      <c r="T1933" s="175"/>
      <c r="AT1933" s="171" t="s">
        <v>226</v>
      </c>
      <c r="AU1933" s="171" t="s">
        <v>236</v>
      </c>
      <c r="AV1933" s="14" t="s">
        <v>77</v>
      </c>
      <c r="AW1933" s="14" t="s">
        <v>31</v>
      </c>
      <c r="AX1933" s="14" t="s">
        <v>69</v>
      </c>
      <c r="AY1933" s="171" t="s">
        <v>212</v>
      </c>
    </row>
    <row r="1934" spans="2:65" s="14" customFormat="1">
      <c r="B1934" s="170"/>
      <c r="D1934" s="150" t="s">
        <v>226</v>
      </c>
      <c r="E1934" s="171" t="s">
        <v>19</v>
      </c>
      <c r="F1934" s="172" t="s">
        <v>7970</v>
      </c>
      <c r="H1934" s="171" t="s">
        <v>19</v>
      </c>
      <c r="I1934" s="173"/>
      <c r="L1934" s="170"/>
      <c r="M1934" s="174"/>
      <c r="T1934" s="175"/>
      <c r="AT1934" s="171" t="s">
        <v>226</v>
      </c>
      <c r="AU1934" s="171" t="s">
        <v>236</v>
      </c>
      <c r="AV1934" s="14" t="s">
        <v>77</v>
      </c>
      <c r="AW1934" s="14" t="s">
        <v>31</v>
      </c>
      <c r="AX1934" s="14" t="s">
        <v>69</v>
      </c>
      <c r="AY1934" s="171" t="s">
        <v>212</v>
      </c>
    </row>
    <row r="1935" spans="2:65" s="12" customFormat="1">
      <c r="B1935" s="152"/>
      <c r="D1935" s="150" t="s">
        <v>226</v>
      </c>
      <c r="E1935" s="153" t="s">
        <v>19</v>
      </c>
      <c r="F1935" s="154" t="s">
        <v>7971</v>
      </c>
      <c r="H1935" s="155">
        <v>169.09</v>
      </c>
      <c r="I1935" s="156"/>
      <c r="L1935" s="152"/>
      <c r="M1935" s="157"/>
      <c r="T1935" s="158"/>
      <c r="AT1935" s="153" t="s">
        <v>226</v>
      </c>
      <c r="AU1935" s="153" t="s">
        <v>236</v>
      </c>
      <c r="AV1935" s="12" t="s">
        <v>79</v>
      </c>
      <c r="AW1935" s="12" t="s">
        <v>31</v>
      </c>
      <c r="AX1935" s="12" t="s">
        <v>69</v>
      </c>
      <c r="AY1935" s="153" t="s">
        <v>212</v>
      </c>
    </row>
    <row r="1936" spans="2:65" s="12" customFormat="1">
      <c r="B1936" s="152"/>
      <c r="D1936" s="150" t="s">
        <v>226</v>
      </c>
      <c r="E1936" s="153" t="s">
        <v>19</v>
      </c>
      <c r="F1936" s="154" t="s">
        <v>7972</v>
      </c>
      <c r="H1936" s="155">
        <v>20.22</v>
      </c>
      <c r="I1936" s="156"/>
      <c r="L1936" s="152"/>
      <c r="M1936" s="157"/>
      <c r="T1936" s="158"/>
      <c r="AT1936" s="153" t="s">
        <v>226</v>
      </c>
      <c r="AU1936" s="153" t="s">
        <v>236</v>
      </c>
      <c r="AV1936" s="12" t="s">
        <v>79</v>
      </c>
      <c r="AW1936" s="12" t="s">
        <v>31</v>
      </c>
      <c r="AX1936" s="12" t="s">
        <v>69</v>
      </c>
      <c r="AY1936" s="153" t="s">
        <v>212</v>
      </c>
    </row>
    <row r="1937" spans="2:51" s="12" customFormat="1">
      <c r="B1937" s="152"/>
      <c r="D1937" s="150" t="s">
        <v>226</v>
      </c>
      <c r="E1937" s="153" t="s">
        <v>19</v>
      </c>
      <c r="F1937" s="154" t="s">
        <v>7973</v>
      </c>
      <c r="H1937" s="155">
        <v>168.48</v>
      </c>
      <c r="I1937" s="156"/>
      <c r="L1937" s="152"/>
      <c r="M1937" s="157"/>
      <c r="T1937" s="158"/>
      <c r="AT1937" s="153" t="s">
        <v>226</v>
      </c>
      <c r="AU1937" s="153" t="s">
        <v>236</v>
      </c>
      <c r="AV1937" s="12" t="s">
        <v>79</v>
      </c>
      <c r="AW1937" s="12" t="s">
        <v>31</v>
      </c>
      <c r="AX1937" s="12" t="s">
        <v>69</v>
      </c>
      <c r="AY1937" s="153" t="s">
        <v>212</v>
      </c>
    </row>
    <row r="1938" spans="2:51" s="12" customFormat="1">
      <c r="B1938" s="152"/>
      <c r="D1938" s="150" t="s">
        <v>226</v>
      </c>
      <c r="E1938" s="153" t="s">
        <v>19</v>
      </c>
      <c r="F1938" s="154" t="s">
        <v>7974</v>
      </c>
      <c r="H1938" s="155">
        <v>2160.6999999999998</v>
      </c>
      <c r="I1938" s="156"/>
      <c r="L1938" s="152"/>
      <c r="M1938" s="157"/>
      <c r="T1938" s="158"/>
      <c r="AT1938" s="153" t="s">
        <v>226</v>
      </c>
      <c r="AU1938" s="153" t="s">
        <v>236</v>
      </c>
      <c r="AV1938" s="12" t="s">
        <v>79</v>
      </c>
      <c r="AW1938" s="12" t="s">
        <v>31</v>
      </c>
      <c r="AX1938" s="12" t="s">
        <v>69</v>
      </c>
      <c r="AY1938" s="153" t="s">
        <v>212</v>
      </c>
    </row>
    <row r="1939" spans="2:51" s="12" customFormat="1">
      <c r="B1939" s="152"/>
      <c r="D1939" s="150" t="s">
        <v>226</v>
      </c>
      <c r="E1939" s="153" t="s">
        <v>19</v>
      </c>
      <c r="F1939" s="154" t="s">
        <v>7975</v>
      </c>
      <c r="H1939" s="155">
        <v>6.89</v>
      </c>
      <c r="I1939" s="156"/>
      <c r="L1939" s="152"/>
      <c r="M1939" s="157"/>
      <c r="T1939" s="158"/>
      <c r="AT1939" s="153" t="s">
        <v>226</v>
      </c>
      <c r="AU1939" s="153" t="s">
        <v>236</v>
      </c>
      <c r="AV1939" s="12" t="s">
        <v>79</v>
      </c>
      <c r="AW1939" s="12" t="s">
        <v>31</v>
      </c>
      <c r="AX1939" s="12" t="s">
        <v>69</v>
      </c>
      <c r="AY1939" s="153" t="s">
        <v>212</v>
      </c>
    </row>
    <row r="1940" spans="2:51" s="15" customFormat="1">
      <c r="B1940" s="176"/>
      <c r="D1940" s="150" t="s">
        <v>226</v>
      </c>
      <c r="E1940" s="177" t="s">
        <v>19</v>
      </c>
      <c r="F1940" s="178" t="s">
        <v>455</v>
      </c>
      <c r="H1940" s="179">
        <v>2525.38</v>
      </c>
      <c r="I1940" s="180"/>
      <c r="L1940" s="176"/>
      <c r="M1940" s="181"/>
      <c r="T1940" s="182"/>
      <c r="AT1940" s="177" t="s">
        <v>226</v>
      </c>
      <c r="AU1940" s="177" t="s">
        <v>236</v>
      </c>
      <c r="AV1940" s="15" t="s">
        <v>236</v>
      </c>
      <c r="AW1940" s="15" t="s">
        <v>31</v>
      </c>
      <c r="AX1940" s="15" t="s">
        <v>69</v>
      </c>
      <c r="AY1940" s="177" t="s">
        <v>212</v>
      </c>
    </row>
    <row r="1941" spans="2:51" s="14" customFormat="1">
      <c r="B1941" s="170"/>
      <c r="D1941" s="150" t="s">
        <v>226</v>
      </c>
      <c r="E1941" s="171" t="s">
        <v>19</v>
      </c>
      <c r="F1941" s="172" t="s">
        <v>7976</v>
      </c>
      <c r="H1941" s="171" t="s">
        <v>19</v>
      </c>
      <c r="I1941" s="173"/>
      <c r="L1941" s="170"/>
      <c r="M1941" s="174"/>
      <c r="T1941" s="175"/>
      <c r="AT1941" s="171" t="s">
        <v>226</v>
      </c>
      <c r="AU1941" s="171" t="s">
        <v>236</v>
      </c>
      <c r="AV1941" s="14" t="s">
        <v>77</v>
      </c>
      <c r="AW1941" s="14" t="s">
        <v>31</v>
      </c>
      <c r="AX1941" s="14" t="s">
        <v>69</v>
      </c>
      <c r="AY1941" s="171" t="s">
        <v>212</v>
      </c>
    </row>
    <row r="1942" spans="2:51" s="12" customFormat="1">
      <c r="B1942" s="152"/>
      <c r="D1942" s="150" t="s">
        <v>226</v>
      </c>
      <c r="E1942" s="153" t="s">
        <v>19</v>
      </c>
      <c r="F1942" s="154" t="s">
        <v>7977</v>
      </c>
      <c r="H1942" s="155">
        <v>363.88</v>
      </c>
      <c r="I1942" s="156"/>
      <c r="L1942" s="152"/>
      <c r="M1942" s="157"/>
      <c r="T1942" s="158"/>
      <c r="AT1942" s="153" t="s">
        <v>226</v>
      </c>
      <c r="AU1942" s="153" t="s">
        <v>236</v>
      </c>
      <c r="AV1942" s="12" t="s">
        <v>79</v>
      </c>
      <c r="AW1942" s="12" t="s">
        <v>31</v>
      </c>
      <c r="AX1942" s="12" t="s">
        <v>69</v>
      </c>
      <c r="AY1942" s="153" t="s">
        <v>212</v>
      </c>
    </row>
    <row r="1943" spans="2:51" s="12" customFormat="1">
      <c r="B1943" s="152"/>
      <c r="D1943" s="150" t="s">
        <v>226</v>
      </c>
      <c r="E1943" s="153" t="s">
        <v>19</v>
      </c>
      <c r="F1943" s="154" t="s">
        <v>7978</v>
      </c>
      <c r="H1943" s="155">
        <v>20.77</v>
      </c>
      <c r="I1943" s="156"/>
      <c r="L1943" s="152"/>
      <c r="M1943" s="157"/>
      <c r="T1943" s="158"/>
      <c r="AT1943" s="153" t="s">
        <v>226</v>
      </c>
      <c r="AU1943" s="153" t="s">
        <v>236</v>
      </c>
      <c r="AV1943" s="12" t="s">
        <v>79</v>
      </c>
      <c r="AW1943" s="12" t="s">
        <v>31</v>
      </c>
      <c r="AX1943" s="12" t="s">
        <v>69</v>
      </c>
      <c r="AY1943" s="153" t="s">
        <v>212</v>
      </c>
    </row>
    <row r="1944" spans="2:51" s="15" customFormat="1">
      <c r="B1944" s="176"/>
      <c r="D1944" s="150" t="s">
        <v>226</v>
      </c>
      <c r="E1944" s="177" t="s">
        <v>19</v>
      </c>
      <c r="F1944" s="178" t="s">
        <v>455</v>
      </c>
      <c r="H1944" s="179">
        <v>384.65</v>
      </c>
      <c r="I1944" s="180"/>
      <c r="L1944" s="176"/>
      <c r="M1944" s="181"/>
      <c r="T1944" s="182"/>
      <c r="AT1944" s="177" t="s">
        <v>226</v>
      </c>
      <c r="AU1944" s="177" t="s">
        <v>236</v>
      </c>
      <c r="AV1944" s="15" t="s">
        <v>236</v>
      </c>
      <c r="AW1944" s="15" t="s">
        <v>31</v>
      </c>
      <c r="AX1944" s="15" t="s">
        <v>69</v>
      </c>
      <c r="AY1944" s="177" t="s">
        <v>212</v>
      </c>
    </row>
    <row r="1945" spans="2:51" s="14" customFormat="1">
      <c r="B1945" s="170"/>
      <c r="D1945" s="150" t="s">
        <v>226</v>
      </c>
      <c r="E1945" s="171" t="s">
        <v>19</v>
      </c>
      <c r="F1945" s="172" t="s">
        <v>7979</v>
      </c>
      <c r="H1945" s="171" t="s">
        <v>19</v>
      </c>
      <c r="I1945" s="173"/>
      <c r="L1945" s="170"/>
      <c r="M1945" s="174"/>
      <c r="T1945" s="175"/>
      <c r="AT1945" s="171" t="s">
        <v>226</v>
      </c>
      <c r="AU1945" s="171" t="s">
        <v>236</v>
      </c>
      <c r="AV1945" s="14" t="s">
        <v>77</v>
      </c>
      <c r="AW1945" s="14" t="s">
        <v>31</v>
      </c>
      <c r="AX1945" s="14" t="s">
        <v>69</v>
      </c>
      <c r="AY1945" s="171" t="s">
        <v>212</v>
      </c>
    </row>
    <row r="1946" spans="2:51" s="12" customFormat="1">
      <c r="B1946" s="152"/>
      <c r="D1946" s="150" t="s">
        <v>226</v>
      </c>
      <c r="E1946" s="153" t="s">
        <v>19</v>
      </c>
      <c r="F1946" s="154" t="s">
        <v>7980</v>
      </c>
      <c r="H1946" s="155">
        <v>10.81</v>
      </c>
      <c r="I1946" s="156"/>
      <c r="L1946" s="152"/>
      <c r="M1946" s="157"/>
      <c r="T1946" s="158"/>
      <c r="AT1946" s="153" t="s">
        <v>226</v>
      </c>
      <c r="AU1946" s="153" t="s">
        <v>236</v>
      </c>
      <c r="AV1946" s="12" t="s">
        <v>79</v>
      </c>
      <c r="AW1946" s="12" t="s">
        <v>31</v>
      </c>
      <c r="AX1946" s="12" t="s">
        <v>69</v>
      </c>
      <c r="AY1946" s="153" t="s">
        <v>212</v>
      </c>
    </row>
    <row r="1947" spans="2:51" s="15" customFormat="1">
      <c r="B1947" s="176"/>
      <c r="D1947" s="150" t="s">
        <v>226</v>
      </c>
      <c r="E1947" s="177" t="s">
        <v>19</v>
      </c>
      <c r="F1947" s="178" t="s">
        <v>455</v>
      </c>
      <c r="H1947" s="179">
        <v>10.81</v>
      </c>
      <c r="I1947" s="180"/>
      <c r="L1947" s="176"/>
      <c r="M1947" s="181"/>
      <c r="T1947" s="182"/>
      <c r="AT1947" s="177" t="s">
        <v>226</v>
      </c>
      <c r="AU1947" s="177" t="s">
        <v>236</v>
      </c>
      <c r="AV1947" s="15" t="s">
        <v>236</v>
      </c>
      <c r="AW1947" s="15" t="s">
        <v>31</v>
      </c>
      <c r="AX1947" s="15" t="s">
        <v>69</v>
      </c>
      <c r="AY1947" s="177" t="s">
        <v>212</v>
      </c>
    </row>
    <row r="1948" spans="2:51" s="14" customFormat="1">
      <c r="B1948" s="170"/>
      <c r="D1948" s="150" t="s">
        <v>226</v>
      </c>
      <c r="E1948" s="171" t="s">
        <v>19</v>
      </c>
      <c r="F1948" s="172" t="s">
        <v>7981</v>
      </c>
      <c r="H1948" s="171" t="s">
        <v>19</v>
      </c>
      <c r="I1948" s="173"/>
      <c r="L1948" s="170"/>
      <c r="M1948" s="174"/>
      <c r="T1948" s="175"/>
      <c r="AT1948" s="171" t="s">
        <v>226</v>
      </c>
      <c r="AU1948" s="171" t="s">
        <v>236</v>
      </c>
      <c r="AV1948" s="14" t="s">
        <v>77</v>
      </c>
      <c r="AW1948" s="14" t="s">
        <v>31</v>
      </c>
      <c r="AX1948" s="14" t="s">
        <v>69</v>
      </c>
      <c r="AY1948" s="171" t="s">
        <v>212</v>
      </c>
    </row>
    <row r="1949" spans="2:51" s="12" customFormat="1">
      <c r="B1949" s="152"/>
      <c r="D1949" s="150" t="s">
        <v>226</v>
      </c>
      <c r="E1949" s="153" t="s">
        <v>19</v>
      </c>
      <c r="F1949" s="154" t="s">
        <v>7982</v>
      </c>
      <c r="H1949" s="155">
        <v>119.75</v>
      </c>
      <c r="I1949" s="156"/>
      <c r="L1949" s="152"/>
      <c r="M1949" s="157"/>
      <c r="T1949" s="158"/>
      <c r="AT1949" s="153" t="s">
        <v>226</v>
      </c>
      <c r="AU1949" s="153" t="s">
        <v>236</v>
      </c>
      <c r="AV1949" s="12" t="s">
        <v>79</v>
      </c>
      <c r="AW1949" s="12" t="s">
        <v>31</v>
      </c>
      <c r="AX1949" s="12" t="s">
        <v>69</v>
      </c>
      <c r="AY1949" s="153" t="s">
        <v>212</v>
      </c>
    </row>
    <row r="1950" spans="2:51" s="15" customFormat="1">
      <c r="B1950" s="176"/>
      <c r="D1950" s="150" t="s">
        <v>226</v>
      </c>
      <c r="E1950" s="177" t="s">
        <v>19</v>
      </c>
      <c r="F1950" s="178" t="s">
        <v>455</v>
      </c>
      <c r="H1950" s="179">
        <v>119.75</v>
      </c>
      <c r="I1950" s="180"/>
      <c r="L1950" s="176"/>
      <c r="M1950" s="181"/>
      <c r="T1950" s="182"/>
      <c r="AT1950" s="177" t="s">
        <v>226</v>
      </c>
      <c r="AU1950" s="177" t="s">
        <v>236</v>
      </c>
      <c r="AV1950" s="15" t="s">
        <v>236</v>
      </c>
      <c r="AW1950" s="15" t="s">
        <v>31</v>
      </c>
      <c r="AX1950" s="15" t="s">
        <v>69</v>
      </c>
      <c r="AY1950" s="177" t="s">
        <v>212</v>
      </c>
    </row>
    <row r="1951" spans="2:51" s="13" customFormat="1">
      <c r="B1951" s="159"/>
      <c r="D1951" s="150" t="s">
        <v>226</v>
      </c>
      <c r="E1951" s="160" t="s">
        <v>19</v>
      </c>
      <c r="F1951" s="161" t="s">
        <v>228</v>
      </c>
      <c r="H1951" s="162">
        <v>3040.59</v>
      </c>
      <c r="I1951" s="163"/>
      <c r="L1951" s="159"/>
      <c r="M1951" s="164"/>
      <c r="T1951" s="165"/>
      <c r="AT1951" s="160" t="s">
        <v>226</v>
      </c>
      <c r="AU1951" s="160" t="s">
        <v>236</v>
      </c>
      <c r="AV1951" s="13" t="s">
        <v>229</v>
      </c>
      <c r="AW1951" s="13" t="s">
        <v>31</v>
      </c>
      <c r="AX1951" s="13" t="s">
        <v>77</v>
      </c>
      <c r="AY1951" s="160" t="s">
        <v>212</v>
      </c>
    </row>
    <row r="1952" spans="2:51" s="14" customFormat="1">
      <c r="B1952" s="170"/>
      <c r="D1952" s="150" t="s">
        <v>226</v>
      </c>
      <c r="E1952" s="171" t="s">
        <v>19</v>
      </c>
      <c r="F1952" s="172" t="s">
        <v>7244</v>
      </c>
      <c r="H1952" s="171" t="s">
        <v>19</v>
      </c>
      <c r="I1952" s="173"/>
      <c r="L1952" s="170"/>
      <c r="M1952" s="174"/>
      <c r="T1952" s="175"/>
      <c r="AT1952" s="171" t="s">
        <v>226</v>
      </c>
      <c r="AU1952" s="171" t="s">
        <v>236</v>
      </c>
      <c r="AV1952" s="14" t="s">
        <v>77</v>
      </c>
      <c r="AW1952" s="14" t="s">
        <v>31</v>
      </c>
      <c r="AX1952" s="14" t="s">
        <v>69</v>
      </c>
      <c r="AY1952" s="171" t="s">
        <v>212</v>
      </c>
    </row>
    <row r="1953" spans="2:65" s="1" customFormat="1" ht="16.5" customHeight="1">
      <c r="B1953" s="34"/>
      <c r="C1953" s="133" t="s">
        <v>4790</v>
      </c>
      <c r="D1953" s="133" t="s">
        <v>215</v>
      </c>
      <c r="E1953" s="134" t="s">
        <v>7505</v>
      </c>
      <c r="F1953" s="135" t="s">
        <v>7506</v>
      </c>
      <c r="G1953" s="136" t="s">
        <v>536</v>
      </c>
      <c r="H1953" s="137">
        <v>2398.4</v>
      </c>
      <c r="I1953" s="138"/>
      <c r="J1953" s="139">
        <f>ROUND(I1953*H1953,2)</f>
        <v>0</v>
      </c>
      <c r="K1953" s="135" t="s">
        <v>219</v>
      </c>
      <c r="L1953" s="34"/>
      <c r="M1953" s="140" t="s">
        <v>19</v>
      </c>
      <c r="N1953" s="141" t="s">
        <v>40</v>
      </c>
      <c r="P1953" s="142">
        <f>O1953*H1953</f>
        <v>0</v>
      </c>
      <c r="Q1953" s="142">
        <v>0</v>
      </c>
      <c r="R1953" s="142">
        <f>Q1953*H1953</f>
        <v>0</v>
      </c>
      <c r="S1953" s="142">
        <v>0</v>
      </c>
      <c r="T1953" s="143">
        <f>S1953*H1953</f>
        <v>0</v>
      </c>
      <c r="AR1953" s="144" t="s">
        <v>316</v>
      </c>
      <c r="AT1953" s="144" t="s">
        <v>215</v>
      </c>
      <c r="AU1953" s="144" t="s">
        <v>236</v>
      </c>
      <c r="AY1953" s="19" t="s">
        <v>212</v>
      </c>
      <c r="BE1953" s="145">
        <f>IF(N1953="základní",J1953,0)</f>
        <v>0</v>
      </c>
      <c r="BF1953" s="145">
        <f>IF(N1953="snížená",J1953,0)</f>
        <v>0</v>
      </c>
      <c r="BG1953" s="145">
        <f>IF(N1953="zákl. přenesená",J1953,0)</f>
        <v>0</v>
      </c>
      <c r="BH1953" s="145">
        <f>IF(N1953="sníž. přenesená",J1953,0)</f>
        <v>0</v>
      </c>
      <c r="BI1953" s="145">
        <f>IF(N1953="nulová",J1953,0)</f>
        <v>0</v>
      </c>
      <c r="BJ1953" s="19" t="s">
        <v>77</v>
      </c>
      <c r="BK1953" s="145">
        <f>ROUND(I1953*H1953,2)</f>
        <v>0</v>
      </c>
      <c r="BL1953" s="19" t="s">
        <v>316</v>
      </c>
      <c r="BM1953" s="144" t="s">
        <v>7983</v>
      </c>
    </row>
    <row r="1954" spans="2:65" s="1" customFormat="1">
      <c r="B1954" s="34"/>
      <c r="D1954" s="146" t="s">
        <v>222</v>
      </c>
      <c r="F1954" s="147" t="s">
        <v>7508</v>
      </c>
      <c r="I1954" s="148"/>
      <c r="L1954" s="34"/>
      <c r="M1954" s="149"/>
      <c r="T1954" s="55"/>
      <c r="AT1954" s="19" t="s">
        <v>222</v>
      </c>
      <c r="AU1954" s="19" t="s">
        <v>236</v>
      </c>
    </row>
    <row r="1955" spans="2:65" s="14" customFormat="1">
      <c r="B1955" s="170"/>
      <c r="D1955" s="150" t="s">
        <v>226</v>
      </c>
      <c r="E1955" s="171" t="s">
        <v>19</v>
      </c>
      <c r="F1955" s="172" t="s">
        <v>7509</v>
      </c>
      <c r="H1955" s="171" t="s">
        <v>19</v>
      </c>
      <c r="I1955" s="173"/>
      <c r="L1955" s="170"/>
      <c r="M1955" s="174"/>
      <c r="T1955" s="175"/>
      <c r="AT1955" s="171" t="s">
        <v>226</v>
      </c>
      <c r="AU1955" s="171" t="s">
        <v>236</v>
      </c>
      <c r="AV1955" s="14" t="s">
        <v>77</v>
      </c>
      <c r="AW1955" s="14" t="s">
        <v>31</v>
      </c>
      <c r="AX1955" s="14" t="s">
        <v>69</v>
      </c>
      <c r="AY1955" s="171" t="s">
        <v>212</v>
      </c>
    </row>
    <row r="1956" spans="2:65" s="14" customFormat="1">
      <c r="B1956" s="170"/>
      <c r="D1956" s="150" t="s">
        <v>226</v>
      </c>
      <c r="E1956" s="171" t="s">
        <v>19</v>
      </c>
      <c r="F1956" s="172" t="s">
        <v>7984</v>
      </c>
      <c r="H1956" s="171" t="s">
        <v>19</v>
      </c>
      <c r="I1956" s="173"/>
      <c r="L1956" s="170"/>
      <c r="M1956" s="174"/>
      <c r="T1956" s="175"/>
      <c r="AT1956" s="171" t="s">
        <v>226</v>
      </c>
      <c r="AU1956" s="171" t="s">
        <v>236</v>
      </c>
      <c r="AV1956" s="14" t="s">
        <v>77</v>
      </c>
      <c r="AW1956" s="14" t="s">
        <v>31</v>
      </c>
      <c r="AX1956" s="14" t="s">
        <v>69</v>
      </c>
      <c r="AY1956" s="171" t="s">
        <v>212</v>
      </c>
    </row>
    <row r="1957" spans="2:65" s="12" customFormat="1">
      <c r="B1957" s="152"/>
      <c r="D1957" s="150" t="s">
        <v>226</v>
      </c>
      <c r="E1957" s="153" t="s">
        <v>19</v>
      </c>
      <c r="F1957" s="154" t="s">
        <v>7985</v>
      </c>
      <c r="H1957" s="155">
        <v>14</v>
      </c>
      <c r="I1957" s="156"/>
      <c r="L1957" s="152"/>
      <c r="M1957" s="157"/>
      <c r="T1957" s="158"/>
      <c r="AT1957" s="153" t="s">
        <v>226</v>
      </c>
      <c r="AU1957" s="153" t="s">
        <v>236</v>
      </c>
      <c r="AV1957" s="12" t="s">
        <v>79</v>
      </c>
      <c r="AW1957" s="12" t="s">
        <v>31</v>
      </c>
      <c r="AX1957" s="12" t="s">
        <v>69</v>
      </c>
      <c r="AY1957" s="153" t="s">
        <v>212</v>
      </c>
    </row>
    <row r="1958" spans="2:65" s="15" customFormat="1">
      <c r="B1958" s="176"/>
      <c r="D1958" s="150" t="s">
        <v>226</v>
      </c>
      <c r="E1958" s="177" t="s">
        <v>19</v>
      </c>
      <c r="F1958" s="178" t="s">
        <v>455</v>
      </c>
      <c r="H1958" s="179">
        <v>14</v>
      </c>
      <c r="I1958" s="180"/>
      <c r="L1958" s="176"/>
      <c r="M1958" s="181"/>
      <c r="T1958" s="182"/>
      <c r="AT1958" s="177" t="s">
        <v>226</v>
      </c>
      <c r="AU1958" s="177" t="s">
        <v>236</v>
      </c>
      <c r="AV1958" s="15" t="s">
        <v>236</v>
      </c>
      <c r="AW1958" s="15" t="s">
        <v>31</v>
      </c>
      <c r="AX1958" s="15" t="s">
        <v>69</v>
      </c>
      <c r="AY1958" s="177" t="s">
        <v>212</v>
      </c>
    </row>
    <row r="1959" spans="2:65" s="14" customFormat="1">
      <c r="B1959" s="170"/>
      <c r="D1959" s="150" t="s">
        <v>226</v>
      </c>
      <c r="E1959" s="171" t="s">
        <v>19</v>
      </c>
      <c r="F1959" s="172" t="s">
        <v>7986</v>
      </c>
      <c r="H1959" s="171" t="s">
        <v>19</v>
      </c>
      <c r="I1959" s="173"/>
      <c r="L1959" s="170"/>
      <c r="M1959" s="174"/>
      <c r="T1959" s="175"/>
      <c r="AT1959" s="171" t="s">
        <v>226</v>
      </c>
      <c r="AU1959" s="171" t="s">
        <v>236</v>
      </c>
      <c r="AV1959" s="14" t="s">
        <v>77</v>
      </c>
      <c r="AW1959" s="14" t="s">
        <v>31</v>
      </c>
      <c r="AX1959" s="14" t="s">
        <v>69</v>
      </c>
      <c r="AY1959" s="171" t="s">
        <v>212</v>
      </c>
    </row>
    <row r="1960" spans="2:65" s="12" customFormat="1" ht="22.5">
      <c r="B1960" s="152"/>
      <c r="D1960" s="150" t="s">
        <v>226</v>
      </c>
      <c r="E1960" s="153" t="s">
        <v>19</v>
      </c>
      <c r="F1960" s="154" t="s">
        <v>7987</v>
      </c>
      <c r="H1960" s="155">
        <v>424.1</v>
      </c>
      <c r="I1960" s="156"/>
      <c r="L1960" s="152"/>
      <c r="M1960" s="157"/>
      <c r="T1960" s="158"/>
      <c r="AT1960" s="153" t="s">
        <v>226</v>
      </c>
      <c r="AU1960" s="153" t="s">
        <v>236</v>
      </c>
      <c r="AV1960" s="12" t="s">
        <v>79</v>
      </c>
      <c r="AW1960" s="12" t="s">
        <v>31</v>
      </c>
      <c r="AX1960" s="12" t="s">
        <v>69</v>
      </c>
      <c r="AY1960" s="153" t="s">
        <v>212</v>
      </c>
    </row>
    <row r="1961" spans="2:65" s="12" customFormat="1">
      <c r="B1961" s="152"/>
      <c r="D1961" s="150" t="s">
        <v>226</v>
      </c>
      <c r="E1961" s="153" t="s">
        <v>19</v>
      </c>
      <c r="F1961" s="154" t="s">
        <v>7988</v>
      </c>
      <c r="H1961" s="155">
        <v>340.3</v>
      </c>
      <c r="I1961" s="156"/>
      <c r="L1961" s="152"/>
      <c r="M1961" s="157"/>
      <c r="T1961" s="158"/>
      <c r="AT1961" s="153" t="s">
        <v>226</v>
      </c>
      <c r="AU1961" s="153" t="s">
        <v>236</v>
      </c>
      <c r="AV1961" s="12" t="s">
        <v>79</v>
      </c>
      <c r="AW1961" s="12" t="s">
        <v>31</v>
      </c>
      <c r="AX1961" s="12" t="s">
        <v>69</v>
      </c>
      <c r="AY1961" s="153" t="s">
        <v>212</v>
      </c>
    </row>
    <row r="1962" spans="2:65" s="12" customFormat="1">
      <c r="B1962" s="152"/>
      <c r="D1962" s="150" t="s">
        <v>226</v>
      </c>
      <c r="E1962" s="153" t="s">
        <v>19</v>
      </c>
      <c r="F1962" s="154" t="s">
        <v>7989</v>
      </c>
      <c r="H1962" s="155">
        <v>250.8</v>
      </c>
      <c r="I1962" s="156"/>
      <c r="L1962" s="152"/>
      <c r="M1962" s="157"/>
      <c r="T1962" s="158"/>
      <c r="AT1962" s="153" t="s">
        <v>226</v>
      </c>
      <c r="AU1962" s="153" t="s">
        <v>236</v>
      </c>
      <c r="AV1962" s="12" t="s">
        <v>79</v>
      </c>
      <c r="AW1962" s="12" t="s">
        <v>31</v>
      </c>
      <c r="AX1962" s="12" t="s">
        <v>69</v>
      </c>
      <c r="AY1962" s="153" t="s">
        <v>212</v>
      </c>
    </row>
    <row r="1963" spans="2:65" s="12" customFormat="1">
      <c r="B1963" s="152"/>
      <c r="D1963" s="150" t="s">
        <v>226</v>
      </c>
      <c r="E1963" s="153" t="s">
        <v>19</v>
      </c>
      <c r="F1963" s="154" t="s">
        <v>7990</v>
      </c>
      <c r="H1963" s="155">
        <v>284.3</v>
      </c>
      <c r="I1963" s="156"/>
      <c r="L1963" s="152"/>
      <c r="M1963" s="157"/>
      <c r="T1963" s="158"/>
      <c r="AT1963" s="153" t="s">
        <v>226</v>
      </c>
      <c r="AU1963" s="153" t="s">
        <v>236</v>
      </c>
      <c r="AV1963" s="12" t="s">
        <v>79</v>
      </c>
      <c r="AW1963" s="12" t="s">
        <v>31</v>
      </c>
      <c r="AX1963" s="12" t="s">
        <v>69</v>
      </c>
      <c r="AY1963" s="153" t="s">
        <v>212</v>
      </c>
    </row>
    <row r="1964" spans="2:65" s="12" customFormat="1">
      <c r="B1964" s="152"/>
      <c r="D1964" s="150" t="s">
        <v>226</v>
      </c>
      <c r="E1964" s="153" t="s">
        <v>19</v>
      </c>
      <c r="F1964" s="154" t="s">
        <v>7991</v>
      </c>
      <c r="H1964" s="155">
        <v>439.4</v>
      </c>
      <c r="I1964" s="156"/>
      <c r="L1964" s="152"/>
      <c r="M1964" s="157"/>
      <c r="T1964" s="158"/>
      <c r="AT1964" s="153" t="s">
        <v>226</v>
      </c>
      <c r="AU1964" s="153" t="s">
        <v>236</v>
      </c>
      <c r="AV1964" s="12" t="s">
        <v>79</v>
      </c>
      <c r="AW1964" s="12" t="s">
        <v>31</v>
      </c>
      <c r="AX1964" s="12" t="s">
        <v>69</v>
      </c>
      <c r="AY1964" s="153" t="s">
        <v>212</v>
      </c>
    </row>
    <row r="1965" spans="2:65" s="12" customFormat="1">
      <c r="B1965" s="152"/>
      <c r="D1965" s="150" t="s">
        <v>226</v>
      </c>
      <c r="E1965" s="153" t="s">
        <v>19</v>
      </c>
      <c r="F1965" s="154" t="s">
        <v>7992</v>
      </c>
      <c r="H1965" s="155">
        <v>253.3</v>
      </c>
      <c r="I1965" s="156"/>
      <c r="L1965" s="152"/>
      <c r="M1965" s="157"/>
      <c r="T1965" s="158"/>
      <c r="AT1965" s="153" t="s">
        <v>226</v>
      </c>
      <c r="AU1965" s="153" t="s">
        <v>236</v>
      </c>
      <c r="AV1965" s="12" t="s">
        <v>79</v>
      </c>
      <c r="AW1965" s="12" t="s">
        <v>31</v>
      </c>
      <c r="AX1965" s="12" t="s">
        <v>69</v>
      </c>
      <c r="AY1965" s="153" t="s">
        <v>212</v>
      </c>
    </row>
    <row r="1966" spans="2:65" s="12" customFormat="1">
      <c r="B1966" s="152"/>
      <c r="D1966" s="150" t="s">
        <v>226</v>
      </c>
      <c r="E1966" s="153" t="s">
        <v>19</v>
      </c>
      <c r="F1966" s="154" t="s">
        <v>7993</v>
      </c>
      <c r="H1966" s="155">
        <v>5.4</v>
      </c>
      <c r="I1966" s="156"/>
      <c r="L1966" s="152"/>
      <c r="M1966" s="157"/>
      <c r="T1966" s="158"/>
      <c r="AT1966" s="153" t="s">
        <v>226</v>
      </c>
      <c r="AU1966" s="153" t="s">
        <v>236</v>
      </c>
      <c r="AV1966" s="12" t="s">
        <v>79</v>
      </c>
      <c r="AW1966" s="12" t="s">
        <v>31</v>
      </c>
      <c r="AX1966" s="12" t="s">
        <v>69</v>
      </c>
      <c r="AY1966" s="153" t="s">
        <v>212</v>
      </c>
    </row>
    <row r="1967" spans="2:65" s="15" customFormat="1">
      <c r="B1967" s="176"/>
      <c r="D1967" s="150" t="s">
        <v>226</v>
      </c>
      <c r="E1967" s="177" t="s">
        <v>19</v>
      </c>
      <c r="F1967" s="178" t="s">
        <v>455</v>
      </c>
      <c r="H1967" s="179">
        <v>1997.6000000000001</v>
      </c>
      <c r="I1967" s="180"/>
      <c r="L1967" s="176"/>
      <c r="M1967" s="181"/>
      <c r="T1967" s="182"/>
      <c r="AT1967" s="177" t="s">
        <v>226</v>
      </c>
      <c r="AU1967" s="177" t="s">
        <v>236</v>
      </c>
      <c r="AV1967" s="15" t="s">
        <v>236</v>
      </c>
      <c r="AW1967" s="15" t="s">
        <v>31</v>
      </c>
      <c r="AX1967" s="15" t="s">
        <v>69</v>
      </c>
      <c r="AY1967" s="177" t="s">
        <v>212</v>
      </c>
    </row>
    <row r="1968" spans="2:65" s="14" customFormat="1">
      <c r="B1968" s="170"/>
      <c r="D1968" s="150" t="s">
        <v>226</v>
      </c>
      <c r="E1968" s="171" t="s">
        <v>19</v>
      </c>
      <c r="F1968" s="172" t="s">
        <v>7994</v>
      </c>
      <c r="H1968" s="171" t="s">
        <v>19</v>
      </c>
      <c r="I1968" s="173"/>
      <c r="L1968" s="170"/>
      <c r="M1968" s="174"/>
      <c r="T1968" s="175"/>
      <c r="AT1968" s="171" t="s">
        <v>226</v>
      </c>
      <c r="AU1968" s="171" t="s">
        <v>236</v>
      </c>
      <c r="AV1968" s="14" t="s">
        <v>77</v>
      </c>
      <c r="AW1968" s="14" t="s">
        <v>31</v>
      </c>
      <c r="AX1968" s="14" t="s">
        <v>69</v>
      </c>
      <c r="AY1968" s="171" t="s">
        <v>212</v>
      </c>
    </row>
    <row r="1969" spans="2:65" s="12" customFormat="1">
      <c r="B1969" s="152"/>
      <c r="D1969" s="150" t="s">
        <v>226</v>
      </c>
      <c r="E1969" s="153" t="s">
        <v>19</v>
      </c>
      <c r="F1969" s="154" t="s">
        <v>7995</v>
      </c>
      <c r="H1969" s="155">
        <v>26.4</v>
      </c>
      <c r="I1969" s="156"/>
      <c r="L1969" s="152"/>
      <c r="M1969" s="157"/>
      <c r="T1969" s="158"/>
      <c r="AT1969" s="153" t="s">
        <v>226</v>
      </c>
      <c r="AU1969" s="153" t="s">
        <v>236</v>
      </c>
      <c r="AV1969" s="12" t="s">
        <v>79</v>
      </c>
      <c r="AW1969" s="12" t="s">
        <v>31</v>
      </c>
      <c r="AX1969" s="12" t="s">
        <v>69</v>
      </c>
      <c r="AY1969" s="153" t="s">
        <v>212</v>
      </c>
    </row>
    <row r="1970" spans="2:65" s="12" customFormat="1">
      <c r="B1970" s="152"/>
      <c r="D1970" s="150" t="s">
        <v>226</v>
      </c>
      <c r="E1970" s="153" t="s">
        <v>19</v>
      </c>
      <c r="F1970" s="154" t="s">
        <v>7996</v>
      </c>
      <c r="H1970" s="155">
        <v>170.4</v>
      </c>
      <c r="I1970" s="156"/>
      <c r="L1970" s="152"/>
      <c r="M1970" s="157"/>
      <c r="T1970" s="158"/>
      <c r="AT1970" s="153" t="s">
        <v>226</v>
      </c>
      <c r="AU1970" s="153" t="s">
        <v>236</v>
      </c>
      <c r="AV1970" s="12" t="s">
        <v>79</v>
      </c>
      <c r="AW1970" s="12" t="s">
        <v>31</v>
      </c>
      <c r="AX1970" s="12" t="s">
        <v>69</v>
      </c>
      <c r="AY1970" s="153" t="s">
        <v>212</v>
      </c>
    </row>
    <row r="1971" spans="2:65" s="12" customFormat="1">
      <c r="B1971" s="152"/>
      <c r="D1971" s="150" t="s">
        <v>226</v>
      </c>
      <c r="E1971" s="153" t="s">
        <v>19</v>
      </c>
      <c r="F1971" s="154" t="s">
        <v>7997</v>
      </c>
      <c r="H1971" s="155">
        <v>54.6</v>
      </c>
      <c r="I1971" s="156"/>
      <c r="L1971" s="152"/>
      <c r="M1971" s="157"/>
      <c r="T1971" s="158"/>
      <c r="AT1971" s="153" t="s">
        <v>226</v>
      </c>
      <c r="AU1971" s="153" t="s">
        <v>236</v>
      </c>
      <c r="AV1971" s="12" t="s">
        <v>79</v>
      </c>
      <c r="AW1971" s="12" t="s">
        <v>31</v>
      </c>
      <c r="AX1971" s="12" t="s">
        <v>69</v>
      </c>
      <c r="AY1971" s="153" t="s">
        <v>212</v>
      </c>
    </row>
    <row r="1972" spans="2:65" s="15" customFormat="1">
      <c r="B1972" s="176"/>
      <c r="D1972" s="150" t="s">
        <v>226</v>
      </c>
      <c r="E1972" s="177" t="s">
        <v>19</v>
      </c>
      <c r="F1972" s="178" t="s">
        <v>455</v>
      </c>
      <c r="H1972" s="179">
        <v>251.4</v>
      </c>
      <c r="I1972" s="180"/>
      <c r="L1972" s="176"/>
      <c r="M1972" s="181"/>
      <c r="T1972" s="182"/>
      <c r="AT1972" s="177" t="s">
        <v>226</v>
      </c>
      <c r="AU1972" s="177" t="s">
        <v>236</v>
      </c>
      <c r="AV1972" s="15" t="s">
        <v>236</v>
      </c>
      <c r="AW1972" s="15" t="s">
        <v>31</v>
      </c>
      <c r="AX1972" s="15" t="s">
        <v>69</v>
      </c>
      <c r="AY1972" s="177" t="s">
        <v>212</v>
      </c>
    </row>
    <row r="1973" spans="2:65" s="14" customFormat="1">
      <c r="B1973" s="170"/>
      <c r="D1973" s="150" t="s">
        <v>226</v>
      </c>
      <c r="E1973" s="171" t="s">
        <v>19</v>
      </c>
      <c r="F1973" s="172" t="s">
        <v>7998</v>
      </c>
      <c r="H1973" s="171" t="s">
        <v>19</v>
      </c>
      <c r="I1973" s="173"/>
      <c r="L1973" s="170"/>
      <c r="M1973" s="174"/>
      <c r="T1973" s="175"/>
      <c r="AT1973" s="171" t="s">
        <v>226</v>
      </c>
      <c r="AU1973" s="171" t="s">
        <v>236</v>
      </c>
      <c r="AV1973" s="14" t="s">
        <v>77</v>
      </c>
      <c r="AW1973" s="14" t="s">
        <v>31</v>
      </c>
      <c r="AX1973" s="14" t="s">
        <v>69</v>
      </c>
      <c r="AY1973" s="171" t="s">
        <v>212</v>
      </c>
    </row>
    <row r="1974" spans="2:65" s="12" customFormat="1">
      <c r="B1974" s="152"/>
      <c r="D1974" s="150" t="s">
        <v>226</v>
      </c>
      <c r="E1974" s="153" t="s">
        <v>19</v>
      </c>
      <c r="F1974" s="154" t="s">
        <v>7999</v>
      </c>
      <c r="H1974" s="155">
        <v>135.4</v>
      </c>
      <c r="I1974" s="156"/>
      <c r="L1974" s="152"/>
      <c r="M1974" s="157"/>
      <c r="T1974" s="158"/>
      <c r="AT1974" s="153" t="s">
        <v>226</v>
      </c>
      <c r="AU1974" s="153" t="s">
        <v>236</v>
      </c>
      <c r="AV1974" s="12" t="s">
        <v>79</v>
      </c>
      <c r="AW1974" s="12" t="s">
        <v>31</v>
      </c>
      <c r="AX1974" s="12" t="s">
        <v>69</v>
      </c>
      <c r="AY1974" s="153" t="s">
        <v>212</v>
      </c>
    </row>
    <row r="1975" spans="2:65" s="15" customFormat="1">
      <c r="B1975" s="176"/>
      <c r="D1975" s="150" t="s">
        <v>226</v>
      </c>
      <c r="E1975" s="177" t="s">
        <v>19</v>
      </c>
      <c r="F1975" s="178" t="s">
        <v>455</v>
      </c>
      <c r="H1975" s="179">
        <v>135.4</v>
      </c>
      <c r="I1975" s="180"/>
      <c r="L1975" s="176"/>
      <c r="M1975" s="181"/>
      <c r="T1975" s="182"/>
      <c r="AT1975" s="177" t="s">
        <v>226</v>
      </c>
      <c r="AU1975" s="177" t="s">
        <v>236</v>
      </c>
      <c r="AV1975" s="15" t="s">
        <v>236</v>
      </c>
      <c r="AW1975" s="15" t="s">
        <v>31</v>
      </c>
      <c r="AX1975" s="15" t="s">
        <v>69</v>
      </c>
      <c r="AY1975" s="177" t="s">
        <v>212</v>
      </c>
    </row>
    <row r="1976" spans="2:65" s="13" customFormat="1">
      <c r="B1976" s="159"/>
      <c r="D1976" s="150" t="s">
        <v>226</v>
      </c>
      <c r="E1976" s="160" t="s">
        <v>19</v>
      </c>
      <c r="F1976" s="161" t="s">
        <v>228</v>
      </c>
      <c r="H1976" s="162">
        <v>2398.4</v>
      </c>
      <c r="I1976" s="163"/>
      <c r="L1976" s="159"/>
      <c r="M1976" s="164"/>
      <c r="T1976" s="165"/>
      <c r="AT1976" s="160" t="s">
        <v>226</v>
      </c>
      <c r="AU1976" s="160" t="s">
        <v>236</v>
      </c>
      <c r="AV1976" s="13" t="s">
        <v>229</v>
      </c>
      <c r="AW1976" s="13" t="s">
        <v>31</v>
      </c>
      <c r="AX1976" s="13" t="s">
        <v>77</v>
      </c>
      <c r="AY1976" s="160" t="s">
        <v>212</v>
      </c>
    </row>
    <row r="1977" spans="2:65" s="1" customFormat="1" ht="16.5" customHeight="1">
      <c r="B1977" s="34"/>
      <c r="C1977" s="186" t="s">
        <v>4796</v>
      </c>
      <c r="D1977" s="186" t="s">
        <v>3107</v>
      </c>
      <c r="E1977" s="187" t="s">
        <v>7524</v>
      </c>
      <c r="F1977" s="188" t="s">
        <v>7525</v>
      </c>
      <c r="G1977" s="189" t="s">
        <v>536</v>
      </c>
      <c r="H1977" s="190">
        <v>2638.24</v>
      </c>
      <c r="I1977" s="191"/>
      <c r="J1977" s="192">
        <f>ROUND(I1977*H1977,2)</f>
        <v>0</v>
      </c>
      <c r="K1977" s="188" t="s">
        <v>219</v>
      </c>
      <c r="L1977" s="193"/>
      <c r="M1977" s="194" t="s">
        <v>19</v>
      </c>
      <c r="N1977" s="195" t="s">
        <v>40</v>
      </c>
      <c r="P1977" s="142">
        <f>O1977*H1977</f>
        <v>0</v>
      </c>
      <c r="Q1977" s="142">
        <v>2.9999999999999997E-4</v>
      </c>
      <c r="R1977" s="142">
        <f>Q1977*H1977</f>
        <v>0.79147199999999984</v>
      </c>
      <c r="S1977" s="142">
        <v>0</v>
      </c>
      <c r="T1977" s="143">
        <f>S1977*H1977</f>
        <v>0</v>
      </c>
      <c r="AR1977" s="144" t="s">
        <v>631</v>
      </c>
      <c r="AT1977" s="144" t="s">
        <v>3107</v>
      </c>
      <c r="AU1977" s="144" t="s">
        <v>236</v>
      </c>
      <c r="AY1977" s="19" t="s">
        <v>212</v>
      </c>
      <c r="BE1977" s="145">
        <f>IF(N1977="základní",J1977,0)</f>
        <v>0</v>
      </c>
      <c r="BF1977" s="145">
        <f>IF(N1977="snížená",J1977,0)</f>
        <v>0</v>
      </c>
      <c r="BG1977" s="145">
        <f>IF(N1977="zákl. přenesená",J1977,0)</f>
        <v>0</v>
      </c>
      <c r="BH1977" s="145">
        <f>IF(N1977="sníž. přenesená",J1977,0)</f>
        <v>0</v>
      </c>
      <c r="BI1977" s="145">
        <f>IF(N1977="nulová",J1977,0)</f>
        <v>0</v>
      </c>
      <c r="BJ1977" s="19" t="s">
        <v>77</v>
      </c>
      <c r="BK1977" s="145">
        <f>ROUND(I1977*H1977,2)</f>
        <v>0</v>
      </c>
      <c r="BL1977" s="19" t="s">
        <v>316</v>
      </c>
      <c r="BM1977" s="144" t="s">
        <v>8000</v>
      </c>
    </row>
    <row r="1978" spans="2:65" s="14" customFormat="1">
      <c r="B1978" s="170"/>
      <c r="D1978" s="150" t="s">
        <v>226</v>
      </c>
      <c r="E1978" s="171" t="s">
        <v>19</v>
      </c>
      <c r="F1978" s="172" t="s">
        <v>7527</v>
      </c>
      <c r="H1978" s="171" t="s">
        <v>19</v>
      </c>
      <c r="I1978" s="173"/>
      <c r="L1978" s="170"/>
      <c r="M1978" s="174"/>
      <c r="T1978" s="175"/>
      <c r="AT1978" s="171" t="s">
        <v>226</v>
      </c>
      <c r="AU1978" s="171" t="s">
        <v>236</v>
      </c>
      <c r="AV1978" s="14" t="s">
        <v>77</v>
      </c>
      <c r="AW1978" s="14" t="s">
        <v>31</v>
      </c>
      <c r="AX1978" s="14" t="s">
        <v>69</v>
      </c>
      <c r="AY1978" s="171" t="s">
        <v>212</v>
      </c>
    </row>
    <row r="1979" spans="2:65" s="14" customFormat="1">
      <c r="B1979" s="170"/>
      <c r="D1979" s="150" t="s">
        <v>226</v>
      </c>
      <c r="E1979" s="171" t="s">
        <v>19</v>
      </c>
      <c r="F1979" s="172" t="s">
        <v>7984</v>
      </c>
      <c r="H1979" s="171" t="s">
        <v>19</v>
      </c>
      <c r="I1979" s="173"/>
      <c r="L1979" s="170"/>
      <c r="M1979" s="174"/>
      <c r="T1979" s="175"/>
      <c r="AT1979" s="171" t="s">
        <v>226</v>
      </c>
      <c r="AU1979" s="171" t="s">
        <v>236</v>
      </c>
      <c r="AV1979" s="14" t="s">
        <v>77</v>
      </c>
      <c r="AW1979" s="14" t="s">
        <v>31</v>
      </c>
      <c r="AX1979" s="14" t="s">
        <v>69</v>
      </c>
      <c r="AY1979" s="171" t="s">
        <v>212</v>
      </c>
    </row>
    <row r="1980" spans="2:65" s="12" customFormat="1">
      <c r="B1980" s="152"/>
      <c r="D1980" s="150" t="s">
        <v>226</v>
      </c>
      <c r="E1980" s="153" t="s">
        <v>19</v>
      </c>
      <c r="F1980" s="154" t="s">
        <v>8001</v>
      </c>
      <c r="H1980" s="155">
        <v>15.4</v>
      </c>
      <c r="I1980" s="156"/>
      <c r="L1980" s="152"/>
      <c r="M1980" s="157"/>
      <c r="T1980" s="158"/>
      <c r="AT1980" s="153" t="s">
        <v>226</v>
      </c>
      <c r="AU1980" s="153" t="s">
        <v>236</v>
      </c>
      <c r="AV1980" s="12" t="s">
        <v>79</v>
      </c>
      <c r="AW1980" s="12" t="s">
        <v>31</v>
      </c>
      <c r="AX1980" s="12" t="s">
        <v>69</v>
      </c>
      <c r="AY1980" s="153" t="s">
        <v>212</v>
      </c>
    </row>
    <row r="1981" spans="2:65" s="15" customFormat="1">
      <c r="B1981" s="176"/>
      <c r="D1981" s="150" t="s">
        <v>226</v>
      </c>
      <c r="E1981" s="177" t="s">
        <v>19</v>
      </c>
      <c r="F1981" s="178" t="s">
        <v>455</v>
      </c>
      <c r="H1981" s="179">
        <v>15.4</v>
      </c>
      <c r="I1981" s="180"/>
      <c r="L1981" s="176"/>
      <c r="M1981" s="181"/>
      <c r="T1981" s="182"/>
      <c r="AT1981" s="177" t="s">
        <v>226</v>
      </c>
      <c r="AU1981" s="177" t="s">
        <v>236</v>
      </c>
      <c r="AV1981" s="15" t="s">
        <v>236</v>
      </c>
      <c r="AW1981" s="15" t="s">
        <v>31</v>
      </c>
      <c r="AX1981" s="15" t="s">
        <v>69</v>
      </c>
      <c r="AY1981" s="177" t="s">
        <v>212</v>
      </c>
    </row>
    <row r="1982" spans="2:65" s="14" customFormat="1">
      <c r="B1982" s="170"/>
      <c r="D1982" s="150" t="s">
        <v>226</v>
      </c>
      <c r="E1982" s="171" t="s">
        <v>19</v>
      </c>
      <c r="F1982" s="172" t="s">
        <v>7986</v>
      </c>
      <c r="H1982" s="171" t="s">
        <v>19</v>
      </c>
      <c r="I1982" s="173"/>
      <c r="L1982" s="170"/>
      <c r="M1982" s="174"/>
      <c r="T1982" s="175"/>
      <c r="AT1982" s="171" t="s">
        <v>226</v>
      </c>
      <c r="AU1982" s="171" t="s">
        <v>236</v>
      </c>
      <c r="AV1982" s="14" t="s">
        <v>77</v>
      </c>
      <c r="AW1982" s="14" t="s">
        <v>31</v>
      </c>
      <c r="AX1982" s="14" t="s">
        <v>69</v>
      </c>
      <c r="AY1982" s="171" t="s">
        <v>212</v>
      </c>
    </row>
    <row r="1983" spans="2:65" s="12" customFormat="1" ht="33.75">
      <c r="B1983" s="152"/>
      <c r="D1983" s="150" t="s">
        <v>226</v>
      </c>
      <c r="E1983" s="153" t="s">
        <v>19</v>
      </c>
      <c r="F1983" s="154" t="s">
        <v>8002</v>
      </c>
      <c r="H1983" s="155">
        <v>466.51</v>
      </c>
      <c r="I1983" s="156"/>
      <c r="L1983" s="152"/>
      <c r="M1983" s="157"/>
      <c r="T1983" s="158"/>
      <c r="AT1983" s="153" t="s">
        <v>226</v>
      </c>
      <c r="AU1983" s="153" t="s">
        <v>236</v>
      </c>
      <c r="AV1983" s="12" t="s">
        <v>79</v>
      </c>
      <c r="AW1983" s="12" t="s">
        <v>31</v>
      </c>
      <c r="AX1983" s="12" t="s">
        <v>69</v>
      </c>
      <c r="AY1983" s="153" t="s">
        <v>212</v>
      </c>
    </row>
    <row r="1984" spans="2:65" s="12" customFormat="1">
      <c r="B1984" s="152"/>
      <c r="D1984" s="150" t="s">
        <v>226</v>
      </c>
      <c r="E1984" s="153" t="s">
        <v>19</v>
      </c>
      <c r="F1984" s="154" t="s">
        <v>8003</v>
      </c>
      <c r="H1984" s="155">
        <v>374.33</v>
      </c>
      <c r="I1984" s="156"/>
      <c r="L1984" s="152"/>
      <c r="M1984" s="157"/>
      <c r="T1984" s="158"/>
      <c r="AT1984" s="153" t="s">
        <v>226</v>
      </c>
      <c r="AU1984" s="153" t="s">
        <v>236</v>
      </c>
      <c r="AV1984" s="12" t="s">
        <v>79</v>
      </c>
      <c r="AW1984" s="12" t="s">
        <v>31</v>
      </c>
      <c r="AX1984" s="12" t="s">
        <v>69</v>
      </c>
      <c r="AY1984" s="153" t="s">
        <v>212</v>
      </c>
    </row>
    <row r="1985" spans="2:65" s="12" customFormat="1">
      <c r="B1985" s="152"/>
      <c r="D1985" s="150" t="s">
        <v>226</v>
      </c>
      <c r="E1985" s="153" t="s">
        <v>19</v>
      </c>
      <c r="F1985" s="154" t="s">
        <v>8004</v>
      </c>
      <c r="H1985" s="155">
        <v>275.88</v>
      </c>
      <c r="I1985" s="156"/>
      <c r="L1985" s="152"/>
      <c r="M1985" s="157"/>
      <c r="T1985" s="158"/>
      <c r="AT1985" s="153" t="s">
        <v>226</v>
      </c>
      <c r="AU1985" s="153" t="s">
        <v>236</v>
      </c>
      <c r="AV1985" s="12" t="s">
        <v>79</v>
      </c>
      <c r="AW1985" s="12" t="s">
        <v>31</v>
      </c>
      <c r="AX1985" s="12" t="s">
        <v>69</v>
      </c>
      <c r="AY1985" s="153" t="s">
        <v>212</v>
      </c>
    </row>
    <row r="1986" spans="2:65" s="12" customFormat="1">
      <c r="B1986" s="152"/>
      <c r="D1986" s="150" t="s">
        <v>226</v>
      </c>
      <c r="E1986" s="153" t="s">
        <v>19</v>
      </c>
      <c r="F1986" s="154" t="s">
        <v>8005</v>
      </c>
      <c r="H1986" s="155">
        <v>312.73</v>
      </c>
      <c r="I1986" s="156"/>
      <c r="L1986" s="152"/>
      <c r="M1986" s="157"/>
      <c r="T1986" s="158"/>
      <c r="AT1986" s="153" t="s">
        <v>226</v>
      </c>
      <c r="AU1986" s="153" t="s">
        <v>236</v>
      </c>
      <c r="AV1986" s="12" t="s">
        <v>79</v>
      </c>
      <c r="AW1986" s="12" t="s">
        <v>31</v>
      </c>
      <c r="AX1986" s="12" t="s">
        <v>69</v>
      </c>
      <c r="AY1986" s="153" t="s">
        <v>212</v>
      </c>
    </row>
    <row r="1987" spans="2:65" s="12" customFormat="1">
      <c r="B1987" s="152"/>
      <c r="D1987" s="150" t="s">
        <v>226</v>
      </c>
      <c r="E1987" s="153" t="s">
        <v>19</v>
      </c>
      <c r="F1987" s="154" t="s">
        <v>8006</v>
      </c>
      <c r="H1987" s="155">
        <v>483.34</v>
      </c>
      <c r="I1987" s="156"/>
      <c r="L1987" s="152"/>
      <c r="M1987" s="157"/>
      <c r="T1987" s="158"/>
      <c r="AT1987" s="153" t="s">
        <v>226</v>
      </c>
      <c r="AU1987" s="153" t="s">
        <v>236</v>
      </c>
      <c r="AV1987" s="12" t="s">
        <v>79</v>
      </c>
      <c r="AW1987" s="12" t="s">
        <v>31</v>
      </c>
      <c r="AX1987" s="12" t="s">
        <v>69</v>
      </c>
      <c r="AY1987" s="153" t="s">
        <v>212</v>
      </c>
    </row>
    <row r="1988" spans="2:65" s="12" customFormat="1">
      <c r="B1988" s="152"/>
      <c r="D1988" s="150" t="s">
        <v>226</v>
      </c>
      <c r="E1988" s="153" t="s">
        <v>19</v>
      </c>
      <c r="F1988" s="154" t="s">
        <v>8007</v>
      </c>
      <c r="H1988" s="155">
        <v>278.63</v>
      </c>
      <c r="I1988" s="156"/>
      <c r="L1988" s="152"/>
      <c r="M1988" s="157"/>
      <c r="T1988" s="158"/>
      <c r="AT1988" s="153" t="s">
        <v>226</v>
      </c>
      <c r="AU1988" s="153" t="s">
        <v>236</v>
      </c>
      <c r="AV1988" s="12" t="s">
        <v>79</v>
      </c>
      <c r="AW1988" s="12" t="s">
        <v>31</v>
      </c>
      <c r="AX1988" s="12" t="s">
        <v>69</v>
      </c>
      <c r="AY1988" s="153" t="s">
        <v>212</v>
      </c>
    </row>
    <row r="1989" spans="2:65" s="12" customFormat="1">
      <c r="B1989" s="152"/>
      <c r="D1989" s="150" t="s">
        <v>226</v>
      </c>
      <c r="E1989" s="153" t="s">
        <v>19</v>
      </c>
      <c r="F1989" s="154" t="s">
        <v>8008</v>
      </c>
      <c r="H1989" s="155">
        <v>5.94</v>
      </c>
      <c r="I1989" s="156"/>
      <c r="L1989" s="152"/>
      <c r="M1989" s="157"/>
      <c r="T1989" s="158"/>
      <c r="AT1989" s="153" t="s">
        <v>226</v>
      </c>
      <c r="AU1989" s="153" t="s">
        <v>236</v>
      </c>
      <c r="AV1989" s="12" t="s">
        <v>79</v>
      </c>
      <c r="AW1989" s="12" t="s">
        <v>31</v>
      </c>
      <c r="AX1989" s="12" t="s">
        <v>69</v>
      </c>
      <c r="AY1989" s="153" t="s">
        <v>212</v>
      </c>
    </row>
    <row r="1990" spans="2:65" s="15" customFormat="1">
      <c r="B1990" s="176"/>
      <c r="D1990" s="150" t="s">
        <v>226</v>
      </c>
      <c r="E1990" s="177" t="s">
        <v>19</v>
      </c>
      <c r="F1990" s="178" t="s">
        <v>455</v>
      </c>
      <c r="H1990" s="179">
        <v>2197.3599999999997</v>
      </c>
      <c r="I1990" s="180"/>
      <c r="L1990" s="176"/>
      <c r="M1990" s="181"/>
      <c r="T1990" s="182"/>
      <c r="AT1990" s="177" t="s">
        <v>226</v>
      </c>
      <c r="AU1990" s="177" t="s">
        <v>236</v>
      </c>
      <c r="AV1990" s="15" t="s">
        <v>236</v>
      </c>
      <c r="AW1990" s="15" t="s">
        <v>31</v>
      </c>
      <c r="AX1990" s="15" t="s">
        <v>69</v>
      </c>
      <c r="AY1990" s="177" t="s">
        <v>212</v>
      </c>
    </row>
    <row r="1991" spans="2:65" s="14" customFormat="1">
      <c r="B1991" s="170"/>
      <c r="D1991" s="150" t="s">
        <v>226</v>
      </c>
      <c r="E1991" s="171" t="s">
        <v>19</v>
      </c>
      <c r="F1991" s="172" t="s">
        <v>7994</v>
      </c>
      <c r="H1991" s="171" t="s">
        <v>19</v>
      </c>
      <c r="I1991" s="173"/>
      <c r="L1991" s="170"/>
      <c r="M1991" s="174"/>
      <c r="T1991" s="175"/>
      <c r="AT1991" s="171" t="s">
        <v>226</v>
      </c>
      <c r="AU1991" s="171" t="s">
        <v>236</v>
      </c>
      <c r="AV1991" s="14" t="s">
        <v>77</v>
      </c>
      <c r="AW1991" s="14" t="s">
        <v>31</v>
      </c>
      <c r="AX1991" s="14" t="s">
        <v>69</v>
      </c>
      <c r="AY1991" s="171" t="s">
        <v>212</v>
      </c>
    </row>
    <row r="1992" spans="2:65" s="12" customFormat="1">
      <c r="B1992" s="152"/>
      <c r="D1992" s="150" t="s">
        <v>226</v>
      </c>
      <c r="E1992" s="153" t="s">
        <v>19</v>
      </c>
      <c r="F1992" s="154" t="s">
        <v>8009</v>
      </c>
      <c r="H1992" s="155">
        <v>29.04</v>
      </c>
      <c r="I1992" s="156"/>
      <c r="L1992" s="152"/>
      <c r="M1992" s="157"/>
      <c r="T1992" s="158"/>
      <c r="AT1992" s="153" t="s">
        <v>226</v>
      </c>
      <c r="AU1992" s="153" t="s">
        <v>236</v>
      </c>
      <c r="AV1992" s="12" t="s">
        <v>79</v>
      </c>
      <c r="AW1992" s="12" t="s">
        <v>31</v>
      </c>
      <c r="AX1992" s="12" t="s">
        <v>69</v>
      </c>
      <c r="AY1992" s="153" t="s">
        <v>212</v>
      </c>
    </row>
    <row r="1993" spans="2:65" s="12" customFormat="1">
      <c r="B1993" s="152"/>
      <c r="D1993" s="150" t="s">
        <v>226</v>
      </c>
      <c r="E1993" s="153" t="s">
        <v>19</v>
      </c>
      <c r="F1993" s="154" t="s">
        <v>8010</v>
      </c>
      <c r="H1993" s="155">
        <v>187.44</v>
      </c>
      <c r="I1993" s="156"/>
      <c r="L1993" s="152"/>
      <c r="M1993" s="157"/>
      <c r="T1993" s="158"/>
      <c r="AT1993" s="153" t="s">
        <v>226</v>
      </c>
      <c r="AU1993" s="153" t="s">
        <v>236</v>
      </c>
      <c r="AV1993" s="12" t="s">
        <v>79</v>
      </c>
      <c r="AW1993" s="12" t="s">
        <v>31</v>
      </c>
      <c r="AX1993" s="12" t="s">
        <v>69</v>
      </c>
      <c r="AY1993" s="153" t="s">
        <v>212</v>
      </c>
    </row>
    <row r="1994" spans="2:65" s="12" customFormat="1">
      <c r="B1994" s="152"/>
      <c r="D1994" s="150" t="s">
        <v>226</v>
      </c>
      <c r="E1994" s="153" t="s">
        <v>19</v>
      </c>
      <c r="F1994" s="154" t="s">
        <v>8011</v>
      </c>
      <c r="H1994" s="155">
        <v>60.06</v>
      </c>
      <c r="I1994" s="156"/>
      <c r="L1994" s="152"/>
      <c r="M1994" s="157"/>
      <c r="T1994" s="158"/>
      <c r="AT1994" s="153" t="s">
        <v>226</v>
      </c>
      <c r="AU1994" s="153" t="s">
        <v>236</v>
      </c>
      <c r="AV1994" s="12" t="s">
        <v>79</v>
      </c>
      <c r="AW1994" s="12" t="s">
        <v>31</v>
      </c>
      <c r="AX1994" s="12" t="s">
        <v>69</v>
      </c>
      <c r="AY1994" s="153" t="s">
        <v>212</v>
      </c>
    </row>
    <row r="1995" spans="2:65" s="15" customFormat="1">
      <c r="B1995" s="176"/>
      <c r="D1995" s="150" t="s">
        <v>226</v>
      </c>
      <c r="E1995" s="177" t="s">
        <v>19</v>
      </c>
      <c r="F1995" s="178" t="s">
        <v>455</v>
      </c>
      <c r="H1995" s="179">
        <v>276.53999999999996</v>
      </c>
      <c r="I1995" s="180"/>
      <c r="L1995" s="176"/>
      <c r="M1995" s="181"/>
      <c r="T1995" s="182"/>
      <c r="AT1995" s="177" t="s">
        <v>226</v>
      </c>
      <c r="AU1995" s="177" t="s">
        <v>236</v>
      </c>
      <c r="AV1995" s="15" t="s">
        <v>236</v>
      </c>
      <c r="AW1995" s="15" t="s">
        <v>31</v>
      </c>
      <c r="AX1995" s="15" t="s">
        <v>69</v>
      </c>
      <c r="AY1995" s="177" t="s">
        <v>212</v>
      </c>
    </row>
    <row r="1996" spans="2:65" s="14" customFormat="1">
      <c r="B1996" s="170"/>
      <c r="D1996" s="150" t="s">
        <v>226</v>
      </c>
      <c r="E1996" s="171" t="s">
        <v>19</v>
      </c>
      <c r="F1996" s="172" t="s">
        <v>7998</v>
      </c>
      <c r="H1996" s="171" t="s">
        <v>19</v>
      </c>
      <c r="I1996" s="173"/>
      <c r="L1996" s="170"/>
      <c r="M1996" s="174"/>
      <c r="T1996" s="175"/>
      <c r="AT1996" s="171" t="s">
        <v>226</v>
      </c>
      <c r="AU1996" s="171" t="s">
        <v>236</v>
      </c>
      <c r="AV1996" s="14" t="s">
        <v>77</v>
      </c>
      <c r="AW1996" s="14" t="s">
        <v>31</v>
      </c>
      <c r="AX1996" s="14" t="s">
        <v>69</v>
      </c>
      <c r="AY1996" s="171" t="s">
        <v>212</v>
      </c>
    </row>
    <row r="1997" spans="2:65" s="12" customFormat="1">
      <c r="B1997" s="152"/>
      <c r="D1997" s="150" t="s">
        <v>226</v>
      </c>
      <c r="E1997" s="153" t="s">
        <v>19</v>
      </c>
      <c r="F1997" s="154" t="s">
        <v>8012</v>
      </c>
      <c r="H1997" s="155">
        <v>148.94</v>
      </c>
      <c r="I1997" s="156"/>
      <c r="L1997" s="152"/>
      <c r="M1997" s="157"/>
      <c r="T1997" s="158"/>
      <c r="AT1997" s="153" t="s">
        <v>226</v>
      </c>
      <c r="AU1997" s="153" t="s">
        <v>236</v>
      </c>
      <c r="AV1997" s="12" t="s">
        <v>79</v>
      </c>
      <c r="AW1997" s="12" t="s">
        <v>31</v>
      </c>
      <c r="AX1997" s="12" t="s">
        <v>69</v>
      </c>
      <c r="AY1997" s="153" t="s">
        <v>212</v>
      </c>
    </row>
    <row r="1998" spans="2:65" s="15" customFormat="1">
      <c r="B1998" s="176"/>
      <c r="D1998" s="150" t="s">
        <v>226</v>
      </c>
      <c r="E1998" s="177" t="s">
        <v>19</v>
      </c>
      <c r="F1998" s="178" t="s">
        <v>455</v>
      </c>
      <c r="H1998" s="179">
        <v>148.94</v>
      </c>
      <c r="I1998" s="180"/>
      <c r="L1998" s="176"/>
      <c r="M1998" s="181"/>
      <c r="T1998" s="182"/>
      <c r="AT1998" s="177" t="s">
        <v>226</v>
      </c>
      <c r="AU1998" s="177" t="s">
        <v>236</v>
      </c>
      <c r="AV1998" s="15" t="s">
        <v>236</v>
      </c>
      <c r="AW1998" s="15" t="s">
        <v>31</v>
      </c>
      <c r="AX1998" s="15" t="s">
        <v>69</v>
      </c>
      <c r="AY1998" s="177" t="s">
        <v>212</v>
      </c>
    </row>
    <row r="1999" spans="2:65" s="13" customFormat="1">
      <c r="B1999" s="159"/>
      <c r="D1999" s="150" t="s">
        <v>226</v>
      </c>
      <c r="E1999" s="160" t="s">
        <v>19</v>
      </c>
      <c r="F1999" s="161" t="s">
        <v>228</v>
      </c>
      <c r="H1999" s="162">
        <v>2638.24</v>
      </c>
      <c r="I1999" s="163"/>
      <c r="L1999" s="159"/>
      <c r="M1999" s="164"/>
      <c r="T1999" s="165"/>
      <c r="AT1999" s="160" t="s">
        <v>226</v>
      </c>
      <c r="AU1999" s="160" t="s">
        <v>236</v>
      </c>
      <c r="AV1999" s="13" t="s">
        <v>229</v>
      </c>
      <c r="AW1999" s="13" t="s">
        <v>31</v>
      </c>
      <c r="AX1999" s="13" t="s">
        <v>77</v>
      </c>
      <c r="AY1999" s="160" t="s">
        <v>212</v>
      </c>
    </row>
    <row r="2000" spans="2:65" s="1" customFormat="1" ht="24.2" customHeight="1">
      <c r="B2000" s="34"/>
      <c r="C2000" s="133" t="s">
        <v>4810</v>
      </c>
      <c r="D2000" s="133" t="s">
        <v>215</v>
      </c>
      <c r="E2000" s="134" t="s">
        <v>7540</v>
      </c>
      <c r="F2000" s="135" t="s">
        <v>7541</v>
      </c>
      <c r="G2000" s="136" t="s">
        <v>536</v>
      </c>
      <c r="H2000" s="137">
        <v>2638.24</v>
      </c>
      <c r="I2000" s="138"/>
      <c r="J2000" s="139">
        <f>ROUND(I2000*H2000,2)</f>
        <v>0</v>
      </c>
      <c r="K2000" s="135" t="s">
        <v>219</v>
      </c>
      <c r="L2000" s="34"/>
      <c r="M2000" s="140" t="s">
        <v>19</v>
      </c>
      <c r="N2000" s="141" t="s">
        <v>40</v>
      </c>
      <c r="P2000" s="142">
        <f>O2000*H2000</f>
        <v>0</v>
      </c>
      <c r="Q2000" s="142">
        <v>2.0000000000000002E-5</v>
      </c>
      <c r="R2000" s="142">
        <f>Q2000*H2000</f>
        <v>5.2764800000000001E-2</v>
      </c>
      <c r="S2000" s="142">
        <v>0</v>
      </c>
      <c r="T2000" s="143">
        <f>S2000*H2000</f>
        <v>0</v>
      </c>
      <c r="AR2000" s="144" t="s">
        <v>316</v>
      </c>
      <c r="AT2000" s="144" t="s">
        <v>215</v>
      </c>
      <c r="AU2000" s="144" t="s">
        <v>236</v>
      </c>
      <c r="AY2000" s="19" t="s">
        <v>212</v>
      </c>
      <c r="BE2000" s="145">
        <f>IF(N2000="základní",J2000,0)</f>
        <v>0</v>
      </c>
      <c r="BF2000" s="145">
        <f>IF(N2000="snížená",J2000,0)</f>
        <v>0</v>
      </c>
      <c r="BG2000" s="145">
        <f>IF(N2000="zákl. přenesená",J2000,0)</f>
        <v>0</v>
      </c>
      <c r="BH2000" s="145">
        <f>IF(N2000="sníž. přenesená",J2000,0)</f>
        <v>0</v>
      </c>
      <c r="BI2000" s="145">
        <f>IF(N2000="nulová",J2000,0)</f>
        <v>0</v>
      </c>
      <c r="BJ2000" s="19" t="s">
        <v>77</v>
      </c>
      <c r="BK2000" s="145">
        <f>ROUND(I2000*H2000,2)</f>
        <v>0</v>
      </c>
      <c r="BL2000" s="19" t="s">
        <v>316</v>
      </c>
      <c r="BM2000" s="144" t="s">
        <v>8013</v>
      </c>
    </row>
    <row r="2001" spans="2:51" s="1" customFormat="1">
      <c r="B2001" s="34"/>
      <c r="D2001" s="146" t="s">
        <v>222</v>
      </c>
      <c r="F2001" s="147" t="s">
        <v>7543</v>
      </c>
      <c r="I2001" s="148"/>
      <c r="L2001" s="34"/>
      <c r="M2001" s="149"/>
      <c r="T2001" s="55"/>
      <c r="AT2001" s="19" t="s">
        <v>222</v>
      </c>
      <c r="AU2001" s="19" t="s">
        <v>236</v>
      </c>
    </row>
    <row r="2002" spans="2:51" s="14" customFormat="1">
      <c r="B2002" s="170"/>
      <c r="D2002" s="150" t="s">
        <v>226</v>
      </c>
      <c r="E2002" s="171" t="s">
        <v>19</v>
      </c>
      <c r="F2002" s="172" t="s">
        <v>7544</v>
      </c>
      <c r="H2002" s="171" t="s">
        <v>19</v>
      </c>
      <c r="I2002" s="173"/>
      <c r="L2002" s="170"/>
      <c r="M2002" s="174"/>
      <c r="T2002" s="175"/>
      <c r="AT2002" s="171" t="s">
        <v>226</v>
      </c>
      <c r="AU2002" s="171" t="s">
        <v>236</v>
      </c>
      <c r="AV2002" s="14" t="s">
        <v>77</v>
      </c>
      <c r="AW2002" s="14" t="s">
        <v>31</v>
      </c>
      <c r="AX2002" s="14" t="s">
        <v>69</v>
      </c>
      <c r="AY2002" s="171" t="s">
        <v>212</v>
      </c>
    </row>
    <row r="2003" spans="2:51" s="14" customFormat="1">
      <c r="B2003" s="170"/>
      <c r="D2003" s="150" t="s">
        <v>226</v>
      </c>
      <c r="E2003" s="171" t="s">
        <v>19</v>
      </c>
      <c r="F2003" s="172" t="s">
        <v>8014</v>
      </c>
      <c r="H2003" s="171" t="s">
        <v>19</v>
      </c>
      <c r="I2003" s="173"/>
      <c r="L2003" s="170"/>
      <c r="M2003" s="174"/>
      <c r="T2003" s="175"/>
      <c r="AT2003" s="171" t="s">
        <v>226</v>
      </c>
      <c r="AU2003" s="171" t="s">
        <v>236</v>
      </c>
      <c r="AV2003" s="14" t="s">
        <v>77</v>
      </c>
      <c r="AW2003" s="14" t="s">
        <v>31</v>
      </c>
      <c r="AX2003" s="14" t="s">
        <v>69</v>
      </c>
      <c r="AY2003" s="171" t="s">
        <v>212</v>
      </c>
    </row>
    <row r="2004" spans="2:51" s="12" customFormat="1">
      <c r="B2004" s="152"/>
      <c r="D2004" s="150" t="s">
        <v>226</v>
      </c>
      <c r="E2004" s="153" t="s">
        <v>19</v>
      </c>
      <c r="F2004" s="154" t="s">
        <v>8001</v>
      </c>
      <c r="H2004" s="155">
        <v>15.4</v>
      </c>
      <c r="I2004" s="156"/>
      <c r="L2004" s="152"/>
      <c r="M2004" s="157"/>
      <c r="T2004" s="158"/>
      <c r="AT2004" s="153" t="s">
        <v>226</v>
      </c>
      <c r="AU2004" s="153" t="s">
        <v>236</v>
      </c>
      <c r="AV2004" s="12" t="s">
        <v>79</v>
      </c>
      <c r="AW2004" s="12" t="s">
        <v>31</v>
      </c>
      <c r="AX2004" s="12" t="s">
        <v>69</v>
      </c>
      <c r="AY2004" s="153" t="s">
        <v>212</v>
      </c>
    </row>
    <row r="2005" spans="2:51" s="15" customFormat="1">
      <c r="B2005" s="176"/>
      <c r="D2005" s="150" t="s">
        <v>226</v>
      </c>
      <c r="E2005" s="177" t="s">
        <v>19</v>
      </c>
      <c r="F2005" s="178" t="s">
        <v>455</v>
      </c>
      <c r="H2005" s="179">
        <v>15.4</v>
      </c>
      <c r="I2005" s="180"/>
      <c r="L2005" s="176"/>
      <c r="M2005" s="181"/>
      <c r="T2005" s="182"/>
      <c r="AT2005" s="177" t="s">
        <v>226</v>
      </c>
      <c r="AU2005" s="177" t="s">
        <v>236</v>
      </c>
      <c r="AV2005" s="15" t="s">
        <v>236</v>
      </c>
      <c r="AW2005" s="15" t="s">
        <v>31</v>
      </c>
      <c r="AX2005" s="15" t="s">
        <v>69</v>
      </c>
      <c r="AY2005" s="177" t="s">
        <v>212</v>
      </c>
    </row>
    <row r="2006" spans="2:51" s="14" customFormat="1">
      <c r="B2006" s="170"/>
      <c r="D2006" s="150" t="s">
        <v>226</v>
      </c>
      <c r="E2006" s="171" t="s">
        <v>19</v>
      </c>
      <c r="F2006" s="172" t="s">
        <v>8015</v>
      </c>
      <c r="H2006" s="171" t="s">
        <v>19</v>
      </c>
      <c r="I2006" s="173"/>
      <c r="L2006" s="170"/>
      <c r="M2006" s="174"/>
      <c r="T2006" s="175"/>
      <c r="AT2006" s="171" t="s">
        <v>226</v>
      </c>
      <c r="AU2006" s="171" t="s">
        <v>236</v>
      </c>
      <c r="AV2006" s="14" t="s">
        <v>77</v>
      </c>
      <c r="AW2006" s="14" t="s">
        <v>31</v>
      </c>
      <c r="AX2006" s="14" t="s">
        <v>69</v>
      </c>
      <c r="AY2006" s="171" t="s">
        <v>212</v>
      </c>
    </row>
    <row r="2007" spans="2:51" s="12" customFormat="1" ht="33.75">
      <c r="B2007" s="152"/>
      <c r="D2007" s="150" t="s">
        <v>226</v>
      </c>
      <c r="E2007" s="153" t="s">
        <v>19</v>
      </c>
      <c r="F2007" s="154" t="s">
        <v>8002</v>
      </c>
      <c r="H2007" s="155">
        <v>466.51</v>
      </c>
      <c r="I2007" s="156"/>
      <c r="L2007" s="152"/>
      <c r="M2007" s="157"/>
      <c r="T2007" s="158"/>
      <c r="AT2007" s="153" t="s">
        <v>226</v>
      </c>
      <c r="AU2007" s="153" t="s">
        <v>236</v>
      </c>
      <c r="AV2007" s="12" t="s">
        <v>79</v>
      </c>
      <c r="AW2007" s="12" t="s">
        <v>31</v>
      </c>
      <c r="AX2007" s="12" t="s">
        <v>69</v>
      </c>
      <c r="AY2007" s="153" t="s">
        <v>212</v>
      </c>
    </row>
    <row r="2008" spans="2:51" s="12" customFormat="1">
      <c r="B2008" s="152"/>
      <c r="D2008" s="150" t="s">
        <v>226</v>
      </c>
      <c r="E2008" s="153" t="s">
        <v>19</v>
      </c>
      <c r="F2008" s="154" t="s">
        <v>8003</v>
      </c>
      <c r="H2008" s="155">
        <v>374.33</v>
      </c>
      <c r="I2008" s="156"/>
      <c r="L2008" s="152"/>
      <c r="M2008" s="157"/>
      <c r="T2008" s="158"/>
      <c r="AT2008" s="153" t="s">
        <v>226</v>
      </c>
      <c r="AU2008" s="153" t="s">
        <v>236</v>
      </c>
      <c r="AV2008" s="12" t="s">
        <v>79</v>
      </c>
      <c r="AW2008" s="12" t="s">
        <v>31</v>
      </c>
      <c r="AX2008" s="12" t="s">
        <v>69</v>
      </c>
      <c r="AY2008" s="153" t="s">
        <v>212</v>
      </c>
    </row>
    <row r="2009" spans="2:51" s="12" customFormat="1">
      <c r="B2009" s="152"/>
      <c r="D2009" s="150" t="s">
        <v>226</v>
      </c>
      <c r="E2009" s="153" t="s">
        <v>19</v>
      </c>
      <c r="F2009" s="154" t="s">
        <v>8004</v>
      </c>
      <c r="H2009" s="155">
        <v>275.88</v>
      </c>
      <c r="I2009" s="156"/>
      <c r="L2009" s="152"/>
      <c r="M2009" s="157"/>
      <c r="T2009" s="158"/>
      <c r="AT2009" s="153" t="s">
        <v>226</v>
      </c>
      <c r="AU2009" s="153" t="s">
        <v>236</v>
      </c>
      <c r="AV2009" s="12" t="s">
        <v>79</v>
      </c>
      <c r="AW2009" s="12" t="s">
        <v>31</v>
      </c>
      <c r="AX2009" s="12" t="s">
        <v>69</v>
      </c>
      <c r="AY2009" s="153" t="s">
        <v>212</v>
      </c>
    </row>
    <row r="2010" spans="2:51" s="12" customFormat="1">
      <c r="B2010" s="152"/>
      <c r="D2010" s="150" t="s">
        <v>226</v>
      </c>
      <c r="E2010" s="153" t="s">
        <v>19</v>
      </c>
      <c r="F2010" s="154" t="s">
        <v>8005</v>
      </c>
      <c r="H2010" s="155">
        <v>312.73</v>
      </c>
      <c r="I2010" s="156"/>
      <c r="L2010" s="152"/>
      <c r="M2010" s="157"/>
      <c r="T2010" s="158"/>
      <c r="AT2010" s="153" t="s">
        <v>226</v>
      </c>
      <c r="AU2010" s="153" t="s">
        <v>236</v>
      </c>
      <c r="AV2010" s="12" t="s">
        <v>79</v>
      </c>
      <c r="AW2010" s="12" t="s">
        <v>31</v>
      </c>
      <c r="AX2010" s="12" t="s">
        <v>69</v>
      </c>
      <c r="AY2010" s="153" t="s">
        <v>212</v>
      </c>
    </row>
    <row r="2011" spans="2:51" s="12" customFormat="1">
      <c r="B2011" s="152"/>
      <c r="D2011" s="150" t="s">
        <v>226</v>
      </c>
      <c r="E2011" s="153" t="s">
        <v>19</v>
      </c>
      <c r="F2011" s="154" t="s">
        <v>8006</v>
      </c>
      <c r="H2011" s="155">
        <v>483.34</v>
      </c>
      <c r="I2011" s="156"/>
      <c r="L2011" s="152"/>
      <c r="M2011" s="157"/>
      <c r="T2011" s="158"/>
      <c r="AT2011" s="153" t="s">
        <v>226</v>
      </c>
      <c r="AU2011" s="153" t="s">
        <v>236</v>
      </c>
      <c r="AV2011" s="12" t="s">
        <v>79</v>
      </c>
      <c r="AW2011" s="12" t="s">
        <v>31</v>
      </c>
      <c r="AX2011" s="12" t="s">
        <v>69</v>
      </c>
      <c r="AY2011" s="153" t="s">
        <v>212</v>
      </c>
    </row>
    <row r="2012" spans="2:51" s="12" customFormat="1">
      <c r="B2012" s="152"/>
      <c r="D2012" s="150" t="s">
        <v>226</v>
      </c>
      <c r="E2012" s="153" t="s">
        <v>19</v>
      </c>
      <c r="F2012" s="154" t="s">
        <v>8007</v>
      </c>
      <c r="H2012" s="155">
        <v>278.63</v>
      </c>
      <c r="I2012" s="156"/>
      <c r="L2012" s="152"/>
      <c r="M2012" s="157"/>
      <c r="T2012" s="158"/>
      <c r="AT2012" s="153" t="s">
        <v>226</v>
      </c>
      <c r="AU2012" s="153" t="s">
        <v>236</v>
      </c>
      <c r="AV2012" s="12" t="s">
        <v>79</v>
      </c>
      <c r="AW2012" s="12" t="s">
        <v>31</v>
      </c>
      <c r="AX2012" s="12" t="s">
        <v>69</v>
      </c>
      <c r="AY2012" s="153" t="s">
        <v>212</v>
      </c>
    </row>
    <row r="2013" spans="2:51" s="12" customFormat="1">
      <c r="B2013" s="152"/>
      <c r="D2013" s="150" t="s">
        <v>226</v>
      </c>
      <c r="E2013" s="153" t="s">
        <v>19</v>
      </c>
      <c r="F2013" s="154" t="s">
        <v>8016</v>
      </c>
      <c r="H2013" s="155">
        <v>5.94</v>
      </c>
      <c r="I2013" s="156"/>
      <c r="L2013" s="152"/>
      <c r="M2013" s="157"/>
      <c r="T2013" s="158"/>
      <c r="AT2013" s="153" t="s">
        <v>226</v>
      </c>
      <c r="AU2013" s="153" t="s">
        <v>236</v>
      </c>
      <c r="AV2013" s="12" t="s">
        <v>79</v>
      </c>
      <c r="AW2013" s="12" t="s">
        <v>31</v>
      </c>
      <c r="AX2013" s="12" t="s">
        <v>69</v>
      </c>
      <c r="AY2013" s="153" t="s">
        <v>212</v>
      </c>
    </row>
    <row r="2014" spans="2:51" s="15" customFormat="1">
      <c r="B2014" s="176"/>
      <c r="D2014" s="150" t="s">
        <v>226</v>
      </c>
      <c r="E2014" s="177" t="s">
        <v>19</v>
      </c>
      <c r="F2014" s="178" t="s">
        <v>455</v>
      </c>
      <c r="H2014" s="179">
        <v>2197.3599999999997</v>
      </c>
      <c r="I2014" s="180"/>
      <c r="L2014" s="176"/>
      <c r="M2014" s="181"/>
      <c r="T2014" s="182"/>
      <c r="AT2014" s="177" t="s">
        <v>226</v>
      </c>
      <c r="AU2014" s="177" t="s">
        <v>236</v>
      </c>
      <c r="AV2014" s="15" t="s">
        <v>236</v>
      </c>
      <c r="AW2014" s="15" t="s">
        <v>31</v>
      </c>
      <c r="AX2014" s="15" t="s">
        <v>69</v>
      </c>
      <c r="AY2014" s="177" t="s">
        <v>212</v>
      </c>
    </row>
    <row r="2015" spans="2:51" s="14" customFormat="1">
      <c r="B2015" s="170"/>
      <c r="D2015" s="150" t="s">
        <v>226</v>
      </c>
      <c r="E2015" s="171" t="s">
        <v>19</v>
      </c>
      <c r="F2015" s="172" t="s">
        <v>8017</v>
      </c>
      <c r="H2015" s="171" t="s">
        <v>19</v>
      </c>
      <c r="I2015" s="173"/>
      <c r="L2015" s="170"/>
      <c r="M2015" s="174"/>
      <c r="T2015" s="175"/>
      <c r="AT2015" s="171" t="s">
        <v>226</v>
      </c>
      <c r="AU2015" s="171" t="s">
        <v>236</v>
      </c>
      <c r="AV2015" s="14" t="s">
        <v>77</v>
      </c>
      <c r="AW2015" s="14" t="s">
        <v>31</v>
      </c>
      <c r="AX2015" s="14" t="s">
        <v>69</v>
      </c>
      <c r="AY2015" s="171" t="s">
        <v>212</v>
      </c>
    </row>
    <row r="2016" spans="2:51" s="12" customFormat="1">
      <c r="B2016" s="152"/>
      <c r="D2016" s="150" t="s">
        <v>226</v>
      </c>
      <c r="E2016" s="153" t="s">
        <v>19</v>
      </c>
      <c r="F2016" s="154" t="s">
        <v>8009</v>
      </c>
      <c r="H2016" s="155">
        <v>29.04</v>
      </c>
      <c r="I2016" s="156"/>
      <c r="L2016" s="152"/>
      <c r="M2016" s="157"/>
      <c r="T2016" s="158"/>
      <c r="AT2016" s="153" t="s">
        <v>226</v>
      </c>
      <c r="AU2016" s="153" t="s">
        <v>236</v>
      </c>
      <c r="AV2016" s="12" t="s">
        <v>79</v>
      </c>
      <c r="AW2016" s="12" t="s">
        <v>31</v>
      </c>
      <c r="AX2016" s="12" t="s">
        <v>69</v>
      </c>
      <c r="AY2016" s="153" t="s">
        <v>212</v>
      </c>
    </row>
    <row r="2017" spans="2:65" s="12" customFormat="1">
      <c r="B2017" s="152"/>
      <c r="D2017" s="150" t="s">
        <v>226</v>
      </c>
      <c r="E2017" s="153" t="s">
        <v>19</v>
      </c>
      <c r="F2017" s="154" t="s">
        <v>8010</v>
      </c>
      <c r="H2017" s="155">
        <v>187.44</v>
      </c>
      <c r="I2017" s="156"/>
      <c r="L2017" s="152"/>
      <c r="M2017" s="157"/>
      <c r="T2017" s="158"/>
      <c r="AT2017" s="153" t="s">
        <v>226</v>
      </c>
      <c r="AU2017" s="153" t="s">
        <v>236</v>
      </c>
      <c r="AV2017" s="12" t="s">
        <v>79</v>
      </c>
      <c r="AW2017" s="12" t="s">
        <v>31</v>
      </c>
      <c r="AX2017" s="12" t="s">
        <v>69</v>
      </c>
      <c r="AY2017" s="153" t="s">
        <v>212</v>
      </c>
    </row>
    <row r="2018" spans="2:65" s="12" customFormat="1">
      <c r="B2018" s="152"/>
      <c r="D2018" s="150" t="s">
        <v>226</v>
      </c>
      <c r="E2018" s="153" t="s">
        <v>19</v>
      </c>
      <c r="F2018" s="154" t="s">
        <v>8011</v>
      </c>
      <c r="H2018" s="155">
        <v>60.06</v>
      </c>
      <c r="I2018" s="156"/>
      <c r="L2018" s="152"/>
      <c r="M2018" s="157"/>
      <c r="T2018" s="158"/>
      <c r="AT2018" s="153" t="s">
        <v>226</v>
      </c>
      <c r="AU2018" s="153" t="s">
        <v>236</v>
      </c>
      <c r="AV2018" s="12" t="s">
        <v>79</v>
      </c>
      <c r="AW2018" s="12" t="s">
        <v>31</v>
      </c>
      <c r="AX2018" s="12" t="s">
        <v>69</v>
      </c>
      <c r="AY2018" s="153" t="s">
        <v>212</v>
      </c>
    </row>
    <row r="2019" spans="2:65" s="15" customFormat="1">
      <c r="B2019" s="176"/>
      <c r="D2019" s="150" t="s">
        <v>226</v>
      </c>
      <c r="E2019" s="177" t="s">
        <v>19</v>
      </c>
      <c r="F2019" s="178" t="s">
        <v>455</v>
      </c>
      <c r="H2019" s="179">
        <v>276.53999999999996</v>
      </c>
      <c r="I2019" s="180"/>
      <c r="L2019" s="176"/>
      <c r="M2019" s="181"/>
      <c r="T2019" s="182"/>
      <c r="AT2019" s="177" t="s">
        <v>226</v>
      </c>
      <c r="AU2019" s="177" t="s">
        <v>236</v>
      </c>
      <c r="AV2019" s="15" t="s">
        <v>236</v>
      </c>
      <c r="AW2019" s="15" t="s">
        <v>31</v>
      </c>
      <c r="AX2019" s="15" t="s">
        <v>69</v>
      </c>
      <c r="AY2019" s="177" t="s">
        <v>212</v>
      </c>
    </row>
    <row r="2020" spans="2:65" s="14" customFormat="1">
      <c r="B2020" s="170"/>
      <c r="D2020" s="150" t="s">
        <v>226</v>
      </c>
      <c r="E2020" s="171" t="s">
        <v>19</v>
      </c>
      <c r="F2020" s="172" t="s">
        <v>8018</v>
      </c>
      <c r="H2020" s="171" t="s">
        <v>19</v>
      </c>
      <c r="I2020" s="173"/>
      <c r="L2020" s="170"/>
      <c r="M2020" s="174"/>
      <c r="T2020" s="175"/>
      <c r="AT2020" s="171" t="s">
        <v>226</v>
      </c>
      <c r="AU2020" s="171" t="s">
        <v>236</v>
      </c>
      <c r="AV2020" s="14" t="s">
        <v>77</v>
      </c>
      <c r="AW2020" s="14" t="s">
        <v>31</v>
      </c>
      <c r="AX2020" s="14" t="s">
        <v>69</v>
      </c>
      <c r="AY2020" s="171" t="s">
        <v>212</v>
      </c>
    </row>
    <row r="2021" spans="2:65" s="12" customFormat="1">
      <c r="B2021" s="152"/>
      <c r="D2021" s="150" t="s">
        <v>226</v>
      </c>
      <c r="E2021" s="153" t="s">
        <v>19</v>
      </c>
      <c r="F2021" s="154" t="s">
        <v>8012</v>
      </c>
      <c r="H2021" s="155">
        <v>148.94</v>
      </c>
      <c r="I2021" s="156"/>
      <c r="L2021" s="152"/>
      <c r="M2021" s="157"/>
      <c r="T2021" s="158"/>
      <c r="AT2021" s="153" t="s">
        <v>226</v>
      </c>
      <c r="AU2021" s="153" t="s">
        <v>236</v>
      </c>
      <c r="AV2021" s="12" t="s">
        <v>79</v>
      </c>
      <c r="AW2021" s="12" t="s">
        <v>31</v>
      </c>
      <c r="AX2021" s="12" t="s">
        <v>69</v>
      </c>
      <c r="AY2021" s="153" t="s">
        <v>212</v>
      </c>
    </row>
    <row r="2022" spans="2:65" s="15" customFormat="1">
      <c r="B2022" s="176"/>
      <c r="D2022" s="150" t="s">
        <v>226</v>
      </c>
      <c r="E2022" s="177" t="s">
        <v>19</v>
      </c>
      <c r="F2022" s="178" t="s">
        <v>455</v>
      </c>
      <c r="H2022" s="179">
        <v>148.94</v>
      </c>
      <c r="I2022" s="180"/>
      <c r="L2022" s="176"/>
      <c r="M2022" s="181"/>
      <c r="T2022" s="182"/>
      <c r="AT2022" s="177" t="s">
        <v>226</v>
      </c>
      <c r="AU2022" s="177" t="s">
        <v>236</v>
      </c>
      <c r="AV2022" s="15" t="s">
        <v>236</v>
      </c>
      <c r="AW2022" s="15" t="s">
        <v>31</v>
      </c>
      <c r="AX2022" s="15" t="s">
        <v>69</v>
      </c>
      <c r="AY2022" s="177" t="s">
        <v>212</v>
      </c>
    </row>
    <row r="2023" spans="2:65" s="13" customFormat="1">
      <c r="B2023" s="159"/>
      <c r="D2023" s="150" t="s">
        <v>226</v>
      </c>
      <c r="E2023" s="160" t="s">
        <v>19</v>
      </c>
      <c r="F2023" s="161" t="s">
        <v>228</v>
      </c>
      <c r="H2023" s="162">
        <v>2638.24</v>
      </c>
      <c r="I2023" s="163"/>
      <c r="L2023" s="159"/>
      <c r="M2023" s="164"/>
      <c r="T2023" s="165"/>
      <c r="AT2023" s="160" t="s">
        <v>226</v>
      </c>
      <c r="AU2023" s="160" t="s">
        <v>236</v>
      </c>
      <c r="AV2023" s="13" t="s">
        <v>229</v>
      </c>
      <c r="AW2023" s="13" t="s">
        <v>31</v>
      </c>
      <c r="AX2023" s="13" t="s">
        <v>77</v>
      </c>
      <c r="AY2023" s="160" t="s">
        <v>212</v>
      </c>
    </row>
    <row r="2024" spans="2:65" s="1" customFormat="1" ht="24.2" customHeight="1">
      <c r="B2024" s="34"/>
      <c r="C2024" s="133" t="s">
        <v>4817</v>
      </c>
      <c r="D2024" s="133" t="s">
        <v>215</v>
      </c>
      <c r="E2024" s="134" t="s">
        <v>7555</v>
      </c>
      <c r="F2024" s="135" t="s">
        <v>7556</v>
      </c>
      <c r="G2024" s="136" t="s">
        <v>536</v>
      </c>
      <c r="H2024" s="137">
        <v>230.56</v>
      </c>
      <c r="I2024" s="138"/>
      <c r="J2024" s="139">
        <f>ROUND(I2024*H2024,2)</f>
        <v>0</v>
      </c>
      <c r="K2024" s="135" t="s">
        <v>219</v>
      </c>
      <c r="L2024" s="34"/>
      <c r="M2024" s="140" t="s">
        <v>19</v>
      </c>
      <c r="N2024" s="141" t="s">
        <v>40</v>
      </c>
      <c r="P2024" s="142">
        <f>O2024*H2024</f>
        <v>0</v>
      </c>
      <c r="Q2024" s="142">
        <v>2.0000000000000002E-5</v>
      </c>
      <c r="R2024" s="142">
        <f>Q2024*H2024</f>
        <v>4.6112000000000002E-3</v>
      </c>
      <c r="S2024" s="142">
        <v>0</v>
      </c>
      <c r="T2024" s="143">
        <f>S2024*H2024</f>
        <v>0</v>
      </c>
      <c r="AR2024" s="144" t="s">
        <v>316</v>
      </c>
      <c r="AT2024" s="144" t="s">
        <v>215</v>
      </c>
      <c r="AU2024" s="144" t="s">
        <v>236</v>
      </c>
      <c r="AY2024" s="19" t="s">
        <v>212</v>
      </c>
      <c r="BE2024" s="145">
        <f>IF(N2024="základní",J2024,0)</f>
        <v>0</v>
      </c>
      <c r="BF2024" s="145">
        <f>IF(N2024="snížená",J2024,0)</f>
        <v>0</v>
      </c>
      <c r="BG2024" s="145">
        <f>IF(N2024="zákl. přenesená",J2024,0)</f>
        <v>0</v>
      </c>
      <c r="BH2024" s="145">
        <f>IF(N2024="sníž. přenesená",J2024,0)</f>
        <v>0</v>
      </c>
      <c r="BI2024" s="145">
        <f>IF(N2024="nulová",J2024,0)</f>
        <v>0</v>
      </c>
      <c r="BJ2024" s="19" t="s">
        <v>77</v>
      </c>
      <c r="BK2024" s="145">
        <f>ROUND(I2024*H2024,2)</f>
        <v>0</v>
      </c>
      <c r="BL2024" s="19" t="s">
        <v>316</v>
      </c>
      <c r="BM2024" s="144" t="s">
        <v>8019</v>
      </c>
    </row>
    <row r="2025" spans="2:65" s="1" customFormat="1">
      <c r="B2025" s="34"/>
      <c r="D2025" s="146" t="s">
        <v>222</v>
      </c>
      <c r="F2025" s="147" t="s">
        <v>7558</v>
      </c>
      <c r="I2025" s="148"/>
      <c r="L2025" s="34"/>
      <c r="M2025" s="149"/>
      <c r="T2025" s="55"/>
      <c r="AT2025" s="19" t="s">
        <v>222</v>
      </c>
      <c r="AU2025" s="19" t="s">
        <v>236</v>
      </c>
    </row>
    <row r="2026" spans="2:65" s="14" customFormat="1">
      <c r="B2026" s="170"/>
      <c r="D2026" s="150" t="s">
        <v>226</v>
      </c>
      <c r="E2026" s="171" t="s">
        <v>19</v>
      </c>
      <c r="F2026" s="172" t="s">
        <v>7544</v>
      </c>
      <c r="H2026" s="171" t="s">
        <v>19</v>
      </c>
      <c r="I2026" s="173"/>
      <c r="L2026" s="170"/>
      <c r="M2026" s="174"/>
      <c r="T2026" s="175"/>
      <c r="AT2026" s="171" t="s">
        <v>226</v>
      </c>
      <c r="AU2026" s="171" t="s">
        <v>236</v>
      </c>
      <c r="AV2026" s="14" t="s">
        <v>77</v>
      </c>
      <c r="AW2026" s="14" t="s">
        <v>31</v>
      </c>
      <c r="AX2026" s="14" t="s">
        <v>69</v>
      </c>
      <c r="AY2026" s="171" t="s">
        <v>212</v>
      </c>
    </row>
    <row r="2027" spans="2:65" s="14" customFormat="1">
      <c r="B2027" s="170"/>
      <c r="D2027" s="150" t="s">
        <v>226</v>
      </c>
      <c r="E2027" s="171" t="s">
        <v>19</v>
      </c>
      <c r="F2027" s="172" t="s">
        <v>8020</v>
      </c>
      <c r="H2027" s="171" t="s">
        <v>19</v>
      </c>
      <c r="I2027" s="173"/>
      <c r="L2027" s="170"/>
      <c r="M2027" s="174"/>
      <c r="T2027" s="175"/>
      <c r="AT2027" s="171" t="s">
        <v>226</v>
      </c>
      <c r="AU2027" s="171" t="s">
        <v>236</v>
      </c>
      <c r="AV2027" s="14" t="s">
        <v>77</v>
      </c>
      <c r="AW2027" s="14" t="s">
        <v>31</v>
      </c>
      <c r="AX2027" s="14" t="s">
        <v>69</v>
      </c>
      <c r="AY2027" s="171" t="s">
        <v>212</v>
      </c>
    </row>
    <row r="2028" spans="2:65" s="12" customFormat="1">
      <c r="B2028" s="152"/>
      <c r="D2028" s="150" t="s">
        <v>226</v>
      </c>
      <c r="E2028" s="153" t="s">
        <v>19</v>
      </c>
      <c r="F2028" s="154" t="s">
        <v>8021</v>
      </c>
      <c r="H2028" s="155">
        <v>230.56</v>
      </c>
      <c r="I2028" s="156"/>
      <c r="L2028" s="152"/>
      <c r="M2028" s="157"/>
      <c r="T2028" s="158"/>
      <c r="AT2028" s="153" t="s">
        <v>226</v>
      </c>
      <c r="AU2028" s="153" t="s">
        <v>236</v>
      </c>
      <c r="AV2028" s="12" t="s">
        <v>79</v>
      </c>
      <c r="AW2028" s="12" t="s">
        <v>31</v>
      </c>
      <c r="AX2028" s="12" t="s">
        <v>69</v>
      </c>
      <c r="AY2028" s="153" t="s">
        <v>212</v>
      </c>
    </row>
    <row r="2029" spans="2:65" s="13" customFormat="1">
      <c r="B2029" s="159"/>
      <c r="D2029" s="150" t="s">
        <v>226</v>
      </c>
      <c r="E2029" s="160" t="s">
        <v>19</v>
      </c>
      <c r="F2029" s="161" t="s">
        <v>228</v>
      </c>
      <c r="H2029" s="162">
        <v>230.56</v>
      </c>
      <c r="I2029" s="163"/>
      <c r="L2029" s="159"/>
      <c r="M2029" s="164"/>
      <c r="T2029" s="165"/>
      <c r="AT2029" s="160" t="s">
        <v>226</v>
      </c>
      <c r="AU2029" s="160" t="s">
        <v>236</v>
      </c>
      <c r="AV2029" s="13" t="s">
        <v>229</v>
      </c>
      <c r="AW2029" s="13" t="s">
        <v>31</v>
      </c>
      <c r="AX2029" s="13" t="s">
        <v>77</v>
      </c>
      <c r="AY2029" s="160" t="s">
        <v>212</v>
      </c>
    </row>
    <row r="2030" spans="2:65" s="14" customFormat="1">
      <c r="B2030" s="170"/>
      <c r="D2030" s="150" t="s">
        <v>226</v>
      </c>
      <c r="E2030" s="171" t="s">
        <v>19</v>
      </c>
      <c r="F2030" s="172" t="s">
        <v>8022</v>
      </c>
      <c r="H2030" s="171" t="s">
        <v>19</v>
      </c>
      <c r="I2030" s="173"/>
      <c r="L2030" s="170"/>
      <c r="M2030" s="174"/>
      <c r="T2030" s="175"/>
      <c r="AT2030" s="171" t="s">
        <v>226</v>
      </c>
      <c r="AU2030" s="171" t="s">
        <v>236</v>
      </c>
      <c r="AV2030" s="14" t="s">
        <v>77</v>
      </c>
      <c r="AW2030" s="14" t="s">
        <v>31</v>
      </c>
      <c r="AX2030" s="14" t="s">
        <v>69</v>
      </c>
      <c r="AY2030" s="171" t="s">
        <v>212</v>
      </c>
    </row>
    <row r="2031" spans="2:65" s="1" customFormat="1" ht="16.5" customHeight="1">
      <c r="B2031" s="34"/>
      <c r="C2031" s="133" t="s">
        <v>4831</v>
      </c>
      <c r="D2031" s="133" t="s">
        <v>215</v>
      </c>
      <c r="E2031" s="134" t="s">
        <v>8023</v>
      </c>
      <c r="F2031" s="135" t="s">
        <v>8024</v>
      </c>
      <c r="G2031" s="136" t="s">
        <v>536</v>
      </c>
      <c r="H2031" s="137">
        <v>2642.7</v>
      </c>
      <c r="I2031" s="138"/>
      <c r="J2031" s="139">
        <f>ROUND(I2031*H2031,2)</f>
        <v>0</v>
      </c>
      <c r="K2031" s="135" t="s">
        <v>245</v>
      </c>
      <c r="L2031" s="34"/>
      <c r="M2031" s="140" t="s">
        <v>19</v>
      </c>
      <c r="N2031" s="141" t="s">
        <v>40</v>
      </c>
      <c r="P2031" s="142">
        <f>O2031*H2031</f>
        <v>0</v>
      </c>
      <c r="Q2031" s="142">
        <v>1.0000000000000001E-5</v>
      </c>
      <c r="R2031" s="142">
        <f>Q2031*H2031</f>
        <v>2.6426999999999999E-2</v>
      </c>
      <c r="S2031" s="142">
        <v>0</v>
      </c>
      <c r="T2031" s="143">
        <f>S2031*H2031</f>
        <v>0</v>
      </c>
      <c r="AR2031" s="144" t="s">
        <v>316</v>
      </c>
      <c r="AT2031" s="144" t="s">
        <v>215</v>
      </c>
      <c r="AU2031" s="144" t="s">
        <v>236</v>
      </c>
      <c r="AY2031" s="19" t="s">
        <v>212</v>
      </c>
      <c r="BE2031" s="145">
        <f>IF(N2031="základní",J2031,0)</f>
        <v>0</v>
      </c>
      <c r="BF2031" s="145">
        <f>IF(N2031="snížená",J2031,0)</f>
        <v>0</v>
      </c>
      <c r="BG2031" s="145">
        <f>IF(N2031="zákl. přenesená",J2031,0)</f>
        <v>0</v>
      </c>
      <c r="BH2031" s="145">
        <f>IF(N2031="sníž. přenesená",J2031,0)</f>
        <v>0</v>
      </c>
      <c r="BI2031" s="145">
        <f>IF(N2031="nulová",J2031,0)</f>
        <v>0</v>
      </c>
      <c r="BJ2031" s="19" t="s">
        <v>77</v>
      </c>
      <c r="BK2031" s="145">
        <f>ROUND(I2031*H2031,2)</f>
        <v>0</v>
      </c>
      <c r="BL2031" s="19" t="s">
        <v>316</v>
      </c>
      <c r="BM2031" s="144" t="s">
        <v>8025</v>
      </c>
    </row>
    <row r="2032" spans="2:65" s="14" customFormat="1">
      <c r="B2032" s="170"/>
      <c r="D2032" s="150" t="s">
        <v>226</v>
      </c>
      <c r="E2032" s="171" t="s">
        <v>19</v>
      </c>
      <c r="F2032" s="172" t="s">
        <v>8026</v>
      </c>
      <c r="H2032" s="171" t="s">
        <v>19</v>
      </c>
      <c r="I2032" s="173"/>
      <c r="L2032" s="170"/>
      <c r="M2032" s="174"/>
      <c r="T2032" s="175"/>
      <c r="AT2032" s="171" t="s">
        <v>226</v>
      </c>
      <c r="AU2032" s="171" t="s">
        <v>236</v>
      </c>
      <c r="AV2032" s="14" t="s">
        <v>77</v>
      </c>
      <c r="AW2032" s="14" t="s">
        <v>31</v>
      </c>
      <c r="AX2032" s="14" t="s">
        <v>69</v>
      </c>
      <c r="AY2032" s="171" t="s">
        <v>212</v>
      </c>
    </row>
    <row r="2033" spans="2:51" s="14" customFormat="1">
      <c r="B2033" s="170"/>
      <c r="D2033" s="150" t="s">
        <v>226</v>
      </c>
      <c r="E2033" s="171" t="s">
        <v>19</v>
      </c>
      <c r="F2033" s="172" t="s">
        <v>8027</v>
      </c>
      <c r="H2033" s="171" t="s">
        <v>19</v>
      </c>
      <c r="I2033" s="173"/>
      <c r="L2033" s="170"/>
      <c r="M2033" s="174"/>
      <c r="T2033" s="175"/>
      <c r="AT2033" s="171" t="s">
        <v>226</v>
      </c>
      <c r="AU2033" s="171" t="s">
        <v>236</v>
      </c>
      <c r="AV2033" s="14" t="s">
        <v>77</v>
      </c>
      <c r="AW2033" s="14" t="s">
        <v>31</v>
      </c>
      <c r="AX2033" s="14" t="s">
        <v>69</v>
      </c>
      <c r="AY2033" s="171" t="s">
        <v>212</v>
      </c>
    </row>
    <row r="2034" spans="2:51" s="12" customFormat="1">
      <c r="B2034" s="152"/>
      <c r="D2034" s="150" t="s">
        <v>226</v>
      </c>
      <c r="E2034" s="153" t="s">
        <v>19</v>
      </c>
      <c r="F2034" s="154" t="s">
        <v>8028</v>
      </c>
      <c r="H2034" s="155">
        <v>209.6</v>
      </c>
      <c r="I2034" s="156"/>
      <c r="L2034" s="152"/>
      <c r="M2034" s="157"/>
      <c r="T2034" s="158"/>
      <c r="AT2034" s="153" t="s">
        <v>226</v>
      </c>
      <c r="AU2034" s="153" t="s">
        <v>236</v>
      </c>
      <c r="AV2034" s="12" t="s">
        <v>79</v>
      </c>
      <c r="AW2034" s="12" t="s">
        <v>31</v>
      </c>
      <c r="AX2034" s="12" t="s">
        <v>69</v>
      </c>
      <c r="AY2034" s="153" t="s">
        <v>212</v>
      </c>
    </row>
    <row r="2035" spans="2:51" s="14" customFormat="1">
      <c r="B2035" s="170"/>
      <c r="D2035" s="150" t="s">
        <v>226</v>
      </c>
      <c r="E2035" s="171" t="s">
        <v>19</v>
      </c>
      <c r="F2035" s="172" t="s">
        <v>8029</v>
      </c>
      <c r="H2035" s="171" t="s">
        <v>19</v>
      </c>
      <c r="I2035" s="173"/>
      <c r="L2035" s="170"/>
      <c r="M2035" s="174"/>
      <c r="T2035" s="175"/>
      <c r="AT2035" s="171" t="s">
        <v>226</v>
      </c>
      <c r="AU2035" s="171" t="s">
        <v>236</v>
      </c>
      <c r="AV2035" s="14" t="s">
        <v>77</v>
      </c>
      <c r="AW2035" s="14" t="s">
        <v>31</v>
      </c>
      <c r="AX2035" s="14" t="s">
        <v>69</v>
      </c>
      <c r="AY2035" s="171" t="s">
        <v>212</v>
      </c>
    </row>
    <row r="2036" spans="2:51" s="12" customFormat="1">
      <c r="B2036" s="152"/>
      <c r="D2036" s="150" t="s">
        <v>226</v>
      </c>
      <c r="E2036" s="153" t="s">
        <v>19</v>
      </c>
      <c r="F2036" s="154" t="s">
        <v>8030</v>
      </c>
      <c r="H2036" s="155">
        <v>61.2</v>
      </c>
      <c r="I2036" s="156"/>
      <c r="L2036" s="152"/>
      <c r="M2036" s="157"/>
      <c r="T2036" s="158"/>
      <c r="AT2036" s="153" t="s">
        <v>226</v>
      </c>
      <c r="AU2036" s="153" t="s">
        <v>236</v>
      </c>
      <c r="AV2036" s="12" t="s">
        <v>79</v>
      </c>
      <c r="AW2036" s="12" t="s">
        <v>31</v>
      </c>
      <c r="AX2036" s="12" t="s">
        <v>69</v>
      </c>
      <c r="AY2036" s="153" t="s">
        <v>212</v>
      </c>
    </row>
    <row r="2037" spans="2:51" s="12" customFormat="1">
      <c r="B2037" s="152"/>
      <c r="D2037" s="150" t="s">
        <v>226</v>
      </c>
      <c r="E2037" s="153" t="s">
        <v>19</v>
      </c>
      <c r="F2037" s="154" t="s">
        <v>8031</v>
      </c>
      <c r="H2037" s="155">
        <v>71.400000000000006</v>
      </c>
      <c r="I2037" s="156"/>
      <c r="L2037" s="152"/>
      <c r="M2037" s="157"/>
      <c r="T2037" s="158"/>
      <c r="AT2037" s="153" t="s">
        <v>226</v>
      </c>
      <c r="AU2037" s="153" t="s">
        <v>236</v>
      </c>
      <c r="AV2037" s="12" t="s">
        <v>79</v>
      </c>
      <c r="AW2037" s="12" t="s">
        <v>31</v>
      </c>
      <c r="AX2037" s="12" t="s">
        <v>69</v>
      </c>
      <c r="AY2037" s="153" t="s">
        <v>212</v>
      </c>
    </row>
    <row r="2038" spans="2:51" s="14" customFormat="1">
      <c r="B2038" s="170"/>
      <c r="D2038" s="150" t="s">
        <v>226</v>
      </c>
      <c r="E2038" s="171" t="s">
        <v>19</v>
      </c>
      <c r="F2038" s="172" t="s">
        <v>8032</v>
      </c>
      <c r="H2038" s="171" t="s">
        <v>19</v>
      </c>
      <c r="I2038" s="173"/>
      <c r="L2038" s="170"/>
      <c r="M2038" s="174"/>
      <c r="T2038" s="175"/>
      <c r="AT2038" s="171" t="s">
        <v>226</v>
      </c>
      <c r="AU2038" s="171" t="s">
        <v>236</v>
      </c>
      <c r="AV2038" s="14" t="s">
        <v>77</v>
      </c>
      <c r="AW2038" s="14" t="s">
        <v>31</v>
      </c>
      <c r="AX2038" s="14" t="s">
        <v>69</v>
      </c>
      <c r="AY2038" s="171" t="s">
        <v>212</v>
      </c>
    </row>
    <row r="2039" spans="2:51" s="12" customFormat="1" ht="22.5">
      <c r="B2039" s="152"/>
      <c r="D2039" s="150" t="s">
        <v>226</v>
      </c>
      <c r="E2039" s="153" t="s">
        <v>19</v>
      </c>
      <c r="F2039" s="154" t="s">
        <v>7987</v>
      </c>
      <c r="H2039" s="155">
        <v>424.1</v>
      </c>
      <c r="I2039" s="156"/>
      <c r="L2039" s="152"/>
      <c r="M2039" s="157"/>
      <c r="T2039" s="158"/>
      <c r="AT2039" s="153" t="s">
        <v>226</v>
      </c>
      <c r="AU2039" s="153" t="s">
        <v>236</v>
      </c>
      <c r="AV2039" s="12" t="s">
        <v>79</v>
      </c>
      <c r="AW2039" s="12" t="s">
        <v>31</v>
      </c>
      <c r="AX2039" s="12" t="s">
        <v>69</v>
      </c>
      <c r="AY2039" s="153" t="s">
        <v>212</v>
      </c>
    </row>
    <row r="2040" spans="2:51" s="12" customFormat="1">
      <c r="B2040" s="152"/>
      <c r="D2040" s="150" t="s">
        <v>226</v>
      </c>
      <c r="E2040" s="153" t="s">
        <v>19</v>
      </c>
      <c r="F2040" s="154" t="s">
        <v>7988</v>
      </c>
      <c r="H2040" s="155">
        <v>340.3</v>
      </c>
      <c r="I2040" s="156"/>
      <c r="L2040" s="152"/>
      <c r="M2040" s="157"/>
      <c r="T2040" s="158"/>
      <c r="AT2040" s="153" t="s">
        <v>226</v>
      </c>
      <c r="AU2040" s="153" t="s">
        <v>236</v>
      </c>
      <c r="AV2040" s="12" t="s">
        <v>79</v>
      </c>
      <c r="AW2040" s="12" t="s">
        <v>31</v>
      </c>
      <c r="AX2040" s="12" t="s">
        <v>69</v>
      </c>
      <c r="AY2040" s="153" t="s">
        <v>212</v>
      </c>
    </row>
    <row r="2041" spans="2:51" s="12" customFormat="1">
      <c r="B2041" s="152"/>
      <c r="D2041" s="150" t="s">
        <v>226</v>
      </c>
      <c r="E2041" s="153" t="s">
        <v>19</v>
      </c>
      <c r="F2041" s="154" t="s">
        <v>7989</v>
      </c>
      <c r="H2041" s="155">
        <v>250.8</v>
      </c>
      <c r="I2041" s="156"/>
      <c r="L2041" s="152"/>
      <c r="M2041" s="157"/>
      <c r="T2041" s="158"/>
      <c r="AT2041" s="153" t="s">
        <v>226</v>
      </c>
      <c r="AU2041" s="153" t="s">
        <v>236</v>
      </c>
      <c r="AV2041" s="12" t="s">
        <v>79</v>
      </c>
      <c r="AW2041" s="12" t="s">
        <v>31</v>
      </c>
      <c r="AX2041" s="12" t="s">
        <v>69</v>
      </c>
      <c r="AY2041" s="153" t="s">
        <v>212</v>
      </c>
    </row>
    <row r="2042" spans="2:51" s="12" customFormat="1">
      <c r="B2042" s="152"/>
      <c r="D2042" s="150" t="s">
        <v>226</v>
      </c>
      <c r="E2042" s="153" t="s">
        <v>19</v>
      </c>
      <c r="F2042" s="154" t="s">
        <v>7990</v>
      </c>
      <c r="H2042" s="155">
        <v>284.3</v>
      </c>
      <c r="I2042" s="156"/>
      <c r="L2042" s="152"/>
      <c r="M2042" s="157"/>
      <c r="T2042" s="158"/>
      <c r="AT2042" s="153" t="s">
        <v>226</v>
      </c>
      <c r="AU2042" s="153" t="s">
        <v>236</v>
      </c>
      <c r="AV2042" s="12" t="s">
        <v>79</v>
      </c>
      <c r="AW2042" s="12" t="s">
        <v>31</v>
      </c>
      <c r="AX2042" s="12" t="s">
        <v>69</v>
      </c>
      <c r="AY2042" s="153" t="s">
        <v>212</v>
      </c>
    </row>
    <row r="2043" spans="2:51" s="12" customFormat="1">
      <c r="B2043" s="152"/>
      <c r="D2043" s="150" t="s">
        <v>226</v>
      </c>
      <c r="E2043" s="153" t="s">
        <v>19</v>
      </c>
      <c r="F2043" s="154" t="s">
        <v>7991</v>
      </c>
      <c r="H2043" s="155">
        <v>439.4</v>
      </c>
      <c r="I2043" s="156"/>
      <c r="L2043" s="152"/>
      <c r="M2043" s="157"/>
      <c r="T2043" s="158"/>
      <c r="AT2043" s="153" t="s">
        <v>226</v>
      </c>
      <c r="AU2043" s="153" t="s">
        <v>236</v>
      </c>
      <c r="AV2043" s="12" t="s">
        <v>79</v>
      </c>
      <c r="AW2043" s="12" t="s">
        <v>31</v>
      </c>
      <c r="AX2043" s="12" t="s">
        <v>69</v>
      </c>
      <c r="AY2043" s="153" t="s">
        <v>212</v>
      </c>
    </row>
    <row r="2044" spans="2:51" s="12" customFormat="1">
      <c r="B2044" s="152"/>
      <c r="D2044" s="150" t="s">
        <v>226</v>
      </c>
      <c r="E2044" s="153" t="s">
        <v>19</v>
      </c>
      <c r="F2044" s="154" t="s">
        <v>7992</v>
      </c>
      <c r="H2044" s="155">
        <v>253.3</v>
      </c>
      <c r="I2044" s="156"/>
      <c r="L2044" s="152"/>
      <c r="M2044" s="157"/>
      <c r="T2044" s="158"/>
      <c r="AT2044" s="153" t="s">
        <v>226</v>
      </c>
      <c r="AU2044" s="153" t="s">
        <v>236</v>
      </c>
      <c r="AV2044" s="12" t="s">
        <v>79</v>
      </c>
      <c r="AW2044" s="12" t="s">
        <v>31</v>
      </c>
      <c r="AX2044" s="12" t="s">
        <v>69</v>
      </c>
      <c r="AY2044" s="153" t="s">
        <v>212</v>
      </c>
    </row>
    <row r="2045" spans="2:51" s="12" customFormat="1">
      <c r="B2045" s="152"/>
      <c r="D2045" s="150" t="s">
        <v>226</v>
      </c>
      <c r="E2045" s="153" t="s">
        <v>19</v>
      </c>
      <c r="F2045" s="154" t="s">
        <v>7993</v>
      </c>
      <c r="H2045" s="155">
        <v>5.4</v>
      </c>
      <c r="I2045" s="156"/>
      <c r="L2045" s="152"/>
      <c r="M2045" s="157"/>
      <c r="T2045" s="158"/>
      <c r="AT2045" s="153" t="s">
        <v>226</v>
      </c>
      <c r="AU2045" s="153" t="s">
        <v>236</v>
      </c>
      <c r="AV2045" s="12" t="s">
        <v>79</v>
      </c>
      <c r="AW2045" s="12" t="s">
        <v>31</v>
      </c>
      <c r="AX2045" s="12" t="s">
        <v>69</v>
      </c>
      <c r="AY2045" s="153" t="s">
        <v>212</v>
      </c>
    </row>
    <row r="2046" spans="2:51" s="14" customFormat="1">
      <c r="B2046" s="170"/>
      <c r="D2046" s="150" t="s">
        <v>226</v>
      </c>
      <c r="E2046" s="171" t="s">
        <v>19</v>
      </c>
      <c r="F2046" s="172" t="s">
        <v>8033</v>
      </c>
      <c r="H2046" s="171" t="s">
        <v>19</v>
      </c>
      <c r="I2046" s="173"/>
      <c r="L2046" s="170"/>
      <c r="M2046" s="174"/>
      <c r="T2046" s="175"/>
      <c r="AT2046" s="171" t="s">
        <v>226</v>
      </c>
      <c r="AU2046" s="171" t="s">
        <v>236</v>
      </c>
      <c r="AV2046" s="14" t="s">
        <v>77</v>
      </c>
      <c r="AW2046" s="14" t="s">
        <v>31</v>
      </c>
      <c r="AX2046" s="14" t="s">
        <v>69</v>
      </c>
      <c r="AY2046" s="171" t="s">
        <v>212</v>
      </c>
    </row>
    <row r="2047" spans="2:51" s="12" customFormat="1">
      <c r="B2047" s="152"/>
      <c r="D2047" s="150" t="s">
        <v>226</v>
      </c>
      <c r="E2047" s="153" t="s">
        <v>19</v>
      </c>
      <c r="F2047" s="154" t="s">
        <v>8034</v>
      </c>
      <c r="H2047" s="155">
        <v>12.8</v>
      </c>
      <c r="I2047" s="156"/>
      <c r="L2047" s="152"/>
      <c r="M2047" s="157"/>
      <c r="T2047" s="158"/>
      <c r="AT2047" s="153" t="s">
        <v>226</v>
      </c>
      <c r="AU2047" s="153" t="s">
        <v>236</v>
      </c>
      <c r="AV2047" s="12" t="s">
        <v>79</v>
      </c>
      <c r="AW2047" s="12" t="s">
        <v>31</v>
      </c>
      <c r="AX2047" s="12" t="s">
        <v>69</v>
      </c>
      <c r="AY2047" s="153" t="s">
        <v>212</v>
      </c>
    </row>
    <row r="2048" spans="2:51" s="15" customFormat="1">
      <c r="B2048" s="176"/>
      <c r="D2048" s="150" t="s">
        <v>226</v>
      </c>
      <c r="E2048" s="177" t="s">
        <v>19</v>
      </c>
      <c r="F2048" s="178" t="s">
        <v>455</v>
      </c>
      <c r="H2048" s="179">
        <v>2352.6</v>
      </c>
      <c r="I2048" s="180"/>
      <c r="L2048" s="176"/>
      <c r="M2048" s="181"/>
      <c r="T2048" s="182"/>
      <c r="AT2048" s="177" t="s">
        <v>226</v>
      </c>
      <c r="AU2048" s="177" t="s">
        <v>236</v>
      </c>
      <c r="AV2048" s="15" t="s">
        <v>236</v>
      </c>
      <c r="AW2048" s="15" t="s">
        <v>31</v>
      </c>
      <c r="AX2048" s="15" t="s">
        <v>69</v>
      </c>
      <c r="AY2048" s="177" t="s">
        <v>212</v>
      </c>
    </row>
    <row r="2049" spans="2:65" s="14" customFormat="1">
      <c r="B2049" s="170"/>
      <c r="D2049" s="150" t="s">
        <v>226</v>
      </c>
      <c r="E2049" s="171" t="s">
        <v>19</v>
      </c>
      <c r="F2049" s="172" t="s">
        <v>8035</v>
      </c>
      <c r="H2049" s="171" t="s">
        <v>19</v>
      </c>
      <c r="I2049" s="173"/>
      <c r="L2049" s="170"/>
      <c r="M2049" s="174"/>
      <c r="T2049" s="175"/>
      <c r="AT2049" s="171" t="s">
        <v>226</v>
      </c>
      <c r="AU2049" s="171" t="s">
        <v>236</v>
      </c>
      <c r="AV2049" s="14" t="s">
        <v>77</v>
      </c>
      <c r="AW2049" s="14" t="s">
        <v>31</v>
      </c>
      <c r="AX2049" s="14" t="s">
        <v>69</v>
      </c>
      <c r="AY2049" s="171" t="s">
        <v>212</v>
      </c>
    </row>
    <row r="2050" spans="2:65" s="14" customFormat="1">
      <c r="B2050" s="170"/>
      <c r="D2050" s="150" t="s">
        <v>226</v>
      </c>
      <c r="E2050" s="171" t="s">
        <v>19</v>
      </c>
      <c r="F2050" s="172" t="s">
        <v>8036</v>
      </c>
      <c r="H2050" s="171" t="s">
        <v>19</v>
      </c>
      <c r="I2050" s="173"/>
      <c r="L2050" s="170"/>
      <c r="M2050" s="174"/>
      <c r="T2050" s="175"/>
      <c r="AT2050" s="171" t="s">
        <v>226</v>
      </c>
      <c r="AU2050" s="171" t="s">
        <v>236</v>
      </c>
      <c r="AV2050" s="14" t="s">
        <v>77</v>
      </c>
      <c r="AW2050" s="14" t="s">
        <v>31</v>
      </c>
      <c r="AX2050" s="14" t="s">
        <v>69</v>
      </c>
      <c r="AY2050" s="171" t="s">
        <v>212</v>
      </c>
    </row>
    <row r="2051" spans="2:65" s="12" customFormat="1">
      <c r="B2051" s="152"/>
      <c r="D2051" s="150" t="s">
        <v>226</v>
      </c>
      <c r="E2051" s="153" t="s">
        <v>19</v>
      </c>
      <c r="F2051" s="154" t="s">
        <v>7995</v>
      </c>
      <c r="H2051" s="155">
        <v>26.4</v>
      </c>
      <c r="I2051" s="156"/>
      <c r="L2051" s="152"/>
      <c r="M2051" s="157"/>
      <c r="T2051" s="158"/>
      <c r="AT2051" s="153" t="s">
        <v>226</v>
      </c>
      <c r="AU2051" s="153" t="s">
        <v>236</v>
      </c>
      <c r="AV2051" s="12" t="s">
        <v>79</v>
      </c>
      <c r="AW2051" s="12" t="s">
        <v>31</v>
      </c>
      <c r="AX2051" s="12" t="s">
        <v>69</v>
      </c>
      <c r="AY2051" s="153" t="s">
        <v>212</v>
      </c>
    </row>
    <row r="2052" spans="2:65" s="12" customFormat="1">
      <c r="B2052" s="152"/>
      <c r="D2052" s="150" t="s">
        <v>226</v>
      </c>
      <c r="E2052" s="153" t="s">
        <v>19</v>
      </c>
      <c r="F2052" s="154" t="s">
        <v>7996</v>
      </c>
      <c r="H2052" s="155">
        <v>170.4</v>
      </c>
      <c r="I2052" s="156"/>
      <c r="L2052" s="152"/>
      <c r="M2052" s="157"/>
      <c r="T2052" s="158"/>
      <c r="AT2052" s="153" t="s">
        <v>226</v>
      </c>
      <c r="AU2052" s="153" t="s">
        <v>236</v>
      </c>
      <c r="AV2052" s="12" t="s">
        <v>79</v>
      </c>
      <c r="AW2052" s="12" t="s">
        <v>31</v>
      </c>
      <c r="AX2052" s="12" t="s">
        <v>69</v>
      </c>
      <c r="AY2052" s="153" t="s">
        <v>212</v>
      </c>
    </row>
    <row r="2053" spans="2:65" s="12" customFormat="1">
      <c r="B2053" s="152"/>
      <c r="D2053" s="150" t="s">
        <v>226</v>
      </c>
      <c r="E2053" s="153" t="s">
        <v>19</v>
      </c>
      <c r="F2053" s="154" t="s">
        <v>7997</v>
      </c>
      <c r="H2053" s="155">
        <v>54.6</v>
      </c>
      <c r="I2053" s="156"/>
      <c r="L2053" s="152"/>
      <c r="M2053" s="157"/>
      <c r="T2053" s="158"/>
      <c r="AT2053" s="153" t="s">
        <v>226</v>
      </c>
      <c r="AU2053" s="153" t="s">
        <v>236</v>
      </c>
      <c r="AV2053" s="12" t="s">
        <v>79</v>
      </c>
      <c r="AW2053" s="12" t="s">
        <v>31</v>
      </c>
      <c r="AX2053" s="12" t="s">
        <v>69</v>
      </c>
      <c r="AY2053" s="153" t="s">
        <v>212</v>
      </c>
    </row>
    <row r="2054" spans="2:65" s="14" customFormat="1">
      <c r="B2054" s="170"/>
      <c r="D2054" s="150" t="s">
        <v>226</v>
      </c>
      <c r="E2054" s="171" t="s">
        <v>19</v>
      </c>
      <c r="F2054" s="172" t="s">
        <v>8037</v>
      </c>
      <c r="H2054" s="171" t="s">
        <v>19</v>
      </c>
      <c r="I2054" s="173"/>
      <c r="L2054" s="170"/>
      <c r="M2054" s="174"/>
      <c r="T2054" s="175"/>
      <c r="AT2054" s="171" t="s">
        <v>226</v>
      </c>
      <c r="AU2054" s="171" t="s">
        <v>236</v>
      </c>
      <c r="AV2054" s="14" t="s">
        <v>77</v>
      </c>
      <c r="AW2054" s="14" t="s">
        <v>31</v>
      </c>
      <c r="AX2054" s="14" t="s">
        <v>69</v>
      </c>
      <c r="AY2054" s="171" t="s">
        <v>212</v>
      </c>
    </row>
    <row r="2055" spans="2:65" s="12" customFormat="1">
      <c r="B2055" s="152"/>
      <c r="D2055" s="150" t="s">
        <v>226</v>
      </c>
      <c r="E2055" s="153" t="s">
        <v>19</v>
      </c>
      <c r="F2055" s="154" t="s">
        <v>8038</v>
      </c>
      <c r="H2055" s="155">
        <v>13</v>
      </c>
      <c r="I2055" s="156"/>
      <c r="L2055" s="152"/>
      <c r="M2055" s="157"/>
      <c r="T2055" s="158"/>
      <c r="AT2055" s="153" t="s">
        <v>226</v>
      </c>
      <c r="AU2055" s="153" t="s">
        <v>236</v>
      </c>
      <c r="AV2055" s="12" t="s">
        <v>79</v>
      </c>
      <c r="AW2055" s="12" t="s">
        <v>31</v>
      </c>
      <c r="AX2055" s="12" t="s">
        <v>69</v>
      </c>
      <c r="AY2055" s="153" t="s">
        <v>212</v>
      </c>
    </row>
    <row r="2056" spans="2:65" s="12" customFormat="1">
      <c r="B2056" s="152"/>
      <c r="D2056" s="150" t="s">
        <v>226</v>
      </c>
      <c r="E2056" s="153" t="s">
        <v>19</v>
      </c>
      <c r="F2056" s="154" t="s">
        <v>8039</v>
      </c>
      <c r="H2056" s="155">
        <v>12.8</v>
      </c>
      <c r="I2056" s="156"/>
      <c r="L2056" s="152"/>
      <c r="M2056" s="157"/>
      <c r="T2056" s="158"/>
      <c r="AT2056" s="153" t="s">
        <v>226</v>
      </c>
      <c r="AU2056" s="153" t="s">
        <v>236</v>
      </c>
      <c r="AV2056" s="12" t="s">
        <v>79</v>
      </c>
      <c r="AW2056" s="12" t="s">
        <v>31</v>
      </c>
      <c r="AX2056" s="12" t="s">
        <v>69</v>
      </c>
      <c r="AY2056" s="153" t="s">
        <v>212</v>
      </c>
    </row>
    <row r="2057" spans="2:65" s="12" customFormat="1">
      <c r="B2057" s="152"/>
      <c r="D2057" s="150" t="s">
        <v>226</v>
      </c>
      <c r="E2057" s="153" t="s">
        <v>19</v>
      </c>
      <c r="F2057" s="154" t="s">
        <v>8040</v>
      </c>
      <c r="H2057" s="155">
        <v>12.9</v>
      </c>
      <c r="I2057" s="156"/>
      <c r="L2057" s="152"/>
      <c r="M2057" s="157"/>
      <c r="T2057" s="158"/>
      <c r="AT2057" s="153" t="s">
        <v>226</v>
      </c>
      <c r="AU2057" s="153" t="s">
        <v>236</v>
      </c>
      <c r="AV2057" s="12" t="s">
        <v>79</v>
      </c>
      <c r="AW2057" s="12" t="s">
        <v>31</v>
      </c>
      <c r="AX2057" s="12" t="s">
        <v>69</v>
      </c>
      <c r="AY2057" s="153" t="s">
        <v>212</v>
      </c>
    </row>
    <row r="2058" spans="2:65" s="15" customFormat="1">
      <c r="B2058" s="176"/>
      <c r="D2058" s="150" t="s">
        <v>226</v>
      </c>
      <c r="E2058" s="177" t="s">
        <v>19</v>
      </c>
      <c r="F2058" s="178" t="s">
        <v>455</v>
      </c>
      <c r="H2058" s="179">
        <v>290.10000000000002</v>
      </c>
      <c r="I2058" s="180"/>
      <c r="L2058" s="176"/>
      <c r="M2058" s="181"/>
      <c r="T2058" s="182"/>
      <c r="AT2058" s="177" t="s">
        <v>226</v>
      </c>
      <c r="AU2058" s="177" t="s">
        <v>236</v>
      </c>
      <c r="AV2058" s="15" t="s">
        <v>236</v>
      </c>
      <c r="AW2058" s="15" t="s">
        <v>31</v>
      </c>
      <c r="AX2058" s="15" t="s">
        <v>69</v>
      </c>
      <c r="AY2058" s="177" t="s">
        <v>212</v>
      </c>
    </row>
    <row r="2059" spans="2:65" s="13" customFormat="1">
      <c r="B2059" s="159"/>
      <c r="D2059" s="150" t="s">
        <v>226</v>
      </c>
      <c r="E2059" s="160" t="s">
        <v>19</v>
      </c>
      <c r="F2059" s="161" t="s">
        <v>228</v>
      </c>
      <c r="H2059" s="162">
        <v>2642.7</v>
      </c>
      <c r="I2059" s="163"/>
      <c r="L2059" s="159"/>
      <c r="M2059" s="164"/>
      <c r="T2059" s="165"/>
      <c r="AT2059" s="160" t="s">
        <v>226</v>
      </c>
      <c r="AU2059" s="160" t="s">
        <v>236</v>
      </c>
      <c r="AV2059" s="13" t="s">
        <v>229</v>
      </c>
      <c r="AW2059" s="13" t="s">
        <v>31</v>
      </c>
      <c r="AX2059" s="13" t="s">
        <v>77</v>
      </c>
      <c r="AY2059" s="160" t="s">
        <v>212</v>
      </c>
    </row>
    <row r="2060" spans="2:65" s="14" customFormat="1">
      <c r="B2060" s="170"/>
      <c r="D2060" s="150" t="s">
        <v>226</v>
      </c>
      <c r="E2060" s="171" t="s">
        <v>19</v>
      </c>
      <c r="F2060" s="172" t="s">
        <v>8041</v>
      </c>
      <c r="H2060" s="171" t="s">
        <v>19</v>
      </c>
      <c r="I2060" s="173"/>
      <c r="L2060" s="170"/>
      <c r="M2060" s="174"/>
      <c r="T2060" s="175"/>
      <c r="AT2060" s="171" t="s">
        <v>226</v>
      </c>
      <c r="AU2060" s="171" t="s">
        <v>236</v>
      </c>
      <c r="AV2060" s="14" t="s">
        <v>77</v>
      </c>
      <c r="AW2060" s="14" t="s">
        <v>31</v>
      </c>
      <c r="AX2060" s="14" t="s">
        <v>69</v>
      </c>
      <c r="AY2060" s="171" t="s">
        <v>212</v>
      </c>
    </row>
    <row r="2061" spans="2:65" s="1" customFormat="1" ht="16.5" customHeight="1">
      <c r="B2061" s="34"/>
      <c r="C2061" s="186" t="s">
        <v>4839</v>
      </c>
      <c r="D2061" s="186" t="s">
        <v>3107</v>
      </c>
      <c r="E2061" s="187" t="s">
        <v>8042</v>
      </c>
      <c r="F2061" s="188" t="s">
        <v>8043</v>
      </c>
      <c r="G2061" s="189" t="s">
        <v>536</v>
      </c>
      <c r="H2061" s="190">
        <v>2906.97</v>
      </c>
      <c r="I2061" s="191"/>
      <c r="J2061" s="192">
        <f>ROUND(I2061*H2061,2)</f>
        <v>0</v>
      </c>
      <c r="K2061" s="188" t="s">
        <v>245</v>
      </c>
      <c r="L2061" s="193"/>
      <c r="M2061" s="194" t="s">
        <v>19</v>
      </c>
      <c r="N2061" s="195" t="s">
        <v>40</v>
      </c>
      <c r="P2061" s="142">
        <f>O2061*H2061</f>
        <v>0</v>
      </c>
      <c r="Q2061" s="142">
        <v>2.7E-4</v>
      </c>
      <c r="R2061" s="142">
        <f>Q2061*H2061</f>
        <v>0.78488189999999991</v>
      </c>
      <c r="S2061" s="142">
        <v>0</v>
      </c>
      <c r="T2061" s="143">
        <f>S2061*H2061</f>
        <v>0</v>
      </c>
      <c r="AR2061" s="144" t="s">
        <v>631</v>
      </c>
      <c r="AT2061" s="144" t="s">
        <v>3107</v>
      </c>
      <c r="AU2061" s="144" t="s">
        <v>236</v>
      </c>
      <c r="AY2061" s="19" t="s">
        <v>212</v>
      </c>
      <c r="BE2061" s="145">
        <f>IF(N2061="základní",J2061,0)</f>
        <v>0</v>
      </c>
      <c r="BF2061" s="145">
        <f>IF(N2061="snížená",J2061,0)</f>
        <v>0</v>
      </c>
      <c r="BG2061" s="145">
        <f>IF(N2061="zákl. přenesená",J2061,0)</f>
        <v>0</v>
      </c>
      <c r="BH2061" s="145">
        <f>IF(N2061="sníž. přenesená",J2061,0)</f>
        <v>0</v>
      </c>
      <c r="BI2061" s="145">
        <f>IF(N2061="nulová",J2061,0)</f>
        <v>0</v>
      </c>
      <c r="BJ2061" s="19" t="s">
        <v>77</v>
      </c>
      <c r="BK2061" s="145">
        <f>ROUND(I2061*H2061,2)</f>
        <v>0</v>
      </c>
      <c r="BL2061" s="19" t="s">
        <v>316</v>
      </c>
      <c r="BM2061" s="144" t="s">
        <v>8044</v>
      </c>
    </row>
    <row r="2062" spans="2:65" s="14" customFormat="1">
      <c r="B2062" s="170"/>
      <c r="D2062" s="150" t="s">
        <v>226</v>
      </c>
      <c r="E2062" s="171" t="s">
        <v>19</v>
      </c>
      <c r="F2062" s="172" t="s">
        <v>8045</v>
      </c>
      <c r="H2062" s="171" t="s">
        <v>19</v>
      </c>
      <c r="I2062" s="173"/>
      <c r="L2062" s="170"/>
      <c r="M2062" s="174"/>
      <c r="T2062" s="175"/>
      <c r="AT2062" s="171" t="s">
        <v>226</v>
      </c>
      <c r="AU2062" s="171" t="s">
        <v>236</v>
      </c>
      <c r="AV2062" s="14" t="s">
        <v>77</v>
      </c>
      <c r="AW2062" s="14" t="s">
        <v>31</v>
      </c>
      <c r="AX2062" s="14" t="s">
        <v>69</v>
      </c>
      <c r="AY2062" s="171" t="s">
        <v>212</v>
      </c>
    </row>
    <row r="2063" spans="2:65" s="14" customFormat="1">
      <c r="B2063" s="170"/>
      <c r="D2063" s="150" t="s">
        <v>226</v>
      </c>
      <c r="E2063" s="171" t="s">
        <v>19</v>
      </c>
      <c r="F2063" s="172" t="s">
        <v>8046</v>
      </c>
      <c r="H2063" s="171" t="s">
        <v>19</v>
      </c>
      <c r="I2063" s="173"/>
      <c r="L2063" s="170"/>
      <c r="M2063" s="174"/>
      <c r="T2063" s="175"/>
      <c r="AT2063" s="171" t="s">
        <v>226</v>
      </c>
      <c r="AU2063" s="171" t="s">
        <v>236</v>
      </c>
      <c r="AV2063" s="14" t="s">
        <v>77</v>
      </c>
      <c r="AW2063" s="14" t="s">
        <v>31</v>
      </c>
      <c r="AX2063" s="14" t="s">
        <v>69</v>
      </c>
      <c r="AY2063" s="171" t="s">
        <v>212</v>
      </c>
    </row>
    <row r="2064" spans="2:65" s="14" customFormat="1">
      <c r="B2064" s="170"/>
      <c r="D2064" s="150" t="s">
        <v>226</v>
      </c>
      <c r="E2064" s="171" t="s">
        <v>19</v>
      </c>
      <c r="F2064" s="172" t="s">
        <v>8047</v>
      </c>
      <c r="H2064" s="171" t="s">
        <v>19</v>
      </c>
      <c r="I2064" s="173"/>
      <c r="L2064" s="170"/>
      <c r="M2064" s="174"/>
      <c r="T2064" s="175"/>
      <c r="AT2064" s="171" t="s">
        <v>226</v>
      </c>
      <c r="AU2064" s="171" t="s">
        <v>236</v>
      </c>
      <c r="AV2064" s="14" t="s">
        <v>77</v>
      </c>
      <c r="AW2064" s="14" t="s">
        <v>31</v>
      </c>
      <c r="AX2064" s="14" t="s">
        <v>69</v>
      </c>
      <c r="AY2064" s="171" t="s">
        <v>212</v>
      </c>
    </row>
    <row r="2065" spans="2:51" s="12" customFormat="1">
      <c r="B2065" s="152"/>
      <c r="D2065" s="150" t="s">
        <v>226</v>
      </c>
      <c r="E2065" s="153" t="s">
        <v>19</v>
      </c>
      <c r="F2065" s="154" t="s">
        <v>8021</v>
      </c>
      <c r="H2065" s="155">
        <v>230.56</v>
      </c>
      <c r="I2065" s="156"/>
      <c r="L2065" s="152"/>
      <c r="M2065" s="157"/>
      <c r="T2065" s="158"/>
      <c r="AT2065" s="153" t="s">
        <v>226</v>
      </c>
      <c r="AU2065" s="153" t="s">
        <v>236</v>
      </c>
      <c r="AV2065" s="12" t="s">
        <v>79</v>
      </c>
      <c r="AW2065" s="12" t="s">
        <v>31</v>
      </c>
      <c r="AX2065" s="12" t="s">
        <v>69</v>
      </c>
      <c r="AY2065" s="153" t="s">
        <v>212</v>
      </c>
    </row>
    <row r="2066" spans="2:51" s="14" customFormat="1">
      <c r="B2066" s="170"/>
      <c r="D2066" s="150" t="s">
        <v>226</v>
      </c>
      <c r="E2066" s="171" t="s">
        <v>19</v>
      </c>
      <c r="F2066" s="172" t="s">
        <v>8048</v>
      </c>
      <c r="H2066" s="171" t="s">
        <v>19</v>
      </c>
      <c r="I2066" s="173"/>
      <c r="L2066" s="170"/>
      <c r="M2066" s="174"/>
      <c r="T2066" s="175"/>
      <c r="AT2066" s="171" t="s">
        <v>226</v>
      </c>
      <c r="AU2066" s="171" t="s">
        <v>236</v>
      </c>
      <c r="AV2066" s="14" t="s">
        <v>77</v>
      </c>
      <c r="AW2066" s="14" t="s">
        <v>31</v>
      </c>
      <c r="AX2066" s="14" t="s">
        <v>69</v>
      </c>
      <c r="AY2066" s="171" t="s">
        <v>212</v>
      </c>
    </row>
    <row r="2067" spans="2:51" s="12" customFormat="1">
      <c r="B2067" s="152"/>
      <c r="D2067" s="150" t="s">
        <v>226</v>
      </c>
      <c r="E2067" s="153" t="s">
        <v>19</v>
      </c>
      <c r="F2067" s="154" t="s">
        <v>8049</v>
      </c>
      <c r="H2067" s="155">
        <v>67.319999999999993</v>
      </c>
      <c r="I2067" s="156"/>
      <c r="L2067" s="152"/>
      <c r="M2067" s="157"/>
      <c r="T2067" s="158"/>
      <c r="AT2067" s="153" t="s">
        <v>226</v>
      </c>
      <c r="AU2067" s="153" t="s">
        <v>236</v>
      </c>
      <c r="AV2067" s="12" t="s">
        <v>79</v>
      </c>
      <c r="AW2067" s="12" t="s">
        <v>31</v>
      </c>
      <c r="AX2067" s="12" t="s">
        <v>69</v>
      </c>
      <c r="AY2067" s="153" t="s">
        <v>212</v>
      </c>
    </row>
    <row r="2068" spans="2:51" s="12" customFormat="1">
      <c r="B2068" s="152"/>
      <c r="D2068" s="150" t="s">
        <v>226</v>
      </c>
      <c r="E2068" s="153" t="s">
        <v>19</v>
      </c>
      <c r="F2068" s="154" t="s">
        <v>8050</v>
      </c>
      <c r="H2068" s="155">
        <v>78.540000000000006</v>
      </c>
      <c r="I2068" s="156"/>
      <c r="L2068" s="152"/>
      <c r="M2068" s="157"/>
      <c r="T2068" s="158"/>
      <c r="AT2068" s="153" t="s">
        <v>226</v>
      </c>
      <c r="AU2068" s="153" t="s">
        <v>236</v>
      </c>
      <c r="AV2068" s="12" t="s">
        <v>79</v>
      </c>
      <c r="AW2068" s="12" t="s">
        <v>31</v>
      </c>
      <c r="AX2068" s="12" t="s">
        <v>69</v>
      </c>
      <c r="AY2068" s="153" t="s">
        <v>212</v>
      </c>
    </row>
    <row r="2069" spans="2:51" s="14" customFormat="1">
      <c r="B2069" s="170"/>
      <c r="D2069" s="150" t="s">
        <v>226</v>
      </c>
      <c r="E2069" s="171" t="s">
        <v>19</v>
      </c>
      <c r="F2069" s="172" t="s">
        <v>8051</v>
      </c>
      <c r="H2069" s="171" t="s">
        <v>19</v>
      </c>
      <c r="I2069" s="173"/>
      <c r="L2069" s="170"/>
      <c r="M2069" s="174"/>
      <c r="T2069" s="175"/>
      <c r="AT2069" s="171" t="s">
        <v>226</v>
      </c>
      <c r="AU2069" s="171" t="s">
        <v>236</v>
      </c>
      <c r="AV2069" s="14" t="s">
        <v>77</v>
      </c>
      <c r="AW2069" s="14" t="s">
        <v>31</v>
      </c>
      <c r="AX2069" s="14" t="s">
        <v>69</v>
      </c>
      <c r="AY2069" s="171" t="s">
        <v>212</v>
      </c>
    </row>
    <row r="2070" spans="2:51" s="12" customFormat="1" ht="33.75">
      <c r="B2070" s="152"/>
      <c r="D2070" s="150" t="s">
        <v>226</v>
      </c>
      <c r="E2070" s="153" t="s">
        <v>19</v>
      </c>
      <c r="F2070" s="154" t="s">
        <v>8002</v>
      </c>
      <c r="H2070" s="155">
        <v>466.51</v>
      </c>
      <c r="I2070" s="156"/>
      <c r="L2070" s="152"/>
      <c r="M2070" s="157"/>
      <c r="T2070" s="158"/>
      <c r="AT2070" s="153" t="s">
        <v>226</v>
      </c>
      <c r="AU2070" s="153" t="s">
        <v>236</v>
      </c>
      <c r="AV2070" s="12" t="s">
        <v>79</v>
      </c>
      <c r="AW2070" s="12" t="s">
        <v>31</v>
      </c>
      <c r="AX2070" s="12" t="s">
        <v>69</v>
      </c>
      <c r="AY2070" s="153" t="s">
        <v>212</v>
      </c>
    </row>
    <row r="2071" spans="2:51" s="12" customFormat="1">
      <c r="B2071" s="152"/>
      <c r="D2071" s="150" t="s">
        <v>226</v>
      </c>
      <c r="E2071" s="153" t="s">
        <v>19</v>
      </c>
      <c r="F2071" s="154" t="s">
        <v>8003</v>
      </c>
      <c r="H2071" s="155">
        <v>374.33</v>
      </c>
      <c r="I2071" s="156"/>
      <c r="L2071" s="152"/>
      <c r="M2071" s="157"/>
      <c r="T2071" s="158"/>
      <c r="AT2071" s="153" t="s">
        <v>226</v>
      </c>
      <c r="AU2071" s="153" t="s">
        <v>236</v>
      </c>
      <c r="AV2071" s="12" t="s">
        <v>79</v>
      </c>
      <c r="AW2071" s="12" t="s">
        <v>31</v>
      </c>
      <c r="AX2071" s="12" t="s">
        <v>69</v>
      </c>
      <c r="AY2071" s="153" t="s">
        <v>212</v>
      </c>
    </row>
    <row r="2072" spans="2:51" s="12" customFormat="1">
      <c r="B2072" s="152"/>
      <c r="D2072" s="150" t="s">
        <v>226</v>
      </c>
      <c r="E2072" s="153" t="s">
        <v>19</v>
      </c>
      <c r="F2072" s="154" t="s">
        <v>8004</v>
      </c>
      <c r="H2072" s="155">
        <v>275.88</v>
      </c>
      <c r="I2072" s="156"/>
      <c r="L2072" s="152"/>
      <c r="M2072" s="157"/>
      <c r="T2072" s="158"/>
      <c r="AT2072" s="153" t="s">
        <v>226</v>
      </c>
      <c r="AU2072" s="153" t="s">
        <v>236</v>
      </c>
      <c r="AV2072" s="12" t="s">
        <v>79</v>
      </c>
      <c r="AW2072" s="12" t="s">
        <v>31</v>
      </c>
      <c r="AX2072" s="12" t="s">
        <v>69</v>
      </c>
      <c r="AY2072" s="153" t="s">
        <v>212</v>
      </c>
    </row>
    <row r="2073" spans="2:51" s="12" customFormat="1">
      <c r="B2073" s="152"/>
      <c r="D2073" s="150" t="s">
        <v>226</v>
      </c>
      <c r="E2073" s="153" t="s">
        <v>19</v>
      </c>
      <c r="F2073" s="154" t="s">
        <v>8005</v>
      </c>
      <c r="H2073" s="155">
        <v>312.73</v>
      </c>
      <c r="I2073" s="156"/>
      <c r="L2073" s="152"/>
      <c r="M2073" s="157"/>
      <c r="T2073" s="158"/>
      <c r="AT2073" s="153" t="s">
        <v>226</v>
      </c>
      <c r="AU2073" s="153" t="s">
        <v>236</v>
      </c>
      <c r="AV2073" s="12" t="s">
        <v>79</v>
      </c>
      <c r="AW2073" s="12" t="s">
        <v>31</v>
      </c>
      <c r="AX2073" s="12" t="s">
        <v>69</v>
      </c>
      <c r="AY2073" s="153" t="s">
        <v>212</v>
      </c>
    </row>
    <row r="2074" spans="2:51" s="12" customFormat="1">
      <c r="B2074" s="152"/>
      <c r="D2074" s="150" t="s">
        <v>226</v>
      </c>
      <c r="E2074" s="153" t="s">
        <v>19</v>
      </c>
      <c r="F2074" s="154" t="s">
        <v>8006</v>
      </c>
      <c r="H2074" s="155">
        <v>483.34</v>
      </c>
      <c r="I2074" s="156"/>
      <c r="L2074" s="152"/>
      <c r="M2074" s="157"/>
      <c r="T2074" s="158"/>
      <c r="AT2074" s="153" t="s">
        <v>226</v>
      </c>
      <c r="AU2074" s="153" t="s">
        <v>236</v>
      </c>
      <c r="AV2074" s="12" t="s">
        <v>79</v>
      </c>
      <c r="AW2074" s="12" t="s">
        <v>31</v>
      </c>
      <c r="AX2074" s="12" t="s">
        <v>69</v>
      </c>
      <c r="AY2074" s="153" t="s">
        <v>212</v>
      </c>
    </row>
    <row r="2075" spans="2:51" s="12" customFormat="1">
      <c r="B2075" s="152"/>
      <c r="D2075" s="150" t="s">
        <v>226</v>
      </c>
      <c r="E2075" s="153" t="s">
        <v>19</v>
      </c>
      <c r="F2075" s="154" t="s">
        <v>8007</v>
      </c>
      <c r="H2075" s="155">
        <v>278.63</v>
      </c>
      <c r="I2075" s="156"/>
      <c r="L2075" s="152"/>
      <c r="M2075" s="157"/>
      <c r="T2075" s="158"/>
      <c r="AT2075" s="153" t="s">
        <v>226</v>
      </c>
      <c r="AU2075" s="153" t="s">
        <v>236</v>
      </c>
      <c r="AV2075" s="12" t="s">
        <v>79</v>
      </c>
      <c r="AW2075" s="12" t="s">
        <v>31</v>
      </c>
      <c r="AX2075" s="12" t="s">
        <v>69</v>
      </c>
      <c r="AY2075" s="153" t="s">
        <v>212</v>
      </c>
    </row>
    <row r="2076" spans="2:51" s="12" customFormat="1">
      <c r="B2076" s="152"/>
      <c r="D2076" s="150" t="s">
        <v>226</v>
      </c>
      <c r="E2076" s="153" t="s">
        <v>19</v>
      </c>
      <c r="F2076" s="154" t="s">
        <v>8008</v>
      </c>
      <c r="H2076" s="155">
        <v>5.94</v>
      </c>
      <c r="I2076" s="156"/>
      <c r="L2076" s="152"/>
      <c r="M2076" s="157"/>
      <c r="T2076" s="158"/>
      <c r="AT2076" s="153" t="s">
        <v>226</v>
      </c>
      <c r="AU2076" s="153" t="s">
        <v>236</v>
      </c>
      <c r="AV2076" s="12" t="s">
        <v>79</v>
      </c>
      <c r="AW2076" s="12" t="s">
        <v>31</v>
      </c>
      <c r="AX2076" s="12" t="s">
        <v>69</v>
      </c>
      <c r="AY2076" s="153" t="s">
        <v>212</v>
      </c>
    </row>
    <row r="2077" spans="2:51" s="14" customFormat="1">
      <c r="B2077" s="170"/>
      <c r="D2077" s="150" t="s">
        <v>226</v>
      </c>
      <c r="E2077" s="171" t="s">
        <v>19</v>
      </c>
      <c r="F2077" s="172" t="s">
        <v>8052</v>
      </c>
      <c r="H2077" s="171" t="s">
        <v>19</v>
      </c>
      <c r="I2077" s="173"/>
      <c r="L2077" s="170"/>
      <c r="M2077" s="174"/>
      <c r="T2077" s="175"/>
      <c r="AT2077" s="171" t="s">
        <v>226</v>
      </c>
      <c r="AU2077" s="171" t="s">
        <v>236</v>
      </c>
      <c r="AV2077" s="14" t="s">
        <v>77</v>
      </c>
      <c r="AW2077" s="14" t="s">
        <v>31</v>
      </c>
      <c r="AX2077" s="14" t="s">
        <v>69</v>
      </c>
      <c r="AY2077" s="171" t="s">
        <v>212</v>
      </c>
    </row>
    <row r="2078" spans="2:51" s="12" customFormat="1">
      <c r="B2078" s="152"/>
      <c r="D2078" s="150" t="s">
        <v>226</v>
      </c>
      <c r="E2078" s="153" t="s">
        <v>19</v>
      </c>
      <c r="F2078" s="154" t="s">
        <v>8053</v>
      </c>
      <c r="H2078" s="155">
        <v>14.08</v>
      </c>
      <c r="I2078" s="156"/>
      <c r="L2078" s="152"/>
      <c r="M2078" s="157"/>
      <c r="T2078" s="158"/>
      <c r="AT2078" s="153" t="s">
        <v>226</v>
      </c>
      <c r="AU2078" s="153" t="s">
        <v>236</v>
      </c>
      <c r="AV2078" s="12" t="s">
        <v>79</v>
      </c>
      <c r="AW2078" s="12" t="s">
        <v>31</v>
      </c>
      <c r="AX2078" s="12" t="s">
        <v>69</v>
      </c>
      <c r="AY2078" s="153" t="s">
        <v>212</v>
      </c>
    </row>
    <row r="2079" spans="2:51" s="15" customFormat="1">
      <c r="B2079" s="176"/>
      <c r="D2079" s="150" t="s">
        <v>226</v>
      </c>
      <c r="E2079" s="177" t="s">
        <v>19</v>
      </c>
      <c r="F2079" s="178" t="s">
        <v>455</v>
      </c>
      <c r="H2079" s="179">
        <v>2587.86</v>
      </c>
      <c r="I2079" s="180"/>
      <c r="L2079" s="176"/>
      <c r="M2079" s="181"/>
      <c r="T2079" s="182"/>
      <c r="AT2079" s="177" t="s">
        <v>226</v>
      </c>
      <c r="AU2079" s="177" t="s">
        <v>236</v>
      </c>
      <c r="AV2079" s="15" t="s">
        <v>236</v>
      </c>
      <c r="AW2079" s="15" t="s">
        <v>31</v>
      </c>
      <c r="AX2079" s="15" t="s">
        <v>69</v>
      </c>
      <c r="AY2079" s="177" t="s">
        <v>212</v>
      </c>
    </row>
    <row r="2080" spans="2:51" s="14" customFormat="1">
      <c r="B2080" s="170"/>
      <c r="D2080" s="150" t="s">
        <v>226</v>
      </c>
      <c r="E2080" s="171" t="s">
        <v>19</v>
      </c>
      <c r="F2080" s="172" t="s">
        <v>8054</v>
      </c>
      <c r="H2080" s="171" t="s">
        <v>19</v>
      </c>
      <c r="I2080" s="173"/>
      <c r="L2080" s="170"/>
      <c r="M2080" s="174"/>
      <c r="T2080" s="175"/>
      <c r="AT2080" s="171" t="s">
        <v>226</v>
      </c>
      <c r="AU2080" s="171" t="s">
        <v>236</v>
      </c>
      <c r="AV2080" s="14" t="s">
        <v>77</v>
      </c>
      <c r="AW2080" s="14" t="s">
        <v>31</v>
      </c>
      <c r="AX2080" s="14" t="s">
        <v>69</v>
      </c>
      <c r="AY2080" s="171" t="s">
        <v>212</v>
      </c>
    </row>
    <row r="2081" spans="2:65" s="14" customFormat="1">
      <c r="B2081" s="170"/>
      <c r="D2081" s="150" t="s">
        <v>226</v>
      </c>
      <c r="E2081" s="171" t="s">
        <v>19</v>
      </c>
      <c r="F2081" s="172" t="s">
        <v>8055</v>
      </c>
      <c r="H2081" s="171" t="s">
        <v>19</v>
      </c>
      <c r="I2081" s="173"/>
      <c r="L2081" s="170"/>
      <c r="M2081" s="174"/>
      <c r="T2081" s="175"/>
      <c r="AT2081" s="171" t="s">
        <v>226</v>
      </c>
      <c r="AU2081" s="171" t="s">
        <v>236</v>
      </c>
      <c r="AV2081" s="14" t="s">
        <v>77</v>
      </c>
      <c r="AW2081" s="14" t="s">
        <v>31</v>
      </c>
      <c r="AX2081" s="14" t="s">
        <v>69</v>
      </c>
      <c r="AY2081" s="171" t="s">
        <v>212</v>
      </c>
    </row>
    <row r="2082" spans="2:65" s="12" customFormat="1">
      <c r="B2082" s="152"/>
      <c r="D2082" s="150" t="s">
        <v>226</v>
      </c>
      <c r="E2082" s="153" t="s">
        <v>19</v>
      </c>
      <c r="F2082" s="154" t="s">
        <v>8009</v>
      </c>
      <c r="H2082" s="155">
        <v>29.04</v>
      </c>
      <c r="I2082" s="156"/>
      <c r="L2082" s="152"/>
      <c r="M2082" s="157"/>
      <c r="T2082" s="158"/>
      <c r="AT2082" s="153" t="s">
        <v>226</v>
      </c>
      <c r="AU2082" s="153" t="s">
        <v>236</v>
      </c>
      <c r="AV2082" s="12" t="s">
        <v>79</v>
      </c>
      <c r="AW2082" s="12" t="s">
        <v>31</v>
      </c>
      <c r="AX2082" s="12" t="s">
        <v>69</v>
      </c>
      <c r="AY2082" s="153" t="s">
        <v>212</v>
      </c>
    </row>
    <row r="2083" spans="2:65" s="12" customFormat="1">
      <c r="B2083" s="152"/>
      <c r="D2083" s="150" t="s">
        <v>226</v>
      </c>
      <c r="E2083" s="153" t="s">
        <v>19</v>
      </c>
      <c r="F2083" s="154" t="s">
        <v>8010</v>
      </c>
      <c r="H2083" s="155">
        <v>187.44</v>
      </c>
      <c r="I2083" s="156"/>
      <c r="L2083" s="152"/>
      <c r="M2083" s="157"/>
      <c r="T2083" s="158"/>
      <c r="AT2083" s="153" t="s">
        <v>226</v>
      </c>
      <c r="AU2083" s="153" t="s">
        <v>236</v>
      </c>
      <c r="AV2083" s="12" t="s">
        <v>79</v>
      </c>
      <c r="AW2083" s="12" t="s">
        <v>31</v>
      </c>
      <c r="AX2083" s="12" t="s">
        <v>69</v>
      </c>
      <c r="AY2083" s="153" t="s">
        <v>212</v>
      </c>
    </row>
    <row r="2084" spans="2:65" s="12" customFormat="1">
      <c r="B2084" s="152"/>
      <c r="D2084" s="150" t="s">
        <v>226</v>
      </c>
      <c r="E2084" s="153" t="s">
        <v>19</v>
      </c>
      <c r="F2084" s="154" t="s">
        <v>8011</v>
      </c>
      <c r="H2084" s="155">
        <v>60.06</v>
      </c>
      <c r="I2084" s="156"/>
      <c r="L2084" s="152"/>
      <c r="M2084" s="157"/>
      <c r="T2084" s="158"/>
      <c r="AT2084" s="153" t="s">
        <v>226</v>
      </c>
      <c r="AU2084" s="153" t="s">
        <v>236</v>
      </c>
      <c r="AV2084" s="12" t="s">
        <v>79</v>
      </c>
      <c r="AW2084" s="12" t="s">
        <v>31</v>
      </c>
      <c r="AX2084" s="12" t="s">
        <v>69</v>
      </c>
      <c r="AY2084" s="153" t="s">
        <v>212</v>
      </c>
    </row>
    <row r="2085" spans="2:65" s="14" customFormat="1">
      <c r="B2085" s="170"/>
      <c r="D2085" s="150" t="s">
        <v>226</v>
      </c>
      <c r="E2085" s="171" t="s">
        <v>19</v>
      </c>
      <c r="F2085" s="172" t="s">
        <v>8056</v>
      </c>
      <c r="H2085" s="171" t="s">
        <v>19</v>
      </c>
      <c r="I2085" s="173"/>
      <c r="L2085" s="170"/>
      <c r="M2085" s="174"/>
      <c r="T2085" s="175"/>
      <c r="AT2085" s="171" t="s">
        <v>226</v>
      </c>
      <c r="AU2085" s="171" t="s">
        <v>236</v>
      </c>
      <c r="AV2085" s="14" t="s">
        <v>77</v>
      </c>
      <c r="AW2085" s="14" t="s">
        <v>31</v>
      </c>
      <c r="AX2085" s="14" t="s">
        <v>69</v>
      </c>
      <c r="AY2085" s="171" t="s">
        <v>212</v>
      </c>
    </row>
    <row r="2086" spans="2:65" s="12" customFormat="1">
      <c r="B2086" s="152"/>
      <c r="D2086" s="150" t="s">
        <v>226</v>
      </c>
      <c r="E2086" s="153" t="s">
        <v>19</v>
      </c>
      <c r="F2086" s="154" t="s">
        <v>8057</v>
      </c>
      <c r="H2086" s="155">
        <v>14.3</v>
      </c>
      <c r="I2086" s="156"/>
      <c r="L2086" s="152"/>
      <c r="M2086" s="157"/>
      <c r="T2086" s="158"/>
      <c r="AT2086" s="153" t="s">
        <v>226</v>
      </c>
      <c r="AU2086" s="153" t="s">
        <v>236</v>
      </c>
      <c r="AV2086" s="12" t="s">
        <v>79</v>
      </c>
      <c r="AW2086" s="12" t="s">
        <v>31</v>
      </c>
      <c r="AX2086" s="12" t="s">
        <v>69</v>
      </c>
      <c r="AY2086" s="153" t="s">
        <v>212</v>
      </c>
    </row>
    <row r="2087" spans="2:65" s="12" customFormat="1">
      <c r="B2087" s="152"/>
      <c r="D2087" s="150" t="s">
        <v>226</v>
      </c>
      <c r="E2087" s="153" t="s">
        <v>19</v>
      </c>
      <c r="F2087" s="154" t="s">
        <v>8058</v>
      </c>
      <c r="H2087" s="155">
        <v>14.08</v>
      </c>
      <c r="I2087" s="156"/>
      <c r="L2087" s="152"/>
      <c r="M2087" s="157"/>
      <c r="T2087" s="158"/>
      <c r="AT2087" s="153" t="s">
        <v>226</v>
      </c>
      <c r="AU2087" s="153" t="s">
        <v>236</v>
      </c>
      <c r="AV2087" s="12" t="s">
        <v>79</v>
      </c>
      <c r="AW2087" s="12" t="s">
        <v>31</v>
      </c>
      <c r="AX2087" s="12" t="s">
        <v>69</v>
      </c>
      <c r="AY2087" s="153" t="s">
        <v>212</v>
      </c>
    </row>
    <row r="2088" spans="2:65" s="12" customFormat="1">
      <c r="B2088" s="152"/>
      <c r="D2088" s="150" t="s">
        <v>226</v>
      </c>
      <c r="E2088" s="153" t="s">
        <v>19</v>
      </c>
      <c r="F2088" s="154" t="s">
        <v>8059</v>
      </c>
      <c r="H2088" s="155">
        <v>14.19</v>
      </c>
      <c r="I2088" s="156"/>
      <c r="L2088" s="152"/>
      <c r="M2088" s="157"/>
      <c r="T2088" s="158"/>
      <c r="AT2088" s="153" t="s">
        <v>226</v>
      </c>
      <c r="AU2088" s="153" t="s">
        <v>236</v>
      </c>
      <c r="AV2088" s="12" t="s">
        <v>79</v>
      </c>
      <c r="AW2088" s="12" t="s">
        <v>31</v>
      </c>
      <c r="AX2088" s="12" t="s">
        <v>69</v>
      </c>
      <c r="AY2088" s="153" t="s">
        <v>212</v>
      </c>
    </row>
    <row r="2089" spans="2:65" s="15" customFormat="1">
      <c r="B2089" s="176"/>
      <c r="D2089" s="150" t="s">
        <v>226</v>
      </c>
      <c r="E2089" s="177" t="s">
        <v>19</v>
      </c>
      <c r="F2089" s="178" t="s">
        <v>455</v>
      </c>
      <c r="H2089" s="179">
        <v>319.11</v>
      </c>
      <c r="I2089" s="180"/>
      <c r="L2089" s="176"/>
      <c r="M2089" s="181"/>
      <c r="T2089" s="182"/>
      <c r="AT2089" s="177" t="s">
        <v>226</v>
      </c>
      <c r="AU2089" s="177" t="s">
        <v>236</v>
      </c>
      <c r="AV2089" s="15" t="s">
        <v>236</v>
      </c>
      <c r="AW2089" s="15" t="s">
        <v>31</v>
      </c>
      <c r="AX2089" s="15" t="s">
        <v>69</v>
      </c>
      <c r="AY2089" s="177" t="s">
        <v>212</v>
      </c>
    </row>
    <row r="2090" spans="2:65" s="13" customFormat="1">
      <c r="B2090" s="159"/>
      <c r="D2090" s="150" t="s">
        <v>226</v>
      </c>
      <c r="E2090" s="160" t="s">
        <v>19</v>
      </c>
      <c r="F2090" s="161" t="s">
        <v>228</v>
      </c>
      <c r="H2090" s="162">
        <v>2906.97</v>
      </c>
      <c r="I2090" s="163"/>
      <c r="L2090" s="159"/>
      <c r="M2090" s="164"/>
      <c r="T2090" s="165"/>
      <c r="AT2090" s="160" t="s">
        <v>226</v>
      </c>
      <c r="AU2090" s="160" t="s">
        <v>236</v>
      </c>
      <c r="AV2090" s="13" t="s">
        <v>229</v>
      </c>
      <c r="AW2090" s="13" t="s">
        <v>31</v>
      </c>
      <c r="AX2090" s="13" t="s">
        <v>77</v>
      </c>
      <c r="AY2090" s="160" t="s">
        <v>212</v>
      </c>
    </row>
    <row r="2091" spans="2:65" s="14" customFormat="1">
      <c r="B2091" s="170"/>
      <c r="D2091" s="150" t="s">
        <v>226</v>
      </c>
      <c r="E2091" s="171" t="s">
        <v>19</v>
      </c>
      <c r="F2091" s="172" t="s">
        <v>8041</v>
      </c>
      <c r="H2091" s="171" t="s">
        <v>19</v>
      </c>
      <c r="I2091" s="173"/>
      <c r="L2091" s="170"/>
      <c r="M2091" s="174"/>
      <c r="T2091" s="175"/>
      <c r="AT2091" s="171" t="s">
        <v>226</v>
      </c>
      <c r="AU2091" s="171" t="s">
        <v>236</v>
      </c>
      <c r="AV2091" s="14" t="s">
        <v>77</v>
      </c>
      <c r="AW2091" s="14" t="s">
        <v>31</v>
      </c>
      <c r="AX2091" s="14" t="s">
        <v>69</v>
      </c>
      <c r="AY2091" s="171" t="s">
        <v>212</v>
      </c>
    </row>
    <row r="2092" spans="2:65" s="1" customFormat="1" ht="16.5" customHeight="1">
      <c r="B2092" s="34"/>
      <c r="C2092" s="133" t="s">
        <v>4847</v>
      </c>
      <c r="D2092" s="133" t="s">
        <v>215</v>
      </c>
      <c r="E2092" s="134" t="s">
        <v>8060</v>
      </c>
      <c r="F2092" s="135" t="s">
        <v>8061</v>
      </c>
      <c r="G2092" s="136" t="s">
        <v>536</v>
      </c>
      <c r="H2092" s="137">
        <v>2642.7</v>
      </c>
      <c r="I2092" s="138"/>
      <c r="J2092" s="139">
        <f>ROUND(I2092*H2092,2)</f>
        <v>0</v>
      </c>
      <c r="K2092" s="135" t="s">
        <v>219</v>
      </c>
      <c r="L2092" s="34"/>
      <c r="M2092" s="140" t="s">
        <v>19</v>
      </c>
      <c r="N2092" s="141" t="s">
        <v>40</v>
      </c>
      <c r="P2092" s="142">
        <f>O2092*H2092</f>
        <v>0</v>
      </c>
      <c r="Q2092" s="142">
        <v>6.0000000000000002E-5</v>
      </c>
      <c r="R2092" s="142">
        <f>Q2092*H2092</f>
        <v>0.15856199999999998</v>
      </c>
      <c r="S2092" s="142">
        <v>0</v>
      </c>
      <c r="T2092" s="143">
        <f>S2092*H2092</f>
        <v>0</v>
      </c>
      <c r="AR2092" s="144" t="s">
        <v>316</v>
      </c>
      <c r="AT2092" s="144" t="s">
        <v>215</v>
      </c>
      <c r="AU2092" s="144" t="s">
        <v>236</v>
      </c>
      <c r="AY2092" s="19" t="s">
        <v>212</v>
      </c>
      <c r="BE2092" s="145">
        <f>IF(N2092="základní",J2092,0)</f>
        <v>0</v>
      </c>
      <c r="BF2092" s="145">
        <f>IF(N2092="snížená",J2092,0)</f>
        <v>0</v>
      </c>
      <c r="BG2092" s="145">
        <f>IF(N2092="zákl. přenesená",J2092,0)</f>
        <v>0</v>
      </c>
      <c r="BH2092" s="145">
        <f>IF(N2092="sníž. přenesená",J2092,0)</f>
        <v>0</v>
      </c>
      <c r="BI2092" s="145">
        <f>IF(N2092="nulová",J2092,0)</f>
        <v>0</v>
      </c>
      <c r="BJ2092" s="19" t="s">
        <v>77</v>
      </c>
      <c r="BK2092" s="145">
        <f>ROUND(I2092*H2092,2)</f>
        <v>0</v>
      </c>
      <c r="BL2092" s="19" t="s">
        <v>316</v>
      </c>
      <c r="BM2092" s="144" t="s">
        <v>8062</v>
      </c>
    </row>
    <row r="2093" spans="2:65" s="1" customFormat="1">
      <c r="B2093" s="34"/>
      <c r="D2093" s="146" t="s">
        <v>222</v>
      </c>
      <c r="F2093" s="147" t="s">
        <v>8063</v>
      </c>
      <c r="I2093" s="148"/>
      <c r="L2093" s="34"/>
      <c r="M2093" s="149"/>
      <c r="T2093" s="55"/>
      <c r="AT2093" s="19" t="s">
        <v>222</v>
      </c>
      <c r="AU2093" s="19" t="s">
        <v>236</v>
      </c>
    </row>
    <row r="2094" spans="2:65" s="14" customFormat="1">
      <c r="B2094" s="170"/>
      <c r="D2094" s="150" t="s">
        <v>226</v>
      </c>
      <c r="E2094" s="171" t="s">
        <v>19</v>
      </c>
      <c r="F2094" s="172" t="s">
        <v>8064</v>
      </c>
      <c r="H2094" s="171" t="s">
        <v>19</v>
      </c>
      <c r="I2094" s="173"/>
      <c r="L2094" s="170"/>
      <c r="M2094" s="174"/>
      <c r="T2094" s="175"/>
      <c r="AT2094" s="171" t="s">
        <v>226</v>
      </c>
      <c r="AU2094" s="171" t="s">
        <v>236</v>
      </c>
      <c r="AV2094" s="14" t="s">
        <v>77</v>
      </c>
      <c r="AW2094" s="14" t="s">
        <v>31</v>
      </c>
      <c r="AX2094" s="14" t="s">
        <v>69</v>
      </c>
      <c r="AY2094" s="171" t="s">
        <v>212</v>
      </c>
    </row>
    <row r="2095" spans="2:65" s="14" customFormat="1">
      <c r="B2095" s="170"/>
      <c r="D2095" s="150" t="s">
        <v>226</v>
      </c>
      <c r="E2095" s="171" t="s">
        <v>19</v>
      </c>
      <c r="F2095" s="172" t="s">
        <v>8065</v>
      </c>
      <c r="H2095" s="171" t="s">
        <v>19</v>
      </c>
      <c r="I2095" s="173"/>
      <c r="L2095" s="170"/>
      <c r="M2095" s="174"/>
      <c r="T2095" s="175"/>
      <c r="AT2095" s="171" t="s">
        <v>226</v>
      </c>
      <c r="AU2095" s="171" t="s">
        <v>236</v>
      </c>
      <c r="AV2095" s="14" t="s">
        <v>77</v>
      </c>
      <c r="AW2095" s="14" t="s">
        <v>31</v>
      </c>
      <c r="AX2095" s="14" t="s">
        <v>69</v>
      </c>
      <c r="AY2095" s="171" t="s">
        <v>212</v>
      </c>
    </row>
    <row r="2096" spans="2:65" s="12" customFormat="1">
      <c r="B2096" s="152"/>
      <c r="D2096" s="150" t="s">
        <v>226</v>
      </c>
      <c r="E2096" s="153" t="s">
        <v>19</v>
      </c>
      <c r="F2096" s="154" t="s">
        <v>8028</v>
      </c>
      <c r="H2096" s="155">
        <v>209.6</v>
      </c>
      <c r="I2096" s="156"/>
      <c r="L2096" s="152"/>
      <c r="M2096" s="157"/>
      <c r="T2096" s="158"/>
      <c r="AT2096" s="153" t="s">
        <v>226</v>
      </c>
      <c r="AU2096" s="153" t="s">
        <v>236</v>
      </c>
      <c r="AV2096" s="12" t="s">
        <v>79</v>
      </c>
      <c r="AW2096" s="12" t="s">
        <v>31</v>
      </c>
      <c r="AX2096" s="12" t="s">
        <v>69</v>
      </c>
      <c r="AY2096" s="153" t="s">
        <v>212</v>
      </c>
    </row>
    <row r="2097" spans="2:51" s="14" customFormat="1">
      <c r="B2097" s="170"/>
      <c r="D2097" s="150" t="s">
        <v>226</v>
      </c>
      <c r="E2097" s="171" t="s">
        <v>19</v>
      </c>
      <c r="F2097" s="172" t="s">
        <v>8066</v>
      </c>
      <c r="H2097" s="171" t="s">
        <v>19</v>
      </c>
      <c r="I2097" s="173"/>
      <c r="L2097" s="170"/>
      <c r="M2097" s="174"/>
      <c r="T2097" s="175"/>
      <c r="AT2097" s="171" t="s">
        <v>226</v>
      </c>
      <c r="AU2097" s="171" t="s">
        <v>236</v>
      </c>
      <c r="AV2097" s="14" t="s">
        <v>77</v>
      </c>
      <c r="AW2097" s="14" t="s">
        <v>31</v>
      </c>
      <c r="AX2097" s="14" t="s">
        <v>69</v>
      </c>
      <c r="AY2097" s="171" t="s">
        <v>212</v>
      </c>
    </row>
    <row r="2098" spans="2:51" s="12" customFormat="1">
      <c r="B2098" s="152"/>
      <c r="D2098" s="150" t="s">
        <v>226</v>
      </c>
      <c r="E2098" s="153" t="s">
        <v>19</v>
      </c>
      <c r="F2098" s="154" t="s">
        <v>8030</v>
      </c>
      <c r="H2098" s="155">
        <v>61.2</v>
      </c>
      <c r="I2098" s="156"/>
      <c r="L2098" s="152"/>
      <c r="M2098" s="157"/>
      <c r="T2098" s="158"/>
      <c r="AT2098" s="153" t="s">
        <v>226</v>
      </c>
      <c r="AU2098" s="153" t="s">
        <v>236</v>
      </c>
      <c r="AV2098" s="12" t="s">
        <v>79</v>
      </c>
      <c r="AW2098" s="12" t="s">
        <v>31</v>
      </c>
      <c r="AX2098" s="12" t="s">
        <v>69</v>
      </c>
      <c r="AY2098" s="153" t="s">
        <v>212</v>
      </c>
    </row>
    <row r="2099" spans="2:51" s="12" customFormat="1">
      <c r="B2099" s="152"/>
      <c r="D2099" s="150" t="s">
        <v>226</v>
      </c>
      <c r="E2099" s="153" t="s">
        <v>19</v>
      </c>
      <c r="F2099" s="154" t="s">
        <v>8031</v>
      </c>
      <c r="H2099" s="155">
        <v>71.400000000000006</v>
      </c>
      <c r="I2099" s="156"/>
      <c r="L2099" s="152"/>
      <c r="M2099" s="157"/>
      <c r="T2099" s="158"/>
      <c r="AT2099" s="153" t="s">
        <v>226</v>
      </c>
      <c r="AU2099" s="153" t="s">
        <v>236</v>
      </c>
      <c r="AV2099" s="12" t="s">
        <v>79</v>
      </c>
      <c r="AW2099" s="12" t="s">
        <v>31</v>
      </c>
      <c r="AX2099" s="12" t="s">
        <v>69</v>
      </c>
      <c r="AY2099" s="153" t="s">
        <v>212</v>
      </c>
    </row>
    <row r="2100" spans="2:51" s="14" customFormat="1">
      <c r="B2100" s="170"/>
      <c r="D2100" s="150" t="s">
        <v>226</v>
      </c>
      <c r="E2100" s="171" t="s">
        <v>19</v>
      </c>
      <c r="F2100" s="172" t="s">
        <v>8067</v>
      </c>
      <c r="H2100" s="171" t="s">
        <v>19</v>
      </c>
      <c r="I2100" s="173"/>
      <c r="L2100" s="170"/>
      <c r="M2100" s="174"/>
      <c r="T2100" s="175"/>
      <c r="AT2100" s="171" t="s">
        <v>226</v>
      </c>
      <c r="AU2100" s="171" t="s">
        <v>236</v>
      </c>
      <c r="AV2100" s="14" t="s">
        <v>77</v>
      </c>
      <c r="AW2100" s="14" t="s">
        <v>31</v>
      </c>
      <c r="AX2100" s="14" t="s">
        <v>69</v>
      </c>
      <c r="AY2100" s="171" t="s">
        <v>212</v>
      </c>
    </row>
    <row r="2101" spans="2:51" s="12" customFormat="1" ht="22.5">
      <c r="B2101" s="152"/>
      <c r="D2101" s="150" t="s">
        <v>226</v>
      </c>
      <c r="E2101" s="153" t="s">
        <v>19</v>
      </c>
      <c r="F2101" s="154" t="s">
        <v>7987</v>
      </c>
      <c r="H2101" s="155">
        <v>424.1</v>
      </c>
      <c r="I2101" s="156"/>
      <c r="L2101" s="152"/>
      <c r="M2101" s="157"/>
      <c r="T2101" s="158"/>
      <c r="AT2101" s="153" t="s">
        <v>226</v>
      </c>
      <c r="AU2101" s="153" t="s">
        <v>236</v>
      </c>
      <c r="AV2101" s="12" t="s">
        <v>79</v>
      </c>
      <c r="AW2101" s="12" t="s">
        <v>31</v>
      </c>
      <c r="AX2101" s="12" t="s">
        <v>69</v>
      </c>
      <c r="AY2101" s="153" t="s">
        <v>212</v>
      </c>
    </row>
    <row r="2102" spans="2:51" s="12" customFormat="1">
      <c r="B2102" s="152"/>
      <c r="D2102" s="150" t="s">
        <v>226</v>
      </c>
      <c r="E2102" s="153" t="s">
        <v>19</v>
      </c>
      <c r="F2102" s="154" t="s">
        <v>7988</v>
      </c>
      <c r="H2102" s="155">
        <v>340.3</v>
      </c>
      <c r="I2102" s="156"/>
      <c r="L2102" s="152"/>
      <c r="M2102" s="157"/>
      <c r="T2102" s="158"/>
      <c r="AT2102" s="153" t="s">
        <v>226</v>
      </c>
      <c r="AU2102" s="153" t="s">
        <v>236</v>
      </c>
      <c r="AV2102" s="12" t="s">
        <v>79</v>
      </c>
      <c r="AW2102" s="12" t="s">
        <v>31</v>
      </c>
      <c r="AX2102" s="12" t="s">
        <v>69</v>
      </c>
      <c r="AY2102" s="153" t="s">
        <v>212</v>
      </c>
    </row>
    <row r="2103" spans="2:51" s="12" customFormat="1">
      <c r="B2103" s="152"/>
      <c r="D2103" s="150" t="s">
        <v>226</v>
      </c>
      <c r="E2103" s="153" t="s">
        <v>19</v>
      </c>
      <c r="F2103" s="154" t="s">
        <v>7989</v>
      </c>
      <c r="H2103" s="155">
        <v>250.8</v>
      </c>
      <c r="I2103" s="156"/>
      <c r="L2103" s="152"/>
      <c r="M2103" s="157"/>
      <c r="T2103" s="158"/>
      <c r="AT2103" s="153" t="s">
        <v>226</v>
      </c>
      <c r="AU2103" s="153" t="s">
        <v>236</v>
      </c>
      <c r="AV2103" s="12" t="s">
        <v>79</v>
      </c>
      <c r="AW2103" s="12" t="s">
        <v>31</v>
      </c>
      <c r="AX2103" s="12" t="s">
        <v>69</v>
      </c>
      <c r="AY2103" s="153" t="s">
        <v>212</v>
      </c>
    </row>
    <row r="2104" spans="2:51" s="12" customFormat="1">
      <c r="B2104" s="152"/>
      <c r="D2104" s="150" t="s">
        <v>226</v>
      </c>
      <c r="E2104" s="153" t="s">
        <v>19</v>
      </c>
      <c r="F2104" s="154" t="s">
        <v>7990</v>
      </c>
      <c r="H2104" s="155">
        <v>284.3</v>
      </c>
      <c r="I2104" s="156"/>
      <c r="L2104" s="152"/>
      <c r="M2104" s="157"/>
      <c r="T2104" s="158"/>
      <c r="AT2104" s="153" t="s">
        <v>226</v>
      </c>
      <c r="AU2104" s="153" t="s">
        <v>236</v>
      </c>
      <c r="AV2104" s="12" t="s">
        <v>79</v>
      </c>
      <c r="AW2104" s="12" t="s">
        <v>31</v>
      </c>
      <c r="AX2104" s="12" t="s">
        <v>69</v>
      </c>
      <c r="AY2104" s="153" t="s">
        <v>212</v>
      </c>
    </row>
    <row r="2105" spans="2:51" s="12" customFormat="1">
      <c r="B2105" s="152"/>
      <c r="D2105" s="150" t="s">
        <v>226</v>
      </c>
      <c r="E2105" s="153" t="s">
        <v>19</v>
      </c>
      <c r="F2105" s="154" t="s">
        <v>7991</v>
      </c>
      <c r="H2105" s="155">
        <v>439.4</v>
      </c>
      <c r="I2105" s="156"/>
      <c r="L2105" s="152"/>
      <c r="M2105" s="157"/>
      <c r="T2105" s="158"/>
      <c r="AT2105" s="153" t="s">
        <v>226</v>
      </c>
      <c r="AU2105" s="153" t="s">
        <v>236</v>
      </c>
      <c r="AV2105" s="12" t="s">
        <v>79</v>
      </c>
      <c r="AW2105" s="12" t="s">
        <v>31</v>
      </c>
      <c r="AX2105" s="12" t="s">
        <v>69</v>
      </c>
      <c r="AY2105" s="153" t="s">
        <v>212</v>
      </c>
    </row>
    <row r="2106" spans="2:51" s="12" customFormat="1">
      <c r="B2106" s="152"/>
      <c r="D2106" s="150" t="s">
        <v>226</v>
      </c>
      <c r="E2106" s="153" t="s">
        <v>19</v>
      </c>
      <c r="F2106" s="154" t="s">
        <v>7992</v>
      </c>
      <c r="H2106" s="155">
        <v>253.3</v>
      </c>
      <c r="I2106" s="156"/>
      <c r="L2106" s="152"/>
      <c r="M2106" s="157"/>
      <c r="T2106" s="158"/>
      <c r="AT2106" s="153" t="s">
        <v>226</v>
      </c>
      <c r="AU2106" s="153" t="s">
        <v>236</v>
      </c>
      <c r="AV2106" s="12" t="s">
        <v>79</v>
      </c>
      <c r="AW2106" s="12" t="s">
        <v>31</v>
      </c>
      <c r="AX2106" s="12" t="s">
        <v>69</v>
      </c>
      <c r="AY2106" s="153" t="s">
        <v>212</v>
      </c>
    </row>
    <row r="2107" spans="2:51" s="12" customFormat="1">
      <c r="B2107" s="152"/>
      <c r="D2107" s="150" t="s">
        <v>226</v>
      </c>
      <c r="E2107" s="153" t="s">
        <v>19</v>
      </c>
      <c r="F2107" s="154" t="s">
        <v>7993</v>
      </c>
      <c r="H2107" s="155">
        <v>5.4</v>
      </c>
      <c r="I2107" s="156"/>
      <c r="L2107" s="152"/>
      <c r="M2107" s="157"/>
      <c r="T2107" s="158"/>
      <c r="AT2107" s="153" t="s">
        <v>226</v>
      </c>
      <c r="AU2107" s="153" t="s">
        <v>236</v>
      </c>
      <c r="AV2107" s="12" t="s">
        <v>79</v>
      </c>
      <c r="AW2107" s="12" t="s">
        <v>31</v>
      </c>
      <c r="AX2107" s="12" t="s">
        <v>69</v>
      </c>
      <c r="AY2107" s="153" t="s">
        <v>212</v>
      </c>
    </row>
    <row r="2108" spans="2:51" s="14" customFormat="1">
      <c r="B2108" s="170"/>
      <c r="D2108" s="150" t="s">
        <v>226</v>
      </c>
      <c r="E2108" s="171" t="s">
        <v>19</v>
      </c>
      <c r="F2108" s="172" t="s">
        <v>8068</v>
      </c>
      <c r="H2108" s="171" t="s">
        <v>19</v>
      </c>
      <c r="I2108" s="173"/>
      <c r="L2108" s="170"/>
      <c r="M2108" s="174"/>
      <c r="T2108" s="175"/>
      <c r="AT2108" s="171" t="s">
        <v>226</v>
      </c>
      <c r="AU2108" s="171" t="s">
        <v>236</v>
      </c>
      <c r="AV2108" s="14" t="s">
        <v>77</v>
      </c>
      <c r="AW2108" s="14" t="s">
        <v>31</v>
      </c>
      <c r="AX2108" s="14" t="s">
        <v>69</v>
      </c>
      <c r="AY2108" s="171" t="s">
        <v>212</v>
      </c>
    </row>
    <row r="2109" spans="2:51" s="12" customFormat="1">
      <c r="B2109" s="152"/>
      <c r="D2109" s="150" t="s">
        <v>226</v>
      </c>
      <c r="E2109" s="153" t="s">
        <v>19</v>
      </c>
      <c r="F2109" s="154" t="s">
        <v>8034</v>
      </c>
      <c r="H2109" s="155">
        <v>12.8</v>
      </c>
      <c r="I2109" s="156"/>
      <c r="L2109" s="152"/>
      <c r="M2109" s="157"/>
      <c r="T2109" s="158"/>
      <c r="AT2109" s="153" t="s">
        <v>226</v>
      </c>
      <c r="AU2109" s="153" t="s">
        <v>236</v>
      </c>
      <c r="AV2109" s="12" t="s">
        <v>79</v>
      </c>
      <c r="AW2109" s="12" t="s">
        <v>31</v>
      </c>
      <c r="AX2109" s="12" t="s">
        <v>69</v>
      </c>
      <c r="AY2109" s="153" t="s">
        <v>212</v>
      </c>
    </row>
    <row r="2110" spans="2:51" s="15" customFormat="1">
      <c r="B2110" s="176"/>
      <c r="D2110" s="150" t="s">
        <v>226</v>
      </c>
      <c r="E2110" s="177" t="s">
        <v>19</v>
      </c>
      <c r="F2110" s="178" t="s">
        <v>455</v>
      </c>
      <c r="H2110" s="179">
        <v>2352.6</v>
      </c>
      <c r="I2110" s="180"/>
      <c r="L2110" s="176"/>
      <c r="M2110" s="181"/>
      <c r="T2110" s="182"/>
      <c r="AT2110" s="177" t="s">
        <v>226</v>
      </c>
      <c r="AU2110" s="177" t="s">
        <v>236</v>
      </c>
      <c r="AV2110" s="15" t="s">
        <v>236</v>
      </c>
      <c r="AW2110" s="15" t="s">
        <v>31</v>
      </c>
      <c r="AX2110" s="15" t="s">
        <v>69</v>
      </c>
      <c r="AY2110" s="177" t="s">
        <v>212</v>
      </c>
    </row>
    <row r="2111" spans="2:51" s="14" customFormat="1">
      <c r="B2111" s="170"/>
      <c r="D2111" s="150" t="s">
        <v>226</v>
      </c>
      <c r="E2111" s="171" t="s">
        <v>19</v>
      </c>
      <c r="F2111" s="172" t="s">
        <v>8069</v>
      </c>
      <c r="H2111" s="171" t="s">
        <v>19</v>
      </c>
      <c r="I2111" s="173"/>
      <c r="L2111" s="170"/>
      <c r="M2111" s="174"/>
      <c r="T2111" s="175"/>
      <c r="AT2111" s="171" t="s">
        <v>226</v>
      </c>
      <c r="AU2111" s="171" t="s">
        <v>236</v>
      </c>
      <c r="AV2111" s="14" t="s">
        <v>77</v>
      </c>
      <c r="AW2111" s="14" t="s">
        <v>31</v>
      </c>
      <c r="AX2111" s="14" t="s">
        <v>69</v>
      </c>
      <c r="AY2111" s="171" t="s">
        <v>212</v>
      </c>
    </row>
    <row r="2112" spans="2:51" s="14" customFormat="1">
      <c r="B2112" s="170"/>
      <c r="D2112" s="150" t="s">
        <v>226</v>
      </c>
      <c r="E2112" s="171" t="s">
        <v>19</v>
      </c>
      <c r="F2112" s="172" t="s">
        <v>8070</v>
      </c>
      <c r="H2112" s="171" t="s">
        <v>19</v>
      </c>
      <c r="I2112" s="173"/>
      <c r="L2112" s="170"/>
      <c r="M2112" s="174"/>
      <c r="T2112" s="175"/>
      <c r="AT2112" s="171" t="s">
        <v>226</v>
      </c>
      <c r="AU2112" s="171" t="s">
        <v>236</v>
      </c>
      <c r="AV2112" s="14" t="s">
        <v>77</v>
      </c>
      <c r="AW2112" s="14" t="s">
        <v>31</v>
      </c>
      <c r="AX2112" s="14" t="s">
        <v>69</v>
      </c>
      <c r="AY2112" s="171" t="s">
        <v>212</v>
      </c>
    </row>
    <row r="2113" spans="2:65" s="12" customFormat="1">
      <c r="B2113" s="152"/>
      <c r="D2113" s="150" t="s">
        <v>226</v>
      </c>
      <c r="E2113" s="153" t="s">
        <v>19</v>
      </c>
      <c r="F2113" s="154" t="s">
        <v>7995</v>
      </c>
      <c r="H2113" s="155">
        <v>26.4</v>
      </c>
      <c r="I2113" s="156"/>
      <c r="L2113" s="152"/>
      <c r="M2113" s="157"/>
      <c r="T2113" s="158"/>
      <c r="AT2113" s="153" t="s">
        <v>226</v>
      </c>
      <c r="AU2113" s="153" t="s">
        <v>236</v>
      </c>
      <c r="AV2113" s="12" t="s">
        <v>79</v>
      </c>
      <c r="AW2113" s="12" t="s">
        <v>31</v>
      </c>
      <c r="AX2113" s="12" t="s">
        <v>69</v>
      </c>
      <c r="AY2113" s="153" t="s">
        <v>212</v>
      </c>
    </row>
    <row r="2114" spans="2:65" s="12" customFormat="1">
      <c r="B2114" s="152"/>
      <c r="D2114" s="150" t="s">
        <v>226</v>
      </c>
      <c r="E2114" s="153" t="s">
        <v>19</v>
      </c>
      <c r="F2114" s="154" t="s">
        <v>7996</v>
      </c>
      <c r="H2114" s="155">
        <v>170.4</v>
      </c>
      <c r="I2114" s="156"/>
      <c r="L2114" s="152"/>
      <c r="M2114" s="157"/>
      <c r="T2114" s="158"/>
      <c r="AT2114" s="153" t="s">
        <v>226</v>
      </c>
      <c r="AU2114" s="153" t="s">
        <v>236</v>
      </c>
      <c r="AV2114" s="12" t="s">
        <v>79</v>
      </c>
      <c r="AW2114" s="12" t="s">
        <v>31</v>
      </c>
      <c r="AX2114" s="12" t="s">
        <v>69</v>
      </c>
      <c r="AY2114" s="153" t="s">
        <v>212</v>
      </c>
    </row>
    <row r="2115" spans="2:65" s="12" customFormat="1">
      <c r="B2115" s="152"/>
      <c r="D2115" s="150" t="s">
        <v>226</v>
      </c>
      <c r="E2115" s="153" t="s">
        <v>19</v>
      </c>
      <c r="F2115" s="154" t="s">
        <v>7997</v>
      </c>
      <c r="H2115" s="155">
        <v>54.6</v>
      </c>
      <c r="I2115" s="156"/>
      <c r="L2115" s="152"/>
      <c r="M2115" s="157"/>
      <c r="T2115" s="158"/>
      <c r="AT2115" s="153" t="s">
        <v>226</v>
      </c>
      <c r="AU2115" s="153" t="s">
        <v>236</v>
      </c>
      <c r="AV2115" s="12" t="s">
        <v>79</v>
      </c>
      <c r="AW2115" s="12" t="s">
        <v>31</v>
      </c>
      <c r="AX2115" s="12" t="s">
        <v>69</v>
      </c>
      <c r="AY2115" s="153" t="s">
        <v>212</v>
      </c>
    </row>
    <row r="2116" spans="2:65" s="14" customFormat="1">
      <c r="B2116" s="170"/>
      <c r="D2116" s="150" t="s">
        <v>226</v>
      </c>
      <c r="E2116" s="171" t="s">
        <v>19</v>
      </c>
      <c r="F2116" s="172" t="s">
        <v>8071</v>
      </c>
      <c r="H2116" s="171" t="s">
        <v>19</v>
      </c>
      <c r="I2116" s="173"/>
      <c r="L2116" s="170"/>
      <c r="M2116" s="174"/>
      <c r="T2116" s="175"/>
      <c r="AT2116" s="171" t="s">
        <v>226</v>
      </c>
      <c r="AU2116" s="171" t="s">
        <v>236</v>
      </c>
      <c r="AV2116" s="14" t="s">
        <v>77</v>
      </c>
      <c r="AW2116" s="14" t="s">
        <v>31</v>
      </c>
      <c r="AX2116" s="14" t="s">
        <v>69</v>
      </c>
      <c r="AY2116" s="171" t="s">
        <v>212</v>
      </c>
    </row>
    <row r="2117" spans="2:65" s="12" customFormat="1">
      <c r="B2117" s="152"/>
      <c r="D2117" s="150" t="s">
        <v>226</v>
      </c>
      <c r="E2117" s="153" t="s">
        <v>19</v>
      </c>
      <c r="F2117" s="154" t="s">
        <v>8038</v>
      </c>
      <c r="H2117" s="155">
        <v>13</v>
      </c>
      <c r="I2117" s="156"/>
      <c r="L2117" s="152"/>
      <c r="M2117" s="157"/>
      <c r="T2117" s="158"/>
      <c r="AT2117" s="153" t="s">
        <v>226</v>
      </c>
      <c r="AU2117" s="153" t="s">
        <v>236</v>
      </c>
      <c r="AV2117" s="12" t="s">
        <v>79</v>
      </c>
      <c r="AW2117" s="12" t="s">
        <v>31</v>
      </c>
      <c r="AX2117" s="12" t="s">
        <v>69</v>
      </c>
      <c r="AY2117" s="153" t="s">
        <v>212</v>
      </c>
    </row>
    <row r="2118" spans="2:65" s="12" customFormat="1">
      <c r="B2118" s="152"/>
      <c r="D2118" s="150" t="s">
        <v>226</v>
      </c>
      <c r="E2118" s="153" t="s">
        <v>19</v>
      </c>
      <c r="F2118" s="154" t="s">
        <v>8039</v>
      </c>
      <c r="H2118" s="155">
        <v>12.8</v>
      </c>
      <c r="I2118" s="156"/>
      <c r="L2118" s="152"/>
      <c r="M2118" s="157"/>
      <c r="T2118" s="158"/>
      <c r="AT2118" s="153" t="s">
        <v>226</v>
      </c>
      <c r="AU2118" s="153" t="s">
        <v>236</v>
      </c>
      <c r="AV2118" s="12" t="s">
        <v>79</v>
      </c>
      <c r="AW2118" s="12" t="s">
        <v>31</v>
      </c>
      <c r="AX2118" s="12" t="s">
        <v>69</v>
      </c>
      <c r="AY2118" s="153" t="s">
        <v>212</v>
      </c>
    </row>
    <row r="2119" spans="2:65" s="12" customFormat="1">
      <c r="B2119" s="152"/>
      <c r="D2119" s="150" t="s">
        <v>226</v>
      </c>
      <c r="E2119" s="153" t="s">
        <v>19</v>
      </c>
      <c r="F2119" s="154" t="s">
        <v>8040</v>
      </c>
      <c r="H2119" s="155">
        <v>12.9</v>
      </c>
      <c r="I2119" s="156"/>
      <c r="L2119" s="152"/>
      <c r="M2119" s="157"/>
      <c r="T2119" s="158"/>
      <c r="AT2119" s="153" t="s">
        <v>226</v>
      </c>
      <c r="AU2119" s="153" t="s">
        <v>236</v>
      </c>
      <c r="AV2119" s="12" t="s">
        <v>79</v>
      </c>
      <c r="AW2119" s="12" t="s">
        <v>31</v>
      </c>
      <c r="AX2119" s="12" t="s">
        <v>69</v>
      </c>
      <c r="AY2119" s="153" t="s">
        <v>212</v>
      </c>
    </row>
    <row r="2120" spans="2:65" s="15" customFormat="1">
      <c r="B2120" s="176"/>
      <c r="D2120" s="150" t="s">
        <v>226</v>
      </c>
      <c r="E2120" s="177" t="s">
        <v>19</v>
      </c>
      <c r="F2120" s="178" t="s">
        <v>455</v>
      </c>
      <c r="H2120" s="179">
        <v>290.10000000000002</v>
      </c>
      <c r="I2120" s="180"/>
      <c r="L2120" s="176"/>
      <c r="M2120" s="181"/>
      <c r="T2120" s="182"/>
      <c r="AT2120" s="177" t="s">
        <v>226</v>
      </c>
      <c r="AU2120" s="177" t="s">
        <v>236</v>
      </c>
      <c r="AV2120" s="15" t="s">
        <v>236</v>
      </c>
      <c r="AW2120" s="15" t="s">
        <v>31</v>
      </c>
      <c r="AX2120" s="15" t="s">
        <v>69</v>
      </c>
      <c r="AY2120" s="177" t="s">
        <v>212</v>
      </c>
    </row>
    <row r="2121" spans="2:65" s="13" customFormat="1">
      <c r="B2121" s="159"/>
      <c r="D2121" s="150" t="s">
        <v>226</v>
      </c>
      <c r="E2121" s="160" t="s">
        <v>19</v>
      </c>
      <c r="F2121" s="161" t="s">
        <v>228</v>
      </c>
      <c r="H2121" s="162">
        <v>2642.7</v>
      </c>
      <c r="I2121" s="163"/>
      <c r="L2121" s="159"/>
      <c r="M2121" s="164"/>
      <c r="T2121" s="165"/>
      <c r="AT2121" s="160" t="s">
        <v>226</v>
      </c>
      <c r="AU2121" s="160" t="s">
        <v>236</v>
      </c>
      <c r="AV2121" s="13" t="s">
        <v>229</v>
      </c>
      <c r="AW2121" s="13" t="s">
        <v>31</v>
      </c>
      <c r="AX2121" s="13" t="s">
        <v>77</v>
      </c>
      <c r="AY2121" s="160" t="s">
        <v>212</v>
      </c>
    </row>
    <row r="2122" spans="2:65" s="14" customFormat="1">
      <c r="B2122" s="170"/>
      <c r="D2122" s="150" t="s">
        <v>226</v>
      </c>
      <c r="E2122" s="171" t="s">
        <v>19</v>
      </c>
      <c r="F2122" s="172" t="s">
        <v>8041</v>
      </c>
      <c r="H2122" s="171" t="s">
        <v>19</v>
      </c>
      <c r="I2122" s="173"/>
      <c r="L2122" s="170"/>
      <c r="M2122" s="174"/>
      <c r="T2122" s="175"/>
      <c r="AT2122" s="171" t="s">
        <v>226</v>
      </c>
      <c r="AU2122" s="171" t="s">
        <v>236</v>
      </c>
      <c r="AV2122" s="14" t="s">
        <v>77</v>
      </c>
      <c r="AW2122" s="14" t="s">
        <v>31</v>
      </c>
      <c r="AX2122" s="14" t="s">
        <v>69</v>
      </c>
      <c r="AY2122" s="171" t="s">
        <v>212</v>
      </c>
    </row>
    <row r="2123" spans="2:65" s="1" customFormat="1" ht="16.5" customHeight="1">
      <c r="B2123" s="34"/>
      <c r="C2123" s="186" t="s">
        <v>4852</v>
      </c>
      <c r="D2123" s="186" t="s">
        <v>3107</v>
      </c>
      <c r="E2123" s="187" t="s">
        <v>7708</v>
      </c>
      <c r="F2123" s="188" t="s">
        <v>7709</v>
      </c>
      <c r="G2123" s="189" t="s">
        <v>495</v>
      </c>
      <c r="H2123" s="190">
        <v>310.54500000000002</v>
      </c>
      <c r="I2123" s="191"/>
      <c r="J2123" s="192">
        <f>ROUND(I2123*H2123,2)</f>
        <v>0</v>
      </c>
      <c r="K2123" s="188" t="s">
        <v>219</v>
      </c>
      <c r="L2123" s="193"/>
      <c r="M2123" s="194" t="s">
        <v>19</v>
      </c>
      <c r="N2123" s="195" t="s">
        <v>40</v>
      </c>
      <c r="P2123" s="142">
        <f>O2123*H2123</f>
        <v>0</v>
      </c>
      <c r="Q2123" s="142">
        <v>3.3999999999999998E-3</v>
      </c>
      <c r="R2123" s="142">
        <f>Q2123*H2123</f>
        <v>1.0558529999999999</v>
      </c>
      <c r="S2123" s="142">
        <v>0</v>
      </c>
      <c r="T2123" s="143">
        <f>S2123*H2123</f>
        <v>0</v>
      </c>
      <c r="AR2123" s="144" t="s">
        <v>631</v>
      </c>
      <c r="AT2123" s="144" t="s">
        <v>3107</v>
      </c>
      <c r="AU2123" s="144" t="s">
        <v>236</v>
      </c>
      <c r="AY2123" s="19" t="s">
        <v>212</v>
      </c>
      <c r="BE2123" s="145">
        <f>IF(N2123="základní",J2123,0)</f>
        <v>0</v>
      </c>
      <c r="BF2123" s="145">
        <f>IF(N2123="snížená",J2123,0)</f>
        <v>0</v>
      </c>
      <c r="BG2123" s="145">
        <f>IF(N2123="zákl. přenesená",J2123,0)</f>
        <v>0</v>
      </c>
      <c r="BH2123" s="145">
        <f>IF(N2123="sníž. přenesená",J2123,0)</f>
        <v>0</v>
      </c>
      <c r="BI2123" s="145">
        <f>IF(N2123="nulová",J2123,0)</f>
        <v>0</v>
      </c>
      <c r="BJ2123" s="19" t="s">
        <v>77</v>
      </c>
      <c r="BK2123" s="145">
        <f>ROUND(I2123*H2123,2)</f>
        <v>0</v>
      </c>
      <c r="BL2123" s="19" t="s">
        <v>316</v>
      </c>
      <c r="BM2123" s="144" t="s">
        <v>8072</v>
      </c>
    </row>
    <row r="2124" spans="2:65" s="1" customFormat="1" ht="48.75">
      <c r="B2124" s="34"/>
      <c r="D2124" s="150" t="s">
        <v>224</v>
      </c>
      <c r="F2124" s="151" t="s">
        <v>8073</v>
      </c>
      <c r="I2124" s="148"/>
      <c r="L2124" s="34"/>
      <c r="M2124" s="149"/>
      <c r="T2124" s="55"/>
      <c r="AT2124" s="19" t="s">
        <v>224</v>
      </c>
      <c r="AU2124" s="19" t="s">
        <v>236</v>
      </c>
    </row>
    <row r="2125" spans="2:65" s="14" customFormat="1">
      <c r="B2125" s="170"/>
      <c r="D2125" s="150" t="s">
        <v>226</v>
      </c>
      <c r="E2125" s="171" t="s">
        <v>19</v>
      </c>
      <c r="F2125" s="172" t="s">
        <v>8074</v>
      </c>
      <c r="H2125" s="171" t="s">
        <v>19</v>
      </c>
      <c r="I2125" s="173"/>
      <c r="L2125" s="170"/>
      <c r="M2125" s="174"/>
      <c r="T2125" s="175"/>
      <c r="AT2125" s="171" t="s">
        <v>226</v>
      </c>
      <c r="AU2125" s="171" t="s">
        <v>236</v>
      </c>
      <c r="AV2125" s="14" t="s">
        <v>77</v>
      </c>
      <c r="AW2125" s="14" t="s">
        <v>31</v>
      </c>
      <c r="AX2125" s="14" t="s">
        <v>69</v>
      </c>
      <c r="AY2125" s="171" t="s">
        <v>212</v>
      </c>
    </row>
    <row r="2126" spans="2:65" s="14" customFormat="1">
      <c r="B2126" s="170"/>
      <c r="D2126" s="150" t="s">
        <v>226</v>
      </c>
      <c r="E2126" s="171" t="s">
        <v>19</v>
      </c>
      <c r="F2126" s="172" t="s">
        <v>8075</v>
      </c>
      <c r="H2126" s="171" t="s">
        <v>19</v>
      </c>
      <c r="I2126" s="173"/>
      <c r="L2126" s="170"/>
      <c r="M2126" s="174"/>
      <c r="T2126" s="175"/>
      <c r="AT2126" s="171" t="s">
        <v>226</v>
      </c>
      <c r="AU2126" s="171" t="s">
        <v>236</v>
      </c>
      <c r="AV2126" s="14" t="s">
        <v>77</v>
      </c>
      <c r="AW2126" s="14" t="s">
        <v>31</v>
      </c>
      <c r="AX2126" s="14" t="s">
        <v>69</v>
      </c>
      <c r="AY2126" s="171" t="s">
        <v>212</v>
      </c>
    </row>
    <row r="2127" spans="2:65" s="12" customFormat="1">
      <c r="B2127" s="152"/>
      <c r="D2127" s="150" t="s">
        <v>226</v>
      </c>
      <c r="E2127" s="153" t="s">
        <v>19</v>
      </c>
      <c r="F2127" s="154" t="s">
        <v>8076</v>
      </c>
      <c r="H2127" s="155">
        <v>27.667000000000002</v>
      </c>
      <c r="I2127" s="156"/>
      <c r="L2127" s="152"/>
      <c r="M2127" s="157"/>
      <c r="T2127" s="158"/>
      <c r="AT2127" s="153" t="s">
        <v>226</v>
      </c>
      <c r="AU2127" s="153" t="s">
        <v>236</v>
      </c>
      <c r="AV2127" s="12" t="s">
        <v>79</v>
      </c>
      <c r="AW2127" s="12" t="s">
        <v>31</v>
      </c>
      <c r="AX2127" s="12" t="s">
        <v>69</v>
      </c>
      <c r="AY2127" s="153" t="s">
        <v>212</v>
      </c>
    </row>
    <row r="2128" spans="2:65" s="15" customFormat="1">
      <c r="B2128" s="176"/>
      <c r="D2128" s="150" t="s">
        <v>226</v>
      </c>
      <c r="E2128" s="177" t="s">
        <v>19</v>
      </c>
      <c r="F2128" s="178" t="s">
        <v>455</v>
      </c>
      <c r="H2128" s="179">
        <v>27.667000000000002</v>
      </c>
      <c r="I2128" s="180"/>
      <c r="L2128" s="176"/>
      <c r="M2128" s="181"/>
      <c r="T2128" s="182"/>
      <c r="AT2128" s="177" t="s">
        <v>226</v>
      </c>
      <c r="AU2128" s="177" t="s">
        <v>236</v>
      </c>
      <c r="AV2128" s="15" t="s">
        <v>236</v>
      </c>
      <c r="AW2128" s="15" t="s">
        <v>31</v>
      </c>
      <c r="AX2128" s="15" t="s">
        <v>69</v>
      </c>
      <c r="AY2128" s="177" t="s">
        <v>212</v>
      </c>
    </row>
    <row r="2129" spans="2:51" s="14" customFormat="1">
      <c r="B2129" s="170"/>
      <c r="D2129" s="150" t="s">
        <v>226</v>
      </c>
      <c r="E2129" s="171" t="s">
        <v>19</v>
      </c>
      <c r="F2129" s="172" t="s">
        <v>8077</v>
      </c>
      <c r="H2129" s="171" t="s">
        <v>19</v>
      </c>
      <c r="I2129" s="173"/>
      <c r="L2129" s="170"/>
      <c r="M2129" s="174"/>
      <c r="T2129" s="175"/>
      <c r="AT2129" s="171" t="s">
        <v>226</v>
      </c>
      <c r="AU2129" s="171" t="s">
        <v>236</v>
      </c>
      <c r="AV2129" s="14" t="s">
        <v>77</v>
      </c>
      <c r="AW2129" s="14" t="s">
        <v>31</v>
      </c>
      <c r="AX2129" s="14" t="s">
        <v>69</v>
      </c>
      <c r="AY2129" s="171" t="s">
        <v>212</v>
      </c>
    </row>
    <row r="2130" spans="2:51" s="12" customFormat="1">
      <c r="B2130" s="152"/>
      <c r="D2130" s="150" t="s">
        <v>226</v>
      </c>
      <c r="E2130" s="153" t="s">
        <v>19</v>
      </c>
      <c r="F2130" s="154" t="s">
        <v>8078</v>
      </c>
      <c r="H2130" s="155">
        <v>8.0779999999999994</v>
      </c>
      <c r="I2130" s="156"/>
      <c r="L2130" s="152"/>
      <c r="M2130" s="157"/>
      <c r="T2130" s="158"/>
      <c r="AT2130" s="153" t="s">
        <v>226</v>
      </c>
      <c r="AU2130" s="153" t="s">
        <v>236</v>
      </c>
      <c r="AV2130" s="12" t="s">
        <v>79</v>
      </c>
      <c r="AW2130" s="12" t="s">
        <v>31</v>
      </c>
      <c r="AX2130" s="12" t="s">
        <v>69</v>
      </c>
      <c r="AY2130" s="153" t="s">
        <v>212</v>
      </c>
    </row>
    <row r="2131" spans="2:51" s="12" customFormat="1">
      <c r="B2131" s="152"/>
      <c r="D2131" s="150" t="s">
        <v>226</v>
      </c>
      <c r="E2131" s="153" t="s">
        <v>19</v>
      </c>
      <c r="F2131" s="154" t="s">
        <v>8079</v>
      </c>
      <c r="H2131" s="155">
        <v>9.4250000000000007</v>
      </c>
      <c r="I2131" s="156"/>
      <c r="L2131" s="152"/>
      <c r="M2131" s="157"/>
      <c r="T2131" s="158"/>
      <c r="AT2131" s="153" t="s">
        <v>226</v>
      </c>
      <c r="AU2131" s="153" t="s">
        <v>236</v>
      </c>
      <c r="AV2131" s="12" t="s">
        <v>79</v>
      </c>
      <c r="AW2131" s="12" t="s">
        <v>31</v>
      </c>
      <c r="AX2131" s="12" t="s">
        <v>69</v>
      </c>
      <c r="AY2131" s="153" t="s">
        <v>212</v>
      </c>
    </row>
    <row r="2132" spans="2:51" s="15" customFormat="1">
      <c r="B2132" s="176"/>
      <c r="D2132" s="150" t="s">
        <v>226</v>
      </c>
      <c r="E2132" s="177" t="s">
        <v>19</v>
      </c>
      <c r="F2132" s="178" t="s">
        <v>455</v>
      </c>
      <c r="H2132" s="179">
        <v>17.503</v>
      </c>
      <c r="I2132" s="180"/>
      <c r="L2132" s="176"/>
      <c r="M2132" s="181"/>
      <c r="T2132" s="182"/>
      <c r="AT2132" s="177" t="s">
        <v>226</v>
      </c>
      <c r="AU2132" s="177" t="s">
        <v>236</v>
      </c>
      <c r="AV2132" s="15" t="s">
        <v>236</v>
      </c>
      <c r="AW2132" s="15" t="s">
        <v>31</v>
      </c>
      <c r="AX2132" s="15" t="s">
        <v>69</v>
      </c>
      <c r="AY2132" s="177" t="s">
        <v>212</v>
      </c>
    </row>
    <row r="2133" spans="2:51" s="14" customFormat="1">
      <c r="B2133" s="170"/>
      <c r="D2133" s="150" t="s">
        <v>226</v>
      </c>
      <c r="E2133" s="171" t="s">
        <v>19</v>
      </c>
      <c r="F2133" s="172" t="s">
        <v>8080</v>
      </c>
      <c r="H2133" s="171" t="s">
        <v>19</v>
      </c>
      <c r="I2133" s="173"/>
      <c r="L2133" s="170"/>
      <c r="M2133" s="174"/>
      <c r="T2133" s="175"/>
      <c r="AT2133" s="171" t="s">
        <v>226</v>
      </c>
      <c r="AU2133" s="171" t="s">
        <v>236</v>
      </c>
      <c r="AV2133" s="14" t="s">
        <v>77</v>
      </c>
      <c r="AW2133" s="14" t="s">
        <v>31</v>
      </c>
      <c r="AX2133" s="14" t="s">
        <v>69</v>
      </c>
      <c r="AY2133" s="171" t="s">
        <v>212</v>
      </c>
    </row>
    <row r="2134" spans="2:51" s="12" customFormat="1" ht="33.75">
      <c r="B2134" s="152"/>
      <c r="D2134" s="150" t="s">
        <v>226</v>
      </c>
      <c r="E2134" s="153" t="s">
        <v>19</v>
      </c>
      <c r="F2134" s="154" t="s">
        <v>8081</v>
      </c>
      <c r="H2134" s="155">
        <v>55.981000000000002</v>
      </c>
      <c r="I2134" s="156"/>
      <c r="L2134" s="152"/>
      <c r="M2134" s="157"/>
      <c r="T2134" s="158"/>
      <c r="AT2134" s="153" t="s">
        <v>226</v>
      </c>
      <c r="AU2134" s="153" t="s">
        <v>236</v>
      </c>
      <c r="AV2134" s="12" t="s">
        <v>79</v>
      </c>
      <c r="AW2134" s="12" t="s">
        <v>31</v>
      </c>
      <c r="AX2134" s="12" t="s">
        <v>69</v>
      </c>
      <c r="AY2134" s="153" t="s">
        <v>212</v>
      </c>
    </row>
    <row r="2135" spans="2:51" s="12" customFormat="1">
      <c r="B2135" s="152"/>
      <c r="D2135" s="150" t="s">
        <v>226</v>
      </c>
      <c r="E2135" s="153" t="s">
        <v>19</v>
      </c>
      <c r="F2135" s="154" t="s">
        <v>8082</v>
      </c>
      <c r="H2135" s="155">
        <v>44.92</v>
      </c>
      <c r="I2135" s="156"/>
      <c r="L2135" s="152"/>
      <c r="M2135" s="157"/>
      <c r="T2135" s="158"/>
      <c r="AT2135" s="153" t="s">
        <v>226</v>
      </c>
      <c r="AU2135" s="153" t="s">
        <v>236</v>
      </c>
      <c r="AV2135" s="12" t="s">
        <v>79</v>
      </c>
      <c r="AW2135" s="12" t="s">
        <v>31</v>
      </c>
      <c r="AX2135" s="12" t="s">
        <v>69</v>
      </c>
      <c r="AY2135" s="153" t="s">
        <v>212</v>
      </c>
    </row>
    <row r="2136" spans="2:51" s="12" customFormat="1">
      <c r="B2136" s="152"/>
      <c r="D2136" s="150" t="s">
        <v>226</v>
      </c>
      <c r="E2136" s="153" t="s">
        <v>19</v>
      </c>
      <c r="F2136" s="154" t="s">
        <v>8083</v>
      </c>
      <c r="H2136" s="155">
        <v>33.106000000000002</v>
      </c>
      <c r="I2136" s="156"/>
      <c r="L2136" s="152"/>
      <c r="M2136" s="157"/>
      <c r="T2136" s="158"/>
      <c r="AT2136" s="153" t="s">
        <v>226</v>
      </c>
      <c r="AU2136" s="153" t="s">
        <v>236</v>
      </c>
      <c r="AV2136" s="12" t="s">
        <v>79</v>
      </c>
      <c r="AW2136" s="12" t="s">
        <v>31</v>
      </c>
      <c r="AX2136" s="12" t="s">
        <v>69</v>
      </c>
      <c r="AY2136" s="153" t="s">
        <v>212</v>
      </c>
    </row>
    <row r="2137" spans="2:51" s="12" customFormat="1">
      <c r="B2137" s="152"/>
      <c r="D2137" s="150" t="s">
        <v>226</v>
      </c>
      <c r="E2137" s="153" t="s">
        <v>19</v>
      </c>
      <c r="F2137" s="154" t="s">
        <v>8084</v>
      </c>
      <c r="H2137" s="155">
        <v>37.527999999999999</v>
      </c>
      <c r="I2137" s="156"/>
      <c r="L2137" s="152"/>
      <c r="M2137" s="157"/>
      <c r="T2137" s="158"/>
      <c r="AT2137" s="153" t="s">
        <v>226</v>
      </c>
      <c r="AU2137" s="153" t="s">
        <v>236</v>
      </c>
      <c r="AV2137" s="12" t="s">
        <v>79</v>
      </c>
      <c r="AW2137" s="12" t="s">
        <v>31</v>
      </c>
      <c r="AX2137" s="12" t="s">
        <v>69</v>
      </c>
      <c r="AY2137" s="153" t="s">
        <v>212</v>
      </c>
    </row>
    <row r="2138" spans="2:51" s="12" customFormat="1">
      <c r="B2138" s="152"/>
      <c r="D2138" s="150" t="s">
        <v>226</v>
      </c>
      <c r="E2138" s="153" t="s">
        <v>19</v>
      </c>
      <c r="F2138" s="154" t="s">
        <v>8085</v>
      </c>
      <c r="H2138" s="155">
        <v>58.000999999999998</v>
      </c>
      <c r="I2138" s="156"/>
      <c r="L2138" s="152"/>
      <c r="M2138" s="157"/>
      <c r="T2138" s="158"/>
      <c r="AT2138" s="153" t="s">
        <v>226</v>
      </c>
      <c r="AU2138" s="153" t="s">
        <v>236</v>
      </c>
      <c r="AV2138" s="12" t="s">
        <v>79</v>
      </c>
      <c r="AW2138" s="12" t="s">
        <v>31</v>
      </c>
      <c r="AX2138" s="12" t="s">
        <v>69</v>
      </c>
      <c r="AY2138" s="153" t="s">
        <v>212</v>
      </c>
    </row>
    <row r="2139" spans="2:51" s="12" customFormat="1">
      <c r="B2139" s="152"/>
      <c r="D2139" s="150" t="s">
        <v>226</v>
      </c>
      <c r="E2139" s="153" t="s">
        <v>19</v>
      </c>
      <c r="F2139" s="154" t="s">
        <v>8086</v>
      </c>
      <c r="H2139" s="155">
        <v>33.436</v>
      </c>
      <c r="I2139" s="156"/>
      <c r="L2139" s="152"/>
      <c r="M2139" s="157"/>
      <c r="T2139" s="158"/>
      <c r="AT2139" s="153" t="s">
        <v>226</v>
      </c>
      <c r="AU2139" s="153" t="s">
        <v>236</v>
      </c>
      <c r="AV2139" s="12" t="s">
        <v>79</v>
      </c>
      <c r="AW2139" s="12" t="s">
        <v>31</v>
      </c>
      <c r="AX2139" s="12" t="s">
        <v>69</v>
      </c>
      <c r="AY2139" s="153" t="s">
        <v>212</v>
      </c>
    </row>
    <row r="2140" spans="2:51" s="12" customFormat="1">
      <c r="B2140" s="152"/>
      <c r="D2140" s="150" t="s">
        <v>226</v>
      </c>
      <c r="E2140" s="153" t="s">
        <v>19</v>
      </c>
      <c r="F2140" s="154" t="s">
        <v>8087</v>
      </c>
      <c r="H2140" s="155">
        <v>0.71299999999999997</v>
      </c>
      <c r="I2140" s="156"/>
      <c r="L2140" s="152"/>
      <c r="M2140" s="157"/>
      <c r="T2140" s="158"/>
      <c r="AT2140" s="153" t="s">
        <v>226</v>
      </c>
      <c r="AU2140" s="153" t="s">
        <v>236</v>
      </c>
      <c r="AV2140" s="12" t="s">
        <v>79</v>
      </c>
      <c r="AW2140" s="12" t="s">
        <v>31</v>
      </c>
      <c r="AX2140" s="12" t="s">
        <v>69</v>
      </c>
      <c r="AY2140" s="153" t="s">
        <v>212</v>
      </c>
    </row>
    <row r="2141" spans="2:51" s="15" customFormat="1">
      <c r="B2141" s="176"/>
      <c r="D2141" s="150" t="s">
        <v>226</v>
      </c>
      <c r="E2141" s="177" t="s">
        <v>19</v>
      </c>
      <c r="F2141" s="178" t="s">
        <v>455</v>
      </c>
      <c r="H2141" s="179">
        <v>263.685</v>
      </c>
      <c r="I2141" s="180"/>
      <c r="L2141" s="176"/>
      <c r="M2141" s="181"/>
      <c r="T2141" s="182"/>
      <c r="AT2141" s="177" t="s">
        <v>226</v>
      </c>
      <c r="AU2141" s="177" t="s">
        <v>236</v>
      </c>
      <c r="AV2141" s="15" t="s">
        <v>236</v>
      </c>
      <c r="AW2141" s="15" t="s">
        <v>31</v>
      </c>
      <c r="AX2141" s="15" t="s">
        <v>69</v>
      </c>
      <c r="AY2141" s="177" t="s">
        <v>212</v>
      </c>
    </row>
    <row r="2142" spans="2:51" s="14" customFormat="1">
      <c r="B2142" s="170"/>
      <c r="D2142" s="150" t="s">
        <v>226</v>
      </c>
      <c r="E2142" s="171" t="s">
        <v>19</v>
      </c>
      <c r="F2142" s="172" t="s">
        <v>8088</v>
      </c>
      <c r="H2142" s="171" t="s">
        <v>19</v>
      </c>
      <c r="I2142" s="173"/>
      <c r="L2142" s="170"/>
      <c r="M2142" s="174"/>
      <c r="T2142" s="175"/>
      <c r="AT2142" s="171" t="s">
        <v>226</v>
      </c>
      <c r="AU2142" s="171" t="s">
        <v>236</v>
      </c>
      <c r="AV2142" s="14" t="s">
        <v>77</v>
      </c>
      <c r="AW2142" s="14" t="s">
        <v>31</v>
      </c>
      <c r="AX2142" s="14" t="s">
        <v>69</v>
      </c>
      <c r="AY2142" s="171" t="s">
        <v>212</v>
      </c>
    </row>
    <row r="2143" spans="2:51" s="12" customFormat="1">
      <c r="B2143" s="152"/>
      <c r="D2143" s="150" t="s">
        <v>226</v>
      </c>
      <c r="E2143" s="153" t="s">
        <v>19</v>
      </c>
      <c r="F2143" s="154" t="s">
        <v>8089</v>
      </c>
      <c r="H2143" s="155">
        <v>1.69</v>
      </c>
      <c r="I2143" s="156"/>
      <c r="L2143" s="152"/>
      <c r="M2143" s="157"/>
      <c r="T2143" s="158"/>
      <c r="AT2143" s="153" t="s">
        <v>226</v>
      </c>
      <c r="AU2143" s="153" t="s">
        <v>236</v>
      </c>
      <c r="AV2143" s="12" t="s">
        <v>79</v>
      </c>
      <c r="AW2143" s="12" t="s">
        <v>31</v>
      </c>
      <c r="AX2143" s="12" t="s">
        <v>69</v>
      </c>
      <c r="AY2143" s="153" t="s">
        <v>212</v>
      </c>
    </row>
    <row r="2144" spans="2:51" s="15" customFormat="1">
      <c r="B2144" s="176"/>
      <c r="D2144" s="150" t="s">
        <v>226</v>
      </c>
      <c r="E2144" s="177" t="s">
        <v>19</v>
      </c>
      <c r="F2144" s="178" t="s">
        <v>455</v>
      </c>
      <c r="H2144" s="179">
        <v>1.69</v>
      </c>
      <c r="I2144" s="180"/>
      <c r="L2144" s="176"/>
      <c r="M2144" s="181"/>
      <c r="T2144" s="182"/>
      <c r="AT2144" s="177" t="s">
        <v>226</v>
      </c>
      <c r="AU2144" s="177" t="s">
        <v>236</v>
      </c>
      <c r="AV2144" s="15" t="s">
        <v>236</v>
      </c>
      <c r="AW2144" s="15" t="s">
        <v>31</v>
      </c>
      <c r="AX2144" s="15" t="s">
        <v>69</v>
      </c>
      <c r="AY2144" s="177" t="s">
        <v>212</v>
      </c>
    </row>
    <row r="2145" spans="2:65" s="13" customFormat="1">
      <c r="B2145" s="159"/>
      <c r="D2145" s="150" t="s">
        <v>226</v>
      </c>
      <c r="E2145" s="160" t="s">
        <v>19</v>
      </c>
      <c r="F2145" s="161" t="s">
        <v>228</v>
      </c>
      <c r="H2145" s="162">
        <v>310.54500000000002</v>
      </c>
      <c r="I2145" s="163"/>
      <c r="L2145" s="159"/>
      <c r="M2145" s="164"/>
      <c r="T2145" s="165"/>
      <c r="AT2145" s="160" t="s">
        <v>226</v>
      </c>
      <c r="AU2145" s="160" t="s">
        <v>236</v>
      </c>
      <c r="AV2145" s="13" t="s">
        <v>229</v>
      </c>
      <c r="AW2145" s="13" t="s">
        <v>31</v>
      </c>
      <c r="AX2145" s="13" t="s">
        <v>77</v>
      </c>
      <c r="AY2145" s="160" t="s">
        <v>212</v>
      </c>
    </row>
    <row r="2146" spans="2:65" s="14" customFormat="1">
      <c r="B2146" s="170"/>
      <c r="D2146" s="150" t="s">
        <v>226</v>
      </c>
      <c r="E2146" s="171" t="s">
        <v>19</v>
      </c>
      <c r="F2146" s="172" t="s">
        <v>8041</v>
      </c>
      <c r="H2146" s="171" t="s">
        <v>19</v>
      </c>
      <c r="I2146" s="173"/>
      <c r="L2146" s="170"/>
      <c r="M2146" s="174"/>
      <c r="T2146" s="175"/>
      <c r="AT2146" s="171" t="s">
        <v>226</v>
      </c>
      <c r="AU2146" s="171" t="s">
        <v>236</v>
      </c>
      <c r="AV2146" s="14" t="s">
        <v>77</v>
      </c>
      <c r="AW2146" s="14" t="s">
        <v>31</v>
      </c>
      <c r="AX2146" s="14" t="s">
        <v>69</v>
      </c>
      <c r="AY2146" s="171" t="s">
        <v>212</v>
      </c>
    </row>
    <row r="2147" spans="2:65" s="1" customFormat="1" ht="16.5" customHeight="1">
      <c r="B2147" s="34"/>
      <c r="C2147" s="186" t="s">
        <v>4858</v>
      </c>
      <c r="D2147" s="186" t="s">
        <v>3107</v>
      </c>
      <c r="E2147" s="187" t="s">
        <v>7860</v>
      </c>
      <c r="F2147" s="188" t="s">
        <v>7861</v>
      </c>
      <c r="G2147" s="189" t="s">
        <v>495</v>
      </c>
      <c r="H2147" s="190">
        <v>38.293999999999997</v>
      </c>
      <c r="I2147" s="191"/>
      <c r="J2147" s="192">
        <f>ROUND(I2147*H2147,2)</f>
        <v>0</v>
      </c>
      <c r="K2147" s="188" t="s">
        <v>219</v>
      </c>
      <c r="L2147" s="193"/>
      <c r="M2147" s="194" t="s">
        <v>19</v>
      </c>
      <c r="N2147" s="195" t="s">
        <v>40</v>
      </c>
      <c r="P2147" s="142">
        <f>O2147*H2147</f>
        <v>0</v>
      </c>
      <c r="Q2147" s="142">
        <v>3.0000000000000001E-3</v>
      </c>
      <c r="R2147" s="142">
        <f>Q2147*H2147</f>
        <v>0.114882</v>
      </c>
      <c r="S2147" s="142">
        <v>0</v>
      </c>
      <c r="T2147" s="143">
        <f>S2147*H2147</f>
        <v>0</v>
      </c>
      <c r="AR2147" s="144" t="s">
        <v>631</v>
      </c>
      <c r="AT2147" s="144" t="s">
        <v>3107</v>
      </c>
      <c r="AU2147" s="144" t="s">
        <v>236</v>
      </c>
      <c r="AY2147" s="19" t="s">
        <v>212</v>
      </c>
      <c r="BE2147" s="145">
        <f>IF(N2147="základní",J2147,0)</f>
        <v>0</v>
      </c>
      <c r="BF2147" s="145">
        <f>IF(N2147="snížená",J2147,0)</f>
        <v>0</v>
      </c>
      <c r="BG2147" s="145">
        <f>IF(N2147="zákl. přenesená",J2147,0)</f>
        <v>0</v>
      </c>
      <c r="BH2147" s="145">
        <f>IF(N2147="sníž. přenesená",J2147,0)</f>
        <v>0</v>
      </c>
      <c r="BI2147" s="145">
        <f>IF(N2147="nulová",J2147,0)</f>
        <v>0</v>
      </c>
      <c r="BJ2147" s="19" t="s">
        <v>77</v>
      </c>
      <c r="BK2147" s="145">
        <f>ROUND(I2147*H2147,2)</f>
        <v>0</v>
      </c>
      <c r="BL2147" s="19" t="s">
        <v>316</v>
      </c>
      <c r="BM2147" s="144" t="s">
        <v>8090</v>
      </c>
    </row>
    <row r="2148" spans="2:65" s="1" customFormat="1" ht="48.75">
      <c r="B2148" s="34"/>
      <c r="D2148" s="150" t="s">
        <v>224</v>
      </c>
      <c r="F2148" s="151" t="s">
        <v>8073</v>
      </c>
      <c r="I2148" s="148"/>
      <c r="L2148" s="34"/>
      <c r="M2148" s="149"/>
      <c r="T2148" s="55"/>
      <c r="AT2148" s="19" t="s">
        <v>224</v>
      </c>
      <c r="AU2148" s="19" t="s">
        <v>236</v>
      </c>
    </row>
    <row r="2149" spans="2:65" s="14" customFormat="1">
      <c r="B2149" s="170"/>
      <c r="D2149" s="150" t="s">
        <v>226</v>
      </c>
      <c r="E2149" s="171" t="s">
        <v>19</v>
      </c>
      <c r="F2149" s="172" t="s">
        <v>8091</v>
      </c>
      <c r="H2149" s="171" t="s">
        <v>19</v>
      </c>
      <c r="I2149" s="173"/>
      <c r="L2149" s="170"/>
      <c r="M2149" s="174"/>
      <c r="T2149" s="175"/>
      <c r="AT2149" s="171" t="s">
        <v>226</v>
      </c>
      <c r="AU2149" s="171" t="s">
        <v>236</v>
      </c>
      <c r="AV2149" s="14" t="s">
        <v>77</v>
      </c>
      <c r="AW2149" s="14" t="s">
        <v>31</v>
      </c>
      <c r="AX2149" s="14" t="s">
        <v>69</v>
      </c>
      <c r="AY2149" s="171" t="s">
        <v>212</v>
      </c>
    </row>
    <row r="2150" spans="2:65" s="14" customFormat="1">
      <c r="B2150" s="170"/>
      <c r="D2150" s="150" t="s">
        <v>226</v>
      </c>
      <c r="E2150" s="171" t="s">
        <v>19</v>
      </c>
      <c r="F2150" s="172" t="s">
        <v>8092</v>
      </c>
      <c r="H2150" s="171" t="s">
        <v>19</v>
      </c>
      <c r="I2150" s="173"/>
      <c r="L2150" s="170"/>
      <c r="M2150" s="174"/>
      <c r="T2150" s="175"/>
      <c r="AT2150" s="171" t="s">
        <v>226</v>
      </c>
      <c r="AU2150" s="171" t="s">
        <v>236</v>
      </c>
      <c r="AV2150" s="14" t="s">
        <v>77</v>
      </c>
      <c r="AW2150" s="14" t="s">
        <v>31</v>
      </c>
      <c r="AX2150" s="14" t="s">
        <v>69</v>
      </c>
      <c r="AY2150" s="171" t="s">
        <v>212</v>
      </c>
    </row>
    <row r="2151" spans="2:65" s="12" customFormat="1">
      <c r="B2151" s="152"/>
      <c r="D2151" s="150" t="s">
        <v>226</v>
      </c>
      <c r="E2151" s="153" t="s">
        <v>19</v>
      </c>
      <c r="F2151" s="154" t="s">
        <v>8093</v>
      </c>
      <c r="H2151" s="155">
        <v>3.4849999999999999</v>
      </c>
      <c r="I2151" s="156"/>
      <c r="L2151" s="152"/>
      <c r="M2151" s="157"/>
      <c r="T2151" s="158"/>
      <c r="AT2151" s="153" t="s">
        <v>226</v>
      </c>
      <c r="AU2151" s="153" t="s">
        <v>236</v>
      </c>
      <c r="AV2151" s="12" t="s">
        <v>79</v>
      </c>
      <c r="AW2151" s="12" t="s">
        <v>31</v>
      </c>
      <c r="AX2151" s="12" t="s">
        <v>69</v>
      </c>
      <c r="AY2151" s="153" t="s">
        <v>212</v>
      </c>
    </row>
    <row r="2152" spans="2:65" s="12" customFormat="1">
      <c r="B2152" s="152"/>
      <c r="D2152" s="150" t="s">
        <v>226</v>
      </c>
      <c r="E2152" s="153" t="s">
        <v>19</v>
      </c>
      <c r="F2152" s="154" t="s">
        <v>8094</v>
      </c>
      <c r="H2152" s="155">
        <v>22.492999999999999</v>
      </c>
      <c r="I2152" s="156"/>
      <c r="L2152" s="152"/>
      <c r="M2152" s="157"/>
      <c r="T2152" s="158"/>
      <c r="AT2152" s="153" t="s">
        <v>226</v>
      </c>
      <c r="AU2152" s="153" t="s">
        <v>236</v>
      </c>
      <c r="AV2152" s="12" t="s">
        <v>79</v>
      </c>
      <c r="AW2152" s="12" t="s">
        <v>31</v>
      </c>
      <c r="AX2152" s="12" t="s">
        <v>69</v>
      </c>
      <c r="AY2152" s="153" t="s">
        <v>212</v>
      </c>
    </row>
    <row r="2153" spans="2:65" s="12" customFormat="1">
      <c r="B2153" s="152"/>
      <c r="D2153" s="150" t="s">
        <v>226</v>
      </c>
      <c r="E2153" s="153" t="s">
        <v>19</v>
      </c>
      <c r="F2153" s="154" t="s">
        <v>8095</v>
      </c>
      <c r="H2153" s="155">
        <v>7.2069999999999999</v>
      </c>
      <c r="I2153" s="156"/>
      <c r="L2153" s="152"/>
      <c r="M2153" s="157"/>
      <c r="T2153" s="158"/>
      <c r="AT2153" s="153" t="s">
        <v>226</v>
      </c>
      <c r="AU2153" s="153" t="s">
        <v>236</v>
      </c>
      <c r="AV2153" s="12" t="s">
        <v>79</v>
      </c>
      <c r="AW2153" s="12" t="s">
        <v>31</v>
      </c>
      <c r="AX2153" s="12" t="s">
        <v>69</v>
      </c>
      <c r="AY2153" s="153" t="s">
        <v>212</v>
      </c>
    </row>
    <row r="2154" spans="2:65" s="15" customFormat="1">
      <c r="B2154" s="176"/>
      <c r="D2154" s="150" t="s">
        <v>226</v>
      </c>
      <c r="E2154" s="177" t="s">
        <v>19</v>
      </c>
      <c r="F2154" s="178" t="s">
        <v>455</v>
      </c>
      <c r="H2154" s="179">
        <v>33.185000000000002</v>
      </c>
      <c r="I2154" s="180"/>
      <c r="L2154" s="176"/>
      <c r="M2154" s="181"/>
      <c r="T2154" s="182"/>
      <c r="AT2154" s="177" t="s">
        <v>226</v>
      </c>
      <c r="AU2154" s="177" t="s">
        <v>236</v>
      </c>
      <c r="AV2154" s="15" t="s">
        <v>236</v>
      </c>
      <c r="AW2154" s="15" t="s">
        <v>31</v>
      </c>
      <c r="AX2154" s="15" t="s">
        <v>69</v>
      </c>
      <c r="AY2154" s="177" t="s">
        <v>212</v>
      </c>
    </row>
    <row r="2155" spans="2:65" s="14" customFormat="1">
      <c r="B2155" s="170"/>
      <c r="D2155" s="150" t="s">
        <v>226</v>
      </c>
      <c r="E2155" s="171" t="s">
        <v>19</v>
      </c>
      <c r="F2155" s="172" t="s">
        <v>8096</v>
      </c>
      <c r="H2155" s="171" t="s">
        <v>19</v>
      </c>
      <c r="I2155" s="173"/>
      <c r="L2155" s="170"/>
      <c r="M2155" s="174"/>
      <c r="T2155" s="175"/>
      <c r="AT2155" s="171" t="s">
        <v>226</v>
      </c>
      <c r="AU2155" s="171" t="s">
        <v>236</v>
      </c>
      <c r="AV2155" s="14" t="s">
        <v>77</v>
      </c>
      <c r="AW2155" s="14" t="s">
        <v>31</v>
      </c>
      <c r="AX2155" s="14" t="s">
        <v>69</v>
      </c>
      <c r="AY2155" s="171" t="s">
        <v>212</v>
      </c>
    </row>
    <row r="2156" spans="2:65" s="12" customFormat="1">
      <c r="B2156" s="152"/>
      <c r="D2156" s="150" t="s">
        <v>226</v>
      </c>
      <c r="E2156" s="153" t="s">
        <v>19</v>
      </c>
      <c r="F2156" s="154" t="s">
        <v>8097</v>
      </c>
      <c r="H2156" s="155">
        <v>1.716</v>
      </c>
      <c r="I2156" s="156"/>
      <c r="L2156" s="152"/>
      <c r="M2156" s="157"/>
      <c r="T2156" s="158"/>
      <c r="AT2156" s="153" t="s">
        <v>226</v>
      </c>
      <c r="AU2156" s="153" t="s">
        <v>236</v>
      </c>
      <c r="AV2156" s="12" t="s">
        <v>79</v>
      </c>
      <c r="AW2156" s="12" t="s">
        <v>31</v>
      </c>
      <c r="AX2156" s="12" t="s">
        <v>69</v>
      </c>
      <c r="AY2156" s="153" t="s">
        <v>212</v>
      </c>
    </row>
    <row r="2157" spans="2:65" s="12" customFormat="1">
      <c r="B2157" s="152"/>
      <c r="D2157" s="150" t="s">
        <v>226</v>
      </c>
      <c r="E2157" s="153" t="s">
        <v>19</v>
      </c>
      <c r="F2157" s="154" t="s">
        <v>8098</v>
      </c>
      <c r="H2157" s="155">
        <v>1.69</v>
      </c>
      <c r="I2157" s="156"/>
      <c r="L2157" s="152"/>
      <c r="M2157" s="157"/>
      <c r="T2157" s="158"/>
      <c r="AT2157" s="153" t="s">
        <v>226</v>
      </c>
      <c r="AU2157" s="153" t="s">
        <v>236</v>
      </c>
      <c r="AV2157" s="12" t="s">
        <v>79</v>
      </c>
      <c r="AW2157" s="12" t="s">
        <v>31</v>
      </c>
      <c r="AX2157" s="12" t="s">
        <v>69</v>
      </c>
      <c r="AY2157" s="153" t="s">
        <v>212</v>
      </c>
    </row>
    <row r="2158" spans="2:65" s="12" customFormat="1">
      <c r="B2158" s="152"/>
      <c r="D2158" s="150" t="s">
        <v>226</v>
      </c>
      <c r="E2158" s="153" t="s">
        <v>19</v>
      </c>
      <c r="F2158" s="154" t="s">
        <v>8099</v>
      </c>
      <c r="H2158" s="155">
        <v>1.7030000000000001</v>
      </c>
      <c r="I2158" s="156"/>
      <c r="L2158" s="152"/>
      <c r="M2158" s="157"/>
      <c r="T2158" s="158"/>
      <c r="AT2158" s="153" t="s">
        <v>226</v>
      </c>
      <c r="AU2158" s="153" t="s">
        <v>236</v>
      </c>
      <c r="AV2158" s="12" t="s">
        <v>79</v>
      </c>
      <c r="AW2158" s="12" t="s">
        <v>31</v>
      </c>
      <c r="AX2158" s="12" t="s">
        <v>69</v>
      </c>
      <c r="AY2158" s="153" t="s">
        <v>212</v>
      </c>
    </row>
    <row r="2159" spans="2:65" s="15" customFormat="1">
      <c r="B2159" s="176"/>
      <c r="D2159" s="150" t="s">
        <v>226</v>
      </c>
      <c r="E2159" s="177" t="s">
        <v>19</v>
      </c>
      <c r="F2159" s="178" t="s">
        <v>455</v>
      </c>
      <c r="H2159" s="179">
        <v>5.109</v>
      </c>
      <c r="I2159" s="180"/>
      <c r="L2159" s="176"/>
      <c r="M2159" s="181"/>
      <c r="T2159" s="182"/>
      <c r="AT2159" s="177" t="s">
        <v>226</v>
      </c>
      <c r="AU2159" s="177" t="s">
        <v>236</v>
      </c>
      <c r="AV2159" s="15" t="s">
        <v>236</v>
      </c>
      <c r="AW2159" s="15" t="s">
        <v>31</v>
      </c>
      <c r="AX2159" s="15" t="s">
        <v>69</v>
      </c>
      <c r="AY2159" s="177" t="s">
        <v>212</v>
      </c>
    </row>
    <row r="2160" spans="2:65" s="13" customFormat="1">
      <c r="B2160" s="159"/>
      <c r="D2160" s="150" t="s">
        <v>226</v>
      </c>
      <c r="E2160" s="160" t="s">
        <v>19</v>
      </c>
      <c r="F2160" s="161" t="s">
        <v>228</v>
      </c>
      <c r="H2160" s="162">
        <v>38.293999999999997</v>
      </c>
      <c r="I2160" s="163"/>
      <c r="L2160" s="159"/>
      <c r="M2160" s="164"/>
      <c r="T2160" s="165"/>
      <c r="AT2160" s="160" t="s">
        <v>226</v>
      </c>
      <c r="AU2160" s="160" t="s">
        <v>236</v>
      </c>
      <c r="AV2160" s="13" t="s">
        <v>229</v>
      </c>
      <c r="AW2160" s="13" t="s">
        <v>31</v>
      </c>
      <c r="AX2160" s="13" t="s">
        <v>77</v>
      </c>
      <c r="AY2160" s="160" t="s">
        <v>212</v>
      </c>
    </row>
    <row r="2161" spans="2:65" s="1" customFormat="1" ht="16.5" customHeight="1">
      <c r="B2161" s="34"/>
      <c r="C2161" s="133" t="s">
        <v>4866</v>
      </c>
      <c r="D2161" s="133" t="s">
        <v>215</v>
      </c>
      <c r="E2161" s="134" t="s">
        <v>8100</v>
      </c>
      <c r="F2161" s="135" t="s">
        <v>8101</v>
      </c>
      <c r="G2161" s="136" t="s">
        <v>536</v>
      </c>
      <c r="H2161" s="137">
        <v>135.4</v>
      </c>
      <c r="I2161" s="138"/>
      <c r="J2161" s="139">
        <f>ROUND(I2161*H2161,2)</f>
        <v>0</v>
      </c>
      <c r="K2161" s="135" t="s">
        <v>219</v>
      </c>
      <c r="L2161" s="34"/>
      <c r="M2161" s="140" t="s">
        <v>19</v>
      </c>
      <c r="N2161" s="141" t="s">
        <v>40</v>
      </c>
      <c r="P2161" s="142">
        <f>O2161*H2161</f>
        <v>0</v>
      </c>
      <c r="Q2161" s="142">
        <v>1.0000000000000001E-5</v>
      </c>
      <c r="R2161" s="142">
        <f>Q2161*H2161</f>
        <v>1.3540000000000002E-3</v>
      </c>
      <c r="S2161" s="142">
        <v>0</v>
      </c>
      <c r="T2161" s="143">
        <f>S2161*H2161</f>
        <v>0</v>
      </c>
      <c r="AR2161" s="144" t="s">
        <v>316</v>
      </c>
      <c r="AT2161" s="144" t="s">
        <v>215</v>
      </c>
      <c r="AU2161" s="144" t="s">
        <v>236</v>
      </c>
      <c r="AY2161" s="19" t="s">
        <v>212</v>
      </c>
      <c r="BE2161" s="145">
        <f>IF(N2161="základní",J2161,0)</f>
        <v>0</v>
      </c>
      <c r="BF2161" s="145">
        <f>IF(N2161="snížená",J2161,0)</f>
        <v>0</v>
      </c>
      <c r="BG2161" s="145">
        <f>IF(N2161="zákl. přenesená",J2161,0)</f>
        <v>0</v>
      </c>
      <c r="BH2161" s="145">
        <f>IF(N2161="sníž. přenesená",J2161,0)</f>
        <v>0</v>
      </c>
      <c r="BI2161" s="145">
        <f>IF(N2161="nulová",J2161,0)</f>
        <v>0</v>
      </c>
      <c r="BJ2161" s="19" t="s">
        <v>77</v>
      </c>
      <c r="BK2161" s="145">
        <f>ROUND(I2161*H2161,2)</f>
        <v>0</v>
      </c>
      <c r="BL2161" s="19" t="s">
        <v>316</v>
      </c>
      <c r="BM2161" s="144" t="s">
        <v>8102</v>
      </c>
    </row>
    <row r="2162" spans="2:65" s="1" customFormat="1">
      <c r="B2162" s="34"/>
      <c r="D2162" s="146" t="s">
        <v>222</v>
      </c>
      <c r="F2162" s="147" t="s">
        <v>8103</v>
      </c>
      <c r="I2162" s="148"/>
      <c r="L2162" s="34"/>
      <c r="M2162" s="149"/>
      <c r="T2162" s="55"/>
      <c r="AT2162" s="19" t="s">
        <v>222</v>
      </c>
      <c r="AU2162" s="19" t="s">
        <v>236</v>
      </c>
    </row>
    <row r="2163" spans="2:65" s="14" customFormat="1">
      <c r="B2163" s="170"/>
      <c r="D2163" s="150" t="s">
        <v>226</v>
      </c>
      <c r="E2163" s="171" t="s">
        <v>19</v>
      </c>
      <c r="F2163" s="172" t="s">
        <v>8104</v>
      </c>
      <c r="H2163" s="171" t="s">
        <v>19</v>
      </c>
      <c r="I2163" s="173"/>
      <c r="L2163" s="170"/>
      <c r="M2163" s="174"/>
      <c r="T2163" s="175"/>
      <c r="AT2163" s="171" t="s">
        <v>226</v>
      </c>
      <c r="AU2163" s="171" t="s">
        <v>236</v>
      </c>
      <c r="AV2163" s="14" t="s">
        <v>77</v>
      </c>
      <c r="AW2163" s="14" t="s">
        <v>31</v>
      </c>
      <c r="AX2163" s="14" t="s">
        <v>69</v>
      </c>
      <c r="AY2163" s="171" t="s">
        <v>212</v>
      </c>
    </row>
    <row r="2164" spans="2:65" s="14" customFormat="1">
      <c r="B2164" s="170"/>
      <c r="D2164" s="150" t="s">
        <v>226</v>
      </c>
      <c r="E2164" s="171" t="s">
        <v>19</v>
      </c>
      <c r="F2164" s="172" t="s">
        <v>8105</v>
      </c>
      <c r="H2164" s="171" t="s">
        <v>19</v>
      </c>
      <c r="I2164" s="173"/>
      <c r="L2164" s="170"/>
      <c r="M2164" s="174"/>
      <c r="T2164" s="175"/>
      <c r="AT2164" s="171" t="s">
        <v>226</v>
      </c>
      <c r="AU2164" s="171" t="s">
        <v>236</v>
      </c>
      <c r="AV2164" s="14" t="s">
        <v>77</v>
      </c>
      <c r="AW2164" s="14" t="s">
        <v>31</v>
      </c>
      <c r="AX2164" s="14" t="s">
        <v>69</v>
      </c>
      <c r="AY2164" s="171" t="s">
        <v>212</v>
      </c>
    </row>
    <row r="2165" spans="2:65" s="12" customFormat="1">
      <c r="B2165" s="152"/>
      <c r="D2165" s="150" t="s">
        <v>226</v>
      </c>
      <c r="E2165" s="153" t="s">
        <v>19</v>
      </c>
      <c r="F2165" s="154" t="s">
        <v>7999</v>
      </c>
      <c r="H2165" s="155">
        <v>135.4</v>
      </c>
      <c r="I2165" s="156"/>
      <c r="L2165" s="152"/>
      <c r="M2165" s="157"/>
      <c r="T2165" s="158"/>
      <c r="AT2165" s="153" t="s">
        <v>226</v>
      </c>
      <c r="AU2165" s="153" t="s">
        <v>236</v>
      </c>
      <c r="AV2165" s="12" t="s">
        <v>79</v>
      </c>
      <c r="AW2165" s="12" t="s">
        <v>31</v>
      </c>
      <c r="AX2165" s="12" t="s">
        <v>69</v>
      </c>
      <c r="AY2165" s="153" t="s">
        <v>212</v>
      </c>
    </row>
    <row r="2166" spans="2:65" s="13" customFormat="1">
      <c r="B2166" s="159"/>
      <c r="D2166" s="150" t="s">
        <v>226</v>
      </c>
      <c r="E2166" s="160" t="s">
        <v>19</v>
      </c>
      <c r="F2166" s="161" t="s">
        <v>228</v>
      </c>
      <c r="H2166" s="162">
        <v>135.4</v>
      </c>
      <c r="I2166" s="163"/>
      <c r="L2166" s="159"/>
      <c r="M2166" s="164"/>
      <c r="T2166" s="165"/>
      <c r="AT2166" s="160" t="s">
        <v>226</v>
      </c>
      <c r="AU2166" s="160" t="s">
        <v>236</v>
      </c>
      <c r="AV2166" s="13" t="s">
        <v>229</v>
      </c>
      <c r="AW2166" s="13" t="s">
        <v>31</v>
      </c>
      <c r="AX2166" s="13" t="s">
        <v>77</v>
      </c>
      <c r="AY2166" s="160" t="s">
        <v>212</v>
      </c>
    </row>
    <row r="2167" spans="2:65" s="1" customFormat="1" ht="16.5" customHeight="1">
      <c r="B2167" s="34"/>
      <c r="C2167" s="186" t="s">
        <v>4880</v>
      </c>
      <c r="D2167" s="186" t="s">
        <v>3107</v>
      </c>
      <c r="E2167" s="187" t="s">
        <v>8106</v>
      </c>
      <c r="F2167" s="188" t="s">
        <v>8107</v>
      </c>
      <c r="G2167" s="189" t="s">
        <v>536</v>
      </c>
      <c r="H2167" s="190">
        <v>148.94</v>
      </c>
      <c r="I2167" s="191"/>
      <c r="J2167" s="192">
        <f>ROUND(I2167*H2167,2)</f>
        <v>0</v>
      </c>
      <c r="K2167" s="188" t="s">
        <v>219</v>
      </c>
      <c r="L2167" s="193"/>
      <c r="M2167" s="194" t="s">
        <v>19</v>
      </c>
      <c r="N2167" s="195" t="s">
        <v>40</v>
      </c>
      <c r="P2167" s="142">
        <f>O2167*H2167</f>
        <v>0</v>
      </c>
      <c r="Q2167" s="142">
        <v>2.0000000000000001E-4</v>
      </c>
      <c r="R2167" s="142">
        <f>Q2167*H2167</f>
        <v>2.9788000000000002E-2</v>
      </c>
      <c r="S2167" s="142">
        <v>0</v>
      </c>
      <c r="T2167" s="143">
        <f>S2167*H2167</f>
        <v>0</v>
      </c>
      <c r="AR2167" s="144" t="s">
        <v>631</v>
      </c>
      <c r="AT2167" s="144" t="s">
        <v>3107</v>
      </c>
      <c r="AU2167" s="144" t="s">
        <v>236</v>
      </c>
      <c r="AY2167" s="19" t="s">
        <v>212</v>
      </c>
      <c r="BE2167" s="145">
        <f>IF(N2167="základní",J2167,0)</f>
        <v>0</v>
      </c>
      <c r="BF2167" s="145">
        <f>IF(N2167="snížená",J2167,0)</f>
        <v>0</v>
      </c>
      <c r="BG2167" s="145">
        <f>IF(N2167="zákl. přenesená",J2167,0)</f>
        <v>0</v>
      </c>
      <c r="BH2167" s="145">
        <f>IF(N2167="sníž. přenesená",J2167,0)</f>
        <v>0</v>
      </c>
      <c r="BI2167" s="145">
        <f>IF(N2167="nulová",J2167,0)</f>
        <v>0</v>
      </c>
      <c r="BJ2167" s="19" t="s">
        <v>77</v>
      </c>
      <c r="BK2167" s="145">
        <f>ROUND(I2167*H2167,2)</f>
        <v>0</v>
      </c>
      <c r="BL2167" s="19" t="s">
        <v>316</v>
      </c>
      <c r="BM2167" s="144" t="s">
        <v>8108</v>
      </c>
    </row>
    <row r="2168" spans="2:65" s="14" customFormat="1">
      <c r="B2168" s="170"/>
      <c r="D2168" s="150" t="s">
        <v>226</v>
      </c>
      <c r="E2168" s="171" t="s">
        <v>19</v>
      </c>
      <c r="F2168" s="172" t="s">
        <v>8109</v>
      </c>
      <c r="H2168" s="171" t="s">
        <v>19</v>
      </c>
      <c r="I2168" s="173"/>
      <c r="L2168" s="170"/>
      <c r="M2168" s="174"/>
      <c r="T2168" s="175"/>
      <c r="AT2168" s="171" t="s">
        <v>226</v>
      </c>
      <c r="AU2168" s="171" t="s">
        <v>236</v>
      </c>
      <c r="AV2168" s="14" t="s">
        <v>77</v>
      </c>
      <c r="AW2168" s="14" t="s">
        <v>31</v>
      </c>
      <c r="AX2168" s="14" t="s">
        <v>69</v>
      </c>
      <c r="AY2168" s="171" t="s">
        <v>212</v>
      </c>
    </row>
    <row r="2169" spans="2:65" s="14" customFormat="1">
      <c r="B2169" s="170"/>
      <c r="D2169" s="150" t="s">
        <v>226</v>
      </c>
      <c r="E2169" s="171" t="s">
        <v>19</v>
      </c>
      <c r="F2169" s="172" t="s">
        <v>8110</v>
      </c>
      <c r="H2169" s="171" t="s">
        <v>19</v>
      </c>
      <c r="I2169" s="173"/>
      <c r="L2169" s="170"/>
      <c r="M2169" s="174"/>
      <c r="T2169" s="175"/>
      <c r="AT2169" s="171" t="s">
        <v>226</v>
      </c>
      <c r="AU2169" s="171" t="s">
        <v>236</v>
      </c>
      <c r="AV2169" s="14" t="s">
        <v>77</v>
      </c>
      <c r="AW2169" s="14" t="s">
        <v>31</v>
      </c>
      <c r="AX2169" s="14" t="s">
        <v>69</v>
      </c>
      <c r="AY2169" s="171" t="s">
        <v>212</v>
      </c>
    </row>
    <row r="2170" spans="2:65" s="12" customFormat="1">
      <c r="B2170" s="152"/>
      <c r="D2170" s="150" t="s">
        <v>226</v>
      </c>
      <c r="E2170" s="153" t="s">
        <v>19</v>
      </c>
      <c r="F2170" s="154" t="s">
        <v>8012</v>
      </c>
      <c r="H2170" s="155">
        <v>148.94</v>
      </c>
      <c r="I2170" s="156"/>
      <c r="L2170" s="152"/>
      <c r="M2170" s="157"/>
      <c r="T2170" s="158"/>
      <c r="AT2170" s="153" t="s">
        <v>226</v>
      </c>
      <c r="AU2170" s="153" t="s">
        <v>236</v>
      </c>
      <c r="AV2170" s="12" t="s">
        <v>79</v>
      </c>
      <c r="AW2170" s="12" t="s">
        <v>31</v>
      </c>
      <c r="AX2170" s="12" t="s">
        <v>69</v>
      </c>
      <c r="AY2170" s="153" t="s">
        <v>212</v>
      </c>
    </row>
    <row r="2171" spans="2:65" s="13" customFormat="1">
      <c r="B2171" s="159"/>
      <c r="D2171" s="150" t="s">
        <v>226</v>
      </c>
      <c r="E2171" s="160" t="s">
        <v>19</v>
      </c>
      <c r="F2171" s="161" t="s">
        <v>228</v>
      </c>
      <c r="H2171" s="162">
        <v>148.94</v>
      </c>
      <c r="I2171" s="163"/>
      <c r="L2171" s="159"/>
      <c r="M2171" s="164"/>
      <c r="T2171" s="165"/>
      <c r="AT2171" s="160" t="s">
        <v>226</v>
      </c>
      <c r="AU2171" s="160" t="s">
        <v>236</v>
      </c>
      <c r="AV2171" s="13" t="s">
        <v>229</v>
      </c>
      <c r="AW2171" s="13" t="s">
        <v>31</v>
      </c>
      <c r="AX2171" s="13" t="s">
        <v>77</v>
      </c>
      <c r="AY2171" s="160" t="s">
        <v>212</v>
      </c>
    </row>
    <row r="2172" spans="2:65" s="1" customFormat="1" ht="16.5" customHeight="1">
      <c r="B2172" s="34"/>
      <c r="C2172" s="133" t="s">
        <v>4893</v>
      </c>
      <c r="D2172" s="133" t="s">
        <v>215</v>
      </c>
      <c r="E2172" s="134" t="s">
        <v>8111</v>
      </c>
      <c r="F2172" s="135" t="s">
        <v>8112</v>
      </c>
      <c r="G2172" s="136" t="s">
        <v>536</v>
      </c>
      <c r="H2172" s="137">
        <v>135.4</v>
      </c>
      <c r="I2172" s="138"/>
      <c r="J2172" s="139">
        <f>ROUND(I2172*H2172,2)</f>
        <v>0</v>
      </c>
      <c r="K2172" s="135" t="s">
        <v>219</v>
      </c>
      <c r="L2172" s="34"/>
      <c r="M2172" s="140" t="s">
        <v>19</v>
      </c>
      <c r="N2172" s="141" t="s">
        <v>40</v>
      </c>
      <c r="P2172" s="142">
        <f>O2172*H2172</f>
        <v>0</v>
      </c>
      <c r="Q2172" s="142">
        <v>0</v>
      </c>
      <c r="R2172" s="142">
        <f>Q2172*H2172</f>
        <v>0</v>
      </c>
      <c r="S2172" s="142">
        <v>0</v>
      </c>
      <c r="T2172" s="143">
        <f>S2172*H2172</f>
        <v>0</v>
      </c>
      <c r="AR2172" s="144" t="s">
        <v>316</v>
      </c>
      <c r="AT2172" s="144" t="s">
        <v>215</v>
      </c>
      <c r="AU2172" s="144" t="s">
        <v>236</v>
      </c>
      <c r="AY2172" s="19" t="s">
        <v>212</v>
      </c>
      <c r="BE2172" s="145">
        <f>IF(N2172="základní",J2172,0)</f>
        <v>0</v>
      </c>
      <c r="BF2172" s="145">
        <f>IF(N2172="snížená",J2172,0)</f>
        <v>0</v>
      </c>
      <c r="BG2172" s="145">
        <f>IF(N2172="zákl. přenesená",J2172,0)</f>
        <v>0</v>
      </c>
      <c r="BH2172" s="145">
        <f>IF(N2172="sníž. přenesená",J2172,0)</f>
        <v>0</v>
      </c>
      <c r="BI2172" s="145">
        <f>IF(N2172="nulová",J2172,0)</f>
        <v>0</v>
      </c>
      <c r="BJ2172" s="19" t="s">
        <v>77</v>
      </c>
      <c r="BK2172" s="145">
        <f>ROUND(I2172*H2172,2)</f>
        <v>0</v>
      </c>
      <c r="BL2172" s="19" t="s">
        <v>316</v>
      </c>
      <c r="BM2172" s="144" t="s">
        <v>8113</v>
      </c>
    </row>
    <row r="2173" spans="2:65" s="1" customFormat="1">
      <c r="B2173" s="34"/>
      <c r="D2173" s="146" t="s">
        <v>222</v>
      </c>
      <c r="F2173" s="147" t="s">
        <v>8114</v>
      </c>
      <c r="I2173" s="148"/>
      <c r="L2173" s="34"/>
      <c r="M2173" s="149"/>
      <c r="T2173" s="55"/>
      <c r="AT2173" s="19" t="s">
        <v>222</v>
      </c>
      <c r="AU2173" s="19" t="s">
        <v>236</v>
      </c>
    </row>
    <row r="2174" spans="2:65" s="14" customFormat="1">
      <c r="B2174" s="170"/>
      <c r="D2174" s="150" t="s">
        <v>226</v>
      </c>
      <c r="E2174" s="171" t="s">
        <v>19</v>
      </c>
      <c r="F2174" s="172" t="s">
        <v>8115</v>
      </c>
      <c r="H2174" s="171" t="s">
        <v>19</v>
      </c>
      <c r="I2174" s="173"/>
      <c r="L2174" s="170"/>
      <c r="M2174" s="174"/>
      <c r="T2174" s="175"/>
      <c r="AT2174" s="171" t="s">
        <v>226</v>
      </c>
      <c r="AU2174" s="171" t="s">
        <v>236</v>
      </c>
      <c r="AV2174" s="14" t="s">
        <v>77</v>
      </c>
      <c r="AW2174" s="14" t="s">
        <v>31</v>
      </c>
      <c r="AX2174" s="14" t="s">
        <v>69</v>
      </c>
      <c r="AY2174" s="171" t="s">
        <v>212</v>
      </c>
    </row>
    <row r="2175" spans="2:65" s="14" customFormat="1">
      <c r="B2175" s="170"/>
      <c r="D2175" s="150" t="s">
        <v>226</v>
      </c>
      <c r="E2175" s="171" t="s">
        <v>19</v>
      </c>
      <c r="F2175" s="172" t="s">
        <v>8116</v>
      </c>
      <c r="H2175" s="171" t="s">
        <v>19</v>
      </c>
      <c r="I2175" s="173"/>
      <c r="L2175" s="170"/>
      <c r="M2175" s="174"/>
      <c r="T2175" s="175"/>
      <c r="AT2175" s="171" t="s">
        <v>226</v>
      </c>
      <c r="AU2175" s="171" t="s">
        <v>236</v>
      </c>
      <c r="AV2175" s="14" t="s">
        <v>77</v>
      </c>
      <c r="AW2175" s="14" t="s">
        <v>31</v>
      </c>
      <c r="AX2175" s="14" t="s">
        <v>69</v>
      </c>
      <c r="AY2175" s="171" t="s">
        <v>212</v>
      </c>
    </row>
    <row r="2176" spans="2:65" s="12" customFormat="1">
      <c r="B2176" s="152"/>
      <c r="D2176" s="150" t="s">
        <v>226</v>
      </c>
      <c r="E2176" s="153" t="s">
        <v>19</v>
      </c>
      <c r="F2176" s="154" t="s">
        <v>7999</v>
      </c>
      <c r="H2176" s="155">
        <v>135.4</v>
      </c>
      <c r="I2176" s="156"/>
      <c r="L2176" s="152"/>
      <c r="M2176" s="157"/>
      <c r="T2176" s="158"/>
      <c r="AT2176" s="153" t="s">
        <v>226</v>
      </c>
      <c r="AU2176" s="153" t="s">
        <v>236</v>
      </c>
      <c r="AV2176" s="12" t="s">
        <v>79</v>
      </c>
      <c r="AW2176" s="12" t="s">
        <v>31</v>
      </c>
      <c r="AX2176" s="12" t="s">
        <v>69</v>
      </c>
      <c r="AY2176" s="153" t="s">
        <v>212</v>
      </c>
    </row>
    <row r="2177" spans="2:65" s="13" customFormat="1">
      <c r="B2177" s="159"/>
      <c r="D2177" s="150" t="s">
        <v>226</v>
      </c>
      <c r="E2177" s="160" t="s">
        <v>19</v>
      </c>
      <c r="F2177" s="161" t="s">
        <v>228</v>
      </c>
      <c r="H2177" s="162">
        <v>135.4</v>
      </c>
      <c r="I2177" s="163"/>
      <c r="L2177" s="159"/>
      <c r="M2177" s="164"/>
      <c r="T2177" s="165"/>
      <c r="AT2177" s="160" t="s">
        <v>226</v>
      </c>
      <c r="AU2177" s="160" t="s">
        <v>236</v>
      </c>
      <c r="AV2177" s="13" t="s">
        <v>229</v>
      </c>
      <c r="AW2177" s="13" t="s">
        <v>31</v>
      </c>
      <c r="AX2177" s="13" t="s">
        <v>77</v>
      </c>
      <c r="AY2177" s="160" t="s">
        <v>212</v>
      </c>
    </row>
    <row r="2178" spans="2:65" s="1" customFormat="1" ht="21.75" customHeight="1">
      <c r="B2178" s="34"/>
      <c r="C2178" s="186" t="s">
        <v>4912</v>
      </c>
      <c r="D2178" s="186" t="s">
        <v>3107</v>
      </c>
      <c r="E2178" s="187" t="s">
        <v>7910</v>
      </c>
      <c r="F2178" s="188" t="s">
        <v>7911</v>
      </c>
      <c r="G2178" s="189" t="s">
        <v>495</v>
      </c>
      <c r="H2178" s="190">
        <v>7.4470000000000001</v>
      </c>
      <c r="I2178" s="191"/>
      <c r="J2178" s="192">
        <f>ROUND(I2178*H2178,2)</f>
        <v>0</v>
      </c>
      <c r="K2178" s="188" t="s">
        <v>219</v>
      </c>
      <c r="L2178" s="193"/>
      <c r="M2178" s="194" t="s">
        <v>19</v>
      </c>
      <c r="N2178" s="195" t="s">
        <v>40</v>
      </c>
      <c r="P2178" s="142">
        <f>O2178*H2178</f>
        <v>0</v>
      </c>
      <c r="Q2178" s="142">
        <v>4.2199999999999998E-3</v>
      </c>
      <c r="R2178" s="142">
        <f>Q2178*H2178</f>
        <v>3.1426339999999997E-2</v>
      </c>
      <c r="S2178" s="142">
        <v>0</v>
      </c>
      <c r="T2178" s="143">
        <f>S2178*H2178</f>
        <v>0</v>
      </c>
      <c r="AR2178" s="144" t="s">
        <v>631</v>
      </c>
      <c r="AT2178" s="144" t="s">
        <v>3107</v>
      </c>
      <c r="AU2178" s="144" t="s">
        <v>236</v>
      </c>
      <c r="AY2178" s="19" t="s">
        <v>212</v>
      </c>
      <c r="BE2178" s="145">
        <f>IF(N2178="základní",J2178,0)</f>
        <v>0</v>
      </c>
      <c r="BF2178" s="145">
        <f>IF(N2178="snížená",J2178,0)</f>
        <v>0</v>
      </c>
      <c r="BG2178" s="145">
        <f>IF(N2178="zákl. přenesená",J2178,0)</f>
        <v>0</v>
      </c>
      <c r="BH2178" s="145">
        <f>IF(N2178="sníž. přenesená",J2178,0)</f>
        <v>0</v>
      </c>
      <c r="BI2178" s="145">
        <f>IF(N2178="nulová",J2178,0)</f>
        <v>0</v>
      </c>
      <c r="BJ2178" s="19" t="s">
        <v>77</v>
      </c>
      <c r="BK2178" s="145">
        <f>ROUND(I2178*H2178,2)</f>
        <v>0</v>
      </c>
      <c r="BL2178" s="19" t="s">
        <v>316</v>
      </c>
      <c r="BM2178" s="144" t="s">
        <v>8117</v>
      </c>
    </row>
    <row r="2179" spans="2:65" s="14" customFormat="1">
      <c r="B2179" s="170"/>
      <c r="D2179" s="150" t="s">
        <v>226</v>
      </c>
      <c r="E2179" s="171" t="s">
        <v>19</v>
      </c>
      <c r="F2179" s="172" t="s">
        <v>8118</v>
      </c>
      <c r="H2179" s="171" t="s">
        <v>19</v>
      </c>
      <c r="I2179" s="173"/>
      <c r="L2179" s="170"/>
      <c r="M2179" s="174"/>
      <c r="T2179" s="175"/>
      <c r="AT2179" s="171" t="s">
        <v>226</v>
      </c>
      <c r="AU2179" s="171" t="s">
        <v>236</v>
      </c>
      <c r="AV2179" s="14" t="s">
        <v>77</v>
      </c>
      <c r="AW2179" s="14" t="s">
        <v>31</v>
      </c>
      <c r="AX2179" s="14" t="s">
        <v>69</v>
      </c>
      <c r="AY2179" s="171" t="s">
        <v>212</v>
      </c>
    </row>
    <row r="2180" spans="2:65" s="14" customFormat="1">
      <c r="B2180" s="170"/>
      <c r="D2180" s="150" t="s">
        <v>226</v>
      </c>
      <c r="E2180" s="171" t="s">
        <v>19</v>
      </c>
      <c r="F2180" s="172" t="s">
        <v>8119</v>
      </c>
      <c r="H2180" s="171" t="s">
        <v>19</v>
      </c>
      <c r="I2180" s="173"/>
      <c r="L2180" s="170"/>
      <c r="M2180" s="174"/>
      <c r="T2180" s="175"/>
      <c r="AT2180" s="171" t="s">
        <v>226</v>
      </c>
      <c r="AU2180" s="171" t="s">
        <v>236</v>
      </c>
      <c r="AV2180" s="14" t="s">
        <v>77</v>
      </c>
      <c r="AW2180" s="14" t="s">
        <v>31</v>
      </c>
      <c r="AX2180" s="14" t="s">
        <v>69</v>
      </c>
      <c r="AY2180" s="171" t="s">
        <v>212</v>
      </c>
    </row>
    <row r="2181" spans="2:65" s="12" customFormat="1">
      <c r="B2181" s="152"/>
      <c r="D2181" s="150" t="s">
        <v>226</v>
      </c>
      <c r="E2181" s="153" t="s">
        <v>19</v>
      </c>
      <c r="F2181" s="154" t="s">
        <v>8120</v>
      </c>
      <c r="H2181" s="155">
        <v>7.4470000000000001</v>
      </c>
      <c r="I2181" s="156"/>
      <c r="L2181" s="152"/>
      <c r="M2181" s="157"/>
      <c r="T2181" s="158"/>
      <c r="AT2181" s="153" t="s">
        <v>226</v>
      </c>
      <c r="AU2181" s="153" t="s">
        <v>236</v>
      </c>
      <c r="AV2181" s="12" t="s">
        <v>79</v>
      </c>
      <c r="AW2181" s="12" t="s">
        <v>31</v>
      </c>
      <c r="AX2181" s="12" t="s">
        <v>69</v>
      </c>
      <c r="AY2181" s="153" t="s">
        <v>212</v>
      </c>
    </row>
    <row r="2182" spans="2:65" s="13" customFormat="1">
      <c r="B2182" s="159"/>
      <c r="D2182" s="150" t="s">
        <v>226</v>
      </c>
      <c r="E2182" s="160" t="s">
        <v>19</v>
      </c>
      <c r="F2182" s="161" t="s">
        <v>228</v>
      </c>
      <c r="H2182" s="162">
        <v>7.4470000000000001</v>
      </c>
      <c r="I2182" s="163"/>
      <c r="L2182" s="159"/>
      <c r="M2182" s="164"/>
      <c r="T2182" s="165"/>
      <c r="AT2182" s="160" t="s">
        <v>226</v>
      </c>
      <c r="AU2182" s="160" t="s">
        <v>236</v>
      </c>
      <c r="AV2182" s="13" t="s">
        <v>229</v>
      </c>
      <c r="AW2182" s="13" t="s">
        <v>31</v>
      </c>
      <c r="AX2182" s="13" t="s">
        <v>77</v>
      </c>
      <c r="AY2182" s="160" t="s">
        <v>212</v>
      </c>
    </row>
    <row r="2183" spans="2:65" s="14" customFormat="1" ht="22.5">
      <c r="B2183" s="170"/>
      <c r="D2183" s="150" t="s">
        <v>226</v>
      </c>
      <c r="E2183" s="171" t="s">
        <v>19</v>
      </c>
      <c r="F2183" s="172" t="s">
        <v>8121</v>
      </c>
      <c r="H2183" s="171" t="s">
        <v>19</v>
      </c>
      <c r="I2183" s="173"/>
      <c r="L2183" s="170"/>
      <c r="M2183" s="174"/>
      <c r="T2183" s="175"/>
      <c r="AT2183" s="171" t="s">
        <v>226</v>
      </c>
      <c r="AU2183" s="171" t="s">
        <v>236</v>
      </c>
      <c r="AV2183" s="14" t="s">
        <v>77</v>
      </c>
      <c r="AW2183" s="14" t="s">
        <v>31</v>
      </c>
      <c r="AX2183" s="14" t="s">
        <v>69</v>
      </c>
      <c r="AY2183" s="171" t="s">
        <v>212</v>
      </c>
    </row>
    <row r="2184" spans="2:65" s="1" customFormat="1" ht="16.5" customHeight="1">
      <c r="B2184" s="34"/>
      <c r="C2184" s="133" t="s">
        <v>4925</v>
      </c>
      <c r="D2184" s="133" t="s">
        <v>215</v>
      </c>
      <c r="E2184" s="134" t="s">
        <v>8122</v>
      </c>
      <c r="F2184" s="135" t="s">
        <v>8123</v>
      </c>
      <c r="G2184" s="136" t="s">
        <v>495</v>
      </c>
      <c r="H2184" s="137">
        <v>2872.11</v>
      </c>
      <c r="I2184" s="138"/>
      <c r="J2184" s="139">
        <f>ROUND(I2184*H2184,2)</f>
        <v>0</v>
      </c>
      <c r="K2184" s="135" t="s">
        <v>219</v>
      </c>
      <c r="L2184" s="34"/>
      <c r="M2184" s="140" t="s">
        <v>19</v>
      </c>
      <c r="N2184" s="141" t="s">
        <v>40</v>
      </c>
      <c r="P2184" s="142">
        <f>O2184*H2184</f>
        <v>0</v>
      </c>
      <c r="Q2184" s="142">
        <v>0</v>
      </c>
      <c r="R2184" s="142">
        <f>Q2184*H2184</f>
        <v>0</v>
      </c>
      <c r="S2184" s="142">
        <v>0</v>
      </c>
      <c r="T2184" s="143">
        <f>S2184*H2184</f>
        <v>0</v>
      </c>
      <c r="AR2184" s="144" t="s">
        <v>316</v>
      </c>
      <c r="AT2184" s="144" t="s">
        <v>215</v>
      </c>
      <c r="AU2184" s="144" t="s">
        <v>236</v>
      </c>
      <c r="AY2184" s="19" t="s">
        <v>212</v>
      </c>
      <c r="BE2184" s="145">
        <f>IF(N2184="základní",J2184,0)</f>
        <v>0</v>
      </c>
      <c r="BF2184" s="145">
        <f>IF(N2184="snížená",J2184,0)</f>
        <v>0</v>
      </c>
      <c r="BG2184" s="145">
        <f>IF(N2184="zákl. přenesená",J2184,0)</f>
        <v>0</v>
      </c>
      <c r="BH2184" s="145">
        <f>IF(N2184="sníž. přenesená",J2184,0)</f>
        <v>0</v>
      </c>
      <c r="BI2184" s="145">
        <f>IF(N2184="nulová",J2184,0)</f>
        <v>0</v>
      </c>
      <c r="BJ2184" s="19" t="s">
        <v>77</v>
      </c>
      <c r="BK2184" s="145">
        <f>ROUND(I2184*H2184,2)</f>
        <v>0</v>
      </c>
      <c r="BL2184" s="19" t="s">
        <v>316</v>
      </c>
      <c r="BM2184" s="144" t="s">
        <v>8124</v>
      </c>
    </row>
    <row r="2185" spans="2:65" s="1" customFormat="1">
      <c r="B2185" s="34"/>
      <c r="D2185" s="146" t="s">
        <v>222</v>
      </c>
      <c r="F2185" s="147" t="s">
        <v>8125</v>
      </c>
      <c r="I2185" s="148"/>
      <c r="L2185" s="34"/>
      <c r="M2185" s="149"/>
      <c r="T2185" s="55"/>
      <c r="AT2185" s="19" t="s">
        <v>222</v>
      </c>
      <c r="AU2185" s="19" t="s">
        <v>236</v>
      </c>
    </row>
    <row r="2186" spans="2:65" s="14" customFormat="1">
      <c r="B2186" s="170"/>
      <c r="D2186" s="150" t="s">
        <v>226</v>
      </c>
      <c r="E2186" s="171" t="s">
        <v>19</v>
      </c>
      <c r="F2186" s="172" t="s">
        <v>8126</v>
      </c>
      <c r="H2186" s="171" t="s">
        <v>19</v>
      </c>
      <c r="I2186" s="173"/>
      <c r="L2186" s="170"/>
      <c r="M2186" s="174"/>
      <c r="T2186" s="175"/>
      <c r="AT2186" s="171" t="s">
        <v>226</v>
      </c>
      <c r="AU2186" s="171" t="s">
        <v>236</v>
      </c>
      <c r="AV2186" s="14" t="s">
        <v>77</v>
      </c>
      <c r="AW2186" s="14" t="s">
        <v>31</v>
      </c>
      <c r="AX2186" s="14" t="s">
        <v>69</v>
      </c>
      <c r="AY2186" s="171" t="s">
        <v>212</v>
      </c>
    </row>
    <row r="2187" spans="2:65" s="14" customFormat="1">
      <c r="B2187" s="170"/>
      <c r="D2187" s="150" t="s">
        <v>226</v>
      </c>
      <c r="E2187" s="171" t="s">
        <v>19</v>
      </c>
      <c r="F2187" s="172" t="s">
        <v>8127</v>
      </c>
      <c r="H2187" s="171" t="s">
        <v>19</v>
      </c>
      <c r="I2187" s="173"/>
      <c r="L2187" s="170"/>
      <c r="M2187" s="174"/>
      <c r="T2187" s="175"/>
      <c r="AT2187" s="171" t="s">
        <v>226</v>
      </c>
      <c r="AU2187" s="171" t="s">
        <v>236</v>
      </c>
      <c r="AV2187" s="14" t="s">
        <v>77</v>
      </c>
      <c r="AW2187" s="14" t="s">
        <v>31</v>
      </c>
      <c r="AX2187" s="14" t="s">
        <v>69</v>
      </c>
      <c r="AY2187" s="171" t="s">
        <v>212</v>
      </c>
    </row>
    <row r="2188" spans="2:65" s="12" customFormat="1">
      <c r="B2188" s="152"/>
      <c r="D2188" s="150" t="s">
        <v>226</v>
      </c>
      <c r="E2188" s="153" t="s">
        <v>19</v>
      </c>
      <c r="F2188" s="154" t="s">
        <v>7971</v>
      </c>
      <c r="H2188" s="155">
        <v>169.09</v>
      </c>
      <c r="I2188" s="156"/>
      <c r="L2188" s="152"/>
      <c r="M2188" s="157"/>
      <c r="T2188" s="158"/>
      <c r="AT2188" s="153" t="s">
        <v>226</v>
      </c>
      <c r="AU2188" s="153" t="s">
        <v>236</v>
      </c>
      <c r="AV2188" s="12" t="s">
        <v>79</v>
      </c>
      <c r="AW2188" s="12" t="s">
        <v>31</v>
      </c>
      <c r="AX2188" s="12" t="s">
        <v>69</v>
      </c>
      <c r="AY2188" s="153" t="s">
        <v>212</v>
      </c>
    </row>
    <row r="2189" spans="2:65" s="12" customFormat="1">
      <c r="B2189" s="152"/>
      <c r="D2189" s="150" t="s">
        <v>226</v>
      </c>
      <c r="E2189" s="153" t="s">
        <v>19</v>
      </c>
      <c r="F2189" s="154" t="s">
        <v>7972</v>
      </c>
      <c r="H2189" s="155">
        <v>20.22</v>
      </c>
      <c r="I2189" s="156"/>
      <c r="L2189" s="152"/>
      <c r="M2189" s="157"/>
      <c r="T2189" s="158"/>
      <c r="AT2189" s="153" t="s">
        <v>226</v>
      </c>
      <c r="AU2189" s="153" t="s">
        <v>236</v>
      </c>
      <c r="AV2189" s="12" t="s">
        <v>79</v>
      </c>
      <c r="AW2189" s="12" t="s">
        <v>31</v>
      </c>
      <c r="AX2189" s="12" t="s">
        <v>69</v>
      </c>
      <c r="AY2189" s="153" t="s">
        <v>212</v>
      </c>
    </row>
    <row r="2190" spans="2:65" s="12" customFormat="1">
      <c r="B2190" s="152"/>
      <c r="D2190" s="150" t="s">
        <v>226</v>
      </c>
      <c r="E2190" s="153" t="s">
        <v>19</v>
      </c>
      <c r="F2190" s="154" t="s">
        <v>7974</v>
      </c>
      <c r="H2190" s="155">
        <v>2160.6999999999998</v>
      </c>
      <c r="I2190" s="156"/>
      <c r="L2190" s="152"/>
      <c r="M2190" s="157"/>
      <c r="T2190" s="158"/>
      <c r="AT2190" s="153" t="s">
        <v>226</v>
      </c>
      <c r="AU2190" s="153" t="s">
        <v>236</v>
      </c>
      <c r="AV2190" s="12" t="s">
        <v>79</v>
      </c>
      <c r="AW2190" s="12" t="s">
        <v>31</v>
      </c>
      <c r="AX2190" s="12" t="s">
        <v>69</v>
      </c>
      <c r="AY2190" s="153" t="s">
        <v>212</v>
      </c>
    </row>
    <row r="2191" spans="2:65" s="12" customFormat="1">
      <c r="B2191" s="152"/>
      <c r="D2191" s="150" t="s">
        <v>226</v>
      </c>
      <c r="E2191" s="153" t="s">
        <v>19</v>
      </c>
      <c r="F2191" s="154" t="s">
        <v>7975</v>
      </c>
      <c r="H2191" s="155">
        <v>6.89</v>
      </c>
      <c r="I2191" s="156"/>
      <c r="L2191" s="152"/>
      <c r="M2191" s="157"/>
      <c r="T2191" s="158"/>
      <c r="AT2191" s="153" t="s">
        <v>226</v>
      </c>
      <c r="AU2191" s="153" t="s">
        <v>236</v>
      </c>
      <c r="AV2191" s="12" t="s">
        <v>79</v>
      </c>
      <c r="AW2191" s="12" t="s">
        <v>31</v>
      </c>
      <c r="AX2191" s="12" t="s">
        <v>69</v>
      </c>
      <c r="AY2191" s="153" t="s">
        <v>212</v>
      </c>
    </row>
    <row r="2192" spans="2:65" s="15" customFormat="1">
      <c r="B2192" s="176"/>
      <c r="D2192" s="150" t="s">
        <v>226</v>
      </c>
      <c r="E2192" s="177" t="s">
        <v>19</v>
      </c>
      <c r="F2192" s="178" t="s">
        <v>455</v>
      </c>
      <c r="H2192" s="179">
        <v>2356.9</v>
      </c>
      <c r="I2192" s="180"/>
      <c r="L2192" s="176"/>
      <c r="M2192" s="181"/>
      <c r="T2192" s="182"/>
      <c r="AT2192" s="177" t="s">
        <v>226</v>
      </c>
      <c r="AU2192" s="177" t="s">
        <v>236</v>
      </c>
      <c r="AV2192" s="15" t="s">
        <v>236</v>
      </c>
      <c r="AW2192" s="15" t="s">
        <v>31</v>
      </c>
      <c r="AX2192" s="15" t="s">
        <v>69</v>
      </c>
      <c r="AY2192" s="177" t="s">
        <v>212</v>
      </c>
    </row>
    <row r="2193" spans="2:65" s="14" customFormat="1">
      <c r="B2193" s="170"/>
      <c r="D2193" s="150" t="s">
        <v>226</v>
      </c>
      <c r="E2193" s="171" t="s">
        <v>19</v>
      </c>
      <c r="F2193" s="172" t="s">
        <v>8128</v>
      </c>
      <c r="H2193" s="171" t="s">
        <v>19</v>
      </c>
      <c r="I2193" s="173"/>
      <c r="L2193" s="170"/>
      <c r="M2193" s="174"/>
      <c r="T2193" s="175"/>
      <c r="AT2193" s="171" t="s">
        <v>226</v>
      </c>
      <c r="AU2193" s="171" t="s">
        <v>236</v>
      </c>
      <c r="AV2193" s="14" t="s">
        <v>77</v>
      </c>
      <c r="AW2193" s="14" t="s">
        <v>31</v>
      </c>
      <c r="AX2193" s="14" t="s">
        <v>69</v>
      </c>
      <c r="AY2193" s="171" t="s">
        <v>212</v>
      </c>
    </row>
    <row r="2194" spans="2:65" s="12" customFormat="1">
      <c r="B2194" s="152"/>
      <c r="D2194" s="150" t="s">
        <v>226</v>
      </c>
      <c r="E2194" s="153" t="s">
        <v>19</v>
      </c>
      <c r="F2194" s="154" t="s">
        <v>7977</v>
      </c>
      <c r="H2194" s="155">
        <v>363.88</v>
      </c>
      <c r="I2194" s="156"/>
      <c r="L2194" s="152"/>
      <c r="M2194" s="157"/>
      <c r="T2194" s="158"/>
      <c r="AT2194" s="153" t="s">
        <v>226</v>
      </c>
      <c r="AU2194" s="153" t="s">
        <v>236</v>
      </c>
      <c r="AV2194" s="12" t="s">
        <v>79</v>
      </c>
      <c r="AW2194" s="12" t="s">
        <v>31</v>
      </c>
      <c r="AX2194" s="12" t="s">
        <v>69</v>
      </c>
      <c r="AY2194" s="153" t="s">
        <v>212</v>
      </c>
    </row>
    <row r="2195" spans="2:65" s="12" customFormat="1">
      <c r="B2195" s="152"/>
      <c r="D2195" s="150" t="s">
        <v>226</v>
      </c>
      <c r="E2195" s="153" t="s">
        <v>19</v>
      </c>
      <c r="F2195" s="154" t="s">
        <v>7978</v>
      </c>
      <c r="H2195" s="155">
        <v>20.77</v>
      </c>
      <c r="I2195" s="156"/>
      <c r="L2195" s="152"/>
      <c r="M2195" s="157"/>
      <c r="T2195" s="158"/>
      <c r="AT2195" s="153" t="s">
        <v>226</v>
      </c>
      <c r="AU2195" s="153" t="s">
        <v>236</v>
      </c>
      <c r="AV2195" s="12" t="s">
        <v>79</v>
      </c>
      <c r="AW2195" s="12" t="s">
        <v>31</v>
      </c>
      <c r="AX2195" s="12" t="s">
        <v>69</v>
      </c>
      <c r="AY2195" s="153" t="s">
        <v>212</v>
      </c>
    </row>
    <row r="2196" spans="2:65" s="15" customFormat="1">
      <c r="B2196" s="176"/>
      <c r="D2196" s="150" t="s">
        <v>226</v>
      </c>
      <c r="E2196" s="177" t="s">
        <v>19</v>
      </c>
      <c r="F2196" s="178" t="s">
        <v>455</v>
      </c>
      <c r="H2196" s="179">
        <v>384.65</v>
      </c>
      <c r="I2196" s="180"/>
      <c r="L2196" s="176"/>
      <c r="M2196" s="181"/>
      <c r="T2196" s="182"/>
      <c r="AT2196" s="177" t="s">
        <v>226</v>
      </c>
      <c r="AU2196" s="177" t="s">
        <v>236</v>
      </c>
      <c r="AV2196" s="15" t="s">
        <v>236</v>
      </c>
      <c r="AW2196" s="15" t="s">
        <v>31</v>
      </c>
      <c r="AX2196" s="15" t="s">
        <v>69</v>
      </c>
      <c r="AY2196" s="177" t="s">
        <v>212</v>
      </c>
    </row>
    <row r="2197" spans="2:65" s="14" customFormat="1">
      <c r="B2197" s="170"/>
      <c r="D2197" s="150" t="s">
        <v>226</v>
      </c>
      <c r="E2197" s="171" t="s">
        <v>19</v>
      </c>
      <c r="F2197" s="172" t="s">
        <v>8129</v>
      </c>
      <c r="H2197" s="171" t="s">
        <v>19</v>
      </c>
      <c r="I2197" s="173"/>
      <c r="L2197" s="170"/>
      <c r="M2197" s="174"/>
      <c r="T2197" s="175"/>
      <c r="AT2197" s="171" t="s">
        <v>226</v>
      </c>
      <c r="AU2197" s="171" t="s">
        <v>236</v>
      </c>
      <c r="AV2197" s="14" t="s">
        <v>77</v>
      </c>
      <c r="AW2197" s="14" t="s">
        <v>31</v>
      </c>
      <c r="AX2197" s="14" t="s">
        <v>69</v>
      </c>
      <c r="AY2197" s="171" t="s">
        <v>212</v>
      </c>
    </row>
    <row r="2198" spans="2:65" s="12" customFormat="1">
      <c r="B2198" s="152"/>
      <c r="D2198" s="150" t="s">
        <v>226</v>
      </c>
      <c r="E2198" s="153" t="s">
        <v>19</v>
      </c>
      <c r="F2198" s="154" t="s">
        <v>7980</v>
      </c>
      <c r="H2198" s="155">
        <v>10.81</v>
      </c>
      <c r="I2198" s="156"/>
      <c r="L2198" s="152"/>
      <c r="M2198" s="157"/>
      <c r="T2198" s="158"/>
      <c r="AT2198" s="153" t="s">
        <v>226</v>
      </c>
      <c r="AU2198" s="153" t="s">
        <v>236</v>
      </c>
      <c r="AV2198" s="12" t="s">
        <v>79</v>
      </c>
      <c r="AW2198" s="12" t="s">
        <v>31</v>
      </c>
      <c r="AX2198" s="12" t="s">
        <v>69</v>
      </c>
      <c r="AY2198" s="153" t="s">
        <v>212</v>
      </c>
    </row>
    <row r="2199" spans="2:65" s="15" customFormat="1">
      <c r="B2199" s="176"/>
      <c r="D2199" s="150" t="s">
        <v>226</v>
      </c>
      <c r="E2199" s="177" t="s">
        <v>19</v>
      </c>
      <c r="F2199" s="178" t="s">
        <v>455</v>
      </c>
      <c r="H2199" s="179">
        <v>10.81</v>
      </c>
      <c r="I2199" s="180"/>
      <c r="L2199" s="176"/>
      <c r="M2199" s="181"/>
      <c r="T2199" s="182"/>
      <c r="AT2199" s="177" t="s">
        <v>226</v>
      </c>
      <c r="AU2199" s="177" t="s">
        <v>236</v>
      </c>
      <c r="AV2199" s="15" t="s">
        <v>236</v>
      </c>
      <c r="AW2199" s="15" t="s">
        <v>31</v>
      </c>
      <c r="AX2199" s="15" t="s">
        <v>69</v>
      </c>
      <c r="AY2199" s="177" t="s">
        <v>212</v>
      </c>
    </row>
    <row r="2200" spans="2:65" s="14" customFormat="1">
      <c r="B2200" s="170"/>
      <c r="D2200" s="150" t="s">
        <v>226</v>
      </c>
      <c r="E2200" s="171" t="s">
        <v>19</v>
      </c>
      <c r="F2200" s="172" t="s">
        <v>8130</v>
      </c>
      <c r="H2200" s="171" t="s">
        <v>19</v>
      </c>
      <c r="I2200" s="173"/>
      <c r="L2200" s="170"/>
      <c r="M2200" s="174"/>
      <c r="T2200" s="175"/>
      <c r="AT2200" s="171" t="s">
        <v>226</v>
      </c>
      <c r="AU2200" s="171" t="s">
        <v>236</v>
      </c>
      <c r="AV2200" s="14" t="s">
        <v>77</v>
      </c>
      <c r="AW2200" s="14" t="s">
        <v>31</v>
      </c>
      <c r="AX2200" s="14" t="s">
        <v>69</v>
      </c>
      <c r="AY2200" s="171" t="s">
        <v>212</v>
      </c>
    </row>
    <row r="2201" spans="2:65" s="12" customFormat="1">
      <c r="B2201" s="152"/>
      <c r="D2201" s="150" t="s">
        <v>226</v>
      </c>
      <c r="E2201" s="153" t="s">
        <v>19</v>
      </c>
      <c r="F2201" s="154" t="s">
        <v>7982</v>
      </c>
      <c r="H2201" s="155">
        <v>119.75</v>
      </c>
      <c r="I2201" s="156"/>
      <c r="L2201" s="152"/>
      <c r="M2201" s="157"/>
      <c r="T2201" s="158"/>
      <c r="AT2201" s="153" t="s">
        <v>226</v>
      </c>
      <c r="AU2201" s="153" t="s">
        <v>236</v>
      </c>
      <c r="AV2201" s="12" t="s">
        <v>79</v>
      </c>
      <c r="AW2201" s="12" t="s">
        <v>31</v>
      </c>
      <c r="AX2201" s="12" t="s">
        <v>69</v>
      </c>
      <c r="AY2201" s="153" t="s">
        <v>212</v>
      </c>
    </row>
    <row r="2202" spans="2:65" s="15" customFormat="1">
      <c r="B2202" s="176"/>
      <c r="D2202" s="150" t="s">
        <v>226</v>
      </c>
      <c r="E2202" s="177" t="s">
        <v>19</v>
      </c>
      <c r="F2202" s="178" t="s">
        <v>455</v>
      </c>
      <c r="H2202" s="179">
        <v>119.75</v>
      </c>
      <c r="I2202" s="180"/>
      <c r="L2202" s="176"/>
      <c r="M2202" s="181"/>
      <c r="T2202" s="182"/>
      <c r="AT2202" s="177" t="s">
        <v>226</v>
      </c>
      <c r="AU2202" s="177" t="s">
        <v>236</v>
      </c>
      <c r="AV2202" s="15" t="s">
        <v>236</v>
      </c>
      <c r="AW2202" s="15" t="s">
        <v>31</v>
      </c>
      <c r="AX2202" s="15" t="s">
        <v>69</v>
      </c>
      <c r="AY2202" s="177" t="s">
        <v>212</v>
      </c>
    </row>
    <row r="2203" spans="2:65" s="13" customFormat="1">
      <c r="B2203" s="159"/>
      <c r="D2203" s="150" t="s">
        <v>226</v>
      </c>
      <c r="E2203" s="160" t="s">
        <v>19</v>
      </c>
      <c r="F2203" s="161" t="s">
        <v>228</v>
      </c>
      <c r="H2203" s="162">
        <v>2872.11</v>
      </c>
      <c r="I2203" s="163"/>
      <c r="L2203" s="159"/>
      <c r="M2203" s="164"/>
      <c r="T2203" s="165"/>
      <c r="AT2203" s="160" t="s">
        <v>226</v>
      </c>
      <c r="AU2203" s="160" t="s">
        <v>236</v>
      </c>
      <c r="AV2203" s="13" t="s">
        <v>229</v>
      </c>
      <c r="AW2203" s="13" t="s">
        <v>31</v>
      </c>
      <c r="AX2203" s="13" t="s">
        <v>77</v>
      </c>
      <c r="AY2203" s="160" t="s">
        <v>212</v>
      </c>
    </row>
    <row r="2204" spans="2:65" s="1" customFormat="1" ht="16.5" customHeight="1">
      <c r="B2204" s="34"/>
      <c r="C2204" s="133" t="s">
        <v>4936</v>
      </c>
      <c r="D2204" s="133" t="s">
        <v>215</v>
      </c>
      <c r="E2204" s="134" t="s">
        <v>8131</v>
      </c>
      <c r="F2204" s="135" t="s">
        <v>8132</v>
      </c>
      <c r="G2204" s="136" t="s">
        <v>495</v>
      </c>
      <c r="H2204" s="137">
        <v>168.48</v>
      </c>
      <c r="I2204" s="138"/>
      <c r="J2204" s="139">
        <f>ROUND(I2204*H2204,2)</f>
        <v>0</v>
      </c>
      <c r="K2204" s="135" t="s">
        <v>219</v>
      </c>
      <c r="L2204" s="34"/>
      <c r="M2204" s="140" t="s">
        <v>19</v>
      </c>
      <c r="N2204" s="141" t="s">
        <v>40</v>
      </c>
      <c r="P2204" s="142">
        <f>O2204*H2204</f>
        <v>0</v>
      </c>
      <c r="Q2204" s="142">
        <v>0</v>
      </c>
      <c r="R2204" s="142">
        <f>Q2204*H2204</f>
        <v>0</v>
      </c>
      <c r="S2204" s="142">
        <v>0</v>
      </c>
      <c r="T2204" s="143">
        <f>S2204*H2204</f>
        <v>0</v>
      </c>
      <c r="AR2204" s="144" t="s">
        <v>316</v>
      </c>
      <c r="AT2204" s="144" t="s">
        <v>215</v>
      </c>
      <c r="AU2204" s="144" t="s">
        <v>236</v>
      </c>
      <c r="AY2204" s="19" t="s">
        <v>212</v>
      </c>
      <c r="BE2204" s="145">
        <f>IF(N2204="základní",J2204,0)</f>
        <v>0</v>
      </c>
      <c r="BF2204" s="145">
        <f>IF(N2204="snížená",J2204,0)</f>
        <v>0</v>
      </c>
      <c r="BG2204" s="145">
        <f>IF(N2204="zákl. přenesená",J2204,0)</f>
        <v>0</v>
      </c>
      <c r="BH2204" s="145">
        <f>IF(N2204="sníž. přenesená",J2204,0)</f>
        <v>0</v>
      </c>
      <c r="BI2204" s="145">
        <f>IF(N2204="nulová",J2204,0)</f>
        <v>0</v>
      </c>
      <c r="BJ2204" s="19" t="s">
        <v>77</v>
      </c>
      <c r="BK2204" s="145">
        <f>ROUND(I2204*H2204,2)</f>
        <v>0</v>
      </c>
      <c r="BL2204" s="19" t="s">
        <v>316</v>
      </c>
      <c r="BM2204" s="144" t="s">
        <v>8133</v>
      </c>
    </row>
    <row r="2205" spans="2:65" s="1" customFormat="1">
      <c r="B2205" s="34"/>
      <c r="D2205" s="146" t="s">
        <v>222</v>
      </c>
      <c r="F2205" s="147" t="s">
        <v>8134</v>
      </c>
      <c r="I2205" s="148"/>
      <c r="L2205" s="34"/>
      <c r="M2205" s="149"/>
      <c r="T2205" s="55"/>
      <c r="AT2205" s="19" t="s">
        <v>222</v>
      </c>
      <c r="AU2205" s="19" t="s">
        <v>236</v>
      </c>
    </row>
    <row r="2206" spans="2:65" s="14" customFormat="1">
      <c r="B2206" s="170"/>
      <c r="D2206" s="150" t="s">
        <v>226</v>
      </c>
      <c r="E2206" s="171" t="s">
        <v>19</v>
      </c>
      <c r="F2206" s="172" t="s">
        <v>8135</v>
      </c>
      <c r="H2206" s="171" t="s">
        <v>19</v>
      </c>
      <c r="I2206" s="173"/>
      <c r="L2206" s="170"/>
      <c r="M2206" s="174"/>
      <c r="T2206" s="175"/>
      <c r="AT2206" s="171" t="s">
        <v>226</v>
      </c>
      <c r="AU2206" s="171" t="s">
        <v>236</v>
      </c>
      <c r="AV2206" s="14" t="s">
        <v>77</v>
      </c>
      <c r="AW2206" s="14" t="s">
        <v>31</v>
      </c>
      <c r="AX2206" s="14" t="s">
        <v>69</v>
      </c>
      <c r="AY2206" s="171" t="s">
        <v>212</v>
      </c>
    </row>
    <row r="2207" spans="2:65" s="12" customFormat="1">
      <c r="B2207" s="152"/>
      <c r="D2207" s="150" t="s">
        <v>226</v>
      </c>
      <c r="E2207" s="153" t="s">
        <v>19</v>
      </c>
      <c r="F2207" s="154" t="s">
        <v>8136</v>
      </c>
      <c r="H2207" s="155">
        <v>168.48</v>
      </c>
      <c r="I2207" s="156"/>
      <c r="L2207" s="152"/>
      <c r="M2207" s="157"/>
      <c r="T2207" s="158"/>
      <c r="AT2207" s="153" t="s">
        <v>226</v>
      </c>
      <c r="AU2207" s="153" t="s">
        <v>236</v>
      </c>
      <c r="AV2207" s="12" t="s">
        <v>79</v>
      </c>
      <c r="AW2207" s="12" t="s">
        <v>31</v>
      </c>
      <c r="AX2207" s="12" t="s">
        <v>69</v>
      </c>
      <c r="AY2207" s="153" t="s">
        <v>212</v>
      </c>
    </row>
    <row r="2208" spans="2:65" s="13" customFormat="1">
      <c r="B2208" s="159"/>
      <c r="D2208" s="150" t="s">
        <v>226</v>
      </c>
      <c r="E2208" s="160" t="s">
        <v>19</v>
      </c>
      <c r="F2208" s="161" t="s">
        <v>228</v>
      </c>
      <c r="H2208" s="162">
        <v>168.48</v>
      </c>
      <c r="I2208" s="163"/>
      <c r="L2208" s="159"/>
      <c r="M2208" s="164"/>
      <c r="T2208" s="165"/>
      <c r="AT2208" s="160" t="s">
        <v>226</v>
      </c>
      <c r="AU2208" s="160" t="s">
        <v>236</v>
      </c>
      <c r="AV2208" s="13" t="s">
        <v>229</v>
      </c>
      <c r="AW2208" s="13" t="s">
        <v>31</v>
      </c>
      <c r="AX2208" s="13" t="s">
        <v>77</v>
      </c>
      <c r="AY2208" s="160" t="s">
        <v>212</v>
      </c>
    </row>
    <row r="2209" spans="2:65" s="1" customFormat="1" ht="16.5" customHeight="1">
      <c r="B2209" s="34"/>
      <c r="C2209" s="133" t="s">
        <v>4947</v>
      </c>
      <c r="D2209" s="133" t="s">
        <v>215</v>
      </c>
      <c r="E2209" s="134" t="s">
        <v>8137</v>
      </c>
      <c r="F2209" s="135" t="s">
        <v>8138</v>
      </c>
      <c r="G2209" s="136" t="s">
        <v>495</v>
      </c>
      <c r="H2209" s="137">
        <v>2872.11</v>
      </c>
      <c r="I2209" s="138"/>
      <c r="J2209" s="139">
        <f>ROUND(I2209*H2209,2)</f>
        <v>0</v>
      </c>
      <c r="K2209" s="135" t="s">
        <v>219</v>
      </c>
      <c r="L2209" s="34"/>
      <c r="M2209" s="140" t="s">
        <v>19</v>
      </c>
      <c r="N2209" s="141" t="s">
        <v>40</v>
      </c>
      <c r="P2209" s="142">
        <f>O2209*H2209</f>
        <v>0</v>
      </c>
      <c r="Q2209" s="142">
        <v>3.0000000000000001E-5</v>
      </c>
      <c r="R2209" s="142">
        <f>Q2209*H2209</f>
        <v>8.6163300000000012E-2</v>
      </c>
      <c r="S2209" s="142">
        <v>0</v>
      </c>
      <c r="T2209" s="143">
        <f>S2209*H2209</f>
        <v>0</v>
      </c>
      <c r="AR2209" s="144" t="s">
        <v>316</v>
      </c>
      <c r="AT2209" s="144" t="s">
        <v>215</v>
      </c>
      <c r="AU2209" s="144" t="s">
        <v>236</v>
      </c>
      <c r="AY2209" s="19" t="s">
        <v>212</v>
      </c>
      <c r="BE2209" s="145">
        <f>IF(N2209="základní",J2209,0)</f>
        <v>0</v>
      </c>
      <c r="BF2209" s="145">
        <f>IF(N2209="snížená",J2209,0)</f>
        <v>0</v>
      </c>
      <c r="BG2209" s="145">
        <f>IF(N2209="zákl. přenesená",J2209,0)</f>
        <v>0</v>
      </c>
      <c r="BH2209" s="145">
        <f>IF(N2209="sníž. přenesená",J2209,0)</f>
        <v>0</v>
      </c>
      <c r="BI2209" s="145">
        <f>IF(N2209="nulová",J2209,0)</f>
        <v>0</v>
      </c>
      <c r="BJ2209" s="19" t="s">
        <v>77</v>
      </c>
      <c r="BK2209" s="145">
        <f>ROUND(I2209*H2209,2)</f>
        <v>0</v>
      </c>
      <c r="BL2209" s="19" t="s">
        <v>316</v>
      </c>
      <c r="BM2209" s="144" t="s">
        <v>8139</v>
      </c>
    </row>
    <row r="2210" spans="2:65" s="1" customFormat="1">
      <c r="B2210" s="34"/>
      <c r="D2210" s="146" t="s">
        <v>222</v>
      </c>
      <c r="F2210" s="147" t="s">
        <v>8140</v>
      </c>
      <c r="I2210" s="148"/>
      <c r="L2210" s="34"/>
      <c r="M2210" s="149"/>
      <c r="T2210" s="55"/>
      <c r="AT2210" s="19" t="s">
        <v>222</v>
      </c>
      <c r="AU2210" s="19" t="s">
        <v>236</v>
      </c>
    </row>
    <row r="2211" spans="2:65" s="14" customFormat="1">
      <c r="B2211" s="170"/>
      <c r="D2211" s="150" t="s">
        <v>226</v>
      </c>
      <c r="E2211" s="171" t="s">
        <v>19</v>
      </c>
      <c r="F2211" s="172" t="s">
        <v>8141</v>
      </c>
      <c r="H2211" s="171" t="s">
        <v>19</v>
      </c>
      <c r="I2211" s="173"/>
      <c r="L2211" s="170"/>
      <c r="M2211" s="174"/>
      <c r="T2211" s="175"/>
      <c r="AT2211" s="171" t="s">
        <v>226</v>
      </c>
      <c r="AU2211" s="171" t="s">
        <v>236</v>
      </c>
      <c r="AV2211" s="14" t="s">
        <v>77</v>
      </c>
      <c r="AW2211" s="14" t="s">
        <v>31</v>
      </c>
      <c r="AX2211" s="14" t="s">
        <v>69</v>
      </c>
      <c r="AY2211" s="171" t="s">
        <v>212</v>
      </c>
    </row>
    <row r="2212" spans="2:65" s="14" customFormat="1">
      <c r="B2212" s="170"/>
      <c r="D2212" s="150" t="s">
        <v>226</v>
      </c>
      <c r="E2212" s="171" t="s">
        <v>19</v>
      </c>
      <c r="F2212" s="172" t="s">
        <v>8142</v>
      </c>
      <c r="H2212" s="171" t="s">
        <v>19</v>
      </c>
      <c r="I2212" s="173"/>
      <c r="L2212" s="170"/>
      <c r="M2212" s="174"/>
      <c r="T2212" s="175"/>
      <c r="AT2212" s="171" t="s">
        <v>226</v>
      </c>
      <c r="AU2212" s="171" t="s">
        <v>236</v>
      </c>
      <c r="AV2212" s="14" t="s">
        <v>77</v>
      </c>
      <c r="AW2212" s="14" t="s">
        <v>31</v>
      </c>
      <c r="AX2212" s="14" t="s">
        <v>69</v>
      </c>
      <c r="AY2212" s="171" t="s">
        <v>212</v>
      </c>
    </row>
    <row r="2213" spans="2:65" s="12" customFormat="1">
      <c r="B2213" s="152"/>
      <c r="D2213" s="150" t="s">
        <v>226</v>
      </c>
      <c r="E2213" s="153" t="s">
        <v>19</v>
      </c>
      <c r="F2213" s="154" t="s">
        <v>7971</v>
      </c>
      <c r="H2213" s="155">
        <v>169.09</v>
      </c>
      <c r="I2213" s="156"/>
      <c r="L2213" s="152"/>
      <c r="M2213" s="157"/>
      <c r="T2213" s="158"/>
      <c r="AT2213" s="153" t="s">
        <v>226</v>
      </c>
      <c r="AU2213" s="153" t="s">
        <v>236</v>
      </c>
      <c r="AV2213" s="12" t="s">
        <v>79</v>
      </c>
      <c r="AW2213" s="12" t="s">
        <v>31</v>
      </c>
      <c r="AX2213" s="12" t="s">
        <v>69</v>
      </c>
      <c r="AY2213" s="153" t="s">
        <v>212</v>
      </c>
    </row>
    <row r="2214" spans="2:65" s="12" customFormat="1">
      <c r="B2214" s="152"/>
      <c r="D2214" s="150" t="s">
        <v>226</v>
      </c>
      <c r="E2214" s="153" t="s">
        <v>19</v>
      </c>
      <c r="F2214" s="154" t="s">
        <v>7972</v>
      </c>
      <c r="H2214" s="155">
        <v>20.22</v>
      </c>
      <c r="I2214" s="156"/>
      <c r="L2214" s="152"/>
      <c r="M2214" s="157"/>
      <c r="T2214" s="158"/>
      <c r="AT2214" s="153" t="s">
        <v>226</v>
      </c>
      <c r="AU2214" s="153" t="s">
        <v>236</v>
      </c>
      <c r="AV2214" s="12" t="s">
        <v>79</v>
      </c>
      <c r="AW2214" s="12" t="s">
        <v>31</v>
      </c>
      <c r="AX2214" s="12" t="s">
        <v>69</v>
      </c>
      <c r="AY2214" s="153" t="s">
        <v>212</v>
      </c>
    </row>
    <row r="2215" spans="2:65" s="12" customFormat="1">
      <c r="B2215" s="152"/>
      <c r="D2215" s="150" t="s">
        <v>226</v>
      </c>
      <c r="E2215" s="153" t="s">
        <v>19</v>
      </c>
      <c r="F2215" s="154" t="s">
        <v>7974</v>
      </c>
      <c r="H2215" s="155">
        <v>2160.6999999999998</v>
      </c>
      <c r="I2215" s="156"/>
      <c r="L2215" s="152"/>
      <c r="M2215" s="157"/>
      <c r="T2215" s="158"/>
      <c r="AT2215" s="153" t="s">
        <v>226</v>
      </c>
      <c r="AU2215" s="153" t="s">
        <v>236</v>
      </c>
      <c r="AV2215" s="12" t="s">
        <v>79</v>
      </c>
      <c r="AW2215" s="12" t="s">
        <v>31</v>
      </c>
      <c r="AX2215" s="12" t="s">
        <v>69</v>
      </c>
      <c r="AY2215" s="153" t="s">
        <v>212</v>
      </c>
    </row>
    <row r="2216" spans="2:65" s="12" customFormat="1">
      <c r="B2216" s="152"/>
      <c r="D2216" s="150" t="s">
        <v>226</v>
      </c>
      <c r="E2216" s="153" t="s">
        <v>19</v>
      </c>
      <c r="F2216" s="154" t="s">
        <v>7975</v>
      </c>
      <c r="H2216" s="155">
        <v>6.89</v>
      </c>
      <c r="I2216" s="156"/>
      <c r="L2216" s="152"/>
      <c r="M2216" s="157"/>
      <c r="T2216" s="158"/>
      <c r="AT2216" s="153" t="s">
        <v>226</v>
      </c>
      <c r="AU2216" s="153" t="s">
        <v>236</v>
      </c>
      <c r="AV2216" s="12" t="s">
        <v>79</v>
      </c>
      <c r="AW2216" s="12" t="s">
        <v>31</v>
      </c>
      <c r="AX2216" s="12" t="s">
        <v>69</v>
      </c>
      <c r="AY2216" s="153" t="s">
        <v>212</v>
      </c>
    </row>
    <row r="2217" spans="2:65" s="15" customFormat="1">
      <c r="B2217" s="176"/>
      <c r="D2217" s="150" t="s">
        <v>226</v>
      </c>
      <c r="E2217" s="177" t="s">
        <v>19</v>
      </c>
      <c r="F2217" s="178" t="s">
        <v>455</v>
      </c>
      <c r="H2217" s="179">
        <v>2356.9</v>
      </c>
      <c r="I2217" s="180"/>
      <c r="L2217" s="176"/>
      <c r="M2217" s="181"/>
      <c r="T2217" s="182"/>
      <c r="AT2217" s="177" t="s">
        <v>226</v>
      </c>
      <c r="AU2217" s="177" t="s">
        <v>236</v>
      </c>
      <c r="AV2217" s="15" t="s">
        <v>236</v>
      </c>
      <c r="AW2217" s="15" t="s">
        <v>31</v>
      </c>
      <c r="AX2217" s="15" t="s">
        <v>69</v>
      </c>
      <c r="AY2217" s="177" t="s">
        <v>212</v>
      </c>
    </row>
    <row r="2218" spans="2:65" s="14" customFormat="1">
      <c r="B2218" s="170"/>
      <c r="D2218" s="150" t="s">
        <v>226</v>
      </c>
      <c r="E2218" s="171" t="s">
        <v>19</v>
      </c>
      <c r="F2218" s="172" t="s">
        <v>8143</v>
      </c>
      <c r="H2218" s="171" t="s">
        <v>19</v>
      </c>
      <c r="I2218" s="173"/>
      <c r="L2218" s="170"/>
      <c r="M2218" s="174"/>
      <c r="T2218" s="175"/>
      <c r="AT2218" s="171" t="s">
        <v>226</v>
      </c>
      <c r="AU2218" s="171" t="s">
        <v>236</v>
      </c>
      <c r="AV2218" s="14" t="s">
        <v>77</v>
      </c>
      <c r="AW2218" s="14" t="s">
        <v>31</v>
      </c>
      <c r="AX2218" s="14" t="s">
        <v>69</v>
      </c>
      <c r="AY2218" s="171" t="s">
        <v>212</v>
      </c>
    </row>
    <row r="2219" spans="2:65" s="12" customFormat="1">
      <c r="B2219" s="152"/>
      <c r="D2219" s="150" t="s">
        <v>226</v>
      </c>
      <c r="E2219" s="153" t="s">
        <v>19</v>
      </c>
      <c r="F2219" s="154" t="s">
        <v>7977</v>
      </c>
      <c r="H2219" s="155">
        <v>363.88</v>
      </c>
      <c r="I2219" s="156"/>
      <c r="L2219" s="152"/>
      <c r="M2219" s="157"/>
      <c r="T2219" s="158"/>
      <c r="AT2219" s="153" t="s">
        <v>226</v>
      </c>
      <c r="AU2219" s="153" t="s">
        <v>236</v>
      </c>
      <c r="AV2219" s="12" t="s">
        <v>79</v>
      </c>
      <c r="AW2219" s="12" t="s">
        <v>31</v>
      </c>
      <c r="AX2219" s="12" t="s">
        <v>69</v>
      </c>
      <c r="AY2219" s="153" t="s">
        <v>212</v>
      </c>
    </row>
    <row r="2220" spans="2:65" s="12" customFormat="1">
      <c r="B2220" s="152"/>
      <c r="D2220" s="150" t="s">
        <v>226</v>
      </c>
      <c r="E2220" s="153" t="s">
        <v>19</v>
      </c>
      <c r="F2220" s="154" t="s">
        <v>7978</v>
      </c>
      <c r="H2220" s="155">
        <v>20.77</v>
      </c>
      <c r="I2220" s="156"/>
      <c r="L2220" s="152"/>
      <c r="M2220" s="157"/>
      <c r="T2220" s="158"/>
      <c r="AT2220" s="153" t="s">
        <v>226</v>
      </c>
      <c r="AU2220" s="153" t="s">
        <v>236</v>
      </c>
      <c r="AV2220" s="12" t="s">
        <v>79</v>
      </c>
      <c r="AW2220" s="12" t="s">
        <v>31</v>
      </c>
      <c r="AX2220" s="12" t="s">
        <v>69</v>
      </c>
      <c r="AY2220" s="153" t="s">
        <v>212</v>
      </c>
    </row>
    <row r="2221" spans="2:65" s="15" customFormat="1">
      <c r="B2221" s="176"/>
      <c r="D2221" s="150" t="s">
        <v>226</v>
      </c>
      <c r="E2221" s="177" t="s">
        <v>19</v>
      </c>
      <c r="F2221" s="178" t="s">
        <v>455</v>
      </c>
      <c r="H2221" s="179">
        <v>384.65</v>
      </c>
      <c r="I2221" s="180"/>
      <c r="L2221" s="176"/>
      <c r="M2221" s="181"/>
      <c r="T2221" s="182"/>
      <c r="AT2221" s="177" t="s">
        <v>226</v>
      </c>
      <c r="AU2221" s="177" t="s">
        <v>236</v>
      </c>
      <c r="AV2221" s="15" t="s">
        <v>236</v>
      </c>
      <c r="AW2221" s="15" t="s">
        <v>31</v>
      </c>
      <c r="AX2221" s="15" t="s">
        <v>69</v>
      </c>
      <c r="AY2221" s="177" t="s">
        <v>212</v>
      </c>
    </row>
    <row r="2222" spans="2:65" s="14" customFormat="1">
      <c r="B2222" s="170"/>
      <c r="D2222" s="150" t="s">
        <v>226</v>
      </c>
      <c r="E2222" s="171" t="s">
        <v>19</v>
      </c>
      <c r="F2222" s="172" t="s">
        <v>8144</v>
      </c>
      <c r="H2222" s="171" t="s">
        <v>19</v>
      </c>
      <c r="I2222" s="173"/>
      <c r="L2222" s="170"/>
      <c r="M2222" s="174"/>
      <c r="T2222" s="175"/>
      <c r="AT2222" s="171" t="s">
        <v>226</v>
      </c>
      <c r="AU2222" s="171" t="s">
        <v>236</v>
      </c>
      <c r="AV2222" s="14" t="s">
        <v>77</v>
      </c>
      <c r="AW2222" s="14" t="s">
        <v>31</v>
      </c>
      <c r="AX2222" s="14" t="s">
        <v>69</v>
      </c>
      <c r="AY2222" s="171" t="s">
        <v>212</v>
      </c>
    </row>
    <row r="2223" spans="2:65" s="12" customFormat="1">
      <c r="B2223" s="152"/>
      <c r="D2223" s="150" t="s">
        <v>226</v>
      </c>
      <c r="E2223" s="153" t="s">
        <v>19</v>
      </c>
      <c r="F2223" s="154" t="s">
        <v>7980</v>
      </c>
      <c r="H2223" s="155">
        <v>10.81</v>
      </c>
      <c r="I2223" s="156"/>
      <c r="L2223" s="152"/>
      <c r="M2223" s="157"/>
      <c r="T2223" s="158"/>
      <c r="AT2223" s="153" t="s">
        <v>226</v>
      </c>
      <c r="AU2223" s="153" t="s">
        <v>236</v>
      </c>
      <c r="AV2223" s="12" t="s">
        <v>79</v>
      </c>
      <c r="AW2223" s="12" t="s">
        <v>31</v>
      </c>
      <c r="AX2223" s="12" t="s">
        <v>69</v>
      </c>
      <c r="AY2223" s="153" t="s">
        <v>212</v>
      </c>
    </row>
    <row r="2224" spans="2:65" s="15" customFormat="1">
      <c r="B2224" s="176"/>
      <c r="D2224" s="150" t="s">
        <v>226</v>
      </c>
      <c r="E2224" s="177" t="s">
        <v>19</v>
      </c>
      <c r="F2224" s="178" t="s">
        <v>455</v>
      </c>
      <c r="H2224" s="179">
        <v>10.81</v>
      </c>
      <c r="I2224" s="180"/>
      <c r="L2224" s="176"/>
      <c r="M2224" s="181"/>
      <c r="T2224" s="182"/>
      <c r="AT2224" s="177" t="s">
        <v>226</v>
      </c>
      <c r="AU2224" s="177" t="s">
        <v>236</v>
      </c>
      <c r="AV2224" s="15" t="s">
        <v>236</v>
      </c>
      <c r="AW2224" s="15" t="s">
        <v>31</v>
      </c>
      <c r="AX2224" s="15" t="s">
        <v>69</v>
      </c>
      <c r="AY2224" s="177" t="s">
        <v>212</v>
      </c>
    </row>
    <row r="2225" spans="2:65" s="14" customFormat="1">
      <c r="B2225" s="170"/>
      <c r="D2225" s="150" t="s">
        <v>226</v>
      </c>
      <c r="E2225" s="171" t="s">
        <v>19</v>
      </c>
      <c r="F2225" s="172" t="s">
        <v>8145</v>
      </c>
      <c r="H2225" s="171" t="s">
        <v>19</v>
      </c>
      <c r="I2225" s="173"/>
      <c r="L2225" s="170"/>
      <c r="M2225" s="174"/>
      <c r="T2225" s="175"/>
      <c r="AT2225" s="171" t="s">
        <v>226</v>
      </c>
      <c r="AU2225" s="171" t="s">
        <v>236</v>
      </c>
      <c r="AV2225" s="14" t="s">
        <v>77</v>
      </c>
      <c r="AW2225" s="14" t="s">
        <v>31</v>
      </c>
      <c r="AX2225" s="14" t="s">
        <v>69</v>
      </c>
      <c r="AY2225" s="171" t="s">
        <v>212</v>
      </c>
    </row>
    <row r="2226" spans="2:65" s="12" customFormat="1">
      <c r="B2226" s="152"/>
      <c r="D2226" s="150" t="s">
        <v>226</v>
      </c>
      <c r="E2226" s="153" t="s">
        <v>19</v>
      </c>
      <c r="F2226" s="154" t="s">
        <v>7982</v>
      </c>
      <c r="H2226" s="155">
        <v>119.75</v>
      </c>
      <c r="I2226" s="156"/>
      <c r="L2226" s="152"/>
      <c r="M2226" s="157"/>
      <c r="T2226" s="158"/>
      <c r="AT2226" s="153" t="s">
        <v>226</v>
      </c>
      <c r="AU2226" s="153" t="s">
        <v>236</v>
      </c>
      <c r="AV2226" s="12" t="s">
        <v>79</v>
      </c>
      <c r="AW2226" s="12" t="s">
        <v>31</v>
      </c>
      <c r="AX2226" s="12" t="s">
        <v>69</v>
      </c>
      <c r="AY2226" s="153" t="s">
        <v>212</v>
      </c>
    </row>
    <row r="2227" spans="2:65" s="15" customFormat="1">
      <c r="B2227" s="176"/>
      <c r="D2227" s="150" t="s">
        <v>226</v>
      </c>
      <c r="E2227" s="177" t="s">
        <v>19</v>
      </c>
      <c r="F2227" s="178" t="s">
        <v>455</v>
      </c>
      <c r="H2227" s="179">
        <v>119.75</v>
      </c>
      <c r="I2227" s="180"/>
      <c r="L2227" s="176"/>
      <c r="M2227" s="181"/>
      <c r="T2227" s="182"/>
      <c r="AT2227" s="177" t="s">
        <v>226</v>
      </c>
      <c r="AU2227" s="177" t="s">
        <v>236</v>
      </c>
      <c r="AV2227" s="15" t="s">
        <v>236</v>
      </c>
      <c r="AW2227" s="15" t="s">
        <v>31</v>
      </c>
      <c r="AX2227" s="15" t="s">
        <v>69</v>
      </c>
      <c r="AY2227" s="177" t="s">
        <v>212</v>
      </c>
    </row>
    <row r="2228" spans="2:65" s="13" customFormat="1">
      <c r="B2228" s="159"/>
      <c r="D2228" s="150" t="s">
        <v>226</v>
      </c>
      <c r="E2228" s="160" t="s">
        <v>19</v>
      </c>
      <c r="F2228" s="161" t="s">
        <v>228</v>
      </c>
      <c r="H2228" s="162">
        <v>2872.11</v>
      </c>
      <c r="I2228" s="163"/>
      <c r="L2228" s="159"/>
      <c r="M2228" s="164"/>
      <c r="T2228" s="165"/>
      <c r="AT2228" s="160" t="s">
        <v>226</v>
      </c>
      <c r="AU2228" s="160" t="s">
        <v>236</v>
      </c>
      <c r="AV2228" s="13" t="s">
        <v>229</v>
      </c>
      <c r="AW2228" s="13" t="s">
        <v>31</v>
      </c>
      <c r="AX2228" s="13" t="s">
        <v>77</v>
      </c>
      <c r="AY2228" s="160" t="s">
        <v>212</v>
      </c>
    </row>
    <row r="2229" spans="2:65" s="1" customFormat="1" ht="16.5" customHeight="1">
      <c r="B2229" s="34"/>
      <c r="C2229" s="133" t="s">
        <v>4956</v>
      </c>
      <c r="D2229" s="133" t="s">
        <v>215</v>
      </c>
      <c r="E2229" s="134" t="s">
        <v>8146</v>
      </c>
      <c r="F2229" s="135" t="s">
        <v>8147</v>
      </c>
      <c r="G2229" s="136" t="s">
        <v>495</v>
      </c>
      <c r="H2229" s="137">
        <v>168.48</v>
      </c>
      <c r="I2229" s="138"/>
      <c r="J2229" s="139">
        <f>ROUND(I2229*H2229,2)</f>
        <v>0</v>
      </c>
      <c r="K2229" s="135" t="s">
        <v>219</v>
      </c>
      <c r="L2229" s="34"/>
      <c r="M2229" s="140" t="s">
        <v>19</v>
      </c>
      <c r="N2229" s="141" t="s">
        <v>40</v>
      </c>
      <c r="P2229" s="142">
        <f>O2229*H2229</f>
        <v>0</v>
      </c>
      <c r="Q2229" s="142">
        <v>5.0000000000000002E-5</v>
      </c>
      <c r="R2229" s="142">
        <f>Q2229*H2229</f>
        <v>8.4239999999999992E-3</v>
      </c>
      <c r="S2229" s="142">
        <v>0</v>
      </c>
      <c r="T2229" s="143">
        <f>S2229*H2229</f>
        <v>0</v>
      </c>
      <c r="AR2229" s="144" t="s">
        <v>316</v>
      </c>
      <c r="AT2229" s="144" t="s">
        <v>215</v>
      </c>
      <c r="AU2229" s="144" t="s">
        <v>236</v>
      </c>
      <c r="AY2229" s="19" t="s">
        <v>212</v>
      </c>
      <c r="BE2229" s="145">
        <f>IF(N2229="základní",J2229,0)</f>
        <v>0</v>
      </c>
      <c r="BF2229" s="145">
        <f>IF(N2229="snížená",J2229,0)</f>
        <v>0</v>
      </c>
      <c r="BG2229" s="145">
        <f>IF(N2229="zákl. přenesená",J2229,0)</f>
        <v>0</v>
      </c>
      <c r="BH2229" s="145">
        <f>IF(N2229="sníž. přenesená",J2229,0)</f>
        <v>0</v>
      </c>
      <c r="BI2229" s="145">
        <f>IF(N2229="nulová",J2229,0)</f>
        <v>0</v>
      </c>
      <c r="BJ2229" s="19" t="s">
        <v>77</v>
      </c>
      <c r="BK2229" s="145">
        <f>ROUND(I2229*H2229,2)</f>
        <v>0</v>
      </c>
      <c r="BL2229" s="19" t="s">
        <v>316</v>
      </c>
      <c r="BM2229" s="144" t="s">
        <v>8148</v>
      </c>
    </row>
    <row r="2230" spans="2:65" s="1" customFormat="1">
      <c r="B2230" s="34"/>
      <c r="D2230" s="146" t="s">
        <v>222</v>
      </c>
      <c r="F2230" s="147" t="s">
        <v>8149</v>
      </c>
      <c r="I2230" s="148"/>
      <c r="L2230" s="34"/>
      <c r="M2230" s="149"/>
      <c r="T2230" s="55"/>
      <c r="AT2230" s="19" t="s">
        <v>222</v>
      </c>
      <c r="AU2230" s="19" t="s">
        <v>236</v>
      </c>
    </row>
    <row r="2231" spans="2:65" s="14" customFormat="1">
      <c r="B2231" s="170"/>
      <c r="D2231" s="150" t="s">
        <v>226</v>
      </c>
      <c r="E2231" s="171" t="s">
        <v>19</v>
      </c>
      <c r="F2231" s="172" t="s">
        <v>8150</v>
      </c>
      <c r="H2231" s="171" t="s">
        <v>19</v>
      </c>
      <c r="I2231" s="173"/>
      <c r="L2231" s="170"/>
      <c r="M2231" s="174"/>
      <c r="T2231" s="175"/>
      <c r="AT2231" s="171" t="s">
        <v>226</v>
      </c>
      <c r="AU2231" s="171" t="s">
        <v>236</v>
      </c>
      <c r="AV2231" s="14" t="s">
        <v>77</v>
      </c>
      <c r="AW2231" s="14" t="s">
        <v>31</v>
      </c>
      <c r="AX2231" s="14" t="s">
        <v>69</v>
      </c>
      <c r="AY2231" s="171" t="s">
        <v>212</v>
      </c>
    </row>
    <row r="2232" spans="2:65" s="12" customFormat="1">
      <c r="B2232" s="152"/>
      <c r="D2232" s="150" t="s">
        <v>226</v>
      </c>
      <c r="E2232" s="153" t="s">
        <v>19</v>
      </c>
      <c r="F2232" s="154" t="s">
        <v>8136</v>
      </c>
      <c r="H2232" s="155">
        <v>168.48</v>
      </c>
      <c r="I2232" s="156"/>
      <c r="L2232" s="152"/>
      <c r="M2232" s="157"/>
      <c r="T2232" s="158"/>
      <c r="AT2232" s="153" t="s">
        <v>226</v>
      </c>
      <c r="AU2232" s="153" t="s">
        <v>236</v>
      </c>
      <c r="AV2232" s="12" t="s">
        <v>79</v>
      </c>
      <c r="AW2232" s="12" t="s">
        <v>31</v>
      </c>
      <c r="AX2232" s="12" t="s">
        <v>69</v>
      </c>
      <c r="AY2232" s="153" t="s">
        <v>212</v>
      </c>
    </row>
    <row r="2233" spans="2:65" s="13" customFormat="1">
      <c r="B2233" s="159"/>
      <c r="D2233" s="150" t="s">
        <v>226</v>
      </c>
      <c r="E2233" s="160" t="s">
        <v>19</v>
      </c>
      <c r="F2233" s="161" t="s">
        <v>228</v>
      </c>
      <c r="H2233" s="162">
        <v>168.48</v>
      </c>
      <c r="I2233" s="163"/>
      <c r="L2233" s="159"/>
      <c r="M2233" s="164"/>
      <c r="T2233" s="165"/>
      <c r="AT2233" s="160" t="s">
        <v>226</v>
      </c>
      <c r="AU2233" s="160" t="s">
        <v>236</v>
      </c>
      <c r="AV2233" s="13" t="s">
        <v>229</v>
      </c>
      <c r="AW2233" s="13" t="s">
        <v>31</v>
      </c>
      <c r="AX2233" s="13" t="s">
        <v>77</v>
      </c>
      <c r="AY2233" s="160" t="s">
        <v>212</v>
      </c>
    </row>
    <row r="2234" spans="2:65" s="1" customFormat="1" ht="16.5" customHeight="1">
      <c r="B2234" s="34"/>
      <c r="C2234" s="133" t="s">
        <v>4967</v>
      </c>
      <c r="D2234" s="133" t="s">
        <v>215</v>
      </c>
      <c r="E2234" s="134" t="s">
        <v>8151</v>
      </c>
      <c r="F2234" s="135" t="s">
        <v>8152</v>
      </c>
      <c r="G2234" s="136" t="s">
        <v>495</v>
      </c>
      <c r="H2234" s="137">
        <v>3040.59</v>
      </c>
      <c r="I2234" s="138"/>
      <c r="J2234" s="139">
        <f>ROUND(I2234*H2234,2)</f>
        <v>0</v>
      </c>
      <c r="K2234" s="135" t="s">
        <v>219</v>
      </c>
      <c r="L2234" s="34"/>
      <c r="M2234" s="140" t="s">
        <v>19</v>
      </c>
      <c r="N2234" s="141" t="s">
        <v>40</v>
      </c>
      <c r="P2234" s="142">
        <f>O2234*H2234</f>
        <v>0</v>
      </c>
      <c r="Q2234" s="142">
        <v>0</v>
      </c>
      <c r="R2234" s="142">
        <f>Q2234*H2234</f>
        <v>0</v>
      </c>
      <c r="S2234" s="142">
        <v>0</v>
      </c>
      <c r="T2234" s="143">
        <f>S2234*H2234</f>
        <v>0</v>
      </c>
      <c r="AR2234" s="144" t="s">
        <v>316</v>
      </c>
      <c r="AT2234" s="144" t="s">
        <v>215</v>
      </c>
      <c r="AU2234" s="144" t="s">
        <v>236</v>
      </c>
      <c r="AY2234" s="19" t="s">
        <v>212</v>
      </c>
      <c r="BE2234" s="145">
        <f>IF(N2234="základní",J2234,0)</f>
        <v>0</v>
      </c>
      <c r="BF2234" s="145">
        <f>IF(N2234="snížená",J2234,0)</f>
        <v>0</v>
      </c>
      <c r="BG2234" s="145">
        <f>IF(N2234="zákl. přenesená",J2234,0)</f>
        <v>0</v>
      </c>
      <c r="BH2234" s="145">
        <f>IF(N2234="sníž. přenesená",J2234,0)</f>
        <v>0</v>
      </c>
      <c r="BI2234" s="145">
        <f>IF(N2234="nulová",J2234,0)</f>
        <v>0</v>
      </c>
      <c r="BJ2234" s="19" t="s">
        <v>77</v>
      </c>
      <c r="BK2234" s="145">
        <f>ROUND(I2234*H2234,2)</f>
        <v>0</v>
      </c>
      <c r="BL2234" s="19" t="s">
        <v>316</v>
      </c>
      <c r="BM2234" s="144" t="s">
        <v>8153</v>
      </c>
    </row>
    <row r="2235" spans="2:65" s="1" customFormat="1">
      <c r="B2235" s="34"/>
      <c r="D2235" s="146" t="s">
        <v>222</v>
      </c>
      <c r="F2235" s="147" t="s">
        <v>8154</v>
      </c>
      <c r="I2235" s="148"/>
      <c r="L2235" s="34"/>
      <c r="M2235" s="149"/>
      <c r="T2235" s="55"/>
      <c r="AT2235" s="19" t="s">
        <v>222</v>
      </c>
      <c r="AU2235" s="19" t="s">
        <v>236</v>
      </c>
    </row>
    <row r="2236" spans="2:65" s="14" customFormat="1">
      <c r="B2236" s="170"/>
      <c r="D2236" s="150" t="s">
        <v>226</v>
      </c>
      <c r="E2236" s="171" t="s">
        <v>19</v>
      </c>
      <c r="F2236" s="172" t="s">
        <v>8155</v>
      </c>
      <c r="H2236" s="171" t="s">
        <v>19</v>
      </c>
      <c r="I2236" s="173"/>
      <c r="L2236" s="170"/>
      <c r="M2236" s="174"/>
      <c r="T2236" s="175"/>
      <c r="AT2236" s="171" t="s">
        <v>226</v>
      </c>
      <c r="AU2236" s="171" t="s">
        <v>236</v>
      </c>
      <c r="AV2236" s="14" t="s">
        <v>77</v>
      </c>
      <c r="AW2236" s="14" t="s">
        <v>31</v>
      </c>
      <c r="AX2236" s="14" t="s">
        <v>69</v>
      </c>
      <c r="AY2236" s="171" t="s">
        <v>212</v>
      </c>
    </row>
    <row r="2237" spans="2:65" s="14" customFormat="1">
      <c r="B2237" s="170"/>
      <c r="D2237" s="150" t="s">
        <v>226</v>
      </c>
      <c r="E2237" s="171" t="s">
        <v>19</v>
      </c>
      <c r="F2237" s="172" t="s">
        <v>8156</v>
      </c>
      <c r="H2237" s="171" t="s">
        <v>19</v>
      </c>
      <c r="I2237" s="173"/>
      <c r="L2237" s="170"/>
      <c r="M2237" s="174"/>
      <c r="T2237" s="175"/>
      <c r="AT2237" s="171" t="s">
        <v>226</v>
      </c>
      <c r="AU2237" s="171" t="s">
        <v>236</v>
      </c>
      <c r="AV2237" s="14" t="s">
        <v>77</v>
      </c>
      <c r="AW2237" s="14" t="s">
        <v>31</v>
      </c>
      <c r="AX2237" s="14" t="s">
        <v>69</v>
      </c>
      <c r="AY2237" s="171" t="s">
        <v>212</v>
      </c>
    </row>
    <row r="2238" spans="2:65" s="12" customFormat="1">
      <c r="B2238" s="152"/>
      <c r="D2238" s="150" t="s">
        <v>226</v>
      </c>
      <c r="E2238" s="153" t="s">
        <v>19</v>
      </c>
      <c r="F2238" s="154" t="s">
        <v>7971</v>
      </c>
      <c r="H2238" s="155">
        <v>169.09</v>
      </c>
      <c r="I2238" s="156"/>
      <c r="L2238" s="152"/>
      <c r="M2238" s="157"/>
      <c r="T2238" s="158"/>
      <c r="AT2238" s="153" t="s">
        <v>226</v>
      </c>
      <c r="AU2238" s="153" t="s">
        <v>236</v>
      </c>
      <c r="AV2238" s="12" t="s">
        <v>79</v>
      </c>
      <c r="AW2238" s="12" t="s">
        <v>31</v>
      </c>
      <c r="AX2238" s="12" t="s">
        <v>69</v>
      </c>
      <c r="AY2238" s="153" t="s">
        <v>212</v>
      </c>
    </row>
    <row r="2239" spans="2:65" s="12" customFormat="1">
      <c r="B2239" s="152"/>
      <c r="D2239" s="150" t="s">
        <v>226</v>
      </c>
      <c r="E2239" s="153" t="s">
        <v>19</v>
      </c>
      <c r="F2239" s="154" t="s">
        <v>7972</v>
      </c>
      <c r="H2239" s="155">
        <v>20.22</v>
      </c>
      <c r="I2239" s="156"/>
      <c r="L2239" s="152"/>
      <c r="M2239" s="157"/>
      <c r="T2239" s="158"/>
      <c r="AT2239" s="153" t="s">
        <v>226</v>
      </c>
      <c r="AU2239" s="153" t="s">
        <v>236</v>
      </c>
      <c r="AV2239" s="12" t="s">
        <v>79</v>
      </c>
      <c r="AW2239" s="12" t="s">
        <v>31</v>
      </c>
      <c r="AX2239" s="12" t="s">
        <v>69</v>
      </c>
      <c r="AY2239" s="153" t="s">
        <v>212</v>
      </c>
    </row>
    <row r="2240" spans="2:65" s="12" customFormat="1">
      <c r="B2240" s="152"/>
      <c r="D2240" s="150" t="s">
        <v>226</v>
      </c>
      <c r="E2240" s="153" t="s">
        <v>19</v>
      </c>
      <c r="F2240" s="154" t="s">
        <v>7973</v>
      </c>
      <c r="H2240" s="155">
        <v>168.48</v>
      </c>
      <c r="I2240" s="156"/>
      <c r="L2240" s="152"/>
      <c r="M2240" s="157"/>
      <c r="T2240" s="158"/>
      <c r="AT2240" s="153" t="s">
        <v>226</v>
      </c>
      <c r="AU2240" s="153" t="s">
        <v>236</v>
      </c>
      <c r="AV2240" s="12" t="s">
        <v>79</v>
      </c>
      <c r="AW2240" s="12" t="s">
        <v>31</v>
      </c>
      <c r="AX2240" s="12" t="s">
        <v>69</v>
      </c>
      <c r="AY2240" s="153" t="s">
        <v>212</v>
      </c>
    </row>
    <row r="2241" spans="2:65" s="12" customFormat="1">
      <c r="B2241" s="152"/>
      <c r="D2241" s="150" t="s">
        <v>226</v>
      </c>
      <c r="E2241" s="153" t="s">
        <v>19</v>
      </c>
      <c r="F2241" s="154" t="s">
        <v>7974</v>
      </c>
      <c r="H2241" s="155">
        <v>2160.6999999999998</v>
      </c>
      <c r="I2241" s="156"/>
      <c r="L2241" s="152"/>
      <c r="M2241" s="157"/>
      <c r="T2241" s="158"/>
      <c r="AT2241" s="153" t="s">
        <v>226</v>
      </c>
      <c r="AU2241" s="153" t="s">
        <v>236</v>
      </c>
      <c r="AV2241" s="12" t="s">
        <v>79</v>
      </c>
      <c r="AW2241" s="12" t="s">
        <v>31</v>
      </c>
      <c r="AX2241" s="12" t="s">
        <v>69</v>
      </c>
      <c r="AY2241" s="153" t="s">
        <v>212</v>
      </c>
    </row>
    <row r="2242" spans="2:65" s="12" customFormat="1">
      <c r="B2242" s="152"/>
      <c r="D2242" s="150" t="s">
        <v>226</v>
      </c>
      <c r="E2242" s="153" t="s">
        <v>19</v>
      </c>
      <c r="F2242" s="154" t="s">
        <v>7975</v>
      </c>
      <c r="H2242" s="155">
        <v>6.89</v>
      </c>
      <c r="I2242" s="156"/>
      <c r="L2242" s="152"/>
      <c r="M2242" s="157"/>
      <c r="T2242" s="158"/>
      <c r="AT2242" s="153" t="s">
        <v>226</v>
      </c>
      <c r="AU2242" s="153" t="s">
        <v>236</v>
      </c>
      <c r="AV2242" s="12" t="s">
        <v>79</v>
      </c>
      <c r="AW2242" s="12" t="s">
        <v>31</v>
      </c>
      <c r="AX2242" s="12" t="s">
        <v>69</v>
      </c>
      <c r="AY2242" s="153" t="s">
        <v>212</v>
      </c>
    </row>
    <row r="2243" spans="2:65" s="15" customFormat="1">
      <c r="B2243" s="176"/>
      <c r="D2243" s="150" t="s">
        <v>226</v>
      </c>
      <c r="E2243" s="177" t="s">
        <v>19</v>
      </c>
      <c r="F2243" s="178" t="s">
        <v>455</v>
      </c>
      <c r="H2243" s="179">
        <v>2525.38</v>
      </c>
      <c r="I2243" s="180"/>
      <c r="L2243" s="176"/>
      <c r="M2243" s="181"/>
      <c r="T2243" s="182"/>
      <c r="AT2243" s="177" t="s">
        <v>226</v>
      </c>
      <c r="AU2243" s="177" t="s">
        <v>236</v>
      </c>
      <c r="AV2243" s="15" t="s">
        <v>236</v>
      </c>
      <c r="AW2243" s="15" t="s">
        <v>31</v>
      </c>
      <c r="AX2243" s="15" t="s">
        <v>69</v>
      </c>
      <c r="AY2243" s="177" t="s">
        <v>212</v>
      </c>
    </row>
    <row r="2244" spans="2:65" s="14" customFormat="1">
      <c r="B2244" s="170"/>
      <c r="D2244" s="150" t="s">
        <v>226</v>
      </c>
      <c r="E2244" s="171" t="s">
        <v>19</v>
      </c>
      <c r="F2244" s="172" t="s">
        <v>8157</v>
      </c>
      <c r="H2244" s="171" t="s">
        <v>19</v>
      </c>
      <c r="I2244" s="173"/>
      <c r="L2244" s="170"/>
      <c r="M2244" s="174"/>
      <c r="T2244" s="175"/>
      <c r="AT2244" s="171" t="s">
        <v>226</v>
      </c>
      <c r="AU2244" s="171" t="s">
        <v>236</v>
      </c>
      <c r="AV2244" s="14" t="s">
        <v>77</v>
      </c>
      <c r="AW2244" s="14" t="s">
        <v>31</v>
      </c>
      <c r="AX2244" s="14" t="s">
        <v>69</v>
      </c>
      <c r="AY2244" s="171" t="s">
        <v>212</v>
      </c>
    </row>
    <row r="2245" spans="2:65" s="12" customFormat="1">
      <c r="B2245" s="152"/>
      <c r="D2245" s="150" t="s">
        <v>226</v>
      </c>
      <c r="E2245" s="153" t="s">
        <v>19</v>
      </c>
      <c r="F2245" s="154" t="s">
        <v>7977</v>
      </c>
      <c r="H2245" s="155">
        <v>363.88</v>
      </c>
      <c r="I2245" s="156"/>
      <c r="L2245" s="152"/>
      <c r="M2245" s="157"/>
      <c r="T2245" s="158"/>
      <c r="AT2245" s="153" t="s">
        <v>226</v>
      </c>
      <c r="AU2245" s="153" t="s">
        <v>236</v>
      </c>
      <c r="AV2245" s="12" t="s">
        <v>79</v>
      </c>
      <c r="AW2245" s="12" t="s">
        <v>31</v>
      </c>
      <c r="AX2245" s="12" t="s">
        <v>69</v>
      </c>
      <c r="AY2245" s="153" t="s">
        <v>212</v>
      </c>
    </row>
    <row r="2246" spans="2:65" s="12" customFormat="1">
      <c r="B2246" s="152"/>
      <c r="D2246" s="150" t="s">
        <v>226</v>
      </c>
      <c r="E2246" s="153" t="s">
        <v>19</v>
      </c>
      <c r="F2246" s="154" t="s">
        <v>7978</v>
      </c>
      <c r="H2246" s="155">
        <v>20.77</v>
      </c>
      <c r="I2246" s="156"/>
      <c r="L2246" s="152"/>
      <c r="M2246" s="157"/>
      <c r="T2246" s="158"/>
      <c r="AT2246" s="153" t="s">
        <v>226</v>
      </c>
      <c r="AU2246" s="153" t="s">
        <v>236</v>
      </c>
      <c r="AV2246" s="12" t="s">
        <v>79</v>
      </c>
      <c r="AW2246" s="12" t="s">
        <v>31</v>
      </c>
      <c r="AX2246" s="12" t="s">
        <v>69</v>
      </c>
      <c r="AY2246" s="153" t="s">
        <v>212</v>
      </c>
    </row>
    <row r="2247" spans="2:65" s="15" customFormat="1">
      <c r="B2247" s="176"/>
      <c r="D2247" s="150" t="s">
        <v>226</v>
      </c>
      <c r="E2247" s="177" t="s">
        <v>19</v>
      </c>
      <c r="F2247" s="178" t="s">
        <v>455</v>
      </c>
      <c r="H2247" s="179">
        <v>384.65</v>
      </c>
      <c r="I2247" s="180"/>
      <c r="L2247" s="176"/>
      <c r="M2247" s="181"/>
      <c r="T2247" s="182"/>
      <c r="AT2247" s="177" t="s">
        <v>226</v>
      </c>
      <c r="AU2247" s="177" t="s">
        <v>236</v>
      </c>
      <c r="AV2247" s="15" t="s">
        <v>236</v>
      </c>
      <c r="AW2247" s="15" t="s">
        <v>31</v>
      </c>
      <c r="AX2247" s="15" t="s">
        <v>69</v>
      </c>
      <c r="AY2247" s="177" t="s">
        <v>212</v>
      </c>
    </row>
    <row r="2248" spans="2:65" s="14" customFormat="1">
      <c r="B2248" s="170"/>
      <c r="D2248" s="150" t="s">
        <v>226</v>
      </c>
      <c r="E2248" s="171" t="s">
        <v>19</v>
      </c>
      <c r="F2248" s="172" t="s">
        <v>8158</v>
      </c>
      <c r="H2248" s="171" t="s">
        <v>19</v>
      </c>
      <c r="I2248" s="173"/>
      <c r="L2248" s="170"/>
      <c r="M2248" s="174"/>
      <c r="T2248" s="175"/>
      <c r="AT2248" s="171" t="s">
        <v>226</v>
      </c>
      <c r="AU2248" s="171" t="s">
        <v>236</v>
      </c>
      <c r="AV2248" s="14" t="s">
        <v>77</v>
      </c>
      <c r="AW2248" s="14" t="s">
        <v>31</v>
      </c>
      <c r="AX2248" s="14" t="s">
        <v>69</v>
      </c>
      <c r="AY2248" s="171" t="s">
        <v>212</v>
      </c>
    </row>
    <row r="2249" spans="2:65" s="12" customFormat="1">
      <c r="B2249" s="152"/>
      <c r="D2249" s="150" t="s">
        <v>226</v>
      </c>
      <c r="E2249" s="153" t="s">
        <v>19</v>
      </c>
      <c r="F2249" s="154" t="s">
        <v>7980</v>
      </c>
      <c r="H2249" s="155">
        <v>10.81</v>
      </c>
      <c r="I2249" s="156"/>
      <c r="L2249" s="152"/>
      <c r="M2249" s="157"/>
      <c r="T2249" s="158"/>
      <c r="AT2249" s="153" t="s">
        <v>226</v>
      </c>
      <c r="AU2249" s="153" t="s">
        <v>236</v>
      </c>
      <c r="AV2249" s="12" t="s">
        <v>79</v>
      </c>
      <c r="AW2249" s="12" t="s">
        <v>31</v>
      </c>
      <c r="AX2249" s="12" t="s">
        <v>69</v>
      </c>
      <c r="AY2249" s="153" t="s">
        <v>212</v>
      </c>
    </row>
    <row r="2250" spans="2:65" s="15" customFormat="1">
      <c r="B2250" s="176"/>
      <c r="D2250" s="150" t="s">
        <v>226</v>
      </c>
      <c r="E2250" s="177" t="s">
        <v>19</v>
      </c>
      <c r="F2250" s="178" t="s">
        <v>455</v>
      </c>
      <c r="H2250" s="179">
        <v>10.81</v>
      </c>
      <c r="I2250" s="180"/>
      <c r="L2250" s="176"/>
      <c r="M2250" s="181"/>
      <c r="T2250" s="182"/>
      <c r="AT2250" s="177" t="s">
        <v>226</v>
      </c>
      <c r="AU2250" s="177" t="s">
        <v>236</v>
      </c>
      <c r="AV2250" s="15" t="s">
        <v>236</v>
      </c>
      <c r="AW2250" s="15" t="s">
        <v>31</v>
      </c>
      <c r="AX2250" s="15" t="s">
        <v>69</v>
      </c>
      <c r="AY2250" s="177" t="s">
        <v>212</v>
      </c>
    </row>
    <row r="2251" spans="2:65" s="14" customFormat="1">
      <c r="B2251" s="170"/>
      <c r="D2251" s="150" t="s">
        <v>226</v>
      </c>
      <c r="E2251" s="171" t="s">
        <v>19</v>
      </c>
      <c r="F2251" s="172" t="s">
        <v>8159</v>
      </c>
      <c r="H2251" s="171" t="s">
        <v>19</v>
      </c>
      <c r="I2251" s="173"/>
      <c r="L2251" s="170"/>
      <c r="M2251" s="174"/>
      <c r="T2251" s="175"/>
      <c r="AT2251" s="171" t="s">
        <v>226</v>
      </c>
      <c r="AU2251" s="171" t="s">
        <v>236</v>
      </c>
      <c r="AV2251" s="14" t="s">
        <v>77</v>
      </c>
      <c r="AW2251" s="14" t="s">
        <v>31</v>
      </c>
      <c r="AX2251" s="14" t="s">
        <v>69</v>
      </c>
      <c r="AY2251" s="171" t="s">
        <v>212</v>
      </c>
    </row>
    <row r="2252" spans="2:65" s="12" customFormat="1">
      <c r="B2252" s="152"/>
      <c r="D2252" s="150" t="s">
        <v>226</v>
      </c>
      <c r="E2252" s="153" t="s">
        <v>19</v>
      </c>
      <c r="F2252" s="154" t="s">
        <v>7982</v>
      </c>
      <c r="H2252" s="155">
        <v>119.75</v>
      </c>
      <c r="I2252" s="156"/>
      <c r="L2252" s="152"/>
      <c r="M2252" s="157"/>
      <c r="T2252" s="158"/>
      <c r="AT2252" s="153" t="s">
        <v>226</v>
      </c>
      <c r="AU2252" s="153" t="s">
        <v>236</v>
      </c>
      <c r="AV2252" s="12" t="s">
        <v>79</v>
      </c>
      <c r="AW2252" s="12" t="s">
        <v>31</v>
      </c>
      <c r="AX2252" s="12" t="s">
        <v>69</v>
      </c>
      <c r="AY2252" s="153" t="s">
        <v>212</v>
      </c>
    </row>
    <row r="2253" spans="2:65" s="15" customFormat="1">
      <c r="B2253" s="176"/>
      <c r="D2253" s="150" t="s">
        <v>226</v>
      </c>
      <c r="E2253" s="177" t="s">
        <v>19</v>
      </c>
      <c r="F2253" s="178" t="s">
        <v>455</v>
      </c>
      <c r="H2253" s="179">
        <v>119.75</v>
      </c>
      <c r="I2253" s="180"/>
      <c r="L2253" s="176"/>
      <c r="M2253" s="181"/>
      <c r="T2253" s="182"/>
      <c r="AT2253" s="177" t="s">
        <v>226</v>
      </c>
      <c r="AU2253" s="177" t="s">
        <v>236</v>
      </c>
      <c r="AV2253" s="15" t="s">
        <v>236</v>
      </c>
      <c r="AW2253" s="15" t="s">
        <v>31</v>
      </c>
      <c r="AX2253" s="15" t="s">
        <v>69</v>
      </c>
      <c r="AY2253" s="177" t="s">
        <v>212</v>
      </c>
    </row>
    <row r="2254" spans="2:65" s="13" customFormat="1">
      <c r="B2254" s="159"/>
      <c r="D2254" s="150" t="s">
        <v>226</v>
      </c>
      <c r="E2254" s="160" t="s">
        <v>19</v>
      </c>
      <c r="F2254" s="161" t="s">
        <v>228</v>
      </c>
      <c r="H2254" s="162">
        <v>3040.59</v>
      </c>
      <c r="I2254" s="163"/>
      <c r="L2254" s="159"/>
      <c r="M2254" s="164"/>
      <c r="T2254" s="165"/>
      <c r="AT2254" s="160" t="s">
        <v>226</v>
      </c>
      <c r="AU2254" s="160" t="s">
        <v>236</v>
      </c>
      <c r="AV2254" s="13" t="s">
        <v>229</v>
      </c>
      <c r="AW2254" s="13" t="s">
        <v>31</v>
      </c>
      <c r="AX2254" s="13" t="s">
        <v>77</v>
      </c>
      <c r="AY2254" s="160" t="s">
        <v>212</v>
      </c>
    </row>
    <row r="2255" spans="2:65" s="1" customFormat="1" ht="24.2" customHeight="1">
      <c r="B2255" s="34"/>
      <c r="C2255" s="133" t="s">
        <v>4977</v>
      </c>
      <c r="D2255" s="133" t="s">
        <v>215</v>
      </c>
      <c r="E2255" s="134" t="s">
        <v>8160</v>
      </c>
      <c r="F2255" s="135" t="s">
        <v>8161</v>
      </c>
      <c r="G2255" s="136" t="s">
        <v>4232</v>
      </c>
      <c r="H2255" s="196"/>
      <c r="I2255" s="138"/>
      <c r="J2255" s="139">
        <f>ROUND(I2255*H2255,2)</f>
        <v>0</v>
      </c>
      <c r="K2255" s="135" t="s">
        <v>219</v>
      </c>
      <c r="L2255" s="34"/>
      <c r="M2255" s="140" t="s">
        <v>19</v>
      </c>
      <c r="N2255" s="141" t="s">
        <v>40</v>
      </c>
      <c r="P2255" s="142">
        <f>O2255*H2255</f>
        <v>0</v>
      </c>
      <c r="Q2255" s="142">
        <v>0</v>
      </c>
      <c r="R2255" s="142">
        <f>Q2255*H2255</f>
        <v>0</v>
      </c>
      <c r="S2255" s="142">
        <v>0</v>
      </c>
      <c r="T2255" s="143">
        <f>S2255*H2255</f>
        <v>0</v>
      </c>
      <c r="AR2255" s="144" t="s">
        <v>316</v>
      </c>
      <c r="AT2255" s="144" t="s">
        <v>215</v>
      </c>
      <c r="AU2255" s="144" t="s">
        <v>236</v>
      </c>
      <c r="AY2255" s="19" t="s">
        <v>212</v>
      </c>
      <c r="BE2255" s="145">
        <f>IF(N2255="základní",J2255,0)</f>
        <v>0</v>
      </c>
      <c r="BF2255" s="145">
        <f>IF(N2255="snížená",J2255,0)</f>
        <v>0</v>
      </c>
      <c r="BG2255" s="145">
        <f>IF(N2255="zákl. přenesená",J2255,0)</f>
        <v>0</v>
      </c>
      <c r="BH2255" s="145">
        <f>IF(N2255="sníž. přenesená",J2255,0)</f>
        <v>0</v>
      </c>
      <c r="BI2255" s="145">
        <f>IF(N2255="nulová",J2255,0)</f>
        <v>0</v>
      </c>
      <c r="BJ2255" s="19" t="s">
        <v>77</v>
      </c>
      <c r="BK2255" s="145">
        <f>ROUND(I2255*H2255,2)</f>
        <v>0</v>
      </c>
      <c r="BL2255" s="19" t="s">
        <v>316</v>
      </c>
      <c r="BM2255" s="144" t="s">
        <v>8162</v>
      </c>
    </row>
    <row r="2256" spans="2:65" s="1" customFormat="1">
      <c r="B2256" s="34"/>
      <c r="D2256" s="146" t="s">
        <v>222</v>
      </c>
      <c r="F2256" s="147" t="s">
        <v>8163</v>
      </c>
      <c r="I2256" s="148"/>
      <c r="L2256" s="34"/>
      <c r="M2256" s="149"/>
      <c r="T2256" s="55"/>
      <c r="AT2256" s="19" t="s">
        <v>222</v>
      </c>
      <c r="AU2256" s="19" t="s">
        <v>236</v>
      </c>
    </row>
    <row r="2257" spans="2:65" s="1" customFormat="1" ht="19.5">
      <c r="B2257" s="34"/>
      <c r="D2257" s="150" t="s">
        <v>224</v>
      </c>
      <c r="F2257" s="151" t="s">
        <v>7246</v>
      </c>
      <c r="I2257" s="148"/>
      <c r="L2257" s="34"/>
      <c r="M2257" s="149"/>
      <c r="T2257" s="55"/>
      <c r="AT2257" s="19" t="s">
        <v>224</v>
      </c>
      <c r="AU2257" s="19" t="s">
        <v>236</v>
      </c>
    </row>
    <row r="2258" spans="2:65" s="11" customFormat="1" ht="22.9" customHeight="1">
      <c r="B2258" s="121"/>
      <c r="D2258" s="122" t="s">
        <v>68</v>
      </c>
      <c r="E2258" s="131" t="s">
        <v>8164</v>
      </c>
      <c r="F2258" s="131" t="s">
        <v>8165</v>
      </c>
      <c r="I2258" s="124"/>
      <c r="J2258" s="132">
        <f>BK2258</f>
        <v>0</v>
      </c>
      <c r="L2258" s="121"/>
      <c r="M2258" s="126"/>
      <c r="P2258" s="127">
        <f>P2259+P2295+P2345+P2362+P2394+P2421+P2441+P2458+P2482</f>
        <v>0</v>
      </c>
      <c r="R2258" s="127">
        <f>R2259+R2295+R2345+R2362+R2394+R2421+R2441+R2458+R2482</f>
        <v>182.22905767000003</v>
      </c>
      <c r="T2258" s="128">
        <f>T2259+T2295+T2345+T2362+T2394+T2421+T2441+T2458+T2482</f>
        <v>0</v>
      </c>
      <c r="AR2258" s="122" t="s">
        <v>79</v>
      </c>
      <c r="AT2258" s="129" t="s">
        <v>68</v>
      </c>
      <c r="AU2258" s="129" t="s">
        <v>77</v>
      </c>
      <c r="AY2258" s="122" t="s">
        <v>212</v>
      </c>
      <c r="BK2258" s="130">
        <f>BK2259+BK2295+BK2345+BK2362+BK2394+BK2421+BK2441+BK2458+BK2482</f>
        <v>0</v>
      </c>
    </row>
    <row r="2259" spans="2:65" s="11" customFormat="1" ht="20.85" customHeight="1">
      <c r="B2259" s="121"/>
      <c r="D2259" s="122" t="s">
        <v>68</v>
      </c>
      <c r="E2259" s="131" t="s">
        <v>8166</v>
      </c>
      <c r="F2259" s="131" t="s">
        <v>8167</v>
      </c>
      <c r="I2259" s="124"/>
      <c r="J2259" s="132">
        <f>BK2259</f>
        <v>0</v>
      </c>
      <c r="L2259" s="121"/>
      <c r="M2259" s="126"/>
      <c r="P2259" s="127">
        <f>SUM(P2260:P2294)</f>
        <v>0</v>
      </c>
      <c r="R2259" s="127">
        <f>SUM(R2260:R2294)</f>
        <v>85.842387450000004</v>
      </c>
      <c r="T2259" s="128">
        <f>SUM(T2260:T2294)</f>
        <v>0</v>
      </c>
      <c r="AR2259" s="122" t="s">
        <v>79</v>
      </c>
      <c r="AT2259" s="129" t="s">
        <v>68</v>
      </c>
      <c r="AU2259" s="129" t="s">
        <v>79</v>
      </c>
      <c r="AY2259" s="122" t="s">
        <v>212</v>
      </c>
      <c r="BK2259" s="130">
        <f>SUM(BK2260:BK2294)</f>
        <v>0</v>
      </c>
    </row>
    <row r="2260" spans="2:65" s="1" customFormat="1" ht="16.5" customHeight="1">
      <c r="B2260" s="34"/>
      <c r="C2260" s="133" t="s">
        <v>5013</v>
      </c>
      <c r="D2260" s="133" t="s">
        <v>215</v>
      </c>
      <c r="E2260" s="134" t="s">
        <v>8168</v>
      </c>
      <c r="F2260" s="135" t="s">
        <v>8169</v>
      </c>
      <c r="G2260" s="136" t="s">
        <v>495</v>
      </c>
      <c r="H2260" s="137">
        <v>374.88200000000001</v>
      </c>
      <c r="I2260" s="138"/>
      <c r="J2260" s="139">
        <f>ROUND(I2260*H2260,2)</f>
        <v>0</v>
      </c>
      <c r="K2260" s="135" t="s">
        <v>219</v>
      </c>
      <c r="L2260" s="34"/>
      <c r="M2260" s="140" t="s">
        <v>19</v>
      </c>
      <c r="N2260" s="141" t="s">
        <v>40</v>
      </c>
      <c r="P2260" s="142">
        <f>O2260*H2260</f>
        <v>0</v>
      </c>
      <c r="Q2260" s="142">
        <v>5.4000000000000003E-3</v>
      </c>
      <c r="R2260" s="142">
        <f>Q2260*H2260</f>
        <v>2.0243628</v>
      </c>
      <c r="S2260" s="142">
        <v>0</v>
      </c>
      <c r="T2260" s="143">
        <f>S2260*H2260</f>
        <v>0</v>
      </c>
      <c r="AR2260" s="144" t="s">
        <v>316</v>
      </c>
      <c r="AT2260" s="144" t="s">
        <v>215</v>
      </c>
      <c r="AU2260" s="144" t="s">
        <v>236</v>
      </c>
      <c r="AY2260" s="19" t="s">
        <v>212</v>
      </c>
      <c r="BE2260" s="145">
        <f>IF(N2260="základní",J2260,0)</f>
        <v>0</v>
      </c>
      <c r="BF2260" s="145">
        <f>IF(N2260="snížená",J2260,0)</f>
        <v>0</v>
      </c>
      <c r="BG2260" s="145">
        <f>IF(N2260="zákl. přenesená",J2260,0)</f>
        <v>0</v>
      </c>
      <c r="BH2260" s="145">
        <f>IF(N2260="sníž. přenesená",J2260,0)</f>
        <v>0</v>
      </c>
      <c r="BI2260" s="145">
        <f>IF(N2260="nulová",J2260,0)</f>
        <v>0</v>
      </c>
      <c r="BJ2260" s="19" t="s">
        <v>77</v>
      </c>
      <c r="BK2260" s="145">
        <f>ROUND(I2260*H2260,2)</f>
        <v>0</v>
      </c>
      <c r="BL2260" s="19" t="s">
        <v>316</v>
      </c>
      <c r="BM2260" s="144" t="s">
        <v>8170</v>
      </c>
    </row>
    <row r="2261" spans="2:65" s="1" customFormat="1">
      <c r="B2261" s="34"/>
      <c r="D2261" s="146" t="s">
        <v>222</v>
      </c>
      <c r="F2261" s="147" t="s">
        <v>8171</v>
      </c>
      <c r="I2261" s="148"/>
      <c r="L2261" s="34"/>
      <c r="M2261" s="149"/>
      <c r="T2261" s="55"/>
      <c r="AT2261" s="19" t="s">
        <v>222</v>
      </c>
      <c r="AU2261" s="19" t="s">
        <v>236</v>
      </c>
    </row>
    <row r="2262" spans="2:65" s="14" customFormat="1">
      <c r="B2262" s="170"/>
      <c r="D2262" s="150" t="s">
        <v>226</v>
      </c>
      <c r="E2262" s="171" t="s">
        <v>19</v>
      </c>
      <c r="F2262" s="172" t="s">
        <v>8172</v>
      </c>
      <c r="H2262" s="171" t="s">
        <v>19</v>
      </c>
      <c r="I2262" s="173"/>
      <c r="L2262" s="170"/>
      <c r="M2262" s="174"/>
      <c r="T2262" s="175"/>
      <c r="AT2262" s="171" t="s">
        <v>226</v>
      </c>
      <c r="AU2262" s="171" t="s">
        <v>236</v>
      </c>
      <c r="AV2262" s="14" t="s">
        <v>77</v>
      </c>
      <c r="AW2262" s="14" t="s">
        <v>31</v>
      </c>
      <c r="AX2262" s="14" t="s">
        <v>69</v>
      </c>
      <c r="AY2262" s="171" t="s">
        <v>212</v>
      </c>
    </row>
    <row r="2263" spans="2:65" s="12" customFormat="1">
      <c r="B2263" s="152"/>
      <c r="D2263" s="150" t="s">
        <v>226</v>
      </c>
      <c r="E2263" s="153" t="s">
        <v>19</v>
      </c>
      <c r="F2263" s="154" t="s">
        <v>8173</v>
      </c>
      <c r="H2263" s="155">
        <v>374.88200000000001</v>
      </c>
      <c r="I2263" s="156"/>
      <c r="L2263" s="152"/>
      <c r="M2263" s="157"/>
      <c r="T2263" s="158"/>
      <c r="AT2263" s="153" t="s">
        <v>226</v>
      </c>
      <c r="AU2263" s="153" t="s">
        <v>236</v>
      </c>
      <c r="AV2263" s="12" t="s">
        <v>79</v>
      </c>
      <c r="AW2263" s="12" t="s">
        <v>31</v>
      </c>
      <c r="AX2263" s="12" t="s">
        <v>69</v>
      </c>
      <c r="AY2263" s="153" t="s">
        <v>212</v>
      </c>
    </row>
    <row r="2264" spans="2:65" s="13" customFormat="1">
      <c r="B2264" s="159"/>
      <c r="D2264" s="150" t="s">
        <v>226</v>
      </c>
      <c r="E2264" s="160" t="s">
        <v>19</v>
      </c>
      <c r="F2264" s="161" t="s">
        <v>228</v>
      </c>
      <c r="H2264" s="162">
        <v>374.88200000000001</v>
      </c>
      <c r="I2264" s="163"/>
      <c r="L2264" s="159"/>
      <c r="M2264" s="164"/>
      <c r="T2264" s="165"/>
      <c r="AT2264" s="160" t="s">
        <v>226</v>
      </c>
      <c r="AU2264" s="160" t="s">
        <v>236</v>
      </c>
      <c r="AV2264" s="13" t="s">
        <v>229</v>
      </c>
      <c r="AW2264" s="13" t="s">
        <v>31</v>
      </c>
      <c r="AX2264" s="13" t="s">
        <v>77</v>
      </c>
      <c r="AY2264" s="160" t="s">
        <v>212</v>
      </c>
    </row>
    <row r="2265" spans="2:65" s="1" customFormat="1" ht="16.5" customHeight="1">
      <c r="B2265" s="34"/>
      <c r="C2265" s="133" t="s">
        <v>5018</v>
      </c>
      <c r="D2265" s="133" t="s">
        <v>215</v>
      </c>
      <c r="E2265" s="134" t="s">
        <v>8174</v>
      </c>
      <c r="F2265" s="135" t="s">
        <v>8175</v>
      </c>
      <c r="G2265" s="136" t="s">
        <v>495</v>
      </c>
      <c r="H2265" s="137">
        <v>374.88200000000001</v>
      </c>
      <c r="I2265" s="138"/>
      <c r="J2265" s="139">
        <f>ROUND(I2265*H2265,2)</f>
        <v>0</v>
      </c>
      <c r="K2265" s="135" t="s">
        <v>219</v>
      </c>
      <c r="L2265" s="34"/>
      <c r="M2265" s="140" t="s">
        <v>19</v>
      </c>
      <c r="N2265" s="141" t="s">
        <v>40</v>
      </c>
      <c r="P2265" s="142">
        <f>O2265*H2265</f>
        <v>0</v>
      </c>
      <c r="Q2265" s="142">
        <v>2.9999999999999997E-4</v>
      </c>
      <c r="R2265" s="142">
        <f>Q2265*H2265</f>
        <v>0.1124646</v>
      </c>
      <c r="S2265" s="142">
        <v>0</v>
      </c>
      <c r="T2265" s="143">
        <f>S2265*H2265</f>
        <v>0</v>
      </c>
      <c r="AR2265" s="144" t="s">
        <v>316</v>
      </c>
      <c r="AT2265" s="144" t="s">
        <v>215</v>
      </c>
      <c r="AU2265" s="144" t="s">
        <v>236</v>
      </c>
      <c r="AY2265" s="19" t="s">
        <v>212</v>
      </c>
      <c r="BE2265" s="145">
        <f>IF(N2265="základní",J2265,0)</f>
        <v>0</v>
      </c>
      <c r="BF2265" s="145">
        <f>IF(N2265="snížená",J2265,0)</f>
        <v>0</v>
      </c>
      <c r="BG2265" s="145">
        <f>IF(N2265="zákl. přenesená",J2265,0)</f>
        <v>0</v>
      </c>
      <c r="BH2265" s="145">
        <f>IF(N2265="sníž. přenesená",J2265,0)</f>
        <v>0</v>
      </c>
      <c r="BI2265" s="145">
        <f>IF(N2265="nulová",J2265,0)</f>
        <v>0</v>
      </c>
      <c r="BJ2265" s="19" t="s">
        <v>77</v>
      </c>
      <c r="BK2265" s="145">
        <f>ROUND(I2265*H2265,2)</f>
        <v>0</v>
      </c>
      <c r="BL2265" s="19" t="s">
        <v>316</v>
      </c>
      <c r="BM2265" s="144" t="s">
        <v>8176</v>
      </c>
    </row>
    <row r="2266" spans="2:65" s="1" customFormat="1">
      <c r="B2266" s="34"/>
      <c r="D2266" s="146" t="s">
        <v>222</v>
      </c>
      <c r="F2266" s="147" t="s">
        <v>8177</v>
      </c>
      <c r="I2266" s="148"/>
      <c r="L2266" s="34"/>
      <c r="M2266" s="149"/>
      <c r="T2266" s="55"/>
      <c r="AT2266" s="19" t="s">
        <v>222</v>
      </c>
      <c r="AU2266" s="19" t="s">
        <v>236</v>
      </c>
    </row>
    <row r="2267" spans="2:65" s="1" customFormat="1" ht="19.5">
      <c r="B2267" s="34"/>
      <c r="D2267" s="150" t="s">
        <v>224</v>
      </c>
      <c r="F2267" s="151" t="s">
        <v>8178</v>
      </c>
      <c r="I2267" s="148"/>
      <c r="L2267" s="34"/>
      <c r="M2267" s="149"/>
      <c r="T2267" s="55"/>
      <c r="AT2267" s="19" t="s">
        <v>224</v>
      </c>
      <c r="AU2267" s="19" t="s">
        <v>236</v>
      </c>
    </row>
    <row r="2268" spans="2:65" s="14" customFormat="1">
      <c r="B2268" s="170"/>
      <c r="D2268" s="150" t="s">
        <v>226</v>
      </c>
      <c r="E2268" s="171" t="s">
        <v>19</v>
      </c>
      <c r="F2268" s="172" t="s">
        <v>8179</v>
      </c>
      <c r="H2268" s="171" t="s">
        <v>19</v>
      </c>
      <c r="I2268" s="173"/>
      <c r="L2268" s="170"/>
      <c r="M2268" s="174"/>
      <c r="T2268" s="175"/>
      <c r="AT2268" s="171" t="s">
        <v>226</v>
      </c>
      <c r="AU2268" s="171" t="s">
        <v>236</v>
      </c>
      <c r="AV2268" s="14" t="s">
        <v>77</v>
      </c>
      <c r="AW2268" s="14" t="s">
        <v>31</v>
      </c>
      <c r="AX2268" s="14" t="s">
        <v>69</v>
      </c>
      <c r="AY2268" s="171" t="s">
        <v>212</v>
      </c>
    </row>
    <row r="2269" spans="2:65" s="12" customFormat="1">
      <c r="B2269" s="152"/>
      <c r="D2269" s="150" t="s">
        <v>226</v>
      </c>
      <c r="E2269" s="153" t="s">
        <v>19</v>
      </c>
      <c r="F2269" s="154" t="s">
        <v>8173</v>
      </c>
      <c r="H2269" s="155">
        <v>374.88200000000001</v>
      </c>
      <c r="I2269" s="156"/>
      <c r="L2269" s="152"/>
      <c r="M2269" s="157"/>
      <c r="T2269" s="158"/>
      <c r="AT2269" s="153" t="s">
        <v>226</v>
      </c>
      <c r="AU2269" s="153" t="s">
        <v>236</v>
      </c>
      <c r="AV2269" s="12" t="s">
        <v>79</v>
      </c>
      <c r="AW2269" s="12" t="s">
        <v>31</v>
      </c>
      <c r="AX2269" s="12" t="s">
        <v>69</v>
      </c>
      <c r="AY2269" s="153" t="s">
        <v>212</v>
      </c>
    </row>
    <row r="2270" spans="2:65" s="13" customFormat="1">
      <c r="B2270" s="159"/>
      <c r="D2270" s="150" t="s">
        <v>226</v>
      </c>
      <c r="E2270" s="160" t="s">
        <v>19</v>
      </c>
      <c r="F2270" s="161" t="s">
        <v>228</v>
      </c>
      <c r="H2270" s="162">
        <v>374.88200000000001</v>
      </c>
      <c r="I2270" s="163"/>
      <c r="L2270" s="159"/>
      <c r="M2270" s="164"/>
      <c r="T2270" s="165"/>
      <c r="AT2270" s="160" t="s">
        <v>226</v>
      </c>
      <c r="AU2270" s="160" t="s">
        <v>236</v>
      </c>
      <c r="AV2270" s="13" t="s">
        <v>229</v>
      </c>
      <c r="AW2270" s="13" t="s">
        <v>31</v>
      </c>
      <c r="AX2270" s="13" t="s">
        <v>77</v>
      </c>
      <c r="AY2270" s="160" t="s">
        <v>212</v>
      </c>
    </row>
    <row r="2271" spans="2:65" s="1" customFormat="1" ht="16.5" customHeight="1">
      <c r="B2271" s="34"/>
      <c r="C2271" s="133" t="s">
        <v>5037</v>
      </c>
      <c r="D2271" s="133" t="s">
        <v>215</v>
      </c>
      <c r="E2271" s="134" t="s">
        <v>7272</v>
      </c>
      <c r="F2271" s="135" t="s">
        <v>7273</v>
      </c>
      <c r="G2271" s="136" t="s">
        <v>495</v>
      </c>
      <c r="H2271" s="137">
        <v>374.88200000000001</v>
      </c>
      <c r="I2271" s="138"/>
      <c r="J2271" s="139">
        <f>ROUND(I2271*H2271,2)</f>
        <v>0</v>
      </c>
      <c r="K2271" s="135" t="s">
        <v>219</v>
      </c>
      <c r="L2271" s="34"/>
      <c r="M2271" s="140" t="s">
        <v>19</v>
      </c>
      <c r="N2271" s="141" t="s">
        <v>40</v>
      </c>
      <c r="P2271" s="142">
        <f>O2271*H2271</f>
        <v>0</v>
      </c>
      <c r="Q2271" s="142">
        <v>0.11</v>
      </c>
      <c r="R2271" s="142">
        <f>Q2271*H2271</f>
        <v>41.237020000000001</v>
      </c>
      <c r="S2271" s="142">
        <v>0</v>
      </c>
      <c r="T2271" s="143">
        <f>S2271*H2271</f>
        <v>0</v>
      </c>
      <c r="AR2271" s="144" t="s">
        <v>316</v>
      </c>
      <c r="AT2271" s="144" t="s">
        <v>215</v>
      </c>
      <c r="AU2271" s="144" t="s">
        <v>236</v>
      </c>
      <c r="AY2271" s="19" t="s">
        <v>212</v>
      </c>
      <c r="BE2271" s="145">
        <f>IF(N2271="základní",J2271,0)</f>
        <v>0</v>
      </c>
      <c r="BF2271" s="145">
        <f>IF(N2271="snížená",J2271,0)</f>
        <v>0</v>
      </c>
      <c r="BG2271" s="145">
        <f>IF(N2271="zákl. přenesená",J2271,0)</f>
        <v>0</v>
      </c>
      <c r="BH2271" s="145">
        <f>IF(N2271="sníž. přenesená",J2271,0)</f>
        <v>0</v>
      </c>
      <c r="BI2271" s="145">
        <f>IF(N2271="nulová",J2271,0)</f>
        <v>0</v>
      </c>
      <c r="BJ2271" s="19" t="s">
        <v>77</v>
      </c>
      <c r="BK2271" s="145">
        <f>ROUND(I2271*H2271,2)</f>
        <v>0</v>
      </c>
      <c r="BL2271" s="19" t="s">
        <v>316</v>
      </c>
      <c r="BM2271" s="144" t="s">
        <v>8180</v>
      </c>
    </row>
    <row r="2272" spans="2:65" s="1" customFormat="1">
      <c r="B2272" s="34"/>
      <c r="D2272" s="146" t="s">
        <v>222</v>
      </c>
      <c r="F2272" s="147" t="s">
        <v>7275</v>
      </c>
      <c r="I2272" s="148"/>
      <c r="L2272" s="34"/>
      <c r="M2272" s="149"/>
      <c r="T2272" s="55"/>
      <c r="AT2272" s="19" t="s">
        <v>222</v>
      </c>
      <c r="AU2272" s="19" t="s">
        <v>236</v>
      </c>
    </row>
    <row r="2273" spans="2:65" s="14" customFormat="1">
      <c r="B2273" s="170"/>
      <c r="D2273" s="150" t="s">
        <v>226</v>
      </c>
      <c r="E2273" s="171" t="s">
        <v>19</v>
      </c>
      <c r="F2273" s="172" t="s">
        <v>8181</v>
      </c>
      <c r="H2273" s="171" t="s">
        <v>19</v>
      </c>
      <c r="I2273" s="173"/>
      <c r="L2273" s="170"/>
      <c r="M2273" s="174"/>
      <c r="T2273" s="175"/>
      <c r="AT2273" s="171" t="s">
        <v>226</v>
      </c>
      <c r="AU2273" s="171" t="s">
        <v>236</v>
      </c>
      <c r="AV2273" s="14" t="s">
        <v>77</v>
      </c>
      <c r="AW2273" s="14" t="s">
        <v>31</v>
      </c>
      <c r="AX2273" s="14" t="s">
        <v>69</v>
      </c>
      <c r="AY2273" s="171" t="s">
        <v>212</v>
      </c>
    </row>
    <row r="2274" spans="2:65" s="12" customFormat="1">
      <c r="B2274" s="152"/>
      <c r="D2274" s="150" t="s">
        <v>226</v>
      </c>
      <c r="E2274" s="153" t="s">
        <v>19</v>
      </c>
      <c r="F2274" s="154" t="s">
        <v>8173</v>
      </c>
      <c r="H2274" s="155">
        <v>374.88200000000001</v>
      </c>
      <c r="I2274" s="156"/>
      <c r="L2274" s="152"/>
      <c r="M2274" s="157"/>
      <c r="T2274" s="158"/>
      <c r="AT2274" s="153" t="s">
        <v>226</v>
      </c>
      <c r="AU2274" s="153" t="s">
        <v>236</v>
      </c>
      <c r="AV2274" s="12" t="s">
        <v>79</v>
      </c>
      <c r="AW2274" s="12" t="s">
        <v>31</v>
      </c>
      <c r="AX2274" s="12" t="s">
        <v>69</v>
      </c>
      <c r="AY2274" s="153" t="s">
        <v>212</v>
      </c>
    </row>
    <row r="2275" spans="2:65" s="13" customFormat="1">
      <c r="B2275" s="159"/>
      <c r="D2275" s="150" t="s">
        <v>226</v>
      </c>
      <c r="E2275" s="160" t="s">
        <v>19</v>
      </c>
      <c r="F2275" s="161" t="s">
        <v>228</v>
      </c>
      <c r="H2275" s="162">
        <v>374.88200000000001</v>
      </c>
      <c r="I2275" s="163"/>
      <c r="L2275" s="159"/>
      <c r="M2275" s="164"/>
      <c r="T2275" s="165"/>
      <c r="AT2275" s="160" t="s">
        <v>226</v>
      </c>
      <c r="AU2275" s="160" t="s">
        <v>236</v>
      </c>
      <c r="AV2275" s="13" t="s">
        <v>229</v>
      </c>
      <c r="AW2275" s="13" t="s">
        <v>31</v>
      </c>
      <c r="AX2275" s="13" t="s">
        <v>77</v>
      </c>
      <c r="AY2275" s="160" t="s">
        <v>212</v>
      </c>
    </row>
    <row r="2276" spans="2:65" s="1" customFormat="1" ht="24.2" customHeight="1">
      <c r="B2276" s="34"/>
      <c r="C2276" s="133" t="s">
        <v>5049</v>
      </c>
      <c r="D2276" s="133" t="s">
        <v>215</v>
      </c>
      <c r="E2276" s="134" t="s">
        <v>7278</v>
      </c>
      <c r="F2276" s="135" t="s">
        <v>7279</v>
      </c>
      <c r="G2276" s="136" t="s">
        <v>495</v>
      </c>
      <c r="H2276" s="137">
        <v>3748.8150000000001</v>
      </c>
      <c r="I2276" s="138"/>
      <c r="J2276" s="139">
        <f>ROUND(I2276*H2276,2)</f>
        <v>0</v>
      </c>
      <c r="K2276" s="135" t="s">
        <v>219</v>
      </c>
      <c r="L2276" s="34"/>
      <c r="M2276" s="140" t="s">
        <v>19</v>
      </c>
      <c r="N2276" s="141" t="s">
        <v>40</v>
      </c>
      <c r="P2276" s="142">
        <f>O2276*H2276</f>
        <v>0</v>
      </c>
      <c r="Q2276" s="142">
        <v>1.0999999999999999E-2</v>
      </c>
      <c r="R2276" s="142">
        <f>Q2276*H2276</f>
        <v>41.236964999999998</v>
      </c>
      <c r="S2276" s="142">
        <v>0</v>
      </c>
      <c r="T2276" s="143">
        <f>S2276*H2276</f>
        <v>0</v>
      </c>
      <c r="AR2276" s="144" t="s">
        <v>316</v>
      </c>
      <c r="AT2276" s="144" t="s">
        <v>215</v>
      </c>
      <c r="AU2276" s="144" t="s">
        <v>236</v>
      </c>
      <c r="AY2276" s="19" t="s">
        <v>212</v>
      </c>
      <c r="BE2276" s="145">
        <f>IF(N2276="základní",J2276,0)</f>
        <v>0</v>
      </c>
      <c r="BF2276" s="145">
        <f>IF(N2276="snížená",J2276,0)</f>
        <v>0</v>
      </c>
      <c r="BG2276" s="145">
        <f>IF(N2276="zákl. přenesená",J2276,0)</f>
        <v>0</v>
      </c>
      <c r="BH2276" s="145">
        <f>IF(N2276="sníž. přenesená",J2276,0)</f>
        <v>0</v>
      </c>
      <c r="BI2276" s="145">
        <f>IF(N2276="nulová",J2276,0)</f>
        <v>0</v>
      </c>
      <c r="BJ2276" s="19" t="s">
        <v>77</v>
      </c>
      <c r="BK2276" s="145">
        <f>ROUND(I2276*H2276,2)</f>
        <v>0</v>
      </c>
      <c r="BL2276" s="19" t="s">
        <v>316</v>
      </c>
      <c r="BM2276" s="144" t="s">
        <v>8182</v>
      </c>
    </row>
    <row r="2277" spans="2:65" s="1" customFormat="1">
      <c r="B2277" s="34"/>
      <c r="D2277" s="146" t="s">
        <v>222</v>
      </c>
      <c r="F2277" s="147" t="s">
        <v>7281</v>
      </c>
      <c r="I2277" s="148"/>
      <c r="L2277" s="34"/>
      <c r="M2277" s="149"/>
      <c r="T2277" s="55"/>
      <c r="AT2277" s="19" t="s">
        <v>222</v>
      </c>
      <c r="AU2277" s="19" t="s">
        <v>236</v>
      </c>
    </row>
    <row r="2278" spans="2:65" s="14" customFormat="1" ht="22.5">
      <c r="B2278" s="170"/>
      <c r="D2278" s="150" t="s">
        <v>226</v>
      </c>
      <c r="E2278" s="171" t="s">
        <v>19</v>
      </c>
      <c r="F2278" s="172" t="s">
        <v>7717</v>
      </c>
      <c r="H2278" s="171" t="s">
        <v>19</v>
      </c>
      <c r="I2278" s="173"/>
      <c r="L2278" s="170"/>
      <c r="M2278" s="174"/>
      <c r="T2278" s="175"/>
      <c r="AT2278" s="171" t="s">
        <v>226</v>
      </c>
      <c r="AU2278" s="171" t="s">
        <v>236</v>
      </c>
      <c r="AV2278" s="14" t="s">
        <v>77</v>
      </c>
      <c r="AW2278" s="14" t="s">
        <v>31</v>
      </c>
      <c r="AX2278" s="14" t="s">
        <v>69</v>
      </c>
      <c r="AY2278" s="171" t="s">
        <v>212</v>
      </c>
    </row>
    <row r="2279" spans="2:65" s="12" customFormat="1">
      <c r="B2279" s="152"/>
      <c r="D2279" s="150" t="s">
        <v>226</v>
      </c>
      <c r="E2279" s="153" t="s">
        <v>19</v>
      </c>
      <c r="F2279" s="154" t="s">
        <v>8183</v>
      </c>
      <c r="H2279" s="155">
        <v>3748.8150000000001</v>
      </c>
      <c r="I2279" s="156"/>
      <c r="L2279" s="152"/>
      <c r="M2279" s="157"/>
      <c r="T2279" s="158"/>
      <c r="AT2279" s="153" t="s">
        <v>226</v>
      </c>
      <c r="AU2279" s="153" t="s">
        <v>236</v>
      </c>
      <c r="AV2279" s="12" t="s">
        <v>79</v>
      </c>
      <c r="AW2279" s="12" t="s">
        <v>31</v>
      </c>
      <c r="AX2279" s="12" t="s">
        <v>69</v>
      </c>
      <c r="AY2279" s="153" t="s">
        <v>212</v>
      </c>
    </row>
    <row r="2280" spans="2:65" s="13" customFormat="1">
      <c r="B2280" s="159"/>
      <c r="D2280" s="150" t="s">
        <v>226</v>
      </c>
      <c r="E2280" s="160" t="s">
        <v>19</v>
      </c>
      <c r="F2280" s="161" t="s">
        <v>228</v>
      </c>
      <c r="H2280" s="162">
        <v>3748.8150000000001</v>
      </c>
      <c r="I2280" s="163"/>
      <c r="L2280" s="159"/>
      <c r="M2280" s="164"/>
      <c r="T2280" s="165"/>
      <c r="AT2280" s="160" t="s">
        <v>226</v>
      </c>
      <c r="AU2280" s="160" t="s">
        <v>236</v>
      </c>
      <c r="AV2280" s="13" t="s">
        <v>229</v>
      </c>
      <c r="AW2280" s="13" t="s">
        <v>31</v>
      </c>
      <c r="AX2280" s="13" t="s">
        <v>77</v>
      </c>
      <c r="AY2280" s="160" t="s">
        <v>212</v>
      </c>
    </row>
    <row r="2281" spans="2:65" s="1" customFormat="1" ht="16.5" customHeight="1">
      <c r="B2281" s="34"/>
      <c r="C2281" s="133" t="s">
        <v>5056</v>
      </c>
      <c r="D2281" s="133" t="s">
        <v>215</v>
      </c>
      <c r="E2281" s="134" t="s">
        <v>7284</v>
      </c>
      <c r="F2281" s="135" t="s">
        <v>7285</v>
      </c>
      <c r="G2281" s="136" t="s">
        <v>495</v>
      </c>
      <c r="H2281" s="137">
        <v>410.58499999999998</v>
      </c>
      <c r="I2281" s="138"/>
      <c r="J2281" s="139">
        <f>ROUND(I2281*H2281,2)</f>
        <v>0</v>
      </c>
      <c r="K2281" s="135" t="s">
        <v>219</v>
      </c>
      <c r="L2281" s="34"/>
      <c r="M2281" s="140" t="s">
        <v>19</v>
      </c>
      <c r="N2281" s="141" t="s">
        <v>40</v>
      </c>
      <c r="P2281" s="142">
        <f>O2281*H2281</f>
        <v>0</v>
      </c>
      <c r="Q2281" s="142">
        <v>1.2999999999999999E-4</v>
      </c>
      <c r="R2281" s="142">
        <f>Q2281*H2281</f>
        <v>5.3376049999999994E-2</v>
      </c>
      <c r="S2281" s="142">
        <v>0</v>
      </c>
      <c r="T2281" s="143">
        <f>S2281*H2281</f>
        <v>0</v>
      </c>
      <c r="AR2281" s="144" t="s">
        <v>316</v>
      </c>
      <c r="AT2281" s="144" t="s">
        <v>215</v>
      </c>
      <c r="AU2281" s="144" t="s">
        <v>236</v>
      </c>
      <c r="AY2281" s="19" t="s">
        <v>212</v>
      </c>
      <c r="BE2281" s="145">
        <f>IF(N2281="základní",J2281,0)</f>
        <v>0</v>
      </c>
      <c r="BF2281" s="145">
        <f>IF(N2281="snížená",J2281,0)</f>
        <v>0</v>
      </c>
      <c r="BG2281" s="145">
        <f>IF(N2281="zákl. přenesená",J2281,0)</f>
        <v>0</v>
      </c>
      <c r="BH2281" s="145">
        <f>IF(N2281="sníž. přenesená",J2281,0)</f>
        <v>0</v>
      </c>
      <c r="BI2281" s="145">
        <f>IF(N2281="nulová",J2281,0)</f>
        <v>0</v>
      </c>
      <c r="BJ2281" s="19" t="s">
        <v>77</v>
      </c>
      <c r="BK2281" s="145">
        <f>ROUND(I2281*H2281,2)</f>
        <v>0</v>
      </c>
      <c r="BL2281" s="19" t="s">
        <v>316</v>
      </c>
      <c r="BM2281" s="144" t="s">
        <v>8184</v>
      </c>
    </row>
    <row r="2282" spans="2:65" s="1" customFormat="1">
      <c r="B2282" s="34"/>
      <c r="D2282" s="146" t="s">
        <v>222</v>
      </c>
      <c r="F2282" s="147" t="s">
        <v>7287</v>
      </c>
      <c r="I2282" s="148"/>
      <c r="L2282" s="34"/>
      <c r="M2282" s="149"/>
      <c r="T2282" s="55"/>
      <c r="AT2282" s="19" t="s">
        <v>222</v>
      </c>
      <c r="AU2282" s="19" t="s">
        <v>236</v>
      </c>
    </row>
    <row r="2283" spans="2:65" s="14" customFormat="1">
      <c r="B2283" s="170"/>
      <c r="D2283" s="150" t="s">
        <v>226</v>
      </c>
      <c r="E2283" s="171" t="s">
        <v>19</v>
      </c>
      <c r="F2283" s="172" t="s">
        <v>8185</v>
      </c>
      <c r="H2283" s="171" t="s">
        <v>19</v>
      </c>
      <c r="I2283" s="173"/>
      <c r="L2283" s="170"/>
      <c r="M2283" s="174"/>
      <c r="T2283" s="175"/>
      <c r="AT2283" s="171" t="s">
        <v>226</v>
      </c>
      <c r="AU2283" s="171" t="s">
        <v>236</v>
      </c>
      <c r="AV2283" s="14" t="s">
        <v>77</v>
      </c>
      <c r="AW2283" s="14" t="s">
        <v>31</v>
      </c>
      <c r="AX2283" s="14" t="s">
        <v>69</v>
      </c>
      <c r="AY2283" s="171" t="s">
        <v>212</v>
      </c>
    </row>
    <row r="2284" spans="2:65" s="12" customFormat="1">
      <c r="B2284" s="152"/>
      <c r="D2284" s="150" t="s">
        <v>226</v>
      </c>
      <c r="E2284" s="153" t="s">
        <v>19</v>
      </c>
      <c r="F2284" s="154" t="s">
        <v>8186</v>
      </c>
      <c r="H2284" s="155">
        <v>410.58499999999998</v>
      </c>
      <c r="I2284" s="156"/>
      <c r="L2284" s="152"/>
      <c r="M2284" s="157"/>
      <c r="T2284" s="158"/>
      <c r="AT2284" s="153" t="s">
        <v>226</v>
      </c>
      <c r="AU2284" s="153" t="s">
        <v>236</v>
      </c>
      <c r="AV2284" s="12" t="s">
        <v>79</v>
      </c>
      <c r="AW2284" s="12" t="s">
        <v>31</v>
      </c>
      <c r="AX2284" s="12" t="s">
        <v>69</v>
      </c>
      <c r="AY2284" s="153" t="s">
        <v>212</v>
      </c>
    </row>
    <row r="2285" spans="2:65" s="13" customFormat="1">
      <c r="B2285" s="159"/>
      <c r="D2285" s="150" t="s">
        <v>226</v>
      </c>
      <c r="E2285" s="160" t="s">
        <v>19</v>
      </c>
      <c r="F2285" s="161" t="s">
        <v>228</v>
      </c>
      <c r="H2285" s="162">
        <v>410.58499999999998</v>
      </c>
      <c r="I2285" s="163"/>
      <c r="L2285" s="159"/>
      <c r="M2285" s="164"/>
      <c r="T2285" s="165"/>
      <c r="AT2285" s="160" t="s">
        <v>226</v>
      </c>
      <c r="AU2285" s="160" t="s">
        <v>236</v>
      </c>
      <c r="AV2285" s="13" t="s">
        <v>229</v>
      </c>
      <c r="AW2285" s="13" t="s">
        <v>31</v>
      </c>
      <c r="AX2285" s="13" t="s">
        <v>77</v>
      </c>
      <c r="AY2285" s="160" t="s">
        <v>212</v>
      </c>
    </row>
    <row r="2286" spans="2:65" s="1" customFormat="1" ht="24.2" customHeight="1">
      <c r="B2286" s="34"/>
      <c r="C2286" s="133" t="s">
        <v>5062</v>
      </c>
      <c r="D2286" s="133" t="s">
        <v>215</v>
      </c>
      <c r="E2286" s="134" t="s">
        <v>7290</v>
      </c>
      <c r="F2286" s="135" t="s">
        <v>7291</v>
      </c>
      <c r="G2286" s="136" t="s">
        <v>495</v>
      </c>
      <c r="H2286" s="137">
        <v>357.03</v>
      </c>
      <c r="I2286" s="138"/>
      <c r="J2286" s="139">
        <f>ROUND(I2286*H2286,2)</f>
        <v>0</v>
      </c>
      <c r="K2286" s="135" t="s">
        <v>219</v>
      </c>
      <c r="L2286" s="34"/>
      <c r="M2286" s="140" t="s">
        <v>19</v>
      </c>
      <c r="N2286" s="141" t="s">
        <v>40</v>
      </c>
      <c r="P2286" s="142">
        <f>O2286*H2286</f>
        <v>0</v>
      </c>
      <c r="Q2286" s="142">
        <v>0</v>
      </c>
      <c r="R2286" s="142">
        <f>Q2286*H2286</f>
        <v>0</v>
      </c>
      <c r="S2286" s="142">
        <v>0</v>
      </c>
      <c r="T2286" s="143">
        <f>S2286*H2286</f>
        <v>0</v>
      </c>
      <c r="AR2286" s="144" t="s">
        <v>316</v>
      </c>
      <c r="AT2286" s="144" t="s">
        <v>215</v>
      </c>
      <c r="AU2286" s="144" t="s">
        <v>236</v>
      </c>
      <c r="AY2286" s="19" t="s">
        <v>212</v>
      </c>
      <c r="BE2286" s="145">
        <f>IF(N2286="základní",J2286,0)</f>
        <v>0</v>
      </c>
      <c r="BF2286" s="145">
        <f>IF(N2286="snížená",J2286,0)</f>
        <v>0</v>
      </c>
      <c r="BG2286" s="145">
        <f>IF(N2286="zákl. přenesená",J2286,0)</f>
        <v>0</v>
      </c>
      <c r="BH2286" s="145">
        <f>IF(N2286="sníž. přenesená",J2286,0)</f>
        <v>0</v>
      </c>
      <c r="BI2286" s="145">
        <f>IF(N2286="nulová",J2286,0)</f>
        <v>0</v>
      </c>
      <c r="BJ2286" s="19" t="s">
        <v>77</v>
      </c>
      <c r="BK2286" s="145">
        <f>ROUND(I2286*H2286,2)</f>
        <v>0</v>
      </c>
      <c r="BL2286" s="19" t="s">
        <v>316</v>
      </c>
      <c r="BM2286" s="144" t="s">
        <v>8187</v>
      </c>
    </row>
    <row r="2287" spans="2:65" s="1" customFormat="1">
      <c r="B2287" s="34"/>
      <c r="D2287" s="146" t="s">
        <v>222</v>
      </c>
      <c r="F2287" s="147" t="s">
        <v>7293</v>
      </c>
      <c r="I2287" s="148"/>
      <c r="L2287" s="34"/>
      <c r="M2287" s="149"/>
      <c r="T2287" s="55"/>
      <c r="AT2287" s="19" t="s">
        <v>222</v>
      </c>
      <c r="AU2287" s="19" t="s">
        <v>236</v>
      </c>
    </row>
    <row r="2288" spans="2:65" s="14" customFormat="1" ht="22.5">
      <c r="B2288" s="170"/>
      <c r="D2288" s="150" t="s">
        <v>226</v>
      </c>
      <c r="E2288" s="171" t="s">
        <v>19</v>
      </c>
      <c r="F2288" s="172" t="s">
        <v>8188</v>
      </c>
      <c r="H2288" s="171" t="s">
        <v>19</v>
      </c>
      <c r="I2288" s="173"/>
      <c r="L2288" s="170"/>
      <c r="M2288" s="174"/>
      <c r="T2288" s="175"/>
      <c r="AT2288" s="171" t="s">
        <v>226</v>
      </c>
      <c r="AU2288" s="171" t="s">
        <v>236</v>
      </c>
      <c r="AV2288" s="14" t="s">
        <v>77</v>
      </c>
      <c r="AW2288" s="14" t="s">
        <v>31</v>
      </c>
      <c r="AX2288" s="14" t="s">
        <v>69</v>
      </c>
      <c r="AY2288" s="171" t="s">
        <v>212</v>
      </c>
    </row>
    <row r="2289" spans="2:65" s="12" customFormat="1">
      <c r="B2289" s="152"/>
      <c r="D2289" s="150" t="s">
        <v>226</v>
      </c>
      <c r="E2289" s="153" t="s">
        <v>19</v>
      </c>
      <c r="F2289" s="154" t="s">
        <v>8189</v>
      </c>
      <c r="H2289" s="155">
        <v>357.03</v>
      </c>
      <c r="I2289" s="156"/>
      <c r="L2289" s="152"/>
      <c r="M2289" s="157"/>
      <c r="T2289" s="158"/>
      <c r="AT2289" s="153" t="s">
        <v>226</v>
      </c>
      <c r="AU2289" s="153" t="s">
        <v>236</v>
      </c>
      <c r="AV2289" s="12" t="s">
        <v>79</v>
      </c>
      <c r="AW2289" s="12" t="s">
        <v>31</v>
      </c>
      <c r="AX2289" s="12" t="s">
        <v>69</v>
      </c>
      <c r="AY2289" s="153" t="s">
        <v>212</v>
      </c>
    </row>
    <row r="2290" spans="2:65" s="13" customFormat="1">
      <c r="B2290" s="159"/>
      <c r="D2290" s="150" t="s">
        <v>226</v>
      </c>
      <c r="E2290" s="160" t="s">
        <v>19</v>
      </c>
      <c r="F2290" s="161" t="s">
        <v>228</v>
      </c>
      <c r="H2290" s="162">
        <v>357.03</v>
      </c>
      <c r="I2290" s="163"/>
      <c r="L2290" s="159"/>
      <c r="M2290" s="164"/>
      <c r="T2290" s="165"/>
      <c r="AT2290" s="160" t="s">
        <v>226</v>
      </c>
      <c r="AU2290" s="160" t="s">
        <v>236</v>
      </c>
      <c r="AV2290" s="13" t="s">
        <v>229</v>
      </c>
      <c r="AW2290" s="13" t="s">
        <v>31</v>
      </c>
      <c r="AX2290" s="13" t="s">
        <v>77</v>
      </c>
      <c r="AY2290" s="160" t="s">
        <v>212</v>
      </c>
    </row>
    <row r="2291" spans="2:65" s="1" customFormat="1" ht="16.5" customHeight="1">
      <c r="B2291" s="34"/>
      <c r="C2291" s="186" t="s">
        <v>5067</v>
      </c>
      <c r="D2291" s="186" t="s">
        <v>3107</v>
      </c>
      <c r="E2291" s="187" t="s">
        <v>7296</v>
      </c>
      <c r="F2291" s="188" t="s">
        <v>7297</v>
      </c>
      <c r="G2291" s="189" t="s">
        <v>495</v>
      </c>
      <c r="H2291" s="190">
        <v>392.733</v>
      </c>
      <c r="I2291" s="191"/>
      <c r="J2291" s="192">
        <f>ROUND(I2291*H2291,2)</f>
        <v>0</v>
      </c>
      <c r="K2291" s="188" t="s">
        <v>219</v>
      </c>
      <c r="L2291" s="193"/>
      <c r="M2291" s="194" t="s">
        <v>19</v>
      </c>
      <c r="N2291" s="195" t="s">
        <v>40</v>
      </c>
      <c r="P2291" s="142">
        <f>O2291*H2291</f>
        <v>0</v>
      </c>
      <c r="Q2291" s="142">
        <v>3.0000000000000001E-3</v>
      </c>
      <c r="R2291" s="142">
        <f>Q2291*H2291</f>
        <v>1.178199</v>
      </c>
      <c r="S2291" s="142">
        <v>0</v>
      </c>
      <c r="T2291" s="143">
        <f>S2291*H2291</f>
        <v>0</v>
      </c>
      <c r="AR2291" s="144" t="s">
        <v>631</v>
      </c>
      <c r="AT2291" s="144" t="s">
        <v>3107</v>
      </c>
      <c r="AU2291" s="144" t="s">
        <v>236</v>
      </c>
      <c r="AY2291" s="19" t="s">
        <v>212</v>
      </c>
      <c r="BE2291" s="145">
        <f>IF(N2291="základní",J2291,0)</f>
        <v>0</v>
      </c>
      <c r="BF2291" s="145">
        <f>IF(N2291="snížená",J2291,0)</f>
        <v>0</v>
      </c>
      <c r="BG2291" s="145">
        <f>IF(N2291="zákl. přenesená",J2291,0)</f>
        <v>0</v>
      </c>
      <c r="BH2291" s="145">
        <f>IF(N2291="sníž. přenesená",J2291,0)</f>
        <v>0</v>
      </c>
      <c r="BI2291" s="145">
        <f>IF(N2291="nulová",J2291,0)</f>
        <v>0</v>
      </c>
      <c r="BJ2291" s="19" t="s">
        <v>77</v>
      </c>
      <c r="BK2291" s="145">
        <f>ROUND(I2291*H2291,2)</f>
        <v>0</v>
      </c>
      <c r="BL2291" s="19" t="s">
        <v>316</v>
      </c>
      <c r="BM2291" s="144" t="s">
        <v>8190</v>
      </c>
    </row>
    <row r="2292" spans="2:65" s="14" customFormat="1" ht="22.5">
      <c r="B2292" s="170"/>
      <c r="D2292" s="150" t="s">
        <v>226</v>
      </c>
      <c r="E2292" s="171" t="s">
        <v>19</v>
      </c>
      <c r="F2292" s="172" t="s">
        <v>8191</v>
      </c>
      <c r="H2292" s="171" t="s">
        <v>19</v>
      </c>
      <c r="I2292" s="173"/>
      <c r="L2292" s="170"/>
      <c r="M2292" s="174"/>
      <c r="T2292" s="175"/>
      <c r="AT2292" s="171" t="s">
        <v>226</v>
      </c>
      <c r="AU2292" s="171" t="s">
        <v>236</v>
      </c>
      <c r="AV2292" s="14" t="s">
        <v>77</v>
      </c>
      <c r="AW2292" s="14" t="s">
        <v>31</v>
      </c>
      <c r="AX2292" s="14" t="s">
        <v>69</v>
      </c>
      <c r="AY2292" s="171" t="s">
        <v>212</v>
      </c>
    </row>
    <row r="2293" spans="2:65" s="12" customFormat="1">
      <c r="B2293" s="152"/>
      <c r="D2293" s="150" t="s">
        <v>226</v>
      </c>
      <c r="E2293" s="153" t="s">
        <v>19</v>
      </c>
      <c r="F2293" s="154" t="s">
        <v>8192</v>
      </c>
      <c r="H2293" s="155">
        <v>392.733</v>
      </c>
      <c r="I2293" s="156"/>
      <c r="L2293" s="152"/>
      <c r="M2293" s="157"/>
      <c r="T2293" s="158"/>
      <c r="AT2293" s="153" t="s">
        <v>226</v>
      </c>
      <c r="AU2293" s="153" t="s">
        <v>236</v>
      </c>
      <c r="AV2293" s="12" t="s">
        <v>79</v>
      </c>
      <c r="AW2293" s="12" t="s">
        <v>31</v>
      </c>
      <c r="AX2293" s="12" t="s">
        <v>69</v>
      </c>
      <c r="AY2293" s="153" t="s">
        <v>212</v>
      </c>
    </row>
    <row r="2294" spans="2:65" s="13" customFormat="1">
      <c r="B2294" s="159"/>
      <c r="D2294" s="150" t="s">
        <v>226</v>
      </c>
      <c r="E2294" s="160" t="s">
        <v>19</v>
      </c>
      <c r="F2294" s="161" t="s">
        <v>228</v>
      </c>
      <c r="H2294" s="162">
        <v>392.733</v>
      </c>
      <c r="I2294" s="163"/>
      <c r="L2294" s="159"/>
      <c r="M2294" s="164"/>
      <c r="T2294" s="165"/>
      <c r="AT2294" s="160" t="s">
        <v>226</v>
      </c>
      <c r="AU2294" s="160" t="s">
        <v>236</v>
      </c>
      <c r="AV2294" s="13" t="s">
        <v>229</v>
      </c>
      <c r="AW2294" s="13" t="s">
        <v>31</v>
      </c>
      <c r="AX2294" s="13" t="s">
        <v>77</v>
      </c>
      <c r="AY2294" s="160" t="s">
        <v>212</v>
      </c>
    </row>
    <row r="2295" spans="2:65" s="11" customFormat="1" ht="20.85" customHeight="1">
      <c r="B2295" s="121"/>
      <c r="D2295" s="122" t="s">
        <v>68</v>
      </c>
      <c r="E2295" s="131" t="s">
        <v>8193</v>
      </c>
      <c r="F2295" s="131" t="s">
        <v>8194</v>
      </c>
      <c r="I2295" s="124"/>
      <c r="J2295" s="132">
        <f>BK2295</f>
        <v>0</v>
      </c>
      <c r="L2295" s="121"/>
      <c r="M2295" s="126"/>
      <c r="P2295" s="127">
        <f>SUM(P2296:P2344)</f>
        <v>0</v>
      </c>
      <c r="R2295" s="127">
        <f>SUM(R2296:R2344)</f>
        <v>85.52853193</v>
      </c>
      <c r="T2295" s="128">
        <f>SUM(T2296:T2344)</f>
        <v>0</v>
      </c>
      <c r="AR2295" s="122" t="s">
        <v>79</v>
      </c>
      <c r="AT2295" s="129" t="s">
        <v>68</v>
      </c>
      <c r="AU2295" s="129" t="s">
        <v>79</v>
      </c>
      <c r="AY2295" s="122" t="s">
        <v>212</v>
      </c>
      <c r="BK2295" s="130">
        <f>SUM(BK2296:BK2344)</f>
        <v>0</v>
      </c>
    </row>
    <row r="2296" spans="2:65" s="1" customFormat="1" ht="16.5" customHeight="1">
      <c r="B2296" s="34"/>
      <c r="C2296" s="133" t="s">
        <v>5080</v>
      </c>
      <c r="D2296" s="133" t="s">
        <v>215</v>
      </c>
      <c r="E2296" s="134" t="s">
        <v>8195</v>
      </c>
      <c r="F2296" s="135" t="s">
        <v>8196</v>
      </c>
      <c r="G2296" s="136" t="s">
        <v>495</v>
      </c>
      <c r="H2296" s="137">
        <v>519.95000000000005</v>
      </c>
      <c r="I2296" s="138"/>
      <c r="J2296" s="139">
        <f>ROUND(I2296*H2296,2)</f>
        <v>0</v>
      </c>
      <c r="K2296" s="135" t="s">
        <v>219</v>
      </c>
      <c r="L2296" s="34"/>
      <c r="M2296" s="140" t="s">
        <v>19</v>
      </c>
      <c r="N2296" s="141" t="s">
        <v>40</v>
      </c>
      <c r="P2296" s="142">
        <f>O2296*H2296</f>
        <v>0</v>
      </c>
      <c r="Q2296" s="142">
        <v>5.4000000000000003E-3</v>
      </c>
      <c r="R2296" s="142">
        <f>Q2296*H2296</f>
        <v>2.8077300000000003</v>
      </c>
      <c r="S2296" s="142">
        <v>0</v>
      </c>
      <c r="T2296" s="143">
        <f>S2296*H2296</f>
        <v>0</v>
      </c>
      <c r="AR2296" s="144" t="s">
        <v>316</v>
      </c>
      <c r="AT2296" s="144" t="s">
        <v>215</v>
      </c>
      <c r="AU2296" s="144" t="s">
        <v>236</v>
      </c>
      <c r="AY2296" s="19" t="s">
        <v>212</v>
      </c>
      <c r="BE2296" s="145">
        <f>IF(N2296="základní",J2296,0)</f>
        <v>0</v>
      </c>
      <c r="BF2296" s="145">
        <f>IF(N2296="snížená",J2296,0)</f>
        <v>0</v>
      </c>
      <c r="BG2296" s="145">
        <f>IF(N2296="zákl. přenesená",J2296,0)</f>
        <v>0</v>
      </c>
      <c r="BH2296" s="145">
        <f>IF(N2296="sníž. přenesená",J2296,0)</f>
        <v>0</v>
      </c>
      <c r="BI2296" s="145">
        <f>IF(N2296="nulová",J2296,0)</f>
        <v>0</v>
      </c>
      <c r="BJ2296" s="19" t="s">
        <v>77</v>
      </c>
      <c r="BK2296" s="145">
        <f>ROUND(I2296*H2296,2)</f>
        <v>0</v>
      </c>
      <c r="BL2296" s="19" t="s">
        <v>316</v>
      </c>
      <c r="BM2296" s="144" t="s">
        <v>8197</v>
      </c>
    </row>
    <row r="2297" spans="2:65" s="1" customFormat="1">
      <c r="B2297" s="34"/>
      <c r="D2297" s="146" t="s">
        <v>222</v>
      </c>
      <c r="F2297" s="147" t="s">
        <v>8198</v>
      </c>
      <c r="I2297" s="148"/>
      <c r="L2297" s="34"/>
      <c r="M2297" s="149"/>
      <c r="T2297" s="55"/>
      <c r="AT2297" s="19" t="s">
        <v>222</v>
      </c>
      <c r="AU2297" s="19" t="s">
        <v>236</v>
      </c>
    </row>
    <row r="2298" spans="2:65" s="14" customFormat="1">
      <c r="B2298" s="170"/>
      <c r="D2298" s="150" t="s">
        <v>226</v>
      </c>
      <c r="E2298" s="171" t="s">
        <v>19</v>
      </c>
      <c r="F2298" s="172" t="s">
        <v>8199</v>
      </c>
      <c r="H2298" s="171" t="s">
        <v>19</v>
      </c>
      <c r="I2298" s="173"/>
      <c r="L2298" s="170"/>
      <c r="M2298" s="174"/>
      <c r="T2298" s="175"/>
      <c r="AT2298" s="171" t="s">
        <v>226</v>
      </c>
      <c r="AU2298" s="171" t="s">
        <v>236</v>
      </c>
      <c r="AV2298" s="14" t="s">
        <v>77</v>
      </c>
      <c r="AW2298" s="14" t="s">
        <v>31</v>
      </c>
      <c r="AX2298" s="14" t="s">
        <v>69</v>
      </c>
      <c r="AY2298" s="171" t="s">
        <v>212</v>
      </c>
    </row>
    <row r="2299" spans="2:65" s="12" customFormat="1">
      <c r="B2299" s="152"/>
      <c r="D2299" s="150" t="s">
        <v>226</v>
      </c>
      <c r="E2299" s="153" t="s">
        <v>19</v>
      </c>
      <c r="F2299" s="154" t="s">
        <v>8200</v>
      </c>
      <c r="H2299" s="155">
        <v>98.805000000000007</v>
      </c>
      <c r="I2299" s="156"/>
      <c r="L2299" s="152"/>
      <c r="M2299" s="157"/>
      <c r="T2299" s="158"/>
      <c r="AT2299" s="153" t="s">
        <v>226</v>
      </c>
      <c r="AU2299" s="153" t="s">
        <v>236</v>
      </c>
      <c r="AV2299" s="12" t="s">
        <v>79</v>
      </c>
      <c r="AW2299" s="12" t="s">
        <v>31</v>
      </c>
      <c r="AX2299" s="12" t="s">
        <v>69</v>
      </c>
      <c r="AY2299" s="153" t="s">
        <v>212</v>
      </c>
    </row>
    <row r="2300" spans="2:65" s="12" customFormat="1">
      <c r="B2300" s="152"/>
      <c r="D2300" s="150" t="s">
        <v>226</v>
      </c>
      <c r="E2300" s="153" t="s">
        <v>19</v>
      </c>
      <c r="F2300" s="154" t="s">
        <v>8201</v>
      </c>
      <c r="H2300" s="155">
        <v>235.02199999999999</v>
      </c>
      <c r="I2300" s="156"/>
      <c r="L2300" s="152"/>
      <c r="M2300" s="157"/>
      <c r="T2300" s="158"/>
      <c r="AT2300" s="153" t="s">
        <v>226</v>
      </c>
      <c r="AU2300" s="153" t="s">
        <v>236</v>
      </c>
      <c r="AV2300" s="12" t="s">
        <v>79</v>
      </c>
      <c r="AW2300" s="12" t="s">
        <v>31</v>
      </c>
      <c r="AX2300" s="12" t="s">
        <v>69</v>
      </c>
      <c r="AY2300" s="153" t="s">
        <v>212</v>
      </c>
    </row>
    <row r="2301" spans="2:65" s="12" customFormat="1">
      <c r="B2301" s="152"/>
      <c r="D2301" s="150" t="s">
        <v>226</v>
      </c>
      <c r="E2301" s="153" t="s">
        <v>19</v>
      </c>
      <c r="F2301" s="154" t="s">
        <v>8202</v>
      </c>
      <c r="H2301" s="155">
        <v>186.12299999999999</v>
      </c>
      <c r="I2301" s="156"/>
      <c r="L2301" s="152"/>
      <c r="M2301" s="157"/>
      <c r="T2301" s="158"/>
      <c r="AT2301" s="153" t="s">
        <v>226</v>
      </c>
      <c r="AU2301" s="153" t="s">
        <v>236</v>
      </c>
      <c r="AV2301" s="12" t="s">
        <v>79</v>
      </c>
      <c r="AW2301" s="12" t="s">
        <v>31</v>
      </c>
      <c r="AX2301" s="12" t="s">
        <v>69</v>
      </c>
      <c r="AY2301" s="153" t="s">
        <v>212</v>
      </c>
    </row>
    <row r="2302" spans="2:65" s="13" customFormat="1">
      <c r="B2302" s="159"/>
      <c r="D2302" s="150" t="s">
        <v>226</v>
      </c>
      <c r="E2302" s="160" t="s">
        <v>19</v>
      </c>
      <c r="F2302" s="161" t="s">
        <v>228</v>
      </c>
      <c r="H2302" s="162">
        <v>519.95000000000005</v>
      </c>
      <c r="I2302" s="163"/>
      <c r="L2302" s="159"/>
      <c r="M2302" s="164"/>
      <c r="T2302" s="165"/>
      <c r="AT2302" s="160" t="s">
        <v>226</v>
      </c>
      <c r="AU2302" s="160" t="s">
        <v>236</v>
      </c>
      <c r="AV2302" s="13" t="s">
        <v>229</v>
      </c>
      <c r="AW2302" s="13" t="s">
        <v>31</v>
      </c>
      <c r="AX2302" s="13" t="s">
        <v>77</v>
      </c>
      <c r="AY2302" s="160" t="s">
        <v>212</v>
      </c>
    </row>
    <row r="2303" spans="2:65" s="1" customFormat="1" ht="16.5" customHeight="1">
      <c r="B2303" s="34"/>
      <c r="C2303" s="133" t="s">
        <v>5087</v>
      </c>
      <c r="D2303" s="133" t="s">
        <v>215</v>
      </c>
      <c r="E2303" s="134" t="s">
        <v>8174</v>
      </c>
      <c r="F2303" s="135" t="s">
        <v>8175</v>
      </c>
      <c r="G2303" s="136" t="s">
        <v>495</v>
      </c>
      <c r="H2303" s="137">
        <v>519.95000000000005</v>
      </c>
      <c r="I2303" s="138"/>
      <c r="J2303" s="139">
        <f>ROUND(I2303*H2303,2)</f>
        <v>0</v>
      </c>
      <c r="K2303" s="135" t="s">
        <v>219</v>
      </c>
      <c r="L2303" s="34"/>
      <c r="M2303" s="140" t="s">
        <v>19</v>
      </c>
      <c r="N2303" s="141" t="s">
        <v>40</v>
      </c>
      <c r="P2303" s="142">
        <f>O2303*H2303</f>
        <v>0</v>
      </c>
      <c r="Q2303" s="142">
        <v>2.9999999999999997E-4</v>
      </c>
      <c r="R2303" s="142">
        <f>Q2303*H2303</f>
        <v>0.15598500000000001</v>
      </c>
      <c r="S2303" s="142">
        <v>0</v>
      </c>
      <c r="T2303" s="143">
        <f>S2303*H2303</f>
        <v>0</v>
      </c>
      <c r="AR2303" s="144" t="s">
        <v>316</v>
      </c>
      <c r="AT2303" s="144" t="s">
        <v>215</v>
      </c>
      <c r="AU2303" s="144" t="s">
        <v>236</v>
      </c>
      <c r="AY2303" s="19" t="s">
        <v>212</v>
      </c>
      <c r="BE2303" s="145">
        <f>IF(N2303="základní",J2303,0)</f>
        <v>0</v>
      </c>
      <c r="BF2303" s="145">
        <f>IF(N2303="snížená",J2303,0)</f>
        <v>0</v>
      </c>
      <c r="BG2303" s="145">
        <f>IF(N2303="zákl. přenesená",J2303,0)</f>
        <v>0</v>
      </c>
      <c r="BH2303" s="145">
        <f>IF(N2303="sníž. přenesená",J2303,0)</f>
        <v>0</v>
      </c>
      <c r="BI2303" s="145">
        <f>IF(N2303="nulová",J2303,0)</f>
        <v>0</v>
      </c>
      <c r="BJ2303" s="19" t="s">
        <v>77</v>
      </c>
      <c r="BK2303" s="145">
        <f>ROUND(I2303*H2303,2)</f>
        <v>0</v>
      </c>
      <c r="BL2303" s="19" t="s">
        <v>316</v>
      </c>
      <c r="BM2303" s="144" t="s">
        <v>8203</v>
      </c>
    </row>
    <row r="2304" spans="2:65" s="1" customFormat="1">
      <c r="B2304" s="34"/>
      <c r="D2304" s="146" t="s">
        <v>222</v>
      </c>
      <c r="F2304" s="147" t="s">
        <v>8177</v>
      </c>
      <c r="I2304" s="148"/>
      <c r="L2304" s="34"/>
      <c r="M2304" s="149"/>
      <c r="T2304" s="55"/>
      <c r="AT2304" s="19" t="s">
        <v>222</v>
      </c>
      <c r="AU2304" s="19" t="s">
        <v>236</v>
      </c>
    </row>
    <row r="2305" spans="2:65" s="1" customFormat="1" ht="19.5">
      <c r="B2305" s="34"/>
      <c r="D2305" s="150" t="s">
        <v>224</v>
      </c>
      <c r="F2305" s="151" t="s">
        <v>8178</v>
      </c>
      <c r="I2305" s="148"/>
      <c r="L2305" s="34"/>
      <c r="M2305" s="149"/>
      <c r="T2305" s="55"/>
      <c r="AT2305" s="19" t="s">
        <v>224</v>
      </c>
      <c r="AU2305" s="19" t="s">
        <v>236</v>
      </c>
    </row>
    <row r="2306" spans="2:65" s="14" customFormat="1">
      <c r="B2306" s="170"/>
      <c r="D2306" s="150" t="s">
        <v>226</v>
      </c>
      <c r="E2306" s="171" t="s">
        <v>19</v>
      </c>
      <c r="F2306" s="172" t="s">
        <v>8204</v>
      </c>
      <c r="H2306" s="171" t="s">
        <v>19</v>
      </c>
      <c r="I2306" s="173"/>
      <c r="L2306" s="170"/>
      <c r="M2306" s="174"/>
      <c r="T2306" s="175"/>
      <c r="AT2306" s="171" t="s">
        <v>226</v>
      </c>
      <c r="AU2306" s="171" t="s">
        <v>236</v>
      </c>
      <c r="AV2306" s="14" t="s">
        <v>77</v>
      </c>
      <c r="AW2306" s="14" t="s">
        <v>31</v>
      </c>
      <c r="AX2306" s="14" t="s">
        <v>69</v>
      </c>
      <c r="AY2306" s="171" t="s">
        <v>212</v>
      </c>
    </row>
    <row r="2307" spans="2:65" s="12" customFormat="1">
      <c r="B2307" s="152"/>
      <c r="D2307" s="150" t="s">
        <v>226</v>
      </c>
      <c r="E2307" s="153" t="s">
        <v>19</v>
      </c>
      <c r="F2307" s="154" t="s">
        <v>8200</v>
      </c>
      <c r="H2307" s="155">
        <v>98.805000000000007</v>
      </c>
      <c r="I2307" s="156"/>
      <c r="L2307" s="152"/>
      <c r="M2307" s="157"/>
      <c r="T2307" s="158"/>
      <c r="AT2307" s="153" t="s">
        <v>226</v>
      </c>
      <c r="AU2307" s="153" t="s">
        <v>236</v>
      </c>
      <c r="AV2307" s="12" t="s">
        <v>79</v>
      </c>
      <c r="AW2307" s="12" t="s">
        <v>31</v>
      </c>
      <c r="AX2307" s="12" t="s">
        <v>69</v>
      </c>
      <c r="AY2307" s="153" t="s">
        <v>212</v>
      </c>
    </row>
    <row r="2308" spans="2:65" s="12" customFormat="1">
      <c r="B2308" s="152"/>
      <c r="D2308" s="150" t="s">
        <v>226</v>
      </c>
      <c r="E2308" s="153" t="s">
        <v>19</v>
      </c>
      <c r="F2308" s="154" t="s">
        <v>8201</v>
      </c>
      <c r="H2308" s="155">
        <v>235.02199999999999</v>
      </c>
      <c r="I2308" s="156"/>
      <c r="L2308" s="152"/>
      <c r="M2308" s="157"/>
      <c r="T2308" s="158"/>
      <c r="AT2308" s="153" t="s">
        <v>226</v>
      </c>
      <c r="AU2308" s="153" t="s">
        <v>236</v>
      </c>
      <c r="AV2308" s="12" t="s">
        <v>79</v>
      </c>
      <c r="AW2308" s="12" t="s">
        <v>31</v>
      </c>
      <c r="AX2308" s="12" t="s">
        <v>69</v>
      </c>
      <c r="AY2308" s="153" t="s">
        <v>212</v>
      </c>
    </row>
    <row r="2309" spans="2:65" s="12" customFormat="1">
      <c r="B2309" s="152"/>
      <c r="D2309" s="150" t="s">
        <v>226</v>
      </c>
      <c r="E2309" s="153" t="s">
        <v>19</v>
      </c>
      <c r="F2309" s="154" t="s">
        <v>8202</v>
      </c>
      <c r="H2309" s="155">
        <v>186.12299999999999</v>
      </c>
      <c r="I2309" s="156"/>
      <c r="L2309" s="152"/>
      <c r="M2309" s="157"/>
      <c r="T2309" s="158"/>
      <c r="AT2309" s="153" t="s">
        <v>226</v>
      </c>
      <c r="AU2309" s="153" t="s">
        <v>236</v>
      </c>
      <c r="AV2309" s="12" t="s">
        <v>79</v>
      </c>
      <c r="AW2309" s="12" t="s">
        <v>31</v>
      </c>
      <c r="AX2309" s="12" t="s">
        <v>69</v>
      </c>
      <c r="AY2309" s="153" t="s">
        <v>212</v>
      </c>
    </row>
    <row r="2310" spans="2:65" s="13" customFormat="1">
      <c r="B2310" s="159"/>
      <c r="D2310" s="150" t="s">
        <v>226</v>
      </c>
      <c r="E2310" s="160" t="s">
        <v>19</v>
      </c>
      <c r="F2310" s="161" t="s">
        <v>228</v>
      </c>
      <c r="H2310" s="162">
        <v>519.95000000000005</v>
      </c>
      <c r="I2310" s="163"/>
      <c r="L2310" s="159"/>
      <c r="M2310" s="164"/>
      <c r="T2310" s="165"/>
      <c r="AT2310" s="160" t="s">
        <v>226</v>
      </c>
      <c r="AU2310" s="160" t="s">
        <v>236</v>
      </c>
      <c r="AV2310" s="13" t="s">
        <v>229</v>
      </c>
      <c r="AW2310" s="13" t="s">
        <v>31</v>
      </c>
      <c r="AX2310" s="13" t="s">
        <v>77</v>
      </c>
      <c r="AY2310" s="160" t="s">
        <v>212</v>
      </c>
    </row>
    <row r="2311" spans="2:65" s="1" customFormat="1" ht="16.5" customHeight="1">
      <c r="B2311" s="34"/>
      <c r="C2311" s="133" t="s">
        <v>5100</v>
      </c>
      <c r="D2311" s="133" t="s">
        <v>215</v>
      </c>
      <c r="E2311" s="134" t="s">
        <v>7272</v>
      </c>
      <c r="F2311" s="135" t="s">
        <v>7273</v>
      </c>
      <c r="G2311" s="136" t="s">
        <v>495</v>
      </c>
      <c r="H2311" s="137">
        <v>519.95000000000005</v>
      </c>
      <c r="I2311" s="138"/>
      <c r="J2311" s="139">
        <f>ROUND(I2311*H2311,2)</f>
        <v>0</v>
      </c>
      <c r="K2311" s="135" t="s">
        <v>219</v>
      </c>
      <c r="L2311" s="34"/>
      <c r="M2311" s="140" t="s">
        <v>19</v>
      </c>
      <c r="N2311" s="141" t="s">
        <v>40</v>
      </c>
      <c r="P2311" s="142">
        <f>O2311*H2311</f>
        <v>0</v>
      </c>
      <c r="Q2311" s="142">
        <v>0.11</v>
      </c>
      <c r="R2311" s="142">
        <f>Q2311*H2311</f>
        <v>57.194500000000005</v>
      </c>
      <c r="S2311" s="142">
        <v>0</v>
      </c>
      <c r="T2311" s="143">
        <f>S2311*H2311</f>
        <v>0</v>
      </c>
      <c r="AR2311" s="144" t="s">
        <v>316</v>
      </c>
      <c r="AT2311" s="144" t="s">
        <v>215</v>
      </c>
      <c r="AU2311" s="144" t="s">
        <v>236</v>
      </c>
      <c r="AY2311" s="19" t="s">
        <v>212</v>
      </c>
      <c r="BE2311" s="145">
        <f>IF(N2311="základní",J2311,0)</f>
        <v>0</v>
      </c>
      <c r="BF2311" s="145">
        <f>IF(N2311="snížená",J2311,0)</f>
        <v>0</v>
      </c>
      <c r="BG2311" s="145">
        <f>IF(N2311="zákl. přenesená",J2311,0)</f>
        <v>0</v>
      </c>
      <c r="BH2311" s="145">
        <f>IF(N2311="sníž. přenesená",J2311,0)</f>
        <v>0</v>
      </c>
      <c r="BI2311" s="145">
        <f>IF(N2311="nulová",J2311,0)</f>
        <v>0</v>
      </c>
      <c r="BJ2311" s="19" t="s">
        <v>77</v>
      </c>
      <c r="BK2311" s="145">
        <f>ROUND(I2311*H2311,2)</f>
        <v>0</v>
      </c>
      <c r="BL2311" s="19" t="s">
        <v>316</v>
      </c>
      <c r="BM2311" s="144" t="s">
        <v>8205</v>
      </c>
    </row>
    <row r="2312" spans="2:65" s="1" customFormat="1">
      <c r="B2312" s="34"/>
      <c r="D2312" s="146" t="s">
        <v>222</v>
      </c>
      <c r="F2312" s="147" t="s">
        <v>7275</v>
      </c>
      <c r="I2312" s="148"/>
      <c r="L2312" s="34"/>
      <c r="M2312" s="149"/>
      <c r="T2312" s="55"/>
      <c r="AT2312" s="19" t="s">
        <v>222</v>
      </c>
      <c r="AU2312" s="19" t="s">
        <v>236</v>
      </c>
    </row>
    <row r="2313" spans="2:65" s="14" customFormat="1">
      <c r="B2313" s="170"/>
      <c r="D2313" s="150" t="s">
        <v>226</v>
      </c>
      <c r="E2313" s="171" t="s">
        <v>19</v>
      </c>
      <c r="F2313" s="172" t="s">
        <v>8206</v>
      </c>
      <c r="H2313" s="171" t="s">
        <v>19</v>
      </c>
      <c r="I2313" s="173"/>
      <c r="L2313" s="170"/>
      <c r="M2313" s="174"/>
      <c r="T2313" s="175"/>
      <c r="AT2313" s="171" t="s">
        <v>226</v>
      </c>
      <c r="AU2313" s="171" t="s">
        <v>236</v>
      </c>
      <c r="AV2313" s="14" t="s">
        <v>77</v>
      </c>
      <c r="AW2313" s="14" t="s">
        <v>31</v>
      </c>
      <c r="AX2313" s="14" t="s">
        <v>69</v>
      </c>
      <c r="AY2313" s="171" t="s">
        <v>212</v>
      </c>
    </row>
    <row r="2314" spans="2:65" s="12" customFormat="1">
      <c r="B2314" s="152"/>
      <c r="D2314" s="150" t="s">
        <v>226</v>
      </c>
      <c r="E2314" s="153" t="s">
        <v>19</v>
      </c>
      <c r="F2314" s="154" t="s">
        <v>8200</v>
      </c>
      <c r="H2314" s="155">
        <v>98.805000000000007</v>
      </c>
      <c r="I2314" s="156"/>
      <c r="L2314" s="152"/>
      <c r="M2314" s="157"/>
      <c r="T2314" s="158"/>
      <c r="AT2314" s="153" t="s">
        <v>226</v>
      </c>
      <c r="AU2314" s="153" t="s">
        <v>236</v>
      </c>
      <c r="AV2314" s="12" t="s">
        <v>79</v>
      </c>
      <c r="AW2314" s="12" t="s">
        <v>31</v>
      </c>
      <c r="AX2314" s="12" t="s">
        <v>69</v>
      </c>
      <c r="AY2314" s="153" t="s">
        <v>212</v>
      </c>
    </row>
    <row r="2315" spans="2:65" s="12" customFormat="1">
      <c r="B2315" s="152"/>
      <c r="D2315" s="150" t="s">
        <v>226</v>
      </c>
      <c r="E2315" s="153" t="s">
        <v>19</v>
      </c>
      <c r="F2315" s="154" t="s">
        <v>8201</v>
      </c>
      <c r="H2315" s="155">
        <v>235.02199999999999</v>
      </c>
      <c r="I2315" s="156"/>
      <c r="L2315" s="152"/>
      <c r="M2315" s="157"/>
      <c r="T2315" s="158"/>
      <c r="AT2315" s="153" t="s">
        <v>226</v>
      </c>
      <c r="AU2315" s="153" t="s">
        <v>236</v>
      </c>
      <c r="AV2315" s="12" t="s">
        <v>79</v>
      </c>
      <c r="AW2315" s="12" t="s">
        <v>31</v>
      </c>
      <c r="AX2315" s="12" t="s">
        <v>69</v>
      </c>
      <c r="AY2315" s="153" t="s">
        <v>212</v>
      </c>
    </row>
    <row r="2316" spans="2:65" s="12" customFormat="1">
      <c r="B2316" s="152"/>
      <c r="D2316" s="150" t="s">
        <v>226</v>
      </c>
      <c r="E2316" s="153" t="s">
        <v>19</v>
      </c>
      <c r="F2316" s="154" t="s">
        <v>8202</v>
      </c>
      <c r="H2316" s="155">
        <v>186.12299999999999</v>
      </c>
      <c r="I2316" s="156"/>
      <c r="L2316" s="152"/>
      <c r="M2316" s="157"/>
      <c r="T2316" s="158"/>
      <c r="AT2316" s="153" t="s">
        <v>226</v>
      </c>
      <c r="AU2316" s="153" t="s">
        <v>236</v>
      </c>
      <c r="AV2316" s="12" t="s">
        <v>79</v>
      </c>
      <c r="AW2316" s="12" t="s">
        <v>31</v>
      </c>
      <c r="AX2316" s="12" t="s">
        <v>69</v>
      </c>
      <c r="AY2316" s="153" t="s">
        <v>212</v>
      </c>
    </row>
    <row r="2317" spans="2:65" s="13" customFormat="1">
      <c r="B2317" s="159"/>
      <c r="D2317" s="150" t="s">
        <v>226</v>
      </c>
      <c r="E2317" s="160" t="s">
        <v>19</v>
      </c>
      <c r="F2317" s="161" t="s">
        <v>228</v>
      </c>
      <c r="H2317" s="162">
        <v>519.95000000000005</v>
      </c>
      <c r="I2317" s="163"/>
      <c r="L2317" s="159"/>
      <c r="M2317" s="164"/>
      <c r="T2317" s="165"/>
      <c r="AT2317" s="160" t="s">
        <v>226</v>
      </c>
      <c r="AU2317" s="160" t="s">
        <v>236</v>
      </c>
      <c r="AV2317" s="13" t="s">
        <v>229</v>
      </c>
      <c r="AW2317" s="13" t="s">
        <v>31</v>
      </c>
      <c r="AX2317" s="13" t="s">
        <v>77</v>
      </c>
      <c r="AY2317" s="160" t="s">
        <v>212</v>
      </c>
    </row>
    <row r="2318" spans="2:65" s="1" customFormat="1" ht="24.2" customHeight="1">
      <c r="B2318" s="34"/>
      <c r="C2318" s="133" t="s">
        <v>5113</v>
      </c>
      <c r="D2318" s="133" t="s">
        <v>215</v>
      </c>
      <c r="E2318" s="134" t="s">
        <v>7278</v>
      </c>
      <c r="F2318" s="135" t="s">
        <v>7279</v>
      </c>
      <c r="G2318" s="136" t="s">
        <v>495</v>
      </c>
      <c r="H2318" s="137">
        <v>2079.7979999999998</v>
      </c>
      <c r="I2318" s="138"/>
      <c r="J2318" s="139">
        <f>ROUND(I2318*H2318,2)</f>
        <v>0</v>
      </c>
      <c r="K2318" s="135" t="s">
        <v>219</v>
      </c>
      <c r="L2318" s="34"/>
      <c r="M2318" s="140" t="s">
        <v>19</v>
      </c>
      <c r="N2318" s="141" t="s">
        <v>40</v>
      </c>
      <c r="P2318" s="142">
        <f>O2318*H2318</f>
        <v>0</v>
      </c>
      <c r="Q2318" s="142">
        <v>1.0999999999999999E-2</v>
      </c>
      <c r="R2318" s="142">
        <f>Q2318*H2318</f>
        <v>22.877777999999996</v>
      </c>
      <c r="S2318" s="142">
        <v>0</v>
      </c>
      <c r="T2318" s="143">
        <f>S2318*H2318</f>
        <v>0</v>
      </c>
      <c r="AR2318" s="144" t="s">
        <v>316</v>
      </c>
      <c r="AT2318" s="144" t="s">
        <v>215</v>
      </c>
      <c r="AU2318" s="144" t="s">
        <v>236</v>
      </c>
      <c r="AY2318" s="19" t="s">
        <v>212</v>
      </c>
      <c r="BE2318" s="145">
        <f>IF(N2318="základní",J2318,0)</f>
        <v>0</v>
      </c>
      <c r="BF2318" s="145">
        <f>IF(N2318="snížená",J2318,0)</f>
        <v>0</v>
      </c>
      <c r="BG2318" s="145">
        <f>IF(N2318="zákl. přenesená",J2318,0)</f>
        <v>0</v>
      </c>
      <c r="BH2318" s="145">
        <f>IF(N2318="sníž. přenesená",J2318,0)</f>
        <v>0</v>
      </c>
      <c r="BI2318" s="145">
        <f>IF(N2318="nulová",J2318,0)</f>
        <v>0</v>
      </c>
      <c r="BJ2318" s="19" t="s">
        <v>77</v>
      </c>
      <c r="BK2318" s="145">
        <f>ROUND(I2318*H2318,2)</f>
        <v>0</v>
      </c>
      <c r="BL2318" s="19" t="s">
        <v>316</v>
      </c>
      <c r="BM2318" s="144" t="s">
        <v>8207</v>
      </c>
    </row>
    <row r="2319" spans="2:65" s="1" customFormat="1">
      <c r="B2319" s="34"/>
      <c r="D2319" s="146" t="s">
        <v>222</v>
      </c>
      <c r="F2319" s="147" t="s">
        <v>7281</v>
      </c>
      <c r="I2319" s="148"/>
      <c r="L2319" s="34"/>
      <c r="M2319" s="149"/>
      <c r="T2319" s="55"/>
      <c r="AT2319" s="19" t="s">
        <v>222</v>
      </c>
      <c r="AU2319" s="19" t="s">
        <v>236</v>
      </c>
    </row>
    <row r="2320" spans="2:65" s="14" customFormat="1" ht="22.5">
      <c r="B2320" s="170"/>
      <c r="D2320" s="150" t="s">
        <v>226</v>
      </c>
      <c r="E2320" s="171" t="s">
        <v>19</v>
      </c>
      <c r="F2320" s="172" t="s">
        <v>7816</v>
      </c>
      <c r="H2320" s="171" t="s">
        <v>19</v>
      </c>
      <c r="I2320" s="173"/>
      <c r="L2320" s="170"/>
      <c r="M2320" s="174"/>
      <c r="T2320" s="175"/>
      <c r="AT2320" s="171" t="s">
        <v>226</v>
      </c>
      <c r="AU2320" s="171" t="s">
        <v>236</v>
      </c>
      <c r="AV2320" s="14" t="s">
        <v>77</v>
      </c>
      <c r="AW2320" s="14" t="s">
        <v>31</v>
      </c>
      <c r="AX2320" s="14" t="s">
        <v>69</v>
      </c>
      <c r="AY2320" s="171" t="s">
        <v>212</v>
      </c>
    </row>
    <row r="2321" spans="2:65" s="12" customFormat="1">
      <c r="B2321" s="152"/>
      <c r="D2321" s="150" t="s">
        <v>226</v>
      </c>
      <c r="E2321" s="153" t="s">
        <v>19</v>
      </c>
      <c r="F2321" s="154" t="s">
        <v>8208</v>
      </c>
      <c r="H2321" s="155">
        <v>395.22</v>
      </c>
      <c r="I2321" s="156"/>
      <c r="L2321" s="152"/>
      <c r="M2321" s="157"/>
      <c r="T2321" s="158"/>
      <c r="AT2321" s="153" t="s">
        <v>226</v>
      </c>
      <c r="AU2321" s="153" t="s">
        <v>236</v>
      </c>
      <c r="AV2321" s="12" t="s">
        <v>79</v>
      </c>
      <c r="AW2321" s="12" t="s">
        <v>31</v>
      </c>
      <c r="AX2321" s="12" t="s">
        <v>69</v>
      </c>
      <c r="AY2321" s="153" t="s">
        <v>212</v>
      </c>
    </row>
    <row r="2322" spans="2:65" s="12" customFormat="1">
      <c r="B2322" s="152"/>
      <c r="D2322" s="150" t="s">
        <v>226</v>
      </c>
      <c r="E2322" s="153" t="s">
        <v>19</v>
      </c>
      <c r="F2322" s="154" t="s">
        <v>8209</v>
      </c>
      <c r="H2322" s="155">
        <v>940.08600000000001</v>
      </c>
      <c r="I2322" s="156"/>
      <c r="L2322" s="152"/>
      <c r="M2322" s="157"/>
      <c r="T2322" s="158"/>
      <c r="AT2322" s="153" t="s">
        <v>226</v>
      </c>
      <c r="AU2322" s="153" t="s">
        <v>236</v>
      </c>
      <c r="AV2322" s="12" t="s">
        <v>79</v>
      </c>
      <c r="AW2322" s="12" t="s">
        <v>31</v>
      </c>
      <c r="AX2322" s="12" t="s">
        <v>69</v>
      </c>
      <c r="AY2322" s="153" t="s">
        <v>212</v>
      </c>
    </row>
    <row r="2323" spans="2:65" s="12" customFormat="1">
      <c r="B2323" s="152"/>
      <c r="D2323" s="150" t="s">
        <v>226</v>
      </c>
      <c r="E2323" s="153" t="s">
        <v>19</v>
      </c>
      <c r="F2323" s="154" t="s">
        <v>8210</v>
      </c>
      <c r="H2323" s="155">
        <v>744.49199999999996</v>
      </c>
      <c r="I2323" s="156"/>
      <c r="L2323" s="152"/>
      <c r="M2323" s="157"/>
      <c r="T2323" s="158"/>
      <c r="AT2323" s="153" t="s">
        <v>226</v>
      </c>
      <c r="AU2323" s="153" t="s">
        <v>236</v>
      </c>
      <c r="AV2323" s="12" t="s">
        <v>79</v>
      </c>
      <c r="AW2323" s="12" t="s">
        <v>31</v>
      </c>
      <c r="AX2323" s="12" t="s">
        <v>69</v>
      </c>
      <c r="AY2323" s="153" t="s">
        <v>212</v>
      </c>
    </row>
    <row r="2324" spans="2:65" s="13" customFormat="1">
      <c r="B2324" s="159"/>
      <c r="D2324" s="150" t="s">
        <v>226</v>
      </c>
      <c r="E2324" s="160" t="s">
        <v>19</v>
      </c>
      <c r="F2324" s="161" t="s">
        <v>228</v>
      </c>
      <c r="H2324" s="162">
        <v>2079.7979999999998</v>
      </c>
      <c r="I2324" s="163"/>
      <c r="L2324" s="159"/>
      <c r="M2324" s="164"/>
      <c r="T2324" s="165"/>
      <c r="AT2324" s="160" t="s">
        <v>226</v>
      </c>
      <c r="AU2324" s="160" t="s">
        <v>236</v>
      </c>
      <c r="AV2324" s="13" t="s">
        <v>229</v>
      </c>
      <c r="AW2324" s="13" t="s">
        <v>31</v>
      </c>
      <c r="AX2324" s="13" t="s">
        <v>77</v>
      </c>
      <c r="AY2324" s="160" t="s">
        <v>212</v>
      </c>
    </row>
    <row r="2325" spans="2:65" s="1" customFormat="1" ht="16.5" customHeight="1">
      <c r="B2325" s="34"/>
      <c r="C2325" s="133" t="s">
        <v>5119</v>
      </c>
      <c r="D2325" s="133" t="s">
        <v>215</v>
      </c>
      <c r="E2325" s="134" t="s">
        <v>7284</v>
      </c>
      <c r="F2325" s="135" t="s">
        <v>7285</v>
      </c>
      <c r="G2325" s="136" t="s">
        <v>495</v>
      </c>
      <c r="H2325" s="137">
        <v>569.46900000000005</v>
      </c>
      <c r="I2325" s="138"/>
      <c r="J2325" s="139">
        <f>ROUND(I2325*H2325,2)</f>
        <v>0</v>
      </c>
      <c r="K2325" s="135" t="s">
        <v>219</v>
      </c>
      <c r="L2325" s="34"/>
      <c r="M2325" s="140" t="s">
        <v>19</v>
      </c>
      <c r="N2325" s="141" t="s">
        <v>40</v>
      </c>
      <c r="P2325" s="142">
        <f>O2325*H2325</f>
        <v>0</v>
      </c>
      <c r="Q2325" s="142">
        <v>1.2999999999999999E-4</v>
      </c>
      <c r="R2325" s="142">
        <f>Q2325*H2325</f>
        <v>7.4030970000000001E-2</v>
      </c>
      <c r="S2325" s="142">
        <v>0</v>
      </c>
      <c r="T2325" s="143">
        <f>S2325*H2325</f>
        <v>0</v>
      </c>
      <c r="AR2325" s="144" t="s">
        <v>316</v>
      </c>
      <c r="AT2325" s="144" t="s">
        <v>215</v>
      </c>
      <c r="AU2325" s="144" t="s">
        <v>236</v>
      </c>
      <c r="AY2325" s="19" t="s">
        <v>212</v>
      </c>
      <c r="BE2325" s="145">
        <f>IF(N2325="základní",J2325,0)</f>
        <v>0</v>
      </c>
      <c r="BF2325" s="145">
        <f>IF(N2325="snížená",J2325,0)</f>
        <v>0</v>
      </c>
      <c r="BG2325" s="145">
        <f>IF(N2325="zákl. přenesená",J2325,0)</f>
        <v>0</v>
      </c>
      <c r="BH2325" s="145">
        <f>IF(N2325="sníž. přenesená",J2325,0)</f>
        <v>0</v>
      </c>
      <c r="BI2325" s="145">
        <f>IF(N2325="nulová",J2325,0)</f>
        <v>0</v>
      </c>
      <c r="BJ2325" s="19" t="s">
        <v>77</v>
      </c>
      <c r="BK2325" s="145">
        <f>ROUND(I2325*H2325,2)</f>
        <v>0</v>
      </c>
      <c r="BL2325" s="19" t="s">
        <v>316</v>
      </c>
      <c r="BM2325" s="144" t="s">
        <v>8211</v>
      </c>
    </row>
    <row r="2326" spans="2:65" s="1" customFormat="1">
      <c r="B2326" s="34"/>
      <c r="D2326" s="146" t="s">
        <v>222</v>
      </c>
      <c r="F2326" s="147" t="s">
        <v>7287</v>
      </c>
      <c r="I2326" s="148"/>
      <c r="L2326" s="34"/>
      <c r="M2326" s="149"/>
      <c r="T2326" s="55"/>
      <c r="AT2326" s="19" t="s">
        <v>222</v>
      </c>
      <c r="AU2326" s="19" t="s">
        <v>236</v>
      </c>
    </row>
    <row r="2327" spans="2:65" s="14" customFormat="1">
      <c r="B2327" s="170"/>
      <c r="D2327" s="150" t="s">
        <v>226</v>
      </c>
      <c r="E2327" s="171" t="s">
        <v>19</v>
      </c>
      <c r="F2327" s="172" t="s">
        <v>8212</v>
      </c>
      <c r="H2327" s="171" t="s">
        <v>19</v>
      </c>
      <c r="I2327" s="173"/>
      <c r="L2327" s="170"/>
      <c r="M2327" s="174"/>
      <c r="T2327" s="175"/>
      <c r="AT2327" s="171" t="s">
        <v>226</v>
      </c>
      <c r="AU2327" s="171" t="s">
        <v>236</v>
      </c>
      <c r="AV2327" s="14" t="s">
        <v>77</v>
      </c>
      <c r="AW2327" s="14" t="s">
        <v>31</v>
      </c>
      <c r="AX2327" s="14" t="s">
        <v>69</v>
      </c>
      <c r="AY2327" s="171" t="s">
        <v>212</v>
      </c>
    </row>
    <row r="2328" spans="2:65" s="12" customFormat="1">
      <c r="B2328" s="152"/>
      <c r="D2328" s="150" t="s">
        <v>226</v>
      </c>
      <c r="E2328" s="153" t="s">
        <v>19</v>
      </c>
      <c r="F2328" s="154" t="s">
        <v>8213</v>
      </c>
      <c r="H2328" s="155">
        <v>108.215</v>
      </c>
      <c r="I2328" s="156"/>
      <c r="L2328" s="152"/>
      <c r="M2328" s="157"/>
      <c r="T2328" s="158"/>
      <c r="AT2328" s="153" t="s">
        <v>226</v>
      </c>
      <c r="AU2328" s="153" t="s">
        <v>236</v>
      </c>
      <c r="AV2328" s="12" t="s">
        <v>79</v>
      </c>
      <c r="AW2328" s="12" t="s">
        <v>31</v>
      </c>
      <c r="AX2328" s="12" t="s">
        <v>69</v>
      </c>
      <c r="AY2328" s="153" t="s">
        <v>212</v>
      </c>
    </row>
    <row r="2329" spans="2:65" s="12" customFormat="1">
      <c r="B2329" s="152"/>
      <c r="D2329" s="150" t="s">
        <v>226</v>
      </c>
      <c r="E2329" s="153" t="s">
        <v>19</v>
      </c>
      <c r="F2329" s="154" t="s">
        <v>8214</v>
      </c>
      <c r="H2329" s="155">
        <v>257.40499999999997</v>
      </c>
      <c r="I2329" s="156"/>
      <c r="L2329" s="152"/>
      <c r="M2329" s="157"/>
      <c r="T2329" s="158"/>
      <c r="AT2329" s="153" t="s">
        <v>226</v>
      </c>
      <c r="AU2329" s="153" t="s">
        <v>236</v>
      </c>
      <c r="AV2329" s="12" t="s">
        <v>79</v>
      </c>
      <c r="AW2329" s="12" t="s">
        <v>31</v>
      </c>
      <c r="AX2329" s="12" t="s">
        <v>69</v>
      </c>
      <c r="AY2329" s="153" t="s">
        <v>212</v>
      </c>
    </row>
    <row r="2330" spans="2:65" s="12" customFormat="1">
      <c r="B2330" s="152"/>
      <c r="D2330" s="150" t="s">
        <v>226</v>
      </c>
      <c r="E2330" s="153" t="s">
        <v>19</v>
      </c>
      <c r="F2330" s="154" t="s">
        <v>8215</v>
      </c>
      <c r="H2330" s="155">
        <v>203.84899999999999</v>
      </c>
      <c r="I2330" s="156"/>
      <c r="L2330" s="152"/>
      <c r="M2330" s="157"/>
      <c r="T2330" s="158"/>
      <c r="AT2330" s="153" t="s">
        <v>226</v>
      </c>
      <c r="AU2330" s="153" t="s">
        <v>236</v>
      </c>
      <c r="AV2330" s="12" t="s">
        <v>79</v>
      </c>
      <c r="AW2330" s="12" t="s">
        <v>31</v>
      </c>
      <c r="AX2330" s="12" t="s">
        <v>69</v>
      </c>
      <c r="AY2330" s="153" t="s">
        <v>212</v>
      </c>
    </row>
    <row r="2331" spans="2:65" s="13" customFormat="1">
      <c r="B2331" s="159"/>
      <c r="D2331" s="150" t="s">
        <v>226</v>
      </c>
      <c r="E2331" s="160" t="s">
        <v>19</v>
      </c>
      <c r="F2331" s="161" t="s">
        <v>228</v>
      </c>
      <c r="H2331" s="162">
        <v>569.46900000000005</v>
      </c>
      <c r="I2331" s="163"/>
      <c r="L2331" s="159"/>
      <c r="M2331" s="164"/>
      <c r="T2331" s="165"/>
      <c r="AT2331" s="160" t="s">
        <v>226</v>
      </c>
      <c r="AU2331" s="160" t="s">
        <v>236</v>
      </c>
      <c r="AV2331" s="13" t="s">
        <v>229</v>
      </c>
      <c r="AW2331" s="13" t="s">
        <v>31</v>
      </c>
      <c r="AX2331" s="13" t="s">
        <v>77</v>
      </c>
      <c r="AY2331" s="160" t="s">
        <v>212</v>
      </c>
    </row>
    <row r="2332" spans="2:65" s="1" customFormat="1" ht="24.2" customHeight="1">
      <c r="B2332" s="34"/>
      <c r="C2332" s="133" t="s">
        <v>5132</v>
      </c>
      <c r="D2332" s="133" t="s">
        <v>215</v>
      </c>
      <c r="E2332" s="134" t="s">
        <v>7290</v>
      </c>
      <c r="F2332" s="135" t="s">
        <v>7291</v>
      </c>
      <c r="G2332" s="136" t="s">
        <v>495</v>
      </c>
      <c r="H2332" s="137">
        <v>495.19</v>
      </c>
      <c r="I2332" s="138"/>
      <c r="J2332" s="139">
        <f>ROUND(I2332*H2332,2)</f>
        <v>0</v>
      </c>
      <c r="K2332" s="135" t="s">
        <v>219</v>
      </c>
      <c r="L2332" s="34"/>
      <c r="M2332" s="140" t="s">
        <v>19</v>
      </c>
      <c r="N2332" s="141" t="s">
        <v>40</v>
      </c>
      <c r="P2332" s="142">
        <f>O2332*H2332</f>
        <v>0</v>
      </c>
      <c r="Q2332" s="142">
        <v>0</v>
      </c>
      <c r="R2332" s="142">
        <f>Q2332*H2332</f>
        <v>0</v>
      </c>
      <c r="S2332" s="142">
        <v>0</v>
      </c>
      <c r="T2332" s="143">
        <f>S2332*H2332</f>
        <v>0</v>
      </c>
      <c r="AR2332" s="144" t="s">
        <v>316</v>
      </c>
      <c r="AT2332" s="144" t="s">
        <v>215</v>
      </c>
      <c r="AU2332" s="144" t="s">
        <v>236</v>
      </c>
      <c r="AY2332" s="19" t="s">
        <v>212</v>
      </c>
      <c r="BE2332" s="145">
        <f>IF(N2332="základní",J2332,0)</f>
        <v>0</v>
      </c>
      <c r="BF2332" s="145">
        <f>IF(N2332="snížená",J2332,0)</f>
        <v>0</v>
      </c>
      <c r="BG2332" s="145">
        <f>IF(N2332="zákl. přenesená",J2332,0)</f>
        <v>0</v>
      </c>
      <c r="BH2332" s="145">
        <f>IF(N2332="sníž. přenesená",J2332,0)</f>
        <v>0</v>
      </c>
      <c r="BI2332" s="145">
        <f>IF(N2332="nulová",J2332,0)</f>
        <v>0</v>
      </c>
      <c r="BJ2332" s="19" t="s">
        <v>77</v>
      </c>
      <c r="BK2332" s="145">
        <f>ROUND(I2332*H2332,2)</f>
        <v>0</v>
      </c>
      <c r="BL2332" s="19" t="s">
        <v>316</v>
      </c>
      <c r="BM2332" s="144" t="s">
        <v>8216</v>
      </c>
    </row>
    <row r="2333" spans="2:65" s="1" customFormat="1">
      <c r="B2333" s="34"/>
      <c r="D2333" s="146" t="s">
        <v>222</v>
      </c>
      <c r="F2333" s="147" t="s">
        <v>7293</v>
      </c>
      <c r="I2333" s="148"/>
      <c r="L2333" s="34"/>
      <c r="M2333" s="149"/>
      <c r="T2333" s="55"/>
      <c r="AT2333" s="19" t="s">
        <v>222</v>
      </c>
      <c r="AU2333" s="19" t="s">
        <v>236</v>
      </c>
    </row>
    <row r="2334" spans="2:65" s="14" customFormat="1" ht="22.5">
      <c r="B2334" s="170"/>
      <c r="D2334" s="150" t="s">
        <v>226</v>
      </c>
      <c r="E2334" s="171" t="s">
        <v>19</v>
      </c>
      <c r="F2334" s="172" t="s">
        <v>8217</v>
      </c>
      <c r="H2334" s="171" t="s">
        <v>19</v>
      </c>
      <c r="I2334" s="173"/>
      <c r="L2334" s="170"/>
      <c r="M2334" s="174"/>
      <c r="T2334" s="175"/>
      <c r="AT2334" s="171" t="s">
        <v>226</v>
      </c>
      <c r="AU2334" s="171" t="s">
        <v>236</v>
      </c>
      <c r="AV2334" s="14" t="s">
        <v>77</v>
      </c>
      <c r="AW2334" s="14" t="s">
        <v>31</v>
      </c>
      <c r="AX2334" s="14" t="s">
        <v>69</v>
      </c>
      <c r="AY2334" s="171" t="s">
        <v>212</v>
      </c>
    </row>
    <row r="2335" spans="2:65" s="12" customFormat="1">
      <c r="B2335" s="152"/>
      <c r="D2335" s="150" t="s">
        <v>226</v>
      </c>
      <c r="E2335" s="153" t="s">
        <v>19</v>
      </c>
      <c r="F2335" s="154" t="s">
        <v>8218</v>
      </c>
      <c r="H2335" s="155">
        <v>94.1</v>
      </c>
      <c r="I2335" s="156"/>
      <c r="L2335" s="152"/>
      <c r="M2335" s="157"/>
      <c r="T2335" s="158"/>
      <c r="AT2335" s="153" t="s">
        <v>226</v>
      </c>
      <c r="AU2335" s="153" t="s">
        <v>236</v>
      </c>
      <c r="AV2335" s="12" t="s">
        <v>79</v>
      </c>
      <c r="AW2335" s="12" t="s">
        <v>31</v>
      </c>
      <c r="AX2335" s="12" t="s">
        <v>69</v>
      </c>
      <c r="AY2335" s="153" t="s">
        <v>212</v>
      </c>
    </row>
    <row r="2336" spans="2:65" s="12" customFormat="1">
      <c r="B2336" s="152"/>
      <c r="D2336" s="150" t="s">
        <v>226</v>
      </c>
      <c r="E2336" s="153" t="s">
        <v>19</v>
      </c>
      <c r="F2336" s="154" t="s">
        <v>8219</v>
      </c>
      <c r="H2336" s="155">
        <v>223.83</v>
      </c>
      <c r="I2336" s="156"/>
      <c r="L2336" s="152"/>
      <c r="M2336" s="157"/>
      <c r="T2336" s="158"/>
      <c r="AT2336" s="153" t="s">
        <v>226</v>
      </c>
      <c r="AU2336" s="153" t="s">
        <v>236</v>
      </c>
      <c r="AV2336" s="12" t="s">
        <v>79</v>
      </c>
      <c r="AW2336" s="12" t="s">
        <v>31</v>
      </c>
      <c r="AX2336" s="12" t="s">
        <v>69</v>
      </c>
      <c r="AY2336" s="153" t="s">
        <v>212</v>
      </c>
    </row>
    <row r="2337" spans="2:65" s="12" customFormat="1">
      <c r="B2337" s="152"/>
      <c r="D2337" s="150" t="s">
        <v>226</v>
      </c>
      <c r="E2337" s="153" t="s">
        <v>19</v>
      </c>
      <c r="F2337" s="154" t="s">
        <v>8220</v>
      </c>
      <c r="H2337" s="155">
        <v>177.26</v>
      </c>
      <c r="I2337" s="156"/>
      <c r="L2337" s="152"/>
      <c r="M2337" s="157"/>
      <c r="T2337" s="158"/>
      <c r="AT2337" s="153" t="s">
        <v>226</v>
      </c>
      <c r="AU2337" s="153" t="s">
        <v>236</v>
      </c>
      <c r="AV2337" s="12" t="s">
        <v>79</v>
      </c>
      <c r="AW2337" s="12" t="s">
        <v>31</v>
      </c>
      <c r="AX2337" s="12" t="s">
        <v>69</v>
      </c>
      <c r="AY2337" s="153" t="s">
        <v>212</v>
      </c>
    </row>
    <row r="2338" spans="2:65" s="13" customFormat="1">
      <c r="B2338" s="159"/>
      <c r="D2338" s="150" t="s">
        <v>226</v>
      </c>
      <c r="E2338" s="160" t="s">
        <v>19</v>
      </c>
      <c r="F2338" s="161" t="s">
        <v>228</v>
      </c>
      <c r="H2338" s="162">
        <v>495.19</v>
      </c>
      <c r="I2338" s="163"/>
      <c r="L2338" s="159"/>
      <c r="M2338" s="164"/>
      <c r="T2338" s="165"/>
      <c r="AT2338" s="160" t="s">
        <v>226</v>
      </c>
      <c r="AU2338" s="160" t="s">
        <v>236</v>
      </c>
      <c r="AV2338" s="13" t="s">
        <v>229</v>
      </c>
      <c r="AW2338" s="13" t="s">
        <v>31</v>
      </c>
      <c r="AX2338" s="13" t="s">
        <v>77</v>
      </c>
      <c r="AY2338" s="160" t="s">
        <v>212</v>
      </c>
    </row>
    <row r="2339" spans="2:65" s="1" customFormat="1" ht="16.5" customHeight="1">
      <c r="B2339" s="34"/>
      <c r="C2339" s="186" t="s">
        <v>5139</v>
      </c>
      <c r="D2339" s="186" t="s">
        <v>3107</v>
      </c>
      <c r="E2339" s="187" t="s">
        <v>7398</v>
      </c>
      <c r="F2339" s="188" t="s">
        <v>7399</v>
      </c>
      <c r="G2339" s="189" t="s">
        <v>495</v>
      </c>
      <c r="H2339" s="190">
        <v>544.70899999999995</v>
      </c>
      <c r="I2339" s="191"/>
      <c r="J2339" s="192">
        <f>ROUND(I2339*H2339,2)</f>
        <v>0</v>
      </c>
      <c r="K2339" s="188" t="s">
        <v>219</v>
      </c>
      <c r="L2339" s="193"/>
      <c r="M2339" s="194" t="s">
        <v>19</v>
      </c>
      <c r="N2339" s="195" t="s">
        <v>40</v>
      </c>
      <c r="P2339" s="142">
        <f>O2339*H2339</f>
        <v>0</v>
      </c>
      <c r="Q2339" s="142">
        <v>4.4400000000000004E-3</v>
      </c>
      <c r="R2339" s="142">
        <f>Q2339*H2339</f>
        <v>2.4185079599999999</v>
      </c>
      <c r="S2339" s="142">
        <v>0</v>
      </c>
      <c r="T2339" s="143">
        <f>S2339*H2339</f>
        <v>0</v>
      </c>
      <c r="AR2339" s="144" t="s">
        <v>631</v>
      </c>
      <c r="AT2339" s="144" t="s">
        <v>3107</v>
      </c>
      <c r="AU2339" s="144" t="s">
        <v>236</v>
      </c>
      <c r="AY2339" s="19" t="s">
        <v>212</v>
      </c>
      <c r="BE2339" s="145">
        <f>IF(N2339="základní",J2339,0)</f>
        <v>0</v>
      </c>
      <c r="BF2339" s="145">
        <f>IF(N2339="snížená",J2339,0)</f>
        <v>0</v>
      </c>
      <c r="BG2339" s="145">
        <f>IF(N2339="zákl. přenesená",J2339,0)</f>
        <v>0</v>
      </c>
      <c r="BH2339" s="145">
        <f>IF(N2339="sníž. přenesená",J2339,0)</f>
        <v>0</v>
      </c>
      <c r="BI2339" s="145">
        <f>IF(N2339="nulová",J2339,0)</f>
        <v>0</v>
      </c>
      <c r="BJ2339" s="19" t="s">
        <v>77</v>
      </c>
      <c r="BK2339" s="145">
        <f>ROUND(I2339*H2339,2)</f>
        <v>0</v>
      </c>
      <c r="BL2339" s="19" t="s">
        <v>316</v>
      </c>
      <c r="BM2339" s="144" t="s">
        <v>8221</v>
      </c>
    </row>
    <row r="2340" spans="2:65" s="14" customFormat="1" ht="22.5">
      <c r="B2340" s="170"/>
      <c r="D2340" s="150" t="s">
        <v>226</v>
      </c>
      <c r="E2340" s="171" t="s">
        <v>19</v>
      </c>
      <c r="F2340" s="172" t="s">
        <v>8222</v>
      </c>
      <c r="H2340" s="171" t="s">
        <v>19</v>
      </c>
      <c r="I2340" s="173"/>
      <c r="L2340" s="170"/>
      <c r="M2340" s="174"/>
      <c r="T2340" s="175"/>
      <c r="AT2340" s="171" t="s">
        <v>226</v>
      </c>
      <c r="AU2340" s="171" t="s">
        <v>236</v>
      </c>
      <c r="AV2340" s="14" t="s">
        <v>77</v>
      </c>
      <c r="AW2340" s="14" t="s">
        <v>31</v>
      </c>
      <c r="AX2340" s="14" t="s">
        <v>69</v>
      </c>
      <c r="AY2340" s="171" t="s">
        <v>212</v>
      </c>
    </row>
    <row r="2341" spans="2:65" s="12" customFormat="1">
      <c r="B2341" s="152"/>
      <c r="D2341" s="150" t="s">
        <v>226</v>
      </c>
      <c r="E2341" s="153" t="s">
        <v>19</v>
      </c>
      <c r="F2341" s="154" t="s">
        <v>8223</v>
      </c>
      <c r="H2341" s="155">
        <v>103.51</v>
      </c>
      <c r="I2341" s="156"/>
      <c r="L2341" s="152"/>
      <c r="M2341" s="157"/>
      <c r="T2341" s="158"/>
      <c r="AT2341" s="153" t="s">
        <v>226</v>
      </c>
      <c r="AU2341" s="153" t="s">
        <v>236</v>
      </c>
      <c r="AV2341" s="12" t="s">
        <v>79</v>
      </c>
      <c r="AW2341" s="12" t="s">
        <v>31</v>
      </c>
      <c r="AX2341" s="12" t="s">
        <v>69</v>
      </c>
      <c r="AY2341" s="153" t="s">
        <v>212</v>
      </c>
    </row>
    <row r="2342" spans="2:65" s="12" customFormat="1">
      <c r="B2342" s="152"/>
      <c r="D2342" s="150" t="s">
        <v>226</v>
      </c>
      <c r="E2342" s="153" t="s">
        <v>19</v>
      </c>
      <c r="F2342" s="154" t="s">
        <v>8224</v>
      </c>
      <c r="H2342" s="155">
        <v>246.21299999999999</v>
      </c>
      <c r="I2342" s="156"/>
      <c r="L2342" s="152"/>
      <c r="M2342" s="157"/>
      <c r="T2342" s="158"/>
      <c r="AT2342" s="153" t="s">
        <v>226</v>
      </c>
      <c r="AU2342" s="153" t="s">
        <v>236</v>
      </c>
      <c r="AV2342" s="12" t="s">
        <v>79</v>
      </c>
      <c r="AW2342" s="12" t="s">
        <v>31</v>
      </c>
      <c r="AX2342" s="12" t="s">
        <v>69</v>
      </c>
      <c r="AY2342" s="153" t="s">
        <v>212</v>
      </c>
    </row>
    <row r="2343" spans="2:65" s="12" customFormat="1">
      <c r="B2343" s="152"/>
      <c r="D2343" s="150" t="s">
        <v>226</v>
      </c>
      <c r="E2343" s="153" t="s">
        <v>19</v>
      </c>
      <c r="F2343" s="154" t="s">
        <v>8225</v>
      </c>
      <c r="H2343" s="155">
        <v>194.98599999999999</v>
      </c>
      <c r="I2343" s="156"/>
      <c r="L2343" s="152"/>
      <c r="M2343" s="157"/>
      <c r="T2343" s="158"/>
      <c r="AT2343" s="153" t="s">
        <v>226</v>
      </c>
      <c r="AU2343" s="153" t="s">
        <v>236</v>
      </c>
      <c r="AV2343" s="12" t="s">
        <v>79</v>
      </c>
      <c r="AW2343" s="12" t="s">
        <v>31</v>
      </c>
      <c r="AX2343" s="12" t="s">
        <v>69</v>
      </c>
      <c r="AY2343" s="153" t="s">
        <v>212</v>
      </c>
    </row>
    <row r="2344" spans="2:65" s="13" customFormat="1">
      <c r="B2344" s="159"/>
      <c r="D2344" s="150" t="s">
        <v>226</v>
      </c>
      <c r="E2344" s="160" t="s">
        <v>19</v>
      </c>
      <c r="F2344" s="161" t="s">
        <v>228</v>
      </c>
      <c r="H2344" s="162">
        <v>544.70899999999995</v>
      </c>
      <c r="I2344" s="163"/>
      <c r="L2344" s="159"/>
      <c r="M2344" s="164"/>
      <c r="T2344" s="165"/>
      <c r="AT2344" s="160" t="s">
        <v>226</v>
      </c>
      <c r="AU2344" s="160" t="s">
        <v>236</v>
      </c>
      <c r="AV2344" s="13" t="s">
        <v>229</v>
      </c>
      <c r="AW2344" s="13" t="s">
        <v>31</v>
      </c>
      <c r="AX2344" s="13" t="s">
        <v>77</v>
      </c>
      <c r="AY2344" s="160" t="s">
        <v>212</v>
      </c>
    </row>
    <row r="2345" spans="2:65" s="11" customFormat="1" ht="20.85" customHeight="1">
      <c r="B2345" s="121"/>
      <c r="D2345" s="122" t="s">
        <v>68</v>
      </c>
      <c r="E2345" s="131" t="s">
        <v>8226</v>
      </c>
      <c r="F2345" s="131" t="s">
        <v>8227</v>
      </c>
      <c r="I2345" s="124"/>
      <c r="J2345" s="132">
        <f>BK2345</f>
        <v>0</v>
      </c>
      <c r="L2345" s="121"/>
      <c r="M2345" s="126"/>
      <c r="P2345" s="127">
        <f>SUM(P2346:P2361)</f>
        <v>0</v>
      </c>
      <c r="R2345" s="127">
        <f>SUM(R2346:R2361)</f>
        <v>2.6922672000000003</v>
      </c>
      <c r="T2345" s="128">
        <f>SUM(T2346:T2361)</f>
        <v>0</v>
      </c>
      <c r="AR2345" s="122" t="s">
        <v>79</v>
      </c>
      <c r="AT2345" s="129" t="s">
        <v>68</v>
      </c>
      <c r="AU2345" s="129" t="s">
        <v>79</v>
      </c>
      <c r="AY2345" s="122" t="s">
        <v>212</v>
      </c>
      <c r="BK2345" s="130">
        <f>SUM(BK2346:BK2361)</f>
        <v>0</v>
      </c>
    </row>
    <row r="2346" spans="2:65" s="1" customFormat="1" ht="16.5" customHeight="1">
      <c r="B2346" s="34"/>
      <c r="C2346" s="133" t="s">
        <v>5147</v>
      </c>
      <c r="D2346" s="133" t="s">
        <v>215</v>
      </c>
      <c r="E2346" s="134" t="s">
        <v>8168</v>
      </c>
      <c r="F2346" s="135" t="s">
        <v>8169</v>
      </c>
      <c r="G2346" s="136" t="s">
        <v>495</v>
      </c>
      <c r="H2346" s="137">
        <v>103.152</v>
      </c>
      <c r="I2346" s="138"/>
      <c r="J2346" s="139">
        <f>ROUND(I2346*H2346,2)</f>
        <v>0</v>
      </c>
      <c r="K2346" s="135" t="s">
        <v>219</v>
      </c>
      <c r="L2346" s="34"/>
      <c r="M2346" s="140" t="s">
        <v>19</v>
      </c>
      <c r="N2346" s="141" t="s">
        <v>40</v>
      </c>
      <c r="P2346" s="142">
        <f>O2346*H2346</f>
        <v>0</v>
      </c>
      <c r="Q2346" s="142">
        <v>5.4000000000000003E-3</v>
      </c>
      <c r="R2346" s="142">
        <f>Q2346*H2346</f>
        <v>0.55702079999999998</v>
      </c>
      <c r="S2346" s="142">
        <v>0</v>
      </c>
      <c r="T2346" s="143">
        <f>S2346*H2346</f>
        <v>0</v>
      </c>
      <c r="AR2346" s="144" t="s">
        <v>316</v>
      </c>
      <c r="AT2346" s="144" t="s">
        <v>215</v>
      </c>
      <c r="AU2346" s="144" t="s">
        <v>236</v>
      </c>
      <c r="AY2346" s="19" t="s">
        <v>212</v>
      </c>
      <c r="BE2346" s="145">
        <f>IF(N2346="základní",J2346,0)</f>
        <v>0</v>
      </c>
      <c r="BF2346" s="145">
        <f>IF(N2346="snížená",J2346,0)</f>
        <v>0</v>
      </c>
      <c r="BG2346" s="145">
        <f>IF(N2346="zákl. přenesená",J2346,0)</f>
        <v>0</v>
      </c>
      <c r="BH2346" s="145">
        <f>IF(N2346="sníž. přenesená",J2346,0)</f>
        <v>0</v>
      </c>
      <c r="BI2346" s="145">
        <f>IF(N2346="nulová",J2346,0)</f>
        <v>0</v>
      </c>
      <c r="BJ2346" s="19" t="s">
        <v>77</v>
      </c>
      <c r="BK2346" s="145">
        <f>ROUND(I2346*H2346,2)</f>
        <v>0</v>
      </c>
      <c r="BL2346" s="19" t="s">
        <v>316</v>
      </c>
      <c r="BM2346" s="144" t="s">
        <v>8228</v>
      </c>
    </row>
    <row r="2347" spans="2:65" s="1" customFormat="1">
      <c r="B2347" s="34"/>
      <c r="D2347" s="146" t="s">
        <v>222</v>
      </c>
      <c r="F2347" s="147" t="s">
        <v>8171</v>
      </c>
      <c r="I2347" s="148"/>
      <c r="L2347" s="34"/>
      <c r="M2347" s="149"/>
      <c r="T2347" s="55"/>
      <c r="AT2347" s="19" t="s">
        <v>222</v>
      </c>
      <c r="AU2347" s="19" t="s">
        <v>236</v>
      </c>
    </row>
    <row r="2348" spans="2:65" s="14" customFormat="1">
      <c r="B2348" s="170"/>
      <c r="D2348" s="150" t="s">
        <v>226</v>
      </c>
      <c r="E2348" s="171" t="s">
        <v>19</v>
      </c>
      <c r="F2348" s="172" t="s">
        <v>8229</v>
      </c>
      <c r="H2348" s="171" t="s">
        <v>19</v>
      </c>
      <c r="I2348" s="173"/>
      <c r="L2348" s="170"/>
      <c r="M2348" s="174"/>
      <c r="T2348" s="175"/>
      <c r="AT2348" s="171" t="s">
        <v>226</v>
      </c>
      <c r="AU2348" s="171" t="s">
        <v>236</v>
      </c>
      <c r="AV2348" s="14" t="s">
        <v>77</v>
      </c>
      <c r="AW2348" s="14" t="s">
        <v>31</v>
      </c>
      <c r="AX2348" s="14" t="s">
        <v>69</v>
      </c>
      <c r="AY2348" s="171" t="s">
        <v>212</v>
      </c>
    </row>
    <row r="2349" spans="2:65" s="12" customFormat="1">
      <c r="B2349" s="152"/>
      <c r="D2349" s="150" t="s">
        <v>226</v>
      </c>
      <c r="E2349" s="153" t="s">
        <v>19</v>
      </c>
      <c r="F2349" s="154" t="s">
        <v>8230</v>
      </c>
      <c r="H2349" s="155">
        <v>103.152</v>
      </c>
      <c r="I2349" s="156"/>
      <c r="L2349" s="152"/>
      <c r="M2349" s="157"/>
      <c r="T2349" s="158"/>
      <c r="AT2349" s="153" t="s">
        <v>226</v>
      </c>
      <c r="AU2349" s="153" t="s">
        <v>236</v>
      </c>
      <c r="AV2349" s="12" t="s">
        <v>79</v>
      </c>
      <c r="AW2349" s="12" t="s">
        <v>31</v>
      </c>
      <c r="AX2349" s="12" t="s">
        <v>69</v>
      </c>
      <c r="AY2349" s="153" t="s">
        <v>212</v>
      </c>
    </row>
    <row r="2350" spans="2:65" s="13" customFormat="1">
      <c r="B2350" s="159"/>
      <c r="D2350" s="150" t="s">
        <v>226</v>
      </c>
      <c r="E2350" s="160" t="s">
        <v>19</v>
      </c>
      <c r="F2350" s="161" t="s">
        <v>228</v>
      </c>
      <c r="H2350" s="162">
        <v>103.152</v>
      </c>
      <c r="I2350" s="163"/>
      <c r="L2350" s="159"/>
      <c r="M2350" s="164"/>
      <c r="T2350" s="165"/>
      <c r="AT2350" s="160" t="s">
        <v>226</v>
      </c>
      <c r="AU2350" s="160" t="s">
        <v>236</v>
      </c>
      <c r="AV2350" s="13" t="s">
        <v>229</v>
      </c>
      <c r="AW2350" s="13" t="s">
        <v>31</v>
      </c>
      <c r="AX2350" s="13" t="s">
        <v>77</v>
      </c>
      <c r="AY2350" s="160" t="s">
        <v>212</v>
      </c>
    </row>
    <row r="2351" spans="2:65" s="1" customFormat="1" ht="16.5" customHeight="1">
      <c r="B2351" s="34"/>
      <c r="C2351" s="133" t="s">
        <v>5156</v>
      </c>
      <c r="D2351" s="133" t="s">
        <v>215</v>
      </c>
      <c r="E2351" s="134" t="s">
        <v>8174</v>
      </c>
      <c r="F2351" s="135" t="s">
        <v>8175</v>
      </c>
      <c r="G2351" s="136" t="s">
        <v>495</v>
      </c>
      <c r="H2351" s="137">
        <v>103.152</v>
      </c>
      <c r="I2351" s="138"/>
      <c r="J2351" s="139">
        <f>ROUND(I2351*H2351,2)</f>
        <v>0</v>
      </c>
      <c r="K2351" s="135" t="s">
        <v>219</v>
      </c>
      <c r="L2351" s="34"/>
      <c r="M2351" s="140" t="s">
        <v>19</v>
      </c>
      <c r="N2351" s="141" t="s">
        <v>40</v>
      </c>
      <c r="P2351" s="142">
        <f>O2351*H2351</f>
        <v>0</v>
      </c>
      <c r="Q2351" s="142">
        <v>2.9999999999999997E-4</v>
      </c>
      <c r="R2351" s="142">
        <f>Q2351*H2351</f>
        <v>3.0945599999999997E-2</v>
      </c>
      <c r="S2351" s="142">
        <v>0</v>
      </c>
      <c r="T2351" s="143">
        <f>S2351*H2351</f>
        <v>0</v>
      </c>
      <c r="AR2351" s="144" t="s">
        <v>316</v>
      </c>
      <c r="AT2351" s="144" t="s">
        <v>215</v>
      </c>
      <c r="AU2351" s="144" t="s">
        <v>236</v>
      </c>
      <c r="AY2351" s="19" t="s">
        <v>212</v>
      </c>
      <c r="BE2351" s="145">
        <f>IF(N2351="základní",J2351,0)</f>
        <v>0</v>
      </c>
      <c r="BF2351" s="145">
        <f>IF(N2351="snížená",J2351,0)</f>
        <v>0</v>
      </c>
      <c r="BG2351" s="145">
        <f>IF(N2351="zákl. přenesená",J2351,0)</f>
        <v>0</v>
      </c>
      <c r="BH2351" s="145">
        <f>IF(N2351="sníž. přenesená",J2351,0)</f>
        <v>0</v>
      </c>
      <c r="BI2351" s="145">
        <f>IF(N2351="nulová",J2351,0)</f>
        <v>0</v>
      </c>
      <c r="BJ2351" s="19" t="s">
        <v>77</v>
      </c>
      <c r="BK2351" s="145">
        <f>ROUND(I2351*H2351,2)</f>
        <v>0</v>
      </c>
      <c r="BL2351" s="19" t="s">
        <v>316</v>
      </c>
      <c r="BM2351" s="144" t="s">
        <v>8231</v>
      </c>
    </row>
    <row r="2352" spans="2:65" s="1" customFormat="1">
      <c r="B2352" s="34"/>
      <c r="D2352" s="146" t="s">
        <v>222</v>
      </c>
      <c r="F2352" s="147" t="s">
        <v>8177</v>
      </c>
      <c r="I2352" s="148"/>
      <c r="L2352" s="34"/>
      <c r="M2352" s="149"/>
      <c r="T2352" s="55"/>
      <c r="AT2352" s="19" t="s">
        <v>222</v>
      </c>
      <c r="AU2352" s="19" t="s">
        <v>236</v>
      </c>
    </row>
    <row r="2353" spans="2:65" s="1" customFormat="1" ht="19.5">
      <c r="B2353" s="34"/>
      <c r="D2353" s="150" t="s">
        <v>224</v>
      </c>
      <c r="F2353" s="151" t="s">
        <v>8178</v>
      </c>
      <c r="I2353" s="148"/>
      <c r="L2353" s="34"/>
      <c r="M2353" s="149"/>
      <c r="T2353" s="55"/>
      <c r="AT2353" s="19" t="s">
        <v>224</v>
      </c>
      <c r="AU2353" s="19" t="s">
        <v>236</v>
      </c>
    </row>
    <row r="2354" spans="2:65" s="14" customFormat="1">
      <c r="B2354" s="170"/>
      <c r="D2354" s="150" t="s">
        <v>226</v>
      </c>
      <c r="E2354" s="171" t="s">
        <v>19</v>
      </c>
      <c r="F2354" s="172" t="s">
        <v>8232</v>
      </c>
      <c r="H2354" s="171" t="s">
        <v>19</v>
      </c>
      <c r="I2354" s="173"/>
      <c r="L2354" s="170"/>
      <c r="M2354" s="174"/>
      <c r="T2354" s="175"/>
      <c r="AT2354" s="171" t="s">
        <v>226</v>
      </c>
      <c r="AU2354" s="171" t="s">
        <v>236</v>
      </c>
      <c r="AV2354" s="14" t="s">
        <v>77</v>
      </c>
      <c r="AW2354" s="14" t="s">
        <v>31</v>
      </c>
      <c r="AX2354" s="14" t="s">
        <v>69</v>
      </c>
      <c r="AY2354" s="171" t="s">
        <v>212</v>
      </c>
    </row>
    <row r="2355" spans="2:65" s="12" customFormat="1">
      <c r="B2355" s="152"/>
      <c r="D2355" s="150" t="s">
        <v>226</v>
      </c>
      <c r="E2355" s="153" t="s">
        <v>19</v>
      </c>
      <c r="F2355" s="154" t="s">
        <v>8230</v>
      </c>
      <c r="H2355" s="155">
        <v>103.152</v>
      </c>
      <c r="I2355" s="156"/>
      <c r="L2355" s="152"/>
      <c r="M2355" s="157"/>
      <c r="T2355" s="158"/>
      <c r="AT2355" s="153" t="s">
        <v>226</v>
      </c>
      <c r="AU2355" s="153" t="s">
        <v>236</v>
      </c>
      <c r="AV2355" s="12" t="s">
        <v>79</v>
      </c>
      <c r="AW2355" s="12" t="s">
        <v>31</v>
      </c>
      <c r="AX2355" s="12" t="s">
        <v>69</v>
      </c>
      <c r="AY2355" s="153" t="s">
        <v>212</v>
      </c>
    </row>
    <row r="2356" spans="2:65" s="13" customFormat="1">
      <c r="B2356" s="159"/>
      <c r="D2356" s="150" t="s">
        <v>226</v>
      </c>
      <c r="E2356" s="160" t="s">
        <v>19</v>
      </c>
      <c r="F2356" s="161" t="s">
        <v>228</v>
      </c>
      <c r="H2356" s="162">
        <v>103.152</v>
      </c>
      <c r="I2356" s="163"/>
      <c r="L2356" s="159"/>
      <c r="M2356" s="164"/>
      <c r="T2356" s="165"/>
      <c r="AT2356" s="160" t="s">
        <v>226</v>
      </c>
      <c r="AU2356" s="160" t="s">
        <v>236</v>
      </c>
      <c r="AV2356" s="13" t="s">
        <v>229</v>
      </c>
      <c r="AW2356" s="13" t="s">
        <v>31</v>
      </c>
      <c r="AX2356" s="13" t="s">
        <v>77</v>
      </c>
      <c r="AY2356" s="160" t="s">
        <v>212</v>
      </c>
    </row>
    <row r="2357" spans="2:65" s="1" customFormat="1" ht="16.5" customHeight="1">
      <c r="B2357" s="34"/>
      <c r="C2357" s="133" t="s">
        <v>5165</v>
      </c>
      <c r="D2357" s="133" t="s">
        <v>215</v>
      </c>
      <c r="E2357" s="134" t="s">
        <v>8233</v>
      </c>
      <c r="F2357" s="135" t="s">
        <v>8234</v>
      </c>
      <c r="G2357" s="136" t="s">
        <v>495</v>
      </c>
      <c r="H2357" s="137">
        <v>103.152</v>
      </c>
      <c r="I2357" s="138"/>
      <c r="J2357" s="139">
        <f>ROUND(I2357*H2357,2)</f>
        <v>0</v>
      </c>
      <c r="K2357" s="135" t="s">
        <v>219</v>
      </c>
      <c r="L2357" s="34"/>
      <c r="M2357" s="140" t="s">
        <v>19</v>
      </c>
      <c r="N2357" s="141" t="s">
        <v>40</v>
      </c>
      <c r="P2357" s="142">
        <f>O2357*H2357</f>
        <v>0</v>
      </c>
      <c r="Q2357" s="142">
        <v>2.0400000000000001E-2</v>
      </c>
      <c r="R2357" s="142">
        <f>Q2357*H2357</f>
        <v>2.1043008000000003</v>
      </c>
      <c r="S2357" s="142">
        <v>0</v>
      </c>
      <c r="T2357" s="143">
        <f>S2357*H2357</f>
        <v>0</v>
      </c>
      <c r="AR2357" s="144" t="s">
        <v>316</v>
      </c>
      <c r="AT2357" s="144" t="s">
        <v>215</v>
      </c>
      <c r="AU2357" s="144" t="s">
        <v>236</v>
      </c>
      <c r="AY2357" s="19" t="s">
        <v>212</v>
      </c>
      <c r="BE2357" s="145">
        <f>IF(N2357="základní",J2357,0)</f>
        <v>0</v>
      </c>
      <c r="BF2357" s="145">
        <f>IF(N2357="snížená",J2357,0)</f>
        <v>0</v>
      </c>
      <c r="BG2357" s="145">
        <f>IF(N2357="zákl. přenesená",J2357,0)</f>
        <v>0</v>
      </c>
      <c r="BH2357" s="145">
        <f>IF(N2357="sníž. přenesená",J2357,0)</f>
        <v>0</v>
      </c>
      <c r="BI2357" s="145">
        <f>IF(N2357="nulová",J2357,0)</f>
        <v>0</v>
      </c>
      <c r="BJ2357" s="19" t="s">
        <v>77</v>
      </c>
      <c r="BK2357" s="145">
        <f>ROUND(I2357*H2357,2)</f>
        <v>0</v>
      </c>
      <c r="BL2357" s="19" t="s">
        <v>316</v>
      </c>
      <c r="BM2357" s="144" t="s">
        <v>8235</v>
      </c>
    </row>
    <row r="2358" spans="2:65" s="1" customFormat="1">
      <c r="B2358" s="34"/>
      <c r="D2358" s="146" t="s">
        <v>222</v>
      </c>
      <c r="F2358" s="147" t="s">
        <v>8236</v>
      </c>
      <c r="I2358" s="148"/>
      <c r="L2358" s="34"/>
      <c r="M2358" s="149"/>
      <c r="T2358" s="55"/>
      <c r="AT2358" s="19" t="s">
        <v>222</v>
      </c>
      <c r="AU2358" s="19" t="s">
        <v>236</v>
      </c>
    </row>
    <row r="2359" spans="2:65" s="14" customFormat="1">
      <c r="B2359" s="170"/>
      <c r="D2359" s="150" t="s">
        <v>226</v>
      </c>
      <c r="E2359" s="171" t="s">
        <v>19</v>
      </c>
      <c r="F2359" s="172" t="s">
        <v>8237</v>
      </c>
      <c r="H2359" s="171" t="s">
        <v>19</v>
      </c>
      <c r="I2359" s="173"/>
      <c r="L2359" s="170"/>
      <c r="M2359" s="174"/>
      <c r="T2359" s="175"/>
      <c r="AT2359" s="171" t="s">
        <v>226</v>
      </c>
      <c r="AU2359" s="171" t="s">
        <v>236</v>
      </c>
      <c r="AV2359" s="14" t="s">
        <v>77</v>
      </c>
      <c r="AW2359" s="14" t="s">
        <v>31</v>
      </c>
      <c r="AX2359" s="14" t="s">
        <v>69</v>
      </c>
      <c r="AY2359" s="171" t="s">
        <v>212</v>
      </c>
    </row>
    <row r="2360" spans="2:65" s="12" customFormat="1">
      <c r="B2360" s="152"/>
      <c r="D2360" s="150" t="s">
        <v>226</v>
      </c>
      <c r="E2360" s="153" t="s">
        <v>19</v>
      </c>
      <c r="F2360" s="154" t="s">
        <v>8230</v>
      </c>
      <c r="H2360" s="155">
        <v>103.152</v>
      </c>
      <c r="I2360" s="156"/>
      <c r="L2360" s="152"/>
      <c r="M2360" s="157"/>
      <c r="T2360" s="158"/>
      <c r="AT2360" s="153" t="s">
        <v>226</v>
      </c>
      <c r="AU2360" s="153" t="s">
        <v>236</v>
      </c>
      <c r="AV2360" s="12" t="s">
        <v>79</v>
      </c>
      <c r="AW2360" s="12" t="s">
        <v>31</v>
      </c>
      <c r="AX2360" s="12" t="s">
        <v>69</v>
      </c>
      <c r="AY2360" s="153" t="s">
        <v>212</v>
      </c>
    </row>
    <row r="2361" spans="2:65" s="13" customFormat="1">
      <c r="B2361" s="159"/>
      <c r="D2361" s="150" t="s">
        <v>226</v>
      </c>
      <c r="E2361" s="160" t="s">
        <v>19</v>
      </c>
      <c r="F2361" s="161" t="s">
        <v>228</v>
      </c>
      <c r="H2361" s="162">
        <v>103.152</v>
      </c>
      <c r="I2361" s="163"/>
      <c r="L2361" s="159"/>
      <c r="M2361" s="164"/>
      <c r="T2361" s="165"/>
      <c r="AT2361" s="160" t="s">
        <v>226</v>
      </c>
      <c r="AU2361" s="160" t="s">
        <v>236</v>
      </c>
      <c r="AV2361" s="13" t="s">
        <v>229</v>
      </c>
      <c r="AW2361" s="13" t="s">
        <v>31</v>
      </c>
      <c r="AX2361" s="13" t="s">
        <v>77</v>
      </c>
      <c r="AY2361" s="160" t="s">
        <v>212</v>
      </c>
    </row>
    <row r="2362" spans="2:65" s="11" customFormat="1" ht="20.85" customHeight="1">
      <c r="B2362" s="121"/>
      <c r="D2362" s="122" t="s">
        <v>68</v>
      </c>
      <c r="E2362" s="131" t="s">
        <v>8238</v>
      </c>
      <c r="F2362" s="131" t="s">
        <v>8239</v>
      </c>
      <c r="I2362" s="124"/>
      <c r="J2362" s="132">
        <f>BK2362</f>
        <v>0</v>
      </c>
      <c r="L2362" s="121"/>
      <c r="M2362" s="126"/>
      <c r="P2362" s="127">
        <f>SUM(P2363:P2393)</f>
        <v>0</v>
      </c>
      <c r="R2362" s="127">
        <f>SUM(R2363:R2393)</f>
        <v>2.5236122999999999</v>
      </c>
      <c r="T2362" s="128">
        <f>SUM(T2363:T2393)</f>
        <v>0</v>
      </c>
      <c r="AR2362" s="122" t="s">
        <v>79</v>
      </c>
      <c r="AT2362" s="129" t="s">
        <v>68</v>
      </c>
      <c r="AU2362" s="129" t="s">
        <v>79</v>
      </c>
      <c r="AY2362" s="122" t="s">
        <v>212</v>
      </c>
      <c r="BK2362" s="130">
        <f>SUM(BK2363:BK2393)</f>
        <v>0</v>
      </c>
    </row>
    <row r="2363" spans="2:65" s="1" customFormat="1" ht="16.5" customHeight="1">
      <c r="B2363" s="34"/>
      <c r="C2363" s="133" t="s">
        <v>5180</v>
      </c>
      <c r="D2363" s="133" t="s">
        <v>215</v>
      </c>
      <c r="E2363" s="134" t="s">
        <v>8195</v>
      </c>
      <c r="F2363" s="135" t="s">
        <v>8196</v>
      </c>
      <c r="G2363" s="136" t="s">
        <v>495</v>
      </c>
      <c r="H2363" s="137">
        <v>69.521000000000001</v>
      </c>
      <c r="I2363" s="138"/>
      <c r="J2363" s="139">
        <f>ROUND(I2363*H2363,2)</f>
        <v>0</v>
      </c>
      <c r="K2363" s="135" t="s">
        <v>219</v>
      </c>
      <c r="L2363" s="34"/>
      <c r="M2363" s="140" t="s">
        <v>19</v>
      </c>
      <c r="N2363" s="141" t="s">
        <v>40</v>
      </c>
      <c r="P2363" s="142">
        <f>O2363*H2363</f>
        <v>0</v>
      </c>
      <c r="Q2363" s="142">
        <v>5.4000000000000003E-3</v>
      </c>
      <c r="R2363" s="142">
        <f>Q2363*H2363</f>
        <v>0.37541340000000001</v>
      </c>
      <c r="S2363" s="142">
        <v>0</v>
      </c>
      <c r="T2363" s="143">
        <f>S2363*H2363</f>
        <v>0</v>
      </c>
      <c r="AR2363" s="144" t="s">
        <v>316</v>
      </c>
      <c r="AT2363" s="144" t="s">
        <v>215</v>
      </c>
      <c r="AU2363" s="144" t="s">
        <v>236</v>
      </c>
      <c r="AY2363" s="19" t="s">
        <v>212</v>
      </c>
      <c r="BE2363" s="145">
        <f>IF(N2363="základní",J2363,0)</f>
        <v>0</v>
      </c>
      <c r="BF2363" s="145">
        <f>IF(N2363="snížená",J2363,0)</f>
        <v>0</v>
      </c>
      <c r="BG2363" s="145">
        <f>IF(N2363="zákl. přenesená",J2363,0)</f>
        <v>0</v>
      </c>
      <c r="BH2363" s="145">
        <f>IF(N2363="sníž. přenesená",J2363,0)</f>
        <v>0</v>
      </c>
      <c r="BI2363" s="145">
        <f>IF(N2363="nulová",J2363,0)</f>
        <v>0</v>
      </c>
      <c r="BJ2363" s="19" t="s">
        <v>77</v>
      </c>
      <c r="BK2363" s="145">
        <f>ROUND(I2363*H2363,2)</f>
        <v>0</v>
      </c>
      <c r="BL2363" s="19" t="s">
        <v>316</v>
      </c>
      <c r="BM2363" s="144" t="s">
        <v>8240</v>
      </c>
    </row>
    <row r="2364" spans="2:65" s="1" customFormat="1">
      <c r="B2364" s="34"/>
      <c r="D2364" s="146" t="s">
        <v>222</v>
      </c>
      <c r="F2364" s="147" t="s">
        <v>8198</v>
      </c>
      <c r="I2364" s="148"/>
      <c r="L2364" s="34"/>
      <c r="M2364" s="149"/>
      <c r="T2364" s="55"/>
      <c r="AT2364" s="19" t="s">
        <v>222</v>
      </c>
      <c r="AU2364" s="19" t="s">
        <v>236</v>
      </c>
    </row>
    <row r="2365" spans="2:65" s="14" customFormat="1">
      <c r="B2365" s="170"/>
      <c r="D2365" s="150" t="s">
        <v>226</v>
      </c>
      <c r="E2365" s="171" t="s">
        <v>19</v>
      </c>
      <c r="F2365" s="172" t="s">
        <v>8241</v>
      </c>
      <c r="H2365" s="171" t="s">
        <v>19</v>
      </c>
      <c r="I2365" s="173"/>
      <c r="L2365" s="170"/>
      <c r="M2365" s="174"/>
      <c r="T2365" s="175"/>
      <c r="AT2365" s="171" t="s">
        <v>226</v>
      </c>
      <c r="AU2365" s="171" t="s">
        <v>236</v>
      </c>
      <c r="AV2365" s="14" t="s">
        <v>77</v>
      </c>
      <c r="AW2365" s="14" t="s">
        <v>31</v>
      </c>
      <c r="AX2365" s="14" t="s">
        <v>69</v>
      </c>
      <c r="AY2365" s="171" t="s">
        <v>212</v>
      </c>
    </row>
    <row r="2366" spans="2:65" s="12" customFormat="1">
      <c r="B2366" s="152"/>
      <c r="D2366" s="150" t="s">
        <v>226</v>
      </c>
      <c r="E2366" s="153" t="s">
        <v>19</v>
      </c>
      <c r="F2366" s="154" t="s">
        <v>8242</v>
      </c>
      <c r="H2366" s="155">
        <v>11.676</v>
      </c>
      <c r="I2366" s="156"/>
      <c r="L2366" s="152"/>
      <c r="M2366" s="157"/>
      <c r="T2366" s="158"/>
      <c r="AT2366" s="153" t="s">
        <v>226</v>
      </c>
      <c r="AU2366" s="153" t="s">
        <v>236</v>
      </c>
      <c r="AV2366" s="12" t="s">
        <v>79</v>
      </c>
      <c r="AW2366" s="12" t="s">
        <v>31</v>
      </c>
      <c r="AX2366" s="12" t="s">
        <v>69</v>
      </c>
      <c r="AY2366" s="153" t="s">
        <v>212</v>
      </c>
    </row>
    <row r="2367" spans="2:65" s="12" customFormat="1">
      <c r="B2367" s="152"/>
      <c r="D2367" s="150" t="s">
        <v>226</v>
      </c>
      <c r="E2367" s="153" t="s">
        <v>19</v>
      </c>
      <c r="F2367" s="154" t="s">
        <v>8243</v>
      </c>
      <c r="H2367" s="155">
        <v>11.435</v>
      </c>
      <c r="I2367" s="156"/>
      <c r="L2367" s="152"/>
      <c r="M2367" s="157"/>
      <c r="T2367" s="158"/>
      <c r="AT2367" s="153" t="s">
        <v>226</v>
      </c>
      <c r="AU2367" s="153" t="s">
        <v>236</v>
      </c>
      <c r="AV2367" s="12" t="s">
        <v>79</v>
      </c>
      <c r="AW2367" s="12" t="s">
        <v>31</v>
      </c>
      <c r="AX2367" s="12" t="s">
        <v>69</v>
      </c>
      <c r="AY2367" s="153" t="s">
        <v>212</v>
      </c>
    </row>
    <row r="2368" spans="2:65" s="12" customFormat="1">
      <c r="B2368" s="152"/>
      <c r="D2368" s="150" t="s">
        <v>226</v>
      </c>
      <c r="E2368" s="153" t="s">
        <v>19</v>
      </c>
      <c r="F2368" s="154" t="s">
        <v>8244</v>
      </c>
      <c r="H2368" s="155">
        <v>11.592000000000001</v>
      </c>
      <c r="I2368" s="156"/>
      <c r="L2368" s="152"/>
      <c r="M2368" s="157"/>
      <c r="T2368" s="158"/>
      <c r="AT2368" s="153" t="s">
        <v>226</v>
      </c>
      <c r="AU2368" s="153" t="s">
        <v>236</v>
      </c>
      <c r="AV2368" s="12" t="s">
        <v>79</v>
      </c>
      <c r="AW2368" s="12" t="s">
        <v>31</v>
      </c>
      <c r="AX2368" s="12" t="s">
        <v>69</v>
      </c>
      <c r="AY2368" s="153" t="s">
        <v>212</v>
      </c>
    </row>
    <row r="2369" spans="2:65" s="12" customFormat="1">
      <c r="B2369" s="152"/>
      <c r="D2369" s="150" t="s">
        <v>226</v>
      </c>
      <c r="E2369" s="153" t="s">
        <v>19</v>
      </c>
      <c r="F2369" s="154" t="s">
        <v>8245</v>
      </c>
      <c r="H2369" s="155">
        <v>11.592000000000001</v>
      </c>
      <c r="I2369" s="156"/>
      <c r="L2369" s="152"/>
      <c r="M2369" s="157"/>
      <c r="T2369" s="158"/>
      <c r="AT2369" s="153" t="s">
        <v>226</v>
      </c>
      <c r="AU2369" s="153" t="s">
        <v>236</v>
      </c>
      <c r="AV2369" s="12" t="s">
        <v>79</v>
      </c>
      <c r="AW2369" s="12" t="s">
        <v>31</v>
      </c>
      <c r="AX2369" s="12" t="s">
        <v>69</v>
      </c>
      <c r="AY2369" s="153" t="s">
        <v>212</v>
      </c>
    </row>
    <row r="2370" spans="2:65" s="12" customFormat="1">
      <c r="B2370" s="152"/>
      <c r="D2370" s="150" t="s">
        <v>226</v>
      </c>
      <c r="E2370" s="153" t="s">
        <v>19</v>
      </c>
      <c r="F2370" s="154" t="s">
        <v>8246</v>
      </c>
      <c r="H2370" s="155">
        <v>11.613</v>
      </c>
      <c r="I2370" s="156"/>
      <c r="L2370" s="152"/>
      <c r="M2370" s="157"/>
      <c r="T2370" s="158"/>
      <c r="AT2370" s="153" t="s">
        <v>226</v>
      </c>
      <c r="AU2370" s="153" t="s">
        <v>236</v>
      </c>
      <c r="AV2370" s="12" t="s">
        <v>79</v>
      </c>
      <c r="AW2370" s="12" t="s">
        <v>31</v>
      </c>
      <c r="AX2370" s="12" t="s">
        <v>69</v>
      </c>
      <c r="AY2370" s="153" t="s">
        <v>212</v>
      </c>
    </row>
    <row r="2371" spans="2:65" s="12" customFormat="1">
      <c r="B2371" s="152"/>
      <c r="D2371" s="150" t="s">
        <v>226</v>
      </c>
      <c r="E2371" s="153" t="s">
        <v>19</v>
      </c>
      <c r="F2371" s="154" t="s">
        <v>8247</v>
      </c>
      <c r="H2371" s="155">
        <v>11.613</v>
      </c>
      <c r="I2371" s="156"/>
      <c r="L2371" s="152"/>
      <c r="M2371" s="157"/>
      <c r="T2371" s="158"/>
      <c r="AT2371" s="153" t="s">
        <v>226</v>
      </c>
      <c r="AU2371" s="153" t="s">
        <v>236</v>
      </c>
      <c r="AV2371" s="12" t="s">
        <v>79</v>
      </c>
      <c r="AW2371" s="12" t="s">
        <v>31</v>
      </c>
      <c r="AX2371" s="12" t="s">
        <v>69</v>
      </c>
      <c r="AY2371" s="153" t="s">
        <v>212</v>
      </c>
    </row>
    <row r="2372" spans="2:65" s="13" customFormat="1">
      <c r="B2372" s="159"/>
      <c r="D2372" s="150" t="s">
        <v>226</v>
      </c>
      <c r="E2372" s="160" t="s">
        <v>19</v>
      </c>
      <c r="F2372" s="161" t="s">
        <v>228</v>
      </c>
      <c r="H2372" s="162">
        <v>69.521000000000001</v>
      </c>
      <c r="I2372" s="163"/>
      <c r="L2372" s="159"/>
      <c r="M2372" s="164"/>
      <c r="T2372" s="165"/>
      <c r="AT2372" s="160" t="s">
        <v>226</v>
      </c>
      <c r="AU2372" s="160" t="s">
        <v>236</v>
      </c>
      <c r="AV2372" s="13" t="s">
        <v>229</v>
      </c>
      <c r="AW2372" s="13" t="s">
        <v>31</v>
      </c>
      <c r="AX2372" s="13" t="s">
        <v>77</v>
      </c>
      <c r="AY2372" s="160" t="s">
        <v>212</v>
      </c>
    </row>
    <row r="2373" spans="2:65" s="1" customFormat="1" ht="16.5" customHeight="1">
      <c r="B2373" s="34"/>
      <c r="C2373" s="133" t="s">
        <v>5208</v>
      </c>
      <c r="D2373" s="133" t="s">
        <v>215</v>
      </c>
      <c r="E2373" s="134" t="s">
        <v>8174</v>
      </c>
      <c r="F2373" s="135" t="s">
        <v>8175</v>
      </c>
      <c r="G2373" s="136" t="s">
        <v>495</v>
      </c>
      <c r="H2373" s="137">
        <v>69.521000000000001</v>
      </c>
      <c r="I2373" s="138"/>
      <c r="J2373" s="139">
        <f>ROUND(I2373*H2373,2)</f>
        <v>0</v>
      </c>
      <c r="K2373" s="135" t="s">
        <v>219</v>
      </c>
      <c r="L2373" s="34"/>
      <c r="M2373" s="140" t="s">
        <v>19</v>
      </c>
      <c r="N2373" s="141" t="s">
        <v>40</v>
      </c>
      <c r="P2373" s="142">
        <f>O2373*H2373</f>
        <v>0</v>
      </c>
      <c r="Q2373" s="142">
        <v>2.9999999999999997E-4</v>
      </c>
      <c r="R2373" s="142">
        <f>Q2373*H2373</f>
        <v>2.0856299999999998E-2</v>
      </c>
      <c r="S2373" s="142">
        <v>0</v>
      </c>
      <c r="T2373" s="143">
        <f>S2373*H2373</f>
        <v>0</v>
      </c>
      <c r="AR2373" s="144" t="s">
        <v>316</v>
      </c>
      <c r="AT2373" s="144" t="s">
        <v>215</v>
      </c>
      <c r="AU2373" s="144" t="s">
        <v>236</v>
      </c>
      <c r="AY2373" s="19" t="s">
        <v>212</v>
      </c>
      <c r="BE2373" s="145">
        <f>IF(N2373="základní",J2373,0)</f>
        <v>0</v>
      </c>
      <c r="BF2373" s="145">
        <f>IF(N2373="snížená",J2373,0)</f>
        <v>0</v>
      </c>
      <c r="BG2373" s="145">
        <f>IF(N2373="zákl. přenesená",J2373,0)</f>
        <v>0</v>
      </c>
      <c r="BH2373" s="145">
        <f>IF(N2373="sníž. přenesená",J2373,0)</f>
        <v>0</v>
      </c>
      <c r="BI2373" s="145">
        <f>IF(N2373="nulová",J2373,0)</f>
        <v>0</v>
      </c>
      <c r="BJ2373" s="19" t="s">
        <v>77</v>
      </c>
      <c r="BK2373" s="145">
        <f>ROUND(I2373*H2373,2)</f>
        <v>0</v>
      </c>
      <c r="BL2373" s="19" t="s">
        <v>316</v>
      </c>
      <c r="BM2373" s="144" t="s">
        <v>8248</v>
      </c>
    </row>
    <row r="2374" spans="2:65" s="1" customFormat="1">
      <c r="B2374" s="34"/>
      <c r="D2374" s="146" t="s">
        <v>222</v>
      </c>
      <c r="F2374" s="147" t="s">
        <v>8177</v>
      </c>
      <c r="I2374" s="148"/>
      <c r="L2374" s="34"/>
      <c r="M2374" s="149"/>
      <c r="T2374" s="55"/>
      <c r="AT2374" s="19" t="s">
        <v>222</v>
      </c>
      <c r="AU2374" s="19" t="s">
        <v>236</v>
      </c>
    </row>
    <row r="2375" spans="2:65" s="1" customFormat="1" ht="19.5">
      <c r="B2375" s="34"/>
      <c r="D2375" s="150" t="s">
        <v>224</v>
      </c>
      <c r="F2375" s="151" t="s">
        <v>8178</v>
      </c>
      <c r="I2375" s="148"/>
      <c r="L2375" s="34"/>
      <c r="M2375" s="149"/>
      <c r="T2375" s="55"/>
      <c r="AT2375" s="19" t="s">
        <v>224</v>
      </c>
      <c r="AU2375" s="19" t="s">
        <v>236</v>
      </c>
    </row>
    <row r="2376" spans="2:65" s="14" customFormat="1">
      <c r="B2376" s="170"/>
      <c r="D2376" s="150" t="s">
        <v>226</v>
      </c>
      <c r="E2376" s="171" t="s">
        <v>19</v>
      </c>
      <c r="F2376" s="172" t="s">
        <v>8249</v>
      </c>
      <c r="H2376" s="171" t="s">
        <v>19</v>
      </c>
      <c r="I2376" s="173"/>
      <c r="L2376" s="170"/>
      <c r="M2376" s="174"/>
      <c r="T2376" s="175"/>
      <c r="AT2376" s="171" t="s">
        <v>226</v>
      </c>
      <c r="AU2376" s="171" t="s">
        <v>236</v>
      </c>
      <c r="AV2376" s="14" t="s">
        <v>77</v>
      </c>
      <c r="AW2376" s="14" t="s">
        <v>31</v>
      </c>
      <c r="AX2376" s="14" t="s">
        <v>69</v>
      </c>
      <c r="AY2376" s="171" t="s">
        <v>212</v>
      </c>
    </row>
    <row r="2377" spans="2:65" s="12" customFormat="1">
      <c r="B2377" s="152"/>
      <c r="D2377" s="150" t="s">
        <v>226</v>
      </c>
      <c r="E2377" s="153" t="s">
        <v>19</v>
      </c>
      <c r="F2377" s="154" t="s">
        <v>8242</v>
      </c>
      <c r="H2377" s="155">
        <v>11.676</v>
      </c>
      <c r="I2377" s="156"/>
      <c r="L2377" s="152"/>
      <c r="M2377" s="157"/>
      <c r="T2377" s="158"/>
      <c r="AT2377" s="153" t="s">
        <v>226</v>
      </c>
      <c r="AU2377" s="153" t="s">
        <v>236</v>
      </c>
      <c r="AV2377" s="12" t="s">
        <v>79</v>
      </c>
      <c r="AW2377" s="12" t="s">
        <v>31</v>
      </c>
      <c r="AX2377" s="12" t="s">
        <v>69</v>
      </c>
      <c r="AY2377" s="153" t="s">
        <v>212</v>
      </c>
    </row>
    <row r="2378" spans="2:65" s="12" customFormat="1">
      <c r="B2378" s="152"/>
      <c r="D2378" s="150" t="s">
        <v>226</v>
      </c>
      <c r="E2378" s="153" t="s">
        <v>19</v>
      </c>
      <c r="F2378" s="154" t="s">
        <v>8243</v>
      </c>
      <c r="H2378" s="155">
        <v>11.435</v>
      </c>
      <c r="I2378" s="156"/>
      <c r="L2378" s="152"/>
      <c r="M2378" s="157"/>
      <c r="T2378" s="158"/>
      <c r="AT2378" s="153" t="s">
        <v>226</v>
      </c>
      <c r="AU2378" s="153" t="s">
        <v>236</v>
      </c>
      <c r="AV2378" s="12" t="s">
        <v>79</v>
      </c>
      <c r="AW2378" s="12" t="s">
        <v>31</v>
      </c>
      <c r="AX2378" s="12" t="s">
        <v>69</v>
      </c>
      <c r="AY2378" s="153" t="s">
        <v>212</v>
      </c>
    </row>
    <row r="2379" spans="2:65" s="12" customFormat="1">
      <c r="B2379" s="152"/>
      <c r="D2379" s="150" t="s">
        <v>226</v>
      </c>
      <c r="E2379" s="153" t="s">
        <v>19</v>
      </c>
      <c r="F2379" s="154" t="s">
        <v>8244</v>
      </c>
      <c r="H2379" s="155">
        <v>11.592000000000001</v>
      </c>
      <c r="I2379" s="156"/>
      <c r="L2379" s="152"/>
      <c r="M2379" s="157"/>
      <c r="T2379" s="158"/>
      <c r="AT2379" s="153" t="s">
        <v>226</v>
      </c>
      <c r="AU2379" s="153" t="s">
        <v>236</v>
      </c>
      <c r="AV2379" s="12" t="s">
        <v>79</v>
      </c>
      <c r="AW2379" s="12" t="s">
        <v>31</v>
      </c>
      <c r="AX2379" s="12" t="s">
        <v>69</v>
      </c>
      <c r="AY2379" s="153" t="s">
        <v>212</v>
      </c>
    </row>
    <row r="2380" spans="2:65" s="12" customFormat="1">
      <c r="B2380" s="152"/>
      <c r="D2380" s="150" t="s">
        <v>226</v>
      </c>
      <c r="E2380" s="153" t="s">
        <v>19</v>
      </c>
      <c r="F2380" s="154" t="s">
        <v>8245</v>
      </c>
      <c r="H2380" s="155">
        <v>11.592000000000001</v>
      </c>
      <c r="I2380" s="156"/>
      <c r="L2380" s="152"/>
      <c r="M2380" s="157"/>
      <c r="T2380" s="158"/>
      <c r="AT2380" s="153" t="s">
        <v>226</v>
      </c>
      <c r="AU2380" s="153" t="s">
        <v>236</v>
      </c>
      <c r="AV2380" s="12" t="s">
        <v>79</v>
      </c>
      <c r="AW2380" s="12" t="s">
        <v>31</v>
      </c>
      <c r="AX2380" s="12" t="s">
        <v>69</v>
      </c>
      <c r="AY2380" s="153" t="s">
        <v>212</v>
      </c>
    </row>
    <row r="2381" spans="2:65" s="12" customFormat="1">
      <c r="B2381" s="152"/>
      <c r="D2381" s="150" t="s">
        <v>226</v>
      </c>
      <c r="E2381" s="153" t="s">
        <v>19</v>
      </c>
      <c r="F2381" s="154" t="s">
        <v>8246</v>
      </c>
      <c r="H2381" s="155">
        <v>11.613</v>
      </c>
      <c r="I2381" s="156"/>
      <c r="L2381" s="152"/>
      <c r="M2381" s="157"/>
      <c r="T2381" s="158"/>
      <c r="AT2381" s="153" t="s">
        <v>226</v>
      </c>
      <c r="AU2381" s="153" t="s">
        <v>236</v>
      </c>
      <c r="AV2381" s="12" t="s">
        <v>79</v>
      </c>
      <c r="AW2381" s="12" t="s">
        <v>31</v>
      </c>
      <c r="AX2381" s="12" t="s">
        <v>69</v>
      </c>
      <c r="AY2381" s="153" t="s">
        <v>212</v>
      </c>
    </row>
    <row r="2382" spans="2:65" s="12" customFormat="1">
      <c r="B2382" s="152"/>
      <c r="D2382" s="150" t="s">
        <v>226</v>
      </c>
      <c r="E2382" s="153" t="s">
        <v>19</v>
      </c>
      <c r="F2382" s="154" t="s">
        <v>8247</v>
      </c>
      <c r="H2382" s="155">
        <v>11.613</v>
      </c>
      <c r="I2382" s="156"/>
      <c r="L2382" s="152"/>
      <c r="M2382" s="157"/>
      <c r="T2382" s="158"/>
      <c r="AT2382" s="153" t="s">
        <v>226</v>
      </c>
      <c r="AU2382" s="153" t="s">
        <v>236</v>
      </c>
      <c r="AV2382" s="12" t="s">
        <v>79</v>
      </c>
      <c r="AW2382" s="12" t="s">
        <v>31</v>
      </c>
      <c r="AX2382" s="12" t="s">
        <v>69</v>
      </c>
      <c r="AY2382" s="153" t="s">
        <v>212</v>
      </c>
    </row>
    <row r="2383" spans="2:65" s="13" customFormat="1">
      <c r="B2383" s="159"/>
      <c r="D2383" s="150" t="s">
        <v>226</v>
      </c>
      <c r="E2383" s="160" t="s">
        <v>19</v>
      </c>
      <c r="F2383" s="161" t="s">
        <v>228</v>
      </c>
      <c r="H2383" s="162">
        <v>69.521000000000001</v>
      </c>
      <c r="I2383" s="163"/>
      <c r="L2383" s="159"/>
      <c r="M2383" s="164"/>
      <c r="T2383" s="165"/>
      <c r="AT2383" s="160" t="s">
        <v>226</v>
      </c>
      <c r="AU2383" s="160" t="s">
        <v>236</v>
      </c>
      <c r="AV2383" s="13" t="s">
        <v>229</v>
      </c>
      <c r="AW2383" s="13" t="s">
        <v>31</v>
      </c>
      <c r="AX2383" s="13" t="s">
        <v>77</v>
      </c>
      <c r="AY2383" s="160" t="s">
        <v>212</v>
      </c>
    </row>
    <row r="2384" spans="2:65" s="1" customFormat="1" ht="16.5" customHeight="1">
      <c r="B2384" s="34"/>
      <c r="C2384" s="133" t="s">
        <v>5215</v>
      </c>
      <c r="D2384" s="133" t="s">
        <v>215</v>
      </c>
      <c r="E2384" s="134" t="s">
        <v>7845</v>
      </c>
      <c r="F2384" s="135" t="s">
        <v>7846</v>
      </c>
      <c r="G2384" s="136" t="s">
        <v>495</v>
      </c>
      <c r="H2384" s="137">
        <v>69.521000000000001</v>
      </c>
      <c r="I2384" s="138"/>
      <c r="J2384" s="139">
        <f>ROUND(I2384*H2384,2)</f>
        <v>0</v>
      </c>
      <c r="K2384" s="135" t="s">
        <v>219</v>
      </c>
      <c r="L2384" s="34"/>
      <c r="M2384" s="140" t="s">
        <v>19</v>
      </c>
      <c r="N2384" s="141" t="s">
        <v>40</v>
      </c>
      <c r="P2384" s="142">
        <f>O2384*H2384</f>
        <v>0</v>
      </c>
      <c r="Q2384" s="142">
        <v>3.0599999999999999E-2</v>
      </c>
      <c r="R2384" s="142">
        <f>Q2384*H2384</f>
        <v>2.1273426</v>
      </c>
      <c r="S2384" s="142">
        <v>0</v>
      </c>
      <c r="T2384" s="143">
        <f>S2384*H2384</f>
        <v>0</v>
      </c>
      <c r="AR2384" s="144" t="s">
        <v>316</v>
      </c>
      <c r="AT2384" s="144" t="s">
        <v>215</v>
      </c>
      <c r="AU2384" s="144" t="s">
        <v>236</v>
      </c>
      <c r="AY2384" s="19" t="s">
        <v>212</v>
      </c>
      <c r="BE2384" s="145">
        <f>IF(N2384="základní",J2384,0)</f>
        <v>0</v>
      </c>
      <c r="BF2384" s="145">
        <f>IF(N2384="snížená",J2384,0)</f>
        <v>0</v>
      </c>
      <c r="BG2384" s="145">
        <f>IF(N2384="zákl. přenesená",J2384,0)</f>
        <v>0</v>
      </c>
      <c r="BH2384" s="145">
        <f>IF(N2384="sníž. přenesená",J2384,0)</f>
        <v>0</v>
      </c>
      <c r="BI2384" s="145">
        <f>IF(N2384="nulová",J2384,0)</f>
        <v>0</v>
      </c>
      <c r="BJ2384" s="19" t="s">
        <v>77</v>
      </c>
      <c r="BK2384" s="145">
        <f>ROUND(I2384*H2384,2)</f>
        <v>0</v>
      </c>
      <c r="BL2384" s="19" t="s">
        <v>316</v>
      </c>
      <c r="BM2384" s="144" t="s">
        <v>8250</v>
      </c>
    </row>
    <row r="2385" spans="2:65" s="1" customFormat="1">
      <c r="B2385" s="34"/>
      <c r="D2385" s="146" t="s">
        <v>222</v>
      </c>
      <c r="F2385" s="147" t="s">
        <v>7848</v>
      </c>
      <c r="I2385" s="148"/>
      <c r="L2385" s="34"/>
      <c r="M2385" s="149"/>
      <c r="T2385" s="55"/>
      <c r="AT2385" s="19" t="s">
        <v>222</v>
      </c>
      <c r="AU2385" s="19" t="s">
        <v>236</v>
      </c>
    </row>
    <row r="2386" spans="2:65" s="14" customFormat="1">
      <c r="B2386" s="170"/>
      <c r="D2386" s="150" t="s">
        <v>226</v>
      </c>
      <c r="E2386" s="171" t="s">
        <v>19</v>
      </c>
      <c r="F2386" s="172" t="s">
        <v>8251</v>
      </c>
      <c r="H2386" s="171" t="s">
        <v>19</v>
      </c>
      <c r="I2386" s="173"/>
      <c r="L2386" s="170"/>
      <c r="M2386" s="174"/>
      <c r="T2386" s="175"/>
      <c r="AT2386" s="171" t="s">
        <v>226</v>
      </c>
      <c r="AU2386" s="171" t="s">
        <v>236</v>
      </c>
      <c r="AV2386" s="14" t="s">
        <v>77</v>
      </c>
      <c r="AW2386" s="14" t="s">
        <v>31</v>
      </c>
      <c r="AX2386" s="14" t="s">
        <v>69</v>
      </c>
      <c r="AY2386" s="171" t="s">
        <v>212</v>
      </c>
    </row>
    <row r="2387" spans="2:65" s="12" customFormat="1">
      <c r="B2387" s="152"/>
      <c r="D2387" s="150" t="s">
        <v>226</v>
      </c>
      <c r="E2387" s="153" t="s">
        <v>19</v>
      </c>
      <c r="F2387" s="154" t="s">
        <v>8242</v>
      </c>
      <c r="H2387" s="155">
        <v>11.676</v>
      </c>
      <c r="I2387" s="156"/>
      <c r="L2387" s="152"/>
      <c r="M2387" s="157"/>
      <c r="T2387" s="158"/>
      <c r="AT2387" s="153" t="s">
        <v>226</v>
      </c>
      <c r="AU2387" s="153" t="s">
        <v>236</v>
      </c>
      <c r="AV2387" s="12" t="s">
        <v>79</v>
      </c>
      <c r="AW2387" s="12" t="s">
        <v>31</v>
      </c>
      <c r="AX2387" s="12" t="s">
        <v>69</v>
      </c>
      <c r="AY2387" s="153" t="s">
        <v>212</v>
      </c>
    </row>
    <row r="2388" spans="2:65" s="12" customFormat="1">
      <c r="B2388" s="152"/>
      <c r="D2388" s="150" t="s">
        <v>226</v>
      </c>
      <c r="E2388" s="153" t="s">
        <v>19</v>
      </c>
      <c r="F2388" s="154" t="s">
        <v>8243</v>
      </c>
      <c r="H2388" s="155">
        <v>11.435</v>
      </c>
      <c r="I2388" s="156"/>
      <c r="L2388" s="152"/>
      <c r="M2388" s="157"/>
      <c r="T2388" s="158"/>
      <c r="AT2388" s="153" t="s">
        <v>226</v>
      </c>
      <c r="AU2388" s="153" t="s">
        <v>236</v>
      </c>
      <c r="AV2388" s="12" t="s">
        <v>79</v>
      </c>
      <c r="AW2388" s="12" t="s">
        <v>31</v>
      </c>
      <c r="AX2388" s="12" t="s">
        <v>69</v>
      </c>
      <c r="AY2388" s="153" t="s">
        <v>212</v>
      </c>
    </row>
    <row r="2389" spans="2:65" s="12" customFormat="1">
      <c r="B2389" s="152"/>
      <c r="D2389" s="150" t="s">
        <v>226</v>
      </c>
      <c r="E2389" s="153" t="s">
        <v>19</v>
      </c>
      <c r="F2389" s="154" t="s">
        <v>8244</v>
      </c>
      <c r="H2389" s="155">
        <v>11.592000000000001</v>
      </c>
      <c r="I2389" s="156"/>
      <c r="L2389" s="152"/>
      <c r="M2389" s="157"/>
      <c r="T2389" s="158"/>
      <c r="AT2389" s="153" t="s">
        <v>226</v>
      </c>
      <c r="AU2389" s="153" t="s">
        <v>236</v>
      </c>
      <c r="AV2389" s="12" t="s">
        <v>79</v>
      </c>
      <c r="AW2389" s="12" t="s">
        <v>31</v>
      </c>
      <c r="AX2389" s="12" t="s">
        <v>69</v>
      </c>
      <c r="AY2389" s="153" t="s">
        <v>212</v>
      </c>
    </row>
    <row r="2390" spans="2:65" s="12" customFormat="1">
      <c r="B2390" s="152"/>
      <c r="D2390" s="150" t="s">
        <v>226</v>
      </c>
      <c r="E2390" s="153" t="s">
        <v>19</v>
      </c>
      <c r="F2390" s="154" t="s">
        <v>8245</v>
      </c>
      <c r="H2390" s="155">
        <v>11.592000000000001</v>
      </c>
      <c r="I2390" s="156"/>
      <c r="L2390" s="152"/>
      <c r="M2390" s="157"/>
      <c r="T2390" s="158"/>
      <c r="AT2390" s="153" t="s">
        <v>226</v>
      </c>
      <c r="AU2390" s="153" t="s">
        <v>236</v>
      </c>
      <c r="AV2390" s="12" t="s">
        <v>79</v>
      </c>
      <c r="AW2390" s="12" t="s">
        <v>31</v>
      </c>
      <c r="AX2390" s="12" t="s">
        <v>69</v>
      </c>
      <c r="AY2390" s="153" t="s">
        <v>212</v>
      </c>
    </row>
    <row r="2391" spans="2:65" s="12" customFormat="1">
      <c r="B2391" s="152"/>
      <c r="D2391" s="150" t="s">
        <v>226</v>
      </c>
      <c r="E2391" s="153" t="s">
        <v>19</v>
      </c>
      <c r="F2391" s="154" t="s">
        <v>8246</v>
      </c>
      <c r="H2391" s="155">
        <v>11.613</v>
      </c>
      <c r="I2391" s="156"/>
      <c r="L2391" s="152"/>
      <c r="M2391" s="157"/>
      <c r="T2391" s="158"/>
      <c r="AT2391" s="153" t="s">
        <v>226</v>
      </c>
      <c r="AU2391" s="153" t="s">
        <v>236</v>
      </c>
      <c r="AV2391" s="12" t="s">
        <v>79</v>
      </c>
      <c r="AW2391" s="12" t="s">
        <v>31</v>
      </c>
      <c r="AX2391" s="12" t="s">
        <v>69</v>
      </c>
      <c r="AY2391" s="153" t="s">
        <v>212</v>
      </c>
    </row>
    <row r="2392" spans="2:65" s="12" customFormat="1">
      <c r="B2392" s="152"/>
      <c r="D2392" s="150" t="s">
        <v>226</v>
      </c>
      <c r="E2392" s="153" t="s">
        <v>19</v>
      </c>
      <c r="F2392" s="154" t="s">
        <v>8247</v>
      </c>
      <c r="H2392" s="155">
        <v>11.613</v>
      </c>
      <c r="I2392" s="156"/>
      <c r="L2392" s="152"/>
      <c r="M2392" s="157"/>
      <c r="T2392" s="158"/>
      <c r="AT2392" s="153" t="s">
        <v>226</v>
      </c>
      <c r="AU2392" s="153" t="s">
        <v>236</v>
      </c>
      <c r="AV2392" s="12" t="s">
        <v>79</v>
      </c>
      <c r="AW2392" s="12" t="s">
        <v>31</v>
      </c>
      <c r="AX2392" s="12" t="s">
        <v>69</v>
      </c>
      <c r="AY2392" s="153" t="s">
        <v>212</v>
      </c>
    </row>
    <row r="2393" spans="2:65" s="13" customFormat="1">
      <c r="B2393" s="159"/>
      <c r="D2393" s="150" t="s">
        <v>226</v>
      </c>
      <c r="E2393" s="160" t="s">
        <v>19</v>
      </c>
      <c r="F2393" s="161" t="s">
        <v>228</v>
      </c>
      <c r="H2393" s="162">
        <v>69.521000000000001</v>
      </c>
      <c r="I2393" s="163"/>
      <c r="L2393" s="159"/>
      <c r="M2393" s="164"/>
      <c r="T2393" s="165"/>
      <c r="AT2393" s="160" t="s">
        <v>226</v>
      </c>
      <c r="AU2393" s="160" t="s">
        <v>236</v>
      </c>
      <c r="AV2393" s="13" t="s">
        <v>229</v>
      </c>
      <c r="AW2393" s="13" t="s">
        <v>31</v>
      </c>
      <c r="AX2393" s="13" t="s">
        <v>77</v>
      </c>
      <c r="AY2393" s="160" t="s">
        <v>212</v>
      </c>
    </row>
    <row r="2394" spans="2:65" s="11" customFormat="1" ht="20.85" customHeight="1">
      <c r="B2394" s="121"/>
      <c r="D2394" s="122" t="s">
        <v>68</v>
      </c>
      <c r="E2394" s="131" t="s">
        <v>8252</v>
      </c>
      <c r="F2394" s="131" t="s">
        <v>8253</v>
      </c>
      <c r="I2394" s="124"/>
      <c r="J2394" s="132">
        <f>BK2394</f>
        <v>0</v>
      </c>
      <c r="L2394" s="121"/>
      <c r="M2394" s="126"/>
      <c r="P2394" s="127">
        <f>SUM(P2395:P2420)</f>
        <v>0</v>
      </c>
      <c r="R2394" s="127">
        <f>SUM(R2395:R2420)</f>
        <v>1.37306667</v>
      </c>
      <c r="T2394" s="128">
        <f>SUM(T2395:T2420)</f>
        <v>0</v>
      </c>
      <c r="AR2394" s="122" t="s">
        <v>79</v>
      </c>
      <c r="AT2394" s="129" t="s">
        <v>68</v>
      </c>
      <c r="AU2394" s="129" t="s">
        <v>79</v>
      </c>
      <c r="AY2394" s="122" t="s">
        <v>212</v>
      </c>
      <c r="BK2394" s="130">
        <f>SUM(BK2395:BK2420)</f>
        <v>0</v>
      </c>
    </row>
    <row r="2395" spans="2:65" s="1" customFormat="1" ht="16.5" customHeight="1">
      <c r="B2395" s="34"/>
      <c r="C2395" s="133" t="s">
        <v>5224</v>
      </c>
      <c r="D2395" s="133" t="s">
        <v>215</v>
      </c>
      <c r="E2395" s="134" t="s">
        <v>8168</v>
      </c>
      <c r="F2395" s="135" t="s">
        <v>8169</v>
      </c>
      <c r="G2395" s="136" t="s">
        <v>495</v>
      </c>
      <c r="H2395" s="137">
        <v>6.08</v>
      </c>
      <c r="I2395" s="138"/>
      <c r="J2395" s="139">
        <f>ROUND(I2395*H2395,2)</f>
        <v>0</v>
      </c>
      <c r="K2395" s="135" t="s">
        <v>219</v>
      </c>
      <c r="L2395" s="34"/>
      <c r="M2395" s="140" t="s">
        <v>19</v>
      </c>
      <c r="N2395" s="141" t="s">
        <v>40</v>
      </c>
      <c r="P2395" s="142">
        <f>O2395*H2395</f>
        <v>0</v>
      </c>
      <c r="Q2395" s="142">
        <v>5.4000000000000003E-3</v>
      </c>
      <c r="R2395" s="142">
        <f>Q2395*H2395</f>
        <v>3.2832E-2</v>
      </c>
      <c r="S2395" s="142">
        <v>0</v>
      </c>
      <c r="T2395" s="143">
        <f>S2395*H2395</f>
        <v>0</v>
      </c>
      <c r="AR2395" s="144" t="s">
        <v>316</v>
      </c>
      <c r="AT2395" s="144" t="s">
        <v>215</v>
      </c>
      <c r="AU2395" s="144" t="s">
        <v>236</v>
      </c>
      <c r="AY2395" s="19" t="s">
        <v>212</v>
      </c>
      <c r="BE2395" s="145">
        <f>IF(N2395="základní",J2395,0)</f>
        <v>0</v>
      </c>
      <c r="BF2395" s="145">
        <f>IF(N2395="snížená",J2395,0)</f>
        <v>0</v>
      </c>
      <c r="BG2395" s="145">
        <f>IF(N2395="zákl. přenesená",J2395,0)</f>
        <v>0</v>
      </c>
      <c r="BH2395" s="145">
        <f>IF(N2395="sníž. přenesená",J2395,0)</f>
        <v>0</v>
      </c>
      <c r="BI2395" s="145">
        <f>IF(N2395="nulová",J2395,0)</f>
        <v>0</v>
      </c>
      <c r="BJ2395" s="19" t="s">
        <v>77</v>
      </c>
      <c r="BK2395" s="145">
        <f>ROUND(I2395*H2395,2)</f>
        <v>0</v>
      </c>
      <c r="BL2395" s="19" t="s">
        <v>316</v>
      </c>
      <c r="BM2395" s="144" t="s">
        <v>8254</v>
      </c>
    </row>
    <row r="2396" spans="2:65" s="1" customFormat="1">
      <c r="B2396" s="34"/>
      <c r="D2396" s="146" t="s">
        <v>222</v>
      </c>
      <c r="F2396" s="147" t="s">
        <v>8171</v>
      </c>
      <c r="I2396" s="148"/>
      <c r="L2396" s="34"/>
      <c r="M2396" s="149"/>
      <c r="T2396" s="55"/>
      <c r="AT2396" s="19" t="s">
        <v>222</v>
      </c>
      <c r="AU2396" s="19" t="s">
        <v>236</v>
      </c>
    </row>
    <row r="2397" spans="2:65" s="14" customFormat="1">
      <c r="B2397" s="170"/>
      <c r="D2397" s="150" t="s">
        <v>226</v>
      </c>
      <c r="E2397" s="171" t="s">
        <v>19</v>
      </c>
      <c r="F2397" s="172" t="s">
        <v>8255</v>
      </c>
      <c r="H2397" s="171" t="s">
        <v>19</v>
      </c>
      <c r="I2397" s="173"/>
      <c r="L2397" s="170"/>
      <c r="M2397" s="174"/>
      <c r="T2397" s="175"/>
      <c r="AT2397" s="171" t="s">
        <v>226</v>
      </c>
      <c r="AU2397" s="171" t="s">
        <v>236</v>
      </c>
      <c r="AV2397" s="14" t="s">
        <v>77</v>
      </c>
      <c r="AW2397" s="14" t="s">
        <v>31</v>
      </c>
      <c r="AX2397" s="14" t="s">
        <v>69</v>
      </c>
      <c r="AY2397" s="171" t="s">
        <v>212</v>
      </c>
    </row>
    <row r="2398" spans="2:65" s="12" customFormat="1">
      <c r="B2398" s="152"/>
      <c r="D2398" s="150" t="s">
        <v>226</v>
      </c>
      <c r="E2398" s="153" t="s">
        <v>19</v>
      </c>
      <c r="F2398" s="154" t="s">
        <v>8256</v>
      </c>
      <c r="H2398" s="155">
        <v>6.08</v>
      </c>
      <c r="I2398" s="156"/>
      <c r="L2398" s="152"/>
      <c r="M2398" s="157"/>
      <c r="T2398" s="158"/>
      <c r="AT2398" s="153" t="s">
        <v>226</v>
      </c>
      <c r="AU2398" s="153" t="s">
        <v>236</v>
      </c>
      <c r="AV2398" s="12" t="s">
        <v>79</v>
      </c>
      <c r="AW2398" s="12" t="s">
        <v>31</v>
      </c>
      <c r="AX2398" s="12" t="s">
        <v>69</v>
      </c>
      <c r="AY2398" s="153" t="s">
        <v>212</v>
      </c>
    </row>
    <row r="2399" spans="2:65" s="13" customFormat="1">
      <c r="B2399" s="159"/>
      <c r="D2399" s="150" t="s">
        <v>226</v>
      </c>
      <c r="E2399" s="160" t="s">
        <v>19</v>
      </c>
      <c r="F2399" s="161" t="s">
        <v>228</v>
      </c>
      <c r="H2399" s="162">
        <v>6.08</v>
      </c>
      <c r="I2399" s="163"/>
      <c r="L2399" s="159"/>
      <c r="M2399" s="164"/>
      <c r="T2399" s="165"/>
      <c r="AT2399" s="160" t="s">
        <v>226</v>
      </c>
      <c r="AU2399" s="160" t="s">
        <v>236</v>
      </c>
      <c r="AV2399" s="13" t="s">
        <v>229</v>
      </c>
      <c r="AW2399" s="13" t="s">
        <v>31</v>
      </c>
      <c r="AX2399" s="13" t="s">
        <v>77</v>
      </c>
      <c r="AY2399" s="160" t="s">
        <v>212</v>
      </c>
    </row>
    <row r="2400" spans="2:65" s="1" customFormat="1" ht="16.5" customHeight="1">
      <c r="B2400" s="34"/>
      <c r="C2400" s="133" t="s">
        <v>5231</v>
      </c>
      <c r="D2400" s="133" t="s">
        <v>215</v>
      </c>
      <c r="E2400" s="134" t="s">
        <v>8174</v>
      </c>
      <c r="F2400" s="135" t="s">
        <v>8175</v>
      </c>
      <c r="G2400" s="136" t="s">
        <v>495</v>
      </c>
      <c r="H2400" s="137">
        <v>6.08</v>
      </c>
      <c r="I2400" s="138"/>
      <c r="J2400" s="139">
        <f>ROUND(I2400*H2400,2)</f>
        <v>0</v>
      </c>
      <c r="K2400" s="135" t="s">
        <v>219</v>
      </c>
      <c r="L2400" s="34"/>
      <c r="M2400" s="140" t="s">
        <v>19</v>
      </c>
      <c r="N2400" s="141" t="s">
        <v>40</v>
      </c>
      <c r="P2400" s="142">
        <f>O2400*H2400</f>
        <v>0</v>
      </c>
      <c r="Q2400" s="142">
        <v>2.9999999999999997E-4</v>
      </c>
      <c r="R2400" s="142">
        <f>Q2400*H2400</f>
        <v>1.8239999999999999E-3</v>
      </c>
      <c r="S2400" s="142">
        <v>0</v>
      </c>
      <c r="T2400" s="143">
        <f>S2400*H2400</f>
        <v>0</v>
      </c>
      <c r="AR2400" s="144" t="s">
        <v>316</v>
      </c>
      <c r="AT2400" s="144" t="s">
        <v>215</v>
      </c>
      <c r="AU2400" s="144" t="s">
        <v>236</v>
      </c>
      <c r="AY2400" s="19" t="s">
        <v>212</v>
      </c>
      <c r="BE2400" s="145">
        <f>IF(N2400="základní",J2400,0)</f>
        <v>0</v>
      </c>
      <c r="BF2400" s="145">
        <f>IF(N2400="snížená",J2400,0)</f>
        <v>0</v>
      </c>
      <c r="BG2400" s="145">
        <f>IF(N2400="zákl. přenesená",J2400,0)</f>
        <v>0</v>
      </c>
      <c r="BH2400" s="145">
        <f>IF(N2400="sníž. přenesená",J2400,0)</f>
        <v>0</v>
      </c>
      <c r="BI2400" s="145">
        <f>IF(N2400="nulová",J2400,0)</f>
        <v>0</v>
      </c>
      <c r="BJ2400" s="19" t="s">
        <v>77</v>
      </c>
      <c r="BK2400" s="145">
        <f>ROUND(I2400*H2400,2)</f>
        <v>0</v>
      </c>
      <c r="BL2400" s="19" t="s">
        <v>316</v>
      </c>
      <c r="BM2400" s="144" t="s">
        <v>8257</v>
      </c>
    </row>
    <row r="2401" spans="2:65" s="1" customFormat="1">
      <c r="B2401" s="34"/>
      <c r="D2401" s="146" t="s">
        <v>222</v>
      </c>
      <c r="F2401" s="147" t="s">
        <v>8177</v>
      </c>
      <c r="I2401" s="148"/>
      <c r="L2401" s="34"/>
      <c r="M2401" s="149"/>
      <c r="T2401" s="55"/>
      <c r="AT2401" s="19" t="s">
        <v>222</v>
      </c>
      <c r="AU2401" s="19" t="s">
        <v>236</v>
      </c>
    </row>
    <row r="2402" spans="2:65" s="1" customFormat="1" ht="19.5">
      <c r="B2402" s="34"/>
      <c r="D2402" s="150" t="s">
        <v>224</v>
      </c>
      <c r="F2402" s="151" t="s">
        <v>8178</v>
      </c>
      <c r="I2402" s="148"/>
      <c r="L2402" s="34"/>
      <c r="M2402" s="149"/>
      <c r="T2402" s="55"/>
      <c r="AT2402" s="19" t="s">
        <v>224</v>
      </c>
      <c r="AU2402" s="19" t="s">
        <v>236</v>
      </c>
    </row>
    <row r="2403" spans="2:65" s="14" customFormat="1">
      <c r="B2403" s="170"/>
      <c r="D2403" s="150" t="s">
        <v>226</v>
      </c>
      <c r="E2403" s="171" t="s">
        <v>19</v>
      </c>
      <c r="F2403" s="172" t="s">
        <v>8258</v>
      </c>
      <c r="H2403" s="171" t="s">
        <v>19</v>
      </c>
      <c r="I2403" s="173"/>
      <c r="L2403" s="170"/>
      <c r="M2403" s="174"/>
      <c r="T2403" s="175"/>
      <c r="AT2403" s="171" t="s">
        <v>226</v>
      </c>
      <c r="AU2403" s="171" t="s">
        <v>236</v>
      </c>
      <c r="AV2403" s="14" t="s">
        <v>77</v>
      </c>
      <c r="AW2403" s="14" t="s">
        <v>31</v>
      </c>
      <c r="AX2403" s="14" t="s">
        <v>69</v>
      </c>
      <c r="AY2403" s="171" t="s">
        <v>212</v>
      </c>
    </row>
    <row r="2404" spans="2:65" s="12" customFormat="1">
      <c r="B2404" s="152"/>
      <c r="D2404" s="150" t="s">
        <v>226</v>
      </c>
      <c r="E2404" s="153" t="s">
        <v>19</v>
      </c>
      <c r="F2404" s="154" t="s">
        <v>8256</v>
      </c>
      <c r="H2404" s="155">
        <v>6.08</v>
      </c>
      <c r="I2404" s="156"/>
      <c r="L2404" s="152"/>
      <c r="M2404" s="157"/>
      <c r="T2404" s="158"/>
      <c r="AT2404" s="153" t="s">
        <v>226</v>
      </c>
      <c r="AU2404" s="153" t="s">
        <v>236</v>
      </c>
      <c r="AV2404" s="12" t="s">
        <v>79</v>
      </c>
      <c r="AW2404" s="12" t="s">
        <v>31</v>
      </c>
      <c r="AX2404" s="12" t="s">
        <v>69</v>
      </c>
      <c r="AY2404" s="153" t="s">
        <v>212</v>
      </c>
    </row>
    <row r="2405" spans="2:65" s="13" customFormat="1">
      <c r="B2405" s="159"/>
      <c r="D2405" s="150" t="s">
        <v>226</v>
      </c>
      <c r="E2405" s="160" t="s">
        <v>19</v>
      </c>
      <c r="F2405" s="161" t="s">
        <v>228</v>
      </c>
      <c r="H2405" s="162">
        <v>6.08</v>
      </c>
      <c r="I2405" s="163"/>
      <c r="L2405" s="159"/>
      <c r="M2405" s="164"/>
      <c r="T2405" s="165"/>
      <c r="AT2405" s="160" t="s">
        <v>226</v>
      </c>
      <c r="AU2405" s="160" t="s">
        <v>236</v>
      </c>
      <c r="AV2405" s="13" t="s">
        <v>229</v>
      </c>
      <c r="AW2405" s="13" t="s">
        <v>31</v>
      </c>
      <c r="AX2405" s="13" t="s">
        <v>77</v>
      </c>
      <c r="AY2405" s="160" t="s">
        <v>212</v>
      </c>
    </row>
    <row r="2406" spans="2:65" s="1" customFormat="1" ht="16.5" customHeight="1">
      <c r="B2406" s="34"/>
      <c r="C2406" s="133" t="s">
        <v>5238</v>
      </c>
      <c r="D2406" s="133" t="s">
        <v>215</v>
      </c>
      <c r="E2406" s="134" t="s">
        <v>7272</v>
      </c>
      <c r="F2406" s="135" t="s">
        <v>7273</v>
      </c>
      <c r="G2406" s="136" t="s">
        <v>495</v>
      </c>
      <c r="H2406" s="137">
        <v>6.08</v>
      </c>
      <c r="I2406" s="138"/>
      <c r="J2406" s="139">
        <f>ROUND(I2406*H2406,2)</f>
        <v>0</v>
      </c>
      <c r="K2406" s="135" t="s">
        <v>219</v>
      </c>
      <c r="L2406" s="34"/>
      <c r="M2406" s="140" t="s">
        <v>19</v>
      </c>
      <c r="N2406" s="141" t="s">
        <v>40</v>
      </c>
      <c r="P2406" s="142">
        <f>O2406*H2406</f>
        <v>0</v>
      </c>
      <c r="Q2406" s="142">
        <v>0.11</v>
      </c>
      <c r="R2406" s="142">
        <f>Q2406*H2406</f>
        <v>0.66880000000000006</v>
      </c>
      <c r="S2406" s="142">
        <v>0</v>
      </c>
      <c r="T2406" s="143">
        <f>S2406*H2406</f>
        <v>0</v>
      </c>
      <c r="AR2406" s="144" t="s">
        <v>316</v>
      </c>
      <c r="AT2406" s="144" t="s">
        <v>215</v>
      </c>
      <c r="AU2406" s="144" t="s">
        <v>236</v>
      </c>
      <c r="AY2406" s="19" t="s">
        <v>212</v>
      </c>
      <c r="BE2406" s="145">
        <f>IF(N2406="základní",J2406,0)</f>
        <v>0</v>
      </c>
      <c r="BF2406" s="145">
        <f>IF(N2406="snížená",J2406,0)</f>
        <v>0</v>
      </c>
      <c r="BG2406" s="145">
        <f>IF(N2406="zákl. přenesená",J2406,0)</f>
        <v>0</v>
      </c>
      <c r="BH2406" s="145">
        <f>IF(N2406="sníž. přenesená",J2406,0)</f>
        <v>0</v>
      </c>
      <c r="BI2406" s="145">
        <f>IF(N2406="nulová",J2406,0)</f>
        <v>0</v>
      </c>
      <c r="BJ2406" s="19" t="s">
        <v>77</v>
      </c>
      <c r="BK2406" s="145">
        <f>ROUND(I2406*H2406,2)</f>
        <v>0</v>
      </c>
      <c r="BL2406" s="19" t="s">
        <v>316</v>
      </c>
      <c r="BM2406" s="144" t="s">
        <v>8259</v>
      </c>
    </row>
    <row r="2407" spans="2:65" s="1" customFormat="1">
      <c r="B2407" s="34"/>
      <c r="D2407" s="146" t="s">
        <v>222</v>
      </c>
      <c r="F2407" s="147" t="s">
        <v>7275</v>
      </c>
      <c r="I2407" s="148"/>
      <c r="L2407" s="34"/>
      <c r="M2407" s="149"/>
      <c r="T2407" s="55"/>
      <c r="AT2407" s="19" t="s">
        <v>222</v>
      </c>
      <c r="AU2407" s="19" t="s">
        <v>236</v>
      </c>
    </row>
    <row r="2408" spans="2:65" s="14" customFormat="1">
      <c r="B2408" s="170"/>
      <c r="D2408" s="150" t="s">
        <v>226</v>
      </c>
      <c r="E2408" s="171" t="s">
        <v>19</v>
      </c>
      <c r="F2408" s="172" t="s">
        <v>8260</v>
      </c>
      <c r="H2408" s="171" t="s">
        <v>19</v>
      </c>
      <c r="I2408" s="173"/>
      <c r="L2408" s="170"/>
      <c r="M2408" s="174"/>
      <c r="T2408" s="175"/>
      <c r="AT2408" s="171" t="s">
        <v>226</v>
      </c>
      <c r="AU2408" s="171" t="s">
        <v>236</v>
      </c>
      <c r="AV2408" s="14" t="s">
        <v>77</v>
      </c>
      <c r="AW2408" s="14" t="s">
        <v>31</v>
      </c>
      <c r="AX2408" s="14" t="s">
        <v>69</v>
      </c>
      <c r="AY2408" s="171" t="s">
        <v>212</v>
      </c>
    </row>
    <row r="2409" spans="2:65" s="12" customFormat="1">
      <c r="B2409" s="152"/>
      <c r="D2409" s="150" t="s">
        <v>226</v>
      </c>
      <c r="E2409" s="153" t="s">
        <v>19</v>
      </c>
      <c r="F2409" s="154" t="s">
        <v>8256</v>
      </c>
      <c r="H2409" s="155">
        <v>6.08</v>
      </c>
      <c r="I2409" s="156"/>
      <c r="L2409" s="152"/>
      <c r="M2409" s="157"/>
      <c r="T2409" s="158"/>
      <c r="AT2409" s="153" t="s">
        <v>226</v>
      </c>
      <c r="AU2409" s="153" t="s">
        <v>236</v>
      </c>
      <c r="AV2409" s="12" t="s">
        <v>79</v>
      </c>
      <c r="AW2409" s="12" t="s">
        <v>31</v>
      </c>
      <c r="AX2409" s="12" t="s">
        <v>69</v>
      </c>
      <c r="AY2409" s="153" t="s">
        <v>212</v>
      </c>
    </row>
    <row r="2410" spans="2:65" s="13" customFormat="1">
      <c r="B2410" s="159"/>
      <c r="D2410" s="150" t="s">
        <v>226</v>
      </c>
      <c r="E2410" s="160" t="s">
        <v>19</v>
      </c>
      <c r="F2410" s="161" t="s">
        <v>228</v>
      </c>
      <c r="H2410" s="162">
        <v>6.08</v>
      </c>
      <c r="I2410" s="163"/>
      <c r="L2410" s="159"/>
      <c r="M2410" s="164"/>
      <c r="T2410" s="165"/>
      <c r="AT2410" s="160" t="s">
        <v>226</v>
      </c>
      <c r="AU2410" s="160" t="s">
        <v>236</v>
      </c>
      <c r="AV2410" s="13" t="s">
        <v>229</v>
      </c>
      <c r="AW2410" s="13" t="s">
        <v>31</v>
      </c>
      <c r="AX2410" s="13" t="s">
        <v>77</v>
      </c>
      <c r="AY2410" s="160" t="s">
        <v>212</v>
      </c>
    </row>
    <row r="2411" spans="2:65" s="1" customFormat="1" ht="24.2" customHeight="1">
      <c r="B2411" s="34"/>
      <c r="C2411" s="133" t="s">
        <v>5245</v>
      </c>
      <c r="D2411" s="133" t="s">
        <v>215</v>
      </c>
      <c r="E2411" s="134" t="s">
        <v>7278</v>
      </c>
      <c r="F2411" s="135" t="s">
        <v>7279</v>
      </c>
      <c r="G2411" s="136" t="s">
        <v>495</v>
      </c>
      <c r="H2411" s="137">
        <v>60.795000000000002</v>
      </c>
      <c r="I2411" s="138"/>
      <c r="J2411" s="139">
        <f>ROUND(I2411*H2411,2)</f>
        <v>0</v>
      </c>
      <c r="K2411" s="135" t="s">
        <v>219</v>
      </c>
      <c r="L2411" s="34"/>
      <c r="M2411" s="140" t="s">
        <v>19</v>
      </c>
      <c r="N2411" s="141" t="s">
        <v>40</v>
      </c>
      <c r="P2411" s="142">
        <f>O2411*H2411</f>
        <v>0</v>
      </c>
      <c r="Q2411" s="142">
        <v>1.0999999999999999E-2</v>
      </c>
      <c r="R2411" s="142">
        <f>Q2411*H2411</f>
        <v>0.66874500000000003</v>
      </c>
      <c r="S2411" s="142">
        <v>0</v>
      </c>
      <c r="T2411" s="143">
        <f>S2411*H2411</f>
        <v>0</v>
      </c>
      <c r="AR2411" s="144" t="s">
        <v>316</v>
      </c>
      <c r="AT2411" s="144" t="s">
        <v>215</v>
      </c>
      <c r="AU2411" s="144" t="s">
        <v>236</v>
      </c>
      <c r="AY2411" s="19" t="s">
        <v>212</v>
      </c>
      <c r="BE2411" s="145">
        <f>IF(N2411="základní",J2411,0)</f>
        <v>0</v>
      </c>
      <c r="BF2411" s="145">
        <f>IF(N2411="snížená",J2411,0)</f>
        <v>0</v>
      </c>
      <c r="BG2411" s="145">
        <f>IF(N2411="zákl. přenesená",J2411,0)</f>
        <v>0</v>
      </c>
      <c r="BH2411" s="145">
        <f>IF(N2411="sníž. přenesená",J2411,0)</f>
        <v>0</v>
      </c>
      <c r="BI2411" s="145">
        <f>IF(N2411="nulová",J2411,0)</f>
        <v>0</v>
      </c>
      <c r="BJ2411" s="19" t="s">
        <v>77</v>
      </c>
      <c r="BK2411" s="145">
        <f>ROUND(I2411*H2411,2)</f>
        <v>0</v>
      </c>
      <c r="BL2411" s="19" t="s">
        <v>316</v>
      </c>
      <c r="BM2411" s="144" t="s">
        <v>8261</v>
      </c>
    </row>
    <row r="2412" spans="2:65" s="1" customFormat="1">
      <c r="B2412" s="34"/>
      <c r="D2412" s="146" t="s">
        <v>222</v>
      </c>
      <c r="F2412" s="147" t="s">
        <v>7281</v>
      </c>
      <c r="I2412" s="148"/>
      <c r="L2412" s="34"/>
      <c r="M2412" s="149"/>
      <c r="T2412" s="55"/>
      <c r="AT2412" s="19" t="s">
        <v>222</v>
      </c>
      <c r="AU2412" s="19" t="s">
        <v>236</v>
      </c>
    </row>
    <row r="2413" spans="2:65" s="14" customFormat="1" ht="22.5">
      <c r="B2413" s="170"/>
      <c r="D2413" s="150" t="s">
        <v>226</v>
      </c>
      <c r="E2413" s="171" t="s">
        <v>19</v>
      </c>
      <c r="F2413" s="172" t="s">
        <v>7717</v>
      </c>
      <c r="H2413" s="171" t="s">
        <v>19</v>
      </c>
      <c r="I2413" s="173"/>
      <c r="L2413" s="170"/>
      <c r="M2413" s="174"/>
      <c r="T2413" s="175"/>
      <c r="AT2413" s="171" t="s">
        <v>226</v>
      </c>
      <c r="AU2413" s="171" t="s">
        <v>236</v>
      </c>
      <c r="AV2413" s="14" t="s">
        <v>77</v>
      </c>
      <c r="AW2413" s="14" t="s">
        <v>31</v>
      </c>
      <c r="AX2413" s="14" t="s">
        <v>69</v>
      </c>
      <c r="AY2413" s="171" t="s">
        <v>212</v>
      </c>
    </row>
    <row r="2414" spans="2:65" s="12" customFormat="1">
      <c r="B2414" s="152"/>
      <c r="D2414" s="150" t="s">
        <v>226</v>
      </c>
      <c r="E2414" s="153" t="s">
        <v>19</v>
      </c>
      <c r="F2414" s="154" t="s">
        <v>8262</v>
      </c>
      <c r="H2414" s="155">
        <v>60.795000000000002</v>
      </c>
      <c r="I2414" s="156"/>
      <c r="L2414" s="152"/>
      <c r="M2414" s="157"/>
      <c r="T2414" s="158"/>
      <c r="AT2414" s="153" t="s">
        <v>226</v>
      </c>
      <c r="AU2414" s="153" t="s">
        <v>236</v>
      </c>
      <c r="AV2414" s="12" t="s">
        <v>79</v>
      </c>
      <c r="AW2414" s="12" t="s">
        <v>31</v>
      </c>
      <c r="AX2414" s="12" t="s">
        <v>69</v>
      </c>
      <c r="AY2414" s="153" t="s">
        <v>212</v>
      </c>
    </row>
    <row r="2415" spans="2:65" s="13" customFormat="1">
      <c r="B2415" s="159"/>
      <c r="D2415" s="150" t="s">
        <v>226</v>
      </c>
      <c r="E2415" s="160" t="s">
        <v>19</v>
      </c>
      <c r="F2415" s="161" t="s">
        <v>228</v>
      </c>
      <c r="H2415" s="162">
        <v>60.795000000000002</v>
      </c>
      <c r="I2415" s="163"/>
      <c r="L2415" s="159"/>
      <c r="M2415" s="164"/>
      <c r="T2415" s="165"/>
      <c r="AT2415" s="160" t="s">
        <v>226</v>
      </c>
      <c r="AU2415" s="160" t="s">
        <v>236</v>
      </c>
      <c r="AV2415" s="13" t="s">
        <v>229</v>
      </c>
      <c r="AW2415" s="13" t="s">
        <v>31</v>
      </c>
      <c r="AX2415" s="13" t="s">
        <v>77</v>
      </c>
      <c r="AY2415" s="160" t="s">
        <v>212</v>
      </c>
    </row>
    <row r="2416" spans="2:65" s="1" customFormat="1" ht="16.5" customHeight="1">
      <c r="B2416" s="34"/>
      <c r="C2416" s="133" t="s">
        <v>5253</v>
      </c>
      <c r="D2416" s="133" t="s">
        <v>215</v>
      </c>
      <c r="E2416" s="134" t="s">
        <v>7284</v>
      </c>
      <c r="F2416" s="135" t="s">
        <v>7285</v>
      </c>
      <c r="G2416" s="136" t="s">
        <v>495</v>
      </c>
      <c r="H2416" s="137">
        <v>6.6589999999999998</v>
      </c>
      <c r="I2416" s="138"/>
      <c r="J2416" s="139">
        <f>ROUND(I2416*H2416,2)</f>
        <v>0</v>
      </c>
      <c r="K2416" s="135" t="s">
        <v>219</v>
      </c>
      <c r="L2416" s="34"/>
      <c r="M2416" s="140" t="s">
        <v>19</v>
      </c>
      <c r="N2416" s="141" t="s">
        <v>40</v>
      </c>
      <c r="P2416" s="142">
        <f>O2416*H2416</f>
        <v>0</v>
      </c>
      <c r="Q2416" s="142">
        <v>1.2999999999999999E-4</v>
      </c>
      <c r="R2416" s="142">
        <f>Q2416*H2416</f>
        <v>8.6566999999999992E-4</v>
      </c>
      <c r="S2416" s="142">
        <v>0</v>
      </c>
      <c r="T2416" s="143">
        <f>S2416*H2416</f>
        <v>0</v>
      </c>
      <c r="AR2416" s="144" t="s">
        <v>316</v>
      </c>
      <c r="AT2416" s="144" t="s">
        <v>215</v>
      </c>
      <c r="AU2416" s="144" t="s">
        <v>236</v>
      </c>
      <c r="AY2416" s="19" t="s">
        <v>212</v>
      </c>
      <c r="BE2416" s="145">
        <f>IF(N2416="základní",J2416,0)</f>
        <v>0</v>
      </c>
      <c r="BF2416" s="145">
        <f>IF(N2416="snížená",J2416,0)</f>
        <v>0</v>
      </c>
      <c r="BG2416" s="145">
        <f>IF(N2416="zákl. přenesená",J2416,0)</f>
        <v>0</v>
      </c>
      <c r="BH2416" s="145">
        <f>IF(N2416="sníž. přenesená",J2416,0)</f>
        <v>0</v>
      </c>
      <c r="BI2416" s="145">
        <f>IF(N2416="nulová",J2416,0)</f>
        <v>0</v>
      </c>
      <c r="BJ2416" s="19" t="s">
        <v>77</v>
      </c>
      <c r="BK2416" s="145">
        <f>ROUND(I2416*H2416,2)</f>
        <v>0</v>
      </c>
      <c r="BL2416" s="19" t="s">
        <v>316</v>
      </c>
      <c r="BM2416" s="144" t="s">
        <v>8263</v>
      </c>
    </row>
    <row r="2417" spans="2:65" s="1" customFormat="1">
      <c r="B2417" s="34"/>
      <c r="D2417" s="146" t="s">
        <v>222</v>
      </c>
      <c r="F2417" s="147" t="s">
        <v>7287</v>
      </c>
      <c r="I2417" s="148"/>
      <c r="L2417" s="34"/>
      <c r="M2417" s="149"/>
      <c r="T2417" s="55"/>
      <c r="AT2417" s="19" t="s">
        <v>222</v>
      </c>
      <c r="AU2417" s="19" t="s">
        <v>236</v>
      </c>
    </row>
    <row r="2418" spans="2:65" s="14" customFormat="1">
      <c r="B2418" s="170"/>
      <c r="D2418" s="150" t="s">
        <v>226</v>
      </c>
      <c r="E2418" s="171" t="s">
        <v>19</v>
      </c>
      <c r="F2418" s="172" t="s">
        <v>8264</v>
      </c>
      <c r="H2418" s="171" t="s">
        <v>19</v>
      </c>
      <c r="I2418" s="173"/>
      <c r="L2418" s="170"/>
      <c r="M2418" s="174"/>
      <c r="T2418" s="175"/>
      <c r="AT2418" s="171" t="s">
        <v>226</v>
      </c>
      <c r="AU2418" s="171" t="s">
        <v>236</v>
      </c>
      <c r="AV2418" s="14" t="s">
        <v>77</v>
      </c>
      <c r="AW2418" s="14" t="s">
        <v>31</v>
      </c>
      <c r="AX2418" s="14" t="s">
        <v>69</v>
      </c>
      <c r="AY2418" s="171" t="s">
        <v>212</v>
      </c>
    </row>
    <row r="2419" spans="2:65" s="12" customFormat="1">
      <c r="B2419" s="152"/>
      <c r="D2419" s="150" t="s">
        <v>226</v>
      </c>
      <c r="E2419" s="153" t="s">
        <v>19</v>
      </c>
      <c r="F2419" s="154" t="s">
        <v>8265</v>
      </c>
      <c r="H2419" s="155">
        <v>6.6589999999999998</v>
      </c>
      <c r="I2419" s="156"/>
      <c r="L2419" s="152"/>
      <c r="M2419" s="157"/>
      <c r="T2419" s="158"/>
      <c r="AT2419" s="153" t="s">
        <v>226</v>
      </c>
      <c r="AU2419" s="153" t="s">
        <v>236</v>
      </c>
      <c r="AV2419" s="12" t="s">
        <v>79</v>
      </c>
      <c r="AW2419" s="12" t="s">
        <v>31</v>
      </c>
      <c r="AX2419" s="12" t="s">
        <v>69</v>
      </c>
      <c r="AY2419" s="153" t="s">
        <v>212</v>
      </c>
    </row>
    <row r="2420" spans="2:65" s="13" customFormat="1">
      <c r="B2420" s="159"/>
      <c r="D2420" s="150" t="s">
        <v>226</v>
      </c>
      <c r="E2420" s="160" t="s">
        <v>19</v>
      </c>
      <c r="F2420" s="161" t="s">
        <v>228</v>
      </c>
      <c r="H2420" s="162">
        <v>6.6589999999999998</v>
      </c>
      <c r="I2420" s="163"/>
      <c r="L2420" s="159"/>
      <c r="M2420" s="164"/>
      <c r="T2420" s="165"/>
      <c r="AT2420" s="160" t="s">
        <v>226</v>
      </c>
      <c r="AU2420" s="160" t="s">
        <v>236</v>
      </c>
      <c r="AV2420" s="13" t="s">
        <v>229</v>
      </c>
      <c r="AW2420" s="13" t="s">
        <v>31</v>
      </c>
      <c r="AX2420" s="13" t="s">
        <v>77</v>
      </c>
      <c r="AY2420" s="160" t="s">
        <v>212</v>
      </c>
    </row>
    <row r="2421" spans="2:65" s="11" customFormat="1" ht="20.85" customHeight="1">
      <c r="B2421" s="121"/>
      <c r="D2421" s="122" t="s">
        <v>68</v>
      </c>
      <c r="E2421" s="131" t="s">
        <v>8266</v>
      </c>
      <c r="F2421" s="131" t="s">
        <v>8267</v>
      </c>
      <c r="I2421" s="124"/>
      <c r="J2421" s="132">
        <f>BK2421</f>
        <v>0</v>
      </c>
      <c r="L2421" s="121"/>
      <c r="M2421" s="126"/>
      <c r="P2421" s="127">
        <f>SUM(P2422:P2440)</f>
        <v>0</v>
      </c>
      <c r="R2421" s="127">
        <f>SUM(R2422:R2440)</f>
        <v>0.52526099999999998</v>
      </c>
      <c r="T2421" s="128">
        <f>SUM(T2422:T2440)</f>
        <v>0</v>
      </c>
      <c r="AR2421" s="122" t="s">
        <v>79</v>
      </c>
      <c r="AT2421" s="129" t="s">
        <v>68</v>
      </c>
      <c r="AU2421" s="129" t="s">
        <v>79</v>
      </c>
      <c r="AY2421" s="122" t="s">
        <v>212</v>
      </c>
      <c r="BK2421" s="130">
        <f>SUM(BK2422:BK2440)</f>
        <v>0</v>
      </c>
    </row>
    <row r="2422" spans="2:65" s="1" customFormat="1" ht="16.5" customHeight="1">
      <c r="B2422" s="34"/>
      <c r="C2422" s="133" t="s">
        <v>5276</v>
      </c>
      <c r="D2422" s="133" t="s">
        <v>215</v>
      </c>
      <c r="E2422" s="134" t="s">
        <v>8195</v>
      </c>
      <c r="F2422" s="135" t="s">
        <v>8196</v>
      </c>
      <c r="G2422" s="136" t="s">
        <v>495</v>
      </c>
      <c r="H2422" s="137">
        <v>14.47</v>
      </c>
      <c r="I2422" s="138"/>
      <c r="J2422" s="139">
        <f>ROUND(I2422*H2422,2)</f>
        <v>0</v>
      </c>
      <c r="K2422" s="135" t="s">
        <v>219</v>
      </c>
      <c r="L2422" s="34"/>
      <c r="M2422" s="140" t="s">
        <v>19</v>
      </c>
      <c r="N2422" s="141" t="s">
        <v>40</v>
      </c>
      <c r="P2422" s="142">
        <f>O2422*H2422</f>
        <v>0</v>
      </c>
      <c r="Q2422" s="142">
        <v>5.4000000000000003E-3</v>
      </c>
      <c r="R2422" s="142">
        <f>Q2422*H2422</f>
        <v>7.8138000000000013E-2</v>
      </c>
      <c r="S2422" s="142">
        <v>0</v>
      </c>
      <c r="T2422" s="143">
        <f>S2422*H2422</f>
        <v>0</v>
      </c>
      <c r="AR2422" s="144" t="s">
        <v>316</v>
      </c>
      <c r="AT2422" s="144" t="s">
        <v>215</v>
      </c>
      <c r="AU2422" s="144" t="s">
        <v>236</v>
      </c>
      <c r="AY2422" s="19" t="s">
        <v>212</v>
      </c>
      <c r="BE2422" s="145">
        <f>IF(N2422="základní",J2422,0)</f>
        <v>0</v>
      </c>
      <c r="BF2422" s="145">
        <f>IF(N2422="snížená",J2422,0)</f>
        <v>0</v>
      </c>
      <c r="BG2422" s="145">
        <f>IF(N2422="zákl. přenesená",J2422,0)</f>
        <v>0</v>
      </c>
      <c r="BH2422" s="145">
        <f>IF(N2422="sníž. přenesená",J2422,0)</f>
        <v>0</v>
      </c>
      <c r="BI2422" s="145">
        <f>IF(N2422="nulová",J2422,0)</f>
        <v>0</v>
      </c>
      <c r="BJ2422" s="19" t="s">
        <v>77</v>
      </c>
      <c r="BK2422" s="145">
        <f>ROUND(I2422*H2422,2)</f>
        <v>0</v>
      </c>
      <c r="BL2422" s="19" t="s">
        <v>316</v>
      </c>
      <c r="BM2422" s="144" t="s">
        <v>8268</v>
      </c>
    </row>
    <row r="2423" spans="2:65" s="1" customFormat="1">
      <c r="B2423" s="34"/>
      <c r="D2423" s="146" t="s">
        <v>222</v>
      </c>
      <c r="F2423" s="147" t="s">
        <v>8198</v>
      </c>
      <c r="I2423" s="148"/>
      <c r="L2423" s="34"/>
      <c r="M2423" s="149"/>
      <c r="T2423" s="55"/>
      <c r="AT2423" s="19" t="s">
        <v>222</v>
      </c>
      <c r="AU2423" s="19" t="s">
        <v>236</v>
      </c>
    </row>
    <row r="2424" spans="2:65" s="14" customFormat="1">
      <c r="B2424" s="170"/>
      <c r="D2424" s="150" t="s">
        <v>226</v>
      </c>
      <c r="E2424" s="171" t="s">
        <v>19</v>
      </c>
      <c r="F2424" s="172" t="s">
        <v>8269</v>
      </c>
      <c r="H2424" s="171" t="s">
        <v>19</v>
      </c>
      <c r="I2424" s="173"/>
      <c r="L2424" s="170"/>
      <c r="M2424" s="174"/>
      <c r="T2424" s="175"/>
      <c r="AT2424" s="171" t="s">
        <v>226</v>
      </c>
      <c r="AU2424" s="171" t="s">
        <v>236</v>
      </c>
      <c r="AV2424" s="14" t="s">
        <v>77</v>
      </c>
      <c r="AW2424" s="14" t="s">
        <v>31</v>
      </c>
      <c r="AX2424" s="14" t="s">
        <v>69</v>
      </c>
      <c r="AY2424" s="171" t="s">
        <v>212</v>
      </c>
    </row>
    <row r="2425" spans="2:65" s="12" customFormat="1">
      <c r="B2425" s="152"/>
      <c r="D2425" s="150" t="s">
        <v>226</v>
      </c>
      <c r="E2425" s="153" t="s">
        <v>19</v>
      </c>
      <c r="F2425" s="154" t="s">
        <v>8270</v>
      </c>
      <c r="H2425" s="155">
        <v>7.2350000000000003</v>
      </c>
      <c r="I2425" s="156"/>
      <c r="L2425" s="152"/>
      <c r="M2425" s="157"/>
      <c r="T2425" s="158"/>
      <c r="AT2425" s="153" t="s">
        <v>226</v>
      </c>
      <c r="AU2425" s="153" t="s">
        <v>236</v>
      </c>
      <c r="AV2425" s="12" t="s">
        <v>79</v>
      </c>
      <c r="AW2425" s="12" t="s">
        <v>31</v>
      </c>
      <c r="AX2425" s="12" t="s">
        <v>69</v>
      </c>
      <c r="AY2425" s="153" t="s">
        <v>212</v>
      </c>
    </row>
    <row r="2426" spans="2:65" s="12" customFormat="1">
      <c r="B2426" s="152"/>
      <c r="D2426" s="150" t="s">
        <v>226</v>
      </c>
      <c r="E2426" s="153" t="s">
        <v>19</v>
      </c>
      <c r="F2426" s="154" t="s">
        <v>8271</v>
      </c>
      <c r="H2426" s="155">
        <v>7.2350000000000003</v>
      </c>
      <c r="I2426" s="156"/>
      <c r="L2426" s="152"/>
      <c r="M2426" s="157"/>
      <c r="T2426" s="158"/>
      <c r="AT2426" s="153" t="s">
        <v>226</v>
      </c>
      <c r="AU2426" s="153" t="s">
        <v>236</v>
      </c>
      <c r="AV2426" s="12" t="s">
        <v>79</v>
      </c>
      <c r="AW2426" s="12" t="s">
        <v>31</v>
      </c>
      <c r="AX2426" s="12" t="s">
        <v>69</v>
      </c>
      <c r="AY2426" s="153" t="s">
        <v>212</v>
      </c>
    </row>
    <row r="2427" spans="2:65" s="13" customFormat="1">
      <c r="B2427" s="159"/>
      <c r="D2427" s="150" t="s">
        <v>226</v>
      </c>
      <c r="E2427" s="160" t="s">
        <v>19</v>
      </c>
      <c r="F2427" s="161" t="s">
        <v>228</v>
      </c>
      <c r="H2427" s="162">
        <v>14.47</v>
      </c>
      <c r="I2427" s="163"/>
      <c r="L2427" s="159"/>
      <c r="M2427" s="164"/>
      <c r="T2427" s="165"/>
      <c r="AT2427" s="160" t="s">
        <v>226</v>
      </c>
      <c r="AU2427" s="160" t="s">
        <v>236</v>
      </c>
      <c r="AV2427" s="13" t="s">
        <v>229</v>
      </c>
      <c r="AW2427" s="13" t="s">
        <v>31</v>
      </c>
      <c r="AX2427" s="13" t="s">
        <v>77</v>
      </c>
      <c r="AY2427" s="160" t="s">
        <v>212</v>
      </c>
    </row>
    <row r="2428" spans="2:65" s="1" customFormat="1" ht="16.5" customHeight="1">
      <c r="B2428" s="34"/>
      <c r="C2428" s="133" t="s">
        <v>5283</v>
      </c>
      <c r="D2428" s="133" t="s">
        <v>215</v>
      </c>
      <c r="E2428" s="134" t="s">
        <v>8174</v>
      </c>
      <c r="F2428" s="135" t="s">
        <v>8175</v>
      </c>
      <c r="G2428" s="136" t="s">
        <v>495</v>
      </c>
      <c r="H2428" s="137">
        <v>14.47</v>
      </c>
      <c r="I2428" s="138"/>
      <c r="J2428" s="139">
        <f>ROUND(I2428*H2428,2)</f>
        <v>0</v>
      </c>
      <c r="K2428" s="135" t="s">
        <v>219</v>
      </c>
      <c r="L2428" s="34"/>
      <c r="M2428" s="140" t="s">
        <v>19</v>
      </c>
      <c r="N2428" s="141" t="s">
        <v>40</v>
      </c>
      <c r="P2428" s="142">
        <f>O2428*H2428</f>
        <v>0</v>
      </c>
      <c r="Q2428" s="142">
        <v>2.9999999999999997E-4</v>
      </c>
      <c r="R2428" s="142">
        <f>Q2428*H2428</f>
        <v>4.3410000000000002E-3</v>
      </c>
      <c r="S2428" s="142">
        <v>0</v>
      </c>
      <c r="T2428" s="143">
        <f>S2428*H2428</f>
        <v>0</v>
      </c>
      <c r="AR2428" s="144" t="s">
        <v>316</v>
      </c>
      <c r="AT2428" s="144" t="s">
        <v>215</v>
      </c>
      <c r="AU2428" s="144" t="s">
        <v>236</v>
      </c>
      <c r="AY2428" s="19" t="s">
        <v>212</v>
      </c>
      <c r="BE2428" s="145">
        <f>IF(N2428="základní",J2428,0)</f>
        <v>0</v>
      </c>
      <c r="BF2428" s="145">
        <f>IF(N2428="snížená",J2428,0)</f>
        <v>0</v>
      </c>
      <c r="BG2428" s="145">
        <f>IF(N2428="zákl. přenesená",J2428,0)</f>
        <v>0</v>
      </c>
      <c r="BH2428" s="145">
        <f>IF(N2428="sníž. přenesená",J2428,0)</f>
        <v>0</v>
      </c>
      <c r="BI2428" s="145">
        <f>IF(N2428="nulová",J2428,0)</f>
        <v>0</v>
      </c>
      <c r="BJ2428" s="19" t="s">
        <v>77</v>
      </c>
      <c r="BK2428" s="145">
        <f>ROUND(I2428*H2428,2)</f>
        <v>0</v>
      </c>
      <c r="BL2428" s="19" t="s">
        <v>316</v>
      </c>
      <c r="BM2428" s="144" t="s">
        <v>8272</v>
      </c>
    </row>
    <row r="2429" spans="2:65" s="1" customFormat="1">
      <c r="B2429" s="34"/>
      <c r="D2429" s="146" t="s">
        <v>222</v>
      </c>
      <c r="F2429" s="147" t="s">
        <v>8177</v>
      </c>
      <c r="I2429" s="148"/>
      <c r="L2429" s="34"/>
      <c r="M2429" s="149"/>
      <c r="T2429" s="55"/>
      <c r="AT2429" s="19" t="s">
        <v>222</v>
      </c>
      <c r="AU2429" s="19" t="s">
        <v>236</v>
      </c>
    </row>
    <row r="2430" spans="2:65" s="1" customFormat="1" ht="19.5">
      <c r="B2430" s="34"/>
      <c r="D2430" s="150" t="s">
        <v>224</v>
      </c>
      <c r="F2430" s="151" t="s">
        <v>8178</v>
      </c>
      <c r="I2430" s="148"/>
      <c r="L2430" s="34"/>
      <c r="M2430" s="149"/>
      <c r="T2430" s="55"/>
      <c r="AT2430" s="19" t="s">
        <v>224</v>
      </c>
      <c r="AU2430" s="19" t="s">
        <v>236</v>
      </c>
    </row>
    <row r="2431" spans="2:65" s="14" customFormat="1">
      <c r="B2431" s="170"/>
      <c r="D2431" s="150" t="s">
        <v>226</v>
      </c>
      <c r="E2431" s="171" t="s">
        <v>19</v>
      </c>
      <c r="F2431" s="172" t="s">
        <v>8273</v>
      </c>
      <c r="H2431" s="171" t="s">
        <v>19</v>
      </c>
      <c r="I2431" s="173"/>
      <c r="L2431" s="170"/>
      <c r="M2431" s="174"/>
      <c r="T2431" s="175"/>
      <c r="AT2431" s="171" t="s">
        <v>226</v>
      </c>
      <c r="AU2431" s="171" t="s">
        <v>236</v>
      </c>
      <c r="AV2431" s="14" t="s">
        <v>77</v>
      </c>
      <c r="AW2431" s="14" t="s">
        <v>31</v>
      </c>
      <c r="AX2431" s="14" t="s">
        <v>69</v>
      </c>
      <c r="AY2431" s="171" t="s">
        <v>212</v>
      </c>
    </row>
    <row r="2432" spans="2:65" s="12" customFormat="1">
      <c r="B2432" s="152"/>
      <c r="D2432" s="150" t="s">
        <v>226</v>
      </c>
      <c r="E2432" s="153" t="s">
        <v>19</v>
      </c>
      <c r="F2432" s="154" t="s">
        <v>8270</v>
      </c>
      <c r="H2432" s="155">
        <v>7.2350000000000003</v>
      </c>
      <c r="I2432" s="156"/>
      <c r="L2432" s="152"/>
      <c r="M2432" s="157"/>
      <c r="T2432" s="158"/>
      <c r="AT2432" s="153" t="s">
        <v>226</v>
      </c>
      <c r="AU2432" s="153" t="s">
        <v>236</v>
      </c>
      <c r="AV2432" s="12" t="s">
        <v>79</v>
      </c>
      <c r="AW2432" s="12" t="s">
        <v>31</v>
      </c>
      <c r="AX2432" s="12" t="s">
        <v>69</v>
      </c>
      <c r="AY2432" s="153" t="s">
        <v>212</v>
      </c>
    </row>
    <row r="2433" spans="2:65" s="12" customFormat="1">
      <c r="B2433" s="152"/>
      <c r="D2433" s="150" t="s">
        <v>226</v>
      </c>
      <c r="E2433" s="153" t="s">
        <v>19</v>
      </c>
      <c r="F2433" s="154" t="s">
        <v>8271</v>
      </c>
      <c r="H2433" s="155">
        <v>7.2350000000000003</v>
      </c>
      <c r="I2433" s="156"/>
      <c r="L2433" s="152"/>
      <c r="M2433" s="157"/>
      <c r="T2433" s="158"/>
      <c r="AT2433" s="153" t="s">
        <v>226</v>
      </c>
      <c r="AU2433" s="153" t="s">
        <v>236</v>
      </c>
      <c r="AV2433" s="12" t="s">
        <v>79</v>
      </c>
      <c r="AW2433" s="12" t="s">
        <v>31</v>
      </c>
      <c r="AX2433" s="12" t="s">
        <v>69</v>
      </c>
      <c r="AY2433" s="153" t="s">
        <v>212</v>
      </c>
    </row>
    <row r="2434" spans="2:65" s="13" customFormat="1">
      <c r="B2434" s="159"/>
      <c r="D2434" s="150" t="s">
        <v>226</v>
      </c>
      <c r="E2434" s="160" t="s">
        <v>19</v>
      </c>
      <c r="F2434" s="161" t="s">
        <v>228</v>
      </c>
      <c r="H2434" s="162">
        <v>14.47</v>
      </c>
      <c r="I2434" s="163"/>
      <c r="L2434" s="159"/>
      <c r="M2434" s="164"/>
      <c r="T2434" s="165"/>
      <c r="AT2434" s="160" t="s">
        <v>226</v>
      </c>
      <c r="AU2434" s="160" t="s">
        <v>236</v>
      </c>
      <c r="AV2434" s="13" t="s">
        <v>229</v>
      </c>
      <c r="AW2434" s="13" t="s">
        <v>31</v>
      </c>
      <c r="AX2434" s="13" t="s">
        <v>77</v>
      </c>
      <c r="AY2434" s="160" t="s">
        <v>212</v>
      </c>
    </row>
    <row r="2435" spans="2:65" s="1" customFormat="1" ht="16.5" customHeight="1">
      <c r="B2435" s="34"/>
      <c r="C2435" s="133" t="s">
        <v>5306</v>
      </c>
      <c r="D2435" s="133" t="s">
        <v>215</v>
      </c>
      <c r="E2435" s="134" t="s">
        <v>7845</v>
      </c>
      <c r="F2435" s="135" t="s">
        <v>7846</v>
      </c>
      <c r="G2435" s="136" t="s">
        <v>495</v>
      </c>
      <c r="H2435" s="137">
        <v>14.47</v>
      </c>
      <c r="I2435" s="138"/>
      <c r="J2435" s="139">
        <f>ROUND(I2435*H2435,2)</f>
        <v>0</v>
      </c>
      <c r="K2435" s="135" t="s">
        <v>219</v>
      </c>
      <c r="L2435" s="34"/>
      <c r="M2435" s="140" t="s">
        <v>19</v>
      </c>
      <c r="N2435" s="141" t="s">
        <v>40</v>
      </c>
      <c r="P2435" s="142">
        <f>O2435*H2435</f>
        <v>0</v>
      </c>
      <c r="Q2435" s="142">
        <v>3.0599999999999999E-2</v>
      </c>
      <c r="R2435" s="142">
        <f>Q2435*H2435</f>
        <v>0.44278200000000001</v>
      </c>
      <c r="S2435" s="142">
        <v>0</v>
      </c>
      <c r="T2435" s="143">
        <f>S2435*H2435</f>
        <v>0</v>
      </c>
      <c r="AR2435" s="144" t="s">
        <v>316</v>
      </c>
      <c r="AT2435" s="144" t="s">
        <v>215</v>
      </c>
      <c r="AU2435" s="144" t="s">
        <v>236</v>
      </c>
      <c r="AY2435" s="19" t="s">
        <v>212</v>
      </c>
      <c r="BE2435" s="145">
        <f>IF(N2435="základní",J2435,0)</f>
        <v>0</v>
      </c>
      <c r="BF2435" s="145">
        <f>IF(N2435="snížená",J2435,0)</f>
        <v>0</v>
      </c>
      <c r="BG2435" s="145">
        <f>IF(N2435="zákl. přenesená",J2435,0)</f>
        <v>0</v>
      </c>
      <c r="BH2435" s="145">
        <f>IF(N2435="sníž. přenesená",J2435,0)</f>
        <v>0</v>
      </c>
      <c r="BI2435" s="145">
        <f>IF(N2435="nulová",J2435,0)</f>
        <v>0</v>
      </c>
      <c r="BJ2435" s="19" t="s">
        <v>77</v>
      </c>
      <c r="BK2435" s="145">
        <f>ROUND(I2435*H2435,2)</f>
        <v>0</v>
      </c>
      <c r="BL2435" s="19" t="s">
        <v>316</v>
      </c>
      <c r="BM2435" s="144" t="s">
        <v>8274</v>
      </c>
    </row>
    <row r="2436" spans="2:65" s="1" customFormat="1">
      <c r="B2436" s="34"/>
      <c r="D2436" s="146" t="s">
        <v>222</v>
      </c>
      <c r="F2436" s="147" t="s">
        <v>7848</v>
      </c>
      <c r="I2436" s="148"/>
      <c r="L2436" s="34"/>
      <c r="M2436" s="149"/>
      <c r="T2436" s="55"/>
      <c r="AT2436" s="19" t="s">
        <v>222</v>
      </c>
      <c r="AU2436" s="19" t="s">
        <v>236</v>
      </c>
    </row>
    <row r="2437" spans="2:65" s="14" customFormat="1">
      <c r="B2437" s="170"/>
      <c r="D2437" s="150" t="s">
        <v>226</v>
      </c>
      <c r="E2437" s="171" t="s">
        <v>19</v>
      </c>
      <c r="F2437" s="172" t="s">
        <v>8275</v>
      </c>
      <c r="H2437" s="171" t="s">
        <v>19</v>
      </c>
      <c r="I2437" s="173"/>
      <c r="L2437" s="170"/>
      <c r="M2437" s="174"/>
      <c r="T2437" s="175"/>
      <c r="AT2437" s="171" t="s">
        <v>226</v>
      </c>
      <c r="AU2437" s="171" t="s">
        <v>236</v>
      </c>
      <c r="AV2437" s="14" t="s">
        <v>77</v>
      </c>
      <c r="AW2437" s="14" t="s">
        <v>31</v>
      </c>
      <c r="AX2437" s="14" t="s">
        <v>69</v>
      </c>
      <c r="AY2437" s="171" t="s">
        <v>212</v>
      </c>
    </row>
    <row r="2438" spans="2:65" s="12" customFormat="1">
      <c r="B2438" s="152"/>
      <c r="D2438" s="150" t="s">
        <v>226</v>
      </c>
      <c r="E2438" s="153" t="s">
        <v>19</v>
      </c>
      <c r="F2438" s="154" t="s">
        <v>8270</v>
      </c>
      <c r="H2438" s="155">
        <v>7.2350000000000003</v>
      </c>
      <c r="I2438" s="156"/>
      <c r="L2438" s="152"/>
      <c r="M2438" s="157"/>
      <c r="T2438" s="158"/>
      <c r="AT2438" s="153" t="s">
        <v>226</v>
      </c>
      <c r="AU2438" s="153" t="s">
        <v>236</v>
      </c>
      <c r="AV2438" s="12" t="s">
        <v>79</v>
      </c>
      <c r="AW2438" s="12" t="s">
        <v>31</v>
      </c>
      <c r="AX2438" s="12" t="s">
        <v>69</v>
      </c>
      <c r="AY2438" s="153" t="s">
        <v>212</v>
      </c>
    </row>
    <row r="2439" spans="2:65" s="12" customFormat="1">
      <c r="B2439" s="152"/>
      <c r="D2439" s="150" t="s">
        <v>226</v>
      </c>
      <c r="E2439" s="153" t="s">
        <v>19</v>
      </c>
      <c r="F2439" s="154" t="s">
        <v>8271</v>
      </c>
      <c r="H2439" s="155">
        <v>7.2350000000000003</v>
      </c>
      <c r="I2439" s="156"/>
      <c r="L2439" s="152"/>
      <c r="M2439" s="157"/>
      <c r="T2439" s="158"/>
      <c r="AT2439" s="153" t="s">
        <v>226</v>
      </c>
      <c r="AU2439" s="153" t="s">
        <v>236</v>
      </c>
      <c r="AV2439" s="12" t="s">
        <v>79</v>
      </c>
      <c r="AW2439" s="12" t="s">
        <v>31</v>
      </c>
      <c r="AX2439" s="12" t="s">
        <v>69</v>
      </c>
      <c r="AY2439" s="153" t="s">
        <v>212</v>
      </c>
    </row>
    <row r="2440" spans="2:65" s="13" customFormat="1">
      <c r="B2440" s="159"/>
      <c r="D2440" s="150" t="s">
        <v>226</v>
      </c>
      <c r="E2440" s="160" t="s">
        <v>19</v>
      </c>
      <c r="F2440" s="161" t="s">
        <v>228</v>
      </c>
      <c r="H2440" s="162">
        <v>14.47</v>
      </c>
      <c r="I2440" s="163"/>
      <c r="L2440" s="159"/>
      <c r="M2440" s="164"/>
      <c r="T2440" s="165"/>
      <c r="AT2440" s="160" t="s">
        <v>226</v>
      </c>
      <c r="AU2440" s="160" t="s">
        <v>236</v>
      </c>
      <c r="AV2440" s="13" t="s">
        <v>229</v>
      </c>
      <c r="AW2440" s="13" t="s">
        <v>31</v>
      </c>
      <c r="AX2440" s="13" t="s">
        <v>77</v>
      </c>
      <c r="AY2440" s="160" t="s">
        <v>212</v>
      </c>
    </row>
    <row r="2441" spans="2:65" s="11" customFormat="1" ht="20.85" customHeight="1">
      <c r="B2441" s="121"/>
      <c r="D2441" s="122" t="s">
        <v>68</v>
      </c>
      <c r="E2441" s="131" t="s">
        <v>8276</v>
      </c>
      <c r="F2441" s="131" t="s">
        <v>8277</v>
      </c>
      <c r="I2441" s="124"/>
      <c r="J2441" s="132">
        <f>BK2441</f>
        <v>0</v>
      </c>
      <c r="L2441" s="121"/>
      <c r="M2441" s="126"/>
      <c r="P2441" s="127">
        <f>SUM(P2442:P2457)</f>
        <v>0</v>
      </c>
      <c r="R2441" s="127">
        <f>SUM(R2442:R2457)</f>
        <v>0.9756180000000001</v>
      </c>
      <c r="T2441" s="128">
        <f>SUM(T2442:T2457)</f>
        <v>0</v>
      </c>
      <c r="AR2441" s="122" t="s">
        <v>79</v>
      </c>
      <c r="AT2441" s="129" t="s">
        <v>68</v>
      </c>
      <c r="AU2441" s="129" t="s">
        <v>79</v>
      </c>
      <c r="AY2441" s="122" t="s">
        <v>212</v>
      </c>
      <c r="BK2441" s="130">
        <f>SUM(BK2442:BK2457)</f>
        <v>0</v>
      </c>
    </row>
    <row r="2442" spans="2:65" s="1" customFormat="1" ht="16.5" customHeight="1">
      <c r="B2442" s="34"/>
      <c r="C2442" s="133" t="s">
        <v>5313</v>
      </c>
      <c r="D2442" s="133" t="s">
        <v>215</v>
      </c>
      <c r="E2442" s="134" t="s">
        <v>8168</v>
      </c>
      <c r="F2442" s="135" t="s">
        <v>8169</v>
      </c>
      <c r="G2442" s="136" t="s">
        <v>495</v>
      </c>
      <c r="H2442" s="137">
        <v>37.380000000000003</v>
      </c>
      <c r="I2442" s="138"/>
      <c r="J2442" s="139">
        <f>ROUND(I2442*H2442,2)</f>
        <v>0</v>
      </c>
      <c r="K2442" s="135" t="s">
        <v>219</v>
      </c>
      <c r="L2442" s="34"/>
      <c r="M2442" s="140" t="s">
        <v>19</v>
      </c>
      <c r="N2442" s="141" t="s">
        <v>40</v>
      </c>
      <c r="P2442" s="142">
        <f>O2442*H2442</f>
        <v>0</v>
      </c>
      <c r="Q2442" s="142">
        <v>5.4000000000000003E-3</v>
      </c>
      <c r="R2442" s="142">
        <f>Q2442*H2442</f>
        <v>0.20185200000000003</v>
      </c>
      <c r="S2442" s="142">
        <v>0</v>
      </c>
      <c r="T2442" s="143">
        <f>S2442*H2442</f>
        <v>0</v>
      </c>
      <c r="AR2442" s="144" t="s">
        <v>316</v>
      </c>
      <c r="AT2442" s="144" t="s">
        <v>215</v>
      </c>
      <c r="AU2442" s="144" t="s">
        <v>236</v>
      </c>
      <c r="AY2442" s="19" t="s">
        <v>212</v>
      </c>
      <c r="BE2442" s="145">
        <f>IF(N2442="základní",J2442,0)</f>
        <v>0</v>
      </c>
      <c r="BF2442" s="145">
        <f>IF(N2442="snížená",J2442,0)</f>
        <v>0</v>
      </c>
      <c r="BG2442" s="145">
        <f>IF(N2442="zákl. přenesená",J2442,0)</f>
        <v>0</v>
      </c>
      <c r="BH2442" s="145">
        <f>IF(N2442="sníž. přenesená",J2442,0)</f>
        <v>0</v>
      </c>
      <c r="BI2442" s="145">
        <f>IF(N2442="nulová",J2442,0)</f>
        <v>0</v>
      </c>
      <c r="BJ2442" s="19" t="s">
        <v>77</v>
      </c>
      <c r="BK2442" s="145">
        <f>ROUND(I2442*H2442,2)</f>
        <v>0</v>
      </c>
      <c r="BL2442" s="19" t="s">
        <v>316</v>
      </c>
      <c r="BM2442" s="144" t="s">
        <v>8278</v>
      </c>
    </row>
    <row r="2443" spans="2:65" s="1" customFormat="1">
      <c r="B2443" s="34"/>
      <c r="D2443" s="146" t="s">
        <v>222</v>
      </c>
      <c r="F2443" s="147" t="s">
        <v>8171</v>
      </c>
      <c r="I2443" s="148"/>
      <c r="L2443" s="34"/>
      <c r="M2443" s="149"/>
      <c r="T2443" s="55"/>
      <c r="AT2443" s="19" t="s">
        <v>222</v>
      </c>
      <c r="AU2443" s="19" t="s">
        <v>236</v>
      </c>
    </row>
    <row r="2444" spans="2:65" s="14" customFormat="1">
      <c r="B2444" s="170"/>
      <c r="D2444" s="150" t="s">
        <v>226</v>
      </c>
      <c r="E2444" s="171" t="s">
        <v>19</v>
      </c>
      <c r="F2444" s="172" t="s">
        <v>8279</v>
      </c>
      <c r="H2444" s="171" t="s">
        <v>19</v>
      </c>
      <c r="I2444" s="173"/>
      <c r="L2444" s="170"/>
      <c r="M2444" s="174"/>
      <c r="T2444" s="175"/>
      <c r="AT2444" s="171" t="s">
        <v>226</v>
      </c>
      <c r="AU2444" s="171" t="s">
        <v>236</v>
      </c>
      <c r="AV2444" s="14" t="s">
        <v>77</v>
      </c>
      <c r="AW2444" s="14" t="s">
        <v>31</v>
      </c>
      <c r="AX2444" s="14" t="s">
        <v>69</v>
      </c>
      <c r="AY2444" s="171" t="s">
        <v>212</v>
      </c>
    </row>
    <row r="2445" spans="2:65" s="12" customFormat="1">
      <c r="B2445" s="152"/>
      <c r="D2445" s="150" t="s">
        <v>226</v>
      </c>
      <c r="E2445" s="153" t="s">
        <v>19</v>
      </c>
      <c r="F2445" s="154" t="s">
        <v>8280</v>
      </c>
      <c r="H2445" s="155">
        <v>37.380000000000003</v>
      </c>
      <c r="I2445" s="156"/>
      <c r="L2445" s="152"/>
      <c r="M2445" s="157"/>
      <c r="T2445" s="158"/>
      <c r="AT2445" s="153" t="s">
        <v>226</v>
      </c>
      <c r="AU2445" s="153" t="s">
        <v>236</v>
      </c>
      <c r="AV2445" s="12" t="s">
        <v>79</v>
      </c>
      <c r="AW2445" s="12" t="s">
        <v>31</v>
      </c>
      <c r="AX2445" s="12" t="s">
        <v>69</v>
      </c>
      <c r="AY2445" s="153" t="s">
        <v>212</v>
      </c>
    </row>
    <row r="2446" spans="2:65" s="13" customFormat="1">
      <c r="B2446" s="159"/>
      <c r="D2446" s="150" t="s">
        <v>226</v>
      </c>
      <c r="E2446" s="160" t="s">
        <v>19</v>
      </c>
      <c r="F2446" s="161" t="s">
        <v>228</v>
      </c>
      <c r="H2446" s="162">
        <v>37.380000000000003</v>
      </c>
      <c r="I2446" s="163"/>
      <c r="L2446" s="159"/>
      <c r="M2446" s="164"/>
      <c r="T2446" s="165"/>
      <c r="AT2446" s="160" t="s">
        <v>226</v>
      </c>
      <c r="AU2446" s="160" t="s">
        <v>236</v>
      </c>
      <c r="AV2446" s="13" t="s">
        <v>229</v>
      </c>
      <c r="AW2446" s="13" t="s">
        <v>31</v>
      </c>
      <c r="AX2446" s="13" t="s">
        <v>77</v>
      </c>
      <c r="AY2446" s="160" t="s">
        <v>212</v>
      </c>
    </row>
    <row r="2447" spans="2:65" s="1" customFormat="1" ht="16.5" customHeight="1">
      <c r="B2447" s="34"/>
      <c r="C2447" s="133" t="s">
        <v>5321</v>
      </c>
      <c r="D2447" s="133" t="s">
        <v>215</v>
      </c>
      <c r="E2447" s="134" t="s">
        <v>8174</v>
      </c>
      <c r="F2447" s="135" t="s">
        <v>8175</v>
      </c>
      <c r="G2447" s="136" t="s">
        <v>495</v>
      </c>
      <c r="H2447" s="137">
        <v>37.380000000000003</v>
      </c>
      <c r="I2447" s="138"/>
      <c r="J2447" s="139">
        <f>ROUND(I2447*H2447,2)</f>
        <v>0</v>
      </c>
      <c r="K2447" s="135" t="s">
        <v>219</v>
      </c>
      <c r="L2447" s="34"/>
      <c r="M2447" s="140" t="s">
        <v>19</v>
      </c>
      <c r="N2447" s="141" t="s">
        <v>40</v>
      </c>
      <c r="P2447" s="142">
        <f>O2447*H2447</f>
        <v>0</v>
      </c>
      <c r="Q2447" s="142">
        <v>2.9999999999999997E-4</v>
      </c>
      <c r="R2447" s="142">
        <f>Q2447*H2447</f>
        <v>1.1214E-2</v>
      </c>
      <c r="S2447" s="142">
        <v>0</v>
      </c>
      <c r="T2447" s="143">
        <f>S2447*H2447</f>
        <v>0</v>
      </c>
      <c r="AR2447" s="144" t="s">
        <v>316</v>
      </c>
      <c r="AT2447" s="144" t="s">
        <v>215</v>
      </c>
      <c r="AU2447" s="144" t="s">
        <v>236</v>
      </c>
      <c r="AY2447" s="19" t="s">
        <v>212</v>
      </c>
      <c r="BE2447" s="145">
        <f>IF(N2447="základní",J2447,0)</f>
        <v>0</v>
      </c>
      <c r="BF2447" s="145">
        <f>IF(N2447="snížená",J2447,0)</f>
        <v>0</v>
      </c>
      <c r="BG2447" s="145">
        <f>IF(N2447="zákl. přenesená",J2447,0)</f>
        <v>0</v>
      </c>
      <c r="BH2447" s="145">
        <f>IF(N2447="sníž. přenesená",J2447,0)</f>
        <v>0</v>
      </c>
      <c r="BI2447" s="145">
        <f>IF(N2447="nulová",J2447,0)</f>
        <v>0</v>
      </c>
      <c r="BJ2447" s="19" t="s">
        <v>77</v>
      </c>
      <c r="BK2447" s="145">
        <f>ROUND(I2447*H2447,2)</f>
        <v>0</v>
      </c>
      <c r="BL2447" s="19" t="s">
        <v>316</v>
      </c>
      <c r="BM2447" s="144" t="s">
        <v>8281</v>
      </c>
    </row>
    <row r="2448" spans="2:65" s="1" customFormat="1">
      <c r="B2448" s="34"/>
      <c r="D2448" s="146" t="s">
        <v>222</v>
      </c>
      <c r="F2448" s="147" t="s">
        <v>8177</v>
      </c>
      <c r="I2448" s="148"/>
      <c r="L2448" s="34"/>
      <c r="M2448" s="149"/>
      <c r="T2448" s="55"/>
      <c r="AT2448" s="19" t="s">
        <v>222</v>
      </c>
      <c r="AU2448" s="19" t="s">
        <v>236</v>
      </c>
    </row>
    <row r="2449" spans="2:65" s="1" customFormat="1" ht="19.5">
      <c r="B2449" s="34"/>
      <c r="D2449" s="150" t="s">
        <v>224</v>
      </c>
      <c r="F2449" s="151" t="s">
        <v>8178</v>
      </c>
      <c r="I2449" s="148"/>
      <c r="L2449" s="34"/>
      <c r="M2449" s="149"/>
      <c r="T2449" s="55"/>
      <c r="AT2449" s="19" t="s">
        <v>224</v>
      </c>
      <c r="AU2449" s="19" t="s">
        <v>236</v>
      </c>
    </row>
    <row r="2450" spans="2:65" s="14" customFormat="1">
      <c r="B2450" s="170"/>
      <c r="D2450" s="150" t="s">
        <v>226</v>
      </c>
      <c r="E2450" s="171" t="s">
        <v>19</v>
      </c>
      <c r="F2450" s="172" t="s">
        <v>8282</v>
      </c>
      <c r="H2450" s="171" t="s">
        <v>19</v>
      </c>
      <c r="I2450" s="173"/>
      <c r="L2450" s="170"/>
      <c r="M2450" s="174"/>
      <c r="T2450" s="175"/>
      <c r="AT2450" s="171" t="s">
        <v>226</v>
      </c>
      <c r="AU2450" s="171" t="s">
        <v>236</v>
      </c>
      <c r="AV2450" s="14" t="s">
        <v>77</v>
      </c>
      <c r="AW2450" s="14" t="s">
        <v>31</v>
      </c>
      <c r="AX2450" s="14" t="s">
        <v>69</v>
      </c>
      <c r="AY2450" s="171" t="s">
        <v>212</v>
      </c>
    </row>
    <row r="2451" spans="2:65" s="12" customFormat="1">
      <c r="B2451" s="152"/>
      <c r="D2451" s="150" t="s">
        <v>226</v>
      </c>
      <c r="E2451" s="153" t="s">
        <v>19</v>
      </c>
      <c r="F2451" s="154" t="s">
        <v>8280</v>
      </c>
      <c r="H2451" s="155">
        <v>37.380000000000003</v>
      </c>
      <c r="I2451" s="156"/>
      <c r="L2451" s="152"/>
      <c r="M2451" s="157"/>
      <c r="T2451" s="158"/>
      <c r="AT2451" s="153" t="s">
        <v>226</v>
      </c>
      <c r="AU2451" s="153" t="s">
        <v>236</v>
      </c>
      <c r="AV2451" s="12" t="s">
        <v>79</v>
      </c>
      <c r="AW2451" s="12" t="s">
        <v>31</v>
      </c>
      <c r="AX2451" s="12" t="s">
        <v>69</v>
      </c>
      <c r="AY2451" s="153" t="s">
        <v>212</v>
      </c>
    </row>
    <row r="2452" spans="2:65" s="13" customFormat="1">
      <c r="B2452" s="159"/>
      <c r="D2452" s="150" t="s">
        <v>226</v>
      </c>
      <c r="E2452" s="160" t="s">
        <v>19</v>
      </c>
      <c r="F2452" s="161" t="s">
        <v>228</v>
      </c>
      <c r="H2452" s="162">
        <v>37.380000000000003</v>
      </c>
      <c r="I2452" s="163"/>
      <c r="L2452" s="159"/>
      <c r="M2452" s="164"/>
      <c r="T2452" s="165"/>
      <c r="AT2452" s="160" t="s">
        <v>226</v>
      </c>
      <c r="AU2452" s="160" t="s">
        <v>236</v>
      </c>
      <c r="AV2452" s="13" t="s">
        <v>229</v>
      </c>
      <c r="AW2452" s="13" t="s">
        <v>31</v>
      </c>
      <c r="AX2452" s="13" t="s">
        <v>77</v>
      </c>
      <c r="AY2452" s="160" t="s">
        <v>212</v>
      </c>
    </row>
    <row r="2453" spans="2:65" s="1" customFormat="1" ht="16.5" customHeight="1">
      <c r="B2453" s="34"/>
      <c r="C2453" s="133" t="s">
        <v>5328</v>
      </c>
      <c r="D2453" s="133" t="s">
        <v>215</v>
      </c>
      <c r="E2453" s="134" t="s">
        <v>8233</v>
      </c>
      <c r="F2453" s="135" t="s">
        <v>8234</v>
      </c>
      <c r="G2453" s="136" t="s">
        <v>495</v>
      </c>
      <c r="H2453" s="137">
        <v>37.380000000000003</v>
      </c>
      <c r="I2453" s="138"/>
      <c r="J2453" s="139">
        <f>ROUND(I2453*H2453,2)</f>
        <v>0</v>
      </c>
      <c r="K2453" s="135" t="s">
        <v>219</v>
      </c>
      <c r="L2453" s="34"/>
      <c r="M2453" s="140" t="s">
        <v>19</v>
      </c>
      <c r="N2453" s="141" t="s">
        <v>40</v>
      </c>
      <c r="P2453" s="142">
        <f>O2453*H2453</f>
        <v>0</v>
      </c>
      <c r="Q2453" s="142">
        <v>2.0400000000000001E-2</v>
      </c>
      <c r="R2453" s="142">
        <f>Q2453*H2453</f>
        <v>0.76255200000000012</v>
      </c>
      <c r="S2453" s="142">
        <v>0</v>
      </c>
      <c r="T2453" s="143">
        <f>S2453*H2453</f>
        <v>0</v>
      </c>
      <c r="AR2453" s="144" t="s">
        <v>316</v>
      </c>
      <c r="AT2453" s="144" t="s">
        <v>215</v>
      </c>
      <c r="AU2453" s="144" t="s">
        <v>236</v>
      </c>
      <c r="AY2453" s="19" t="s">
        <v>212</v>
      </c>
      <c r="BE2453" s="145">
        <f>IF(N2453="základní",J2453,0)</f>
        <v>0</v>
      </c>
      <c r="BF2453" s="145">
        <f>IF(N2453="snížená",J2453,0)</f>
        <v>0</v>
      </c>
      <c r="BG2453" s="145">
        <f>IF(N2453="zákl. přenesená",J2453,0)</f>
        <v>0</v>
      </c>
      <c r="BH2453" s="145">
        <f>IF(N2453="sníž. přenesená",J2453,0)</f>
        <v>0</v>
      </c>
      <c r="BI2453" s="145">
        <f>IF(N2453="nulová",J2453,0)</f>
        <v>0</v>
      </c>
      <c r="BJ2453" s="19" t="s">
        <v>77</v>
      </c>
      <c r="BK2453" s="145">
        <f>ROUND(I2453*H2453,2)</f>
        <v>0</v>
      </c>
      <c r="BL2453" s="19" t="s">
        <v>316</v>
      </c>
      <c r="BM2453" s="144" t="s">
        <v>8283</v>
      </c>
    </row>
    <row r="2454" spans="2:65" s="1" customFormat="1">
      <c r="B2454" s="34"/>
      <c r="D2454" s="146" t="s">
        <v>222</v>
      </c>
      <c r="F2454" s="147" t="s">
        <v>8236</v>
      </c>
      <c r="I2454" s="148"/>
      <c r="L2454" s="34"/>
      <c r="M2454" s="149"/>
      <c r="T2454" s="55"/>
      <c r="AT2454" s="19" t="s">
        <v>222</v>
      </c>
      <c r="AU2454" s="19" t="s">
        <v>236</v>
      </c>
    </row>
    <row r="2455" spans="2:65" s="14" customFormat="1">
      <c r="B2455" s="170"/>
      <c r="D2455" s="150" t="s">
        <v>226</v>
      </c>
      <c r="E2455" s="171" t="s">
        <v>19</v>
      </c>
      <c r="F2455" s="172" t="s">
        <v>8284</v>
      </c>
      <c r="H2455" s="171" t="s">
        <v>19</v>
      </c>
      <c r="I2455" s="173"/>
      <c r="L2455" s="170"/>
      <c r="M2455" s="174"/>
      <c r="T2455" s="175"/>
      <c r="AT2455" s="171" t="s">
        <v>226</v>
      </c>
      <c r="AU2455" s="171" t="s">
        <v>236</v>
      </c>
      <c r="AV2455" s="14" t="s">
        <v>77</v>
      </c>
      <c r="AW2455" s="14" t="s">
        <v>31</v>
      </c>
      <c r="AX2455" s="14" t="s">
        <v>69</v>
      </c>
      <c r="AY2455" s="171" t="s">
        <v>212</v>
      </c>
    </row>
    <row r="2456" spans="2:65" s="12" customFormat="1">
      <c r="B2456" s="152"/>
      <c r="D2456" s="150" t="s">
        <v>226</v>
      </c>
      <c r="E2456" s="153" t="s">
        <v>19</v>
      </c>
      <c r="F2456" s="154" t="s">
        <v>8280</v>
      </c>
      <c r="H2456" s="155">
        <v>37.380000000000003</v>
      </c>
      <c r="I2456" s="156"/>
      <c r="L2456" s="152"/>
      <c r="M2456" s="157"/>
      <c r="T2456" s="158"/>
      <c r="AT2456" s="153" t="s">
        <v>226</v>
      </c>
      <c r="AU2456" s="153" t="s">
        <v>236</v>
      </c>
      <c r="AV2456" s="12" t="s">
        <v>79</v>
      </c>
      <c r="AW2456" s="12" t="s">
        <v>31</v>
      </c>
      <c r="AX2456" s="12" t="s">
        <v>69</v>
      </c>
      <c r="AY2456" s="153" t="s">
        <v>212</v>
      </c>
    </row>
    <row r="2457" spans="2:65" s="13" customFormat="1">
      <c r="B2457" s="159"/>
      <c r="D2457" s="150" t="s">
        <v>226</v>
      </c>
      <c r="E2457" s="160" t="s">
        <v>19</v>
      </c>
      <c r="F2457" s="161" t="s">
        <v>228</v>
      </c>
      <c r="H2457" s="162">
        <v>37.380000000000003</v>
      </c>
      <c r="I2457" s="163"/>
      <c r="L2457" s="159"/>
      <c r="M2457" s="164"/>
      <c r="T2457" s="165"/>
      <c r="AT2457" s="160" t="s">
        <v>226</v>
      </c>
      <c r="AU2457" s="160" t="s">
        <v>236</v>
      </c>
      <c r="AV2457" s="13" t="s">
        <v>229</v>
      </c>
      <c r="AW2457" s="13" t="s">
        <v>31</v>
      </c>
      <c r="AX2457" s="13" t="s">
        <v>77</v>
      </c>
      <c r="AY2457" s="160" t="s">
        <v>212</v>
      </c>
    </row>
    <row r="2458" spans="2:65" s="11" customFormat="1" ht="20.85" customHeight="1">
      <c r="B2458" s="121"/>
      <c r="D2458" s="122" t="s">
        <v>68</v>
      </c>
      <c r="E2458" s="131" t="s">
        <v>8285</v>
      </c>
      <c r="F2458" s="131" t="s">
        <v>8286</v>
      </c>
      <c r="I2458" s="124"/>
      <c r="J2458" s="132">
        <f>BK2458</f>
        <v>0</v>
      </c>
      <c r="L2458" s="121"/>
      <c r="M2458" s="126"/>
      <c r="P2458" s="127">
        <f>SUM(P2459:P2481)</f>
        <v>0</v>
      </c>
      <c r="R2458" s="127">
        <f>SUM(R2459:R2481)</f>
        <v>2.0254520000000002E-2</v>
      </c>
      <c r="T2458" s="128">
        <f>SUM(T2459:T2481)</f>
        <v>0</v>
      </c>
      <c r="AR2458" s="122" t="s">
        <v>79</v>
      </c>
      <c r="AT2458" s="129" t="s">
        <v>68</v>
      </c>
      <c r="AU2458" s="129" t="s">
        <v>79</v>
      </c>
      <c r="AY2458" s="122" t="s">
        <v>212</v>
      </c>
      <c r="BK2458" s="130">
        <f>SUM(BK2459:BK2481)</f>
        <v>0</v>
      </c>
    </row>
    <row r="2459" spans="2:65" s="1" customFormat="1" ht="16.5" customHeight="1">
      <c r="B2459" s="34"/>
      <c r="C2459" s="133" t="s">
        <v>5342</v>
      </c>
      <c r="D2459" s="133" t="s">
        <v>215</v>
      </c>
      <c r="E2459" s="134" t="s">
        <v>8168</v>
      </c>
      <c r="F2459" s="135" t="s">
        <v>8169</v>
      </c>
      <c r="G2459" s="136" t="s">
        <v>495</v>
      </c>
      <c r="H2459" s="137">
        <v>3.5409999999999999</v>
      </c>
      <c r="I2459" s="138"/>
      <c r="J2459" s="139">
        <f>ROUND(I2459*H2459,2)</f>
        <v>0</v>
      </c>
      <c r="K2459" s="135" t="s">
        <v>219</v>
      </c>
      <c r="L2459" s="34"/>
      <c r="M2459" s="140" t="s">
        <v>19</v>
      </c>
      <c r="N2459" s="141" t="s">
        <v>40</v>
      </c>
      <c r="P2459" s="142">
        <f>O2459*H2459</f>
        <v>0</v>
      </c>
      <c r="Q2459" s="142">
        <v>5.4000000000000003E-3</v>
      </c>
      <c r="R2459" s="142">
        <f>Q2459*H2459</f>
        <v>1.91214E-2</v>
      </c>
      <c r="S2459" s="142">
        <v>0</v>
      </c>
      <c r="T2459" s="143">
        <f>S2459*H2459</f>
        <v>0</v>
      </c>
      <c r="AR2459" s="144" t="s">
        <v>316</v>
      </c>
      <c r="AT2459" s="144" t="s">
        <v>215</v>
      </c>
      <c r="AU2459" s="144" t="s">
        <v>236</v>
      </c>
      <c r="AY2459" s="19" t="s">
        <v>212</v>
      </c>
      <c r="BE2459" s="145">
        <f>IF(N2459="základní",J2459,0)</f>
        <v>0</v>
      </c>
      <c r="BF2459" s="145">
        <f>IF(N2459="snížená",J2459,0)</f>
        <v>0</v>
      </c>
      <c r="BG2459" s="145">
        <f>IF(N2459="zákl. přenesená",J2459,0)</f>
        <v>0</v>
      </c>
      <c r="BH2459" s="145">
        <f>IF(N2459="sníž. přenesená",J2459,0)</f>
        <v>0</v>
      </c>
      <c r="BI2459" s="145">
        <f>IF(N2459="nulová",J2459,0)</f>
        <v>0</v>
      </c>
      <c r="BJ2459" s="19" t="s">
        <v>77</v>
      </c>
      <c r="BK2459" s="145">
        <f>ROUND(I2459*H2459,2)</f>
        <v>0</v>
      </c>
      <c r="BL2459" s="19" t="s">
        <v>316</v>
      </c>
      <c r="BM2459" s="144" t="s">
        <v>8287</v>
      </c>
    </row>
    <row r="2460" spans="2:65" s="1" customFormat="1">
      <c r="B2460" s="34"/>
      <c r="D2460" s="146" t="s">
        <v>222</v>
      </c>
      <c r="F2460" s="147" t="s">
        <v>8171</v>
      </c>
      <c r="I2460" s="148"/>
      <c r="L2460" s="34"/>
      <c r="M2460" s="149"/>
      <c r="T2460" s="55"/>
      <c r="AT2460" s="19" t="s">
        <v>222</v>
      </c>
      <c r="AU2460" s="19" t="s">
        <v>236</v>
      </c>
    </row>
    <row r="2461" spans="2:65" s="14" customFormat="1">
      <c r="B2461" s="170"/>
      <c r="D2461" s="150" t="s">
        <v>226</v>
      </c>
      <c r="E2461" s="171" t="s">
        <v>19</v>
      </c>
      <c r="F2461" s="172" t="s">
        <v>8288</v>
      </c>
      <c r="H2461" s="171" t="s">
        <v>19</v>
      </c>
      <c r="I2461" s="173"/>
      <c r="L2461" s="170"/>
      <c r="M2461" s="174"/>
      <c r="T2461" s="175"/>
      <c r="AT2461" s="171" t="s">
        <v>226</v>
      </c>
      <c r="AU2461" s="171" t="s">
        <v>236</v>
      </c>
      <c r="AV2461" s="14" t="s">
        <v>77</v>
      </c>
      <c r="AW2461" s="14" t="s">
        <v>31</v>
      </c>
      <c r="AX2461" s="14" t="s">
        <v>69</v>
      </c>
      <c r="AY2461" s="171" t="s">
        <v>212</v>
      </c>
    </row>
    <row r="2462" spans="2:65" s="12" customFormat="1">
      <c r="B2462" s="152"/>
      <c r="D2462" s="150" t="s">
        <v>226</v>
      </c>
      <c r="E2462" s="153" t="s">
        <v>19</v>
      </c>
      <c r="F2462" s="154" t="s">
        <v>8289</v>
      </c>
      <c r="H2462" s="155">
        <v>1.9470000000000001</v>
      </c>
      <c r="I2462" s="156"/>
      <c r="L2462" s="152"/>
      <c r="M2462" s="157"/>
      <c r="T2462" s="158"/>
      <c r="AT2462" s="153" t="s">
        <v>226</v>
      </c>
      <c r="AU2462" s="153" t="s">
        <v>236</v>
      </c>
      <c r="AV2462" s="12" t="s">
        <v>79</v>
      </c>
      <c r="AW2462" s="12" t="s">
        <v>31</v>
      </c>
      <c r="AX2462" s="12" t="s">
        <v>69</v>
      </c>
      <c r="AY2462" s="153" t="s">
        <v>212</v>
      </c>
    </row>
    <row r="2463" spans="2:65" s="12" customFormat="1">
      <c r="B2463" s="152"/>
      <c r="D2463" s="150" t="s">
        <v>226</v>
      </c>
      <c r="E2463" s="153" t="s">
        <v>19</v>
      </c>
      <c r="F2463" s="154" t="s">
        <v>8290</v>
      </c>
      <c r="H2463" s="155">
        <v>0.63</v>
      </c>
      <c r="I2463" s="156"/>
      <c r="L2463" s="152"/>
      <c r="M2463" s="157"/>
      <c r="T2463" s="158"/>
      <c r="AT2463" s="153" t="s">
        <v>226</v>
      </c>
      <c r="AU2463" s="153" t="s">
        <v>236</v>
      </c>
      <c r="AV2463" s="12" t="s">
        <v>79</v>
      </c>
      <c r="AW2463" s="12" t="s">
        <v>31</v>
      </c>
      <c r="AX2463" s="12" t="s">
        <v>69</v>
      </c>
      <c r="AY2463" s="153" t="s">
        <v>212</v>
      </c>
    </row>
    <row r="2464" spans="2:65" s="12" customFormat="1">
      <c r="B2464" s="152"/>
      <c r="D2464" s="150" t="s">
        <v>226</v>
      </c>
      <c r="E2464" s="153" t="s">
        <v>19</v>
      </c>
      <c r="F2464" s="154" t="s">
        <v>8291</v>
      </c>
      <c r="H2464" s="155">
        <v>0.96399999999999997</v>
      </c>
      <c r="I2464" s="156"/>
      <c r="L2464" s="152"/>
      <c r="M2464" s="157"/>
      <c r="T2464" s="158"/>
      <c r="AT2464" s="153" t="s">
        <v>226</v>
      </c>
      <c r="AU2464" s="153" t="s">
        <v>236</v>
      </c>
      <c r="AV2464" s="12" t="s">
        <v>79</v>
      </c>
      <c r="AW2464" s="12" t="s">
        <v>31</v>
      </c>
      <c r="AX2464" s="12" t="s">
        <v>69</v>
      </c>
      <c r="AY2464" s="153" t="s">
        <v>212</v>
      </c>
    </row>
    <row r="2465" spans="2:65" s="13" customFormat="1">
      <c r="B2465" s="159"/>
      <c r="D2465" s="150" t="s">
        <v>226</v>
      </c>
      <c r="E2465" s="160" t="s">
        <v>19</v>
      </c>
      <c r="F2465" s="161" t="s">
        <v>228</v>
      </c>
      <c r="H2465" s="162">
        <v>3.5409999999999999</v>
      </c>
      <c r="I2465" s="163"/>
      <c r="L2465" s="159"/>
      <c r="M2465" s="164"/>
      <c r="T2465" s="165"/>
      <c r="AT2465" s="160" t="s">
        <v>226</v>
      </c>
      <c r="AU2465" s="160" t="s">
        <v>236</v>
      </c>
      <c r="AV2465" s="13" t="s">
        <v>229</v>
      </c>
      <c r="AW2465" s="13" t="s">
        <v>31</v>
      </c>
      <c r="AX2465" s="13" t="s">
        <v>77</v>
      </c>
      <c r="AY2465" s="160" t="s">
        <v>212</v>
      </c>
    </row>
    <row r="2466" spans="2:65" s="1" customFormat="1" ht="16.5" customHeight="1">
      <c r="B2466" s="34"/>
      <c r="C2466" s="133" t="s">
        <v>5359</v>
      </c>
      <c r="D2466" s="133" t="s">
        <v>215</v>
      </c>
      <c r="E2466" s="134" t="s">
        <v>8292</v>
      </c>
      <c r="F2466" s="135" t="s">
        <v>8293</v>
      </c>
      <c r="G2466" s="136" t="s">
        <v>495</v>
      </c>
      <c r="H2466" s="137">
        <v>3.5409999999999999</v>
      </c>
      <c r="I2466" s="138"/>
      <c r="J2466" s="139">
        <f>ROUND(I2466*H2466,2)</f>
        <v>0</v>
      </c>
      <c r="K2466" s="135" t="s">
        <v>219</v>
      </c>
      <c r="L2466" s="34"/>
      <c r="M2466" s="140" t="s">
        <v>19</v>
      </c>
      <c r="N2466" s="141" t="s">
        <v>40</v>
      </c>
      <c r="P2466" s="142">
        <f>O2466*H2466</f>
        <v>0</v>
      </c>
      <c r="Q2466" s="142">
        <v>3.2000000000000003E-4</v>
      </c>
      <c r="R2466" s="142">
        <f>Q2466*H2466</f>
        <v>1.13312E-3</v>
      </c>
      <c r="S2466" s="142">
        <v>0</v>
      </c>
      <c r="T2466" s="143">
        <f>S2466*H2466</f>
        <v>0</v>
      </c>
      <c r="AR2466" s="144" t="s">
        <v>316</v>
      </c>
      <c r="AT2466" s="144" t="s">
        <v>215</v>
      </c>
      <c r="AU2466" s="144" t="s">
        <v>236</v>
      </c>
      <c r="AY2466" s="19" t="s">
        <v>212</v>
      </c>
      <c r="BE2466" s="145">
        <f>IF(N2466="základní",J2466,0)</f>
        <v>0</v>
      </c>
      <c r="BF2466" s="145">
        <f>IF(N2466="snížená",J2466,0)</f>
        <v>0</v>
      </c>
      <c r="BG2466" s="145">
        <f>IF(N2466="zákl. přenesená",J2466,0)</f>
        <v>0</v>
      </c>
      <c r="BH2466" s="145">
        <f>IF(N2466="sníž. přenesená",J2466,0)</f>
        <v>0</v>
      </c>
      <c r="BI2466" s="145">
        <f>IF(N2466="nulová",J2466,0)</f>
        <v>0</v>
      </c>
      <c r="BJ2466" s="19" t="s">
        <v>77</v>
      </c>
      <c r="BK2466" s="145">
        <f>ROUND(I2466*H2466,2)</f>
        <v>0</v>
      </c>
      <c r="BL2466" s="19" t="s">
        <v>316</v>
      </c>
      <c r="BM2466" s="144" t="s">
        <v>835</v>
      </c>
    </row>
    <row r="2467" spans="2:65" s="1" customFormat="1">
      <c r="B2467" s="34"/>
      <c r="D2467" s="146" t="s">
        <v>222</v>
      </c>
      <c r="F2467" s="147" t="s">
        <v>8294</v>
      </c>
      <c r="I2467" s="148"/>
      <c r="L2467" s="34"/>
      <c r="M2467" s="149"/>
      <c r="T2467" s="55"/>
      <c r="AT2467" s="19" t="s">
        <v>222</v>
      </c>
      <c r="AU2467" s="19" t="s">
        <v>236</v>
      </c>
    </row>
    <row r="2468" spans="2:65" s="1" customFormat="1" ht="19.5">
      <c r="B2468" s="34"/>
      <c r="D2468" s="150" t="s">
        <v>224</v>
      </c>
      <c r="F2468" s="151" t="s">
        <v>8178</v>
      </c>
      <c r="I2468" s="148"/>
      <c r="L2468" s="34"/>
      <c r="M2468" s="149"/>
      <c r="T2468" s="55"/>
      <c r="AT2468" s="19" t="s">
        <v>224</v>
      </c>
      <c r="AU2468" s="19" t="s">
        <v>236</v>
      </c>
    </row>
    <row r="2469" spans="2:65" s="14" customFormat="1">
      <c r="B2469" s="170"/>
      <c r="D2469" s="150" t="s">
        <v>226</v>
      </c>
      <c r="E2469" s="171" t="s">
        <v>19</v>
      </c>
      <c r="F2469" s="172" t="s">
        <v>8295</v>
      </c>
      <c r="H2469" s="171" t="s">
        <v>19</v>
      </c>
      <c r="I2469" s="173"/>
      <c r="L2469" s="170"/>
      <c r="M2469" s="174"/>
      <c r="T2469" s="175"/>
      <c r="AT2469" s="171" t="s">
        <v>226</v>
      </c>
      <c r="AU2469" s="171" t="s">
        <v>236</v>
      </c>
      <c r="AV2469" s="14" t="s">
        <v>77</v>
      </c>
      <c r="AW2469" s="14" t="s">
        <v>31</v>
      </c>
      <c r="AX2469" s="14" t="s">
        <v>69</v>
      </c>
      <c r="AY2469" s="171" t="s">
        <v>212</v>
      </c>
    </row>
    <row r="2470" spans="2:65" s="12" customFormat="1">
      <c r="B2470" s="152"/>
      <c r="D2470" s="150" t="s">
        <v>226</v>
      </c>
      <c r="E2470" s="153" t="s">
        <v>19</v>
      </c>
      <c r="F2470" s="154" t="s">
        <v>8289</v>
      </c>
      <c r="H2470" s="155">
        <v>1.9470000000000001</v>
      </c>
      <c r="I2470" s="156"/>
      <c r="L2470" s="152"/>
      <c r="M2470" s="157"/>
      <c r="T2470" s="158"/>
      <c r="AT2470" s="153" t="s">
        <v>226</v>
      </c>
      <c r="AU2470" s="153" t="s">
        <v>236</v>
      </c>
      <c r="AV2470" s="12" t="s">
        <v>79</v>
      </c>
      <c r="AW2470" s="12" t="s">
        <v>31</v>
      </c>
      <c r="AX2470" s="12" t="s">
        <v>69</v>
      </c>
      <c r="AY2470" s="153" t="s">
        <v>212</v>
      </c>
    </row>
    <row r="2471" spans="2:65" s="12" customFormat="1">
      <c r="B2471" s="152"/>
      <c r="D2471" s="150" t="s">
        <v>226</v>
      </c>
      <c r="E2471" s="153" t="s">
        <v>19</v>
      </c>
      <c r="F2471" s="154" t="s">
        <v>8290</v>
      </c>
      <c r="H2471" s="155">
        <v>0.63</v>
      </c>
      <c r="I2471" s="156"/>
      <c r="L2471" s="152"/>
      <c r="M2471" s="157"/>
      <c r="T2471" s="158"/>
      <c r="AT2471" s="153" t="s">
        <v>226</v>
      </c>
      <c r="AU2471" s="153" t="s">
        <v>236</v>
      </c>
      <c r="AV2471" s="12" t="s">
        <v>79</v>
      </c>
      <c r="AW2471" s="12" t="s">
        <v>31</v>
      </c>
      <c r="AX2471" s="12" t="s">
        <v>69</v>
      </c>
      <c r="AY2471" s="153" t="s">
        <v>212</v>
      </c>
    </row>
    <row r="2472" spans="2:65" s="12" customFormat="1">
      <c r="B2472" s="152"/>
      <c r="D2472" s="150" t="s">
        <v>226</v>
      </c>
      <c r="E2472" s="153" t="s">
        <v>19</v>
      </c>
      <c r="F2472" s="154" t="s">
        <v>8291</v>
      </c>
      <c r="H2472" s="155">
        <v>0.96399999999999997</v>
      </c>
      <c r="I2472" s="156"/>
      <c r="L2472" s="152"/>
      <c r="M2472" s="157"/>
      <c r="T2472" s="158"/>
      <c r="AT2472" s="153" t="s">
        <v>226</v>
      </c>
      <c r="AU2472" s="153" t="s">
        <v>236</v>
      </c>
      <c r="AV2472" s="12" t="s">
        <v>79</v>
      </c>
      <c r="AW2472" s="12" t="s">
        <v>31</v>
      </c>
      <c r="AX2472" s="12" t="s">
        <v>69</v>
      </c>
      <c r="AY2472" s="153" t="s">
        <v>212</v>
      </c>
    </row>
    <row r="2473" spans="2:65" s="13" customFormat="1">
      <c r="B2473" s="159"/>
      <c r="D2473" s="150" t="s">
        <v>226</v>
      </c>
      <c r="E2473" s="160" t="s">
        <v>19</v>
      </c>
      <c r="F2473" s="161" t="s">
        <v>228</v>
      </c>
      <c r="H2473" s="162">
        <v>3.5409999999999999</v>
      </c>
      <c r="I2473" s="163"/>
      <c r="L2473" s="159"/>
      <c r="M2473" s="164"/>
      <c r="T2473" s="165"/>
      <c r="AT2473" s="160" t="s">
        <v>226</v>
      </c>
      <c r="AU2473" s="160" t="s">
        <v>236</v>
      </c>
      <c r="AV2473" s="13" t="s">
        <v>229</v>
      </c>
      <c r="AW2473" s="13" t="s">
        <v>31</v>
      </c>
      <c r="AX2473" s="13" t="s">
        <v>77</v>
      </c>
      <c r="AY2473" s="160" t="s">
        <v>212</v>
      </c>
    </row>
    <row r="2474" spans="2:65" s="1" customFormat="1" ht="16.5" customHeight="1">
      <c r="B2474" s="34"/>
      <c r="C2474" s="133" t="s">
        <v>5371</v>
      </c>
      <c r="D2474" s="133" t="s">
        <v>215</v>
      </c>
      <c r="E2474" s="134" t="s">
        <v>8296</v>
      </c>
      <c r="F2474" s="135" t="s">
        <v>8297</v>
      </c>
      <c r="G2474" s="136" t="s">
        <v>495</v>
      </c>
      <c r="H2474" s="137">
        <v>3.3719999999999999</v>
      </c>
      <c r="I2474" s="138"/>
      <c r="J2474" s="139">
        <f>ROUND(I2474*H2474,2)</f>
        <v>0</v>
      </c>
      <c r="K2474" s="135" t="s">
        <v>245</v>
      </c>
      <c r="L2474" s="34"/>
      <c r="M2474" s="140" t="s">
        <v>19</v>
      </c>
      <c r="N2474" s="141" t="s">
        <v>40</v>
      </c>
      <c r="P2474" s="142">
        <f>O2474*H2474</f>
        <v>0</v>
      </c>
      <c r="Q2474" s="142">
        <v>0</v>
      </c>
      <c r="R2474" s="142">
        <f>Q2474*H2474</f>
        <v>0</v>
      </c>
      <c r="S2474" s="142">
        <v>0</v>
      </c>
      <c r="T2474" s="143">
        <f>S2474*H2474</f>
        <v>0</v>
      </c>
      <c r="AR2474" s="144" t="s">
        <v>316</v>
      </c>
      <c r="AT2474" s="144" t="s">
        <v>215</v>
      </c>
      <c r="AU2474" s="144" t="s">
        <v>236</v>
      </c>
      <c r="AY2474" s="19" t="s">
        <v>212</v>
      </c>
      <c r="BE2474" s="145">
        <f>IF(N2474="základní",J2474,0)</f>
        <v>0</v>
      </c>
      <c r="BF2474" s="145">
        <f>IF(N2474="snížená",J2474,0)</f>
        <v>0</v>
      </c>
      <c r="BG2474" s="145">
        <f>IF(N2474="zákl. přenesená",J2474,0)</f>
        <v>0</v>
      </c>
      <c r="BH2474" s="145">
        <f>IF(N2474="sníž. přenesená",J2474,0)</f>
        <v>0</v>
      </c>
      <c r="BI2474" s="145">
        <f>IF(N2474="nulová",J2474,0)</f>
        <v>0</v>
      </c>
      <c r="BJ2474" s="19" t="s">
        <v>77</v>
      </c>
      <c r="BK2474" s="145">
        <f>ROUND(I2474*H2474,2)</f>
        <v>0</v>
      </c>
      <c r="BL2474" s="19" t="s">
        <v>316</v>
      </c>
      <c r="BM2474" s="144" t="s">
        <v>8298</v>
      </c>
    </row>
    <row r="2475" spans="2:65" s="14" customFormat="1">
      <c r="B2475" s="170"/>
      <c r="D2475" s="150" t="s">
        <v>226</v>
      </c>
      <c r="E2475" s="171" t="s">
        <v>19</v>
      </c>
      <c r="F2475" s="172" t="s">
        <v>8299</v>
      </c>
      <c r="H2475" s="171" t="s">
        <v>19</v>
      </c>
      <c r="I2475" s="173"/>
      <c r="L2475" s="170"/>
      <c r="M2475" s="174"/>
      <c r="T2475" s="175"/>
      <c r="AT2475" s="171" t="s">
        <v>226</v>
      </c>
      <c r="AU2475" s="171" t="s">
        <v>236</v>
      </c>
      <c r="AV2475" s="14" t="s">
        <v>77</v>
      </c>
      <c r="AW2475" s="14" t="s">
        <v>31</v>
      </c>
      <c r="AX2475" s="14" t="s">
        <v>69</v>
      </c>
      <c r="AY2475" s="171" t="s">
        <v>212</v>
      </c>
    </row>
    <row r="2476" spans="2:65" s="12" customFormat="1">
      <c r="B2476" s="152"/>
      <c r="D2476" s="150" t="s">
        <v>226</v>
      </c>
      <c r="E2476" s="153" t="s">
        <v>19</v>
      </c>
      <c r="F2476" s="154" t="s">
        <v>8300</v>
      </c>
      <c r="H2476" s="155">
        <v>1.8540000000000001</v>
      </c>
      <c r="I2476" s="156"/>
      <c r="L2476" s="152"/>
      <c r="M2476" s="157"/>
      <c r="T2476" s="158"/>
      <c r="AT2476" s="153" t="s">
        <v>226</v>
      </c>
      <c r="AU2476" s="153" t="s">
        <v>236</v>
      </c>
      <c r="AV2476" s="12" t="s">
        <v>79</v>
      </c>
      <c r="AW2476" s="12" t="s">
        <v>31</v>
      </c>
      <c r="AX2476" s="12" t="s">
        <v>69</v>
      </c>
      <c r="AY2476" s="153" t="s">
        <v>212</v>
      </c>
    </row>
    <row r="2477" spans="2:65" s="12" customFormat="1">
      <c r="B2477" s="152"/>
      <c r="D2477" s="150" t="s">
        <v>226</v>
      </c>
      <c r="E2477" s="153" t="s">
        <v>19</v>
      </c>
      <c r="F2477" s="154" t="s">
        <v>8301</v>
      </c>
      <c r="H2477" s="155">
        <v>0.6</v>
      </c>
      <c r="I2477" s="156"/>
      <c r="L2477" s="152"/>
      <c r="M2477" s="157"/>
      <c r="T2477" s="158"/>
      <c r="AT2477" s="153" t="s">
        <v>226</v>
      </c>
      <c r="AU2477" s="153" t="s">
        <v>236</v>
      </c>
      <c r="AV2477" s="12" t="s">
        <v>79</v>
      </c>
      <c r="AW2477" s="12" t="s">
        <v>31</v>
      </c>
      <c r="AX2477" s="12" t="s">
        <v>69</v>
      </c>
      <c r="AY2477" s="153" t="s">
        <v>212</v>
      </c>
    </row>
    <row r="2478" spans="2:65" s="12" customFormat="1">
      <c r="B2478" s="152"/>
      <c r="D2478" s="150" t="s">
        <v>226</v>
      </c>
      <c r="E2478" s="153" t="s">
        <v>19</v>
      </c>
      <c r="F2478" s="154" t="s">
        <v>8302</v>
      </c>
      <c r="H2478" s="155">
        <v>0.91800000000000004</v>
      </c>
      <c r="I2478" s="156"/>
      <c r="L2478" s="152"/>
      <c r="M2478" s="157"/>
      <c r="T2478" s="158"/>
      <c r="AT2478" s="153" t="s">
        <v>226</v>
      </c>
      <c r="AU2478" s="153" t="s">
        <v>236</v>
      </c>
      <c r="AV2478" s="12" t="s">
        <v>79</v>
      </c>
      <c r="AW2478" s="12" t="s">
        <v>31</v>
      </c>
      <c r="AX2478" s="12" t="s">
        <v>69</v>
      </c>
      <c r="AY2478" s="153" t="s">
        <v>212</v>
      </c>
    </row>
    <row r="2479" spans="2:65" s="13" customFormat="1">
      <c r="B2479" s="159"/>
      <c r="D2479" s="150" t="s">
        <v>226</v>
      </c>
      <c r="E2479" s="160" t="s">
        <v>19</v>
      </c>
      <c r="F2479" s="161" t="s">
        <v>228</v>
      </c>
      <c r="H2479" s="162">
        <v>3.3719999999999999</v>
      </c>
      <c r="I2479" s="163"/>
      <c r="L2479" s="159"/>
      <c r="M2479" s="164"/>
      <c r="T2479" s="165"/>
      <c r="AT2479" s="160" t="s">
        <v>226</v>
      </c>
      <c r="AU2479" s="160" t="s">
        <v>236</v>
      </c>
      <c r="AV2479" s="13" t="s">
        <v>229</v>
      </c>
      <c r="AW2479" s="13" t="s">
        <v>31</v>
      </c>
      <c r="AX2479" s="13" t="s">
        <v>77</v>
      </c>
      <c r="AY2479" s="160" t="s">
        <v>212</v>
      </c>
    </row>
    <row r="2480" spans="2:65" s="14" customFormat="1">
      <c r="B2480" s="170"/>
      <c r="D2480" s="150" t="s">
        <v>226</v>
      </c>
      <c r="E2480" s="171" t="s">
        <v>19</v>
      </c>
      <c r="F2480" s="172" t="s">
        <v>8303</v>
      </c>
      <c r="H2480" s="171" t="s">
        <v>19</v>
      </c>
      <c r="I2480" s="173"/>
      <c r="L2480" s="170"/>
      <c r="M2480" s="174"/>
      <c r="T2480" s="175"/>
      <c r="AT2480" s="171" t="s">
        <v>226</v>
      </c>
      <c r="AU2480" s="171" t="s">
        <v>236</v>
      </c>
      <c r="AV2480" s="14" t="s">
        <v>77</v>
      </c>
      <c r="AW2480" s="14" t="s">
        <v>31</v>
      </c>
      <c r="AX2480" s="14" t="s">
        <v>69</v>
      </c>
      <c r="AY2480" s="171" t="s">
        <v>212</v>
      </c>
    </row>
    <row r="2481" spans="2:65" s="14" customFormat="1">
      <c r="B2481" s="170"/>
      <c r="D2481" s="150" t="s">
        <v>226</v>
      </c>
      <c r="E2481" s="171" t="s">
        <v>19</v>
      </c>
      <c r="F2481" s="172" t="s">
        <v>8304</v>
      </c>
      <c r="H2481" s="171" t="s">
        <v>19</v>
      </c>
      <c r="I2481" s="173"/>
      <c r="L2481" s="170"/>
      <c r="M2481" s="174"/>
      <c r="T2481" s="175"/>
      <c r="AT2481" s="171" t="s">
        <v>226</v>
      </c>
      <c r="AU2481" s="171" t="s">
        <v>236</v>
      </c>
      <c r="AV2481" s="14" t="s">
        <v>77</v>
      </c>
      <c r="AW2481" s="14" t="s">
        <v>31</v>
      </c>
      <c r="AX2481" s="14" t="s">
        <v>69</v>
      </c>
      <c r="AY2481" s="171" t="s">
        <v>212</v>
      </c>
    </row>
    <row r="2482" spans="2:65" s="11" customFormat="1" ht="20.85" customHeight="1">
      <c r="B2482" s="121"/>
      <c r="D2482" s="122" t="s">
        <v>68</v>
      </c>
      <c r="E2482" s="131" t="s">
        <v>8305</v>
      </c>
      <c r="F2482" s="131" t="s">
        <v>8306</v>
      </c>
      <c r="I2482" s="124"/>
      <c r="J2482" s="132">
        <f>BK2482</f>
        <v>0</v>
      </c>
      <c r="L2482" s="121"/>
      <c r="M2482" s="126"/>
      <c r="P2482" s="127">
        <f>SUM(P2483:P2552)</f>
        <v>0</v>
      </c>
      <c r="R2482" s="127">
        <f>SUM(R2483:R2552)</f>
        <v>2.7480586000000002</v>
      </c>
      <c r="T2482" s="128">
        <f>SUM(T2483:T2552)</f>
        <v>0</v>
      </c>
      <c r="AR2482" s="122" t="s">
        <v>79</v>
      </c>
      <c r="AT2482" s="129" t="s">
        <v>68</v>
      </c>
      <c r="AU2482" s="129" t="s">
        <v>79</v>
      </c>
      <c r="AY2482" s="122" t="s">
        <v>212</v>
      </c>
      <c r="BK2482" s="130">
        <f>SUM(BK2483:BK2552)</f>
        <v>0</v>
      </c>
    </row>
    <row r="2483" spans="2:65" s="1" customFormat="1" ht="16.5" customHeight="1">
      <c r="B2483" s="34"/>
      <c r="C2483" s="133" t="s">
        <v>5381</v>
      </c>
      <c r="D2483" s="133" t="s">
        <v>215</v>
      </c>
      <c r="E2483" s="134" t="s">
        <v>8307</v>
      </c>
      <c r="F2483" s="135" t="s">
        <v>8308</v>
      </c>
      <c r="G2483" s="136" t="s">
        <v>495</v>
      </c>
      <c r="H2483" s="137">
        <v>1075.212</v>
      </c>
      <c r="I2483" s="138"/>
      <c r="J2483" s="139">
        <f>ROUND(I2483*H2483,2)</f>
        <v>0</v>
      </c>
      <c r="K2483" s="135" t="s">
        <v>245</v>
      </c>
      <c r="L2483" s="34"/>
      <c r="M2483" s="140" t="s">
        <v>19</v>
      </c>
      <c r="N2483" s="141" t="s">
        <v>40</v>
      </c>
      <c r="P2483" s="142">
        <f>O2483*H2483</f>
        <v>0</v>
      </c>
      <c r="Q2483" s="142">
        <v>0</v>
      </c>
      <c r="R2483" s="142">
        <f>Q2483*H2483</f>
        <v>0</v>
      </c>
      <c r="S2483" s="142">
        <v>0</v>
      </c>
      <c r="T2483" s="143">
        <f>S2483*H2483</f>
        <v>0</v>
      </c>
      <c r="AR2483" s="144" t="s">
        <v>316</v>
      </c>
      <c r="AT2483" s="144" t="s">
        <v>215</v>
      </c>
      <c r="AU2483" s="144" t="s">
        <v>236</v>
      </c>
      <c r="AY2483" s="19" t="s">
        <v>212</v>
      </c>
      <c r="BE2483" s="145">
        <f>IF(N2483="základní",J2483,0)</f>
        <v>0</v>
      </c>
      <c r="BF2483" s="145">
        <f>IF(N2483="snížená",J2483,0)</f>
        <v>0</v>
      </c>
      <c r="BG2483" s="145">
        <f>IF(N2483="zákl. přenesená",J2483,0)</f>
        <v>0</v>
      </c>
      <c r="BH2483" s="145">
        <f>IF(N2483="sníž. přenesená",J2483,0)</f>
        <v>0</v>
      </c>
      <c r="BI2483" s="145">
        <f>IF(N2483="nulová",J2483,0)</f>
        <v>0</v>
      </c>
      <c r="BJ2483" s="19" t="s">
        <v>77</v>
      </c>
      <c r="BK2483" s="145">
        <f>ROUND(I2483*H2483,2)</f>
        <v>0</v>
      </c>
      <c r="BL2483" s="19" t="s">
        <v>316</v>
      </c>
      <c r="BM2483" s="144" t="s">
        <v>8309</v>
      </c>
    </row>
    <row r="2484" spans="2:65" s="1" customFormat="1" ht="19.5">
      <c r="B2484" s="34"/>
      <c r="D2484" s="150" t="s">
        <v>224</v>
      </c>
      <c r="F2484" s="151" t="s">
        <v>7676</v>
      </c>
      <c r="I2484" s="148"/>
      <c r="L2484" s="34"/>
      <c r="M2484" s="149"/>
      <c r="T2484" s="55"/>
      <c r="AT2484" s="19" t="s">
        <v>224</v>
      </c>
      <c r="AU2484" s="19" t="s">
        <v>236</v>
      </c>
    </row>
    <row r="2485" spans="2:65" s="14" customFormat="1">
      <c r="B2485" s="170"/>
      <c r="D2485" s="150" t="s">
        <v>226</v>
      </c>
      <c r="E2485" s="171" t="s">
        <v>19</v>
      </c>
      <c r="F2485" s="172" t="s">
        <v>7485</v>
      </c>
      <c r="H2485" s="171" t="s">
        <v>19</v>
      </c>
      <c r="I2485" s="173"/>
      <c r="L2485" s="170"/>
      <c r="M2485" s="174"/>
      <c r="T2485" s="175"/>
      <c r="AT2485" s="171" t="s">
        <v>226</v>
      </c>
      <c r="AU2485" s="171" t="s">
        <v>236</v>
      </c>
      <c r="AV2485" s="14" t="s">
        <v>77</v>
      </c>
      <c r="AW2485" s="14" t="s">
        <v>31</v>
      </c>
      <c r="AX2485" s="14" t="s">
        <v>69</v>
      </c>
      <c r="AY2485" s="171" t="s">
        <v>212</v>
      </c>
    </row>
    <row r="2486" spans="2:65" s="14" customFormat="1">
      <c r="B2486" s="170"/>
      <c r="D2486" s="150" t="s">
        <v>226</v>
      </c>
      <c r="E2486" s="171" t="s">
        <v>19</v>
      </c>
      <c r="F2486" s="172" t="s">
        <v>8310</v>
      </c>
      <c r="H2486" s="171" t="s">
        <v>19</v>
      </c>
      <c r="I2486" s="173"/>
      <c r="L2486" s="170"/>
      <c r="M2486" s="174"/>
      <c r="T2486" s="175"/>
      <c r="AT2486" s="171" t="s">
        <v>226</v>
      </c>
      <c r="AU2486" s="171" t="s">
        <v>236</v>
      </c>
      <c r="AV2486" s="14" t="s">
        <v>77</v>
      </c>
      <c r="AW2486" s="14" t="s">
        <v>31</v>
      </c>
      <c r="AX2486" s="14" t="s">
        <v>69</v>
      </c>
      <c r="AY2486" s="171" t="s">
        <v>212</v>
      </c>
    </row>
    <row r="2487" spans="2:65" s="12" customFormat="1">
      <c r="B2487" s="152"/>
      <c r="D2487" s="150" t="s">
        <v>226</v>
      </c>
      <c r="E2487" s="153" t="s">
        <v>19</v>
      </c>
      <c r="F2487" s="154" t="s">
        <v>8311</v>
      </c>
      <c r="H2487" s="155">
        <v>357.03</v>
      </c>
      <c r="I2487" s="156"/>
      <c r="L2487" s="152"/>
      <c r="M2487" s="157"/>
      <c r="T2487" s="158"/>
      <c r="AT2487" s="153" t="s">
        <v>226</v>
      </c>
      <c r="AU2487" s="153" t="s">
        <v>236</v>
      </c>
      <c r="AV2487" s="12" t="s">
        <v>79</v>
      </c>
      <c r="AW2487" s="12" t="s">
        <v>31</v>
      </c>
      <c r="AX2487" s="12" t="s">
        <v>69</v>
      </c>
      <c r="AY2487" s="153" t="s">
        <v>212</v>
      </c>
    </row>
    <row r="2488" spans="2:65" s="12" customFormat="1">
      <c r="B2488" s="152"/>
      <c r="D2488" s="150" t="s">
        <v>226</v>
      </c>
      <c r="E2488" s="153" t="s">
        <v>19</v>
      </c>
      <c r="F2488" s="154" t="s">
        <v>8312</v>
      </c>
      <c r="H2488" s="155">
        <v>5.79</v>
      </c>
      <c r="I2488" s="156"/>
      <c r="L2488" s="152"/>
      <c r="M2488" s="157"/>
      <c r="T2488" s="158"/>
      <c r="AT2488" s="153" t="s">
        <v>226</v>
      </c>
      <c r="AU2488" s="153" t="s">
        <v>236</v>
      </c>
      <c r="AV2488" s="12" t="s">
        <v>79</v>
      </c>
      <c r="AW2488" s="12" t="s">
        <v>31</v>
      </c>
      <c r="AX2488" s="12" t="s">
        <v>69</v>
      </c>
      <c r="AY2488" s="153" t="s">
        <v>212</v>
      </c>
    </row>
    <row r="2489" spans="2:65" s="12" customFormat="1">
      <c r="B2489" s="152"/>
      <c r="D2489" s="150" t="s">
        <v>226</v>
      </c>
      <c r="E2489" s="153" t="s">
        <v>19</v>
      </c>
      <c r="F2489" s="154" t="s">
        <v>8313</v>
      </c>
      <c r="H2489" s="155">
        <v>495.19</v>
      </c>
      <c r="I2489" s="156"/>
      <c r="L2489" s="152"/>
      <c r="M2489" s="157"/>
      <c r="T2489" s="158"/>
      <c r="AT2489" s="153" t="s">
        <v>226</v>
      </c>
      <c r="AU2489" s="153" t="s">
        <v>236</v>
      </c>
      <c r="AV2489" s="12" t="s">
        <v>79</v>
      </c>
      <c r="AW2489" s="12" t="s">
        <v>31</v>
      </c>
      <c r="AX2489" s="12" t="s">
        <v>69</v>
      </c>
      <c r="AY2489" s="153" t="s">
        <v>212</v>
      </c>
    </row>
    <row r="2490" spans="2:65" s="12" customFormat="1">
      <c r="B2490" s="152"/>
      <c r="D2490" s="150" t="s">
        <v>226</v>
      </c>
      <c r="E2490" s="153" t="s">
        <v>19</v>
      </c>
      <c r="F2490" s="154" t="s">
        <v>8314</v>
      </c>
      <c r="H2490" s="155">
        <v>98.24</v>
      </c>
      <c r="I2490" s="156"/>
      <c r="L2490" s="152"/>
      <c r="M2490" s="157"/>
      <c r="T2490" s="158"/>
      <c r="AT2490" s="153" t="s">
        <v>226</v>
      </c>
      <c r="AU2490" s="153" t="s">
        <v>236</v>
      </c>
      <c r="AV2490" s="12" t="s">
        <v>79</v>
      </c>
      <c r="AW2490" s="12" t="s">
        <v>31</v>
      </c>
      <c r="AX2490" s="12" t="s">
        <v>69</v>
      </c>
      <c r="AY2490" s="153" t="s">
        <v>212</v>
      </c>
    </row>
    <row r="2491" spans="2:65" s="12" customFormat="1">
      <c r="B2491" s="152"/>
      <c r="D2491" s="150" t="s">
        <v>226</v>
      </c>
      <c r="E2491" s="153" t="s">
        <v>19</v>
      </c>
      <c r="F2491" s="154" t="s">
        <v>8315</v>
      </c>
      <c r="H2491" s="155">
        <v>66.209999999999994</v>
      </c>
      <c r="I2491" s="156"/>
      <c r="L2491" s="152"/>
      <c r="M2491" s="157"/>
      <c r="T2491" s="158"/>
      <c r="AT2491" s="153" t="s">
        <v>226</v>
      </c>
      <c r="AU2491" s="153" t="s">
        <v>236</v>
      </c>
      <c r="AV2491" s="12" t="s">
        <v>79</v>
      </c>
      <c r="AW2491" s="12" t="s">
        <v>31</v>
      </c>
      <c r="AX2491" s="12" t="s">
        <v>69</v>
      </c>
      <c r="AY2491" s="153" t="s">
        <v>212</v>
      </c>
    </row>
    <row r="2492" spans="2:65" s="12" customFormat="1">
      <c r="B2492" s="152"/>
      <c r="D2492" s="150" t="s">
        <v>226</v>
      </c>
      <c r="E2492" s="153" t="s">
        <v>19</v>
      </c>
      <c r="F2492" s="154" t="s">
        <v>8316</v>
      </c>
      <c r="H2492" s="155">
        <v>13.78</v>
      </c>
      <c r="I2492" s="156"/>
      <c r="L2492" s="152"/>
      <c r="M2492" s="157"/>
      <c r="T2492" s="158"/>
      <c r="AT2492" s="153" t="s">
        <v>226</v>
      </c>
      <c r="AU2492" s="153" t="s">
        <v>236</v>
      </c>
      <c r="AV2492" s="12" t="s">
        <v>79</v>
      </c>
      <c r="AW2492" s="12" t="s">
        <v>31</v>
      </c>
      <c r="AX2492" s="12" t="s">
        <v>69</v>
      </c>
      <c r="AY2492" s="153" t="s">
        <v>212</v>
      </c>
    </row>
    <row r="2493" spans="2:65" s="12" customFormat="1">
      <c r="B2493" s="152"/>
      <c r="D2493" s="150" t="s">
        <v>226</v>
      </c>
      <c r="E2493" s="153" t="s">
        <v>19</v>
      </c>
      <c r="F2493" s="154" t="s">
        <v>8317</v>
      </c>
      <c r="H2493" s="155">
        <v>35.6</v>
      </c>
      <c r="I2493" s="156"/>
      <c r="L2493" s="152"/>
      <c r="M2493" s="157"/>
      <c r="T2493" s="158"/>
      <c r="AT2493" s="153" t="s">
        <v>226</v>
      </c>
      <c r="AU2493" s="153" t="s">
        <v>236</v>
      </c>
      <c r="AV2493" s="12" t="s">
        <v>79</v>
      </c>
      <c r="AW2493" s="12" t="s">
        <v>31</v>
      </c>
      <c r="AX2493" s="12" t="s">
        <v>69</v>
      </c>
      <c r="AY2493" s="153" t="s">
        <v>212</v>
      </c>
    </row>
    <row r="2494" spans="2:65" s="12" customFormat="1">
      <c r="B2494" s="152"/>
      <c r="D2494" s="150" t="s">
        <v>226</v>
      </c>
      <c r="E2494" s="153" t="s">
        <v>19</v>
      </c>
      <c r="F2494" s="154" t="s">
        <v>8318</v>
      </c>
      <c r="H2494" s="155">
        <v>3.3719999999999999</v>
      </c>
      <c r="I2494" s="156"/>
      <c r="L2494" s="152"/>
      <c r="M2494" s="157"/>
      <c r="T2494" s="158"/>
      <c r="AT2494" s="153" t="s">
        <v>226</v>
      </c>
      <c r="AU2494" s="153" t="s">
        <v>236</v>
      </c>
      <c r="AV2494" s="12" t="s">
        <v>79</v>
      </c>
      <c r="AW2494" s="12" t="s">
        <v>31</v>
      </c>
      <c r="AX2494" s="12" t="s">
        <v>69</v>
      </c>
      <c r="AY2494" s="153" t="s">
        <v>212</v>
      </c>
    </row>
    <row r="2495" spans="2:65" s="13" customFormat="1">
      <c r="B2495" s="159"/>
      <c r="D2495" s="150" t="s">
        <v>226</v>
      </c>
      <c r="E2495" s="160" t="s">
        <v>19</v>
      </c>
      <c r="F2495" s="161" t="s">
        <v>228</v>
      </c>
      <c r="H2495" s="162">
        <v>1075.212</v>
      </c>
      <c r="I2495" s="163"/>
      <c r="L2495" s="159"/>
      <c r="M2495" s="164"/>
      <c r="T2495" s="165"/>
      <c r="AT2495" s="160" t="s">
        <v>226</v>
      </c>
      <c r="AU2495" s="160" t="s">
        <v>236</v>
      </c>
      <c r="AV2495" s="13" t="s">
        <v>229</v>
      </c>
      <c r="AW2495" s="13" t="s">
        <v>31</v>
      </c>
      <c r="AX2495" s="13" t="s">
        <v>77</v>
      </c>
      <c r="AY2495" s="160" t="s">
        <v>212</v>
      </c>
    </row>
    <row r="2496" spans="2:65" s="1" customFormat="1" ht="21.75" customHeight="1">
      <c r="B2496" s="34"/>
      <c r="C2496" s="133" t="s">
        <v>5396</v>
      </c>
      <c r="D2496" s="133" t="s">
        <v>215</v>
      </c>
      <c r="E2496" s="134" t="s">
        <v>8319</v>
      </c>
      <c r="F2496" s="135" t="s">
        <v>7679</v>
      </c>
      <c r="G2496" s="136" t="s">
        <v>495</v>
      </c>
      <c r="H2496" s="137">
        <v>1075.212</v>
      </c>
      <c r="I2496" s="138"/>
      <c r="J2496" s="139">
        <f>ROUND(I2496*H2496,2)</f>
        <v>0</v>
      </c>
      <c r="K2496" s="135" t="s">
        <v>245</v>
      </c>
      <c r="L2496" s="34"/>
      <c r="M2496" s="140" t="s">
        <v>19</v>
      </c>
      <c r="N2496" s="141" t="s">
        <v>40</v>
      </c>
      <c r="P2496" s="142">
        <f>O2496*H2496</f>
        <v>0</v>
      </c>
      <c r="Q2496" s="142">
        <v>0</v>
      </c>
      <c r="R2496" s="142">
        <f>Q2496*H2496</f>
        <v>0</v>
      </c>
      <c r="S2496" s="142">
        <v>0</v>
      </c>
      <c r="T2496" s="143">
        <f>S2496*H2496</f>
        <v>0</v>
      </c>
      <c r="AR2496" s="144" t="s">
        <v>316</v>
      </c>
      <c r="AT2496" s="144" t="s">
        <v>215</v>
      </c>
      <c r="AU2496" s="144" t="s">
        <v>236</v>
      </c>
      <c r="AY2496" s="19" t="s">
        <v>212</v>
      </c>
      <c r="BE2496" s="145">
        <f>IF(N2496="základní",J2496,0)</f>
        <v>0</v>
      </c>
      <c r="BF2496" s="145">
        <f>IF(N2496="snížená",J2496,0)</f>
        <v>0</v>
      </c>
      <c r="BG2496" s="145">
        <f>IF(N2496="zákl. přenesená",J2496,0)</f>
        <v>0</v>
      </c>
      <c r="BH2496" s="145">
        <f>IF(N2496="sníž. přenesená",J2496,0)</f>
        <v>0</v>
      </c>
      <c r="BI2496" s="145">
        <f>IF(N2496="nulová",J2496,0)</f>
        <v>0</v>
      </c>
      <c r="BJ2496" s="19" t="s">
        <v>77</v>
      </c>
      <c r="BK2496" s="145">
        <f>ROUND(I2496*H2496,2)</f>
        <v>0</v>
      </c>
      <c r="BL2496" s="19" t="s">
        <v>316</v>
      </c>
      <c r="BM2496" s="144" t="s">
        <v>8320</v>
      </c>
    </row>
    <row r="2497" spans="2:65" s="1" customFormat="1" ht="39">
      <c r="B2497" s="34"/>
      <c r="D2497" s="150" t="s">
        <v>224</v>
      </c>
      <c r="F2497" s="151" t="s">
        <v>8321</v>
      </c>
      <c r="I2497" s="148"/>
      <c r="L2497" s="34"/>
      <c r="M2497" s="149"/>
      <c r="T2497" s="55"/>
      <c r="AT2497" s="19" t="s">
        <v>224</v>
      </c>
      <c r="AU2497" s="19" t="s">
        <v>236</v>
      </c>
    </row>
    <row r="2498" spans="2:65" s="14" customFormat="1">
      <c r="B2498" s="170"/>
      <c r="D2498" s="150" t="s">
        <v>226</v>
      </c>
      <c r="E2498" s="171" t="s">
        <v>19</v>
      </c>
      <c r="F2498" s="172" t="s">
        <v>8322</v>
      </c>
      <c r="H2498" s="171" t="s">
        <v>19</v>
      </c>
      <c r="I2498" s="173"/>
      <c r="L2498" s="170"/>
      <c r="M2498" s="174"/>
      <c r="T2498" s="175"/>
      <c r="AT2498" s="171" t="s">
        <v>226</v>
      </c>
      <c r="AU2498" s="171" t="s">
        <v>236</v>
      </c>
      <c r="AV2498" s="14" t="s">
        <v>77</v>
      </c>
      <c r="AW2498" s="14" t="s">
        <v>31</v>
      </c>
      <c r="AX2498" s="14" t="s">
        <v>69</v>
      </c>
      <c r="AY2498" s="171" t="s">
        <v>212</v>
      </c>
    </row>
    <row r="2499" spans="2:65" s="12" customFormat="1">
      <c r="B2499" s="152"/>
      <c r="D2499" s="150" t="s">
        <v>226</v>
      </c>
      <c r="E2499" s="153" t="s">
        <v>19</v>
      </c>
      <c r="F2499" s="154" t="s">
        <v>8323</v>
      </c>
      <c r="H2499" s="155">
        <v>357.03</v>
      </c>
      <c r="I2499" s="156"/>
      <c r="L2499" s="152"/>
      <c r="M2499" s="157"/>
      <c r="T2499" s="158"/>
      <c r="AT2499" s="153" t="s">
        <v>226</v>
      </c>
      <c r="AU2499" s="153" t="s">
        <v>236</v>
      </c>
      <c r="AV2499" s="12" t="s">
        <v>79</v>
      </c>
      <c r="AW2499" s="12" t="s">
        <v>31</v>
      </c>
      <c r="AX2499" s="12" t="s">
        <v>69</v>
      </c>
      <c r="AY2499" s="153" t="s">
        <v>212</v>
      </c>
    </row>
    <row r="2500" spans="2:65" s="12" customFormat="1">
      <c r="B2500" s="152"/>
      <c r="D2500" s="150" t="s">
        <v>226</v>
      </c>
      <c r="E2500" s="153" t="s">
        <v>19</v>
      </c>
      <c r="F2500" s="154" t="s">
        <v>8324</v>
      </c>
      <c r="H2500" s="155">
        <v>5.79</v>
      </c>
      <c r="I2500" s="156"/>
      <c r="L2500" s="152"/>
      <c r="M2500" s="157"/>
      <c r="T2500" s="158"/>
      <c r="AT2500" s="153" t="s">
        <v>226</v>
      </c>
      <c r="AU2500" s="153" t="s">
        <v>236</v>
      </c>
      <c r="AV2500" s="12" t="s">
        <v>79</v>
      </c>
      <c r="AW2500" s="12" t="s">
        <v>31</v>
      </c>
      <c r="AX2500" s="12" t="s">
        <v>69</v>
      </c>
      <c r="AY2500" s="153" t="s">
        <v>212</v>
      </c>
    </row>
    <row r="2501" spans="2:65" s="12" customFormat="1">
      <c r="B2501" s="152"/>
      <c r="D2501" s="150" t="s">
        <v>226</v>
      </c>
      <c r="E2501" s="153" t="s">
        <v>19</v>
      </c>
      <c r="F2501" s="154" t="s">
        <v>8325</v>
      </c>
      <c r="H2501" s="155">
        <v>495.19</v>
      </c>
      <c r="I2501" s="156"/>
      <c r="L2501" s="152"/>
      <c r="M2501" s="157"/>
      <c r="T2501" s="158"/>
      <c r="AT2501" s="153" t="s">
        <v>226</v>
      </c>
      <c r="AU2501" s="153" t="s">
        <v>236</v>
      </c>
      <c r="AV2501" s="12" t="s">
        <v>79</v>
      </c>
      <c r="AW2501" s="12" t="s">
        <v>31</v>
      </c>
      <c r="AX2501" s="12" t="s">
        <v>69</v>
      </c>
      <c r="AY2501" s="153" t="s">
        <v>212</v>
      </c>
    </row>
    <row r="2502" spans="2:65" s="12" customFormat="1">
      <c r="B2502" s="152"/>
      <c r="D2502" s="150" t="s">
        <v>226</v>
      </c>
      <c r="E2502" s="153" t="s">
        <v>19</v>
      </c>
      <c r="F2502" s="154" t="s">
        <v>8326</v>
      </c>
      <c r="H2502" s="155">
        <v>98.24</v>
      </c>
      <c r="I2502" s="156"/>
      <c r="L2502" s="152"/>
      <c r="M2502" s="157"/>
      <c r="T2502" s="158"/>
      <c r="AT2502" s="153" t="s">
        <v>226</v>
      </c>
      <c r="AU2502" s="153" t="s">
        <v>236</v>
      </c>
      <c r="AV2502" s="12" t="s">
        <v>79</v>
      </c>
      <c r="AW2502" s="12" t="s">
        <v>31</v>
      </c>
      <c r="AX2502" s="12" t="s">
        <v>69</v>
      </c>
      <c r="AY2502" s="153" t="s">
        <v>212</v>
      </c>
    </row>
    <row r="2503" spans="2:65" s="12" customFormat="1">
      <c r="B2503" s="152"/>
      <c r="D2503" s="150" t="s">
        <v>226</v>
      </c>
      <c r="E2503" s="153" t="s">
        <v>19</v>
      </c>
      <c r="F2503" s="154" t="s">
        <v>8327</v>
      </c>
      <c r="H2503" s="155">
        <v>66.209999999999994</v>
      </c>
      <c r="I2503" s="156"/>
      <c r="L2503" s="152"/>
      <c r="M2503" s="157"/>
      <c r="T2503" s="158"/>
      <c r="AT2503" s="153" t="s">
        <v>226</v>
      </c>
      <c r="AU2503" s="153" t="s">
        <v>236</v>
      </c>
      <c r="AV2503" s="12" t="s">
        <v>79</v>
      </c>
      <c r="AW2503" s="12" t="s">
        <v>31</v>
      </c>
      <c r="AX2503" s="12" t="s">
        <v>69</v>
      </c>
      <c r="AY2503" s="153" t="s">
        <v>212</v>
      </c>
    </row>
    <row r="2504" spans="2:65" s="12" customFormat="1">
      <c r="B2504" s="152"/>
      <c r="D2504" s="150" t="s">
        <v>226</v>
      </c>
      <c r="E2504" s="153" t="s">
        <v>19</v>
      </c>
      <c r="F2504" s="154" t="s">
        <v>8328</v>
      </c>
      <c r="H2504" s="155">
        <v>13.78</v>
      </c>
      <c r="I2504" s="156"/>
      <c r="L2504" s="152"/>
      <c r="M2504" s="157"/>
      <c r="T2504" s="158"/>
      <c r="AT2504" s="153" t="s">
        <v>226</v>
      </c>
      <c r="AU2504" s="153" t="s">
        <v>236</v>
      </c>
      <c r="AV2504" s="12" t="s">
        <v>79</v>
      </c>
      <c r="AW2504" s="12" t="s">
        <v>31</v>
      </c>
      <c r="AX2504" s="12" t="s">
        <v>69</v>
      </c>
      <c r="AY2504" s="153" t="s">
        <v>212</v>
      </c>
    </row>
    <row r="2505" spans="2:65" s="12" customFormat="1">
      <c r="B2505" s="152"/>
      <c r="D2505" s="150" t="s">
        <v>226</v>
      </c>
      <c r="E2505" s="153" t="s">
        <v>19</v>
      </c>
      <c r="F2505" s="154" t="s">
        <v>8329</v>
      </c>
      <c r="H2505" s="155">
        <v>35.6</v>
      </c>
      <c r="I2505" s="156"/>
      <c r="L2505" s="152"/>
      <c r="M2505" s="157"/>
      <c r="T2505" s="158"/>
      <c r="AT2505" s="153" t="s">
        <v>226</v>
      </c>
      <c r="AU2505" s="153" t="s">
        <v>236</v>
      </c>
      <c r="AV2505" s="12" t="s">
        <v>79</v>
      </c>
      <c r="AW2505" s="12" t="s">
        <v>31</v>
      </c>
      <c r="AX2505" s="12" t="s">
        <v>69</v>
      </c>
      <c r="AY2505" s="153" t="s">
        <v>212</v>
      </c>
    </row>
    <row r="2506" spans="2:65" s="12" customFormat="1">
      <c r="B2506" s="152"/>
      <c r="D2506" s="150" t="s">
        <v>226</v>
      </c>
      <c r="E2506" s="153" t="s">
        <v>19</v>
      </c>
      <c r="F2506" s="154" t="s">
        <v>8330</v>
      </c>
      <c r="H2506" s="155">
        <v>3.3719999999999999</v>
      </c>
      <c r="I2506" s="156"/>
      <c r="L2506" s="152"/>
      <c r="M2506" s="157"/>
      <c r="T2506" s="158"/>
      <c r="AT2506" s="153" t="s">
        <v>226</v>
      </c>
      <c r="AU2506" s="153" t="s">
        <v>236</v>
      </c>
      <c r="AV2506" s="12" t="s">
        <v>79</v>
      </c>
      <c r="AW2506" s="12" t="s">
        <v>31</v>
      </c>
      <c r="AX2506" s="12" t="s">
        <v>69</v>
      </c>
      <c r="AY2506" s="153" t="s">
        <v>212</v>
      </c>
    </row>
    <row r="2507" spans="2:65" s="13" customFormat="1">
      <c r="B2507" s="159"/>
      <c r="D2507" s="150" t="s">
        <v>226</v>
      </c>
      <c r="E2507" s="160" t="s">
        <v>19</v>
      </c>
      <c r="F2507" s="161" t="s">
        <v>228</v>
      </c>
      <c r="H2507" s="162">
        <v>1075.212</v>
      </c>
      <c r="I2507" s="163"/>
      <c r="L2507" s="159"/>
      <c r="M2507" s="164"/>
      <c r="T2507" s="165"/>
      <c r="AT2507" s="160" t="s">
        <v>226</v>
      </c>
      <c r="AU2507" s="160" t="s">
        <v>236</v>
      </c>
      <c r="AV2507" s="13" t="s">
        <v>229</v>
      </c>
      <c r="AW2507" s="13" t="s">
        <v>31</v>
      </c>
      <c r="AX2507" s="13" t="s">
        <v>77</v>
      </c>
      <c r="AY2507" s="160" t="s">
        <v>212</v>
      </c>
    </row>
    <row r="2508" spans="2:65" s="14" customFormat="1">
      <c r="B2508" s="170"/>
      <c r="D2508" s="150" t="s">
        <v>226</v>
      </c>
      <c r="E2508" s="171" t="s">
        <v>19</v>
      </c>
      <c r="F2508" s="172" t="s">
        <v>7244</v>
      </c>
      <c r="H2508" s="171" t="s">
        <v>19</v>
      </c>
      <c r="I2508" s="173"/>
      <c r="L2508" s="170"/>
      <c r="M2508" s="174"/>
      <c r="T2508" s="175"/>
      <c r="AT2508" s="171" t="s">
        <v>226</v>
      </c>
      <c r="AU2508" s="171" t="s">
        <v>236</v>
      </c>
      <c r="AV2508" s="14" t="s">
        <v>77</v>
      </c>
      <c r="AW2508" s="14" t="s">
        <v>31</v>
      </c>
      <c r="AX2508" s="14" t="s">
        <v>69</v>
      </c>
      <c r="AY2508" s="171" t="s">
        <v>212</v>
      </c>
    </row>
    <row r="2509" spans="2:65" s="1" customFormat="1" ht="16.5" customHeight="1">
      <c r="B2509" s="34"/>
      <c r="C2509" s="133" t="s">
        <v>5413</v>
      </c>
      <c r="D2509" s="133" t="s">
        <v>215</v>
      </c>
      <c r="E2509" s="134" t="s">
        <v>7505</v>
      </c>
      <c r="F2509" s="135" t="s">
        <v>7506</v>
      </c>
      <c r="G2509" s="136" t="s">
        <v>536</v>
      </c>
      <c r="H2509" s="137">
        <v>330.7</v>
      </c>
      <c r="I2509" s="138"/>
      <c r="J2509" s="139">
        <f>ROUND(I2509*H2509,2)</f>
        <v>0</v>
      </c>
      <c r="K2509" s="135" t="s">
        <v>219</v>
      </c>
      <c r="L2509" s="34"/>
      <c r="M2509" s="140" t="s">
        <v>19</v>
      </c>
      <c r="N2509" s="141" t="s">
        <v>40</v>
      </c>
      <c r="P2509" s="142">
        <f>O2509*H2509</f>
        <v>0</v>
      </c>
      <c r="Q2509" s="142">
        <v>0</v>
      </c>
      <c r="R2509" s="142">
        <f>Q2509*H2509</f>
        <v>0</v>
      </c>
      <c r="S2509" s="142">
        <v>0</v>
      </c>
      <c r="T2509" s="143">
        <f>S2509*H2509</f>
        <v>0</v>
      </c>
      <c r="AR2509" s="144" t="s">
        <v>316</v>
      </c>
      <c r="AT2509" s="144" t="s">
        <v>215</v>
      </c>
      <c r="AU2509" s="144" t="s">
        <v>236</v>
      </c>
      <c r="AY2509" s="19" t="s">
        <v>212</v>
      </c>
      <c r="BE2509" s="145">
        <f>IF(N2509="základní",J2509,0)</f>
        <v>0</v>
      </c>
      <c r="BF2509" s="145">
        <f>IF(N2509="snížená",J2509,0)</f>
        <v>0</v>
      </c>
      <c r="BG2509" s="145">
        <f>IF(N2509="zákl. přenesená",J2509,0)</f>
        <v>0</v>
      </c>
      <c r="BH2509" s="145">
        <f>IF(N2509="sníž. přenesená",J2509,0)</f>
        <v>0</v>
      </c>
      <c r="BI2509" s="145">
        <f>IF(N2509="nulová",J2509,0)</f>
        <v>0</v>
      </c>
      <c r="BJ2509" s="19" t="s">
        <v>77</v>
      </c>
      <c r="BK2509" s="145">
        <f>ROUND(I2509*H2509,2)</f>
        <v>0</v>
      </c>
      <c r="BL2509" s="19" t="s">
        <v>316</v>
      </c>
      <c r="BM2509" s="144" t="s">
        <v>8331</v>
      </c>
    </row>
    <row r="2510" spans="2:65" s="1" customFormat="1">
      <c r="B2510" s="34"/>
      <c r="D2510" s="146" t="s">
        <v>222</v>
      </c>
      <c r="F2510" s="147" t="s">
        <v>7508</v>
      </c>
      <c r="I2510" s="148"/>
      <c r="L2510" s="34"/>
      <c r="M2510" s="149"/>
      <c r="T2510" s="55"/>
      <c r="AT2510" s="19" t="s">
        <v>222</v>
      </c>
      <c r="AU2510" s="19" t="s">
        <v>236</v>
      </c>
    </row>
    <row r="2511" spans="2:65" s="14" customFormat="1">
      <c r="B2511" s="170"/>
      <c r="D2511" s="150" t="s">
        <v>226</v>
      </c>
      <c r="E2511" s="171" t="s">
        <v>19</v>
      </c>
      <c r="F2511" s="172" t="s">
        <v>7509</v>
      </c>
      <c r="H2511" s="171" t="s">
        <v>19</v>
      </c>
      <c r="I2511" s="173"/>
      <c r="L2511" s="170"/>
      <c r="M2511" s="174"/>
      <c r="T2511" s="175"/>
      <c r="AT2511" s="171" t="s">
        <v>226</v>
      </c>
      <c r="AU2511" s="171" t="s">
        <v>236</v>
      </c>
      <c r="AV2511" s="14" t="s">
        <v>77</v>
      </c>
      <c r="AW2511" s="14" t="s">
        <v>31</v>
      </c>
      <c r="AX2511" s="14" t="s">
        <v>69</v>
      </c>
      <c r="AY2511" s="171" t="s">
        <v>212</v>
      </c>
    </row>
    <row r="2512" spans="2:65" s="14" customFormat="1">
      <c r="B2512" s="170"/>
      <c r="D2512" s="150" t="s">
        <v>226</v>
      </c>
      <c r="E2512" s="171" t="s">
        <v>19</v>
      </c>
      <c r="F2512" s="172" t="s">
        <v>8332</v>
      </c>
      <c r="H2512" s="171" t="s">
        <v>19</v>
      </c>
      <c r="I2512" s="173"/>
      <c r="L2512" s="170"/>
      <c r="M2512" s="174"/>
      <c r="T2512" s="175"/>
      <c r="AT2512" s="171" t="s">
        <v>226</v>
      </c>
      <c r="AU2512" s="171" t="s">
        <v>236</v>
      </c>
      <c r="AV2512" s="14" t="s">
        <v>77</v>
      </c>
      <c r="AW2512" s="14" t="s">
        <v>31</v>
      </c>
      <c r="AX2512" s="14" t="s">
        <v>69</v>
      </c>
      <c r="AY2512" s="171" t="s">
        <v>212</v>
      </c>
    </row>
    <row r="2513" spans="2:65" s="12" customFormat="1">
      <c r="B2513" s="152"/>
      <c r="D2513" s="150" t="s">
        <v>226</v>
      </c>
      <c r="E2513" s="153" t="s">
        <v>19</v>
      </c>
      <c r="F2513" s="154" t="s">
        <v>8333</v>
      </c>
      <c r="H2513" s="155">
        <v>93.3</v>
      </c>
      <c r="I2513" s="156"/>
      <c r="L2513" s="152"/>
      <c r="M2513" s="157"/>
      <c r="T2513" s="158"/>
      <c r="AT2513" s="153" t="s">
        <v>226</v>
      </c>
      <c r="AU2513" s="153" t="s">
        <v>236</v>
      </c>
      <c r="AV2513" s="12" t="s">
        <v>79</v>
      </c>
      <c r="AW2513" s="12" t="s">
        <v>31</v>
      </c>
      <c r="AX2513" s="12" t="s">
        <v>69</v>
      </c>
      <c r="AY2513" s="153" t="s">
        <v>212</v>
      </c>
    </row>
    <row r="2514" spans="2:65" s="12" customFormat="1">
      <c r="B2514" s="152"/>
      <c r="D2514" s="150" t="s">
        <v>226</v>
      </c>
      <c r="E2514" s="153" t="s">
        <v>19</v>
      </c>
      <c r="F2514" s="154" t="s">
        <v>8334</v>
      </c>
      <c r="H2514" s="155">
        <v>142.69999999999999</v>
      </c>
      <c r="I2514" s="156"/>
      <c r="L2514" s="152"/>
      <c r="M2514" s="157"/>
      <c r="T2514" s="158"/>
      <c r="AT2514" s="153" t="s">
        <v>226</v>
      </c>
      <c r="AU2514" s="153" t="s">
        <v>236</v>
      </c>
      <c r="AV2514" s="12" t="s">
        <v>79</v>
      </c>
      <c r="AW2514" s="12" t="s">
        <v>31</v>
      </c>
      <c r="AX2514" s="12" t="s">
        <v>69</v>
      </c>
      <c r="AY2514" s="153" t="s">
        <v>212</v>
      </c>
    </row>
    <row r="2515" spans="2:65" s="12" customFormat="1">
      <c r="B2515" s="152"/>
      <c r="D2515" s="150" t="s">
        <v>226</v>
      </c>
      <c r="E2515" s="153" t="s">
        <v>19</v>
      </c>
      <c r="F2515" s="154" t="s">
        <v>8335</v>
      </c>
      <c r="H2515" s="155">
        <v>94.7</v>
      </c>
      <c r="I2515" s="156"/>
      <c r="L2515" s="152"/>
      <c r="M2515" s="157"/>
      <c r="T2515" s="158"/>
      <c r="AT2515" s="153" t="s">
        <v>226</v>
      </c>
      <c r="AU2515" s="153" t="s">
        <v>236</v>
      </c>
      <c r="AV2515" s="12" t="s">
        <v>79</v>
      </c>
      <c r="AW2515" s="12" t="s">
        <v>31</v>
      </c>
      <c r="AX2515" s="12" t="s">
        <v>69</v>
      </c>
      <c r="AY2515" s="153" t="s">
        <v>212</v>
      </c>
    </row>
    <row r="2516" spans="2:65" s="13" customFormat="1">
      <c r="B2516" s="159"/>
      <c r="D2516" s="150" t="s">
        <v>226</v>
      </c>
      <c r="E2516" s="160" t="s">
        <v>19</v>
      </c>
      <c r="F2516" s="161" t="s">
        <v>228</v>
      </c>
      <c r="H2516" s="162">
        <v>330.7</v>
      </c>
      <c r="I2516" s="163"/>
      <c r="L2516" s="159"/>
      <c r="M2516" s="164"/>
      <c r="T2516" s="165"/>
      <c r="AT2516" s="160" t="s">
        <v>226</v>
      </c>
      <c r="AU2516" s="160" t="s">
        <v>236</v>
      </c>
      <c r="AV2516" s="13" t="s">
        <v>229</v>
      </c>
      <c r="AW2516" s="13" t="s">
        <v>31</v>
      </c>
      <c r="AX2516" s="13" t="s">
        <v>77</v>
      </c>
      <c r="AY2516" s="160" t="s">
        <v>212</v>
      </c>
    </row>
    <row r="2517" spans="2:65" s="1" customFormat="1" ht="16.5" customHeight="1">
      <c r="B2517" s="34"/>
      <c r="C2517" s="186" t="s">
        <v>5419</v>
      </c>
      <c r="D2517" s="186" t="s">
        <v>3107</v>
      </c>
      <c r="E2517" s="187" t="s">
        <v>7524</v>
      </c>
      <c r="F2517" s="188" t="s">
        <v>7525</v>
      </c>
      <c r="G2517" s="189" t="s">
        <v>536</v>
      </c>
      <c r="H2517" s="190">
        <v>363.77</v>
      </c>
      <c r="I2517" s="191"/>
      <c r="J2517" s="192">
        <f>ROUND(I2517*H2517,2)</f>
        <v>0</v>
      </c>
      <c r="K2517" s="188" t="s">
        <v>219</v>
      </c>
      <c r="L2517" s="193"/>
      <c r="M2517" s="194" t="s">
        <v>19</v>
      </c>
      <c r="N2517" s="195" t="s">
        <v>40</v>
      </c>
      <c r="P2517" s="142">
        <f>O2517*H2517</f>
        <v>0</v>
      </c>
      <c r="Q2517" s="142">
        <v>2.9999999999999997E-4</v>
      </c>
      <c r="R2517" s="142">
        <f>Q2517*H2517</f>
        <v>0.10913099999999999</v>
      </c>
      <c r="S2517" s="142">
        <v>0</v>
      </c>
      <c r="T2517" s="143">
        <f>S2517*H2517</f>
        <v>0</v>
      </c>
      <c r="AR2517" s="144" t="s">
        <v>631</v>
      </c>
      <c r="AT2517" s="144" t="s">
        <v>3107</v>
      </c>
      <c r="AU2517" s="144" t="s">
        <v>236</v>
      </c>
      <c r="AY2517" s="19" t="s">
        <v>212</v>
      </c>
      <c r="BE2517" s="145">
        <f>IF(N2517="základní",J2517,0)</f>
        <v>0</v>
      </c>
      <c r="BF2517" s="145">
        <f>IF(N2517="snížená",J2517,0)</f>
        <v>0</v>
      </c>
      <c r="BG2517" s="145">
        <f>IF(N2517="zákl. přenesená",J2517,0)</f>
        <v>0</v>
      </c>
      <c r="BH2517" s="145">
        <f>IF(N2517="sníž. přenesená",J2517,0)</f>
        <v>0</v>
      </c>
      <c r="BI2517" s="145">
        <f>IF(N2517="nulová",J2517,0)</f>
        <v>0</v>
      </c>
      <c r="BJ2517" s="19" t="s">
        <v>77</v>
      </c>
      <c r="BK2517" s="145">
        <f>ROUND(I2517*H2517,2)</f>
        <v>0</v>
      </c>
      <c r="BL2517" s="19" t="s">
        <v>316</v>
      </c>
      <c r="BM2517" s="144" t="s">
        <v>8336</v>
      </c>
    </row>
    <row r="2518" spans="2:65" s="14" customFormat="1">
      <c r="B2518" s="170"/>
      <c r="D2518" s="150" t="s">
        <v>226</v>
      </c>
      <c r="E2518" s="171" t="s">
        <v>19</v>
      </c>
      <c r="F2518" s="172" t="s">
        <v>7527</v>
      </c>
      <c r="H2518" s="171" t="s">
        <v>19</v>
      </c>
      <c r="I2518" s="173"/>
      <c r="L2518" s="170"/>
      <c r="M2518" s="174"/>
      <c r="T2518" s="175"/>
      <c r="AT2518" s="171" t="s">
        <v>226</v>
      </c>
      <c r="AU2518" s="171" t="s">
        <v>236</v>
      </c>
      <c r="AV2518" s="14" t="s">
        <v>77</v>
      </c>
      <c r="AW2518" s="14" t="s">
        <v>31</v>
      </c>
      <c r="AX2518" s="14" t="s">
        <v>69</v>
      </c>
      <c r="AY2518" s="171" t="s">
        <v>212</v>
      </c>
    </row>
    <row r="2519" spans="2:65" s="14" customFormat="1">
      <c r="B2519" s="170"/>
      <c r="D2519" s="150" t="s">
        <v>226</v>
      </c>
      <c r="E2519" s="171" t="s">
        <v>19</v>
      </c>
      <c r="F2519" s="172" t="s">
        <v>8332</v>
      </c>
      <c r="H2519" s="171" t="s">
        <v>19</v>
      </c>
      <c r="I2519" s="173"/>
      <c r="L2519" s="170"/>
      <c r="M2519" s="174"/>
      <c r="T2519" s="175"/>
      <c r="AT2519" s="171" t="s">
        <v>226</v>
      </c>
      <c r="AU2519" s="171" t="s">
        <v>236</v>
      </c>
      <c r="AV2519" s="14" t="s">
        <v>77</v>
      </c>
      <c r="AW2519" s="14" t="s">
        <v>31</v>
      </c>
      <c r="AX2519" s="14" t="s">
        <v>69</v>
      </c>
      <c r="AY2519" s="171" t="s">
        <v>212</v>
      </c>
    </row>
    <row r="2520" spans="2:65" s="12" customFormat="1">
      <c r="B2520" s="152"/>
      <c r="D2520" s="150" t="s">
        <v>226</v>
      </c>
      <c r="E2520" s="153" t="s">
        <v>19</v>
      </c>
      <c r="F2520" s="154" t="s">
        <v>8337</v>
      </c>
      <c r="H2520" s="155">
        <v>102.63</v>
      </c>
      <c r="I2520" s="156"/>
      <c r="L2520" s="152"/>
      <c r="M2520" s="157"/>
      <c r="T2520" s="158"/>
      <c r="AT2520" s="153" t="s">
        <v>226</v>
      </c>
      <c r="AU2520" s="153" t="s">
        <v>236</v>
      </c>
      <c r="AV2520" s="12" t="s">
        <v>79</v>
      </c>
      <c r="AW2520" s="12" t="s">
        <v>31</v>
      </c>
      <c r="AX2520" s="12" t="s">
        <v>69</v>
      </c>
      <c r="AY2520" s="153" t="s">
        <v>212</v>
      </c>
    </row>
    <row r="2521" spans="2:65" s="12" customFormat="1">
      <c r="B2521" s="152"/>
      <c r="D2521" s="150" t="s">
        <v>226</v>
      </c>
      <c r="E2521" s="153" t="s">
        <v>19</v>
      </c>
      <c r="F2521" s="154" t="s">
        <v>8338</v>
      </c>
      <c r="H2521" s="155">
        <v>156.97</v>
      </c>
      <c r="I2521" s="156"/>
      <c r="L2521" s="152"/>
      <c r="M2521" s="157"/>
      <c r="T2521" s="158"/>
      <c r="AT2521" s="153" t="s">
        <v>226</v>
      </c>
      <c r="AU2521" s="153" t="s">
        <v>236</v>
      </c>
      <c r="AV2521" s="12" t="s">
        <v>79</v>
      </c>
      <c r="AW2521" s="12" t="s">
        <v>31</v>
      </c>
      <c r="AX2521" s="12" t="s">
        <v>69</v>
      </c>
      <c r="AY2521" s="153" t="s">
        <v>212</v>
      </c>
    </row>
    <row r="2522" spans="2:65" s="12" customFormat="1">
      <c r="B2522" s="152"/>
      <c r="D2522" s="150" t="s">
        <v>226</v>
      </c>
      <c r="E2522" s="153" t="s">
        <v>19</v>
      </c>
      <c r="F2522" s="154" t="s">
        <v>8339</v>
      </c>
      <c r="H2522" s="155">
        <v>104.17</v>
      </c>
      <c r="I2522" s="156"/>
      <c r="L2522" s="152"/>
      <c r="M2522" s="157"/>
      <c r="T2522" s="158"/>
      <c r="AT2522" s="153" t="s">
        <v>226</v>
      </c>
      <c r="AU2522" s="153" t="s">
        <v>236</v>
      </c>
      <c r="AV2522" s="12" t="s">
        <v>79</v>
      </c>
      <c r="AW2522" s="12" t="s">
        <v>31</v>
      </c>
      <c r="AX2522" s="12" t="s">
        <v>69</v>
      </c>
      <c r="AY2522" s="153" t="s">
        <v>212</v>
      </c>
    </row>
    <row r="2523" spans="2:65" s="13" customFormat="1">
      <c r="B2523" s="159"/>
      <c r="D2523" s="150" t="s">
        <v>226</v>
      </c>
      <c r="E2523" s="160" t="s">
        <v>19</v>
      </c>
      <c r="F2523" s="161" t="s">
        <v>228</v>
      </c>
      <c r="H2523" s="162">
        <v>363.77</v>
      </c>
      <c r="I2523" s="163"/>
      <c r="L2523" s="159"/>
      <c r="M2523" s="164"/>
      <c r="T2523" s="165"/>
      <c r="AT2523" s="160" t="s">
        <v>226</v>
      </c>
      <c r="AU2523" s="160" t="s">
        <v>236</v>
      </c>
      <c r="AV2523" s="13" t="s">
        <v>229</v>
      </c>
      <c r="AW2523" s="13" t="s">
        <v>31</v>
      </c>
      <c r="AX2523" s="13" t="s">
        <v>77</v>
      </c>
      <c r="AY2523" s="160" t="s">
        <v>212</v>
      </c>
    </row>
    <row r="2524" spans="2:65" s="1" customFormat="1" ht="16.5" customHeight="1">
      <c r="B2524" s="34"/>
      <c r="C2524" s="133" t="s">
        <v>5425</v>
      </c>
      <c r="D2524" s="133" t="s">
        <v>215</v>
      </c>
      <c r="E2524" s="134" t="s">
        <v>8340</v>
      </c>
      <c r="F2524" s="135" t="s">
        <v>8341</v>
      </c>
      <c r="G2524" s="136" t="s">
        <v>536</v>
      </c>
      <c r="H2524" s="137">
        <v>841.53</v>
      </c>
      <c r="I2524" s="138"/>
      <c r="J2524" s="139">
        <f>ROUND(I2524*H2524,2)</f>
        <v>0</v>
      </c>
      <c r="K2524" s="135" t="s">
        <v>245</v>
      </c>
      <c r="L2524" s="34"/>
      <c r="M2524" s="140" t="s">
        <v>19</v>
      </c>
      <c r="N2524" s="141" t="s">
        <v>40</v>
      </c>
      <c r="P2524" s="142">
        <f>O2524*H2524</f>
        <v>0</v>
      </c>
      <c r="Q2524" s="142">
        <v>3.1199999999999999E-3</v>
      </c>
      <c r="R2524" s="142">
        <f>Q2524*H2524</f>
        <v>2.6255736000000001</v>
      </c>
      <c r="S2524" s="142">
        <v>0</v>
      </c>
      <c r="T2524" s="143">
        <f>S2524*H2524</f>
        <v>0</v>
      </c>
      <c r="AR2524" s="144" t="s">
        <v>316</v>
      </c>
      <c r="AT2524" s="144" t="s">
        <v>215</v>
      </c>
      <c r="AU2524" s="144" t="s">
        <v>236</v>
      </c>
      <c r="AY2524" s="19" t="s">
        <v>212</v>
      </c>
      <c r="BE2524" s="145">
        <f>IF(N2524="základní",J2524,0)</f>
        <v>0</v>
      </c>
      <c r="BF2524" s="145">
        <f>IF(N2524="snížená",J2524,0)</f>
        <v>0</v>
      </c>
      <c r="BG2524" s="145">
        <f>IF(N2524="zákl. přenesená",J2524,0)</f>
        <v>0</v>
      </c>
      <c r="BH2524" s="145">
        <f>IF(N2524="sníž. přenesená",J2524,0)</f>
        <v>0</v>
      </c>
      <c r="BI2524" s="145">
        <f>IF(N2524="nulová",J2524,0)</f>
        <v>0</v>
      </c>
      <c r="BJ2524" s="19" t="s">
        <v>77</v>
      </c>
      <c r="BK2524" s="145">
        <f>ROUND(I2524*H2524,2)</f>
        <v>0</v>
      </c>
      <c r="BL2524" s="19" t="s">
        <v>316</v>
      </c>
      <c r="BM2524" s="144" t="s">
        <v>8342</v>
      </c>
    </row>
    <row r="2525" spans="2:65" s="14" customFormat="1">
      <c r="B2525" s="170"/>
      <c r="D2525" s="150" t="s">
        <v>226</v>
      </c>
      <c r="E2525" s="171" t="s">
        <v>19</v>
      </c>
      <c r="F2525" s="172" t="s">
        <v>8343</v>
      </c>
      <c r="H2525" s="171" t="s">
        <v>19</v>
      </c>
      <c r="I2525" s="173"/>
      <c r="L2525" s="170"/>
      <c r="M2525" s="174"/>
      <c r="T2525" s="175"/>
      <c r="AT2525" s="171" t="s">
        <v>226</v>
      </c>
      <c r="AU2525" s="171" t="s">
        <v>236</v>
      </c>
      <c r="AV2525" s="14" t="s">
        <v>77</v>
      </c>
      <c r="AW2525" s="14" t="s">
        <v>31</v>
      </c>
      <c r="AX2525" s="14" t="s">
        <v>69</v>
      </c>
      <c r="AY2525" s="171" t="s">
        <v>212</v>
      </c>
    </row>
    <row r="2526" spans="2:65" s="12" customFormat="1">
      <c r="B2526" s="152"/>
      <c r="D2526" s="150" t="s">
        <v>226</v>
      </c>
      <c r="E2526" s="153" t="s">
        <v>19</v>
      </c>
      <c r="F2526" s="154" t="s">
        <v>8344</v>
      </c>
      <c r="H2526" s="155">
        <v>276.3</v>
      </c>
      <c r="I2526" s="156"/>
      <c r="L2526" s="152"/>
      <c r="M2526" s="157"/>
      <c r="T2526" s="158"/>
      <c r="AT2526" s="153" t="s">
        <v>226</v>
      </c>
      <c r="AU2526" s="153" t="s">
        <v>236</v>
      </c>
      <c r="AV2526" s="12" t="s">
        <v>79</v>
      </c>
      <c r="AW2526" s="12" t="s">
        <v>31</v>
      </c>
      <c r="AX2526" s="12" t="s">
        <v>69</v>
      </c>
      <c r="AY2526" s="153" t="s">
        <v>212</v>
      </c>
    </row>
    <row r="2527" spans="2:65" s="12" customFormat="1">
      <c r="B2527" s="152"/>
      <c r="D2527" s="150" t="s">
        <v>226</v>
      </c>
      <c r="E2527" s="153" t="s">
        <v>19</v>
      </c>
      <c r="F2527" s="154" t="s">
        <v>8345</v>
      </c>
      <c r="H2527" s="155">
        <v>330.7</v>
      </c>
      <c r="I2527" s="156"/>
      <c r="L2527" s="152"/>
      <c r="M2527" s="157"/>
      <c r="T2527" s="158"/>
      <c r="AT2527" s="153" t="s">
        <v>226</v>
      </c>
      <c r="AU2527" s="153" t="s">
        <v>236</v>
      </c>
      <c r="AV2527" s="12" t="s">
        <v>79</v>
      </c>
      <c r="AW2527" s="12" t="s">
        <v>31</v>
      </c>
      <c r="AX2527" s="12" t="s">
        <v>69</v>
      </c>
      <c r="AY2527" s="153" t="s">
        <v>212</v>
      </c>
    </row>
    <row r="2528" spans="2:65" s="12" customFormat="1">
      <c r="B2528" s="152"/>
      <c r="D2528" s="150" t="s">
        <v>226</v>
      </c>
      <c r="E2528" s="153" t="s">
        <v>19</v>
      </c>
      <c r="F2528" s="154" t="s">
        <v>8346</v>
      </c>
      <c r="H2528" s="155">
        <v>116.03</v>
      </c>
      <c r="I2528" s="156"/>
      <c r="L2528" s="152"/>
      <c r="M2528" s="157"/>
      <c r="T2528" s="158"/>
      <c r="AT2528" s="153" t="s">
        <v>226</v>
      </c>
      <c r="AU2528" s="153" t="s">
        <v>236</v>
      </c>
      <c r="AV2528" s="12" t="s">
        <v>79</v>
      </c>
      <c r="AW2528" s="12" t="s">
        <v>31</v>
      </c>
      <c r="AX2528" s="12" t="s">
        <v>69</v>
      </c>
      <c r="AY2528" s="153" t="s">
        <v>212</v>
      </c>
    </row>
    <row r="2529" spans="2:65" s="12" customFormat="1">
      <c r="B2529" s="152"/>
      <c r="D2529" s="150" t="s">
        <v>226</v>
      </c>
      <c r="E2529" s="153" t="s">
        <v>19</v>
      </c>
      <c r="F2529" s="154" t="s">
        <v>8347</v>
      </c>
      <c r="H2529" s="155">
        <v>80.2</v>
      </c>
      <c r="I2529" s="156"/>
      <c r="L2529" s="152"/>
      <c r="M2529" s="157"/>
      <c r="T2529" s="158"/>
      <c r="AT2529" s="153" t="s">
        <v>226</v>
      </c>
      <c r="AU2529" s="153" t="s">
        <v>236</v>
      </c>
      <c r="AV2529" s="12" t="s">
        <v>79</v>
      </c>
      <c r="AW2529" s="12" t="s">
        <v>31</v>
      </c>
      <c r="AX2529" s="12" t="s">
        <v>69</v>
      </c>
      <c r="AY2529" s="153" t="s">
        <v>212</v>
      </c>
    </row>
    <row r="2530" spans="2:65" s="12" customFormat="1">
      <c r="B2530" s="152"/>
      <c r="D2530" s="150" t="s">
        <v>226</v>
      </c>
      <c r="E2530" s="153" t="s">
        <v>19</v>
      </c>
      <c r="F2530" s="154" t="s">
        <v>8348</v>
      </c>
      <c r="H2530" s="155">
        <v>25.7</v>
      </c>
      <c r="I2530" s="156"/>
      <c r="L2530" s="152"/>
      <c r="M2530" s="157"/>
      <c r="T2530" s="158"/>
      <c r="AT2530" s="153" t="s">
        <v>226</v>
      </c>
      <c r="AU2530" s="153" t="s">
        <v>236</v>
      </c>
      <c r="AV2530" s="12" t="s">
        <v>79</v>
      </c>
      <c r="AW2530" s="12" t="s">
        <v>31</v>
      </c>
      <c r="AX2530" s="12" t="s">
        <v>69</v>
      </c>
      <c r="AY2530" s="153" t="s">
        <v>212</v>
      </c>
    </row>
    <row r="2531" spans="2:65" s="12" customFormat="1">
      <c r="B2531" s="152"/>
      <c r="D2531" s="150" t="s">
        <v>226</v>
      </c>
      <c r="E2531" s="153" t="s">
        <v>19</v>
      </c>
      <c r="F2531" s="154" t="s">
        <v>8349</v>
      </c>
      <c r="H2531" s="155">
        <v>12.6</v>
      </c>
      <c r="I2531" s="156"/>
      <c r="L2531" s="152"/>
      <c r="M2531" s="157"/>
      <c r="T2531" s="158"/>
      <c r="AT2531" s="153" t="s">
        <v>226</v>
      </c>
      <c r="AU2531" s="153" t="s">
        <v>236</v>
      </c>
      <c r="AV2531" s="12" t="s">
        <v>79</v>
      </c>
      <c r="AW2531" s="12" t="s">
        <v>31</v>
      </c>
      <c r="AX2531" s="12" t="s">
        <v>69</v>
      </c>
      <c r="AY2531" s="153" t="s">
        <v>212</v>
      </c>
    </row>
    <row r="2532" spans="2:65" s="13" customFormat="1">
      <c r="B2532" s="159"/>
      <c r="D2532" s="150" t="s">
        <v>226</v>
      </c>
      <c r="E2532" s="160" t="s">
        <v>19</v>
      </c>
      <c r="F2532" s="161" t="s">
        <v>228</v>
      </c>
      <c r="H2532" s="162">
        <v>841.53</v>
      </c>
      <c r="I2532" s="163"/>
      <c r="L2532" s="159"/>
      <c r="M2532" s="164"/>
      <c r="T2532" s="165"/>
      <c r="AT2532" s="160" t="s">
        <v>226</v>
      </c>
      <c r="AU2532" s="160" t="s">
        <v>236</v>
      </c>
      <c r="AV2532" s="13" t="s">
        <v>229</v>
      </c>
      <c r="AW2532" s="13" t="s">
        <v>31</v>
      </c>
      <c r="AX2532" s="13" t="s">
        <v>77</v>
      </c>
      <c r="AY2532" s="160" t="s">
        <v>212</v>
      </c>
    </row>
    <row r="2533" spans="2:65" s="14" customFormat="1">
      <c r="B2533" s="170"/>
      <c r="D2533" s="150" t="s">
        <v>226</v>
      </c>
      <c r="E2533" s="171" t="s">
        <v>19</v>
      </c>
      <c r="F2533" s="172" t="s">
        <v>8350</v>
      </c>
      <c r="H2533" s="171" t="s">
        <v>19</v>
      </c>
      <c r="I2533" s="173"/>
      <c r="L2533" s="170"/>
      <c r="M2533" s="174"/>
      <c r="T2533" s="175"/>
      <c r="AT2533" s="171" t="s">
        <v>226</v>
      </c>
      <c r="AU2533" s="171" t="s">
        <v>236</v>
      </c>
      <c r="AV2533" s="14" t="s">
        <v>77</v>
      </c>
      <c r="AW2533" s="14" t="s">
        <v>31</v>
      </c>
      <c r="AX2533" s="14" t="s">
        <v>69</v>
      </c>
      <c r="AY2533" s="171" t="s">
        <v>212</v>
      </c>
    </row>
    <row r="2534" spans="2:65" s="14" customFormat="1">
      <c r="B2534" s="170"/>
      <c r="D2534" s="150" t="s">
        <v>226</v>
      </c>
      <c r="E2534" s="171" t="s">
        <v>19</v>
      </c>
      <c r="F2534" s="172" t="s">
        <v>8351</v>
      </c>
      <c r="H2534" s="171" t="s">
        <v>19</v>
      </c>
      <c r="I2534" s="173"/>
      <c r="L2534" s="170"/>
      <c r="M2534" s="174"/>
      <c r="T2534" s="175"/>
      <c r="AT2534" s="171" t="s">
        <v>226</v>
      </c>
      <c r="AU2534" s="171" t="s">
        <v>236</v>
      </c>
      <c r="AV2534" s="14" t="s">
        <v>77</v>
      </c>
      <c r="AW2534" s="14" t="s">
        <v>31</v>
      </c>
      <c r="AX2534" s="14" t="s">
        <v>69</v>
      </c>
      <c r="AY2534" s="171" t="s">
        <v>212</v>
      </c>
    </row>
    <row r="2535" spans="2:65" s="1" customFormat="1" ht="24.2" customHeight="1">
      <c r="B2535" s="34"/>
      <c r="C2535" s="133" t="s">
        <v>5430</v>
      </c>
      <c r="D2535" s="133" t="s">
        <v>215</v>
      </c>
      <c r="E2535" s="134" t="s">
        <v>7540</v>
      </c>
      <c r="F2535" s="135" t="s">
        <v>7541</v>
      </c>
      <c r="G2535" s="136" t="s">
        <v>536</v>
      </c>
      <c r="H2535" s="137">
        <v>363.77</v>
      </c>
      <c r="I2535" s="138"/>
      <c r="J2535" s="139">
        <f>ROUND(I2535*H2535,2)</f>
        <v>0</v>
      </c>
      <c r="K2535" s="135" t="s">
        <v>219</v>
      </c>
      <c r="L2535" s="34"/>
      <c r="M2535" s="140" t="s">
        <v>19</v>
      </c>
      <c r="N2535" s="141" t="s">
        <v>40</v>
      </c>
      <c r="P2535" s="142">
        <f>O2535*H2535</f>
        <v>0</v>
      </c>
      <c r="Q2535" s="142">
        <v>2.0000000000000002E-5</v>
      </c>
      <c r="R2535" s="142">
        <f>Q2535*H2535</f>
        <v>7.2754000000000004E-3</v>
      </c>
      <c r="S2535" s="142">
        <v>0</v>
      </c>
      <c r="T2535" s="143">
        <f>S2535*H2535</f>
        <v>0</v>
      </c>
      <c r="AR2535" s="144" t="s">
        <v>316</v>
      </c>
      <c r="AT2535" s="144" t="s">
        <v>215</v>
      </c>
      <c r="AU2535" s="144" t="s">
        <v>236</v>
      </c>
      <c r="AY2535" s="19" t="s">
        <v>212</v>
      </c>
      <c r="BE2535" s="145">
        <f>IF(N2535="základní",J2535,0)</f>
        <v>0</v>
      </c>
      <c r="BF2535" s="145">
        <f>IF(N2535="snížená",J2535,0)</f>
        <v>0</v>
      </c>
      <c r="BG2535" s="145">
        <f>IF(N2535="zákl. přenesená",J2535,0)</f>
        <v>0</v>
      </c>
      <c r="BH2535" s="145">
        <f>IF(N2535="sníž. přenesená",J2535,0)</f>
        <v>0</v>
      </c>
      <c r="BI2535" s="145">
        <f>IF(N2535="nulová",J2535,0)</f>
        <v>0</v>
      </c>
      <c r="BJ2535" s="19" t="s">
        <v>77</v>
      </c>
      <c r="BK2535" s="145">
        <f>ROUND(I2535*H2535,2)</f>
        <v>0</v>
      </c>
      <c r="BL2535" s="19" t="s">
        <v>316</v>
      </c>
      <c r="BM2535" s="144" t="s">
        <v>8352</v>
      </c>
    </row>
    <row r="2536" spans="2:65" s="1" customFormat="1">
      <c r="B2536" s="34"/>
      <c r="D2536" s="146" t="s">
        <v>222</v>
      </c>
      <c r="F2536" s="147" t="s">
        <v>7543</v>
      </c>
      <c r="I2536" s="148"/>
      <c r="L2536" s="34"/>
      <c r="M2536" s="149"/>
      <c r="T2536" s="55"/>
      <c r="AT2536" s="19" t="s">
        <v>222</v>
      </c>
      <c r="AU2536" s="19" t="s">
        <v>236</v>
      </c>
    </row>
    <row r="2537" spans="2:65" s="14" customFormat="1">
      <c r="B2537" s="170"/>
      <c r="D2537" s="150" t="s">
        <v>226</v>
      </c>
      <c r="E2537" s="171" t="s">
        <v>19</v>
      </c>
      <c r="F2537" s="172" t="s">
        <v>7544</v>
      </c>
      <c r="H2537" s="171" t="s">
        <v>19</v>
      </c>
      <c r="I2537" s="173"/>
      <c r="L2537" s="170"/>
      <c r="M2537" s="174"/>
      <c r="T2537" s="175"/>
      <c r="AT2537" s="171" t="s">
        <v>226</v>
      </c>
      <c r="AU2537" s="171" t="s">
        <v>236</v>
      </c>
      <c r="AV2537" s="14" t="s">
        <v>77</v>
      </c>
      <c r="AW2537" s="14" t="s">
        <v>31</v>
      </c>
      <c r="AX2537" s="14" t="s">
        <v>69</v>
      </c>
      <c r="AY2537" s="171" t="s">
        <v>212</v>
      </c>
    </row>
    <row r="2538" spans="2:65" s="14" customFormat="1">
      <c r="B2538" s="170"/>
      <c r="D2538" s="150" t="s">
        <v>226</v>
      </c>
      <c r="E2538" s="171" t="s">
        <v>19</v>
      </c>
      <c r="F2538" s="172" t="s">
        <v>8353</v>
      </c>
      <c r="H2538" s="171" t="s">
        <v>19</v>
      </c>
      <c r="I2538" s="173"/>
      <c r="L2538" s="170"/>
      <c r="M2538" s="174"/>
      <c r="T2538" s="175"/>
      <c r="AT2538" s="171" t="s">
        <v>226</v>
      </c>
      <c r="AU2538" s="171" t="s">
        <v>236</v>
      </c>
      <c r="AV2538" s="14" t="s">
        <v>77</v>
      </c>
      <c r="AW2538" s="14" t="s">
        <v>31</v>
      </c>
      <c r="AX2538" s="14" t="s">
        <v>69</v>
      </c>
      <c r="AY2538" s="171" t="s">
        <v>212</v>
      </c>
    </row>
    <row r="2539" spans="2:65" s="12" customFormat="1">
      <c r="B2539" s="152"/>
      <c r="D2539" s="150" t="s">
        <v>226</v>
      </c>
      <c r="E2539" s="153" t="s">
        <v>19</v>
      </c>
      <c r="F2539" s="154" t="s">
        <v>8354</v>
      </c>
      <c r="H2539" s="155">
        <v>102.63</v>
      </c>
      <c r="I2539" s="156"/>
      <c r="L2539" s="152"/>
      <c r="M2539" s="157"/>
      <c r="T2539" s="158"/>
      <c r="AT2539" s="153" t="s">
        <v>226</v>
      </c>
      <c r="AU2539" s="153" t="s">
        <v>236</v>
      </c>
      <c r="AV2539" s="12" t="s">
        <v>79</v>
      </c>
      <c r="AW2539" s="12" t="s">
        <v>31</v>
      </c>
      <c r="AX2539" s="12" t="s">
        <v>69</v>
      </c>
      <c r="AY2539" s="153" t="s">
        <v>212</v>
      </c>
    </row>
    <row r="2540" spans="2:65" s="12" customFormat="1">
      <c r="B2540" s="152"/>
      <c r="D2540" s="150" t="s">
        <v>226</v>
      </c>
      <c r="E2540" s="153" t="s">
        <v>19</v>
      </c>
      <c r="F2540" s="154" t="s">
        <v>8355</v>
      </c>
      <c r="H2540" s="155">
        <v>156.97</v>
      </c>
      <c r="I2540" s="156"/>
      <c r="L2540" s="152"/>
      <c r="M2540" s="157"/>
      <c r="T2540" s="158"/>
      <c r="AT2540" s="153" t="s">
        <v>226</v>
      </c>
      <c r="AU2540" s="153" t="s">
        <v>236</v>
      </c>
      <c r="AV2540" s="12" t="s">
        <v>79</v>
      </c>
      <c r="AW2540" s="12" t="s">
        <v>31</v>
      </c>
      <c r="AX2540" s="12" t="s">
        <v>69</v>
      </c>
      <c r="AY2540" s="153" t="s">
        <v>212</v>
      </c>
    </row>
    <row r="2541" spans="2:65" s="12" customFormat="1">
      <c r="B2541" s="152"/>
      <c r="D2541" s="150" t="s">
        <v>226</v>
      </c>
      <c r="E2541" s="153" t="s">
        <v>19</v>
      </c>
      <c r="F2541" s="154" t="s">
        <v>8356</v>
      </c>
      <c r="H2541" s="155">
        <v>104.17</v>
      </c>
      <c r="I2541" s="156"/>
      <c r="L2541" s="152"/>
      <c r="M2541" s="157"/>
      <c r="T2541" s="158"/>
      <c r="AT2541" s="153" t="s">
        <v>226</v>
      </c>
      <c r="AU2541" s="153" t="s">
        <v>236</v>
      </c>
      <c r="AV2541" s="12" t="s">
        <v>79</v>
      </c>
      <c r="AW2541" s="12" t="s">
        <v>31</v>
      </c>
      <c r="AX2541" s="12" t="s">
        <v>69</v>
      </c>
      <c r="AY2541" s="153" t="s">
        <v>212</v>
      </c>
    </row>
    <row r="2542" spans="2:65" s="13" customFormat="1">
      <c r="B2542" s="159"/>
      <c r="D2542" s="150" t="s">
        <v>226</v>
      </c>
      <c r="E2542" s="160" t="s">
        <v>19</v>
      </c>
      <c r="F2542" s="161" t="s">
        <v>228</v>
      </c>
      <c r="H2542" s="162">
        <v>363.77</v>
      </c>
      <c r="I2542" s="163"/>
      <c r="L2542" s="159"/>
      <c r="M2542" s="164"/>
      <c r="T2542" s="165"/>
      <c r="AT2542" s="160" t="s">
        <v>226</v>
      </c>
      <c r="AU2542" s="160" t="s">
        <v>236</v>
      </c>
      <c r="AV2542" s="13" t="s">
        <v>229</v>
      </c>
      <c r="AW2542" s="13" t="s">
        <v>31</v>
      </c>
      <c r="AX2542" s="13" t="s">
        <v>77</v>
      </c>
      <c r="AY2542" s="160" t="s">
        <v>212</v>
      </c>
    </row>
    <row r="2543" spans="2:65" s="1" customFormat="1" ht="24.2" customHeight="1">
      <c r="B2543" s="34"/>
      <c r="C2543" s="133" t="s">
        <v>5432</v>
      </c>
      <c r="D2543" s="133" t="s">
        <v>215</v>
      </c>
      <c r="E2543" s="134" t="s">
        <v>7555</v>
      </c>
      <c r="F2543" s="135" t="s">
        <v>7556</v>
      </c>
      <c r="G2543" s="136" t="s">
        <v>536</v>
      </c>
      <c r="H2543" s="137">
        <v>303.93</v>
      </c>
      <c r="I2543" s="138"/>
      <c r="J2543" s="139">
        <f>ROUND(I2543*H2543,2)</f>
        <v>0</v>
      </c>
      <c r="K2543" s="135" t="s">
        <v>219</v>
      </c>
      <c r="L2543" s="34"/>
      <c r="M2543" s="140" t="s">
        <v>19</v>
      </c>
      <c r="N2543" s="141" t="s">
        <v>40</v>
      </c>
      <c r="P2543" s="142">
        <f>O2543*H2543</f>
        <v>0</v>
      </c>
      <c r="Q2543" s="142">
        <v>2.0000000000000002E-5</v>
      </c>
      <c r="R2543" s="142">
        <f>Q2543*H2543</f>
        <v>6.0786000000000008E-3</v>
      </c>
      <c r="S2543" s="142">
        <v>0</v>
      </c>
      <c r="T2543" s="143">
        <f>S2543*H2543</f>
        <v>0</v>
      </c>
      <c r="AR2543" s="144" t="s">
        <v>316</v>
      </c>
      <c r="AT2543" s="144" t="s">
        <v>215</v>
      </c>
      <c r="AU2543" s="144" t="s">
        <v>236</v>
      </c>
      <c r="AY2543" s="19" t="s">
        <v>212</v>
      </c>
      <c r="BE2543" s="145">
        <f>IF(N2543="základní",J2543,0)</f>
        <v>0</v>
      </c>
      <c r="BF2543" s="145">
        <f>IF(N2543="snížená",J2543,0)</f>
        <v>0</v>
      </c>
      <c r="BG2543" s="145">
        <f>IF(N2543="zákl. přenesená",J2543,0)</f>
        <v>0</v>
      </c>
      <c r="BH2543" s="145">
        <f>IF(N2543="sníž. přenesená",J2543,0)</f>
        <v>0</v>
      </c>
      <c r="BI2543" s="145">
        <f>IF(N2543="nulová",J2543,0)</f>
        <v>0</v>
      </c>
      <c r="BJ2543" s="19" t="s">
        <v>77</v>
      </c>
      <c r="BK2543" s="145">
        <f>ROUND(I2543*H2543,2)</f>
        <v>0</v>
      </c>
      <c r="BL2543" s="19" t="s">
        <v>316</v>
      </c>
      <c r="BM2543" s="144" t="s">
        <v>8357</v>
      </c>
    </row>
    <row r="2544" spans="2:65" s="1" customFormat="1">
      <c r="B2544" s="34"/>
      <c r="D2544" s="146" t="s">
        <v>222</v>
      </c>
      <c r="F2544" s="147" t="s">
        <v>7558</v>
      </c>
      <c r="I2544" s="148"/>
      <c r="L2544" s="34"/>
      <c r="M2544" s="149"/>
      <c r="T2544" s="55"/>
      <c r="AT2544" s="19" t="s">
        <v>222</v>
      </c>
      <c r="AU2544" s="19" t="s">
        <v>236</v>
      </c>
    </row>
    <row r="2545" spans="2:65" s="14" customFormat="1">
      <c r="B2545" s="170"/>
      <c r="D2545" s="150" t="s">
        <v>226</v>
      </c>
      <c r="E2545" s="171" t="s">
        <v>19</v>
      </c>
      <c r="F2545" s="172" t="s">
        <v>7544</v>
      </c>
      <c r="H2545" s="171" t="s">
        <v>19</v>
      </c>
      <c r="I2545" s="173"/>
      <c r="L2545" s="170"/>
      <c r="M2545" s="174"/>
      <c r="T2545" s="175"/>
      <c r="AT2545" s="171" t="s">
        <v>226</v>
      </c>
      <c r="AU2545" s="171" t="s">
        <v>236</v>
      </c>
      <c r="AV2545" s="14" t="s">
        <v>77</v>
      </c>
      <c r="AW2545" s="14" t="s">
        <v>31</v>
      </c>
      <c r="AX2545" s="14" t="s">
        <v>69</v>
      </c>
      <c r="AY2545" s="171" t="s">
        <v>212</v>
      </c>
    </row>
    <row r="2546" spans="2:65" s="14" customFormat="1">
      <c r="B2546" s="170"/>
      <c r="D2546" s="150" t="s">
        <v>226</v>
      </c>
      <c r="E2546" s="171" t="s">
        <v>19</v>
      </c>
      <c r="F2546" s="172" t="s">
        <v>8358</v>
      </c>
      <c r="H2546" s="171" t="s">
        <v>19</v>
      </c>
      <c r="I2546" s="173"/>
      <c r="L2546" s="170"/>
      <c r="M2546" s="174"/>
      <c r="T2546" s="175"/>
      <c r="AT2546" s="171" t="s">
        <v>226</v>
      </c>
      <c r="AU2546" s="171" t="s">
        <v>236</v>
      </c>
      <c r="AV2546" s="14" t="s">
        <v>77</v>
      </c>
      <c r="AW2546" s="14" t="s">
        <v>31</v>
      </c>
      <c r="AX2546" s="14" t="s">
        <v>69</v>
      </c>
      <c r="AY2546" s="171" t="s">
        <v>212</v>
      </c>
    </row>
    <row r="2547" spans="2:65" s="12" customFormat="1">
      <c r="B2547" s="152"/>
      <c r="D2547" s="150" t="s">
        <v>226</v>
      </c>
      <c r="E2547" s="153" t="s">
        <v>19</v>
      </c>
      <c r="F2547" s="154" t="s">
        <v>8359</v>
      </c>
      <c r="H2547" s="155">
        <v>303.93</v>
      </c>
      <c r="I2547" s="156"/>
      <c r="L2547" s="152"/>
      <c r="M2547" s="157"/>
      <c r="T2547" s="158"/>
      <c r="AT2547" s="153" t="s">
        <v>226</v>
      </c>
      <c r="AU2547" s="153" t="s">
        <v>236</v>
      </c>
      <c r="AV2547" s="12" t="s">
        <v>79</v>
      </c>
      <c r="AW2547" s="12" t="s">
        <v>31</v>
      </c>
      <c r="AX2547" s="12" t="s">
        <v>69</v>
      </c>
      <c r="AY2547" s="153" t="s">
        <v>212</v>
      </c>
    </row>
    <row r="2548" spans="2:65" s="13" customFormat="1">
      <c r="B2548" s="159"/>
      <c r="D2548" s="150" t="s">
        <v>226</v>
      </c>
      <c r="E2548" s="160" t="s">
        <v>19</v>
      </c>
      <c r="F2548" s="161" t="s">
        <v>228</v>
      </c>
      <c r="H2548" s="162">
        <v>303.93</v>
      </c>
      <c r="I2548" s="163"/>
      <c r="L2548" s="159"/>
      <c r="M2548" s="164"/>
      <c r="T2548" s="165"/>
      <c r="AT2548" s="160" t="s">
        <v>226</v>
      </c>
      <c r="AU2548" s="160" t="s">
        <v>236</v>
      </c>
      <c r="AV2548" s="13" t="s">
        <v>229</v>
      </c>
      <c r="AW2548" s="13" t="s">
        <v>31</v>
      </c>
      <c r="AX2548" s="13" t="s">
        <v>77</v>
      </c>
      <c r="AY2548" s="160" t="s">
        <v>212</v>
      </c>
    </row>
    <row r="2549" spans="2:65" s="14" customFormat="1">
      <c r="B2549" s="170"/>
      <c r="D2549" s="150" t="s">
        <v>226</v>
      </c>
      <c r="E2549" s="171" t="s">
        <v>19</v>
      </c>
      <c r="F2549" s="172" t="s">
        <v>8360</v>
      </c>
      <c r="H2549" s="171" t="s">
        <v>19</v>
      </c>
      <c r="I2549" s="173"/>
      <c r="L2549" s="170"/>
      <c r="M2549" s="174"/>
      <c r="T2549" s="175"/>
      <c r="AT2549" s="171" t="s">
        <v>226</v>
      </c>
      <c r="AU2549" s="171" t="s">
        <v>236</v>
      </c>
      <c r="AV2549" s="14" t="s">
        <v>77</v>
      </c>
      <c r="AW2549" s="14" t="s">
        <v>31</v>
      </c>
      <c r="AX2549" s="14" t="s">
        <v>69</v>
      </c>
      <c r="AY2549" s="171" t="s">
        <v>212</v>
      </c>
    </row>
    <row r="2550" spans="2:65" s="1" customFormat="1" ht="24.2" customHeight="1">
      <c r="B2550" s="34"/>
      <c r="C2550" s="133" t="s">
        <v>5439</v>
      </c>
      <c r="D2550" s="133" t="s">
        <v>215</v>
      </c>
      <c r="E2550" s="134" t="s">
        <v>8361</v>
      </c>
      <c r="F2550" s="135" t="s">
        <v>8362</v>
      </c>
      <c r="G2550" s="136" t="s">
        <v>4232</v>
      </c>
      <c r="H2550" s="196"/>
      <c r="I2550" s="138"/>
      <c r="J2550" s="139">
        <f>ROUND(I2550*H2550,2)</f>
        <v>0</v>
      </c>
      <c r="K2550" s="135" t="s">
        <v>219</v>
      </c>
      <c r="L2550" s="34"/>
      <c r="M2550" s="140" t="s">
        <v>19</v>
      </c>
      <c r="N2550" s="141" t="s">
        <v>40</v>
      </c>
      <c r="P2550" s="142">
        <f>O2550*H2550</f>
        <v>0</v>
      </c>
      <c r="Q2550" s="142">
        <v>0</v>
      </c>
      <c r="R2550" s="142">
        <f>Q2550*H2550</f>
        <v>0</v>
      </c>
      <c r="S2550" s="142">
        <v>0</v>
      </c>
      <c r="T2550" s="143">
        <f>S2550*H2550</f>
        <v>0</v>
      </c>
      <c r="AR2550" s="144" t="s">
        <v>316</v>
      </c>
      <c r="AT2550" s="144" t="s">
        <v>215</v>
      </c>
      <c r="AU2550" s="144" t="s">
        <v>236</v>
      </c>
      <c r="AY2550" s="19" t="s">
        <v>212</v>
      </c>
      <c r="BE2550" s="145">
        <f>IF(N2550="základní",J2550,0)</f>
        <v>0</v>
      </c>
      <c r="BF2550" s="145">
        <f>IF(N2550="snížená",J2550,0)</f>
        <v>0</v>
      </c>
      <c r="BG2550" s="145">
        <f>IF(N2550="zákl. přenesená",J2550,0)</f>
        <v>0</v>
      </c>
      <c r="BH2550" s="145">
        <f>IF(N2550="sníž. přenesená",J2550,0)</f>
        <v>0</v>
      </c>
      <c r="BI2550" s="145">
        <f>IF(N2550="nulová",J2550,0)</f>
        <v>0</v>
      </c>
      <c r="BJ2550" s="19" t="s">
        <v>77</v>
      </c>
      <c r="BK2550" s="145">
        <f>ROUND(I2550*H2550,2)</f>
        <v>0</v>
      </c>
      <c r="BL2550" s="19" t="s">
        <v>316</v>
      </c>
      <c r="BM2550" s="144" t="s">
        <v>8363</v>
      </c>
    </row>
    <row r="2551" spans="2:65" s="1" customFormat="1">
      <c r="B2551" s="34"/>
      <c r="D2551" s="146" t="s">
        <v>222</v>
      </c>
      <c r="F2551" s="147" t="s">
        <v>8364</v>
      </c>
      <c r="I2551" s="148"/>
      <c r="L2551" s="34"/>
      <c r="M2551" s="149"/>
      <c r="T2551" s="55"/>
      <c r="AT2551" s="19" t="s">
        <v>222</v>
      </c>
      <c r="AU2551" s="19" t="s">
        <v>236</v>
      </c>
    </row>
    <row r="2552" spans="2:65" s="1" customFormat="1" ht="19.5">
      <c r="B2552" s="34"/>
      <c r="D2552" s="150" t="s">
        <v>224</v>
      </c>
      <c r="F2552" s="151" t="s">
        <v>7246</v>
      </c>
      <c r="I2552" s="148"/>
      <c r="L2552" s="34"/>
      <c r="M2552" s="149"/>
      <c r="T2552" s="55"/>
      <c r="AT2552" s="19" t="s">
        <v>224</v>
      </c>
      <c r="AU2552" s="19" t="s">
        <v>236</v>
      </c>
    </row>
    <row r="2553" spans="2:65" s="11" customFormat="1" ht="22.9" customHeight="1">
      <c r="B2553" s="121"/>
      <c r="D2553" s="122" t="s">
        <v>68</v>
      </c>
      <c r="E2553" s="131" t="s">
        <v>5145</v>
      </c>
      <c r="F2553" s="131" t="s">
        <v>5146</v>
      </c>
      <c r="I2553" s="124"/>
      <c r="J2553" s="132">
        <f>BK2553</f>
        <v>0</v>
      </c>
      <c r="L2553" s="121"/>
      <c r="M2553" s="126"/>
      <c r="P2553" s="127">
        <f>P2554+P2584+P2600</f>
        <v>0</v>
      </c>
      <c r="R2553" s="127">
        <f>R2554+R2584+R2600</f>
        <v>2.2718707199999999</v>
      </c>
      <c r="T2553" s="128">
        <f>T2554+T2584+T2600</f>
        <v>0</v>
      </c>
      <c r="AR2553" s="122" t="s">
        <v>79</v>
      </c>
      <c r="AT2553" s="129" t="s">
        <v>68</v>
      </c>
      <c r="AU2553" s="129" t="s">
        <v>77</v>
      </c>
      <c r="AY2553" s="122" t="s">
        <v>212</v>
      </c>
      <c r="BK2553" s="130">
        <f>BK2554+BK2584+BK2600</f>
        <v>0</v>
      </c>
    </row>
    <row r="2554" spans="2:65" s="11" customFormat="1" ht="20.85" customHeight="1">
      <c r="B2554" s="121"/>
      <c r="D2554" s="122" t="s">
        <v>68</v>
      </c>
      <c r="E2554" s="131" t="s">
        <v>8365</v>
      </c>
      <c r="F2554" s="131" t="s">
        <v>8366</v>
      </c>
      <c r="I2554" s="124"/>
      <c r="J2554" s="132">
        <f>BK2554</f>
        <v>0</v>
      </c>
      <c r="L2554" s="121"/>
      <c r="M2554" s="126"/>
      <c r="P2554" s="127">
        <f>SUM(P2555:P2583)</f>
        <v>0</v>
      </c>
      <c r="R2554" s="127">
        <f>SUM(R2555:R2583)</f>
        <v>2.2718707199999999</v>
      </c>
      <c r="T2554" s="128">
        <f>SUM(T2555:T2583)</f>
        <v>0</v>
      </c>
      <c r="AR2554" s="122" t="s">
        <v>79</v>
      </c>
      <c r="AT2554" s="129" t="s">
        <v>68</v>
      </c>
      <c r="AU2554" s="129" t="s">
        <v>79</v>
      </c>
      <c r="AY2554" s="122" t="s">
        <v>212</v>
      </c>
      <c r="BK2554" s="130">
        <f>SUM(BK2555:BK2583)</f>
        <v>0</v>
      </c>
    </row>
    <row r="2555" spans="2:65" s="1" customFormat="1" ht="16.5" customHeight="1">
      <c r="B2555" s="34"/>
      <c r="C2555" s="133" t="s">
        <v>5446</v>
      </c>
      <c r="D2555" s="133" t="s">
        <v>215</v>
      </c>
      <c r="E2555" s="134" t="s">
        <v>8367</v>
      </c>
      <c r="F2555" s="135" t="s">
        <v>8368</v>
      </c>
      <c r="G2555" s="136" t="s">
        <v>495</v>
      </c>
      <c r="H2555" s="137">
        <v>10.659000000000001</v>
      </c>
      <c r="I2555" s="138"/>
      <c r="J2555" s="139">
        <f>ROUND(I2555*H2555,2)</f>
        <v>0</v>
      </c>
      <c r="K2555" s="135" t="s">
        <v>245</v>
      </c>
      <c r="L2555" s="34"/>
      <c r="M2555" s="140" t="s">
        <v>19</v>
      </c>
      <c r="N2555" s="141" t="s">
        <v>40</v>
      </c>
      <c r="P2555" s="142">
        <f>O2555*H2555</f>
        <v>0</v>
      </c>
      <c r="Q2555" s="142">
        <v>0</v>
      </c>
      <c r="R2555" s="142">
        <f>Q2555*H2555</f>
        <v>0</v>
      </c>
      <c r="S2555" s="142">
        <v>0</v>
      </c>
      <c r="T2555" s="143">
        <f>S2555*H2555</f>
        <v>0</v>
      </c>
      <c r="AR2555" s="144" t="s">
        <v>316</v>
      </c>
      <c r="AT2555" s="144" t="s">
        <v>215</v>
      </c>
      <c r="AU2555" s="144" t="s">
        <v>236</v>
      </c>
      <c r="AY2555" s="19" t="s">
        <v>212</v>
      </c>
      <c r="BE2555" s="145">
        <f>IF(N2555="základní",J2555,0)</f>
        <v>0</v>
      </c>
      <c r="BF2555" s="145">
        <f>IF(N2555="snížená",J2555,0)</f>
        <v>0</v>
      </c>
      <c r="BG2555" s="145">
        <f>IF(N2555="zákl. přenesená",J2555,0)</f>
        <v>0</v>
      </c>
      <c r="BH2555" s="145">
        <f>IF(N2555="sníž. přenesená",J2555,0)</f>
        <v>0</v>
      </c>
      <c r="BI2555" s="145">
        <f>IF(N2555="nulová",J2555,0)</f>
        <v>0</v>
      </c>
      <c r="BJ2555" s="19" t="s">
        <v>77</v>
      </c>
      <c r="BK2555" s="145">
        <f>ROUND(I2555*H2555,2)</f>
        <v>0</v>
      </c>
      <c r="BL2555" s="19" t="s">
        <v>316</v>
      </c>
      <c r="BM2555" s="144" t="s">
        <v>8369</v>
      </c>
    </row>
    <row r="2556" spans="2:65" s="1" customFormat="1" ht="68.25">
      <c r="B2556" s="34"/>
      <c r="D2556" s="150" t="s">
        <v>224</v>
      </c>
      <c r="F2556" s="151" t="s">
        <v>8370</v>
      </c>
      <c r="I2556" s="148"/>
      <c r="L2556" s="34"/>
      <c r="M2556" s="149"/>
      <c r="T2556" s="55"/>
      <c r="AT2556" s="19" t="s">
        <v>224</v>
      </c>
      <c r="AU2556" s="19" t="s">
        <v>236</v>
      </c>
    </row>
    <row r="2557" spans="2:65" s="14" customFormat="1">
      <c r="B2557" s="170"/>
      <c r="D2557" s="150" t="s">
        <v>226</v>
      </c>
      <c r="E2557" s="171" t="s">
        <v>19</v>
      </c>
      <c r="F2557" s="172" t="s">
        <v>8371</v>
      </c>
      <c r="H2557" s="171" t="s">
        <v>19</v>
      </c>
      <c r="I2557" s="173"/>
      <c r="L2557" s="170"/>
      <c r="M2557" s="174"/>
      <c r="T2557" s="175"/>
      <c r="AT2557" s="171" t="s">
        <v>226</v>
      </c>
      <c r="AU2557" s="171" t="s">
        <v>236</v>
      </c>
      <c r="AV2557" s="14" t="s">
        <v>77</v>
      </c>
      <c r="AW2557" s="14" t="s">
        <v>31</v>
      </c>
      <c r="AX2557" s="14" t="s">
        <v>69</v>
      </c>
      <c r="AY2557" s="171" t="s">
        <v>212</v>
      </c>
    </row>
    <row r="2558" spans="2:65" s="12" customFormat="1">
      <c r="B2558" s="152"/>
      <c r="D2558" s="150" t="s">
        <v>226</v>
      </c>
      <c r="E2558" s="153" t="s">
        <v>19</v>
      </c>
      <c r="F2558" s="154" t="s">
        <v>8372</v>
      </c>
      <c r="H2558" s="155">
        <v>10.659000000000001</v>
      </c>
      <c r="I2558" s="156"/>
      <c r="L2558" s="152"/>
      <c r="M2558" s="157"/>
      <c r="T2558" s="158"/>
      <c r="AT2558" s="153" t="s">
        <v>226</v>
      </c>
      <c r="AU2558" s="153" t="s">
        <v>236</v>
      </c>
      <c r="AV2558" s="12" t="s">
        <v>79</v>
      </c>
      <c r="AW2558" s="12" t="s">
        <v>31</v>
      </c>
      <c r="AX2558" s="12" t="s">
        <v>69</v>
      </c>
      <c r="AY2558" s="153" t="s">
        <v>212</v>
      </c>
    </row>
    <row r="2559" spans="2:65" s="13" customFormat="1">
      <c r="B2559" s="159"/>
      <c r="D2559" s="150" t="s">
        <v>226</v>
      </c>
      <c r="E2559" s="160" t="s">
        <v>19</v>
      </c>
      <c r="F2559" s="161" t="s">
        <v>228</v>
      </c>
      <c r="H2559" s="162">
        <v>10.659000000000001</v>
      </c>
      <c r="I2559" s="163"/>
      <c r="L2559" s="159"/>
      <c r="M2559" s="164"/>
      <c r="T2559" s="165"/>
      <c r="AT2559" s="160" t="s">
        <v>226</v>
      </c>
      <c r="AU2559" s="160" t="s">
        <v>236</v>
      </c>
      <c r="AV2559" s="13" t="s">
        <v>229</v>
      </c>
      <c r="AW2559" s="13" t="s">
        <v>31</v>
      </c>
      <c r="AX2559" s="13" t="s">
        <v>77</v>
      </c>
      <c r="AY2559" s="160" t="s">
        <v>212</v>
      </c>
    </row>
    <row r="2560" spans="2:65" s="1" customFormat="1" ht="16.5" customHeight="1">
      <c r="B2560" s="34"/>
      <c r="C2560" s="133" t="s">
        <v>5452</v>
      </c>
      <c r="D2560" s="133" t="s">
        <v>215</v>
      </c>
      <c r="E2560" s="134" t="s">
        <v>7272</v>
      </c>
      <c r="F2560" s="135" t="s">
        <v>7273</v>
      </c>
      <c r="G2560" s="136" t="s">
        <v>495</v>
      </c>
      <c r="H2560" s="137">
        <v>10.175000000000001</v>
      </c>
      <c r="I2560" s="138"/>
      <c r="J2560" s="139">
        <f>ROUND(I2560*H2560,2)</f>
        <v>0</v>
      </c>
      <c r="K2560" s="135" t="s">
        <v>219</v>
      </c>
      <c r="L2560" s="34"/>
      <c r="M2560" s="140" t="s">
        <v>19</v>
      </c>
      <c r="N2560" s="141" t="s">
        <v>40</v>
      </c>
      <c r="P2560" s="142">
        <f>O2560*H2560</f>
        <v>0</v>
      </c>
      <c r="Q2560" s="142">
        <v>0.11</v>
      </c>
      <c r="R2560" s="142">
        <f>Q2560*H2560</f>
        <v>1.1192500000000001</v>
      </c>
      <c r="S2560" s="142">
        <v>0</v>
      </c>
      <c r="T2560" s="143">
        <f>S2560*H2560</f>
        <v>0</v>
      </c>
      <c r="AR2560" s="144" t="s">
        <v>316</v>
      </c>
      <c r="AT2560" s="144" t="s">
        <v>215</v>
      </c>
      <c r="AU2560" s="144" t="s">
        <v>236</v>
      </c>
      <c r="AY2560" s="19" t="s">
        <v>212</v>
      </c>
      <c r="BE2560" s="145">
        <f>IF(N2560="základní",J2560,0)</f>
        <v>0</v>
      </c>
      <c r="BF2560" s="145">
        <f>IF(N2560="snížená",J2560,0)</f>
        <v>0</v>
      </c>
      <c r="BG2560" s="145">
        <f>IF(N2560="zákl. přenesená",J2560,0)</f>
        <v>0</v>
      </c>
      <c r="BH2560" s="145">
        <f>IF(N2560="sníž. přenesená",J2560,0)</f>
        <v>0</v>
      </c>
      <c r="BI2560" s="145">
        <f>IF(N2560="nulová",J2560,0)</f>
        <v>0</v>
      </c>
      <c r="BJ2560" s="19" t="s">
        <v>77</v>
      </c>
      <c r="BK2560" s="145">
        <f>ROUND(I2560*H2560,2)</f>
        <v>0</v>
      </c>
      <c r="BL2560" s="19" t="s">
        <v>316</v>
      </c>
      <c r="BM2560" s="144" t="s">
        <v>8373</v>
      </c>
    </row>
    <row r="2561" spans="2:65" s="1" customFormat="1">
      <c r="B2561" s="34"/>
      <c r="D2561" s="146" t="s">
        <v>222</v>
      </c>
      <c r="F2561" s="147" t="s">
        <v>7275</v>
      </c>
      <c r="I2561" s="148"/>
      <c r="L2561" s="34"/>
      <c r="M2561" s="149"/>
      <c r="T2561" s="55"/>
      <c r="AT2561" s="19" t="s">
        <v>222</v>
      </c>
      <c r="AU2561" s="19" t="s">
        <v>236</v>
      </c>
    </row>
    <row r="2562" spans="2:65" s="14" customFormat="1">
      <c r="B2562" s="170"/>
      <c r="D2562" s="150" t="s">
        <v>226</v>
      </c>
      <c r="E2562" s="171" t="s">
        <v>19</v>
      </c>
      <c r="F2562" s="172" t="s">
        <v>8374</v>
      </c>
      <c r="H2562" s="171" t="s">
        <v>19</v>
      </c>
      <c r="I2562" s="173"/>
      <c r="L2562" s="170"/>
      <c r="M2562" s="174"/>
      <c r="T2562" s="175"/>
      <c r="AT2562" s="171" t="s">
        <v>226</v>
      </c>
      <c r="AU2562" s="171" t="s">
        <v>236</v>
      </c>
      <c r="AV2562" s="14" t="s">
        <v>77</v>
      </c>
      <c r="AW2562" s="14" t="s">
        <v>31</v>
      </c>
      <c r="AX2562" s="14" t="s">
        <v>69</v>
      </c>
      <c r="AY2562" s="171" t="s">
        <v>212</v>
      </c>
    </row>
    <row r="2563" spans="2:65" s="12" customFormat="1">
      <c r="B2563" s="152"/>
      <c r="D2563" s="150" t="s">
        <v>226</v>
      </c>
      <c r="E2563" s="153" t="s">
        <v>19</v>
      </c>
      <c r="F2563" s="154" t="s">
        <v>8375</v>
      </c>
      <c r="H2563" s="155">
        <v>10.175000000000001</v>
      </c>
      <c r="I2563" s="156"/>
      <c r="L2563" s="152"/>
      <c r="M2563" s="157"/>
      <c r="T2563" s="158"/>
      <c r="AT2563" s="153" t="s">
        <v>226</v>
      </c>
      <c r="AU2563" s="153" t="s">
        <v>236</v>
      </c>
      <c r="AV2563" s="12" t="s">
        <v>79</v>
      </c>
      <c r="AW2563" s="12" t="s">
        <v>31</v>
      </c>
      <c r="AX2563" s="12" t="s">
        <v>69</v>
      </c>
      <c r="AY2563" s="153" t="s">
        <v>212</v>
      </c>
    </row>
    <row r="2564" spans="2:65" s="13" customFormat="1">
      <c r="B2564" s="159"/>
      <c r="D2564" s="150" t="s">
        <v>226</v>
      </c>
      <c r="E2564" s="160" t="s">
        <v>19</v>
      </c>
      <c r="F2564" s="161" t="s">
        <v>228</v>
      </c>
      <c r="H2564" s="162">
        <v>10.175000000000001</v>
      </c>
      <c r="I2564" s="163"/>
      <c r="L2564" s="159"/>
      <c r="M2564" s="164"/>
      <c r="T2564" s="165"/>
      <c r="AT2564" s="160" t="s">
        <v>226</v>
      </c>
      <c r="AU2564" s="160" t="s">
        <v>236</v>
      </c>
      <c r="AV2564" s="13" t="s">
        <v>229</v>
      </c>
      <c r="AW2564" s="13" t="s">
        <v>31</v>
      </c>
      <c r="AX2564" s="13" t="s">
        <v>77</v>
      </c>
      <c r="AY2564" s="160" t="s">
        <v>212</v>
      </c>
    </row>
    <row r="2565" spans="2:65" s="1" customFormat="1" ht="24.2" customHeight="1">
      <c r="B2565" s="34"/>
      <c r="C2565" s="133" t="s">
        <v>5458</v>
      </c>
      <c r="D2565" s="133" t="s">
        <v>215</v>
      </c>
      <c r="E2565" s="134" t="s">
        <v>7278</v>
      </c>
      <c r="F2565" s="135" t="s">
        <v>7279</v>
      </c>
      <c r="G2565" s="136" t="s">
        <v>495</v>
      </c>
      <c r="H2565" s="137">
        <v>101.745</v>
      </c>
      <c r="I2565" s="138"/>
      <c r="J2565" s="139">
        <f>ROUND(I2565*H2565,2)</f>
        <v>0</v>
      </c>
      <c r="K2565" s="135" t="s">
        <v>219</v>
      </c>
      <c r="L2565" s="34"/>
      <c r="M2565" s="140" t="s">
        <v>19</v>
      </c>
      <c r="N2565" s="141" t="s">
        <v>40</v>
      </c>
      <c r="P2565" s="142">
        <f>O2565*H2565</f>
        <v>0</v>
      </c>
      <c r="Q2565" s="142">
        <v>1.0999999999999999E-2</v>
      </c>
      <c r="R2565" s="142">
        <f>Q2565*H2565</f>
        <v>1.1191949999999999</v>
      </c>
      <c r="S2565" s="142">
        <v>0</v>
      </c>
      <c r="T2565" s="143">
        <f>S2565*H2565</f>
        <v>0</v>
      </c>
      <c r="AR2565" s="144" t="s">
        <v>316</v>
      </c>
      <c r="AT2565" s="144" t="s">
        <v>215</v>
      </c>
      <c r="AU2565" s="144" t="s">
        <v>236</v>
      </c>
      <c r="AY2565" s="19" t="s">
        <v>212</v>
      </c>
      <c r="BE2565" s="145">
        <f>IF(N2565="základní",J2565,0)</f>
        <v>0</v>
      </c>
      <c r="BF2565" s="145">
        <f>IF(N2565="snížená",J2565,0)</f>
        <v>0</v>
      </c>
      <c r="BG2565" s="145">
        <f>IF(N2565="zákl. přenesená",J2565,0)</f>
        <v>0</v>
      </c>
      <c r="BH2565" s="145">
        <f>IF(N2565="sníž. přenesená",J2565,0)</f>
        <v>0</v>
      </c>
      <c r="BI2565" s="145">
        <f>IF(N2565="nulová",J2565,0)</f>
        <v>0</v>
      </c>
      <c r="BJ2565" s="19" t="s">
        <v>77</v>
      </c>
      <c r="BK2565" s="145">
        <f>ROUND(I2565*H2565,2)</f>
        <v>0</v>
      </c>
      <c r="BL2565" s="19" t="s">
        <v>316</v>
      </c>
      <c r="BM2565" s="144" t="s">
        <v>8376</v>
      </c>
    </row>
    <row r="2566" spans="2:65" s="1" customFormat="1">
      <c r="B2566" s="34"/>
      <c r="D2566" s="146" t="s">
        <v>222</v>
      </c>
      <c r="F2566" s="147" t="s">
        <v>7281</v>
      </c>
      <c r="I2566" s="148"/>
      <c r="L2566" s="34"/>
      <c r="M2566" s="149"/>
      <c r="T2566" s="55"/>
      <c r="AT2566" s="19" t="s">
        <v>222</v>
      </c>
      <c r="AU2566" s="19" t="s">
        <v>236</v>
      </c>
    </row>
    <row r="2567" spans="2:65" s="14" customFormat="1" ht="22.5">
      <c r="B2567" s="170"/>
      <c r="D2567" s="150" t="s">
        <v>226</v>
      </c>
      <c r="E2567" s="171" t="s">
        <v>19</v>
      </c>
      <c r="F2567" s="172" t="s">
        <v>8377</v>
      </c>
      <c r="H2567" s="171" t="s">
        <v>19</v>
      </c>
      <c r="I2567" s="173"/>
      <c r="L2567" s="170"/>
      <c r="M2567" s="174"/>
      <c r="T2567" s="175"/>
      <c r="AT2567" s="171" t="s">
        <v>226</v>
      </c>
      <c r="AU2567" s="171" t="s">
        <v>236</v>
      </c>
      <c r="AV2567" s="14" t="s">
        <v>77</v>
      </c>
      <c r="AW2567" s="14" t="s">
        <v>31</v>
      </c>
      <c r="AX2567" s="14" t="s">
        <v>69</v>
      </c>
      <c r="AY2567" s="171" t="s">
        <v>212</v>
      </c>
    </row>
    <row r="2568" spans="2:65" s="12" customFormat="1">
      <c r="B2568" s="152"/>
      <c r="D2568" s="150" t="s">
        <v>226</v>
      </c>
      <c r="E2568" s="153" t="s">
        <v>19</v>
      </c>
      <c r="F2568" s="154" t="s">
        <v>8378</v>
      </c>
      <c r="H2568" s="155">
        <v>101.745</v>
      </c>
      <c r="I2568" s="156"/>
      <c r="L2568" s="152"/>
      <c r="M2568" s="157"/>
      <c r="T2568" s="158"/>
      <c r="AT2568" s="153" t="s">
        <v>226</v>
      </c>
      <c r="AU2568" s="153" t="s">
        <v>236</v>
      </c>
      <c r="AV2568" s="12" t="s">
        <v>79</v>
      </c>
      <c r="AW2568" s="12" t="s">
        <v>31</v>
      </c>
      <c r="AX2568" s="12" t="s">
        <v>69</v>
      </c>
      <c r="AY2568" s="153" t="s">
        <v>212</v>
      </c>
    </row>
    <row r="2569" spans="2:65" s="13" customFormat="1">
      <c r="B2569" s="159"/>
      <c r="D2569" s="150" t="s">
        <v>226</v>
      </c>
      <c r="E2569" s="160" t="s">
        <v>19</v>
      </c>
      <c r="F2569" s="161" t="s">
        <v>228</v>
      </c>
      <c r="H2569" s="162">
        <v>101.745</v>
      </c>
      <c r="I2569" s="163"/>
      <c r="L2569" s="159"/>
      <c r="M2569" s="164"/>
      <c r="T2569" s="165"/>
      <c r="AT2569" s="160" t="s">
        <v>226</v>
      </c>
      <c r="AU2569" s="160" t="s">
        <v>236</v>
      </c>
      <c r="AV2569" s="13" t="s">
        <v>229</v>
      </c>
      <c r="AW2569" s="13" t="s">
        <v>31</v>
      </c>
      <c r="AX2569" s="13" t="s">
        <v>77</v>
      </c>
      <c r="AY2569" s="160" t="s">
        <v>212</v>
      </c>
    </row>
    <row r="2570" spans="2:65" s="1" customFormat="1" ht="16.5" customHeight="1">
      <c r="B2570" s="34"/>
      <c r="C2570" s="133" t="s">
        <v>5464</v>
      </c>
      <c r="D2570" s="133" t="s">
        <v>215</v>
      </c>
      <c r="E2570" s="134" t="s">
        <v>7284</v>
      </c>
      <c r="F2570" s="135" t="s">
        <v>7285</v>
      </c>
      <c r="G2570" s="136" t="s">
        <v>495</v>
      </c>
      <c r="H2570" s="137">
        <v>11.144</v>
      </c>
      <c r="I2570" s="138"/>
      <c r="J2570" s="139">
        <f>ROUND(I2570*H2570,2)</f>
        <v>0</v>
      </c>
      <c r="K2570" s="135" t="s">
        <v>219</v>
      </c>
      <c r="L2570" s="34"/>
      <c r="M2570" s="140" t="s">
        <v>19</v>
      </c>
      <c r="N2570" s="141" t="s">
        <v>40</v>
      </c>
      <c r="P2570" s="142">
        <f>O2570*H2570</f>
        <v>0</v>
      </c>
      <c r="Q2570" s="142">
        <v>1.2999999999999999E-4</v>
      </c>
      <c r="R2570" s="142">
        <f>Q2570*H2570</f>
        <v>1.4487199999999999E-3</v>
      </c>
      <c r="S2570" s="142">
        <v>0</v>
      </c>
      <c r="T2570" s="143">
        <f>S2570*H2570</f>
        <v>0</v>
      </c>
      <c r="AR2570" s="144" t="s">
        <v>316</v>
      </c>
      <c r="AT2570" s="144" t="s">
        <v>215</v>
      </c>
      <c r="AU2570" s="144" t="s">
        <v>236</v>
      </c>
      <c r="AY2570" s="19" t="s">
        <v>212</v>
      </c>
      <c r="BE2570" s="145">
        <f>IF(N2570="základní",J2570,0)</f>
        <v>0</v>
      </c>
      <c r="BF2570" s="145">
        <f>IF(N2570="snížená",J2570,0)</f>
        <v>0</v>
      </c>
      <c r="BG2570" s="145">
        <f>IF(N2570="zákl. přenesená",J2570,0)</f>
        <v>0</v>
      </c>
      <c r="BH2570" s="145">
        <f>IF(N2570="sníž. přenesená",J2570,0)</f>
        <v>0</v>
      </c>
      <c r="BI2570" s="145">
        <f>IF(N2570="nulová",J2570,0)</f>
        <v>0</v>
      </c>
      <c r="BJ2570" s="19" t="s">
        <v>77</v>
      </c>
      <c r="BK2570" s="145">
        <f>ROUND(I2570*H2570,2)</f>
        <v>0</v>
      </c>
      <c r="BL2570" s="19" t="s">
        <v>316</v>
      </c>
      <c r="BM2570" s="144" t="s">
        <v>8379</v>
      </c>
    </row>
    <row r="2571" spans="2:65" s="1" customFormat="1">
      <c r="B2571" s="34"/>
      <c r="D2571" s="146" t="s">
        <v>222</v>
      </c>
      <c r="F2571" s="147" t="s">
        <v>7287</v>
      </c>
      <c r="I2571" s="148"/>
      <c r="L2571" s="34"/>
      <c r="M2571" s="149"/>
      <c r="T2571" s="55"/>
      <c r="AT2571" s="19" t="s">
        <v>222</v>
      </c>
      <c r="AU2571" s="19" t="s">
        <v>236</v>
      </c>
    </row>
    <row r="2572" spans="2:65" s="14" customFormat="1">
      <c r="B2572" s="170"/>
      <c r="D2572" s="150" t="s">
        <v>226</v>
      </c>
      <c r="E2572" s="171" t="s">
        <v>19</v>
      </c>
      <c r="F2572" s="172" t="s">
        <v>8380</v>
      </c>
      <c r="H2572" s="171" t="s">
        <v>19</v>
      </c>
      <c r="I2572" s="173"/>
      <c r="L2572" s="170"/>
      <c r="M2572" s="174"/>
      <c r="T2572" s="175"/>
      <c r="AT2572" s="171" t="s">
        <v>226</v>
      </c>
      <c r="AU2572" s="171" t="s">
        <v>236</v>
      </c>
      <c r="AV2572" s="14" t="s">
        <v>77</v>
      </c>
      <c r="AW2572" s="14" t="s">
        <v>31</v>
      </c>
      <c r="AX2572" s="14" t="s">
        <v>69</v>
      </c>
      <c r="AY2572" s="171" t="s">
        <v>212</v>
      </c>
    </row>
    <row r="2573" spans="2:65" s="12" customFormat="1">
      <c r="B2573" s="152"/>
      <c r="D2573" s="150" t="s">
        <v>226</v>
      </c>
      <c r="E2573" s="153" t="s">
        <v>19</v>
      </c>
      <c r="F2573" s="154" t="s">
        <v>8381</v>
      </c>
      <c r="H2573" s="155">
        <v>11.144</v>
      </c>
      <c r="I2573" s="156"/>
      <c r="L2573" s="152"/>
      <c r="M2573" s="157"/>
      <c r="T2573" s="158"/>
      <c r="AT2573" s="153" t="s">
        <v>226</v>
      </c>
      <c r="AU2573" s="153" t="s">
        <v>236</v>
      </c>
      <c r="AV2573" s="12" t="s">
        <v>79</v>
      </c>
      <c r="AW2573" s="12" t="s">
        <v>31</v>
      </c>
      <c r="AX2573" s="12" t="s">
        <v>69</v>
      </c>
      <c r="AY2573" s="153" t="s">
        <v>212</v>
      </c>
    </row>
    <row r="2574" spans="2:65" s="13" customFormat="1">
      <c r="B2574" s="159"/>
      <c r="D2574" s="150" t="s">
        <v>226</v>
      </c>
      <c r="E2574" s="160" t="s">
        <v>19</v>
      </c>
      <c r="F2574" s="161" t="s">
        <v>228</v>
      </c>
      <c r="H2574" s="162">
        <v>11.144</v>
      </c>
      <c r="I2574" s="163"/>
      <c r="L2574" s="159"/>
      <c r="M2574" s="164"/>
      <c r="T2574" s="165"/>
      <c r="AT2574" s="160" t="s">
        <v>226</v>
      </c>
      <c r="AU2574" s="160" t="s">
        <v>236</v>
      </c>
      <c r="AV2574" s="13" t="s">
        <v>229</v>
      </c>
      <c r="AW2574" s="13" t="s">
        <v>31</v>
      </c>
      <c r="AX2574" s="13" t="s">
        <v>77</v>
      </c>
      <c r="AY2574" s="160" t="s">
        <v>212</v>
      </c>
    </row>
    <row r="2575" spans="2:65" s="1" customFormat="1" ht="24.2" customHeight="1">
      <c r="B2575" s="34"/>
      <c r="C2575" s="133" t="s">
        <v>5470</v>
      </c>
      <c r="D2575" s="133" t="s">
        <v>215</v>
      </c>
      <c r="E2575" s="134" t="s">
        <v>7290</v>
      </c>
      <c r="F2575" s="135" t="s">
        <v>7291</v>
      </c>
      <c r="G2575" s="136" t="s">
        <v>495</v>
      </c>
      <c r="H2575" s="137">
        <v>9.69</v>
      </c>
      <c r="I2575" s="138"/>
      <c r="J2575" s="139">
        <f>ROUND(I2575*H2575,2)</f>
        <v>0</v>
      </c>
      <c r="K2575" s="135" t="s">
        <v>219</v>
      </c>
      <c r="L2575" s="34"/>
      <c r="M2575" s="140" t="s">
        <v>19</v>
      </c>
      <c r="N2575" s="141" t="s">
        <v>40</v>
      </c>
      <c r="P2575" s="142">
        <f>O2575*H2575</f>
        <v>0</v>
      </c>
      <c r="Q2575" s="142">
        <v>0</v>
      </c>
      <c r="R2575" s="142">
        <f>Q2575*H2575</f>
        <v>0</v>
      </c>
      <c r="S2575" s="142">
        <v>0</v>
      </c>
      <c r="T2575" s="143">
        <f>S2575*H2575</f>
        <v>0</v>
      </c>
      <c r="AR2575" s="144" t="s">
        <v>316</v>
      </c>
      <c r="AT2575" s="144" t="s">
        <v>215</v>
      </c>
      <c r="AU2575" s="144" t="s">
        <v>236</v>
      </c>
      <c r="AY2575" s="19" t="s">
        <v>212</v>
      </c>
      <c r="BE2575" s="145">
        <f>IF(N2575="základní",J2575,0)</f>
        <v>0</v>
      </c>
      <c r="BF2575" s="145">
        <f>IF(N2575="snížená",J2575,0)</f>
        <v>0</v>
      </c>
      <c r="BG2575" s="145">
        <f>IF(N2575="zákl. přenesená",J2575,0)</f>
        <v>0</v>
      </c>
      <c r="BH2575" s="145">
        <f>IF(N2575="sníž. přenesená",J2575,0)</f>
        <v>0</v>
      </c>
      <c r="BI2575" s="145">
        <f>IF(N2575="nulová",J2575,0)</f>
        <v>0</v>
      </c>
      <c r="BJ2575" s="19" t="s">
        <v>77</v>
      </c>
      <c r="BK2575" s="145">
        <f>ROUND(I2575*H2575,2)</f>
        <v>0</v>
      </c>
      <c r="BL2575" s="19" t="s">
        <v>316</v>
      </c>
      <c r="BM2575" s="144" t="s">
        <v>8382</v>
      </c>
    </row>
    <row r="2576" spans="2:65" s="1" customFormat="1">
      <c r="B2576" s="34"/>
      <c r="D2576" s="146" t="s">
        <v>222</v>
      </c>
      <c r="F2576" s="147" t="s">
        <v>7293</v>
      </c>
      <c r="I2576" s="148"/>
      <c r="L2576" s="34"/>
      <c r="M2576" s="149"/>
      <c r="T2576" s="55"/>
      <c r="AT2576" s="19" t="s">
        <v>222</v>
      </c>
      <c r="AU2576" s="19" t="s">
        <v>236</v>
      </c>
    </row>
    <row r="2577" spans="2:65" s="14" customFormat="1" ht="22.5">
      <c r="B2577" s="170"/>
      <c r="D2577" s="150" t="s">
        <v>226</v>
      </c>
      <c r="E2577" s="171" t="s">
        <v>19</v>
      </c>
      <c r="F2577" s="172" t="s">
        <v>8383</v>
      </c>
      <c r="H2577" s="171" t="s">
        <v>19</v>
      </c>
      <c r="I2577" s="173"/>
      <c r="L2577" s="170"/>
      <c r="M2577" s="174"/>
      <c r="T2577" s="175"/>
      <c r="AT2577" s="171" t="s">
        <v>226</v>
      </c>
      <c r="AU2577" s="171" t="s">
        <v>236</v>
      </c>
      <c r="AV2577" s="14" t="s">
        <v>77</v>
      </c>
      <c r="AW2577" s="14" t="s">
        <v>31</v>
      </c>
      <c r="AX2577" s="14" t="s">
        <v>69</v>
      </c>
      <c r="AY2577" s="171" t="s">
        <v>212</v>
      </c>
    </row>
    <row r="2578" spans="2:65" s="12" customFormat="1">
      <c r="B2578" s="152"/>
      <c r="D2578" s="150" t="s">
        <v>226</v>
      </c>
      <c r="E2578" s="153" t="s">
        <v>19</v>
      </c>
      <c r="F2578" s="154" t="s">
        <v>8384</v>
      </c>
      <c r="H2578" s="155">
        <v>9.69</v>
      </c>
      <c r="I2578" s="156"/>
      <c r="L2578" s="152"/>
      <c r="M2578" s="157"/>
      <c r="T2578" s="158"/>
      <c r="AT2578" s="153" t="s">
        <v>226</v>
      </c>
      <c r="AU2578" s="153" t="s">
        <v>236</v>
      </c>
      <c r="AV2578" s="12" t="s">
        <v>79</v>
      </c>
      <c r="AW2578" s="12" t="s">
        <v>31</v>
      </c>
      <c r="AX2578" s="12" t="s">
        <v>69</v>
      </c>
      <c r="AY2578" s="153" t="s">
        <v>212</v>
      </c>
    </row>
    <row r="2579" spans="2:65" s="13" customFormat="1">
      <c r="B2579" s="159"/>
      <c r="D2579" s="150" t="s">
        <v>226</v>
      </c>
      <c r="E2579" s="160" t="s">
        <v>19</v>
      </c>
      <c r="F2579" s="161" t="s">
        <v>228</v>
      </c>
      <c r="H2579" s="162">
        <v>9.69</v>
      </c>
      <c r="I2579" s="163"/>
      <c r="L2579" s="159"/>
      <c r="M2579" s="164"/>
      <c r="T2579" s="165"/>
      <c r="AT2579" s="160" t="s">
        <v>226</v>
      </c>
      <c r="AU2579" s="160" t="s">
        <v>236</v>
      </c>
      <c r="AV2579" s="13" t="s">
        <v>229</v>
      </c>
      <c r="AW2579" s="13" t="s">
        <v>31</v>
      </c>
      <c r="AX2579" s="13" t="s">
        <v>77</v>
      </c>
      <c r="AY2579" s="160" t="s">
        <v>212</v>
      </c>
    </row>
    <row r="2580" spans="2:65" s="1" customFormat="1" ht="16.5" customHeight="1">
      <c r="B2580" s="34"/>
      <c r="C2580" s="186" t="s">
        <v>5473</v>
      </c>
      <c r="D2580" s="186" t="s">
        <v>3107</v>
      </c>
      <c r="E2580" s="187" t="s">
        <v>7296</v>
      </c>
      <c r="F2580" s="188" t="s">
        <v>7297</v>
      </c>
      <c r="G2580" s="189" t="s">
        <v>495</v>
      </c>
      <c r="H2580" s="190">
        <v>10.659000000000001</v>
      </c>
      <c r="I2580" s="191"/>
      <c r="J2580" s="192">
        <f>ROUND(I2580*H2580,2)</f>
        <v>0</v>
      </c>
      <c r="K2580" s="188" t="s">
        <v>219</v>
      </c>
      <c r="L2580" s="193"/>
      <c r="M2580" s="194" t="s">
        <v>19</v>
      </c>
      <c r="N2580" s="195" t="s">
        <v>40</v>
      </c>
      <c r="P2580" s="142">
        <f>O2580*H2580</f>
        <v>0</v>
      </c>
      <c r="Q2580" s="142">
        <v>3.0000000000000001E-3</v>
      </c>
      <c r="R2580" s="142">
        <f>Q2580*H2580</f>
        <v>3.1977000000000005E-2</v>
      </c>
      <c r="S2580" s="142">
        <v>0</v>
      </c>
      <c r="T2580" s="143">
        <f>S2580*H2580</f>
        <v>0</v>
      </c>
      <c r="AR2580" s="144" t="s">
        <v>631</v>
      </c>
      <c r="AT2580" s="144" t="s">
        <v>3107</v>
      </c>
      <c r="AU2580" s="144" t="s">
        <v>236</v>
      </c>
      <c r="AY2580" s="19" t="s">
        <v>212</v>
      </c>
      <c r="BE2580" s="145">
        <f>IF(N2580="základní",J2580,0)</f>
        <v>0</v>
      </c>
      <c r="BF2580" s="145">
        <f>IF(N2580="snížená",J2580,0)</f>
        <v>0</v>
      </c>
      <c r="BG2580" s="145">
        <f>IF(N2580="zákl. přenesená",J2580,0)</f>
        <v>0</v>
      </c>
      <c r="BH2580" s="145">
        <f>IF(N2580="sníž. přenesená",J2580,0)</f>
        <v>0</v>
      </c>
      <c r="BI2580" s="145">
        <f>IF(N2580="nulová",J2580,0)</f>
        <v>0</v>
      </c>
      <c r="BJ2580" s="19" t="s">
        <v>77</v>
      </c>
      <c r="BK2580" s="145">
        <f>ROUND(I2580*H2580,2)</f>
        <v>0</v>
      </c>
      <c r="BL2580" s="19" t="s">
        <v>316</v>
      </c>
      <c r="BM2580" s="144" t="s">
        <v>8385</v>
      </c>
    </row>
    <row r="2581" spans="2:65" s="14" customFormat="1" ht="22.5">
      <c r="B2581" s="170"/>
      <c r="D2581" s="150" t="s">
        <v>226</v>
      </c>
      <c r="E2581" s="171" t="s">
        <v>19</v>
      </c>
      <c r="F2581" s="172" t="s">
        <v>8386</v>
      </c>
      <c r="H2581" s="171" t="s">
        <v>19</v>
      </c>
      <c r="I2581" s="173"/>
      <c r="L2581" s="170"/>
      <c r="M2581" s="174"/>
      <c r="T2581" s="175"/>
      <c r="AT2581" s="171" t="s">
        <v>226</v>
      </c>
      <c r="AU2581" s="171" t="s">
        <v>236</v>
      </c>
      <c r="AV2581" s="14" t="s">
        <v>77</v>
      </c>
      <c r="AW2581" s="14" t="s">
        <v>31</v>
      </c>
      <c r="AX2581" s="14" t="s">
        <v>69</v>
      </c>
      <c r="AY2581" s="171" t="s">
        <v>212</v>
      </c>
    </row>
    <row r="2582" spans="2:65" s="12" customFormat="1">
      <c r="B2582" s="152"/>
      <c r="D2582" s="150" t="s">
        <v>226</v>
      </c>
      <c r="E2582" s="153" t="s">
        <v>19</v>
      </c>
      <c r="F2582" s="154" t="s">
        <v>8372</v>
      </c>
      <c r="H2582" s="155">
        <v>10.659000000000001</v>
      </c>
      <c r="I2582" s="156"/>
      <c r="L2582" s="152"/>
      <c r="M2582" s="157"/>
      <c r="T2582" s="158"/>
      <c r="AT2582" s="153" t="s">
        <v>226</v>
      </c>
      <c r="AU2582" s="153" t="s">
        <v>236</v>
      </c>
      <c r="AV2582" s="12" t="s">
        <v>79</v>
      </c>
      <c r="AW2582" s="12" t="s">
        <v>31</v>
      </c>
      <c r="AX2582" s="12" t="s">
        <v>69</v>
      </c>
      <c r="AY2582" s="153" t="s">
        <v>212</v>
      </c>
    </row>
    <row r="2583" spans="2:65" s="13" customFormat="1">
      <c r="B2583" s="159"/>
      <c r="D2583" s="150" t="s">
        <v>226</v>
      </c>
      <c r="E2583" s="160" t="s">
        <v>19</v>
      </c>
      <c r="F2583" s="161" t="s">
        <v>228</v>
      </c>
      <c r="H2583" s="162">
        <v>10.659000000000001</v>
      </c>
      <c r="I2583" s="163"/>
      <c r="L2583" s="159"/>
      <c r="M2583" s="164"/>
      <c r="T2583" s="165"/>
      <c r="AT2583" s="160" t="s">
        <v>226</v>
      </c>
      <c r="AU2583" s="160" t="s">
        <v>236</v>
      </c>
      <c r="AV2583" s="13" t="s">
        <v>229</v>
      </c>
      <c r="AW2583" s="13" t="s">
        <v>31</v>
      </c>
      <c r="AX2583" s="13" t="s">
        <v>77</v>
      </c>
      <c r="AY2583" s="160" t="s">
        <v>212</v>
      </c>
    </row>
    <row r="2584" spans="2:65" s="11" customFormat="1" ht="20.85" customHeight="1">
      <c r="B2584" s="121"/>
      <c r="D2584" s="122" t="s">
        <v>68</v>
      </c>
      <c r="E2584" s="131" t="s">
        <v>8387</v>
      </c>
      <c r="F2584" s="131" t="s">
        <v>8388</v>
      </c>
      <c r="I2584" s="124"/>
      <c r="J2584" s="132">
        <f>BK2584</f>
        <v>0</v>
      </c>
      <c r="L2584" s="121"/>
      <c r="M2584" s="126"/>
      <c r="P2584" s="127">
        <f>SUM(P2585:P2599)</f>
        <v>0</v>
      </c>
      <c r="R2584" s="127">
        <f>SUM(R2585:R2599)</f>
        <v>0</v>
      </c>
      <c r="T2584" s="128">
        <f>SUM(T2585:T2599)</f>
        <v>0</v>
      </c>
      <c r="AR2584" s="122" t="s">
        <v>79</v>
      </c>
      <c r="AT2584" s="129" t="s">
        <v>68</v>
      </c>
      <c r="AU2584" s="129" t="s">
        <v>79</v>
      </c>
      <c r="AY2584" s="122" t="s">
        <v>212</v>
      </c>
      <c r="BK2584" s="130">
        <f>SUM(BK2585:BK2599)</f>
        <v>0</v>
      </c>
    </row>
    <row r="2585" spans="2:65" s="1" customFormat="1" ht="16.5" customHeight="1">
      <c r="B2585" s="34"/>
      <c r="C2585" s="133" t="s">
        <v>5479</v>
      </c>
      <c r="D2585" s="133" t="s">
        <v>215</v>
      </c>
      <c r="E2585" s="134" t="s">
        <v>8367</v>
      </c>
      <c r="F2585" s="135" t="s">
        <v>8368</v>
      </c>
      <c r="G2585" s="136" t="s">
        <v>495</v>
      </c>
      <c r="H2585" s="137">
        <v>71.537000000000006</v>
      </c>
      <c r="I2585" s="138"/>
      <c r="J2585" s="139">
        <f>ROUND(I2585*H2585,2)</f>
        <v>0</v>
      </c>
      <c r="K2585" s="135" t="s">
        <v>245</v>
      </c>
      <c r="L2585" s="34"/>
      <c r="M2585" s="140" t="s">
        <v>19</v>
      </c>
      <c r="N2585" s="141" t="s">
        <v>40</v>
      </c>
      <c r="P2585" s="142">
        <f>O2585*H2585</f>
        <v>0</v>
      </c>
      <c r="Q2585" s="142">
        <v>0</v>
      </c>
      <c r="R2585" s="142">
        <f>Q2585*H2585</f>
        <v>0</v>
      </c>
      <c r="S2585" s="142">
        <v>0</v>
      </c>
      <c r="T2585" s="143">
        <f>S2585*H2585</f>
        <v>0</v>
      </c>
      <c r="AR2585" s="144" t="s">
        <v>316</v>
      </c>
      <c r="AT2585" s="144" t="s">
        <v>215</v>
      </c>
      <c r="AU2585" s="144" t="s">
        <v>236</v>
      </c>
      <c r="AY2585" s="19" t="s">
        <v>212</v>
      </c>
      <c r="BE2585" s="145">
        <f>IF(N2585="základní",J2585,0)</f>
        <v>0</v>
      </c>
      <c r="BF2585" s="145">
        <f>IF(N2585="snížená",J2585,0)</f>
        <v>0</v>
      </c>
      <c r="BG2585" s="145">
        <f>IF(N2585="zákl. přenesená",J2585,0)</f>
        <v>0</v>
      </c>
      <c r="BH2585" s="145">
        <f>IF(N2585="sníž. přenesená",J2585,0)</f>
        <v>0</v>
      </c>
      <c r="BI2585" s="145">
        <f>IF(N2585="nulová",J2585,0)</f>
        <v>0</v>
      </c>
      <c r="BJ2585" s="19" t="s">
        <v>77</v>
      </c>
      <c r="BK2585" s="145">
        <f>ROUND(I2585*H2585,2)</f>
        <v>0</v>
      </c>
      <c r="BL2585" s="19" t="s">
        <v>316</v>
      </c>
      <c r="BM2585" s="144" t="s">
        <v>8389</v>
      </c>
    </row>
    <row r="2586" spans="2:65" s="1" customFormat="1" ht="68.25">
      <c r="B2586" s="34"/>
      <c r="D2586" s="150" t="s">
        <v>224</v>
      </c>
      <c r="F2586" s="151" t="s">
        <v>8370</v>
      </c>
      <c r="I2586" s="148"/>
      <c r="L2586" s="34"/>
      <c r="M2586" s="149"/>
      <c r="T2586" s="55"/>
      <c r="AT2586" s="19" t="s">
        <v>224</v>
      </c>
      <c r="AU2586" s="19" t="s">
        <v>236</v>
      </c>
    </row>
    <row r="2587" spans="2:65" s="14" customFormat="1">
      <c r="B2587" s="170"/>
      <c r="D2587" s="150" t="s">
        <v>226</v>
      </c>
      <c r="E2587" s="171" t="s">
        <v>19</v>
      </c>
      <c r="F2587" s="172" t="s">
        <v>8390</v>
      </c>
      <c r="H2587" s="171" t="s">
        <v>19</v>
      </c>
      <c r="I2587" s="173"/>
      <c r="L2587" s="170"/>
      <c r="M2587" s="174"/>
      <c r="T2587" s="175"/>
      <c r="AT2587" s="171" t="s">
        <v>226</v>
      </c>
      <c r="AU2587" s="171" t="s">
        <v>236</v>
      </c>
      <c r="AV2587" s="14" t="s">
        <v>77</v>
      </c>
      <c r="AW2587" s="14" t="s">
        <v>31</v>
      </c>
      <c r="AX2587" s="14" t="s">
        <v>69</v>
      </c>
      <c r="AY2587" s="171" t="s">
        <v>212</v>
      </c>
    </row>
    <row r="2588" spans="2:65" s="14" customFormat="1">
      <c r="B2588" s="170"/>
      <c r="D2588" s="150" t="s">
        <v>226</v>
      </c>
      <c r="E2588" s="171" t="s">
        <v>19</v>
      </c>
      <c r="F2588" s="172" t="s">
        <v>8391</v>
      </c>
      <c r="H2588" s="171" t="s">
        <v>19</v>
      </c>
      <c r="I2588" s="173"/>
      <c r="L2588" s="170"/>
      <c r="M2588" s="174"/>
      <c r="T2588" s="175"/>
      <c r="AT2588" s="171" t="s">
        <v>226</v>
      </c>
      <c r="AU2588" s="171" t="s">
        <v>236</v>
      </c>
      <c r="AV2588" s="14" t="s">
        <v>77</v>
      </c>
      <c r="AW2588" s="14" t="s">
        <v>31</v>
      </c>
      <c r="AX2588" s="14" t="s">
        <v>69</v>
      </c>
      <c r="AY2588" s="171" t="s">
        <v>212</v>
      </c>
    </row>
    <row r="2589" spans="2:65" s="12" customFormat="1">
      <c r="B2589" s="152"/>
      <c r="D2589" s="150" t="s">
        <v>226</v>
      </c>
      <c r="E2589" s="153" t="s">
        <v>19</v>
      </c>
      <c r="F2589" s="154" t="s">
        <v>8392</v>
      </c>
      <c r="H2589" s="155">
        <v>11.407</v>
      </c>
      <c r="I2589" s="156"/>
      <c r="L2589" s="152"/>
      <c r="M2589" s="157"/>
      <c r="T2589" s="158"/>
      <c r="AT2589" s="153" t="s">
        <v>226</v>
      </c>
      <c r="AU2589" s="153" t="s">
        <v>236</v>
      </c>
      <c r="AV2589" s="12" t="s">
        <v>79</v>
      </c>
      <c r="AW2589" s="12" t="s">
        <v>31</v>
      </c>
      <c r="AX2589" s="12" t="s">
        <v>69</v>
      </c>
      <c r="AY2589" s="153" t="s">
        <v>212</v>
      </c>
    </row>
    <row r="2590" spans="2:65" s="12" customFormat="1">
      <c r="B2590" s="152"/>
      <c r="D2590" s="150" t="s">
        <v>226</v>
      </c>
      <c r="E2590" s="153" t="s">
        <v>19</v>
      </c>
      <c r="F2590" s="154" t="s">
        <v>8393</v>
      </c>
      <c r="H2590" s="155">
        <v>6.21</v>
      </c>
      <c r="I2590" s="156"/>
      <c r="L2590" s="152"/>
      <c r="M2590" s="157"/>
      <c r="T2590" s="158"/>
      <c r="AT2590" s="153" t="s">
        <v>226</v>
      </c>
      <c r="AU2590" s="153" t="s">
        <v>236</v>
      </c>
      <c r="AV2590" s="12" t="s">
        <v>79</v>
      </c>
      <c r="AW2590" s="12" t="s">
        <v>31</v>
      </c>
      <c r="AX2590" s="12" t="s">
        <v>69</v>
      </c>
      <c r="AY2590" s="153" t="s">
        <v>212</v>
      </c>
    </row>
    <row r="2591" spans="2:65" s="15" customFormat="1">
      <c r="B2591" s="176"/>
      <c r="D2591" s="150" t="s">
        <v>226</v>
      </c>
      <c r="E2591" s="177" t="s">
        <v>19</v>
      </c>
      <c r="F2591" s="178" t="s">
        <v>455</v>
      </c>
      <c r="H2591" s="179">
        <v>17.617000000000001</v>
      </c>
      <c r="I2591" s="180"/>
      <c r="L2591" s="176"/>
      <c r="M2591" s="181"/>
      <c r="T2591" s="182"/>
      <c r="AT2591" s="177" t="s">
        <v>226</v>
      </c>
      <c r="AU2591" s="177" t="s">
        <v>236</v>
      </c>
      <c r="AV2591" s="15" t="s">
        <v>236</v>
      </c>
      <c r="AW2591" s="15" t="s">
        <v>31</v>
      </c>
      <c r="AX2591" s="15" t="s">
        <v>69</v>
      </c>
      <c r="AY2591" s="177" t="s">
        <v>212</v>
      </c>
    </row>
    <row r="2592" spans="2:65" s="14" customFormat="1">
      <c r="B2592" s="170"/>
      <c r="D2592" s="150" t="s">
        <v>226</v>
      </c>
      <c r="E2592" s="171" t="s">
        <v>19</v>
      </c>
      <c r="F2592" s="172" t="s">
        <v>8394</v>
      </c>
      <c r="H2592" s="171" t="s">
        <v>19</v>
      </c>
      <c r="I2592" s="173"/>
      <c r="L2592" s="170"/>
      <c r="M2592" s="174"/>
      <c r="T2592" s="175"/>
      <c r="AT2592" s="171" t="s">
        <v>226</v>
      </c>
      <c r="AU2592" s="171" t="s">
        <v>236</v>
      </c>
      <c r="AV2592" s="14" t="s">
        <v>77</v>
      </c>
      <c r="AW2592" s="14" t="s">
        <v>31</v>
      </c>
      <c r="AX2592" s="14" t="s">
        <v>69</v>
      </c>
      <c r="AY2592" s="171" t="s">
        <v>212</v>
      </c>
    </row>
    <row r="2593" spans="2:65" s="12" customFormat="1">
      <c r="B2593" s="152"/>
      <c r="D2593" s="150" t="s">
        <v>226</v>
      </c>
      <c r="E2593" s="153" t="s">
        <v>19</v>
      </c>
      <c r="F2593" s="154" t="s">
        <v>8395</v>
      </c>
      <c r="H2593" s="155">
        <v>29.942</v>
      </c>
      <c r="I2593" s="156"/>
      <c r="L2593" s="152"/>
      <c r="M2593" s="157"/>
      <c r="T2593" s="158"/>
      <c r="AT2593" s="153" t="s">
        <v>226</v>
      </c>
      <c r="AU2593" s="153" t="s">
        <v>236</v>
      </c>
      <c r="AV2593" s="12" t="s">
        <v>79</v>
      </c>
      <c r="AW2593" s="12" t="s">
        <v>31</v>
      </c>
      <c r="AX2593" s="12" t="s">
        <v>69</v>
      </c>
      <c r="AY2593" s="153" t="s">
        <v>212</v>
      </c>
    </row>
    <row r="2594" spans="2:65" s="12" customFormat="1">
      <c r="B2594" s="152"/>
      <c r="D2594" s="150" t="s">
        <v>226</v>
      </c>
      <c r="E2594" s="153" t="s">
        <v>19</v>
      </c>
      <c r="F2594" s="154" t="s">
        <v>8396</v>
      </c>
      <c r="H2594" s="155">
        <v>11.936999999999999</v>
      </c>
      <c r="I2594" s="156"/>
      <c r="L2594" s="152"/>
      <c r="M2594" s="157"/>
      <c r="T2594" s="158"/>
      <c r="AT2594" s="153" t="s">
        <v>226</v>
      </c>
      <c r="AU2594" s="153" t="s">
        <v>236</v>
      </c>
      <c r="AV2594" s="12" t="s">
        <v>79</v>
      </c>
      <c r="AW2594" s="12" t="s">
        <v>31</v>
      </c>
      <c r="AX2594" s="12" t="s">
        <v>69</v>
      </c>
      <c r="AY2594" s="153" t="s">
        <v>212</v>
      </c>
    </row>
    <row r="2595" spans="2:65" s="15" customFormat="1">
      <c r="B2595" s="176"/>
      <c r="D2595" s="150" t="s">
        <v>226</v>
      </c>
      <c r="E2595" s="177" t="s">
        <v>19</v>
      </c>
      <c r="F2595" s="178" t="s">
        <v>455</v>
      </c>
      <c r="H2595" s="179">
        <v>41.878999999999998</v>
      </c>
      <c r="I2595" s="180"/>
      <c r="L2595" s="176"/>
      <c r="M2595" s="181"/>
      <c r="T2595" s="182"/>
      <c r="AT2595" s="177" t="s">
        <v>226</v>
      </c>
      <c r="AU2595" s="177" t="s">
        <v>236</v>
      </c>
      <c r="AV2595" s="15" t="s">
        <v>236</v>
      </c>
      <c r="AW2595" s="15" t="s">
        <v>31</v>
      </c>
      <c r="AX2595" s="15" t="s">
        <v>69</v>
      </c>
      <c r="AY2595" s="177" t="s">
        <v>212</v>
      </c>
    </row>
    <row r="2596" spans="2:65" s="14" customFormat="1">
      <c r="B2596" s="170"/>
      <c r="D2596" s="150" t="s">
        <v>226</v>
      </c>
      <c r="E2596" s="171" t="s">
        <v>19</v>
      </c>
      <c r="F2596" s="172" t="s">
        <v>8397</v>
      </c>
      <c r="H2596" s="171" t="s">
        <v>19</v>
      </c>
      <c r="I2596" s="173"/>
      <c r="L2596" s="170"/>
      <c r="M2596" s="174"/>
      <c r="T2596" s="175"/>
      <c r="AT2596" s="171" t="s">
        <v>226</v>
      </c>
      <c r="AU2596" s="171" t="s">
        <v>236</v>
      </c>
      <c r="AV2596" s="14" t="s">
        <v>77</v>
      </c>
      <c r="AW2596" s="14" t="s">
        <v>31</v>
      </c>
      <c r="AX2596" s="14" t="s">
        <v>69</v>
      </c>
      <c r="AY2596" s="171" t="s">
        <v>212</v>
      </c>
    </row>
    <row r="2597" spans="2:65" s="12" customFormat="1">
      <c r="B2597" s="152"/>
      <c r="D2597" s="150" t="s">
        <v>226</v>
      </c>
      <c r="E2597" s="153" t="s">
        <v>19</v>
      </c>
      <c r="F2597" s="154" t="s">
        <v>8398</v>
      </c>
      <c r="H2597" s="155">
        <v>12.041</v>
      </c>
      <c r="I2597" s="156"/>
      <c r="L2597" s="152"/>
      <c r="M2597" s="157"/>
      <c r="T2597" s="158"/>
      <c r="AT2597" s="153" t="s">
        <v>226</v>
      </c>
      <c r="AU2597" s="153" t="s">
        <v>236</v>
      </c>
      <c r="AV2597" s="12" t="s">
        <v>79</v>
      </c>
      <c r="AW2597" s="12" t="s">
        <v>31</v>
      </c>
      <c r="AX2597" s="12" t="s">
        <v>69</v>
      </c>
      <c r="AY2597" s="153" t="s">
        <v>212</v>
      </c>
    </row>
    <row r="2598" spans="2:65" s="15" customFormat="1">
      <c r="B2598" s="176"/>
      <c r="D2598" s="150" t="s">
        <v>226</v>
      </c>
      <c r="E2598" s="177" t="s">
        <v>19</v>
      </c>
      <c r="F2598" s="178" t="s">
        <v>455</v>
      </c>
      <c r="H2598" s="179">
        <v>12.041</v>
      </c>
      <c r="I2598" s="180"/>
      <c r="L2598" s="176"/>
      <c r="M2598" s="181"/>
      <c r="T2598" s="182"/>
      <c r="AT2598" s="177" t="s">
        <v>226</v>
      </c>
      <c r="AU2598" s="177" t="s">
        <v>236</v>
      </c>
      <c r="AV2598" s="15" t="s">
        <v>236</v>
      </c>
      <c r="AW2598" s="15" t="s">
        <v>31</v>
      </c>
      <c r="AX2598" s="15" t="s">
        <v>69</v>
      </c>
      <c r="AY2598" s="177" t="s">
        <v>212</v>
      </c>
    </row>
    <row r="2599" spans="2:65" s="13" customFormat="1">
      <c r="B2599" s="159"/>
      <c r="D2599" s="150" t="s">
        <v>226</v>
      </c>
      <c r="E2599" s="160" t="s">
        <v>19</v>
      </c>
      <c r="F2599" s="161" t="s">
        <v>228</v>
      </c>
      <c r="H2599" s="162">
        <v>71.537000000000006</v>
      </c>
      <c r="I2599" s="163"/>
      <c r="L2599" s="159"/>
      <c r="M2599" s="164"/>
      <c r="T2599" s="165"/>
      <c r="AT2599" s="160" t="s">
        <v>226</v>
      </c>
      <c r="AU2599" s="160" t="s">
        <v>236</v>
      </c>
      <c r="AV2599" s="13" t="s">
        <v>229</v>
      </c>
      <c r="AW2599" s="13" t="s">
        <v>31</v>
      </c>
      <c r="AX2599" s="13" t="s">
        <v>77</v>
      </c>
      <c r="AY2599" s="160" t="s">
        <v>212</v>
      </c>
    </row>
    <row r="2600" spans="2:65" s="11" customFormat="1" ht="20.85" customHeight="1">
      <c r="B2600" s="121"/>
      <c r="D2600" s="122" t="s">
        <v>68</v>
      </c>
      <c r="E2600" s="131" t="s">
        <v>8399</v>
      </c>
      <c r="F2600" s="131" t="s">
        <v>8400</v>
      </c>
      <c r="I2600" s="124"/>
      <c r="J2600" s="132">
        <f>BK2600</f>
        <v>0</v>
      </c>
      <c r="L2600" s="121"/>
      <c r="M2600" s="126"/>
      <c r="P2600" s="127">
        <f>SUM(P2601:P2604)</f>
        <v>0</v>
      </c>
      <c r="R2600" s="127">
        <f>SUM(R2601:R2604)</f>
        <v>0</v>
      </c>
      <c r="T2600" s="128">
        <f>SUM(T2601:T2604)</f>
        <v>0</v>
      </c>
      <c r="AR2600" s="122" t="s">
        <v>79</v>
      </c>
      <c r="AT2600" s="129" t="s">
        <v>68</v>
      </c>
      <c r="AU2600" s="129" t="s">
        <v>79</v>
      </c>
      <c r="AY2600" s="122" t="s">
        <v>212</v>
      </c>
      <c r="BK2600" s="130">
        <f>SUM(BK2601:BK2604)</f>
        <v>0</v>
      </c>
    </row>
    <row r="2601" spans="2:65" s="1" customFormat="1" ht="16.5" customHeight="1">
      <c r="B2601" s="34"/>
      <c r="C2601" s="133" t="s">
        <v>8401</v>
      </c>
      <c r="D2601" s="133" t="s">
        <v>215</v>
      </c>
      <c r="E2601" s="134" t="s">
        <v>8402</v>
      </c>
      <c r="F2601" s="135" t="s">
        <v>8403</v>
      </c>
      <c r="G2601" s="136" t="s">
        <v>495</v>
      </c>
      <c r="H2601" s="137">
        <v>73.53</v>
      </c>
      <c r="I2601" s="138"/>
      <c r="J2601" s="139">
        <f>ROUND(I2601*H2601,2)</f>
        <v>0</v>
      </c>
      <c r="K2601" s="135" t="s">
        <v>245</v>
      </c>
      <c r="L2601" s="34"/>
      <c r="M2601" s="140" t="s">
        <v>19</v>
      </c>
      <c r="N2601" s="141" t="s">
        <v>40</v>
      </c>
      <c r="P2601" s="142">
        <f>O2601*H2601</f>
        <v>0</v>
      </c>
      <c r="Q2601" s="142">
        <v>0</v>
      </c>
      <c r="R2601" s="142">
        <f>Q2601*H2601</f>
        <v>0</v>
      </c>
      <c r="S2601" s="142">
        <v>0</v>
      </c>
      <c r="T2601" s="143">
        <f>S2601*H2601</f>
        <v>0</v>
      </c>
      <c r="AR2601" s="144" t="s">
        <v>316</v>
      </c>
      <c r="AT2601" s="144" t="s">
        <v>215</v>
      </c>
      <c r="AU2601" s="144" t="s">
        <v>236</v>
      </c>
      <c r="AY2601" s="19" t="s">
        <v>212</v>
      </c>
      <c r="BE2601" s="145">
        <f>IF(N2601="základní",J2601,0)</f>
        <v>0</v>
      </c>
      <c r="BF2601" s="145">
        <f>IF(N2601="snížená",J2601,0)</f>
        <v>0</v>
      </c>
      <c r="BG2601" s="145">
        <f>IF(N2601="zákl. přenesená",J2601,0)</f>
        <v>0</v>
      </c>
      <c r="BH2601" s="145">
        <f>IF(N2601="sníž. přenesená",J2601,0)</f>
        <v>0</v>
      </c>
      <c r="BI2601" s="145">
        <f>IF(N2601="nulová",J2601,0)</f>
        <v>0</v>
      </c>
      <c r="BJ2601" s="19" t="s">
        <v>77</v>
      </c>
      <c r="BK2601" s="145">
        <f>ROUND(I2601*H2601,2)</f>
        <v>0</v>
      </c>
      <c r="BL2601" s="19" t="s">
        <v>316</v>
      </c>
      <c r="BM2601" s="144" t="s">
        <v>8404</v>
      </c>
    </row>
    <row r="2602" spans="2:65" s="1" customFormat="1" ht="19.5">
      <c r="B2602" s="34"/>
      <c r="D2602" s="150" t="s">
        <v>224</v>
      </c>
      <c r="F2602" s="151" t="s">
        <v>8405</v>
      </c>
      <c r="I2602" s="148"/>
      <c r="L2602" s="34"/>
      <c r="M2602" s="149"/>
      <c r="T2602" s="55"/>
      <c r="AT2602" s="19" t="s">
        <v>224</v>
      </c>
      <c r="AU2602" s="19" t="s">
        <v>236</v>
      </c>
    </row>
    <row r="2603" spans="2:65" s="12" customFormat="1">
      <c r="B2603" s="152"/>
      <c r="D2603" s="150" t="s">
        <v>226</v>
      </c>
      <c r="E2603" s="153" t="s">
        <v>19</v>
      </c>
      <c r="F2603" s="154" t="s">
        <v>8406</v>
      </c>
      <c r="H2603" s="155">
        <v>73.53</v>
      </c>
      <c r="I2603" s="156"/>
      <c r="L2603" s="152"/>
      <c r="M2603" s="157"/>
      <c r="T2603" s="158"/>
      <c r="AT2603" s="153" t="s">
        <v>226</v>
      </c>
      <c r="AU2603" s="153" t="s">
        <v>236</v>
      </c>
      <c r="AV2603" s="12" t="s">
        <v>79</v>
      </c>
      <c r="AW2603" s="12" t="s">
        <v>31</v>
      </c>
      <c r="AX2603" s="12" t="s">
        <v>69</v>
      </c>
      <c r="AY2603" s="153" t="s">
        <v>212</v>
      </c>
    </row>
    <row r="2604" spans="2:65" s="13" customFormat="1">
      <c r="B2604" s="159"/>
      <c r="D2604" s="150" t="s">
        <v>226</v>
      </c>
      <c r="E2604" s="160" t="s">
        <v>19</v>
      </c>
      <c r="F2604" s="161" t="s">
        <v>228</v>
      </c>
      <c r="H2604" s="162">
        <v>73.53</v>
      </c>
      <c r="I2604" s="163"/>
      <c r="L2604" s="159"/>
      <c r="M2604" s="164"/>
      <c r="T2604" s="165"/>
      <c r="AT2604" s="160" t="s">
        <v>226</v>
      </c>
      <c r="AU2604" s="160" t="s">
        <v>236</v>
      </c>
      <c r="AV2604" s="13" t="s">
        <v>229</v>
      </c>
      <c r="AW2604" s="13" t="s">
        <v>31</v>
      </c>
      <c r="AX2604" s="13" t="s">
        <v>77</v>
      </c>
      <c r="AY2604" s="160" t="s">
        <v>212</v>
      </c>
    </row>
    <row r="2605" spans="2:65" s="11" customFormat="1" ht="25.9" customHeight="1">
      <c r="B2605" s="121"/>
      <c r="D2605" s="122" t="s">
        <v>68</v>
      </c>
      <c r="E2605" s="123" t="s">
        <v>2630</v>
      </c>
      <c r="F2605" s="123" t="s">
        <v>2631</v>
      </c>
      <c r="I2605" s="124"/>
      <c r="J2605" s="125">
        <f>BK2605</f>
        <v>0</v>
      </c>
      <c r="L2605" s="121"/>
      <c r="M2605" s="126"/>
      <c r="P2605" s="127">
        <f>SUM(P2606:P2623)</f>
        <v>0</v>
      </c>
      <c r="R2605" s="127">
        <f>SUM(R2606:R2623)</f>
        <v>0</v>
      </c>
      <c r="T2605" s="128">
        <f>SUM(T2606:T2623)</f>
        <v>0</v>
      </c>
      <c r="AR2605" s="122" t="s">
        <v>229</v>
      </c>
      <c r="AT2605" s="129" t="s">
        <v>68</v>
      </c>
      <c r="AU2605" s="129" t="s">
        <v>69</v>
      </c>
      <c r="AY2605" s="122" t="s">
        <v>212</v>
      </c>
      <c r="BK2605" s="130">
        <f>SUM(BK2606:BK2623)</f>
        <v>0</v>
      </c>
    </row>
    <row r="2606" spans="2:65" s="1" customFormat="1" ht="16.5" customHeight="1">
      <c r="B2606" s="34"/>
      <c r="C2606" s="133" t="s">
        <v>8407</v>
      </c>
      <c r="D2606" s="133" t="s">
        <v>215</v>
      </c>
      <c r="E2606" s="134" t="s">
        <v>5440</v>
      </c>
      <c r="F2606" s="135" t="s">
        <v>5441</v>
      </c>
      <c r="G2606" s="136" t="s">
        <v>408</v>
      </c>
      <c r="H2606" s="137">
        <v>30</v>
      </c>
      <c r="I2606" s="138"/>
      <c r="J2606" s="139">
        <f>ROUND(I2606*H2606,2)</f>
        <v>0</v>
      </c>
      <c r="K2606" s="135" t="s">
        <v>219</v>
      </c>
      <c r="L2606" s="34"/>
      <c r="M2606" s="140" t="s">
        <v>19</v>
      </c>
      <c r="N2606" s="141" t="s">
        <v>40</v>
      </c>
      <c r="P2606" s="142">
        <f>O2606*H2606</f>
        <v>0</v>
      </c>
      <c r="Q2606" s="142">
        <v>0</v>
      </c>
      <c r="R2606" s="142">
        <f>Q2606*H2606</f>
        <v>0</v>
      </c>
      <c r="S2606" s="142">
        <v>0</v>
      </c>
      <c r="T2606" s="143">
        <f>S2606*H2606</f>
        <v>0</v>
      </c>
      <c r="AR2606" s="144" t="s">
        <v>2635</v>
      </c>
      <c r="AT2606" s="144" t="s">
        <v>215</v>
      </c>
      <c r="AU2606" s="144" t="s">
        <v>77</v>
      </c>
      <c r="AY2606" s="19" t="s">
        <v>212</v>
      </c>
      <c r="BE2606" s="145">
        <f>IF(N2606="základní",J2606,0)</f>
        <v>0</v>
      </c>
      <c r="BF2606" s="145">
        <f>IF(N2606="snížená",J2606,0)</f>
        <v>0</v>
      </c>
      <c r="BG2606" s="145">
        <f>IF(N2606="zákl. přenesená",J2606,0)</f>
        <v>0</v>
      </c>
      <c r="BH2606" s="145">
        <f>IF(N2606="sníž. přenesená",J2606,0)</f>
        <v>0</v>
      </c>
      <c r="BI2606" s="145">
        <f>IF(N2606="nulová",J2606,0)</f>
        <v>0</v>
      </c>
      <c r="BJ2606" s="19" t="s">
        <v>77</v>
      </c>
      <c r="BK2606" s="145">
        <f>ROUND(I2606*H2606,2)</f>
        <v>0</v>
      </c>
      <c r="BL2606" s="19" t="s">
        <v>2635</v>
      </c>
      <c r="BM2606" s="144" t="s">
        <v>8408</v>
      </c>
    </row>
    <row r="2607" spans="2:65" s="1" customFormat="1">
      <c r="B2607" s="34"/>
      <c r="D2607" s="146" t="s">
        <v>222</v>
      </c>
      <c r="F2607" s="147" t="s">
        <v>5443</v>
      </c>
      <c r="I2607" s="148"/>
      <c r="L2607" s="34"/>
      <c r="M2607" s="149"/>
      <c r="T2607" s="55"/>
      <c r="AT2607" s="19" t="s">
        <v>222</v>
      </c>
      <c r="AU2607" s="19" t="s">
        <v>77</v>
      </c>
    </row>
    <row r="2608" spans="2:65" s="14" customFormat="1" ht="22.5">
      <c r="B2608" s="170"/>
      <c r="D2608" s="150" t="s">
        <v>226</v>
      </c>
      <c r="E2608" s="171" t="s">
        <v>19</v>
      </c>
      <c r="F2608" s="172" t="s">
        <v>8409</v>
      </c>
      <c r="H2608" s="171" t="s">
        <v>19</v>
      </c>
      <c r="I2608" s="173"/>
      <c r="L2608" s="170"/>
      <c r="M2608" s="174"/>
      <c r="T2608" s="175"/>
      <c r="AT2608" s="171" t="s">
        <v>226</v>
      </c>
      <c r="AU2608" s="171" t="s">
        <v>77</v>
      </c>
      <c r="AV2608" s="14" t="s">
        <v>77</v>
      </c>
      <c r="AW2608" s="14" t="s">
        <v>31</v>
      </c>
      <c r="AX2608" s="14" t="s">
        <v>69</v>
      </c>
      <c r="AY2608" s="171" t="s">
        <v>212</v>
      </c>
    </row>
    <row r="2609" spans="2:65" s="12" customFormat="1">
      <c r="B2609" s="152"/>
      <c r="D2609" s="150" t="s">
        <v>226</v>
      </c>
      <c r="E2609" s="153" t="s">
        <v>19</v>
      </c>
      <c r="F2609" s="154" t="s">
        <v>8410</v>
      </c>
      <c r="H2609" s="155">
        <v>30</v>
      </c>
      <c r="I2609" s="156"/>
      <c r="L2609" s="152"/>
      <c r="M2609" s="157"/>
      <c r="T2609" s="158"/>
      <c r="AT2609" s="153" t="s">
        <v>226</v>
      </c>
      <c r="AU2609" s="153" t="s">
        <v>77</v>
      </c>
      <c r="AV2609" s="12" t="s">
        <v>79</v>
      </c>
      <c r="AW2609" s="12" t="s">
        <v>31</v>
      </c>
      <c r="AX2609" s="12" t="s">
        <v>69</v>
      </c>
      <c r="AY2609" s="153" t="s">
        <v>212</v>
      </c>
    </row>
    <row r="2610" spans="2:65" s="13" customFormat="1">
      <c r="B2610" s="159"/>
      <c r="D2610" s="150" t="s">
        <v>226</v>
      </c>
      <c r="E2610" s="160" t="s">
        <v>19</v>
      </c>
      <c r="F2610" s="161" t="s">
        <v>228</v>
      </c>
      <c r="H2610" s="162">
        <v>30</v>
      </c>
      <c r="I2610" s="163"/>
      <c r="L2610" s="159"/>
      <c r="M2610" s="164"/>
      <c r="T2610" s="165"/>
      <c r="AT2610" s="160" t="s">
        <v>226</v>
      </c>
      <c r="AU2610" s="160" t="s">
        <v>77</v>
      </c>
      <c r="AV2610" s="13" t="s">
        <v>229</v>
      </c>
      <c r="AW2610" s="13" t="s">
        <v>31</v>
      </c>
      <c r="AX2610" s="13" t="s">
        <v>77</v>
      </c>
      <c r="AY2610" s="160" t="s">
        <v>212</v>
      </c>
    </row>
    <row r="2611" spans="2:65" s="14" customFormat="1">
      <c r="B2611" s="170"/>
      <c r="D2611" s="150" t="s">
        <v>226</v>
      </c>
      <c r="E2611" s="171" t="s">
        <v>19</v>
      </c>
      <c r="F2611" s="172" t="s">
        <v>2639</v>
      </c>
      <c r="H2611" s="171" t="s">
        <v>19</v>
      </c>
      <c r="I2611" s="173"/>
      <c r="L2611" s="170"/>
      <c r="M2611" s="174"/>
      <c r="T2611" s="175"/>
      <c r="AT2611" s="171" t="s">
        <v>226</v>
      </c>
      <c r="AU2611" s="171" t="s">
        <v>77</v>
      </c>
      <c r="AV2611" s="14" t="s">
        <v>77</v>
      </c>
      <c r="AW2611" s="14" t="s">
        <v>31</v>
      </c>
      <c r="AX2611" s="14" t="s">
        <v>69</v>
      </c>
      <c r="AY2611" s="171" t="s">
        <v>212</v>
      </c>
    </row>
    <row r="2612" spans="2:65" s="1" customFormat="1" ht="16.5" customHeight="1">
      <c r="B2612" s="34"/>
      <c r="C2612" s="133" t="s">
        <v>8411</v>
      </c>
      <c r="D2612" s="133" t="s">
        <v>215</v>
      </c>
      <c r="E2612" s="134" t="s">
        <v>5459</v>
      </c>
      <c r="F2612" s="135" t="s">
        <v>5460</v>
      </c>
      <c r="G2612" s="136" t="s">
        <v>408</v>
      </c>
      <c r="H2612" s="137">
        <v>15</v>
      </c>
      <c r="I2612" s="138"/>
      <c r="J2612" s="139">
        <f>ROUND(I2612*H2612,2)</f>
        <v>0</v>
      </c>
      <c r="K2612" s="135" t="s">
        <v>219</v>
      </c>
      <c r="L2612" s="34"/>
      <c r="M2612" s="140" t="s">
        <v>19</v>
      </c>
      <c r="N2612" s="141" t="s">
        <v>40</v>
      </c>
      <c r="P2612" s="142">
        <f>O2612*H2612</f>
        <v>0</v>
      </c>
      <c r="Q2612" s="142">
        <v>0</v>
      </c>
      <c r="R2612" s="142">
        <f>Q2612*H2612</f>
        <v>0</v>
      </c>
      <c r="S2612" s="142">
        <v>0</v>
      </c>
      <c r="T2612" s="143">
        <f>S2612*H2612</f>
        <v>0</v>
      </c>
      <c r="AR2612" s="144" t="s">
        <v>2635</v>
      </c>
      <c r="AT2612" s="144" t="s">
        <v>215</v>
      </c>
      <c r="AU2612" s="144" t="s">
        <v>77</v>
      </c>
      <c r="AY2612" s="19" t="s">
        <v>212</v>
      </c>
      <c r="BE2612" s="145">
        <f>IF(N2612="základní",J2612,0)</f>
        <v>0</v>
      </c>
      <c r="BF2612" s="145">
        <f>IF(N2612="snížená",J2612,0)</f>
        <v>0</v>
      </c>
      <c r="BG2612" s="145">
        <f>IF(N2612="zákl. přenesená",J2612,0)</f>
        <v>0</v>
      </c>
      <c r="BH2612" s="145">
        <f>IF(N2612="sníž. přenesená",J2612,0)</f>
        <v>0</v>
      </c>
      <c r="BI2612" s="145">
        <f>IF(N2612="nulová",J2612,0)</f>
        <v>0</v>
      </c>
      <c r="BJ2612" s="19" t="s">
        <v>77</v>
      </c>
      <c r="BK2612" s="145">
        <f>ROUND(I2612*H2612,2)</f>
        <v>0</v>
      </c>
      <c r="BL2612" s="19" t="s">
        <v>2635</v>
      </c>
      <c r="BM2612" s="144" t="s">
        <v>8412</v>
      </c>
    </row>
    <row r="2613" spans="2:65" s="1" customFormat="1">
      <c r="B2613" s="34"/>
      <c r="D2613" s="146" t="s">
        <v>222</v>
      </c>
      <c r="F2613" s="147" t="s">
        <v>5462</v>
      </c>
      <c r="I2613" s="148"/>
      <c r="L2613" s="34"/>
      <c r="M2613" s="149"/>
      <c r="T2613" s="55"/>
      <c r="AT2613" s="19" t="s">
        <v>222</v>
      </c>
      <c r="AU2613" s="19" t="s">
        <v>77</v>
      </c>
    </row>
    <row r="2614" spans="2:65" s="14" customFormat="1" ht="22.5">
      <c r="B2614" s="170"/>
      <c r="D2614" s="150" t="s">
        <v>226</v>
      </c>
      <c r="E2614" s="171" t="s">
        <v>19</v>
      </c>
      <c r="F2614" s="172" t="s">
        <v>5437</v>
      </c>
      <c r="H2614" s="171" t="s">
        <v>19</v>
      </c>
      <c r="I2614" s="173"/>
      <c r="L2614" s="170"/>
      <c r="M2614" s="174"/>
      <c r="T2614" s="175"/>
      <c r="AT2614" s="171" t="s">
        <v>226</v>
      </c>
      <c r="AU2614" s="171" t="s">
        <v>77</v>
      </c>
      <c r="AV2614" s="14" t="s">
        <v>77</v>
      </c>
      <c r="AW2614" s="14" t="s">
        <v>31</v>
      </c>
      <c r="AX2614" s="14" t="s">
        <v>69</v>
      </c>
      <c r="AY2614" s="171" t="s">
        <v>212</v>
      </c>
    </row>
    <row r="2615" spans="2:65" s="12" customFormat="1">
      <c r="B2615" s="152"/>
      <c r="D2615" s="150" t="s">
        <v>226</v>
      </c>
      <c r="E2615" s="153" t="s">
        <v>19</v>
      </c>
      <c r="F2615" s="154" t="s">
        <v>8413</v>
      </c>
      <c r="H2615" s="155">
        <v>15</v>
      </c>
      <c r="I2615" s="156"/>
      <c r="L2615" s="152"/>
      <c r="M2615" s="157"/>
      <c r="T2615" s="158"/>
      <c r="AT2615" s="153" t="s">
        <v>226</v>
      </c>
      <c r="AU2615" s="153" t="s">
        <v>77</v>
      </c>
      <c r="AV2615" s="12" t="s">
        <v>79</v>
      </c>
      <c r="AW2615" s="12" t="s">
        <v>31</v>
      </c>
      <c r="AX2615" s="12" t="s">
        <v>69</v>
      </c>
      <c r="AY2615" s="153" t="s">
        <v>212</v>
      </c>
    </row>
    <row r="2616" spans="2:65" s="13" customFormat="1">
      <c r="B2616" s="159"/>
      <c r="D2616" s="150" t="s">
        <v>226</v>
      </c>
      <c r="E2616" s="160" t="s">
        <v>19</v>
      </c>
      <c r="F2616" s="161" t="s">
        <v>228</v>
      </c>
      <c r="H2616" s="162">
        <v>15</v>
      </c>
      <c r="I2616" s="163"/>
      <c r="L2616" s="159"/>
      <c r="M2616" s="164"/>
      <c r="T2616" s="165"/>
      <c r="AT2616" s="160" t="s">
        <v>226</v>
      </c>
      <c r="AU2616" s="160" t="s">
        <v>77</v>
      </c>
      <c r="AV2616" s="13" t="s">
        <v>229</v>
      </c>
      <c r="AW2616" s="13" t="s">
        <v>31</v>
      </c>
      <c r="AX2616" s="13" t="s">
        <v>77</v>
      </c>
      <c r="AY2616" s="160" t="s">
        <v>212</v>
      </c>
    </row>
    <row r="2617" spans="2:65" s="14" customFormat="1">
      <c r="B2617" s="170"/>
      <c r="D2617" s="150" t="s">
        <v>226</v>
      </c>
      <c r="E2617" s="171" t="s">
        <v>19</v>
      </c>
      <c r="F2617" s="172" t="s">
        <v>2639</v>
      </c>
      <c r="H2617" s="171" t="s">
        <v>19</v>
      </c>
      <c r="I2617" s="173"/>
      <c r="L2617" s="170"/>
      <c r="M2617" s="174"/>
      <c r="T2617" s="175"/>
      <c r="AT2617" s="171" t="s">
        <v>226</v>
      </c>
      <c r="AU2617" s="171" t="s">
        <v>77</v>
      </c>
      <c r="AV2617" s="14" t="s">
        <v>77</v>
      </c>
      <c r="AW2617" s="14" t="s">
        <v>31</v>
      </c>
      <c r="AX2617" s="14" t="s">
        <v>69</v>
      </c>
      <c r="AY2617" s="171" t="s">
        <v>212</v>
      </c>
    </row>
    <row r="2618" spans="2:65" s="1" customFormat="1" ht="16.5" customHeight="1">
      <c r="B2618" s="34"/>
      <c r="C2618" s="133" t="s">
        <v>8414</v>
      </c>
      <c r="D2618" s="133" t="s">
        <v>215</v>
      </c>
      <c r="E2618" s="134" t="s">
        <v>8415</v>
      </c>
      <c r="F2618" s="135" t="s">
        <v>8416</v>
      </c>
      <c r="G2618" s="136" t="s">
        <v>408</v>
      </c>
      <c r="H2618" s="137">
        <v>30</v>
      </c>
      <c r="I2618" s="138"/>
      <c r="J2618" s="139">
        <f>ROUND(I2618*H2618,2)</f>
        <v>0</v>
      </c>
      <c r="K2618" s="135" t="s">
        <v>219</v>
      </c>
      <c r="L2618" s="34"/>
      <c r="M2618" s="140" t="s">
        <v>19</v>
      </c>
      <c r="N2618" s="141" t="s">
        <v>40</v>
      </c>
      <c r="P2618" s="142">
        <f>O2618*H2618</f>
        <v>0</v>
      </c>
      <c r="Q2618" s="142">
        <v>0</v>
      </c>
      <c r="R2618" s="142">
        <f>Q2618*H2618</f>
        <v>0</v>
      </c>
      <c r="S2618" s="142">
        <v>0</v>
      </c>
      <c r="T2618" s="143">
        <f>S2618*H2618</f>
        <v>0</v>
      </c>
      <c r="AR2618" s="144" t="s">
        <v>2635</v>
      </c>
      <c r="AT2618" s="144" t="s">
        <v>215</v>
      </c>
      <c r="AU2618" s="144" t="s">
        <v>77</v>
      </c>
      <c r="AY2618" s="19" t="s">
        <v>212</v>
      </c>
      <c r="BE2618" s="145">
        <f>IF(N2618="základní",J2618,0)</f>
        <v>0</v>
      </c>
      <c r="BF2618" s="145">
        <f>IF(N2618="snížená",J2618,0)</f>
        <v>0</v>
      </c>
      <c r="BG2618" s="145">
        <f>IF(N2618="zákl. přenesená",J2618,0)</f>
        <v>0</v>
      </c>
      <c r="BH2618" s="145">
        <f>IF(N2618="sníž. přenesená",J2618,0)</f>
        <v>0</v>
      </c>
      <c r="BI2618" s="145">
        <f>IF(N2618="nulová",J2618,0)</f>
        <v>0</v>
      </c>
      <c r="BJ2618" s="19" t="s">
        <v>77</v>
      </c>
      <c r="BK2618" s="145">
        <f>ROUND(I2618*H2618,2)</f>
        <v>0</v>
      </c>
      <c r="BL2618" s="19" t="s">
        <v>2635</v>
      </c>
      <c r="BM2618" s="144" t="s">
        <v>8417</v>
      </c>
    </row>
    <row r="2619" spans="2:65" s="1" customFormat="1">
      <c r="B2619" s="34"/>
      <c r="D2619" s="146" t="s">
        <v>222</v>
      </c>
      <c r="F2619" s="147" t="s">
        <v>8418</v>
      </c>
      <c r="I2619" s="148"/>
      <c r="L2619" s="34"/>
      <c r="M2619" s="149"/>
      <c r="T2619" s="55"/>
      <c r="AT2619" s="19" t="s">
        <v>222</v>
      </c>
      <c r="AU2619" s="19" t="s">
        <v>77</v>
      </c>
    </row>
    <row r="2620" spans="2:65" s="14" customFormat="1" ht="22.5">
      <c r="B2620" s="170"/>
      <c r="D2620" s="150" t="s">
        <v>226</v>
      </c>
      <c r="E2620" s="171" t="s">
        <v>19</v>
      </c>
      <c r="F2620" s="172" t="s">
        <v>8409</v>
      </c>
      <c r="H2620" s="171" t="s">
        <v>19</v>
      </c>
      <c r="I2620" s="173"/>
      <c r="L2620" s="170"/>
      <c r="M2620" s="174"/>
      <c r="T2620" s="175"/>
      <c r="AT2620" s="171" t="s">
        <v>226</v>
      </c>
      <c r="AU2620" s="171" t="s">
        <v>77</v>
      </c>
      <c r="AV2620" s="14" t="s">
        <v>77</v>
      </c>
      <c r="AW2620" s="14" t="s">
        <v>31</v>
      </c>
      <c r="AX2620" s="14" t="s">
        <v>69</v>
      </c>
      <c r="AY2620" s="171" t="s">
        <v>212</v>
      </c>
    </row>
    <row r="2621" spans="2:65" s="12" customFormat="1">
      <c r="B2621" s="152"/>
      <c r="D2621" s="150" t="s">
        <v>226</v>
      </c>
      <c r="E2621" s="153" t="s">
        <v>19</v>
      </c>
      <c r="F2621" s="154" t="s">
        <v>8419</v>
      </c>
      <c r="H2621" s="155">
        <v>30</v>
      </c>
      <c r="I2621" s="156"/>
      <c r="L2621" s="152"/>
      <c r="M2621" s="157"/>
      <c r="T2621" s="158"/>
      <c r="AT2621" s="153" t="s">
        <v>226</v>
      </c>
      <c r="AU2621" s="153" t="s">
        <v>77</v>
      </c>
      <c r="AV2621" s="12" t="s">
        <v>79</v>
      </c>
      <c r="AW2621" s="12" t="s">
        <v>31</v>
      </c>
      <c r="AX2621" s="12" t="s">
        <v>69</v>
      </c>
      <c r="AY2621" s="153" t="s">
        <v>212</v>
      </c>
    </row>
    <row r="2622" spans="2:65" s="13" customFormat="1">
      <c r="B2622" s="159"/>
      <c r="D2622" s="150" t="s">
        <v>226</v>
      </c>
      <c r="E2622" s="160" t="s">
        <v>19</v>
      </c>
      <c r="F2622" s="161" t="s">
        <v>228</v>
      </c>
      <c r="H2622" s="162">
        <v>30</v>
      </c>
      <c r="I2622" s="163"/>
      <c r="L2622" s="159"/>
      <c r="M2622" s="164"/>
      <c r="T2622" s="165"/>
      <c r="AT2622" s="160" t="s">
        <v>226</v>
      </c>
      <c r="AU2622" s="160" t="s">
        <v>77</v>
      </c>
      <c r="AV2622" s="13" t="s">
        <v>229</v>
      </c>
      <c r="AW2622" s="13" t="s">
        <v>31</v>
      </c>
      <c r="AX2622" s="13" t="s">
        <v>77</v>
      </c>
      <c r="AY2622" s="160" t="s">
        <v>212</v>
      </c>
    </row>
    <row r="2623" spans="2:65" s="14" customFormat="1">
      <c r="B2623" s="170"/>
      <c r="D2623" s="150" t="s">
        <v>226</v>
      </c>
      <c r="E2623" s="171" t="s">
        <v>19</v>
      </c>
      <c r="F2623" s="172" t="s">
        <v>2639</v>
      </c>
      <c r="H2623" s="171" t="s">
        <v>19</v>
      </c>
      <c r="I2623" s="173"/>
      <c r="L2623" s="170"/>
      <c r="M2623" s="183"/>
      <c r="N2623" s="184"/>
      <c r="O2623" s="184"/>
      <c r="P2623" s="184"/>
      <c r="Q2623" s="184"/>
      <c r="R2623" s="184"/>
      <c r="S2623" s="184"/>
      <c r="T2623" s="185"/>
      <c r="AT2623" s="171" t="s">
        <v>226</v>
      </c>
      <c r="AU2623" s="171" t="s">
        <v>77</v>
      </c>
      <c r="AV2623" s="14" t="s">
        <v>77</v>
      </c>
      <c r="AW2623" s="14" t="s">
        <v>31</v>
      </c>
      <c r="AX2623" s="14" t="s">
        <v>69</v>
      </c>
      <c r="AY2623" s="171" t="s">
        <v>212</v>
      </c>
    </row>
    <row r="2624" spans="2:65" s="1" customFormat="1" ht="6.95" customHeight="1">
      <c r="B2624" s="43"/>
      <c r="C2624" s="44"/>
      <c r="D2624" s="44"/>
      <c r="E2624" s="44"/>
      <c r="F2624" s="44"/>
      <c r="G2624" s="44"/>
      <c r="H2624" s="44"/>
      <c r="I2624" s="44"/>
      <c r="J2624" s="44"/>
      <c r="K2624" s="44"/>
      <c r="L2624" s="34"/>
    </row>
  </sheetData>
  <sheetProtection algorithmName="SHA-512" hashValue="bfTgz9Pi1GcD5745zogUxGgsZTXtBnYp4Y9NvObnZff2/lO5zbJNhs6QgAqdKz8mBH0k2Qak4WkPiyOCS2IhVw==" saltValue="ByQTTnMpFctBAZdvTk9wuxjZd8DxqDQDvbiC92F4xe8fPpAztBF2tvg4e242MRk/Zws4ar6qN0MvYtq/jdQO/Q==" spinCount="100000" sheet="1" objects="1" scenarios="1" formatColumns="0" formatRows="0" autoFilter="0"/>
  <autoFilter ref="C141:K2623" xr:uid="{00000000-0009-0000-0000-000006000000}"/>
  <mergeCells count="9">
    <mergeCell ref="E50:H50"/>
    <mergeCell ref="E132:H132"/>
    <mergeCell ref="E134:H134"/>
    <mergeCell ref="L2:V2"/>
    <mergeCell ref="E7:H7"/>
    <mergeCell ref="E9:H9"/>
    <mergeCell ref="E18:H18"/>
    <mergeCell ref="E27:H27"/>
    <mergeCell ref="E48:H48"/>
  </mergeCells>
  <hyperlinks>
    <hyperlink ref="F147" r:id="rId1" xr:uid="{00000000-0004-0000-0600-000000000000}"/>
    <hyperlink ref="F157" r:id="rId2" xr:uid="{00000000-0004-0000-0600-000001000000}"/>
    <hyperlink ref="F167" r:id="rId3" xr:uid="{00000000-0004-0000-0600-000002000000}"/>
    <hyperlink ref="F177" r:id="rId4" xr:uid="{00000000-0004-0000-0600-000003000000}"/>
    <hyperlink ref="F187" r:id="rId5" xr:uid="{00000000-0004-0000-0600-000004000000}"/>
    <hyperlink ref="F197" r:id="rId6" xr:uid="{00000000-0004-0000-0600-000005000000}"/>
    <hyperlink ref="F207" r:id="rId7" xr:uid="{00000000-0004-0000-0600-000006000000}"/>
    <hyperlink ref="F217" r:id="rId8" xr:uid="{00000000-0004-0000-0600-000007000000}"/>
    <hyperlink ref="F227" r:id="rId9" xr:uid="{00000000-0004-0000-0600-000008000000}"/>
    <hyperlink ref="F238" r:id="rId10" xr:uid="{00000000-0004-0000-0600-000009000000}"/>
    <hyperlink ref="F248" r:id="rId11" xr:uid="{00000000-0004-0000-0600-00000A000000}"/>
    <hyperlink ref="F258" r:id="rId12" xr:uid="{00000000-0004-0000-0600-00000B000000}"/>
    <hyperlink ref="F270" r:id="rId13" xr:uid="{00000000-0004-0000-0600-00000C000000}"/>
    <hyperlink ref="F292" r:id="rId14" xr:uid="{00000000-0004-0000-0600-00000D000000}"/>
    <hyperlink ref="F301" r:id="rId15" xr:uid="{00000000-0004-0000-0600-00000E000000}"/>
    <hyperlink ref="F310" r:id="rId16" xr:uid="{00000000-0004-0000-0600-00000F000000}"/>
    <hyperlink ref="F319" r:id="rId17" xr:uid="{00000000-0004-0000-0600-000010000000}"/>
    <hyperlink ref="F328" r:id="rId18" xr:uid="{00000000-0004-0000-0600-000011000000}"/>
    <hyperlink ref="F338" r:id="rId19" xr:uid="{00000000-0004-0000-0600-000012000000}"/>
    <hyperlink ref="F347" r:id="rId20" xr:uid="{00000000-0004-0000-0600-000013000000}"/>
    <hyperlink ref="F356" r:id="rId21" xr:uid="{00000000-0004-0000-0600-000014000000}"/>
    <hyperlink ref="F367" r:id="rId22" xr:uid="{00000000-0004-0000-0600-000015000000}"/>
    <hyperlink ref="F376" r:id="rId23" xr:uid="{00000000-0004-0000-0600-000016000000}"/>
    <hyperlink ref="F385" r:id="rId24" xr:uid="{00000000-0004-0000-0600-000017000000}"/>
    <hyperlink ref="F395" r:id="rId25" xr:uid="{00000000-0004-0000-0600-000018000000}"/>
    <hyperlink ref="F404" r:id="rId26" xr:uid="{00000000-0004-0000-0600-000019000000}"/>
    <hyperlink ref="F414" r:id="rId27" xr:uid="{00000000-0004-0000-0600-00001A000000}"/>
    <hyperlink ref="F429" r:id="rId28" xr:uid="{00000000-0004-0000-0600-00001B000000}"/>
    <hyperlink ref="F441" r:id="rId29" xr:uid="{00000000-0004-0000-0600-00001C000000}"/>
    <hyperlink ref="F474" r:id="rId30" xr:uid="{00000000-0004-0000-0600-00001D000000}"/>
    <hyperlink ref="F486" r:id="rId31" xr:uid="{00000000-0004-0000-0600-00001E000000}"/>
    <hyperlink ref="F491" r:id="rId32" xr:uid="{00000000-0004-0000-0600-00001F000000}"/>
    <hyperlink ref="F496" r:id="rId33" xr:uid="{00000000-0004-0000-0600-000020000000}"/>
    <hyperlink ref="F501" r:id="rId34" xr:uid="{00000000-0004-0000-0600-000021000000}"/>
    <hyperlink ref="F507" r:id="rId35" xr:uid="{00000000-0004-0000-0600-000022000000}"/>
    <hyperlink ref="F513" r:id="rId36" xr:uid="{00000000-0004-0000-0600-000023000000}"/>
    <hyperlink ref="F538" r:id="rId37" xr:uid="{00000000-0004-0000-0600-000024000000}"/>
    <hyperlink ref="F543" r:id="rId38" xr:uid="{00000000-0004-0000-0600-000025000000}"/>
    <hyperlink ref="F548" r:id="rId39" xr:uid="{00000000-0004-0000-0600-000026000000}"/>
    <hyperlink ref="F553" r:id="rId40" xr:uid="{00000000-0004-0000-0600-000027000000}"/>
    <hyperlink ref="F559" r:id="rId41" xr:uid="{00000000-0004-0000-0600-000028000000}"/>
    <hyperlink ref="F578" r:id="rId42" xr:uid="{00000000-0004-0000-0600-000029000000}"/>
    <hyperlink ref="F587" r:id="rId43" xr:uid="{00000000-0004-0000-0600-00002A000000}"/>
    <hyperlink ref="F621" r:id="rId44" xr:uid="{00000000-0004-0000-0600-00002B000000}"/>
    <hyperlink ref="F642" r:id="rId45" xr:uid="{00000000-0004-0000-0600-00002C000000}"/>
    <hyperlink ref="F651" r:id="rId46" xr:uid="{00000000-0004-0000-0600-00002D000000}"/>
    <hyperlink ref="F660" r:id="rId47" xr:uid="{00000000-0004-0000-0600-00002E000000}"/>
    <hyperlink ref="F670" r:id="rId48" xr:uid="{00000000-0004-0000-0600-00002F000000}"/>
    <hyperlink ref="F675" r:id="rId49" xr:uid="{00000000-0004-0000-0600-000030000000}"/>
    <hyperlink ref="F685" r:id="rId50" xr:uid="{00000000-0004-0000-0600-000031000000}"/>
    <hyperlink ref="F706" r:id="rId51" xr:uid="{00000000-0004-0000-0600-000032000000}"/>
    <hyperlink ref="F715" r:id="rId52" xr:uid="{00000000-0004-0000-0600-000033000000}"/>
    <hyperlink ref="F724" r:id="rId53" xr:uid="{00000000-0004-0000-0600-000034000000}"/>
    <hyperlink ref="F734" r:id="rId54" xr:uid="{00000000-0004-0000-0600-000035000000}"/>
    <hyperlink ref="F747" r:id="rId55" xr:uid="{00000000-0004-0000-0600-000036000000}"/>
    <hyperlink ref="F753" r:id="rId56" xr:uid="{00000000-0004-0000-0600-000037000000}"/>
    <hyperlink ref="F759" r:id="rId57" xr:uid="{00000000-0004-0000-0600-000038000000}"/>
    <hyperlink ref="F765" r:id="rId58" xr:uid="{00000000-0004-0000-0600-000039000000}"/>
    <hyperlink ref="F771" r:id="rId59" xr:uid="{00000000-0004-0000-0600-00003A000000}"/>
    <hyperlink ref="F777" r:id="rId60" xr:uid="{00000000-0004-0000-0600-00003B000000}"/>
    <hyperlink ref="F782" r:id="rId61" xr:uid="{00000000-0004-0000-0600-00003C000000}"/>
    <hyperlink ref="F802" r:id="rId62" xr:uid="{00000000-0004-0000-0600-00003D000000}"/>
    <hyperlink ref="F808" r:id="rId63" xr:uid="{00000000-0004-0000-0600-00003E000000}"/>
    <hyperlink ref="F814" r:id="rId64" xr:uid="{00000000-0004-0000-0600-00003F000000}"/>
    <hyperlink ref="F820" r:id="rId65" xr:uid="{00000000-0004-0000-0600-000040000000}"/>
    <hyperlink ref="F826" r:id="rId66" xr:uid="{00000000-0004-0000-0600-000041000000}"/>
    <hyperlink ref="F836" r:id="rId67" xr:uid="{00000000-0004-0000-0600-000042000000}"/>
    <hyperlink ref="F848" r:id="rId68" xr:uid="{00000000-0004-0000-0600-000043000000}"/>
    <hyperlink ref="F857" r:id="rId69" xr:uid="{00000000-0004-0000-0600-000044000000}"/>
    <hyperlink ref="F862" r:id="rId70" xr:uid="{00000000-0004-0000-0600-000045000000}"/>
    <hyperlink ref="F868" r:id="rId71" xr:uid="{00000000-0004-0000-0600-000046000000}"/>
    <hyperlink ref="F874" r:id="rId72" xr:uid="{00000000-0004-0000-0600-000047000000}"/>
    <hyperlink ref="F879" r:id="rId73" xr:uid="{00000000-0004-0000-0600-000048000000}"/>
    <hyperlink ref="F884" r:id="rId74" xr:uid="{00000000-0004-0000-0600-000049000000}"/>
    <hyperlink ref="F897" r:id="rId75" xr:uid="{00000000-0004-0000-0600-00004A000000}"/>
    <hyperlink ref="F902" r:id="rId76" xr:uid="{00000000-0004-0000-0600-00004B000000}"/>
    <hyperlink ref="F916" r:id="rId77" xr:uid="{00000000-0004-0000-0600-00004C000000}"/>
    <hyperlink ref="F925" r:id="rId78" xr:uid="{00000000-0004-0000-0600-00004D000000}"/>
    <hyperlink ref="F931" r:id="rId79" xr:uid="{00000000-0004-0000-0600-00004E000000}"/>
    <hyperlink ref="F940" r:id="rId80" xr:uid="{00000000-0004-0000-0600-00004F000000}"/>
    <hyperlink ref="F965" r:id="rId81" xr:uid="{00000000-0004-0000-0600-000050000000}"/>
    <hyperlink ref="F974" r:id="rId82" xr:uid="{00000000-0004-0000-0600-000051000000}"/>
    <hyperlink ref="F978" r:id="rId83" xr:uid="{00000000-0004-0000-0600-000052000000}"/>
    <hyperlink ref="F989" r:id="rId84" xr:uid="{00000000-0004-0000-0600-000053000000}"/>
    <hyperlink ref="F1011" r:id="rId85" xr:uid="{00000000-0004-0000-0600-000054000000}"/>
    <hyperlink ref="F1016" r:id="rId86" xr:uid="{00000000-0004-0000-0600-000055000000}"/>
    <hyperlink ref="F1026" r:id="rId87" xr:uid="{00000000-0004-0000-0600-000056000000}"/>
    <hyperlink ref="F1035" r:id="rId88" xr:uid="{00000000-0004-0000-0600-000057000000}"/>
    <hyperlink ref="F1040" r:id="rId89" xr:uid="{00000000-0004-0000-0600-000058000000}"/>
    <hyperlink ref="F1045" r:id="rId90" xr:uid="{00000000-0004-0000-0600-000059000000}"/>
    <hyperlink ref="F1050" r:id="rId91" xr:uid="{00000000-0004-0000-0600-00005A000000}"/>
    <hyperlink ref="F1060" r:id="rId92" xr:uid="{00000000-0004-0000-0600-00005B000000}"/>
    <hyperlink ref="F1069" r:id="rId93" xr:uid="{00000000-0004-0000-0600-00005C000000}"/>
    <hyperlink ref="F1075" r:id="rId94" xr:uid="{00000000-0004-0000-0600-00005D000000}"/>
    <hyperlink ref="F1085" r:id="rId95" xr:uid="{00000000-0004-0000-0600-00005E000000}"/>
    <hyperlink ref="F1090" r:id="rId96" xr:uid="{00000000-0004-0000-0600-00005F000000}"/>
    <hyperlink ref="F1095" r:id="rId97" xr:uid="{00000000-0004-0000-0600-000060000000}"/>
    <hyperlink ref="F1100" r:id="rId98" xr:uid="{00000000-0004-0000-0600-000061000000}"/>
    <hyperlink ref="F1110" r:id="rId99" xr:uid="{00000000-0004-0000-0600-000062000000}"/>
    <hyperlink ref="F1130" r:id="rId100" xr:uid="{00000000-0004-0000-0600-000063000000}"/>
    <hyperlink ref="F1145" r:id="rId101" xr:uid="{00000000-0004-0000-0600-000064000000}"/>
    <hyperlink ref="F1155" r:id="rId102" xr:uid="{00000000-0004-0000-0600-000065000000}"/>
    <hyperlink ref="F1165" r:id="rId103" xr:uid="{00000000-0004-0000-0600-000066000000}"/>
    <hyperlink ref="F1175" r:id="rId104" xr:uid="{00000000-0004-0000-0600-000067000000}"/>
    <hyperlink ref="F1195" r:id="rId105" xr:uid="{00000000-0004-0000-0600-000068000000}"/>
    <hyperlink ref="F1215" r:id="rId106" xr:uid="{00000000-0004-0000-0600-000069000000}"/>
    <hyperlink ref="F1225" r:id="rId107" xr:uid="{00000000-0004-0000-0600-00006A000000}"/>
    <hyperlink ref="F1235" r:id="rId108" xr:uid="{00000000-0004-0000-0600-00006B000000}"/>
    <hyperlink ref="F1245" r:id="rId109" xr:uid="{00000000-0004-0000-0600-00006C000000}"/>
    <hyperlink ref="F1312" r:id="rId110" xr:uid="{00000000-0004-0000-0600-00006D000000}"/>
    <hyperlink ref="F1351" r:id="rId111" xr:uid="{00000000-0004-0000-0600-00006E000000}"/>
    <hyperlink ref="F1374" r:id="rId112" xr:uid="{00000000-0004-0000-0600-00006F000000}"/>
    <hyperlink ref="F1385" r:id="rId113" xr:uid="{00000000-0004-0000-0600-000070000000}"/>
    <hyperlink ref="F1415" r:id="rId114" xr:uid="{00000000-0004-0000-0600-000071000000}"/>
    <hyperlink ref="F1428" r:id="rId115" xr:uid="{00000000-0004-0000-0600-000072000000}"/>
    <hyperlink ref="F1441" r:id="rId116" xr:uid="{00000000-0004-0000-0600-000073000000}"/>
    <hyperlink ref="F1466" r:id="rId117" xr:uid="{00000000-0004-0000-0600-000074000000}"/>
    <hyperlink ref="F1476" r:id="rId118" xr:uid="{00000000-0004-0000-0600-000075000000}"/>
    <hyperlink ref="F1485" r:id="rId119" xr:uid="{00000000-0004-0000-0600-000076000000}"/>
    <hyperlink ref="F1490" r:id="rId120" xr:uid="{00000000-0004-0000-0600-000077000000}"/>
    <hyperlink ref="F1495" r:id="rId121" xr:uid="{00000000-0004-0000-0600-000078000000}"/>
    <hyperlink ref="F1500" r:id="rId122" xr:uid="{00000000-0004-0000-0600-000079000000}"/>
    <hyperlink ref="F1505" r:id="rId123" xr:uid="{00000000-0004-0000-0600-00007A000000}"/>
    <hyperlink ref="F1526" r:id="rId124" xr:uid="{00000000-0004-0000-0600-00007B000000}"/>
    <hyperlink ref="F1537" r:id="rId125" xr:uid="{00000000-0004-0000-0600-00007C000000}"/>
    <hyperlink ref="F1543" r:id="rId126" xr:uid="{00000000-0004-0000-0600-00007D000000}"/>
    <hyperlink ref="F1548" r:id="rId127" xr:uid="{00000000-0004-0000-0600-00007E000000}"/>
    <hyperlink ref="F1561" r:id="rId128" xr:uid="{00000000-0004-0000-0600-00007F000000}"/>
    <hyperlink ref="F1566" r:id="rId129" xr:uid="{00000000-0004-0000-0600-000080000000}"/>
    <hyperlink ref="F1571" r:id="rId130" xr:uid="{00000000-0004-0000-0600-000081000000}"/>
    <hyperlink ref="F1576" r:id="rId131" xr:uid="{00000000-0004-0000-0600-000082000000}"/>
    <hyperlink ref="F1594" r:id="rId132" xr:uid="{00000000-0004-0000-0600-000083000000}"/>
    <hyperlink ref="F1599" r:id="rId133" xr:uid="{00000000-0004-0000-0600-000084000000}"/>
    <hyperlink ref="F1604" r:id="rId134" xr:uid="{00000000-0004-0000-0600-000085000000}"/>
    <hyperlink ref="F1711" r:id="rId135" xr:uid="{00000000-0004-0000-0600-000086000000}"/>
    <hyperlink ref="F1722" r:id="rId136" xr:uid="{00000000-0004-0000-0600-000087000000}"/>
    <hyperlink ref="F1733" r:id="rId137" xr:uid="{00000000-0004-0000-0600-000088000000}"/>
    <hyperlink ref="F1744" r:id="rId138" xr:uid="{00000000-0004-0000-0600-000089000000}"/>
    <hyperlink ref="F1774" r:id="rId139" xr:uid="{00000000-0004-0000-0600-00008A000000}"/>
    <hyperlink ref="F1792" r:id="rId140" xr:uid="{00000000-0004-0000-0600-00008B000000}"/>
    <hyperlink ref="F1799" r:id="rId141" xr:uid="{00000000-0004-0000-0600-00008C000000}"/>
    <hyperlink ref="F1806" r:id="rId142" xr:uid="{00000000-0004-0000-0600-00008D000000}"/>
    <hyperlink ref="F1813" r:id="rId143" xr:uid="{00000000-0004-0000-0600-00008E000000}"/>
    <hyperlink ref="F1839" r:id="rId144" xr:uid="{00000000-0004-0000-0600-00008F000000}"/>
    <hyperlink ref="F1847" r:id="rId145" xr:uid="{00000000-0004-0000-0600-000090000000}"/>
    <hyperlink ref="F1856" r:id="rId146" xr:uid="{00000000-0004-0000-0600-000091000000}"/>
    <hyperlink ref="F1861" r:id="rId147" xr:uid="{00000000-0004-0000-0600-000092000000}"/>
    <hyperlink ref="F1866" r:id="rId148" xr:uid="{00000000-0004-0000-0600-000093000000}"/>
    <hyperlink ref="F1871" r:id="rId149" xr:uid="{00000000-0004-0000-0600-000094000000}"/>
    <hyperlink ref="F1881" r:id="rId150" xr:uid="{00000000-0004-0000-0600-000095000000}"/>
    <hyperlink ref="F1887" r:id="rId151" xr:uid="{00000000-0004-0000-0600-000096000000}"/>
    <hyperlink ref="F1893" r:id="rId152" xr:uid="{00000000-0004-0000-0600-000097000000}"/>
    <hyperlink ref="F1899" r:id="rId153" xr:uid="{00000000-0004-0000-0600-000098000000}"/>
    <hyperlink ref="F1954" r:id="rId154" xr:uid="{00000000-0004-0000-0600-000099000000}"/>
    <hyperlink ref="F2001" r:id="rId155" xr:uid="{00000000-0004-0000-0600-00009A000000}"/>
    <hyperlink ref="F2025" r:id="rId156" xr:uid="{00000000-0004-0000-0600-00009B000000}"/>
    <hyperlink ref="F2093" r:id="rId157" xr:uid="{00000000-0004-0000-0600-00009C000000}"/>
    <hyperlink ref="F2162" r:id="rId158" xr:uid="{00000000-0004-0000-0600-00009D000000}"/>
    <hyperlink ref="F2173" r:id="rId159" xr:uid="{00000000-0004-0000-0600-00009E000000}"/>
    <hyperlink ref="F2185" r:id="rId160" xr:uid="{00000000-0004-0000-0600-00009F000000}"/>
    <hyperlink ref="F2205" r:id="rId161" xr:uid="{00000000-0004-0000-0600-0000A0000000}"/>
    <hyperlink ref="F2210" r:id="rId162" xr:uid="{00000000-0004-0000-0600-0000A1000000}"/>
    <hyperlink ref="F2230" r:id="rId163" xr:uid="{00000000-0004-0000-0600-0000A2000000}"/>
    <hyperlink ref="F2235" r:id="rId164" xr:uid="{00000000-0004-0000-0600-0000A3000000}"/>
    <hyperlink ref="F2256" r:id="rId165" xr:uid="{00000000-0004-0000-0600-0000A4000000}"/>
    <hyperlink ref="F2261" r:id="rId166" xr:uid="{00000000-0004-0000-0600-0000A5000000}"/>
    <hyperlink ref="F2266" r:id="rId167" xr:uid="{00000000-0004-0000-0600-0000A6000000}"/>
    <hyperlink ref="F2272" r:id="rId168" xr:uid="{00000000-0004-0000-0600-0000A7000000}"/>
    <hyperlink ref="F2277" r:id="rId169" xr:uid="{00000000-0004-0000-0600-0000A8000000}"/>
    <hyperlink ref="F2282" r:id="rId170" xr:uid="{00000000-0004-0000-0600-0000A9000000}"/>
    <hyperlink ref="F2287" r:id="rId171" xr:uid="{00000000-0004-0000-0600-0000AA000000}"/>
    <hyperlink ref="F2297" r:id="rId172" xr:uid="{00000000-0004-0000-0600-0000AB000000}"/>
    <hyperlink ref="F2304" r:id="rId173" xr:uid="{00000000-0004-0000-0600-0000AC000000}"/>
    <hyperlink ref="F2312" r:id="rId174" xr:uid="{00000000-0004-0000-0600-0000AD000000}"/>
    <hyperlink ref="F2319" r:id="rId175" xr:uid="{00000000-0004-0000-0600-0000AE000000}"/>
    <hyperlink ref="F2326" r:id="rId176" xr:uid="{00000000-0004-0000-0600-0000AF000000}"/>
    <hyperlink ref="F2333" r:id="rId177" xr:uid="{00000000-0004-0000-0600-0000B0000000}"/>
    <hyperlink ref="F2347" r:id="rId178" xr:uid="{00000000-0004-0000-0600-0000B1000000}"/>
    <hyperlink ref="F2352" r:id="rId179" xr:uid="{00000000-0004-0000-0600-0000B2000000}"/>
    <hyperlink ref="F2358" r:id="rId180" xr:uid="{00000000-0004-0000-0600-0000B3000000}"/>
    <hyperlink ref="F2364" r:id="rId181" xr:uid="{00000000-0004-0000-0600-0000B4000000}"/>
    <hyperlink ref="F2374" r:id="rId182" xr:uid="{00000000-0004-0000-0600-0000B5000000}"/>
    <hyperlink ref="F2385" r:id="rId183" xr:uid="{00000000-0004-0000-0600-0000B6000000}"/>
    <hyperlink ref="F2396" r:id="rId184" xr:uid="{00000000-0004-0000-0600-0000B7000000}"/>
    <hyperlink ref="F2401" r:id="rId185" xr:uid="{00000000-0004-0000-0600-0000B8000000}"/>
    <hyperlink ref="F2407" r:id="rId186" xr:uid="{00000000-0004-0000-0600-0000B9000000}"/>
    <hyperlink ref="F2412" r:id="rId187" xr:uid="{00000000-0004-0000-0600-0000BA000000}"/>
    <hyperlink ref="F2417" r:id="rId188" xr:uid="{00000000-0004-0000-0600-0000BB000000}"/>
    <hyperlink ref="F2423" r:id="rId189" xr:uid="{00000000-0004-0000-0600-0000BC000000}"/>
    <hyperlink ref="F2429" r:id="rId190" xr:uid="{00000000-0004-0000-0600-0000BD000000}"/>
    <hyperlink ref="F2436" r:id="rId191" xr:uid="{00000000-0004-0000-0600-0000BE000000}"/>
    <hyperlink ref="F2443" r:id="rId192" xr:uid="{00000000-0004-0000-0600-0000BF000000}"/>
    <hyperlink ref="F2448" r:id="rId193" xr:uid="{00000000-0004-0000-0600-0000C0000000}"/>
    <hyperlink ref="F2454" r:id="rId194" xr:uid="{00000000-0004-0000-0600-0000C1000000}"/>
    <hyperlink ref="F2460" r:id="rId195" xr:uid="{00000000-0004-0000-0600-0000C2000000}"/>
    <hyperlink ref="F2467" r:id="rId196" xr:uid="{00000000-0004-0000-0600-0000C3000000}"/>
    <hyperlink ref="F2510" r:id="rId197" xr:uid="{00000000-0004-0000-0600-0000C4000000}"/>
    <hyperlink ref="F2536" r:id="rId198" xr:uid="{00000000-0004-0000-0600-0000C5000000}"/>
    <hyperlink ref="F2544" r:id="rId199" xr:uid="{00000000-0004-0000-0600-0000C6000000}"/>
    <hyperlink ref="F2551" r:id="rId200" xr:uid="{00000000-0004-0000-0600-0000C7000000}"/>
    <hyperlink ref="F2561" r:id="rId201" xr:uid="{00000000-0004-0000-0600-0000C8000000}"/>
    <hyperlink ref="F2566" r:id="rId202" xr:uid="{00000000-0004-0000-0600-0000C9000000}"/>
    <hyperlink ref="F2571" r:id="rId203" xr:uid="{00000000-0004-0000-0600-0000CA000000}"/>
    <hyperlink ref="F2576" r:id="rId204" xr:uid="{00000000-0004-0000-0600-0000CB000000}"/>
    <hyperlink ref="F2607" r:id="rId205" xr:uid="{00000000-0004-0000-0600-0000CC000000}"/>
    <hyperlink ref="F2613" r:id="rId206" xr:uid="{00000000-0004-0000-0600-0000CD000000}"/>
    <hyperlink ref="F2619" r:id="rId207" xr:uid="{00000000-0004-0000-0600-0000CE000000}"/>
  </hyperlinks>
  <pageMargins left="0.39374999999999999" right="0.39374999999999999" top="0.39374999999999999" bottom="0.39374999999999999" header="0" footer="0"/>
  <pageSetup paperSize="9" scale="84" fitToHeight="100" orientation="landscape" blackAndWhite="1" r:id="rId208"/>
  <headerFooter>
    <oddFooter>&amp;CStrana &amp;P z &amp;N</oddFooter>
  </headerFooter>
  <drawing r:id="rId20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260"/>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97</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8420</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ROUND((SUM(BE82:BE259)),  2)</f>
        <v>0</v>
      </c>
      <c r="I33" s="95">
        <v>0.21</v>
      </c>
      <c r="J33" s="85">
        <f>ROUND(((SUM(BE82:BE259))*I33),  2)</f>
        <v>0</v>
      </c>
      <c r="L33" s="34"/>
    </row>
    <row r="34" spans="2:12" s="1" customFormat="1" ht="14.45" customHeight="1">
      <c r="B34" s="34"/>
      <c r="E34" s="29" t="s">
        <v>41</v>
      </c>
      <c r="F34" s="85">
        <f>ROUND((SUM(BF82:BF259)),  2)</f>
        <v>0</v>
      </c>
      <c r="I34" s="95">
        <v>0.12</v>
      </c>
      <c r="J34" s="85">
        <f>ROUND(((SUM(BF82:BF259))*I34),  2)</f>
        <v>0</v>
      </c>
      <c r="L34" s="34"/>
    </row>
    <row r="35" spans="2:12" s="1" customFormat="1" ht="14.45" hidden="1" customHeight="1">
      <c r="B35" s="34"/>
      <c r="E35" s="29" t="s">
        <v>42</v>
      </c>
      <c r="F35" s="85">
        <f>ROUND((SUM(BG82:BG259)),  2)</f>
        <v>0</v>
      </c>
      <c r="I35" s="95">
        <v>0.21</v>
      </c>
      <c r="J35" s="85">
        <f>0</f>
        <v>0</v>
      </c>
      <c r="L35" s="34"/>
    </row>
    <row r="36" spans="2:12" s="1" customFormat="1" ht="14.45" hidden="1" customHeight="1">
      <c r="B36" s="34"/>
      <c r="E36" s="29" t="s">
        <v>43</v>
      </c>
      <c r="F36" s="85">
        <f>ROUND((SUM(BH82:BH259)),  2)</f>
        <v>0</v>
      </c>
      <c r="I36" s="95">
        <v>0.12</v>
      </c>
      <c r="J36" s="85">
        <f>0</f>
        <v>0</v>
      </c>
      <c r="L36" s="34"/>
    </row>
    <row r="37" spans="2:12" s="1" customFormat="1" ht="14.45" hidden="1" customHeight="1">
      <c r="B37" s="34"/>
      <c r="E37" s="29" t="s">
        <v>44</v>
      </c>
      <c r="F37" s="85">
        <f>ROUND((SUM(BI82:BI259)),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D.1.1.3.2.04. - VÝPIS TRUHLAŘSKÝCH VÝROBKŮ</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J82</f>
        <v>0</v>
      </c>
      <c r="L59" s="34"/>
      <c r="AU59" s="19" t="s">
        <v>189</v>
      </c>
    </row>
    <row r="60" spans="2:47" s="8" customFormat="1" ht="24.95" customHeight="1">
      <c r="B60" s="105"/>
      <c r="D60" s="106" t="s">
        <v>377</v>
      </c>
      <c r="E60" s="107"/>
      <c r="F60" s="107"/>
      <c r="G60" s="107"/>
      <c r="H60" s="107"/>
      <c r="I60" s="107"/>
      <c r="J60" s="108">
        <f>J83</f>
        <v>0</v>
      </c>
      <c r="L60" s="105"/>
    </row>
    <row r="61" spans="2:47" s="9" customFormat="1" ht="19.899999999999999" customHeight="1">
      <c r="B61" s="109"/>
      <c r="D61" s="110" t="s">
        <v>394</v>
      </c>
      <c r="E61" s="111"/>
      <c r="F61" s="111"/>
      <c r="G61" s="111"/>
      <c r="H61" s="111"/>
      <c r="I61" s="111"/>
      <c r="J61" s="112">
        <f>J84</f>
        <v>0</v>
      </c>
      <c r="L61" s="109"/>
    </row>
    <row r="62" spans="2:47" s="8" customFormat="1" ht="24.95" customHeight="1">
      <c r="B62" s="105"/>
      <c r="D62" s="106" t="s">
        <v>402</v>
      </c>
      <c r="E62" s="107"/>
      <c r="F62" s="107"/>
      <c r="G62" s="107"/>
      <c r="H62" s="107"/>
      <c r="I62" s="107"/>
      <c r="J62" s="108">
        <f>J256</f>
        <v>0</v>
      </c>
      <c r="L62" s="105"/>
    </row>
    <row r="63" spans="2:47" s="1" customFormat="1" ht="21.75" customHeight="1">
      <c r="B63" s="34"/>
      <c r="L63" s="34"/>
    </row>
    <row r="64" spans="2:47" s="1" customFormat="1" ht="6.95" customHeight="1">
      <c r="B64" s="43"/>
      <c r="C64" s="44"/>
      <c r="D64" s="44"/>
      <c r="E64" s="44"/>
      <c r="F64" s="44"/>
      <c r="G64" s="44"/>
      <c r="H64" s="44"/>
      <c r="I64" s="44"/>
      <c r="J64" s="44"/>
      <c r="K64" s="44"/>
      <c r="L64" s="34"/>
    </row>
    <row r="68" spans="2:12" s="1" customFormat="1" ht="6.95" customHeight="1">
      <c r="B68" s="45"/>
      <c r="C68" s="46"/>
      <c r="D68" s="46"/>
      <c r="E68" s="46"/>
      <c r="F68" s="46"/>
      <c r="G68" s="46"/>
      <c r="H68" s="46"/>
      <c r="I68" s="46"/>
      <c r="J68" s="46"/>
      <c r="K68" s="46"/>
      <c r="L68" s="34"/>
    </row>
    <row r="69" spans="2:12" s="1" customFormat="1" ht="24.95" customHeight="1">
      <c r="B69" s="34"/>
      <c r="C69" s="23" t="s">
        <v>197</v>
      </c>
      <c r="L69" s="34"/>
    </row>
    <row r="70" spans="2:12" s="1" customFormat="1" ht="6.95" customHeight="1">
      <c r="B70" s="34"/>
      <c r="L70" s="34"/>
    </row>
    <row r="71" spans="2:12" s="1" customFormat="1" ht="12" customHeight="1">
      <c r="B71" s="34"/>
      <c r="C71" s="29" t="s">
        <v>16</v>
      </c>
      <c r="L71" s="34"/>
    </row>
    <row r="72" spans="2:12" s="1" customFormat="1" ht="16.5" customHeight="1">
      <c r="B72" s="34"/>
      <c r="E72" s="365" t="str">
        <f>E7</f>
        <v>Stavební úpravy budovy N (CEETe II) v areálu VŠB-TUO - Úpravy po DI - rev_a</v>
      </c>
      <c r="F72" s="366"/>
      <c r="G72" s="366"/>
      <c r="H72" s="366"/>
      <c r="L72" s="34"/>
    </row>
    <row r="73" spans="2:12" s="1" customFormat="1" ht="12" customHeight="1">
      <c r="B73" s="34"/>
      <c r="C73" s="29" t="s">
        <v>181</v>
      </c>
      <c r="L73" s="34"/>
    </row>
    <row r="74" spans="2:12" s="1" customFormat="1" ht="16.5" customHeight="1">
      <c r="B74" s="34"/>
      <c r="E74" s="356" t="str">
        <f>E9</f>
        <v>D.1.1.3.2.04. - VÝPIS TRUHLAŘSKÝCH VÝROBKŮ</v>
      </c>
      <c r="F74" s="364"/>
      <c r="G74" s="364"/>
      <c r="H74" s="364"/>
      <c r="L74" s="34"/>
    </row>
    <row r="75" spans="2:12" s="1" customFormat="1" ht="6.95" customHeight="1">
      <c r="B75" s="34"/>
      <c r="L75" s="34"/>
    </row>
    <row r="76" spans="2:12" s="1" customFormat="1" ht="12" customHeight="1">
      <c r="B76" s="34"/>
      <c r="C76" s="29" t="s">
        <v>21</v>
      </c>
      <c r="F76" s="27" t="str">
        <f>F12</f>
        <v xml:space="preserve"> </v>
      </c>
      <c r="I76" s="29" t="s">
        <v>23</v>
      </c>
      <c r="J76" s="51" t="str">
        <f>IF(J12="","",J12)</f>
        <v>1. 10. 2025</v>
      </c>
      <c r="L76" s="34"/>
    </row>
    <row r="77" spans="2:12" s="1" customFormat="1" ht="6.95" customHeight="1">
      <c r="B77" s="34"/>
      <c r="L77" s="34"/>
    </row>
    <row r="78" spans="2:12" s="1" customFormat="1" ht="15.2" customHeight="1">
      <c r="B78" s="34"/>
      <c r="C78" s="29" t="s">
        <v>25</v>
      </c>
      <c r="F78" s="27" t="str">
        <f>E15</f>
        <v xml:space="preserve"> </v>
      </c>
      <c r="I78" s="29" t="s">
        <v>30</v>
      </c>
      <c r="J78" s="32" t="str">
        <f>E21</f>
        <v xml:space="preserve"> </v>
      </c>
      <c r="L78" s="34"/>
    </row>
    <row r="79" spans="2:12" s="1" customFormat="1" ht="15.2" customHeight="1">
      <c r="B79" s="34"/>
      <c r="C79" s="29" t="s">
        <v>28</v>
      </c>
      <c r="F79" s="27" t="str">
        <f>IF(E18="","",E18)</f>
        <v>Vyplň údaj</v>
      </c>
      <c r="I79" s="29" t="s">
        <v>32</v>
      </c>
      <c r="J79" s="32" t="str">
        <f>E24</f>
        <v xml:space="preserve"> </v>
      </c>
      <c r="L79" s="34"/>
    </row>
    <row r="80" spans="2:12" s="1" customFormat="1" ht="10.35" customHeight="1">
      <c r="B80" s="34"/>
      <c r="L80" s="34"/>
    </row>
    <row r="81" spans="2:65" s="10" customFormat="1" ht="29.25" customHeight="1">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c r="B82" s="34"/>
      <c r="C82" s="63" t="s">
        <v>209</v>
      </c>
      <c r="J82" s="117">
        <f>BK82</f>
        <v>0</v>
      </c>
      <c r="L82" s="34"/>
      <c r="M82" s="61"/>
      <c r="N82" s="52"/>
      <c r="O82" s="52"/>
      <c r="P82" s="118">
        <f>P83+P256</f>
        <v>0</v>
      </c>
      <c r="Q82" s="52"/>
      <c r="R82" s="118">
        <f>R83+R256</f>
        <v>0</v>
      </c>
      <c r="S82" s="52"/>
      <c r="T82" s="119">
        <f>T83+T256</f>
        <v>0</v>
      </c>
      <c r="AT82" s="19" t="s">
        <v>68</v>
      </c>
      <c r="AU82" s="19" t="s">
        <v>189</v>
      </c>
      <c r="BK82" s="120">
        <f>BK83+BK256</f>
        <v>0</v>
      </c>
    </row>
    <row r="83" spans="2:65" s="11" customFormat="1" ht="25.9" customHeight="1">
      <c r="B83" s="121"/>
      <c r="D83" s="122" t="s">
        <v>68</v>
      </c>
      <c r="E83" s="123" t="s">
        <v>1379</v>
      </c>
      <c r="F83" s="123" t="s">
        <v>1380</v>
      </c>
      <c r="I83" s="124"/>
      <c r="J83" s="125">
        <f>BK83</f>
        <v>0</v>
      </c>
      <c r="L83" s="121"/>
      <c r="M83" s="126"/>
      <c r="P83" s="127">
        <f>P84</f>
        <v>0</v>
      </c>
      <c r="R83" s="127">
        <f>R84</f>
        <v>0</v>
      </c>
      <c r="T83" s="128">
        <f>T84</f>
        <v>0</v>
      </c>
      <c r="AR83" s="122" t="s">
        <v>79</v>
      </c>
      <c r="AT83" s="129" t="s">
        <v>68</v>
      </c>
      <c r="AU83" s="129" t="s">
        <v>69</v>
      </c>
      <c r="AY83" s="122" t="s">
        <v>212</v>
      </c>
      <c r="BK83" s="130">
        <f>BK84</f>
        <v>0</v>
      </c>
    </row>
    <row r="84" spans="2:65" s="11" customFormat="1" ht="22.9" customHeight="1">
      <c r="B84" s="121"/>
      <c r="D84" s="122" t="s">
        <v>68</v>
      </c>
      <c r="E84" s="131" t="s">
        <v>2127</v>
      </c>
      <c r="F84" s="131" t="s">
        <v>2128</v>
      </c>
      <c r="I84" s="124"/>
      <c r="J84" s="132">
        <f>BK84</f>
        <v>0</v>
      </c>
      <c r="L84" s="121"/>
      <c r="M84" s="126"/>
      <c r="P84" s="127">
        <f>SUM(P85:P255)</f>
        <v>0</v>
      </c>
      <c r="R84" s="127">
        <f>SUM(R85:R255)</f>
        <v>0</v>
      </c>
      <c r="T84" s="128">
        <f>SUM(T85:T255)</f>
        <v>0</v>
      </c>
      <c r="AR84" s="122" t="s">
        <v>79</v>
      </c>
      <c r="AT84" s="129" t="s">
        <v>68</v>
      </c>
      <c r="AU84" s="129" t="s">
        <v>77</v>
      </c>
      <c r="AY84" s="122" t="s">
        <v>212</v>
      </c>
      <c r="BK84" s="130">
        <f>SUM(BK85:BK255)</f>
        <v>0</v>
      </c>
    </row>
    <row r="85" spans="2:65" s="1" customFormat="1" ht="16.5" customHeight="1">
      <c r="B85" s="34"/>
      <c r="C85" s="133" t="s">
        <v>77</v>
      </c>
      <c r="D85" s="133" t="s">
        <v>215</v>
      </c>
      <c r="E85" s="134" t="s">
        <v>8421</v>
      </c>
      <c r="F85" s="135" t="s">
        <v>8422</v>
      </c>
      <c r="G85" s="136" t="s">
        <v>624</v>
      </c>
      <c r="H85" s="137">
        <v>62</v>
      </c>
      <c r="I85" s="138"/>
      <c r="J85" s="139">
        <f>ROUND(I85*H85,2)</f>
        <v>0</v>
      </c>
      <c r="K85" s="135" t="s">
        <v>5488</v>
      </c>
      <c r="L85" s="34"/>
      <c r="M85" s="140" t="s">
        <v>19</v>
      </c>
      <c r="N85" s="141" t="s">
        <v>40</v>
      </c>
      <c r="P85" s="142">
        <f>O85*H85</f>
        <v>0</v>
      </c>
      <c r="Q85" s="142">
        <v>0</v>
      </c>
      <c r="R85" s="142">
        <f>Q85*H85</f>
        <v>0</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8423</v>
      </c>
    </row>
    <row r="86" spans="2:65" s="1" customFormat="1" ht="19.5">
      <c r="B86" s="34"/>
      <c r="D86" s="150" t="s">
        <v>224</v>
      </c>
      <c r="F86" s="151" t="s">
        <v>8424</v>
      </c>
      <c r="I86" s="148"/>
      <c r="L86" s="34"/>
      <c r="M86" s="149"/>
      <c r="T86" s="55"/>
      <c r="AT86" s="19" t="s">
        <v>224</v>
      </c>
      <c r="AU86" s="19" t="s">
        <v>79</v>
      </c>
    </row>
    <row r="87" spans="2:65" s="12" customFormat="1">
      <c r="B87" s="152"/>
      <c r="D87" s="150" t="s">
        <v>226</v>
      </c>
      <c r="E87" s="153" t="s">
        <v>19</v>
      </c>
      <c r="F87" s="154" t="s">
        <v>8425</v>
      </c>
      <c r="H87" s="155">
        <v>1</v>
      </c>
      <c r="I87" s="156"/>
      <c r="L87" s="152"/>
      <c r="M87" s="157"/>
      <c r="T87" s="158"/>
      <c r="AT87" s="153" t="s">
        <v>226</v>
      </c>
      <c r="AU87" s="153" t="s">
        <v>79</v>
      </c>
      <c r="AV87" s="12" t="s">
        <v>79</v>
      </c>
      <c r="AW87" s="12" t="s">
        <v>31</v>
      </c>
      <c r="AX87" s="12" t="s">
        <v>69</v>
      </c>
      <c r="AY87" s="153" t="s">
        <v>212</v>
      </c>
    </row>
    <row r="88" spans="2:65" s="12" customFormat="1">
      <c r="B88" s="152"/>
      <c r="D88" s="150" t="s">
        <v>226</v>
      </c>
      <c r="E88" s="153" t="s">
        <v>19</v>
      </c>
      <c r="F88" s="154" t="s">
        <v>8426</v>
      </c>
      <c r="H88" s="155">
        <v>1</v>
      </c>
      <c r="I88" s="156"/>
      <c r="L88" s="152"/>
      <c r="M88" s="157"/>
      <c r="T88" s="158"/>
      <c r="AT88" s="153" t="s">
        <v>226</v>
      </c>
      <c r="AU88" s="153" t="s">
        <v>79</v>
      </c>
      <c r="AV88" s="12" t="s">
        <v>79</v>
      </c>
      <c r="AW88" s="12" t="s">
        <v>31</v>
      </c>
      <c r="AX88" s="12" t="s">
        <v>69</v>
      </c>
      <c r="AY88" s="153" t="s">
        <v>212</v>
      </c>
    </row>
    <row r="89" spans="2:65" s="12" customFormat="1">
      <c r="B89" s="152"/>
      <c r="D89" s="150" t="s">
        <v>226</v>
      </c>
      <c r="E89" s="153" t="s">
        <v>19</v>
      </c>
      <c r="F89" s="154" t="s">
        <v>8427</v>
      </c>
      <c r="H89" s="155">
        <v>1</v>
      </c>
      <c r="I89" s="156"/>
      <c r="L89" s="152"/>
      <c r="M89" s="157"/>
      <c r="T89" s="158"/>
      <c r="AT89" s="153" t="s">
        <v>226</v>
      </c>
      <c r="AU89" s="153" t="s">
        <v>79</v>
      </c>
      <c r="AV89" s="12" t="s">
        <v>79</v>
      </c>
      <c r="AW89" s="12" t="s">
        <v>31</v>
      </c>
      <c r="AX89" s="12" t="s">
        <v>69</v>
      </c>
      <c r="AY89" s="153" t="s">
        <v>212</v>
      </c>
    </row>
    <row r="90" spans="2:65" s="12" customFormat="1">
      <c r="B90" s="152"/>
      <c r="D90" s="150" t="s">
        <v>226</v>
      </c>
      <c r="E90" s="153" t="s">
        <v>19</v>
      </c>
      <c r="F90" s="154" t="s">
        <v>8428</v>
      </c>
      <c r="H90" s="155">
        <v>6</v>
      </c>
      <c r="I90" s="156"/>
      <c r="L90" s="152"/>
      <c r="M90" s="157"/>
      <c r="T90" s="158"/>
      <c r="AT90" s="153" t="s">
        <v>226</v>
      </c>
      <c r="AU90" s="153" t="s">
        <v>79</v>
      </c>
      <c r="AV90" s="12" t="s">
        <v>79</v>
      </c>
      <c r="AW90" s="12" t="s">
        <v>31</v>
      </c>
      <c r="AX90" s="12" t="s">
        <v>69</v>
      </c>
      <c r="AY90" s="153" t="s">
        <v>212</v>
      </c>
    </row>
    <row r="91" spans="2:65" s="12" customFormat="1">
      <c r="B91" s="152"/>
      <c r="D91" s="150" t="s">
        <v>226</v>
      </c>
      <c r="E91" s="153" t="s">
        <v>19</v>
      </c>
      <c r="F91" s="154" t="s">
        <v>8429</v>
      </c>
      <c r="H91" s="155">
        <v>3</v>
      </c>
      <c r="I91" s="156"/>
      <c r="L91" s="152"/>
      <c r="M91" s="157"/>
      <c r="T91" s="158"/>
      <c r="AT91" s="153" t="s">
        <v>226</v>
      </c>
      <c r="AU91" s="153" t="s">
        <v>79</v>
      </c>
      <c r="AV91" s="12" t="s">
        <v>79</v>
      </c>
      <c r="AW91" s="12" t="s">
        <v>31</v>
      </c>
      <c r="AX91" s="12" t="s">
        <v>69</v>
      </c>
      <c r="AY91" s="153" t="s">
        <v>212</v>
      </c>
    </row>
    <row r="92" spans="2:65" s="12" customFormat="1">
      <c r="B92" s="152"/>
      <c r="D92" s="150" t="s">
        <v>226</v>
      </c>
      <c r="E92" s="153" t="s">
        <v>19</v>
      </c>
      <c r="F92" s="154" t="s">
        <v>8430</v>
      </c>
      <c r="H92" s="155">
        <v>1</v>
      </c>
      <c r="I92" s="156"/>
      <c r="L92" s="152"/>
      <c r="M92" s="157"/>
      <c r="T92" s="158"/>
      <c r="AT92" s="153" t="s">
        <v>226</v>
      </c>
      <c r="AU92" s="153" t="s">
        <v>79</v>
      </c>
      <c r="AV92" s="12" t="s">
        <v>79</v>
      </c>
      <c r="AW92" s="12" t="s">
        <v>31</v>
      </c>
      <c r="AX92" s="12" t="s">
        <v>69</v>
      </c>
      <c r="AY92" s="153" t="s">
        <v>212</v>
      </c>
    </row>
    <row r="93" spans="2:65" s="12" customFormat="1">
      <c r="B93" s="152"/>
      <c r="D93" s="150" t="s">
        <v>226</v>
      </c>
      <c r="E93" s="153" t="s">
        <v>19</v>
      </c>
      <c r="F93" s="154" t="s">
        <v>8431</v>
      </c>
      <c r="H93" s="155">
        <v>1</v>
      </c>
      <c r="I93" s="156"/>
      <c r="L93" s="152"/>
      <c r="M93" s="157"/>
      <c r="T93" s="158"/>
      <c r="AT93" s="153" t="s">
        <v>226</v>
      </c>
      <c r="AU93" s="153" t="s">
        <v>79</v>
      </c>
      <c r="AV93" s="12" t="s">
        <v>79</v>
      </c>
      <c r="AW93" s="12" t="s">
        <v>31</v>
      </c>
      <c r="AX93" s="12" t="s">
        <v>69</v>
      </c>
      <c r="AY93" s="153" t="s">
        <v>212</v>
      </c>
    </row>
    <row r="94" spans="2:65" s="12" customFormat="1">
      <c r="B94" s="152"/>
      <c r="D94" s="150" t="s">
        <v>226</v>
      </c>
      <c r="E94" s="153" t="s">
        <v>19</v>
      </c>
      <c r="F94" s="154" t="s">
        <v>8432</v>
      </c>
      <c r="H94" s="155">
        <v>44</v>
      </c>
      <c r="I94" s="156"/>
      <c r="L94" s="152"/>
      <c r="M94" s="157"/>
      <c r="T94" s="158"/>
      <c r="AT94" s="153" t="s">
        <v>226</v>
      </c>
      <c r="AU94" s="153" t="s">
        <v>79</v>
      </c>
      <c r="AV94" s="12" t="s">
        <v>79</v>
      </c>
      <c r="AW94" s="12" t="s">
        <v>31</v>
      </c>
      <c r="AX94" s="12" t="s">
        <v>69</v>
      </c>
      <c r="AY94" s="153" t="s">
        <v>212</v>
      </c>
    </row>
    <row r="95" spans="2:65" s="12" customFormat="1">
      <c r="B95" s="152"/>
      <c r="D95" s="150" t="s">
        <v>226</v>
      </c>
      <c r="E95" s="153" t="s">
        <v>19</v>
      </c>
      <c r="F95" s="154" t="s">
        <v>8433</v>
      </c>
      <c r="H95" s="155">
        <v>1</v>
      </c>
      <c r="I95" s="156"/>
      <c r="L95" s="152"/>
      <c r="M95" s="157"/>
      <c r="T95" s="158"/>
      <c r="AT95" s="153" t="s">
        <v>226</v>
      </c>
      <c r="AU95" s="153" t="s">
        <v>79</v>
      </c>
      <c r="AV95" s="12" t="s">
        <v>79</v>
      </c>
      <c r="AW95" s="12" t="s">
        <v>31</v>
      </c>
      <c r="AX95" s="12" t="s">
        <v>69</v>
      </c>
      <c r="AY95" s="153" t="s">
        <v>212</v>
      </c>
    </row>
    <row r="96" spans="2:65" s="12" customFormat="1">
      <c r="B96" s="152"/>
      <c r="D96" s="150" t="s">
        <v>226</v>
      </c>
      <c r="E96" s="153" t="s">
        <v>19</v>
      </c>
      <c r="F96" s="154" t="s">
        <v>8434</v>
      </c>
      <c r="H96" s="155">
        <v>2</v>
      </c>
      <c r="I96" s="156"/>
      <c r="L96" s="152"/>
      <c r="M96" s="157"/>
      <c r="T96" s="158"/>
      <c r="AT96" s="153" t="s">
        <v>226</v>
      </c>
      <c r="AU96" s="153" t="s">
        <v>79</v>
      </c>
      <c r="AV96" s="12" t="s">
        <v>79</v>
      </c>
      <c r="AW96" s="12" t="s">
        <v>31</v>
      </c>
      <c r="AX96" s="12" t="s">
        <v>69</v>
      </c>
      <c r="AY96" s="153" t="s">
        <v>212</v>
      </c>
    </row>
    <row r="97" spans="2:65" s="12" customFormat="1">
      <c r="B97" s="152"/>
      <c r="D97" s="150" t="s">
        <v>226</v>
      </c>
      <c r="E97" s="153" t="s">
        <v>19</v>
      </c>
      <c r="F97" s="154" t="s">
        <v>8435</v>
      </c>
      <c r="H97" s="155">
        <v>1</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62</v>
      </c>
      <c r="I98" s="163"/>
      <c r="L98" s="159"/>
      <c r="M98" s="164"/>
      <c r="T98" s="165"/>
      <c r="AT98" s="160" t="s">
        <v>226</v>
      </c>
      <c r="AU98" s="160" t="s">
        <v>79</v>
      </c>
      <c r="AV98" s="13" t="s">
        <v>229</v>
      </c>
      <c r="AW98" s="13" t="s">
        <v>31</v>
      </c>
      <c r="AX98" s="13" t="s">
        <v>77</v>
      </c>
      <c r="AY98" s="160" t="s">
        <v>212</v>
      </c>
    </row>
    <row r="99" spans="2:65" s="1" customFormat="1" ht="16.5" customHeight="1">
      <c r="B99" s="34"/>
      <c r="C99" s="133" t="s">
        <v>79</v>
      </c>
      <c r="D99" s="133" t="s">
        <v>215</v>
      </c>
      <c r="E99" s="134" t="s">
        <v>8436</v>
      </c>
      <c r="F99" s="135" t="s">
        <v>8437</v>
      </c>
      <c r="G99" s="136" t="s">
        <v>624</v>
      </c>
      <c r="H99" s="137">
        <v>62</v>
      </c>
      <c r="I99" s="138"/>
      <c r="J99" s="139">
        <f>ROUND(I99*H99,2)</f>
        <v>0</v>
      </c>
      <c r="K99" s="135" t="s">
        <v>5488</v>
      </c>
      <c r="L99" s="34"/>
      <c r="M99" s="140" t="s">
        <v>19</v>
      </c>
      <c r="N99" s="141" t="s">
        <v>40</v>
      </c>
      <c r="P99" s="142">
        <f>O99*H99</f>
        <v>0</v>
      </c>
      <c r="Q99" s="142">
        <v>0</v>
      </c>
      <c r="R99" s="142">
        <f>Q99*H99</f>
        <v>0</v>
      </c>
      <c r="S99" s="142">
        <v>0</v>
      </c>
      <c r="T99" s="143">
        <f>S99*H99</f>
        <v>0</v>
      </c>
      <c r="AR99" s="144" t="s">
        <v>316</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316</v>
      </c>
      <c r="BM99" s="144" t="s">
        <v>8438</v>
      </c>
    </row>
    <row r="100" spans="2:65" s="12" customFormat="1">
      <c r="B100" s="152"/>
      <c r="D100" s="150" t="s">
        <v>226</v>
      </c>
      <c r="E100" s="153" t="s">
        <v>19</v>
      </c>
      <c r="F100" s="154" t="s">
        <v>8425</v>
      </c>
      <c r="H100" s="155">
        <v>1</v>
      </c>
      <c r="I100" s="156"/>
      <c r="L100" s="152"/>
      <c r="M100" s="157"/>
      <c r="T100" s="158"/>
      <c r="AT100" s="153" t="s">
        <v>226</v>
      </c>
      <c r="AU100" s="153" t="s">
        <v>79</v>
      </c>
      <c r="AV100" s="12" t="s">
        <v>79</v>
      </c>
      <c r="AW100" s="12" t="s">
        <v>31</v>
      </c>
      <c r="AX100" s="12" t="s">
        <v>69</v>
      </c>
      <c r="AY100" s="153" t="s">
        <v>212</v>
      </c>
    </row>
    <row r="101" spans="2:65" s="12" customFormat="1">
      <c r="B101" s="152"/>
      <c r="D101" s="150" t="s">
        <v>226</v>
      </c>
      <c r="E101" s="153" t="s">
        <v>19</v>
      </c>
      <c r="F101" s="154" t="s">
        <v>8426</v>
      </c>
      <c r="H101" s="155">
        <v>1</v>
      </c>
      <c r="I101" s="156"/>
      <c r="L101" s="152"/>
      <c r="M101" s="157"/>
      <c r="T101" s="158"/>
      <c r="AT101" s="153" t="s">
        <v>226</v>
      </c>
      <c r="AU101" s="153" t="s">
        <v>79</v>
      </c>
      <c r="AV101" s="12" t="s">
        <v>79</v>
      </c>
      <c r="AW101" s="12" t="s">
        <v>31</v>
      </c>
      <c r="AX101" s="12" t="s">
        <v>69</v>
      </c>
      <c r="AY101" s="153" t="s">
        <v>212</v>
      </c>
    </row>
    <row r="102" spans="2:65" s="12" customFormat="1">
      <c r="B102" s="152"/>
      <c r="D102" s="150" t="s">
        <v>226</v>
      </c>
      <c r="E102" s="153" t="s">
        <v>19</v>
      </c>
      <c r="F102" s="154" t="s">
        <v>8427</v>
      </c>
      <c r="H102" s="155">
        <v>1</v>
      </c>
      <c r="I102" s="156"/>
      <c r="L102" s="152"/>
      <c r="M102" s="157"/>
      <c r="T102" s="158"/>
      <c r="AT102" s="153" t="s">
        <v>226</v>
      </c>
      <c r="AU102" s="153" t="s">
        <v>79</v>
      </c>
      <c r="AV102" s="12" t="s">
        <v>79</v>
      </c>
      <c r="AW102" s="12" t="s">
        <v>31</v>
      </c>
      <c r="AX102" s="12" t="s">
        <v>69</v>
      </c>
      <c r="AY102" s="153" t="s">
        <v>212</v>
      </c>
    </row>
    <row r="103" spans="2:65" s="12" customFormat="1">
      <c r="B103" s="152"/>
      <c r="D103" s="150" t="s">
        <v>226</v>
      </c>
      <c r="E103" s="153" t="s">
        <v>19</v>
      </c>
      <c r="F103" s="154" t="s">
        <v>8428</v>
      </c>
      <c r="H103" s="155">
        <v>6</v>
      </c>
      <c r="I103" s="156"/>
      <c r="L103" s="152"/>
      <c r="M103" s="157"/>
      <c r="T103" s="158"/>
      <c r="AT103" s="153" t="s">
        <v>226</v>
      </c>
      <c r="AU103" s="153" t="s">
        <v>79</v>
      </c>
      <c r="AV103" s="12" t="s">
        <v>79</v>
      </c>
      <c r="AW103" s="12" t="s">
        <v>31</v>
      </c>
      <c r="AX103" s="12" t="s">
        <v>69</v>
      </c>
      <c r="AY103" s="153" t="s">
        <v>212</v>
      </c>
    </row>
    <row r="104" spans="2:65" s="12" customFormat="1">
      <c r="B104" s="152"/>
      <c r="D104" s="150" t="s">
        <v>226</v>
      </c>
      <c r="E104" s="153" t="s">
        <v>19</v>
      </c>
      <c r="F104" s="154" t="s">
        <v>8429</v>
      </c>
      <c r="H104" s="155">
        <v>3</v>
      </c>
      <c r="I104" s="156"/>
      <c r="L104" s="152"/>
      <c r="M104" s="157"/>
      <c r="T104" s="158"/>
      <c r="AT104" s="153" t="s">
        <v>226</v>
      </c>
      <c r="AU104" s="153" t="s">
        <v>79</v>
      </c>
      <c r="AV104" s="12" t="s">
        <v>79</v>
      </c>
      <c r="AW104" s="12" t="s">
        <v>31</v>
      </c>
      <c r="AX104" s="12" t="s">
        <v>69</v>
      </c>
      <c r="AY104" s="153" t="s">
        <v>212</v>
      </c>
    </row>
    <row r="105" spans="2:65" s="12" customFormat="1">
      <c r="B105" s="152"/>
      <c r="D105" s="150" t="s">
        <v>226</v>
      </c>
      <c r="E105" s="153" t="s">
        <v>19</v>
      </c>
      <c r="F105" s="154" t="s">
        <v>8430</v>
      </c>
      <c r="H105" s="155">
        <v>1</v>
      </c>
      <c r="I105" s="156"/>
      <c r="L105" s="152"/>
      <c r="M105" s="157"/>
      <c r="T105" s="158"/>
      <c r="AT105" s="153" t="s">
        <v>226</v>
      </c>
      <c r="AU105" s="153" t="s">
        <v>79</v>
      </c>
      <c r="AV105" s="12" t="s">
        <v>79</v>
      </c>
      <c r="AW105" s="12" t="s">
        <v>31</v>
      </c>
      <c r="AX105" s="12" t="s">
        <v>69</v>
      </c>
      <c r="AY105" s="153" t="s">
        <v>212</v>
      </c>
    </row>
    <row r="106" spans="2:65" s="12" customFormat="1">
      <c r="B106" s="152"/>
      <c r="D106" s="150" t="s">
        <v>226</v>
      </c>
      <c r="E106" s="153" t="s">
        <v>19</v>
      </c>
      <c r="F106" s="154" t="s">
        <v>8431</v>
      </c>
      <c r="H106" s="155">
        <v>1</v>
      </c>
      <c r="I106" s="156"/>
      <c r="L106" s="152"/>
      <c r="M106" s="157"/>
      <c r="T106" s="158"/>
      <c r="AT106" s="153" t="s">
        <v>226</v>
      </c>
      <c r="AU106" s="153" t="s">
        <v>79</v>
      </c>
      <c r="AV106" s="12" t="s">
        <v>79</v>
      </c>
      <c r="AW106" s="12" t="s">
        <v>31</v>
      </c>
      <c r="AX106" s="12" t="s">
        <v>69</v>
      </c>
      <c r="AY106" s="153" t="s">
        <v>212</v>
      </c>
    </row>
    <row r="107" spans="2:65" s="12" customFormat="1">
      <c r="B107" s="152"/>
      <c r="D107" s="150" t="s">
        <v>226</v>
      </c>
      <c r="E107" s="153" t="s">
        <v>19</v>
      </c>
      <c r="F107" s="154" t="s">
        <v>8432</v>
      </c>
      <c r="H107" s="155">
        <v>44</v>
      </c>
      <c r="I107" s="156"/>
      <c r="L107" s="152"/>
      <c r="M107" s="157"/>
      <c r="T107" s="158"/>
      <c r="AT107" s="153" t="s">
        <v>226</v>
      </c>
      <c r="AU107" s="153" t="s">
        <v>79</v>
      </c>
      <c r="AV107" s="12" t="s">
        <v>79</v>
      </c>
      <c r="AW107" s="12" t="s">
        <v>31</v>
      </c>
      <c r="AX107" s="12" t="s">
        <v>69</v>
      </c>
      <c r="AY107" s="153" t="s">
        <v>212</v>
      </c>
    </row>
    <row r="108" spans="2:65" s="12" customFormat="1">
      <c r="B108" s="152"/>
      <c r="D108" s="150" t="s">
        <v>226</v>
      </c>
      <c r="E108" s="153" t="s">
        <v>19</v>
      </c>
      <c r="F108" s="154" t="s">
        <v>8433</v>
      </c>
      <c r="H108" s="155">
        <v>1</v>
      </c>
      <c r="I108" s="156"/>
      <c r="L108" s="152"/>
      <c r="M108" s="157"/>
      <c r="T108" s="158"/>
      <c r="AT108" s="153" t="s">
        <v>226</v>
      </c>
      <c r="AU108" s="153" t="s">
        <v>79</v>
      </c>
      <c r="AV108" s="12" t="s">
        <v>79</v>
      </c>
      <c r="AW108" s="12" t="s">
        <v>31</v>
      </c>
      <c r="AX108" s="12" t="s">
        <v>69</v>
      </c>
      <c r="AY108" s="153" t="s">
        <v>212</v>
      </c>
    </row>
    <row r="109" spans="2:65" s="12" customFormat="1">
      <c r="B109" s="152"/>
      <c r="D109" s="150" t="s">
        <v>226</v>
      </c>
      <c r="E109" s="153" t="s">
        <v>19</v>
      </c>
      <c r="F109" s="154" t="s">
        <v>8434</v>
      </c>
      <c r="H109" s="155">
        <v>2</v>
      </c>
      <c r="I109" s="156"/>
      <c r="L109" s="152"/>
      <c r="M109" s="157"/>
      <c r="T109" s="158"/>
      <c r="AT109" s="153" t="s">
        <v>226</v>
      </c>
      <c r="AU109" s="153" t="s">
        <v>79</v>
      </c>
      <c r="AV109" s="12" t="s">
        <v>79</v>
      </c>
      <c r="AW109" s="12" t="s">
        <v>31</v>
      </c>
      <c r="AX109" s="12" t="s">
        <v>69</v>
      </c>
      <c r="AY109" s="153" t="s">
        <v>212</v>
      </c>
    </row>
    <row r="110" spans="2:65" s="12" customFormat="1">
      <c r="B110" s="152"/>
      <c r="D110" s="150" t="s">
        <v>226</v>
      </c>
      <c r="E110" s="153" t="s">
        <v>19</v>
      </c>
      <c r="F110" s="154" t="s">
        <v>8435</v>
      </c>
      <c r="H110" s="155">
        <v>1</v>
      </c>
      <c r="I110" s="156"/>
      <c r="L110" s="152"/>
      <c r="M110" s="157"/>
      <c r="T110" s="158"/>
      <c r="AT110" s="153" t="s">
        <v>226</v>
      </c>
      <c r="AU110" s="153" t="s">
        <v>79</v>
      </c>
      <c r="AV110" s="12" t="s">
        <v>79</v>
      </c>
      <c r="AW110" s="12" t="s">
        <v>31</v>
      </c>
      <c r="AX110" s="12" t="s">
        <v>69</v>
      </c>
      <c r="AY110" s="153" t="s">
        <v>212</v>
      </c>
    </row>
    <row r="111" spans="2:65" s="13" customFormat="1">
      <c r="B111" s="159"/>
      <c r="D111" s="150" t="s">
        <v>226</v>
      </c>
      <c r="E111" s="160" t="s">
        <v>19</v>
      </c>
      <c r="F111" s="161" t="s">
        <v>228</v>
      </c>
      <c r="H111" s="162">
        <v>62</v>
      </c>
      <c r="I111" s="163"/>
      <c r="L111" s="159"/>
      <c r="M111" s="164"/>
      <c r="T111" s="165"/>
      <c r="AT111" s="160" t="s">
        <v>226</v>
      </c>
      <c r="AU111" s="160" t="s">
        <v>79</v>
      </c>
      <c r="AV111" s="13" t="s">
        <v>229</v>
      </c>
      <c r="AW111" s="13" t="s">
        <v>31</v>
      </c>
      <c r="AX111" s="13" t="s">
        <v>77</v>
      </c>
      <c r="AY111" s="160" t="s">
        <v>212</v>
      </c>
    </row>
    <row r="112" spans="2:65" s="1" customFormat="1" ht="16.5" customHeight="1">
      <c r="B112" s="34"/>
      <c r="C112" s="133" t="s">
        <v>236</v>
      </c>
      <c r="D112" s="133" t="s">
        <v>215</v>
      </c>
      <c r="E112" s="134" t="s">
        <v>8439</v>
      </c>
      <c r="F112" s="135" t="s">
        <v>8440</v>
      </c>
      <c r="G112" s="136" t="s">
        <v>536</v>
      </c>
      <c r="H112" s="137">
        <v>62.83</v>
      </c>
      <c r="I112" s="138"/>
      <c r="J112" s="139">
        <f>ROUND(I112*H112,2)</f>
        <v>0</v>
      </c>
      <c r="K112" s="135" t="s">
        <v>5488</v>
      </c>
      <c r="L112" s="34"/>
      <c r="M112" s="140" t="s">
        <v>19</v>
      </c>
      <c r="N112" s="141" t="s">
        <v>40</v>
      </c>
      <c r="P112" s="142">
        <f>O112*H112</f>
        <v>0</v>
      </c>
      <c r="Q112" s="142">
        <v>0</v>
      </c>
      <c r="R112" s="142">
        <f>Q112*H112</f>
        <v>0</v>
      </c>
      <c r="S112" s="142">
        <v>0</v>
      </c>
      <c r="T112" s="143">
        <f>S112*H112</f>
        <v>0</v>
      </c>
      <c r="AR112" s="144" t="s">
        <v>316</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316</v>
      </c>
      <c r="BM112" s="144" t="s">
        <v>8441</v>
      </c>
    </row>
    <row r="113" spans="2:65" s="1" customFormat="1" ht="19.5">
      <c r="B113" s="34"/>
      <c r="D113" s="150" t="s">
        <v>224</v>
      </c>
      <c r="F113" s="151" t="s">
        <v>8442</v>
      </c>
      <c r="I113" s="148"/>
      <c r="L113" s="34"/>
      <c r="M113" s="149"/>
      <c r="T113" s="55"/>
      <c r="AT113" s="19" t="s">
        <v>224</v>
      </c>
      <c r="AU113" s="19" t="s">
        <v>79</v>
      </c>
    </row>
    <row r="114" spans="2:65" s="12" customFormat="1">
      <c r="B114" s="152"/>
      <c r="D114" s="150" t="s">
        <v>226</v>
      </c>
      <c r="E114" s="153" t="s">
        <v>19</v>
      </c>
      <c r="F114" s="154" t="s">
        <v>8443</v>
      </c>
      <c r="H114" s="155">
        <v>4.95</v>
      </c>
      <c r="I114" s="156"/>
      <c r="L114" s="152"/>
      <c r="M114" s="157"/>
      <c r="T114" s="158"/>
      <c r="AT114" s="153" t="s">
        <v>226</v>
      </c>
      <c r="AU114" s="153" t="s">
        <v>79</v>
      </c>
      <c r="AV114" s="12" t="s">
        <v>79</v>
      </c>
      <c r="AW114" s="12" t="s">
        <v>31</v>
      </c>
      <c r="AX114" s="12" t="s">
        <v>69</v>
      </c>
      <c r="AY114" s="153" t="s">
        <v>212</v>
      </c>
    </row>
    <row r="115" spans="2:65" s="12" customFormat="1">
      <c r="B115" s="152"/>
      <c r="D115" s="150" t="s">
        <v>226</v>
      </c>
      <c r="E115" s="153" t="s">
        <v>19</v>
      </c>
      <c r="F115" s="154" t="s">
        <v>8444</v>
      </c>
      <c r="H115" s="155">
        <v>12.18</v>
      </c>
      <c r="I115" s="156"/>
      <c r="L115" s="152"/>
      <c r="M115" s="157"/>
      <c r="T115" s="158"/>
      <c r="AT115" s="153" t="s">
        <v>226</v>
      </c>
      <c r="AU115" s="153" t="s">
        <v>79</v>
      </c>
      <c r="AV115" s="12" t="s">
        <v>79</v>
      </c>
      <c r="AW115" s="12" t="s">
        <v>31</v>
      </c>
      <c r="AX115" s="12" t="s">
        <v>69</v>
      </c>
      <c r="AY115" s="153" t="s">
        <v>212</v>
      </c>
    </row>
    <row r="116" spans="2:65" s="12" customFormat="1">
      <c r="B116" s="152"/>
      <c r="D116" s="150" t="s">
        <v>226</v>
      </c>
      <c r="E116" s="153" t="s">
        <v>19</v>
      </c>
      <c r="F116" s="154" t="s">
        <v>8445</v>
      </c>
      <c r="H116" s="155">
        <v>2.6</v>
      </c>
      <c r="I116" s="156"/>
      <c r="L116" s="152"/>
      <c r="M116" s="157"/>
      <c r="T116" s="158"/>
      <c r="AT116" s="153" t="s">
        <v>226</v>
      </c>
      <c r="AU116" s="153" t="s">
        <v>79</v>
      </c>
      <c r="AV116" s="12" t="s">
        <v>79</v>
      </c>
      <c r="AW116" s="12" t="s">
        <v>31</v>
      </c>
      <c r="AX116" s="12" t="s">
        <v>69</v>
      </c>
      <c r="AY116" s="153" t="s">
        <v>212</v>
      </c>
    </row>
    <row r="117" spans="2:65" s="12" customFormat="1">
      <c r="B117" s="152"/>
      <c r="D117" s="150" t="s">
        <v>226</v>
      </c>
      <c r="E117" s="153" t="s">
        <v>19</v>
      </c>
      <c r="F117" s="154" t="s">
        <v>8446</v>
      </c>
      <c r="H117" s="155">
        <v>2.1</v>
      </c>
      <c r="I117" s="156"/>
      <c r="L117" s="152"/>
      <c r="M117" s="157"/>
      <c r="T117" s="158"/>
      <c r="AT117" s="153" t="s">
        <v>226</v>
      </c>
      <c r="AU117" s="153" t="s">
        <v>79</v>
      </c>
      <c r="AV117" s="12" t="s">
        <v>79</v>
      </c>
      <c r="AW117" s="12" t="s">
        <v>31</v>
      </c>
      <c r="AX117" s="12" t="s">
        <v>69</v>
      </c>
      <c r="AY117" s="153" t="s">
        <v>212</v>
      </c>
    </row>
    <row r="118" spans="2:65" s="12" customFormat="1">
      <c r="B118" s="152"/>
      <c r="D118" s="150" t="s">
        <v>226</v>
      </c>
      <c r="E118" s="153" t="s">
        <v>19</v>
      </c>
      <c r="F118" s="154" t="s">
        <v>8447</v>
      </c>
      <c r="H118" s="155">
        <v>39.6</v>
      </c>
      <c r="I118" s="156"/>
      <c r="L118" s="152"/>
      <c r="M118" s="157"/>
      <c r="T118" s="158"/>
      <c r="AT118" s="153" t="s">
        <v>226</v>
      </c>
      <c r="AU118" s="153" t="s">
        <v>79</v>
      </c>
      <c r="AV118" s="12" t="s">
        <v>79</v>
      </c>
      <c r="AW118" s="12" t="s">
        <v>31</v>
      </c>
      <c r="AX118" s="12" t="s">
        <v>69</v>
      </c>
      <c r="AY118" s="153" t="s">
        <v>212</v>
      </c>
    </row>
    <row r="119" spans="2:65" s="12" customFormat="1">
      <c r="B119" s="152"/>
      <c r="D119" s="150" t="s">
        <v>226</v>
      </c>
      <c r="E119" s="153" t="s">
        <v>19</v>
      </c>
      <c r="F119" s="154" t="s">
        <v>8448</v>
      </c>
      <c r="H119" s="155">
        <v>1.4</v>
      </c>
      <c r="I119" s="156"/>
      <c r="L119" s="152"/>
      <c r="M119" s="157"/>
      <c r="T119" s="158"/>
      <c r="AT119" s="153" t="s">
        <v>226</v>
      </c>
      <c r="AU119" s="153" t="s">
        <v>79</v>
      </c>
      <c r="AV119" s="12" t="s">
        <v>79</v>
      </c>
      <c r="AW119" s="12" t="s">
        <v>31</v>
      </c>
      <c r="AX119" s="12" t="s">
        <v>69</v>
      </c>
      <c r="AY119" s="153" t="s">
        <v>212</v>
      </c>
    </row>
    <row r="120" spans="2:65" s="13" customFormat="1">
      <c r="B120" s="159"/>
      <c r="D120" s="150" t="s">
        <v>226</v>
      </c>
      <c r="E120" s="160" t="s">
        <v>19</v>
      </c>
      <c r="F120" s="161" t="s">
        <v>228</v>
      </c>
      <c r="H120" s="162">
        <v>62.83</v>
      </c>
      <c r="I120" s="163"/>
      <c r="L120" s="159"/>
      <c r="M120" s="164"/>
      <c r="T120" s="165"/>
      <c r="AT120" s="160" t="s">
        <v>226</v>
      </c>
      <c r="AU120" s="160" t="s">
        <v>79</v>
      </c>
      <c r="AV120" s="13" t="s">
        <v>229</v>
      </c>
      <c r="AW120" s="13" t="s">
        <v>31</v>
      </c>
      <c r="AX120" s="13" t="s">
        <v>77</v>
      </c>
      <c r="AY120" s="160" t="s">
        <v>212</v>
      </c>
    </row>
    <row r="121" spans="2:65" s="1" customFormat="1" ht="16.5" customHeight="1">
      <c r="B121" s="34"/>
      <c r="C121" s="133" t="s">
        <v>229</v>
      </c>
      <c r="D121" s="133" t="s">
        <v>215</v>
      </c>
      <c r="E121" s="134" t="s">
        <v>8449</v>
      </c>
      <c r="F121" s="135" t="s">
        <v>8450</v>
      </c>
      <c r="G121" s="136" t="s">
        <v>624</v>
      </c>
      <c r="H121" s="137">
        <v>1</v>
      </c>
      <c r="I121" s="138"/>
      <c r="J121" s="139">
        <f>ROUND(I121*H121,2)</f>
        <v>0</v>
      </c>
      <c r="K121" s="135" t="s">
        <v>5488</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8451</v>
      </c>
    </row>
    <row r="122" spans="2:65" s="1" customFormat="1" ht="29.25">
      <c r="B122" s="34"/>
      <c r="D122" s="150" t="s">
        <v>224</v>
      </c>
      <c r="F122" s="151" t="s">
        <v>8452</v>
      </c>
      <c r="I122" s="148"/>
      <c r="L122" s="34"/>
      <c r="M122" s="149"/>
      <c r="T122" s="55"/>
      <c r="AT122" s="19" t="s">
        <v>224</v>
      </c>
      <c r="AU122" s="19" t="s">
        <v>79</v>
      </c>
    </row>
    <row r="123" spans="2:65" s="12" customFormat="1">
      <c r="B123" s="152"/>
      <c r="D123" s="150" t="s">
        <v>226</v>
      </c>
      <c r="E123" s="153" t="s">
        <v>19</v>
      </c>
      <c r="F123" s="154" t="s">
        <v>5669</v>
      </c>
      <c r="H123" s="155">
        <v>1</v>
      </c>
      <c r="I123" s="156"/>
      <c r="L123" s="152"/>
      <c r="M123" s="157"/>
      <c r="T123" s="158"/>
      <c r="AT123" s="153" t="s">
        <v>226</v>
      </c>
      <c r="AU123" s="153" t="s">
        <v>79</v>
      </c>
      <c r="AV123" s="12" t="s">
        <v>79</v>
      </c>
      <c r="AW123" s="12" t="s">
        <v>31</v>
      </c>
      <c r="AX123" s="12" t="s">
        <v>77</v>
      </c>
      <c r="AY123" s="153" t="s">
        <v>212</v>
      </c>
    </row>
    <row r="124" spans="2:65" s="1" customFormat="1" ht="16.5" customHeight="1">
      <c r="B124" s="34"/>
      <c r="C124" s="133" t="s">
        <v>211</v>
      </c>
      <c r="D124" s="133" t="s">
        <v>215</v>
      </c>
      <c r="E124" s="134" t="s">
        <v>8453</v>
      </c>
      <c r="F124" s="135" t="s">
        <v>8454</v>
      </c>
      <c r="G124" s="136" t="s">
        <v>624</v>
      </c>
      <c r="H124" s="137">
        <v>1</v>
      </c>
      <c r="I124" s="138"/>
      <c r="J124" s="139">
        <f>ROUND(I124*H124,2)</f>
        <v>0</v>
      </c>
      <c r="K124" s="135" t="s">
        <v>5488</v>
      </c>
      <c r="L124" s="34"/>
      <c r="M124" s="140" t="s">
        <v>19</v>
      </c>
      <c r="N124" s="141" t="s">
        <v>40</v>
      </c>
      <c r="P124" s="142">
        <f>O124*H124</f>
        <v>0</v>
      </c>
      <c r="Q124" s="142">
        <v>0</v>
      </c>
      <c r="R124" s="142">
        <f>Q124*H124</f>
        <v>0</v>
      </c>
      <c r="S124" s="142">
        <v>0</v>
      </c>
      <c r="T124" s="143">
        <f>S124*H124</f>
        <v>0</v>
      </c>
      <c r="AR124" s="144" t="s">
        <v>316</v>
      </c>
      <c r="AT124" s="144" t="s">
        <v>215</v>
      </c>
      <c r="AU124" s="144" t="s">
        <v>79</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8455</v>
      </c>
    </row>
    <row r="125" spans="2:65" s="1" customFormat="1" ht="29.25">
      <c r="B125" s="34"/>
      <c r="D125" s="150" t="s">
        <v>224</v>
      </c>
      <c r="F125" s="151" t="s">
        <v>8456</v>
      </c>
      <c r="I125" s="148"/>
      <c r="L125" s="34"/>
      <c r="M125" s="149"/>
      <c r="T125" s="55"/>
      <c r="AT125" s="19" t="s">
        <v>224</v>
      </c>
      <c r="AU125" s="19" t="s">
        <v>79</v>
      </c>
    </row>
    <row r="126" spans="2:65" s="12" customFormat="1">
      <c r="B126" s="152"/>
      <c r="D126" s="150" t="s">
        <v>226</v>
      </c>
      <c r="E126" s="153" t="s">
        <v>19</v>
      </c>
      <c r="F126" s="154" t="s">
        <v>5490</v>
      </c>
      <c r="H126" s="155">
        <v>1</v>
      </c>
      <c r="I126" s="156"/>
      <c r="L126" s="152"/>
      <c r="M126" s="157"/>
      <c r="T126" s="158"/>
      <c r="AT126" s="153" t="s">
        <v>226</v>
      </c>
      <c r="AU126" s="153" t="s">
        <v>79</v>
      </c>
      <c r="AV126" s="12" t="s">
        <v>79</v>
      </c>
      <c r="AW126" s="12" t="s">
        <v>31</v>
      </c>
      <c r="AX126" s="12" t="s">
        <v>77</v>
      </c>
      <c r="AY126" s="153" t="s">
        <v>212</v>
      </c>
    </row>
    <row r="127" spans="2:65" s="1" customFormat="1" ht="16.5" customHeight="1">
      <c r="B127" s="34"/>
      <c r="C127" s="133" t="s">
        <v>253</v>
      </c>
      <c r="D127" s="133" t="s">
        <v>215</v>
      </c>
      <c r="E127" s="134" t="s">
        <v>8457</v>
      </c>
      <c r="F127" s="135" t="s">
        <v>8458</v>
      </c>
      <c r="G127" s="136" t="s">
        <v>624</v>
      </c>
      <c r="H127" s="137">
        <v>6</v>
      </c>
      <c r="I127" s="138"/>
      <c r="J127" s="139">
        <f>ROUND(I127*H127,2)</f>
        <v>0</v>
      </c>
      <c r="K127" s="135" t="s">
        <v>5488</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8459</v>
      </c>
    </row>
    <row r="128" spans="2:65" s="1" customFormat="1" ht="29.25">
      <c r="B128" s="34"/>
      <c r="D128" s="150" t="s">
        <v>224</v>
      </c>
      <c r="F128" s="151" t="s">
        <v>8460</v>
      </c>
      <c r="I128" s="148"/>
      <c r="L128" s="34"/>
      <c r="M128" s="149"/>
      <c r="T128" s="55"/>
      <c r="AT128" s="19" t="s">
        <v>224</v>
      </c>
      <c r="AU128" s="19" t="s">
        <v>79</v>
      </c>
    </row>
    <row r="129" spans="2:65" s="12" customFormat="1">
      <c r="B129" s="152"/>
      <c r="D129" s="150" t="s">
        <v>226</v>
      </c>
      <c r="E129" s="153" t="s">
        <v>19</v>
      </c>
      <c r="F129" s="154" t="s">
        <v>5490</v>
      </c>
      <c r="H129" s="155">
        <v>1</v>
      </c>
      <c r="I129" s="156"/>
      <c r="L129" s="152"/>
      <c r="M129" s="157"/>
      <c r="T129" s="158"/>
      <c r="AT129" s="153" t="s">
        <v>226</v>
      </c>
      <c r="AU129" s="153" t="s">
        <v>79</v>
      </c>
      <c r="AV129" s="12" t="s">
        <v>79</v>
      </c>
      <c r="AW129" s="12" t="s">
        <v>31</v>
      </c>
      <c r="AX129" s="12" t="s">
        <v>69</v>
      </c>
      <c r="AY129" s="153" t="s">
        <v>212</v>
      </c>
    </row>
    <row r="130" spans="2:65" s="12" customFormat="1">
      <c r="B130" s="152"/>
      <c r="D130" s="150" t="s">
        <v>226</v>
      </c>
      <c r="E130" s="153" t="s">
        <v>19</v>
      </c>
      <c r="F130" s="154" t="s">
        <v>5669</v>
      </c>
      <c r="H130" s="155">
        <v>1</v>
      </c>
      <c r="I130" s="156"/>
      <c r="L130" s="152"/>
      <c r="M130" s="157"/>
      <c r="T130" s="158"/>
      <c r="AT130" s="153" t="s">
        <v>226</v>
      </c>
      <c r="AU130" s="153" t="s">
        <v>79</v>
      </c>
      <c r="AV130" s="12" t="s">
        <v>79</v>
      </c>
      <c r="AW130" s="12" t="s">
        <v>31</v>
      </c>
      <c r="AX130" s="12" t="s">
        <v>69</v>
      </c>
      <c r="AY130" s="153" t="s">
        <v>212</v>
      </c>
    </row>
    <row r="131" spans="2:65" s="12" customFormat="1">
      <c r="B131" s="152"/>
      <c r="D131" s="150" t="s">
        <v>226</v>
      </c>
      <c r="E131" s="153" t="s">
        <v>19</v>
      </c>
      <c r="F131" s="154" t="s">
        <v>5754</v>
      </c>
      <c r="H131" s="155">
        <v>1</v>
      </c>
      <c r="I131" s="156"/>
      <c r="L131" s="152"/>
      <c r="M131" s="157"/>
      <c r="T131" s="158"/>
      <c r="AT131" s="153" t="s">
        <v>226</v>
      </c>
      <c r="AU131" s="153" t="s">
        <v>79</v>
      </c>
      <c r="AV131" s="12" t="s">
        <v>79</v>
      </c>
      <c r="AW131" s="12" t="s">
        <v>31</v>
      </c>
      <c r="AX131" s="12" t="s">
        <v>69</v>
      </c>
      <c r="AY131" s="153" t="s">
        <v>212</v>
      </c>
    </row>
    <row r="132" spans="2:65" s="12" customFormat="1">
      <c r="B132" s="152"/>
      <c r="D132" s="150" t="s">
        <v>226</v>
      </c>
      <c r="E132" s="153" t="s">
        <v>19</v>
      </c>
      <c r="F132" s="154" t="s">
        <v>5836</v>
      </c>
      <c r="H132" s="155">
        <v>1</v>
      </c>
      <c r="I132" s="156"/>
      <c r="L132" s="152"/>
      <c r="M132" s="157"/>
      <c r="T132" s="158"/>
      <c r="AT132" s="153" t="s">
        <v>226</v>
      </c>
      <c r="AU132" s="153" t="s">
        <v>79</v>
      </c>
      <c r="AV132" s="12" t="s">
        <v>79</v>
      </c>
      <c r="AW132" s="12" t="s">
        <v>31</v>
      </c>
      <c r="AX132" s="12" t="s">
        <v>69</v>
      </c>
      <c r="AY132" s="153" t="s">
        <v>212</v>
      </c>
    </row>
    <row r="133" spans="2:65" s="12" customFormat="1">
      <c r="B133" s="152"/>
      <c r="D133" s="150" t="s">
        <v>226</v>
      </c>
      <c r="E133" s="153" t="s">
        <v>19</v>
      </c>
      <c r="F133" s="154" t="s">
        <v>5921</v>
      </c>
      <c r="H133" s="155">
        <v>1</v>
      </c>
      <c r="I133" s="156"/>
      <c r="L133" s="152"/>
      <c r="M133" s="157"/>
      <c r="T133" s="158"/>
      <c r="AT133" s="153" t="s">
        <v>226</v>
      </c>
      <c r="AU133" s="153" t="s">
        <v>79</v>
      </c>
      <c r="AV133" s="12" t="s">
        <v>79</v>
      </c>
      <c r="AW133" s="12" t="s">
        <v>31</v>
      </c>
      <c r="AX133" s="12" t="s">
        <v>69</v>
      </c>
      <c r="AY133" s="153" t="s">
        <v>212</v>
      </c>
    </row>
    <row r="134" spans="2:65" s="12" customFormat="1">
      <c r="B134" s="152"/>
      <c r="D134" s="150" t="s">
        <v>226</v>
      </c>
      <c r="E134" s="153" t="s">
        <v>19</v>
      </c>
      <c r="F134" s="154" t="s">
        <v>6006</v>
      </c>
      <c r="H134" s="155">
        <v>1</v>
      </c>
      <c r="I134" s="156"/>
      <c r="L134" s="152"/>
      <c r="M134" s="157"/>
      <c r="T134" s="158"/>
      <c r="AT134" s="153" t="s">
        <v>226</v>
      </c>
      <c r="AU134" s="153" t="s">
        <v>79</v>
      </c>
      <c r="AV134" s="12" t="s">
        <v>79</v>
      </c>
      <c r="AW134" s="12" t="s">
        <v>31</v>
      </c>
      <c r="AX134" s="12" t="s">
        <v>69</v>
      </c>
      <c r="AY134" s="153" t="s">
        <v>212</v>
      </c>
    </row>
    <row r="135" spans="2:65" s="13" customFormat="1">
      <c r="B135" s="159"/>
      <c r="D135" s="150" t="s">
        <v>226</v>
      </c>
      <c r="E135" s="160" t="s">
        <v>19</v>
      </c>
      <c r="F135" s="161" t="s">
        <v>228</v>
      </c>
      <c r="H135" s="162">
        <v>6</v>
      </c>
      <c r="I135" s="163"/>
      <c r="L135" s="159"/>
      <c r="M135" s="164"/>
      <c r="T135" s="165"/>
      <c r="AT135" s="160" t="s">
        <v>226</v>
      </c>
      <c r="AU135" s="160" t="s">
        <v>79</v>
      </c>
      <c r="AV135" s="13" t="s">
        <v>229</v>
      </c>
      <c r="AW135" s="13" t="s">
        <v>31</v>
      </c>
      <c r="AX135" s="13" t="s">
        <v>77</v>
      </c>
      <c r="AY135" s="160" t="s">
        <v>212</v>
      </c>
    </row>
    <row r="136" spans="2:65" s="1" customFormat="1" ht="16.5" customHeight="1">
      <c r="B136" s="34"/>
      <c r="C136" s="133" t="s">
        <v>259</v>
      </c>
      <c r="D136" s="133" t="s">
        <v>215</v>
      </c>
      <c r="E136" s="134" t="s">
        <v>8461</v>
      </c>
      <c r="F136" s="135" t="s">
        <v>8462</v>
      </c>
      <c r="G136" s="136" t="s">
        <v>624</v>
      </c>
      <c r="H136" s="137">
        <v>3</v>
      </c>
      <c r="I136" s="138"/>
      <c r="J136" s="139">
        <f>ROUND(I136*H136,2)</f>
        <v>0</v>
      </c>
      <c r="K136" s="135" t="s">
        <v>5488</v>
      </c>
      <c r="L136" s="34"/>
      <c r="M136" s="140" t="s">
        <v>19</v>
      </c>
      <c r="N136" s="141" t="s">
        <v>40</v>
      </c>
      <c r="P136" s="142">
        <f>O136*H136</f>
        <v>0</v>
      </c>
      <c r="Q136" s="142">
        <v>0</v>
      </c>
      <c r="R136" s="142">
        <f>Q136*H136</f>
        <v>0</v>
      </c>
      <c r="S136" s="142">
        <v>0</v>
      </c>
      <c r="T136" s="143">
        <f>S136*H136</f>
        <v>0</v>
      </c>
      <c r="AR136" s="144" t="s">
        <v>316</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316</v>
      </c>
      <c r="BM136" s="144" t="s">
        <v>8463</v>
      </c>
    </row>
    <row r="137" spans="2:65" s="1" customFormat="1" ht="29.25">
      <c r="B137" s="34"/>
      <c r="D137" s="150" t="s">
        <v>224</v>
      </c>
      <c r="F137" s="151" t="s">
        <v>8464</v>
      </c>
      <c r="I137" s="148"/>
      <c r="L137" s="34"/>
      <c r="M137" s="149"/>
      <c r="T137" s="55"/>
      <c r="AT137" s="19" t="s">
        <v>224</v>
      </c>
      <c r="AU137" s="19" t="s">
        <v>79</v>
      </c>
    </row>
    <row r="138" spans="2:65" s="12" customFormat="1">
      <c r="B138" s="152"/>
      <c r="D138" s="150" t="s">
        <v>226</v>
      </c>
      <c r="E138" s="153" t="s">
        <v>19</v>
      </c>
      <c r="F138" s="154" t="s">
        <v>8465</v>
      </c>
      <c r="H138" s="155">
        <v>2</v>
      </c>
      <c r="I138" s="156"/>
      <c r="L138" s="152"/>
      <c r="M138" s="157"/>
      <c r="T138" s="158"/>
      <c r="AT138" s="153" t="s">
        <v>226</v>
      </c>
      <c r="AU138" s="153" t="s">
        <v>79</v>
      </c>
      <c r="AV138" s="12" t="s">
        <v>79</v>
      </c>
      <c r="AW138" s="12" t="s">
        <v>31</v>
      </c>
      <c r="AX138" s="12" t="s">
        <v>69</v>
      </c>
      <c r="AY138" s="153" t="s">
        <v>212</v>
      </c>
    </row>
    <row r="139" spans="2:65" s="12" customFormat="1">
      <c r="B139" s="152"/>
      <c r="D139" s="150" t="s">
        <v>226</v>
      </c>
      <c r="E139" s="153" t="s">
        <v>19</v>
      </c>
      <c r="F139" s="154" t="s">
        <v>6006</v>
      </c>
      <c r="H139" s="155">
        <v>1</v>
      </c>
      <c r="I139" s="156"/>
      <c r="L139" s="152"/>
      <c r="M139" s="157"/>
      <c r="T139" s="158"/>
      <c r="AT139" s="153" t="s">
        <v>226</v>
      </c>
      <c r="AU139" s="153" t="s">
        <v>79</v>
      </c>
      <c r="AV139" s="12" t="s">
        <v>79</v>
      </c>
      <c r="AW139" s="12" t="s">
        <v>31</v>
      </c>
      <c r="AX139" s="12" t="s">
        <v>69</v>
      </c>
      <c r="AY139" s="153" t="s">
        <v>212</v>
      </c>
    </row>
    <row r="140" spans="2:65" s="13" customFormat="1">
      <c r="B140" s="159"/>
      <c r="D140" s="150" t="s">
        <v>226</v>
      </c>
      <c r="E140" s="160" t="s">
        <v>19</v>
      </c>
      <c r="F140" s="161" t="s">
        <v>228</v>
      </c>
      <c r="H140" s="162">
        <v>3</v>
      </c>
      <c r="I140" s="163"/>
      <c r="L140" s="159"/>
      <c r="M140" s="164"/>
      <c r="T140" s="165"/>
      <c r="AT140" s="160" t="s">
        <v>226</v>
      </c>
      <c r="AU140" s="160" t="s">
        <v>79</v>
      </c>
      <c r="AV140" s="13" t="s">
        <v>229</v>
      </c>
      <c r="AW140" s="13" t="s">
        <v>31</v>
      </c>
      <c r="AX140" s="13" t="s">
        <v>77</v>
      </c>
      <c r="AY140" s="160" t="s">
        <v>212</v>
      </c>
    </row>
    <row r="141" spans="2:65" s="1" customFormat="1" ht="16.5" customHeight="1">
      <c r="B141" s="34"/>
      <c r="C141" s="133" t="s">
        <v>267</v>
      </c>
      <c r="D141" s="133" t="s">
        <v>215</v>
      </c>
      <c r="E141" s="134" t="s">
        <v>8466</v>
      </c>
      <c r="F141" s="135" t="s">
        <v>8467</v>
      </c>
      <c r="G141" s="136" t="s">
        <v>624</v>
      </c>
      <c r="H141" s="137">
        <v>1</v>
      </c>
      <c r="I141" s="138"/>
      <c r="J141" s="139">
        <f>ROUND(I141*H141,2)</f>
        <v>0</v>
      </c>
      <c r="K141" s="135" t="s">
        <v>5488</v>
      </c>
      <c r="L141" s="34"/>
      <c r="M141" s="140" t="s">
        <v>19</v>
      </c>
      <c r="N141" s="141" t="s">
        <v>40</v>
      </c>
      <c r="P141" s="142">
        <f>O141*H141</f>
        <v>0</v>
      </c>
      <c r="Q141" s="142">
        <v>0</v>
      </c>
      <c r="R141" s="142">
        <f>Q141*H141</f>
        <v>0</v>
      </c>
      <c r="S141" s="142">
        <v>0</v>
      </c>
      <c r="T141" s="143">
        <f>S141*H141</f>
        <v>0</v>
      </c>
      <c r="AR141" s="144" t="s">
        <v>316</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8468</v>
      </c>
    </row>
    <row r="142" spans="2:65" s="1" customFormat="1" ht="29.25">
      <c r="B142" s="34"/>
      <c r="D142" s="150" t="s">
        <v>224</v>
      </c>
      <c r="F142" s="151" t="s">
        <v>8469</v>
      </c>
      <c r="I142" s="148"/>
      <c r="L142" s="34"/>
      <c r="M142" s="149"/>
      <c r="T142" s="55"/>
      <c r="AT142" s="19" t="s">
        <v>224</v>
      </c>
      <c r="AU142" s="19" t="s">
        <v>79</v>
      </c>
    </row>
    <row r="143" spans="2:65" s="12" customFormat="1">
      <c r="B143" s="152"/>
      <c r="D143" s="150" t="s">
        <v>226</v>
      </c>
      <c r="E143" s="153" t="s">
        <v>19</v>
      </c>
      <c r="F143" s="154" t="s">
        <v>5581</v>
      </c>
      <c r="H143" s="155">
        <v>1</v>
      </c>
      <c r="I143" s="156"/>
      <c r="L143" s="152"/>
      <c r="M143" s="157"/>
      <c r="T143" s="158"/>
      <c r="AT143" s="153" t="s">
        <v>226</v>
      </c>
      <c r="AU143" s="153" t="s">
        <v>79</v>
      </c>
      <c r="AV143" s="12" t="s">
        <v>79</v>
      </c>
      <c r="AW143" s="12" t="s">
        <v>31</v>
      </c>
      <c r="AX143" s="12" t="s">
        <v>77</v>
      </c>
      <c r="AY143" s="153" t="s">
        <v>212</v>
      </c>
    </row>
    <row r="144" spans="2:65" s="1" customFormat="1" ht="16.5" customHeight="1">
      <c r="B144" s="34"/>
      <c r="C144" s="133" t="s">
        <v>275</v>
      </c>
      <c r="D144" s="133" t="s">
        <v>215</v>
      </c>
      <c r="E144" s="134" t="s">
        <v>8470</v>
      </c>
      <c r="F144" s="135" t="s">
        <v>8471</v>
      </c>
      <c r="G144" s="136" t="s">
        <v>624</v>
      </c>
      <c r="H144" s="137">
        <v>1</v>
      </c>
      <c r="I144" s="138"/>
      <c r="J144" s="139">
        <f>ROUND(I144*H144,2)</f>
        <v>0</v>
      </c>
      <c r="K144" s="135" t="s">
        <v>5488</v>
      </c>
      <c r="L144" s="34"/>
      <c r="M144" s="140" t="s">
        <v>19</v>
      </c>
      <c r="N144" s="141" t="s">
        <v>40</v>
      </c>
      <c r="P144" s="142">
        <f>O144*H144</f>
        <v>0</v>
      </c>
      <c r="Q144" s="142">
        <v>0</v>
      </c>
      <c r="R144" s="142">
        <f>Q144*H144</f>
        <v>0</v>
      </c>
      <c r="S144" s="142">
        <v>0</v>
      </c>
      <c r="T144" s="143">
        <f>S144*H144</f>
        <v>0</v>
      </c>
      <c r="AR144" s="144" t="s">
        <v>316</v>
      </c>
      <c r="AT144" s="144" t="s">
        <v>215</v>
      </c>
      <c r="AU144" s="144" t="s">
        <v>79</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8472</v>
      </c>
    </row>
    <row r="145" spans="2:65" s="1" customFormat="1" ht="29.25">
      <c r="B145" s="34"/>
      <c r="D145" s="150" t="s">
        <v>224</v>
      </c>
      <c r="F145" s="151" t="s">
        <v>8473</v>
      </c>
      <c r="I145" s="148"/>
      <c r="L145" s="34"/>
      <c r="M145" s="149"/>
      <c r="T145" s="55"/>
      <c r="AT145" s="19" t="s">
        <v>224</v>
      </c>
      <c r="AU145" s="19" t="s">
        <v>79</v>
      </c>
    </row>
    <row r="146" spans="2:65" s="12" customFormat="1">
      <c r="B146" s="152"/>
      <c r="D146" s="150" t="s">
        <v>226</v>
      </c>
      <c r="E146" s="153" t="s">
        <v>19</v>
      </c>
      <c r="F146" s="154" t="s">
        <v>5581</v>
      </c>
      <c r="H146" s="155">
        <v>1</v>
      </c>
      <c r="I146" s="156"/>
      <c r="L146" s="152"/>
      <c r="M146" s="157"/>
      <c r="T146" s="158"/>
      <c r="AT146" s="153" t="s">
        <v>226</v>
      </c>
      <c r="AU146" s="153" t="s">
        <v>79</v>
      </c>
      <c r="AV146" s="12" t="s">
        <v>79</v>
      </c>
      <c r="AW146" s="12" t="s">
        <v>31</v>
      </c>
      <c r="AX146" s="12" t="s">
        <v>77</v>
      </c>
      <c r="AY146" s="153" t="s">
        <v>212</v>
      </c>
    </row>
    <row r="147" spans="2:65" s="1" customFormat="1" ht="16.5" customHeight="1">
      <c r="B147" s="34"/>
      <c r="C147" s="133" t="s">
        <v>281</v>
      </c>
      <c r="D147" s="133" t="s">
        <v>215</v>
      </c>
      <c r="E147" s="134" t="s">
        <v>8474</v>
      </c>
      <c r="F147" s="135" t="s">
        <v>8475</v>
      </c>
      <c r="G147" s="136" t="s">
        <v>624</v>
      </c>
      <c r="H147" s="137">
        <v>44</v>
      </c>
      <c r="I147" s="138"/>
      <c r="J147" s="139">
        <f>ROUND(I147*H147,2)</f>
        <v>0</v>
      </c>
      <c r="K147" s="135" t="s">
        <v>5488</v>
      </c>
      <c r="L147" s="34"/>
      <c r="M147" s="140" t="s">
        <v>19</v>
      </c>
      <c r="N147" s="141" t="s">
        <v>40</v>
      </c>
      <c r="P147" s="142">
        <f>O147*H147</f>
        <v>0</v>
      </c>
      <c r="Q147" s="142">
        <v>0</v>
      </c>
      <c r="R147" s="142">
        <f>Q147*H147</f>
        <v>0</v>
      </c>
      <c r="S147" s="142">
        <v>0</v>
      </c>
      <c r="T147" s="143">
        <f>S147*H147</f>
        <v>0</v>
      </c>
      <c r="AR147" s="144" t="s">
        <v>316</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316</v>
      </c>
      <c r="BM147" s="144" t="s">
        <v>8476</v>
      </c>
    </row>
    <row r="148" spans="2:65" s="1" customFormat="1" ht="29.25">
      <c r="B148" s="34"/>
      <c r="D148" s="150" t="s">
        <v>224</v>
      </c>
      <c r="F148" s="151" t="s">
        <v>8477</v>
      </c>
      <c r="I148" s="148"/>
      <c r="L148" s="34"/>
      <c r="M148" s="149"/>
      <c r="T148" s="55"/>
      <c r="AT148" s="19" t="s">
        <v>224</v>
      </c>
      <c r="AU148" s="19" t="s">
        <v>79</v>
      </c>
    </row>
    <row r="149" spans="2:65" s="12" customFormat="1">
      <c r="B149" s="152"/>
      <c r="D149" s="150" t="s">
        <v>226</v>
      </c>
      <c r="E149" s="153" t="s">
        <v>19</v>
      </c>
      <c r="F149" s="154" t="s">
        <v>8478</v>
      </c>
      <c r="H149" s="155">
        <v>7</v>
      </c>
      <c r="I149" s="156"/>
      <c r="L149" s="152"/>
      <c r="M149" s="157"/>
      <c r="T149" s="158"/>
      <c r="AT149" s="153" t="s">
        <v>226</v>
      </c>
      <c r="AU149" s="153" t="s">
        <v>79</v>
      </c>
      <c r="AV149" s="12" t="s">
        <v>79</v>
      </c>
      <c r="AW149" s="12" t="s">
        <v>31</v>
      </c>
      <c r="AX149" s="12" t="s">
        <v>69</v>
      </c>
      <c r="AY149" s="153" t="s">
        <v>212</v>
      </c>
    </row>
    <row r="150" spans="2:65" s="12" customFormat="1">
      <c r="B150" s="152"/>
      <c r="D150" s="150" t="s">
        <v>226</v>
      </c>
      <c r="E150" s="153" t="s">
        <v>19</v>
      </c>
      <c r="F150" s="154" t="s">
        <v>5669</v>
      </c>
      <c r="H150" s="155">
        <v>1</v>
      </c>
      <c r="I150" s="156"/>
      <c r="L150" s="152"/>
      <c r="M150" s="157"/>
      <c r="T150" s="158"/>
      <c r="AT150" s="153" t="s">
        <v>226</v>
      </c>
      <c r="AU150" s="153" t="s">
        <v>79</v>
      </c>
      <c r="AV150" s="12" t="s">
        <v>79</v>
      </c>
      <c r="AW150" s="12" t="s">
        <v>31</v>
      </c>
      <c r="AX150" s="12" t="s">
        <v>69</v>
      </c>
      <c r="AY150" s="153" t="s">
        <v>212</v>
      </c>
    </row>
    <row r="151" spans="2:65" s="12" customFormat="1">
      <c r="B151" s="152"/>
      <c r="D151" s="150" t="s">
        <v>226</v>
      </c>
      <c r="E151" s="153" t="s">
        <v>19</v>
      </c>
      <c r="F151" s="154" t="s">
        <v>8479</v>
      </c>
      <c r="H151" s="155">
        <v>6</v>
      </c>
      <c r="I151" s="156"/>
      <c r="L151" s="152"/>
      <c r="M151" s="157"/>
      <c r="T151" s="158"/>
      <c r="AT151" s="153" t="s">
        <v>226</v>
      </c>
      <c r="AU151" s="153" t="s">
        <v>79</v>
      </c>
      <c r="AV151" s="12" t="s">
        <v>79</v>
      </c>
      <c r="AW151" s="12" t="s">
        <v>31</v>
      </c>
      <c r="AX151" s="12" t="s">
        <v>69</v>
      </c>
      <c r="AY151" s="153" t="s">
        <v>212</v>
      </c>
    </row>
    <row r="152" spans="2:65" s="12" customFormat="1">
      <c r="B152" s="152"/>
      <c r="D152" s="150" t="s">
        <v>226</v>
      </c>
      <c r="E152" s="153" t="s">
        <v>19</v>
      </c>
      <c r="F152" s="154" t="s">
        <v>6385</v>
      </c>
      <c r="H152" s="155">
        <v>7</v>
      </c>
      <c r="I152" s="156"/>
      <c r="L152" s="152"/>
      <c r="M152" s="157"/>
      <c r="T152" s="158"/>
      <c r="AT152" s="153" t="s">
        <v>226</v>
      </c>
      <c r="AU152" s="153" t="s">
        <v>79</v>
      </c>
      <c r="AV152" s="12" t="s">
        <v>79</v>
      </c>
      <c r="AW152" s="12" t="s">
        <v>31</v>
      </c>
      <c r="AX152" s="12" t="s">
        <v>69</v>
      </c>
      <c r="AY152" s="153" t="s">
        <v>212</v>
      </c>
    </row>
    <row r="153" spans="2:65" s="12" customFormat="1">
      <c r="B153" s="152"/>
      <c r="D153" s="150" t="s">
        <v>226</v>
      </c>
      <c r="E153" s="153" t="s">
        <v>19</v>
      </c>
      <c r="F153" s="154" t="s">
        <v>8480</v>
      </c>
      <c r="H153" s="155">
        <v>10</v>
      </c>
      <c r="I153" s="156"/>
      <c r="L153" s="152"/>
      <c r="M153" s="157"/>
      <c r="T153" s="158"/>
      <c r="AT153" s="153" t="s">
        <v>226</v>
      </c>
      <c r="AU153" s="153" t="s">
        <v>79</v>
      </c>
      <c r="AV153" s="12" t="s">
        <v>79</v>
      </c>
      <c r="AW153" s="12" t="s">
        <v>31</v>
      </c>
      <c r="AX153" s="12" t="s">
        <v>69</v>
      </c>
      <c r="AY153" s="153" t="s">
        <v>212</v>
      </c>
    </row>
    <row r="154" spans="2:65" s="12" customFormat="1">
      <c r="B154" s="152"/>
      <c r="D154" s="150" t="s">
        <v>226</v>
      </c>
      <c r="E154" s="153" t="s">
        <v>19</v>
      </c>
      <c r="F154" s="154" t="s">
        <v>8481</v>
      </c>
      <c r="H154" s="155">
        <v>13</v>
      </c>
      <c r="I154" s="156"/>
      <c r="L154" s="152"/>
      <c r="M154" s="157"/>
      <c r="T154" s="158"/>
      <c r="AT154" s="153" t="s">
        <v>226</v>
      </c>
      <c r="AU154" s="153" t="s">
        <v>79</v>
      </c>
      <c r="AV154" s="12" t="s">
        <v>79</v>
      </c>
      <c r="AW154" s="12" t="s">
        <v>31</v>
      </c>
      <c r="AX154" s="12" t="s">
        <v>69</v>
      </c>
      <c r="AY154" s="153" t="s">
        <v>212</v>
      </c>
    </row>
    <row r="155" spans="2:65" s="13" customFormat="1">
      <c r="B155" s="159"/>
      <c r="D155" s="150" t="s">
        <v>226</v>
      </c>
      <c r="E155" s="160" t="s">
        <v>19</v>
      </c>
      <c r="F155" s="161" t="s">
        <v>228</v>
      </c>
      <c r="H155" s="162">
        <v>44</v>
      </c>
      <c r="I155" s="163"/>
      <c r="L155" s="159"/>
      <c r="M155" s="164"/>
      <c r="T155" s="165"/>
      <c r="AT155" s="160" t="s">
        <v>226</v>
      </c>
      <c r="AU155" s="160" t="s">
        <v>79</v>
      </c>
      <c r="AV155" s="13" t="s">
        <v>229</v>
      </c>
      <c r="AW155" s="13" t="s">
        <v>31</v>
      </c>
      <c r="AX155" s="13" t="s">
        <v>77</v>
      </c>
      <c r="AY155" s="160" t="s">
        <v>212</v>
      </c>
    </row>
    <row r="156" spans="2:65" s="1" customFormat="1" ht="16.5" customHeight="1">
      <c r="B156" s="34"/>
      <c r="C156" s="133" t="s">
        <v>287</v>
      </c>
      <c r="D156" s="133" t="s">
        <v>215</v>
      </c>
      <c r="E156" s="134" t="s">
        <v>8482</v>
      </c>
      <c r="F156" s="135" t="s">
        <v>8483</v>
      </c>
      <c r="G156" s="136" t="s">
        <v>624</v>
      </c>
      <c r="H156" s="137">
        <v>1</v>
      </c>
      <c r="I156" s="138"/>
      <c r="J156" s="139">
        <f>ROUND(I156*H156,2)</f>
        <v>0</v>
      </c>
      <c r="K156" s="135" t="s">
        <v>5488</v>
      </c>
      <c r="L156" s="34"/>
      <c r="M156" s="140" t="s">
        <v>19</v>
      </c>
      <c r="N156" s="141" t="s">
        <v>40</v>
      </c>
      <c r="P156" s="142">
        <f>O156*H156</f>
        <v>0</v>
      </c>
      <c r="Q156" s="142">
        <v>0</v>
      </c>
      <c r="R156" s="142">
        <f>Q156*H156</f>
        <v>0</v>
      </c>
      <c r="S156" s="142">
        <v>0</v>
      </c>
      <c r="T156" s="143">
        <f>S156*H156</f>
        <v>0</v>
      </c>
      <c r="AR156" s="144" t="s">
        <v>316</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8484</v>
      </c>
    </row>
    <row r="157" spans="2:65" s="1" customFormat="1" ht="29.25">
      <c r="B157" s="34"/>
      <c r="D157" s="150" t="s">
        <v>224</v>
      </c>
      <c r="F157" s="151" t="s">
        <v>8485</v>
      </c>
      <c r="I157" s="148"/>
      <c r="L157" s="34"/>
      <c r="M157" s="149"/>
      <c r="T157" s="55"/>
      <c r="AT157" s="19" t="s">
        <v>224</v>
      </c>
      <c r="AU157" s="19" t="s">
        <v>79</v>
      </c>
    </row>
    <row r="158" spans="2:65" s="12" customFormat="1">
      <c r="B158" s="152"/>
      <c r="D158" s="150" t="s">
        <v>226</v>
      </c>
      <c r="E158" s="153" t="s">
        <v>19</v>
      </c>
      <c r="F158" s="154" t="s">
        <v>5581</v>
      </c>
      <c r="H158" s="155">
        <v>1</v>
      </c>
      <c r="I158" s="156"/>
      <c r="L158" s="152"/>
      <c r="M158" s="157"/>
      <c r="T158" s="158"/>
      <c r="AT158" s="153" t="s">
        <v>226</v>
      </c>
      <c r="AU158" s="153" t="s">
        <v>79</v>
      </c>
      <c r="AV158" s="12" t="s">
        <v>79</v>
      </c>
      <c r="AW158" s="12" t="s">
        <v>31</v>
      </c>
      <c r="AX158" s="12" t="s">
        <v>77</v>
      </c>
      <c r="AY158" s="153" t="s">
        <v>212</v>
      </c>
    </row>
    <row r="159" spans="2:65" s="1" customFormat="1" ht="16.5" customHeight="1">
      <c r="B159" s="34"/>
      <c r="C159" s="133" t="s">
        <v>8</v>
      </c>
      <c r="D159" s="133" t="s">
        <v>215</v>
      </c>
      <c r="E159" s="134" t="s">
        <v>8486</v>
      </c>
      <c r="F159" s="135" t="s">
        <v>8487</v>
      </c>
      <c r="G159" s="136" t="s">
        <v>624</v>
      </c>
      <c r="H159" s="137">
        <v>2</v>
      </c>
      <c r="I159" s="138"/>
      <c r="J159" s="139">
        <f>ROUND(I159*H159,2)</f>
        <v>0</v>
      </c>
      <c r="K159" s="135" t="s">
        <v>5488</v>
      </c>
      <c r="L159" s="34"/>
      <c r="M159" s="140" t="s">
        <v>19</v>
      </c>
      <c r="N159" s="141" t="s">
        <v>40</v>
      </c>
      <c r="P159" s="142">
        <f>O159*H159</f>
        <v>0</v>
      </c>
      <c r="Q159" s="142">
        <v>0</v>
      </c>
      <c r="R159" s="142">
        <f>Q159*H159</f>
        <v>0</v>
      </c>
      <c r="S159" s="142">
        <v>0</v>
      </c>
      <c r="T159" s="143">
        <f>S159*H159</f>
        <v>0</v>
      </c>
      <c r="AR159" s="144" t="s">
        <v>316</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8488</v>
      </c>
    </row>
    <row r="160" spans="2:65" s="1" customFormat="1" ht="29.25">
      <c r="B160" s="34"/>
      <c r="D160" s="150" t="s">
        <v>224</v>
      </c>
      <c r="F160" s="151" t="s">
        <v>8489</v>
      </c>
      <c r="I160" s="148"/>
      <c r="L160" s="34"/>
      <c r="M160" s="149"/>
      <c r="T160" s="55"/>
      <c r="AT160" s="19" t="s">
        <v>224</v>
      </c>
      <c r="AU160" s="19" t="s">
        <v>79</v>
      </c>
    </row>
    <row r="161" spans="2:65" s="12" customFormat="1">
      <c r="B161" s="152"/>
      <c r="D161" s="150" t="s">
        <v>226</v>
      </c>
      <c r="E161" s="153" t="s">
        <v>19</v>
      </c>
      <c r="F161" s="154" t="s">
        <v>5490</v>
      </c>
      <c r="H161" s="155">
        <v>1</v>
      </c>
      <c r="I161" s="156"/>
      <c r="L161" s="152"/>
      <c r="M161" s="157"/>
      <c r="T161" s="158"/>
      <c r="AT161" s="153" t="s">
        <v>226</v>
      </c>
      <c r="AU161" s="153" t="s">
        <v>79</v>
      </c>
      <c r="AV161" s="12" t="s">
        <v>79</v>
      </c>
      <c r="AW161" s="12" t="s">
        <v>31</v>
      </c>
      <c r="AX161" s="12" t="s">
        <v>69</v>
      </c>
      <c r="AY161" s="153" t="s">
        <v>212</v>
      </c>
    </row>
    <row r="162" spans="2:65" s="12" customFormat="1">
      <c r="B162" s="152"/>
      <c r="D162" s="150" t="s">
        <v>226</v>
      </c>
      <c r="E162" s="153" t="s">
        <v>19</v>
      </c>
      <c r="F162" s="154" t="s">
        <v>5669</v>
      </c>
      <c r="H162" s="155">
        <v>1</v>
      </c>
      <c r="I162" s="156"/>
      <c r="L162" s="152"/>
      <c r="M162" s="157"/>
      <c r="T162" s="158"/>
      <c r="AT162" s="153" t="s">
        <v>226</v>
      </c>
      <c r="AU162" s="153" t="s">
        <v>79</v>
      </c>
      <c r="AV162" s="12" t="s">
        <v>79</v>
      </c>
      <c r="AW162" s="12" t="s">
        <v>31</v>
      </c>
      <c r="AX162" s="12" t="s">
        <v>69</v>
      </c>
      <c r="AY162" s="153" t="s">
        <v>212</v>
      </c>
    </row>
    <row r="163" spans="2:65" s="13" customFormat="1">
      <c r="B163" s="159"/>
      <c r="D163" s="150" t="s">
        <v>226</v>
      </c>
      <c r="E163" s="160" t="s">
        <v>19</v>
      </c>
      <c r="F163" s="161" t="s">
        <v>228</v>
      </c>
      <c r="H163" s="162">
        <v>2</v>
      </c>
      <c r="I163" s="163"/>
      <c r="L163" s="159"/>
      <c r="M163" s="164"/>
      <c r="T163" s="165"/>
      <c r="AT163" s="160" t="s">
        <v>226</v>
      </c>
      <c r="AU163" s="160" t="s">
        <v>79</v>
      </c>
      <c r="AV163" s="13" t="s">
        <v>229</v>
      </c>
      <c r="AW163" s="13" t="s">
        <v>31</v>
      </c>
      <c r="AX163" s="13" t="s">
        <v>77</v>
      </c>
      <c r="AY163" s="160" t="s">
        <v>212</v>
      </c>
    </row>
    <row r="164" spans="2:65" s="1" customFormat="1" ht="16.5" customHeight="1">
      <c r="B164" s="34"/>
      <c r="C164" s="133" t="s">
        <v>301</v>
      </c>
      <c r="D164" s="133" t="s">
        <v>215</v>
      </c>
      <c r="E164" s="134" t="s">
        <v>8490</v>
      </c>
      <c r="F164" s="135" t="s">
        <v>8491</v>
      </c>
      <c r="G164" s="136" t="s">
        <v>624</v>
      </c>
      <c r="H164" s="137">
        <v>1</v>
      </c>
      <c r="I164" s="138"/>
      <c r="J164" s="139">
        <f>ROUND(I164*H164,2)</f>
        <v>0</v>
      </c>
      <c r="K164" s="135" t="s">
        <v>5488</v>
      </c>
      <c r="L164" s="34"/>
      <c r="M164" s="140" t="s">
        <v>19</v>
      </c>
      <c r="N164" s="141" t="s">
        <v>40</v>
      </c>
      <c r="P164" s="142">
        <f>O164*H164</f>
        <v>0</v>
      </c>
      <c r="Q164" s="142">
        <v>0</v>
      </c>
      <c r="R164" s="142">
        <f>Q164*H164</f>
        <v>0</v>
      </c>
      <c r="S164" s="142">
        <v>0</v>
      </c>
      <c r="T164" s="143">
        <f>S164*H164</f>
        <v>0</v>
      </c>
      <c r="AR164" s="144" t="s">
        <v>316</v>
      </c>
      <c r="AT164" s="144" t="s">
        <v>215</v>
      </c>
      <c r="AU164" s="144" t="s">
        <v>79</v>
      </c>
      <c r="AY164" s="19" t="s">
        <v>212</v>
      </c>
      <c r="BE164" s="145">
        <f>IF(N164="základní",J164,0)</f>
        <v>0</v>
      </c>
      <c r="BF164" s="145">
        <f>IF(N164="snížená",J164,0)</f>
        <v>0</v>
      </c>
      <c r="BG164" s="145">
        <f>IF(N164="zákl. přenesená",J164,0)</f>
        <v>0</v>
      </c>
      <c r="BH164" s="145">
        <f>IF(N164="sníž. přenesená",J164,0)</f>
        <v>0</v>
      </c>
      <c r="BI164" s="145">
        <f>IF(N164="nulová",J164,0)</f>
        <v>0</v>
      </c>
      <c r="BJ164" s="19" t="s">
        <v>77</v>
      </c>
      <c r="BK164" s="145">
        <f>ROUND(I164*H164,2)</f>
        <v>0</v>
      </c>
      <c r="BL164" s="19" t="s">
        <v>316</v>
      </c>
      <c r="BM164" s="144" t="s">
        <v>8492</v>
      </c>
    </row>
    <row r="165" spans="2:65" s="1" customFormat="1" ht="29.25">
      <c r="B165" s="34"/>
      <c r="D165" s="150" t="s">
        <v>224</v>
      </c>
      <c r="F165" s="151" t="s">
        <v>8493</v>
      </c>
      <c r="I165" s="148"/>
      <c r="L165" s="34"/>
      <c r="M165" s="149"/>
      <c r="T165" s="55"/>
      <c r="AT165" s="19" t="s">
        <v>224</v>
      </c>
      <c r="AU165" s="19" t="s">
        <v>79</v>
      </c>
    </row>
    <row r="166" spans="2:65" s="12" customFormat="1">
      <c r="B166" s="152"/>
      <c r="D166" s="150" t="s">
        <v>226</v>
      </c>
      <c r="E166" s="153" t="s">
        <v>19</v>
      </c>
      <c r="F166" s="154" t="s">
        <v>5836</v>
      </c>
      <c r="H166" s="155">
        <v>1</v>
      </c>
      <c r="I166" s="156"/>
      <c r="L166" s="152"/>
      <c r="M166" s="157"/>
      <c r="T166" s="158"/>
      <c r="AT166" s="153" t="s">
        <v>226</v>
      </c>
      <c r="AU166" s="153" t="s">
        <v>79</v>
      </c>
      <c r="AV166" s="12" t="s">
        <v>79</v>
      </c>
      <c r="AW166" s="12" t="s">
        <v>31</v>
      </c>
      <c r="AX166" s="12" t="s">
        <v>77</v>
      </c>
      <c r="AY166" s="153" t="s">
        <v>212</v>
      </c>
    </row>
    <row r="167" spans="2:65" s="1" customFormat="1" ht="16.5" customHeight="1">
      <c r="B167" s="34"/>
      <c r="C167" s="133" t="s">
        <v>306</v>
      </c>
      <c r="D167" s="133" t="s">
        <v>215</v>
      </c>
      <c r="E167" s="134" t="s">
        <v>8494</v>
      </c>
      <c r="F167" s="135" t="s">
        <v>8495</v>
      </c>
      <c r="G167" s="136" t="s">
        <v>624</v>
      </c>
      <c r="H167" s="137">
        <v>1</v>
      </c>
      <c r="I167" s="138"/>
      <c r="J167" s="139">
        <f>ROUND(I167*H167,2)</f>
        <v>0</v>
      </c>
      <c r="K167" s="135" t="s">
        <v>5488</v>
      </c>
      <c r="L167" s="34"/>
      <c r="M167" s="140" t="s">
        <v>19</v>
      </c>
      <c r="N167" s="141" t="s">
        <v>40</v>
      </c>
      <c r="P167" s="142">
        <f>O167*H167</f>
        <v>0</v>
      </c>
      <c r="Q167" s="142">
        <v>0</v>
      </c>
      <c r="R167" s="142">
        <f>Q167*H167</f>
        <v>0</v>
      </c>
      <c r="S167" s="142">
        <v>0</v>
      </c>
      <c r="T167" s="143">
        <f>S167*H167</f>
        <v>0</v>
      </c>
      <c r="AR167" s="144" t="s">
        <v>316</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316</v>
      </c>
      <c r="BM167" s="144" t="s">
        <v>8496</v>
      </c>
    </row>
    <row r="168" spans="2:65" s="1" customFormat="1" ht="19.5">
      <c r="B168" s="34"/>
      <c r="D168" s="150" t="s">
        <v>224</v>
      </c>
      <c r="F168" s="151" t="s">
        <v>8497</v>
      </c>
      <c r="I168" s="148"/>
      <c r="L168" s="34"/>
      <c r="M168" s="149"/>
      <c r="T168" s="55"/>
      <c r="AT168" s="19" t="s">
        <v>224</v>
      </c>
      <c r="AU168" s="19" t="s">
        <v>79</v>
      </c>
    </row>
    <row r="169" spans="2:65" s="12" customFormat="1">
      <c r="B169" s="152"/>
      <c r="D169" s="150" t="s">
        <v>226</v>
      </c>
      <c r="E169" s="153" t="s">
        <v>19</v>
      </c>
      <c r="F169" s="154" t="s">
        <v>8425</v>
      </c>
      <c r="H169" s="155">
        <v>1</v>
      </c>
      <c r="I169" s="156"/>
      <c r="L169" s="152"/>
      <c r="M169" s="157"/>
      <c r="T169" s="158"/>
      <c r="AT169" s="153" t="s">
        <v>226</v>
      </c>
      <c r="AU169" s="153" t="s">
        <v>79</v>
      </c>
      <c r="AV169" s="12" t="s">
        <v>79</v>
      </c>
      <c r="AW169" s="12" t="s">
        <v>31</v>
      </c>
      <c r="AX169" s="12" t="s">
        <v>77</v>
      </c>
      <c r="AY169" s="153" t="s">
        <v>212</v>
      </c>
    </row>
    <row r="170" spans="2:65" s="1" customFormat="1" ht="16.5" customHeight="1">
      <c r="B170" s="34"/>
      <c r="C170" s="133" t="s">
        <v>311</v>
      </c>
      <c r="D170" s="133" t="s">
        <v>215</v>
      </c>
      <c r="E170" s="134" t="s">
        <v>8498</v>
      </c>
      <c r="F170" s="135" t="s">
        <v>8499</v>
      </c>
      <c r="G170" s="136" t="s">
        <v>624</v>
      </c>
      <c r="H170" s="137">
        <v>1</v>
      </c>
      <c r="I170" s="138"/>
      <c r="J170" s="139">
        <f>ROUND(I170*H170,2)</f>
        <v>0</v>
      </c>
      <c r="K170" s="135" t="s">
        <v>5488</v>
      </c>
      <c r="L170" s="34"/>
      <c r="M170" s="140" t="s">
        <v>19</v>
      </c>
      <c r="N170" s="141" t="s">
        <v>40</v>
      </c>
      <c r="P170" s="142">
        <f>O170*H170</f>
        <v>0</v>
      </c>
      <c r="Q170" s="142">
        <v>0</v>
      </c>
      <c r="R170" s="142">
        <f>Q170*H170</f>
        <v>0</v>
      </c>
      <c r="S170" s="142">
        <v>0</v>
      </c>
      <c r="T170" s="143">
        <f>S170*H170</f>
        <v>0</v>
      </c>
      <c r="AR170" s="144" t="s">
        <v>316</v>
      </c>
      <c r="AT170" s="144" t="s">
        <v>215</v>
      </c>
      <c r="AU170" s="144" t="s">
        <v>79</v>
      </c>
      <c r="AY170" s="19" t="s">
        <v>212</v>
      </c>
      <c r="BE170" s="145">
        <f>IF(N170="základní",J170,0)</f>
        <v>0</v>
      </c>
      <c r="BF170" s="145">
        <f>IF(N170="snížená",J170,0)</f>
        <v>0</v>
      </c>
      <c r="BG170" s="145">
        <f>IF(N170="zákl. přenesená",J170,0)</f>
        <v>0</v>
      </c>
      <c r="BH170" s="145">
        <f>IF(N170="sníž. přenesená",J170,0)</f>
        <v>0</v>
      </c>
      <c r="BI170" s="145">
        <f>IF(N170="nulová",J170,0)</f>
        <v>0</v>
      </c>
      <c r="BJ170" s="19" t="s">
        <v>77</v>
      </c>
      <c r="BK170" s="145">
        <f>ROUND(I170*H170,2)</f>
        <v>0</v>
      </c>
      <c r="BL170" s="19" t="s">
        <v>316</v>
      </c>
      <c r="BM170" s="144" t="s">
        <v>8500</v>
      </c>
    </row>
    <row r="171" spans="2:65" s="1" customFormat="1" ht="19.5">
      <c r="B171" s="34"/>
      <c r="D171" s="150" t="s">
        <v>224</v>
      </c>
      <c r="F171" s="151" t="s">
        <v>8497</v>
      </c>
      <c r="I171" s="148"/>
      <c r="L171" s="34"/>
      <c r="M171" s="149"/>
      <c r="T171" s="55"/>
      <c r="AT171" s="19" t="s">
        <v>224</v>
      </c>
      <c r="AU171" s="19" t="s">
        <v>79</v>
      </c>
    </row>
    <row r="172" spans="2:65" s="12" customFormat="1">
      <c r="B172" s="152"/>
      <c r="D172" s="150" t="s">
        <v>226</v>
      </c>
      <c r="E172" s="153" t="s">
        <v>19</v>
      </c>
      <c r="F172" s="154" t="s">
        <v>8425</v>
      </c>
      <c r="H172" s="155">
        <v>1</v>
      </c>
      <c r="I172" s="156"/>
      <c r="L172" s="152"/>
      <c r="M172" s="157"/>
      <c r="T172" s="158"/>
      <c r="AT172" s="153" t="s">
        <v>226</v>
      </c>
      <c r="AU172" s="153" t="s">
        <v>79</v>
      </c>
      <c r="AV172" s="12" t="s">
        <v>79</v>
      </c>
      <c r="AW172" s="12" t="s">
        <v>31</v>
      </c>
      <c r="AX172" s="12" t="s">
        <v>77</v>
      </c>
      <c r="AY172" s="153" t="s">
        <v>212</v>
      </c>
    </row>
    <row r="173" spans="2:65" s="1" customFormat="1" ht="16.5" customHeight="1">
      <c r="B173" s="34"/>
      <c r="C173" s="133" t="s">
        <v>316</v>
      </c>
      <c r="D173" s="133" t="s">
        <v>215</v>
      </c>
      <c r="E173" s="134" t="s">
        <v>8501</v>
      </c>
      <c r="F173" s="135" t="s">
        <v>8502</v>
      </c>
      <c r="G173" s="136" t="s">
        <v>624</v>
      </c>
      <c r="H173" s="137">
        <v>7</v>
      </c>
      <c r="I173" s="138"/>
      <c r="J173" s="139">
        <f>ROUND(I173*H173,2)</f>
        <v>0</v>
      </c>
      <c r="K173" s="135" t="s">
        <v>5488</v>
      </c>
      <c r="L173" s="34"/>
      <c r="M173" s="140" t="s">
        <v>19</v>
      </c>
      <c r="N173" s="141" t="s">
        <v>40</v>
      </c>
      <c r="P173" s="142">
        <f>O173*H173</f>
        <v>0</v>
      </c>
      <c r="Q173" s="142">
        <v>0</v>
      </c>
      <c r="R173" s="142">
        <f>Q173*H173</f>
        <v>0</v>
      </c>
      <c r="S173" s="142">
        <v>0</v>
      </c>
      <c r="T173" s="143">
        <f>S173*H173</f>
        <v>0</v>
      </c>
      <c r="AR173" s="144" t="s">
        <v>316</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316</v>
      </c>
      <c r="BM173" s="144" t="s">
        <v>8503</v>
      </c>
    </row>
    <row r="174" spans="2:65" s="1" customFormat="1" ht="19.5">
      <c r="B174" s="34"/>
      <c r="D174" s="150" t="s">
        <v>224</v>
      </c>
      <c r="F174" s="151" t="s">
        <v>8497</v>
      </c>
      <c r="I174" s="148"/>
      <c r="L174" s="34"/>
      <c r="M174" s="149"/>
      <c r="T174" s="55"/>
      <c r="AT174" s="19" t="s">
        <v>224</v>
      </c>
      <c r="AU174" s="19" t="s">
        <v>79</v>
      </c>
    </row>
    <row r="175" spans="2:65" s="12" customFormat="1">
      <c r="B175" s="152"/>
      <c r="D175" s="150" t="s">
        <v>226</v>
      </c>
      <c r="E175" s="153" t="s">
        <v>19</v>
      </c>
      <c r="F175" s="154" t="s">
        <v>8425</v>
      </c>
      <c r="H175" s="155">
        <v>1</v>
      </c>
      <c r="I175" s="156"/>
      <c r="L175" s="152"/>
      <c r="M175" s="157"/>
      <c r="T175" s="158"/>
      <c r="AT175" s="153" t="s">
        <v>226</v>
      </c>
      <c r="AU175" s="153" t="s">
        <v>79</v>
      </c>
      <c r="AV175" s="12" t="s">
        <v>79</v>
      </c>
      <c r="AW175" s="12" t="s">
        <v>31</v>
      </c>
      <c r="AX175" s="12" t="s">
        <v>69</v>
      </c>
      <c r="AY175" s="153" t="s">
        <v>212</v>
      </c>
    </row>
    <row r="176" spans="2:65" s="12" customFormat="1">
      <c r="B176" s="152"/>
      <c r="D176" s="150" t="s">
        <v>226</v>
      </c>
      <c r="E176" s="153" t="s">
        <v>19</v>
      </c>
      <c r="F176" s="154" t="s">
        <v>8504</v>
      </c>
      <c r="H176" s="155">
        <v>6</v>
      </c>
      <c r="I176" s="156"/>
      <c r="L176" s="152"/>
      <c r="M176" s="157"/>
      <c r="T176" s="158"/>
      <c r="AT176" s="153" t="s">
        <v>226</v>
      </c>
      <c r="AU176" s="153" t="s">
        <v>79</v>
      </c>
      <c r="AV176" s="12" t="s">
        <v>79</v>
      </c>
      <c r="AW176" s="12" t="s">
        <v>31</v>
      </c>
      <c r="AX176" s="12" t="s">
        <v>69</v>
      </c>
      <c r="AY176" s="153" t="s">
        <v>212</v>
      </c>
    </row>
    <row r="177" spans="2:65" s="13" customFormat="1">
      <c r="B177" s="159"/>
      <c r="D177" s="150" t="s">
        <v>226</v>
      </c>
      <c r="E177" s="160" t="s">
        <v>19</v>
      </c>
      <c r="F177" s="161" t="s">
        <v>228</v>
      </c>
      <c r="H177" s="162">
        <v>7</v>
      </c>
      <c r="I177" s="163"/>
      <c r="L177" s="159"/>
      <c r="M177" s="164"/>
      <c r="T177" s="165"/>
      <c r="AT177" s="160" t="s">
        <v>226</v>
      </c>
      <c r="AU177" s="160" t="s">
        <v>79</v>
      </c>
      <c r="AV177" s="13" t="s">
        <v>229</v>
      </c>
      <c r="AW177" s="13" t="s">
        <v>31</v>
      </c>
      <c r="AX177" s="13" t="s">
        <v>77</v>
      </c>
      <c r="AY177" s="160" t="s">
        <v>212</v>
      </c>
    </row>
    <row r="178" spans="2:65" s="1" customFormat="1" ht="16.5" customHeight="1">
      <c r="B178" s="34"/>
      <c r="C178" s="133" t="s">
        <v>323</v>
      </c>
      <c r="D178" s="133" t="s">
        <v>215</v>
      </c>
      <c r="E178" s="134" t="s">
        <v>8505</v>
      </c>
      <c r="F178" s="135" t="s">
        <v>8506</v>
      </c>
      <c r="G178" s="136" t="s">
        <v>624</v>
      </c>
      <c r="H178" s="137">
        <v>1</v>
      </c>
      <c r="I178" s="138"/>
      <c r="J178" s="139">
        <f>ROUND(I178*H178,2)</f>
        <v>0</v>
      </c>
      <c r="K178" s="135" t="s">
        <v>5488</v>
      </c>
      <c r="L178" s="34"/>
      <c r="M178" s="140" t="s">
        <v>19</v>
      </c>
      <c r="N178" s="141" t="s">
        <v>40</v>
      </c>
      <c r="P178" s="142">
        <f>O178*H178</f>
        <v>0</v>
      </c>
      <c r="Q178" s="142">
        <v>0</v>
      </c>
      <c r="R178" s="142">
        <f>Q178*H178</f>
        <v>0</v>
      </c>
      <c r="S178" s="142">
        <v>0</v>
      </c>
      <c r="T178" s="143">
        <f>S178*H178</f>
        <v>0</v>
      </c>
      <c r="AR178" s="144" t="s">
        <v>316</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8507</v>
      </c>
    </row>
    <row r="179" spans="2:65" s="1" customFormat="1" ht="19.5">
      <c r="B179" s="34"/>
      <c r="D179" s="150" t="s">
        <v>224</v>
      </c>
      <c r="F179" s="151" t="s">
        <v>8497</v>
      </c>
      <c r="I179" s="148"/>
      <c r="L179" s="34"/>
      <c r="M179" s="149"/>
      <c r="T179" s="55"/>
      <c r="AT179" s="19" t="s">
        <v>224</v>
      </c>
      <c r="AU179" s="19" t="s">
        <v>79</v>
      </c>
    </row>
    <row r="180" spans="2:65" s="12" customFormat="1">
      <c r="B180" s="152"/>
      <c r="D180" s="150" t="s">
        <v>226</v>
      </c>
      <c r="E180" s="153" t="s">
        <v>19</v>
      </c>
      <c r="F180" s="154" t="s">
        <v>8425</v>
      </c>
      <c r="H180" s="155">
        <v>1</v>
      </c>
      <c r="I180" s="156"/>
      <c r="L180" s="152"/>
      <c r="M180" s="157"/>
      <c r="T180" s="158"/>
      <c r="AT180" s="153" t="s">
        <v>226</v>
      </c>
      <c r="AU180" s="153" t="s">
        <v>79</v>
      </c>
      <c r="AV180" s="12" t="s">
        <v>79</v>
      </c>
      <c r="AW180" s="12" t="s">
        <v>31</v>
      </c>
      <c r="AX180" s="12" t="s">
        <v>77</v>
      </c>
      <c r="AY180" s="153" t="s">
        <v>212</v>
      </c>
    </row>
    <row r="181" spans="2:65" s="1" customFormat="1" ht="16.5" customHeight="1">
      <c r="B181" s="34"/>
      <c r="C181" s="133" t="s">
        <v>330</v>
      </c>
      <c r="D181" s="133" t="s">
        <v>215</v>
      </c>
      <c r="E181" s="134" t="s">
        <v>8508</v>
      </c>
      <c r="F181" s="135" t="s">
        <v>8509</v>
      </c>
      <c r="G181" s="136" t="s">
        <v>624</v>
      </c>
      <c r="H181" s="137">
        <v>7</v>
      </c>
      <c r="I181" s="138"/>
      <c r="J181" s="139">
        <f>ROUND(I181*H181,2)</f>
        <v>0</v>
      </c>
      <c r="K181" s="135" t="s">
        <v>5488</v>
      </c>
      <c r="L181" s="34"/>
      <c r="M181" s="140" t="s">
        <v>19</v>
      </c>
      <c r="N181" s="141" t="s">
        <v>40</v>
      </c>
      <c r="P181" s="142">
        <f>O181*H181</f>
        <v>0</v>
      </c>
      <c r="Q181" s="142">
        <v>0</v>
      </c>
      <c r="R181" s="142">
        <f>Q181*H181</f>
        <v>0</v>
      </c>
      <c r="S181" s="142">
        <v>0</v>
      </c>
      <c r="T181" s="143">
        <f>S181*H181</f>
        <v>0</v>
      </c>
      <c r="AR181" s="144" t="s">
        <v>316</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8510</v>
      </c>
    </row>
    <row r="182" spans="2:65" s="1" customFormat="1" ht="19.5">
      <c r="B182" s="34"/>
      <c r="D182" s="150" t="s">
        <v>224</v>
      </c>
      <c r="F182" s="151" t="s">
        <v>8497</v>
      </c>
      <c r="I182" s="148"/>
      <c r="L182" s="34"/>
      <c r="M182" s="149"/>
      <c r="T182" s="55"/>
      <c r="AT182" s="19" t="s">
        <v>224</v>
      </c>
      <c r="AU182" s="19" t="s">
        <v>79</v>
      </c>
    </row>
    <row r="183" spans="2:65" s="12" customFormat="1">
      <c r="B183" s="152"/>
      <c r="D183" s="150" t="s">
        <v>226</v>
      </c>
      <c r="E183" s="153" t="s">
        <v>19</v>
      </c>
      <c r="F183" s="154" t="s">
        <v>8425</v>
      </c>
      <c r="H183" s="155">
        <v>1</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8504</v>
      </c>
      <c r="H184" s="155">
        <v>6</v>
      </c>
      <c r="I184" s="156"/>
      <c r="L184" s="152"/>
      <c r="M184" s="157"/>
      <c r="T184" s="158"/>
      <c r="AT184" s="153" t="s">
        <v>226</v>
      </c>
      <c r="AU184" s="153" t="s">
        <v>79</v>
      </c>
      <c r="AV184" s="12" t="s">
        <v>79</v>
      </c>
      <c r="AW184" s="12" t="s">
        <v>31</v>
      </c>
      <c r="AX184" s="12" t="s">
        <v>69</v>
      </c>
      <c r="AY184" s="153" t="s">
        <v>212</v>
      </c>
    </row>
    <row r="185" spans="2:65" s="13" customFormat="1">
      <c r="B185" s="159"/>
      <c r="D185" s="150" t="s">
        <v>226</v>
      </c>
      <c r="E185" s="160" t="s">
        <v>19</v>
      </c>
      <c r="F185" s="161" t="s">
        <v>228</v>
      </c>
      <c r="H185" s="162">
        <v>7</v>
      </c>
      <c r="I185" s="163"/>
      <c r="L185" s="159"/>
      <c r="M185" s="164"/>
      <c r="T185" s="165"/>
      <c r="AT185" s="160" t="s">
        <v>226</v>
      </c>
      <c r="AU185" s="160" t="s">
        <v>79</v>
      </c>
      <c r="AV185" s="13" t="s">
        <v>229</v>
      </c>
      <c r="AW185" s="13" t="s">
        <v>31</v>
      </c>
      <c r="AX185" s="13" t="s">
        <v>77</v>
      </c>
      <c r="AY185" s="160" t="s">
        <v>212</v>
      </c>
    </row>
    <row r="186" spans="2:65" s="1" customFormat="1" ht="16.5" customHeight="1">
      <c r="B186" s="34"/>
      <c r="C186" s="133" t="s">
        <v>338</v>
      </c>
      <c r="D186" s="133" t="s">
        <v>215</v>
      </c>
      <c r="E186" s="134" t="s">
        <v>8511</v>
      </c>
      <c r="F186" s="135" t="s">
        <v>8512</v>
      </c>
      <c r="G186" s="136" t="s">
        <v>624</v>
      </c>
      <c r="H186" s="137">
        <v>8</v>
      </c>
      <c r="I186" s="138"/>
      <c r="J186" s="139">
        <f>ROUND(I186*H186,2)</f>
        <v>0</v>
      </c>
      <c r="K186" s="135" t="s">
        <v>5488</v>
      </c>
      <c r="L186" s="34"/>
      <c r="M186" s="140" t="s">
        <v>19</v>
      </c>
      <c r="N186" s="141" t="s">
        <v>40</v>
      </c>
      <c r="P186" s="142">
        <f>O186*H186</f>
        <v>0</v>
      </c>
      <c r="Q186" s="142">
        <v>0</v>
      </c>
      <c r="R186" s="142">
        <f>Q186*H186</f>
        <v>0</v>
      </c>
      <c r="S186" s="142">
        <v>0</v>
      </c>
      <c r="T186" s="143">
        <f>S186*H186</f>
        <v>0</v>
      </c>
      <c r="AR186" s="144" t="s">
        <v>316</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8513</v>
      </c>
    </row>
    <row r="187" spans="2:65" s="1" customFormat="1" ht="19.5">
      <c r="B187" s="34"/>
      <c r="D187" s="150" t="s">
        <v>224</v>
      </c>
      <c r="F187" s="151" t="s">
        <v>8497</v>
      </c>
      <c r="I187" s="148"/>
      <c r="L187" s="34"/>
      <c r="M187" s="149"/>
      <c r="T187" s="55"/>
      <c r="AT187" s="19" t="s">
        <v>224</v>
      </c>
      <c r="AU187" s="19" t="s">
        <v>79</v>
      </c>
    </row>
    <row r="188" spans="2:65" s="12" customFormat="1">
      <c r="B188" s="152"/>
      <c r="D188" s="150" t="s">
        <v>226</v>
      </c>
      <c r="E188" s="153" t="s">
        <v>19</v>
      </c>
      <c r="F188" s="154" t="s">
        <v>8504</v>
      </c>
      <c r="H188" s="155">
        <v>6</v>
      </c>
      <c r="I188" s="156"/>
      <c r="L188" s="152"/>
      <c r="M188" s="157"/>
      <c r="T188" s="158"/>
      <c r="AT188" s="153" t="s">
        <v>226</v>
      </c>
      <c r="AU188" s="153" t="s">
        <v>79</v>
      </c>
      <c r="AV188" s="12" t="s">
        <v>79</v>
      </c>
      <c r="AW188" s="12" t="s">
        <v>31</v>
      </c>
      <c r="AX188" s="12" t="s">
        <v>69</v>
      </c>
      <c r="AY188" s="153" t="s">
        <v>212</v>
      </c>
    </row>
    <row r="189" spans="2:65" s="12" customFormat="1">
      <c r="B189" s="152"/>
      <c r="D189" s="150" t="s">
        <v>226</v>
      </c>
      <c r="E189" s="153" t="s">
        <v>19</v>
      </c>
      <c r="F189" s="154" t="s">
        <v>8514</v>
      </c>
      <c r="H189" s="155">
        <v>1</v>
      </c>
      <c r="I189" s="156"/>
      <c r="L189" s="152"/>
      <c r="M189" s="157"/>
      <c r="T189" s="158"/>
      <c r="AT189" s="153" t="s">
        <v>226</v>
      </c>
      <c r="AU189" s="153" t="s">
        <v>79</v>
      </c>
      <c r="AV189" s="12" t="s">
        <v>79</v>
      </c>
      <c r="AW189" s="12" t="s">
        <v>31</v>
      </c>
      <c r="AX189" s="12" t="s">
        <v>69</v>
      </c>
      <c r="AY189" s="153" t="s">
        <v>212</v>
      </c>
    </row>
    <row r="190" spans="2:65" s="12" customFormat="1">
      <c r="B190" s="152"/>
      <c r="D190" s="150" t="s">
        <v>226</v>
      </c>
      <c r="E190" s="153" t="s">
        <v>19</v>
      </c>
      <c r="F190" s="154" t="s">
        <v>8430</v>
      </c>
      <c r="H190" s="155">
        <v>1</v>
      </c>
      <c r="I190" s="156"/>
      <c r="L190" s="152"/>
      <c r="M190" s="157"/>
      <c r="T190" s="158"/>
      <c r="AT190" s="153" t="s">
        <v>226</v>
      </c>
      <c r="AU190" s="153" t="s">
        <v>79</v>
      </c>
      <c r="AV190" s="12" t="s">
        <v>79</v>
      </c>
      <c r="AW190" s="12" t="s">
        <v>31</v>
      </c>
      <c r="AX190" s="12" t="s">
        <v>69</v>
      </c>
      <c r="AY190" s="153" t="s">
        <v>212</v>
      </c>
    </row>
    <row r="191" spans="2:65" s="13" customFormat="1">
      <c r="B191" s="159"/>
      <c r="D191" s="150" t="s">
        <v>226</v>
      </c>
      <c r="E191" s="160" t="s">
        <v>19</v>
      </c>
      <c r="F191" s="161" t="s">
        <v>228</v>
      </c>
      <c r="H191" s="162">
        <v>8</v>
      </c>
      <c r="I191" s="163"/>
      <c r="L191" s="159"/>
      <c r="M191" s="164"/>
      <c r="T191" s="165"/>
      <c r="AT191" s="160" t="s">
        <v>226</v>
      </c>
      <c r="AU191" s="160" t="s">
        <v>79</v>
      </c>
      <c r="AV191" s="13" t="s">
        <v>229</v>
      </c>
      <c r="AW191" s="13" t="s">
        <v>31</v>
      </c>
      <c r="AX191" s="13" t="s">
        <v>77</v>
      </c>
      <c r="AY191" s="160" t="s">
        <v>212</v>
      </c>
    </row>
    <row r="192" spans="2:65" s="1" customFormat="1" ht="16.5" customHeight="1">
      <c r="B192" s="34"/>
      <c r="C192" s="133" t="s">
        <v>343</v>
      </c>
      <c r="D192" s="133" t="s">
        <v>215</v>
      </c>
      <c r="E192" s="134" t="s">
        <v>8515</v>
      </c>
      <c r="F192" s="135" t="s">
        <v>8516</v>
      </c>
      <c r="G192" s="136" t="s">
        <v>624</v>
      </c>
      <c r="H192" s="137">
        <v>1</v>
      </c>
      <c r="I192" s="138"/>
      <c r="J192" s="139">
        <f>ROUND(I192*H192,2)</f>
        <v>0</v>
      </c>
      <c r="K192" s="135" t="s">
        <v>5488</v>
      </c>
      <c r="L192" s="34"/>
      <c r="M192" s="140" t="s">
        <v>19</v>
      </c>
      <c r="N192" s="141" t="s">
        <v>40</v>
      </c>
      <c r="P192" s="142">
        <f>O192*H192</f>
        <v>0</v>
      </c>
      <c r="Q192" s="142">
        <v>0</v>
      </c>
      <c r="R192" s="142">
        <f>Q192*H192</f>
        <v>0</v>
      </c>
      <c r="S192" s="142">
        <v>0</v>
      </c>
      <c r="T192" s="143">
        <f>S192*H192</f>
        <v>0</v>
      </c>
      <c r="AR192" s="144" t="s">
        <v>316</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8517</v>
      </c>
    </row>
    <row r="193" spans="2:65" s="1" customFormat="1" ht="19.5">
      <c r="B193" s="34"/>
      <c r="D193" s="150" t="s">
        <v>224</v>
      </c>
      <c r="F193" s="151" t="s">
        <v>8497</v>
      </c>
      <c r="I193" s="148"/>
      <c r="L193" s="34"/>
      <c r="M193" s="149"/>
      <c r="T193" s="55"/>
      <c r="AT193" s="19" t="s">
        <v>224</v>
      </c>
      <c r="AU193" s="19" t="s">
        <v>79</v>
      </c>
    </row>
    <row r="194" spans="2:65" s="12" customFormat="1">
      <c r="B194" s="152"/>
      <c r="D194" s="150" t="s">
        <v>226</v>
      </c>
      <c r="E194" s="153" t="s">
        <v>19</v>
      </c>
      <c r="F194" s="154" t="s">
        <v>8425</v>
      </c>
      <c r="H194" s="155">
        <v>1</v>
      </c>
      <c r="I194" s="156"/>
      <c r="L194" s="152"/>
      <c r="M194" s="157"/>
      <c r="T194" s="158"/>
      <c r="AT194" s="153" t="s">
        <v>226</v>
      </c>
      <c r="AU194" s="153" t="s">
        <v>79</v>
      </c>
      <c r="AV194" s="12" t="s">
        <v>79</v>
      </c>
      <c r="AW194" s="12" t="s">
        <v>31</v>
      </c>
      <c r="AX194" s="12" t="s">
        <v>77</v>
      </c>
      <c r="AY194" s="153" t="s">
        <v>212</v>
      </c>
    </row>
    <row r="195" spans="2:65" s="1" customFormat="1" ht="16.5" customHeight="1">
      <c r="B195" s="34"/>
      <c r="C195" s="133" t="s">
        <v>7</v>
      </c>
      <c r="D195" s="133" t="s">
        <v>215</v>
      </c>
      <c r="E195" s="134" t="s">
        <v>8518</v>
      </c>
      <c r="F195" s="135" t="s">
        <v>8519</v>
      </c>
      <c r="G195" s="136" t="s">
        <v>624</v>
      </c>
      <c r="H195" s="137">
        <v>10</v>
      </c>
      <c r="I195" s="138"/>
      <c r="J195" s="139">
        <f>ROUND(I195*H195,2)</f>
        <v>0</v>
      </c>
      <c r="K195" s="135" t="s">
        <v>5488</v>
      </c>
      <c r="L195" s="34"/>
      <c r="M195" s="140" t="s">
        <v>19</v>
      </c>
      <c r="N195" s="141" t="s">
        <v>40</v>
      </c>
      <c r="P195" s="142">
        <f>O195*H195</f>
        <v>0</v>
      </c>
      <c r="Q195" s="142">
        <v>0</v>
      </c>
      <c r="R195" s="142">
        <f>Q195*H195</f>
        <v>0</v>
      </c>
      <c r="S195" s="142">
        <v>0</v>
      </c>
      <c r="T195" s="143">
        <f>S195*H195</f>
        <v>0</v>
      </c>
      <c r="AR195" s="144" t="s">
        <v>316</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316</v>
      </c>
      <c r="BM195" s="144" t="s">
        <v>8520</v>
      </c>
    </row>
    <row r="196" spans="2:65" s="1" customFormat="1" ht="29.25">
      <c r="B196" s="34"/>
      <c r="D196" s="150" t="s">
        <v>224</v>
      </c>
      <c r="F196" s="151" t="s">
        <v>8521</v>
      </c>
      <c r="I196" s="148"/>
      <c r="L196" s="34"/>
      <c r="M196" s="149"/>
      <c r="T196" s="55"/>
      <c r="AT196" s="19" t="s">
        <v>224</v>
      </c>
      <c r="AU196" s="19" t="s">
        <v>79</v>
      </c>
    </row>
    <row r="197" spans="2:65" s="12" customFormat="1">
      <c r="B197" s="152"/>
      <c r="D197" s="150" t="s">
        <v>226</v>
      </c>
      <c r="E197" s="153" t="s">
        <v>19</v>
      </c>
      <c r="F197" s="154" t="s">
        <v>8522</v>
      </c>
      <c r="H197" s="155">
        <v>4</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8523</v>
      </c>
      <c r="H198" s="155">
        <v>4</v>
      </c>
      <c r="I198" s="156"/>
      <c r="L198" s="152"/>
      <c r="M198" s="157"/>
      <c r="T198" s="158"/>
      <c r="AT198" s="153" t="s">
        <v>226</v>
      </c>
      <c r="AU198" s="153" t="s">
        <v>79</v>
      </c>
      <c r="AV198" s="12" t="s">
        <v>79</v>
      </c>
      <c r="AW198" s="12" t="s">
        <v>31</v>
      </c>
      <c r="AX198" s="12" t="s">
        <v>69</v>
      </c>
      <c r="AY198" s="153" t="s">
        <v>212</v>
      </c>
    </row>
    <row r="199" spans="2:65" s="12" customFormat="1">
      <c r="B199" s="152"/>
      <c r="D199" s="150" t="s">
        <v>226</v>
      </c>
      <c r="E199" s="153" t="s">
        <v>19</v>
      </c>
      <c r="F199" s="154" t="s">
        <v>8524</v>
      </c>
      <c r="H199" s="155">
        <v>2</v>
      </c>
      <c r="I199" s="156"/>
      <c r="L199" s="152"/>
      <c r="M199" s="157"/>
      <c r="T199" s="158"/>
      <c r="AT199" s="153" t="s">
        <v>226</v>
      </c>
      <c r="AU199" s="153" t="s">
        <v>79</v>
      </c>
      <c r="AV199" s="12" t="s">
        <v>79</v>
      </c>
      <c r="AW199" s="12" t="s">
        <v>31</v>
      </c>
      <c r="AX199" s="12" t="s">
        <v>69</v>
      </c>
      <c r="AY199" s="153" t="s">
        <v>212</v>
      </c>
    </row>
    <row r="200" spans="2:65" s="13" customFormat="1">
      <c r="B200" s="159"/>
      <c r="D200" s="150" t="s">
        <v>226</v>
      </c>
      <c r="E200" s="160" t="s">
        <v>19</v>
      </c>
      <c r="F200" s="161" t="s">
        <v>228</v>
      </c>
      <c r="H200" s="162">
        <v>10</v>
      </c>
      <c r="I200" s="163"/>
      <c r="L200" s="159"/>
      <c r="M200" s="164"/>
      <c r="T200" s="165"/>
      <c r="AT200" s="160" t="s">
        <v>226</v>
      </c>
      <c r="AU200" s="160" t="s">
        <v>79</v>
      </c>
      <c r="AV200" s="13" t="s">
        <v>229</v>
      </c>
      <c r="AW200" s="13" t="s">
        <v>31</v>
      </c>
      <c r="AX200" s="13" t="s">
        <v>77</v>
      </c>
      <c r="AY200" s="160" t="s">
        <v>212</v>
      </c>
    </row>
    <row r="201" spans="2:65" s="1" customFormat="1" ht="16.5" customHeight="1">
      <c r="B201" s="34"/>
      <c r="C201" s="133" t="s">
        <v>354</v>
      </c>
      <c r="D201" s="133" t="s">
        <v>215</v>
      </c>
      <c r="E201" s="134" t="s">
        <v>8525</v>
      </c>
      <c r="F201" s="135" t="s">
        <v>8526</v>
      </c>
      <c r="G201" s="136" t="s">
        <v>624</v>
      </c>
      <c r="H201" s="137">
        <v>1</v>
      </c>
      <c r="I201" s="138"/>
      <c r="J201" s="139">
        <f>ROUND(I201*H201,2)</f>
        <v>0</v>
      </c>
      <c r="K201" s="135" t="s">
        <v>5488</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8527</v>
      </c>
    </row>
    <row r="202" spans="2:65" s="1" customFormat="1" ht="29.25">
      <c r="B202" s="34"/>
      <c r="D202" s="150" t="s">
        <v>224</v>
      </c>
      <c r="F202" s="151" t="s">
        <v>8528</v>
      </c>
      <c r="I202" s="148"/>
      <c r="L202" s="34"/>
      <c r="M202" s="149"/>
      <c r="T202" s="55"/>
      <c r="AT202" s="19" t="s">
        <v>224</v>
      </c>
      <c r="AU202" s="19" t="s">
        <v>79</v>
      </c>
    </row>
    <row r="203" spans="2:65" s="12" customFormat="1">
      <c r="B203" s="152"/>
      <c r="D203" s="150" t="s">
        <v>226</v>
      </c>
      <c r="E203" s="153" t="s">
        <v>19</v>
      </c>
      <c r="F203" s="154" t="s">
        <v>6006</v>
      </c>
      <c r="H203" s="155">
        <v>1</v>
      </c>
      <c r="I203" s="156"/>
      <c r="L203" s="152"/>
      <c r="M203" s="157"/>
      <c r="T203" s="158"/>
      <c r="AT203" s="153" t="s">
        <v>226</v>
      </c>
      <c r="AU203" s="153" t="s">
        <v>79</v>
      </c>
      <c r="AV203" s="12" t="s">
        <v>79</v>
      </c>
      <c r="AW203" s="12" t="s">
        <v>31</v>
      </c>
      <c r="AX203" s="12" t="s">
        <v>77</v>
      </c>
      <c r="AY203" s="153" t="s">
        <v>212</v>
      </c>
    </row>
    <row r="204" spans="2:65" s="1" customFormat="1" ht="16.5" customHeight="1">
      <c r="B204" s="34"/>
      <c r="C204" s="133" t="s">
        <v>359</v>
      </c>
      <c r="D204" s="133" t="s">
        <v>215</v>
      </c>
      <c r="E204" s="134" t="s">
        <v>8529</v>
      </c>
      <c r="F204" s="135" t="s">
        <v>8530</v>
      </c>
      <c r="G204" s="136" t="s">
        <v>624</v>
      </c>
      <c r="H204" s="137">
        <v>4</v>
      </c>
      <c r="I204" s="138"/>
      <c r="J204" s="139">
        <f>ROUND(I204*H204,2)</f>
        <v>0</v>
      </c>
      <c r="K204" s="135" t="s">
        <v>5488</v>
      </c>
      <c r="L204" s="34"/>
      <c r="M204" s="140" t="s">
        <v>19</v>
      </c>
      <c r="N204" s="141" t="s">
        <v>40</v>
      </c>
      <c r="P204" s="142">
        <f>O204*H204</f>
        <v>0</v>
      </c>
      <c r="Q204" s="142">
        <v>0</v>
      </c>
      <c r="R204" s="142">
        <f>Q204*H204</f>
        <v>0</v>
      </c>
      <c r="S204" s="142">
        <v>0</v>
      </c>
      <c r="T204" s="143">
        <f>S204*H204</f>
        <v>0</v>
      </c>
      <c r="AR204" s="144" t="s">
        <v>316</v>
      </c>
      <c r="AT204" s="144" t="s">
        <v>215</v>
      </c>
      <c r="AU204" s="144" t="s">
        <v>79</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316</v>
      </c>
      <c r="BM204" s="144" t="s">
        <v>8531</v>
      </c>
    </row>
    <row r="205" spans="2:65" s="1" customFormat="1" ht="29.25">
      <c r="B205" s="34"/>
      <c r="D205" s="150" t="s">
        <v>224</v>
      </c>
      <c r="F205" s="151" t="s">
        <v>8532</v>
      </c>
      <c r="I205" s="148"/>
      <c r="L205" s="34"/>
      <c r="M205" s="149"/>
      <c r="T205" s="55"/>
      <c r="AT205" s="19" t="s">
        <v>224</v>
      </c>
      <c r="AU205" s="19" t="s">
        <v>79</v>
      </c>
    </row>
    <row r="206" spans="2:65" s="12" customFormat="1">
      <c r="B206" s="152"/>
      <c r="D206" s="150" t="s">
        <v>226</v>
      </c>
      <c r="E206" s="153" t="s">
        <v>19</v>
      </c>
      <c r="F206" s="154" t="s">
        <v>8533</v>
      </c>
      <c r="H206" s="155">
        <v>4</v>
      </c>
      <c r="I206" s="156"/>
      <c r="L206" s="152"/>
      <c r="M206" s="157"/>
      <c r="T206" s="158"/>
      <c r="AT206" s="153" t="s">
        <v>226</v>
      </c>
      <c r="AU206" s="153" t="s">
        <v>79</v>
      </c>
      <c r="AV206" s="12" t="s">
        <v>79</v>
      </c>
      <c r="AW206" s="12" t="s">
        <v>31</v>
      </c>
      <c r="AX206" s="12" t="s">
        <v>77</v>
      </c>
      <c r="AY206" s="153" t="s">
        <v>212</v>
      </c>
    </row>
    <row r="207" spans="2:65" s="1" customFormat="1" ht="16.5" customHeight="1">
      <c r="B207" s="34"/>
      <c r="C207" s="133" t="s">
        <v>364</v>
      </c>
      <c r="D207" s="133" t="s">
        <v>215</v>
      </c>
      <c r="E207" s="134" t="s">
        <v>8534</v>
      </c>
      <c r="F207" s="135" t="s">
        <v>8535</v>
      </c>
      <c r="G207" s="136" t="s">
        <v>624</v>
      </c>
      <c r="H207" s="137">
        <v>4</v>
      </c>
      <c r="I207" s="138"/>
      <c r="J207" s="139">
        <f>ROUND(I207*H207,2)</f>
        <v>0</v>
      </c>
      <c r="K207" s="135" t="s">
        <v>5488</v>
      </c>
      <c r="L207" s="34"/>
      <c r="M207" s="140" t="s">
        <v>19</v>
      </c>
      <c r="N207" s="141" t="s">
        <v>40</v>
      </c>
      <c r="P207" s="142">
        <f>O207*H207</f>
        <v>0</v>
      </c>
      <c r="Q207" s="142">
        <v>0</v>
      </c>
      <c r="R207" s="142">
        <f>Q207*H207</f>
        <v>0</v>
      </c>
      <c r="S207" s="142">
        <v>0</v>
      </c>
      <c r="T207" s="143">
        <f>S207*H207</f>
        <v>0</v>
      </c>
      <c r="AR207" s="144" t="s">
        <v>316</v>
      </c>
      <c r="AT207" s="144" t="s">
        <v>215</v>
      </c>
      <c r="AU207" s="144" t="s">
        <v>79</v>
      </c>
      <c r="AY207" s="19" t="s">
        <v>212</v>
      </c>
      <c r="BE207" s="145">
        <f>IF(N207="základní",J207,0)</f>
        <v>0</v>
      </c>
      <c r="BF207" s="145">
        <f>IF(N207="snížená",J207,0)</f>
        <v>0</v>
      </c>
      <c r="BG207" s="145">
        <f>IF(N207="zákl. přenesená",J207,0)</f>
        <v>0</v>
      </c>
      <c r="BH207" s="145">
        <f>IF(N207="sníž. přenesená",J207,0)</f>
        <v>0</v>
      </c>
      <c r="BI207" s="145">
        <f>IF(N207="nulová",J207,0)</f>
        <v>0</v>
      </c>
      <c r="BJ207" s="19" t="s">
        <v>77</v>
      </c>
      <c r="BK207" s="145">
        <f>ROUND(I207*H207,2)</f>
        <v>0</v>
      </c>
      <c r="BL207" s="19" t="s">
        <v>316</v>
      </c>
      <c r="BM207" s="144" t="s">
        <v>8536</v>
      </c>
    </row>
    <row r="208" spans="2:65" s="1" customFormat="1" ht="29.25">
      <c r="B208" s="34"/>
      <c r="D208" s="150" t="s">
        <v>224</v>
      </c>
      <c r="F208" s="151" t="s">
        <v>8521</v>
      </c>
      <c r="I208" s="148"/>
      <c r="L208" s="34"/>
      <c r="M208" s="149"/>
      <c r="T208" s="55"/>
      <c r="AT208" s="19" t="s">
        <v>224</v>
      </c>
      <c r="AU208" s="19" t="s">
        <v>79</v>
      </c>
    </row>
    <row r="209" spans="2:65" s="12" customFormat="1">
      <c r="B209" s="152"/>
      <c r="D209" s="150" t="s">
        <v>226</v>
      </c>
      <c r="E209" s="153" t="s">
        <v>19</v>
      </c>
      <c r="F209" s="154" t="s">
        <v>8537</v>
      </c>
      <c r="H209" s="155">
        <v>3</v>
      </c>
      <c r="I209" s="156"/>
      <c r="L209" s="152"/>
      <c r="M209" s="157"/>
      <c r="T209" s="158"/>
      <c r="AT209" s="153" t="s">
        <v>226</v>
      </c>
      <c r="AU209" s="153" t="s">
        <v>79</v>
      </c>
      <c r="AV209" s="12" t="s">
        <v>79</v>
      </c>
      <c r="AW209" s="12" t="s">
        <v>31</v>
      </c>
      <c r="AX209" s="12" t="s">
        <v>69</v>
      </c>
      <c r="AY209" s="153" t="s">
        <v>212</v>
      </c>
    </row>
    <row r="210" spans="2:65" s="12" customFormat="1">
      <c r="B210" s="152"/>
      <c r="D210" s="150" t="s">
        <v>226</v>
      </c>
      <c r="E210" s="153" t="s">
        <v>19</v>
      </c>
      <c r="F210" s="154" t="s">
        <v>5921</v>
      </c>
      <c r="H210" s="155">
        <v>1</v>
      </c>
      <c r="I210" s="156"/>
      <c r="L210" s="152"/>
      <c r="M210" s="157"/>
      <c r="T210" s="158"/>
      <c r="AT210" s="153" t="s">
        <v>226</v>
      </c>
      <c r="AU210" s="153" t="s">
        <v>79</v>
      </c>
      <c r="AV210" s="12" t="s">
        <v>79</v>
      </c>
      <c r="AW210" s="12" t="s">
        <v>31</v>
      </c>
      <c r="AX210" s="12" t="s">
        <v>69</v>
      </c>
      <c r="AY210" s="153" t="s">
        <v>212</v>
      </c>
    </row>
    <row r="211" spans="2:65" s="13" customFormat="1">
      <c r="B211" s="159"/>
      <c r="D211" s="150" t="s">
        <v>226</v>
      </c>
      <c r="E211" s="160" t="s">
        <v>19</v>
      </c>
      <c r="F211" s="161" t="s">
        <v>228</v>
      </c>
      <c r="H211" s="162">
        <v>4</v>
      </c>
      <c r="I211" s="163"/>
      <c r="L211" s="159"/>
      <c r="M211" s="164"/>
      <c r="T211" s="165"/>
      <c r="AT211" s="160" t="s">
        <v>226</v>
      </c>
      <c r="AU211" s="160" t="s">
        <v>79</v>
      </c>
      <c r="AV211" s="13" t="s">
        <v>229</v>
      </c>
      <c r="AW211" s="13" t="s">
        <v>31</v>
      </c>
      <c r="AX211" s="13" t="s">
        <v>77</v>
      </c>
      <c r="AY211" s="160" t="s">
        <v>212</v>
      </c>
    </row>
    <row r="212" spans="2:65" s="1" customFormat="1" ht="16.5" customHeight="1">
      <c r="B212" s="34"/>
      <c r="C212" s="133" t="s">
        <v>586</v>
      </c>
      <c r="D212" s="133" t="s">
        <v>215</v>
      </c>
      <c r="E212" s="134" t="s">
        <v>8538</v>
      </c>
      <c r="F212" s="135" t="s">
        <v>8539</v>
      </c>
      <c r="G212" s="136" t="s">
        <v>624</v>
      </c>
      <c r="H212" s="137">
        <v>1</v>
      </c>
      <c r="I212" s="138"/>
      <c r="J212" s="139">
        <f>ROUND(I212*H212,2)</f>
        <v>0</v>
      </c>
      <c r="K212" s="135" t="s">
        <v>5488</v>
      </c>
      <c r="L212" s="34"/>
      <c r="M212" s="140" t="s">
        <v>19</v>
      </c>
      <c r="N212" s="141" t="s">
        <v>40</v>
      </c>
      <c r="P212" s="142">
        <f>O212*H212</f>
        <v>0</v>
      </c>
      <c r="Q212" s="142">
        <v>0</v>
      </c>
      <c r="R212" s="142">
        <f>Q212*H212</f>
        <v>0</v>
      </c>
      <c r="S212" s="142">
        <v>0</v>
      </c>
      <c r="T212" s="143">
        <f>S212*H212</f>
        <v>0</v>
      </c>
      <c r="AR212" s="144" t="s">
        <v>316</v>
      </c>
      <c r="AT212" s="144" t="s">
        <v>215</v>
      </c>
      <c r="AU212" s="144" t="s">
        <v>79</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316</v>
      </c>
      <c r="BM212" s="144" t="s">
        <v>8540</v>
      </c>
    </row>
    <row r="213" spans="2:65" s="1" customFormat="1" ht="29.25">
      <c r="B213" s="34"/>
      <c r="D213" s="150" t="s">
        <v>224</v>
      </c>
      <c r="F213" s="151" t="s">
        <v>8541</v>
      </c>
      <c r="I213" s="148"/>
      <c r="L213" s="34"/>
      <c r="M213" s="149"/>
      <c r="T213" s="55"/>
      <c r="AT213" s="19" t="s">
        <v>224</v>
      </c>
      <c r="AU213" s="19" t="s">
        <v>79</v>
      </c>
    </row>
    <row r="214" spans="2:65" s="12" customFormat="1">
      <c r="B214" s="152"/>
      <c r="D214" s="150" t="s">
        <v>226</v>
      </c>
      <c r="E214" s="153" t="s">
        <v>19</v>
      </c>
      <c r="F214" s="154" t="s">
        <v>5921</v>
      </c>
      <c r="H214" s="155">
        <v>1</v>
      </c>
      <c r="I214" s="156"/>
      <c r="L214" s="152"/>
      <c r="M214" s="157"/>
      <c r="T214" s="158"/>
      <c r="AT214" s="153" t="s">
        <v>226</v>
      </c>
      <c r="AU214" s="153" t="s">
        <v>79</v>
      </c>
      <c r="AV214" s="12" t="s">
        <v>79</v>
      </c>
      <c r="AW214" s="12" t="s">
        <v>31</v>
      </c>
      <c r="AX214" s="12" t="s">
        <v>77</v>
      </c>
      <c r="AY214" s="153" t="s">
        <v>212</v>
      </c>
    </row>
    <row r="215" spans="2:65" s="1" customFormat="1" ht="16.5" customHeight="1">
      <c r="B215" s="34"/>
      <c r="C215" s="133" t="s">
        <v>593</v>
      </c>
      <c r="D215" s="133" t="s">
        <v>215</v>
      </c>
      <c r="E215" s="134" t="s">
        <v>8542</v>
      </c>
      <c r="F215" s="135" t="s">
        <v>8543</v>
      </c>
      <c r="G215" s="136" t="s">
        <v>624</v>
      </c>
      <c r="H215" s="137">
        <v>5</v>
      </c>
      <c r="I215" s="138"/>
      <c r="J215" s="139">
        <f>ROUND(I215*H215,2)</f>
        <v>0</v>
      </c>
      <c r="K215" s="135" t="s">
        <v>5488</v>
      </c>
      <c r="L215" s="34"/>
      <c r="M215" s="140" t="s">
        <v>19</v>
      </c>
      <c r="N215" s="141" t="s">
        <v>40</v>
      </c>
      <c r="P215" s="142">
        <f>O215*H215</f>
        <v>0</v>
      </c>
      <c r="Q215" s="142">
        <v>0</v>
      </c>
      <c r="R215" s="142">
        <f>Q215*H215</f>
        <v>0</v>
      </c>
      <c r="S215" s="142">
        <v>0</v>
      </c>
      <c r="T215" s="143">
        <f>S215*H215</f>
        <v>0</v>
      </c>
      <c r="AR215" s="144" t="s">
        <v>316</v>
      </c>
      <c r="AT215" s="144" t="s">
        <v>215</v>
      </c>
      <c r="AU215" s="144" t="s">
        <v>79</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316</v>
      </c>
      <c r="BM215" s="144" t="s">
        <v>8544</v>
      </c>
    </row>
    <row r="216" spans="2:65" s="1" customFormat="1" ht="29.25">
      <c r="B216" s="34"/>
      <c r="D216" s="150" t="s">
        <v>224</v>
      </c>
      <c r="F216" s="151" t="s">
        <v>8545</v>
      </c>
      <c r="I216" s="148"/>
      <c r="L216" s="34"/>
      <c r="M216" s="149"/>
      <c r="T216" s="55"/>
      <c r="AT216" s="19" t="s">
        <v>224</v>
      </c>
      <c r="AU216" s="19" t="s">
        <v>79</v>
      </c>
    </row>
    <row r="217" spans="2:65" s="12" customFormat="1">
      <c r="B217" s="152"/>
      <c r="D217" s="150" t="s">
        <v>226</v>
      </c>
      <c r="E217" s="153" t="s">
        <v>19</v>
      </c>
      <c r="F217" s="154" t="s">
        <v>8522</v>
      </c>
      <c r="H217" s="155">
        <v>4</v>
      </c>
      <c r="I217" s="156"/>
      <c r="L217" s="152"/>
      <c r="M217" s="157"/>
      <c r="T217" s="158"/>
      <c r="AT217" s="153" t="s">
        <v>226</v>
      </c>
      <c r="AU217" s="153" t="s">
        <v>79</v>
      </c>
      <c r="AV217" s="12" t="s">
        <v>79</v>
      </c>
      <c r="AW217" s="12" t="s">
        <v>31</v>
      </c>
      <c r="AX217" s="12" t="s">
        <v>69</v>
      </c>
      <c r="AY217" s="153" t="s">
        <v>212</v>
      </c>
    </row>
    <row r="218" spans="2:65" s="12" customFormat="1">
      <c r="B218" s="152"/>
      <c r="D218" s="150" t="s">
        <v>226</v>
      </c>
      <c r="E218" s="153" t="s">
        <v>19</v>
      </c>
      <c r="F218" s="154" t="s">
        <v>5836</v>
      </c>
      <c r="H218" s="155">
        <v>1</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5</v>
      </c>
      <c r="I219" s="163"/>
      <c r="L219" s="159"/>
      <c r="M219" s="164"/>
      <c r="T219" s="165"/>
      <c r="AT219" s="160" t="s">
        <v>226</v>
      </c>
      <c r="AU219" s="160" t="s">
        <v>79</v>
      </c>
      <c r="AV219" s="13" t="s">
        <v>229</v>
      </c>
      <c r="AW219" s="13" t="s">
        <v>31</v>
      </c>
      <c r="AX219" s="13" t="s">
        <v>77</v>
      </c>
      <c r="AY219" s="160" t="s">
        <v>212</v>
      </c>
    </row>
    <row r="220" spans="2:65" s="1" customFormat="1" ht="16.5" customHeight="1">
      <c r="B220" s="34"/>
      <c r="C220" s="133" t="s">
        <v>598</v>
      </c>
      <c r="D220" s="133" t="s">
        <v>215</v>
      </c>
      <c r="E220" s="134" t="s">
        <v>8546</v>
      </c>
      <c r="F220" s="135" t="s">
        <v>8547</v>
      </c>
      <c r="G220" s="136" t="s">
        <v>624</v>
      </c>
      <c r="H220" s="137">
        <v>7</v>
      </c>
      <c r="I220" s="138"/>
      <c r="J220" s="139">
        <f>ROUND(I220*H220,2)</f>
        <v>0</v>
      </c>
      <c r="K220" s="135" t="s">
        <v>5488</v>
      </c>
      <c r="L220" s="34"/>
      <c r="M220" s="140" t="s">
        <v>19</v>
      </c>
      <c r="N220" s="141" t="s">
        <v>40</v>
      </c>
      <c r="P220" s="142">
        <f>O220*H220</f>
        <v>0</v>
      </c>
      <c r="Q220" s="142">
        <v>0</v>
      </c>
      <c r="R220" s="142">
        <f>Q220*H220</f>
        <v>0</v>
      </c>
      <c r="S220" s="142">
        <v>0</v>
      </c>
      <c r="T220" s="143">
        <f>S220*H220</f>
        <v>0</v>
      </c>
      <c r="AR220" s="144" t="s">
        <v>316</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316</v>
      </c>
      <c r="BM220" s="144" t="s">
        <v>8548</v>
      </c>
    </row>
    <row r="221" spans="2:65" s="1" customFormat="1" ht="29.25">
      <c r="B221" s="34"/>
      <c r="D221" s="150" t="s">
        <v>224</v>
      </c>
      <c r="F221" s="151" t="s">
        <v>8549</v>
      </c>
      <c r="I221" s="148"/>
      <c r="L221" s="34"/>
      <c r="M221" s="149"/>
      <c r="T221" s="55"/>
      <c r="AT221" s="19" t="s">
        <v>224</v>
      </c>
      <c r="AU221" s="19" t="s">
        <v>79</v>
      </c>
    </row>
    <row r="222" spans="2:65" s="12" customFormat="1">
      <c r="B222" s="152"/>
      <c r="D222" s="150" t="s">
        <v>226</v>
      </c>
      <c r="E222" s="153" t="s">
        <v>19</v>
      </c>
      <c r="F222" s="154" t="s">
        <v>5490</v>
      </c>
      <c r="H222" s="155">
        <v>1</v>
      </c>
      <c r="I222" s="156"/>
      <c r="L222" s="152"/>
      <c r="M222" s="157"/>
      <c r="T222" s="158"/>
      <c r="AT222" s="153" t="s">
        <v>226</v>
      </c>
      <c r="AU222" s="153" t="s">
        <v>79</v>
      </c>
      <c r="AV222" s="12" t="s">
        <v>79</v>
      </c>
      <c r="AW222" s="12" t="s">
        <v>31</v>
      </c>
      <c r="AX222" s="12" t="s">
        <v>69</v>
      </c>
      <c r="AY222" s="153" t="s">
        <v>212</v>
      </c>
    </row>
    <row r="223" spans="2:65" s="12" customFormat="1">
      <c r="B223" s="152"/>
      <c r="D223" s="150" t="s">
        <v>226</v>
      </c>
      <c r="E223" s="153" t="s">
        <v>19</v>
      </c>
      <c r="F223" s="154" t="s">
        <v>5669</v>
      </c>
      <c r="H223" s="155">
        <v>1</v>
      </c>
      <c r="I223" s="156"/>
      <c r="L223" s="152"/>
      <c r="M223" s="157"/>
      <c r="T223" s="158"/>
      <c r="AT223" s="153" t="s">
        <v>226</v>
      </c>
      <c r="AU223" s="153" t="s">
        <v>79</v>
      </c>
      <c r="AV223" s="12" t="s">
        <v>79</v>
      </c>
      <c r="AW223" s="12" t="s">
        <v>31</v>
      </c>
      <c r="AX223" s="12" t="s">
        <v>69</v>
      </c>
      <c r="AY223" s="153" t="s">
        <v>212</v>
      </c>
    </row>
    <row r="224" spans="2:65" s="12" customFormat="1">
      <c r="B224" s="152"/>
      <c r="D224" s="150" t="s">
        <v>226</v>
      </c>
      <c r="E224" s="153" t="s">
        <v>19</v>
      </c>
      <c r="F224" s="154" t="s">
        <v>5754</v>
      </c>
      <c r="H224" s="155">
        <v>1</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5836</v>
      </c>
      <c r="H225" s="155">
        <v>1</v>
      </c>
      <c r="I225" s="156"/>
      <c r="L225" s="152"/>
      <c r="M225" s="157"/>
      <c r="T225" s="158"/>
      <c r="AT225" s="153" t="s">
        <v>226</v>
      </c>
      <c r="AU225" s="153" t="s">
        <v>79</v>
      </c>
      <c r="AV225" s="12" t="s">
        <v>79</v>
      </c>
      <c r="AW225" s="12" t="s">
        <v>31</v>
      </c>
      <c r="AX225" s="12" t="s">
        <v>69</v>
      </c>
      <c r="AY225" s="153" t="s">
        <v>212</v>
      </c>
    </row>
    <row r="226" spans="2:65" s="12" customFormat="1">
      <c r="B226" s="152"/>
      <c r="D226" s="150" t="s">
        <v>226</v>
      </c>
      <c r="E226" s="153" t="s">
        <v>19</v>
      </c>
      <c r="F226" s="154" t="s">
        <v>5921</v>
      </c>
      <c r="H226" s="155">
        <v>1</v>
      </c>
      <c r="I226" s="156"/>
      <c r="L226" s="152"/>
      <c r="M226" s="157"/>
      <c r="T226" s="158"/>
      <c r="AT226" s="153" t="s">
        <v>226</v>
      </c>
      <c r="AU226" s="153" t="s">
        <v>79</v>
      </c>
      <c r="AV226" s="12" t="s">
        <v>79</v>
      </c>
      <c r="AW226" s="12" t="s">
        <v>31</v>
      </c>
      <c r="AX226" s="12" t="s">
        <v>69</v>
      </c>
      <c r="AY226" s="153" t="s">
        <v>212</v>
      </c>
    </row>
    <row r="227" spans="2:65" s="12" customFormat="1">
      <c r="B227" s="152"/>
      <c r="D227" s="150" t="s">
        <v>226</v>
      </c>
      <c r="E227" s="153" t="s">
        <v>19</v>
      </c>
      <c r="F227" s="154" t="s">
        <v>6006</v>
      </c>
      <c r="H227" s="155">
        <v>1</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6100</v>
      </c>
      <c r="H228" s="155">
        <v>1</v>
      </c>
      <c r="I228" s="156"/>
      <c r="L228" s="152"/>
      <c r="M228" s="157"/>
      <c r="T228" s="158"/>
      <c r="AT228" s="153" t="s">
        <v>226</v>
      </c>
      <c r="AU228" s="153" t="s">
        <v>79</v>
      </c>
      <c r="AV228" s="12" t="s">
        <v>79</v>
      </c>
      <c r="AW228" s="12" t="s">
        <v>31</v>
      </c>
      <c r="AX228" s="12" t="s">
        <v>69</v>
      </c>
      <c r="AY228" s="153" t="s">
        <v>212</v>
      </c>
    </row>
    <row r="229" spans="2:65" s="13" customFormat="1">
      <c r="B229" s="159"/>
      <c r="D229" s="150" t="s">
        <v>226</v>
      </c>
      <c r="E229" s="160" t="s">
        <v>19</v>
      </c>
      <c r="F229" s="161" t="s">
        <v>228</v>
      </c>
      <c r="H229" s="162">
        <v>7</v>
      </c>
      <c r="I229" s="163"/>
      <c r="L229" s="159"/>
      <c r="M229" s="164"/>
      <c r="T229" s="165"/>
      <c r="AT229" s="160" t="s">
        <v>226</v>
      </c>
      <c r="AU229" s="160" t="s">
        <v>79</v>
      </c>
      <c r="AV229" s="13" t="s">
        <v>229</v>
      </c>
      <c r="AW229" s="13" t="s">
        <v>31</v>
      </c>
      <c r="AX229" s="13" t="s">
        <v>77</v>
      </c>
      <c r="AY229" s="160" t="s">
        <v>212</v>
      </c>
    </row>
    <row r="230" spans="2:65" s="1" customFormat="1" ht="16.5" customHeight="1">
      <c r="B230" s="34"/>
      <c r="C230" s="133" t="s">
        <v>605</v>
      </c>
      <c r="D230" s="133" t="s">
        <v>215</v>
      </c>
      <c r="E230" s="134" t="s">
        <v>8550</v>
      </c>
      <c r="F230" s="135" t="s">
        <v>8551</v>
      </c>
      <c r="G230" s="136" t="s">
        <v>624</v>
      </c>
      <c r="H230" s="137">
        <v>6</v>
      </c>
      <c r="I230" s="138"/>
      <c r="J230" s="139">
        <f>ROUND(I230*H230,2)</f>
        <v>0</v>
      </c>
      <c r="K230" s="135" t="s">
        <v>5488</v>
      </c>
      <c r="L230" s="34"/>
      <c r="M230" s="140" t="s">
        <v>19</v>
      </c>
      <c r="N230" s="141" t="s">
        <v>40</v>
      </c>
      <c r="P230" s="142">
        <f>O230*H230</f>
        <v>0</v>
      </c>
      <c r="Q230" s="142">
        <v>0</v>
      </c>
      <c r="R230" s="142">
        <f>Q230*H230</f>
        <v>0</v>
      </c>
      <c r="S230" s="142">
        <v>0</v>
      </c>
      <c r="T230" s="143">
        <f>S230*H230</f>
        <v>0</v>
      </c>
      <c r="AR230" s="144" t="s">
        <v>316</v>
      </c>
      <c r="AT230" s="144" t="s">
        <v>215</v>
      </c>
      <c r="AU230" s="144" t="s">
        <v>79</v>
      </c>
      <c r="AY230" s="19" t="s">
        <v>212</v>
      </c>
      <c r="BE230" s="145">
        <f>IF(N230="základní",J230,0)</f>
        <v>0</v>
      </c>
      <c r="BF230" s="145">
        <f>IF(N230="snížená",J230,0)</f>
        <v>0</v>
      </c>
      <c r="BG230" s="145">
        <f>IF(N230="zákl. přenesená",J230,0)</f>
        <v>0</v>
      </c>
      <c r="BH230" s="145">
        <f>IF(N230="sníž. přenesená",J230,0)</f>
        <v>0</v>
      </c>
      <c r="BI230" s="145">
        <f>IF(N230="nulová",J230,0)</f>
        <v>0</v>
      </c>
      <c r="BJ230" s="19" t="s">
        <v>77</v>
      </c>
      <c r="BK230" s="145">
        <f>ROUND(I230*H230,2)</f>
        <v>0</v>
      </c>
      <c r="BL230" s="19" t="s">
        <v>316</v>
      </c>
      <c r="BM230" s="144" t="s">
        <v>8552</v>
      </c>
    </row>
    <row r="231" spans="2:65" s="1" customFormat="1" ht="29.25">
      <c r="B231" s="34"/>
      <c r="D231" s="150" t="s">
        <v>224</v>
      </c>
      <c r="F231" s="151" t="s">
        <v>8549</v>
      </c>
      <c r="I231" s="148"/>
      <c r="L231" s="34"/>
      <c r="M231" s="149"/>
      <c r="T231" s="55"/>
      <c r="AT231" s="19" t="s">
        <v>224</v>
      </c>
      <c r="AU231" s="19" t="s">
        <v>79</v>
      </c>
    </row>
    <row r="232" spans="2:65" s="12" customFormat="1">
      <c r="B232" s="152"/>
      <c r="D232" s="150" t="s">
        <v>226</v>
      </c>
      <c r="E232" s="153" t="s">
        <v>19</v>
      </c>
      <c r="F232" s="154" t="s">
        <v>5581</v>
      </c>
      <c r="H232" s="155">
        <v>1</v>
      </c>
      <c r="I232" s="156"/>
      <c r="L232" s="152"/>
      <c r="M232" s="157"/>
      <c r="T232" s="158"/>
      <c r="AT232" s="153" t="s">
        <v>226</v>
      </c>
      <c r="AU232" s="153" t="s">
        <v>79</v>
      </c>
      <c r="AV232" s="12" t="s">
        <v>79</v>
      </c>
      <c r="AW232" s="12" t="s">
        <v>31</v>
      </c>
      <c r="AX232" s="12" t="s">
        <v>69</v>
      </c>
      <c r="AY232" s="153" t="s">
        <v>212</v>
      </c>
    </row>
    <row r="233" spans="2:65" s="12" customFormat="1">
      <c r="B233" s="152"/>
      <c r="D233" s="150" t="s">
        <v>226</v>
      </c>
      <c r="E233" s="153" t="s">
        <v>19</v>
      </c>
      <c r="F233" s="154" t="s">
        <v>5669</v>
      </c>
      <c r="H233" s="155">
        <v>1</v>
      </c>
      <c r="I233" s="156"/>
      <c r="L233" s="152"/>
      <c r="M233" s="157"/>
      <c r="T233" s="158"/>
      <c r="AT233" s="153" t="s">
        <v>226</v>
      </c>
      <c r="AU233" s="153" t="s">
        <v>79</v>
      </c>
      <c r="AV233" s="12" t="s">
        <v>79</v>
      </c>
      <c r="AW233" s="12" t="s">
        <v>31</v>
      </c>
      <c r="AX233" s="12" t="s">
        <v>69</v>
      </c>
      <c r="AY233" s="153" t="s">
        <v>212</v>
      </c>
    </row>
    <row r="234" spans="2:65" s="12" customFormat="1">
      <c r="B234" s="152"/>
      <c r="D234" s="150" t="s">
        <v>226</v>
      </c>
      <c r="E234" s="153" t="s">
        <v>19</v>
      </c>
      <c r="F234" s="154" t="s">
        <v>5754</v>
      </c>
      <c r="H234" s="155">
        <v>1</v>
      </c>
      <c r="I234" s="156"/>
      <c r="L234" s="152"/>
      <c r="M234" s="157"/>
      <c r="T234" s="158"/>
      <c r="AT234" s="153" t="s">
        <v>226</v>
      </c>
      <c r="AU234" s="153" t="s">
        <v>79</v>
      </c>
      <c r="AV234" s="12" t="s">
        <v>79</v>
      </c>
      <c r="AW234" s="12" t="s">
        <v>31</v>
      </c>
      <c r="AX234" s="12" t="s">
        <v>69</v>
      </c>
      <c r="AY234" s="153" t="s">
        <v>212</v>
      </c>
    </row>
    <row r="235" spans="2:65" s="12" customFormat="1">
      <c r="B235" s="152"/>
      <c r="D235" s="150" t="s">
        <v>226</v>
      </c>
      <c r="E235" s="153" t="s">
        <v>19</v>
      </c>
      <c r="F235" s="154" t="s">
        <v>5836</v>
      </c>
      <c r="H235" s="155">
        <v>1</v>
      </c>
      <c r="I235" s="156"/>
      <c r="L235" s="152"/>
      <c r="M235" s="157"/>
      <c r="T235" s="158"/>
      <c r="AT235" s="153" t="s">
        <v>226</v>
      </c>
      <c r="AU235" s="153" t="s">
        <v>79</v>
      </c>
      <c r="AV235" s="12" t="s">
        <v>79</v>
      </c>
      <c r="AW235" s="12" t="s">
        <v>31</v>
      </c>
      <c r="AX235" s="12" t="s">
        <v>69</v>
      </c>
      <c r="AY235" s="153" t="s">
        <v>212</v>
      </c>
    </row>
    <row r="236" spans="2:65" s="12" customFormat="1">
      <c r="B236" s="152"/>
      <c r="D236" s="150" t="s">
        <v>226</v>
      </c>
      <c r="E236" s="153" t="s">
        <v>19</v>
      </c>
      <c r="F236" s="154" t="s">
        <v>5921</v>
      </c>
      <c r="H236" s="155">
        <v>1</v>
      </c>
      <c r="I236" s="156"/>
      <c r="L236" s="152"/>
      <c r="M236" s="157"/>
      <c r="T236" s="158"/>
      <c r="AT236" s="153" t="s">
        <v>226</v>
      </c>
      <c r="AU236" s="153" t="s">
        <v>79</v>
      </c>
      <c r="AV236" s="12" t="s">
        <v>79</v>
      </c>
      <c r="AW236" s="12" t="s">
        <v>31</v>
      </c>
      <c r="AX236" s="12" t="s">
        <v>69</v>
      </c>
      <c r="AY236" s="153" t="s">
        <v>212</v>
      </c>
    </row>
    <row r="237" spans="2:65" s="12" customFormat="1">
      <c r="B237" s="152"/>
      <c r="D237" s="150" t="s">
        <v>226</v>
      </c>
      <c r="E237" s="153" t="s">
        <v>19</v>
      </c>
      <c r="F237" s="154" t="s">
        <v>6006</v>
      </c>
      <c r="H237" s="155">
        <v>1</v>
      </c>
      <c r="I237" s="156"/>
      <c r="L237" s="152"/>
      <c r="M237" s="157"/>
      <c r="T237" s="158"/>
      <c r="AT237" s="153" t="s">
        <v>226</v>
      </c>
      <c r="AU237" s="153" t="s">
        <v>79</v>
      </c>
      <c r="AV237" s="12" t="s">
        <v>79</v>
      </c>
      <c r="AW237" s="12" t="s">
        <v>31</v>
      </c>
      <c r="AX237" s="12" t="s">
        <v>69</v>
      </c>
      <c r="AY237" s="153" t="s">
        <v>212</v>
      </c>
    </row>
    <row r="238" spans="2:65" s="13" customFormat="1">
      <c r="B238" s="159"/>
      <c r="D238" s="150" t="s">
        <v>226</v>
      </c>
      <c r="E238" s="160" t="s">
        <v>19</v>
      </c>
      <c r="F238" s="161" t="s">
        <v>228</v>
      </c>
      <c r="H238" s="162">
        <v>6</v>
      </c>
      <c r="I238" s="163"/>
      <c r="L238" s="159"/>
      <c r="M238" s="164"/>
      <c r="T238" s="165"/>
      <c r="AT238" s="160" t="s">
        <v>226</v>
      </c>
      <c r="AU238" s="160" t="s">
        <v>79</v>
      </c>
      <c r="AV238" s="13" t="s">
        <v>229</v>
      </c>
      <c r="AW238" s="13" t="s">
        <v>31</v>
      </c>
      <c r="AX238" s="13" t="s">
        <v>77</v>
      </c>
      <c r="AY238" s="160" t="s">
        <v>212</v>
      </c>
    </row>
    <row r="239" spans="2:65" s="1" customFormat="1" ht="16.5" customHeight="1">
      <c r="B239" s="34"/>
      <c r="C239" s="133" t="s">
        <v>610</v>
      </c>
      <c r="D239" s="133" t="s">
        <v>215</v>
      </c>
      <c r="E239" s="134" t="s">
        <v>8553</v>
      </c>
      <c r="F239" s="135" t="s">
        <v>8554</v>
      </c>
      <c r="G239" s="136" t="s">
        <v>624</v>
      </c>
      <c r="H239" s="137">
        <v>2</v>
      </c>
      <c r="I239" s="138"/>
      <c r="J239" s="139">
        <f>ROUND(I239*H239,2)</f>
        <v>0</v>
      </c>
      <c r="K239" s="135" t="s">
        <v>5488</v>
      </c>
      <c r="L239" s="34"/>
      <c r="M239" s="140" t="s">
        <v>19</v>
      </c>
      <c r="N239" s="141" t="s">
        <v>40</v>
      </c>
      <c r="P239" s="142">
        <f>O239*H239</f>
        <v>0</v>
      </c>
      <c r="Q239" s="142">
        <v>0</v>
      </c>
      <c r="R239" s="142">
        <f>Q239*H239</f>
        <v>0</v>
      </c>
      <c r="S239" s="142">
        <v>0</v>
      </c>
      <c r="T239" s="143">
        <f>S239*H239</f>
        <v>0</v>
      </c>
      <c r="AR239" s="144" t="s">
        <v>316</v>
      </c>
      <c r="AT239" s="144" t="s">
        <v>215</v>
      </c>
      <c r="AU239" s="144" t="s">
        <v>79</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8555</v>
      </c>
    </row>
    <row r="240" spans="2:65" s="1" customFormat="1" ht="19.5">
      <c r="B240" s="34"/>
      <c r="D240" s="150" t="s">
        <v>224</v>
      </c>
      <c r="F240" s="151" t="s">
        <v>8556</v>
      </c>
      <c r="I240" s="148"/>
      <c r="L240" s="34"/>
      <c r="M240" s="149"/>
      <c r="T240" s="55"/>
      <c r="AT240" s="19" t="s">
        <v>224</v>
      </c>
      <c r="AU240" s="19" t="s">
        <v>79</v>
      </c>
    </row>
    <row r="241" spans="2:65" s="12" customFormat="1">
      <c r="B241" s="152"/>
      <c r="D241" s="150" t="s">
        <v>226</v>
      </c>
      <c r="E241" s="153" t="s">
        <v>19</v>
      </c>
      <c r="F241" s="154" t="s">
        <v>6397</v>
      </c>
      <c r="H241" s="155">
        <v>2</v>
      </c>
      <c r="I241" s="156"/>
      <c r="L241" s="152"/>
      <c r="M241" s="157"/>
      <c r="T241" s="158"/>
      <c r="AT241" s="153" t="s">
        <v>226</v>
      </c>
      <c r="AU241" s="153" t="s">
        <v>79</v>
      </c>
      <c r="AV241" s="12" t="s">
        <v>79</v>
      </c>
      <c r="AW241" s="12" t="s">
        <v>31</v>
      </c>
      <c r="AX241" s="12" t="s">
        <v>77</v>
      </c>
      <c r="AY241" s="153" t="s">
        <v>212</v>
      </c>
    </row>
    <row r="242" spans="2:65" s="1" customFormat="1" ht="16.5" customHeight="1">
      <c r="B242" s="34"/>
      <c r="C242" s="133" t="s">
        <v>616</v>
      </c>
      <c r="D242" s="133" t="s">
        <v>215</v>
      </c>
      <c r="E242" s="134" t="s">
        <v>8557</v>
      </c>
      <c r="F242" s="135" t="s">
        <v>8558</v>
      </c>
      <c r="G242" s="136" t="s">
        <v>624</v>
      </c>
      <c r="H242" s="137">
        <v>1</v>
      </c>
      <c r="I242" s="138"/>
      <c r="J242" s="139">
        <f>ROUND(I242*H242,2)</f>
        <v>0</v>
      </c>
      <c r="K242" s="135" t="s">
        <v>5488</v>
      </c>
      <c r="L242" s="34"/>
      <c r="M242" s="140" t="s">
        <v>19</v>
      </c>
      <c r="N242" s="141" t="s">
        <v>40</v>
      </c>
      <c r="P242" s="142">
        <f>O242*H242</f>
        <v>0</v>
      </c>
      <c r="Q242" s="142">
        <v>0</v>
      </c>
      <c r="R242" s="142">
        <f>Q242*H242</f>
        <v>0</v>
      </c>
      <c r="S242" s="142">
        <v>0</v>
      </c>
      <c r="T242" s="143">
        <f>S242*H242</f>
        <v>0</v>
      </c>
      <c r="AR242" s="144" t="s">
        <v>316</v>
      </c>
      <c r="AT242" s="144" t="s">
        <v>215</v>
      </c>
      <c r="AU242" s="144" t="s">
        <v>79</v>
      </c>
      <c r="AY242" s="19" t="s">
        <v>212</v>
      </c>
      <c r="BE242" s="145">
        <f>IF(N242="základní",J242,0)</f>
        <v>0</v>
      </c>
      <c r="BF242" s="145">
        <f>IF(N242="snížená",J242,0)</f>
        <v>0</v>
      </c>
      <c r="BG242" s="145">
        <f>IF(N242="zákl. přenesená",J242,0)</f>
        <v>0</v>
      </c>
      <c r="BH242" s="145">
        <f>IF(N242="sníž. přenesená",J242,0)</f>
        <v>0</v>
      </c>
      <c r="BI242" s="145">
        <f>IF(N242="nulová",J242,0)</f>
        <v>0</v>
      </c>
      <c r="BJ242" s="19" t="s">
        <v>77</v>
      </c>
      <c r="BK242" s="145">
        <f>ROUND(I242*H242,2)</f>
        <v>0</v>
      </c>
      <c r="BL242" s="19" t="s">
        <v>316</v>
      </c>
      <c r="BM242" s="144" t="s">
        <v>8559</v>
      </c>
    </row>
    <row r="243" spans="2:65" s="1" customFormat="1" ht="19.5">
      <c r="B243" s="34"/>
      <c r="D243" s="150" t="s">
        <v>224</v>
      </c>
      <c r="F243" s="151" t="s">
        <v>8556</v>
      </c>
      <c r="I243" s="148"/>
      <c r="L243" s="34"/>
      <c r="M243" s="149"/>
      <c r="T243" s="55"/>
      <c r="AT243" s="19" t="s">
        <v>224</v>
      </c>
      <c r="AU243" s="19" t="s">
        <v>79</v>
      </c>
    </row>
    <row r="244" spans="2:65" s="12" customFormat="1">
      <c r="B244" s="152"/>
      <c r="D244" s="150" t="s">
        <v>226</v>
      </c>
      <c r="E244" s="153" t="s">
        <v>19</v>
      </c>
      <c r="F244" s="154" t="s">
        <v>5836</v>
      </c>
      <c r="H244" s="155">
        <v>1</v>
      </c>
      <c r="I244" s="156"/>
      <c r="L244" s="152"/>
      <c r="M244" s="157"/>
      <c r="T244" s="158"/>
      <c r="AT244" s="153" t="s">
        <v>226</v>
      </c>
      <c r="AU244" s="153" t="s">
        <v>79</v>
      </c>
      <c r="AV244" s="12" t="s">
        <v>79</v>
      </c>
      <c r="AW244" s="12" t="s">
        <v>31</v>
      </c>
      <c r="AX244" s="12" t="s">
        <v>77</v>
      </c>
      <c r="AY244" s="153" t="s">
        <v>212</v>
      </c>
    </row>
    <row r="245" spans="2:65" s="1" customFormat="1" ht="16.5" customHeight="1">
      <c r="B245" s="34"/>
      <c r="C245" s="133" t="s">
        <v>621</v>
      </c>
      <c r="D245" s="133" t="s">
        <v>215</v>
      </c>
      <c r="E245" s="134" t="s">
        <v>8560</v>
      </c>
      <c r="F245" s="135" t="s">
        <v>8561</v>
      </c>
      <c r="G245" s="136" t="s">
        <v>536</v>
      </c>
      <c r="H245" s="137">
        <v>647.32500000000005</v>
      </c>
      <c r="I245" s="138"/>
      <c r="J245" s="139">
        <f>ROUND(I245*H245,2)</f>
        <v>0</v>
      </c>
      <c r="K245" s="135" t="s">
        <v>5488</v>
      </c>
      <c r="L245" s="34"/>
      <c r="M245" s="140" t="s">
        <v>19</v>
      </c>
      <c r="N245" s="141" t="s">
        <v>40</v>
      </c>
      <c r="P245" s="142">
        <f>O245*H245</f>
        <v>0</v>
      </c>
      <c r="Q245" s="142">
        <v>0</v>
      </c>
      <c r="R245" s="142">
        <f>Q245*H245</f>
        <v>0</v>
      </c>
      <c r="S245" s="142">
        <v>0</v>
      </c>
      <c r="T245" s="143">
        <f>S245*H245</f>
        <v>0</v>
      </c>
      <c r="AR245" s="144" t="s">
        <v>316</v>
      </c>
      <c r="AT245" s="144" t="s">
        <v>215</v>
      </c>
      <c r="AU245" s="144" t="s">
        <v>79</v>
      </c>
      <c r="AY245" s="19" t="s">
        <v>212</v>
      </c>
      <c r="BE245" s="145">
        <f>IF(N245="základní",J245,0)</f>
        <v>0</v>
      </c>
      <c r="BF245" s="145">
        <f>IF(N245="snížená",J245,0)</f>
        <v>0</v>
      </c>
      <c r="BG245" s="145">
        <f>IF(N245="zákl. přenesená",J245,0)</f>
        <v>0</v>
      </c>
      <c r="BH245" s="145">
        <f>IF(N245="sníž. přenesená",J245,0)</f>
        <v>0</v>
      </c>
      <c r="BI245" s="145">
        <f>IF(N245="nulová",J245,0)</f>
        <v>0</v>
      </c>
      <c r="BJ245" s="19" t="s">
        <v>77</v>
      </c>
      <c r="BK245" s="145">
        <f>ROUND(I245*H245,2)</f>
        <v>0</v>
      </c>
      <c r="BL245" s="19" t="s">
        <v>316</v>
      </c>
      <c r="BM245" s="144" t="s">
        <v>8562</v>
      </c>
    </row>
    <row r="246" spans="2:65" s="1" customFormat="1" ht="19.5">
      <c r="B246" s="34"/>
      <c r="D246" s="150" t="s">
        <v>224</v>
      </c>
      <c r="F246" s="151" t="s">
        <v>8563</v>
      </c>
      <c r="I246" s="148"/>
      <c r="L246" s="34"/>
      <c r="M246" s="149"/>
      <c r="T246" s="55"/>
      <c r="AT246" s="19" t="s">
        <v>224</v>
      </c>
      <c r="AU246" s="19" t="s">
        <v>79</v>
      </c>
    </row>
    <row r="247" spans="2:65" s="12" customFormat="1">
      <c r="B247" s="152"/>
      <c r="D247" s="150" t="s">
        <v>226</v>
      </c>
      <c r="E247" s="153" t="s">
        <v>19</v>
      </c>
      <c r="F247" s="154" t="s">
        <v>8564</v>
      </c>
      <c r="H247" s="155">
        <v>95.55</v>
      </c>
      <c r="I247" s="156"/>
      <c r="L247" s="152"/>
      <c r="M247" s="157"/>
      <c r="T247" s="158"/>
      <c r="AT247" s="153" t="s">
        <v>226</v>
      </c>
      <c r="AU247" s="153" t="s">
        <v>79</v>
      </c>
      <c r="AV247" s="12" t="s">
        <v>79</v>
      </c>
      <c r="AW247" s="12" t="s">
        <v>31</v>
      </c>
      <c r="AX247" s="12" t="s">
        <v>69</v>
      </c>
      <c r="AY247" s="153" t="s">
        <v>212</v>
      </c>
    </row>
    <row r="248" spans="2:65" s="12" customFormat="1">
      <c r="B248" s="152"/>
      <c r="D248" s="150" t="s">
        <v>226</v>
      </c>
      <c r="E248" s="153" t="s">
        <v>19</v>
      </c>
      <c r="F248" s="154" t="s">
        <v>8565</v>
      </c>
      <c r="H248" s="155">
        <v>89.775000000000006</v>
      </c>
      <c r="I248" s="156"/>
      <c r="L248" s="152"/>
      <c r="M248" s="157"/>
      <c r="T248" s="158"/>
      <c r="AT248" s="153" t="s">
        <v>226</v>
      </c>
      <c r="AU248" s="153" t="s">
        <v>79</v>
      </c>
      <c r="AV248" s="12" t="s">
        <v>79</v>
      </c>
      <c r="AW248" s="12" t="s">
        <v>31</v>
      </c>
      <c r="AX248" s="12" t="s">
        <v>69</v>
      </c>
      <c r="AY248" s="153" t="s">
        <v>212</v>
      </c>
    </row>
    <row r="249" spans="2:65" s="12" customFormat="1">
      <c r="B249" s="152"/>
      <c r="D249" s="150" t="s">
        <v>226</v>
      </c>
      <c r="E249" s="153" t="s">
        <v>19</v>
      </c>
      <c r="F249" s="154" t="s">
        <v>8566</v>
      </c>
      <c r="H249" s="155">
        <v>112.875</v>
      </c>
      <c r="I249" s="156"/>
      <c r="L249" s="152"/>
      <c r="M249" s="157"/>
      <c r="T249" s="158"/>
      <c r="AT249" s="153" t="s">
        <v>226</v>
      </c>
      <c r="AU249" s="153" t="s">
        <v>79</v>
      </c>
      <c r="AV249" s="12" t="s">
        <v>79</v>
      </c>
      <c r="AW249" s="12" t="s">
        <v>31</v>
      </c>
      <c r="AX249" s="12" t="s">
        <v>69</v>
      </c>
      <c r="AY249" s="153" t="s">
        <v>212</v>
      </c>
    </row>
    <row r="250" spans="2:65" s="12" customFormat="1">
      <c r="B250" s="152"/>
      <c r="D250" s="150" t="s">
        <v>226</v>
      </c>
      <c r="E250" s="153" t="s">
        <v>19</v>
      </c>
      <c r="F250" s="154" t="s">
        <v>8567</v>
      </c>
      <c r="H250" s="155">
        <v>112.875</v>
      </c>
      <c r="I250" s="156"/>
      <c r="L250" s="152"/>
      <c r="M250" s="157"/>
      <c r="T250" s="158"/>
      <c r="AT250" s="153" t="s">
        <v>226</v>
      </c>
      <c r="AU250" s="153" t="s">
        <v>79</v>
      </c>
      <c r="AV250" s="12" t="s">
        <v>79</v>
      </c>
      <c r="AW250" s="12" t="s">
        <v>31</v>
      </c>
      <c r="AX250" s="12" t="s">
        <v>69</v>
      </c>
      <c r="AY250" s="153" t="s">
        <v>212</v>
      </c>
    </row>
    <row r="251" spans="2:65" s="12" customFormat="1">
      <c r="B251" s="152"/>
      <c r="D251" s="150" t="s">
        <v>226</v>
      </c>
      <c r="E251" s="153" t="s">
        <v>19</v>
      </c>
      <c r="F251" s="154" t="s">
        <v>8568</v>
      </c>
      <c r="H251" s="155">
        <v>118.125</v>
      </c>
      <c r="I251" s="156"/>
      <c r="L251" s="152"/>
      <c r="M251" s="157"/>
      <c r="T251" s="158"/>
      <c r="AT251" s="153" t="s">
        <v>226</v>
      </c>
      <c r="AU251" s="153" t="s">
        <v>79</v>
      </c>
      <c r="AV251" s="12" t="s">
        <v>79</v>
      </c>
      <c r="AW251" s="12" t="s">
        <v>31</v>
      </c>
      <c r="AX251" s="12" t="s">
        <v>69</v>
      </c>
      <c r="AY251" s="153" t="s">
        <v>212</v>
      </c>
    </row>
    <row r="252" spans="2:65" s="12" customFormat="1">
      <c r="B252" s="152"/>
      <c r="D252" s="150" t="s">
        <v>226</v>
      </c>
      <c r="E252" s="153" t="s">
        <v>19</v>
      </c>
      <c r="F252" s="154" t="s">
        <v>8569</v>
      </c>
      <c r="H252" s="155">
        <v>118.125</v>
      </c>
      <c r="I252" s="156"/>
      <c r="L252" s="152"/>
      <c r="M252" s="157"/>
      <c r="T252" s="158"/>
      <c r="AT252" s="153" t="s">
        <v>226</v>
      </c>
      <c r="AU252" s="153" t="s">
        <v>79</v>
      </c>
      <c r="AV252" s="12" t="s">
        <v>79</v>
      </c>
      <c r="AW252" s="12" t="s">
        <v>31</v>
      </c>
      <c r="AX252" s="12" t="s">
        <v>69</v>
      </c>
      <c r="AY252" s="153" t="s">
        <v>212</v>
      </c>
    </row>
    <row r="253" spans="2:65" s="13" customFormat="1">
      <c r="B253" s="159"/>
      <c r="D253" s="150" t="s">
        <v>226</v>
      </c>
      <c r="E253" s="160" t="s">
        <v>19</v>
      </c>
      <c r="F253" s="161" t="s">
        <v>228</v>
      </c>
      <c r="H253" s="162">
        <v>647.32500000000005</v>
      </c>
      <c r="I253" s="163"/>
      <c r="L253" s="159"/>
      <c r="M253" s="164"/>
      <c r="T253" s="165"/>
      <c r="AT253" s="160" t="s">
        <v>226</v>
      </c>
      <c r="AU253" s="160" t="s">
        <v>79</v>
      </c>
      <c r="AV253" s="13" t="s">
        <v>229</v>
      </c>
      <c r="AW253" s="13" t="s">
        <v>31</v>
      </c>
      <c r="AX253" s="13" t="s">
        <v>77</v>
      </c>
      <c r="AY253" s="160" t="s">
        <v>212</v>
      </c>
    </row>
    <row r="254" spans="2:65" s="1" customFormat="1" ht="24.2" customHeight="1">
      <c r="B254" s="34"/>
      <c r="C254" s="133" t="s">
        <v>631</v>
      </c>
      <c r="D254" s="133" t="s">
        <v>215</v>
      </c>
      <c r="E254" s="134" t="s">
        <v>6131</v>
      </c>
      <c r="F254" s="135" t="s">
        <v>6132</v>
      </c>
      <c r="G254" s="136" t="s">
        <v>4232</v>
      </c>
      <c r="H254" s="196"/>
      <c r="I254" s="138"/>
      <c r="J254" s="139">
        <f>ROUND(I254*H254,2)</f>
        <v>0</v>
      </c>
      <c r="K254" s="135" t="s">
        <v>219</v>
      </c>
      <c r="L254" s="34"/>
      <c r="M254" s="140" t="s">
        <v>19</v>
      </c>
      <c r="N254" s="141" t="s">
        <v>40</v>
      </c>
      <c r="P254" s="142">
        <f>O254*H254</f>
        <v>0</v>
      </c>
      <c r="Q254" s="142">
        <v>0</v>
      </c>
      <c r="R254" s="142">
        <f>Q254*H254</f>
        <v>0</v>
      </c>
      <c r="S254" s="142">
        <v>0</v>
      </c>
      <c r="T254" s="143">
        <f>S254*H254</f>
        <v>0</v>
      </c>
      <c r="AR254" s="144" t="s">
        <v>316</v>
      </c>
      <c r="AT254" s="144" t="s">
        <v>215</v>
      </c>
      <c r="AU254" s="144" t="s">
        <v>79</v>
      </c>
      <c r="AY254" s="19" t="s">
        <v>212</v>
      </c>
      <c r="BE254" s="145">
        <f>IF(N254="základní",J254,0)</f>
        <v>0</v>
      </c>
      <c r="BF254" s="145">
        <f>IF(N254="snížená",J254,0)</f>
        <v>0</v>
      </c>
      <c r="BG254" s="145">
        <f>IF(N254="zákl. přenesená",J254,0)</f>
        <v>0</v>
      </c>
      <c r="BH254" s="145">
        <f>IF(N254="sníž. přenesená",J254,0)</f>
        <v>0</v>
      </c>
      <c r="BI254" s="145">
        <f>IF(N254="nulová",J254,0)</f>
        <v>0</v>
      </c>
      <c r="BJ254" s="19" t="s">
        <v>77</v>
      </c>
      <c r="BK254" s="145">
        <f>ROUND(I254*H254,2)</f>
        <v>0</v>
      </c>
      <c r="BL254" s="19" t="s">
        <v>316</v>
      </c>
      <c r="BM254" s="144" t="s">
        <v>8570</v>
      </c>
    </row>
    <row r="255" spans="2:65" s="1" customFormat="1">
      <c r="B255" s="34"/>
      <c r="D255" s="146" t="s">
        <v>222</v>
      </c>
      <c r="F255" s="147" t="s">
        <v>6134</v>
      </c>
      <c r="I255" s="148"/>
      <c r="L255" s="34"/>
      <c r="M255" s="149"/>
      <c r="T255" s="55"/>
      <c r="AT255" s="19" t="s">
        <v>222</v>
      </c>
      <c r="AU255" s="19" t="s">
        <v>79</v>
      </c>
    </row>
    <row r="256" spans="2:65" s="11" customFormat="1" ht="25.9" customHeight="1">
      <c r="B256" s="121"/>
      <c r="D256" s="122" t="s">
        <v>68</v>
      </c>
      <c r="E256" s="123" t="s">
        <v>2630</v>
      </c>
      <c r="F256" s="123" t="s">
        <v>2631</v>
      </c>
      <c r="I256" s="124"/>
      <c r="J256" s="125">
        <f>BK256</f>
        <v>0</v>
      </c>
      <c r="L256" s="121"/>
      <c r="M256" s="126"/>
      <c r="P256" s="127">
        <f>SUM(P257:P259)</f>
        <v>0</v>
      </c>
      <c r="R256" s="127">
        <f>SUM(R257:R259)</f>
        <v>0</v>
      </c>
      <c r="T256" s="128">
        <f>SUM(T257:T259)</f>
        <v>0</v>
      </c>
      <c r="AR256" s="122" t="s">
        <v>229</v>
      </c>
      <c r="AT256" s="129" t="s">
        <v>68</v>
      </c>
      <c r="AU256" s="129" t="s">
        <v>69</v>
      </c>
      <c r="AY256" s="122" t="s">
        <v>212</v>
      </c>
      <c r="BK256" s="130">
        <f>SUM(BK257:BK259)</f>
        <v>0</v>
      </c>
    </row>
    <row r="257" spans="2:65" s="1" customFormat="1" ht="16.5" customHeight="1">
      <c r="B257" s="34"/>
      <c r="C257" s="133" t="s">
        <v>643</v>
      </c>
      <c r="D257" s="133" t="s">
        <v>215</v>
      </c>
      <c r="E257" s="134" t="s">
        <v>8571</v>
      </c>
      <c r="F257" s="135" t="s">
        <v>8572</v>
      </c>
      <c r="G257" s="136" t="s">
        <v>408</v>
      </c>
      <c r="H257" s="137">
        <v>16</v>
      </c>
      <c r="I257" s="138"/>
      <c r="J257" s="139">
        <f>ROUND(I257*H257,2)</f>
        <v>0</v>
      </c>
      <c r="K257" s="135" t="s">
        <v>219</v>
      </c>
      <c r="L257" s="34"/>
      <c r="M257" s="140" t="s">
        <v>19</v>
      </c>
      <c r="N257" s="141" t="s">
        <v>40</v>
      </c>
      <c r="P257" s="142">
        <f>O257*H257</f>
        <v>0</v>
      </c>
      <c r="Q257" s="142">
        <v>0</v>
      </c>
      <c r="R257" s="142">
        <f>Q257*H257</f>
        <v>0</v>
      </c>
      <c r="S257" s="142">
        <v>0</v>
      </c>
      <c r="T257" s="143">
        <f>S257*H257</f>
        <v>0</v>
      </c>
      <c r="AR257" s="144" t="s">
        <v>2635</v>
      </c>
      <c r="AT257" s="144" t="s">
        <v>215</v>
      </c>
      <c r="AU257" s="144" t="s">
        <v>77</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2635</v>
      </c>
      <c r="BM257" s="144" t="s">
        <v>8573</v>
      </c>
    </row>
    <row r="258" spans="2:65" s="1" customFormat="1">
      <c r="B258" s="34"/>
      <c r="D258" s="146" t="s">
        <v>222</v>
      </c>
      <c r="F258" s="147" t="s">
        <v>8574</v>
      </c>
      <c r="I258" s="148"/>
      <c r="L258" s="34"/>
      <c r="M258" s="149"/>
      <c r="T258" s="55"/>
      <c r="AT258" s="19" t="s">
        <v>222</v>
      </c>
      <c r="AU258" s="19" t="s">
        <v>77</v>
      </c>
    </row>
    <row r="259" spans="2:65" s="1" customFormat="1" ht="19.5">
      <c r="B259" s="34"/>
      <c r="D259" s="150" t="s">
        <v>224</v>
      </c>
      <c r="F259" s="151" t="s">
        <v>8575</v>
      </c>
      <c r="I259" s="148"/>
      <c r="L259" s="34"/>
      <c r="M259" s="197"/>
      <c r="N259" s="198"/>
      <c r="O259" s="198"/>
      <c r="P259" s="198"/>
      <c r="Q259" s="198"/>
      <c r="R259" s="198"/>
      <c r="S259" s="198"/>
      <c r="T259" s="199"/>
      <c r="AT259" s="19" t="s">
        <v>224</v>
      </c>
      <c r="AU259" s="19" t="s">
        <v>77</v>
      </c>
    </row>
    <row r="260" spans="2:65" s="1" customFormat="1" ht="6.95" customHeight="1">
      <c r="B260" s="43"/>
      <c r="C260" s="44"/>
      <c r="D260" s="44"/>
      <c r="E260" s="44"/>
      <c r="F260" s="44"/>
      <c r="G260" s="44"/>
      <c r="H260" s="44"/>
      <c r="I260" s="44"/>
      <c r="J260" s="44"/>
      <c r="K260" s="44"/>
      <c r="L260" s="34"/>
    </row>
  </sheetData>
  <sheetProtection algorithmName="SHA-512" hashValue="MEwOKo8LLCCjx0iPy743GrfnhOsD/ykBmc5kqgOcTvx+Nw0AwyIKKgDGQr0TIg8hqCN9wUujiDApT180F4DcSg==" saltValue="LxzGoAPl6zGQ1PPetEU6YX3prH7oLb6g50fcY5mBCwpD2d9WNJBxkolD+5YxORlHypa0ny+pNQFVsvdABrA+pQ==" spinCount="100000" sheet="1" objects="1" scenarios="1" formatColumns="0" formatRows="0" autoFilter="0"/>
  <autoFilter ref="C81:K259" xr:uid="{00000000-0009-0000-0000-000007000000}"/>
  <mergeCells count="9">
    <mergeCell ref="E50:H50"/>
    <mergeCell ref="E72:H72"/>
    <mergeCell ref="E74:H74"/>
    <mergeCell ref="L2:V2"/>
    <mergeCell ref="E7:H7"/>
    <mergeCell ref="E9:H9"/>
    <mergeCell ref="E18:H18"/>
    <mergeCell ref="E27:H27"/>
    <mergeCell ref="E48:H48"/>
  </mergeCells>
  <hyperlinks>
    <hyperlink ref="F255" r:id="rId1" xr:uid="{00000000-0004-0000-0700-000000000000}"/>
    <hyperlink ref="F258" r:id="rId2" xr:uid="{00000000-0004-0000-0700-000001000000}"/>
  </hyperlinks>
  <pageMargins left="0.39374999999999999" right="0.39374999999999999" top="0.39374999999999999" bottom="0.39374999999999999" header="0" footer="0"/>
  <pageSetup paperSize="9" scale="84" fitToHeight="100" orientation="landscape" blackAndWhite="1" r:id="rId3"/>
  <headerFooter>
    <oddFooter>&amp;CStrana &amp;P z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23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29"/>
      <c r="M2" s="329"/>
      <c r="N2" s="329"/>
      <c r="O2" s="329"/>
      <c r="P2" s="329"/>
      <c r="Q2" s="329"/>
      <c r="R2" s="329"/>
      <c r="S2" s="329"/>
      <c r="T2" s="329"/>
      <c r="U2" s="329"/>
      <c r="V2" s="329"/>
      <c r="AT2" s="19" t="s">
        <v>100</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5" t="str">
        <f>'Rekapitulace stavby'!K6</f>
        <v>Stavební úpravy budovy N (CEETe II) v areálu VŠB-TUO - Úpravy po DI - rev_a</v>
      </c>
      <c r="F7" s="366"/>
      <c r="G7" s="366"/>
      <c r="H7" s="366"/>
      <c r="L7" s="22"/>
    </row>
    <row r="8" spans="2:46" s="1" customFormat="1" ht="12" customHeight="1">
      <c r="B8" s="34"/>
      <c r="D8" s="29" t="s">
        <v>181</v>
      </c>
      <c r="L8" s="34"/>
    </row>
    <row r="9" spans="2:46" s="1" customFormat="1" ht="16.5" customHeight="1">
      <c r="B9" s="34"/>
      <c r="E9" s="356" t="s">
        <v>8576</v>
      </c>
      <c r="F9" s="364"/>
      <c r="G9" s="364"/>
      <c r="H9" s="364"/>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1. 10. 2025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7" t="str">
        <f>'Rekapitulace stavby'!E14</f>
        <v>Vyplň údaj</v>
      </c>
      <c r="F18" s="344"/>
      <c r="G18" s="344"/>
      <c r="H18" s="34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48" t="s">
        <v>19</v>
      </c>
      <c r="F27" s="348"/>
      <c r="G27" s="348"/>
      <c r="H27" s="34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ROUND(J81,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ROUND((SUM(BE81:BE238)),  2)</f>
        <v>0</v>
      </c>
      <c r="I33" s="95">
        <v>0.21</v>
      </c>
      <c r="J33" s="85">
        <f>ROUND(((SUM(BE81:BE238))*I33),  2)</f>
        <v>0</v>
      </c>
      <c r="L33" s="34"/>
    </row>
    <row r="34" spans="2:12" s="1" customFormat="1" ht="14.45" customHeight="1">
      <c r="B34" s="34"/>
      <c r="E34" s="29" t="s">
        <v>41</v>
      </c>
      <c r="F34" s="85">
        <f>ROUND((SUM(BF81:BF238)),  2)</f>
        <v>0</v>
      </c>
      <c r="I34" s="95">
        <v>0.12</v>
      </c>
      <c r="J34" s="85">
        <f>ROUND(((SUM(BF81:BF238))*I34),  2)</f>
        <v>0</v>
      </c>
      <c r="L34" s="34"/>
    </row>
    <row r="35" spans="2:12" s="1" customFormat="1" ht="14.45" hidden="1" customHeight="1">
      <c r="B35" s="34"/>
      <c r="E35" s="29" t="s">
        <v>42</v>
      </c>
      <c r="F35" s="85">
        <f>ROUND((SUM(BG81:BG238)),  2)</f>
        <v>0</v>
      </c>
      <c r="I35" s="95">
        <v>0.21</v>
      </c>
      <c r="J35" s="85">
        <f>0</f>
        <v>0</v>
      </c>
      <c r="L35" s="34"/>
    </row>
    <row r="36" spans="2:12" s="1" customFormat="1" ht="14.45" hidden="1" customHeight="1">
      <c r="B36" s="34"/>
      <c r="E36" s="29" t="s">
        <v>43</v>
      </c>
      <c r="F36" s="85">
        <f>ROUND((SUM(BH81:BH238)),  2)</f>
        <v>0</v>
      </c>
      <c r="I36" s="95">
        <v>0.12</v>
      </c>
      <c r="J36" s="85">
        <f>0</f>
        <v>0</v>
      </c>
      <c r="L36" s="34"/>
    </row>
    <row r="37" spans="2:12" s="1" customFormat="1" ht="14.45" hidden="1" customHeight="1">
      <c r="B37" s="34"/>
      <c r="E37" s="29" t="s">
        <v>44</v>
      </c>
      <c r="F37" s="85">
        <f>ROUND((SUM(BI81:BI238)),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5" t="str">
        <f>E7</f>
        <v>Stavební úpravy budovy N (CEETe II) v areálu VŠB-TUO - Úpravy po DI - rev_a</v>
      </c>
      <c r="F48" s="366"/>
      <c r="G48" s="366"/>
      <c r="H48" s="366"/>
      <c r="L48" s="34"/>
    </row>
    <row r="49" spans="2:47" s="1" customFormat="1" ht="12" customHeight="1">
      <c r="B49" s="34"/>
      <c r="C49" s="29" t="s">
        <v>181</v>
      </c>
      <c r="L49" s="34"/>
    </row>
    <row r="50" spans="2:47" s="1" customFormat="1" ht="16.5" customHeight="1">
      <c r="B50" s="34"/>
      <c r="E50" s="356" t="str">
        <f>E9</f>
        <v>D.1.1.3.2.05. - VÝPIS ZÁMEČNICKÝCH VÝROBKŮ</v>
      </c>
      <c r="F50" s="364"/>
      <c r="G50" s="364"/>
      <c r="H50" s="364"/>
      <c r="L50" s="34"/>
    </row>
    <row r="51" spans="2:47" s="1" customFormat="1" ht="6.95" customHeight="1">
      <c r="B51" s="34"/>
      <c r="L51" s="34"/>
    </row>
    <row r="52" spans="2:47" s="1" customFormat="1" ht="12" customHeight="1">
      <c r="B52" s="34"/>
      <c r="C52" s="29" t="s">
        <v>21</v>
      </c>
      <c r="F52" s="27" t="str">
        <f>F12</f>
        <v xml:space="preserve"> </v>
      </c>
      <c r="I52" s="29" t="s">
        <v>23</v>
      </c>
      <c r="J52" s="51" t="str">
        <f>IF(J12="","",J12)</f>
        <v>1. 10. 2025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J81</f>
        <v>0</v>
      </c>
      <c r="L59" s="34"/>
      <c r="AU59" s="19" t="s">
        <v>189</v>
      </c>
    </row>
    <row r="60" spans="2:47" s="8" customFormat="1" ht="24.95" customHeight="1">
      <c r="B60" s="105"/>
      <c r="D60" s="106" t="s">
        <v>377</v>
      </c>
      <c r="E60" s="107"/>
      <c r="F60" s="107"/>
      <c r="G60" s="107"/>
      <c r="H60" s="107"/>
      <c r="I60" s="107"/>
      <c r="J60" s="108">
        <f>J82</f>
        <v>0</v>
      </c>
      <c r="L60" s="105"/>
    </row>
    <row r="61" spans="2:47" s="9" customFormat="1" ht="19.899999999999999" customHeight="1">
      <c r="B61" s="109"/>
      <c r="D61" s="110" t="s">
        <v>395</v>
      </c>
      <c r="E61" s="111"/>
      <c r="F61" s="111"/>
      <c r="G61" s="111"/>
      <c r="H61" s="111"/>
      <c r="I61" s="111"/>
      <c r="J61" s="112">
        <f>J83</f>
        <v>0</v>
      </c>
      <c r="L61" s="109"/>
    </row>
    <row r="62" spans="2:47" s="1" customFormat="1" ht="21.75" customHeight="1">
      <c r="B62" s="34"/>
      <c r="L62" s="34"/>
    </row>
    <row r="63" spans="2:47" s="1" customFormat="1" ht="6.95" customHeight="1">
      <c r="B63" s="43"/>
      <c r="C63" s="44"/>
      <c r="D63" s="44"/>
      <c r="E63" s="44"/>
      <c r="F63" s="44"/>
      <c r="G63" s="44"/>
      <c r="H63" s="44"/>
      <c r="I63" s="44"/>
      <c r="J63" s="44"/>
      <c r="K63" s="44"/>
      <c r="L63" s="34"/>
    </row>
    <row r="67" spans="2:20" s="1" customFormat="1" ht="6.95" customHeight="1">
      <c r="B67" s="45"/>
      <c r="C67" s="46"/>
      <c r="D67" s="46"/>
      <c r="E67" s="46"/>
      <c r="F67" s="46"/>
      <c r="G67" s="46"/>
      <c r="H67" s="46"/>
      <c r="I67" s="46"/>
      <c r="J67" s="46"/>
      <c r="K67" s="46"/>
      <c r="L67" s="34"/>
    </row>
    <row r="68" spans="2:20" s="1" customFormat="1" ht="24.95" customHeight="1">
      <c r="B68" s="34"/>
      <c r="C68" s="23" t="s">
        <v>197</v>
      </c>
      <c r="L68" s="34"/>
    </row>
    <row r="69" spans="2:20" s="1" customFormat="1" ht="6.95" customHeight="1">
      <c r="B69" s="34"/>
      <c r="L69" s="34"/>
    </row>
    <row r="70" spans="2:20" s="1" customFormat="1" ht="12" customHeight="1">
      <c r="B70" s="34"/>
      <c r="C70" s="29" t="s">
        <v>16</v>
      </c>
      <c r="L70" s="34"/>
    </row>
    <row r="71" spans="2:20" s="1" customFormat="1" ht="16.5" customHeight="1">
      <c r="B71" s="34"/>
      <c r="E71" s="365" t="str">
        <f>E7</f>
        <v>Stavební úpravy budovy N (CEETe II) v areálu VŠB-TUO - Úpravy po DI - rev_a</v>
      </c>
      <c r="F71" s="366"/>
      <c r="G71" s="366"/>
      <c r="H71" s="366"/>
      <c r="L71" s="34"/>
    </row>
    <row r="72" spans="2:20" s="1" customFormat="1" ht="12" customHeight="1">
      <c r="B72" s="34"/>
      <c r="C72" s="29" t="s">
        <v>181</v>
      </c>
      <c r="L72" s="34"/>
    </row>
    <row r="73" spans="2:20" s="1" customFormat="1" ht="16.5" customHeight="1">
      <c r="B73" s="34"/>
      <c r="E73" s="356" t="str">
        <f>E9</f>
        <v>D.1.1.3.2.05. - VÝPIS ZÁMEČNICKÝCH VÝROBKŮ</v>
      </c>
      <c r="F73" s="364"/>
      <c r="G73" s="364"/>
      <c r="H73" s="364"/>
      <c r="L73" s="34"/>
    </row>
    <row r="74" spans="2:20" s="1" customFormat="1" ht="6.95" customHeight="1">
      <c r="B74" s="34"/>
      <c r="L74" s="34"/>
    </row>
    <row r="75" spans="2:20" s="1" customFormat="1" ht="12" customHeight="1">
      <c r="B75" s="34"/>
      <c r="C75" s="29" t="s">
        <v>21</v>
      </c>
      <c r="F75" s="27" t="str">
        <f>F12</f>
        <v xml:space="preserve"> </v>
      </c>
      <c r="I75" s="29" t="s">
        <v>23</v>
      </c>
      <c r="J75" s="51" t="str">
        <f>IF(J12="","",J12)</f>
        <v>1. 10. 2025</v>
      </c>
      <c r="L75" s="34"/>
    </row>
    <row r="76" spans="2:20" s="1" customFormat="1" ht="6.95" customHeight="1">
      <c r="B76" s="34"/>
      <c r="L76" s="34"/>
    </row>
    <row r="77" spans="2:20" s="1" customFormat="1" ht="15.2" customHeight="1">
      <c r="B77" s="34"/>
      <c r="C77" s="29" t="s">
        <v>25</v>
      </c>
      <c r="F77" s="27" t="str">
        <f>E15</f>
        <v xml:space="preserve"> </v>
      </c>
      <c r="I77" s="29" t="s">
        <v>30</v>
      </c>
      <c r="J77" s="32" t="str">
        <f>E21</f>
        <v xml:space="preserve"> </v>
      </c>
      <c r="L77" s="34"/>
    </row>
    <row r="78" spans="2:20" s="1" customFormat="1" ht="15.2" customHeight="1">
      <c r="B78" s="34"/>
      <c r="C78" s="29" t="s">
        <v>28</v>
      </c>
      <c r="F78" s="27" t="str">
        <f>IF(E18="","",E18)</f>
        <v>Vyplň údaj</v>
      </c>
      <c r="I78" s="29" t="s">
        <v>32</v>
      </c>
      <c r="J78" s="32" t="str">
        <f>E24</f>
        <v xml:space="preserve"> </v>
      </c>
      <c r="L78" s="34"/>
    </row>
    <row r="79" spans="2:20" s="1" customFormat="1" ht="10.35" customHeight="1">
      <c r="B79" s="34"/>
      <c r="L79" s="34"/>
    </row>
    <row r="80" spans="2:20" s="10" customFormat="1" ht="29.25" customHeight="1">
      <c r="B80" s="113"/>
      <c r="C80" s="114" t="s">
        <v>198</v>
      </c>
      <c r="D80" s="115" t="s">
        <v>54</v>
      </c>
      <c r="E80" s="115" t="s">
        <v>50</v>
      </c>
      <c r="F80" s="115" t="s">
        <v>51</v>
      </c>
      <c r="G80" s="115" t="s">
        <v>199</v>
      </c>
      <c r="H80" s="115" t="s">
        <v>200</v>
      </c>
      <c r="I80" s="115" t="s">
        <v>201</v>
      </c>
      <c r="J80" s="115" t="s">
        <v>188</v>
      </c>
      <c r="K80" s="116" t="s">
        <v>202</v>
      </c>
      <c r="L80" s="113"/>
      <c r="M80" s="58" t="s">
        <v>19</v>
      </c>
      <c r="N80" s="59" t="s">
        <v>39</v>
      </c>
      <c r="O80" s="59" t="s">
        <v>203</v>
      </c>
      <c r="P80" s="59" t="s">
        <v>204</v>
      </c>
      <c r="Q80" s="59" t="s">
        <v>205</v>
      </c>
      <c r="R80" s="59" t="s">
        <v>206</v>
      </c>
      <c r="S80" s="59" t="s">
        <v>207</v>
      </c>
      <c r="T80" s="60" t="s">
        <v>208</v>
      </c>
    </row>
    <row r="81" spans="2:65" s="1" customFormat="1" ht="22.9" customHeight="1">
      <c r="B81" s="34"/>
      <c r="C81" s="63" t="s">
        <v>209</v>
      </c>
      <c r="J81" s="117">
        <f>BK81</f>
        <v>0</v>
      </c>
      <c r="L81" s="34"/>
      <c r="M81" s="61"/>
      <c r="N81" s="52"/>
      <c r="O81" s="52"/>
      <c r="P81" s="118">
        <f>P82</f>
        <v>0</v>
      </c>
      <c r="Q81" s="52"/>
      <c r="R81" s="118">
        <f>R82</f>
        <v>0</v>
      </c>
      <c r="S81" s="52"/>
      <c r="T81" s="119">
        <f>T82</f>
        <v>0</v>
      </c>
      <c r="AT81" s="19" t="s">
        <v>68</v>
      </c>
      <c r="AU81" s="19" t="s">
        <v>189</v>
      </c>
      <c r="BK81" s="120">
        <f>BK82</f>
        <v>0</v>
      </c>
    </row>
    <row r="82" spans="2:65" s="11" customFormat="1" ht="25.9" customHeight="1">
      <c r="B82" s="121"/>
      <c r="D82" s="122" t="s">
        <v>68</v>
      </c>
      <c r="E82" s="123" t="s">
        <v>1379</v>
      </c>
      <c r="F82" s="123" t="s">
        <v>1380</v>
      </c>
      <c r="I82" s="124"/>
      <c r="J82" s="125">
        <f>BK82</f>
        <v>0</v>
      </c>
      <c r="L82" s="121"/>
      <c r="M82" s="126"/>
      <c r="P82" s="127">
        <f>P83</f>
        <v>0</v>
      </c>
      <c r="R82" s="127">
        <f>R83</f>
        <v>0</v>
      </c>
      <c r="T82" s="128">
        <f>T83</f>
        <v>0</v>
      </c>
      <c r="AR82" s="122" t="s">
        <v>79</v>
      </c>
      <c r="AT82" s="129" t="s">
        <v>68</v>
      </c>
      <c r="AU82" s="129" t="s">
        <v>69</v>
      </c>
      <c r="AY82" s="122" t="s">
        <v>212</v>
      </c>
      <c r="BK82" s="130">
        <f>BK83</f>
        <v>0</v>
      </c>
    </row>
    <row r="83" spans="2:65" s="11" customFormat="1" ht="22.9" customHeight="1">
      <c r="B83" s="121"/>
      <c r="D83" s="122" t="s">
        <v>68</v>
      </c>
      <c r="E83" s="131" t="s">
        <v>2168</v>
      </c>
      <c r="F83" s="131" t="s">
        <v>2169</v>
      </c>
      <c r="I83" s="124"/>
      <c r="J83" s="132">
        <f>BK83</f>
        <v>0</v>
      </c>
      <c r="L83" s="121"/>
      <c r="M83" s="126"/>
      <c r="P83" s="127">
        <f>SUM(P84:P238)</f>
        <v>0</v>
      </c>
      <c r="R83" s="127">
        <f>SUM(R84:R238)</f>
        <v>0</v>
      </c>
      <c r="T83" s="128">
        <f>SUM(T84:T238)</f>
        <v>0</v>
      </c>
      <c r="AR83" s="122" t="s">
        <v>79</v>
      </c>
      <c r="AT83" s="129" t="s">
        <v>68</v>
      </c>
      <c r="AU83" s="129" t="s">
        <v>77</v>
      </c>
      <c r="AY83" s="122" t="s">
        <v>212</v>
      </c>
      <c r="BK83" s="130">
        <f>SUM(BK84:BK238)</f>
        <v>0</v>
      </c>
    </row>
    <row r="84" spans="2:65" s="1" customFormat="1" ht="16.5" customHeight="1">
      <c r="B84" s="34"/>
      <c r="C84" s="133" t="s">
        <v>77</v>
      </c>
      <c r="D84" s="133" t="s">
        <v>215</v>
      </c>
      <c r="E84" s="134" t="s">
        <v>8577</v>
      </c>
      <c r="F84" s="135" t="s">
        <v>8578</v>
      </c>
      <c r="G84" s="136" t="s">
        <v>8579</v>
      </c>
      <c r="H84" s="137">
        <v>1</v>
      </c>
      <c r="I84" s="138"/>
      <c r="J84" s="139">
        <f>ROUND(I84*H84,2)</f>
        <v>0</v>
      </c>
      <c r="K84" s="135" t="s">
        <v>245</v>
      </c>
      <c r="L84" s="34"/>
      <c r="M84" s="140" t="s">
        <v>19</v>
      </c>
      <c r="N84" s="141" t="s">
        <v>40</v>
      </c>
      <c r="P84" s="142">
        <f>O84*H84</f>
        <v>0</v>
      </c>
      <c r="Q84" s="142">
        <v>0</v>
      </c>
      <c r="R84" s="142">
        <f>Q84*H84</f>
        <v>0</v>
      </c>
      <c r="S84" s="142">
        <v>0</v>
      </c>
      <c r="T84" s="143">
        <f>S84*H84</f>
        <v>0</v>
      </c>
      <c r="AR84" s="144" t="s">
        <v>316</v>
      </c>
      <c r="AT84" s="144" t="s">
        <v>215</v>
      </c>
      <c r="AU84" s="144" t="s">
        <v>79</v>
      </c>
      <c r="AY84" s="19" t="s">
        <v>212</v>
      </c>
      <c r="BE84" s="145">
        <f>IF(N84="základní",J84,0)</f>
        <v>0</v>
      </c>
      <c r="BF84" s="145">
        <f>IF(N84="snížená",J84,0)</f>
        <v>0</v>
      </c>
      <c r="BG84" s="145">
        <f>IF(N84="zákl. přenesená",J84,0)</f>
        <v>0</v>
      </c>
      <c r="BH84" s="145">
        <f>IF(N84="sníž. přenesená",J84,0)</f>
        <v>0</v>
      </c>
      <c r="BI84" s="145">
        <f>IF(N84="nulová",J84,0)</f>
        <v>0</v>
      </c>
      <c r="BJ84" s="19" t="s">
        <v>77</v>
      </c>
      <c r="BK84" s="145">
        <f>ROUND(I84*H84,2)</f>
        <v>0</v>
      </c>
      <c r="BL84" s="19" t="s">
        <v>316</v>
      </c>
      <c r="BM84" s="144" t="s">
        <v>8580</v>
      </c>
    </row>
    <row r="85" spans="2:65" s="1" customFormat="1" ht="39">
      <c r="B85" s="34"/>
      <c r="D85" s="150" t="s">
        <v>224</v>
      </c>
      <c r="F85" s="151" t="s">
        <v>8581</v>
      </c>
      <c r="I85" s="148"/>
      <c r="L85" s="34"/>
      <c r="M85" s="149"/>
      <c r="T85" s="55"/>
      <c r="AT85" s="19" t="s">
        <v>224</v>
      </c>
      <c r="AU85" s="19" t="s">
        <v>79</v>
      </c>
    </row>
    <row r="86" spans="2:65" s="12" customFormat="1">
      <c r="B86" s="152"/>
      <c r="D86" s="150" t="s">
        <v>226</v>
      </c>
      <c r="E86" s="153" t="s">
        <v>19</v>
      </c>
      <c r="F86" s="154" t="s">
        <v>8582</v>
      </c>
      <c r="H86" s="155">
        <v>1</v>
      </c>
      <c r="I86" s="156"/>
      <c r="L86" s="152"/>
      <c r="M86" s="157"/>
      <c r="T86" s="158"/>
      <c r="AT86" s="153" t="s">
        <v>226</v>
      </c>
      <c r="AU86" s="153" t="s">
        <v>79</v>
      </c>
      <c r="AV86" s="12" t="s">
        <v>79</v>
      </c>
      <c r="AW86" s="12" t="s">
        <v>31</v>
      </c>
      <c r="AX86" s="12" t="s">
        <v>77</v>
      </c>
      <c r="AY86" s="153" t="s">
        <v>212</v>
      </c>
    </row>
    <row r="87" spans="2:65" s="1" customFormat="1" ht="16.5" customHeight="1">
      <c r="B87" s="34"/>
      <c r="C87" s="133" t="s">
        <v>79</v>
      </c>
      <c r="D87" s="133" t="s">
        <v>215</v>
      </c>
      <c r="E87" s="134" t="s">
        <v>8583</v>
      </c>
      <c r="F87" s="135" t="s">
        <v>8584</v>
      </c>
      <c r="G87" s="136" t="s">
        <v>8579</v>
      </c>
      <c r="H87" s="137">
        <v>1</v>
      </c>
      <c r="I87" s="138"/>
      <c r="J87" s="139">
        <f>ROUND(I87*H87,2)</f>
        <v>0</v>
      </c>
      <c r="K87" s="135" t="s">
        <v>245</v>
      </c>
      <c r="L87" s="34"/>
      <c r="M87" s="140" t="s">
        <v>19</v>
      </c>
      <c r="N87" s="141" t="s">
        <v>40</v>
      </c>
      <c r="P87" s="142">
        <f>O87*H87</f>
        <v>0</v>
      </c>
      <c r="Q87" s="142">
        <v>0</v>
      </c>
      <c r="R87" s="142">
        <f>Q87*H87</f>
        <v>0</v>
      </c>
      <c r="S87" s="142">
        <v>0</v>
      </c>
      <c r="T87" s="143">
        <f>S87*H87</f>
        <v>0</v>
      </c>
      <c r="AR87" s="144" t="s">
        <v>316</v>
      </c>
      <c r="AT87" s="144" t="s">
        <v>215</v>
      </c>
      <c r="AU87" s="144" t="s">
        <v>79</v>
      </c>
      <c r="AY87" s="19" t="s">
        <v>212</v>
      </c>
      <c r="BE87" s="145">
        <f>IF(N87="základní",J87,0)</f>
        <v>0</v>
      </c>
      <c r="BF87" s="145">
        <f>IF(N87="snížená",J87,0)</f>
        <v>0</v>
      </c>
      <c r="BG87" s="145">
        <f>IF(N87="zákl. přenesená",J87,0)</f>
        <v>0</v>
      </c>
      <c r="BH87" s="145">
        <f>IF(N87="sníž. přenesená",J87,0)</f>
        <v>0</v>
      </c>
      <c r="BI87" s="145">
        <f>IF(N87="nulová",J87,0)</f>
        <v>0</v>
      </c>
      <c r="BJ87" s="19" t="s">
        <v>77</v>
      </c>
      <c r="BK87" s="145">
        <f>ROUND(I87*H87,2)</f>
        <v>0</v>
      </c>
      <c r="BL87" s="19" t="s">
        <v>316</v>
      </c>
      <c r="BM87" s="144" t="s">
        <v>8585</v>
      </c>
    </row>
    <row r="88" spans="2:65" s="1" customFormat="1" ht="39">
      <c r="B88" s="34"/>
      <c r="D88" s="150" t="s">
        <v>224</v>
      </c>
      <c r="F88" s="151" t="s">
        <v>8586</v>
      </c>
      <c r="I88" s="148"/>
      <c r="L88" s="34"/>
      <c r="M88" s="149"/>
      <c r="T88" s="55"/>
      <c r="AT88" s="19" t="s">
        <v>224</v>
      </c>
      <c r="AU88" s="19" t="s">
        <v>79</v>
      </c>
    </row>
    <row r="89" spans="2:65" s="12" customFormat="1">
      <c r="B89" s="152"/>
      <c r="D89" s="150" t="s">
        <v>226</v>
      </c>
      <c r="E89" s="153" t="s">
        <v>19</v>
      </c>
      <c r="F89" s="154" t="s">
        <v>8587</v>
      </c>
      <c r="H89" s="155">
        <v>1</v>
      </c>
      <c r="I89" s="156"/>
      <c r="L89" s="152"/>
      <c r="M89" s="157"/>
      <c r="T89" s="158"/>
      <c r="AT89" s="153" t="s">
        <v>226</v>
      </c>
      <c r="AU89" s="153" t="s">
        <v>79</v>
      </c>
      <c r="AV89" s="12" t="s">
        <v>79</v>
      </c>
      <c r="AW89" s="12" t="s">
        <v>31</v>
      </c>
      <c r="AX89" s="12" t="s">
        <v>77</v>
      </c>
      <c r="AY89" s="153" t="s">
        <v>212</v>
      </c>
    </row>
    <row r="90" spans="2:65" s="1" customFormat="1" ht="16.5" customHeight="1">
      <c r="B90" s="34"/>
      <c r="C90" s="133" t="s">
        <v>236</v>
      </c>
      <c r="D90" s="133" t="s">
        <v>215</v>
      </c>
      <c r="E90" s="134" t="s">
        <v>8588</v>
      </c>
      <c r="F90" s="135" t="s">
        <v>8589</v>
      </c>
      <c r="G90" s="136" t="s">
        <v>536</v>
      </c>
      <c r="H90" s="137">
        <v>6.3</v>
      </c>
      <c r="I90" s="138"/>
      <c r="J90" s="139">
        <f>ROUND(I90*H90,2)</f>
        <v>0</v>
      </c>
      <c r="K90" s="135" t="s">
        <v>245</v>
      </c>
      <c r="L90" s="34"/>
      <c r="M90" s="140" t="s">
        <v>19</v>
      </c>
      <c r="N90" s="141" t="s">
        <v>40</v>
      </c>
      <c r="P90" s="142">
        <f>O90*H90</f>
        <v>0</v>
      </c>
      <c r="Q90" s="142">
        <v>0</v>
      </c>
      <c r="R90" s="142">
        <f>Q90*H90</f>
        <v>0</v>
      </c>
      <c r="S90" s="142">
        <v>0</v>
      </c>
      <c r="T90" s="143">
        <f>S90*H90</f>
        <v>0</v>
      </c>
      <c r="AR90" s="144" t="s">
        <v>316</v>
      </c>
      <c r="AT90" s="144" t="s">
        <v>215</v>
      </c>
      <c r="AU90" s="144" t="s">
        <v>79</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8590</v>
      </c>
    </row>
    <row r="91" spans="2:65" s="1" customFormat="1" ht="39">
      <c r="B91" s="34"/>
      <c r="D91" s="150" t="s">
        <v>224</v>
      </c>
      <c r="F91" s="151" t="s">
        <v>8591</v>
      </c>
      <c r="I91" s="148"/>
      <c r="L91" s="34"/>
      <c r="M91" s="149"/>
      <c r="T91" s="55"/>
      <c r="AT91" s="19" t="s">
        <v>224</v>
      </c>
      <c r="AU91" s="19" t="s">
        <v>79</v>
      </c>
    </row>
    <row r="92" spans="2:65" s="12" customFormat="1">
      <c r="B92" s="152"/>
      <c r="D92" s="150" t="s">
        <v>226</v>
      </c>
      <c r="E92" s="153" t="s">
        <v>19</v>
      </c>
      <c r="F92" s="154" t="s">
        <v>8592</v>
      </c>
      <c r="H92" s="155">
        <v>6.3</v>
      </c>
      <c r="I92" s="156"/>
      <c r="L92" s="152"/>
      <c r="M92" s="157"/>
      <c r="T92" s="158"/>
      <c r="AT92" s="153" t="s">
        <v>226</v>
      </c>
      <c r="AU92" s="153" t="s">
        <v>79</v>
      </c>
      <c r="AV92" s="12" t="s">
        <v>79</v>
      </c>
      <c r="AW92" s="12" t="s">
        <v>31</v>
      </c>
      <c r="AX92" s="12" t="s">
        <v>77</v>
      </c>
      <c r="AY92" s="153" t="s">
        <v>212</v>
      </c>
    </row>
    <row r="93" spans="2:65" s="1" customFormat="1" ht="16.5" customHeight="1">
      <c r="B93" s="34"/>
      <c r="C93" s="133" t="s">
        <v>229</v>
      </c>
      <c r="D93" s="133" t="s">
        <v>215</v>
      </c>
      <c r="E93" s="134" t="s">
        <v>8593</v>
      </c>
      <c r="F93" s="135" t="s">
        <v>8594</v>
      </c>
      <c r="G93" s="136" t="s">
        <v>624</v>
      </c>
      <c r="H93" s="137">
        <v>5</v>
      </c>
      <c r="I93" s="138"/>
      <c r="J93" s="139">
        <f>ROUND(I93*H93,2)</f>
        <v>0</v>
      </c>
      <c r="K93" s="135" t="s">
        <v>245</v>
      </c>
      <c r="L93" s="34"/>
      <c r="M93" s="140" t="s">
        <v>19</v>
      </c>
      <c r="N93" s="141" t="s">
        <v>40</v>
      </c>
      <c r="P93" s="142">
        <f>O93*H93</f>
        <v>0</v>
      </c>
      <c r="Q93" s="142">
        <v>0</v>
      </c>
      <c r="R93" s="142">
        <f>Q93*H93</f>
        <v>0</v>
      </c>
      <c r="S93" s="142">
        <v>0</v>
      </c>
      <c r="T93" s="143">
        <f>S93*H93</f>
        <v>0</v>
      </c>
      <c r="AR93" s="144" t="s">
        <v>316</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8595</v>
      </c>
    </row>
    <row r="94" spans="2:65" s="1" customFormat="1" ht="48.75">
      <c r="B94" s="34"/>
      <c r="D94" s="150" t="s">
        <v>224</v>
      </c>
      <c r="F94" s="151" t="s">
        <v>8596</v>
      </c>
      <c r="I94" s="148"/>
      <c r="L94" s="34"/>
      <c r="M94" s="149"/>
      <c r="T94" s="55"/>
      <c r="AT94" s="19" t="s">
        <v>224</v>
      </c>
      <c r="AU94" s="19" t="s">
        <v>79</v>
      </c>
    </row>
    <row r="95" spans="2:65" s="12" customFormat="1">
      <c r="B95" s="152"/>
      <c r="D95" s="150" t="s">
        <v>226</v>
      </c>
      <c r="E95" s="153" t="s">
        <v>19</v>
      </c>
      <c r="F95" s="154" t="s">
        <v>8597</v>
      </c>
      <c r="H95" s="155">
        <v>5</v>
      </c>
      <c r="I95" s="156"/>
      <c r="L95" s="152"/>
      <c r="M95" s="157"/>
      <c r="T95" s="158"/>
      <c r="AT95" s="153" t="s">
        <v>226</v>
      </c>
      <c r="AU95" s="153" t="s">
        <v>79</v>
      </c>
      <c r="AV95" s="12" t="s">
        <v>79</v>
      </c>
      <c r="AW95" s="12" t="s">
        <v>31</v>
      </c>
      <c r="AX95" s="12" t="s">
        <v>77</v>
      </c>
      <c r="AY95" s="153" t="s">
        <v>212</v>
      </c>
    </row>
    <row r="96" spans="2:65" s="1" customFormat="1" ht="16.5" customHeight="1">
      <c r="B96" s="34"/>
      <c r="C96" s="133" t="s">
        <v>211</v>
      </c>
      <c r="D96" s="133" t="s">
        <v>215</v>
      </c>
      <c r="E96" s="134" t="s">
        <v>8598</v>
      </c>
      <c r="F96" s="135" t="s">
        <v>8599</v>
      </c>
      <c r="G96" s="136" t="s">
        <v>624</v>
      </c>
      <c r="H96" s="137">
        <v>4</v>
      </c>
      <c r="I96" s="138"/>
      <c r="J96" s="139">
        <f>ROUND(I96*H96,2)</f>
        <v>0</v>
      </c>
      <c r="K96" s="135" t="s">
        <v>245</v>
      </c>
      <c r="L96" s="34"/>
      <c r="M96" s="140" t="s">
        <v>19</v>
      </c>
      <c r="N96" s="141" t="s">
        <v>40</v>
      </c>
      <c r="P96" s="142">
        <f>O96*H96</f>
        <v>0</v>
      </c>
      <c r="Q96" s="142">
        <v>0</v>
      </c>
      <c r="R96" s="142">
        <f>Q96*H96</f>
        <v>0</v>
      </c>
      <c r="S96" s="142">
        <v>0</v>
      </c>
      <c r="T96" s="143">
        <f>S96*H96</f>
        <v>0</v>
      </c>
      <c r="AR96" s="144" t="s">
        <v>316</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316</v>
      </c>
      <c r="BM96" s="144" t="s">
        <v>8600</v>
      </c>
    </row>
    <row r="97" spans="2:65" s="1" customFormat="1" ht="48.75">
      <c r="B97" s="34"/>
      <c r="D97" s="150" t="s">
        <v>224</v>
      </c>
      <c r="F97" s="151" t="s">
        <v>8601</v>
      </c>
      <c r="I97" s="148"/>
      <c r="L97" s="34"/>
      <c r="M97" s="149"/>
      <c r="T97" s="55"/>
      <c r="AT97" s="19" t="s">
        <v>224</v>
      </c>
      <c r="AU97" s="19" t="s">
        <v>79</v>
      </c>
    </row>
    <row r="98" spans="2:65" s="12" customFormat="1">
      <c r="B98" s="152"/>
      <c r="D98" s="150" t="s">
        <v>226</v>
      </c>
      <c r="E98" s="153" t="s">
        <v>19</v>
      </c>
      <c r="F98" s="154" t="s">
        <v>8602</v>
      </c>
      <c r="H98" s="155">
        <v>4</v>
      </c>
      <c r="I98" s="156"/>
      <c r="L98" s="152"/>
      <c r="M98" s="157"/>
      <c r="T98" s="158"/>
      <c r="AT98" s="153" t="s">
        <v>226</v>
      </c>
      <c r="AU98" s="153" t="s">
        <v>79</v>
      </c>
      <c r="AV98" s="12" t="s">
        <v>79</v>
      </c>
      <c r="AW98" s="12" t="s">
        <v>31</v>
      </c>
      <c r="AX98" s="12" t="s">
        <v>77</v>
      </c>
      <c r="AY98" s="153" t="s">
        <v>212</v>
      </c>
    </row>
    <row r="99" spans="2:65" s="1" customFormat="1" ht="16.5" customHeight="1">
      <c r="B99" s="34"/>
      <c r="C99" s="133" t="s">
        <v>253</v>
      </c>
      <c r="D99" s="133" t="s">
        <v>215</v>
      </c>
      <c r="E99" s="134" t="s">
        <v>8603</v>
      </c>
      <c r="F99" s="135" t="s">
        <v>8604</v>
      </c>
      <c r="G99" s="136" t="s">
        <v>8579</v>
      </c>
      <c r="H99" s="137">
        <v>7</v>
      </c>
      <c r="I99" s="138"/>
      <c r="J99" s="139">
        <f>ROUND(I99*H99,2)</f>
        <v>0</v>
      </c>
      <c r="K99" s="135" t="s">
        <v>245</v>
      </c>
      <c r="L99" s="34"/>
      <c r="M99" s="140" t="s">
        <v>19</v>
      </c>
      <c r="N99" s="141" t="s">
        <v>40</v>
      </c>
      <c r="P99" s="142">
        <f>O99*H99</f>
        <v>0</v>
      </c>
      <c r="Q99" s="142">
        <v>0</v>
      </c>
      <c r="R99" s="142">
        <f>Q99*H99</f>
        <v>0</v>
      </c>
      <c r="S99" s="142">
        <v>0</v>
      </c>
      <c r="T99" s="143">
        <f>S99*H99</f>
        <v>0</v>
      </c>
      <c r="AR99" s="144" t="s">
        <v>316</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316</v>
      </c>
      <c r="BM99" s="144" t="s">
        <v>8605</v>
      </c>
    </row>
    <row r="100" spans="2:65" s="1" customFormat="1" ht="48.75">
      <c r="B100" s="34"/>
      <c r="D100" s="150" t="s">
        <v>224</v>
      </c>
      <c r="F100" s="151" t="s">
        <v>8606</v>
      </c>
      <c r="I100" s="148"/>
      <c r="L100" s="34"/>
      <c r="M100" s="149"/>
      <c r="T100" s="55"/>
      <c r="AT100" s="19" t="s">
        <v>224</v>
      </c>
      <c r="AU100" s="19" t="s">
        <v>79</v>
      </c>
    </row>
    <row r="101" spans="2:65" s="12" customFormat="1">
      <c r="B101" s="152"/>
      <c r="D101" s="150" t="s">
        <v>226</v>
      </c>
      <c r="E101" s="153" t="s">
        <v>19</v>
      </c>
      <c r="F101" s="154" t="s">
        <v>8607</v>
      </c>
      <c r="H101" s="155">
        <v>7</v>
      </c>
      <c r="I101" s="156"/>
      <c r="L101" s="152"/>
      <c r="M101" s="157"/>
      <c r="T101" s="158"/>
      <c r="AT101" s="153" t="s">
        <v>226</v>
      </c>
      <c r="AU101" s="153" t="s">
        <v>79</v>
      </c>
      <c r="AV101" s="12" t="s">
        <v>79</v>
      </c>
      <c r="AW101" s="12" t="s">
        <v>31</v>
      </c>
      <c r="AX101" s="12" t="s">
        <v>77</v>
      </c>
      <c r="AY101" s="153" t="s">
        <v>212</v>
      </c>
    </row>
    <row r="102" spans="2:65" s="1" customFormat="1" ht="16.5" customHeight="1">
      <c r="B102" s="34"/>
      <c r="C102" s="133" t="s">
        <v>259</v>
      </c>
      <c r="D102" s="133" t="s">
        <v>215</v>
      </c>
      <c r="E102" s="134" t="s">
        <v>8608</v>
      </c>
      <c r="F102" s="135" t="s">
        <v>8609</v>
      </c>
      <c r="G102" s="136" t="s">
        <v>536</v>
      </c>
      <c r="H102" s="137">
        <v>16.8</v>
      </c>
      <c r="I102" s="138"/>
      <c r="J102" s="139">
        <f>ROUND(I102*H102,2)</f>
        <v>0</v>
      </c>
      <c r="K102" s="135" t="s">
        <v>245</v>
      </c>
      <c r="L102" s="34"/>
      <c r="M102" s="140" t="s">
        <v>19</v>
      </c>
      <c r="N102" s="141" t="s">
        <v>40</v>
      </c>
      <c r="P102" s="142">
        <f>O102*H102</f>
        <v>0</v>
      </c>
      <c r="Q102" s="142">
        <v>0</v>
      </c>
      <c r="R102" s="142">
        <f>Q102*H102</f>
        <v>0</v>
      </c>
      <c r="S102" s="142">
        <v>0</v>
      </c>
      <c r="T102" s="143">
        <f>S102*H102</f>
        <v>0</v>
      </c>
      <c r="AR102" s="144" t="s">
        <v>316</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316</v>
      </c>
      <c r="BM102" s="144" t="s">
        <v>8610</v>
      </c>
    </row>
    <row r="103" spans="2:65" s="1" customFormat="1" ht="48.75">
      <c r="B103" s="34"/>
      <c r="D103" s="150" t="s">
        <v>224</v>
      </c>
      <c r="F103" s="151" t="s">
        <v>8611</v>
      </c>
      <c r="I103" s="148"/>
      <c r="L103" s="34"/>
      <c r="M103" s="149"/>
      <c r="T103" s="55"/>
      <c r="AT103" s="19" t="s">
        <v>224</v>
      </c>
      <c r="AU103" s="19" t="s">
        <v>79</v>
      </c>
    </row>
    <row r="104" spans="2:65" s="12" customFormat="1">
      <c r="B104" s="152"/>
      <c r="D104" s="150" t="s">
        <v>226</v>
      </c>
      <c r="E104" s="153" t="s">
        <v>19</v>
      </c>
      <c r="F104" s="154" t="s">
        <v>8612</v>
      </c>
      <c r="H104" s="155">
        <v>16.8</v>
      </c>
      <c r="I104" s="156"/>
      <c r="L104" s="152"/>
      <c r="M104" s="157"/>
      <c r="T104" s="158"/>
      <c r="AT104" s="153" t="s">
        <v>226</v>
      </c>
      <c r="AU104" s="153" t="s">
        <v>79</v>
      </c>
      <c r="AV104" s="12" t="s">
        <v>79</v>
      </c>
      <c r="AW104" s="12" t="s">
        <v>31</v>
      </c>
      <c r="AX104" s="12" t="s">
        <v>77</v>
      </c>
      <c r="AY104" s="153" t="s">
        <v>212</v>
      </c>
    </row>
    <row r="105" spans="2:65" s="1" customFormat="1" ht="16.5" customHeight="1">
      <c r="B105" s="34"/>
      <c r="C105" s="133" t="s">
        <v>267</v>
      </c>
      <c r="D105" s="133" t="s">
        <v>215</v>
      </c>
      <c r="E105" s="134" t="s">
        <v>8613</v>
      </c>
      <c r="F105" s="135" t="s">
        <v>8614</v>
      </c>
      <c r="G105" s="136" t="s">
        <v>624</v>
      </c>
      <c r="H105" s="137">
        <v>4</v>
      </c>
      <c r="I105" s="138"/>
      <c r="J105" s="139">
        <f>ROUND(I105*H105,2)</f>
        <v>0</v>
      </c>
      <c r="K105" s="135" t="s">
        <v>245</v>
      </c>
      <c r="L105" s="34"/>
      <c r="M105" s="140" t="s">
        <v>19</v>
      </c>
      <c r="N105" s="141" t="s">
        <v>40</v>
      </c>
      <c r="P105" s="142">
        <f>O105*H105</f>
        <v>0</v>
      </c>
      <c r="Q105" s="142">
        <v>0</v>
      </c>
      <c r="R105" s="142">
        <f>Q105*H105</f>
        <v>0</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8615</v>
      </c>
    </row>
    <row r="106" spans="2:65" s="1" customFormat="1" ht="29.25">
      <c r="B106" s="34"/>
      <c r="D106" s="150" t="s">
        <v>224</v>
      </c>
      <c r="F106" s="151" t="s">
        <v>8616</v>
      </c>
      <c r="I106" s="148"/>
      <c r="L106" s="34"/>
      <c r="M106" s="149"/>
      <c r="T106" s="55"/>
      <c r="AT106" s="19" t="s">
        <v>224</v>
      </c>
      <c r="AU106" s="19" t="s">
        <v>79</v>
      </c>
    </row>
    <row r="107" spans="2:65" s="12" customFormat="1">
      <c r="B107" s="152"/>
      <c r="D107" s="150" t="s">
        <v>226</v>
      </c>
      <c r="E107" s="153" t="s">
        <v>19</v>
      </c>
      <c r="F107" s="154" t="s">
        <v>8617</v>
      </c>
      <c r="H107" s="155">
        <v>4</v>
      </c>
      <c r="I107" s="156"/>
      <c r="L107" s="152"/>
      <c r="M107" s="157"/>
      <c r="T107" s="158"/>
      <c r="AT107" s="153" t="s">
        <v>226</v>
      </c>
      <c r="AU107" s="153" t="s">
        <v>79</v>
      </c>
      <c r="AV107" s="12" t="s">
        <v>79</v>
      </c>
      <c r="AW107" s="12" t="s">
        <v>31</v>
      </c>
      <c r="AX107" s="12" t="s">
        <v>77</v>
      </c>
      <c r="AY107" s="153" t="s">
        <v>212</v>
      </c>
    </row>
    <row r="108" spans="2:65" s="1" customFormat="1" ht="16.5" customHeight="1">
      <c r="B108" s="34"/>
      <c r="C108" s="133" t="s">
        <v>275</v>
      </c>
      <c r="D108" s="133" t="s">
        <v>215</v>
      </c>
      <c r="E108" s="134" t="s">
        <v>8618</v>
      </c>
      <c r="F108" s="135" t="s">
        <v>8619</v>
      </c>
      <c r="G108" s="136" t="s">
        <v>8579</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316</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316</v>
      </c>
      <c r="BM108" s="144" t="s">
        <v>8620</v>
      </c>
    </row>
    <row r="109" spans="2:65" s="1" customFormat="1" ht="39">
      <c r="B109" s="34"/>
      <c r="D109" s="150" t="s">
        <v>224</v>
      </c>
      <c r="F109" s="151" t="s">
        <v>8621</v>
      </c>
      <c r="I109" s="148"/>
      <c r="L109" s="34"/>
      <c r="M109" s="149"/>
      <c r="T109" s="55"/>
      <c r="AT109" s="19" t="s">
        <v>224</v>
      </c>
      <c r="AU109" s="19" t="s">
        <v>79</v>
      </c>
    </row>
    <row r="110" spans="2:65" s="12" customFormat="1">
      <c r="B110" s="152"/>
      <c r="D110" s="150" t="s">
        <v>226</v>
      </c>
      <c r="E110" s="153" t="s">
        <v>19</v>
      </c>
      <c r="F110" s="154" t="s">
        <v>8622</v>
      </c>
      <c r="H110" s="155">
        <v>1</v>
      </c>
      <c r="I110" s="156"/>
      <c r="L110" s="152"/>
      <c r="M110" s="157"/>
      <c r="T110" s="158"/>
      <c r="AT110" s="153" t="s">
        <v>226</v>
      </c>
      <c r="AU110" s="153" t="s">
        <v>79</v>
      </c>
      <c r="AV110" s="12" t="s">
        <v>79</v>
      </c>
      <c r="AW110" s="12" t="s">
        <v>31</v>
      </c>
      <c r="AX110" s="12" t="s">
        <v>77</v>
      </c>
      <c r="AY110" s="153" t="s">
        <v>212</v>
      </c>
    </row>
    <row r="111" spans="2:65" s="1" customFormat="1" ht="16.5" customHeight="1">
      <c r="B111" s="34"/>
      <c r="C111" s="133" t="s">
        <v>281</v>
      </c>
      <c r="D111" s="133" t="s">
        <v>215</v>
      </c>
      <c r="E111" s="134" t="s">
        <v>8623</v>
      </c>
      <c r="F111" s="135" t="s">
        <v>8624</v>
      </c>
      <c r="G111" s="136" t="s">
        <v>536</v>
      </c>
      <c r="H111" s="137">
        <v>50</v>
      </c>
      <c r="I111" s="138"/>
      <c r="J111" s="139">
        <f>ROUND(I111*H111,2)</f>
        <v>0</v>
      </c>
      <c r="K111" s="135" t="s">
        <v>245</v>
      </c>
      <c r="L111" s="34"/>
      <c r="M111" s="140" t="s">
        <v>19</v>
      </c>
      <c r="N111" s="141" t="s">
        <v>40</v>
      </c>
      <c r="P111" s="142">
        <f>O111*H111</f>
        <v>0</v>
      </c>
      <c r="Q111" s="142">
        <v>0</v>
      </c>
      <c r="R111" s="142">
        <f>Q111*H111</f>
        <v>0</v>
      </c>
      <c r="S111" s="142">
        <v>0</v>
      </c>
      <c r="T111" s="143">
        <f>S111*H111</f>
        <v>0</v>
      </c>
      <c r="AR111" s="144" t="s">
        <v>316</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8625</v>
      </c>
    </row>
    <row r="112" spans="2:65" s="1" customFormat="1" ht="39">
      <c r="B112" s="34"/>
      <c r="D112" s="150" t="s">
        <v>224</v>
      </c>
      <c r="F112" s="151" t="s">
        <v>8626</v>
      </c>
      <c r="I112" s="148"/>
      <c r="L112" s="34"/>
      <c r="M112" s="149"/>
      <c r="T112" s="55"/>
      <c r="AT112" s="19" t="s">
        <v>224</v>
      </c>
      <c r="AU112" s="19" t="s">
        <v>79</v>
      </c>
    </row>
    <row r="113" spans="2:65" s="12" customFormat="1">
      <c r="B113" s="152"/>
      <c r="D113" s="150" t="s">
        <v>226</v>
      </c>
      <c r="E113" s="153" t="s">
        <v>19</v>
      </c>
      <c r="F113" s="154" t="s">
        <v>8627</v>
      </c>
      <c r="H113" s="155">
        <v>50</v>
      </c>
      <c r="I113" s="156"/>
      <c r="L113" s="152"/>
      <c r="M113" s="157"/>
      <c r="T113" s="158"/>
      <c r="AT113" s="153" t="s">
        <v>226</v>
      </c>
      <c r="AU113" s="153" t="s">
        <v>79</v>
      </c>
      <c r="AV113" s="12" t="s">
        <v>79</v>
      </c>
      <c r="AW113" s="12" t="s">
        <v>31</v>
      </c>
      <c r="AX113" s="12" t="s">
        <v>77</v>
      </c>
      <c r="AY113" s="153" t="s">
        <v>212</v>
      </c>
    </row>
    <row r="114" spans="2:65" s="1" customFormat="1" ht="16.5" customHeight="1">
      <c r="B114" s="34"/>
      <c r="C114" s="133" t="s">
        <v>287</v>
      </c>
      <c r="D114" s="133" t="s">
        <v>215</v>
      </c>
      <c r="E114" s="134" t="s">
        <v>8628</v>
      </c>
      <c r="F114" s="135" t="s">
        <v>8629</v>
      </c>
      <c r="G114" s="136" t="s">
        <v>624</v>
      </c>
      <c r="H114" s="137">
        <v>1</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79</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8630</v>
      </c>
    </row>
    <row r="115" spans="2:65" s="1" customFormat="1" ht="19.5">
      <c r="B115" s="34"/>
      <c r="D115" s="150" t="s">
        <v>224</v>
      </c>
      <c r="F115" s="151" t="s">
        <v>8631</v>
      </c>
      <c r="I115" s="148"/>
      <c r="L115" s="34"/>
      <c r="M115" s="149"/>
      <c r="T115" s="55"/>
      <c r="AT115" s="19" t="s">
        <v>224</v>
      </c>
      <c r="AU115" s="19" t="s">
        <v>79</v>
      </c>
    </row>
    <row r="116" spans="2:65" s="12" customFormat="1">
      <c r="B116" s="152"/>
      <c r="D116" s="150" t="s">
        <v>226</v>
      </c>
      <c r="E116" s="153" t="s">
        <v>19</v>
      </c>
      <c r="F116" s="154" t="s">
        <v>8632</v>
      </c>
      <c r="H116" s="155">
        <v>1</v>
      </c>
      <c r="I116" s="156"/>
      <c r="L116" s="152"/>
      <c r="M116" s="157"/>
      <c r="T116" s="158"/>
      <c r="AT116" s="153" t="s">
        <v>226</v>
      </c>
      <c r="AU116" s="153" t="s">
        <v>79</v>
      </c>
      <c r="AV116" s="12" t="s">
        <v>79</v>
      </c>
      <c r="AW116" s="12" t="s">
        <v>31</v>
      </c>
      <c r="AX116" s="12" t="s">
        <v>77</v>
      </c>
      <c r="AY116" s="153" t="s">
        <v>212</v>
      </c>
    </row>
    <row r="117" spans="2:65" s="1" customFormat="1" ht="16.5" customHeight="1">
      <c r="B117" s="34"/>
      <c r="C117" s="133" t="s">
        <v>8</v>
      </c>
      <c r="D117" s="133" t="s">
        <v>215</v>
      </c>
      <c r="E117" s="134" t="s">
        <v>8633</v>
      </c>
      <c r="F117" s="135" t="s">
        <v>8634</v>
      </c>
      <c r="G117" s="136" t="s">
        <v>624</v>
      </c>
      <c r="H117" s="137">
        <v>4</v>
      </c>
      <c r="I117" s="138"/>
      <c r="J117" s="139">
        <f>ROUND(I117*H117,2)</f>
        <v>0</v>
      </c>
      <c r="K117" s="135" t="s">
        <v>245</v>
      </c>
      <c r="L117" s="34"/>
      <c r="M117" s="140" t="s">
        <v>19</v>
      </c>
      <c r="N117" s="141" t="s">
        <v>40</v>
      </c>
      <c r="P117" s="142">
        <f>O117*H117</f>
        <v>0</v>
      </c>
      <c r="Q117" s="142">
        <v>0</v>
      </c>
      <c r="R117" s="142">
        <f>Q117*H117</f>
        <v>0</v>
      </c>
      <c r="S117" s="142">
        <v>0</v>
      </c>
      <c r="T117" s="143">
        <f>S117*H117</f>
        <v>0</v>
      </c>
      <c r="AR117" s="144" t="s">
        <v>316</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8635</v>
      </c>
    </row>
    <row r="118" spans="2:65" s="1" customFormat="1" ht="19.5">
      <c r="B118" s="34"/>
      <c r="D118" s="150" t="s">
        <v>224</v>
      </c>
      <c r="F118" s="151" t="s">
        <v>8631</v>
      </c>
      <c r="I118" s="148"/>
      <c r="L118" s="34"/>
      <c r="M118" s="149"/>
      <c r="T118" s="55"/>
      <c r="AT118" s="19" t="s">
        <v>224</v>
      </c>
      <c r="AU118" s="19" t="s">
        <v>79</v>
      </c>
    </row>
    <row r="119" spans="2:65" s="12" customFormat="1">
      <c r="B119" s="152"/>
      <c r="D119" s="150" t="s">
        <v>226</v>
      </c>
      <c r="E119" s="153" t="s">
        <v>19</v>
      </c>
      <c r="F119" s="154" t="s">
        <v>8636</v>
      </c>
      <c r="H119" s="155">
        <v>4</v>
      </c>
      <c r="I119" s="156"/>
      <c r="L119" s="152"/>
      <c r="M119" s="157"/>
      <c r="T119" s="158"/>
      <c r="AT119" s="153" t="s">
        <v>226</v>
      </c>
      <c r="AU119" s="153" t="s">
        <v>79</v>
      </c>
      <c r="AV119" s="12" t="s">
        <v>79</v>
      </c>
      <c r="AW119" s="12" t="s">
        <v>31</v>
      </c>
      <c r="AX119" s="12" t="s">
        <v>77</v>
      </c>
      <c r="AY119" s="153" t="s">
        <v>212</v>
      </c>
    </row>
    <row r="120" spans="2:65" s="1" customFormat="1" ht="21.75" customHeight="1">
      <c r="B120" s="34"/>
      <c r="C120" s="133" t="s">
        <v>301</v>
      </c>
      <c r="D120" s="133" t="s">
        <v>215</v>
      </c>
      <c r="E120" s="134" t="s">
        <v>8637</v>
      </c>
      <c r="F120" s="135" t="s">
        <v>8638</v>
      </c>
      <c r="G120" s="136" t="s">
        <v>624</v>
      </c>
      <c r="H120" s="137">
        <v>1</v>
      </c>
      <c r="I120" s="138"/>
      <c r="J120" s="139">
        <f>ROUND(I120*H120,2)</f>
        <v>0</v>
      </c>
      <c r="K120" s="135" t="s">
        <v>245</v>
      </c>
      <c r="L120" s="34"/>
      <c r="M120" s="140" t="s">
        <v>19</v>
      </c>
      <c r="N120" s="141" t="s">
        <v>40</v>
      </c>
      <c r="P120" s="142">
        <f>O120*H120</f>
        <v>0</v>
      </c>
      <c r="Q120" s="142">
        <v>0</v>
      </c>
      <c r="R120" s="142">
        <f>Q120*H120</f>
        <v>0</v>
      </c>
      <c r="S120" s="142">
        <v>0</v>
      </c>
      <c r="T120" s="143">
        <f>S120*H120</f>
        <v>0</v>
      </c>
      <c r="AR120" s="144" t="s">
        <v>316</v>
      </c>
      <c r="AT120" s="144" t="s">
        <v>215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316</v>
      </c>
      <c r="BM120" s="144" t="s">
        <v>8639</v>
      </c>
    </row>
    <row r="121" spans="2:65" s="1" customFormat="1" ht="19.5">
      <c r="B121" s="34"/>
      <c r="D121" s="150" t="s">
        <v>224</v>
      </c>
      <c r="F121" s="151" t="s">
        <v>8631</v>
      </c>
      <c r="I121" s="148"/>
      <c r="L121" s="34"/>
      <c r="M121" s="149"/>
      <c r="T121" s="55"/>
      <c r="AT121" s="19" t="s">
        <v>224</v>
      </c>
      <c r="AU121" s="19" t="s">
        <v>79</v>
      </c>
    </row>
    <row r="122" spans="2:65" s="12" customFormat="1">
      <c r="B122" s="152"/>
      <c r="D122" s="150" t="s">
        <v>226</v>
      </c>
      <c r="E122" s="153" t="s">
        <v>19</v>
      </c>
      <c r="F122" s="154" t="s">
        <v>8640</v>
      </c>
      <c r="H122" s="155">
        <v>1</v>
      </c>
      <c r="I122" s="156"/>
      <c r="L122" s="152"/>
      <c r="M122" s="157"/>
      <c r="T122" s="158"/>
      <c r="AT122" s="153" t="s">
        <v>226</v>
      </c>
      <c r="AU122" s="153" t="s">
        <v>79</v>
      </c>
      <c r="AV122" s="12" t="s">
        <v>79</v>
      </c>
      <c r="AW122" s="12" t="s">
        <v>31</v>
      </c>
      <c r="AX122" s="12" t="s">
        <v>77</v>
      </c>
      <c r="AY122" s="153" t="s">
        <v>212</v>
      </c>
    </row>
    <row r="123" spans="2:65" s="1" customFormat="1" ht="21.75" customHeight="1">
      <c r="B123" s="34"/>
      <c r="C123" s="133" t="s">
        <v>306</v>
      </c>
      <c r="D123" s="133" t="s">
        <v>215</v>
      </c>
      <c r="E123" s="134" t="s">
        <v>8641</v>
      </c>
      <c r="F123" s="135" t="s">
        <v>8642</v>
      </c>
      <c r="G123" s="136" t="s">
        <v>624</v>
      </c>
      <c r="H123" s="137">
        <v>4</v>
      </c>
      <c r="I123" s="138"/>
      <c r="J123" s="139">
        <f>ROUND(I123*H123,2)</f>
        <v>0</v>
      </c>
      <c r="K123" s="135" t="s">
        <v>245</v>
      </c>
      <c r="L123" s="34"/>
      <c r="M123" s="140" t="s">
        <v>19</v>
      </c>
      <c r="N123" s="141" t="s">
        <v>40</v>
      </c>
      <c r="P123" s="142">
        <f>O123*H123</f>
        <v>0</v>
      </c>
      <c r="Q123" s="142">
        <v>0</v>
      </c>
      <c r="R123" s="142">
        <f>Q123*H123</f>
        <v>0</v>
      </c>
      <c r="S123" s="142">
        <v>0</v>
      </c>
      <c r="T123" s="143">
        <f>S123*H123</f>
        <v>0</v>
      </c>
      <c r="AR123" s="144" t="s">
        <v>316</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8643</v>
      </c>
    </row>
    <row r="124" spans="2:65" s="1" customFormat="1" ht="19.5">
      <c r="B124" s="34"/>
      <c r="D124" s="150" t="s">
        <v>224</v>
      </c>
      <c r="F124" s="151" t="s">
        <v>8631</v>
      </c>
      <c r="I124" s="148"/>
      <c r="L124" s="34"/>
      <c r="M124" s="149"/>
      <c r="T124" s="55"/>
      <c r="AT124" s="19" t="s">
        <v>224</v>
      </c>
      <c r="AU124" s="19" t="s">
        <v>79</v>
      </c>
    </row>
    <row r="125" spans="2:65" s="12" customFormat="1">
      <c r="B125" s="152"/>
      <c r="D125" s="150" t="s">
        <v>226</v>
      </c>
      <c r="E125" s="153" t="s">
        <v>19</v>
      </c>
      <c r="F125" s="154" t="s">
        <v>8644</v>
      </c>
      <c r="H125" s="155">
        <v>4</v>
      </c>
      <c r="I125" s="156"/>
      <c r="L125" s="152"/>
      <c r="M125" s="157"/>
      <c r="T125" s="158"/>
      <c r="AT125" s="153" t="s">
        <v>226</v>
      </c>
      <c r="AU125" s="153" t="s">
        <v>79</v>
      </c>
      <c r="AV125" s="12" t="s">
        <v>79</v>
      </c>
      <c r="AW125" s="12" t="s">
        <v>31</v>
      </c>
      <c r="AX125" s="12" t="s">
        <v>77</v>
      </c>
      <c r="AY125" s="153" t="s">
        <v>212</v>
      </c>
    </row>
    <row r="126" spans="2:65" s="1" customFormat="1" ht="16.5" customHeight="1">
      <c r="B126" s="34"/>
      <c r="C126" s="133" t="s">
        <v>311</v>
      </c>
      <c r="D126" s="133" t="s">
        <v>215</v>
      </c>
      <c r="E126" s="134" t="s">
        <v>8645</v>
      </c>
      <c r="F126" s="135" t="s">
        <v>8646</v>
      </c>
      <c r="G126" s="136" t="s">
        <v>624</v>
      </c>
      <c r="H126" s="137">
        <v>1</v>
      </c>
      <c r="I126" s="138"/>
      <c r="J126" s="139">
        <f>ROUND(I126*H126,2)</f>
        <v>0</v>
      </c>
      <c r="K126" s="135" t="s">
        <v>245</v>
      </c>
      <c r="L126" s="34"/>
      <c r="M126" s="140" t="s">
        <v>19</v>
      </c>
      <c r="N126" s="141" t="s">
        <v>40</v>
      </c>
      <c r="P126" s="142">
        <f>O126*H126</f>
        <v>0</v>
      </c>
      <c r="Q126" s="142">
        <v>0</v>
      </c>
      <c r="R126" s="142">
        <f>Q126*H126</f>
        <v>0</v>
      </c>
      <c r="S126" s="142">
        <v>0</v>
      </c>
      <c r="T126" s="143">
        <f>S126*H126</f>
        <v>0</v>
      </c>
      <c r="AR126" s="144" t="s">
        <v>316</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316</v>
      </c>
      <c r="BM126" s="144" t="s">
        <v>8647</v>
      </c>
    </row>
    <row r="127" spans="2:65" s="1" customFormat="1" ht="19.5">
      <c r="B127" s="34"/>
      <c r="D127" s="150" t="s">
        <v>224</v>
      </c>
      <c r="F127" s="151" t="s">
        <v>8631</v>
      </c>
      <c r="I127" s="148"/>
      <c r="L127" s="34"/>
      <c r="M127" s="149"/>
      <c r="T127" s="55"/>
      <c r="AT127" s="19" t="s">
        <v>224</v>
      </c>
      <c r="AU127" s="19" t="s">
        <v>79</v>
      </c>
    </row>
    <row r="128" spans="2:65" s="12" customFormat="1">
      <c r="B128" s="152"/>
      <c r="D128" s="150" t="s">
        <v>226</v>
      </c>
      <c r="E128" s="153" t="s">
        <v>19</v>
      </c>
      <c r="F128" s="154" t="s">
        <v>8648</v>
      </c>
      <c r="H128" s="155">
        <v>1</v>
      </c>
      <c r="I128" s="156"/>
      <c r="L128" s="152"/>
      <c r="M128" s="157"/>
      <c r="T128" s="158"/>
      <c r="AT128" s="153" t="s">
        <v>226</v>
      </c>
      <c r="AU128" s="153" t="s">
        <v>79</v>
      </c>
      <c r="AV128" s="12" t="s">
        <v>79</v>
      </c>
      <c r="AW128" s="12" t="s">
        <v>31</v>
      </c>
      <c r="AX128" s="12" t="s">
        <v>77</v>
      </c>
      <c r="AY128" s="153" t="s">
        <v>212</v>
      </c>
    </row>
    <row r="129" spans="2:65" s="1" customFormat="1" ht="21.75" customHeight="1">
      <c r="B129" s="34"/>
      <c r="C129" s="133" t="s">
        <v>316</v>
      </c>
      <c r="D129" s="133" t="s">
        <v>215</v>
      </c>
      <c r="E129" s="134" t="s">
        <v>8649</v>
      </c>
      <c r="F129" s="135" t="s">
        <v>8650</v>
      </c>
      <c r="G129" s="136" t="s">
        <v>624</v>
      </c>
      <c r="H129" s="137">
        <v>1</v>
      </c>
      <c r="I129" s="138"/>
      <c r="J129" s="139">
        <f>ROUND(I129*H129,2)</f>
        <v>0</v>
      </c>
      <c r="K129" s="135" t="s">
        <v>245</v>
      </c>
      <c r="L129" s="34"/>
      <c r="M129" s="140" t="s">
        <v>19</v>
      </c>
      <c r="N129" s="141" t="s">
        <v>40</v>
      </c>
      <c r="P129" s="142">
        <f>O129*H129</f>
        <v>0</v>
      </c>
      <c r="Q129" s="142">
        <v>0</v>
      </c>
      <c r="R129" s="142">
        <f>Q129*H129</f>
        <v>0</v>
      </c>
      <c r="S129" s="142">
        <v>0</v>
      </c>
      <c r="T129" s="143">
        <f>S129*H129</f>
        <v>0</v>
      </c>
      <c r="AR129" s="144" t="s">
        <v>316</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8651</v>
      </c>
    </row>
    <row r="130" spans="2:65" s="1" customFormat="1" ht="19.5">
      <c r="B130" s="34"/>
      <c r="D130" s="150" t="s">
        <v>224</v>
      </c>
      <c r="F130" s="151" t="s">
        <v>8631</v>
      </c>
      <c r="I130" s="148"/>
      <c r="L130" s="34"/>
      <c r="M130" s="149"/>
      <c r="T130" s="55"/>
      <c r="AT130" s="19" t="s">
        <v>224</v>
      </c>
      <c r="AU130" s="19" t="s">
        <v>79</v>
      </c>
    </row>
    <row r="131" spans="2:65" s="12" customFormat="1">
      <c r="B131" s="152"/>
      <c r="D131" s="150" t="s">
        <v>226</v>
      </c>
      <c r="E131" s="153" t="s">
        <v>19</v>
      </c>
      <c r="F131" s="154" t="s">
        <v>8652</v>
      </c>
      <c r="H131" s="155">
        <v>1</v>
      </c>
      <c r="I131" s="156"/>
      <c r="L131" s="152"/>
      <c r="M131" s="157"/>
      <c r="T131" s="158"/>
      <c r="AT131" s="153" t="s">
        <v>226</v>
      </c>
      <c r="AU131" s="153" t="s">
        <v>79</v>
      </c>
      <c r="AV131" s="12" t="s">
        <v>79</v>
      </c>
      <c r="AW131" s="12" t="s">
        <v>31</v>
      </c>
      <c r="AX131" s="12" t="s">
        <v>77</v>
      </c>
      <c r="AY131" s="153" t="s">
        <v>212</v>
      </c>
    </row>
    <row r="132" spans="2:65" s="1" customFormat="1" ht="24.2" customHeight="1">
      <c r="B132" s="34"/>
      <c r="C132" s="133" t="s">
        <v>323</v>
      </c>
      <c r="D132" s="133" t="s">
        <v>215</v>
      </c>
      <c r="E132" s="134" t="s">
        <v>8653</v>
      </c>
      <c r="F132" s="135" t="s">
        <v>8654</v>
      </c>
      <c r="G132" s="136" t="s">
        <v>624</v>
      </c>
      <c r="H132" s="137">
        <v>1</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316</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316</v>
      </c>
      <c r="BM132" s="144" t="s">
        <v>8655</v>
      </c>
    </row>
    <row r="133" spans="2:65" s="1" customFormat="1" ht="19.5">
      <c r="B133" s="34"/>
      <c r="D133" s="150" t="s">
        <v>224</v>
      </c>
      <c r="F133" s="151" t="s">
        <v>8631</v>
      </c>
      <c r="I133" s="148"/>
      <c r="L133" s="34"/>
      <c r="M133" s="149"/>
      <c r="T133" s="55"/>
      <c r="AT133" s="19" t="s">
        <v>224</v>
      </c>
      <c r="AU133" s="19" t="s">
        <v>79</v>
      </c>
    </row>
    <row r="134" spans="2:65" s="12" customFormat="1">
      <c r="B134" s="152"/>
      <c r="D134" s="150" t="s">
        <v>226</v>
      </c>
      <c r="E134" s="153" t="s">
        <v>19</v>
      </c>
      <c r="F134" s="154" t="s">
        <v>8656</v>
      </c>
      <c r="H134" s="155">
        <v>1</v>
      </c>
      <c r="I134" s="156"/>
      <c r="L134" s="152"/>
      <c r="M134" s="157"/>
      <c r="T134" s="158"/>
      <c r="AT134" s="153" t="s">
        <v>226</v>
      </c>
      <c r="AU134" s="153" t="s">
        <v>79</v>
      </c>
      <c r="AV134" s="12" t="s">
        <v>79</v>
      </c>
      <c r="AW134" s="12" t="s">
        <v>31</v>
      </c>
      <c r="AX134" s="12" t="s">
        <v>77</v>
      </c>
      <c r="AY134" s="153" t="s">
        <v>212</v>
      </c>
    </row>
    <row r="135" spans="2:65" s="1" customFormat="1" ht="16.5" customHeight="1">
      <c r="B135" s="34"/>
      <c r="C135" s="133" t="s">
        <v>330</v>
      </c>
      <c r="D135" s="133" t="s">
        <v>215</v>
      </c>
      <c r="E135" s="134" t="s">
        <v>8657</v>
      </c>
      <c r="F135" s="135" t="s">
        <v>8658</v>
      </c>
      <c r="G135" s="136" t="s">
        <v>624</v>
      </c>
      <c r="H135" s="137">
        <v>1</v>
      </c>
      <c r="I135" s="138"/>
      <c r="J135" s="139">
        <f>ROUND(I135*H135,2)</f>
        <v>0</v>
      </c>
      <c r="K135" s="135" t="s">
        <v>245</v>
      </c>
      <c r="L135" s="34"/>
      <c r="M135" s="140" t="s">
        <v>19</v>
      </c>
      <c r="N135" s="141" t="s">
        <v>40</v>
      </c>
      <c r="P135" s="142">
        <f>O135*H135</f>
        <v>0</v>
      </c>
      <c r="Q135" s="142">
        <v>0</v>
      </c>
      <c r="R135" s="142">
        <f>Q135*H135</f>
        <v>0</v>
      </c>
      <c r="S135" s="142">
        <v>0</v>
      </c>
      <c r="T135" s="143">
        <f>S135*H135</f>
        <v>0</v>
      </c>
      <c r="AR135" s="144" t="s">
        <v>316</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8659</v>
      </c>
    </row>
    <row r="136" spans="2:65" s="1" customFormat="1" ht="19.5">
      <c r="B136" s="34"/>
      <c r="D136" s="150" t="s">
        <v>224</v>
      </c>
      <c r="F136" s="151" t="s">
        <v>8631</v>
      </c>
      <c r="I136" s="148"/>
      <c r="L136" s="34"/>
      <c r="M136" s="149"/>
      <c r="T136" s="55"/>
      <c r="AT136" s="19" t="s">
        <v>224</v>
      </c>
      <c r="AU136" s="19" t="s">
        <v>79</v>
      </c>
    </row>
    <row r="137" spans="2:65" s="12" customFormat="1">
      <c r="B137" s="152"/>
      <c r="D137" s="150" t="s">
        <v>226</v>
      </c>
      <c r="E137" s="153" t="s">
        <v>19</v>
      </c>
      <c r="F137" s="154" t="s">
        <v>8660</v>
      </c>
      <c r="H137" s="155">
        <v>1</v>
      </c>
      <c r="I137" s="156"/>
      <c r="L137" s="152"/>
      <c r="M137" s="157"/>
      <c r="T137" s="158"/>
      <c r="AT137" s="153" t="s">
        <v>226</v>
      </c>
      <c r="AU137" s="153" t="s">
        <v>79</v>
      </c>
      <c r="AV137" s="12" t="s">
        <v>79</v>
      </c>
      <c r="AW137" s="12" t="s">
        <v>31</v>
      </c>
      <c r="AX137" s="12" t="s">
        <v>77</v>
      </c>
      <c r="AY137" s="153" t="s">
        <v>212</v>
      </c>
    </row>
    <row r="138" spans="2:65" s="1" customFormat="1" ht="16.5" customHeight="1">
      <c r="B138" s="34"/>
      <c r="C138" s="133" t="s">
        <v>338</v>
      </c>
      <c r="D138" s="133" t="s">
        <v>215</v>
      </c>
      <c r="E138" s="134" t="s">
        <v>8661</v>
      </c>
      <c r="F138" s="135" t="s">
        <v>8662</v>
      </c>
      <c r="G138" s="136" t="s">
        <v>624</v>
      </c>
      <c r="H138" s="137">
        <v>1</v>
      </c>
      <c r="I138" s="138"/>
      <c r="J138" s="139">
        <f>ROUND(I138*H138,2)</f>
        <v>0</v>
      </c>
      <c r="K138" s="135" t="s">
        <v>245</v>
      </c>
      <c r="L138" s="34"/>
      <c r="M138" s="140" t="s">
        <v>19</v>
      </c>
      <c r="N138" s="141" t="s">
        <v>40</v>
      </c>
      <c r="P138" s="142">
        <f>O138*H138</f>
        <v>0</v>
      </c>
      <c r="Q138" s="142">
        <v>0</v>
      </c>
      <c r="R138" s="142">
        <f>Q138*H138</f>
        <v>0</v>
      </c>
      <c r="S138" s="142">
        <v>0</v>
      </c>
      <c r="T138" s="143">
        <f>S138*H138</f>
        <v>0</v>
      </c>
      <c r="AR138" s="144" t="s">
        <v>316</v>
      </c>
      <c r="AT138" s="144" t="s">
        <v>215</v>
      </c>
      <c r="AU138" s="144" t="s">
        <v>79</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316</v>
      </c>
      <c r="BM138" s="144" t="s">
        <v>8663</v>
      </c>
    </row>
    <row r="139" spans="2:65" s="1" customFormat="1" ht="19.5">
      <c r="B139" s="34"/>
      <c r="D139" s="150" t="s">
        <v>224</v>
      </c>
      <c r="F139" s="151" t="s">
        <v>8631</v>
      </c>
      <c r="I139" s="148"/>
      <c r="L139" s="34"/>
      <c r="M139" s="149"/>
      <c r="T139" s="55"/>
      <c r="AT139" s="19" t="s">
        <v>224</v>
      </c>
      <c r="AU139" s="19" t="s">
        <v>79</v>
      </c>
    </row>
    <row r="140" spans="2:65" s="12" customFormat="1">
      <c r="B140" s="152"/>
      <c r="D140" s="150" t="s">
        <v>226</v>
      </c>
      <c r="E140" s="153" t="s">
        <v>19</v>
      </c>
      <c r="F140" s="154" t="s">
        <v>8664</v>
      </c>
      <c r="H140" s="155">
        <v>1</v>
      </c>
      <c r="I140" s="156"/>
      <c r="L140" s="152"/>
      <c r="M140" s="157"/>
      <c r="T140" s="158"/>
      <c r="AT140" s="153" t="s">
        <v>226</v>
      </c>
      <c r="AU140" s="153" t="s">
        <v>79</v>
      </c>
      <c r="AV140" s="12" t="s">
        <v>79</v>
      </c>
      <c r="AW140" s="12" t="s">
        <v>31</v>
      </c>
      <c r="AX140" s="12" t="s">
        <v>77</v>
      </c>
      <c r="AY140" s="153" t="s">
        <v>212</v>
      </c>
    </row>
    <row r="141" spans="2:65" s="1" customFormat="1" ht="16.5" customHeight="1">
      <c r="B141" s="34"/>
      <c r="C141" s="133" t="s">
        <v>343</v>
      </c>
      <c r="D141" s="133" t="s">
        <v>215</v>
      </c>
      <c r="E141" s="134" t="s">
        <v>8665</v>
      </c>
      <c r="F141" s="135" t="s">
        <v>8666</v>
      </c>
      <c r="G141" s="136" t="s">
        <v>8579</v>
      </c>
      <c r="H141" s="137">
        <v>1</v>
      </c>
      <c r="I141" s="138"/>
      <c r="J141" s="139">
        <f>ROUND(I141*H141,2)</f>
        <v>0</v>
      </c>
      <c r="K141" s="135" t="s">
        <v>245</v>
      </c>
      <c r="L141" s="34"/>
      <c r="M141" s="140" t="s">
        <v>19</v>
      </c>
      <c r="N141" s="141" t="s">
        <v>40</v>
      </c>
      <c r="P141" s="142">
        <f>O141*H141</f>
        <v>0</v>
      </c>
      <c r="Q141" s="142">
        <v>0</v>
      </c>
      <c r="R141" s="142">
        <f>Q141*H141</f>
        <v>0</v>
      </c>
      <c r="S141" s="142">
        <v>0</v>
      </c>
      <c r="T141" s="143">
        <f>S141*H141</f>
        <v>0</v>
      </c>
      <c r="AR141" s="144" t="s">
        <v>316</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8667</v>
      </c>
    </row>
    <row r="142" spans="2:65" s="1" customFormat="1" ht="58.5">
      <c r="B142" s="34"/>
      <c r="D142" s="150" t="s">
        <v>224</v>
      </c>
      <c r="F142" s="151" t="s">
        <v>8668</v>
      </c>
      <c r="I142" s="148"/>
      <c r="L142" s="34"/>
      <c r="M142" s="149"/>
      <c r="T142" s="55"/>
      <c r="AT142" s="19" t="s">
        <v>224</v>
      </c>
      <c r="AU142" s="19" t="s">
        <v>79</v>
      </c>
    </row>
    <row r="143" spans="2:65" s="12" customFormat="1">
      <c r="B143" s="152"/>
      <c r="D143" s="150" t="s">
        <v>226</v>
      </c>
      <c r="E143" s="153" t="s">
        <v>19</v>
      </c>
      <c r="F143" s="154" t="s">
        <v>8669</v>
      </c>
      <c r="H143" s="155">
        <v>1</v>
      </c>
      <c r="I143" s="156"/>
      <c r="L143" s="152"/>
      <c r="M143" s="157"/>
      <c r="T143" s="158"/>
      <c r="AT143" s="153" t="s">
        <v>226</v>
      </c>
      <c r="AU143" s="153" t="s">
        <v>79</v>
      </c>
      <c r="AV143" s="12" t="s">
        <v>79</v>
      </c>
      <c r="AW143" s="12" t="s">
        <v>31</v>
      </c>
      <c r="AX143" s="12" t="s">
        <v>77</v>
      </c>
      <c r="AY143" s="153" t="s">
        <v>212</v>
      </c>
    </row>
    <row r="144" spans="2:65" s="1" customFormat="1" ht="16.5" customHeight="1">
      <c r="B144" s="34"/>
      <c r="C144" s="133" t="s">
        <v>7</v>
      </c>
      <c r="D144" s="133" t="s">
        <v>215</v>
      </c>
      <c r="E144" s="134" t="s">
        <v>8670</v>
      </c>
      <c r="F144" s="135" t="s">
        <v>8671</v>
      </c>
      <c r="G144" s="136" t="s">
        <v>8579</v>
      </c>
      <c r="H144" s="137">
        <v>1</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316</v>
      </c>
      <c r="AT144" s="144" t="s">
        <v>215</v>
      </c>
      <c r="AU144" s="144" t="s">
        <v>79</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8672</v>
      </c>
    </row>
    <row r="145" spans="2:65" s="1" customFormat="1" ht="39">
      <c r="B145" s="34"/>
      <c r="D145" s="150" t="s">
        <v>224</v>
      </c>
      <c r="F145" s="151" t="s">
        <v>8673</v>
      </c>
      <c r="I145" s="148"/>
      <c r="L145" s="34"/>
      <c r="M145" s="149"/>
      <c r="T145" s="55"/>
      <c r="AT145" s="19" t="s">
        <v>224</v>
      </c>
      <c r="AU145" s="19" t="s">
        <v>79</v>
      </c>
    </row>
    <row r="146" spans="2:65" s="12" customFormat="1">
      <c r="B146" s="152"/>
      <c r="D146" s="150" t="s">
        <v>226</v>
      </c>
      <c r="E146" s="153" t="s">
        <v>19</v>
      </c>
      <c r="F146" s="154" t="s">
        <v>8674</v>
      </c>
      <c r="H146" s="155">
        <v>1</v>
      </c>
      <c r="I146" s="156"/>
      <c r="L146" s="152"/>
      <c r="M146" s="157"/>
      <c r="T146" s="158"/>
      <c r="AT146" s="153" t="s">
        <v>226</v>
      </c>
      <c r="AU146" s="153" t="s">
        <v>79</v>
      </c>
      <c r="AV146" s="12" t="s">
        <v>79</v>
      </c>
      <c r="AW146" s="12" t="s">
        <v>31</v>
      </c>
      <c r="AX146" s="12" t="s">
        <v>77</v>
      </c>
      <c r="AY146" s="153" t="s">
        <v>212</v>
      </c>
    </row>
    <row r="147" spans="2:65" s="1" customFormat="1" ht="16.5" customHeight="1">
      <c r="B147" s="34"/>
      <c r="C147" s="133" t="s">
        <v>354</v>
      </c>
      <c r="D147" s="133" t="s">
        <v>215</v>
      </c>
      <c r="E147" s="134" t="s">
        <v>8675</v>
      </c>
      <c r="F147" s="135" t="s">
        <v>8676</v>
      </c>
      <c r="G147" s="136" t="s">
        <v>8579</v>
      </c>
      <c r="H147" s="137">
        <v>1</v>
      </c>
      <c r="I147" s="138"/>
      <c r="J147" s="139">
        <f>ROUND(I147*H147,2)</f>
        <v>0</v>
      </c>
      <c r="K147" s="135" t="s">
        <v>245</v>
      </c>
      <c r="L147" s="34"/>
      <c r="M147" s="140" t="s">
        <v>19</v>
      </c>
      <c r="N147" s="141" t="s">
        <v>40</v>
      </c>
      <c r="P147" s="142">
        <f>O147*H147</f>
        <v>0</v>
      </c>
      <c r="Q147" s="142">
        <v>0</v>
      </c>
      <c r="R147" s="142">
        <f>Q147*H147</f>
        <v>0</v>
      </c>
      <c r="S147" s="142">
        <v>0</v>
      </c>
      <c r="T147" s="143">
        <f>S147*H147</f>
        <v>0</v>
      </c>
      <c r="AR147" s="144" t="s">
        <v>316</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316</v>
      </c>
      <c r="BM147" s="144" t="s">
        <v>8677</v>
      </c>
    </row>
    <row r="148" spans="2:65" s="1" customFormat="1" ht="39">
      <c r="B148" s="34"/>
      <c r="D148" s="150" t="s">
        <v>224</v>
      </c>
      <c r="F148" s="151" t="s">
        <v>8678</v>
      </c>
      <c r="I148" s="148"/>
      <c r="L148" s="34"/>
      <c r="M148" s="149"/>
      <c r="T148" s="55"/>
      <c r="AT148" s="19" t="s">
        <v>224</v>
      </c>
      <c r="AU148" s="19" t="s">
        <v>79</v>
      </c>
    </row>
    <row r="149" spans="2:65" s="12" customFormat="1">
      <c r="B149" s="152"/>
      <c r="D149" s="150" t="s">
        <v>226</v>
      </c>
      <c r="E149" s="153" t="s">
        <v>19</v>
      </c>
      <c r="F149" s="154" t="s">
        <v>8679</v>
      </c>
      <c r="H149" s="155">
        <v>1</v>
      </c>
      <c r="I149" s="156"/>
      <c r="L149" s="152"/>
      <c r="M149" s="157"/>
      <c r="T149" s="158"/>
      <c r="AT149" s="153" t="s">
        <v>226</v>
      </c>
      <c r="AU149" s="153" t="s">
        <v>79</v>
      </c>
      <c r="AV149" s="12" t="s">
        <v>79</v>
      </c>
      <c r="AW149" s="12" t="s">
        <v>31</v>
      </c>
      <c r="AX149" s="12" t="s">
        <v>77</v>
      </c>
      <c r="AY149" s="153" t="s">
        <v>212</v>
      </c>
    </row>
    <row r="150" spans="2:65" s="1" customFormat="1" ht="16.5" customHeight="1">
      <c r="B150" s="34"/>
      <c r="C150" s="133" t="s">
        <v>359</v>
      </c>
      <c r="D150" s="133" t="s">
        <v>215</v>
      </c>
      <c r="E150" s="134" t="s">
        <v>8680</v>
      </c>
      <c r="F150" s="135" t="s">
        <v>8681</v>
      </c>
      <c r="G150" s="136" t="s">
        <v>8579</v>
      </c>
      <c r="H150" s="137">
        <v>1</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316</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8682</v>
      </c>
    </row>
    <row r="151" spans="2:65" s="1" customFormat="1" ht="39">
      <c r="B151" s="34"/>
      <c r="D151" s="150" t="s">
        <v>224</v>
      </c>
      <c r="F151" s="151" t="s">
        <v>8673</v>
      </c>
      <c r="I151" s="148"/>
      <c r="L151" s="34"/>
      <c r="M151" s="149"/>
      <c r="T151" s="55"/>
      <c r="AT151" s="19" t="s">
        <v>224</v>
      </c>
      <c r="AU151" s="19" t="s">
        <v>79</v>
      </c>
    </row>
    <row r="152" spans="2:65" s="12" customFormat="1">
      <c r="B152" s="152"/>
      <c r="D152" s="150" t="s">
        <v>226</v>
      </c>
      <c r="E152" s="153" t="s">
        <v>19</v>
      </c>
      <c r="F152" s="154" t="s">
        <v>8679</v>
      </c>
      <c r="H152" s="155">
        <v>1</v>
      </c>
      <c r="I152" s="156"/>
      <c r="L152" s="152"/>
      <c r="M152" s="157"/>
      <c r="T152" s="158"/>
      <c r="AT152" s="153" t="s">
        <v>226</v>
      </c>
      <c r="AU152" s="153" t="s">
        <v>79</v>
      </c>
      <c r="AV152" s="12" t="s">
        <v>79</v>
      </c>
      <c r="AW152" s="12" t="s">
        <v>31</v>
      </c>
      <c r="AX152" s="12" t="s">
        <v>77</v>
      </c>
      <c r="AY152" s="153" t="s">
        <v>212</v>
      </c>
    </row>
    <row r="153" spans="2:65" s="1" customFormat="1" ht="16.5" customHeight="1">
      <c r="B153" s="34"/>
      <c r="C153" s="133" t="s">
        <v>364</v>
      </c>
      <c r="D153" s="133" t="s">
        <v>215</v>
      </c>
      <c r="E153" s="134" t="s">
        <v>8683</v>
      </c>
      <c r="F153" s="135" t="s">
        <v>8684</v>
      </c>
      <c r="G153" s="136" t="s">
        <v>8579</v>
      </c>
      <c r="H153" s="137">
        <v>1</v>
      </c>
      <c r="I153" s="138"/>
      <c r="J153" s="139">
        <f>ROUND(I153*H153,2)</f>
        <v>0</v>
      </c>
      <c r="K153" s="135" t="s">
        <v>245</v>
      </c>
      <c r="L153" s="34"/>
      <c r="M153" s="140" t="s">
        <v>19</v>
      </c>
      <c r="N153" s="141" t="s">
        <v>40</v>
      </c>
      <c r="P153" s="142">
        <f>O153*H153</f>
        <v>0</v>
      </c>
      <c r="Q153" s="142">
        <v>0</v>
      </c>
      <c r="R153" s="142">
        <f>Q153*H153</f>
        <v>0</v>
      </c>
      <c r="S153" s="142">
        <v>0</v>
      </c>
      <c r="T153" s="143">
        <f>S153*H153</f>
        <v>0</v>
      </c>
      <c r="AR153" s="144" t="s">
        <v>316</v>
      </c>
      <c r="AT153" s="144" t="s">
        <v>215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316</v>
      </c>
      <c r="BM153" s="144" t="s">
        <v>8685</v>
      </c>
    </row>
    <row r="154" spans="2:65" s="1" customFormat="1" ht="39">
      <c r="B154" s="34"/>
      <c r="D154" s="150" t="s">
        <v>224</v>
      </c>
      <c r="F154" s="151" t="s">
        <v>8686</v>
      </c>
      <c r="I154" s="148"/>
      <c r="L154" s="34"/>
      <c r="M154" s="149"/>
      <c r="T154" s="55"/>
      <c r="AT154" s="19" t="s">
        <v>224</v>
      </c>
      <c r="AU154" s="19" t="s">
        <v>79</v>
      </c>
    </row>
    <row r="155" spans="2:65" s="12" customFormat="1">
      <c r="B155" s="152"/>
      <c r="D155" s="150" t="s">
        <v>226</v>
      </c>
      <c r="E155" s="153" t="s">
        <v>19</v>
      </c>
      <c r="F155" s="154" t="s">
        <v>8679</v>
      </c>
      <c r="H155" s="155">
        <v>1</v>
      </c>
      <c r="I155" s="156"/>
      <c r="L155" s="152"/>
      <c r="M155" s="157"/>
      <c r="T155" s="158"/>
      <c r="AT155" s="153" t="s">
        <v>226</v>
      </c>
      <c r="AU155" s="153" t="s">
        <v>79</v>
      </c>
      <c r="AV155" s="12" t="s">
        <v>79</v>
      </c>
      <c r="AW155" s="12" t="s">
        <v>31</v>
      </c>
      <c r="AX155" s="12" t="s">
        <v>77</v>
      </c>
      <c r="AY155" s="153" t="s">
        <v>212</v>
      </c>
    </row>
    <row r="156" spans="2:65" s="1" customFormat="1" ht="16.5" customHeight="1">
      <c r="B156" s="34"/>
      <c r="C156" s="133" t="s">
        <v>586</v>
      </c>
      <c r="D156" s="133" t="s">
        <v>215</v>
      </c>
      <c r="E156" s="134" t="s">
        <v>8687</v>
      </c>
      <c r="F156" s="135" t="s">
        <v>8688</v>
      </c>
      <c r="G156" s="136" t="s">
        <v>8579</v>
      </c>
      <c r="H156" s="137">
        <v>1</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8689</v>
      </c>
    </row>
    <row r="157" spans="2:65" s="1" customFormat="1" ht="39">
      <c r="B157" s="34"/>
      <c r="D157" s="150" t="s">
        <v>224</v>
      </c>
      <c r="F157" s="151" t="s">
        <v>8690</v>
      </c>
      <c r="I157" s="148"/>
      <c r="L157" s="34"/>
      <c r="M157" s="149"/>
      <c r="T157" s="55"/>
      <c r="AT157" s="19" t="s">
        <v>224</v>
      </c>
      <c r="AU157" s="19" t="s">
        <v>79</v>
      </c>
    </row>
    <row r="158" spans="2:65" s="12" customFormat="1">
      <c r="B158" s="152"/>
      <c r="D158" s="150" t="s">
        <v>226</v>
      </c>
      <c r="E158" s="153" t="s">
        <v>19</v>
      </c>
      <c r="F158" s="154" t="s">
        <v>8679</v>
      </c>
      <c r="H158" s="155">
        <v>1</v>
      </c>
      <c r="I158" s="156"/>
      <c r="L158" s="152"/>
      <c r="M158" s="157"/>
      <c r="T158" s="158"/>
      <c r="AT158" s="153" t="s">
        <v>226</v>
      </c>
      <c r="AU158" s="153" t="s">
        <v>79</v>
      </c>
      <c r="AV158" s="12" t="s">
        <v>79</v>
      </c>
      <c r="AW158" s="12" t="s">
        <v>31</v>
      </c>
      <c r="AX158" s="12" t="s">
        <v>77</v>
      </c>
      <c r="AY158" s="153" t="s">
        <v>212</v>
      </c>
    </row>
    <row r="159" spans="2:65" s="1" customFormat="1" ht="16.5" customHeight="1">
      <c r="B159" s="34"/>
      <c r="C159" s="133" t="s">
        <v>593</v>
      </c>
      <c r="D159" s="133" t="s">
        <v>215</v>
      </c>
      <c r="E159" s="134" t="s">
        <v>8691</v>
      </c>
      <c r="F159" s="135" t="s">
        <v>8692</v>
      </c>
      <c r="G159" s="136" t="s">
        <v>8579</v>
      </c>
      <c r="H159" s="137">
        <v>1</v>
      </c>
      <c r="I159" s="138"/>
      <c r="J159" s="139">
        <f>ROUND(I159*H159,2)</f>
        <v>0</v>
      </c>
      <c r="K159" s="135" t="s">
        <v>245</v>
      </c>
      <c r="L159" s="34"/>
      <c r="M159" s="140" t="s">
        <v>19</v>
      </c>
      <c r="N159" s="141" t="s">
        <v>40</v>
      </c>
      <c r="P159" s="142">
        <f>O159*H159</f>
        <v>0</v>
      </c>
      <c r="Q159" s="142">
        <v>0</v>
      </c>
      <c r="R159" s="142">
        <f>Q159*H159</f>
        <v>0</v>
      </c>
      <c r="S159" s="142">
        <v>0</v>
      </c>
      <c r="T159" s="143">
        <f>S159*H159</f>
        <v>0</v>
      </c>
      <c r="AR159" s="144" t="s">
        <v>316</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8693</v>
      </c>
    </row>
    <row r="160" spans="2:65" s="1" customFormat="1" ht="39">
      <c r="B160" s="34"/>
      <c r="D160" s="150" t="s">
        <v>224</v>
      </c>
      <c r="F160" s="151" t="s">
        <v>8694</v>
      </c>
      <c r="I160" s="148"/>
      <c r="L160" s="34"/>
      <c r="M160" s="149"/>
      <c r="T160" s="55"/>
      <c r="AT160" s="19" t="s">
        <v>224</v>
      </c>
      <c r="AU160" s="19" t="s">
        <v>79</v>
      </c>
    </row>
    <row r="161" spans="2:65" s="12" customFormat="1">
      <c r="B161" s="152"/>
      <c r="D161" s="150" t="s">
        <v>226</v>
      </c>
      <c r="E161" s="153" t="s">
        <v>19</v>
      </c>
      <c r="F161" s="154" t="s">
        <v>8679</v>
      </c>
      <c r="H161" s="155">
        <v>1</v>
      </c>
      <c r="I161" s="156"/>
      <c r="L161" s="152"/>
      <c r="M161" s="157"/>
      <c r="T161" s="158"/>
      <c r="AT161" s="153" t="s">
        <v>226</v>
      </c>
      <c r="AU161" s="153" t="s">
        <v>79</v>
      </c>
      <c r="AV161" s="12" t="s">
        <v>79</v>
      </c>
      <c r="AW161" s="12" t="s">
        <v>31</v>
      </c>
      <c r="AX161" s="12" t="s">
        <v>77</v>
      </c>
      <c r="AY161" s="153" t="s">
        <v>212</v>
      </c>
    </row>
    <row r="162" spans="2:65" s="1" customFormat="1" ht="16.5" customHeight="1">
      <c r="B162" s="34"/>
      <c r="C162" s="133" t="s">
        <v>598</v>
      </c>
      <c r="D162" s="133" t="s">
        <v>215</v>
      </c>
      <c r="E162" s="134" t="s">
        <v>8695</v>
      </c>
      <c r="F162" s="135" t="s">
        <v>8696</v>
      </c>
      <c r="G162" s="136" t="s">
        <v>8579</v>
      </c>
      <c r="H162" s="137">
        <v>1</v>
      </c>
      <c r="I162" s="138"/>
      <c r="J162" s="139">
        <f>ROUND(I162*H162,2)</f>
        <v>0</v>
      </c>
      <c r="K162" s="135" t="s">
        <v>245</v>
      </c>
      <c r="L162" s="34"/>
      <c r="M162" s="140" t="s">
        <v>19</v>
      </c>
      <c r="N162" s="141" t="s">
        <v>40</v>
      </c>
      <c r="P162" s="142">
        <f>O162*H162</f>
        <v>0</v>
      </c>
      <c r="Q162" s="142">
        <v>0</v>
      </c>
      <c r="R162" s="142">
        <f>Q162*H162</f>
        <v>0</v>
      </c>
      <c r="S162" s="142">
        <v>0</v>
      </c>
      <c r="T162" s="143">
        <f>S162*H162</f>
        <v>0</v>
      </c>
      <c r="AR162" s="144" t="s">
        <v>316</v>
      </c>
      <c r="AT162" s="144" t="s">
        <v>215</v>
      </c>
      <c r="AU162" s="144" t="s">
        <v>79</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316</v>
      </c>
      <c r="BM162" s="144" t="s">
        <v>8697</v>
      </c>
    </row>
    <row r="163" spans="2:65" s="1" customFormat="1" ht="39">
      <c r="B163" s="34"/>
      <c r="D163" s="150" t="s">
        <v>224</v>
      </c>
      <c r="F163" s="151" t="s">
        <v>8698</v>
      </c>
      <c r="I163" s="148"/>
      <c r="L163" s="34"/>
      <c r="M163" s="149"/>
      <c r="T163" s="55"/>
      <c r="AT163" s="19" t="s">
        <v>224</v>
      </c>
      <c r="AU163" s="19" t="s">
        <v>79</v>
      </c>
    </row>
    <row r="164" spans="2:65" s="12" customFormat="1">
      <c r="B164" s="152"/>
      <c r="D164" s="150" t="s">
        <v>226</v>
      </c>
      <c r="E164" s="153" t="s">
        <v>19</v>
      </c>
      <c r="F164" s="154" t="s">
        <v>8679</v>
      </c>
      <c r="H164" s="155">
        <v>1</v>
      </c>
      <c r="I164" s="156"/>
      <c r="L164" s="152"/>
      <c r="M164" s="157"/>
      <c r="T164" s="158"/>
      <c r="AT164" s="153" t="s">
        <v>226</v>
      </c>
      <c r="AU164" s="153" t="s">
        <v>79</v>
      </c>
      <c r="AV164" s="12" t="s">
        <v>79</v>
      </c>
      <c r="AW164" s="12" t="s">
        <v>31</v>
      </c>
      <c r="AX164" s="12" t="s">
        <v>77</v>
      </c>
      <c r="AY164" s="153" t="s">
        <v>212</v>
      </c>
    </row>
    <row r="165" spans="2:65" s="1" customFormat="1" ht="16.5" customHeight="1">
      <c r="B165" s="34"/>
      <c r="C165" s="133" t="s">
        <v>605</v>
      </c>
      <c r="D165" s="133" t="s">
        <v>215</v>
      </c>
      <c r="E165" s="134" t="s">
        <v>8699</v>
      </c>
      <c r="F165" s="135" t="s">
        <v>8700</v>
      </c>
      <c r="G165" s="136" t="s">
        <v>495</v>
      </c>
      <c r="H165" s="137">
        <v>4.38</v>
      </c>
      <c r="I165" s="138"/>
      <c r="J165" s="139">
        <f>ROUND(I165*H165,2)</f>
        <v>0</v>
      </c>
      <c r="K165" s="135" t="s">
        <v>245</v>
      </c>
      <c r="L165" s="34"/>
      <c r="M165" s="140" t="s">
        <v>19</v>
      </c>
      <c r="N165" s="141" t="s">
        <v>40</v>
      </c>
      <c r="P165" s="142">
        <f>O165*H165</f>
        <v>0</v>
      </c>
      <c r="Q165" s="142">
        <v>0</v>
      </c>
      <c r="R165" s="142">
        <f>Q165*H165</f>
        <v>0</v>
      </c>
      <c r="S165" s="142">
        <v>0</v>
      </c>
      <c r="T165" s="143">
        <f>S165*H165</f>
        <v>0</v>
      </c>
      <c r="AR165" s="144" t="s">
        <v>316</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8701</v>
      </c>
    </row>
    <row r="166" spans="2:65" s="1" customFormat="1" ht="48.75">
      <c r="B166" s="34"/>
      <c r="D166" s="150" t="s">
        <v>224</v>
      </c>
      <c r="F166" s="151" t="s">
        <v>8702</v>
      </c>
      <c r="I166" s="148"/>
      <c r="L166" s="34"/>
      <c r="M166" s="149"/>
      <c r="T166" s="55"/>
      <c r="AT166" s="19" t="s">
        <v>224</v>
      </c>
      <c r="AU166" s="19" t="s">
        <v>79</v>
      </c>
    </row>
    <row r="167" spans="2:65" s="12" customFormat="1">
      <c r="B167" s="152"/>
      <c r="D167" s="150" t="s">
        <v>226</v>
      </c>
      <c r="E167" s="153" t="s">
        <v>19</v>
      </c>
      <c r="F167" s="154" t="s">
        <v>8703</v>
      </c>
      <c r="H167" s="155">
        <v>2.9</v>
      </c>
      <c r="I167" s="156"/>
      <c r="L167" s="152"/>
      <c r="M167" s="157"/>
      <c r="T167" s="158"/>
      <c r="AT167" s="153" t="s">
        <v>226</v>
      </c>
      <c r="AU167" s="153" t="s">
        <v>79</v>
      </c>
      <c r="AV167" s="12" t="s">
        <v>79</v>
      </c>
      <c r="AW167" s="12" t="s">
        <v>31</v>
      </c>
      <c r="AX167" s="12" t="s">
        <v>69</v>
      </c>
      <c r="AY167" s="153" t="s">
        <v>212</v>
      </c>
    </row>
    <row r="168" spans="2:65" s="12" customFormat="1">
      <c r="B168" s="152"/>
      <c r="D168" s="150" t="s">
        <v>226</v>
      </c>
      <c r="E168" s="153" t="s">
        <v>19</v>
      </c>
      <c r="F168" s="154" t="s">
        <v>8704</v>
      </c>
      <c r="H168" s="155">
        <v>1.48</v>
      </c>
      <c r="I168" s="156"/>
      <c r="L168" s="152"/>
      <c r="M168" s="157"/>
      <c r="T168" s="158"/>
      <c r="AT168" s="153" t="s">
        <v>226</v>
      </c>
      <c r="AU168" s="153" t="s">
        <v>79</v>
      </c>
      <c r="AV168" s="12" t="s">
        <v>79</v>
      </c>
      <c r="AW168" s="12" t="s">
        <v>31</v>
      </c>
      <c r="AX168" s="12" t="s">
        <v>69</v>
      </c>
      <c r="AY168" s="153" t="s">
        <v>212</v>
      </c>
    </row>
    <row r="169" spans="2:65" s="13" customFormat="1">
      <c r="B169" s="159"/>
      <c r="D169" s="150" t="s">
        <v>226</v>
      </c>
      <c r="E169" s="160" t="s">
        <v>19</v>
      </c>
      <c r="F169" s="161" t="s">
        <v>228</v>
      </c>
      <c r="H169" s="162">
        <v>4.38</v>
      </c>
      <c r="I169" s="163"/>
      <c r="L169" s="159"/>
      <c r="M169" s="164"/>
      <c r="T169" s="165"/>
      <c r="AT169" s="160" t="s">
        <v>226</v>
      </c>
      <c r="AU169" s="160" t="s">
        <v>79</v>
      </c>
      <c r="AV169" s="13" t="s">
        <v>229</v>
      </c>
      <c r="AW169" s="13" t="s">
        <v>31</v>
      </c>
      <c r="AX169" s="13" t="s">
        <v>77</v>
      </c>
      <c r="AY169" s="160" t="s">
        <v>212</v>
      </c>
    </row>
    <row r="170" spans="2:65" s="1" customFormat="1" ht="16.5" customHeight="1">
      <c r="B170" s="34"/>
      <c r="C170" s="133" t="s">
        <v>610</v>
      </c>
      <c r="D170" s="133" t="s">
        <v>215</v>
      </c>
      <c r="E170" s="134" t="s">
        <v>8705</v>
      </c>
      <c r="F170" s="135" t="s">
        <v>8706</v>
      </c>
      <c r="G170" s="136" t="s">
        <v>495</v>
      </c>
      <c r="H170" s="137">
        <v>4.38</v>
      </c>
      <c r="I170" s="138"/>
      <c r="J170" s="139">
        <f>ROUND(I170*H170,2)</f>
        <v>0</v>
      </c>
      <c r="K170" s="135" t="s">
        <v>245</v>
      </c>
      <c r="L170" s="34"/>
      <c r="M170" s="140" t="s">
        <v>19</v>
      </c>
      <c r="N170" s="141" t="s">
        <v>40</v>
      </c>
      <c r="P170" s="142">
        <f>O170*H170</f>
        <v>0</v>
      </c>
      <c r="Q170" s="142">
        <v>0</v>
      </c>
      <c r="R170" s="142">
        <f>Q170*H170</f>
        <v>0</v>
      </c>
      <c r="S170" s="142">
        <v>0</v>
      </c>
      <c r="T170" s="143">
        <f>S170*H170</f>
        <v>0</v>
      </c>
      <c r="AR170" s="144" t="s">
        <v>316</v>
      </c>
      <c r="AT170" s="144" t="s">
        <v>215</v>
      </c>
      <c r="AU170" s="144" t="s">
        <v>79</v>
      </c>
      <c r="AY170" s="19" t="s">
        <v>212</v>
      </c>
      <c r="BE170" s="145">
        <f>IF(N170="základní",J170,0)</f>
        <v>0</v>
      </c>
      <c r="BF170" s="145">
        <f>IF(N170="snížená",J170,0)</f>
        <v>0</v>
      </c>
      <c r="BG170" s="145">
        <f>IF(N170="zákl. přenesená",J170,0)</f>
        <v>0</v>
      </c>
      <c r="BH170" s="145">
        <f>IF(N170="sníž. přenesená",J170,0)</f>
        <v>0</v>
      </c>
      <c r="BI170" s="145">
        <f>IF(N170="nulová",J170,0)</f>
        <v>0</v>
      </c>
      <c r="BJ170" s="19" t="s">
        <v>77</v>
      </c>
      <c r="BK170" s="145">
        <f>ROUND(I170*H170,2)</f>
        <v>0</v>
      </c>
      <c r="BL170" s="19" t="s">
        <v>316</v>
      </c>
      <c r="BM170" s="144" t="s">
        <v>8707</v>
      </c>
    </row>
    <row r="171" spans="2:65" s="1" customFormat="1" ht="48.75">
      <c r="B171" s="34"/>
      <c r="D171" s="150" t="s">
        <v>224</v>
      </c>
      <c r="F171" s="151" t="s">
        <v>8702</v>
      </c>
      <c r="I171" s="148"/>
      <c r="L171" s="34"/>
      <c r="M171" s="149"/>
      <c r="T171" s="55"/>
      <c r="AT171" s="19" t="s">
        <v>224</v>
      </c>
      <c r="AU171" s="19" t="s">
        <v>79</v>
      </c>
    </row>
    <row r="172" spans="2:65" s="12" customFormat="1">
      <c r="B172" s="152"/>
      <c r="D172" s="150" t="s">
        <v>226</v>
      </c>
      <c r="E172" s="153" t="s">
        <v>19</v>
      </c>
      <c r="F172" s="154" t="s">
        <v>8703</v>
      </c>
      <c r="H172" s="155">
        <v>2.9</v>
      </c>
      <c r="I172" s="156"/>
      <c r="L172" s="152"/>
      <c r="M172" s="157"/>
      <c r="T172" s="158"/>
      <c r="AT172" s="153" t="s">
        <v>226</v>
      </c>
      <c r="AU172" s="153" t="s">
        <v>79</v>
      </c>
      <c r="AV172" s="12" t="s">
        <v>79</v>
      </c>
      <c r="AW172" s="12" t="s">
        <v>31</v>
      </c>
      <c r="AX172" s="12" t="s">
        <v>69</v>
      </c>
      <c r="AY172" s="153" t="s">
        <v>212</v>
      </c>
    </row>
    <row r="173" spans="2:65" s="12" customFormat="1">
      <c r="B173" s="152"/>
      <c r="D173" s="150" t="s">
        <v>226</v>
      </c>
      <c r="E173" s="153" t="s">
        <v>19</v>
      </c>
      <c r="F173" s="154" t="s">
        <v>8704</v>
      </c>
      <c r="H173" s="155">
        <v>1.48</v>
      </c>
      <c r="I173" s="156"/>
      <c r="L173" s="152"/>
      <c r="M173" s="157"/>
      <c r="T173" s="158"/>
      <c r="AT173" s="153" t="s">
        <v>226</v>
      </c>
      <c r="AU173" s="153" t="s">
        <v>79</v>
      </c>
      <c r="AV173" s="12" t="s">
        <v>79</v>
      </c>
      <c r="AW173" s="12" t="s">
        <v>31</v>
      </c>
      <c r="AX173" s="12" t="s">
        <v>69</v>
      </c>
      <c r="AY173" s="153" t="s">
        <v>212</v>
      </c>
    </row>
    <row r="174" spans="2:65" s="13" customFormat="1">
      <c r="B174" s="159"/>
      <c r="D174" s="150" t="s">
        <v>226</v>
      </c>
      <c r="E174" s="160" t="s">
        <v>19</v>
      </c>
      <c r="F174" s="161" t="s">
        <v>228</v>
      </c>
      <c r="H174" s="162">
        <v>4.38</v>
      </c>
      <c r="I174" s="163"/>
      <c r="L174" s="159"/>
      <c r="M174" s="164"/>
      <c r="T174" s="165"/>
      <c r="AT174" s="160" t="s">
        <v>226</v>
      </c>
      <c r="AU174" s="160" t="s">
        <v>79</v>
      </c>
      <c r="AV174" s="13" t="s">
        <v>229</v>
      </c>
      <c r="AW174" s="13" t="s">
        <v>31</v>
      </c>
      <c r="AX174" s="13" t="s">
        <v>77</v>
      </c>
      <c r="AY174" s="160" t="s">
        <v>212</v>
      </c>
    </row>
    <row r="175" spans="2:65" s="1" customFormat="1" ht="16.5" customHeight="1">
      <c r="B175" s="34"/>
      <c r="C175" s="133" t="s">
        <v>616</v>
      </c>
      <c r="D175" s="133" t="s">
        <v>215</v>
      </c>
      <c r="E175" s="134" t="s">
        <v>8708</v>
      </c>
      <c r="F175" s="135" t="s">
        <v>8709</v>
      </c>
      <c r="G175" s="136" t="s">
        <v>536</v>
      </c>
      <c r="H175" s="137">
        <v>29.1</v>
      </c>
      <c r="I175" s="138"/>
      <c r="J175" s="139">
        <f>ROUND(I175*H175,2)</f>
        <v>0</v>
      </c>
      <c r="K175" s="135" t="s">
        <v>245</v>
      </c>
      <c r="L175" s="34"/>
      <c r="M175" s="140" t="s">
        <v>19</v>
      </c>
      <c r="N175" s="141" t="s">
        <v>40</v>
      </c>
      <c r="P175" s="142">
        <f>O175*H175</f>
        <v>0</v>
      </c>
      <c r="Q175" s="142">
        <v>0</v>
      </c>
      <c r="R175" s="142">
        <f>Q175*H175</f>
        <v>0</v>
      </c>
      <c r="S175" s="142">
        <v>0</v>
      </c>
      <c r="T175" s="143">
        <f>S175*H175</f>
        <v>0</v>
      </c>
      <c r="AR175" s="144" t="s">
        <v>316</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316</v>
      </c>
      <c r="BM175" s="144" t="s">
        <v>8710</v>
      </c>
    </row>
    <row r="176" spans="2:65" s="1" customFormat="1" ht="48.75">
      <c r="B176" s="34"/>
      <c r="D176" s="150" t="s">
        <v>224</v>
      </c>
      <c r="F176" s="151" t="s">
        <v>8711</v>
      </c>
      <c r="I176" s="148"/>
      <c r="L176" s="34"/>
      <c r="M176" s="149"/>
      <c r="T176" s="55"/>
      <c r="AT176" s="19" t="s">
        <v>224</v>
      </c>
      <c r="AU176" s="19" t="s">
        <v>79</v>
      </c>
    </row>
    <row r="177" spans="2:65" s="14" customFormat="1">
      <c r="B177" s="170"/>
      <c r="D177" s="150" t="s">
        <v>226</v>
      </c>
      <c r="E177" s="171" t="s">
        <v>19</v>
      </c>
      <c r="F177" s="172" t="s">
        <v>8712</v>
      </c>
      <c r="H177" s="171" t="s">
        <v>19</v>
      </c>
      <c r="I177" s="173"/>
      <c r="L177" s="170"/>
      <c r="M177" s="174"/>
      <c r="T177" s="175"/>
      <c r="AT177" s="171" t="s">
        <v>226</v>
      </c>
      <c r="AU177" s="171" t="s">
        <v>79</v>
      </c>
      <c r="AV177" s="14" t="s">
        <v>77</v>
      </c>
      <c r="AW177" s="14" t="s">
        <v>31</v>
      </c>
      <c r="AX177" s="14" t="s">
        <v>69</v>
      </c>
      <c r="AY177" s="171" t="s">
        <v>212</v>
      </c>
    </row>
    <row r="178" spans="2:65" s="12" customFormat="1">
      <c r="B178" s="152"/>
      <c r="D178" s="150" t="s">
        <v>226</v>
      </c>
      <c r="E178" s="153" t="s">
        <v>19</v>
      </c>
      <c r="F178" s="154" t="s">
        <v>8713</v>
      </c>
      <c r="H178" s="155">
        <v>1.3</v>
      </c>
      <c r="I178" s="156"/>
      <c r="L178" s="152"/>
      <c r="M178" s="157"/>
      <c r="T178" s="158"/>
      <c r="AT178" s="153" t="s">
        <v>226</v>
      </c>
      <c r="AU178" s="153" t="s">
        <v>79</v>
      </c>
      <c r="AV178" s="12" t="s">
        <v>79</v>
      </c>
      <c r="AW178" s="12" t="s">
        <v>31</v>
      </c>
      <c r="AX178" s="12" t="s">
        <v>69</v>
      </c>
      <c r="AY178" s="153" t="s">
        <v>212</v>
      </c>
    </row>
    <row r="179" spans="2:65" s="12" customFormat="1">
      <c r="B179" s="152"/>
      <c r="D179" s="150" t="s">
        <v>226</v>
      </c>
      <c r="E179" s="153" t="s">
        <v>19</v>
      </c>
      <c r="F179" s="154" t="s">
        <v>8714</v>
      </c>
      <c r="H179" s="155">
        <v>16.8</v>
      </c>
      <c r="I179" s="156"/>
      <c r="L179" s="152"/>
      <c r="M179" s="157"/>
      <c r="T179" s="158"/>
      <c r="AT179" s="153" t="s">
        <v>226</v>
      </c>
      <c r="AU179" s="153" t="s">
        <v>79</v>
      </c>
      <c r="AV179" s="12" t="s">
        <v>79</v>
      </c>
      <c r="AW179" s="12" t="s">
        <v>31</v>
      </c>
      <c r="AX179" s="12" t="s">
        <v>69</v>
      </c>
      <c r="AY179" s="153" t="s">
        <v>212</v>
      </c>
    </row>
    <row r="180" spans="2:65" s="12" customFormat="1">
      <c r="B180" s="152"/>
      <c r="D180" s="150" t="s">
        <v>226</v>
      </c>
      <c r="E180" s="153" t="s">
        <v>19</v>
      </c>
      <c r="F180" s="154" t="s">
        <v>1717</v>
      </c>
      <c r="H180" s="155">
        <v>2</v>
      </c>
      <c r="I180" s="156"/>
      <c r="L180" s="152"/>
      <c r="M180" s="157"/>
      <c r="T180" s="158"/>
      <c r="AT180" s="153" t="s">
        <v>226</v>
      </c>
      <c r="AU180" s="153" t="s">
        <v>79</v>
      </c>
      <c r="AV180" s="12" t="s">
        <v>79</v>
      </c>
      <c r="AW180" s="12" t="s">
        <v>31</v>
      </c>
      <c r="AX180" s="12" t="s">
        <v>69</v>
      </c>
      <c r="AY180" s="153" t="s">
        <v>212</v>
      </c>
    </row>
    <row r="181" spans="2:65" s="12" customFormat="1">
      <c r="B181" s="152"/>
      <c r="D181" s="150" t="s">
        <v>226</v>
      </c>
      <c r="E181" s="153" t="s">
        <v>19</v>
      </c>
      <c r="F181" s="154" t="s">
        <v>1732</v>
      </c>
      <c r="H181" s="155">
        <v>2</v>
      </c>
      <c r="I181" s="156"/>
      <c r="L181" s="152"/>
      <c r="M181" s="157"/>
      <c r="T181" s="158"/>
      <c r="AT181" s="153" t="s">
        <v>226</v>
      </c>
      <c r="AU181" s="153" t="s">
        <v>79</v>
      </c>
      <c r="AV181" s="12" t="s">
        <v>79</v>
      </c>
      <c r="AW181" s="12" t="s">
        <v>31</v>
      </c>
      <c r="AX181" s="12" t="s">
        <v>69</v>
      </c>
      <c r="AY181" s="153" t="s">
        <v>212</v>
      </c>
    </row>
    <row r="182" spans="2:65" s="12" customFormat="1">
      <c r="B182" s="152"/>
      <c r="D182" s="150" t="s">
        <v>226</v>
      </c>
      <c r="E182" s="153" t="s">
        <v>19</v>
      </c>
      <c r="F182" s="154" t="s">
        <v>1733</v>
      </c>
      <c r="H182" s="155">
        <v>2</v>
      </c>
      <c r="I182" s="156"/>
      <c r="L182" s="152"/>
      <c r="M182" s="157"/>
      <c r="T182" s="158"/>
      <c r="AT182" s="153" t="s">
        <v>226</v>
      </c>
      <c r="AU182" s="153" t="s">
        <v>79</v>
      </c>
      <c r="AV182" s="12" t="s">
        <v>79</v>
      </c>
      <c r="AW182" s="12" t="s">
        <v>31</v>
      </c>
      <c r="AX182" s="12" t="s">
        <v>69</v>
      </c>
      <c r="AY182" s="153" t="s">
        <v>212</v>
      </c>
    </row>
    <row r="183" spans="2:65" s="12" customFormat="1">
      <c r="B183" s="152"/>
      <c r="D183" s="150" t="s">
        <v>226</v>
      </c>
      <c r="E183" s="153" t="s">
        <v>19</v>
      </c>
      <c r="F183" s="154" t="s">
        <v>8715</v>
      </c>
      <c r="H183" s="155">
        <v>3.5</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8716</v>
      </c>
      <c r="H184" s="155">
        <v>1.5</v>
      </c>
      <c r="I184" s="156"/>
      <c r="L184" s="152"/>
      <c r="M184" s="157"/>
      <c r="T184" s="158"/>
      <c r="AT184" s="153" t="s">
        <v>226</v>
      </c>
      <c r="AU184" s="153" t="s">
        <v>79</v>
      </c>
      <c r="AV184" s="12" t="s">
        <v>79</v>
      </c>
      <c r="AW184" s="12" t="s">
        <v>31</v>
      </c>
      <c r="AX184" s="12" t="s">
        <v>69</v>
      </c>
      <c r="AY184" s="153" t="s">
        <v>212</v>
      </c>
    </row>
    <row r="185" spans="2:65" s="13" customFormat="1">
      <c r="B185" s="159"/>
      <c r="D185" s="150" t="s">
        <v>226</v>
      </c>
      <c r="E185" s="160" t="s">
        <v>19</v>
      </c>
      <c r="F185" s="161" t="s">
        <v>228</v>
      </c>
      <c r="H185" s="162">
        <v>29.1</v>
      </c>
      <c r="I185" s="163"/>
      <c r="L185" s="159"/>
      <c r="M185" s="164"/>
      <c r="T185" s="165"/>
      <c r="AT185" s="160" t="s">
        <v>226</v>
      </c>
      <c r="AU185" s="160" t="s">
        <v>79</v>
      </c>
      <c r="AV185" s="13" t="s">
        <v>229</v>
      </c>
      <c r="AW185" s="13" t="s">
        <v>31</v>
      </c>
      <c r="AX185" s="13" t="s">
        <v>77</v>
      </c>
      <c r="AY185" s="160" t="s">
        <v>212</v>
      </c>
    </row>
    <row r="186" spans="2:65" s="1" customFormat="1" ht="16.5" customHeight="1">
      <c r="B186" s="34"/>
      <c r="C186" s="133" t="s">
        <v>621</v>
      </c>
      <c r="D186" s="133" t="s">
        <v>215</v>
      </c>
      <c r="E186" s="134" t="s">
        <v>8717</v>
      </c>
      <c r="F186" s="135" t="s">
        <v>8718</v>
      </c>
      <c r="G186" s="136" t="s">
        <v>624</v>
      </c>
      <c r="H186" s="137">
        <v>2</v>
      </c>
      <c r="I186" s="138"/>
      <c r="J186" s="139">
        <f>ROUND(I186*H186,2)</f>
        <v>0</v>
      </c>
      <c r="K186" s="135" t="s">
        <v>245</v>
      </c>
      <c r="L186" s="34"/>
      <c r="M186" s="140" t="s">
        <v>19</v>
      </c>
      <c r="N186" s="141" t="s">
        <v>40</v>
      </c>
      <c r="P186" s="142">
        <f>O186*H186</f>
        <v>0</v>
      </c>
      <c r="Q186" s="142">
        <v>0</v>
      </c>
      <c r="R186" s="142">
        <f>Q186*H186</f>
        <v>0</v>
      </c>
      <c r="S186" s="142">
        <v>0</v>
      </c>
      <c r="T186" s="143">
        <f>S186*H186</f>
        <v>0</v>
      </c>
      <c r="AR186" s="144" t="s">
        <v>316</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8719</v>
      </c>
    </row>
    <row r="187" spans="2:65" s="1" customFormat="1" ht="29.25">
      <c r="B187" s="34"/>
      <c r="D187" s="150" t="s">
        <v>224</v>
      </c>
      <c r="F187" s="151" t="s">
        <v>8720</v>
      </c>
      <c r="I187" s="148"/>
      <c r="L187" s="34"/>
      <c r="M187" s="149"/>
      <c r="T187" s="55"/>
      <c r="AT187" s="19" t="s">
        <v>224</v>
      </c>
      <c r="AU187" s="19" t="s">
        <v>79</v>
      </c>
    </row>
    <row r="188" spans="2:65" s="12" customFormat="1">
      <c r="B188" s="152"/>
      <c r="D188" s="150" t="s">
        <v>226</v>
      </c>
      <c r="E188" s="153" t="s">
        <v>19</v>
      </c>
      <c r="F188" s="154" t="s">
        <v>8721</v>
      </c>
      <c r="H188" s="155">
        <v>2</v>
      </c>
      <c r="I188" s="156"/>
      <c r="L188" s="152"/>
      <c r="M188" s="157"/>
      <c r="T188" s="158"/>
      <c r="AT188" s="153" t="s">
        <v>226</v>
      </c>
      <c r="AU188" s="153" t="s">
        <v>79</v>
      </c>
      <c r="AV188" s="12" t="s">
        <v>79</v>
      </c>
      <c r="AW188" s="12" t="s">
        <v>31</v>
      </c>
      <c r="AX188" s="12" t="s">
        <v>77</v>
      </c>
      <c r="AY188" s="153" t="s">
        <v>212</v>
      </c>
    </row>
    <row r="189" spans="2:65" s="1" customFormat="1" ht="16.5" customHeight="1">
      <c r="B189" s="34"/>
      <c r="C189" s="133" t="s">
        <v>631</v>
      </c>
      <c r="D189" s="133" t="s">
        <v>215</v>
      </c>
      <c r="E189" s="134" t="s">
        <v>8722</v>
      </c>
      <c r="F189" s="135" t="s">
        <v>8723</v>
      </c>
      <c r="G189" s="136" t="s">
        <v>624</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8724</v>
      </c>
    </row>
    <row r="190" spans="2:65" s="1" customFormat="1" ht="48.75">
      <c r="B190" s="34"/>
      <c r="D190" s="150" t="s">
        <v>224</v>
      </c>
      <c r="F190" s="151" t="s">
        <v>8725</v>
      </c>
      <c r="I190" s="148"/>
      <c r="L190" s="34"/>
      <c r="M190" s="149"/>
      <c r="T190" s="55"/>
      <c r="AT190" s="19" t="s">
        <v>224</v>
      </c>
      <c r="AU190" s="19" t="s">
        <v>79</v>
      </c>
    </row>
    <row r="191" spans="2:65" s="12" customFormat="1">
      <c r="B191" s="152"/>
      <c r="D191" s="150" t="s">
        <v>226</v>
      </c>
      <c r="E191" s="153" t="s">
        <v>19</v>
      </c>
      <c r="F191" s="154" t="s">
        <v>8726</v>
      </c>
      <c r="H191" s="155">
        <v>1</v>
      </c>
      <c r="I191" s="156"/>
      <c r="L191" s="152"/>
      <c r="M191" s="157"/>
      <c r="T191" s="158"/>
      <c r="AT191" s="153" t="s">
        <v>226</v>
      </c>
      <c r="AU191" s="153" t="s">
        <v>79</v>
      </c>
      <c r="AV191" s="12" t="s">
        <v>79</v>
      </c>
      <c r="AW191" s="12" t="s">
        <v>31</v>
      </c>
      <c r="AX191" s="12" t="s">
        <v>77</v>
      </c>
      <c r="AY191" s="153" t="s">
        <v>212</v>
      </c>
    </row>
    <row r="192" spans="2:65" s="1" customFormat="1" ht="16.5" customHeight="1">
      <c r="B192" s="34"/>
      <c r="C192" s="133" t="s">
        <v>643</v>
      </c>
      <c r="D192" s="133" t="s">
        <v>215</v>
      </c>
      <c r="E192" s="134" t="s">
        <v>8727</v>
      </c>
      <c r="F192" s="135" t="s">
        <v>8728</v>
      </c>
      <c r="G192" s="136" t="s">
        <v>624</v>
      </c>
      <c r="H192" s="137">
        <v>1</v>
      </c>
      <c r="I192" s="138"/>
      <c r="J192" s="139">
        <f>ROUND(I192*H192,2)</f>
        <v>0</v>
      </c>
      <c r="K192" s="135" t="s">
        <v>245</v>
      </c>
      <c r="L192" s="34"/>
      <c r="M192" s="140" t="s">
        <v>19</v>
      </c>
      <c r="N192" s="141" t="s">
        <v>40</v>
      </c>
      <c r="P192" s="142">
        <f>O192*H192</f>
        <v>0</v>
      </c>
      <c r="Q192" s="142">
        <v>0</v>
      </c>
      <c r="R192" s="142">
        <f>Q192*H192</f>
        <v>0</v>
      </c>
      <c r="S192" s="142">
        <v>0</v>
      </c>
      <c r="T192" s="143">
        <f>S192*H192</f>
        <v>0</v>
      </c>
      <c r="AR192" s="144" t="s">
        <v>316</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8729</v>
      </c>
    </row>
    <row r="193" spans="2:65" s="1" customFormat="1" ht="48.75">
      <c r="B193" s="34"/>
      <c r="D193" s="150" t="s">
        <v>224</v>
      </c>
      <c r="F193" s="151" t="s">
        <v>8730</v>
      </c>
      <c r="I193" s="148"/>
      <c r="L193" s="34"/>
      <c r="M193" s="149"/>
      <c r="T193" s="55"/>
      <c r="AT193" s="19" t="s">
        <v>224</v>
      </c>
      <c r="AU193" s="19" t="s">
        <v>79</v>
      </c>
    </row>
    <row r="194" spans="2:65" s="12" customFormat="1">
      <c r="B194" s="152"/>
      <c r="D194" s="150" t="s">
        <v>226</v>
      </c>
      <c r="E194" s="153" t="s">
        <v>19</v>
      </c>
      <c r="F194" s="154" t="s">
        <v>8726</v>
      </c>
      <c r="H194" s="155">
        <v>1</v>
      </c>
      <c r="I194" s="156"/>
      <c r="L194" s="152"/>
      <c r="M194" s="157"/>
      <c r="T194" s="158"/>
      <c r="AT194" s="153" t="s">
        <v>226</v>
      </c>
      <c r="AU194" s="153" t="s">
        <v>79</v>
      </c>
      <c r="AV194" s="12" t="s">
        <v>79</v>
      </c>
      <c r="AW194" s="12" t="s">
        <v>31</v>
      </c>
      <c r="AX194" s="12" t="s">
        <v>77</v>
      </c>
      <c r="AY194" s="153" t="s">
        <v>212</v>
      </c>
    </row>
    <row r="195" spans="2:65" s="1" customFormat="1" ht="16.5" customHeight="1">
      <c r="B195" s="34"/>
      <c r="C195" s="133" t="s">
        <v>651</v>
      </c>
      <c r="D195" s="133" t="s">
        <v>215</v>
      </c>
      <c r="E195" s="134" t="s">
        <v>8731</v>
      </c>
      <c r="F195" s="135" t="s">
        <v>8732</v>
      </c>
      <c r="G195" s="136" t="s">
        <v>495</v>
      </c>
      <c r="H195" s="137">
        <v>297.98</v>
      </c>
      <c r="I195" s="138"/>
      <c r="J195" s="139">
        <f>ROUND(I195*H195,2)</f>
        <v>0</v>
      </c>
      <c r="K195" s="135" t="s">
        <v>245</v>
      </c>
      <c r="L195" s="34"/>
      <c r="M195" s="140" t="s">
        <v>19</v>
      </c>
      <c r="N195" s="141" t="s">
        <v>40</v>
      </c>
      <c r="P195" s="142">
        <f>O195*H195</f>
        <v>0</v>
      </c>
      <c r="Q195" s="142">
        <v>0</v>
      </c>
      <c r="R195" s="142">
        <f>Q195*H195</f>
        <v>0</v>
      </c>
      <c r="S195" s="142">
        <v>0</v>
      </c>
      <c r="T195" s="143">
        <f>S195*H195</f>
        <v>0</v>
      </c>
      <c r="AR195" s="144" t="s">
        <v>316</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316</v>
      </c>
      <c r="BM195" s="144" t="s">
        <v>8733</v>
      </c>
    </row>
    <row r="196" spans="2:65" s="1" customFormat="1" ht="39">
      <c r="B196" s="34"/>
      <c r="D196" s="150" t="s">
        <v>224</v>
      </c>
      <c r="F196" s="151" t="s">
        <v>8734</v>
      </c>
      <c r="I196" s="148"/>
      <c r="L196" s="34"/>
      <c r="M196" s="149"/>
      <c r="T196" s="55"/>
      <c r="AT196" s="19" t="s">
        <v>224</v>
      </c>
      <c r="AU196" s="19" t="s">
        <v>79</v>
      </c>
    </row>
    <row r="197" spans="2:65" s="12" customFormat="1">
      <c r="B197" s="152"/>
      <c r="D197" s="150" t="s">
        <v>226</v>
      </c>
      <c r="E197" s="153" t="s">
        <v>19</v>
      </c>
      <c r="F197" s="154" t="s">
        <v>8735</v>
      </c>
      <c r="H197" s="155">
        <v>297.98</v>
      </c>
      <c r="I197" s="156"/>
      <c r="L197" s="152"/>
      <c r="M197" s="157"/>
      <c r="T197" s="158"/>
      <c r="AT197" s="153" t="s">
        <v>226</v>
      </c>
      <c r="AU197" s="153" t="s">
        <v>79</v>
      </c>
      <c r="AV197" s="12" t="s">
        <v>79</v>
      </c>
      <c r="AW197" s="12" t="s">
        <v>31</v>
      </c>
      <c r="AX197" s="12" t="s">
        <v>77</v>
      </c>
      <c r="AY197" s="153" t="s">
        <v>212</v>
      </c>
    </row>
    <row r="198" spans="2:65" s="1" customFormat="1" ht="16.5" customHeight="1">
      <c r="B198" s="34"/>
      <c r="C198" s="133" t="s">
        <v>670</v>
      </c>
      <c r="D198" s="133" t="s">
        <v>215</v>
      </c>
      <c r="E198" s="134" t="s">
        <v>8736</v>
      </c>
      <c r="F198" s="135" t="s">
        <v>8737</v>
      </c>
      <c r="G198" s="136" t="s">
        <v>624</v>
      </c>
      <c r="H198" s="137">
        <v>1</v>
      </c>
      <c r="I198" s="138"/>
      <c r="J198" s="139">
        <f>ROUND(I198*H198,2)</f>
        <v>0</v>
      </c>
      <c r="K198" s="135" t="s">
        <v>245</v>
      </c>
      <c r="L198" s="34"/>
      <c r="M198" s="140" t="s">
        <v>19</v>
      </c>
      <c r="N198" s="141" t="s">
        <v>40</v>
      </c>
      <c r="P198" s="142">
        <f>O198*H198</f>
        <v>0</v>
      </c>
      <c r="Q198" s="142">
        <v>0</v>
      </c>
      <c r="R198" s="142">
        <f>Q198*H198</f>
        <v>0</v>
      </c>
      <c r="S198" s="142">
        <v>0</v>
      </c>
      <c r="T198" s="143">
        <f>S198*H198</f>
        <v>0</v>
      </c>
      <c r="AR198" s="144" t="s">
        <v>316</v>
      </c>
      <c r="AT198" s="144" t="s">
        <v>215</v>
      </c>
      <c r="AU198" s="144" t="s">
        <v>79</v>
      </c>
      <c r="AY198" s="19" t="s">
        <v>212</v>
      </c>
      <c r="BE198" s="145">
        <f>IF(N198="základní",J198,0)</f>
        <v>0</v>
      </c>
      <c r="BF198" s="145">
        <f>IF(N198="snížená",J198,0)</f>
        <v>0</v>
      </c>
      <c r="BG198" s="145">
        <f>IF(N198="zákl. přenesená",J198,0)</f>
        <v>0</v>
      </c>
      <c r="BH198" s="145">
        <f>IF(N198="sníž. přenesená",J198,0)</f>
        <v>0</v>
      </c>
      <c r="BI198" s="145">
        <f>IF(N198="nulová",J198,0)</f>
        <v>0</v>
      </c>
      <c r="BJ198" s="19" t="s">
        <v>77</v>
      </c>
      <c r="BK198" s="145">
        <f>ROUND(I198*H198,2)</f>
        <v>0</v>
      </c>
      <c r="BL198" s="19" t="s">
        <v>316</v>
      </c>
      <c r="BM198" s="144" t="s">
        <v>8738</v>
      </c>
    </row>
    <row r="199" spans="2:65" s="1" customFormat="1" ht="39">
      <c r="B199" s="34"/>
      <c r="D199" s="150" t="s">
        <v>224</v>
      </c>
      <c r="F199" s="151" t="s">
        <v>8739</v>
      </c>
      <c r="I199" s="148"/>
      <c r="L199" s="34"/>
      <c r="M199" s="149"/>
      <c r="T199" s="55"/>
      <c r="AT199" s="19" t="s">
        <v>224</v>
      </c>
      <c r="AU199" s="19" t="s">
        <v>79</v>
      </c>
    </row>
    <row r="200" spans="2:65" s="12" customFormat="1">
      <c r="B200" s="152"/>
      <c r="D200" s="150" t="s">
        <v>226</v>
      </c>
      <c r="E200" s="153" t="s">
        <v>19</v>
      </c>
      <c r="F200" s="154" t="s">
        <v>8740</v>
      </c>
      <c r="H200" s="155">
        <v>1</v>
      </c>
      <c r="I200" s="156"/>
      <c r="L200" s="152"/>
      <c r="M200" s="157"/>
      <c r="T200" s="158"/>
      <c r="AT200" s="153" t="s">
        <v>226</v>
      </c>
      <c r="AU200" s="153" t="s">
        <v>79</v>
      </c>
      <c r="AV200" s="12" t="s">
        <v>79</v>
      </c>
      <c r="AW200" s="12" t="s">
        <v>31</v>
      </c>
      <c r="AX200" s="12" t="s">
        <v>77</v>
      </c>
      <c r="AY200" s="153" t="s">
        <v>212</v>
      </c>
    </row>
    <row r="201" spans="2:65" s="1" customFormat="1" ht="16.5" customHeight="1">
      <c r="B201" s="34"/>
      <c r="C201" s="133" t="s">
        <v>693</v>
      </c>
      <c r="D201" s="133" t="s">
        <v>215</v>
      </c>
      <c r="E201" s="134" t="s">
        <v>8741</v>
      </c>
      <c r="F201" s="135" t="s">
        <v>8742</v>
      </c>
      <c r="G201" s="136" t="s">
        <v>624</v>
      </c>
      <c r="H201" s="137">
        <v>3</v>
      </c>
      <c r="I201" s="138"/>
      <c r="J201" s="139">
        <f>ROUND(I201*H201,2)</f>
        <v>0</v>
      </c>
      <c r="K201" s="135" t="s">
        <v>245</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8743</v>
      </c>
    </row>
    <row r="202" spans="2:65" s="1" customFormat="1" ht="39">
      <c r="B202" s="34"/>
      <c r="D202" s="150" t="s">
        <v>224</v>
      </c>
      <c r="F202" s="151" t="s">
        <v>8739</v>
      </c>
      <c r="I202" s="148"/>
      <c r="L202" s="34"/>
      <c r="M202" s="149"/>
      <c r="T202" s="55"/>
      <c r="AT202" s="19" t="s">
        <v>224</v>
      </c>
      <c r="AU202" s="19" t="s">
        <v>79</v>
      </c>
    </row>
    <row r="203" spans="2:65" s="14" customFormat="1">
      <c r="B203" s="170"/>
      <c r="D203" s="150" t="s">
        <v>226</v>
      </c>
      <c r="E203" s="171" t="s">
        <v>19</v>
      </c>
      <c r="F203" s="172" t="s">
        <v>8744</v>
      </c>
      <c r="H203" s="171" t="s">
        <v>19</v>
      </c>
      <c r="I203" s="173"/>
      <c r="L203" s="170"/>
      <c r="M203" s="174"/>
      <c r="T203" s="175"/>
      <c r="AT203" s="171" t="s">
        <v>226</v>
      </c>
      <c r="AU203" s="171" t="s">
        <v>79</v>
      </c>
      <c r="AV203" s="14" t="s">
        <v>77</v>
      </c>
      <c r="AW203" s="14" t="s">
        <v>31</v>
      </c>
      <c r="AX203" s="14" t="s">
        <v>69</v>
      </c>
      <c r="AY203" s="171" t="s">
        <v>212</v>
      </c>
    </row>
    <row r="204" spans="2:65" s="12" customFormat="1">
      <c r="B204" s="152"/>
      <c r="D204" s="150" t="s">
        <v>226</v>
      </c>
      <c r="E204" s="153" t="s">
        <v>19</v>
      </c>
      <c r="F204" s="154" t="s">
        <v>8745</v>
      </c>
      <c r="H204" s="155">
        <v>1</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8746</v>
      </c>
      <c r="H205" s="155">
        <v>1</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8747</v>
      </c>
      <c r="H206" s="155">
        <v>1</v>
      </c>
      <c r="I206" s="156"/>
      <c r="L206" s="152"/>
      <c r="M206" s="157"/>
      <c r="T206" s="158"/>
      <c r="AT206" s="153" t="s">
        <v>226</v>
      </c>
      <c r="AU206" s="153" t="s">
        <v>79</v>
      </c>
      <c r="AV206" s="12" t="s">
        <v>79</v>
      </c>
      <c r="AW206" s="12" t="s">
        <v>31</v>
      </c>
      <c r="AX206" s="12" t="s">
        <v>69</v>
      </c>
      <c r="AY206" s="153" t="s">
        <v>212</v>
      </c>
    </row>
    <row r="207" spans="2:65" s="13" customFormat="1">
      <c r="B207" s="159"/>
      <c r="D207" s="150" t="s">
        <v>226</v>
      </c>
      <c r="E207" s="160" t="s">
        <v>19</v>
      </c>
      <c r="F207" s="161" t="s">
        <v>228</v>
      </c>
      <c r="H207" s="162">
        <v>3</v>
      </c>
      <c r="I207" s="163"/>
      <c r="L207" s="159"/>
      <c r="M207" s="164"/>
      <c r="T207" s="165"/>
      <c r="AT207" s="160" t="s">
        <v>226</v>
      </c>
      <c r="AU207" s="160" t="s">
        <v>79</v>
      </c>
      <c r="AV207" s="13" t="s">
        <v>229</v>
      </c>
      <c r="AW207" s="13" t="s">
        <v>31</v>
      </c>
      <c r="AX207" s="13" t="s">
        <v>77</v>
      </c>
      <c r="AY207" s="160" t="s">
        <v>212</v>
      </c>
    </row>
    <row r="208" spans="2:65" s="1" customFormat="1" ht="16.5" customHeight="1">
      <c r="B208" s="34"/>
      <c r="C208" s="133" t="s">
        <v>699</v>
      </c>
      <c r="D208" s="133" t="s">
        <v>215</v>
      </c>
      <c r="E208" s="134" t="s">
        <v>8748</v>
      </c>
      <c r="F208" s="135" t="s">
        <v>8749</v>
      </c>
      <c r="G208" s="136" t="s">
        <v>624</v>
      </c>
      <c r="H208" s="137">
        <v>2</v>
      </c>
      <c r="I208" s="138"/>
      <c r="J208" s="139">
        <f>ROUND(I208*H208,2)</f>
        <v>0</v>
      </c>
      <c r="K208" s="135" t="s">
        <v>245</v>
      </c>
      <c r="L208" s="34"/>
      <c r="M208" s="140" t="s">
        <v>19</v>
      </c>
      <c r="N208" s="141" t="s">
        <v>40</v>
      </c>
      <c r="P208" s="142">
        <f>O208*H208</f>
        <v>0</v>
      </c>
      <c r="Q208" s="142">
        <v>0</v>
      </c>
      <c r="R208" s="142">
        <f>Q208*H208</f>
        <v>0</v>
      </c>
      <c r="S208" s="142">
        <v>0</v>
      </c>
      <c r="T208" s="143">
        <f>S208*H208</f>
        <v>0</v>
      </c>
      <c r="AR208" s="144" t="s">
        <v>316</v>
      </c>
      <c r="AT208" s="144" t="s">
        <v>215</v>
      </c>
      <c r="AU208" s="144" t="s">
        <v>79</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316</v>
      </c>
      <c r="BM208" s="144" t="s">
        <v>8750</v>
      </c>
    </row>
    <row r="209" spans="2:65" s="1" customFormat="1" ht="39">
      <c r="B209" s="34"/>
      <c r="D209" s="150" t="s">
        <v>224</v>
      </c>
      <c r="F209" s="151" t="s">
        <v>8739</v>
      </c>
      <c r="I209" s="148"/>
      <c r="L209" s="34"/>
      <c r="M209" s="149"/>
      <c r="T209" s="55"/>
      <c r="AT209" s="19" t="s">
        <v>224</v>
      </c>
      <c r="AU209" s="19" t="s">
        <v>79</v>
      </c>
    </row>
    <row r="210" spans="2:65" s="14" customFormat="1">
      <c r="B210" s="170"/>
      <c r="D210" s="150" t="s">
        <v>226</v>
      </c>
      <c r="E210" s="171" t="s">
        <v>19</v>
      </c>
      <c r="F210" s="172" t="s">
        <v>8751</v>
      </c>
      <c r="H210" s="171" t="s">
        <v>19</v>
      </c>
      <c r="I210" s="173"/>
      <c r="L210" s="170"/>
      <c r="M210" s="174"/>
      <c r="T210" s="175"/>
      <c r="AT210" s="171" t="s">
        <v>226</v>
      </c>
      <c r="AU210" s="171" t="s">
        <v>79</v>
      </c>
      <c r="AV210" s="14" t="s">
        <v>77</v>
      </c>
      <c r="AW210" s="14" t="s">
        <v>31</v>
      </c>
      <c r="AX210" s="14" t="s">
        <v>69</v>
      </c>
      <c r="AY210" s="171" t="s">
        <v>212</v>
      </c>
    </row>
    <row r="211" spans="2:65" s="12" customFormat="1">
      <c r="B211" s="152"/>
      <c r="D211" s="150" t="s">
        <v>226</v>
      </c>
      <c r="E211" s="153" t="s">
        <v>19</v>
      </c>
      <c r="F211" s="154" t="s">
        <v>8745</v>
      </c>
      <c r="H211" s="155">
        <v>1</v>
      </c>
      <c r="I211" s="156"/>
      <c r="L211" s="152"/>
      <c r="M211" s="157"/>
      <c r="T211" s="158"/>
      <c r="AT211" s="153" t="s">
        <v>226</v>
      </c>
      <c r="AU211" s="153" t="s">
        <v>79</v>
      </c>
      <c r="AV211" s="12" t="s">
        <v>79</v>
      </c>
      <c r="AW211" s="12" t="s">
        <v>31</v>
      </c>
      <c r="AX211" s="12" t="s">
        <v>69</v>
      </c>
      <c r="AY211" s="153" t="s">
        <v>212</v>
      </c>
    </row>
    <row r="212" spans="2:65" s="12" customFormat="1">
      <c r="B212" s="152"/>
      <c r="D212" s="150" t="s">
        <v>226</v>
      </c>
      <c r="E212" s="153" t="s">
        <v>19</v>
      </c>
      <c r="F212" s="154" t="s">
        <v>8752</v>
      </c>
      <c r="H212" s="155">
        <v>1</v>
      </c>
      <c r="I212" s="156"/>
      <c r="L212" s="152"/>
      <c r="M212" s="157"/>
      <c r="T212" s="158"/>
      <c r="AT212" s="153" t="s">
        <v>226</v>
      </c>
      <c r="AU212" s="153" t="s">
        <v>79</v>
      </c>
      <c r="AV212" s="12" t="s">
        <v>79</v>
      </c>
      <c r="AW212" s="12" t="s">
        <v>31</v>
      </c>
      <c r="AX212" s="12" t="s">
        <v>69</v>
      </c>
      <c r="AY212" s="153" t="s">
        <v>212</v>
      </c>
    </row>
    <row r="213" spans="2:65" s="13" customFormat="1">
      <c r="B213" s="159"/>
      <c r="D213" s="150" t="s">
        <v>226</v>
      </c>
      <c r="E213" s="160" t="s">
        <v>19</v>
      </c>
      <c r="F213" s="161" t="s">
        <v>228</v>
      </c>
      <c r="H213" s="162">
        <v>2</v>
      </c>
      <c r="I213" s="163"/>
      <c r="L213" s="159"/>
      <c r="M213" s="164"/>
      <c r="T213" s="165"/>
      <c r="AT213" s="160" t="s">
        <v>226</v>
      </c>
      <c r="AU213" s="160" t="s">
        <v>79</v>
      </c>
      <c r="AV213" s="13" t="s">
        <v>229</v>
      </c>
      <c r="AW213" s="13" t="s">
        <v>31</v>
      </c>
      <c r="AX213" s="13" t="s">
        <v>77</v>
      </c>
      <c r="AY213" s="160" t="s">
        <v>212</v>
      </c>
    </row>
    <row r="214" spans="2:65" s="1" customFormat="1" ht="16.5" customHeight="1">
      <c r="B214" s="34"/>
      <c r="C214" s="133" t="s">
        <v>704</v>
      </c>
      <c r="D214" s="133" t="s">
        <v>215</v>
      </c>
      <c r="E214" s="134" t="s">
        <v>8753</v>
      </c>
      <c r="F214" s="135" t="s">
        <v>8754</v>
      </c>
      <c r="G214" s="136" t="s">
        <v>624</v>
      </c>
      <c r="H214" s="137">
        <v>1</v>
      </c>
      <c r="I214" s="138"/>
      <c r="J214" s="139">
        <f>ROUND(I214*H214,2)</f>
        <v>0</v>
      </c>
      <c r="K214" s="135" t="s">
        <v>245</v>
      </c>
      <c r="L214" s="34"/>
      <c r="M214" s="140" t="s">
        <v>19</v>
      </c>
      <c r="N214" s="141" t="s">
        <v>40</v>
      </c>
      <c r="P214" s="142">
        <f>O214*H214</f>
        <v>0</v>
      </c>
      <c r="Q214" s="142">
        <v>0</v>
      </c>
      <c r="R214" s="142">
        <f>Q214*H214</f>
        <v>0</v>
      </c>
      <c r="S214" s="142">
        <v>0</v>
      </c>
      <c r="T214" s="143">
        <f>S214*H214</f>
        <v>0</v>
      </c>
      <c r="AR214" s="144" t="s">
        <v>316</v>
      </c>
      <c r="AT214" s="144" t="s">
        <v>215</v>
      </c>
      <c r="AU214" s="144" t="s">
        <v>79</v>
      </c>
      <c r="AY214" s="19" t="s">
        <v>212</v>
      </c>
      <c r="BE214" s="145">
        <f>IF(N214="základní",J214,0)</f>
        <v>0</v>
      </c>
      <c r="BF214" s="145">
        <f>IF(N214="snížená",J214,0)</f>
        <v>0</v>
      </c>
      <c r="BG214" s="145">
        <f>IF(N214="zákl. přenesená",J214,0)</f>
        <v>0</v>
      </c>
      <c r="BH214" s="145">
        <f>IF(N214="sníž. přenesená",J214,0)</f>
        <v>0</v>
      </c>
      <c r="BI214" s="145">
        <f>IF(N214="nulová",J214,0)</f>
        <v>0</v>
      </c>
      <c r="BJ214" s="19" t="s">
        <v>77</v>
      </c>
      <c r="BK214" s="145">
        <f>ROUND(I214*H214,2)</f>
        <v>0</v>
      </c>
      <c r="BL214" s="19" t="s">
        <v>316</v>
      </c>
      <c r="BM214" s="144" t="s">
        <v>8755</v>
      </c>
    </row>
    <row r="215" spans="2:65" s="1" customFormat="1" ht="39">
      <c r="B215" s="34"/>
      <c r="D215" s="150" t="s">
        <v>224</v>
      </c>
      <c r="F215" s="151" t="s">
        <v>8739</v>
      </c>
      <c r="I215" s="148"/>
      <c r="L215" s="34"/>
      <c r="M215" s="149"/>
      <c r="T215" s="55"/>
      <c r="AT215" s="19" t="s">
        <v>224</v>
      </c>
      <c r="AU215" s="19" t="s">
        <v>79</v>
      </c>
    </row>
    <row r="216" spans="2:65" s="14" customFormat="1">
      <c r="B216" s="170"/>
      <c r="D216" s="150" t="s">
        <v>226</v>
      </c>
      <c r="E216" s="171" t="s">
        <v>19</v>
      </c>
      <c r="F216" s="172" t="s">
        <v>8756</v>
      </c>
      <c r="H216" s="171" t="s">
        <v>19</v>
      </c>
      <c r="I216" s="173"/>
      <c r="L216" s="170"/>
      <c r="M216" s="174"/>
      <c r="T216" s="175"/>
      <c r="AT216" s="171" t="s">
        <v>226</v>
      </c>
      <c r="AU216" s="171" t="s">
        <v>79</v>
      </c>
      <c r="AV216" s="14" t="s">
        <v>77</v>
      </c>
      <c r="AW216" s="14" t="s">
        <v>31</v>
      </c>
      <c r="AX216" s="14" t="s">
        <v>69</v>
      </c>
      <c r="AY216" s="171" t="s">
        <v>212</v>
      </c>
    </row>
    <row r="217" spans="2:65" s="12" customFormat="1">
      <c r="B217" s="152"/>
      <c r="D217" s="150" t="s">
        <v>226</v>
      </c>
      <c r="E217" s="153" t="s">
        <v>19</v>
      </c>
      <c r="F217" s="154" t="s">
        <v>8757</v>
      </c>
      <c r="H217" s="155">
        <v>1</v>
      </c>
      <c r="I217" s="156"/>
      <c r="L217" s="152"/>
      <c r="M217" s="157"/>
      <c r="T217" s="158"/>
      <c r="AT217" s="153" t="s">
        <v>226</v>
      </c>
      <c r="AU217" s="153" t="s">
        <v>79</v>
      </c>
      <c r="AV217" s="12" t="s">
        <v>79</v>
      </c>
      <c r="AW217" s="12" t="s">
        <v>31</v>
      </c>
      <c r="AX217" s="12" t="s">
        <v>69</v>
      </c>
      <c r="AY217" s="153" t="s">
        <v>212</v>
      </c>
    </row>
    <row r="218" spans="2:65" s="13" customFormat="1">
      <c r="B218" s="159"/>
      <c r="D218" s="150" t="s">
        <v>226</v>
      </c>
      <c r="E218" s="160" t="s">
        <v>19</v>
      </c>
      <c r="F218" s="161" t="s">
        <v>228</v>
      </c>
      <c r="H218" s="162">
        <v>1</v>
      </c>
      <c r="I218" s="163"/>
      <c r="L218" s="159"/>
      <c r="M218" s="164"/>
      <c r="T218" s="165"/>
      <c r="AT218" s="160" t="s">
        <v>226</v>
      </c>
      <c r="AU218" s="160" t="s">
        <v>79</v>
      </c>
      <c r="AV218" s="13" t="s">
        <v>229</v>
      </c>
      <c r="AW218" s="13" t="s">
        <v>31</v>
      </c>
      <c r="AX218" s="13" t="s">
        <v>77</v>
      </c>
      <c r="AY218" s="160" t="s">
        <v>212</v>
      </c>
    </row>
    <row r="219" spans="2:65" s="1" customFormat="1" ht="16.5" customHeight="1">
      <c r="B219" s="34"/>
      <c r="C219" s="133" t="s">
        <v>725</v>
      </c>
      <c r="D219" s="133" t="s">
        <v>215</v>
      </c>
      <c r="E219" s="134" t="s">
        <v>8758</v>
      </c>
      <c r="F219" s="135" t="s">
        <v>8759</v>
      </c>
      <c r="G219" s="136" t="s">
        <v>624</v>
      </c>
      <c r="H219" s="137">
        <v>198</v>
      </c>
      <c r="I219" s="138"/>
      <c r="J219" s="139">
        <f>ROUND(I219*H219,2)</f>
        <v>0</v>
      </c>
      <c r="K219" s="135" t="s">
        <v>245</v>
      </c>
      <c r="L219" s="34"/>
      <c r="M219" s="140" t="s">
        <v>19</v>
      </c>
      <c r="N219" s="141" t="s">
        <v>40</v>
      </c>
      <c r="P219" s="142">
        <f>O219*H219</f>
        <v>0</v>
      </c>
      <c r="Q219" s="142">
        <v>0</v>
      </c>
      <c r="R219" s="142">
        <f>Q219*H219</f>
        <v>0</v>
      </c>
      <c r="S219" s="142">
        <v>0</v>
      </c>
      <c r="T219" s="143">
        <f>S219*H219</f>
        <v>0</v>
      </c>
      <c r="AR219" s="144" t="s">
        <v>316</v>
      </c>
      <c r="AT219" s="144" t="s">
        <v>215</v>
      </c>
      <c r="AU219" s="144" t="s">
        <v>79</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316</v>
      </c>
      <c r="BM219" s="144" t="s">
        <v>8760</v>
      </c>
    </row>
    <row r="220" spans="2:65" s="1" customFormat="1" ht="39">
      <c r="B220" s="34"/>
      <c r="D220" s="150" t="s">
        <v>224</v>
      </c>
      <c r="F220" s="151" t="s">
        <v>8739</v>
      </c>
      <c r="I220" s="148"/>
      <c r="L220" s="34"/>
      <c r="M220" s="149"/>
      <c r="T220" s="55"/>
      <c r="AT220" s="19" t="s">
        <v>224</v>
      </c>
      <c r="AU220" s="19" t="s">
        <v>79</v>
      </c>
    </row>
    <row r="221" spans="2:65" s="14" customFormat="1">
      <c r="B221" s="170"/>
      <c r="D221" s="150" t="s">
        <v>226</v>
      </c>
      <c r="E221" s="171" t="s">
        <v>19</v>
      </c>
      <c r="F221" s="172" t="s">
        <v>8756</v>
      </c>
      <c r="H221" s="171" t="s">
        <v>19</v>
      </c>
      <c r="I221" s="173"/>
      <c r="L221" s="170"/>
      <c r="M221" s="174"/>
      <c r="T221" s="175"/>
      <c r="AT221" s="171" t="s">
        <v>226</v>
      </c>
      <c r="AU221" s="171" t="s">
        <v>79</v>
      </c>
      <c r="AV221" s="14" t="s">
        <v>77</v>
      </c>
      <c r="AW221" s="14" t="s">
        <v>31</v>
      </c>
      <c r="AX221" s="14" t="s">
        <v>69</v>
      </c>
      <c r="AY221" s="171" t="s">
        <v>212</v>
      </c>
    </row>
    <row r="222" spans="2:65" s="12" customFormat="1">
      <c r="B222" s="152"/>
      <c r="D222" s="150" t="s">
        <v>226</v>
      </c>
      <c r="E222" s="153" t="s">
        <v>19</v>
      </c>
      <c r="F222" s="154" t="s">
        <v>8761</v>
      </c>
      <c r="H222" s="155">
        <v>33</v>
      </c>
      <c r="I222" s="156"/>
      <c r="L222" s="152"/>
      <c r="M222" s="157"/>
      <c r="T222" s="158"/>
      <c r="AT222" s="153" t="s">
        <v>226</v>
      </c>
      <c r="AU222" s="153" t="s">
        <v>79</v>
      </c>
      <c r="AV222" s="12" t="s">
        <v>79</v>
      </c>
      <c r="AW222" s="12" t="s">
        <v>31</v>
      </c>
      <c r="AX222" s="12" t="s">
        <v>69</v>
      </c>
      <c r="AY222" s="153" t="s">
        <v>212</v>
      </c>
    </row>
    <row r="223" spans="2:65" s="12" customFormat="1">
      <c r="B223" s="152"/>
      <c r="D223" s="150" t="s">
        <v>226</v>
      </c>
      <c r="E223" s="153" t="s">
        <v>19</v>
      </c>
      <c r="F223" s="154" t="s">
        <v>8762</v>
      </c>
      <c r="H223" s="155">
        <v>33</v>
      </c>
      <c r="I223" s="156"/>
      <c r="L223" s="152"/>
      <c r="M223" s="157"/>
      <c r="T223" s="158"/>
      <c r="AT223" s="153" t="s">
        <v>226</v>
      </c>
      <c r="AU223" s="153" t="s">
        <v>79</v>
      </c>
      <c r="AV223" s="12" t="s">
        <v>79</v>
      </c>
      <c r="AW223" s="12" t="s">
        <v>31</v>
      </c>
      <c r="AX223" s="12" t="s">
        <v>69</v>
      </c>
      <c r="AY223" s="153" t="s">
        <v>212</v>
      </c>
    </row>
    <row r="224" spans="2:65" s="12" customFormat="1">
      <c r="B224" s="152"/>
      <c r="D224" s="150" t="s">
        <v>226</v>
      </c>
      <c r="E224" s="153" t="s">
        <v>19</v>
      </c>
      <c r="F224" s="154" t="s">
        <v>8763</v>
      </c>
      <c r="H224" s="155">
        <v>33</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8764</v>
      </c>
      <c r="H225" s="155">
        <v>33</v>
      </c>
      <c r="I225" s="156"/>
      <c r="L225" s="152"/>
      <c r="M225" s="157"/>
      <c r="T225" s="158"/>
      <c r="AT225" s="153" t="s">
        <v>226</v>
      </c>
      <c r="AU225" s="153" t="s">
        <v>79</v>
      </c>
      <c r="AV225" s="12" t="s">
        <v>79</v>
      </c>
      <c r="AW225" s="12" t="s">
        <v>31</v>
      </c>
      <c r="AX225" s="12" t="s">
        <v>69</v>
      </c>
      <c r="AY225" s="153" t="s">
        <v>212</v>
      </c>
    </row>
    <row r="226" spans="2:65" s="12" customFormat="1">
      <c r="B226" s="152"/>
      <c r="D226" s="150" t="s">
        <v>226</v>
      </c>
      <c r="E226" s="153" t="s">
        <v>19</v>
      </c>
      <c r="F226" s="154" t="s">
        <v>8765</v>
      </c>
      <c r="H226" s="155">
        <v>33</v>
      </c>
      <c r="I226" s="156"/>
      <c r="L226" s="152"/>
      <c r="M226" s="157"/>
      <c r="T226" s="158"/>
      <c r="AT226" s="153" t="s">
        <v>226</v>
      </c>
      <c r="AU226" s="153" t="s">
        <v>79</v>
      </c>
      <c r="AV226" s="12" t="s">
        <v>79</v>
      </c>
      <c r="AW226" s="12" t="s">
        <v>31</v>
      </c>
      <c r="AX226" s="12" t="s">
        <v>69</v>
      </c>
      <c r="AY226" s="153" t="s">
        <v>212</v>
      </c>
    </row>
    <row r="227" spans="2:65" s="12" customFormat="1">
      <c r="B227" s="152"/>
      <c r="D227" s="150" t="s">
        <v>226</v>
      </c>
      <c r="E227" s="153" t="s">
        <v>19</v>
      </c>
      <c r="F227" s="154" t="s">
        <v>8766</v>
      </c>
      <c r="H227" s="155">
        <v>33</v>
      </c>
      <c r="I227" s="156"/>
      <c r="L227" s="152"/>
      <c r="M227" s="157"/>
      <c r="T227" s="158"/>
      <c r="AT227" s="153" t="s">
        <v>226</v>
      </c>
      <c r="AU227" s="153" t="s">
        <v>79</v>
      </c>
      <c r="AV227" s="12" t="s">
        <v>79</v>
      </c>
      <c r="AW227" s="12" t="s">
        <v>31</v>
      </c>
      <c r="AX227" s="12" t="s">
        <v>69</v>
      </c>
      <c r="AY227" s="153" t="s">
        <v>212</v>
      </c>
    </row>
    <row r="228" spans="2:65" s="13" customFormat="1">
      <c r="B228" s="159"/>
      <c r="D228" s="150" t="s">
        <v>226</v>
      </c>
      <c r="E228" s="160" t="s">
        <v>19</v>
      </c>
      <c r="F228" s="161" t="s">
        <v>228</v>
      </c>
      <c r="H228" s="162">
        <v>198</v>
      </c>
      <c r="I228" s="163"/>
      <c r="L228" s="159"/>
      <c r="M228" s="164"/>
      <c r="T228" s="165"/>
      <c r="AT228" s="160" t="s">
        <v>226</v>
      </c>
      <c r="AU228" s="160" t="s">
        <v>79</v>
      </c>
      <c r="AV228" s="13" t="s">
        <v>229</v>
      </c>
      <c r="AW228" s="13" t="s">
        <v>31</v>
      </c>
      <c r="AX228" s="13" t="s">
        <v>77</v>
      </c>
      <c r="AY228" s="160" t="s">
        <v>212</v>
      </c>
    </row>
    <row r="229" spans="2:65" s="1" customFormat="1" ht="16.5" customHeight="1">
      <c r="B229" s="34"/>
      <c r="C229" s="133" t="s">
        <v>744</v>
      </c>
      <c r="D229" s="133" t="s">
        <v>215</v>
      </c>
      <c r="E229" s="134" t="s">
        <v>8767</v>
      </c>
      <c r="F229" s="135" t="s">
        <v>8768</v>
      </c>
      <c r="G229" s="136" t="s">
        <v>624</v>
      </c>
      <c r="H229" s="137">
        <v>1</v>
      </c>
      <c r="I229" s="138"/>
      <c r="J229" s="139">
        <f>ROUND(I229*H229,2)</f>
        <v>0</v>
      </c>
      <c r="K229" s="135" t="s">
        <v>245</v>
      </c>
      <c r="L229" s="34"/>
      <c r="M229" s="140" t="s">
        <v>19</v>
      </c>
      <c r="N229" s="141" t="s">
        <v>40</v>
      </c>
      <c r="P229" s="142">
        <f>O229*H229</f>
        <v>0</v>
      </c>
      <c r="Q229" s="142">
        <v>0</v>
      </c>
      <c r="R229" s="142">
        <f>Q229*H229</f>
        <v>0</v>
      </c>
      <c r="S229" s="142">
        <v>0</v>
      </c>
      <c r="T229" s="143">
        <f>S229*H229</f>
        <v>0</v>
      </c>
      <c r="AR229" s="144" t="s">
        <v>316</v>
      </c>
      <c r="AT229" s="144" t="s">
        <v>215</v>
      </c>
      <c r="AU229" s="144" t="s">
        <v>79</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316</v>
      </c>
      <c r="BM229" s="144" t="s">
        <v>8769</v>
      </c>
    </row>
    <row r="230" spans="2:65" s="1" customFormat="1" ht="39">
      <c r="B230" s="34"/>
      <c r="D230" s="150" t="s">
        <v>224</v>
      </c>
      <c r="F230" s="151" t="s">
        <v>8770</v>
      </c>
      <c r="I230" s="148"/>
      <c r="L230" s="34"/>
      <c r="M230" s="149"/>
      <c r="T230" s="55"/>
      <c r="AT230" s="19" t="s">
        <v>224</v>
      </c>
      <c r="AU230" s="19" t="s">
        <v>79</v>
      </c>
    </row>
    <row r="231" spans="2:65" s="14" customFormat="1">
      <c r="B231" s="170"/>
      <c r="D231" s="150" t="s">
        <v>226</v>
      </c>
      <c r="E231" s="171" t="s">
        <v>19</v>
      </c>
      <c r="F231" s="172" t="s">
        <v>8771</v>
      </c>
      <c r="H231" s="171" t="s">
        <v>19</v>
      </c>
      <c r="I231" s="173"/>
      <c r="L231" s="170"/>
      <c r="M231" s="174"/>
      <c r="T231" s="175"/>
      <c r="AT231" s="171" t="s">
        <v>226</v>
      </c>
      <c r="AU231" s="171" t="s">
        <v>79</v>
      </c>
      <c r="AV231" s="14" t="s">
        <v>77</v>
      </c>
      <c r="AW231" s="14" t="s">
        <v>31</v>
      </c>
      <c r="AX231" s="14" t="s">
        <v>69</v>
      </c>
      <c r="AY231" s="171" t="s">
        <v>212</v>
      </c>
    </row>
    <row r="232" spans="2:65" s="12" customFormat="1">
      <c r="B232" s="152"/>
      <c r="D232" s="150" t="s">
        <v>226</v>
      </c>
      <c r="E232" s="153" t="s">
        <v>19</v>
      </c>
      <c r="F232" s="154" t="s">
        <v>8745</v>
      </c>
      <c r="H232" s="155">
        <v>1</v>
      </c>
      <c r="I232" s="156"/>
      <c r="L232" s="152"/>
      <c r="M232" s="157"/>
      <c r="T232" s="158"/>
      <c r="AT232" s="153" t="s">
        <v>226</v>
      </c>
      <c r="AU232" s="153" t="s">
        <v>79</v>
      </c>
      <c r="AV232" s="12" t="s">
        <v>79</v>
      </c>
      <c r="AW232" s="12" t="s">
        <v>31</v>
      </c>
      <c r="AX232" s="12" t="s">
        <v>69</v>
      </c>
      <c r="AY232" s="153" t="s">
        <v>212</v>
      </c>
    </row>
    <row r="233" spans="2:65" s="13" customFormat="1">
      <c r="B233" s="159"/>
      <c r="D233" s="150" t="s">
        <v>226</v>
      </c>
      <c r="E233" s="160" t="s">
        <v>19</v>
      </c>
      <c r="F233" s="161" t="s">
        <v>228</v>
      </c>
      <c r="H233" s="162">
        <v>1</v>
      </c>
      <c r="I233" s="163"/>
      <c r="L233" s="159"/>
      <c r="M233" s="164"/>
      <c r="T233" s="165"/>
      <c r="AT233" s="160" t="s">
        <v>226</v>
      </c>
      <c r="AU233" s="160" t="s">
        <v>79</v>
      </c>
      <c r="AV233" s="13" t="s">
        <v>229</v>
      </c>
      <c r="AW233" s="13" t="s">
        <v>31</v>
      </c>
      <c r="AX233" s="13" t="s">
        <v>77</v>
      </c>
      <c r="AY233" s="160" t="s">
        <v>212</v>
      </c>
    </row>
    <row r="234" spans="2:65" s="1" customFormat="1" ht="24.2" customHeight="1">
      <c r="B234" s="34"/>
      <c r="C234" s="133" t="s">
        <v>750</v>
      </c>
      <c r="D234" s="133" t="s">
        <v>215</v>
      </c>
      <c r="E234" s="134" t="s">
        <v>5063</v>
      </c>
      <c r="F234" s="135" t="s">
        <v>5064</v>
      </c>
      <c r="G234" s="136" t="s">
        <v>4232</v>
      </c>
      <c r="H234" s="196"/>
      <c r="I234" s="138"/>
      <c r="J234" s="139">
        <f>ROUND(I234*H234,2)</f>
        <v>0</v>
      </c>
      <c r="K234" s="135" t="s">
        <v>219</v>
      </c>
      <c r="L234" s="34"/>
      <c r="M234" s="140" t="s">
        <v>19</v>
      </c>
      <c r="N234" s="141" t="s">
        <v>40</v>
      </c>
      <c r="P234" s="142">
        <f>O234*H234</f>
        <v>0</v>
      </c>
      <c r="Q234" s="142">
        <v>0</v>
      </c>
      <c r="R234" s="142">
        <f>Q234*H234</f>
        <v>0</v>
      </c>
      <c r="S234" s="142">
        <v>0</v>
      </c>
      <c r="T234" s="143">
        <f>S234*H234</f>
        <v>0</v>
      </c>
      <c r="AR234" s="144" t="s">
        <v>316</v>
      </c>
      <c r="AT234" s="144" t="s">
        <v>215</v>
      </c>
      <c r="AU234" s="144" t="s">
        <v>79</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316</v>
      </c>
      <c r="BM234" s="144" t="s">
        <v>8772</v>
      </c>
    </row>
    <row r="235" spans="2:65" s="1" customFormat="1">
      <c r="B235" s="34"/>
      <c r="D235" s="146" t="s">
        <v>222</v>
      </c>
      <c r="F235" s="147" t="s">
        <v>5066</v>
      </c>
      <c r="I235" s="148"/>
      <c r="L235" s="34"/>
      <c r="M235" s="149"/>
      <c r="T235" s="55"/>
      <c r="AT235" s="19" t="s">
        <v>222</v>
      </c>
      <c r="AU235" s="19" t="s">
        <v>79</v>
      </c>
    </row>
    <row r="236" spans="2:65" s="1" customFormat="1" ht="16.5" customHeight="1">
      <c r="B236" s="34"/>
      <c r="C236" s="133" t="s">
        <v>762</v>
      </c>
      <c r="D236" s="133" t="s">
        <v>215</v>
      </c>
      <c r="E236" s="134" t="s">
        <v>5433</v>
      </c>
      <c r="F236" s="135" t="s">
        <v>5434</v>
      </c>
      <c r="G236" s="136" t="s">
        <v>408</v>
      </c>
      <c r="H236" s="137">
        <v>20</v>
      </c>
      <c r="I236" s="138"/>
      <c r="J236" s="139">
        <f>ROUND(I236*H236,2)</f>
        <v>0</v>
      </c>
      <c r="K236" s="135" t="s">
        <v>219</v>
      </c>
      <c r="L236" s="34"/>
      <c r="M236" s="140" t="s">
        <v>19</v>
      </c>
      <c r="N236" s="141" t="s">
        <v>40</v>
      </c>
      <c r="P236" s="142">
        <f>O236*H236</f>
        <v>0</v>
      </c>
      <c r="Q236" s="142">
        <v>0</v>
      </c>
      <c r="R236" s="142">
        <f>Q236*H236</f>
        <v>0</v>
      </c>
      <c r="S236" s="142">
        <v>0</v>
      </c>
      <c r="T236" s="143">
        <f>S236*H236</f>
        <v>0</v>
      </c>
      <c r="AR236" s="144" t="s">
        <v>2635</v>
      </c>
      <c r="AT236" s="144" t="s">
        <v>215</v>
      </c>
      <c r="AU236" s="144" t="s">
        <v>79</v>
      </c>
      <c r="AY236" s="19" t="s">
        <v>212</v>
      </c>
      <c r="BE236" s="145">
        <f>IF(N236="základní",J236,0)</f>
        <v>0</v>
      </c>
      <c r="BF236" s="145">
        <f>IF(N236="snížená",J236,0)</f>
        <v>0</v>
      </c>
      <c r="BG236" s="145">
        <f>IF(N236="zákl. přenesená",J236,0)</f>
        <v>0</v>
      </c>
      <c r="BH236" s="145">
        <f>IF(N236="sníž. přenesená",J236,0)</f>
        <v>0</v>
      </c>
      <c r="BI236" s="145">
        <f>IF(N236="nulová",J236,0)</f>
        <v>0</v>
      </c>
      <c r="BJ236" s="19" t="s">
        <v>77</v>
      </c>
      <c r="BK236" s="145">
        <f>ROUND(I236*H236,2)</f>
        <v>0</v>
      </c>
      <c r="BL236" s="19" t="s">
        <v>2635</v>
      </c>
      <c r="BM236" s="144" t="s">
        <v>8773</v>
      </c>
    </row>
    <row r="237" spans="2:65" s="1" customFormat="1">
      <c r="B237" s="34"/>
      <c r="D237" s="146" t="s">
        <v>222</v>
      </c>
      <c r="F237" s="147" t="s">
        <v>5436</v>
      </c>
      <c r="I237" s="148"/>
      <c r="L237" s="34"/>
      <c r="M237" s="149"/>
      <c r="T237" s="55"/>
      <c r="AT237" s="19" t="s">
        <v>222</v>
      </c>
      <c r="AU237" s="19" t="s">
        <v>79</v>
      </c>
    </row>
    <row r="238" spans="2:65" s="1" customFormat="1" ht="19.5">
      <c r="B238" s="34"/>
      <c r="D238" s="150" t="s">
        <v>224</v>
      </c>
      <c r="F238" s="151" t="s">
        <v>8774</v>
      </c>
      <c r="I238" s="148"/>
      <c r="L238" s="34"/>
      <c r="M238" s="197"/>
      <c r="N238" s="198"/>
      <c r="O238" s="198"/>
      <c r="P238" s="198"/>
      <c r="Q238" s="198"/>
      <c r="R238" s="198"/>
      <c r="S238" s="198"/>
      <c r="T238" s="199"/>
      <c r="AT238" s="19" t="s">
        <v>224</v>
      </c>
      <c r="AU238" s="19" t="s">
        <v>79</v>
      </c>
    </row>
    <row r="239" spans="2:65" s="1" customFormat="1" ht="6.95" customHeight="1">
      <c r="B239" s="43"/>
      <c r="C239" s="44"/>
      <c r="D239" s="44"/>
      <c r="E239" s="44"/>
      <c r="F239" s="44"/>
      <c r="G239" s="44"/>
      <c r="H239" s="44"/>
      <c r="I239" s="44"/>
      <c r="J239" s="44"/>
      <c r="K239" s="44"/>
      <c r="L239" s="34"/>
    </row>
  </sheetData>
  <sheetProtection algorithmName="SHA-512" hashValue="TnLugUCf5pUdqDEKywYXUh/31Kl5MHDL89TxljKse9H/z3rUxdFZZBjle5GdJ9m/GSICVxeaSzMbuEYZzOUb3Q==" saltValue="rUBn6BNKDgrWuxK6qVMsI+Jc7zMOqSmrkArF3/9zBueDqTcuNhcU02PjJkQmsm2RtMZoENAEZCxZ1dBex1MFUA==" spinCount="100000" sheet="1" objects="1" scenarios="1" formatColumns="0" formatRows="0" autoFilter="0"/>
  <autoFilter ref="C80:K238" xr:uid="{00000000-0009-0000-0000-000008000000}"/>
  <mergeCells count="9">
    <mergeCell ref="E50:H50"/>
    <mergeCell ref="E71:H71"/>
    <mergeCell ref="E73:H73"/>
    <mergeCell ref="L2:V2"/>
    <mergeCell ref="E7:H7"/>
    <mergeCell ref="E9:H9"/>
    <mergeCell ref="E18:H18"/>
    <mergeCell ref="E27:H27"/>
    <mergeCell ref="E48:H48"/>
  </mergeCells>
  <hyperlinks>
    <hyperlink ref="F235" r:id="rId1" xr:uid="{00000000-0004-0000-0800-000000000000}"/>
    <hyperlink ref="F237" r:id="rId2" xr:uid="{00000000-0004-0000-0800-000001000000}"/>
  </hyperlinks>
  <pageMargins left="0.39374999999999999" right="0.39374999999999999" top="0.39374999999999999" bottom="0.39374999999999999" header="0" footer="0"/>
  <pageSetup paperSize="9" scale="84" fitToHeight="100" orientation="landscape" blackAndWhite="1" r:id="rId3"/>
  <headerFooter>
    <oddFooter>&amp;CStrana &amp;P z &amp;N</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35</vt:i4>
      </vt:variant>
      <vt:variant>
        <vt:lpstr>Pojmenované oblasti</vt:lpstr>
      </vt:variant>
      <vt:variant>
        <vt:i4>68</vt:i4>
      </vt:variant>
    </vt:vector>
  </HeadingPairs>
  <TitlesOfParts>
    <vt:vector size="103" baseType="lpstr">
      <vt:lpstr>Rekapitulace stavby</vt:lpstr>
      <vt:lpstr>00 - VRN</vt:lpstr>
      <vt:lpstr>D.1.1.3.1.a - ASŘ - BOURA...</vt:lpstr>
      <vt:lpstr>D.1.1.3.1.b. - ASŘ - NOVÝ...</vt:lpstr>
      <vt:lpstr>D.1.1.3.2.01. - VÝPIS DVEŘÍ</vt:lpstr>
      <vt:lpstr>D.1.1.3.2.02. - VÝPIS OKEN</vt:lpstr>
      <vt:lpstr>D.1.1.3.2.03. - VÝPIS SKL...</vt:lpstr>
      <vt:lpstr>D.1.1.3.2.04. - VÝPIS TRU...</vt:lpstr>
      <vt:lpstr>D.1.1.3.2.05. - VÝPIS ZÁM...</vt:lpstr>
      <vt:lpstr>D.1.1.3.2.06. - VÝPIS KLE...</vt:lpstr>
      <vt:lpstr>D.1.1.3.2.07. - VÝPIS OST...</vt:lpstr>
      <vt:lpstr>D.1.2.2. - ZTI</vt:lpstr>
      <vt:lpstr>D.1.2.2.1.19. - ZTI - ARE...</vt:lpstr>
      <vt:lpstr>D.1.2.2.1.19.-2 - ZTI - A...</vt:lpstr>
      <vt:lpstr>D.1.2.4.a - VYTÁPĚNÍ</vt:lpstr>
      <vt:lpstr>D.1.2.4.b. - CHLAZENÍ</vt:lpstr>
      <vt:lpstr>D.1.2.4.c. - VZDUCHOTECHNIKA</vt:lpstr>
      <vt:lpstr>D.1.2.5. - SILNOPROUD</vt:lpstr>
      <vt:lpstr>D.1.2.5.a - FOTOVOLTAIKA</vt:lpstr>
      <vt:lpstr>D.1.2.6.-1 - ELEKTRONICKÉ...</vt:lpstr>
      <vt:lpstr>D.1.2.6.-2 - ELEKTRONICKÉ...</vt:lpstr>
      <vt:lpstr>D.1.2.6.-3 - ELEKTRONICKÉ...</vt:lpstr>
      <vt:lpstr>D.1.2.6.-4 - ELEKTRONICKÉ...</vt:lpstr>
      <vt:lpstr>D.1.2.6.-5 - ELEKTRONICKÉ...</vt:lpstr>
      <vt:lpstr>D.1.2.6.-6 - ELEKTRONICKÉ...</vt:lpstr>
      <vt:lpstr>D.1.2.6.-7 - ELEKTRONICKÉ...</vt:lpstr>
      <vt:lpstr>D.1.2.7. - SYSTÉMY TECHNI...</vt:lpstr>
      <vt:lpstr>D.1.2.8. - MĚŘENÍ A REGULACE</vt:lpstr>
      <vt:lpstr>D.1.2.9. - ROZVOD STLAČEN...</vt:lpstr>
      <vt:lpstr>D.1.4.10.1.-1 - SADOVÉ ÚP...</vt:lpstr>
      <vt:lpstr>D.1.4.10.1.-2 - SADOVÉ ÚP...</vt:lpstr>
      <vt:lpstr>D.1.4.10.1.-3 - SADOVÉ ÚP...</vt:lpstr>
      <vt:lpstr>D.1.4.10.2. - ZPEVNĚNÉ PL...</vt:lpstr>
      <vt:lpstr>Pokyny pro vyplnění</vt:lpstr>
      <vt:lpstr>Poznámky k soupisu</vt:lpstr>
      <vt:lpstr>'00 - VRN'!Názvy_tisku</vt:lpstr>
      <vt:lpstr>'D.1.1.3.1.a - ASŘ - BOURA...'!Názvy_tisku</vt:lpstr>
      <vt:lpstr>'D.1.1.3.1.b. - ASŘ - NOVÝ...'!Názvy_tisku</vt:lpstr>
      <vt:lpstr>'D.1.1.3.2.01. - VÝPIS DVEŘÍ'!Názvy_tisku</vt:lpstr>
      <vt:lpstr>'D.1.1.3.2.02. - VÝPIS OKEN'!Názvy_tisku</vt:lpstr>
      <vt:lpstr>'D.1.1.3.2.03. - VÝPIS SKL...'!Názvy_tisku</vt:lpstr>
      <vt:lpstr>'D.1.1.3.2.04. - VÝPIS TRU...'!Názvy_tisku</vt:lpstr>
      <vt:lpstr>'D.1.1.3.2.05. - VÝPIS ZÁM...'!Názvy_tisku</vt:lpstr>
      <vt:lpstr>'D.1.1.3.2.06. - VÝPIS KLE...'!Názvy_tisku</vt:lpstr>
      <vt:lpstr>'D.1.1.3.2.07. - VÝPIS OST...'!Názvy_tisku</vt:lpstr>
      <vt:lpstr>'D.1.2.2. - ZTI'!Názvy_tisku</vt:lpstr>
      <vt:lpstr>'D.1.2.2.1.19. - ZTI - ARE...'!Názvy_tisku</vt:lpstr>
      <vt:lpstr>'D.1.2.2.1.19.-2 - ZTI - A...'!Názvy_tisku</vt:lpstr>
      <vt:lpstr>'D.1.2.4.a - VYTÁPĚNÍ'!Názvy_tisku</vt:lpstr>
      <vt:lpstr>'D.1.2.4.b. - CHLAZENÍ'!Názvy_tisku</vt:lpstr>
      <vt:lpstr>'D.1.2.4.c. - VZDUCHOTECHNIKA'!Názvy_tisku</vt:lpstr>
      <vt:lpstr>'D.1.2.5. - SILNOPROUD'!Názvy_tisku</vt:lpstr>
      <vt:lpstr>'D.1.2.5.a - FOTOVOLTAIKA'!Názvy_tisku</vt:lpstr>
      <vt:lpstr>'D.1.2.6.-1 - ELEKTRONICKÉ...'!Názvy_tisku</vt:lpstr>
      <vt:lpstr>'D.1.2.6.-2 - ELEKTRONICKÉ...'!Názvy_tisku</vt:lpstr>
      <vt:lpstr>'D.1.2.6.-3 - ELEKTRONICKÉ...'!Názvy_tisku</vt:lpstr>
      <vt:lpstr>'D.1.2.6.-4 - ELEKTRONICKÉ...'!Názvy_tisku</vt:lpstr>
      <vt:lpstr>'D.1.2.6.-5 - ELEKTRONICKÉ...'!Názvy_tisku</vt:lpstr>
      <vt:lpstr>'D.1.2.6.-6 - ELEKTRONICKÉ...'!Názvy_tisku</vt:lpstr>
      <vt:lpstr>'D.1.2.6.-7 - ELEKTRONICKÉ...'!Názvy_tisku</vt:lpstr>
      <vt:lpstr>'D.1.2.7. - SYSTÉMY TECHNI...'!Názvy_tisku</vt:lpstr>
      <vt:lpstr>'D.1.2.8. - MĚŘENÍ A REGULACE'!Názvy_tisku</vt:lpstr>
      <vt:lpstr>'D.1.2.9. - ROZVOD STLAČEN...'!Názvy_tisku</vt:lpstr>
      <vt:lpstr>'D.1.4.10.1.-1 - SADOVÉ ÚP...'!Názvy_tisku</vt:lpstr>
      <vt:lpstr>'D.1.4.10.1.-2 - SADOVÉ ÚP...'!Názvy_tisku</vt:lpstr>
      <vt:lpstr>'D.1.4.10.1.-3 - SADOVÉ ÚP...'!Názvy_tisku</vt:lpstr>
      <vt:lpstr>'D.1.4.10.2. - ZPEVNĚNÉ PL...'!Názvy_tisku</vt:lpstr>
      <vt:lpstr>'Rekapitulace stavby'!Názvy_tisku</vt:lpstr>
      <vt:lpstr>'00 - VRN'!Oblast_tisku</vt:lpstr>
      <vt:lpstr>'D.1.1.3.1.a - ASŘ - BOURA...'!Oblast_tisku</vt:lpstr>
      <vt:lpstr>'D.1.1.3.1.b. - ASŘ - NOVÝ...'!Oblast_tisku</vt:lpstr>
      <vt:lpstr>'D.1.1.3.2.01. - VÝPIS DVEŘÍ'!Oblast_tisku</vt:lpstr>
      <vt:lpstr>'D.1.1.3.2.02. - VÝPIS OKEN'!Oblast_tisku</vt:lpstr>
      <vt:lpstr>'D.1.1.3.2.03. - VÝPIS SKL...'!Oblast_tisku</vt:lpstr>
      <vt:lpstr>'D.1.1.3.2.04. - VÝPIS TRU...'!Oblast_tisku</vt:lpstr>
      <vt:lpstr>'D.1.1.3.2.05. - VÝPIS ZÁM...'!Oblast_tisku</vt:lpstr>
      <vt:lpstr>'D.1.1.3.2.06. - VÝPIS KLE...'!Oblast_tisku</vt:lpstr>
      <vt:lpstr>'D.1.1.3.2.07. - VÝPIS OST...'!Oblast_tisku</vt:lpstr>
      <vt:lpstr>'D.1.2.2. - ZTI'!Oblast_tisku</vt:lpstr>
      <vt:lpstr>'D.1.2.2.1.19. - ZTI - ARE...'!Oblast_tisku</vt:lpstr>
      <vt:lpstr>'D.1.2.2.1.19.-2 - ZTI - A...'!Oblast_tisku</vt:lpstr>
      <vt:lpstr>'D.1.2.4.a - VYTÁPĚNÍ'!Oblast_tisku</vt:lpstr>
      <vt:lpstr>'D.1.2.4.b. - CHLAZENÍ'!Oblast_tisku</vt:lpstr>
      <vt:lpstr>'D.1.2.4.c. - VZDUCHOTECHNIKA'!Oblast_tisku</vt:lpstr>
      <vt:lpstr>'D.1.2.5. - SILNOPROUD'!Oblast_tisku</vt:lpstr>
      <vt:lpstr>'D.1.2.5.a - FOTOVOLTAIKA'!Oblast_tisku</vt:lpstr>
      <vt:lpstr>'D.1.2.6.-1 - ELEKTRONICKÉ...'!Oblast_tisku</vt:lpstr>
      <vt:lpstr>'D.1.2.6.-2 - ELEKTRONICKÉ...'!Oblast_tisku</vt:lpstr>
      <vt:lpstr>'D.1.2.6.-3 - ELEKTRONICKÉ...'!Oblast_tisku</vt:lpstr>
      <vt:lpstr>'D.1.2.6.-4 - ELEKTRONICKÉ...'!Oblast_tisku</vt:lpstr>
      <vt:lpstr>'D.1.2.6.-5 - ELEKTRONICKÉ...'!Oblast_tisku</vt:lpstr>
      <vt:lpstr>'D.1.2.6.-6 - ELEKTRONICKÉ...'!Oblast_tisku</vt:lpstr>
      <vt:lpstr>'D.1.2.6.-7 - ELEKTRONICKÉ...'!Oblast_tisku</vt:lpstr>
      <vt:lpstr>'D.1.2.7. - SYSTÉMY TECHNI...'!Oblast_tisku</vt:lpstr>
      <vt:lpstr>'D.1.2.8. - MĚŘENÍ A REGULACE'!Oblast_tisku</vt:lpstr>
      <vt:lpstr>'D.1.2.9. - ROZVOD STLAČEN...'!Oblast_tisku</vt:lpstr>
      <vt:lpstr>'D.1.4.10.1.-1 - SADOVÉ ÚP...'!Oblast_tisku</vt:lpstr>
      <vt:lpstr>'D.1.4.10.1.-2 - SADOVÉ ÚP...'!Oblast_tisku</vt:lpstr>
      <vt:lpstr>'D.1.4.10.1.-3 - SADOVÉ ÚP...'!Oblast_tisku</vt:lpstr>
      <vt:lpstr>'D.1.4.10.2. - ZPEVNĚNÉ PL...'!Oblast_tisku</vt:lpstr>
      <vt:lpstr>'Pokyny pro vyplnění'!Oblast_tisku</vt:lpstr>
      <vt:lpstr>'Poznámky k soupisu'!Oblast_tisku</vt:lpstr>
      <vt:lpstr>'Rekapitulace stavby'!Oblast_tisku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Kurečka Petr</dc:creator>
  <cp:lastModifiedBy>Miroslav Jílek</cp:lastModifiedBy>
  <dcterms:created xsi:type="dcterms:W3CDTF">2025-10-03T07:47:30Z</dcterms:created>
  <dcterms:modified xsi:type="dcterms:W3CDTF">2025-10-03T09:15:19Z</dcterms:modified>
</cp:coreProperties>
</file>